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3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4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7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8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9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drawings/drawing10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11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12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13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14.xml" ContentType="application/vnd.openxmlformats-officedocument.drawing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15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drawings/drawing16.xml" ContentType="application/vnd.openxmlformats-officedocument.drawing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17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18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drawings/drawing19.xml" ContentType="application/vnd.openxmlformats-officedocument.drawing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20.xml" ContentType="application/vnd.openxmlformats-officedocument.drawing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drawings/drawing21.xml" ContentType="application/vnd.openxmlformats-officedocument.drawing+xml"/>
  <Override PartName="/xl/charts/chart369.xml" ContentType="application/vnd.openxmlformats-officedocument.drawingml.chart+xml"/>
  <Override PartName="/xl/drawings/drawing22.xml" ContentType="application/vnd.openxmlformats-officedocument.drawing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drawings/drawing23.xml" ContentType="application/vnd.openxmlformats-officedocument.drawing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SAU/"/>
    </mc:Choice>
  </mc:AlternateContent>
  <xr:revisionPtr revIDLastSave="14" documentId="8_{CD640AE0-9A3C-4075-BF33-55FF4D2BD591}" xr6:coauthVersionLast="47" xr6:coauthVersionMax="47" xr10:uidLastSave="{6033ECD9-9930-418C-B6B8-FA570FD19C04}"/>
  <bookViews>
    <workbookView xWindow="-108" yWindow="-108" windowWidth="23256" windowHeight="12576" tabRatio="972" firstSheet="1" activeTab="1" xr2:uid="{00000000-000D-0000-FFFF-FFFF00000000}"/>
  </bookViews>
  <sheets>
    <sheet name="Ark1" sheetId="43" state="hidden" r:id="rId1"/>
    <sheet name="År" sheetId="2" r:id="rId2"/>
    <sheet name="Å" sheetId="64" r:id="rId3"/>
    <sheet name="Måned" sheetId="35" r:id="rId4"/>
    <sheet name="M" sheetId="65" r:id="rId5"/>
    <sheet name="Uke" sheetId="1" r:id="rId6"/>
    <sheet name="U" sheetId="63" r:id="rId7"/>
    <sheet name="Kategori" sheetId="54" r:id="rId8"/>
    <sheet name="K" sheetId="67" r:id="rId9"/>
    <sheet name="Regioner" sheetId="6" r:id="rId10"/>
    <sheet name="R" sheetId="69" r:id="rId11"/>
    <sheet name="Organisasjon" sheetId="16" r:id="rId12"/>
    <sheet name="O" sheetId="66" r:id="rId13"/>
    <sheet name="Regorg" sheetId="44" r:id="rId14"/>
    <sheet name="RNR" sheetId="85" state="hidden" r:id="rId15"/>
    <sheet name="RO" sheetId="74" r:id="rId16"/>
    <sheet name="Bedrifter" sheetId="45" r:id="rId17"/>
    <sheet name="B" sheetId="75" r:id="rId18"/>
    <sheet name="Slakteri" sheetId="46" r:id="rId19"/>
    <sheet name="S" sheetId="71" r:id="rId20"/>
    <sheet name="Slkt per mnd" sheetId="86" r:id="rId21"/>
    <sheet name="Klasse" sheetId="48" r:id="rId22"/>
    <sheet name="KL" sheetId="70" r:id="rId23"/>
    <sheet name="Klasse per mnd" sheetId="60" r:id="rId24"/>
    <sheet name="KPM" sheetId="78" r:id="rId25"/>
    <sheet name="Klasse_Slakteri" sheetId="62" r:id="rId26"/>
    <sheet name="KS" sheetId="81" r:id="rId27"/>
    <sheet name="KLS" sheetId="77" r:id="rId28"/>
    <sheet name="Fettgruppe" sheetId="49" r:id="rId29"/>
    <sheet name="FE" sheetId="73" r:id="rId30"/>
    <sheet name="Fett per mnd" sheetId="61" r:id="rId31"/>
    <sheet name="Ark3" sheetId="84" r:id="rId32"/>
    <sheet name="Vektgrupper" sheetId="50" r:id="rId33"/>
    <sheet name="VK" sheetId="76" r:id="rId34"/>
    <sheet name="Variant" sheetId="47" r:id="rId35"/>
    <sheet name="V" sheetId="72" r:id="rId36"/>
    <sheet name="Fylker" sheetId="51" r:id="rId37"/>
    <sheet name="F" sheetId="68" r:id="rId38"/>
    <sheet name="Komm_nr" sheetId="80" state="hidden" r:id="rId39"/>
    <sheet name="Kategorisering" sheetId="55" r:id="rId40"/>
    <sheet name="Ark2" sheetId="56" state="hidden" r:id="rId41"/>
  </sheets>
  <externalReferences>
    <externalReference r:id="rId42"/>
    <externalReference r:id="rId43"/>
    <externalReference r:id="rId44"/>
    <externalReference r:id="rId45"/>
    <externalReference r:id="rId46"/>
  </externalReferences>
  <definedNames>
    <definedName name="__123Graph_ADIAGRAM1" localSheetId="17" hidden="1">Uke!#REF!</definedName>
    <definedName name="__123Graph_ADIAGRAM1" localSheetId="16" hidden="1">Uke!#REF!</definedName>
    <definedName name="__123Graph_ADIAGRAM1" localSheetId="37" hidden="1">Uke!#REF!</definedName>
    <definedName name="__123Graph_ADIAGRAM1" localSheetId="29" hidden="1">Uke!#REF!</definedName>
    <definedName name="__123Graph_ADIAGRAM1" localSheetId="30" hidden="1">[1]Uke!#REF!</definedName>
    <definedName name="__123Graph_ADIAGRAM1" localSheetId="28" hidden="1">Uke!#REF!</definedName>
    <definedName name="__123Graph_ADIAGRAM1" localSheetId="36" hidden="1">Uke!#REF!</definedName>
    <definedName name="__123Graph_ADIAGRAM1" localSheetId="8" hidden="1">Uke!#REF!</definedName>
    <definedName name="__123Graph_ADIAGRAM1" localSheetId="7" hidden="1">Uke!#REF!</definedName>
    <definedName name="__123Graph_ADIAGRAM1" localSheetId="22" hidden="1">Uke!#REF!</definedName>
    <definedName name="__123Graph_ADIAGRAM1" localSheetId="21" hidden="1">Uke!#REF!</definedName>
    <definedName name="__123Graph_ADIAGRAM1" localSheetId="23" hidden="1">[1]Uke!#REF!</definedName>
    <definedName name="__123Graph_ADIAGRAM1" localSheetId="25" hidden="1">[2]Uke!#REF!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2" hidden="1">Uke!#REF!</definedName>
    <definedName name="__123Graph_ADIAGRAM1" localSheetId="10" hidden="1">Uke!#REF!</definedName>
    <definedName name="__123Graph_ADIAGRAM1" localSheetId="13" hidden="1">Uke!#REF!</definedName>
    <definedName name="__123Graph_ADIAGRAM1" localSheetId="15" hidden="1">Uke!#REF!</definedName>
    <definedName name="__123Graph_ADIAGRAM1" localSheetId="19" hidden="1">Uke!#REF!</definedName>
    <definedName name="__123Graph_ADIAGRAM1" localSheetId="18" hidden="1">Uke!#REF!</definedName>
    <definedName name="__123Graph_ADIAGRAM1" localSheetId="20" hidden="1">[1]Uke!#REF!</definedName>
    <definedName name="__123Graph_ADIAGRAM1" localSheetId="6" hidden="1">U!#REF!</definedName>
    <definedName name="__123Graph_ADIAGRAM1" localSheetId="35" hidden="1">Uke!#REF!</definedName>
    <definedName name="__123Graph_ADIAGRAM1" localSheetId="34" hidden="1">Uke!#REF!</definedName>
    <definedName name="__123Graph_ADIAGRAM1" localSheetId="32" hidden="1">Uke!#REF!</definedName>
    <definedName name="__123Graph_ADIAGRAM1" localSheetId="33" hidden="1">Uke!#REF!</definedName>
    <definedName name="__123Graph_ADIAGRAM1" localSheetId="2" hidden="1">Uke!#REF!</definedName>
    <definedName name="__123Graph_ADIAGRAM1" hidden="1">Uke!#REF!</definedName>
    <definedName name="__123Graph_ADIAGRAM2" localSheetId="17" hidden="1">Uke!#REF!</definedName>
    <definedName name="__123Graph_ADIAGRAM2" localSheetId="16" hidden="1">Uke!#REF!</definedName>
    <definedName name="__123Graph_ADIAGRAM2" localSheetId="37" hidden="1">Uke!#REF!</definedName>
    <definedName name="__123Graph_ADIAGRAM2" localSheetId="29" hidden="1">Uke!#REF!</definedName>
    <definedName name="__123Graph_ADIAGRAM2" localSheetId="30" hidden="1">[1]Uke!#REF!</definedName>
    <definedName name="__123Graph_ADIAGRAM2" localSheetId="28" hidden="1">Uke!#REF!</definedName>
    <definedName name="__123Graph_ADIAGRAM2" localSheetId="36" hidden="1">Uke!#REF!</definedName>
    <definedName name="__123Graph_ADIAGRAM2" localSheetId="8" hidden="1">Uke!#REF!</definedName>
    <definedName name="__123Graph_ADIAGRAM2" localSheetId="7" hidden="1">Uke!#REF!</definedName>
    <definedName name="__123Graph_ADIAGRAM2" localSheetId="22" hidden="1">Uke!#REF!</definedName>
    <definedName name="__123Graph_ADIAGRAM2" localSheetId="21" hidden="1">Uke!#REF!</definedName>
    <definedName name="__123Graph_ADIAGRAM2" localSheetId="23" hidden="1">[1]Uke!#REF!</definedName>
    <definedName name="__123Graph_ADIAGRAM2" localSheetId="25" hidden="1">[2]Uke!#REF!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2" hidden="1">Uke!#REF!</definedName>
    <definedName name="__123Graph_ADIAGRAM2" localSheetId="10" hidden="1">Uke!#REF!</definedName>
    <definedName name="__123Graph_ADIAGRAM2" localSheetId="13" hidden="1">Uke!#REF!</definedName>
    <definedName name="__123Graph_ADIAGRAM2" localSheetId="15" hidden="1">Uke!#REF!</definedName>
    <definedName name="__123Graph_ADIAGRAM2" localSheetId="19" hidden="1">Uke!#REF!</definedName>
    <definedName name="__123Graph_ADIAGRAM2" localSheetId="18" hidden="1">Uke!#REF!</definedName>
    <definedName name="__123Graph_ADIAGRAM2" localSheetId="20" hidden="1">[1]Uke!#REF!</definedName>
    <definedName name="__123Graph_ADIAGRAM2" localSheetId="6" hidden="1">U!#REF!</definedName>
    <definedName name="__123Graph_ADIAGRAM2" localSheetId="35" hidden="1">Uke!#REF!</definedName>
    <definedName name="__123Graph_ADIAGRAM2" localSheetId="34" hidden="1">Uke!#REF!</definedName>
    <definedName name="__123Graph_ADIAGRAM2" localSheetId="32" hidden="1">Uke!#REF!</definedName>
    <definedName name="__123Graph_ADIAGRAM2" localSheetId="33" hidden="1">Uke!#REF!</definedName>
    <definedName name="__123Graph_ADIAGRAM2" localSheetId="2" hidden="1">Uke!#REF!</definedName>
    <definedName name="__123Graph_ADIAGRAM2" hidden="1">Uke!#REF!</definedName>
    <definedName name="__123Graph_ADIAGRAM3" localSheetId="17" hidden="1">Uke!#REF!</definedName>
    <definedName name="__123Graph_ADIAGRAM3" localSheetId="37" hidden="1">Uke!#REF!</definedName>
    <definedName name="__123Graph_ADIAGRAM3" localSheetId="29" hidden="1">Uke!#REF!</definedName>
    <definedName name="__123Graph_ADIAGRAM3" localSheetId="30" hidden="1">[1]Uke!#REF!</definedName>
    <definedName name="__123Graph_ADIAGRAM3" localSheetId="8" hidden="1">Uke!#REF!</definedName>
    <definedName name="__123Graph_ADIAGRAM3" localSheetId="22" hidden="1">Uke!#REF!</definedName>
    <definedName name="__123Graph_ADIAGRAM3" localSheetId="23" hidden="1">[1]Uke!#REF!</definedName>
    <definedName name="__123Graph_ADIAGRAM3" localSheetId="25" hidden="1">[2]Uke!#REF!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2" hidden="1">Uke!#REF!</definedName>
    <definedName name="__123Graph_ADIAGRAM3" localSheetId="10" hidden="1">Uke!#REF!</definedName>
    <definedName name="__123Graph_ADIAGRAM3" localSheetId="15" hidden="1">Uke!#REF!</definedName>
    <definedName name="__123Graph_ADIAGRAM3" localSheetId="19" hidden="1">Uke!#REF!</definedName>
    <definedName name="__123Graph_ADIAGRAM3" localSheetId="20" hidden="1">[1]Uke!#REF!</definedName>
    <definedName name="__123Graph_ADIAGRAM3" localSheetId="6" hidden="1">U!#REF!</definedName>
    <definedName name="__123Graph_ADIAGRAM3" localSheetId="35" hidden="1">Uke!#REF!</definedName>
    <definedName name="__123Graph_ADIAGRAM3" localSheetId="33" hidden="1">Uke!#REF!</definedName>
    <definedName name="__123Graph_ADIAGRAM3" localSheetId="2" hidden="1">Uke!#REF!</definedName>
    <definedName name="__123Graph_ADIAGRAM3" hidden="1">Uke!#REF!</definedName>
    <definedName name="__123Graph_ADIAGRAM4" localSheetId="17" hidden="1">Uke!#REF!</definedName>
    <definedName name="__123Graph_ADIAGRAM4" localSheetId="16" hidden="1">Uke!#REF!</definedName>
    <definedName name="__123Graph_ADIAGRAM4" localSheetId="37" hidden="1">Uke!#REF!</definedName>
    <definedName name="__123Graph_ADIAGRAM4" localSheetId="29" hidden="1">Uke!#REF!</definedName>
    <definedName name="__123Graph_ADIAGRAM4" localSheetId="30" hidden="1">[1]Uke!#REF!</definedName>
    <definedName name="__123Graph_ADIAGRAM4" localSheetId="28" hidden="1">Uke!#REF!</definedName>
    <definedName name="__123Graph_ADIAGRAM4" localSheetId="36" hidden="1">Uke!#REF!</definedName>
    <definedName name="__123Graph_ADIAGRAM4" localSheetId="8" hidden="1">Uke!#REF!</definedName>
    <definedName name="__123Graph_ADIAGRAM4" localSheetId="7" hidden="1">Uke!#REF!</definedName>
    <definedName name="__123Graph_ADIAGRAM4" localSheetId="22" hidden="1">Uke!#REF!</definedName>
    <definedName name="__123Graph_ADIAGRAM4" localSheetId="21" hidden="1">Uke!#REF!</definedName>
    <definedName name="__123Graph_ADIAGRAM4" localSheetId="23" hidden="1">[1]Uke!#REF!</definedName>
    <definedName name="__123Graph_ADIAGRAM4" localSheetId="25" hidden="1">[2]Uke!#REF!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2" hidden="1">Uke!#REF!</definedName>
    <definedName name="__123Graph_ADIAGRAM4" localSheetId="10" hidden="1">Uke!#REF!</definedName>
    <definedName name="__123Graph_ADIAGRAM4" localSheetId="13" hidden="1">Uke!#REF!</definedName>
    <definedName name="__123Graph_ADIAGRAM4" localSheetId="15" hidden="1">Uke!#REF!</definedName>
    <definedName name="__123Graph_ADIAGRAM4" localSheetId="19" hidden="1">Uke!#REF!</definedName>
    <definedName name="__123Graph_ADIAGRAM4" localSheetId="18" hidden="1">Uke!#REF!</definedName>
    <definedName name="__123Graph_ADIAGRAM4" localSheetId="20" hidden="1">[1]Uke!#REF!</definedName>
    <definedName name="__123Graph_ADIAGRAM4" localSheetId="6" hidden="1">U!#REF!</definedName>
    <definedName name="__123Graph_ADIAGRAM4" localSheetId="35" hidden="1">Uke!#REF!</definedName>
    <definedName name="__123Graph_ADIAGRAM4" localSheetId="34" hidden="1">Uke!#REF!</definedName>
    <definedName name="__123Graph_ADIAGRAM4" localSheetId="32" hidden="1">Uke!#REF!</definedName>
    <definedName name="__123Graph_ADIAGRAM4" localSheetId="33" hidden="1">Uke!#REF!</definedName>
    <definedName name="__123Graph_ADIAGRAM4" localSheetId="2" hidden="1">Uke!#REF!</definedName>
    <definedName name="__123Graph_ADIAGRAM4" hidden="1">Uke!#REF!</definedName>
    <definedName name="__123Graph_ADIAGRAM5" localSheetId="17" hidden="1">Uke!#REF!</definedName>
    <definedName name="__123Graph_ADIAGRAM5" localSheetId="16" hidden="1">Uke!#REF!</definedName>
    <definedName name="__123Graph_ADIAGRAM5" localSheetId="37" hidden="1">Uke!#REF!</definedName>
    <definedName name="__123Graph_ADIAGRAM5" localSheetId="29" hidden="1">Uke!#REF!</definedName>
    <definedName name="__123Graph_ADIAGRAM5" localSheetId="30" hidden="1">[1]Uke!#REF!</definedName>
    <definedName name="__123Graph_ADIAGRAM5" localSheetId="28" hidden="1">Uke!#REF!</definedName>
    <definedName name="__123Graph_ADIAGRAM5" localSheetId="36" hidden="1">Uke!#REF!</definedName>
    <definedName name="__123Graph_ADIAGRAM5" localSheetId="8" hidden="1">Uke!#REF!</definedName>
    <definedName name="__123Graph_ADIAGRAM5" localSheetId="7" hidden="1">Uke!#REF!</definedName>
    <definedName name="__123Graph_ADIAGRAM5" localSheetId="22" hidden="1">Uke!#REF!</definedName>
    <definedName name="__123Graph_ADIAGRAM5" localSheetId="21" hidden="1">Uke!#REF!</definedName>
    <definedName name="__123Graph_ADIAGRAM5" localSheetId="23" hidden="1">[1]Uke!#REF!</definedName>
    <definedName name="__123Graph_ADIAGRAM5" localSheetId="25" hidden="1">[2]Uke!#REF!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2" hidden="1">Uke!#REF!</definedName>
    <definedName name="__123Graph_ADIAGRAM5" localSheetId="10" hidden="1">Uke!#REF!</definedName>
    <definedName name="__123Graph_ADIAGRAM5" localSheetId="13" hidden="1">Uke!#REF!</definedName>
    <definedName name="__123Graph_ADIAGRAM5" localSheetId="15" hidden="1">Uke!#REF!</definedName>
    <definedName name="__123Graph_ADIAGRAM5" localSheetId="19" hidden="1">Uke!#REF!</definedName>
    <definedName name="__123Graph_ADIAGRAM5" localSheetId="18" hidden="1">Uke!#REF!</definedName>
    <definedName name="__123Graph_ADIAGRAM5" localSheetId="20" hidden="1">[1]Uke!#REF!</definedName>
    <definedName name="__123Graph_ADIAGRAM5" localSheetId="6" hidden="1">U!#REF!</definedName>
    <definedName name="__123Graph_ADIAGRAM5" localSheetId="35" hidden="1">Uke!#REF!</definedName>
    <definedName name="__123Graph_ADIAGRAM5" localSheetId="34" hidden="1">Uke!#REF!</definedName>
    <definedName name="__123Graph_ADIAGRAM5" localSheetId="32" hidden="1">Uke!#REF!</definedName>
    <definedName name="__123Graph_ADIAGRAM5" localSheetId="33" hidden="1">Uke!#REF!</definedName>
    <definedName name="__123Graph_ADIAGRAM5" localSheetId="2" hidden="1">Uke!#REF!</definedName>
    <definedName name="__123Graph_ADIAGRAM5" hidden="1">Uke!#REF!</definedName>
    <definedName name="__123Graph_BDIAGRAM1" localSheetId="17" hidden="1">Uke!#REF!</definedName>
    <definedName name="__123Graph_BDIAGRAM1" localSheetId="16" hidden="1">Uke!#REF!</definedName>
    <definedName name="__123Graph_BDIAGRAM1" localSheetId="37" hidden="1">Uke!#REF!</definedName>
    <definedName name="__123Graph_BDIAGRAM1" localSheetId="29" hidden="1">Uke!#REF!</definedName>
    <definedName name="__123Graph_BDIAGRAM1" localSheetId="30" hidden="1">[1]Uke!#REF!</definedName>
    <definedName name="__123Graph_BDIAGRAM1" localSheetId="28" hidden="1">Uke!#REF!</definedName>
    <definedName name="__123Graph_BDIAGRAM1" localSheetId="36" hidden="1">Uke!#REF!</definedName>
    <definedName name="__123Graph_BDIAGRAM1" localSheetId="8" hidden="1">Uke!#REF!</definedName>
    <definedName name="__123Graph_BDIAGRAM1" localSheetId="7" hidden="1">Uke!#REF!</definedName>
    <definedName name="__123Graph_BDIAGRAM1" localSheetId="22" hidden="1">Uke!#REF!</definedName>
    <definedName name="__123Graph_BDIAGRAM1" localSheetId="21" hidden="1">Uke!#REF!</definedName>
    <definedName name="__123Graph_BDIAGRAM1" localSheetId="23" hidden="1">[1]Uke!#REF!</definedName>
    <definedName name="__123Graph_BDIAGRAM1" localSheetId="25" hidden="1">[2]Uke!#REF!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2" hidden="1">Uke!#REF!</definedName>
    <definedName name="__123Graph_BDIAGRAM1" localSheetId="10" hidden="1">Uke!#REF!</definedName>
    <definedName name="__123Graph_BDIAGRAM1" localSheetId="13" hidden="1">Uke!#REF!</definedName>
    <definedName name="__123Graph_BDIAGRAM1" localSheetId="15" hidden="1">Uke!#REF!</definedName>
    <definedName name="__123Graph_BDIAGRAM1" localSheetId="19" hidden="1">Uke!#REF!</definedName>
    <definedName name="__123Graph_BDIAGRAM1" localSheetId="18" hidden="1">Uke!#REF!</definedName>
    <definedName name="__123Graph_BDIAGRAM1" localSheetId="20" hidden="1">[1]Uke!#REF!</definedName>
    <definedName name="__123Graph_BDIAGRAM1" localSheetId="6" hidden="1">U!#REF!</definedName>
    <definedName name="__123Graph_BDIAGRAM1" localSheetId="35" hidden="1">Uke!#REF!</definedName>
    <definedName name="__123Graph_BDIAGRAM1" localSheetId="34" hidden="1">Uke!#REF!</definedName>
    <definedName name="__123Graph_BDIAGRAM1" localSheetId="32" hidden="1">Uke!#REF!</definedName>
    <definedName name="__123Graph_BDIAGRAM1" localSheetId="33" hidden="1">Uke!#REF!</definedName>
    <definedName name="__123Graph_BDIAGRAM1" localSheetId="2" hidden="1">Uke!#REF!</definedName>
    <definedName name="__123Graph_BDIAGRAM1" hidden="1">Uke!#REF!</definedName>
    <definedName name="__123Graph_BDIAGRAM2" localSheetId="17" hidden="1">Uke!#REF!</definedName>
    <definedName name="__123Graph_BDIAGRAM2" localSheetId="16" hidden="1">Uke!#REF!</definedName>
    <definedName name="__123Graph_BDIAGRAM2" localSheetId="37" hidden="1">Uke!#REF!</definedName>
    <definedName name="__123Graph_BDIAGRAM2" localSheetId="29" hidden="1">Uke!#REF!</definedName>
    <definedName name="__123Graph_BDIAGRAM2" localSheetId="30" hidden="1">[1]Uke!#REF!</definedName>
    <definedName name="__123Graph_BDIAGRAM2" localSheetId="28" hidden="1">Uke!#REF!</definedName>
    <definedName name="__123Graph_BDIAGRAM2" localSheetId="36" hidden="1">Uke!#REF!</definedName>
    <definedName name="__123Graph_BDIAGRAM2" localSheetId="8" hidden="1">Uke!#REF!</definedName>
    <definedName name="__123Graph_BDIAGRAM2" localSheetId="7" hidden="1">Uke!#REF!</definedName>
    <definedName name="__123Graph_BDIAGRAM2" localSheetId="22" hidden="1">Uke!#REF!</definedName>
    <definedName name="__123Graph_BDIAGRAM2" localSheetId="21" hidden="1">Uke!#REF!</definedName>
    <definedName name="__123Graph_BDIAGRAM2" localSheetId="23" hidden="1">[1]Uke!#REF!</definedName>
    <definedName name="__123Graph_BDIAGRAM2" localSheetId="25" hidden="1">[2]Uke!#REF!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2" hidden="1">Uke!#REF!</definedName>
    <definedName name="__123Graph_BDIAGRAM2" localSheetId="10" hidden="1">Uke!#REF!</definedName>
    <definedName name="__123Graph_BDIAGRAM2" localSheetId="13" hidden="1">Uke!#REF!</definedName>
    <definedName name="__123Graph_BDIAGRAM2" localSheetId="15" hidden="1">Uke!#REF!</definedName>
    <definedName name="__123Graph_BDIAGRAM2" localSheetId="19" hidden="1">Uke!#REF!</definedName>
    <definedName name="__123Graph_BDIAGRAM2" localSheetId="18" hidden="1">Uke!#REF!</definedName>
    <definedName name="__123Graph_BDIAGRAM2" localSheetId="20" hidden="1">[1]Uke!#REF!</definedName>
    <definedName name="__123Graph_BDIAGRAM2" localSheetId="6" hidden="1">U!#REF!</definedName>
    <definedName name="__123Graph_BDIAGRAM2" localSheetId="35" hidden="1">Uke!#REF!</definedName>
    <definedName name="__123Graph_BDIAGRAM2" localSheetId="34" hidden="1">Uke!#REF!</definedName>
    <definedName name="__123Graph_BDIAGRAM2" localSheetId="32" hidden="1">Uke!#REF!</definedName>
    <definedName name="__123Graph_BDIAGRAM2" localSheetId="33" hidden="1">Uke!#REF!</definedName>
    <definedName name="__123Graph_BDIAGRAM2" localSheetId="2" hidden="1">Uke!#REF!</definedName>
    <definedName name="__123Graph_BDIAGRAM2" hidden="1">Uke!#REF!</definedName>
    <definedName name="__123Graph_BDIAGRAM3" localSheetId="17" hidden="1">Uke!#REF!</definedName>
    <definedName name="__123Graph_BDIAGRAM3" localSheetId="37" hidden="1">Uke!#REF!</definedName>
    <definedName name="__123Graph_BDIAGRAM3" localSheetId="29" hidden="1">Uke!#REF!</definedName>
    <definedName name="__123Graph_BDIAGRAM3" localSheetId="30" hidden="1">[1]Uke!#REF!</definedName>
    <definedName name="__123Graph_BDIAGRAM3" localSheetId="8" hidden="1">Uke!#REF!</definedName>
    <definedName name="__123Graph_BDIAGRAM3" localSheetId="22" hidden="1">Uke!#REF!</definedName>
    <definedName name="__123Graph_BDIAGRAM3" localSheetId="23" hidden="1">[1]Uke!#REF!</definedName>
    <definedName name="__123Graph_BDIAGRAM3" localSheetId="25" hidden="1">[2]Uke!#REF!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2" hidden="1">Uke!#REF!</definedName>
    <definedName name="__123Graph_BDIAGRAM3" localSheetId="10" hidden="1">Uke!#REF!</definedName>
    <definedName name="__123Graph_BDIAGRAM3" localSheetId="15" hidden="1">Uke!#REF!</definedName>
    <definedName name="__123Graph_BDIAGRAM3" localSheetId="19" hidden="1">Uke!#REF!</definedName>
    <definedName name="__123Graph_BDIAGRAM3" localSheetId="20" hidden="1">[1]Uke!#REF!</definedName>
    <definedName name="__123Graph_BDIAGRAM3" localSheetId="6" hidden="1">U!#REF!</definedName>
    <definedName name="__123Graph_BDIAGRAM3" localSheetId="35" hidden="1">Uke!#REF!</definedName>
    <definedName name="__123Graph_BDIAGRAM3" localSheetId="33" hidden="1">Uke!#REF!</definedName>
    <definedName name="__123Graph_BDIAGRAM3" localSheetId="2" hidden="1">Uke!#REF!</definedName>
    <definedName name="__123Graph_BDIAGRAM3" hidden="1">Uke!#REF!</definedName>
    <definedName name="__123Graph_BDIAGRAM4" localSheetId="17" hidden="1">Uke!#REF!</definedName>
    <definedName name="__123Graph_BDIAGRAM4" localSheetId="16" hidden="1">Uke!#REF!</definedName>
    <definedName name="__123Graph_BDIAGRAM4" localSheetId="37" hidden="1">Uke!#REF!</definedName>
    <definedName name="__123Graph_BDIAGRAM4" localSheetId="29" hidden="1">Uke!#REF!</definedName>
    <definedName name="__123Graph_BDIAGRAM4" localSheetId="30" hidden="1">[1]Uke!#REF!</definedName>
    <definedName name="__123Graph_BDIAGRAM4" localSheetId="28" hidden="1">Uke!#REF!</definedName>
    <definedName name="__123Graph_BDIAGRAM4" localSheetId="36" hidden="1">Uke!#REF!</definedName>
    <definedName name="__123Graph_BDIAGRAM4" localSheetId="8" hidden="1">Uke!#REF!</definedName>
    <definedName name="__123Graph_BDIAGRAM4" localSheetId="7" hidden="1">Uke!#REF!</definedName>
    <definedName name="__123Graph_BDIAGRAM4" localSheetId="22" hidden="1">Uke!#REF!</definedName>
    <definedName name="__123Graph_BDIAGRAM4" localSheetId="21" hidden="1">Uke!#REF!</definedName>
    <definedName name="__123Graph_BDIAGRAM4" localSheetId="23" hidden="1">[1]Uke!#REF!</definedName>
    <definedName name="__123Graph_BDIAGRAM4" localSheetId="25" hidden="1">[2]Uke!#REF!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2" hidden="1">Uke!#REF!</definedName>
    <definedName name="__123Graph_BDIAGRAM4" localSheetId="10" hidden="1">Uke!#REF!</definedName>
    <definedName name="__123Graph_BDIAGRAM4" localSheetId="13" hidden="1">Uke!#REF!</definedName>
    <definedName name="__123Graph_BDIAGRAM4" localSheetId="15" hidden="1">Uke!#REF!</definedName>
    <definedName name="__123Graph_BDIAGRAM4" localSheetId="19" hidden="1">Uke!#REF!</definedName>
    <definedName name="__123Graph_BDIAGRAM4" localSheetId="18" hidden="1">Uke!#REF!</definedName>
    <definedName name="__123Graph_BDIAGRAM4" localSheetId="20" hidden="1">[1]Uke!#REF!</definedName>
    <definedName name="__123Graph_BDIAGRAM4" localSheetId="6" hidden="1">U!#REF!</definedName>
    <definedName name="__123Graph_BDIAGRAM4" localSheetId="35" hidden="1">Uke!#REF!</definedName>
    <definedName name="__123Graph_BDIAGRAM4" localSheetId="34" hidden="1">Uke!#REF!</definedName>
    <definedName name="__123Graph_BDIAGRAM4" localSheetId="32" hidden="1">Uke!#REF!</definedName>
    <definedName name="__123Graph_BDIAGRAM4" localSheetId="33" hidden="1">Uke!#REF!</definedName>
    <definedName name="__123Graph_BDIAGRAM4" localSheetId="2" hidden="1">Uke!#REF!</definedName>
    <definedName name="__123Graph_BDIAGRAM4" hidden="1">Uke!#REF!</definedName>
    <definedName name="__123Graph_CDIAGRAM5" localSheetId="17" hidden="1">Uke!#REF!</definedName>
    <definedName name="__123Graph_CDIAGRAM5" localSheetId="16" hidden="1">Uke!#REF!</definedName>
    <definedName name="__123Graph_CDIAGRAM5" localSheetId="37" hidden="1">Uke!#REF!</definedName>
    <definedName name="__123Graph_CDIAGRAM5" localSheetId="29" hidden="1">Uke!#REF!</definedName>
    <definedName name="__123Graph_CDIAGRAM5" localSheetId="30" hidden="1">[1]Uke!#REF!</definedName>
    <definedName name="__123Graph_CDIAGRAM5" localSheetId="28" hidden="1">Uke!#REF!</definedName>
    <definedName name="__123Graph_CDIAGRAM5" localSheetId="36" hidden="1">Uke!#REF!</definedName>
    <definedName name="__123Graph_CDIAGRAM5" localSheetId="8" hidden="1">Uke!#REF!</definedName>
    <definedName name="__123Graph_CDIAGRAM5" localSheetId="7" hidden="1">Uke!#REF!</definedName>
    <definedName name="__123Graph_CDIAGRAM5" localSheetId="22" hidden="1">Uke!#REF!</definedName>
    <definedName name="__123Graph_CDIAGRAM5" localSheetId="21" hidden="1">Uke!#REF!</definedName>
    <definedName name="__123Graph_CDIAGRAM5" localSheetId="23" hidden="1">[1]Uke!#REF!</definedName>
    <definedName name="__123Graph_CDIAGRAM5" localSheetId="25" hidden="1">[2]Uke!#REF!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2" hidden="1">Uke!#REF!</definedName>
    <definedName name="__123Graph_CDIAGRAM5" localSheetId="10" hidden="1">Uke!#REF!</definedName>
    <definedName name="__123Graph_CDIAGRAM5" localSheetId="13" hidden="1">Uke!#REF!</definedName>
    <definedName name="__123Graph_CDIAGRAM5" localSheetId="15" hidden="1">Uke!#REF!</definedName>
    <definedName name="__123Graph_CDIAGRAM5" localSheetId="19" hidden="1">Uke!#REF!</definedName>
    <definedName name="__123Graph_CDIAGRAM5" localSheetId="18" hidden="1">Uke!#REF!</definedName>
    <definedName name="__123Graph_CDIAGRAM5" localSheetId="20" hidden="1">[1]Uke!#REF!</definedName>
    <definedName name="__123Graph_CDIAGRAM5" localSheetId="6" hidden="1">U!#REF!</definedName>
    <definedName name="__123Graph_CDIAGRAM5" localSheetId="35" hidden="1">Uke!#REF!</definedName>
    <definedName name="__123Graph_CDIAGRAM5" localSheetId="34" hidden="1">Uke!#REF!</definedName>
    <definedName name="__123Graph_CDIAGRAM5" localSheetId="32" hidden="1">Uke!#REF!</definedName>
    <definedName name="__123Graph_CDIAGRAM5" localSheetId="33" hidden="1">Uke!#REF!</definedName>
    <definedName name="__123Graph_CDIAGRAM5" localSheetId="2" hidden="1">Uke!#REF!</definedName>
    <definedName name="__123Graph_CDIAGRAM5" hidden="1">Uke!#REF!</definedName>
    <definedName name="__123Graph_XDIAGRAM1" localSheetId="17" hidden="1">Uke!#REF!</definedName>
    <definedName name="__123Graph_XDIAGRAM1" localSheetId="37" hidden="1">Uke!#REF!</definedName>
    <definedName name="__123Graph_XDIAGRAM1" localSheetId="29" hidden="1">Uke!#REF!</definedName>
    <definedName name="__123Graph_XDIAGRAM1" localSheetId="30" hidden="1">[1]Uke!#REF!</definedName>
    <definedName name="__123Graph_XDIAGRAM1" localSheetId="8" hidden="1">Uke!#REF!</definedName>
    <definedName name="__123Graph_XDIAGRAM1" localSheetId="22" hidden="1">Uke!#REF!</definedName>
    <definedName name="__123Graph_XDIAGRAM1" localSheetId="23" hidden="1">[1]Uke!#REF!</definedName>
    <definedName name="__123Graph_XDIAGRAM1" localSheetId="25" hidden="1">[2]Uke!#REF!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2" hidden="1">Uke!#REF!</definedName>
    <definedName name="__123Graph_XDIAGRAM1" localSheetId="10" hidden="1">Uke!#REF!</definedName>
    <definedName name="__123Graph_XDIAGRAM1" localSheetId="15" hidden="1">Uke!#REF!</definedName>
    <definedName name="__123Graph_XDIAGRAM1" localSheetId="19" hidden="1">Uke!#REF!</definedName>
    <definedName name="__123Graph_XDIAGRAM1" localSheetId="20" hidden="1">[1]Uke!#REF!</definedName>
    <definedName name="__123Graph_XDIAGRAM1" localSheetId="6" hidden="1">U!#REF!</definedName>
    <definedName name="__123Graph_XDIAGRAM1" localSheetId="35" hidden="1">Uke!#REF!</definedName>
    <definedName name="__123Graph_XDIAGRAM1" localSheetId="33" hidden="1">Uke!#REF!</definedName>
    <definedName name="__123Graph_XDIAGRAM1" localSheetId="2" hidden="1">Uke!#REF!</definedName>
    <definedName name="__123Graph_XDIAGRAM1" hidden="1">Uke!#REF!</definedName>
    <definedName name="__123Graph_XDIAGRAM2" localSheetId="17" hidden="1">Uke!#REF!</definedName>
    <definedName name="__123Graph_XDIAGRAM2" localSheetId="37" hidden="1">Uke!#REF!</definedName>
    <definedName name="__123Graph_XDIAGRAM2" localSheetId="29" hidden="1">Uke!#REF!</definedName>
    <definedName name="__123Graph_XDIAGRAM2" localSheetId="30" hidden="1">[1]Uke!#REF!</definedName>
    <definedName name="__123Graph_XDIAGRAM2" localSheetId="8" hidden="1">Uke!#REF!</definedName>
    <definedName name="__123Graph_XDIAGRAM2" localSheetId="22" hidden="1">Uke!#REF!</definedName>
    <definedName name="__123Graph_XDIAGRAM2" localSheetId="23" hidden="1">[1]Uke!#REF!</definedName>
    <definedName name="__123Graph_XDIAGRAM2" localSheetId="25" hidden="1">[2]Uke!#REF!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2" hidden="1">Uke!#REF!</definedName>
    <definedName name="__123Graph_XDIAGRAM2" localSheetId="10" hidden="1">Uke!#REF!</definedName>
    <definedName name="__123Graph_XDIAGRAM2" localSheetId="15" hidden="1">Uke!#REF!</definedName>
    <definedName name="__123Graph_XDIAGRAM2" localSheetId="19" hidden="1">Uke!#REF!</definedName>
    <definedName name="__123Graph_XDIAGRAM2" localSheetId="20" hidden="1">[1]Uke!#REF!</definedName>
    <definedName name="__123Graph_XDIAGRAM2" localSheetId="6" hidden="1">U!#REF!</definedName>
    <definedName name="__123Graph_XDIAGRAM2" localSheetId="35" hidden="1">Uke!#REF!</definedName>
    <definedName name="__123Graph_XDIAGRAM2" localSheetId="33" hidden="1">Uke!#REF!</definedName>
    <definedName name="__123Graph_XDIAGRAM2" localSheetId="2" hidden="1">Uke!#REF!</definedName>
    <definedName name="__123Graph_XDIAGRAM2" hidden="1">Uke!#REF!</definedName>
    <definedName name="__123Graph_XDIAGRAM3" localSheetId="17" hidden="1">Uke!#REF!</definedName>
    <definedName name="__123Graph_XDIAGRAM3" localSheetId="37" hidden="1">Uke!#REF!</definedName>
    <definedName name="__123Graph_XDIAGRAM3" localSheetId="29" hidden="1">Uke!#REF!</definedName>
    <definedName name="__123Graph_XDIAGRAM3" localSheetId="30" hidden="1">[1]Uke!#REF!</definedName>
    <definedName name="__123Graph_XDIAGRAM3" localSheetId="8" hidden="1">Uke!#REF!</definedName>
    <definedName name="__123Graph_XDIAGRAM3" localSheetId="22" hidden="1">Uke!#REF!</definedName>
    <definedName name="__123Graph_XDIAGRAM3" localSheetId="23" hidden="1">[1]Uke!#REF!</definedName>
    <definedName name="__123Graph_XDIAGRAM3" localSheetId="25" hidden="1">[2]Uke!#REF!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2" hidden="1">Uke!#REF!</definedName>
    <definedName name="__123Graph_XDIAGRAM3" localSheetId="10" hidden="1">Uke!#REF!</definedName>
    <definedName name="__123Graph_XDIAGRAM3" localSheetId="15" hidden="1">Uke!#REF!</definedName>
    <definedName name="__123Graph_XDIAGRAM3" localSheetId="19" hidden="1">Uke!#REF!</definedName>
    <definedName name="__123Graph_XDIAGRAM3" localSheetId="20" hidden="1">[1]Uke!#REF!</definedName>
    <definedName name="__123Graph_XDIAGRAM3" localSheetId="6" hidden="1">U!#REF!</definedName>
    <definedName name="__123Graph_XDIAGRAM3" localSheetId="35" hidden="1">Uke!#REF!</definedName>
    <definedName name="__123Graph_XDIAGRAM3" localSheetId="33" hidden="1">Uke!#REF!</definedName>
    <definedName name="__123Graph_XDIAGRAM3" localSheetId="2" hidden="1">Uke!#REF!</definedName>
    <definedName name="__123Graph_XDIAGRAM3" hidden="1">Uke!#REF!</definedName>
    <definedName name="__123Graph_XDIAGRAM4" localSheetId="17" hidden="1">Uke!#REF!</definedName>
    <definedName name="__123Graph_XDIAGRAM4" localSheetId="37" hidden="1">Uke!#REF!</definedName>
    <definedName name="__123Graph_XDIAGRAM4" localSheetId="29" hidden="1">Uke!#REF!</definedName>
    <definedName name="__123Graph_XDIAGRAM4" localSheetId="30" hidden="1">[1]Uke!#REF!</definedName>
    <definedName name="__123Graph_XDIAGRAM4" localSheetId="8" hidden="1">Uke!#REF!</definedName>
    <definedName name="__123Graph_XDIAGRAM4" localSheetId="22" hidden="1">Uke!#REF!</definedName>
    <definedName name="__123Graph_XDIAGRAM4" localSheetId="23" hidden="1">[1]Uke!#REF!</definedName>
    <definedName name="__123Graph_XDIAGRAM4" localSheetId="25" hidden="1">[2]Uke!#REF!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2" hidden="1">Uke!#REF!</definedName>
    <definedName name="__123Graph_XDIAGRAM4" localSheetId="10" hidden="1">Uke!#REF!</definedName>
    <definedName name="__123Graph_XDIAGRAM4" localSheetId="15" hidden="1">Uke!#REF!</definedName>
    <definedName name="__123Graph_XDIAGRAM4" localSheetId="19" hidden="1">Uke!#REF!</definedName>
    <definedName name="__123Graph_XDIAGRAM4" localSheetId="20" hidden="1">[1]Uke!#REF!</definedName>
    <definedName name="__123Graph_XDIAGRAM4" localSheetId="6" hidden="1">U!#REF!</definedName>
    <definedName name="__123Graph_XDIAGRAM4" localSheetId="35" hidden="1">Uke!#REF!</definedName>
    <definedName name="__123Graph_XDIAGRAM4" localSheetId="33" hidden="1">Uke!#REF!</definedName>
    <definedName name="__123Graph_XDIAGRAM4" localSheetId="2" hidden="1">Uke!#REF!</definedName>
    <definedName name="__123Graph_XDIAGRAM4" hidden="1">Uke!#REF!</definedName>
    <definedName name="__123Graph_XDIAGRAM5" localSheetId="17" hidden="1">Uke!#REF!</definedName>
    <definedName name="__123Graph_XDIAGRAM5" localSheetId="37" hidden="1">Uke!#REF!</definedName>
    <definedName name="__123Graph_XDIAGRAM5" localSheetId="29" hidden="1">Uke!#REF!</definedName>
    <definedName name="__123Graph_XDIAGRAM5" localSheetId="30" hidden="1">[1]Uke!#REF!</definedName>
    <definedName name="__123Graph_XDIAGRAM5" localSheetId="8" hidden="1">Uke!#REF!</definedName>
    <definedName name="__123Graph_XDIAGRAM5" localSheetId="22" hidden="1">Uke!#REF!</definedName>
    <definedName name="__123Graph_XDIAGRAM5" localSheetId="23" hidden="1">[1]Uke!#REF!</definedName>
    <definedName name="__123Graph_XDIAGRAM5" localSheetId="25" hidden="1">[2]Uke!#REF!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2" hidden="1">Uke!#REF!</definedName>
    <definedName name="__123Graph_XDIAGRAM5" localSheetId="10" hidden="1">Uke!#REF!</definedName>
    <definedName name="__123Graph_XDIAGRAM5" localSheetId="15" hidden="1">Uke!#REF!</definedName>
    <definedName name="__123Graph_XDIAGRAM5" localSheetId="19" hidden="1">Uke!#REF!</definedName>
    <definedName name="__123Graph_XDIAGRAM5" localSheetId="20" hidden="1">[1]Uke!#REF!</definedName>
    <definedName name="__123Graph_XDIAGRAM5" localSheetId="6" hidden="1">U!#REF!</definedName>
    <definedName name="__123Graph_XDIAGRAM5" localSheetId="35" hidden="1">Uke!#REF!</definedName>
    <definedName name="__123Graph_XDIAGRAM5" localSheetId="33" hidden="1">Uke!#REF!</definedName>
    <definedName name="__123Graph_XDIAGRAM5" localSheetId="2" hidden="1">Uke!#REF!</definedName>
    <definedName name="__123Graph_XDIAGRAM5" hidden="1">Uke!#REF!</definedName>
    <definedName name="a" localSheetId="17" hidden="1">Uke!#REF!</definedName>
    <definedName name="a" localSheetId="37" hidden="1">Uke!#REF!</definedName>
    <definedName name="a" localSheetId="29" hidden="1">Uke!#REF!</definedName>
    <definedName name="a" localSheetId="30" hidden="1">[1]Uke!#REF!</definedName>
    <definedName name="a" localSheetId="8" hidden="1">Uke!#REF!</definedName>
    <definedName name="a" localSheetId="7" hidden="1">Uke!#REF!</definedName>
    <definedName name="a" localSheetId="22" hidden="1">Uke!#REF!</definedName>
    <definedName name="a" localSheetId="23" hidden="1">[1]Uke!#REF!</definedName>
    <definedName name="a" localSheetId="25" hidden="1">[2]Uke!#REF!</definedName>
    <definedName name="a" localSheetId="4" hidden="1">Uke!#REF!</definedName>
    <definedName name="a" localSheetId="12" hidden="1">Uke!#REF!</definedName>
    <definedName name="a" localSheetId="10" hidden="1">Uke!#REF!</definedName>
    <definedName name="a" localSheetId="15" hidden="1">Uke!#REF!</definedName>
    <definedName name="a" localSheetId="19" hidden="1">Uke!#REF!</definedName>
    <definedName name="a" localSheetId="20" hidden="1">[1]Uke!#REF!</definedName>
    <definedName name="a" localSheetId="6" hidden="1">U!#REF!</definedName>
    <definedName name="a" localSheetId="35" hidden="1">Uke!#REF!</definedName>
    <definedName name="a" localSheetId="33" hidden="1">Uke!#REF!</definedName>
    <definedName name="a" localSheetId="2" hidden="1">Uke!#REF!</definedName>
    <definedName name="a" hidden="1">Uke!#REF!</definedName>
    <definedName name="Ark1">'Ark1'!$A$1:$AH$1899</definedName>
    <definedName name="Ark2" localSheetId="30">#REF!</definedName>
    <definedName name="Ark2" localSheetId="23">#REF!</definedName>
    <definedName name="Ark2" localSheetId="25">#REF!</definedName>
    <definedName name="Ark2" localSheetId="20">#REF!</definedName>
    <definedName name="Ark2">'Ark2'!$A$1:$P$23</definedName>
    <definedName name="asdadsa" localSheetId="17" hidden="1">[3]Uke!#REF!</definedName>
    <definedName name="asdadsa" localSheetId="37" hidden="1">[3]Uke!#REF!</definedName>
    <definedName name="asdadsa" localSheetId="29" hidden="1">[3]Uke!#REF!</definedName>
    <definedName name="asdadsa" localSheetId="30" hidden="1">[3]Uke!#REF!</definedName>
    <definedName name="asdadsa" localSheetId="8" hidden="1">[3]Uke!#REF!</definedName>
    <definedName name="asdadsa" localSheetId="22" hidden="1">[3]Uke!#REF!</definedName>
    <definedName name="asdadsa" localSheetId="23" hidden="1">[3]Uke!#REF!</definedName>
    <definedName name="asdadsa" localSheetId="25" hidden="1">[3]Uke!#REF!</definedName>
    <definedName name="asdadsa" localSheetId="4" hidden="1">[3]Uke!#REF!</definedName>
    <definedName name="asdadsa" localSheetId="12" hidden="1">[3]Uke!#REF!</definedName>
    <definedName name="asdadsa" localSheetId="10" hidden="1">[3]Uke!#REF!</definedName>
    <definedName name="asdadsa" localSheetId="15" hidden="1">[3]Uke!#REF!</definedName>
    <definedName name="asdadsa" localSheetId="19" hidden="1">[3]Uke!#REF!</definedName>
    <definedName name="asdadsa" localSheetId="20" hidden="1">[3]Uke!#REF!</definedName>
    <definedName name="asdadsa" localSheetId="6" hidden="1">[3]Uke!#REF!</definedName>
    <definedName name="asdadsa" localSheetId="35" hidden="1">[3]Uke!#REF!</definedName>
    <definedName name="asdadsa" localSheetId="33" hidden="1">[3]Uke!#REF!</definedName>
    <definedName name="asdadsa" localSheetId="2" hidden="1">[3]Uke!#REF!</definedName>
    <definedName name="asdadsa" hidden="1">[3]Uke!#REF!</definedName>
    <definedName name="BBB" localSheetId="17" hidden="1">Uke!#REF!</definedName>
    <definedName name="BBB" localSheetId="37" hidden="1">Uke!#REF!</definedName>
    <definedName name="BBB" localSheetId="29" hidden="1">Uke!#REF!</definedName>
    <definedName name="BBB" localSheetId="30" hidden="1">[1]Uke!#REF!</definedName>
    <definedName name="BBB" localSheetId="28" hidden="1">Uke!#REF!</definedName>
    <definedName name="BBB" localSheetId="36" hidden="1">Uke!#REF!</definedName>
    <definedName name="BBB" localSheetId="8" hidden="1">Uke!#REF!</definedName>
    <definedName name="BBB" localSheetId="7" hidden="1">Uke!#REF!</definedName>
    <definedName name="BBB" localSheetId="22" hidden="1">Uke!#REF!</definedName>
    <definedName name="BBB" localSheetId="23" hidden="1">[1]Uke!#REF!</definedName>
    <definedName name="BBB" localSheetId="25" hidden="1">[2]Uke!#REF!</definedName>
    <definedName name="BBB" localSheetId="4" hidden="1">Uke!#REF!</definedName>
    <definedName name="BBB" localSheetId="12" hidden="1">Uke!#REF!</definedName>
    <definedName name="BBB" localSheetId="10" hidden="1">Uke!#REF!</definedName>
    <definedName name="BBB" localSheetId="15" hidden="1">Uke!#REF!</definedName>
    <definedName name="BBB" localSheetId="19" hidden="1">Uke!#REF!</definedName>
    <definedName name="BBB" localSheetId="20" hidden="1">[1]Uke!#REF!</definedName>
    <definedName name="BBB" localSheetId="6" hidden="1">U!#REF!</definedName>
    <definedName name="BBB" localSheetId="35" hidden="1">Uke!#REF!</definedName>
    <definedName name="BBB" localSheetId="32" hidden="1">Uke!#REF!</definedName>
    <definedName name="BBB" localSheetId="33" hidden="1">Uke!#REF!</definedName>
    <definedName name="BBB" localSheetId="2" hidden="1">Uke!#REF!</definedName>
    <definedName name="BBB" hidden="1">Uke!#REF!</definedName>
    <definedName name="BNM" localSheetId="17" hidden="1">Uke!#REF!</definedName>
    <definedName name="BNM" localSheetId="37" hidden="1">Uke!#REF!</definedName>
    <definedName name="BNM" localSheetId="29" hidden="1">Uke!#REF!</definedName>
    <definedName name="BNM" localSheetId="30" hidden="1">[1]Uke!#REF!</definedName>
    <definedName name="BNM" localSheetId="8" hidden="1">Uke!#REF!</definedName>
    <definedName name="BNM" localSheetId="7" hidden="1">Uke!#REF!</definedName>
    <definedName name="BNM" localSheetId="22" hidden="1">Uke!#REF!</definedName>
    <definedName name="BNM" localSheetId="23" hidden="1">[1]Uke!#REF!</definedName>
    <definedName name="BNM" localSheetId="25" hidden="1">[2]Uke!#REF!</definedName>
    <definedName name="BNM" localSheetId="4" hidden="1">Uke!#REF!</definedName>
    <definedName name="BNM" localSheetId="12" hidden="1">Uke!#REF!</definedName>
    <definedName name="BNM" localSheetId="10" hidden="1">Uke!#REF!</definedName>
    <definedName name="BNM" localSheetId="15" hidden="1">Uke!#REF!</definedName>
    <definedName name="BNM" localSheetId="19" hidden="1">Uke!#REF!</definedName>
    <definedName name="BNM" localSheetId="20" hidden="1">[1]Uke!#REF!</definedName>
    <definedName name="BNM" localSheetId="6" hidden="1">U!#REF!</definedName>
    <definedName name="BNM" localSheetId="35" hidden="1">Uke!#REF!</definedName>
    <definedName name="BNM" localSheetId="33" hidden="1">Uke!#REF!</definedName>
    <definedName name="BNM" localSheetId="2" hidden="1">Uke!#REF!</definedName>
    <definedName name="BNM" hidden="1">Uke!#REF!</definedName>
    <definedName name="bvnbvnbvn" localSheetId="17" hidden="1">[3]Uke!#REF!</definedName>
    <definedName name="bvnbvnbvn" localSheetId="37" hidden="1">[3]Uke!#REF!</definedName>
    <definedName name="bvnbvnbvn" localSheetId="29" hidden="1">[3]Uke!#REF!</definedName>
    <definedName name="bvnbvnbvn" localSheetId="30" hidden="1">[3]Uke!#REF!</definedName>
    <definedName name="bvnbvnbvn" localSheetId="8" hidden="1">[3]Uke!#REF!</definedName>
    <definedName name="bvnbvnbvn" localSheetId="22" hidden="1">[3]Uke!#REF!</definedName>
    <definedName name="bvnbvnbvn" localSheetId="23" hidden="1">[3]Uke!#REF!</definedName>
    <definedName name="bvnbvnbvn" localSheetId="25" hidden="1">[3]Uke!#REF!</definedName>
    <definedName name="bvnbvnbvn" localSheetId="4" hidden="1">[3]Uke!#REF!</definedName>
    <definedName name="bvnbvnbvn" localSheetId="12" hidden="1">[3]Uke!#REF!</definedName>
    <definedName name="bvnbvnbvn" localSheetId="10" hidden="1">[3]Uke!#REF!</definedName>
    <definedName name="bvnbvnbvn" localSheetId="15" hidden="1">[3]Uke!#REF!</definedName>
    <definedName name="bvnbvnbvn" localSheetId="19" hidden="1">[3]Uke!#REF!</definedName>
    <definedName name="bvnbvnbvn" localSheetId="20" hidden="1">[3]Uke!#REF!</definedName>
    <definedName name="bvnbvnbvn" localSheetId="6" hidden="1">[3]Uke!#REF!</definedName>
    <definedName name="bvnbvnbvn" localSheetId="35" hidden="1">[3]Uke!#REF!</definedName>
    <definedName name="bvnbvnbvn" localSheetId="33" hidden="1">[3]Uke!#REF!</definedName>
    <definedName name="bvnbvnbvn" localSheetId="2" hidden="1">[3]Uke!#REF!</definedName>
    <definedName name="bvnbvnbvn" hidden="1">[3]Uke!#REF!</definedName>
    <definedName name="cc" localSheetId="17" hidden="1">Uke!#REF!</definedName>
    <definedName name="cc" localSheetId="37" hidden="1">Uke!#REF!</definedName>
    <definedName name="cc" localSheetId="29" hidden="1">Uke!#REF!</definedName>
    <definedName name="cc" localSheetId="30" hidden="1">[1]Uke!#REF!</definedName>
    <definedName name="cc" localSheetId="8" hidden="1">Uke!#REF!</definedName>
    <definedName name="cc" localSheetId="7" hidden="1">Uke!#REF!</definedName>
    <definedName name="cc" localSheetId="22" hidden="1">Uke!#REF!</definedName>
    <definedName name="cc" localSheetId="23" hidden="1">[1]Uke!#REF!</definedName>
    <definedName name="cc" localSheetId="25" hidden="1">[2]Uke!#REF!</definedName>
    <definedName name="cc" localSheetId="4" hidden="1">Uke!#REF!</definedName>
    <definedName name="cc" localSheetId="12" hidden="1">Uke!#REF!</definedName>
    <definedName name="cc" localSheetId="10" hidden="1">Uke!#REF!</definedName>
    <definedName name="cc" localSheetId="15" hidden="1">Uke!#REF!</definedName>
    <definedName name="cc" localSheetId="19" hidden="1">Uke!#REF!</definedName>
    <definedName name="cc" localSheetId="20" hidden="1">[1]Uke!#REF!</definedName>
    <definedName name="cc" localSheetId="6" hidden="1">U!#REF!</definedName>
    <definedName name="cc" localSheetId="35" hidden="1">Uke!#REF!</definedName>
    <definedName name="cc" localSheetId="33" hidden="1">Uke!#REF!</definedName>
    <definedName name="cc" localSheetId="2" hidden="1">Uke!#REF!</definedName>
    <definedName name="cc" hidden="1">Uke!#REF!</definedName>
    <definedName name="CFE" localSheetId="17" hidden="1">Uke!#REF!</definedName>
    <definedName name="CFE" localSheetId="37" hidden="1">Uke!#REF!</definedName>
    <definedName name="CFE" localSheetId="29" hidden="1">Uke!#REF!</definedName>
    <definedName name="CFE" localSheetId="30" hidden="1">[1]Uke!#REF!</definedName>
    <definedName name="CFE" localSheetId="36" hidden="1">Uke!#REF!</definedName>
    <definedName name="CFE" localSheetId="8" hidden="1">Uke!#REF!</definedName>
    <definedName name="CFE" localSheetId="7" hidden="1">Uke!#REF!</definedName>
    <definedName name="CFE" localSheetId="22" hidden="1">Uke!#REF!</definedName>
    <definedName name="CFE" localSheetId="23" hidden="1">[1]Uke!#REF!</definedName>
    <definedName name="CFE" localSheetId="25" hidden="1">[2]Uke!#REF!</definedName>
    <definedName name="CFE" localSheetId="4" hidden="1">Uke!#REF!</definedName>
    <definedName name="CFE" localSheetId="12" hidden="1">Uke!#REF!</definedName>
    <definedName name="CFE" localSheetId="10" hidden="1">Uke!#REF!</definedName>
    <definedName name="CFE" localSheetId="15" hidden="1">Uke!#REF!</definedName>
    <definedName name="CFE" localSheetId="19" hidden="1">Uke!#REF!</definedName>
    <definedName name="CFE" localSheetId="20" hidden="1">[1]Uke!#REF!</definedName>
    <definedName name="CFE" localSheetId="6" hidden="1">U!#REF!</definedName>
    <definedName name="CFE" localSheetId="35" hidden="1">Uke!#REF!</definedName>
    <definedName name="CFE" localSheetId="32" hidden="1">Uke!#REF!</definedName>
    <definedName name="CFE" localSheetId="33" hidden="1">Uke!#REF!</definedName>
    <definedName name="CFE" localSheetId="2" hidden="1">Uke!#REF!</definedName>
    <definedName name="CFE" hidden="1">Uke!#REF!</definedName>
    <definedName name="cvxvcxvc" localSheetId="17" hidden="1">[3]Uke!#REF!</definedName>
    <definedName name="cvxvcxvc" localSheetId="37" hidden="1">[3]Uke!#REF!</definedName>
    <definedName name="cvxvcxvc" localSheetId="29" hidden="1">[3]Uke!#REF!</definedName>
    <definedName name="cvxvcxvc" localSheetId="30" hidden="1">[3]Uke!#REF!</definedName>
    <definedName name="cvxvcxvc" localSheetId="8" hidden="1">[3]Uke!#REF!</definedName>
    <definedName name="cvxvcxvc" localSheetId="22" hidden="1">[3]Uke!#REF!</definedName>
    <definedName name="cvxvcxvc" localSheetId="23" hidden="1">[3]Uke!#REF!</definedName>
    <definedName name="cvxvcxvc" localSheetId="25" hidden="1">[3]Uke!#REF!</definedName>
    <definedName name="cvxvcxvc" localSheetId="4" hidden="1">[3]Uke!#REF!</definedName>
    <definedName name="cvxvcxvc" localSheetId="12" hidden="1">[3]Uke!#REF!</definedName>
    <definedName name="cvxvcxvc" localSheetId="10" hidden="1">[3]Uke!#REF!</definedName>
    <definedName name="cvxvcxvc" localSheetId="15" hidden="1">[3]Uke!#REF!</definedName>
    <definedName name="cvxvcxvc" localSheetId="19" hidden="1">[3]Uke!#REF!</definedName>
    <definedName name="cvxvcxvc" localSheetId="20" hidden="1">[3]Uke!#REF!</definedName>
    <definedName name="cvxvcxvc" localSheetId="6" hidden="1">[3]Uke!#REF!</definedName>
    <definedName name="cvxvcxvc" localSheetId="35" hidden="1">[3]Uke!#REF!</definedName>
    <definedName name="cvxvcxvc" localSheetId="33" hidden="1">[3]Uke!#REF!</definedName>
    <definedName name="cvxvcxvc" localSheetId="2" hidden="1">[3]Uke!#REF!</definedName>
    <definedName name="cvxvcxvc" hidden="1">[3]Uke!#REF!</definedName>
    <definedName name="d" localSheetId="17" hidden="1">Uke!#REF!</definedName>
    <definedName name="d" localSheetId="37" hidden="1">Uke!#REF!</definedName>
    <definedName name="d" localSheetId="29" hidden="1">Uke!#REF!</definedName>
    <definedName name="d" localSheetId="30" hidden="1">[1]Uke!#REF!</definedName>
    <definedName name="d" localSheetId="8" hidden="1">Uke!#REF!</definedName>
    <definedName name="d" localSheetId="7" hidden="1">Uke!#REF!</definedName>
    <definedName name="d" localSheetId="22" hidden="1">Uke!#REF!</definedName>
    <definedName name="d" localSheetId="23" hidden="1">[1]Uke!#REF!</definedName>
    <definedName name="d" localSheetId="25" hidden="1">[2]Uke!#REF!</definedName>
    <definedName name="d" localSheetId="4" hidden="1">Uke!#REF!</definedName>
    <definedName name="d" localSheetId="12" hidden="1">Uke!#REF!</definedName>
    <definedName name="d" localSheetId="10" hidden="1">Uke!#REF!</definedName>
    <definedName name="d" localSheetId="15" hidden="1">Uke!#REF!</definedName>
    <definedName name="d" localSheetId="19" hidden="1">Uke!#REF!</definedName>
    <definedName name="d" localSheetId="20" hidden="1">[1]Uke!#REF!</definedName>
    <definedName name="d" localSheetId="6" hidden="1">U!#REF!</definedName>
    <definedName name="d" localSheetId="35" hidden="1">Uke!#REF!</definedName>
    <definedName name="d" localSheetId="33" hidden="1">Uke!#REF!</definedName>
    <definedName name="d" localSheetId="2" hidden="1">Uke!#REF!</definedName>
    <definedName name="d" hidden="1">Uke!#REF!</definedName>
    <definedName name="DDD" localSheetId="17" hidden="1">Uke!#REF!</definedName>
    <definedName name="DDD" localSheetId="37" hidden="1">Uke!#REF!</definedName>
    <definedName name="DDD" localSheetId="29" hidden="1">Uke!#REF!</definedName>
    <definedName name="DDD" localSheetId="30" hidden="1">[1]Uke!#REF!</definedName>
    <definedName name="DDD" localSheetId="28" hidden="1">Uke!#REF!</definedName>
    <definedName name="DDD" localSheetId="36" hidden="1">Uke!#REF!</definedName>
    <definedName name="DDD" localSheetId="8" hidden="1">Uke!#REF!</definedName>
    <definedName name="DDD" localSheetId="7" hidden="1">Uke!#REF!</definedName>
    <definedName name="DDD" localSheetId="22" hidden="1">Uke!#REF!</definedName>
    <definedName name="DDD" localSheetId="21" hidden="1">Uke!#REF!</definedName>
    <definedName name="DDD" localSheetId="23" hidden="1">[1]Uke!#REF!</definedName>
    <definedName name="DDD" localSheetId="25" hidden="1">[2]Uke!#REF!</definedName>
    <definedName name="DDD" localSheetId="4" hidden="1">Uke!#REF!</definedName>
    <definedName name="DDD" localSheetId="12" hidden="1">Uke!#REF!</definedName>
    <definedName name="DDD" localSheetId="10" hidden="1">Uke!#REF!</definedName>
    <definedName name="DDD" localSheetId="15" hidden="1">Uke!#REF!</definedName>
    <definedName name="DDD" localSheetId="19" hidden="1">Uke!#REF!</definedName>
    <definedName name="DDD" localSheetId="18" hidden="1">Uke!#REF!</definedName>
    <definedName name="DDD" localSheetId="20" hidden="1">[1]Uke!#REF!</definedName>
    <definedName name="DDD" localSheetId="6" hidden="1">U!#REF!</definedName>
    <definedName name="DDD" localSheetId="35" hidden="1">Uke!#REF!</definedName>
    <definedName name="DDD" localSheetId="34" hidden="1">Uke!#REF!</definedName>
    <definedName name="DDD" localSheetId="32" hidden="1">Uke!#REF!</definedName>
    <definedName name="DDD" localSheetId="33" hidden="1">Uke!#REF!</definedName>
    <definedName name="DDD" localSheetId="2" hidden="1">Uke!#REF!</definedName>
    <definedName name="DDD" hidden="1">Uke!#REF!</definedName>
    <definedName name="dfd" localSheetId="17" hidden="1">[3]Uke!#REF!</definedName>
    <definedName name="dfd" localSheetId="37" hidden="1">[3]Uke!#REF!</definedName>
    <definedName name="dfd" localSheetId="29" hidden="1">[3]Uke!#REF!</definedName>
    <definedName name="dfd" localSheetId="30" hidden="1">[3]Uke!#REF!</definedName>
    <definedName name="dfd" localSheetId="8" hidden="1">[3]Uke!#REF!</definedName>
    <definedName name="dfd" localSheetId="22" hidden="1">[3]Uke!#REF!</definedName>
    <definedName name="dfd" localSheetId="23" hidden="1">[3]Uke!#REF!</definedName>
    <definedName name="dfd" localSheetId="25" hidden="1">[3]Uke!#REF!</definedName>
    <definedName name="dfd" localSheetId="4" hidden="1">[3]Uke!#REF!</definedName>
    <definedName name="dfd" localSheetId="12" hidden="1">[3]Uke!#REF!</definedName>
    <definedName name="dfd" localSheetId="10" hidden="1">[3]Uke!#REF!</definedName>
    <definedName name="dfd" localSheetId="15" hidden="1">[3]Uke!#REF!</definedName>
    <definedName name="dfd" localSheetId="19" hidden="1">[3]Uke!#REF!</definedName>
    <definedName name="dfd" localSheetId="20" hidden="1">[3]Uke!#REF!</definedName>
    <definedName name="dfd" localSheetId="6" hidden="1">[3]Uke!#REF!</definedName>
    <definedName name="dfd" localSheetId="35" hidden="1">[3]Uke!#REF!</definedName>
    <definedName name="dfd" localSheetId="33" hidden="1">[3]Uke!#REF!</definedName>
    <definedName name="dfd" localSheetId="2" hidden="1">[3]Uke!#REF!</definedName>
    <definedName name="dfd" hidden="1">[3]Uke!#REF!</definedName>
    <definedName name="EEE" localSheetId="17" hidden="1">Uke!#REF!</definedName>
    <definedName name="EEE" localSheetId="37" hidden="1">Uke!#REF!</definedName>
    <definedName name="EEE" localSheetId="29" hidden="1">Uke!#REF!</definedName>
    <definedName name="EEE" localSheetId="30" hidden="1">[1]Uke!#REF!</definedName>
    <definedName name="EEE" localSheetId="28" hidden="1">Uke!#REF!</definedName>
    <definedName name="EEE" localSheetId="36" hidden="1">Uke!#REF!</definedName>
    <definedName name="EEE" localSheetId="8" hidden="1">Uke!#REF!</definedName>
    <definedName name="EEE" localSheetId="7" hidden="1">Uke!#REF!</definedName>
    <definedName name="EEE" localSheetId="22" hidden="1">Uke!#REF!</definedName>
    <definedName name="EEE" localSheetId="23" hidden="1">[1]Uke!#REF!</definedName>
    <definedName name="EEE" localSheetId="25" hidden="1">[2]Uke!#REF!</definedName>
    <definedName name="EEE" localSheetId="4" hidden="1">Uke!#REF!</definedName>
    <definedName name="EEE" localSheetId="12" hidden="1">Uke!#REF!</definedName>
    <definedName name="EEE" localSheetId="10" hidden="1">Uke!#REF!</definedName>
    <definedName name="EEE" localSheetId="15" hidden="1">Uke!#REF!</definedName>
    <definedName name="EEE" localSheetId="19" hidden="1">Uke!#REF!</definedName>
    <definedName name="EEE" localSheetId="20" hidden="1">[1]Uke!#REF!</definedName>
    <definedName name="EEE" localSheetId="6" hidden="1">U!#REF!</definedName>
    <definedName name="EEE" localSheetId="35" hidden="1">Uke!#REF!</definedName>
    <definedName name="EEE" localSheetId="32" hidden="1">Uke!#REF!</definedName>
    <definedName name="EEE" localSheetId="33" hidden="1">Uke!#REF!</definedName>
    <definedName name="EEE" localSheetId="2" hidden="1">Uke!#REF!</definedName>
    <definedName name="EEE" hidden="1">Uke!#REF!</definedName>
    <definedName name="f" localSheetId="17" hidden="1">Uke!#REF!</definedName>
    <definedName name="f" localSheetId="37" hidden="1">Uke!#REF!</definedName>
    <definedName name="f" localSheetId="29" hidden="1">Uke!#REF!</definedName>
    <definedName name="f" localSheetId="30" hidden="1">[1]Uke!#REF!</definedName>
    <definedName name="f" localSheetId="8" hidden="1">Uke!#REF!</definedName>
    <definedName name="f" localSheetId="7" hidden="1">Uke!#REF!</definedName>
    <definedName name="f" localSheetId="22" hidden="1">Uke!#REF!</definedName>
    <definedName name="f" localSheetId="23" hidden="1">[1]Uke!#REF!</definedName>
    <definedName name="f" localSheetId="25" hidden="1">[2]Uke!#REF!</definedName>
    <definedName name="f" localSheetId="4" hidden="1">Uke!#REF!</definedName>
    <definedName name="f" localSheetId="12" hidden="1">Uke!#REF!</definedName>
    <definedName name="f" localSheetId="10" hidden="1">Uke!#REF!</definedName>
    <definedName name="f" localSheetId="15" hidden="1">Uke!#REF!</definedName>
    <definedName name="f" localSheetId="19" hidden="1">Uke!#REF!</definedName>
    <definedName name="f" localSheetId="20" hidden="1">[1]Uke!#REF!</definedName>
    <definedName name="f" localSheetId="6" hidden="1">U!#REF!</definedName>
    <definedName name="f" localSheetId="35" hidden="1">Uke!#REF!</definedName>
    <definedName name="f" localSheetId="33" hidden="1">Uke!#REF!</definedName>
    <definedName name="f" localSheetId="2" hidden="1">Uke!#REF!</definedName>
    <definedName name="f" hidden="1">Uke!#REF!</definedName>
    <definedName name="fdgfdg" localSheetId="17" hidden="1">[3]Uke!#REF!</definedName>
    <definedName name="fdgfdg" localSheetId="37" hidden="1">[3]Uke!#REF!</definedName>
    <definedName name="fdgfdg" localSheetId="29" hidden="1">[3]Uke!#REF!</definedName>
    <definedName name="fdgfdg" localSheetId="30" hidden="1">[3]Uke!#REF!</definedName>
    <definedName name="fdgfdg" localSheetId="8" hidden="1">[3]Uke!#REF!</definedName>
    <definedName name="fdgfdg" localSheetId="22" hidden="1">[3]Uke!#REF!</definedName>
    <definedName name="fdgfdg" localSheetId="23" hidden="1">[3]Uke!#REF!</definedName>
    <definedName name="fdgfdg" localSheetId="25" hidden="1">[3]Uke!#REF!</definedName>
    <definedName name="fdgfdg" localSheetId="4" hidden="1">[3]Uke!#REF!</definedName>
    <definedName name="fdgfdg" localSheetId="12" hidden="1">[3]Uke!#REF!</definedName>
    <definedName name="fdgfdg" localSheetId="10" hidden="1">[3]Uke!#REF!</definedName>
    <definedName name="fdgfdg" localSheetId="15" hidden="1">[3]Uke!#REF!</definedName>
    <definedName name="fdgfdg" localSheetId="19" hidden="1">[3]Uke!#REF!</definedName>
    <definedName name="fdgfdg" localSheetId="20" hidden="1">[3]Uke!#REF!</definedName>
    <definedName name="fdgfdg" localSheetId="6" hidden="1">[3]Uke!#REF!</definedName>
    <definedName name="fdgfdg" localSheetId="35" hidden="1">[3]Uke!#REF!</definedName>
    <definedName name="fdgfdg" localSheetId="33" hidden="1">[3]Uke!#REF!</definedName>
    <definedName name="fdgfdg" localSheetId="2" hidden="1">[3]Uke!#REF!</definedName>
    <definedName name="fdgfdg" hidden="1">[3]Uke!#REF!</definedName>
    <definedName name="FF" localSheetId="17" hidden="1">Uke!#REF!</definedName>
    <definedName name="FF" localSheetId="37" hidden="1">Uke!#REF!</definedName>
    <definedName name="FF" localSheetId="29" hidden="1">Uke!#REF!</definedName>
    <definedName name="FF" localSheetId="30" hidden="1">[1]Uke!#REF!</definedName>
    <definedName name="FF" localSheetId="8" hidden="1">Uke!#REF!</definedName>
    <definedName name="FF" localSheetId="7" hidden="1">Uke!#REF!</definedName>
    <definedName name="FF" localSheetId="22" hidden="1">Uke!#REF!</definedName>
    <definedName name="FF" localSheetId="23" hidden="1">[1]Uke!#REF!</definedName>
    <definedName name="FF" localSheetId="25" hidden="1">[2]Uke!#REF!</definedName>
    <definedName name="FF" localSheetId="4" hidden="1">Uke!#REF!</definedName>
    <definedName name="FF" localSheetId="12" hidden="1">Uke!#REF!</definedName>
    <definedName name="FF" localSheetId="10" hidden="1">Uke!#REF!</definedName>
    <definedName name="FF" localSheetId="15" hidden="1">Uke!#REF!</definedName>
    <definedName name="FF" localSheetId="19" hidden="1">Uke!#REF!</definedName>
    <definedName name="FF" localSheetId="20" hidden="1">[1]Uke!#REF!</definedName>
    <definedName name="FF" localSheetId="6" hidden="1">U!#REF!</definedName>
    <definedName name="FF" localSheetId="35" hidden="1">Uke!#REF!</definedName>
    <definedName name="FF" localSheetId="33" hidden="1">Uke!#REF!</definedName>
    <definedName name="FF" localSheetId="2" hidden="1">Uke!#REF!</definedName>
    <definedName name="FF" hidden="1">Uke!#REF!</definedName>
    <definedName name="fff" localSheetId="17" hidden="1">[3]Uke!#REF!</definedName>
    <definedName name="fff" localSheetId="37" hidden="1">[3]Uke!#REF!</definedName>
    <definedName name="fff" localSheetId="29" hidden="1">[3]Uke!#REF!</definedName>
    <definedName name="fff" localSheetId="30" hidden="1">[3]Uke!#REF!</definedName>
    <definedName name="fff" localSheetId="8" hidden="1">[3]Uke!#REF!</definedName>
    <definedName name="fff" localSheetId="22" hidden="1">[3]Uke!#REF!</definedName>
    <definedName name="fff" localSheetId="23" hidden="1">[3]Uke!#REF!</definedName>
    <definedName name="fff" localSheetId="25" hidden="1">[3]Uke!#REF!</definedName>
    <definedName name="fff" localSheetId="4" hidden="1">[3]Uke!#REF!</definedName>
    <definedName name="fff" localSheetId="12" hidden="1">[3]Uke!#REF!</definedName>
    <definedName name="fff" localSheetId="10" hidden="1">[3]Uke!#REF!</definedName>
    <definedName name="fff" localSheetId="15" hidden="1">[3]Uke!#REF!</definedName>
    <definedName name="fff" localSheetId="19" hidden="1">[3]Uke!#REF!</definedName>
    <definedName name="fff" localSheetId="20" hidden="1">[3]Uke!#REF!</definedName>
    <definedName name="fff" localSheetId="6" hidden="1">[3]Uke!#REF!</definedName>
    <definedName name="fff" localSheetId="35" hidden="1">[3]Uke!#REF!</definedName>
    <definedName name="fff" localSheetId="33" hidden="1">[3]Uke!#REF!</definedName>
    <definedName name="fff" localSheetId="2" hidden="1">[3]Uke!#REF!</definedName>
    <definedName name="fff" hidden="1">[3]Uke!#REF!</definedName>
    <definedName name="fgfhg" localSheetId="17" hidden="1">[1]Uke!#REF!</definedName>
    <definedName name="fgfhg" localSheetId="37" hidden="1">[1]Uke!#REF!</definedName>
    <definedName name="fgfhg" localSheetId="29" hidden="1">[1]Uke!#REF!</definedName>
    <definedName name="fgfhg" localSheetId="30" hidden="1">[1]Uke!#REF!</definedName>
    <definedName name="fgfhg" localSheetId="8" hidden="1">[1]Uke!#REF!</definedName>
    <definedName name="fgfhg" localSheetId="22" hidden="1">[1]Uke!#REF!</definedName>
    <definedName name="fgfhg" localSheetId="23" hidden="1">[1]Uke!#REF!</definedName>
    <definedName name="fgfhg" localSheetId="25" hidden="1">[2]Uke!#REF!</definedName>
    <definedName name="fgfhg" localSheetId="4" hidden="1">[1]Uke!#REF!</definedName>
    <definedName name="fgfhg" localSheetId="12" hidden="1">[1]Uke!#REF!</definedName>
    <definedName name="fgfhg" localSheetId="10" hidden="1">[1]Uke!#REF!</definedName>
    <definedName name="fgfhg" localSheetId="15" hidden="1">[1]Uke!#REF!</definedName>
    <definedName name="fgfhg" localSheetId="19" hidden="1">[1]Uke!#REF!</definedName>
    <definedName name="fgfhg" localSheetId="20" hidden="1">[1]Uke!#REF!</definedName>
    <definedName name="fgfhg" localSheetId="6" hidden="1">[1]Uke!#REF!</definedName>
    <definedName name="fgfhg" localSheetId="35" hidden="1">[1]Uke!#REF!</definedName>
    <definedName name="fgfhg" localSheetId="33" hidden="1">[1]Uke!#REF!</definedName>
    <definedName name="fgfhg" localSheetId="2" hidden="1">[1]Uke!#REF!</definedName>
    <definedName name="fgfhg" hidden="1">[1]Uke!#REF!</definedName>
    <definedName name="fhgfhgfhg" localSheetId="17" hidden="1">[3]Uke!#REF!</definedName>
    <definedName name="fhgfhgfhg" localSheetId="37" hidden="1">[3]Uke!#REF!</definedName>
    <definedName name="fhgfhgfhg" localSheetId="29" hidden="1">[3]Uke!#REF!</definedName>
    <definedName name="fhgfhgfhg" localSheetId="30" hidden="1">[3]Uke!#REF!</definedName>
    <definedName name="fhgfhgfhg" localSheetId="8" hidden="1">[3]Uke!#REF!</definedName>
    <definedName name="fhgfhgfhg" localSheetId="22" hidden="1">[3]Uke!#REF!</definedName>
    <definedName name="fhgfhgfhg" localSheetId="23" hidden="1">[3]Uke!#REF!</definedName>
    <definedName name="fhgfhgfhg" localSheetId="25" hidden="1">[3]Uke!#REF!</definedName>
    <definedName name="fhgfhgfhg" localSheetId="4" hidden="1">[3]Uke!#REF!</definedName>
    <definedName name="fhgfhgfhg" localSheetId="12" hidden="1">[3]Uke!#REF!</definedName>
    <definedName name="fhgfhgfhg" localSheetId="10" hidden="1">[3]Uke!#REF!</definedName>
    <definedName name="fhgfhgfhg" localSheetId="15" hidden="1">[3]Uke!#REF!</definedName>
    <definedName name="fhgfhgfhg" localSheetId="19" hidden="1">[3]Uke!#REF!</definedName>
    <definedName name="fhgfhgfhg" localSheetId="20" hidden="1">[3]Uke!#REF!</definedName>
    <definedName name="fhgfhgfhg" localSheetId="6" hidden="1">[3]Uke!#REF!</definedName>
    <definedName name="fhgfhgfhg" localSheetId="35" hidden="1">[3]Uke!#REF!</definedName>
    <definedName name="fhgfhgfhg" localSheetId="33" hidden="1">[3]Uke!#REF!</definedName>
    <definedName name="fhgfhgfhg" localSheetId="2" hidden="1">[3]Uke!#REF!</definedName>
    <definedName name="fhgfhgfhg" hidden="1">[3]Uke!#REF!</definedName>
    <definedName name="GGG" localSheetId="17" hidden="1">Uke!#REF!</definedName>
    <definedName name="GGG" localSheetId="37" hidden="1">Uke!#REF!</definedName>
    <definedName name="GGG" localSheetId="29" hidden="1">Uke!#REF!</definedName>
    <definedName name="GGG" localSheetId="30" hidden="1">[1]Uke!#REF!</definedName>
    <definedName name="GGG" localSheetId="28" hidden="1">Uke!#REF!</definedName>
    <definedName name="GGG" localSheetId="36" hidden="1">Uke!#REF!</definedName>
    <definedName name="GGG" localSheetId="8" hidden="1">Uke!#REF!</definedName>
    <definedName name="GGG" localSheetId="7" hidden="1">Uke!#REF!</definedName>
    <definedName name="GGG" localSheetId="22" hidden="1">Uke!#REF!</definedName>
    <definedName name="GGG" localSheetId="23" hidden="1">[1]Uke!#REF!</definedName>
    <definedName name="GGG" localSheetId="25" hidden="1">[2]Uke!#REF!</definedName>
    <definedName name="GGG" localSheetId="4" hidden="1">Uke!#REF!</definedName>
    <definedName name="GGG" localSheetId="12" hidden="1">Uke!#REF!</definedName>
    <definedName name="GGG" localSheetId="10" hidden="1">Uke!#REF!</definedName>
    <definedName name="GGG" localSheetId="15" hidden="1">Uke!#REF!</definedName>
    <definedName name="GGG" localSheetId="19" hidden="1">Uke!#REF!</definedName>
    <definedName name="GGG" localSheetId="20" hidden="1">[1]Uke!#REF!</definedName>
    <definedName name="GGG" localSheetId="6" hidden="1">U!#REF!</definedName>
    <definedName name="GGG" localSheetId="35" hidden="1">Uke!#REF!</definedName>
    <definedName name="GGG" localSheetId="32" hidden="1">Uke!#REF!</definedName>
    <definedName name="GGG" localSheetId="33" hidden="1">Uke!#REF!</definedName>
    <definedName name="GGG" localSheetId="2" hidden="1">Uke!#REF!</definedName>
    <definedName name="GGG" hidden="1">Uke!#REF!</definedName>
    <definedName name="GH" localSheetId="17" hidden="1">Uke!#REF!</definedName>
    <definedName name="GH" localSheetId="37" hidden="1">Uke!#REF!</definedName>
    <definedName name="GH" localSheetId="29" hidden="1">Uke!#REF!</definedName>
    <definedName name="GH" localSheetId="30" hidden="1">[1]Uke!#REF!</definedName>
    <definedName name="GH" localSheetId="8" hidden="1">Uke!#REF!</definedName>
    <definedName name="GH" localSheetId="7" hidden="1">Uke!#REF!</definedName>
    <definedName name="GH" localSheetId="22" hidden="1">Uke!#REF!</definedName>
    <definedName name="GH" localSheetId="23" hidden="1">[1]Uke!#REF!</definedName>
    <definedName name="GH" localSheetId="25" hidden="1">[2]Uke!#REF!</definedName>
    <definedName name="GH" localSheetId="4" hidden="1">Uke!#REF!</definedName>
    <definedName name="GH" localSheetId="12" hidden="1">Uke!#REF!</definedName>
    <definedName name="GH" localSheetId="10" hidden="1">Uke!#REF!</definedName>
    <definedName name="GH" localSheetId="15" hidden="1">Uke!#REF!</definedName>
    <definedName name="GH" localSheetId="19" hidden="1">Uke!#REF!</definedName>
    <definedName name="GH" localSheetId="20" hidden="1">[1]Uke!#REF!</definedName>
    <definedName name="GH" localSheetId="6" hidden="1">U!#REF!</definedName>
    <definedName name="GH" localSheetId="35" hidden="1">Uke!#REF!</definedName>
    <definedName name="GH" localSheetId="33" hidden="1">Uke!#REF!</definedName>
    <definedName name="GH" localSheetId="2" hidden="1">Uke!#REF!</definedName>
    <definedName name="GH" hidden="1">Uke!#REF!</definedName>
    <definedName name="ghj" localSheetId="17" hidden="1">[1]Uke!#REF!</definedName>
    <definedName name="ghj" localSheetId="37" hidden="1">[1]Uke!#REF!</definedName>
    <definedName name="ghj" localSheetId="29" hidden="1">[1]Uke!#REF!</definedName>
    <definedName name="ghj" localSheetId="30" hidden="1">[1]Uke!#REF!</definedName>
    <definedName name="ghj" localSheetId="8" hidden="1">[1]Uke!#REF!</definedName>
    <definedName name="ghj" localSheetId="22" hidden="1">[1]Uke!#REF!</definedName>
    <definedName name="ghj" localSheetId="23" hidden="1">[1]Uke!#REF!</definedName>
    <definedName name="ghj" localSheetId="25" hidden="1">[2]Uke!#REF!</definedName>
    <definedName name="ghj" localSheetId="4" hidden="1">[1]Uke!#REF!</definedName>
    <definedName name="ghj" localSheetId="12" hidden="1">[1]Uke!#REF!</definedName>
    <definedName name="ghj" localSheetId="10" hidden="1">[1]Uke!#REF!</definedName>
    <definedName name="ghj" localSheetId="15" hidden="1">[1]Uke!#REF!</definedName>
    <definedName name="ghj" localSheetId="19" hidden="1">[1]Uke!#REF!</definedName>
    <definedName name="ghj" localSheetId="20" hidden="1">[1]Uke!#REF!</definedName>
    <definedName name="ghj" localSheetId="6" hidden="1">[1]Uke!#REF!</definedName>
    <definedName name="ghj" localSheetId="35" hidden="1">[1]Uke!#REF!</definedName>
    <definedName name="ghj" localSheetId="33" hidden="1">[1]Uke!#REF!</definedName>
    <definedName name="ghj" localSheetId="2" hidden="1">[1]Uke!#REF!</definedName>
    <definedName name="ghj" hidden="1">[1]Uke!#REF!</definedName>
    <definedName name="ghjghj" localSheetId="17" hidden="1">[3]Uke!#REF!</definedName>
    <definedName name="ghjghj" localSheetId="37" hidden="1">[3]Uke!#REF!</definedName>
    <definedName name="ghjghj" localSheetId="29" hidden="1">[3]Uke!#REF!</definedName>
    <definedName name="ghjghj" localSheetId="30" hidden="1">[3]Uke!#REF!</definedName>
    <definedName name="ghjghj" localSheetId="8" hidden="1">[3]Uke!#REF!</definedName>
    <definedName name="ghjghj" localSheetId="22" hidden="1">[3]Uke!#REF!</definedName>
    <definedName name="ghjghj" localSheetId="23" hidden="1">[3]Uke!#REF!</definedName>
    <definedName name="ghjghj" localSheetId="25" hidden="1">[3]Uke!#REF!</definedName>
    <definedName name="ghjghj" localSheetId="4" hidden="1">[3]Uke!#REF!</definedName>
    <definedName name="ghjghj" localSheetId="12" hidden="1">[3]Uke!#REF!</definedName>
    <definedName name="ghjghj" localSheetId="10" hidden="1">[3]Uke!#REF!</definedName>
    <definedName name="ghjghj" localSheetId="15" hidden="1">[3]Uke!#REF!</definedName>
    <definedName name="ghjghj" localSheetId="19" hidden="1">[3]Uke!#REF!</definedName>
    <definedName name="ghjghj" localSheetId="20" hidden="1">[3]Uke!#REF!</definedName>
    <definedName name="ghjghj" localSheetId="6" hidden="1">[3]Uke!#REF!</definedName>
    <definedName name="ghjghj" localSheetId="35" hidden="1">[3]Uke!#REF!</definedName>
    <definedName name="ghjghj" localSheetId="33" hidden="1">[3]Uke!#REF!</definedName>
    <definedName name="ghjghj" localSheetId="2" hidden="1">[3]Uke!#REF!</definedName>
    <definedName name="ghjghj" hidden="1">[3]Uke!#REF!</definedName>
    <definedName name="GI" localSheetId="17" hidden="1">Uke!#REF!</definedName>
    <definedName name="GI" localSheetId="37" hidden="1">Uke!#REF!</definedName>
    <definedName name="GI" localSheetId="29" hidden="1">Uke!#REF!</definedName>
    <definedName name="GI" localSheetId="30" hidden="1">[1]Uke!#REF!</definedName>
    <definedName name="GI" localSheetId="8" hidden="1">Uke!#REF!</definedName>
    <definedName name="GI" localSheetId="7" hidden="1">Uke!#REF!</definedName>
    <definedName name="GI" localSheetId="22" hidden="1">Uke!#REF!</definedName>
    <definedName name="GI" localSheetId="23" hidden="1">[1]Uke!#REF!</definedName>
    <definedName name="GI" localSheetId="25" hidden="1">[2]Uke!#REF!</definedName>
    <definedName name="GI" localSheetId="4" hidden="1">Uke!#REF!</definedName>
    <definedName name="GI" localSheetId="12" hidden="1">Uke!#REF!</definedName>
    <definedName name="GI" localSheetId="10" hidden="1">Uke!#REF!</definedName>
    <definedName name="GI" localSheetId="15" hidden="1">Uke!#REF!</definedName>
    <definedName name="GI" localSheetId="19" hidden="1">Uke!#REF!</definedName>
    <definedName name="GI" localSheetId="20" hidden="1">[1]Uke!#REF!</definedName>
    <definedName name="GI" localSheetId="6" hidden="1">U!#REF!</definedName>
    <definedName name="GI" localSheetId="35" hidden="1">Uke!#REF!</definedName>
    <definedName name="GI" localSheetId="33" hidden="1">Uke!#REF!</definedName>
    <definedName name="GI" localSheetId="2" hidden="1">Uke!#REF!</definedName>
    <definedName name="GI" hidden="1">Uke!#REF!</definedName>
    <definedName name="gjhghj" localSheetId="17" hidden="1">[3]Uke!#REF!</definedName>
    <definedName name="gjhghj" localSheetId="37" hidden="1">[3]Uke!#REF!</definedName>
    <definedName name="gjhghj" localSheetId="29" hidden="1">[3]Uke!#REF!</definedName>
    <definedName name="gjhghj" localSheetId="30" hidden="1">[3]Uke!#REF!</definedName>
    <definedName name="gjhghj" localSheetId="8" hidden="1">[3]Uke!#REF!</definedName>
    <definedName name="gjhghj" localSheetId="22" hidden="1">[3]Uke!#REF!</definedName>
    <definedName name="gjhghj" localSheetId="23" hidden="1">[3]Uke!#REF!</definedName>
    <definedName name="gjhghj" localSheetId="25" hidden="1">[3]Uke!#REF!</definedName>
    <definedName name="gjhghj" localSheetId="4" hidden="1">[3]Uke!#REF!</definedName>
    <definedName name="gjhghj" localSheetId="12" hidden="1">[3]Uke!#REF!</definedName>
    <definedName name="gjhghj" localSheetId="10" hidden="1">[3]Uke!#REF!</definedName>
    <definedName name="gjhghj" localSheetId="15" hidden="1">[3]Uke!#REF!</definedName>
    <definedName name="gjhghj" localSheetId="19" hidden="1">[3]Uke!#REF!</definedName>
    <definedName name="gjhghj" localSheetId="20" hidden="1">[3]Uke!#REF!</definedName>
    <definedName name="gjhghj" localSheetId="6" hidden="1">[3]Uke!#REF!</definedName>
    <definedName name="gjhghj" localSheetId="35" hidden="1">[3]Uke!#REF!</definedName>
    <definedName name="gjhghj" localSheetId="33" hidden="1">[3]Uke!#REF!</definedName>
    <definedName name="gjhghj" localSheetId="2" hidden="1">[3]Uke!#REF!</definedName>
    <definedName name="gjhghj" hidden="1">[3]Uke!#REF!</definedName>
    <definedName name="HG" localSheetId="17" hidden="1">Uke!#REF!</definedName>
    <definedName name="HG" localSheetId="37" hidden="1">Uke!#REF!</definedName>
    <definedName name="HG" localSheetId="29" hidden="1">Uke!#REF!</definedName>
    <definedName name="HG" localSheetId="30" hidden="1">[1]Uke!#REF!</definedName>
    <definedName name="HG" localSheetId="8" hidden="1">Uke!#REF!</definedName>
    <definedName name="HG" localSheetId="7" hidden="1">Uke!#REF!</definedName>
    <definedName name="HG" localSheetId="22" hidden="1">Uke!#REF!</definedName>
    <definedName name="HG" localSheetId="23" hidden="1">[1]Uke!#REF!</definedName>
    <definedName name="HG" localSheetId="25" hidden="1">[2]Uke!#REF!</definedName>
    <definedName name="HG" localSheetId="4" hidden="1">Uke!#REF!</definedName>
    <definedName name="HG" localSheetId="12" hidden="1">Uke!#REF!</definedName>
    <definedName name="HG" localSheetId="10" hidden="1">Uke!#REF!</definedName>
    <definedName name="HG" localSheetId="15" hidden="1">Uke!#REF!</definedName>
    <definedName name="HG" localSheetId="19" hidden="1">Uke!#REF!</definedName>
    <definedName name="HG" localSheetId="20" hidden="1">[1]Uke!#REF!</definedName>
    <definedName name="HG" localSheetId="6" hidden="1">U!#REF!</definedName>
    <definedName name="HG" localSheetId="35" hidden="1">Uke!#REF!</definedName>
    <definedName name="HG" localSheetId="33" hidden="1">Uke!#REF!</definedName>
    <definedName name="HG" localSheetId="2" hidden="1">Uke!#REF!</definedName>
    <definedName name="HG" hidden="1">Uke!#REF!</definedName>
    <definedName name="hghjg" localSheetId="17" hidden="1">[3]Uke!#REF!</definedName>
    <definedName name="hghjg" localSheetId="37" hidden="1">[3]Uke!#REF!</definedName>
    <definedName name="hghjg" localSheetId="29" hidden="1">[3]Uke!#REF!</definedName>
    <definedName name="hghjg" localSheetId="30" hidden="1">[3]Uke!#REF!</definedName>
    <definedName name="hghjg" localSheetId="8" hidden="1">[3]Uke!#REF!</definedName>
    <definedName name="hghjg" localSheetId="22" hidden="1">[3]Uke!#REF!</definedName>
    <definedName name="hghjg" localSheetId="23" hidden="1">[3]Uke!#REF!</definedName>
    <definedName name="hghjg" localSheetId="25" hidden="1">[3]Uke!#REF!</definedName>
    <definedName name="hghjg" localSheetId="4" hidden="1">[3]Uke!#REF!</definedName>
    <definedName name="hghjg" localSheetId="12" hidden="1">[3]Uke!#REF!</definedName>
    <definedName name="hghjg" localSheetId="10" hidden="1">[3]Uke!#REF!</definedName>
    <definedName name="hghjg" localSheetId="15" hidden="1">[3]Uke!#REF!</definedName>
    <definedName name="hghjg" localSheetId="19" hidden="1">[3]Uke!#REF!</definedName>
    <definedName name="hghjg" localSheetId="20" hidden="1">[3]Uke!#REF!</definedName>
    <definedName name="hghjg" localSheetId="6" hidden="1">[3]Uke!#REF!</definedName>
    <definedName name="hghjg" localSheetId="35" hidden="1">[3]Uke!#REF!</definedName>
    <definedName name="hghjg" localSheetId="33" hidden="1">[3]Uke!#REF!</definedName>
    <definedName name="hghjg" localSheetId="2" hidden="1">[3]Uke!#REF!</definedName>
    <definedName name="hghjg" hidden="1">[3]Uke!#REF!</definedName>
    <definedName name="hjgjhgjh" localSheetId="17" hidden="1">[3]Uke!#REF!</definedName>
    <definedName name="hjgjhgjh" localSheetId="37" hidden="1">[3]Uke!#REF!</definedName>
    <definedName name="hjgjhgjh" localSheetId="29" hidden="1">[3]Uke!#REF!</definedName>
    <definedName name="hjgjhgjh" localSheetId="30" hidden="1">[3]Uke!#REF!</definedName>
    <definedName name="hjgjhgjh" localSheetId="8" hidden="1">[3]Uke!#REF!</definedName>
    <definedName name="hjgjhgjh" localSheetId="22" hidden="1">[3]Uke!#REF!</definedName>
    <definedName name="hjgjhgjh" localSheetId="23" hidden="1">[3]Uke!#REF!</definedName>
    <definedName name="hjgjhgjh" localSheetId="25" hidden="1">[3]Uke!#REF!</definedName>
    <definedName name="hjgjhgjh" localSheetId="4" hidden="1">[3]Uke!#REF!</definedName>
    <definedName name="hjgjhgjh" localSheetId="12" hidden="1">[3]Uke!#REF!</definedName>
    <definedName name="hjgjhgjh" localSheetId="10" hidden="1">[3]Uke!#REF!</definedName>
    <definedName name="hjgjhgjh" localSheetId="15" hidden="1">[3]Uke!#REF!</definedName>
    <definedName name="hjgjhgjh" localSheetId="19" hidden="1">[3]Uke!#REF!</definedName>
    <definedName name="hjgjhgjh" localSheetId="20" hidden="1">[3]Uke!#REF!</definedName>
    <definedName name="hjgjhgjh" localSheetId="6" hidden="1">[3]Uke!#REF!</definedName>
    <definedName name="hjgjhgjh" localSheetId="35" hidden="1">[3]Uke!#REF!</definedName>
    <definedName name="hjgjhgjh" localSheetId="33" hidden="1">[3]Uke!#REF!</definedName>
    <definedName name="hjgjhgjh" localSheetId="2" hidden="1">[3]Uke!#REF!</definedName>
    <definedName name="hjgjhgjh" hidden="1">[3]Uke!#REF!</definedName>
    <definedName name="hkjhkj" localSheetId="17" hidden="1">[3]Uke!#REF!</definedName>
    <definedName name="hkjhkj" localSheetId="37" hidden="1">[3]Uke!#REF!</definedName>
    <definedName name="hkjhkj" localSheetId="29" hidden="1">[3]Uke!#REF!</definedName>
    <definedName name="hkjhkj" localSheetId="30" hidden="1">[3]Uke!#REF!</definedName>
    <definedName name="hkjhkj" localSheetId="8" hidden="1">[3]Uke!#REF!</definedName>
    <definedName name="hkjhkj" localSheetId="22" hidden="1">[3]Uke!#REF!</definedName>
    <definedName name="hkjhkj" localSheetId="23" hidden="1">[3]Uke!#REF!</definedName>
    <definedName name="hkjhkj" localSheetId="25" hidden="1">[3]Uke!#REF!</definedName>
    <definedName name="hkjhkj" localSheetId="4" hidden="1">[3]Uke!#REF!</definedName>
    <definedName name="hkjhkj" localSheetId="12" hidden="1">[3]Uke!#REF!</definedName>
    <definedName name="hkjhkj" localSheetId="10" hidden="1">[3]Uke!#REF!</definedName>
    <definedName name="hkjhkj" localSheetId="15" hidden="1">[3]Uke!#REF!</definedName>
    <definedName name="hkjhkj" localSheetId="19" hidden="1">[3]Uke!#REF!</definedName>
    <definedName name="hkjhkj" localSheetId="20" hidden="1">[3]Uke!#REF!</definedName>
    <definedName name="hkjhkj" localSheetId="6" hidden="1">[3]Uke!#REF!</definedName>
    <definedName name="hkjhkj" localSheetId="35" hidden="1">[3]Uke!#REF!</definedName>
    <definedName name="hkjhkj" localSheetId="33" hidden="1">[3]Uke!#REF!</definedName>
    <definedName name="hkjhkj" localSheetId="2" hidden="1">[3]Uke!#REF!</definedName>
    <definedName name="hkjhkj" hidden="1">[3]Uke!#REF!</definedName>
    <definedName name="hkjhkjh" localSheetId="17" hidden="1">[3]Uke!#REF!</definedName>
    <definedName name="hkjhkjh" localSheetId="37" hidden="1">[3]Uke!#REF!</definedName>
    <definedName name="hkjhkjh" localSheetId="29" hidden="1">[3]Uke!#REF!</definedName>
    <definedName name="HKJHKJH" localSheetId="30" hidden="1">[1]Uke!#REF!</definedName>
    <definedName name="hkjhkjh" localSheetId="8" hidden="1">[3]Uke!#REF!</definedName>
    <definedName name="hkjhkjh" localSheetId="22" hidden="1">[3]Uke!#REF!</definedName>
    <definedName name="HKJHKJH" localSheetId="23" hidden="1">[1]Uke!#REF!</definedName>
    <definedName name="HKJHKJH" localSheetId="25" hidden="1">[2]Uke!#REF!</definedName>
    <definedName name="hkjhkjh" localSheetId="4" hidden="1">[3]Uke!#REF!</definedName>
    <definedName name="hkjhkjh" localSheetId="12" hidden="1">[3]Uke!#REF!</definedName>
    <definedName name="hkjhkjh" localSheetId="10" hidden="1">[3]Uke!#REF!</definedName>
    <definedName name="hkjhkjh" localSheetId="15" hidden="1">[3]Uke!#REF!</definedName>
    <definedName name="hkjhkjh" localSheetId="19" hidden="1">[3]Uke!#REF!</definedName>
    <definedName name="HKJHKJH" localSheetId="20" hidden="1">[1]Uke!#REF!</definedName>
    <definedName name="hkjhkjh" localSheetId="6" hidden="1">[3]Uke!#REF!</definedName>
    <definedName name="hkjhkjh" localSheetId="35" hidden="1">[3]Uke!#REF!</definedName>
    <definedName name="hkjhkjh" localSheetId="33" hidden="1">[3]Uke!#REF!</definedName>
    <definedName name="hkjhkjh" localSheetId="2" hidden="1">[3]Uke!#REF!</definedName>
    <definedName name="hkjhkjh" hidden="1">[3]Uke!#REF!</definedName>
    <definedName name="HT" localSheetId="17" hidden="1">Uke!#REF!</definedName>
    <definedName name="HT" localSheetId="37" hidden="1">Uke!#REF!</definedName>
    <definedName name="HT" localSheetId="29" hidden="1">Uke!#REF!</definedName>
    <definedName name="HT" localSheetId="30" hidden="1">[1]Uke!#REF!</definedName>
    <definedName name="HT" localSheetId="8" hidden="1">Uke!#REF!</definedName>
    <definedName name="HT" localSheetId="7" hidden="1">Uke!#REF!</definedName>
    <definedName name="HT" localSheetId="22" hidden="1">Uke!#REF!</definedName>
    <definedName name="HT" localSheetId="23" hidden="1">[1]Uke!#REF!</definedName>
    <definedName name="HT" localSheetId="25" hidden="1">[2]Uke!#REF!</definedName>
    <definedName name="HT" localSheetId="4" hidden="1">Uke!#REF!</definedName>
    <definedName name="HT" localSheetId="12" hidden="1">Uke!#REF!</definedName>
    <definedName name="HT" localSheetId="10" hidden="1">Uke!#REF!</definedName>
    <definedName name="HT" localSheetId="15" hidden="1">Uke!#REF!</definedName>
    <definedName name="HT" localSheetId="19" hidden="1">Uke!#REF!</definedName>
    <definedName name="HT" localSheetId="20" hidden="1">[1]Uke!#REF!</definedName>
    <definedName name="HT" localSheetId="6" hidden="1">U!#REF!</definedName>
    <definedName name="HT" localSheetId="35" hidden="1">Uke!#REF!</definedName>
    <definedName name="HT" localSheetId="33" hidden="1">Uke!#REF!</definedName>
    <definedName name="HT" localSheetId="2" hidden="1">Uke!#REF!</definedName>
    <definedName name="HT" hidden="1">Uke!#REF!</definedName>
    <definedName name="htt" localSheetId="17" hidden="1">[3]Uke!#REF!</definedName>
    <definedName name="htt" localSheetId="37" hidden="1">[3]Uke!#REF!</definedName>
    <definedName name="htt" localSheetId="29" hidden="1">[3]Uke!#REF!</definedName>
    <definedName name="htt" localSheetId="30" hidden="1">[3]Uke!#REF!</definedName>
    <definedName name="htt" localSheetId="8" hidden="1">[3]Uke!#REF!</definedName>
    <definedName name="htt" localSheetId="22" hidden="1">[3]Uke!#REF!</definedName>
    <definedName name="htt" localSheetId="23" hidden="1">[3]Uke!#REF!</definedName>
    <definedName name="htt" localSheetId="25" hidden="1">[3]Uke!#REF!</definedName>
    <definedName name="htt" localSheetId="4" hidden="1">[3]Uke!#REF!</definedName>
    <definedName name="htt" localSheetId="12" hidden="1">[3]Uke!#REF!</definedName>
    <definedName name="htt" localSheetId="10" hidden="1">[3]Uke!#REF!</definedName>
    <definedName name="htt" localSheetId="15" hidden="1">[3]Uke!#REF!</definedName>
    <definedName name="htt" localSheetId="19" hidden="1">[3]Uke!#REF!</definedName>
    <definedName name="htt" localSheetId="20" hidden="1">[3]Uke!#REF!</definedName>
    <definedName name="htt" localSheetId="6" hidden="1">[3]Uke!#REF!</definedName>
    <definedName name="htt" localSheetId="35" hidden="1">[3]Uke!#REF!</definedName>
    <definedName name="htt" localSheetId="33" hidden="1">[3]Uke!#REF!</definedName>
    <definedName name="htt" localSheetId="2" hidden="1">[3]Uke!#REF!</definedName>
    <definedName name="htt" hidden="1">[3]Uke!#REF!</definedName>
    <definedName name="JHK" localSheetId="17" hidden="1">Uke!#REF!</definedName>
    <definedName name="JHK" localSheetId="37" hidden="1">Uke!#REF!</definedName>
    <definedName name="JHK" localSheetId="29" hidden="1">Uke!#REF!</definedName>
    <definedName name="JHK" localSheetId="30" hidden="1">[1]Uke!#REF!</definedName>
    <definedName name="JHK" localSheetId="8" hidden="1">Uke!#REF!</definedName>
    <definedName name="JHK" localSheetId="7" hidden="1">Uke!#REF!</definedName>
    <definedName name="JHK" localSheetId="22" hidden="1">Uke!#REF!</definedName>
    <definedName name="JHK" localSheetId="23" hidden="1">[1]Uke!#REF!</definedName>
    <definedName name="JHK" localSheetId="25" hidden="1">[2]Uke!#REF!</definedName>
    <definedName name="JHK" localSheetId="4" hidden="1">Uke!#REF!</definedName>
    <definedName name="JHK" localSheetId="12" hidden="1">Uke!#REF!</definedName>
    <definedName name="JHK" localSheetId="10" hidden="1">Uke!#REF!</definedName>
    <definedName name="JHK" localSheetId="15" hidden="1">Uke!#REF!</definedName>
    <definedName name="JHK" localSheetId="19" hidden="1">Uke!#REF!</definedName>
    <definedName name="JHK" localSheetId="20" hidden="1">[1]Uke!#REF!</definedName>
    <definedName name="JHK" localSheetId="6" hidden="1">U!#REF!</definedName>
    <definedName name="JHK" localSheetId="35" hidden="1">Uke!#REF!</definedName>
    <definedName name="JHK" localSheetId="33" hidden="1">Uke!#REF!</definedName>
    <definedName name="JHK" localSheetId="2" hidden="1">Uke!#REF!</definedName>
    <definedName name="JHK" hidden="1">Uke!#REF!</definedName>
    <definedName name="jhkjhjhjhkjhkj" localSheetId="17" hidden="1">[3]Uke!#REF!</definedName>
    <definedName name="jhkjhjhjhkjhkj" localSheetId="37" hidden="1">[3]Uke!#REF!</definedName>
    <definedName name="jhkjhjhjhkjhkj" localSheetId="29" hidden="1">[3]Uke!#REF!</definedName>
    <definedName name="jhkjhjhjhkjhkj" localSheetId="30" hidden="1">[3]Uke!#REF!</definedName>
    <definedName name="jhkjhjhjhkjhkj" localSheetId="8" hidden="1">[3]Uke!#REF!</definedName>
    <definedName name="jhkjhjhjhkjhkj" localSheetId="22" hidden="1">[3]Uke!#REF!</definedName>
    <definedName name="jhkjhjhjhkjhkj" localSheetId="23" hidden="1">[3]Uke!#REF!</definedName>
    <definedName name="jhkjhjhjhkjhkj" localSheetId="25" hidden="1">[3]Uke!#REF!</definedName>
    <definedName name="jhkjhjhjhkjhkj" localSheetId="4" hidden="1">[3]Uke!#REF!</definedName>
    <definedName name="jhkjhjhjhkjhkj" localSheetId="12" hidden="1">[3]Uke!#REF!</definedName>
    <definedName name="jhkjhjhjhkjhkj" localSheetId="10" hidden="1">[3]Uke!#REF!</definedName>
    <definedName name="jhkjhjhjhkjhkj" localSheetId="15" hidden="1">[3]Uke!#REF!</definedName>
    <definedName name="jhkjhjhjhkjhkj" localSheetId="19" hidden="1">[3]Uke!#REF!</definedName>
    <definedName name="jhkjhjhjhkjhkj" localSheetId="20" hidden="1">[3]Uke!#REF!</definedName>
    <definedName name="jhkjhjhjhkjhkj" localSheetId="6" hidden="1">[3]Uke!#REF!</definedName>
    <definedName name="jhkjhjhjhkjhkj" localSheetId="35" hidden="1">[3]Uke!#REF!</definedName>
    <definedName name="jhkjhjhjhkjhkj" localSheetId="33" hidden="1">[3]Uke!#REF!</definedName>
    <definedName name="jhkjhjhjhkjhkj" localSheetId="2" hidden="1">[3]Uke!#REF!</definedName>
    <definedName name="jhkjhjhjhkjhkj" hidden="1">[3]Uke!#REF!</definedName>
    <definedName name="jhkjhkjh" localSheetId="17" hidden="1">[3]Uke!#REF!</definedName>
    <definedName name="jhkjhkjh" localSheetId="37" hidden="1">[3]Uke!#REF!</definedName>
    <definedName name="jhkjhkjh" localSheetId="29" hidden="1">[3]Uke!#REF!</definedName>
    <definedName name="jhkjhkjh" localSheetId="30" hidden="1">[3]Uke!#REF!</definedName>
    <definedName name="jhkjhkjh" localSheetId="8" hidden="1">[3]Uke!#REF!</definedName>
    <definedName name="jhkjhkjh" localSheetId="22" hidden="1">[3]Uke!#REF!</definedName>
    <definedName name="jhkjhkjh" localSheetId="23" hidden="1">[3]Uke!#REF!</definedName>
    <definedName name="jhkjhkjh" localSheetId="25" hidden="1">[3]Uke!#REF!</definedName>
    <definedName name="jhkjhkjh" localSheetId="4" hidden="1">[3]Uke!#REF!</definedName>
    <definedName name="jhkjhkjh" localSheetId="12" hidden="1">[3]Uke!#REF!</definedName>
    <definedName name="jhkjhkjh" localSheetId="10" hidden="1">[3]Uke!#REF!</definedName>
    <definedName name="jhkjhkjh" localSheetId="15" hidden="1">[3]Uke!#REF!</definedName>
    <definedName name="jhkjhkjh" localSheetId="19" hidden="1">[3]Uke!#REF!</definedName>
    <definedName name="jhkjhkjh" localSheetId="20" hidden="1">[3]Uke!#REF!</definedName>
    <definedName name="jhkjhkjh" localSheetId="6" hidden="1">[3]Uke!#REF!</definedName>
    <definedName name="jhkjhkjh" localSheetId="35" hidden="1">[3]Uke!#REF!</definedName>
    <definedName name="jhkjhkjh" localSheetId="33" hidden="1">[3]Uke!#REF!</definedName>
    <definedName name="jhkjhkjh" localSheetId="2" hidden="1">[3]Uke!#REF!</definedName>
    <definedName name="jhkjhkjh" hidden="1">[3]Uke!#REF!</definedName>
    <definedName name="JK" localSheetId="17" hidden="1">[1]Uke!#REF!</definedName>
    <definedName name="JK" localSheetId="37" hidden="1">[1]Uke!#REF!</definedName>
    <definedName name="JK" localSheetId="29" hidden="1">[1]Uke!#REF!</definedName>
    <definedName name="JK" localSheetId="30" hidden="1">[1]Uke!#REF!</definedName>
    <definedName name="JK" localSheetId="8" hidden="1">[1]Uke!#REF!</definedName>
    <definedName name="JK" localSheetId="22" hidden="1">[1]Uke!#REF!</definedName>
    <definedName name="JK" localSheetId="23" hidden="1">[1]Uke!#REF!</definedName>
    <definedName name="JK" localSheetId="25" hidden="1">[2]Uke!#REF!</definedName>
    <definedName name="JK" localSheetId="4" hidden="1">[1]Uke!#REF!</definedName>
    <definedName name="JK" localSheetId="12" hidden="1">[1]Uke!#REF!</definedName>
    <definedName name="JK" localSheetId="10" hidden="1">[1]Uke!#REF!</definedName>
    <definedName name="JK" localSheetId="15" hidden="1">[1]Uke!#REF!</definedName>
    <definedName name="JK" localSheetId="19" hidden="1">[1]Uke!#REF!</definedName>
    <definedName name="JK" localSheetId="20" hidden="1">[1]Uke!#REF!</definedName>
    <definedName name="JK" localSheetId="6" hidden="1">[1]Uke!#REF!</definedName>
    <definedName name="JK" localSheetId="35" hidden="1">[1]Uke!#REF!</definedName>
    <definedName name="JK" localSheetId="33" hidden="1">[1]Uke!#REF!</definedName>
    <definedName name="JK" localSheetId="2" hidden="1">[1]Uke!#REF!</definedName>
    <definedName name="JK" hidden="1">[1]Uke!#REF!</definedName>
    <definedName name="JLK" localSheetId="17" hidden="1">Uke!#REF!</definedName>
    <definedName name="JLK" localSheetId="37" hidden="1">Uke!#REF!</definedName>
    <definedName name="JLK" localSheetId="29" hidden="1">Uke!#REF!</definedName>
    <definedName name="JLK" localSheetId="30" hidden="1">[1]Uke!#REF!</definedName>
    <definedName name="JLK" localSheetId="8" hidden="1">Uke!#REF!</definedName>
    <definedName name="JLK" localSheetId="7" hidden="1">Uke!#REF!</definedName>
    <definedName name="JLK" localSheetId="22" hidden="1">Uke!#REF!</definedName>
    <definedName name="JLK" localSheetId="23" hidden="1">[1]Uke!#REF!</definedName>
    <definedName name="JLK" localSheetId="25" hidden="1">[2]Uke!#REF!</definedName>
    <definedName name="JLK" localSheetId="4" hidden="1">Uke!#REF!</definedName>
    <definedName name="JLK" localSheetId="12" hidden="1">Uke!#REF!</definedName>
    <definedName name="JLK" localSheetId="10" hidden="1">Uke!#REF!</definedName>
    <definedName name="JLK" localSheetId="15" hidden="1">Uke!#REF!</definedName>
    <definedName name="JLK" localSheetId="19" hidden="1">Uke!#REF!</definedName>
    <definedName name="JLK" localSheetId="20" hidden="1">[1]Uke!#REF!</definedName>
    <definedName name="JLK" localSheetId="6" hidden="1">U!#REF!</definedName>
    <definedName name="JLK" localSheetId="35" hidden="1">Uke!#REF!</definedName>
    <definedName name="JLK" localSheetId="33" hidden="1">Uke!#REF!</definedName>
    <definedName name="JLK" localSheetId="2" hidden="1">Uke!#REF!</definedName>
    <definedName name="JLK" hidden="1">Uke!#REF!</definedName>
    <definedName name="JLKJ" localSheetId="17" hidden="1">Uke!#REF!</definedName>
    <definedName name="JLKJ" localSheetId="37" hidden="1">Uke!#REF!</definedName>
    <definedName name="JLKJ" localSheetId="29" hidden="1">Uke!#REF!</definedName>
    <definedName name="JLKJ" localSheetId="30" hidden="1">[1]Uke!#REF!</definedName>
    <definedName name="JLKJ" localSheetId="8" hidden="1">Uke!#REF!</definedName>
    <definedName name="JLKJ" localSheetId="7" hidden="1">Uke!#REF!</definedName>
    <definedName name="JLKJ" localSheetId="22" hidden="1">Uke!#REF!</definedName>
    <definedName name="JLKJ" localSheetId="23" hidden="1">[1]Uke!#REF!</definedName>
    <definedName name="JLKJ" localSheetId="25" hidden="1">[2]Uke!#REF!</definedName>
    <definedName name="JLKJ" localSheetId="4" hidden="1">Uke!#REF!</definedName>
    <definedName name="JLKJ" localSheetId="12" hidden="1">Uke!#REF!</definedName>
    <definedName name="JLKJ" localSheetId="10" hidden="1">Uke!#REF!</definedName>
    <definedName name="JLKJ" localSheetId="15" hidden="1">Uke!#REF!</definedName>
    <definedName name="JLKJ" localSheetId="19" hidden="1">Uke!#REF!</definedName>
    <definedName name="JLKJ" localSheetId="20" hidden="1">[1]Uke!#REF!</definedName>
    <definedName name="JLKJ" localSheetId="6" hidden="1">U!#REF!</definedName>
    <definedName name="JLKJ" localSheetId="35" hidden="1">Uke!#REF!</definedName>
    <definedName name="JLKJ" localSheetId="33" hidden="1">Uke!#REF!</definedName>
    <definedName name="JLKJ" localSheetId="2" hidden="1">Uke!#REF!</definedName>
    <definedName name="JLKJ" hidden="1">Uke!#REF!</definedName>
    <definedName name="JLKJL" localSheetId="17" hidden="1">[1]Uke!#REF!</definedName>
    <definedName name="JLKJL" localSheetId="37" hidden="1">[1]Uke!#REF!</definedName>
    <definedName name="JLKJL" localSheetId="29" hidden="1">[1]Uke!#REF!</definedName>
    <definedName name="JLKJL" localSheetId="30" hidden="1">[1]Uke!#REF!</definedName>
    <definedName name="JLKJL" localSheetId="8" hidden="1">[1]Uke!#REF!</definedName>
    <definedName name="JLKJL" localSheetId="22" hidden="1">[1]Uke!#REF!</definedName>
    <definedName name="JLKJL" localSheetId="23" hidden="1">[1]Uke!#REF!</definedName>
    <definedName name="JLKJL" localSheetId="25" hidden="1">[2]Uke!#REF!</definedName>
    <definedName name="JLKJL" localSheetId="4" hidden="1">[1]Uke!#REF!</definedName>
    <definedName name="JLKJL" localSheetId="12" hidden="1">[1]Uke!#REF!</definedName>
    <definedName name="JLKJL" localSheetId="10" hidden="1">[1]Uke!#REF!</definedName>
    <definedName name="JLKJL" localSheetId="15" hidden="1">[1]Uke!#REF!</definedName>
    <definedName name="JLKJL" localSheetId="19" hidden="1">[1]Uke!#REF!</definedName>
    <definedName name="JLKJL" localSheetId="20" hidden="1">[1]Uke!#REF!</definedName>
    <definedName name="JLKJL" localSheetId="6" hidden="1">[1]Uke!#REF!</definedName>
    <definedName name="JLKJL" localSheetId="35" hidden="1">[1]Uke!#REF!</definedName>
    <definedName name="JLKJL" localSheetId="33" hidden="1">[1]Uke!#REF!</definedName>
    <definedName name="JLKJL" localSheetId="2" hidden="1">[1]Uke!#REF!</definedName>
    <definedName name="JLKJL" hidden="1">[1]Uke!#REF!</definedName>
    <definedName name="JLKJLK" localSheetId="17" hidden="1">Uke!#REF!</definedName>
    <definedName name="JLKJLK" localSheetId="37" hidden="1">Uke!#REF!</definedName>
    <definedName name="JLKJLK" localSheetId="29" hidden="1">Uke!#REF!</definedName>
    <definedName name="JLKJLK" localSheetId="30" hidden="1">[1]Uke!#REF!</definedName>
    <definedName name="JLKJLK" localSheetId="8" hidden="1">Uke!#REF!</definedName>
    <definedName name="JLKJLK" localSheetId="7" hidden="1">Uke!#REF!</definedName>
    <definedName name="JLKJLK" localSheetId="22" hidden="1">Uke!#REF!</definedName>
    <definedName name="JLKJLK" localSheetId="23" hidden="1">[1]Uke!#REF!</definedName>
    <definedName name="JLKJLK" localSheetId="25" hidden="1">[2]Uke!#REF!</definedName>
    <definedName name="JLKJLK" localSheetId="4" hidden="1">Uke!#REF!</definedName>
    <definedName name="JLKJLK" localSheetId="12" hidden="1">Uke!#REF!</definedName>
    <definedName name="JLKJLK" localSheetId="10" hidden="1">Uke!#REF!</definedName>
    <definedName name="JLKJLK" localSheetId="15" hidden="1">Uke!#REF!</definedName>
    <definedName name="JLKJLK" localSheetId="19" hidden="1">Uke!#REF!</definedName>
    <definedName name="JLKJLK" localSheetId="20" hidden="1">[1]Uke!#REF!</definedName>
    <definedName name="JLKJLK" localSheetId="6" hidden="1">U!#REF!</definedName>
    <definedName name="JLKJLK" localSheetId="35" hidden="1">Uke!#REF!</definedName>
    <definedName name="JLKJLK" localSheetId="33" hidden="1">Uke!#REF!</definedName>
    <definedName name="JLKJLK" localSheetId="2" hidden="1">Uke!#REF!</definedName>
    <definedName name="JLKJLK" hidden="1">Uke!#REF!</definedName>
    <definedName name="Kat" hidden="1">[4]Uke!#REF!</definedName>
    <definedName name="KJH" localSheetId="17" hidden="1">Uke!#REF!</definedName>
    <definedName name="KJH" localSheetId="37" hidden="1">Uke!#REF!</definedName>
    <definedName name="KJH" localSheetId="29" hidden="1">Uke!#REF!</definedName>
    <definedName name="KJH" localSheetId="30" hidden="1">[1]Uke!#REF!</definedName>
    <definedName name="KJH" localSheetId="36" hidden="1">Uke!#REF!</definedName>
    <definedName name="KJH" localSheetId="8" hidden="1">Uke!#REF!</definedName>
    <definedName name="KJH" localSheetId="7" hidden="1">Uke!#REF!</definedName>
    <definedName name="KJH" localSheetId="22" hidden="1">Uke!#REF!</definedName>
    <definedName name="KJH" localSheetId="23" hidden="1">[1]Uke!#REF!</definedName>
    <definedName name="KJH" localSheetId="25" hidden="1">[2]Uke!#REF!</definedName>
    <definedName name="KJH" localSheetId="4" hidden="1">Uke!#REF!</definedName>
    <definedName name="KJH" localSheetId="12" hidden="1">Uke!#REF!</definedName>
    <definedName name="KJH" localSheetId="10" hidden="1">Uke!#REF!</definedName>
    <definedName name="KJH" localSheetId="15" hidden="1">Uke!#REF!</definedName>
    <definedName name="KJH" localSheetId="19" hidden="1">Uke!#REF!</definedName>
    <definedName name="KJH" localSheetId="20" hidden="1">[1]Uke!#REF!</definedName>
    <definedName name="KJH" localSheetId="6" hidden="1">U!#REF!</definedName>
    <definedName name="KJH" localSheetId="35" hidden="1">Uke!#REF!</definedName>
    <definedName name="KJH" localSheetId="32" hidden="1">Uke!#REF!</definedName>
    <definedName name="KJH" localSheetId="33" hidden="1">Uke!#REF!</definedName>
    <definedName name="KJH" localSheetId="2" hidden="1">Uke!#REF!</definedName>
    <definedName name="KJH" hidden="1">Uke!#REF!</definedName>
    <definedName name="KJHK" localSheetId="17" hidden="1">Uke!#REF!</definedName>
    <definedName name="KJHK" localSheetId="37" hidden="1">Uke!#REF!</definedName>
    <definedName name="KJHK" localSheetId="29" hidden="1">Uke!#REF!</definedName>
    <definedName name="KJHK" localSheetId="30" hidden="1">[1]Uke!#REF!</definedName>
    <definedName name="KJHK" localSheetId="8" hidden="1">Uke!#REF!</definedName>
    <definedName name="KJHK" localSheetId="7" hidden="1">Uke!#REF!</definedName>
    <definedName name="KJHK" localSheetId="22" hidden="1">Uke!#REF!</definedName>
    <definedName name="KJHK" localSheetId="23" hidden="1">[1]Uke!#REF!</definedName>
    <definedName name="KJHK" localSheetId="25" hidden="1">[2]Uke!#REF!</definedName>
    <definedName name="KJHK" localSheetId="4" hidden="1">Uke!#REF!</definedName>
    <definedName name="KJHK" localSheetId="12" hidden="1">Uke!#REF!</definedName>
    <definedName name="KJHK" localSheetId="10" hidden="1">Uke!#REF!</definedName>
    <definedName name="KJHK" localSheetId="15" hidden="1">Uke!#REF!</definedName>
    <definedName name="KJHK" localSheetId="19" hidden="1">Uke!#REF!</definedName>
    <definedName name="KJHK" localSheetId="20" hidden="1">[1]Uke!#REF!</definedName>
    <definedName name="KJHK" localSheetId="6" hidden="1">U!#REF!</definedName>
    <definedName name="KJHK" localSheetId="35" hidden="1">Uke!#REF!</definedName>
    <definedName name="KJHK" localSheetId="33" hidden="1">Uke!#REF!</definedName>
    <definedName name="KJHK" localSheetId="2" hidden="1">Uke!#REF!</definedName>
    <definedName name="KJHK" hidden="1">Uke!#REF!</definedName>
    <definedName name="KJLKJ" localSheetId="17" hidden="1">[1]Uke!#REF!</definedName>
    <definedName name="KJLKJ" localSheetId="37" hidden="1">[1]Uke!#REF!</definedName>
    <definedName name="KJLKJ" localSheetId="29" hidden="1">[1]Uke!#REF!</definedName>
    <definedName name="KJLKJ" localSheetId="30" hidden="1">[1]Uke!#REF!</definedName>
    <definedName name="KJLKJ" localSheetId="8" hidden="1">[1]Uke!#REF!</definedName>
    <definedName name="KJLKJ" localSheetId="22" hidden="1">[1]Uke!#REF!</definedName>
    <definedName name="KJLKJ" localSheetId="23" hidden="1">[1]Uke!#REF!</definedName>
    <definedName name="KJLKJ" localSheetId="25" hidden="1">[2]Uke!#REF!</definedName>
    <definedName name="KJLKJ" localSheetId="4" hidden="1">[1]Uke!#REF!</definedName>
    <definedName name="KJLKJ" localSheetId="12" hidden="1">[1]Uke!#REF!</definedName>
    <definedName name="KJLKJ" localSheetId="10" hidden="1">[1]Uke!#REF!</definedName>
    <definedName name="KJLKJ" localSheetId="15" hidden="1">[1]Uke!#REF!</definedName>
    <definedName name="KJLKJ" localSheetId="19" hidden="1">[1]Uke!#REF!</definedName>
    <definedName name="KJLKJ" localSheetId="20" hidden="1">[1]Uke!#REF!</definedName>
    <definedName name="KJLKJ" localSheetId="6" hidden="1">[1]Uke!#REF!</definedName>
    <definedName name="KJLKJ" localSheetId="35" hidden="1">[1]Uke!#REF!</definedName>
    <definedName name="KJLKJ" localSheetId="33" hidden="1">[1]Uke!#REF!</definedName>
    <definedName name="KJLKJ" localSheetId="2" hidden="1">[1]Uke!#REF!</definedName>
    <definedName name="KJLKJ" hidden="1">[1]Uke!#REF!</definedName>
    <definedName name="kkk" localSheetId="17" hidden="1">Uke!#REF!</definedName>
    <definedName name="kkk" localSheetId="37" hidden="1">Uke!#REF!</definedName>
    <definedName name="kkk" localSheetId="29" hidden="1">Uke!#REF!</definedName>
    <definedName name="kkk" localSheetId="30" hidden="1">[1]Uke!#REF!</definedName>
    <definedName name="kkk" localSheetId="8" hidden="1">Uke!#REF!</definedName>
    <definedName name="kkk" localSheetId="7" hidden="1">Uke!#REF!</definedName>
    <definedName name="kkk" localSheetId="22" hidden="1">Uke!#REF!</definedName>
    <definedName name="kkk" localSheetId="23" hidden="1">[1]Uke!#REF!</definedName>
    <definedName name="kkk" localSheetId="25" hidden="1">[2]Uke!#REF!</definedName>
    <definedName name="kkk" localSheetId="4" hidden="1">Uke!#REF!</definedName>
    <definedName name="kkk" localSheetId="12" hidden="1">Uke!#REF!</definedName>
    <definedName name="kkk" localSheetId="10" hidden="1">Uke!#REF!</definedName>
    <definedName name="kkk" localSheetId="15" hidden="1">Uke!#REF!</definedName>
    <definedName name="kkk" localSheetId="19" hidden="1">Uke!#REF!</definedName>
    <definedName name="kkk" localSheetId="20" hidden="1">[1]Uke!#REF!</definedName>
    <definedName name="kkk" localSheetId="6" hidden="1">U!#REF!</definedName>
    <definedName name="kkk" localSheetId="35" hidden="1">Uke!#REF!</definedName>
    <definedName name="kkk" localSheetId="33" hidden="1">Uke!#REF!</definedName>
    <definedName name="kkk" localSheetId="2" hidden="1">Uke!#REF!</definedName>
    <definedName name="kkk" hidden="1">Uke!#REF!</definedName>
    <definedName name="LKH" localSheetId="17" hidden="1">Uke!#REF!</definedName>
    <definedName name="LKH" localSheetId="37" hidden="1">Uke!#REF!</definedName>
    <definedName name="LKH" localSheetId="29" hidden="1">Uke!#REF!</definedName>
    <definedName name="LKH" localSheetId="30" hidden="1">[1]Uke!#REF!</definedName>
    <definedName name="LKH" localSheetId="36" hidden="1">Uke!#REF!</definedName>
    <definedName name="LKH" localSheetId="8" hidden="1">Uke!#REF!</definedName>
    <definedName name="LKH" localSheetId="7" hidden="1">Uke!#REF!</definedName>
    <definedName name="LKH" localSheetId="22" hidden="1">Uke!#REF!</definedName>
    <definedName name="LKH" localSheetId="23" hidden="1">[1]Uke!#REF!</definedName>
    <definedName name="LKH" localSheetId="25" hidden="1">[2]Uke!#REF!</definedName>
    <definedName name="LKH" localSheetId="4" hidden="1">Uke!#REF!</definedName>
    <definedName name="LKH" localSheetId="12" hidden="1">Uke!#REF!</definedName>
    <definedName name="LKH" localSheetId="10" hidden="1">Uke!#REF!</definedName>
    <definedName name="LKH" localSheetId="15" hidden="1">Uke!#REF!</definedName>
    <definedName name="LKH" localSheetId="19" hidden="1">Uke!#REF!</definedName>
    <definedName name="LKH" localSheetId="20" hidden="1">[1]Uke!#REF!</definedName>
    <definedName name="LKH" localSheetId="6" hidden="1">U!#REF!</definedName>
    <definedName name="LKH" localSheetId="35" hidden="1">Uke!#REF!</definedName>
    <definedName name="LKH" localSheetId="32" hidden="1">Uke!#REF!</definedName>
    <definedName name="LKH" localSheetId="33" hidden="1">Uke!#REF!</definedName>
    <definedName name="LKH" localSheetId="2" hidden="1">Uke!#REF!</definedName>
    <definedName name="LKH" hidden="1">Uke!#REF!</definedName>
    <definedName name="lll" localSheetId="17" hidden="1">Uke!#REF!</definedName>
    <definedName name="lll" localSheetId="37" hidden="1">Uke!#REF!</definedName>
    <definedName name="lll" localSheetId="29" hidden="1">Uke!#REF!</definedName>
    <definedName name="lll" localSheetId="30" hidden="1">[1]Uke!#REF!</definedName>
    <definedName name="lll" localSheetId="8" hidden="1">Uke!#REF!</definedName>
    <definedName name="lll" localSheetId="7" hidden="1">Uke!#REF!</definedName>
    <definedName name="lll" localSheetId="22" hidden="1">Uke!#REF!</definedName>
    <definedName name="lll" localSheetId="23" hidden="1">[1]Uke!#REF!</definedName>
    <definedName name="lll" localSheetId="25" hidden="1">[2]Uke!#REF!</definedName>
    <definedName name="lll" localSheetId="4" hidden="1">Uke!#REF!</definedName>
    <definedName name="lll" localSheetId="12" hidden="1">Uke!#REF!</definedName>
    <definedName name="lll" localSheetId="10" hidden="1">Uke!#REF!</definedName>
    <definedName name="lll" localSheetId="15" hidden="1">Uke!#REF!</definedName>
    <definedName name="lll" localSheetId="19" hidden="1">Uke!#REF!</definedName>
    <definedName name="lll" localSheetId="20" hidden="1">[1]Uke!#REF!</definedName>
    <definedName name="lll" localSheetId="6" hidden="1">U!#REF!</definedName>
    <definedName name="lll" localSheetId="35" hidden="1">Uke!#REF!</definedName>
    <definedName name="lll" localSheetId="33" hidden="1">Uke!#REF!</definedName>
    <definedName name="lll" localSheetId="2" hidden="1">Uke!#REF!</definedName>
    <definedName name="lll" hidden="1">Uke!#REF!</definedName>
    <definedName name="MM" localSheetId="17" hidden="1">Uke!#REF!</definedName>
    <definedName name="MM" localSheetId="37" hidden="1">Uke!#REF!</definedName>
    <definedName name="MM" localSheetId="29" hidden="1">Uke!#REF!</definedName>
    <definedName name="MM" localSheetId="30" hidden="1">[1]Uke!#REF!</definedName>
    <definedName name="MM" localSheetId="8" hidden="1">Uke!#REF!</definedName>
    <definedName name="MM" localSheetId="7" hidden="1">Uke!#REF!</definedName>
    <definedName name="MM" localSheetId="22" hidden="1">Uke!#REF!</definedName>
    <definedName name="MM" localSheetId="23" hidden="1">[1]Uke!#REF!</definedName>
    <definedName name="MM" localSheetId="25" hidden="1">[2]Uke!#REF!</definedName>
    <definedName name="MM" localSheetId="4" hidden="1">Uke!#REF!</definedName>
    <definedName name="MM" localSheetId="12" hidden="1">Uke!#REF!</definedName>
    <definedName name="MM" localSheetId="10" hidden="1">Uke!#REF!</definedName>
    <definedName name="MM" localSheetId="15" hidden="1">Uke!#REF!</definedName>
    <definedName name="MM" localSheetId="19" hidden="1">Uke!#REF!</definedName>
    <definedName name="MM" localSheetId="20" hidden="1">[1]Uke!#REF!</definedName>
    <definedName name="MM" localSheetId="6" hidden="1">U!#REF!</definedName>
    <definedName name="MM" localSheetId="35" hidden="1">Uke!#REF!</definedName>
    <definedName name="MM" localSheetId="33" hidden="1">Uke!#REF!</definedName>
    <definedName name="MM" localSheetId="2" hidden="1">Uke!#REF!</definedName>
    <definedName name="MM" hidden="1">Uke!#REF!</definedName>
    <definedName name="mmm" localSheetId="17" hidden="1">Uke!#REF!</definedName>
    <definedName name="mmm" localSheetId="37" hidden="1">Uke!#REF!</definedName>
    <definedName name="mmm" localSheetId="29" hidden="1">Uke!#REF!</definedName>
    <definedName name="mmm" localSheetId="30" hidden="1">[1]Uke!#REF!</definedName>
    <definedName name="mmm" localSheetId="8" hidden="1">Uke!#REF!</definedName>
    <definedName name="mmm" localSheetId="7" hidden="1">Uke!#REF!</definedName>
    <definedName name="mmm" localSheetId="22" hidden="1">Uke!#REF!</definedName>
    <definedName name="mmm" localSheetId="23" hidden="1">[1]Uke!#REF!</definedName>
    <definedName name="mmm" localSheetId="25" hidden="1">[2]Uke!#REF!</definedName>
    <definedName name="mmm" localSheetId="4" hidden="1">Uke!#REF!</definedName>
    <definedName name="mmm" localSheetId="12" hidden="1">Uke!#REF!</definedName>
    <definedName name="mmm" localSheetId="10" hidden="1">Uke!#REF!</definedName>
    <definedName name="mmm" localSheetId="15" hidden="1">Uke!#REF!</definedName>
    <definedName name="mmm" localSheetId="19" hidden="1">Uke!#REF!</definedName>
    <definedName name="mmm" localSheetId="20" hidden="1">[1]Uke!#REF!</definedName>
    <definedName name="mmm" localSheetId="6" hidden="1">U!#REF!</definedName>
    <definedName name="mmm" localSheetId="35" hidden="1">Uke!#REF!</definedName>
    <definedName name="mmm" localSheetId="33" hidden="1">Uke!#REF!</definedName>
    <definedName name="mmm" localSheetId="2" hidden="1">Uke!#REF!</definedName>
    <definedName name="mmm" hidden="1">Uke!#REF!</definedName>
    <definedName name="nn" localSheetId="17" hidden="1">Uke!#REF!</definedName>
    <definedName name="nn" localSheetId="37" hidden="1">Uke!#REF!</definedName>
    <definedName name="nn" localSheetId="29" hidden="1">Uke!#REF!</definedName>
    <definedName name="nn" localSheetId="30" hidden="1">[1]Uke!#REF!</definedName>
    <definedName name="nn" localSheetId="8" hidden="1">Uke!#REF!</definedName>
    <definedName name="nn" localSheetId="7" hidden="1">Uke!#REF!</definedName>
    <definedName name="nn" localSheetId="22" hidden="1">Uke!#REF!</definedName>
    <definedName name="nn" localSheetId="23" hidden="1">[1]Uke!#REF!</definedName>
    <definedName name="nn" localSheetId="25" hidden="1">[2]Uke!#REF!</definedName>
    <definedName name="nn" localSheetId="4" hidden="1">Uke!#REF!</definedName>
    <definedName name="nn" localSheetId="12" hidden="1">Uke!#REF!</definedName>
    <definedName name="nn" localSheetId="10" hidden="1">Uke!#REF!</definedName>
    <definedName name="nn" localSheetId="15" hidden="1">Uke!#REF!</definedName>
    <definedName name="nn" localSheetId="19" hidden="1">Uke!#REF!</definedName>
    <definedName name="nn" localSheetId="20" hidden="1">[1]Uke!#REF!</definedName>
    <definedName name="nn" localSheetId="6" hidden="1">U!#REF!</definedName>
    <definedName name="nn" localSheetId="35" hidden="1">Uke!#REF!</definedName>
    <definedName name="nn" localSheetId="33" hidden="1">Uke!#REF!</definedName>
    <definedName name="nn" localSheetId="2" hidden="1">Uke!#REF!</definedName>
    <definedName name="nn" hidden="1">Uke!#REF!</definedName>
    <definedName name="NVN" localSheetId="17" hidden="1">Uke!#REF!</definedName>
    <definedName name="NVN" localSheetId="37" hidden="1">Uke!#REF!</definedName>
    <definedName name="NVN" localSheetId="29" hidden="1">Uke!#REF!</definedName>
    <definedName name="NVN" localSheetId="30" hidden="1">[1]Uke!#REF!</definedName>
    <definedName name="NVN" localSheetId="8" hidden="1">Uke!#REF!</definedName>
    <definedName name="NVN" localSheetId="7" hidden="1">Uke!#REF!</definedName>
    <definedName name="NVN" localSheetId="22" hidden="1">Uke!#REF!</definedName>
    <definedName name="NVN" localSheetId="23" hidden="1">[1]Uke!#REF!</definedName>
    <definedName name="NVN" localSheetId="25" hidden="1">[2]Uke!#REF!</definedName>
    <definedName name="NVN" localSheetId="4" hidden="1">Uke!#REF!</definedName>
    <definedName name="NVN" localSheetId="12" hidden="1">Uke!#REF!</definedName>
    <definedName name="NVN" localSheetId="10" hidden="1">Uke!#REF!</definedName>
    <definedName name="NVN" localSheetId="15" hidden="1">Uke!#REF!</definedName>
    <definedName name="NVN" localSheetId="19" hidden="1">Uke!#REF!</definedName>
    <definedName name="NVN" localSheetId="20" hidden="1">[1]Uke!#REF!</definedName>
    <definedName name="NVN" localSheetId="6" hidden="1">U!#REF!</definedName>
    <definedName name="NVN" localSheetId="35" hidden="1">Uke!#REF!</definedName>
    <definedName name="NVN" localSheetId="33" hidden="1">Uke!#REF!</definedName>
    <definedName name="NVN" localSheetId="2" hidden="1">Uke!#REF!</definedName>
    <definedName name="NVN" hidden="1">Uke!#REF!</definedName>
    <definedName name="q" localSheetId="17" hidden="1">Uke!#REF!</definedName>
    <definedName name="q" localSheetId="37" hidden="1">Uke!#REF!</definedName>
    <definedName name="q" localSheetId="29" hidden="1">Uke!#REF!</definedName>
    <definedName name="q" localSheetId="30" hidden="1">[1]Uke!#REF!</definedName>
    <definedName name="q" localSheetId="8" hidden="1">Uke!#REF!</definedName>
    <definedName name="q" localSheetId="7" hidden="1">Uke!#REF!</definedName>
    <definedName name="q" localSheetId="22" hidden="1">Uke!#REF!</definedName>
    <definedName name="q" localSheetId="23" hidden="1">[1]Uke!#REF!</definedName>
    <definedName name="q" localSheetId="25" hidden="1">[2]Uke!#REF!</definedName>
    <definedName name="q" localSheetId="4" hidden="1">Uke!#REF!</definedName>
    <definedName name="q" localSheetId="12" hidden="1">Uke!#REF!</definedName>
    <definedName name="q" localSheetId="10" hidden="1">Uke!#REF!</definedName>
    <definedName name="q" localSheetId="15" hidden="1">Uke!#REF!</definedName>
    <definedName name="q" localSheetId="19" hidden="1">Uke!#REF!</definedName>
    <definedName name="q" localSheetId="20" hidden="1">[1]Uke!#REF!</definedName>
    <definedName name="q" localSheetId="6" hidden="1">U!#REF!</definedName>
    <definedName name="q" localSheetId="35" hidden="1">Uke!#REF!</definedName>
    <definedName name="q" localSheetId="33" hidden="1">Uke!#REF!</definedName>
    <definedName name="q" localSheetId="2" hidden="1">Uke!#REF!</definedName>
    <definedName name="q" hidden="1">Uke!#REF!</definedName>
    <definedName name="reyteyt" localSheetId="17" hidden="1">[3]Uke!#REF!</definedName>
    <definedName name="reyteyt" localSheetId="37" hidden="1">[3]Uke!#REF!</definedName>
    <definedName name="reyteyt" localSheetId="29" hidden="1">[3]Uke!#REF!</definedName>
    <definedName name="reyteyt" localSheetId="30" hidden="1">[3]Uke!#REF!</definedName>
    <definedName name="reyteyt" localSheetId="8" hidden="1">[3]Uke!#REF!</definedName>
    <definedName name="reyteyt" localSheetId="22" hidden="1">[3]Uke!#REF!</definedName>
    <definedName name="reyteyt" localSheetId="23" hidden="1">[3]Uke!#REF!</definedName>
    <definedName name="reyteyt" localSheetId="25" hidden="1">[3]Uke!#REF!</definedName>
    <definedName name="reyteyt" localSheetId="4" hidden="1">[3]Uke!#REF!</definedName>
    <definedName name="reyteyt" localSheetId="12" hidden="1">[3]Uke!#REF!</definedName>
    <definedName name="reyteyt" localSheetId="10" hidden="1">[3]Uke!#REF!</definedName>
    <definedName name="reyteyt" localSheetId="15" hidden="1">[3]Uke!#REF!</definedName>
    <definedName name="reyteyt" localSheetId="19" hidden="1">[3]Uke!#REF!</definedName>
    <definedName name="reyteyt" localSheetId="20" hidden="1">[3]Uke!#REF!</definedName>
    <definedName name="reyteyt" localSheetId="6" hidden="1">[3]Uke!#REF!</definedName>
    <definedName name="reyteyt" localSheetId="35" hidden="1">[3]Uke!#REF!</definedName>
    <definedName name="reyteyt" localSheetId="33" hidden="1">[3]Uke!#REF!</definedName>
    <definedName name="reyteyt" localSheetId="2" hidden="1">[3]Uke!#REF!</definedName>
    <definedName name="reyteyt" hidden="1">[3]Uke!#REF!</definedName>
    <definedName name="rr" localSheetId="17" hidden="1">Uke!#REF!</definedName>
    <definedName name="rr" localSheetId="37" hidden="1">Uke!#REF!</definedName>
    <definedName name="rr" localSheetId="29" hidden="1">Uke!#REF!</definedName>
    <definedName name="rr" localSheetId="30" hidden="1">[1]Uke!#REF!</definedName>
    <definedName name="rr" localSheetId="8" hidden="1">Uke!#REF!</definedName>
    <definedName name="rr" localSheetId="7" hidden="1">Uke!#REF!</definedName>
    <definedName name="rr" localSheetId="22" hidden="1">Uke!#REF!</definedName>
    <definedName name="rr" localSheetId="23" hidden="1">[1]Uke!#REF!</definedName>
    <definedName name="rr" localSheetId="25" hidden="1">[2]Uke!#REF!</definedName>
    <definedName name="rr" localSheetId="4" hidden="1">Uke!#REF!</definedName>
    <definedName name="rr" localSheetId="12" hidden="1">Uke!#REF!</definedName>
    <definedName name="rr" localSheetId="10" hidden="1">Uke!#REF!</definedName>
    <definedName name="rr" localSheetId="15" hidden="1">Uke!#REF!</definedName>
    <definedName name="rr" localSheetId="19" hidden="1">Uke!#REF!</definedName>
    <definedName name="rr" localSheetId="20" hidden="1">[1]Uke!#REF!</definedName>
    <definedName name="rr" localSheetId="6" hidden="1">U!#REF!</definedName>
    <definedName name="rr" localSheetId="35" hidden="1">Uke!#REF!</definedName>
    <definedName name="rr" localSheetId="33" hidden="1">Uke!#REF!</definedName>
    <definedName name="rr" localSheetId="2" hidden="1">Uke!#REF!</definedName>
    <definedName name="rr" hidden="1">Uke!#REF!</definedName>
    <definedName name="rw" localSheetId="17" hidden="1">[3]Uke!#REF!</definedName>
    <definedName name="rw" localSheetId="37" hidden="1">[3]Uke!#REF!</definedName>
    <definedName name="rw" localSheetId="29" hidden="1">[3]Uke!#REF!</definedName>
    <definedName name="rw" localSheetId="30" hidden="1">[3]Uke!#REF!</definedName>
    <definedName name="rw" localSheetId="8" hidden="1">[3]Uke!#REF!</definedName>
    <definedName name="rw" localSheetId="22" hidden="1">[3]Uke!#REF!</definedName>
    <definedName name="rw" localSheetId="23" hidden="1">[3]Uke!#REF!</definedName>
    <definedName name="rw" localSheetId="25" hidden="1">[3]Uke!#REF!</definedName>
    <definedName name="rw" localSheetId="4" hidden="1">[3]Uke!#REF!</definedName>
    <definedName name="rw" localSheetId="12" hidden="1">[3]Uke!#REF!</definedName>
    <definedName name="rw" localSheetId="10" hidden="1">[3]Uke!#REF!</definedName>
    <definedName name="rw" localSheetId="15" hidden="1">[3]Uke!#REF!</definedName>
    <definedName name="rw" localSheetId="19" hidden="1">[3]Uke!#REF!</definedName>
    <definedName name="rw" localSheetId="20" hidden="1">[3]Uke!#REF!</definedName>
    <definedName name="rw" localSheetId="6" hidden="1">[3]Uke!#REF!</definedName>
    <definedName name="rw" localSheetId="35" hidden="1">[3]Uke!#REF!</definedName>
    <definedName name="rw" localSheetId="33" hidden="1">[3]Uke!#REF!</definedName>
    <definedName name="rw" localSheetId="2" hidden="1">[3]Uke!#REF!</definedName>
    <definedName name="rw" hidden="1">[3]Uke!#REF!</definedName>
    <definedName name="saff" localSheetId="17" hidden="1">[3]Uke!#REF!</definedName>
    <definedName name="saff" localSheetId="37" hidden="1">[3]Uke!#REF!</definedName>
    <definedName name="saff" localSheetId="29" hidden="1">[3]Uke!#REF!</definedName>
    <definedName name="saff" localSheetId="30" hidden="1">[3]Uke!#REF!</definedName>
    <definedName name="saff" localSheetId="8" hidden="1">[3]Uke!#REF!</definedName>
    <definedName name="saff" localSheetId="22" hidden="1">[3]Uke!#REF!</definedName>
    <definedName name="saff" localSheetId="23" hidden="1">[3]Uke!#REF!</definedName>
    <definedName name="saff" localSheetId="25" hidden="1">[3]Uke!#REF!</definedName>
    <definedName name="saff" localSheetId="4" hidden="1">[3]Uke!#REF!</definedName>
    <definedName name="saff" localSheetId="12" hidden="1">[3]Uke!#REF!</definedName>
    <definedName name="saff" localSheetId="10" hidden="1">[3]Uke!#REF!</definedName>
    <definedName name="saff" localSheetId="15" hidden="1">[3]Uke!#REF!</definedName>
    <definedName name="saff" localSheetId="19" hidden="1">[3]Uke!#REF!</definedName>
    <definedName name="saff" localSheetId="20" hidden="1">[3]Uke!#REF!</definedName>
    <definedName name="saff" localSheetId="6" hidden="1">[3]Uke!#REF!</definedName>
    <definedName name="saff" localSheetId="35" hidden="1">[3]Uke!#REF!</definedName>
    <definedName name="saff" localSheetId="33" hidden="1">[3]Uke!#REF!</definedName>
    <definedName name="saff" localSheetId="2" hidden="1">[3]Uke!#REF!</definedName>
    <definedName name="saff" hidden="1">[3]Uke!#REF!</definedName>
    <definedName name="sdf" localSheetId="17" hidden="1">[3]Uke!#REF!</definedName>
    <definedName name="sdf" localSheetId="37" hidden="1">[3]Uke!#REF!</definedName>
    <definedName name="sdf" localSheetId="29" hidden="1">[3]Uke!#REF!</definedName>
    <definedName name="sdf" localSheetId="30" hidden="1">[3]Uke!#REF!</definedName>
    <definedName name="sdf" localSheetId="8" hidden="1">[3]Uke!#REF!</definedName>
    <definedName name="sdf" localSheetId="22" hidden="1">[3]Uke!#REF!</definedName>
    <definedName name="sdf" localSheetId="23" hidden="1">[3]Uke!#REF!</definedName>
    <definedName name="sdf" localSheetId="25" hidden="1">[3]Uke!#REF!</definedName>
    <definedName name="sdf" localSheetId="4" hidden="1">[3]Uke!#REF!</definedName>
    <definedName name="sdf" localSheetId="12" hidden="1">[3]Uke!#REF!</definedName>
    <definedName name="sdf" localSheetId="10" hidden="1">[3]Uke!#REF!</definedName>
    <definedName name="sdf" localSheetId="15" hidden="1">[3]Uke!#REF!</definedName>
    <definedName name="sdf" localSheetId="19" hidden="1">[3]Uke!#REF!</definedName>
    <definedName name="sdf" localSheetId="20" hidden="1">[3]Uke!#REF!</definedName>
    <definedName name="sdf" localSheetId="6" hidden="1">[3]Uke!#REF!</definedName>
    <definedName name="sdf" localSheetId="35" hidden="1">[3]Uke!#REF!</definedName>
    <definedName name="sdf" localSheetId="33" hidden="1">[3]Uke!#REF!</definedName>
    <definedName name="sdf" localSheetId="2" hidden="1">[3]Uke!#REF!</definedName>
    <definedName name="sdf" hidden="1">[3]Uke!#REF!</definedName>
    <definedName name="sdfdsa" localSheetId="17" hidden="1">[3]Uke!#REF!</definedName>
    <definedName name="sdfdsa" localSheetId="37" hidden="1">[3]Uke!#REF!</definedName>
    <definedName name="sdfdsa" localSheetId="29" hidden="1">[3]Uke!#REF!</definedName>
    <definedName name="sdfdsa" localSheetId="30" hidden="1">[3]Uke!#REF!</definedName>
    <definedName name="sdfdsa" localSheetId="8" hidden="1">[3]Uke!#REF!</definedName>
    <definedName name="sdfdsa" localSheetId="22" hidden="1">[3]Uke!#REF!</definedName>
    <definedName name="sdfdsa" localSheetId="23" hidden="1">[3]Uke!#REF!</definedName>
    <definedName name="sdfdsa" localSheetId="25" hidden="1">[3]Uke!#REF!</definedName>
    <definedName name="sdfdsa" localSheetId="4" hidden="1">[3]Uke!#REF!</definedName>
    <definedName name="sdfdsa" localSheetId="12" hidden="1">[3]Uke!#REF!</definedName>
    <definedName name="sdfdsa" localSheetId="10" hidden="1">[3]Uke!#REF!</definedName>
    <definedName name="sdfdsa" localSheetId="15" hidden="1">[3]Uke!#REF!</definedName>
    <definedName name="sdfdsa" localSheetId="19" hidden="1">[3]Uke!#REF!</definedName>
    <definedName name="sdfdsa" localSheetId="20" hidden="1">[3]Uke!#REF!</definedName>
    <definedName name="sdfdsa" localSheetId="6" hidden="1">[3]Uke!#REF!</definedName>
    <definedName name="sdfdsa" localSheetId="35" hidden="1">[3]Uke!#REF!</definedName>
    <definedName name="sdfdsa" localSheetId="33" hidden="1">[3]Uke!#REF!</definedName>
    <definedName name="sdfdsa" localSheetId="2" hidden="1">[3]Uke!#REF!</definedName>
    <definedName name="sdfdsa" hidden="1">[3]Uke!#REF!</definedName>
    <definedName name="sf" localSheetId="17" hidden="1">[3]Uke!#REF!</definedName>
    <definedName name="sf" localSheetId="37" hidden="1">[3]Uke!#REF!</definedName>
    <definedName name="sf" localSheetId="29" hidden="1">[3]Uke!#REF!</definedName>
    <definedName name="sf" localSheetId="30" hidden="1">[3]Uke!#REF!</definedName>
    <definedName name="sf" localSheetId="8" hidden="1">[3]Uke!#REF!</definedName>
    <definedName name="sf" localSheetId="22" hidden="1">[3]Uke!#REF!</definedName>
    <definedName name="sf" localSheetId="23" hidden="1">[3]Uke!#REF!</definedName>
    <definedName name="sf" localSheetId="25" hidden="1">[3]Uke!#REF!</definedName>
    <definedName name="sf" localSheetId="4" hidden="1">[3]Uke!#REF!</definedName>
    <definedName name="sf" localSheetId="12" hidden="1">[3]Uke!#REF!</definedName>
    <definedName name="sf" localSheetId="10" hidden="1">[3]Uke!#REF!</definedName>
    <definedName name="sf" localSheetId="15" hidden="1">[3]Uke!#REF!</definedName>
    <definedName name="sf" localSheetId="19" hidden="1">[3]Uke!#REF!</definedName>
    <definedName name="sf" localSheetId="20" hidden="1">[3]Uke!#REF!</definedName>
    <definedName name="sf" localSheetId="6" hidden="1">[3]Uke!#REF!</definedName>
    <definedName name="sf" localSheetId="35" hidden="1">[3]Uke!#REF!</definedName>
    <definedName name="sf" localSheetId="33" hidden="1">[3]Uke!#REF!</definedName>
    <definedName name="sf" localSheetId="2" hidden="1">[3]Uke!#REF!</definedName>
    <definedName name="sf" hidden="1">[3]Uke!#REF!</definedName>
    <definedName name="sfd" localSheetId="17" hidden="1">[3]Uke!#REF!</definedName>
    <definedName name="sfd" localSheetId="37" hidden="1">[3]Uke!#REF!</definedName>
    <definedName name="sfd" localSheetId="29" hidden="1">[3]Uke!#REF!</definedName>
    <definedName name="sfd" localSheetId="30" hidden="1">[3]Uke!#REF!</definedName>
    <definedName name="sfd" localSheetId="8" hidden="1">[3]Uke!#REF!</definedName>
    <definedName name="sfd" localSheetId="22" hidden="1">[3]Uke!#REF!</definedName>
    <definedName name="sfd" localSheetId="23" hidden="1">[3]Uke!#REF!</definedName>
    <definedName name="sfd" localSheetId="25" hidden="1">[3]Uke!#REF!</definedName>
    <definedName name="sfd" localSheetId="4" hidden="1">[3]Uke!#REF!</definedName>
    <definedName name="sfd" localSheetId="12" hidden="1">[3]Uke!#REF!</definedName>
    <definedName name="sfd" localSheetId="10" hidden="1">[3]Uke!#REF!</definedName>
    <definedName name="sfd" localSheetId="15" hidden="1">[3]Uke!#REF!</definedName>
    <definedName name="sfd" localSheetId="19" hidden="1">[3]Uke!#REF!</definedName>
    <definedName name="sfd" localSheetId="20" hidden="1">[3]Uke!#REF!</definedName>
    <definedName name="sfd" localSheetId="6" hidden="1">[3]Uke!#REF!</definedName>
    <definedName name="sfd" localSheetId="35" hidden="1">[3]Uke!#REF!</definedName>
    <definedName name="sfd" localSheetId="33" hidden="1">[3]Uke!#REF!</definedName>
    <definedName name="sfd" localSheetId="2" hidden="1">[3]Uke!#REF!</definedName>
    <definedName name="sfd" hidden="1">[3]Uke!#REF!</definedName>
    <definedName name="sfdd" localSheetId="17" hidden="1">[3]Uke!#REF!</definedName>
    <definedName name="sfdd" localSheetId="37" hidden="1">[3]Uke!#REF!</definedName>
    <definedName name="sfdd" localSheetId="29" hidden="1">[3]Uke!#REF!</definedName>
    <definedName name="sfdd" localSheetId="30" hidden="1">[3]Uke!#REF!</definedName>
    <definedName name="sfdd" localSheetId="8" hidden="1">[3]Uke!#REF!</definedName>
    <definedName name="sfdd" localSheetId="22" hidden="1">[3]Uke!#REF!</definedName>
    <definedName name="sfdd" localSheetId="23" hidden="1">[3]Uke!#REF!</definedName>
    <definedName name="sfdd" localSheetId="25" hidden="1">[3]Uke!#REF!</definedName>
    <definedName name="sfdd" localSheetId="4" hidden="1">[3]Uke!#REF!</definedName>
    <definedName name="sfdd" localSheetId="12" hidden="1">[3]Uke!#REF!</definedName>
    <definedName name="sfdd" localSheetId="10" hidden="1">[3]Uke!#REF!</definedName>
    <definedName name="sfdd" localSheetId="15" hidden="1">[3]Uke!#REF!</definedName>
    <definedName name="sfdd" localSheetId="19" hidden="1">[3]Uke!#REF!</definedName>
    <definedName name="sfdd" localSheetId="20" hidden="1">[3]Uke!#REF!</definedName>
    <definedName name="sfdd" localSheetId="6" hidden="1">[3]Uke!#REF!</definedName>
    <definedName name="sfdd" localSheetId="35" hidden="1">[3]Uke!#REF!</definedName>
    <definedName name="sfdd" localSheetId="33" hidden="1">[3]Uke!#REF!</definedName>
    <definedName name="sfdd" localSheetId="2" hidden="1">[3]Uke!#REF!</definedName>
    <definedName name="sfdd" hidden="1">[3]Uke!#REF!</definedName>
    <definedName name="SSS" localSheetId="17" hidden="1">Uke!#REF!</definedName>
    <definedName name="SSS" localSheetId="37" hidden="1">Uke!#REF!</definedName>
    <definedName name="SSS" localSheetId="29" hidden="1">Uke!#REF!</definedName>
    <definedName name="SSS" localSheetId="30" hidden="1">[1]Uke!#REF!</definedName>
    <definedName name="SSS" localSheetId="28" hidden="1">Uke!#REF!</definedName>
    <definedName name="SSS" localSheetId="36" hidden="1">Uke!#REF!</definedName>
    <definedName name="SSS" localSheetId="8" hidden="1">Uke!#REF!</definedName>
    <definedName name="SSS" localSheetId="7" hidden="1">Uke!#REF!</definedName>
    <definedName name="SSS" localSheetId="22" hidden="1">Uke!#REF!</definedName>
    <definedName name="SSS" localSheetId="23" hidden="1">[1]Uke!#REF!</definedName>
    <definedName name="SSS" localSheetId="25" hidden="1">[2]Uke!#REF!</definedName>
    <definedName name="SSS" localSheetId="4" hidden="1">Uke!#REF!</definedName>
    <definedName name="SSS" localSheetId="12" hidden="1">Uke!#REF!</definedName>
    <definedName name="SSS" localSheetId="10" hidden="1">Uke!#REF!</definedName>
    <definedName name="SSS" localSheetId="15" hidden="1">Uke!#REF!</definedName>
    <definedName name="SSS" localSheetId="19" hidden="1">Uke!#REF!</definedName>
    <definedName name="SSS" localSheetId="20" hidden="1">[1]Uke!#REF!</definedName>
    <definedName name="SSS" localSheetId="6" hidden="1">U!#REF!</definedName>
    <definedName name="SSS" localSheetId="35" hidden="1">Uke!#REF!</definedName>
    <definedName name="SSS" localSheetId="32" hidden="1">Uke!#REF!</definedName>
    <definedName name="SSS" localSheetId="33" hidden="1">Uke!#REF!</definedName>
    <definedName name="SSS" localSheetId="2" hidden="1">Uke!#REF!</definedName>
    <definedName name="SSS" hidden="1">Uke!#REF!</definedName>
    <definedName name="SSSS" localSheetId="17" hidden="1">Uke!#REF!</definedName>
    <definedName name="SSSS" localSheetId="37" hidden="1">Uke!#REF!</definedName>
    <definedName name="SSSS" localSheetId="29" hidden="1">Uke!#REF!</definedName>
    <definedName name="SSSS" localSheetId="30" hidden="1">[1]Uke!#REF!</definedName>
    <definedName name="SSSS" localSheetId="8" hidden="1">Uke!#REF!</definedName>
    <definedName name="SSSS" localSheetId="7" hidden="1">Uke!#REF!</definedName>
    <definedName name="SSSS" localSheetId="22" hidden="1">Uke!#REF!</definedName>
    <definedName name="SSSS" localSheetId="23" hidden="1">[1]Uke!#REF!</definedName>
    <definedName name="SSSS" localSheetId="25" hidden="1">[2]Uke!#REF!</definedName>
    <definedName name="SSSS" localSheetId="4" hidden="1">Uke!#REF!</definedName>
    <definedName name="SSSS" localSheetId="12" hidden="1">Uke!#REF!</definedName>
    <definedName name="SSSS" localSheetId="10" hidden="1">Uke!#REF!</definedName>
    <definedName name="SSSS" localSheetId="15" hidden="1">Uke!#REF!</definedName>
    <definedName name="SSSS" localSheetId="19" hidden="1">Uke!#REF!</definedName>
    <definedName name="SSSS" localSheetId="20" hidden="1">[1]Uke!#REF!</definedName>
    <definedName name="SSSS" localSheetId="6" hidden="1">U!#REF!</definedName>
    <definedName name="SSSS" localSheetId="35" hidden="1">Uke!#REF!</definedName>
    <definedName name="SSSS" localSheetId="33" hidden="1">Uke!#REF!</definedName>
    <definedName name="SSSS" localSheetId="2" hidden="1">Uke!#REF!</definedName>
    <definedName name="SSSS" hidden="1">Uke!#REF!</definedName>
    <definedName name="T" localSheetId="17" hidden="1">Uke!#REF!</definedName>
    <definedName name="T" localSheetId="37" hidden="1">Uke!#REF!</definedName>
    <definedName name="T" localSheetId="29" hidden="1">Uke!#REF!</definedName>
    <definedName name="T" localSheetId="30" hidden="1">[1]Uke!#REF!</definedName>
    <definedName name="T" localSheetId="8" hidden="1">Uke!#REF!</definedName>
    <definedName name="T" localSheetId="7" hidden="1">Uke!#REF!</definedName>
    <definedName name="T" localSheetId="22" hidden="1">Uke!#REF!</definedName>
    <definedName name="T" localSheetId="23" hidden="1">[1]Uke!#REF!</definedName>
    <definedName name="T" localSheetId="25" hidden="1">[2]Uke!#REF!</definedName>
    <definedName name="T" localSheetId="4" hidden="1">Uke!#REF!</definedName>
    <definedName name="T" localSheetId="12" hidden="1">Uke!#REF!</definedName>
    <definedName name="T" localSheetId="10" hidden="1">Uke!#REF!</definedName>
    <definedName name="T" localSheetId="15" hidden="1">Uke!#REF!</definedName>
    <definedName name="T" localSheetId="19" hidden="1">Uke!#REF!</definedName>
    <definedName name="T" localSheetId="20" hidden="1">[1]Uke!#REF!</definedName>
    <definedName name="T" localSheetId="6" hidden="1">U!#REF!</definedName>
    <definedName name="T" localSheetId="35" hidden="1">Uke!#REF!</definedName>
    <definedName name="T" localSheetId="33" hidden="1">Uke!#REF!</definedName>
    <definedName name="T" localSheetId="2" hidden="1">Uke!#REF!</definedName>
    <definedName name="T" hidden="1">Uke!#REF!</definedName>
    <definedName name="TT" localSheetId="17" hidden="1">Uke!#REF!</definedName>
    <definedName name="TT" localSheetId="37" hidden="1">Uke!#REF!</definedName>
    <definedName name="TT" localSheetId="29" hidden="1">Uke!#REF!</definedName>
    <definedName name="TT" localSheetId="30" hidden="1">[1]Uke!#REF!</definedName>
    <definedName name="TT" localSheetId="8" hidden="1">Uke!#REF!</definedName>
    <definedName name="TT" localSheetId="7" hidden="1">Uke!#REF!</definedName>
    <definedName name="TT" localSheetId="22" hidden="1">Uke!#REF!</definedName>
    <definedName name="TT" localSheetId="23" hidden="1">[1]Uke!#REF!</definedName>
    <definedName name="TT" localSheetId="25" hidden="1">[2]Uke!#REF!</definedName>
    <definedName name="TT" localSheetId="4" hidden="1">Uke!#REF!</definedName>
    <definedName name="TT" localSheetId="12" hidden="1">Uke!#REF!</definedName>
    <definedName name="TT" localSheetId="10" hidden="1">Uke!#REF!</definedName>
    <definedName name="TT" localSheetId="15" hidden="1">Uke!#REF!</definedName>
    <definedName name="TT" localSheetId="19" hidden="1">Uke!#REF!</definedName>
    <definedName name="TT" localSheetId="20" hidden="1">[1]Uke!#REF!</definedName>
    <definedName name="TT" localSheetId="6" hidden="1">U!#REF!</definedName>
    <definedName name="TT" localSheetId="35" hidden="1">Uke!#REF!</definedName>
    <definedName name="TT" localSheetId="33" hidden="1">Uke!#REF!</definedName>
    <definedName name="TT" localSheetId="2" hidden="1">Uke!#REF!</definedName>
    <definedName name="TT" hidden="1">Uke!#REF!</definedName>
    <definedName name="TTT" localSheetId="17" hidden="1">Uke!#REF!</definedName>
    <definedName name="TTT" localSheetId="37" hidden="1">Uke!#REF!</definedName>
    <definedName name="TTT" localSheetId="29" hidden="1">Uke!#REF!</definedName>
    <definedName name="TTT" localSheetId="30" hidden="1">[1]Uke!#REF!</definedName>
    <definedName name="TTT" localSheetId="28" hidden="1">Uke!#REF!</definedName>
    <definedName name="TTT" localSheetId="36" hidden="1">Uke!#REF!</definedName>
    <definedName name="TTT" localSheetId="8" hidden="1">Uke!#REF!</definedName>
    <definedName name="TTT" localSheetId="7" hidden="1">Uke!#REF!</definedName>
    <definedName name="TTT" localSheetId="22" hidden="1">Uke!#REF!</definedName>
    <definedName name="TTT" localSheetId="23" hidden="1">[1]Uke!#REF!</definedName>
    <definedName name="TTT" localSheetId="25" hidden="1">[2]Uke!#REF!</definedName>
    <definedName name="TTT" localSheetId="4" hidden="1">Uke!#REF!</definedName>
    <definedName name="TTT" localSheetId="12" hidden="1">Uke!#REF!</definedName>
    <definedName name="TTT" localSheetId="10" hidden="1">Uke!#REF!</definedName>
    <definedName name="TTT" localSheetId="15" hidden="1">Uke!#REF!</definedName>
    <definedName name="TTT" localSheetId="19" hidden="1">Uke!#REF!</definedName>
    <definedName name="TTT" localSheetId="20" hidden="1">[1]Uke!#REF!</definedName>
    <definedName name="TTT" localSheetId="6" hidden="1">U!#REF!</definedName>
    <definedName name="TTT" localSheetId="35" hidden="1">Uke!#REF!</definedName>
    <definedName name="TTT" localSheetId="32" hidden="1">Uke!#REF!</definedName>
    <definedName name="TTT" localSheetId="33" hidden="1">Uke!#REF!</definedName>
    <definedName name="TTT" localSheetId="2" hidden="1">Uke!#REF!</definedName>
    <definedName name="TTT" hidden="1">Uke!#REF!</definedName>
    <definedName name="tttt" localSheetId="17" hidden="1">[3]Uke!#REF!</definedName>
    <definedName name="tttt" localSheetId="37" hidden="1">[3]Uke!#REF!</definedName>
    <definedName name="tttt" localSheetId="29" hidden="1">[3]Uke!#REF!</definedName>
    <definedName name="tttt" localSheetId="30" hidden="1">[3]Uke!#REF!</definedName>
    <definedName name="tttt" localSheetId="8" hidden="1">[3]Uke!#REF!</definedName>
    <definedName name="tttt" localSheetId="22" hidden="1">[3]Uke!#REF!</definedName>
    <definedName name="tttt" localSheetId="23" hidden="1">[3]Uke!#REF!</definedName>
    <definedName name="tttt" localSheetId="25" hidden="1">[3]Uke!#REF!</definedName>
    <definedName name="tttt" localSheetId="4" hidden="1">[3]Uke!#REF!</definedName>
    <definedName name="tttt" localSheetId="12" hidden="1">[3]Uke!#REF!</definedName>
    <definedName name="tttt" localSheetId="10" hidden="1">[3]Uke!#REF!</definedName>
    <definedName name="tttt" localSheetId="15" hidden="1">[3]Uke!#REF!</definedName>
    <definedName name="tttt" localSheetId="19" hidden="1">[3]Uke!#REF!</definedName>
    <definedName name="tttt" localSheetId="20" hidden="1">[3]Uke!#REF!</definedName>
    <definedName name="tttt" localSheetId="6" hidden="1">[3]Uke!#REF!</definedName>
    <definedName name="tttt" localSheetId="35" hidden="1">[3]Uke!#REF!</definedName>
    <definedName name="tttt" localSheetId="33" hidden="1">[3]Uke!#REF!</definedName>
    <definedName name="tttt" localSheetId="2" hidden="1">[3]Uke!#REF!</definedName>
    <definedName name="tttt" hidden="1">[3]Uke!#REF!</definedName>
    <definedName name="ttyrytr" localSheetId="17" hidden="1">[3]Uke!#REF!</definedName>
    <definedName name="ttyrytr" localSheetId="37" hidden="1">[3]Uke!#REF!</definedName>
    <definedName name="ttyrytr" localSheetId="29" hidden="1">[3]Uke!#REF!</definedName>
    <definedName name="ttyrytr" localSheetId="30" hidden="1">[3]Uke!#REF!</definedName>
    <definedName name="ttyrytr" localSheetId="8" hidden="1">[3]Uke!#REF!</definedName>
    <definedName name="ttyrytr" localSheetId="22" hidden="1">[3]Uke!#REF!</definedName>
    <definedName name="ttyrytr" localSheetId="23" hidden="1">[3]Uke!#REF!</definedName>
    <definedName name="ttyrytr" localSheetId="25" hidden="1">[3]Uke!#REF!</definedName>
    <definedName name="ttyrytr" localSheetId="4" hidden="1">[3]Uke!#REF!</definedName>
    <definedName name="ttyrytr" localSheetId="12" hidden="1">[3]Uke!#REF!</definedName>
    <definedName name="ttyrytr" localSheetId="10" hidden="1">[3]Uke!#REF!</definedName>
    <definedName name="ttyrytr" localSheetId="15" hidden="1">[3]Uke!#REF!</definedName>
    <definedName name="ttyrytr" localSheetId="19" hidden="1">[3]Uke!#REF!</definedName>
    <definedName name="ttyrytr" localSheetId="20" hidden="1">[3]Uke!#REF!</definedName>
    <definedName name="ttyrytr" localSheetId="6" hidden="1">[3]Uke!#REF!</definedName>
    <definedName name="ttyrytr" localSheetId="35" hidden="1">[3]Uke!#REF!</definedName>
    <definedName name="ttyrytr" localSheetId="33" hidden="1">[3]Uke!#REF!</definedName>
    <definedName name="ttyrytr" localSheetId="2" hidden="1">[3]Uke!#REF!</definedName>
    <definedName name="ttyrytr" hidden="1">[3]Uke!#REF!</definedName>
    <definedName name="u" localSheetId="17" hidden="1">Uke!#REF!</definedName>
    <definedName name="u" localSheetId="37" hidden="1">Uke!#REF!</definedName>
    <definedName name="u" localSheetId="29" hidden="1">Uke!#REF!</definedName>
    <definedName name="u" localSheetId="30" hidden="1">[1]Uke!#REF!</definedName>
    <definedName name="u" localSheetId="8" hidden="1">Uke!#REF!</definedName>
    <definedName name="u" localSheetId="7" hidden="1">Uke!#REF!</definedName>
    <definedName name="u" localSheetId="22" hidden="1">Uke!#REF!</definedName>
    <definedName name="u" localSheetId="23" hidden="1">[1]Uke!#REF!</definedName>
    <definedName name="u" localSheetId="25" hidden="1">[2]Uke!#REF!</definedName>
    <definedName name="u" localSheetId="4" hidden="1">Uke!#REF!</definedName>
    <definedName name="u" localSheetId="12" hidden="1">Uke!#REF!</definedName>
    <definedName name="u" localSheetId="10" hidden="1">Uke!#REF!</definedName>
    <definedName name="u" localSheetId="15" hidden="1">Uke!#REF!</definedName>
    <definedName name="u" localSheetId="19" hidden="1">Uke!#REF!</definedName>
    <definedName name="u" localSheetId="20" hidden="1">[1]Uke!#REF!</definedName>
    <definedName name="u" localSheetId="6" hidden="1">U!#REF!</definedName>
    <definedName name="u" localSheetId="35" hidden="1">Uke!#REF!</definedName>
    <definedName name="u" localSheetId="33" hidden="1">Uke!#REF!</definedName>
    <definedName name="u" localSheetId="2" hidden="1">Uke!#REF!</definedName>
    <definedName name="u" hidden="1">Uke!#REF!</definedName>
    <definedName name="_xlnm.Print_Area" localSheetId="39">Kategorisering!$A$1:$T$28</definedName>
    <definedName name="_xlnm.Print_Area" localSheetId="3">Måned!$A$1:$AJ$48</definedName>
    <definedName name="_xlnm.Print_Area" localSheetId="2">Å!$A$277:$H$302</definedName>
    <definedName name="_xlnm.Print_Area" localSheetId="1">År!$A$4:$AG$37</definedName>
    <definedName name="v" localSheetId="17" hidden="1">Uke!#REF!</definedName>
    <definedName name="v" localSheetId="37" hidden="1">Uke!#REF!</definedName>
    <definedName name="v" localSheetId="29" hidden="1">Uke!#REF!</definedName>
    <definedName name="v" localSheetId="30" hidden="1">[1]Uke!#REF!</definedName>
    <definedName name="v" localSheetId="8" hidden="1">Uke!#REF!</definedName>
    <definedName name="v" localSheetId="7" hidden="1">Uke!#REF!</definedName>
    <definedName name="v" localSheetId="22" hidden="1">Uke!#REF!</definedName>
    <definedName name="v" localSheetId="23" hidden="1">[1]Uke!#REF!</definedName>
    <definedName name="v" localSheetId="25" hidden="1">[2]Uke!#REF!</definedName>
    <definedName name="v" localSheetId="4" hidden="1">Uke!#REF!</definedName>
    <definedName name="v" localSheetId="12" hidden="1">Uke!#REF!</definedName>
    <definedName name="v" localSheetId="10" hidden="1">Uke!#REF!</definedName>
    <definedName name="v" localSheetId="15" hidden="1">Uke!#REF!</definedName>
    <definedName name="v" localSheetId="19" hidden="1">Uke!#REF!</definedName>
    <definedName name="v" localSheetId="20" hidden="1">[1]Uke!#REF!</definedName>
    <definedName name="v" localSheetId="6" hidden="1">U!#REF!</definedName>
    <definedName name="v" localSheetId="35" hidden="1">Uke!#REF!</definedName>
    <definedName name="v" localSheetId="33" hidden="1">Uke!#REF!</definedName>
    <definedName name="v" localSheetId="2" hidden="1">Uke!#REF!</definedName>
    <definedName name="v" hidden="1">Uke!#REF!</definedName>
    <definedName name="vv" localSheetId="17" hidden="1">Uke!#REF!</definedName>
    <definedName name="vv" localSheetId="37" hidden="1">Uke!#REF!</definedName>
    <definedName name="vv" localSheetId="29" hidden="1">Uke!#REF!</definedName>
    <definedName name="vv" localSheetId="30" hidden="1">[1]Uke!#REF!</definedName>
    <definedName name="vv" localSheetId="8" hidden="1">Uke!#REF!</definedName>
    <definedName name="vv" localSheetId="7" hidden="1">Uke!#REF!</definedName>
    <definedName name="vv" localSheetId="22" hidden="1">Uke!#REF!</definedName>
    <definedName name="vv" localSheetId="23" hidden="1">[1]Uke!#REF!</definedName>
    <definedName name="vv" localSheetId="25" hidden="1">[2]Uke!#REF!</definedName>
    <definedName name="vv" localSheetId="4" hidden="1">Uke!#REF!</definedName>
    <definedName name="vv" localSheetId="12" hidden="1">Uke!#REF!</definedName>
    <definedName name="vv" localSheetId="10" hidden="1">Uke!#REF!</definedName>
    <definedName name="vv" localSheetId="15" hidden="1">Uke!#REF!</definedName>
    <definedName name="vv" localSheetId="19" hidden="1">Uke!#REF!</definedName>
    <definedName name="vv" localSheetId="20" hidden="1">[1]Uke!#REF!</definedName>
    <definedName name="vv" localSheetId="6" hidden="1">U!#REF!</definedName>
    <definedName name="vv" localSheetId="35" hidden="1">Uke!#REF!</definedName>
    <definedName name="vv" localSheetId="33" hidden="1">Uke!#REF!</definedName>
    <definedName name="vv" localSheetId="2" hidden="1">Uke!#REF!</definedName>
    <definedName name="vv" hidden="1">Uke!#REF!</definedName>
    <definedName name="VVV" localSheetId="17" hidden="1">Uke!#REF!</definedName>
    <definedName name="VVV" localSheetId="37" hidden="1">Uke!#REF!</definedName>
    <definedName name="VVV" localSheetId="29" hidden="1">Uke!#REF!</definedName>
    <definedName name="VVV" localSheetId="30" hidden="1">[1]Uke!#REF!</definedName>
    <definedName name="VVV" localSheetId="28" hidden="1">Uke!#REF!</definedName>
    <definedName name="VVV" localSheetId="36" hidden="1">Uke!#REF!</definedName>
    <definedName name="VVV" localSheetId="8" hidden="1">Uke!#REF!</definedName>
    <definedName name="VVV" localSheetId="7" hidden="1">Uke!#REF!</definedName>
    <definedName name="VVV" localSheetId="22" hidden="1">Uke!#REF!</definedName>
    <definedName name="VVV" localSheetId="23" hidden="1">[1]Uke!#REF!</definedName>
    <definedName name="VVV" localSheetId="25" hidden="1">[2]Uke!#REF!</definedName>
    <definedName name="VVV" localSheetId="4" hidden="1">Uke!#REF!</definedName>
    <definedName name="VVV" localSheetId="12" hidden="1">Uke!#REF!</definedName>
    <definedName name="VVV" localSheetId="10" hidden="1">Uke!#REF!</definedName>
    <definedName name="VVV" localSheetId="15" hidden="1">Uke!#REF!</definedName>
    <definedName name="VVV" localSheetId="19" hidden="1">Uke!#REF!</definedName>
    <definedName name="VVV" localSheetId="20" hidden="1">[1]Uke!#REF!</definedName>
    <definedName name="VVV" localSheetId="6" hidden="1">U!#REF!</definedName>
    <definedName name="VVV" localSheetId="35" hidden="1">Uke!#REF!</definedName>
    <definedName name="VVV" localSheetId="32" hidden="1">Uke!#REF!</definedName>
    <definedName name="VVV" localSheetId="33" hidden="1">Uke!#REF!</definedName>
    <definedName name="VVV" localSheetId="2" hidden="1">Uke!#REF!</definedName>
    <definedName name="VVV" hidden="1">Uke!#REF!</definedName>
    <definedName name="w" localSheetId="17" hidden="1">Uke!#REF!</definedName>
    <definedName name="w" localSheetId="37" hidden="1">Uke!#REF!</definedName>
    <definedName name="w" localSheetId="29" hidden="1">Uke!#REF!</definedName>
    <definedName name="w" localSheetId="30" hidden="1">[1]Uke!#REF!</definedName>
    <definedName name="w" localSheetId="8" hidden="1">Uke!#REF!</definedName>
    <definedName name="w" localSheetId="7" hidden="1">Uke!#REF!</definedName>
    <definedName name="w" localSheetId="22" hidden="1">Uke!#REF!</definedName>
    <definedName name="w" localSheetId="23" hidden="1">[1]Uke!#REF!</definedName>
    <definedName name="w" localSheetId="25" hidden="1">[2]Uke!#REF!</definedName>
    <definedName name="w" localSheetId="4" hidden="1">Uke!#REF!</definedName>
    <definedName name="w" localSheetId="12" hidden="1">Uke!#REF!</definedName>
    <definedName name="w" localSheetId="10" hidden="1">Uke!#REF!</definedName>
    <definedName name="w" localSheetId="15" hidden="1">Uke!#REF!</definedName>
    <definedName name="w" localSheetId="19" hidden="1">Uke!#REF!</definedName>
    <definedName name="w" localSheetId="20" hidden="1">[1]Uke!#REF!</definedName>
    <definedName name="w" localSheetId="6" hidden="1">U!#REF!</definedName>
    <definedName name="w" localSheetId="35" hidden="1">Uke!#REF!</definedName>
    <definedName name="w" localSheetId="33" hidden="1">Uke!#REF!</definedName>
    <definedName name="w" localSheetId="2" hidden="1">Uke!#REF!</definedName>
    <definedName name="w" hidden="1">Uke!#REF!</definedName>
    <definedName name="XCV" localSheetId="17" hidden="1">Uke!#REF!</definedName>
    <definedName name="XCV" localSheetId="37" hidden="1">Uke!#REF!</definedName>
    <definedName name="XCV" localSheetId="29" hidden="1">Uke!#REF!</definedName>
    <definedName name="XCV" localSheetId="30" hidden="1">[1]Uke!#REF!</definedName>
    <definedName name="XCV" localSheetId="36" hidden="1">Uke!#REF!</definedName>
    <definedName name="XCV" localSheetId="8" hidden="1">Uke!#REF!</definedName>
    <definedName name="XCV" localSheetId="7" hidden="1">Uke!#REF!</definedName>
    <definedName name="XCV" localSheetId="22" hidden="1">Uke!#REF!</definedName>
    <definedName name="XCV" localSheetId="23" hidden="1">[1]Uke!#REF!</definedName>
    <definedName name="XCV" localSheetId="25" hidden="1">[2]Uke!#REF!</definedName>
    <definedName name="XCV" localSheetId="4" hidden="1">Uke!#REF!</definedName>
    <definedName name="XCV" localSheetId="12" hidden="1">Uke!#REF!</definedName>
    <definedName name="XCV" localSheetId="10" hidden="1">Uke!#REF!</definedName>
    <definedName name="XCV" localSheetId="15" hidden="1">Uke!#REF!</definedName>
    <definedName name="XCV" localSheetId="19" hidden="1">Uke!#REF!</definedName>
    <definedName name="XCV" localSheetId="20" hidden="1">[1]Uke!#REF!</definedName>
    <definedName name="XCV" localSheetId="6" hidden="1">U!#REF!</definedName>
    <definedName name="XCV" localSheetId="35" hidden="1">Uke!#REF!</definedName>
    <definedName name="XCV" localSheetId="32" hidden="1">Uke!#REF!</definedName>
    <definedName name="XCV" localSheetId="33" hidden="1">Uke!#REF!</definedName>
    <definedName name="XCV" localSheetId="2" hidden="1">Uke!#REF!</definedName>
    <definedName name="XCV" hidden="1">Uke!#REF!</definedName>
    <definedName name="XGXGF" localSheetId="17" hidden="1">Uke!#REF!</definedName>
    <definedName name="XGXGF" localSheetId="37" hidden="1">Uke!#REF!</definedName>
    <definedName name="XGXGF" localSheetId="29" hidden="1">Uke!#REF!</definedName>
    <definedName name="XGXGF" localSheetId="30" hidden="1">[1]Uke!#REF!</definedName>
    <definedName name="XGXGF" localSheetId="8" hidden="1">Uke!#REF!</definedName>
    <definedName name="XGXGF" localSheetId="7" hidden="1">Uke!#REF!</definedName>
    <definedName name="XGXGF" localSheetId="22" hidden="1">Uke!#REF!</definedName>
    <definedName name="XGXGF" localSheetId="23" hidden="1">[1]Uke!#REF!</definedName>
    <definedName name="XGXGF" localSheetId="25" hidden="1">[2]Uke!#REF!</definedName>
    <definedName name="XGXGF" localSheetId="4" hidden="1">Uke!#REF!</definedName>
    <definedName name="XGXGF" localSheetId="12" hidden="1">Uke!#REF!</definedName>
    <definedName name="XGXGF" localSheetId="10" hidden="1">Uke!#REF!</definedName>
    <definedName name="XGXGF" localSheetId="15" hidden="1">Uke!#REF!</definedName>
    <definedName name="XGXGF" localSheetId="19" hidden="1">Uke!#REF!</definedName>
    <definedName name="XGXGF" localSheetId="20" hidden="1">[1]Uke!#REF!</definedName>
    <definedName name="XGXGF" localSheetId="6" hidden="1">U!#REF!</definedName>
    <definedName name="XGXGF" localSheetId="35" hidden="1">Uke!#REF!</definedName>
    <definedName name="XGXGF" localSheetId="33" hidden="1">Uke!#REF!</definedName>
    <definedName name="XGXGF" localSheetId="2" hidden="1">Uke!#REF!</definedName>
    <definedName name="XGXGF" hidden="1">Uke!#REF!</definedName>
    <definedName name="XXX" localSheetId="17" hidden="1">Uke!#REF!</definedName>
    <definedName name="XXX" localSheetId="37" hidden="1">Uke!#REF!</definedName>
    <definedName name="XXX" localSheetId="29" hidden="1">Uke!#REF!</definedName>
    <definedName name="XXX" localSheetId="30" hidden="1">[1]Uke!#REF!</definedName>
    <definedName name="XXX" localSheetId="28" hidden="1">Uke!#REF!</definedName>
    <definedName name="XXX" localSheetId="36" hidden="1">Uke!#REF!</definedName>
    <definedName name="XXX" localSheetId="8" hidden="1">Uke!#REF!</definedName>
    <definedName name="XXX" localSheetId="7" hidden="1">Uke!#REF!</definedName>
    <definedName name="XXX" localSheetId="22" hidden="1">Uke!#REF!</definedName>
    <definedName name="XXX" localSheetId="21" hidden="1">Uke!#REF!</definedName>
    <definedName name="XXX" localSheetId="23" hidden="1">[1]Uke!#REF!</definedName>
    <definedName name="XXX" localSheetId="25" hidden="1">[2]Uke!#REF!</definedName>
    <definedName name="XXX" localSheetId="4" hidden="1">Uke!#REF!</definedName>
    <definedName name="XXX" localSheetId="12" hidden="1">Uke!#REF!</definedName>
    <definedName name="XXX" localSheetId="10" hidden="1">Uke!#REF!</definedName>
    <definedName name="XXX" localSheetId="15" hidden="1">Uke!#REF!</definedName>
    <definedName name="XXX" localSheetId="19" hidden="1">Uke!#REF!</definedName>
    <definedName name="XXX" localSheetId="18" hidden="1">Uke!#REF!</definedName>
    <definedName name="XXX" localSheetId="20" hidden="1">[1]Uke!#REF!</definedName>
    <definedName name="XXX" localSheetId="6" hidden="1">U!#REF!</definedName>
    <definedName name="XXX" localSheetId="35" hidden="1">Uke!#REF!</definedName>
    <definedName name="XXX" localSheetId="34" hidden="1">Uke!#REF!</definedName>
    <definedName name="XXX" localSheetId="32" hidden="1">Uke!#REF!</definedName>
    <definedName name="XXX" localSheetId="33" hidden="1">Uke!#REF!</definedName>
    <definedName name="XXX" localSheetId="2" hidden="1">Uke!#REF!</definedName>
    <definedName name="XXX" hidden="1">Uke!#REF!</definedName>
    <definedName name="YUT" localSheetId="17" hidden="1">Uke!#REF!</definedName>
    <definedName name="YUT" localSheetId="37" hidden="1">Uke!#REF!</definedName>
    <definedName name="YUT" localSheetId="29" hidden="1">Uke!#REF!</definedName>
    <definedName name="YUT" localSheetId="30" hidden="1">[1]Uke!#REF!</definedName>
    <definedName name="YUT" localSheetId="8" hidden="1">Uke!#REF!</definedName>
    <definedName name="YUT" localSheetId="7" hidden="1">Uke!#REF!</definedName>
    <definedName name="YUT" localSheetId="22" hidden="1">Uke!#REF!</definedName>
    <definedName name="YUT" localSheetId="23" hidden="1">[1]Uke!#REF!</definedName>
    <definedName name="YUT" localSheetId="25" hidden="1">[2]Uke!#REF!</definedName>
    <definedName name="YUT" localSheetId="4" hidden="1">Uke!#REF!</definedName>
    <definedName name="YUT" localSheetId="12" hidden="1">Uke!#REF!</definedName>
    <definedName name="YUT" localSheetId="10" hidden="1">Uke!#REF!</definedName>
    <definedName name="YUT" localSheetId="15" hidden="1">Uke!#REF!</definedName>
    <definedName name="YUT" localSheetId="19" hidden="1">Uke!#REF!</definedName>
    <definedName name="YUT" localSheetId="20" hidden="1">[1]Uke!#REF!</definedName>
    <definedName name="YUT" localSheetId="6" hidden="1">U!#REF!</definedName>
    <definedName name="YUT" localSheetId="35" hidden="1">Uke!#REF!</definedName>
    <definedName name="YUT" localSheetId="33" hidden="1">Uke!#REF!</definedName>
    <definedName name="YUT" localSheetId="2" hidden="1">Uke!#REF!</definedName>
    <definedName name="YUT" hidden="1">Uke!#REF!</definedName>
    <definedName name="YY" localSheetId="17" hidden="1">Uke!#REF!</definedName>
    <definedName name="YY" localSheetId="37" hidden="1">Uke!#REF!</definedName>
    <definedName name="YY" localSheetId="29" hidden="1">Uke!#REF!</definedName>
    <definedName name="YY" localSheetId="30" hidden="1">[1]Uke!#REF!</definedName>
    <definedName name="YY" localSheetId="8" hidden="1">Uke!#REF!</definedName>
    <definedName name="YY" localSheetId="7" hidden="1">Uke!#REF!</definedName>
    <definedName name="YY" localSheetId="22" hidden="1">Uke!#REF!</definedName>
    <definedName name="YY" localSheetId="23" hidden="1">[1]Uke!#REF!</definedName>
    <definedName name="YY" localSheetId="25" hidden="1">[2]Uke!#REF!</definedName>
    <definedName name="YY" localSheetId="4" hidden="1">Uke!#REF!</definedName>
    <definedName name="YY" localSheetId="12" hidden="1">Uke!#REF!</definedName>
    <definedName name="YY" localSheetId="10" hidden="1">Uke!#REF!</definedName>
    <definedName name="YY" localSheetId="15" hidden="1">Uke!#REF!</definedName>
    <definedName name="YY" localSheetId="19" hidden="1">Uke!#REF!</definedName>
    <definedName name="YY" localSheetId="20" hidden="1">[1]Uke!#REF!</definedName>
    <definedName name="YY" localSheetId="6" hidden="1">U!#REF!</definedName>
    <definedName name="YY" localSheetId="35" hidden="1">Uke!#REF!</definedName>
    <definedName name="YY" localSheetId="33" hidden="1">Uke!#REF!</definedName>
    <definedName name="YY" localSheetId="2" hidden="1">Uke!#REF!</definedName>
    <definedName name="YY" hidden="1">Uke!#REF!</definedName>
    <definedName name="YYY" localSheetId="17" hidden="1">Uke!#REF!</definedName>
    <definedName name="YYY" localSheetId="37" hidden="1">Uke!#REF!</definedName>
    <definedName name="YYY" localSheetId="29" hidden="1">Uke!#REF!</definedName>
    <definedName name="YYY" localSheetId="30" hidden="1">[1]Uke!#REF!</definedName>
    <definedName name="YYY" localSheetId="8" hidden="1">Uke!#REF!</definedName>
    <definedName name="YYY" localSheetId="7" hidden="1">Uke!#REF!</definedName>
    <definedName name="YYY" localSheetId="22" hidden="1">Uke!#REF!</definedName>
    <definedName name="YYY" localSheetId="23" hidden="1">[1]Uke!#REF!</definedName>
    <definedName name="YYY" localSheetId="25" hidden="1">[2]Uke!#REF!</definedName>
    <definedName name="YYY" localSheetId="4" hidden="1">Uke!#REF!</definedName>
    <definedName name="YYY" localSheetId="12" hidden="1">Uke!#REF!</definedName>
    <definedName name="YYY" localSheetId="10" hidden="1">Uke!#REF!</definedName>
    <definedName name="YYY" localSheetId="15" hidden="1">Uke!#REF!</definedName>
    <definedName name="YYY" localSheetId="19" hidden="1">Uke!#REF!</definedName>
    <definedName name="YYY" localSheetId="20" hidden="1">[1]Uke!#REF!</definedName>
    <definedName name="YYY" localSheetId="6" hidden="1">U!#REF!</definedName>
    <definedName name="YYY" localSheetId="35" hidden="1">Uke!#REF!</definedName>
    <definedName name="YYY" localSheetId="33" hidden="1">Uke!#REF!</definedName>
    <definedName name="YYY" localSheetId="2" hidden="1">Uke!#REF!</definedName>
    <definedName name="YYY" hidden="1">Uke!#REF!</definedName>
    <definedName name="YYYY" localSheetId="17" hidden="1">Uke!#REF!</definedName>
    <definedName name="YYYY" localSheetId="37" hidden="1">Uke!#REF!</definedName>
    <definedName name="YYYY" localSheetId="29" hidden="1">Uke!#REF!</definedName>
    <definedName name="YYYY" localSheetId="30" hidden="1">[1]Uke!#REF!</definedName>
    <definedName name="YYYY" localSheetId="8" hidden="1">Uke!#REF!</definedName>
    <definedName name="YYYY" localSheetId="7" hidden="1">Uke!#REF!</definedName>
    <definedName name="YYYY" localSheetId="22" hidden="1">Uke!#REF!</definedName>
    <definedName name="YYYY" localSheetId="23" hidden="1">[1]Uke!#REF!</definedName>
    <definedName name="YYYY" localSheetId="25" hidden="1">[2]Uke!#REF!</definedName>
    <definedName name="YYYY" localSheetId="4" hidden="1">Uke!#REF!</definedName>
    <definedName name="YYYY" localSheetId="12" hidden="1">Uke!#REF!</definedName>
    <definedName name="YYYY" localSheetId="10" hidden="1">Uke!#REF!</definedName>
    <definedName name="YYYY" localSheetId="15" hidden="1">Uke!#REF!</definedName>
    <definedName name="YYYY" localSheetId="19" hidden="1">Uke!#REF!</definedName>
    <definedName name="YYYY" localSheetId="20" hidden="1">[1]Uke!#REF!</definedName>
    <definedName name="YYYY" localSheetId="6" hidden="1">U!#REF!</definedName>
    <definedName name="YYYY" localSheetId="35" hidden="1">Uke!#REF!</definedName>
    <definedName name="YYYY" localSheetId="33" hidden="1">Uke!#REF!</definedName>
    <definedName name="YYYY" localSheetId="2" hidden="1">Uke!#REF!</definedName>
    <definedName name="YYYY" hidden="1">Uke!#REF!</definedName>
    <definedName name="zz" localSheetId="17" hidden="1">Uke!#REF!</definedName>
    <definedName name="zz" localSheetId="37" hidden="1">Uke!#REF!</definedName>
    <definedName name="zz" localSheetId="29" hidden="1">Uke!#REF!</definedName>
    <definedName name="zz" localSheetId="30" hidden="1">[1]Uke!#REF!</definedName>
    <definedName name="zz" localSheetId="8" hidden="1">Uke!#REF!</definedName>
    <definedName name="zz" localSheetId="7" hidden="1">Uke!#REF!</definedName>
    <definedName name="zz" localSheetId="22" hidden="1">Uke!#REF!</definedName>
    <definedName name="zz" localSheetId="23" hidden="1">[1]Uke!#REF!</definedName>
    <definedName name="zz" localSheetId="25" hidden="1">[2]Uke!#REF!</definedName>
    <definedName name="zz" localSheetId="4" hidden="1">Uke!#REF!</definedName>
    <definedName name="zz" localSheetId="12" hidden="1">Uke!#REF!</definedName>
    <definedName name="zz" localSheetId="10" hidden="1">Uke!#REF!</definedName>
    <definedName name="zz" localSheetId="15" hidden="1">Uke!#REF!</definedName>
    <definedName name="zz" localSheetId="19" hidden="1">Uke!#REF!</definedName>
    <definedName name="zz" localSheetId="20" hidden="1">[1]Uke!#REF!</definedName>
    <definedName name="zz" localSheetId="6" hidden="1">U!#REF!</definedName>
    <definedName name="zz" localSheetId="35" hidden="1">Uke!#REF!</definedName>
    <definedName name="zz" localSheetId="33" hidden="1">Uke!#REF!</definedName>
    <definedName name="zz" localSheetId="2" hidden="1">Uke!#REF!</definedName>
    <definedName name="zz" hidden="1">Uke!#REF!</definedName>
    <definedName name="øøø" localSheetId="17" hidden="1">Uke!#REF!</definedName>
    <definedName name="øøø" localSheetId="37" hidden="1">Uke!#REF!</definedName>
    <definedName name="øøø" localSheetId="29" hidden="1">Uke!#REF!</definedName>
    <definedName name="øøø" localSheetId="30" hidden="1">[1]Uke!#REF!</definedName>
    <definedName name="øøø" localSheetId="8" hidden="1">Uke!#REF!</definedName>
    <definedName name="øøø" localSheetId="7" hidden="1">Uke!#REF!</definedName>
    <definedName name="øøø" localSheetId="22" hidden="1">Uke!#REF!</definedName>
    <definedName name="øøø" localSheetId="23" hidden="1">[1]Uke!#REF!</definedName>
    <definedName name="øøø" localSheetId="25" hidden="1">[2]Uke!#REF!</definedName>
    <definedName name="øøø" localSheetId="4" hidden="1">Uke!#REF!</definedName>
    <definedName name="øøø" localSheetId="12" hidden="1">Uke!#REF!</definedName>
    <definedName name="øøø" localSheetId="10" hidden="1">Uke!#REF!</definedName>
    <definedName name="øøø" localSheetId="15" hidden="1">Uke!#REF!</definedName>
    <definedName name="øøø" localSheetId="19" hidden="1">Uke!#REF!</definedName>
    <definedName name="øøø" localSheetId="20" hidden="1">[1]Uke!#REF!</definedName>
    <definedName name="øøø" localSheetId="6" hidden="1">U!#REF!</definedName>
    <definedName name="øøø" localSheetId="35" hidden="1">Uke!#REF!</definedName>
    <definedName name="øøø" localSheetId="33" hidden="1">Uke!#REF!</definedName>
    <definedName name="øøø" localSheetId="2" hidden="1">Uke!#REF!</definedName>
    <definedName name="øøø" hidden="1">Uke!#REF!</definedName>
    <definedName name="aa" localSheetId="17" hidden="1">Uke!#REF!</definedName>
    <definedName name="aa" localSheetId="37" hidden="1">Uke!#REF!</definedName>
    <definedName name="aa" localSheetId="29" hidden="1">Uke!#REF!</definedName>
    <definedName name="aa" localSheetId="30" hidden="1">[1]Uke!#REF!</definedName>
    <definedName name="aa" localSheetId="28" hidden="1">Uke!#REF!</definedName>
    <definedName name="aa" localSheetId="36" hidden="1">Uke!#REF!</definedName>
    <definedName name="aa" localSheetId="8" hidden="1">Uke!#REF!</definedName>
    <definedName name="aa" localSheetId="7" hidden="1">Uke!#REF!</definedName>
    <definedName name="aa" localSheetId="22" hidden="1">Uke!#REF!</definedName>
    <definedName name="aa" localSheetId="21" hidden="1">Uke!#REF!</definedName>
    <definedName name="aa" localSheetId="23" hidden="1">[1]Uke!#REF!</definedName>
    <definedName name="aa" localSheetId="25" hidden="1">[2]Uke!#REF!</definedName>
    <definedName name="aa" localSheetId="4" hidden="1">Uke!#REF!</definedName>
    <definedName name="aa" localSheetId="12" hidden="1">Uke!#REF!</definedName>
    <definedName name="aa" localSheetId="10" hidden="1">Uke!#REF!</definedName>
    <definedName name="aa" localSheetId="15" hidden="1">Uke!#REF!</definedName>
    <definedName name="aa" localSheetId="19" hidden="1">Uke!#REF!</definedName>
    <definedName name="aa" localSheetId="20" hidden="1">[1]Uke!#REF!</definedName>
    <definedName name="aa" localSheetId="6" hidden="1">U!#REF!</definedName>
    <definedName name="aa" localSheetId="35" hidden="1">Uke!#REF!</definedName>
    <definedName name="aa" localSheetId="34" hidden="1">Uke!#REF!</definedName>
    <definedName name="aa" localSheetId="32" hidden="1">Uke!#REF!</definedName>
    <definedName name="aa" localSheetId="33" hidden="1">Uke!#REF!</definedName>
    <definedName name="aa" localSheetId="2" hidden="1">Uke!#REF!</definedName>
    <definedName name="aa" hidden="1">Uke!#REF!</definedName>
    <definedName name="aaa" localSheetId="17" hidden="1">Uke!#REF!</definedName>
    <definedName name="aaa" localSheetId="37" hidden="1">Uke!#REF!</definedName>
    <definedName name="aaa" localSheetId="29" hidden="1">Uke!#REF!</definedName>
    <definedName name="aaa" localSheetId="30" hidden="1">[1]Uke!#REF!</definedName>
    <definedName name="aaa" localSheetId="28" hidden="1">Uke!#REF!</definedName>
    <definedName name="aaa" localSheetId="36" hidden="1">Uke!#REF!</definedName>
    <definedName name="aaa" localSheetId="8" hidden="1">Uke!#REF!</definedName>
    <definedName name="aaa" localSheetId="7" hidden="1">Uke!#REF!</definedName>
    <definedName name="aaa" localSheetId="22" hidden="1">Uke!#REF!</definedName>
    <definedName name="aaa" localSheetId="21" hidden="1">Uke!#REF!</definedName>
    <definedName name="aaa" localSheetId="23" hidden="1">[1]Uke!#REF!</definedName>
    <definedName name="aaa" localSheetId="25" hidden="1">[2]Uke!#REF!</definedName>
    <definedName name="aaa" localSheetId="4" hidden="1">Uke!#REF!</definedName>
    <definedName name="aaa" localSheetId="12" hidden="1">Uke!#REF!</definedName>
    <definedName name="aaa" localSheetId="10" hidden="1">Uke!#REF!</definedName>
    <definedName name="aaa" localSheetId="15" hidden="1">Uke!#REF!</definedName>
    <definedName name="aaa" localSheetId="19" hidden="1">Uke!#REF!</definedName>
    <definedName name="aaa" localSheetId="20" hidden="1">[1]Uke!#REF!</definedName>
    <definedName name="aaa" localSheetId="6" hidden="1">U!#REF!</definedName>
    <definedName name="aaa" localSheetId="35" hidden="1">Uke!#REF!</definedName>
    <definedName name="aaa" localSheetId="32" hidden="1">Uke!#REF!</definedName>
    <definedName name="aaa" localSheetId="33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1" i="51" l="1"/>
  <c r="K41" i="49"/>
  <c r="R41" i="49" s="1"/>
  <c r="K42" i="49"/>
  <c r="P42" i="49" s="1"/>
  <c r="K43" i="49"/>
  <c r="P43" i="49" s="1"/>
  <c r="K44" i="49"/>
  <c r="P44" i="49" s="1"/>
  <c r="K45" i="49"/>
  <c r="R45" i="49" s="1"/>
  <c r="K46" i="49"/>
  <c r="P46" i="49" s="1"/>
  <c r="K47" i="49"/>
  <c r="P47" i="49" s="1"/>
  <c r="K48" i="49"/>
  <c r="P48" i="49" s="1"/>
  <c r="K49" i="49"/>
  <c r="R49" i="49" s="1"/>
  <c r="K50" i="49"/>
  <c r="P50" i="49" s="1"/>
  <c r="K51" i="49"/>
  <c r="P51" i="49" s="1"/>
  <c r="K52" i="49"/>
  <c r="R52" i="49" s="1"/>
  <c r="K53" i="49"/>
  <c r="R53" i="49" s="1"/>
  <c r="K54" i="49"/>
  <c r="P54" i="49" s="1"/>
  <c r="K55" i="49"/>
  <c r="P55" i="49" s="1"/>
  <c r="N25" i="45"/>
  <c r="S25" i="45" s="1"/>
  <c r="N26" i="45"/>
  <c r="S26" i="45" s="1"/>
  <c r="N27" i="45"/>
  <c r="S27" i="45" s="1"/>
  <c r="N28" i="45"/>
  <c r="S28" i="45" s="1"/>
  <c r="N29" i="45"/>
  <c r="S29" i="45" s="1"/>
  <c r="N30" i="45"/>
  <c r="S30" i="45" s="1"/>
  <c r="P20" i="6"/>
  <c r="R20" i="6" s="1"/>
  <c r="P21" i="6"/>
  <c r="R21" i="6" s="1"/>
  <c r="P22" i="6"/>
  <c r="R22" i="6" s="1"/>
  <c r="P23" i="6"/>
  <c r="R23" i="6" s="1"/>
  <c r="U28" i="45" l="1"/>
  <c r="T22" i="6"/>
  <c r="U30" i="45"/>
  <c r="R48" i="49"/>
  <c r="U26" i="45"/>
  <c r="P52" i="49"/>
  <c r="P49" i="49"/>
  <c r="P45" i="49"/>
  <c r="R44" i="49"/>
  <c r="T21" i="6"/>
  <c r="U27" i="45"/>
  <c r="P53" i="49"/>
  <c r="P41" i="49"/>
  <c r="R55" i="49"/>
  <c r="R51" i="49"/>
  <c r="R47" i="49"/>
  <c r="R43" i="49"/>
  <c r="R54" i="49"/>
  <c r="R50" i="49"/>
  <c r="R46" i="49"/>
  <c r="R42" i="49"/>
  <c r="U29" i="45"/>
  <c r="U25" i="45"/>
  <c r="T23" i="6"/>
  <c r="T20" i="6"/>
  <c r="J22" i="54"/>
  <c r="U22" i="54" s="1"/>
  <c r="J23" i="54"/>
  <c r="U23" i="54" s="1"/>
  <c r="J24" i="54"/>
  <c r="U24" i="54" s="1"/>
  <c r="J25" i="54"/>
  <c r="W25" i="54" s="1"/>
  <c r="J26" i="54"/>
  <c r="U26" i="54" s="1"/>
  <c r="W26" i="54" l="1"/>
  <c r="W24" i="54"/>
  <c r="U25" i="54"/>
  <c r="W22" i="54"/>
  <c r="W23" i="54"/>
  <c r="B315" i="86" l="1"/>
  <c r="C315" i="86"/>
  <c r="D315" i="86" s="1"/>
  <c r="E315" i="86"/>
  <c r="F315" i="86"/>
  <c r="G315" i="86"/>
  <c r="H315" i="86"/>
  <c r="I315" i="86" s="1"/>
  <c r="N315" i="86"/>
  <c r="P315" i="86" s="1"/>
  <c r="B316" i="86"/>
  <c r="C316" i="86"/>
  <c r="D316" i="86" s="1"/>
  <c r="E316" i="86"/>
  <c r="F316" i="86"/>
  <c r="G316" i="86"/>
  <c r="H316" i="86"/>
  <c r="AA316" i="86" s="1"/>
  <c r="N316" i="86"/>
  <c r="B317" i="86"/>
  <c r="C317" i="86"/>
  <c r="D317" i="86" s="1"/>
  <c r="E317" i="86"/>
  <c r="F317" i="86"/>
  <c r="G317" i="86"/>
  <c r="H317" i="86"/>
  <c r="AB317" i="86" s="1"/>
  <c r="N317" i="86"/>
  <c r="P317" i="86" s="1"/>
  <c r="B318" i="86"/>
  <c r="C318" i="86"/>
  <c r="D318" i="86" s="1"/>
  <c r="E318" i="86"/>
  <c r="F318" i="86"/>
  <c r="G318" i="86"/>
  <c r="H318" i="86"/>
  <c r="I318" i="86" s="1"/>
  <c r="N318" i="86"/>
  <c r="P318" i="86" s="1"/>
  <c r="B319" i="86"/>
  <c r="C319" i="86"/>
  <c r="D319" i="86" s="1"/>
  <c r="E319" i="86"/>
  <c r="F319" i="86"/>
  <c r="G319" i="86"/>
  <c r="H319" i="86"/>
  <c r="W319" i="86" s="1"/>
  <c r="N319" i="86"/>
  <c r="P319" i="86" s="1"/>
  <c r="B320" i="86"/>
  <c r="C320" i="86"/>
  <c r="D320" i="86" s="1"/>
  <c r="E320" i="86"/>
  <c r="F320" i="86"/>
  <c r="G320" i="86"/>
  <c r="H320" i="86"/>
  <c r="AB320" i="86" s="1"/>
  <c r="N320" i="86"/>
  <c r="P320" i="86" s="1"/>
  <c r="B321" i="86"/>
  <c r="C321" i="86"/>
  <c r="D321" i="86" s="1"/>
  <c r="E321" i="86"/>
  <c r="F321" i="86"/>
  <c r="G321" i="86"/>
  <c r="H321" i="86"/>
  <c r="I321" i="86" s="1"/>
  <c r="N321" i="86"/>
  <c r="P321" i="86" s="1"/>
  <c r="B322" i="86"/>
  <c r="C322" i="86"/>
  <c r="D322" i="86" s="1"/>
  <c r="E322" i="86"/>
  <c r="F322" i="86"/>
  <c r="G322" i="86"/>
  <c r="H322" i="86"/>
  <c r="AA322" i="86" s="1"/>
  <c r="N322" i="86"/>
  <c r="P322" i="86" s="1"/>
  <c r="B323" i="86"/>
  <c r="C323" i="86"/>
  <c r="D323" i="86" s="1"/>
  <c r="E323" i="86"/>
  <c r="F323" i="86"/>
  <c r="G323" i="86"/>
  <c r="H323" i="86"/>
  <c r="J323" i="86" s="1"/>
  <c r="N323" i="86"/>
  <c r="P323" i="86" s="1"/>
  <c r="B324" i="86"/>
  <c r="C324" i="86"/>
  <c r="D324" i="86" s="1"/>
  <c r="E324" i="86"/>
  <c r="F324" i="86"/>
  <c r="G324" i="86"/>
  <c r="H324" i="86"/>
  <c r="AA324" i="86" s="1"/>
  <c r="N324" i="86"/>
  <c r="P324" i="86" s="1"/>
  <c r="B325" i="86"/>
  <c r="C325" i="86"/>
  <c r="D325" i="86" s="1"/>
  <c r="E325" i="86"/>
  <c r="F325" i="86"/>
  <c r="G325" i="86"/>
  <c r="H325" i="86"/>
  <c r="N325" i="86"/>
  <c r="P325" i="86" s="1"/>
  <c r="N314" i="86"/>
  <c r="H314" i="86"/>
  <c r="AC314" i="86" s="1"/>
  <c r="G314" i="86"/>
  <c r="E314" i="86"/>
  <c r="C314" i="86"/>
  <c r="D314" i="86" s="1"/>
  <c r="B314" i="86"/>
  <c r="B300" i="86"/>
  <c r="C300" i="86"/>
  <c r="D300" i="86" s="1"/>
  <c r="E300" i="86"/>
  <c r="F300" i="86"/>
  <c r="G300" i="86"/>
  <c r="H300" i="86"/>
  <c r="I300" i="86" s="1"/>
  <c r="N300" i="86"/>
  <c r="P300" i="86" s="1"/>
  <c r="B301" i="86"/>
  <c r="C301" i="86"/>
  <c r="D301" i="86" s="1"/>
  <c r="E301" i="86"/>
  <c r="F301" i="86"/>
  <c r="G301" i="86"/>
  <c r="H301" i="86"/>
  <c r="J301" i="86" s="1"/>
  <c r="N301" i="86"/>
  <c r="P301" i="86" s="1"/>
  <c r="B302" i="86"/>
  <c r="C302" i="86"/>
  <c r="D302" i="86" s="1"/>
  <c r="E302" i="86"/>
  <c r="F302" i="86"/>
  <c r="G302" i="86"/>
  <c r="H302" i="86"/>
  <c r="J302" i="86" s="1"/>
  <c r="N302" i="86"/>
  <c r="R302" i="86" s="1"/>
  <c r="B303" i="86"/>
  <c r="C303" i="86"/>
  <c r="D303" i="86" s="1"/>
  <c r="E303" i="86"/>
  <c r="F303" i="86"/>
  <c r="G303" i="86"/>
  <c r="H303" i="86"/>
  <c r="N303" i="86"/>
  <c r="P303" i="86" s="1"/>
  <c r="B304" i="86"/>
  <c r="C304" i="86"/>
  <c r="D304" i="86" s="1"/>
  <c r="E304" i="86"/>
  <c r="F304" i="86"/>
  <c r="G304" i="86"/>
  <c r="H304" i="86"/>
  <c r="AC304" i="86" s="1"/>
  <c r="N304" i="86"/>
  <c r="P304" i="86" s="1"/>
  <c r="B305" i="86"/>
  <c r="C305" i="86"/>
  <c r="D305" i="86" s="1"/>
  <c r="E305" i="86"/>
  <c r="F305" i="86"/>
  <c r="G305" i="86"/>
  <c r="H305" i="86"/>
  <c r="J305" i="86" s="1"/>
  <c r="N305" i="86"/>
  <c r="P305" i="86" s="1"/>
  <c r="B306" i="86"/>
  <c r="C306" i="86"/>
  <c r="D306" i="86" s="1"/>
  <c r="E306" i="86"/>
  <c r="F306" i="86"/>
  <c r="G306" i="86"/>
  <c r="H306" i="86"/>
  <c r="J306" i="86" s="1"/>
  <c r="N306" i="86"/>
  <c r="B307" i="86"/>
  <c r="C307" i="86"/>
  <c r="D307" i="86" s="1"/>
  <c r="E307" i="86"/>
  <c r="F307" i="86"/>
  <c r="G307" i="86"/>
  <c r="H307" i="86"/>
  <c r="N307" i="86"/>
  <c r="P307" i="86" s="1"/>
  <c r="B308" i="86"/>
  <c r="C308" i="86"/>
  <c r="D308" i="86" s="1"/>
  <c r="E308" i="86"/>
  <c r="F308" i="86"/>
  <c r="G308" i="86"/>
  <c r="H308" i="86"/>
  <c r="J308" i="86" s="1"/>
  <c r="N308" i="86"/>
  <c r="B309" i="86"/>
  <c r="C309" i="86"/>
  <c r="D309" i="86" s="1"/>
  <c r="E309" i="86"/>
  <c r="F309" i="86"/>
  <c r="G309" i="86"/>
  <c r="H309" i="86"/>
  <c r="N309" i="86"/>
  <c r="P309" i="86" s="1"/>
  <c r="B310" i="86"/>
  <c r="C310" i="86"/>
  <c r="D310" i="86" s="1"/>
  <c r="E310" i="86"/>
  <c r="F310" i="86"/>
  <c r="G310" i="86"/>
  <c r="H310" i="86"/>
  <c r="J310" i="86" s="1"/>
  <c r="N310" i="86"/>
  <c r="N299" i="86"/>
  <c r="R299" i="86" s="1"/>
  <c r="H299" i="86"/>
  <c r="G299" i="86"/>
  <c r="E299" i="86"/>
  <c r="C299" i="86"/>
  <c r="B299" i="86"/>
  <c r="B285" i="86"/>
  <c r="C285" i="86"/>
  <c r="D285" i="86" s="1"/>
  <c r="E285" i="86"/>
  <c r="F285" i="86"/>
  <c r="G285" i="86"/>
  <c r="H285" i="86"/>
  <c r="Z285" i="86" s="1"/>
  <c r="N285" i="86"/>
  <c r="P285" i="86" s="1"/>
  <c r="B286" i="86"/>
  <c r="C286" i="86"/>
  <c r="D286" i="86" s="1"/>
  <c r="E286" i="86"/>
  <c r="F286" i="86"/>
  <c r="G286" i="86"/>
  <c r="H286" i="86"/>
  <c r="Z286" i="86" s="1"/>
  <c r="N286" i="86"/>
  <c r="P286" i="86" s="1"/>
  <c r="B287" i="86"/>
  <c r="C287" i="86"/>
  <c r="D287" i="86" s="1"/>
  <c r="E287" i="86"/>
  <c r="F287" i="86"/>
  <c r="G287" i="86"/>
  <c r="H287" i="86"/>
  <c r="Z287" i="86" s="1"/>
  <c r="N287" i="86"/>
  <c r="P287" i="86" s="1"/>
  <c r="B288" i="86"/>
  <c r="C288" i="86"/>
  <c r="D288" i="86" s="1"/>
  <c r="E288" i="86"/>
  <c r="F288" i="86"/>
  <c r="G288" i="86"/>
  <c r="H288" i="86"/>
  <c r="N288" i="86"/>
  <c r="P288" i="86" s="1"/>
  <c r="B289" i="86"/>
  <c r="C289" i="86"/>
  <c r="D289" i="86" s="1"/>
  <c r="E289" i="86"/>
  <c r="F289" i="86"/>
  <c r="G289" i="86"/>
  <c r="H289" i="86"/>
  <c r="J289" i="86" s="1"/>
  <c r="N289" i="86"/>
  <c r="P289" i="86" s="1"/>
  <c r="B290" i="86"/>
  <c r="C290" i="86"/>
  <c r="D290" i="86" s="1"/>
  <c r="E290" i="86"/>
  <c r="F290" i="86"/>
  <c r="G290" i="86"/>
  <c r="H290" i="86"/>
  <c r="J290" i="86" s="1"/>
  <c r="N290" i="86"/>
  <c r="P290" i="86" s="1"/>
  <c r="B291" i="86"/>
  <c r="C291" i="86"/>
  <c r="D291" i="86" s="1"/>
  <c r="E291" i="86"/>
  <c r="F291" i="86"/>
  <c r="G291" i="86"/>
  <c r="H291" i="86"/>
  <c r="N291" i="86"/>
  <c r="P291" i="86" s="1"/>
  <c r="B292" i="86"/>
  <c r="C292" i="86"/>
  <c r="D292" i="86" s="1"/>
  <c r="E292" i="86"/>
  <c r="F292" i="86"/>
  <c r="G292" i="86"/>
  <c r="H292" i="86"/>
  <c r="Z292" i="86" s="1"/>
  <c r="N292" i="86"/>
  <c r="P292" i="86" s="1"/>
  <c r="B293" i="86"/>
  <c r="C293" i="86"/>
  <c r="D293" i="86" s="1"/>
  <c r="E293" i="86"/>
  <c r="F293" i="86"/>
  <c r="G293" i="86"/>
  <c r="H293" i="86"/>
  <c r="J293" i="86" s="1"/>
  <c r="N293" i="86"/>
  <c r="P293" i="86" s="1"/>
  <c r="B294" i="86"/>
  <c r="C294" i="86"/>
  <c r="D294" i="86" s="1"/>
  <c r="E294" i="86"/>
  <c r="F294" i="86"/>
  <c r="G294" i="86"/>
  <c r="H294" i="86"/>
  <c r="J294" i="86" s="1"/>
  <c r="N294" i="86"/>
  <c r="P294" i="86" s="1"/>
  <c r="B295" i="86"/>
  <c r="C295" i="86"/>
  <c r="D295" i="86" s="1"/>
  <c r="E295" i="86"/>
  <c r="F295" i="86"/>
  <c r="G295" i="86"/>
  <c r="H295" i="86"/>
  <c r="AC295" i="86" s="1"/>
  <c r="N295" i="86"/>
  <c r="P295" i="86" s="1"/>
  <c r="N284" i="86"/>
  <c r="P284" i="86" s="1"/>
  <c r="H284" i="86"/>
  <c r="AC284" i="86" s="1"/>
  <c r="G284" i="86"/>
  <c r="E284" i="86"/>
  <c r="C284" i="86"/>
  <c r="B284" i="86"/>
  <c r="B270" i="86"/>
  <c r="C270" i="86"/>
  <c r="D270" i="86" s="1"/>
  <c r="E270" i="86"/>
  <c r="F270" i="86"/>
  <c r="G270" i="86"/>
  <c r="H270" i="86"/>
  <c r="N270" i="86"/>
  <c r="B271" i="86"/>
  <c r="C271" i="86"/>
  <c r="D271" i="86" s="1"/>
  <c r="E271" i="86"/>
  <c r="F271" i="86"/>
  <c r="G271" i="86"/>
  <c r="H271" i="86"/>
  <c r="AA271" i="86" s="1"/>
  <c r="N271" i="86"/>
  <c r="B272" i="86"/>
  <c r="C272" i="86"/>
  <c r="D272" i="86" s="1"/>
  <c r="E272" i="86"/>
  <c r="F272" i="86"/>
  <c r="G272" i="86"/>
  <c r="H272" i="86"/>
  <c r="I272" i="86" s="1"/>
  <c r="N272" i="86"/>
  <c r="P272" i="86" s="1"/>
  <c r="B273" i="86"/>
  <c r="C273" i="86"/>
  <c r="D273" i="86" s="1"/>
  <c r="E273" i="86"/>
  <c r="F273" i="86"/>
  <c r="G273" i="86"/>
  <c r="H273" i="86"/>
  <c r="L273" i="86" s="1"/>
  <c r="N273" i="86"/>
  <c r="B274" i="86"/>
  <c r="C274" i="86"/>
  <c r="D274" i="86" s="1"/>
  <c r="E274" i="86"/>
  <c r="F274" i="86"/>
  <c r="G274" i="86"/>
  <c r="H274" i="86"/>
  <c r="L274" i="86" s="1"/>
  <c r="N274" i="86"/>
  <c r="P274" i="86" s="1"/>
  <c r="B275" i="86"/>
  <c r="C275" i="86"/>
  <c r="D275" i="86" s="1"/>
  <c r="E275" i="86"/>
  <c r="F275" i="86"/>
  <c r="G275" i="86"/>
  <c r="H275" i="86"/>
  <c r="L275" i="86" s="1"/>
  <c r="N275" i="86"/>
  <c r="P275" i="86" s="1"/>
  <c r="B276" i="86"/>
  <c r="C276" i="86"/>
  <c r="D276" i="86" s="1"/>
  <c r="E276" i="86"/>
  <c r="F276" i="86"/>
  <c r="G276" i="86"/>
  <c r="H276" i="86"/>
  <c r="L276" i="86" s="1"/>
  <c r="N276" i="86"/>
  <c r="B277" i="86"/>
  <c r="C277" i="86"/>
  <c r="D277" i="86" s="1"/>
  <c r="E277" i="86"/>
  <c r="F277" i="86"/>
  <c r="G277" i="86"/>
  <c r="H277" i="86"/>
  <c r="J277" i="86" s="1"/>
  <c r="N277" i="86"/>
  <c r="P277" i="86" s="1"/>
  <c r="B278" i="86"/>
  <c r="C278" i="86"/>
  <c r="D278" i="86" s="1"/>
  <c r="E278" i="86"/>
  <c r="F278" i="86"/>
  <c r="G278" i="86"/>
  <c r="H278" i="86"/>
  <c r="J278" i="86" s="1"/>
  <c r="N278" i="86"/>
  <c r="B279" i="86"/>
  <c r="C279" i="86"/>
  <c r="D279" i="86" s="1"/>
  <c r="E279" i="86"/>
  <c r="F279" i="86"/>
  <c r="G279" i="86"/>
  <c r="H279" i="86"/>
  <c r="Y279" i="86" s="1"/>
  <c r="N279" i="86"/>
  <c r="P279" i="86" s="1"/>
  <c r="B280" i="86"/>
  <c r="C280" i="86"/>
  <c r="D280" i="86" s="1"/>
  <c r="E280" i="86"/>
  <c r="F280" i="86"/>
  <c r="G280" i="86"/>
  <c r="H280" i="86"/>
  <c r="AC280" i="86" s="1"/>
  <c r="N280" i="86"/>
  <c r="N269" i="86"/>
  <c r="P269" i="86" s="1"/>
  <c r="H269" i="86"/>
  <c r="G269" i="86"/>
  <c r="E269" i="86"/>
  <c r="C269" i="86"/>
  <c r="B269" i="86"/>
  <c r="B255" i="86"/>
  <c r="C255" i="86"/>
  <c r="D255" i="86" s="1"/>
  <c r="E255" i="86"/>
  <c r="F255" i="86"/>
  <c r="G255" i="86"/>
  <c r="H255" i="86"/>
  <c r="T255" i="86" s="1"/>
  <c r="N255" i="86"/>
  <c r="P255" i="86" s="1"/>
  <c r="B256" i="86"/>
  <c r="C256" i="86"/>
  <c r="D256" i="86" s="1"/>
  <c r="E256" i="86"/>
  <c r="F256" i="86"/>
  <c r="G256" i="86"/>
  <c r="H256" i="86"/>
  <c r="Y256" i="86" s="1"/>
  <c r="N256" i="86"/>
  <c r="R256" i="86" s="1"/>
  <c r="B257" i="86"/>
  <c r="C257" i="86"/>
  <c r="D257" i="86" s="1"/>
  <c r="E257" i="86"/>
  <c r="F257" i="86"/>
  <c r="G257" i="86"/>
  <c r="H257" i="86"/>
  <c r="N257" i="86"/>
  <c r="P257" i="86" s="1"/>
  <c r="B258" i="86"/>
  <c r="C258" i="86"/>
  <c r="D258" i="86" s="1"/>
  <c r="E258" i="86"/>
  <c r="F258" i="86"/>
  <c r="G258" i="86"/>
  <c r="H258" i="86"/>
  <c r="N258" i="86"/>
  <c r="P258" i="86" s="1"/>
  <c r="B259" i="86"/>
  <c r="C259" i="86"/>
  <c r="D259" i="86" s="1"/>
  <c r="E259" i="86"/>
  <c r="F259" i="86"/>
  <c r="G259" i="86"/>
  <c r="H259" i="86"/>
  <c r="J259" i="86" s="1"/>
  <c r="N259" i="86"/>
  <c r="P259" i="86" s="1"/>
  <c r="B260" i="86"/>
  <c r="C260" i="86"/>
  <c r="D260" i="86" s="1"/>
  <c r="E260" i="86"/>
  <c r="F260" i="86"/>
  <c r="G260" i="86"/>
  <c r="H260" i="86"/>
  <c r="AE260" i="86" s="1"/>
  <c r="N260" i="86"/>
  <c r="R260" i="86" s="1"/>
  <c r="B261" i="86"/>
  <c r="C261" i="86"/>
  <c r="D261" i="86" s="1"/>
  <c r="E261" i="86"/>
  <c r="F261" i="86"/>
  <c r="G261" i="86"/>
  <c r="H261" i="86"/>
  <c r="N261" i="86"/>
  <c r="P261" i="86" s="1"/>
  <c r="B262" i="86"/>
  <c r="C262" i="86"/>
  <c r="D262" i="86" s="1"/>
  <c r="E262" i="86"/>
  <c r="F262" i="86"/>
  <c r="G262" i="86"/>
  <c r="H262" i="86"/>
  <c r="J262" i="86" s="1"/>
  <c r="N262" i="86"/>
  <c r="P262" i="86" s="1"/>
  <c r="B263" i="86"/>
  <c r="C263" i="86"/>
  <c r="D263" i="86" s="1"/>
  <c r="E263" i="86"/>
  <c r="F263" i="86"/>
  <c r="G263" i="86"/>
  <c r="H263" i="86"/>
  <c r="J263" i="86" s="1"/>
  <c r="N263" i="86"/>
  <c r="P263" i="86" s="1"/>
  <c r="B264" i="86"/>
  <c r="C264" i="86"/>
  <c r="D264" i="86" s="1"/>
  <c r="E264" i="86"/>
  <c r="F264" i="86"/>
  <c r="G264" i="86"/>
  <c r="H264" i="86"/>
  <c r="J264" i="86" s="1"/>
  <c r="N264" i="86"/>
  <c r="P264" i="86" s="1"/>
  <c r="B265" i="86"/>
  <c r="C265" i="86"/>
  <c r="D265" i="86" s="1"/>
  <c r="E265" i="86"/>
  <c r="F265" i="86"/>
  <c r="G265" i="86"/>
  <c r="H265" i="86"/>
  <c r="I265" i="86" s="1"/>
  <c r="N265" i="86"/>
  <c r="P265" i="86" s="1"/>
  <c r="N254" i="86"/>
  <c r="P254" i="86" s="1"/>
  <c r="H254" i="86"/>
  <c r="AB254" i="86" s="1"/>
  <c r="G254" i="86"/>
  <c r="E254" i="86"/>
  <c r="C254" i="86"/>
  <c r="B254" i="86"/>
  <c r="B240" i="86"/>
  <c r="C240" i="86"/>
  <c r="D240" i="86" s="1"/>
  <c r="E240" i="86"/>
  <c r="F240" i="86"/>
  <c r="G240" i="86"/>
  <c r="H240" i="86"/>
  <c r="V240" i="86" s="1"/>
  <c r="N240" i="86"/>
  <c r="P240" i="86" s="1"/>
  <c r="B241" i="86"/>
  <c r="C241" i="86"/>
  <c r="D241" i="86" s="1"/>
  <c r="E241" i="86"/>
  <c r="F241" i="86"/>
  <c r="G241" i="86"/>
  <c r="H241" i="86"/>
  <c r="N241" i="86"/>
  <c r="P241" i="86" s="1"/>
  <c r="B242" i="86"/>
  <c r="C242" i="86"/>
  <c r="D242" i="86" s="1"/>
  <c r="E242" i="86"/>
  <c r="F242" i="86"/>
  <c r="G242" i="86"/>
  <c r="H242" i="86"/>
  <c r="N242" i="86"/>
  <c r="P242" i="86" s="1"/>
  <c r="B243" i="86"/>
  <c r="C243" i="86"/>
  <c r="D243" i="86" s="1"/>
  <c r="E243" i="86"/>
  <c r="F243" i="86"/>
  <c r="G243" i="86"/>
  <c r="H243" i="86"/>
  <c r="J243" i="86" s="1"/>
  <c r="N243" i="86"/>
  <c r="P243" i="86" s="1"/>
  <c r="B244" i="86"/>
  <c r="C244" i="86"/>
  <c r="D244" i="86" s="1"/>
  <c r="E244" i="86"/>
  <c r="F244" i="86"/>
  <c r="G244" i="86"/>
  <c r="H244" i="86"/>
  <c r="J244" i="86" s="1"/>
  <c r="N244" i="86"/>
  <c r="B245" i="86"/>
  <c r="C245" i="86"/>
  <c r="D245" i="86" s="1"/>
  <c r="E245" i="86"/>
  <c r="F245" i="86"/>
  <c r="G245" i="86"/>
  <c r="H245" i="86"/>
  <c r="N245" i="86"/>
  <c r="P245" i="86" s="1"/>
  <c r="B246" i="86"/>
  <c r="C246" i="86"/>
  <c r="D246" i="86" s="1"/>
  <c r="E246" i="86"/>
  <c r="F246" i="86"/>
  <c r="G246" i="86"/>
  <c r="H246" i="86"/>
  <c r="I246" i="86" s="1"/>
  <c r="N246" i="86"/>
  <c r="B247" i="86"/>
  <c r="C247" i="86"/>
  <c r="D247" i="86" s="1"/>
  <c r="E247" i="86"/>
  <c r="F247" i="86"/>
  <c r="G247" i="86"/>
  <c r="H247" i="86"/>
  <c r="N247" i="86"/>
  <c r="P247" i="86" s="1"/>
  <c r="B248" i="86"/>
  <c r="C248" i="86"/>
  <c r="D248" i="86" s="1"/>
  <c r="E248" i="86"/>
  <c r="F248" i="86"/>
  <c r="G248" i="86"/>
  <c r="H248" i="86"/>
  <c r="J248" i="86" s="1"/>
  <c r="N248" i="86"/>
  <c r="P248" i="86" s="1"/>
  <c r="B249" i="86"/>
  <c r="C249" i="86"/>
  <c r="D249" i="86" s="1"/>
  <c r="E249" i="86"/>
  <c r="F249" i="86"/>
  <c r="G249" i="86"/>
  <c r="H249" i="86"/>
  <c r="N249" i="86"/>
  <c r="P249" i="86" s="1"/>
  <c r="B250" i="86"/>
  <c r="C250" i="86"/>
  <c r="D250" i="86" s="1"/>
  <c r="E250" i="86"/>
  <c r="F250" i="86"/>
  <c r="G250" i="86"/>
  <c r="H250" i="86"/>
  <c r="J250" i="86" s="1"/>
  <c r="N250" i="86"/>
  <c r="P250" i="86" s="1"/>
  <c r="N239" i="86"/>
  <c r="P239" i="86" s="1"/>
  <c r="H239" i="86"/>
  <c r="G239" i="86"/>
  <c r="E239" i="86"/>
  <c r="C239" i="86"/>
  <c r="B239" i="86"/>
  <c r="B225" i="86"/>
  <c r="C225" i="86"/>
  <c r="D225" i="86" s="1"/>
  <c r="E225" i="86"/>
  <c r="F225" i="86"/>
  <c r="G225" i="86"/>
  <c r="H225" i="86"/>
  <c r="Z225" i="86" s="1"/>
  <c r="N225" i="86"/>
  <c r="P225" i="86" s="1"/>
  <c r="B226" i="86"/>
  <c r="C226" i="86"/>
  <c r="D226" i="86" s="1"/>
  <c r="E226" i="86"/>
  <c r="F226" i="86"/>
  <c r="G226" i="86"/>
  <c r="H226" i="86"/>
  <c r="N226" i="86"/>
  <c r="B227" i="86"/>
  <c r="C227" i="86"/>
  <c r="D227" i="86" s="1"/>
  <c r="E227" i="86"/>
  <c r="F227" i="86"/>
  <c r="G227" i="86"/>
  <c r="H227" i="86"/>
  <c r="N227" i="86"/>
  <c r="P227" i="86" s="1"/>
  <c r="B228" i="86"/>
  <c r="C228" i="86"/>
  <c r="D228" i="86" s="1"/>
  <c r="E228" i="86"/>
  <c r="F228" i="86"/>
  <c r="G228" i="86"/>
  <c r="H228" i="86"/>
  <c r="L228" i="86" s="1"/>
  <c r="N228" i="86"/>
  <c r="R228" i="86" s="1"/>
  <c r="B229" i="86"/>
  <c r="C229" i="86"/>
  <c r="D229" i="86" s="1"/>
  <c r="E229" i="86"/>
  <c r="F229" i="86"/>
  <c r="G229" i="86"/>
  <c r="H229" i="86"/>
  <c r="L229" i="86" s="1"/>
  <c r="N229" i="86"/>
  <c r="P229" i="86" s="1"/>
  <c r="B230" i="86"/>
  <c r="C230" i="86"/>
  <c r="D230" i="86" s="1"/>
  <c r="E230" i="86"/>
  <c r="F230" i="86"/>
  <c r="G230" i="86"/>
  <c r="H230" i="86"/>
  <c r="L230" i="86" s="1"/>
  <c r="N230" i="86"/>
  <c r="P230" i="86" s="1"/>
  <c r="B231" i="86"/>
  <c r="C231" i="86"/>
  <c r="D231" i="86" s="1"/>
  <c r="E231" i="86"/>
  <c r="F231" i="86"/>
  <c r="G231" i="86"/>
  <c r="H231" i="86"/>
  <c r="AB231" i="86" s="1"/>
  <c r="N231" i="86"/>
  <c r="P231" i="86" s="1"/>
  <c r="B232" i="86"/>
  <c r="C232" i="86"/>
  <c r="D232" i="86" s="1"/>
  <c r="E232" i="86"/>
  <c r="F232" i="86"/>
  <c r="G232" i="86"/>
  <c r="H232" i="86"/>
  <c r="N232" i="86"/>
  <c r="P232" i="86" s="1"/>
  <c r="B233" i="86"/>
  <c r="C233" i="86"/>
  <c r="D233" i="86" s="1"/>
  <c r="E233" i="86"/>
  <c r="F233" i="86"/>
  <c r="G233" i="86"/>
  <c r="H233" i="86"/>
  <c r="J233" i="86" s="1"/>
  <c r="N233" i="86"/>
  <c r="P233" i="86" s="1"/>
  <c r="B234" i="86"/>
  <c r="C234" i="86"/>
  <c r="D234" i="86" s="1"/>
  <c r="E234" i="86"/>
  <c r="F234" i="86"/>
  <c r="G234" i="86"/>
  <c r="H234" i="86"/>
  <c r="J234" i="86" s="1"/>
  <c r="N234" i="86"/>
  <c r="P234" i="86" s="1"/>
  <c r="B235" i="86"/>
  <c r="C235" i="86"/>
  <c r="D235" i="86" s="1"/>
  <c r="E235" i="86"/>
  <c r="F235" i="86"/>
  <c r="G235" i="86"/>
  <c r="H235" i="86"/>
  <c r="N235" i="86"/>
  <c r="P235" i="86" s="1"/>
  <c r="N224" i="86"/>
  <c r="H224" i="86"/>
  <c r="AC224" i="86" s="1"/>
  <c r="G224" i="86"/>
  <c r="E224" i="86"/>
  <c r="C224" i="86"/>
  <c r="B224" i="86"/>
  <c r="B210" i="86"/>
  <c r="C210" i="86"/>
  <c r="D210" i="86" s="1"/>
  <c r="E210" i="86"/>
  <c r="F210" i="86"/>
  <c r="G210" i="86"/>
  <c r="H210" i="86"/>
  <c r="N210" i="86"/>
  <c r="P210" i="86" s="1"/>
  <c r="B211" i="86"/>
  <c r="C211" i="86"/>
  <c r="D211" i="86" s="1"/>
  <c r="E211" i="86"/>
  <c r="F211" i="86"/>
  <c r="G211" i="86"/>
  <c r="H211" i="86"/>
  <c r="J211" i="86" s="1"/>
  <c r="N211" i="86"/>
  <c r="P211" i="86" s="1"/>
  <c r="B212" i="86"/>
  <c r="C212" i="86"/>
  <c r="D212" i="86" s="1"/>
  <c r="E212" i="86"/>
  <c r="F212" i="86"/>
  <c r="G212" i="86"/>
  <c r="H212" i="86"/>
  <c r="N212" i="86"/>
  <c r="P212" i="86" s="1"/>
  <c r="B213" i="86"/>
  <c r="C213" i="86"/>
  <c r="D213" i="86" s="1"/>
  <c r="E213" i="86"/>
  <c r="F213" i="86"/>
  <c r="G213" i="86"/>
  <c r="H213" i="86"/>
  <c r="J213" i="86" s="1"/>
  <c r="N213" i="86"/>
  <c r="P213" i="86" s="1"/>
  <c r="B214" i="86"/>
  <c r="C214" i="86"/>
  <c r="D214" i="86" s="1"/>
  <c r="E214" i="86"/>
  <c r="F214" i="86"/>
  <c r="G214" i="86"/>
  <c r="H214" i="86"/>
  <c r="N214" i="86"/>
  <c r="P214" i="86" s="1"/>
  <c r="B215" i="86"/>
  <c r="C215" i="86"/>
  <c r="D215" i="86" s="1"/>
  <c r="E215" i="86"/>
  <c r="F215" i="86"/>
  <c r="G215" i="86"/>
  <c r="H215" i="86"/>
  <c r="J215" i="86" s="1"/>
  <c r="N215" i="86"/>
  <c r="P215" i="86" s="1"/>
  <c r="B216" i="86"/>
  <c r="C216" i="86"/>
  <c r="D216" i="86" s="1"/>
  <c r="E216" i="86"/>
  <c r="F216" i="86"/>
  <c r="G216" i="86"/>
  <c r="H216" i="86"/>
  <c r="N216" i="86"/>
  <c r="P216" i="86" s="1"/>
  <c r="B217" i="86"/>
  <c r="C217" i="86"/>
  <c r="D217" i="86" s="1"/>
  <c r="E217" i="86"/>
  <c r="F217" i="86"/>
  <c r="G217" i="86"/>
  <c r="H217" i="86"/>
  <c r="J217" i="86" s="1"/>
  <c r="N217" i="86"/>
  <c r="P217" i="86" s="1"/>
  <c r="B218" i="86"/>
  <c r="C218" i="86"/>
  <c r="D218" i="86" s="1"/>
  <c r="E218" i="86"/>
  <c r="F218" i="86"/>
  <c r="G218" i="86"/>
  <c r="H218" i="86"/>
  <c r="N218" i="86"/>
  <c r="P218" i="86" s="1"/>
  <c r="B219" i="86"/>
  <c r="C219" i="86"/>
  <c r="D219" i="86" s="1"/>
  <c r="E219" i="86"/>
  <c r="F219" i="86"/>
  <c r="G219" i="86"/>
  <c r="H219" i="86"/>
  <c r="N219" i="86"/>
  <c r="P219" i="86" s="1"/>
  <c r="B220" i="86"/>
  <c r="C220" i="86"/>
  <c r="D220" i="86" s="1"/>
  <c r="E220" i="86"/>
  <c r="F220" i="86"/>
  <c r="G220" i="86"/>
  <c r="H220" i="86"/>
  <c r="N220" i="86"/>
  <c r="P220" i="86" s="1"/>
  <c r="N209" i="86"/>
  <c r="H209" i="86"/>
  <c r="AB209" i="86" s="1"/>
  <c r="G209" i="86"/>
  <c r="E209" i="86"/>
  <c r="C209" i="86"/>
  <c r="B209" i="86"/>
  <c r="B195" i="86"/>
  <c r="C195" i="86"/>
  <c r="D195" i="86" s="1"/>
  <c r="E195" i="86"/>
  <c r="F195" i="86"/>
  <c r="G195" i="86"/>
  <c r="H195" i="86"/>
  <c r="I195" i="86" s="1"/>
  <c r="N195" i="86"/>
  <c r="P195" i="86" s="1"/>
  <c r="B196" i="86"/>
  <c r="C196" i="86"/>
  <c r="D196" i="86" s="1"/>
  <c r="E196" i="86"/>
  <c r="F196" i="86"/>
  <c r="G196" i="86"/>
  <c r="H196" i="86"/>
  <c r="J196" i="86" s="1"/>
  <c r="N196" i="86"/>
  <c r="P196" i="86" s="1"/>
  <c r="B197" i="86"/>
  <c r="C197" i="86"/>
  <c r="D197" i="86" s="1"/>
  <c r="E197" i="86"/>
  <c r="F197" i="86"/>
  <c r="G197" i="86"/>
  <c r="H197" i="86"/>
  <c r="N197" i="86"/>
  <c r="P197" i="86" s="1"/>
  <c r="B198" i="86"/>
  <c r="C198" i="86"/>
  <c r="D198" i="86" s="1"/>
  <c r="E198" i="86"/>
  <c r="F198" i="86"/>
  <c r="G198" i="86"/>
  <c r="H198" i="86"/>
  <c r="Z198" i="86" s="1"/>
  <c r="N198" i="86"/>
  <c r="P198" i="86" s="1"/>
  <c r="B199" i="86"/>
  <c r="C199" i="86"/>
  <c r="D199" i="86" s="1"/>
  <c r="E199" i="86"/>
  <c r="F199" i="86"/>
  <c r="G199" i="86"/>
  <c r="H199" i="86"/>
  <c r="I199" i="86" s="1"/>
  <c r="N199" i="86"/>
  <c r="P199" i="86" s="1"/>
  <c r="B200" i="86"/>
  <c r="C200" i="86"/>
  <c r="D200" i="86" s="1"/>
  <c r="E200" i="86"/>
  <c r="F200" i="86"/>
  <c r="G200" i="86"/>
  <c r="H200" i="86"/>
  <c r="L200" i="86" s="1"/>
  <c r="N200" i="86"/>
  <c r="P200" i="86" s="1"/>
  <c r="B201" i="86"/>
  <c r="C201" i="86"/>
  <c r="D201" i="86" s="1"/>
  <c r="E201" i="86"/>
  <c r="F201" i="86"/>
  <c r="G201" i="86"/>
  <c r="H201" i="86"/>
  <c r="N201" i="86"/>
  <c r="P201" i="86" s="1"/>
  <c r="B202" i="86"/>
  <c r="C202" i="86"/>
  <c r="D202" i="86" s="1"/>
  <c r="E202" i="86"/>
  <c r="F202" i="86"/>
  <c r="G202" i="86"/>
  <c r="H202" i="86"/>
  <c r="I202" i="86" s="1"/>
  <c r="N202" i="86"/>
  <c r="P202" i="86" s="1"/>
  <c r="B203" i="86"/>
  <c r="C203" i="86"/>
  <c r="D203" i="86" s="1"/>
  <c r="E203" i="86"/>
  <c r="F203" i="86"/>
  <c r="G203" i="86"/>
  <c r="H203" i="86"/>
  <c r="L203" i="86" s="1"/>
  <c r="N203" i="86"/>
  <c r="P203" i="86" s="1"/>
  <c r="B204" i="86"/>
  <c r="C204" i="86"/>
  <c r="D204" i="86" s="1"/>
  <c r="E204" i="86"/>
  <c r="F204" i="86"/>
  <c r="G204" i="86"/>
  <c r="H204" i="86"/>
  <c r="W204" i="86" s="1"/>
  <c r="N204" i="86"/>
  <c r="P204" i="86" s="1"/>
  <c r="B205" i="86"/>
  <c r="C205" i="86"/>
  <c r="D205" i="86" s="1"/>
  <c r="E205" i="86"/>
  <c r="F205" i="86"/>
  <c r="G205" i="86"/>
  <c r="H205" i="86"/>
  <c r="N205" i="86"/>
  <c r="P205" i="86" s="1"/>
  <c r="N194" i="86"/>
  <c r="H194" i="86"/>
  <c r="AC194" i="86" s="1"/>
  <c r="G194" i="86"/>
  <c r="E194" i="86"/>
  <c r="C194" i="86"/>
  <c r="B194" i="86"/>
  <c r="B180" i="86"/>
  <c r="C180" i="86"/>
  <c r="D180" i="86" s="1"/>
  <c r="E180" i="86"/>
  <c r="F180" i="86"/>
  <c r="G180" i="86"/>
  <c r="H180" i="86"/>
  <c r="N180" i="86"/>
  <c r="B181" i="86"/>
  <c r="C181" i="86"/>
  <c r="D181" i="86" s="1"/>
  <c r="E181" i="86"/>
  <c r="F181" i="86"/>
  <c r="G181" i="86"/>
  <c r="H181" i="86"/>
  <c r="N181" i="86"/>
  <c r="R181" i="86" s="1"/>
  <c r="B182" i="86"/>
  <c r="C182" i="86"/>
  <c r="D182" i="86" s="1"/>
  <c r="E182" i="86"/>
  <c r="F182" i="86"/>
  <c r="G182" i="86"/>
  <c r="H182" i="86"/>
  <c r="J182" i="86" s="1"/>
  <c r="N182" i="86"/>
  <c r="R182" i="86" s="1"/>
  <c r="B183" i="86"/>
  <c r="C183" i="86"/>
  <c r="D183" i="86" s="1"/>
  <c r="E183" i="86"/>
  <c r="F183" i="86"/>
  <c r="G183" i="86"/>
  <c r="H183" i="86"/>
  <c r="N183" i="86"/>
  <c r="P183" i="86" s="1"/>
  <c r="B184" i="86"/>
  <c r="C184" i="86"/>
  <c r="D184" i="86" s="1"/>
  <c r="E184" i="86"/>
  <c r="F184" i="86"/>
  <c r="G184" i="86"/>
  <c r="H184" i="86"/>
  <c r="I184" i="86" s="1"/>
  <c r="N184" i="86"/>
  <c r="B185" i="86"/>
  <c r="C185" i="86"/>
  <c r="D185" i="86" s="1"/>
  <c r="E185" i="86"/>
  <c r="F185" i="86"/>
  <c r="G185" i="86"/>
  <c r="H185" i="86"/>
  <c r="N185" i="86"/>
  <c r="B186" i="86"/>
  <c r="C186" i="86"/>
  <c r="D186" i="86" s="1"/>
  <c r="E186" i="86"/>
  <c r="F186" i="86"/>
  <c r="G186" i="86"/>
  <c r="H186" i="86"/>
  <c r="J186" i="86" s="1"/>
  <c r="N186" i="86"/>
  <c r="R186" i="86" s="1"/>
  <c r="B187" i="86"/>
  <c r="C187" i="86"/>
  <c r="D187" i="86" s="1"/>
  <c r="E187" i="86"/>
  <c r="F187" i="86"/>
  <c r="G187" i="86"/>
  <c r="H187" i="86"/>
  <c r="N187" i="86"/>
  <c r="B188" i="86"/>
  <c r="C188" i="86"/>
  <c r="D188" i="86" s="1"/>
  <c r="E188" i="86"/>
  <c r="F188" i="86"/>
  <c r="G188" i="86"/>
  <c r="H188" i="86"/>
  <c r="N188" i="86"/>
  <c r="B189" i="86"/>
  <c r="C189" i="86"/>
  <c r="D189" i="86" s="1"/>
  <c r="E189" i="86"/>
  <c r="F189" i="86"/>
  <c r="G189" i="86"/>
  <c r="H189" i="86"/>
  <c r="I189" i="86" s="1"/>
  <c r="N189" i="86"/>
  <c r="B190" i="86"/>
  <c r="C190" i="86"/>
  <c r="D190" i="86" s="1"/>
  <c r="E190" i="86"/>
  <c r="F190" i="86"/>
  <c r="G190" i="86"/>
  <c r="H190" i="86"/>
  <c r="N190" i="86"/>
  <c r="R190" i="86" s="1"/>
  <c r="N179" i="86"/>
  <c r="R179" i="86" s="1"/>
  <c r="H179" i="86"/>
  <c r="AC179" i="86" s="1"/>
  <c r="G179" i="86"/>
  <c r="E179" i="86"/>
  <c r="C179" i="86"/>
  <c r="B179" i="86"/>
  <c r="B165" i="86"/>
  <c r="C165" i="86"/>
  <c r="D165" i="86" s="1"/>
  <c r="E165" i="86"/>
  <c r="F165" i="86"/>
  <c r="G165" i="86"/>
  <c r="H165" i="86"/>
  <c r="W165" i="86" s="1"/>
  <c r="N165" i="86"/>
  <c r="B166" i="86"/>
  <c r="C166" i="86"/>
  <c r="D166" i="86" s="1"/>
  <c r="E166" i="86"/>
  <c r="F166" i="86"/>
  <c r="G166" i="86"/>
  <c r="H166" i="86"/>
  <c r="J166" i="86" s="1"/>
  <c r="N166" i="86"/>
  <c r="B167" i="86"/>
  <c r="C167" i="86"/>
  <c r="D167" i="86" s="1"/>
  <c r="E167" i="86"/>
  <c r="F167" i="86"/>
  <c r="G167" i="86"/>
  <c r="H167" i="86"/>
  <c r="W167" i="86" s="1"/>
  <c r="N167" i="86"/>
  <c r="B168" i="86"/>
  <c r="C168" i="86"/>
  <c r="D168" i="86" s="1"/>
  <c r="E168" i="86"/>
  <c r="F168" i="86"/>
  <c r="G168" i="86"/>
  <c r="H168" i="86"/>
  <c r="AB168" i="86" s="1"/>
  <c r="N168" i="86"/>
  <c r="B169" i="86"/>
  <c r="C169" i="86"/>
  <c r="D169" i="86" s="1"/>
  <c r="E169" i="86"/>
  <c r="F169" i="86"/>
  <c r="G169" i="86"/>
  <c r="H169" i="86"/>
  <c r="J169" i="86" s="1"/>
  <c r="N169" i="86"/>
  <c r="P169" i="86" s="1"/>
  <c r="B170" i="86"/>
  <c r="C170" i="86"/>
  <c r="D170" i="86" s="1"/>
  <c r="E170" i="86"/>
  <c r="F170" i="86"/>
  <c r="G170" i="86"/>
  <c r="H170" i="86"/>
  <c r="I170" i="86" s="1"/>
  <c r="N170" i="86"/>
  <c r="P170" i="86" s="1"/>
  <c r="B171" i="86"/>
  <c r="C171" i="86"/>
  <c r="D171" i="86" s="1"/>
  <c r="E171" i="86"/>
  <c r="F171" i="86"/>
  <c r="G171" i="86"/>
  <c r="H171" i="86"/>
  <c r="Z171" i="86" s="1"/>
  <c r="N171" i="86"/>
  <c r="P171" i="86" s="1"/>
  <c r="B172" i="86"/>
  <c r="C172" i="86"/>
  <c r="D172" i="86" s="1"/>
  <c r="E172" i="86"/>
  <c r="F172" i="86"/>
  <c r="G172" i="86"/>
  <c r="H172" i="86"/>
  <c r="I172" i="86" s="1"/>
  <c r="N172" i="86"/>
  <c r="P172" i="86" s="1"/>
  <c r="B173" i="86"/>
  <c r="C173" i="86"/>
  <c r="D173" i="86" s="1"/>
  <c r="E173" i="86"/>
  <c r="F173" i="86"/>
  <c r="G173" i="86"/>
  <c r="H173" i="86"/>
  <c r="J173" i="86" s="1"/>
  <c r="N173" i="86"/>
  <c r="B174" i="86"/>
  <c r="C174" i="86"/>
  <c r="D174" i="86" s="1"/>
  <c r="E174" i="86"/>
  <c r="F174" i="86"/>
  <c r="G174" i="86"/>
  <c r="H174" i="86"/>
  <c r="Y174" i="86" s="1"/>
  <c r="N174" i="86"/>
  <c r="P174" i="86" s="1"/>
  <c r="B175" i="86"/>
  <c r="C175" i="86"/>
  <c r="D175" i="86" s="1"/>
  <c r="E175" i="86"/>
  <c r="F175" i="86"/>
  <c r="G175" i="86"/>
  <c r="H175" i="86"/>
  <c r="AE175" i="86" s="1"/>
  <c r="N175" i="86"/>
  <c r="P175" i="86" s="1"/>
  <c r="N164" i="86"/>
  <c r="R164" i="86" s="1"/>
  <c r="H164" i="86"/>
  <c r="AC164" i="86" s="1"/>
  <c r="G164" i="86"/>
  <c r="E164" i="86"/>
  <c r="C164" i="86"/>
  <c r="B164" i="86"/>
  <c r="B150" i="86"/>
  <c r="C150" i="86"/>
  <c r="D150" i="86" s="1"/>
  <c r="E150" i="86"/>
  <c r="F150" i="86"/>
  <c r="G150" i="86"/>
  <c r="H150" i="86"/>
  <c r="I150" i="86" s="1"/>
  <c r="N150" i="86" s="1"/>
  <c r="B151" i="86"/>
  <c r="C151" i="86"/>
  <c r="D151" i="86" s="1"/>
  <c r="E151" i="86"/>
  <c r="F151" i="86"/>
  <c r="G151" i="86"/>
  <c r="H151" i="86"/>
  <c r="L151" i="86" s="1"/>
  <c r="B152" i="86"/>
  <c r="C152" i="86"/>
  <c r="D152" i="86" s="1"/>
  <c r="E152" i="86"/>
  <c r="F152" i="86"/>
  <c r="G152" i="86"/>
  <c r="H152" i="86"/>
  <c r="L152" i="86" s="1"/>
  <c r="B153" i="86"/>
  <c r="C153" i="86"/>
  <c r="D153" i="86" s="1"/>
  <c r="E153" i="86"/>
  <c r="F153" i="86"/>
  <c r="G153" i="86"/>
  <c r="H153" i="86"/>
  <c r="B154" i="86"/>
  <c r="C154" i="86"/>
  <c r="D154" i="86" s="1"/>
  <c r="E154" i="86"/>
  <c r="F154" i="86"/>
  <c r="G154" i="86"/>
  <c r="H154" i="86"/>
  <c r="J154" i="86" s="1"/>
  <c r="B155" i="86"/>
  <c r="C155" i="86"/>
  <c r="D155" i="86" s="1"/>
  <c r="E155" i="86"/>
  <c r="F155" i="86"/>
  <c r="G155" i="86"/>
  <c r="H155" i="86"/>
  <c r="L155" i="86" s="1"/>
  <c r="B156" i="86"/>
  <c r="C156" i="86"/>
  <c r="D156" i="86" s="1"/>
  <c r="E156" i="86"/>
  <c r="F156" i="86"/>
  <c r="G156" i="86"/>
  <c r="H156" i="86"/>
  <c r="Z156" i="86" s="1"/>
  <c r="B157" i="86"/>
  <c r="C157" i="86"/>
  <c r="D157" i="86" s="1"/>
  <c r="E157" i="86"/>
  <c r="F157" i="86"/>
  <c r="G157" i="86"/>
  <c r="H157" i="86"/>
  <c r="I157" i="86" s="1"/>
  <c r="N157" i="86" s="1"/>
  <c r="B158" i="86"/>
  <c r="C158" i="86"/>
  <c r="D158" i="86" s="1"/>
  <c r="E158" i="86"/>
  <c r="F158" i="86"/>
  <c r="G158" i="86"/>
  <c r="H158" i="86"/>
  <c r="T158" i="86" s="1"/>
  <c r="B159" i="86"/>
  <c r="C159" i="86"/>
  <c r="D159" i="86" s="1"/>
  <c r="E159" i="86"/>
  <c r="F159" i="86"/>
  <c r="G159" i="86"/>
  <c r="H159" i="86"/>
  <c r="Z159" i="86" s="1"/>
  <c r="B160" i="86"/>
  <c r="C160" i="86"/>
  <c r="D160" i="86" s="1"/>
  <c r="E160" i="86"/>
  <c r="F160" i="86"/>
  <c r="G160" i="86"/>
  <c r="H160" i="86"/>
  <c r="Z160" i="86" s="1"/>
  <c r="H149" i="86"/>
  <c r="AC149" i="86" s="1"/>
  <c r="G149" i="86"/>
  <c r="E149" i="86"/>
  <c r="C149" i="86"/>
  <c r="B149" i="86"/>
  <c r="B145" i="86"/>
  <c r="C145" i="86"/>
  <c r="D145" i="86" s="1"/>
  <c r="E145" i="86"/>
  <c r="F145" i="86"/>
  <c r="G145" i="86"/>
  <c r="H145" i="86"/>
  <c r="Z145" i="86" s="1"/>
  <c r="B135" i="86"/>
  <c r="C135" i="86"/>
  <c r="D135" i="86" s="1"/>
  <c r="E135" i="86"/>
  <c r="F135" i="86"/>
  <c r="G135" i="86"/>
  <c r="H135" i="86"/>
  <c r="X135" i="86" s="1"/>
  <c r="B136" i="86"/>
  <c r="C136" i="86"/>
  <c r="D136" i="86" s="1"/>
  <c r="E136" i="86"/>
  <c r="F136" i="86"/>
  <c r="G136" i="86"/>
  <c r="H136" i="86"/>
  <c r="L136" i="86" s="1"/>
  <c r="B137" i="86"/>
  <c r="C137" i="86"/>
  <c r="D137" i="86" s="1"/>
  <c r="E137" i="86"/>
  <c r="F137" i="86"/>
  <c r="G137" i="86"/>
  <c r="H137" i="86"/>
  <c r="X137" i="86" s="1"/>
  <c r="B138" i="86"/>
  <c r="C138" i="86"/>
  <c r="D138" i="86" s="1"/>
  <c r="E138" i="86"/>
  <c r="F138" i="86"/>
  <c r="G138" i="86"/>
  <c r="H138" i="86"/>
  <c r="I138" i="86" s="1"/>
  <c r="N138" i="86" s="1"/>
  <c r="B139" i="86"/>
  <c r="C139" i="86"/>
  <c r="D139" i="86" s="1"/>
  <c r="E139" i="86"/>
  <c r="F139" i="86"/>
  <c r="G139" i="86"/>
  <c r="H139" i="86"/>
  <c r="J139" i="86" s="1"/>
  <c r="B140" i="86"/>
  <c r="C140" i="86"/>
  <c r="D140" i="86" s="1"/>
  <c r="E140" i="86"/>
  <c r="F140" i="86"/>
  <c r="G140" i="86"/>
  <c r="H140" i="86"/>
  <c r="L140" i="86" s="1"/>
  <c r="B141" i="86"/>
  <c r="C141" i="86"/>
  <c r="D141" i="86" s="1"/>
  <c r="E141" i="86"/>
  <c r="F141" i="86"/>
  <c r="G141" i="86"/>
  <c r="H141" i="86"/>
  <c r="W141" i="86" s="1"/>
  <c r="B142" i="86"/>
  <c r="C142" i="86"/>
  <c r="D142" i="86" s="1"/>
  <c r="E142" i="86"/>
  <c r="F142" i="86"/>
  <c r="G142" i="86"/>
  <c r="H142" i="86"/>
  <c r="I142" i="86" s="1"/>
  <c r="N142" i="86" s="1"/>
  <c r="B143" i="86"/>
  <c r="C143" i="86"/>
  <c r="D143" i="86" s="1"/>
  <c r="E143" i="86"/>
  <c r="F143" i="86"/>
  <c r="G143" i="86"/>
  <c r="H143" i="86"/>
  <c r="W143" i="86" s="1"/>
  <c r="B144" i="86"/>
  <c r="C144" i="86"/>
  <c r="D144" i="86" s="1"/>
  <c r="E144" i="86"/>
  <c r="F144" i="86"/>
  <c r="G144" i="86"/>
  <c r="H144" i="86"/>
  <c r="J144" i="86" s="1"/>
  <c r="H134" i="86"/>
  <c r="AB134" i="86" s="1"/>
  <c r="G134" i="86"/>
  <c r="E134" i="86"/>
  <c r="C134" i="86"/>
  <c r="B134" i="86"/>
  <c r="B120" i="86"/>
  <c r="C120" i="86"/>
  <c r="D120" i="86" s="1"/>
  <c r="E120" i="86"/>
  <c r="F120" i="86"/>
  <c r="G120" i="86"/>
  <c r="H120" i="86"/>
  <c r="Z120" i="86" s="1"/>
  <c r="B121" i="86"/>
  <c r="C121" i="86"/>
  <c r="D121" i="86" s="1"/>
  <c r="E121" i="86"/>
  <c r="F121" i="86"/>
  <c r="G121" i="86"/>
  <c r="H121" i="86"/>
  <c r="L121" i="86" s="1"/>
  <c r="B122" i="86"/>
  <c r="C122" i="86"/>
  <c r="D122" i="86" s="1"/>
  <c r="E122" i="86"/>
  <c r="F122" i="86"/>
  <c r="G122" i="86"/>
  <c r="H122" i="86"/>
  <c r="B123" i="86"/>
  <c r="C123" i="86"/>
  <c r="D123" i="86" s="1"/>
  <c r="E123" i="86"/>
  <c r="F123" i="86"/>
  <c r="G123" i="86"/>
  <c r="H123" i="86"/>
  <c r="J123" i="86" s="1"/>
  <c r="B124" i="86"/>
  <c r="C124" i="86"/>
  <c r="D124" i="86" s="1"/>
  <c r="E124" i="86"/>
  <c r="F124" i="86"/>
  <c r="G124" i="86"/>
  <c r="H124" i="86"/>
  <c r="I124" i="86" s="1"/>
  <c r="N124" i="86" s="1"/>
  <c r="B125" i="86"/>
  <c r="C125" i="86"/>
  <c r="D125" i="86" s="1"/>
  <c r="E125" i="86"/>
  <c r="F125" i="86"/>
  <c r="G125" i="86"/>
  <c r="H125" i="86"/>
  <c r="AC125" i="86" s="1"/>
  <c r="B126" i="86"/>
  <c r="C126" i="86"/>
  <c r="D126" i="86" s="1"/>
  <c r="E126" i="86"/>
  <c r="F126" i="86"/>
  <c r="G126" i="86"/>
  <c r="H126" i="86"/>
  <c r="I126" i="86" s="1"/>
  <c r="N126" i="86" s="1"/>
  <c r="B127" i="86"/>
  <c r="C127" i="86"/>
  <c r="D127" i="86" s="1"/>
  <c r="E127" i="86"/>
  <c r="F127" i="86"/>
  <c r="G127" i="86"/>
  <c r="H127" i="86"/>
  <c r="I127" i="86" s="1"/>
  <c r="N127" i="86" s="1"/>
  <c r="B128" i="86"/>
  <c r="C128" i="86"/>
  <c r="D128" i="86" s="1"/>
  <c r="E128" i="86"/>
  <c r="F128" i="86"/>
  <c r="G128" i="86"/>
  <c r="H128" i="86"/>
  <c r="AA128" i="86" s="1"/>
  <c r="B129" i="86"/>
  <c r="C129" i="86"/>
  <c r="D129" i="86" s="1"/>
  <c r="E129" i="86"/>
  <c r="F129" i="86"/>
  <c r="G129" i="86"/>
  <c r="H129" i="86"/>
  <c r="X129" i="86" s="1"/>
  <c r="B130" i="86"/>
  <c r="C130" i="86"/>
  <c r="D130" i="86" s="1"/>
  <c r="E130" i="86"/>
  <c r="F130" i="86"/>
  <c r="G130" i="86"/>
  <c r="H130" i="86"/>
  <c r="J130" i="86" s="1"/>
  <c r="H119" i="86"/>
  <c r="AC119" i="86" s="1"/>
  <c r="G119" i="86"/>
  <c r="E119" i="86"/>
  <c r="C119" i="86"/>
  <c r="B119" i="86"/>
  <c r="B105" i="86"/>
  <c r="C105" i="86"/>
  <c r="D105" i="86" s="1"/>
  <c r="E105" i="86"/>
  <c r="F105" i="86"/>
  <c r="G105" i="86"/>
  <c r="H105" i="86"/>
  <c r="T105" i="86" s="1"/>
  <c r="B106" i="86"/>
  <c r="C106" i="86"/>
  <c r="D106" i="86" s="1"/>
  <c r="E106" i="86"/>
  <c r="F106" i="86"/>
  <c r="G106" i="86"/>
  <c r="H106" i="86"/>
  <c r="V106" i="86" s="1"/>
  <c r="B107" i="86"/>
  <c r="C107" i="86"/>
  <c r="D107" i="86" s="1"/>
  <c r="E107" i="86"/>
  <c r="F107" i="86"/>
  <c r="G107" i="86"/>
  <c r="H107" i="86"/>
  <c r="I107" i="86" s="1"/>
  <c r="N107" i="86" s="1"/>
  <c r="R107" i="86" s="1"/>
  <c r="B108" i="86"/>
  <c r="C108" i="86"/>
  <c r="D108" i="86" s="1"/>
  <c r="E108" i="86"/>
  <c r="F108" i="86"/>
  <c r="G108" i="86"/>
  <c r="H108" i="86"/>
  <c r="W108" i="86" s="1"/>
  <c r="B109" i="86"/>
  <c r="C109" i="86"/>
  <c r="D109" i="86" s="1"/>
  <c r="E109" i="86"/>
  <c r="F109" i="86"/>
  <c r="G109" i="86"/>
  <c r="H109" i="86"/>
  <c r="W109" i="86" s="1"/>
  <c r="B110" i="86"/>
  <c r="C110" i="86"/>
  <c r="D110" i="86" s="1"/>
  <c r="E110" i="86"/>
  <c r="F110" i="86"/>
  <c r="G110" i="86"/>
  <c r="H110" i="86"/>
  <c r="V110" i="86" s="1"/>
  <c r="B111" i="86"/>
  <c r="C111" i="86"/>
  <c r="D111" i="86" s="1"/>
  <c r="E111" i="86"/>
  <c r="F111" i="86"/>
  <c r="G111" i="86"/>
  <c r="H111" i="86"/>
  <c r="V111" i="86" s="1"/>
  <c r="B112" i="86"/>
  <c r="C112" i="86"/>
  <c r="D112" i="86" s="1"/>
  <c r="E112" i="86"/>
  <c r="F112" i="86"/>
  <c r="G112" i="86"/>
  <c r="H112" i="86"/>
  <c r="J112" i="86" s="1"/>
  <c r="B113" i="86"/>
  <c r="C113" i="86"/>
  <c r="D113" i="86" s="1"/>
  <c r="E113" i="86"/>
  <c r="F113" i="86"/>
  <c r="G113" i="86"/>
  <c r="H113" i="86"/>
  <c r="W113" i="86" s="1"/>
  <c r="B114" i="86"/>
  <c r="C114" i="86"/>
  <c r="D114" i="86" s="1"/>
  <c r="E114" i="86"/>
  <c r="F114" i="86"/>
  <c r="G114" i="86"/>
  <c r="H114" i="86"/>
  <c r="AB114" i="86" s="1"/>
  <c r="B115" i="86"/>
  <c r="C115" i="86"/>
  <c r="D115" i="86" s="1"/>
  <c r="E115" i="86"/>
  <c r="F115" i="86"/>
  <c r="G115" i="86"/>
  <c r="H115" i="86"/>
  <c r="W115" i="86" s="1"/>
  <c r="H104" i="86"/>
  <c r="AB104" i="86" s="1"/>
  <c r="G104" i="86"/>
  <c r="E104" i="86"/>
  <c r="C104" i="86"/>
  <c r="B104" i="86"/>
  <c r="AE190" i="86" l="1"/>
  <c r="AE309" i="86"/>
  <c r="AE187" i="86"/>
  <c r="AA308" i="86"/>
  <c r="AE185" i="86"/>
  <c r="I306" i="86"/>
  <c r="X154" i="86"/>
  <c r="AC154" i="86"/>
  <c r="AE264" i="86"/>
  <c r="Z154" i="86"/>
  <c r="AE154" i="86"/>
  <c r="X136" i="86"/>
  <c r="V136" i="86"/>
  <c r="AE173" i="86"/>
  <c r="W173" i="86"/>
  <c r="V173" i="86"/>
  <c r="AB154" i="86"/>
  <c r="V165" i="86"/>
  <c r="AC165" i="86"/>
  <c r="AE165" i="86"/>
  <c r="T318" i="86"/>
  <c r="AB120" i="86"/>
  <c r="AA165" i="86"/>
  <c r="J125" i="86"/>
  <c r="Y120" i="86"/>
  <c r="Z165" i="86"/>
  <c r="R318" i="86"/>
  <c r="V115" i="86"/>
  <c r="T120" i="86"/>
  <c r="Y165" i="86"/>
  <c r="R243" i="86"/>
  <c r="T165" i="86"/>
  <c r="AE318" i="86"/>
  <c r="W154" i="86"/>
  <c r="R255" i="86"/>
  <c r="V154" i="86"/>
  <c r="W187" i="86"/>
  <c r="AD274" i="86"/>
  <c r="W301" i="86"/>
  <c r="L154" i="86"/>
  <c r="AD154" i="86" s="1"/>
  <c r="I123" i="86"/>
  <c r="N123" i="86" s="1"/>
  <c r="P123" i="86" s="1"/>
  <c r="AE159" i="86"/>
  <c r="AC308" i="86"/>
  <c r="AE306" i="86"/>
  <c r="W120" i="86"/>
  <c r="J124" i="86"/>
  <c r="J120" i="86"/>
  <c r="Y159" i="86"/>
  <c r="AB152" i="86"/>
  <c r="L173" i="86"/>
  <c r="AD173" i="86" s="1"/>
  <c r="V243" i="86"/>
  <c r="V159" i="86"/>
  <c r="AB157" i="86"/>
  <c r="X152" i="86"/>
  <c r="AC225" i="86"/>
  <c r="AC159" i="86"/>
  <c r="I130" i="86"/>
  <c r="N130" i="86" s="1"/>
  <c r="P130" i="86" s="1"/>
  <c r="T159" i="86"/>
  <c r="I152" i="86"/>
  <c r="N152" i="86" s="1"/>
  <c r="P152" i="86" s="1"/>
  <c r="L159" i="86"/>
  <c r="AD159" i="86" s="1"/>
  <c r="AD260" i="86"/>
  <c r="T121" i="86"/>
  <c r="AA120" i="86"/>
  <c r="I159" i="86"/>
  <c r="N159" i="86" s="1"/>
  <c r="P159" i="86" s="1"/>
  <c r="I175" i="86"/>
  <c r="R174" i="86"/>
  <c r="R169" i="86"/>
  <c r="J167" i="86"/>
  <c r="I106" i="86"/>
  <c r="N106" i="86" s="1"/>
  <c r="R106" i="86" s="1"/>
  <c r="Y105" i="86"/>
  <c r="AB160" i="86"/>
  <c r="AA152" i="86"/>
  <c r="L150" i="86"/>
  <c r="AD150" i="86" s="1"/>
  <c r="AC173" i="86"/>
  <c r="I231" i="86"/>
  <c r="X228" i="86"/>
  <c r="R227" i="86"/>
  <c r="Z248" i="86"/>
  <c r="I255" i="86"/>
  <c r="R275" i="86"/>
  <c r="AE273" i="86"/>
  <c r="I234" i="86"/>
  <c r="I229" i="86"/>
  <c r="R225" i="86"/>
  <c r="J274" i="86"/>
  <c r="L272" i="86"/>
  <c r="AD272" i="86" s="1"/>
  <c r="R309" i="86"/>
  <c r="R300" i="86"/>
  <c r="I121" i="86"/>
  <c r="N121" i="86" s="1"/>
  <c r="P121" i="86" s="1"/>
  <c r="AC156" i="86"/>
  <c r="Y155" i="86"/>
  <c r="T173" i="86"/>
  <c r="Y170" i="86"/>
  <c r="AA168" i="86"/>
  <c r="W182" i="86"/>
  <c r="W264" i="86"/>
  <c r="W262" i="86"/>
  <c r="AB259" i="86"/>
  <c r="Z256" i="86"/>
  <c r="W308" i="86"/>
  <c r="T130" i="86"/>
  <c r="AB129" i="86"/>
  <c r="V123" i="86"/>
  <c r="I140" i="86"/>
  <c r="N140" i="86" s="1"/>
  <c r="P140" i="86" s="1"/>
  <c r="AC145" i="86"/>
  <c r="W156" i="86"/>
  <c r="V155" i="86"/>
  <c r="AE172" i="86"/>
  <c r="W168" i="86"/>
  <c r="AC167" i="86"/>
  <c r="W184" i="86"/>
  <c r="V182" i="86"/>
  <c r="W200" i="86"/>
  <c r="V199" i="86"/>
  <c r="AA198" i="86"/>
  <c r="I263" i="86"/>
  <c r="I260" i="86"/>
  <c r="W259" i="86"/>
  <c r="R258" i="86"/>
  <c r="AA255" i="86"/>
  <c r="AD305" i="86"/>
  <c r="AE189" i="86"/>
  <c r="Z234" i="86"/>
  <c r="AA105" i="86"/>
  <c r="T150" i="86"/>
  <c r="V189" i="86"/>
  <c r="T209" i="86"/>
  <c r="W234" i="86"/>
  <c r="T230" i="86"/>
  <c r="AD230" i="86" s="1"/>
  <c r="AB229" i="86"/>
  <c r="V250" i="86"/>
  <c r="R249" i="86"/>
  <c r="AB248" i="86"/>
  <c r="J255" i="86"/>
  <c r="W324" i="86"/>
  <c r="V114" i="86"/>
  <c r="I112" i="86"/>
  <c r="N112" i="86" s="1"/>
  <c r="R112" i="86" s="1"/>
  <c r="AE111" i="86"/>
  <c r="V130" i="86"/>
  <c r="T128" i="86"/>
  <c r="AA127" i="86"/>
  <c r="W123" i="86"/>
  <c r="Y121" i="86"/>
  <c r="J140" i="86"/>
  <c r="V139" i="86"/>
  <c r="Y154" i="86"/>
  <c r="J151" i="86"/>
  <c r="AA150" i="86"/>
  <c r="R175" i="86"/>
  <c r="L167" i="86"/>
  <c r="AD167" i="86" s="1"/>
  <c r="AC166" i="86"/>
  <c r="AE182" i="86"/>
  <c r="J194" i="86"/>
  <c r="L204" i="86"/>
  <c r="AD204" i="86" s="1"/>
  <c r="L278" i="86"/>
  <c r="AD278" i="86" s="1"/>
  <c r="AA274" i="86"/>
  <c r="AA309" i="86"/>
  <c r="T306" i="86"/>
  <c r="P302" i="86"/>
  <c r="X301" i="86"/>
  <c r="X324" i="86"/>
  <c r="W317" i="86"/>
  <c r="T316" i="86"/>
  <c r="AA167" i="86"/>
  <c r="X179" i="86"/>
  <c r="AA204" i="86"/>
  <c r="AC204" i="86"/>
  <c r="AE123" i="86"/>
  <c r="AE121" i="86"/>
  <c r="AE140" i="86"/>
  <c r="Y135" i="86"/>
  <c r="J155" i="86"/>
  <c r="T154" i="86"/>
  <c r="Z167" i="86"/>
  <c r="I186" i="86"/>
  <c r="P182" i="86"/>
  <c r="X204" i="86"/>
  <c r="X196" i="86"/>
  <c r="Z255" i="86"/>
  <c r="AE255" i="86"/>
  <c r="AC306" i="86"/>
  <c r="Y318" i="86"/>
  <c r="X140" i="86"/>
  <c r="AB173" i="86"/>
  <c r="Y167" i="86"/>
  <c r="V204" i="86"/>
  <c r="W196" i="86"/>
  <c r="R250" i="86"/>
  <c r="AE245" i="86"/>
  <c r="I243" i="86"/>
  <c r="R242" i="86"/>
  <c r="R241" i="86"/>
  <c r="AE263" i="86"/>
  <c r="X255" i="86"/>
  <c r="AC310" i="86"/>
  <c r="AA306" i="86"/>
  <c r="AE130" i="86"/>
  <c r="AC124" i="86"/>
  <c r="AB123" i="86"/>
  <c r="W140" i="86"/>
  <c r="AA154" i="86"/>
  <c r="I154" i="86"/>
  <c r="N154" i="86" s="1"/>
  <c r="R154" i="86" s="1"/>
  <c r="W152" i="86"/>
  <c r="AC151" i="86"/>
  <c r="Y173" i="86"/>
  <c r="I182" i="86"/>
  <c r="T204" i="86"/>
  <c r="I264" i="86"/>
  <c r="AA263" i="86"/>
  <c r="V255" i="86"/>
  <c r="AE278" i="86"/>
  <c r="AC275" i="86"/>
  <c r="AB310" i="86"/>
  <c r="W306" i="86"/>
  <c r="AA317" i="86"/>
  <c r="AE139" i="86"/>
  <c r="AB112" i="86"/>
  <c r="W130" i="86"/>
  <c r="AB127" i="86"/>
  <c r="AA123" i="86"/>
  <c r="AC121" i="86"/>
  <c r="I120" i="86"/>
  <c r="N120" i="86" s="1"/>
  <c r="P120" i="86" s="1"/>
  <c r="V140" i="86"/>
  <c r="X151" i="86"/>
  <c r="AC150" i="86"/>
  <c r="AB164" i="86"/>
  <c r="Z263" i="86"/>
  <c r="AB277" i="86"/>
  <c r="AC274" i="86"/>
  <c r="W310" i="86"/>
  <c r="V306" i="86"/>
  <c r="AB324" i="86"/>
  <c r="Z317" i="86"/>
  <c r="AA195" i="86"/>
  <c r="AB225" i="86"/>
  <c r="J105" i="86"/>
  <c r="AE129" i="86"/>
  <c r="AD121" i="86"/>
  <c r="I136" i="86"/>
  <c r="N136" i="86" s="1"/>
  <c r="P136" i="86" s="1"/>
  <c r="AA145" i="86"/>
  <c r="Y158" i="86"/>
  <c r="Y156" i="86"/>
  <c r="I151" i="86"/>
  <c r="N151" i="86" s="1"/>
  <c r="P151" i="86" s="1"/>
  <c r="AB150" i="86"/>
  <c r="J150" i="86"/>
  <c r="AB170" i="86"/>
  <c r="I169" i="86"/>
  <c r="Z168" i="86"/>
  <c r="AE166" i="86"/>
  <c r="W189" i="86"/>
  <c r="AE184" i="86"/>
  <c r="P181" i="86"/>
  <c r="AB204" i="86"/>
  <c r="J200" i="86"/>
  <c r="Z195" i="86"/>
  <c r="X229" i="86"/>
  <c r="AE229" i="86"/>
  <c r="X225" i="86"/>
  <c r="AE244" i="86"/>
  <c r="I262" i="86"/>
  <c r="P260" i="86"/>
  <c r="AE277" i="86"/>
  <c r="AD275" i="86"/>
  <c r="I275" i="86"/>
  <c r="AB274" i="86"/>
  <c r="I274" i="86"/>
  <c r="AC273" i="86"/>
  <c r="AA272" i="86"/>
  <c r="AA310" i="86"/>
  <c r="R307" i="86"/>
  <c r="AE305" i="86"/>
  <c r="AC300" i="86"/>
  <c r="T324" i="86"/>
  <c r="L316" i="86"/>
  <c r="AD316" i="86" s="1"/>
  <c r="AB145" i="86"/>
  <c r="X145" i="86"/>
  <c r="W229" i="86"/>
  <c r="V225" i="86"/>
  <c r="V129" i="86"/>
  <c r="AB121" i="86"/>
  <c r="W145" i="86"/>
  <c r="Y160" i="86"/>
  <c r="T156" i="86"/>
  <c r="AD155" i="86"/>
  <c r="AB151" i="86"/>
  <c r="Y150" i="86"/>
  <c r="AE150" i="86"/>
  <c r="AC169" i="86"/>
  <c r="AE169" i="86"/>
  <c r="Y166" i="86"/>
  <c r="J165" i="86"/>
  <c r="V187" i="86"/>
  <c r="AE186" i="86"/>
  <c r="Z204" i="86"/>
  <c r="J204" i="86"/>
  <c r="AE203" i="86"/>
  <c r="W195" i="86"/>
  <c r="AE213" i="86"/>
  <c r="V229" i="86"/>
  <c r="R239" i="86"/>
  <c r="Z244" i="86"/>
  <c r="AB240" i="86"/>
  <c r="AE262" i="86"/>
  <c r="Y275" i="86"/>
  <c r="Y274" i="86"/>
  <c r="AD273" i="86"/>
  <c r="Y271" i="86"/>
  <c r="AC294" i="86"/>
  <c r="T310" i="86"/>
  <c r="R305" i="86"/>
  <c r="V300" i="86"/>
  <c r="J324" i="86"/>
  <c r="AE323" i="86"/>
  <c r="W322" i="86"/>
  <c r="AA320" i="86"/>
  <c r="AC318" i="86"/>
  <c r="L317" i="86"/>
  <c r="AD317" i="86" s="1"/>
  <c r="AB316" i="86"/>
  <c r="AE316" i="86"/>
  <c r="AC254" i="86"/>
  <c r="Z271" i="86"/>
  <c r="AB300" i="86"/>
  <c r="T129" i="86"/>
  <c r="AA121" i="86"/>
  <c r="L145" i="86"/>
  <c r="AD145" i="86" s="1"/>
  <c r="W160" i="86"/>
  <c r="L156" i="86"/>
  <c r="AD156" i="86" s="1"/>
  <c r="AA155" i="86"/>
  <c r="AD152" i="86"/>
  <c r="AA151" i="86"/>
  <c r="X150" i="86"/>
  <c r="Y169" i="86"/>
  <c r="L168" i="86"/>
  <c r="AD168" i="86" s="1"/>
  <c r="T166" i="86"/>
  <c r="W186" i="86"/>
  <c r="Y204" i="86"/>
  <c r="I204" i="86"/>
  <c r="AB203" i="86"/>
  <c r="V195" i="86"/>
  <c r="W217" i="86"/>
  <c r="W213" i="86"/>
  <c r="W211" i="86"/>
  <c r="AC230" i="86"/>
  <c r="T229" i="86"/>
  <c r="AD229" i="86" s="1"/>
  <c r="V244" i="86"/>
  <c r="AA264" i="86"/>
  <c r="X275" i="86"/>
  <c r="X274" i="86"/>
  <c r="V271" i="86"/>
  <c r="Z294" i="86"/>
  <c r="P299" i="86"/>
  <c r="AB306" i="86"/>
  <c r="T300" i="86"/>
  <c r="AC324" i="86"/>
  <c r="I324" i="86"/>
  <c r="V322" i="86"/>
  <c r="Z320" i="86"/>
  <c r="AB318" i="86"/>
  <c r="Z316" i="86"/>
  <c r="AE195" i="86"/>
  <c r="Y195" i="86"/>
  <c r="AD294" i="86"/>
  <c r="J145" i="86"/>
  <c r="Z151" i="86"/>
  <c r="W150" i="86"/>
  <c r="X169" i="86"/>
  <c r="V186" i="86"/>
  <c r="Y203" i="86"/>
  <c r="V211" i="86"/>
  <c r="AB230" i="86"/>
  <c r="AB250" i="86"/>
  <c r="AE243" i="86"/>
  <c r="Z264" i="86"/>
  <c r="AA262" i="86"/>
  <c r="W275" i="86"/>
  <c r="W274" i="86"/>
  <c r="V294" i="86"/>
  <c r="AC290" i="86"/>
  <c r="V286" i="86"/>
  <c r="AE310" i="86"/>
  <c r="I310" i="86"/>
  <c r="R304" i="86"/>
  <c r="AC302" i="86"/>
  <c r="Y316" i="86"/>
  <c r="AA229" i="86"/>
  <c r="AB244" i="86"/>
  <c r="AC316" i="86"/>
  <c r="AE105" i="86"/>
  <c r="AE141" i="86"/>
  <c r="AC105" i="86"/>
  <c r="AB130" i="86"/>
  <c r="X121" i="86"/>
  <c r="AE142" i="86"/>
  <c r="AB141" i="86"/>
  <c r="AD140" i="86"/>
  <c r="AE136" i="86"/>
  <c r="I145" i="86"/>
  <c r="N145" i="86" s="1"/>
  <c r="R145" i="86" s="1"/>
  <c r="W155" i="86"/>
  <c r="Y151" i="86"/>
  <c r="V150" i="86"/>
  <c r="P164" i="86"/>
  <c r="T169" i="86"/>
  <c r="AE204" i="86"/>
  <c r="X203" i="86"/>
  <c r="V202" i="86"/>
  <c r="AA200" i="86"/>
  <c r="J195" i="86"/>
  <c r="I213" i="86"/>
  <c r="Y230" i="86"/>
  <c r="J229" i="86"/>
  <c r="AE228" i="86"/>
  <c r="J225" i="86"/>
  <c r="Z250" i="86"/>
  <c r="I244" i="86"/>
  <c r="W243" i="86"/>
  <c r="AE240" i="86"/>
  <c r="Z262" i="86"/>
  <c r="T275" i="86"/>
  <c r="T274" i="86"/>
  <c r="L271" i="86"/>
  <c r="AD271" i="86" s="1"/>
  <c r="T294" i="86"/>
  <c r="Z293" i="86"/>
  <c r="Z290" i="86"/>
  <c r="V289" i="86"/>
  <c r="X302" i="86"/>
  <c r="Y324" i="86"/>
  <c r="V316" i="86"/>
  <c r="J216" i="86"/>
  <c r="I216" i="86"/>
  <c r="W216" i="86"/>
  <c r="Z216" i="86"/>
  <c r="W247" i="86"/>
  <c r="Z247" i="86"/>
  <c r="AB247" i="86"/>
  <c r="AE247" i="86"/>
  <c r="J261" i="86"/>
  <c r="W261" i="86"/>
  <c r="Z261" i="86"/>
  <c r="AA261" i="86"/>
  <c r="AE261" i="86"/>
  <c r="T270" i="86"/>
  <c r="V270" i="86"/>
  <c r="W270" i="86"/>
  <c r="Z270" i="86"/>
  <c r="AC270" i="86"/>
  <c r="I114" i="86"/>
  <c r="N114" i="86" s="1"/>
  <c r="R114" i="86" s="1"/>
  <c r="AE113" i="86"/>
  <c r="Z105" i="86"/>
  <c r="AC157" i="86"/>
  <c r="P168" i="86"/>
  <c r="R168" i="86"/>
  <c r="R188" i="86"/>
  <c r="P188" i="86"/>
  <c r="J231" i="86"/>
  <c r="AE231" i="86"/>
  <c r="T231" i="86"/>
  <c r="W231" i="86"/>
  <c r="X231" i="86"/>
  <c r="Z231" i="86"/>
  <c r="AA231" i="86"/>
  <c r="I241" i="86"/>
  <c r="V241" i="86"/>
  <c r="W241" i="86"/>
  <c r="J291" i="86"/>
  <c r="T291" i="86"/>
  <c r="Z291" i="86"/>
  <c r="AC291" i="86"/>
  <c r="AD291" i="86"/>
  <c r="AE321" i="86"/>
  <c r="P316" i="86"/>
  <c r="R316" i="86"/>
  <c r="W188" i="86"/>
  <c r="AE188" i="86"/>
  <c r="J265" i="86"/>
  <c r="W265" i="86"/>
  <c r="Z265" i="86"/>
  <c r="AA265" i="86"/>
  <c r="AE265" i="86"/>
  <c r="V279" i="86"/>
  <c r="I279" i="86"/>
  <c r="AB279" i="86"/>
  <c r="J279" i="86"/>
  <c r="AC279" i="86"/>
  <c r="AE279" i="86"/>
  <c r="T279" i="86"/>
  <c r="W279" i="86"/>
  <c r="X279" i="86"/>
  <c r="J288" i="86"/>
  <c r="T288" i="86"/>
  <c r="V288" i="86"/>
  <c r="Z288" i="86"/>
  <c r="I303" i="86"/>
  <c r="Y303" i="86"/>
  <c r="AA323" i="86"/>
  <c r="L323" i="86"/>
  <c r="V323" i="86"/>
  <c r="W323" i="86"/>
  <c r="Y323" i="86"/>
  <c r="Z323" i="86"/>
  <c r="X321" i="86"/>
  <c r="V205" i="86"/>
  <c r="X205" i="86"/>
  <c r="AB205" i="86"/>
  <c r="AC205" i="86"/>
  <c r="AE144" i="86"/>
  <c r="AE106" i="86"/>
  <c r="X125" i="86"/>
  <c r="I125" i="86"/>
  <c r="N125" i="86" s="1"/>
  <c r="R125" i="86" s="1"/>
  <c r="W125" i="86"/>
  <c r="AB125" i="86"/>
  <c r="AB144" i="86"/>
  <c r="L170" i="86"/>
  <c r="AD170" i="86" s="1"/>
  <c r="J170" i="86"/>
  <c r="AC170" i="86"/>
  <c r="AE170" i="86"/>
  <c r="T170" i="86"/>
  <c r="W170" i="86"/>
  <c r="X170" i="86"/>
  <c r="I198" i="86"/>
  <c r="J198" i="86"/>
  <c r="AB198" i="86"/>
  <c r="L198" i="86"/>
  <c r="AD198" i="86" s="1"/>
  <c r="AE198" i="86"/>
  <c r="V198" i="86"/>
  <c r="W198" i="86"/>
  <c r="X198" i="86"/>
  <c r="N222" i="86"/>
  <c r="P228" i="86"/>
  <c r="J260" i="86"/>
  <c r="V260" i="86"/>
  <c r="W260" i="86"/>
  <c r="AA260" i="86"/>
  <c r="AB260" i="86"/>
  <c r="J304" i="86"/>
  <c r="V304" i="86"/>
  <c r="W304" i="86"/>
  <c r="Y304" i="86"/>
  <c r="W321" i="86"/>
  <c r="Y104" i="86"/>
  <c r="W112" i="86"/>
  <c r="Z108" i="86"/>
  <c r="AC106" i="86"/>
  <c r="V105" i="86"/>
  <c r="X144" i="86"/>
  <c r="J256" i="86"/>
  <c r="I256" i="86"/>
  <c r="AA256" i="86"/>
  <c r="AB256" i="86"/>
  <c r="AC256" i="86"/>
  <c r="V256" i="86"/>
  <c r="W256" i="86"/>
  <c r="X256" i="86"/>
  <c r="AE276" i="86"/>
  <c r="T276" i="86"/>
  <c r="AC276" i="86"/>
  <c r="AD276" i="86"/>
  <c r="L137" i="86"/>
  <c r="AD137" i="86" s="1"/>
  <c r="AE137" i="86"/>
  <c r="I137" i="86"/>
  <c r="N137" i="86" s="1"/>
  <c r="R137" i="86" s="1"/>
  <c r="V137" i="86"/>
  <c r="W137" i="86"/>
  <c r="T135" i="86"/>
  <c r="W135" i="86"/>
  <c r="J172" i="86"/>
  <c r="L172" i="86"/>
  <c r="AD172" i="86" s="1"/>
  <c r="T172" i="86"/>
  <c r="V172" i="86"/>
  <c r="Y172" i="86"/>
  <c r="Z172" i="86"/>
  <c r="Z112" i="86"/>
  <c r="X105" i="86"/>
  <c r="L129" i="86"/>
  <c r="AD129" i="86" s="1"/>
  <c r="W129" i="86"/>
  <c r="AA129" i="86"/>
  <c r="I129" i="86"/>
  <c r="N129" i="86" s="1"/>
  <c r="P129" i="86" s="1"/>
  <c r="AC129" i="86"/>
  <c r="J129" i="86"/>
  <c r="Z157" i="86"/>
  <c r="J157" i="86"/>
  <c r="L157" i="86"/>
  <c r="AD157" i="86" s="1"/>
  <c r="W157" i="86"/>
  <c r="X157" i="86"/>
  <c r="Y157" i="86"/>
  <c r="AA157" i="86"/>
  <c r="L153" i="86"/>
  <c r="AD153" i="86" s="1"/>
  <c r="V153" i="86"/>
  <c r="Z153" i="86"/>
  <c r="AE153" i="86"/>
  <c r="V112" i="86"/>
  <c r="Z109" i="86"/>
  <c r="I108" i="86"/>
  <c r="N108" i="86" s="1"/>
  <c r="R108" i="86" s="1"/>
  <c r="Y106" i="86"/>
  <c r="J143" i="86"/>
  <c r="V143" i="86"/>
  <c r="AB137" i="86"/>
  <c r="P184" i="86"/>
  <c r="R184" i="86"/>
  <c r="R183" i="86"/>
  <c r="AC231" i="86"/>
  <c r="J226" i="86"/>
  <c r="Y226" i="86"/>
  <c r="AA226" i="86"/>
  <c r="AE256" i="86"/>
  <c r="L144" i="86"/>
  <c r="AD144" i="86" s="1"/>
  <c r="I144" i="86"/>
  <c r="N144" i="86" s="1"/>
  <c r="R144" i="86" s="1"/>
  <c r="V144" i="86"/>
  <c r="W144" i="86"/>
  <c r="J232" i="86"/>
  <c r="T232" i="86"/>
  <c r="V232" i="86"/>
  <c r="X232" i="86"/>
  <c r="Y232" i="86"/>
  <c r="AC232" i="86"/>
  <c r="L227" i="86"/>
  <c r="V227" i="86"/>
  <c r="W227" i="86"/>
  <c r="AC227" i="86"/>
  <c r="J249" i="86"/>
  <c r="V249" i="86"/>
  <c r="Z249" i="86"/>
  <c r="AB249" i="86"/>
  <c r="P271" i="86"/>
  <c r="R271" i="86"/>
  <c r="R314" i="86"/>
  <c r="P314" i="86"/>
  <c r="J321" i="86"/>
  <c r="Y321" i="86"/>
  <c r="L321" i="86"/>
  <c r="Z321" i="86"/>
  <c r="AA321" i="86"/>
  <c r="AB321" i="86"/>
  <c r="T321" i="86"/>
  <c r="AC321" i="86"/>
  <c r="V321" i="86"/>
  <c r="AD321" i="86"/>
  <c r="I105" i="86"/>
  <c r="N105" i="86" s="1"/>
  <c r="R105" i="86" s="1"/>
  <c r="L105" i="86"/>
  <c r="AD105" i="86" s="1"/>
  <c r="AB105" i="86"/>
  <c r="W105" i="86"/>
  <c r="J137" i="86"/>
  <c r="J175" i="86"/>
  <c r="T175" i="86"/>
  <c r="Y175" i="86"/>
  <c r="Z175" i="86"/>
  <c r="AB172" i="86"/>
  <c r="J205" i="86"/>
  <c r="L201" i="86"/>
  <c r="AD201" i="86" s="1"/>
  <c r="W201" i="86"/>
  <c r="J220" i="86"/>
  <c r="I220" i="86"/>
  <c r="W220" i="86"/>
  <c r="Z220" i="86"/>
  <c r="AD220" i="86"/>
  <c r="AE227" i="86"/>
  <c r="I247" i="86"/>
  <c r="I261" i="86"/>
  <c r="AA279" i="86"/>
  <c r="I270" i="86"/>
  <c r="AB323" i="86"/>
  <c r="J160" i="86"/>
  <c r="AB156" i="86"/>
  <c r="J156" i="86"/>
  <c r="AE155" i="86"/>
  <c r="I155" i="86"/>
  <c r="N155" i="86" s="1"/>
  <c r="P155" i="86" s="1"/>
  <c r="AD151" i="86"/>
  <c r="Y168" i="86"/>
  <c r="J168" i="86"/>
  <c r="AB166" i="86"/>
  <c r="L166" i="86"/>
  <c r="AD166" i="86" s="1"/>
  <c r="P190" i="86"/>
  <c r="X194" i="86"/>
  <c r="W203" i="86"/>
  <c r="V200" i="86"/>
  <c r="T196" i="86"/>
  <c r="AC209" i="86"/>
  <c r="V217" i="86"/>
  <c r="V234" i="86"/>
  <c r="AA230" i="86"/>
  <c r="J230" i="86"/>
  <c r="AC228" i="86"/>
  <c r="J228" i="86"/>
  <c r="AA225" i="86"/>
  <c r="V248" i="86"/>
  <c r="W263" i="86"/>
  <c r="V259" i="86"/>
  <c r="Y277" i="86"/>
  <c r="AB275" i="86"/>
  <c r="V273" i="86"/>
  <c r="X271" i="86"/>
  <c r="J271" i="86"/>
  <c r="AE270" i="86"/>
  <c r="V293" i="86"/>
  <c r="V290" i="86"/>
  <c r="V308" i="86"/>
  <c r="W320" i="86"/>
  <c r="X316" i="86"/>
  <c r="J316" i="86"/>
  <c r="AC315" i="86"/>
  <c r="X120" i="86"/>
  <c r="I160" i="86"/>
  <c r="N160" i="86" s="1"/>
  <c r="P160" i="86" s="1"/>
  <c r="AA156" i="86"/>
  <c r="I156" i="86"/>
  <c r="N156" i="86" s="1"/>
  <c r="R156" i="86" s="1"/>
  <c r="X168" i="86"/>
  <c r="I168" i="86"/>
  <c r="AE167" i="86"/>
  <c r="Z166" i="86"/>
  <c r="I166" i="86"/>
  <c r="L165" i="86"/>
  <c r="AD165" i="86" s="1"/>
  <c r="I187" i="86"/>
  <c r="T203" i="86"/>
  <c r="AB202" i="86"/>
  <c r="AC199" i="86"/>
  <c r="AB195" i="86"/>
  <c r="L195" i="86"/>
  <c r="AD195" i="86" s="1"/>
  <c r="I211" i="86"/>
  <c r="Z230" i="86"/>
  <c r="I230" i="86"/>
  <c r="AA228" i="86"/>
  <c r="I228" i="86"/>
  <c r="Y225" i="86"/>
  <c r="L225" i="86"/>
  <c r="R248" i="86"/>
  <c r="W244" i="86"/>
  <c r="I240" i="86"/>
  <c r="R259" i="86"/>
  <c r="W255" i="86"/>
  <c r="R277" i="86"/>
  <c r="AA275" i="86"/>
  <c r="J275" i="86"/>
  <c r="AE274" i="86"/>
  <c r="V274" i="86"/>
  <c r="T273" i="86"/>
  <c r="W271" i="86"/>
  <c r="I271" i="86"/>
  <c r="T293" i="86"/>
  <c r="T290" i="86"/>
  <c r="T308" i="86"/>
  <c r="R325" i="86"/>
  <c r="AE324" i="86"/>
  <c r="V324" i="86"/>
  <c r="L318" i="86"/>
  <c r="AD318" i="86" s="1"/>
  <c r="W316" i="86"/>
  <c r="I316" i="86"/>
  <c r="V315" i="86"/>
  <c r="R301" i="86"/>
  <c r="L300" i="86"/>
  <c r="AD300" i="86" s="1"/>
  <c r="R321" i="86"/>
  <c r="L320" i="86"/>
  <c r="R319" i="86"/>
  <c r="T315" i="86"/>
  <c r="AC130" i="86"/>
  <c r="W124" i="86"/>
  <c r="J121" i="86"/>
  <c r="AE120" i="86"/>
  <c r="V120" i="86"/>
  <c r="AB140" i="86"/>
  <c r="AC136" i="86"/>
  <c r="Y145" i="86"/>
  <c r="AA159" i="86"/>
  <c r="X156" i="86"/>
  <c r="Z155" i="86"/>
  <c r="R170" i="86"/>
  <c r="AE168" i="86"/>
  <c r="V168" i="86"/>
  <c r="X166" i="86"/>
  <c r="AC196" i="86"/>
  <c r="X230" i="86"/>
  <c r="W228" i="86"/>
  <c r="W225" i="86"/>
  <c r="I225" i="86"/>
  <c r="I259" i="86"/>
  <c r="R257" i="86"/>
  <c r="P256" i="86"/>
  <c r="I277" i="86"/>
  <c r="R274" i="86"/>
  <c r="AC271" i="86"/>
  <c r="T271" i="86"/>
  <c r="AE271" i="86"/>
  <c r="I308" i="86"/>
  <c r="R324" i="86"/>
  <c r="AC168" i="86"/>
  <c r="T168" i="86"/>
  <c r="W166" i="86"/>
  <c r="AB196" i="86"/>
  <c r="W230" i="86"/>
  <c r="T228" i="86"/>
  <c r="AD228" i="86" s="1"/>
  <c r="AB271" i="86"/>
  <c r="AC120" i="86"/>
  <c r="L120" i="86"/>
  <c r="AD120" i="86" s="1"/>
  <c r="W136" i="86"/>
  <c r="AA160" i="86"/>
  <c r="AE156" i="86"/>
  <c r="V156" i="86"/>
  <c r="T151" i="86"/>
  <c r="V166" i="86"/>
  <c r="AA203" i="86"/>
  <c r="AD200" i="86"/>
  <c r="AA196" i="86"/>
  <c r="X195" i="86"/>
  <c r="AE217" i="86"/>
  <c r="V213" i="86"/>
  <c r="AE211" i="86"/>
  <c r="AE234" i="86"/>
  <c r="AE230" i="86"/>
  <c r="V230" i="86"/>
  <c r="AE225" i="86"/>
  <c r="T225" i="86"/>
  <c r="AE246" i="86"/>
  <c r="Z243" i="86"/>
  <c r="L254" i="86"/>
  <c r="AE259" i="86"/>
  <c r="AB255" i="86"/>
  <c r="AA278" i="86"/>
  <c r="AE275" i="86"/>
  <c r="V275" i="86"/>
  <c r="Z274" i="86"/>
  <c r="AD290" i="86"/>
  <c r="V310" i="86"/>
  <c r="AB308" i="86"/>
  <c r="AA305" i="86"/>
  <c r="AB302" i="86"/>
  <c r="Y300" i="86"/>
  <c r="Z324" i="86"/>
  <c r="L324" i="86"/>
  <c r="AD324" i="86" s="1"/>
  <c r="AE322" i="86"/>
  <c r="AE320" i="86"/>
  <c r="V318" i="86"/>
  <c r="AE315" i="86"/>
  <c r="J107" i="86"/>
  <c r="W107" i="86"/>
  <c r="Z107" i="86"/>
  <c r="AE115" i="86"/>
  <c r="J114" i="86"/>
  <c r="W114" i="86"/>
  <c r="Z114" i="86"/>
  <c r="AE114" i="86"/>
  <c r="Z111" i="86"/>
  <c r="AB108" i="86"/>
  <c r="Z106" i="86"/>
  <c r="W127" i="86"/>
  <c r="AB142" i="86"/>
  <c r="R180" i="86"/>
  <c r="P180" i="86"/>
  <c r="J126" i="86"/>
  <c r="T126" i="86"/>
  <c r="AE126" i="86"/>
  <c r="V126" i="86"/>
  <c r="AA126" i="86"/>
  <c r="J122" i="86"/>
  <c r="W122" i="86"/>
  <c r="AA122" i="86"/>
  <c r="Z113" i="86"/>
  <c r="W111" i="86"/>
  <c r="AE128" i="86"/>
  <c r="L124" i="86"/>
  <c r="AD124" i="86" s="1"/>
  <c r="T124" i="86"/>
  <c r="V124" i="86"/>
  <c r="AA124" i="86"/>
  <c r="P189" i="86"/>
  <c r="R189" i="86"/>
  <c r="J109" i="86"/>
  <c r="I109" i="86"/>
  <c r="N109" i="86" s="1"/>
  <c r="R109" i="86" s="1"/>
  <c r="V109" i="86"/>
  <c r="AB109" i="86"/>
  <c r="V127" i="86"/>
  <c r="L143" i="86"/>
  <c r="AD143" i="86" s="1"/>
  <c r="X143" i="86"/>
  <c r="AB143" i="86"/>
  <c r="I143" i="86"/>
  <c r="N143" i="86" s="1"/>
  <c r="P143" i="86" s="1"/>
  <c r="J142" i="86"/>
  <c r="AD110" i="86"/>
  <c r="AB128" i="86"/>
  <c r="AC126" i="86"/>
  <c r="AE124" i="86"/>
  <c r="W139" i="86"/>
  <c r="Z135" i="86"/>
  <c r="I135" i="86"/>
  <c r="N135" i="86" s="1"/>
  <c r="R135" i="86" s="1"/>
  <c r="AA135" i="86"/>
  <c r="L135" i="86"/>
  <c r="AD135" i="86" s="1"/>
  <c r="AC135" i="86"/>
  <c r="J135" i="86"/>
  <c r="AB135" i="86"/>
  <c r="V135" i="86"/>
  <c r="AE135" i="86"/>
  <c r="R185" i="86"/>
  <c r="P185" i="86"/>
  <c r="AB110" i="86"/>
  <c r="AE107" i="86"/>
  <c r="AE122" i="86"/>
  <c r="P173" i="86"/>
  <c r="R173" i="86"/>
  <c r="L128" i="86"/>
  <c r="AD128" i="86" s="1"/>
  <c r="I128" i="86"/>
  <c r="N128" i="86" s="1"/>
  <c r="R128" i="86" s="1"/>
  <c r="AC128" i="86"/>
  <c r="J128" i="86"/>
  <c r="W128" i="86"/>
  <c r="AA104" i="86"/>
  <c r="T104" i="86"/>
  <c r="L104" i="86"/>
  <c r="AC104" i="86"/>
  <c r="J113" i="86"/>
  <c r="I113" i="86"/>
  <c r="N113" i="86" s="1"/>
  <c r="R113" i="86" s="1"/>
  <c r="V113" i="86"/>
  <c r="AB113" i="86"/>
  <c r="J111" i="86"/>
  <c r="AB111" i="86"/>
  <c r="I111" i="86"/>
  <c r="N111" i="86" s="1"/>
  <c r="R111" i="86" s="1"/>
  <c r="AA134" i="86"/>
  <c r="AC134" i="86"/>
  <c r="X134" i="86"/>
  <c r="J104" i="86"/>
  <c r="J108" i="86"/>
  <c r="AE108" i="86"/>
  <c r="V108" i="86"/>
  <c r="AB107" i="86"/>
  <c r="J106" i="86"/>
  <c r="W106" i="86"/>
  <c r="X106" i="86"/>
  <c r="AB106" i="86"/>
  <c r="X128" i="86"/>
  <c r="X126" i="86"/>
  <c r="L125" i="86"/>
  <c r="AD125" i="86" s="1"/>
  <c r="T125" i="86"/>
  <c r="AE125" i="86"/>
  <c r="V125" i="86"/>
  <c r="AA125" i="86"/>
  <c r="AB124" i="86"/>
  <c r="AB122" i="86"/>
  <c r="J134" i="86"/>
  <c r="X138" i="86"/>
  <c r="J171" i="86"/>
  <c r="L171" i="86"/>
  <c r="AD171" i="86" s="1"/>
  <c r="AC171" i="86"/>
  <c r="T171" i="86"/>
  <c r="AE171" i="86"/>
  <c r="V171" i="86"/>
  <c r="W171" i="86"/>
  <c r="Y171" i="86"/>
  <c r="I171" i="86"/>
  <c r="AB171" i="86"/>
  <c r="J197" i="86"/>
  <c r="AC197" i="86"/>
  <c r="AE197" i="86"/>
  <c r="V197" i="86"/>
  <c r="Z197" i="86"/>
  <c r="H192" i="86"/>
  <c r="J110" i="86"/>
  <c r="W110" i="86"/>
  <c r="Z110" i="86"/>
  <c r="AE110" i="86"/>
  <c r="L127" i="86"/>
  <c r="AD127" i="86" s="1"/>
  <c r="J127" i="86"/>
  <c r="T127" i="86"/>
  <c r="AE127" i="86"/>
  <c r="X127" i="86"/>
  <c r="AB126" i="86"/>
  <c r="L142" i="86"/>
  <c r="AD142" i="86" s="1"/>
  <c r="V142" i="86"/>
  <c r="W142" i="86"/>
  <c r="X142" i="86"/>
  <c r="AE138" i="86"/>
  <c r="X104" i="86"/>
  <c r="J115" i="86"/>
  <c r="Z115" i="86"/>
  <c r="AB115" i="86"/>
  <c r="I115" i="86"/>
  <c r="N115" i="86" s="1"/>
  <c r="I110" i="86"/>
  <c r="N110" i="86" s="1"/>
  <c r="R110" i="86" s="1"/>
  <c r="AE109" i="86"/>
  <c r="V107" i="86"/>
  <c r="V128" i="86"/>
  <c r="AC127" i="86"/>
  <c r="W126" i="86"/>
  <c r="X124" i="86"/>
  <c r="V122" i="86"/>
  <c r="T134" i="86"/>
  <c r="AE143" i="86"/>
  <c r="L141" i="86"/>
  <c r="AD141" i="86" s="1"/>
  <c r="I141" i="86"/>
  <c r="N141" i="86" s="1"/>
  <c r="P141" i="86" s="1"/>
  <c r="J141" i="86"/>
  <c r="V141" i="86"/>
  <c r="X141" i="86"/>
  <c r="L139" i="86"/>
  <c r="AD139" i="86" s="1"/>
  <c r="X139" i="86"/>
  <c r="AB139" i="86"/>
  <c r="I139" i="86"/>
  <c r="N139" i="86" s="1"/>
  <c r="P139" i="86" s="1"/>
  <c r="Z158" i="86"/>
  <c r="W158" i="86"/>
  <c r="X158" i="86"/>
  <c r="I158" i="86"/>
  <c r="N158" i="86" s="1"/>
  <c r="R158" i="86" s="1"/>
  <c r="AA158" i="86"/>
  <c r="L158" i="86"/>
  <c r="AD158" i="86" s="1"/>
  <c r="J158" i="86"/>
  <c r="AB158" i="86"/>
  <c r="AC158" i="86"/>
  <c r="V158" i="86"/>
  <c r="AE158" i="86"/>
  <c r="J174" i="86"/>
  <c r="L174" i="86"/>
  <c r="AD174" i="86" s="1"/>
  <c r="AB174" i="86"/>
  <c r="AC174" i="86"/>
  <c r="T174" i="86"/>
  <c r="AE174" i="86"/>
  <c r="V174" i="86"/>
  <c r="W174" i="86"/>
  <c r="I174" i="86"/>
  <c r="Z174" i="86"/>
  <c r="I122" i="86"/>
  <c r="N122" i="86" s="1"/>
  <c r="P122" i="86" s="1"/>
  <c r="L138" i="86"/>
  <c r="AD138" i="86" s="1"/>
  <c r="J138" i="86"/>
  <c r="V138" i="86"/>
  <c r="W138" i="86"/>
  <c r="AB138" i="86"/>
  <c r="P187" i="86"/>
  <c r="R187" i="86"/>
  <c r="J183" i="86"/>
  <c r="AE183" i="86"/>
  <c r="V183" i="86"/>
  <c r="W183" i="86"/>
  <c r="I183" i="86"/>
  <c r="J136" i="86"/>
  <c r="X160" i="86"/>
  <c r="AB159" i="86"/>
  <c r="J159" i="86"/>
  <c r="X155" i="86"/>
  <c r="W153" i="86"/>
  <c r="Y152" i="86"/>
  <c r="V175" i="86"/>
  <c r="W172" i="86"/>
  <c r="V170" i="86"/>
  <c r="AA169" i="86"/>
  <c r="AB167" i="86"/>
  <c r="I167" i="86"/>
  <c r="X167" i="86"/>
  <c r="P165" i="86"/>
  <c r="R165" i="86"/>
  <c r="J181" i="86"/>
  <c r="V181" i="86"/>
  <c r="I181" i="86"/>
  <c r="H177" i="86"/>
  <c r="Y205" i="86"/>
  <c r="X202" i="86"/>
  <c r="Z201" i="86"/>
  <c r="X200" i="86"/>
  <c r="X199" i="86"/>
  <c r="AC153" i="86"/>
  <c r="L169" i="86"/>
  <c r="AD169" i="86" s="1"/>
  <c r="Z169" i="86"/>
  <c r="J185" i="86"/>
  <c r="I185" i="86"/>
  <c r="W185" i="86"/>
  <c r="J180" i="86"/>
  <c r="I180" i="86"/>
  <c r="W180" i="86"/>
  <c r="R194" i="86"/>
  <c r="N192" i="86"/>
  <c r="T202" i="86"/>
  <c r="V201" i="86"/>
  <c r="T199" i="86"/>
  <c r="AD136" i="86"/>
  <c r="AE160" i="86"/>
  <c r="V160" i="86"/>
  <c r="W121" i="86"/>
  <c r="AB136" i="86"/>
  <c r="AE145" i="86"/>
  <c r="V145" i="86"/>
  <c r="T160" i="86"/>
  <c r="X159" i="86"/>
  <c r="AE157" i="86"/>
  <c r="V157" i="86"/>
  <c r="AC155" i="86"/>
  <c r="T155" i="86"/>
  <c r="AB153" i="86"/>
  <c r="J153" i="86"/>
  <c r="AE152" i="86"/>
  <c r="V152" i="86"/>
  <c r="W151" i="86"/>
  <c r="Z150" i="86"/>
  <c r="T164" i="86"/>
  <c r="AC175" i="86"/>
  <c r="Z173" i="86"/>
  <c r="I173" i="86"/>
  <c r="R172" i="86"/>
  <c r="AA170" i="86"/>
  <c r="W169" i="86"/>
  <c r="V167" i="86"/>
  <c r="AB165" i="86"/>
  <c r="I165" i="86"/>
  <c r="X165" i="86"/>
  <c r="J189" i="86"/>
  <c r="J187" i="86"/>
  <c r="AE181" i="86"/>
  <c r="T205" i="86"/>
  <c r="AC203" i="86"/>
  <c r="J214" i="86"/>
  <c r="I214" i="86"/>
  <c r="V214" i="86"/>
  <c r="W214" i="86"/>
  <c r="AD214" i="86"/>
  <c r="AE214" i="86"/>
  <c r="P224" i="86"/>
  <c r="R224" i="86"/>
  <c r="T153" i="86"/>
  <c r="AE112" i="86"/>
  <c r="V121" i="86"/>
  <c r="Y136" i="86"/>
  <c r="T145" i="86"/>
  <c r="AC160" i="86"/>
  <c r="L160" i="86"/>
  <c r="AD160" i="86" s="1"/>
  <c r="W159" i="86"/>
  <c r="T157" i="86"/>
  <c r="AB155" i="86"/>
  <c r="AA153" i="86"/>
  <c r="I153" i="86"/>
  <c r="N153" i="86" s="1"/>
  <c r="R153" i="86" s="1"/>
  <c r="AC152" i="86"/>
  <c r="J152" i="86"/>
  <c r="AE151" i="86"/>
  <c r="V151" i="86"/>
  <c r="AA164" i="86"/>
  <c r="AB175" i="86"/>
  <c r="L175" i="86"/>
  <c r="AD175" i="86" s="1"/>
  <c r="AC172" i="86"/>
  <c r="Z170" i="86"/>
  <c r="V169" i="86"/>
  <c r="T167" i="86"/>
  <c r="P186" i="86"/>
  <c r="W181" i="86"/>
  <c r="I203" i="86"/>
  <c r="V203" i="86"/>
  <c r="AD203" i="86"/>
  <c r="J203" i="86"/>
  <c r="Z203" i="86"/>
  <c r="AC202" i="86"/>
  <c r="AE201" i="86"/>
  <c r="AE200" i="86"/>
  <c r="R209" i="86"/>
  <c r="N207" i="86"/>
  <c r="J219" i="86"/>
  <c r="V219" i="86"/>
  <c r="W219" i="86"/>
  <c r="Z219" i="86"/>
  <c r="AE219" i="86"/>
  <c r="I219" i="86"/>
  <c r="J218" i="86"/>
  <c r="I218" i="86"/>
  <c r="V218" i="86"/>
  <c r="W218" i="86"/>
  <c r="Z218" i="86"/>
  <c r="AE218" i="86"/>
  <c r="J258" i="86"/>
  <c r="W258" i="86"/>
  <c r="AA258" i="86"/>
  <c r="I258" i="86"/>
  <c r="V258" i="86"/>
  <c r="AB258" i="86"/>
  <c r="AE258" i="86"/>
  <c r="P167" i="86"/>
  <c r="R167" i="86"/>
  <c r="AB179" i="86"/>
  <c r="J179" i="86"/>
  <c r="T179" i="86"/>
  <c r="J202" i="86"/>
  <c r="L202" i="86"/>
  <c r="AD202" i="86" s="1"/>
  <c r="AA202" i="86"/>
  <c r="W202" i="86"/>
  <c r="AE202" i="86"/>
  <c r="J201" i="86"/>
  <c r="X201" i="86"/>
  <c r="Y201" i="86"/>
  <c r="T201" i="86"/>
  <c r="AC201" i="86"/>
  <c r="J199" i="86"/>
  <c r="Z199" i="86"/>
  <c r="L199" i="86"/>
  <c r="AD199" i="86" s="1"/>
  <c r="AA199" i="86"/>
  <c r="W199" i="86"/>
  <c r="AE199" i="86"/>
  <c r="J212" i="86"/>
  <c r="I212" i="86"/>
  <c r="V212" i="86"/>
  <c r="W212" i="86"/>
  <c r="AE212" i="86"/>
  <c r="J235" i="86"/>
  <c r="I235" i="86"/>
  <c r="V235" i="86"/>
  <c r="W235" i="86"/>
  <c r="Z235" i="86"/>
  <c r="AE235" i="86"/>
  <c r="P226" i="86"/>
  <c r="R226" i="86"/>
  <c r="I280" i="86"/>
  <c r="X280" i="86"/>
  <c r="J280" i="86"/>
  <c r="Y280" i="86"/>
  <c r="AB280" i="86"/>
  <c r="L280" i="86"/>
  <c r="AD280" i="86"/>
  <c r="AE280" i="86"/>
  <c r="T280" i="86"/>
  <c r="V280" i="86"/>
  <c r="W280" i="86"/>
  <c r="Z280" i="86"/>
  <c r="AA280" i="86"/>
  <c r="J307" i="86"/>
  <c r="I307" i="86"/>
  <c r="AB307" i="86"/>
  <c r="AC307" i="86"/>
  <c r="T307" i="86"/>
  <c r="V307" i="86"/>
  <c r="W307" i="86"/>
  <c r="AA307" i="86"/>
  <c r="AE307" i="86"/>
  <c r="Y153" i="86"/>
  <c r="L179" i="86"/>
  <c r="AD179" i="86" s="1"/>
  <c r="J184" i="86"/>
  <c r="AE180" i="86"/>
  <c r="I205" i="86"/>
  <c r="L205" i="86"/>
  <c r="AD205" i="86" s="1"/>
  <c r="AA205" i="86"/>
  <c r="W205" i="86"/>
  <c r="AE205" i="86"/>
  <c r="Z202" i="86"/>
  <c r="AB201" i="86"/>
  <c r="AB200" i="86"/>
  <c r="T200" i="86"/>
  <c r="AC200" i="86"/>
  <c r="I200" i="86"/>
  <c r="Y200" i="86"/>
  <c r="AB199" i="86"/>
  <c r="AC239" i="86"/>
  <c r="AB239" i="86"/>
  <c r="H237" i="86"/>
  <c r="P246" i="86"/>
  <c r="R246" i="86"/>
  <c r="X153" i="86"/>
  <c r="Z152" i="86"/>
  <c r="J164" i="86"/>
  <c r="W175" i="86"/>
  <c r="AB169" i="86"/>
  <c r="P166" i="86"/>
  <c r="R166" i="86"/>
  <c r="P179" i="86"/>
  <c r="N177" i="86"/>
  <c r="J190" i="86"/>
  <c r="W190" i="86"/>
  <c r="I190" i="86"/>
  <c r="J188" i="86"/>
  <c r="I188" i="86"/>
  <c r="V188" i="86"/>
  <c r="Z205" i="86"/>
  <c r="Y202" i="86"/>
  <c r="AA201" i="86"/>
  <c r="Z200" i="86"/>
  <c r="Y199" i="86"/>
  <c r="J210" i="86"/>
  <c r="I210" i="86"/>
  <c r="H207" i="86"/>
  <c r="V210" i="86"/>
  <c r="W210" i="86"/>
  <c r="AE210" i="86"/>
  <c r="J245" i="86"/>
  <c r="V245" i="86"/>
  <c r="I245" i="86"/>
  <c r="W245" i="86"/>
  <c r="Z245" i="86"/>
  <c r="AB245" i="86"/>
  <c r="AC198" i="86"/>
  <c r="T198" i="86"/>
  <c r="AE196" i="86"/>
  <c r="V196" i="86"/>
  <c r="V220" i="86"/>
  <c r="Z217" i="86"/>
  <c r="V216" i="86"/>
  <c r="I215" i="86"/>
  <c r="R213" i="86"/>
  <c r="R211" i="86"/>
  <c r="I233" i="86"/>
  <c r="AE232" i="86"/>
  <c r="W232" i="86"/>
  <c r="AB228" i="86"/>
  <c r="T227" i="86"/>
  <c r="Z226" i="86"/>
  <c r="I226" i="86"/>
  <c r="N237" i="86"/>
  <c r="W250" i="86"/>
  <c r="W249" i="86"/>
  <c r="W248" i="86"/>
  <c r="R247" i="86"/>
  <c r="AB241" i="86"/>
  <c r="R240" i="86"/>
  <c r="AC277" i="86"/>
  <c r="P276" i="86"/>
  <c r="R276" i="86"/>
  <c r="P273" i="86"/>
  <c r="R273" i="86"/>
  <c r="AB272" i="86"/>
  <c r="J246" i="86"/>
  <c r="V246" i="86"/>
  <c r="J242" i="86"/>
  <c r="I242" i="86"/>
  <c r="AB278" i="86"/>
  <c r="T278" i="86"/>
  <c r="AC278" i="86"/>
  <c r="I278" i="86"/>
  <c r="X278" i="86"/>
  <c r="T272" i="86"/>
  <c r="AC272" i="86"/>
  <c r="V272" i="86"/>
  <c r="AE272" i="86"/>
  <c r="J272" i="86"/>
  <c r="Y272" i="86"/>
  <c r="J287" i="86"/>
  <c r="T287" i="86"/>
  <c r="V287" i="86"/>
  <c r="AC287" i="86"/>
  <c r="AD287" i="86"/>
  <c r="AC299" i="86"/>
  <c r="H297" i="86"/>
  <c r="AA299" i="86"/>
  <c r="P308" i="86"/>
  <c r="R308" i="86"/>
  <c r="AA325" i="86"/>
  <c r="I325" i="86"/>
  <c r="X325" i="86"/>
  <c r="J325" i="86"/>
  <c r="Y325" i="86"/>
  <c r="L325" i="86"/>
  <c r="AD325" i="86" s="1"/>
  <c r="Z325" i="86"/>
  <c r="AB325" i="86"/>
  <c r="AC325" i="86"/>
  <c r="T325" i="86"/>
  <c r="V325" i="86"/>
  <c r="AE325" i="86"/>
  <c r="AE215" i="86"/>
  <c r="X226" i="86"/>
  <c r="P244" i="86"/>
  <c r="R244" i="86"/>
  <c r="AE242" i="86"/>
  <c r="J257" i="86"/>
  <c r="V257" i="86"/>
  <c r="W257" i="86"/>
  <c r="I257" i="86"/>
  <c r="AE257" i="86"/>
  <c r="Z278" i="86"/>
  <c r="L277" i="86"/>
  <c r="AD277" i="86" s="1"/>
  <c r="Z277" i="86"/>
  <c r="AA277" i="86"/>
  <c r="V277" i="86"/>
  <c r="I276" i="86"/>
  <c r="X276" i="86"/>
  <c r="J276" i="86"/>
  <c r="Y276" i="86"/>
  <c r="AB276" i="86"/>
  <c r="I273" i="86"/>
  <c r="X273" i="86"/>
  <c r="J273" i="86"/>
  <c r="Y273" i="86"/>
  <c r="AB273" i="86"/>
  <c r="Z272" i="86"/>
  <c r="P270" i="86"/>
  <c r="R270" i="86"/>
  <c r="N267" i="86"/>
  <c r="J299" i="86"/>
  <c r="J303" i="86"/>
  <c r="AB303" i="86"/>
  <c r="AC303" i="86"/>
  <c r="AE303" i="86"/>
  <c r="T303" i="86"/>
  <c r="V303" i="86"/>
  <c r="W303" i="86"/>
  <c r="I319" i="86"/>
  <c r="X319" i="86"/>
  <c r="J319" i="86"/>
  <c r="Y319" i="86"/>
  <c r="L319" i="86"/>
  <c r="AD319" i="86" s="1"/>
  <c r="Z319" i="86"/>
  <c r="AA319" i="86"/>
  <c r="AB319" i="86"/>
  <c r="T319" i="86"/>
  <c r="AC319" i="86"/>
  <c r="V319" i="86"/>
  <c r="AE319" i="86"/>
  <c r="AD215" i="86"/>
  <c r="AE233" i="86"/>
  <c r="AB232" i="86"/>
  <c r="R229" i="86"/>
  <c r="AB227" i="86"/>
  <c r="W226" i="86"/>
  <c r="J247" i="86"/>
  <c r="V247" i="86"/>
  <c r="AB246" i="86"/>
  <c r="AB242" i="86"/>
  <c r="J240" i="86"/>
  <c r="W240" i="86"/>
  <c r="AC269" i="86"/>
  <c r="H267" i="86"/>
  <c r="Y278" i="86"/>
  <c r="X277" i="86"/>
  <c r="AA276" i="86"/>
  <c r="AA273" i="86"/>
  <c r="X272" i="86"/>
  <c r="R284" i="86"/>
  <c r="J286" i="86"/>
  <c r="AC286" i="86"/>
  <c r="T286" i="86"/>
  <c r="N282" i="86"/>
  <c r="Y198" i="86"/>
  <c r="Z196" i="86"/>
  <c r="AC195" i="86"/>
  <c r="T195" i="86"/>
  <c r="AE220" i="86"/>
  <c r="I217" i="86"/>
  <c r="AE216" i="86"/>
  <c r="Z215" i="86"/>
  <c r="R214" i="86"/>
  <c r="R212" i="86"/>
  <c r="R210" i="86"/>
  <c r="Z233" i="86"/>
  <c r="AA232" i="86"/>
  <c r="L232" i="86"/>
  <c r="V231" i="86"/>
  <c r="AC229" i="86"/>
  <c r="V228" i="86"/>
  <c r="AA227" i="86"/>
  <c r="J227" i="86"/>
  <c r="AE226" i="86"/>
  <c r="V226" i="86"/>
  <c r="AE250" i="86"/>
  <c r="I250" i="86"/>
  <c r="AE249" i="86"/>
  <c r="I249" i="86"/>
  <c r="AE248" i="86"/>
  <c r="I248" i="86"/>
  <c r="Z246" i="86"/>
  <c r="R245" i="86"/>
  <c r="AB243" i="86"/>
  <c r="Z242" i="86"/>
  <c r="R254" i="86"/>
  <c r="H252" i="86"/>
  <c r="W278" i="86"/>
  <c r="W277" i="86"/>
  <c r="Z276" i="86"/>
  <c r="Z273" i="86"/>
  <c r="W272" i="86"/>
  <c r="J270" i="86"/>
  <c r="X270" i="86"/>
  <c r="L270" i="86"/>
  <c r="AD270" i="86" s="1"/>
  <c r="Y270" i="86"/>
  <c r="AA270" i="86"/>
  <c r="AB270" i="86"/>
  <c r="J285" i="86"/>
  <c r="T285" i="86"/>
  <c r="V285" i="86"/>
  <c r="AC285" i="86"/>
  <c r="J309" i="86"/>
  <c r="T309" i="86"/>
  <c r="V309" i="86"/>
  <c r="W309" i="86"/>
  <c r="I309" i="86"/>
  <c r="AB309" i="86"/>
  <c r="AC309" i="86"/>
  <c r="Y196" i="86"/>
  <c r="W215" i="86"/>
  <c r="W233" i="86"/>
  <c r="Z232" i="86"/>
  <c r="I232" i="86"/>
  <c r="X227" i="86"/>
  <c r="I227" i="86"/>
  <c r="AC226" i="86"/>
  <c r="W246" i="86"/>
  <c r="W242" i="86"/>
  <c r="AB257" i="86"/>
  <c r="N252" i="86"/>
  <c r="P280" i="86"/>
  <c r="R280" i="86"/>
  <c r="R279" i="86"/>
  <c r="V278" i="86"/>
  <c r="T277" i="86"/>
  <c r="W276" i="86"/>
  <c r="W273" i="86"/>
  <c r="R272" i="86"/>
  <c r="J292" i="86"/>
  <c r="T292" i="86"/>
  <c r="V292" i="86"/>
  <c r="AC292" i="86"/>
  <c r="AD292" i="86"/>
  <c r="X299" i="86"/>
  <c r="P306" i="86"/>
  <c r="R306" i="86"/>
  <c r="V215" i="86"/>
  <c r="V233" i="86"/>
  <c r="AB226" i="86"/>
  <c r="H222" i="86"/>
  <c r="V242" i="86"/>
  <c r="J241" i="86"/>
  <c r="AE241" i="86"/>
  <c r="AA257" i="86"/>
  <c r="P278" i="86"/>
  <c r="R278" i="86"/>
  <c r="V276" i="86"/>
  <c r="J295" i="86"/>
  <c r="T295" i="86"/>
  <c r="V295" i="86"/>
  <c r="Z295" i="86"/>
  <c r="AD295" i="86"/>
  <c r="P310" i="86"/>
  <c r="R310" i="86"/>
  <c r="AA303" i="86"/>
  <c r="W325" i="86"/>
  <c r="T254" i="86"/>
  <c r="V265" i="86"/>
  <c r="V264" i="86"/>
  <c r="V263" i="86"/>
  <c r="V262" i="86"/>
  <c r="V261" i="86"/>
  <c r="Y255" i="86"/>
  <c r="L255" i="86"/>
  <c r="AD255" i="86" s="1"/>
  <c r="Z279" i="86"/>
  <c r="L279" i="86"/>
  <c r="AD279" i="86" s="1"/>
  <c r="Z275" i="86"/>
  <c r="V284" i="86"/>
  <c r="V291" i="86"/>
  <c r="AC289" i="86"/>
  <c r="AE308" i="86"/>
  <c r="AC305" i="86"/>
  <c r="AE304" i="86"/>
  <c r="T304" i="86"/>
  <c r="AA302" i="86"/>
  <c r="AE301" i="86"/>
  <c r="V301" i="86"/>
  <c r="AA300" i="86"/>
  <c r="X323" i="86"/>
  <c r="I323" i="86"/>
  <c r="T322" i="86"/>
  <c r="Y320" i="86"/>
  <c r="J320" i="86"/>
  <c r="AA318" i="86"/>
  <c r="Y317" i="86"/>
  <c r="J317" i="86"/>
  <c r="AB315" i="86"/>
  <c r="R315" i="86"/>
  <c r="Z289" i="86"/>
  <c r="AB305" i="86"/>
  <c r="I305" i="86"/>
  <c r="Y302" i="86"/>
  <c r="I302" i="86"/>
  <c r="AC301" i="86"/>
  <c r="T301" i="86"/>
  <c r="Z300" i="86"/>
  <c r="AC322" i="86"/>
  <c r="R322" i="86"/>
  <c r="X320" i="86"/>
  <c r="I320" i="86"/>
  <c r="Z318" i="86"/>
  <c r="X317" i="86"/>
  <c r="I317" i="86"/>
  <c r="AA315" i="86"/>
  <c r="AB301" i="86"/>
  <c r="AB322" i="86"/>
  <c r="Z315" i="86"/>
  <c r="AD293" i="86"/>
  <c r="T289" i="86"/>
  <c r="W305" i="86"/>
  <c r="AB304" i="86"/>
  <c r="R303" i="86"/>
  <c r="W302" i="86"/>
  <c r="AA301" i="86"/>
  <c r="X300" i="86"/>
  <c r="J300" i="86"/>
  <c r="AD323" i="86"/>
  <c r="T323" i="86"/>
  <c r="Z322" i="86"/>
  <c r="L322" i="86"/>
  <c r="AD322" i="86" s="1"/>
  <c r="AD320" i="86"/>
  <c r="V320" i="86"/>
  <c r="X318" i="86"/>
  <c r="J318" i="86"/>
  <c r="AE317" i="86"/>
  <c r="V317" i="86"/>
  <c r="Y315" i="86"/>
  <c r="L315" i="86"/>
  <c r="AD315" i="86" s="1"/>
  <c r="AB265" i="86"/>
  <c r="AB264" i="86"/>
  <c r="AB263" i="86"/>
  <c r="AB262" i="86"/>
  <c r="AB261" i="86"/>
  <c r="AA259" i="86"/>
  <c r="AC255" i="86"/>
  <c r="R269" i="86"/>
  <c r="AC293" i="86"/>
  <c r="AC288" i="86"/>
  <c r="V305" i="86"/>
  <c r="AA304" i="86"/>
  <c r="I304" i="86"/>
  <c r="V302" i="86"/>
  <c r="Z301" i="86"/>
  <c r="AE300" i="86"/>
  <c r="W300" i="86"/>
  <c r="N297" i="86"/>
  <c r="AC323" i="86"/>
  <c r="R323" i="86"/>
  <c r="Y322" i="86"/>
  <c r="J322" i="86"/>
  <c r="AC320" i="86"/>
  <c r="T320" i="86"/>
  <c r="W318" i="86"/>
  <c r="AC317" i="86"/>
  <c r="T317" i="86"/>
  <c r="X315" i="86"/>
  <c r="J315" i="86"/>
  <c r="H282" i="86"/>
  <c r="T305" i="86"/>
  <c r="AE302" i="86"/>
  <c r="T302" i="86"/>
  <c r="Y301" i="86"/>
  <c r="I301" i="86"/>
  <c r="X322" i="86"/>
  <c r="I322" i="86"/>
  <c r="R320" i="86"/>
  <c r="R317" i="86"/>
  <c r="W315" i="86"/>
  <c r="C312" i="86"/>
  <c r="I314" i="86"/>
  <c r="W314" i="86"/>
  <c r="V314" i="86"/>
  <c r="J314" i="86"/>
  <c r="X314" i="86"/>
  <c r="L314" i="86"/>
  <c r="AD314" i="86" s="1"/>
  <c r="Y314" i="86"/>
  <c r="Z314" i="86"/>
  <c r="AA314" i="86"/>
  <c r="AB314" i="86"/>
  <c r="T314" i="86"/>
  <c r="H312" i="86"/>
  <c r="AE314" i="86"/>
  <c r="N312" i="86"/>
  <c r="Z310" i="86"/>
  <c r="Z309" i="86"/>
  <c r="Z308" i="86"/>
  <c r="Z307" i="86"/>
  <c r="Z306" i="86"/>
  <c r="Z305" i="86"/>
  <c r="Z304" i="86"/>
  <c r="Z303" i="86"/>
  <c r="Z302" i="86"/>
  <c r="Y310" i="86"/>
  <c r="L310" i="86"/>
  <c r="AD310" i="86" s="1"/>
  <c r="Y309" i="86"/>
  <c r="L309" i="86"/>
  <c r="AD309" i="86" s="1"/>
  <c r="Y308" i="86"/>
  <c r="L308" i="86"/>
  <c r="AD308" i="86" s="1"/>
  <c r="Y307" i="86"/>
  <c r="L307" i="86"/>
  <c r="AD307" i="86" s="1"/>
  <c r="Y306" i="86"/>
  <c r="L306" i="86"/>
  <c r="AD306" i="86" s="1"/>
  <c r="Y305" i="86"/>
  <c r="L305" i="86"/>
  <c r="L304" i="86"/>
  <c r="AD304" i="86" s="1"/>
  <c r="L303" i="86"/>
  <c r="AD303" i="86" s="1"/>
  <c r="L302" i="86"/>
  <c r="AD302" i="86" s="1"/>
  <c r="L301" i="86"/>
  <c r="AD301" i="86" s="1"/>
  <c r="X310" i="86"/>
  <c r="X309" i="86"/>
  <c r="X308" i="86"/>
  <c r="X307" i="86"/>
  <c r="X306" i="86"/>
  <c r="X305" i="86"/>
  <c r="X304" i="86"/>
  <c r="X303" i="86"/>
  <c r="V299" i="86"/>
  <c r="I299" i="86"/>
  <c r="W299" i="86"/>
  <c r="L299" i="86"/>
  <c r="Y299" i="86"/>
  <c r="Z299" i="86"/>
  <c r="AB299" i="86"/>
  <c r="T299" i="86"/>
  <c r="AE295" i="86"/>
  <c r="W295" i="86"/>
  <c r="I295" i="86"/>
  <c r="AE294" i="86"/>
  <c r="W294" i="86"/>
  <c r="I294" i="86"/>
  <c r="AE293" i="86"/>
  <c r="W293" i="86"/>
  <c r="I293" i="86"/>
  <c r="AE292" i="86"/>
  <c r="W292" i="86"/>
  <c r="I292" i="86"/>
  <c r="AE291" i="86"/>
  <c r="W291" i="86"/>
  <c r="I291" i="86"/>
  <c r="AE290" i="86"/>
  <c r="W290" i="86"/>
  <c r="I290" i="86"/>
  <c r="AE289" i="86"/>
  <c r="W289" i="86"/>
  <c r="I289" i="86"/>
  <c r="AE288" i="86"/>
  <c r="W288" i="86"/>
  <c r="I288" i="86"/>
  <c r="AE287" i="86"/>
  <c r="W287" i="86"/>
  <c r="I287" i="86"/>
  <c r="AE286" i="86"/>
  <c r="W286" i="86"/>
  <c r="I286" i="86"/>
  <c r="AE285" i="86"/>
  <c r="W285" i="86"/>
  <c r="I285" i="86"/>
  <c r="AB295" i="86"/>
  <c r="R295" i="86"/>
  <c r="AB294" i="86"/>
  <c r="R294" i="86"/>
  <c r="AB293" i="86"/>
  <c r="R293" i="86"/>
  <c r="AB292" i="86"/>
  <c r="R292" i="86"/>
  <c r="AB291" i="86"/>
  <c r="R291" i="86"/>
  <c r="AB290" i="86"/>
  <c r="R290" i="86"/>
  <c r="AB289" i="86"/>
  <c r="R289" i="86"/>
  <c r="AB288" i="86"/>
  <c r="R288" i="86"/>
  <c r="AB287" i="86"/>
  <c r="R287" i="86"/>
  <c r="AB286" i="86"/>
  <c r="R286" i="86"/>
  <c r="AB285" i="86"/>
  <c r="R285" i="86"/>
  <c r="AA295" i="86"/>
  <c r="AA294" i="86"/>
  <c r="AA293" i="86"/>
  <c r="AA292" i="86"/>
  <c r="AA291" i="86"/>
  <c r="AA290" i="86"/>
  <c r="AA289" i="86"/>
  <c r="AA288" i="86"/>
  <c r="AA287" i="86"/>
  <c r="AA286" i="86"/>
  <c r="AA285" i="86"/>
  <c r="Y295" i="86"/>
  <c r="L295" i="86"/>
  <c r="Y294" i="86"/>
  <c r="L294" i="86"/>
  <c r="Y293" i="86"/>
  <c r="L293" i="86"/>
  <c r="Y292" i="86"/>
  <c r="L292" i="86"/>
  <c r="Y291" i="86"/>
  <c r="L291" i="86"/>
  <c r="Y290" i="86"/>
  <c r="L290" i="86"/>
  <c r="Y289" i="86"/>
  <c r="L289" i="86"/>
  <c r="AD289" i="86" s="1"/>
  <c r="Y288" i="86"/>
  <c r="L288" i="86"/>
  <c r="AD288" i="86" s="1"/>
  <c r="Y287" i="86"/>
  <c r="L287" i="86"/>
  <c r="Y286" i="86"/>
  <c r="L286" i="86"/>
  <c r="AD286" i="86" s="1"/>
  <c r="Y285" i="86"/>
  <c r="L285" i="86"/>
  <c r="AD285" i="86" s="1"/>
  <c r="X295" i="86"/>
  <c r="X294" i="86"/>
  <c r="X293" i="86"/>
  <c r="X292" i="86"/>
  <c r="X291" i="86"/>
  <c r="X290" i="86"/>
  <c r="X289" i="86"/>
  <c r="X288" i="86"/>
  <c r="X287" i="86"/>
  <c r="X286" i="86"/>
  <c r="X285" i="86"/>
  <c r="I284" i="86"/>
  <c r="W284" i="86"/>
  <c r="J284" i="86"/>
  <c r="X284" i="86"/>
  <c r="L284" i="86"/>
  <c r="Y284" i="86"/>
  <c r="Z284" i="86"/>
  <c r="AA284" i="86"/>
  <c r="AB284" i="86"/>
  <c r="T284" i="86"/>
  <c r="V269" i="86"/>
  <c r="I269" i="86"/>
  <c r="W269" i="86"/>
  <c r="J269" i="86"/>
  <c r="X269" i="86"/>
  <c r="L269" i="86"/>
  <c r="Y269" i="86"/>
  <c r="Z269" i="86"/>
  <c r="AA269" i="86"/>
  <c r="AB269" i="86"/>
  <c r="T269" i="86"/>
  <c r="AC265" i="86"/>
  <c r="T265" i="86"/>
  <c r="AC264" i="86"/>
  <c r="T264" i="86"/>
  <c r="AC263" i="86"/>
  <c r="T263" i="86"/>
  <c r="AC262" i="86"/>
  <c r="T262" i="86"/>
  <c r="AC261" i="86"/>
  <c r="T261" i="86"/>
  <c r="AC260" i="86"/>
  <c r="T260" i="86"/>
  <c r="AC259" i="86"/>
  <c r="T259" i="86"/>
  <c r="AC258" i="86"/>
  <c r="T258" i="86"/>
  <c r="AC257" i="86"/>
  <c r="T257" i="86"/>
  <c r="T256" i="86"/>
  <c r="R265" i="86"/>
  <c r="R264" i="86"/>
  <c r="R263" i="86"/>
  <c r="R262" i="86"/>
  <c r="R261" i="86"/>
  <c r="Z260" i="86"/>
  <c r="Z259" i="86"/>
  <c r="Z258" i="86"/>
  <c r="Z257" i="86"/>
  <c r="Y265" i="86"/>
  <c r="L265" i="86"/>
  <c r="AD265" i="86" s="1"/>
  <c r="Y264" i="86"/>
  <c r="L264" i="86"/>
  <c r="AD264" i="86" s="1"/>
  <c r="Y263" i="86"/>
  <c r="L263" i="86"/>
  <c r="AD263" i="86" s="1"/>
  <c r="Y262" i="86"/>
  <c r="L262" i="86"/>
  <c r="AD262" i="86" s="1"/>
  <c r="Y261" i="86"/>
  <c r="L261" i="86"/>
  <c r="AD261" i="86" s="1"/>
  <c r="Y260" i="86"/>
  <c r="L260" i="86"/>
  <c r="Y259" i="86"/>
  <c r="L259" i="86"/>
  <c r="AD259" i="86" s="1"/>
  <c r="Y258" i="86"/>
  <c r="L258" i="86"/>
  <c r="AD258" i="86" s="1"/>
  <c r="Y257" i="86"/>
  <c r="L257" i="86"/>
  <c r="AD257" i="86" s="1"/>
  <c r="L256" i="86"/>
  <c r="AD256" i="86" s="1"/>
  <c r="X265" i="86"/>
  <c r="X264" i="86"/>
  <c r="X263" i="86"/>
  <c r="X262" i="86"/>
  <c r="X261" i="86"/>
  <c r="X260" i="86"/>
  <c r="X259" i="86"/>
  <c r="X258" i="86"/>
  <c r="X257" i="86"/>
  <c r="V254" i="86"/>
  <c r="I254" i="86"/>
  <c r="W254" i="86"/>
  <c r="J254" i="86"/>
  <c r="X254" i="86"/>
  <c r="Z254" i="86"/>
  <c r="Y254" i="86"/>
  <c r="AA254" i="86"/>
  <c r="AC250" i="86"/>
  <c r="T250" i="86"/>
  <c r="AC249" i="86"/>
  <c r="T249" i="86"/>
  <c r="AC248" i="86"/>
  <c r="T248" i="86"/>
  <c r="AC247" i="86"/>
  <c r="T247" i="86"/>
  <c r="AC246" i="86"/>
  <c r="T246" i="86"/>
  <c r="AC245" i="86"/>
  <c r="T245" i="86"/>
  <c r="AC244" i="86"/>
  <c r="T244" i="86"/>
  <c r="AC243" i="86"/>
  <c r="T243" i="86"/>
  <c r="AC242" i="86"/>
  <c r="T242" i="86"/>
  <c r="AC241" i="86"/>
  <c r="T241" i="86"/>
  <c r="AC240" i="86"/>
  <c r="T240" i="86"/>
  <c r="AA250" i="86"/>
  <c r="AA249" i="86"/>
  <c r="AA248" i="86"/>
  <c r="AA247" i="86"/>
  <c r="AA246" i="86"/>
  <c r="AA245" i="86"/>
  <c r="AA244" i="86"/>
  <c r="AA243" i="86"/>
  <c r="AA242" i="86"/>
  <c r="AA241" i="86"/>
  <c r="AA240" i="86"/>
  <c r="Z241" i="86"/>
  <c r="Z240" i="86"/>
  <c r="Y250" i="86"/>
  <c r="L250" i="86"/>
  <c r="AD250" i="86" s="1"/>
  <c r="Y249" i="86"/>
  <c r="L249" i="86"/>
  <c r="AD249" i="86" s="1"/>
  <c r="Y248" i="86"/>
  <c r="L248" i="86"/>
  <c r="AD248" i="86" s="1"/>
  <c r="Y247" i="86"/>
  <c r="L247" i="86"/>
  <c r="AD247" i="86" s="1"/>
  <c r="Y246" i="86"/>
  <c r="L246" i="86"/>
  <c r="AD246" i="86" s="1"/>
  <c r="Y245" i="86"/>
  <c r="L245" i="86"/>
  <c r="AD245" i="86" s="1"/>
  <c r="Y244" i="86"/>
  <c r="L244" i="86"/>
  <c r="AD244" i="86" s="1"/>
  <c r="Y243" i="86"/>
  <c r="L243" i="86"/>
  <c r="AD243" i="86" s="1"/>
  <c r="Y242" i="86"/>
  <c r="L242" i="86"/>
  <c r="AD242" i="86" s="1"/>
  <c r="Y241" i="86"/>
  <c r="L241" i="86"/>
  <c r="AD241" i="86" s="1"/>
  <c r="Y240" i="86"/>
  <c r="L240" i="86"/>
  <c r="AD240" i="86" s="1"/>
  <c r="X250" i="86"/>
  <c r="X249" i="86"/>
  <c r="X248" i="86"/>
  <c r="X247" i="86"/>
  <c r="X246" i="86"/>
  <c r="X245" i="86"/>
  <c r="X244" i="86"/>
  <c r="X243" i="86"/>
  <c r="X242" i="86"/>
  <c r="X241" i="86"/>
  <c r="X240" i="86"/>
  <c r="V239" i="86"/>
  <c r="I239" i="86"/>
  <c r="W239" i="86"/>
  <c r="J239" i="86"/>
  <c r="X239" i="86"/>
  <c r="L239" i="86"/>
  <c r="Y239" i="86"/>
  <c r="Z239" i="86"/>
  <c r="AA239" i="86"/>
  <c r="T239" i="86"/>
  <c r="AC235" i="86"/>
  <c r="T235" i="86"/>
  <c r="AC234" i="86"/>
  <c r="T234" i="86"/>
  <c r="AC233" i="86"/>
  <c r="T233" i="86"/>
  <c r="T226" i="86"/>
  <c r="AB235" i="86"/>
  <c r="R235" i="86"/>
  <c r="AB234" i="86"/>
  <c r="R234" i="86"/>
  <c r="AB233" i="86"/>
  <c r="R233" i="86"/>
  <c r="R232" i="86"/>
  <c r="R231" i="86"/>
  <c r="R230" i="86"/>
  <c r="AA235" i="86"/>
  <c r="AA234" i="86"/>
  <c r="AA233" i="86"/>
  <c r="Z229" i="86"/>
  <c r="Z228" i="86"/>
  <c r="Z227" i="86"/>
  <c r="Y235" i="86"/>
  <c r="L235" i="86"/>
  <c r="Y234" i="86"/>
  <c r="L234" i="86"/>
  <c r="Y233" i="86"/>
  <c r="L233" i="86"/>
  <c r="Y231" i="86"/>
  <c r="L231" i="86"/>
  <c r="Y229" i="86"/>
  <c r="Y228" i="86"/>
  <c r="Y227" i="86"/>
  <c r="L226" i="86"/>
  <c r="X235" i="86"/>
  <c r="X234" i="86"/>
  <c r="X233" i="86"/>
  <c r="V224" i="86"/>
  <c r="I224" i="86"/>
  <c r="W224" i="86"/>
  <c r="J224" i="86"/>
  <c r="X224" i="86"/>
  <c r="Y224" i="86"/>
  <c r="Z224" i="86"/>
  <c r="L224" i="86"/>
  <c r="AA224" i="86"/>
  <c r="AB224" i="86"/>
  <c r="T224" i="86"/>
  <c r="AC220" i="86"/>
  <c r="T220" i="86"/>
  <c r="AC219" i="86"/>
  <c r="T219" i="86"/>
  <c r="AC218" i="86"/>
  <c r="T218" i="86"/>
  <c r="AC217" i="86"/>
  <c r="T217" i="86"/>
  <c r="AC216" i="86"/>
  <c r="T216" i="86"/>
  <c r="AC215" i="86"/>
  <c r="T215" i="86"/>
  <c r="AC214" i="86"/>
  <c r="T214" i="86"/>
  <c r="AC213" i="86"/>
  <c r="T213" i="86"/>
  <c r="AC212" i="86"/>
  <c r="T212" i="86"/>
  <c r="AC211" i="86"/>
  <c r="T211" i="86"/>
  <c r="AC210" i="86"/>
  <c r="T210" i="86"/>
  <c r="AB220" i="86"/>
  <c r="R220" i="86"/>
  <c r="AB219" i="86"/>
  <c r="R219" i="86"/>
  <c r="AB218" i="86"/>
  <c r="R218" i="86"/>
  <c r="AB217" i="86"/>
  <c r="R217" i="86"/>
  <c r="AB216" i="86"/>
  <c r="R216" i="86"/>
  <c r="AB215" i="86"/>
  <c r="R215" i="86"/>
  <c r="AB214" i="86"/>
  <c r="AB213" i="86"/>
  <c r="AB212" i="86"/>
  <c r="AB211" i="86"/>
  <c r="AB210" i="86"/>
  <c r="AA220" i="86"/>
  <c r="AA219" i="86"/>
  <c r="AA218" i="86"/>
  <c r="AA217" i="86"/>
  <c r="AA216" i="86"/>
  <c r="AA215" i="86"/>
  <c r="AA214" i="86"/>
  <c r="AA213" i="86"/>
  <c r="AA212" i="86"/>
  <c r="AA211" i="86"/>
  <c r="AA210" i="86"/>
  <c r="Z214" i="86"/>
  <c r="Z213" i="86"/>
  <c r="Z212" i="86"/>
  <c r="Z211" i="86"/>
  <c r="Z210" i="86"/>
  <c r="Y220" i="86"/>
  <c r="L220" i="86"/>
  <c r="Y219" i="86"/>
  <c r="L219" i="86"/>
  <c r="AD219" i="86" s="1"/>
  <c r="Y218" i="86"/>
  <c r="L218" i="86"/>
  <c r="AD218" i="86" s="1"/>
  <c r="Y217" i="86"/>
  <c r="L217" i="86"/>
  <c r="AD217" i="86" s="1"/>
  <c r="Y216" i="86"/>
  <c r="L216" i="86"/>
  <c r="AD216" i="86" s="1"/>
  <c r="Y215" i="86"/>
  <c r="L215" i="86"/>
  <c r="Y214" i="86"/>
  <c r="L214" i="86"/>
  <c r="Y213" i="86"/>
  <c r="L213" i="86"/>
  <c r="AD213" i="86" s="1"/>
  <c r="Y212" i="86"/>
  <c r="L212" i="86"/>
  <c r="AD212" i="86" s="1"/>
  <c r="Y211" i="86"/>
  <c r="L211" i="86"/>
  <c r="AD211" i="86" s="1"/>
  <c r="Y210" i="86"/>
  <c r="L210" i="86"/>
  <c r="AD210" i="86" s="1"/>
  <c r="X220" i="86"/>
  <c r="X219" i="86"/>
  <c r="X218" i="86"/>
  <c r="X217" i="86"/>
  <c r="X216" i="86"/>
  <c r="X215" i="86"/>
  <c r="X214" i="86"/>
  <c r="X213" i="86"/>
  <c r="X212" i="86"/>
  <c r="X211" i="86"/>
  <c r="X210" i="86"/>
  <c r="V209" i="86"/>
  <c r="I209" i="86"/>
  <c r="W209" i="86"/>
  <c r="X209" i="86"/>
  <c r="L209" i="86"/>
  <c r="Y209" i="86"/>
  <c r="Z209" i="86"/>
  <c r="J209" i="86"/>
  <c r="P209" i="86"/>
  <c r="AA209" i="86"/>
  <c r="I201" i="86"/>
  <c r="W197" i="86"/>
  <c r="I197" i="86"/>
  <c r="I196" i="86"/>
  <c r="T197" i="86"/>
  <c r="R205" i="86"/>
  <c r="R204" i="86"/>
  <c r="R203" i="86"/>
  <c r="R202" i="86"/>
  <c r="R201" i="86"/>
  <c r="R200" i="86"/>
  <c r="R199" i="86"/>
  <c r="R198" i="86"/>
  <c r="AB197" i="86"/>
  <c r="R197" i="86"/>
  <c r="R196" i="86"/>
  <c r="R195" i="86"/>
  <c r="AA197" i="86"/>
  <c r="Y197" i="86"/>
  <c r="L197" i="86"/>
  <c r="AD197" i="86" s="1"/>
  <c r="L196" i="86"/>
  <c r="AD196" i="86" s="1"/>
  <c r="X197" i="86"/>
  <c r="V194" i="86"/>
  <c r="I194" i="86"/>
  <c r="W194" i="86"/>
  <c r="L194" i="86"/>
  <c r="Y194" i="86"/>
  <c r="Z194" i="86"/>
  <c r="P194" i="86"/>
  <c r="AA194" i="86"/>
  <c r="AB194" i="86"/>
  <c r="T194" i="86"/>
  <c r="V190" i="86"/>
  <c r="AC190" i="86"/>
  <c r="T190" i="86"/>
  <c r="AC189" i="86"/>
  <c r="T189" i="86"/>
  <c r="AC188" i="86"/>
  <c r="T188" i="86"/>
  <c r="AC187" i="86"/>
  <c r="T187" i="86"/>
  <c r="AC186" i="86"/>
  <c r="T186" i="86"/>
  <c r="AC185" i="86"/>
  <c r="T185" i="86"/>
  <c r="AC184" i="86"/>
  <c r="T184" i="86"/>
  <c r="AC183" i="86"/>
  <c r="T183" i="86"/>
  <c r="AC182" i="86"/>
  <c r="T182" i="86"/>
  <c r="AC181" i="86"/>
  <c r="T181" i="86"/>
  <c r="AC180" i="86"/>
  <c r="T180" i="86"/>
  <c r="V185" i="86"/>
  <c r="V184" i="86"/>
  <c r="V180" i="86"/>
  <c r="AB190" i="86"/>
  <c r="AB189" i="86"/>
  <c r="AB188" i="86"/>
  <c r="AB187" i="86"/>
  <c r="AB186" i="86"/>
  <c r="AB185" i="86"/>
  <c r="AB184" i="86"/>
  <c r="AB183" i="86"/>
  <c r="AB182" i="86"/>
  <c r="AB181" i="86"/>
  <c r="AB180" i="86"/>
  <c r="AA190" i="86"/>
  <c r="AA189" i="86"/>
  <c r="AA188" i="86"/>
  <c r="AA187" i="86"/>
  <c r="AA186" i="86"/>
  <c r="AA185" i="86"/>
  <c r="AA184" i="86"/>
  <c r="AA183" i="86"/>
  <c r="AA182" i="86"/>
  <c r="AA181" i="86"/>
  <c r="AA180" i="86"/>
  <c r="Z190" i="86"/>
  <c r="Z189" i="86"/>
  <c r="Z188" i="86"/>
  <c r="Z187" i="86"/>
  <c r="Z186" i="86"/>
  <c r="Z185" i="86"/>
  <c r="Z184" i="86"/>
  <c r="Z183" i="86"/>
  <c r="Z182" i="86"/>
  <c r="Z181" i="86"/>
  <c r="Z180" i="86"/>
  <c r="Y190" i="86"/>
  <c r="L190" i="86"/>
  <c r="AD190" i="86" s="1"/>
  <c r="Y189" i="86"/>
  <c r="L189" i="86"/>
  <c r="AD189" i="86" s="1"/>
  <c r="Y188" i="86"/>
  <c r="L188" i="86"/>
  <c r="AD188" i="86" s="1"/>
  <c r="Y187" i="86"/>
  <c r="L187" i="86"/>
  <c r="AD187" i="86" s="1"/>
  <c r="Y186" i="86"/>
  <c r="L186" i="86"/>
  <c r="AD186" i="86" s="1"/>
  <c r="Y185" i="86"/>
  <c r="L185" i="86"/>
  <c r="AD185" i="86" s="1"/>
  <c r="Y184" i="86"/>
  <c r="L184" i="86"/>
  <c r="AD184" i="86" s="1"/>
  <c r="Y183" i="86"/>
  <c r="L183" i="86"/>
  <c r="AD183" i="86" s="1"/>
  <c r="Y182" i="86"/>
  <c r="L182" i="86"/>
  <c r="AD182" i="86" s="1"/>
  <c r="Y181" i="86"/>
  <c r="L181" i="86"/>
  <c r="AD181" i="86" s="1"/>
  <c r="Y180" i="86"/>
  <c r="L180" i="86"/>
  <c r="AD180" i="86" s="1"/>
  <c r="X190" i="86"/>
  <c r="X189" i="86"/>
  <c r="X188" i="86"/>
  <c r="X187" i="86"/>
  <c r="X186" i="86"/>
  <c r="X185" i="86"/>
  <c r="X184" i="86"/>
  <c r="X183" i="86"/>
  <c r="X182" i="86"/>
  <c r="X181" i="86"/>
  <c r="X180" i="86"/>
  <c r="V179" i="86"/>
  <c r="I179" i="86"/>
  <c r="W179" i="86"/>
  <c r="Z179" i="86"/>
  <c r="Y179" i="86"/>
  <c r="AA179" i="86"/>
  <c r="R171" i="86"/>
  <c r="AA175" i="86"/>
  <c r="AA174" i="86"/>
  <c r="AA173" i="86"/>
  <c r="AA172" i="86"/>
  <c r="AA171" i="86"/>
  <c r="AA166" i="86"/>
  <c r="X175" i="86"/>
  <c r="X174" i="86"/>
  <c r="X173" i="86"/>
  <c r="X172" i="86"/>
  <c r="X171" i="86"/>
  <c r="V164" i="86"/>
  <c r="I164" i="86"/>
  <c r="W164" i="86"/>
  <c r="L164" i="86"/>
  <c r="AD164" i="86" s="1"/>
  <c r="Y164" i="86"/>
  <c r="X164" i="86"/>
  <c r="Z164" i="86"/>
  <c r="P150" i="86"/>
  <c r="R150" i="86"/>
  <c r="R157" i="86"/>
  <c r="P157" i="86"/>
  <c r="T152" i="86"/>
  <c r="V149" i="86"/>
  <c r="X149" i="86"/>
  <c r="L149" i="86"/>
  <c r="Z149" i="86"/>
  <c r="W149" i="86"/>
  <c r="J149" i="86"/>
  <c r="AA149" i="86"/>
  <c r="I149" i="86"/>
  <c r="N149" i="86" s="1"/>
  <c r="Y149" i="86"/>
  <c r="AB149" i="86"/>
  <c r="T149" i="86"/>
  <c r="R138" i="86"/>
  <c r="P138" i="86"/>
  <c r="P142" i="86"/>
  <c r="R142" i="86"/>
  <c r="AC144" i="86"/>
  <c r="T144" i="86"/>
  <c r="AC143" i="86"/>
  <c r="T143" i="86"/>
  <c r="AC142" i="86"/>
  <c r="T142" i="86"/>
  <c r="AC141" i="86"/>
  <c r="T141" i="86"/>
  <c r="AC140" i="86"/>
  <c r="T140" i="86"/>
  <c r="AC139" i="86"/>
  <c r="T139" i="86"/>
  <c r="AC138" i="86"/>
  <c r="T138" i="86"/>
  <c r="AC137" i="86"/>
  <c r="T137" i="86"/>
  <c r="T136" i="86"/>
  <c r="AA144" i="86"/>
  <c r="AA143" i="86"/>
  <c r="AA142" i="86"/>
  <c r="AA141" i="86"/>
  <c r="AA140" i="86"/>
  <c r="AA139" i="86"/>
  <c r="AA138" i="86"/>
  <c r="AA137" i="86"/>
  <c r="AA136" i="86"/>
  <c r="Z144" i="86"/>
  <c r="Z143" i="86"/>
  <c r="Z142" i="86"/>
  <c r="Z141" i="86"/>
  <c r="Z140" i="86"/>
  <c r="Z139" i="86"/>
  <c r="Z138" i="86"/>
  <c r="Z137" i="86"/>
  <c r="Z136" i="86"/>
  <c r="Y144" i="86"/>
  <c r="Y143" i="86"/>
  <c r="Y142" i="86"/>
  <c r="Y141" i="86"/>
  <c r="Y140" i="86"/>
  <c r="Y139" i="86"/>
  <c r="Y138" i="86"/>
  <c r="Y137" i="86"/>
  <c r="V134" i="86"/>
  <c r="I134" i="86"/>
  <c r="N134" i="86" s="1"/>
  <c r="W134" i="86"/>
  <c r="L134" i="86"/>
  <c r="Z134" i="86"/>
  <c r="Y134" i="86"/>
  <c r="P127" i="86"/>
  <c r="R127" i="86"/>
  <c r="P126" i="86"/>
  <c r="R126" i="86"/>
  <c r="P124" i="86"/>
  <c r="R124" i="86"/>
  <c r="AC123" i="86"/>
  <c r="T123" i="86"/>
  <c r="AC122" i="86"/>
  <c r="T122" i="86"/>
  <c r="AA130" i="86"/>
  <c r="Z130" i="86"/>
  <c r="Z129" i="86"/>
  <c r="Z128" i="86"/>
  <c r="Z127" i="86"/>
  <c r="Z126" i="86"/>
  <c r="Z125" i="86"/>
  <c r="Z124" i="86"/>
  <c r="Z123" i="86"/>
  <c r="Z122" i="86"/>
  <c r="Z121" i="86"/>
  <c r="Y130" i="86"/>
  <c r="L130" i="86"/>
  <c r="AD130" i="86" s="1"/>
  <c r="Y129" i="86"/>
  <c r="Y128" i="86"/>
  <c r="Y127" i="86"/>
  <c r="Y126" i="86"/>
  <c r="L126" i="86"/>
  <c r="AD126" i="86" s="1"/>
  <c r="Y125" i="86"/>
  <c r="Y124" i="86"/>
  <c r="Y123" i="86"/>
  <c r="L123" i="86"/>
  <c r="AD123" i="86" s="1"/>
  <c r="Y122" i="86"/>
  <c r="L122" i="86"/>
  <c r="AD122" i="86" s="1"/>
  <c r="X130" i="86"/>
  <c r="X123" i="86"/>
  <c r="X122" i="86"/>
  <c r="V119" i="86"/>
  <c r="I119" i="86"/>
  <c r="N119" i="86" s="1"/>
  <c r="W119" i="86"/>
  <c r="J119" i="86"/>
  <c r="X119" i="86"/>
  <c r="L119" i="86"/>
  <c r="Y119" i="86"/>
  <c r="Z119" i="86"/>
  <c r="AA119" i="86"/>
  <c r="AB119" i="86"/>
  <c r="T119" i="86"/>
  <c r="P107" i="86"/>
  <c r="P106" i="86"/>
  <c r="AC115" i="86"/>
  <c r="T115" i="86"/>
  <c r="AC114" i="86"/>
  <c r="T114" i="86"/>
  <c r="AC113" i="86"/>
  <c r="T113" i="86"/>
  <c r="AC112" i="86"/>
  <c r="T112" i="86"/>
  <c r="AC111" i="86"/>
  <c r="T111" i="86"/>
  <c r="AC110" i="86"/>
  <c r="T110" i="86"/>
  <c r="AC109" i="86"/>
  <c r="T109" i="86"/>
  <c r="AC108" i="86"/>
  <c r="T108" i="86"/>
  <c r="AC107" i="86"/>
  <c r="T107" i="86"/>
  <c r="T106" i="86"/>
  <c r="AA115" i="86"/>
  <c r="AA114" i="86"/>
  <c r="AA113" i="86"/>
  <c r="AA112" i="86"/>
  <c r="AA111" i="86"/>
  <c r="AA110" i="86"/>
  <c r="AA109" i="86"/>
  <c r="AA108" i="86"/>
  <c r="AA107" i="86"/>
  <c r="AA106" i="86"/>
  <c r="Y115" i="86"/>
  <c r="L115" i="86"/>
  <c r="AD115" i="86" s="1"/>
  <c r="Y114" i="86"/>
  <c r="L114" i="86"/>
  <c r="AD114" i="86" s="1"/>
  <c r="Y113" i="86"/>
  <c r="L113" i="86"/>
  <c r="AD113" i="86" s="1"/>
  <c r="Y112" i="86"/>
  <c r="L112" i="86"/>
  <c r="AD112" i="86" s="1"/>
  <c r="Y111" i="86"/>
  <c r="L111" i="86"/>
  <c r="AD111" i="86" s="1"/>
  <c r="Y110" i="86"/>
  <c r="L110" i="86"/>
  <c r="Y109" i="86"/>
  <c r="L109" i="86"/>
  <c r="AD109" i="86" s="1"/>
  <c r="Y108" i="86"/>
  <c r="L108" i="86"/>
  <c r="AD108" i="86" s="1"/>
  <c r="Y107" i="86"/>
  <c r="L107" i="86"/>
  <c r="AD107" i="86" s="1"/>
  <c r="L106" i="86"/>
  <c r="AD106" i="86" s="1"/>
  <c r="X115" i="86"/>
  <c r="X114" i="86"/>
  <c r="X113" i="86"/>
  <c r="X112" i="86"/>
  <c r="X111" i="86"/>
  <c r="X110" i="86"/>
  <c r="X109" i="86"/>
  <c r="X108" i="86"/>
  <c r="X107" i="86"/>
  <c r="V104" i="86"/>
  <c r="I104" i="86"/>
  <c r="N104" i="86" s="1"/>
  <c r="R104" i="86" s="1"/>
  <c r="W104" i="86"/>
  <c r="Z104" i="86"/>
  <c r="B90" i="86"/>
  <c r="C90" i="86"/>
  <c r="D90" i="86" s="1"/>
  <c r="E90" i="86"/>
  <c r="F90" i="86"/>
  <c r="G90" i="86"/>
  <c r="H90" i="86"/>
  <c r="J90" i="86" s="1"/>
  <c r="B91" i="86"/>
  <c r="C91" i="86"/>
  <c r="D91" i="86" s="1"/>
  <c r="E91" i="86"/>
  <c r="F91" i="86"/>
  <c r="G91" i="86"/>
  <c r="H91" i="86"/>
  <c r="J91" i="86" s="1"/>
  <c r="B92" i="86"/>
  <c r="C92" i="86"/>
  <c r="D92" i="86" s="1"/>
  <c r="E92" i="86"/>
  <c r="F92" i="86"/>
  <c r="G92" i="86"/>
  <c r="H92" i="86"/>
  <c r="I92" i="86" s="1"/>
  <c r="N92" i="86" s="1"/>
  <c r="B93" i="86"/>
  <c r="C93" i="86"/>
  <c r="D93" i="86" s="1"/>
  <c r="E93" i="86"/>
  <c r="F93" i="86"/>
  <c r="G93" i="86"/>
  <c r="H93" i="86"/>
  <c r="J93" i="86" s="1"/>
  <c r="B94" i="86"/>
  <c r="C94" i="86"/>
  <c r="D94" i="86" s="1"/>
  <c r="E94" i="86"/>
  <c r="F94" i="86"/>
  <c r="G94" i="86"/>
  <c r="H94" i="86"/>
  <c r="J94" i="86" s="1"/>
  <c r="B95" i="86"/>
  <c r="C95" i="86"/>
  <c r="D95" i="86" s="1"/>
  <c r="E95" i="86"/>
  <c r="F95" i="86"/>
  <c r="G95" i="86"/>
  <c r="H95" i="86"/>
  <c r="J95" i="86" s="1"/>
  <c r="B96" i="86"/>
  <c r="C96" i="86"/>
  <c r="D96" i="86" s="1"/>
  <c r="E96" i="86"/>
  <c r="F96" i="86"/>
  <c r="G96" i="86"/>
  <c r="H96" i="86"/>
  <c r="J96" i="86" s="1"/>
  <c r="B97" i="86"/>
  <c r="C97" i="86"/>
  <c r="D97" i="86" s="1"/>
  <c r="E97" i="86"/>
  <c r="F97" i="86"/>
  <c r="G97" i="86"/>
  <c r="H97" i="86"/>
  <c r="J97" i="86" s="1"/>
  <c r="B98" i="86"/>
  <c r="C98" i="86"/>
  <c r="D98" i="86" s="1"/>
  <c r="E98" i="86"/>
  <c r="F98" i="86"/>
  <c r="G98" i="86"/>
  <c r="H98" i="86"/>
  <c r="I98" i="86" s="1"/>
  <c r="N98" i="86" s="1"/>
  <c r="B99" i="86"/>
  <c r="C99" i="86"/>
  <c r="D99" i="86" s="1"/>
  <c r="E99" i="86"/>
  <c r="F99" i="86"/>
  <c r="G99" i="86"/>
  <c r="H99" i="86"/>
  <c r="B100" i="86"/>
  <c r="C100" i="86"/>
  <c r="D100" i="86" s="1"/>
  <c r="E100" i="86"/>
  <c r="F100" i="86"/>
  <c r="G100" i="86"/>
  <c r="H100" i="86"/>
  <c r="J100" i="86" s="1"/>
  <c r="H89" i="86"/>
  <c r="AB89" i="86" s="1"/>
  <c r="G89" i="86"/>
  <c r="E89" i="86"/>
  <c r="C89" i="86"/>
  <c r="D89" i="86" s="1"/>
  <c r="C87" i="86" s="1"/>
  <c r="B89" i="86"/>
  <c r="B75" i="86"/>
  <c r="C75" i="86"/>
  <c r="D75" i="86" s="1"/>
  <c r="E75" i="86"/>
  <c r="F75" i="86"/>
  <c r="G75" i="86"/>
  <c r="H75" i="86"/>
  <c r="J75" i="86" s="1"/>
  <c r="N75" i="86"/>
  <c r="P75" i="86" s="1"/>
  <c r="B76" i="86"/>
  <c r="C76" i="86"/>
  <c r="D76" i="86" s="1"/>
  <c r="E76" i="86"/>
  <c r="F76" i="86"/>
  <c r="G76" i="86"/>
  <c r="H76" i="86"/>
  <c r="L76" i="86" s="1"/>
  <c r="N76" i="86"/>
  <c r="P76" i="86" s="1"/>
  <c r="B77" i="86"/>
  <c r="C77" i="86"/>
  <c r="D77" i="86" s="1"/>
  <c r="E77" i="86"/>
  <c r="F77" i="86"/>
  <c r="G77" i="86"/>
  <c r="H77" i="86"/>
  <c r="I77" i="86" s="1"/>
  <c r="N77" i="86"/>
  <c r="P77" i="86" s="1"/>
  <c r="B78" i="86"/>
  <c r="C78" i="86"/>
  <c r="D78" i="86" s="1"/>
  <c r="E78" i="86"/>
  <c r="F78" i="86"/>
  <c r="G78" i="86"/>
  <c r="H78" i="86"/>
  <c r="AB78" i="86" s="1"/>
  <c r="N78" i="86"/>
  <c r="P78" i="86" s="1"/>
  <c r="B79" i="86"/>
  <c r="C79" i="86"/>
  <c r="D79" i="86" s="1"/>
  <c r="E79" i="86"/>
  <c r="F79" i="86"/>
  <c r="G79" i="86"/>
  <c r="H79" i="86"/>
  <c r="N79" i="86"/>
  <c r="R79" i="86" s="1"/>
  <c r="B80" i="86"/>
  <c r="C80" i="86"/>
  <c r="D80" i="86" s="1"/>
  <c r="E80" i="86"/>
  <c r="F80" i="86"/>
  <c r="G80" i="86"/>
  <c r="H80" i="86"/>
  <c r="V80" i="86" s="1"/>
  <c r="N80" i="86"/>
  <c r="P80" i="86" s="1"/>
  <c r="B81" i="86"/>
  <c r="C81" i="86"/>
  <c r="D81" i="86" s="1"/>
  <c r="E81" i="86"/>
  <c r="F81" i="86"/>
  <c r="G81" i="86"/>
  <c r="H81" i="86"/>
  <c r="L81" i="86" s="1"/>
  <c r="N81" i="86"/>
  <c r="B82" i="86"/>
  <c r="C82" i="86"/>
  <c r="D82" i="86" s="1"/>
  <c r="E82" i="86"/>
  <c r="F82" i="86"/>
  <c r="G82" i="86"/>
  <c r="H82" i="86"/>
  <c r="I82" i="86" s="1"/>
  <c r="N82" i="86"/>
  <c r="B83" i="86"/>
  <c r="C83" i="86"/>
  <c r="D83" i="86" s="1"/>
  <c r="E83" i="86"/>
  <c r="F83" i="86"/>
  <c r="G83" i="86"/>
  <c r="H83" i="86"/>
  <c r="J83" i="86" s="1"/>
  <c r="N83" i="86"/>
  <c r="P83" i="86" s="1"/>
  <c r="B84" i="86"/>
  <c r="C84" i="86"/>
  <c r="D84" i="86" s="1"/>
  <c r="E84" i="86"/>
  <c r="F84" i="86"/>
  <c r="G84" i="86"/>
  <c r="H84" i="86"/>
  <c r="Y84" i="86" s="1"/>
  <c r="N84" i="86"/>
  <c r="B85" i="86"/>
  <c r="C85" i="86"/>
  <c r="D85" i="86" s="1"/>
  <c r="E85" i="86"/>
  <c r="F85" i="86"/>
  <c r="G85" i="86"/>
  <c r="H85" i="86"/>
  <c r="AA85" i="86" s="1"/>
  <c r="N85" i="86"/>
  <c r="P85" i="86" s="1"/>
  <c r="N74" i="86"/>
  <c r="R74" i="86" s="1"/>
  <c r="H74" i="86"/>
  <c r="AC74" i="86" s="1"/>
  <c r="G74" i="86"/>
  <c r="E74" i="86"/>
  <c r="C74" i="86"/>
  <c r="D74" i="86" s="1"/>
  <c r="C72" i="86" s="1"/>
  <c r="B74" i="86"/>
  <c r="B60" i="86"/>
  <c r="C60" i="86"/>
  <c r="D60" i="86" s="1"/>
  <c r="E60" i="86"/>
  <c r="F60" i="86"/>
  <c r="G60" i="86"/>
  <c r="H60" i="86"/>
  <c r="Z60" i="86" s="1"/>
  <c r="B61" i="86"/>
  <c r="C61" i="86"/>
  <c r="D61" i="86" s="1"/>
  <c r="E61" i="86"/>
  <c r="F61" i="86"/>
  <c r="G61" i="86"/>
  <c r="H61" i="86"/>
  <c r="Z61" i="86" s="1"/>
  <c r="B62" i="86"/>
  <c r="C62" i="86"/>
  <c r="D62" i="86" s="1"/>
  <c r="E62" i="86"/>
  <c r="F62" i="86"/>
  <c r="G62" i="86"/>
  <c r="H62" i="86"/>
  <c r="Z62" i="86" s="1"/>
  <c r="B63" i="86"/>
  <c r="C63" i="86"/>
  <c r="D63" i="86" s="1"/>
  <c r="E63" i="86"/>
  <c r="F63" i="86"/>
  <c r="G63" i="86"/>
  <c r="H63" i="86"/>
  <c r="Z63" i="86" s="1"/>
  <c r="B64" i="86"/>
  <c r="C64" i="86"/>
  <c r="D64" i="86" s="1"/>
  <c r="E64" i="86"/>
  <c r="F64" i="86"/>
  <c r="G64" i="86"/>
  <c r="H64" i="86"/>
  <c r="Z64" i="86" s="1"/>
  <c r="B65" i="86"/>
  <c r="C65" i="86"/>
  <c r="D65" i="86" s="1"/>
  <c r="E65" i="86"/>
  <c r="F65" i="86"/>
  <c r="G65" i="86"/>
  <c r="H65" i="86"/>
  <c r="AC65" i="86" s="1"/>
  <c r="B66" i="86"/>
  <c r="C66" i="86"/>
  <c r="D66" i="86" s="1"/>
  <c r="E66" i="86"/>
  <c r="F66" i="86"/>
  <c r="G66" i="86"/>
  <c r="H66" i="86"/>
  <c r="V66" i="86" s="1"/>
  <c r="B67" i="86"/>
  <c r="C67" i="86"/>
  <c r="D67" i="86" s="1"/>
  <c r="E67" i="86"/>
  <c r="F67" i="86"/>
  <c r="G67" i="86"/>
  <c r="H67" i="86"/>
  <c r="Z67" i="86" s="1"/>
  <c r="B68" i="86"/>
  <c r="C68" i="86"/>
  <c r="D68" i="86" s="1"/>
  <c r="E68" i="86"/>
  <c r="F68" i="86"/>
  <c r="G68" i="86"/>
  <c r="H68" i="86"/>
  <c r="Z68" i="86" s="1"/>
  <c r="B69" i="86"/>
  <c r="C69" i="86"/>
  <c r="D69" i="86" s="1"/>
  <c r="E69" i="86"/>
  <c r="F69" i="86"/>
  <c r="G69" i="86"/>
  <c r="H69" i="86"/>
  <c r="J69" i="86" s="1"/>
  <c r="B70" i="86"/>
  <c r="C70" i="86"/>
  <c r="D70" i="86" s="1"/>
  <c r="E70" i="86"/>
  <c r="F70" i="86"/>
  <c r="G70" i="86"/>
  <c r="H70" i="86"/>
  <c r="V70" i="86" s="1"/>
  <c r="H59" i="86"/>
  <c r="AB59" i="86" s="1"/>
  <c r="G59" i="86"/>
  <c r="E59" i="86"/>
  <c r="C59" i="86"/>
  <c r="D59" i="86" s="1"/>
  <c r="C57" i="86" s="1"/>
  <c r="B59" i="86"/>
  <c r="B45" i="86"/>
  <c r="C45" i="86"/>
  <c r="D45" i="86" s="1"/>
  <c r="E45" i="86"/>
  <c r="F45" i="86"/>
  <c r="G45" i="86"/>
  <c r="H45" i="86"/>
  <c r="L45" i="86" s="1"/>
  <c r="B46" i="86"/>
  <c r="C46" i="86"/>
  <c r="D46" i="86" s="1"/>
  <c r="E46" i="86"/>
  <c r="F46" i="86"/>
  <c r="G46" i="86"/>
  <c r="H46" i="86"/>
  <c r="J46" i="86" s="1"/>
  <c r="B47" i="86"/>
  <c r="C47" i="86"/>
  <c r="D47" i="86" s="1"/>
  <c r="E47" i="86"/>
  <c r="F47" i="86"/>
  <c r="G47" i="86"/>
  <c r="H47" i="86"/>
  <c r="J47" i="86" s="1"/>
  <c r="B48" i="86"/>
  <c r="C48" i="86"/>
  <c r="D48" i="86" s="1"/>
  <c r="E48" i="86"/>
  <c r="F48" i="86"/>
  <c r="G48" i="86"/>
  <c r="H48" i="86"/>
  <c r="J48" i="86" s="1"/>
  <c r="B49" i="86"/>
  <c r="C49" i="86"/>
  <c r="D49" i="86" s="1"/>
  <c r="E49" i="86"/>
  <c r="F49" i="86"/>
  <c r="G49" i="86"/>
  <c r="H49" i="86"/>
  <c r="J49" i="86" s="1"/>
  <c r="B50" i="86"/>
  <c r="C50" i="86"/>
  <c r="D50" i="86" s="1"/>
  <c r="E50" i="86"/>
  <c r="F50" i="86"/>
  <c r="G50" i="86"/>
  <c r="H50" i="86"/>
  <c r="T50" i="86" s="1"/>
  <c r="B51" i="86"/>
  <c r="C51" i="86"/>
  <c r="D51" i="86" s="1"/>
  <c r="E51" i="86"/>
  <c r="F51" i="86"/>
  <c r="G51" i="86"/>
  <c r="H51" i="86"/>
  <c r="J51" i="86" s="1"/>
  <c r="B52" i="86"/>
  <c r="C52" i="86"/>
  <c r="D52" i="86" s="1"/>
  <c r="E52" i="86"/>
  <c r="F52" i="86"/>
  <c r="G52" i="86"/>
  <c r="H52" i="86"/>
  <c r="J52" i="86" s="1"/>
  <c r="B53" i="86"/>
  <c r="C53" i="86"/>
  <c r="D53" i="86" s="1"/>
  <c r="E53" i="86"/>
  <c r="F53" i="86"/>
  <c r="G53" i="86"/>
  <c r="H53" i="86"/>
  <c r="J53" i="86" s="1"/>
  <c r="B54" i="86"/>
  <c r="C54" i="86"/>
  <c r="D54" i="86" s="1"/>
  <c r="E54" i="86"/>
  <c r="F54" i="86"/>
  <c r="G54" i="86"/>
  <c r="H54" i="86"/>
  <c r="J54" i="86" s="1"/>
  <c r="B55" i="86"/>
  <c r="C55" i="86"/>
  <c r="D55" i="86" s="1"/>
  <c r="E55" i="86"/>
  <c r="F55" i="86"/>
  <c r="G55" i="86"/>
  <c r="H55" i="86"/>
  <c r="I55" i="86" s="1"/>
  <c r="N55" i="86" s="1"/>
  <c r="H44" i="86"/>
  <c r="T44" i="86" s="1"/>
  <c r="G44" i="86"/>
  <c r="E44" i="86"/>
  <c r="C44" i="86"/>
  <c r="D44" i="86" s="1"/>
  <c r="C42" i="86" s="1"/>
  <c r="B44" i="86"/>
  <c r="B30" i="86"/>
  <c r="C30" i="86"/>
  <c r="D30" i="86" s="1"/>
  <c r="E30" i="86"/>
  <c r="F30" i="86"/>
  <c r="G30" i="86"/>
  <c r="H30" i="86"/>
  <c r="B31" i="86"/>
  <c r="C31" i="86"/>
  <c r="D31" i="86" s="1"/>
  <c r="E31" i="86"/>
  <c r="F31" i="86"/>
  <c r="G31" i="86"/>
  <c r="H31" i="86"/>
  <c r="B32" i="86"/>
  <c r="C32" i="86"/>
  <c r="D32" i="86" s="1"/>
  <c r="E32" i="86"/>
  <c r="F32" i="86"/>
  <c r="G32" i="86"/>
  <c r="H32" i="86"/>
  <c r="AB32" i="86" s="1"/>
  <c r="B33" i="86"/>
  <c r="C33" i="86"/>
  <c r="D33" i="86" s="1"/>
  <c r="E33" i="86"/>
  <c r="F33" i="86"/>
  <c r="G33" i="86"/>
  <c r="H33" i="86"/>
  <c r="T33" i="86" s="1"/>
  <c r="B34" i="86"/>
  <c r="C34" i="86"/>
  <c r="D34" i="86" s="1"/>
  <c r="E34" i="86"/>
  <c r="F34" i="86"/>
  <c r="G34" i="86"/>
  <c r="H34" i="86"/>
  <c r="AC34" i="86" s="1"/>
  <c r="B35" i="86"/>
  <c r="C35" i="86"/>
  <c r="D35" i="86" s="1"/>
  <c r="E35" i="86"/>
  <c r="F35" i="86"/>
  <c r="G35" i="86"/>
  <c r="H35" i="86"/>
  <c r="V35" i="86" s="1"/>
  <c r="B36" i="86"/>
  <c r="C36" i="86"/>
  <c r="D36" i="86" s="1"/>
  <c r="E36" i="86"/>
  <c r="F36" i="86"/>
  <c r="G36" i="86"/>
  <c r="H36" i="86"/>
  <c r="I36" i="86" s="1"/>
  <c r="N36" i="86" s="1"/>
  <c r="B37" i="86"/>
  <c r="C37" i="86"/>
  <c r="D37" i="86" s="1"/>
  <c r="E37" i="86"/>
  <c r="F37" i="86"/>
  <c r="G37" i="86"/>
  <c r="H37" i="86"/>
  <c r="B38" i="86"/>
  <c r="C38" i="86"/>
  <c r="D38" i="86" s="1"/>
  <c r="E38" i="86"/>
  <c r="F38" i="86"/>
  <c r="G38" i="86"/>
  <c r="H38" i="86"/>
  <c r="B39" i="86"/>
  <c r="C39" i="86"/>
  <c r="D39" i="86" s="1"/>
  <c r="E39" i="86"/>
  <c r="F39" i="86"/>
  <c r="G39" i="86"/>
  <c r="H39" i="86"/>
  <c r="J39" i="86" s="1"/>
  <c r="B40" i="86"/>
  <c r="C40" i="86"/>
  <c r="D40" i="86" s="1"/>
  <c r="E40" i="86"/>
  <c r="F40" i="86"/>
  <c r="G40" i="86"/>
  <c r="H40" i="86"/>
  <c r="X40" i="86" s="1"/>
  <c r="H29" i="86"/>
  <c r="T29" i="86" s="1"/>
  <c r="G29" i="86"/>
  <c r="E29" i="86"/>
  <c r="C29" i="86"/>
  <c r="D29" i="86" s="1"/>
  <c r="C27" i="86" s="1"/>
  <c r="B29" i="86"/>
  <c r="B15" i="86"/>
  <c r="C15" i="86"/>
  <c r="D15" i="86" s="1"/>
  <c r="E15" i="86"/>
  <c r="G15" i="86"/>
  <c r="H15" i="86"/>
  <c r="L15" i="86" s="1"/>
  <c r="B16" i="86"/>
  <c r="C16" i="86"/>
  <c r="D16" i="86" s="1"/>
  <c r="E16" i="86"/>
  <c r="G16" i="86"/>
  <c r="H16" i="86"/>
  <c r="V16" i="86" s="1"/>
  <c r="B17" i="86"/>
  <c r="C17" i="86"/>
  <c r="D17" i="86" s="1"/>
  <c r="E17" i="86"/>
  <c r="G17" i="86"/>
  <c r="H17" i="86"/>
  <c r="B18" i="86"/>
  <c r="C18" i="86"/>
  <c r="D18" i="86" s="1"/>
  <c r="E18" i="86"/>
  <c r="G18" i="86"/>
  <c r="H18" i="86"/>
  <c r="W18" i="86" s="1"/>
  <c r="B19" i="86"/>
  <c r="C19" i="86"/>
  <c r="D19" i="86" s="1"/>
  <c r="E19" i="86"/>
  <c r="G19" i="86"/>
  <c r="H19" i="86"/>
  <c r="B20" i="86"/>
  <c r="C20" i="86"/>
  <c r="D20" i="86" s="1"/>
  <c r="E20" i="86"/>
  <c r="G20" i="86"/>
  <c r="H20" i="86"/>
  <c r="AB20" i="86" s="1"/>
  <c r="B21" i="86"/>
  <c r="C21" i="86"/>
  <c r="D21" i="86" s="1"/>
  <c r="E21" i="86"/>
  <c r="G21" i="86"/>
  <c r="H21" i="86"/>
  <c r="AE21" i="86" s="1"/>
  <c r="B22" i="86"/>
  <c r="C22" i="86"/>
  <c r="D22" i="86" s="1"/>
  <c r="E22" i="86"/>
  <c r="G22" i="86"/>
  <c r="H22" i="86"/>
  <c r="I22" i="86" s="1"/>
  <c r="N22" i="86" s="1"/>
  <c r="P22" i="86" s="1"/>
  <c r="B23" i="86"/>
  <c r="C23" i="86"/>
  <c r="D23" i="86" s="1"/>
  <c r="E23" i="86"/>
  <c r="G23" i="86"/>
  <c r="H23" i="86"/>
  <c r="W23" i="86" s="1"/>
  <c r="B24" i="86"/>
  <c r="C24" i="86"/>
  <c r="D24" i="86" s="1"/>
  <c r="E24" i="86"/>
  <c r="G24" i="86"/>
  <c r="H24" i="86"/>
  <c r="AA24" i="86" s="1"/>
  <c r="B25" i="86"/>
  <c r="C25" i="86"/>
  <c r="D25" i="86" s="1"/>
  <c r="E25" i="86"/>
  <c r="G25" i="86"/>
  <c r="H25" i="86"/>
  <c r="H14" i="86"/>
  <c r="G14" i="86"/>
  <c r="E14" i="86"/>
  <c r="C14" i="86"/>
  <c r="D14" i="86" s="1"/>
  <c r="C12" i="86" s="1"/>
  <c r="B14" i="86"/>
  <c r="AE299" i="86"/>
  <c r="D299" i="86"/>
  <c r="C297" i="86" s="1"/>
  <c r="AE284" i="86"/>
  <c r="D284" i="86"/>
  <c r="C282" i="86" s="1"/>
  <c r="D269" i="86"/>
  <c r="C267" i="86" s="1"/>
  <c r="AE254" i="86"/>
  <c r="D254" i="86"/>
  <c r="C252" i="86" s="1"/>
  <c r="AE239" i="86"/>
  <c r="D239" i="86"/>
  <c r="C237" i="86" s="1"/>
  <c r="D224" i="86"/>
  <c r="C222" i="86" s="1"/>
  <c r="AD222" i="86"/>
  <c r="AE209" i="86"/>
  <c r="D209" i="86"/>
  <c r="C207" i="86" s="1"/>
  <c r="AD207" i="86"/>
  <c r="AE194" i="86"/>
  <c r="D194" i="86"/>
  <c r="C192" i="86" s="1"/>
  <c r="AD192" i="86"/>
  <c r="D179" i="86"/>
  <c r="C177" i="86" s="1"/>
  <c r="D164" i="86"/>
  <c r="C162" i="86" s="1"/>
  <c r="AE149" i="86"/>
  <c r="D149" i="86"/>
  <c r="C147" i="86" s="1"/>
  <c r="D134" i="86"/>
  <c r="C132" i="86" s="1"/>
  <c r="D119" i="86"/>
  <c r="C117" i="86" s="1"/>
  <c r="D104" i="86"/>
  <c r="C102" i="86" s="1"/>
  <c r="BK223" i="86"/>
  <c r="BL223" i="86" s="1"/>
  <c r="BM223" i="86" s="1"/>
  <c r="BN223" i="86" s="1"/>
  <c r="BO223" i="86" s="1"/>
  <c r="BP223" i="86" s="1"/>
  <c r="BQ223" i="86" s="1"/>
  <c r="BR223" i="86" s="1"/>
  <c r="BS223" i="86" s="1"/>
  <c r="BT223" i="86" s="1"/>
  <c r="BJ223" i="86"/>
  <c r="BH223" i="86"/>
  <c r="BJ208" i="86"/>
  <c r="BK208" i="86" s="1"/>
  <c r="BL208" i="86" s="1"/>
  <c r="BM208" i="86" s="1"/>
  <c r="BN208" i="86" s="1"/>
  <c r="BO208" i="86" s="1"/>
  <c r="BP208" i="86" s="1"/>
  <c r="BQ208" i="86" s="1"/>
  <c r="BR208" i="86" s="1"/>
  <c r="BS208" i="86" s="1"/>
  <c r="BT208" i="86" s="1"/>
  <c r="BH208" i="86"/>
  <c r="BL193" i="86"/>
  <c r="BM193" i="86" s="1"/>
  <c r="BN193" i="86" s="1"/>
  <c r="BO193" i="86" s="1"/>
  <c r="BP193" i="86" s="1"/>
  <c r="BQ193" i="86" s="1"/>
  <c r="BR193" i="86" s="1"/>
  <c r="BS193" i="86" s="1"/>
  <c r="BT193" i="86" s="1"/>
  <c r="BK193" i="86"/>
  <c r="BJ193" i="86"/>
  <c r="BH193" i="86"/>
  <c r="AE179" i="86"/>
  <c r="BJ178" i="86"/>
  <c r="BK178" i="86" s="1"/>
  <c r="BL178" i="86" s="1"/>
  <c r="BM178" i="86" s="1"/>
  <c r="BN178" i="86" s="1"/>
  <c r="BO178" i="86" s="1"/>
  <c r="BP178" i="86" s="1"/>
  <c r="BQ178" i="86" s="1"/>
  <c r="BR178" i="86" s="1"/>
  <c r="BS178" i="86" s="1"/>
  <c r="BT178" i="86" s="1"/>
  <c r="BH178" i="86"/>
  <c r="AE164" i="86"/>
  <c r="BL163" i="86"/>
  <c r="BM163" i="86" s="1"/>
  <c r="BN163" i="86" s="1"/>
  <c r="BO163" i="86" s="1"/>
  <c r="BP163" i="86" s="1"/>
  <c r="BQ163" i="86" s="1"/>
  <c r="BR163" i="86" s="1"/>
  <c r="BS163" i="86" s="1"/>
  <c r="BT163" i="86" s="1"/>
  <c r="BJ163" i="86"/>
  <c r="BK163" i="86" s="1"/>
  <c r="BH163" i="86"/>
  <c r="H162" i="86"/>
  <c r="BN148" i="86"/>
  <c r="BO148" i="86" s="1"/>
  <c r="BP148" i="86" s="1"/>
  <c r="BQ148" i="86" s="1"/>
  <c r="BR148" i="86" s="1"/>
  <c r="BS148" i="86" s="1"/>
  <c r="BT148" i="86" s="1"/>
  <c r="BJ148" i="86"/>
  <c r="BK148" i="86" s="1"/>
  <c r="BL148" i="86" s="1"/>
  <c r="BM148" i="86" s="1"/>
  <c r="BH148" i="86"/>
  <c r="H147" i="86"/>
  <c r="AE134" i="86"/>
  <c r="BL133" i="86"/>
  <c r="BM133" i="86" s="1"/>
  <c r="BN133" i="86" s="1"/>
  <c r="BO133" i="86" s="1"/>
  <c r="BP133" i="86" s="1"/>
  <c r="BQ133" i="86" s="1"/>
  <c r="BR133" i="86" s="1"/>
  <c r="BS133" i="86" s="1"/>
  <c r="BT133" i="86" s="1"/>
  <c r="BJ133" i="86"/>
  <c r="BK133" i="86" s="1"/>
  <c r="BH133" i="86"/>
  <c r="BR118" i="86"/>
  <c r="BS118" i="86" s="1"/>
  <c r="BT118" i="86" s="1"/>
  <c r="BL118" i="86"/>
  <c r="BM118" i="86" s="1"/>
  <c r="BN118" i="86" s="1"/>
  <c r="BO118" i="86" s="1"/>
  <c r="BP118" i="86" s="1"/>
  <c r="BQ118" i="86" s="1"/>
  <c r="BK118" i="86"/>
  <c r="BJ118" i="86"/>
  <c r="BH118" i="86"/>
  <c r="BO103" i="86"/>
  <c r="BP103" i="86" s="1"/>
  <c r="BQ103" i="86" s="1"/>
  <c r="BR103" i="86" s="1"/>
  <c r="BS103" i="86" s="1"/>
  <c r="BT103" i="86" s="1"/>
  <c r="BJ103" i="86"/>
  <c r="BK103" i="86" s="1"/>
  <c r="BL103" i="86" s="1"/>
  <c r="BM103" i="86" s="1"/>
  <c r="BN103" i="86" s="1"/>
  <c r="BH103" i="86"/>
  <c r="BL88" i="86"/>
  <c r="BM88" i="86" s="1"/>
  <c r="BN88" i="86" s="1"/>
  <c r="BO88" i="86" s="1"/>
  <c r="BP88" i="86" s="1"/>
  <c r="BQ88" i="86" s="1"/>
  <c r="BR88" i="86" s="1"/>
  <c r="BS88" i="86" s="1"/>
  <c r="BT88" i="86" s="1"/>
  <c r="BJ88" i="86"/>
  <c r="BK88" i="86" s="1"/>
  <c r="BH88" i="86"/>
  <c r="BL58" i="86"/>
  <c r="BM58" i="86" s="1"/>
  <c r="BN58" i="86" s="1"/>
  <c r="BO58" i="86" s="1"/>
  <c r="BP58" i="86" s="1"/>
  <c r="BQ58" i="86" s="1"/>
  <c r="BR58" i="86" s="1"/>
  <c r="BS58" i="86" s="1"/>
  <c r="BT58" i="86" s="1"/>
  <c r="BJ58" i="86"/>
  <c r="BK58" i="86" s="1"/>
  <c r="BH58" i="86"/>
  <c r="BJ43" i="86"/>
  <c r="BK43" i="86" s="1"/>
  <c r="BL43" i="86" s="1"/>
  <c r="BM43" i="86" s="1"/>
  <c r="BN43" i="86" s="1"/>
  <c r="BO43" i="86" s="1"/>
  <c r="BP43" i="86" s="1"/>
  <c r="BQ43" i="86" s="1"/>
  <c r="BR43" i="86" s="1"/>
  <c r="BS43" i="86" s="1"/>
  <c r="BT43" i="86" s="1"/>
  <c r="BH43" i="86"/>
  <c r="F29" i="86"/>
  <c r="F44" i="86" s="1"/>
  <c r="F59" i="86" s="1"/>
  <c r="F74" i="86" s="1"/>
  <c r="F89" i="86" s="1"/>
  <c r="F104" i="86" s="1"/>
  <c r="F119" i="86" s="1"/>
  <c r="F134" i="86" s="1"/>
  <c r="F149" i="86" s="1"/>
  <c r="F164" i="86" s="1"/>
  <c r="F179" i="86" s="1"/>
  <c r="F194" i="86" s="1"/>
  <c r="F209" i="86" s="1"/>
  <c r="F224" i="86" s="1"/>
  <c r="F239" i="86" s="1"/>
  <c r="F254" i="86" s="1"/>
  <c r="F269" i="86" s="1"/>
  <c r="F284" i="86" s="1"/>
  <c r="F299" i="86" s="1"/>
  <c r="F314" i="86" s="1"/>
  <c r="BK28" i="86"/>
  <c r="BL28" i="86" s="1"/>
  <c r="BM28" i="86" s="1"/>
  <c r="BN28" i="86" s="1"/>
  <c r="BO28" i="86" s="1"/>
  <c r="BP28" i="86" s="1"/>
  <c r="BQ28" i="86" s="1"/>
  <c r="BR28" i="86" s="1"/>
  <c r="BS28" i="86" s="1"/>
  <c r="BT28" i="86" s="1"/>
  <c r="BJ28" i="86"/>
  <c r="BH28" i="86"/>
  <c r="BM20" i="86"/>
  <c r="BN20" i="86" s="1"/>
  <c r="BO20" i="86" s="1"/>
  <c r="BP20" i="86" s="1"/>
  <c r="BQ20" i="86" s="1"/>
  <c r="BR20" i="86" s="1"/>
  <c r="BS20" i="86" s="1"/>
  <c r="BT20" i="86" s="1"/>
  <c r="BK20" i="86"/>
  <c r="BL20" i="86" s="1"/>
  <c r="BJ20" i="86"/>
  <c r="BK19" i="86"/>
  <c r="BL19" i="86" s="1"/>
  <c r="BM19" i="86" s="1"/>
  <c r="BN19" i="86" s="1"/>
  <c r="BO19" i="86" s="1"/>
  <c r="BP19" i="86" s="1"/>
  <c r="BQ19" i="86" s="1"/>
  <c r="BR19" i="86" s="1"/>
  <c r="BS19" i="86" s="1"/>
  <c r="BT19" i="86" s="1"/>
  <c r="BJ19" i="86"/>
  <c r="BK18" i="86"/>
  <c r="BL18" i="86" s="1"/>
  <c r="BM18" i="86" s="1"/>
  <c r="BN18" i="86" s="1"/>
  <c r="BO18" i="86" s="1"/>
  <c r="BP18" i="86" s="1"/>
  <c r="BQ18" i="86" s="1"/>
  <c r="BR18" i="86" s="1"/>
  <c r="BS18" i="86" s="1"/>
  <c r="BT18" i="86" s="1"/>
  <c r="BJ18" i="86"/>
  <c r="BP17" i="86"/>
  <c r="BQ17" i="86" s="1"/>
  <c r="BR17" i="86" s="1"/>
  <c r="BS17" i="86" s="1"/>
  <c r="BT17" i="86" s="1"/>
  <c r="BO17" i="86"/>
  <c r="BM17" i="86"/>
  <c r="BN17" i="86" s="1"/>
  <c r="BL17" i="86"/>
  <c r="BK17" i="86"/>
  <c r="BJ17" i="86"/>
  <c r="BJ16" i="86"/>
  <c r="BK16" i="86" s="1"/>
  <c r="BL16" i="86" s="1"/>
  <c r="BM16" i="86" s="1"/>
  <c r="BN16" i="86" s="1"/>
  <c r="BO16" i="86" s="1"/>
  <c r="BP16" i="86" s="1"/>
  <c r="BQ16" i="86" s="1"/>
  <c r="BR16" i="86" s="1"/>
  <c r="BS16" i="86" s="1"/>
  <c r="BT16" i="86" s="1"/>
  <c r="BK15" i="86"/>
  <c r="BL15" i="86" s="1"/>
  <c r="BM15" i="86" s="1"/>
  <c r="BN15" i="86" s="1"/>
  <c r="BO15" i="86" s="1"/>
  <c r="BP15" i="86" s="1"/>
  <c r="BQ15" i="86" s="1"/>
  <c r="BR15" i="86" s="1"/>
  <c r="BS15" i="86" s="1"/>
  <c r="BT15" i="86" s="1"/>
  <c r="BJ15" i="86"/>
  <c r="BJ14" i="86"/>
  <c r="BK14" i="86" s="1"/>
  <c r="BL14" i="86" s="1"/>
  <c r="BM14" i="86" s="1"/>
  <c r="BN14" i="86" s="1"/>
  <c r="BO14" i="86" s="1"/>
  <c r="BP14" i="86" s="1"/>
  <c r="BQ14" i="86" s="1"/>
  <c r="BR14" i="86" s="1"/>
  <c r="BS14" i="86" s="1"/>
  <c r="BT14" i="86" s="1"/>
  <c r="BJ10" i="86"/>
  <c r="BK10" i="86" s="1"/>
  <c r="BL10" i="86" s="1"/>
  <c r="BM10" i="86" s="1"/>
  <c r="BN10" i="86" s="1"/>
  <c r="BO10" i="86" s="1"/>
  <c r="BP10" i="86" s="1"/>
  <c r="BQ10" i="86" s="1"/>
  <c r="BR10" i="86" s="1"/>
  <c r="BS10" i="86" s="1"/>
  <c r="BT10" i="86" s="1"/>
  <c r="BK9" i="86"/>
  <c r="BL9" i="86" s="1"/>
  <c r="BM9" i="86" s="1"/>
  <c r="BN9" i="86" s="1"/>
  <c r="BO9" i="86" s="1"/>
  <c r="BP9" i="86" s="1"/>
  <c r="BQ9" i="86" s="1"/>
  <c r="BR9" i="86" s="1"/>
  <c r="BS9" i="86" s="1"/>
  <c r="BT9" i="86" s="1"/>
  <c r="BJ9" i="86"/>
  <c r="BJ8" i="86"/>
  <c r="BK8" i="86" s="1"/>
  <c r="BL8" i="86" s="1"/>
  <c r="BM8" i="86" s="1"/>
  <c r="BN8" i="86" s="1"/>
  <c r="BO8" i="86" s="1"/>
  <c r="BP8" i="86" s="1"/>
  <c r="BQ8" i="86" s="1"/>
  <c r="BR8" i="86" s="1"/>
  <c r="BS8" i="86" s="1"/>
  <c r="BT8" i="86" s="1"/>
  <c r="BH8" i="86"/>
  <c r="BH9" i="86" s="1"/>
  <c r="BH10" i="86" s="1"/>
  <c r="BH14" i="86" s="1"/>
  <c r="BH15" i="86" s="1"/>
  <c r="BH16" i="86" s="1"/>
  <c r="BH17" i="86" s="1"/>
  <c r="BH18" i="86" s="1"/>
  <c r="BH19" i="86" s="1"/>
  <c r="BH20" i="86" s="1"/>
  <c r="BK7" i="86"/>
  <c r="BL7" i="86" s="1"/>
  <c r="BM7" i="86" s="1"/>
  <c r="BN7" i="86" s="1"/>
  <c r="BO7" i="86" s="1"/>
  <c r="BP7" i="86" s="1"/>
  <c r="BQ7" i="86" s="1"/>
  <c r="BR7" i="86" s="1"/>
  <c r="BS7" i="86" s="1"/>
  <c r="BT7" i="86" s="1"/>
  <c r="BJ7" i="86"/>
  <c r="BH7" i="86"/>
  <c r="BJ6" i="86"/>
  <c r="BK6" i="86" s="1"/>
  <c r="BL6" i="86" s="1"/>
  <c r="BM6" i="86" s="1"/>
  <c r="BN6" i="86" s="1"/>
  <c r="BO6" i="86" s="1"/>
  <c r="BP6" i="86" s="1"/>
  <c r="BQ6" i="86" s="1"/>
  <c r="BR6" i="86" s="1"/>
  <c r="BS6" i="86" s="1"/>
  <c r="BT6" i="86" s="1"/>
  <c r="BH6" i="86"/>
  <c r="BK5" i="86"/>
  <c r="BL5" i="86" s="1"/>
  <c r="BM5" i="86" s="1"/>
  <c r="BN5" i="86" s="1"/>
  <c r="BO5" i="86" s="1"/>
  <c r="BP5" i="86" s="1"/>
  <c r="BQ5" i="86" s="1"/>
  <c r="BR5" i="86" s="1"/>
  <c r="BS5" i="86" s="1"/>
  <c r="BT5" i="86" s="1"/>
  <c r="BJ5" i="86"/>
  <c r="BH5" i="86"/>
  <c r="H5" i="86"/>
  <c r="BL4" i="86"/>
  <c r="BM4" i="86" s="1"/>
  <c r="BN4" i="86" s="1"/>
  <c r="BO4" i="86" s="1"/>
  <c r="BP4" i="86" s="1"/>
  <c r="BQ4" i="86" s="1"/>
  <c r="BR4" i="86" s="1"/>
  <c r="BS4" i="86" s="1"/>
  <c r="BT4" i="86" s="1"/>
  <c r="BK4" i="86"/>
  <c r="BJ4" i="86"/>
  <c r="BL3" i="86"/>
  <c r="BM3" i="86" s="1"/>
  <c r="BN3" i="86" s="1"/>
  <c r="BO3" i="86" s="1"/>
  <c r="BP3" i="86" s="1"/>
  <c r="BQ3" i="86" s="1"/>
  <c r="BR3" i="86" s="1"/>
  <c r="BS3" i="86" s="1"/>
  <c r="BT3" i="86" s="1"/>
  <c r="BK3" i="86"/>
  <c r="BJ3" i="86"/>
  <c r="P145" i="86" l="1"/>
  <c r="P154" i="86"/>
  <c r="AE99" i="86"/>
  <c r="R136" i="86"/>
  <c r="P137" i="86"/>
  <c r="R129" i="86"/>
  <c r="R159" i="86"/>
  <c r="R121" i="86"/>
  <c r="R151" i="86"/>
  <c r="P108" i="86"/>
  <c r="AC36" i="86"/>
  <c r="P112" i="86"/>
  <c r="R120" i="86"/>
  <c r="R160" i="86"/>
  <c r="AB36" i="86"/>
  <c r="R152" i="86"/>
  <c r="I62" i="86"/>
  <c r="N62" i="86" s="1"/>
  <c r="R62" i="86" s="1"/>
  <c r="P135" i="86"/>
  <c r="R143" i="86"/>
  <c r="R123" i="86"/>
  <c r="AD76" i="86"/>
  <c r="R140" i="86"/>
  <c r="AB81" i="86"/>
  <c r="AE36" i="86"/>
  <c r="R155" i="86"/>
  <c r="R130" i="86"/>
  <c r="X32" i="86"/>
  <c r="P109" i="86"/>
  <c r="W22" i="86"/>
  <c r="Y35" i="86"/>
  <c r="P105" i="86"/>
  <c r="P158" i="86"/>
  <c r="W54" i="86"/>
  <c r="P144" i="86"/>
  <c r="AD227" i="86"/>
  <c r="V54" i="86"/>
  <c r="P153" i="86"/>
  <c r="W60" i="86"/>
  <c r="I60" i="86"/>
  <c r="N60" i="86" s="1"/>
  <c r="P60" i="86" s="1"/>
  <c r="AE51" i="86"/>
  <c r="W70" i="86"/>
  <c r="AE45" i="86"/>
  <c r="X45" i="86"/>
  <c r="L67" i="86"/>
  <c r="AD67" i="86" s="1"/>
  <c r="I45" i="86"/>
  <c r="N45" i="86" s="1"/>
  <c r="P45" i="86" s="1"/>
  <c r="AB76" i="86"/>
  <c r="AD225" i="86"/>
  <c r="AE75" i="86"/>
  <c r="P125" i="86"/>
  <c r="W36" i="86"/>
  <c r="AE35" i="86"/>
  <c r="AB62" i="86"/>
  <c r="I95" i="86"/>
  <c r="N95" i="86" s="1"/>
  <c r="P95" i="86" s="1"/>
  <c r="AE94" i="86"/>
  <c r="W93" i="86"/>
  <c r="P128" i="86"/>
  <c r="V36" i="86"/>
  <c r="AB35" i="86"/>
  <c r="AC68" i="86"/>
  <c r="AC67" i="86"/>
  <c r="X64" i="86"/>
  <c r="W63" i="86"/>
  <c r="Y62" i="86"/>
  <c r="AB60" i="86"/>
  <c r="W96" i="86"/>
  <c r="I94" i="86"/>
  <c r="N94" i="86" s="1"/>
  <c r="P94" i="86" s="1"/>
  <c r="P110" i="86"/>
  <c r="X67" i="86"/>
  <c r="Y65" i="86"/>
  <c r="T64" i="86"/>
  <c r="X62" i="86"/>
  <c r="Y60" i="86"/>
  <c r="Z85" i="86"/>
  <c r="P114" i="86"/>
  <c r="R122" i="86"/>
  <c r="AE48" i="86"/>
  <c r="AB48" i="86"/>
  <c r="W67" i="86"/>
  <c r="Y66" i="86"/>
  <c r="T62" i="86"/>
  <c r="X60" i="86"/>
  <c r="T36" i="86"/>
  <c r="AE47" i="86"/>
  <c r="J67" i="86"/>
  <c r="X65" i="86"/>
  <c r="Y64" i="86"/>
  <c r="W62" i="86"/>
  <c r="T60" i="86"/>
  <c r="P74" i="86"/>
  <c r="V96" i="86"/>
  <c r="AE95" i="86"/>
  <c r="AD235" i="86"/>
  <c r="AE16" i="86"/>
  <c r="J65" i="86"/>
  <c r="Y63" i="86"/>
  <c r="V62" i="86"/>
  <c r="J60" i="86"/>
  <c r="V74" i="86"/>
  <c r="AD81" i="86"/>
  <c r="I96" i="86"/>
  <c r="N96" i="86" s="1"/>
  <c r="P96" i="86" s="1"/>
  <c r="W95" i="86"/>
  <c r="AC20" i="86"/>
  <c r="AC32" i="86"/>
  <c r="AE49" i="86"/>
  <c r="L63" i="86"/>
  <c r="AD63" i="86" s="1"/>
  <c r="AE62" i="86"/>
  <c r="L62" i="86"/>
  <c r="AD62" i="86" s="1"/>
  <c r="Y85" i="86"/>
  <c r="W81" i="86"/>
  <c r="W80" i="86"/>
  <c r="Y76" i="86"/>
  <c r="X75" i="86"/>
  <c r="J89" i="86"/>
  <c r="T95" i="86"/>
  <c r="AA20" i="86"/>
  <c r="Z32" i="86"/>
  <c r="V50" i="86"/>
  <c r="W49" i="86"/>
  <c r="AB47" i="86"/>
  <c r="Y70" i="86"/>
  <c r="Y69" i="86"/>
  <c r="Y67" i="86"/>
  <c r="AE64" i="86"/>
  <c r="J63" i="86"/>
  <c r="AC62" i="86"/>
  <c r="J62" i="86"/>
  <c r="Y61" i="86"/>
  <c r="AA60" i="86"/>
  <c r="AE60" i="86"/>
  <c r="R85" i="86"/>
  <c r="AE79" i="86"/>
  <c r="T80" i="86"/>
  <c r="AC89" i="86"/>
  <c r="AE93" i="86"/>
  <c r="T94" i="86"/>
  <c r="P111" i="86"/>
  <c r="AD231" i="86"/>
  <c r="I75" i="86"/>
  <c r="T75" i="86"/>
  <c r="AE100" i="86"/>
  <c r="T90" i="86"/>
  <c r="P156" i="86"/>
  <c r="W52" i="86"/>
  <c r="V49" i="86"/>
  <c r="V47" i="86"/>
  <c r="AE46" i="86"/>
  <c r="V44" i="86"/>
  <c r="V52" i="86"/>
  <c r="I49" i="86"/>
  <c r="N49" i="86" s="1"/>
  <c r="P49" i="86" s="1"/>
  <c r="I47" i="86"/>
  <c r="N47" i="86" s="1"/>
  <c r="P47" i="86" s="1"/>
  <c r="AB46" i="86"/>
  <c r="I74" i="86"/>
  <c r="AE96" i="86"/>
  <c r="AD232" i="86"/>
  <c r="W20" i="86"/>
  <c r="AC16" i="86"/>
  <c r="AA35" i="86"/>
  <c r="W55" i="86"/>
  <c r="AE54" i="86"/>
  <c r="I52" i="86"/>
  <c r="N52" i="86" s="1"/>
  <c r="P52" i="86" s="1"/>
  <c r="AB49" i="86"/>
  <c r="W45" i="86"/>
  <c r="AB68" i="86"/>
  <c r="AB67" i="86"/>
  <c r="I67" i="86"/>
  <c r="N67" i="86" s="1"/>
  <c r="P67" i="86" s="1"/>
  <c r="W66" i="86"/>
  <c r="W64" i="86"/>
  <c r="V63" i="86"/>
  <c r="X85" i="86"/>
  <c r="AA81" i="86"/>
  <c r="AC78" i="86"/>
  <c r="AE78" i="86"/>
  <c r="AA76" i="86"/>
  <c r="J76" i="86"/>
  <c r="T78" i="86"/>
  <c r="Y89" i="86"/>
  <c r="AD95" i="86"/>
  <c r="R139" i="86"/>
  <c r="J20" i="86"/>
  <c r="Z35" i="86"/>
  <c r="J45" i="86"/>
  <c r="Y68" i="86"/>
  <c r="V64" i="86"/>
  <c r="W85" i="86"/>
  <c r="Y81" i="86"/>
  <c r="I80" i="86"/>
  <c r="AA78" i="86"/>
  <c r="Z76" i="86"/>
  <c r="I76" i="86"/>
  <c r="X68" i="86"/>
  <c r="Z78" i="86"/>
  <c r="R141" i="86"/>
  <c r="H12" i="86"/>
  <c r="W35" i="86"/>
  <c r="W48" i="86"/>
  <c r="T48" i="86"/>
  <c r="V59" i="86"/>
  <c r="V68" i="86"/>
  <c r="L64" i="86"/>
  <c r="AD64" i="86" s="1"/>
  <c r="X61" i="86"/>
  <c r="X74" i="86"/>
  <c r="V81" i="86"/>
  <c r="W78" i="86"/>
  <c r="X76" i="86"/>
  <c r="AE76" i="86"/>
  <c r="T74" i="86"/>
  <c r="W100" i="86"/>
  <c r="AE97" i="86"/>
  <c r="V93" i="86"/>
  <c r="W92" i="86"/>
  <c r="AE91" i="86"/>
  <c r="P115" i="86"/>
  <c r="R115" i="86"/>
  <c r="AE14" i="86"/>
  <c r="L35" i="86"/>
  <c r="I54" i="86"/>
  <c r="N54" i="86" s="1"/>
  <c r="P54" i="86" s="1"/>
  <c r="V53" i="86"/>
  <c r="AE52" i="86"/>
  <c r="V48" i="86"/>
  <c r="T47" i="86"/>
  <c r="Y59" i="86"/>
  <c r="T68" i="86"/>
  <c r="V67" i="86"/>
  <c r="AC64" i="86"/>
  <c r="J64" i="86"/>
  <c r="AE63" i="86"/>
  <c r="V61" i="86"/>
  <c r="AB74" i="86"/>
  <c r="J85" i="86"/>
  <c r="AA84" i="86"/>
  <c r="AE80" i="86"/>
  <c r="V78" i="86"/>
  <c r="W76" i="86"/>
  <c r="T85" i="86"/>
  <c r="I100" i="86"/>
  <c r="N100" i="86" s="1"/>
  <c r="P100" i="86" s="1"/>
  <c r="W97" i="86"/>
  <c r="I93" i="86"/>
  <c r="N93" i="86" s="1"/>
  <c r="R93" i="86" s="1"/>
  <c r="W91" i="86"/>
  <c r="AE90" i="86"/>
  <c r="T97" i="86"/>
  <c r="P113" i="86"/>
  <c r="I35" i="86"/>
  <c r="N35" i="86" s="1"/>
  <c r="R35" i="86" s="1"/>
  <c r="I53" i="86"/>
  <c r="N53" i="86" s="1"/>
  <c r="P53" i="86" s="1"/>
  <c r="I48" i="86"/>
  <c r="N48" i="86" s="1"/>
  <c r="P48" i="86" s="1"/>
  <c r="T45" i="86"/>
  <c r="T59" i="86"/>
  <c r="J68" i="86"/>
  <c r="AE67" i="86"/>
  <c r="T67" i="86"/>
  <c r="AB64" i="86"/>
  <c r="I64" i="86"/>
  <c r="N64" i="86" s="1"/>
  <c r="P64" i="86" s="1"/>
  <c r="AC63" i="86"/>
  <c r="T61" i="86"/>
  <c r="AC85" i="86"/>
  <c r="I85" i="86"/>
  <c r="X83" i="86"/>
  <c r="W82" i="86"/>
  <c r="AE81" i="86"/>
  <c r="J81" i="86"/>
  <c r="AC80" i="86"/>
  <c r="V76" i="86"/>
  <c r="T83" i="86"/>
  <c r="I91" i="86"/>
  <c r="N91" i="86" s="1"/>
  <c r="P91" i="86" s="1"/>
  <c r="W90" i="86"/>
  <c r="AE68" i="86"/>
  <c r="I68" i="86"/>
  <c r="N68" i="86" s="1"/>
  <c r="P68" i="86" s="1"/>
  <c r="I84" i="86"/>
  <c r="AB80" i="86"/>
  <c r="L78" i="86"/>
  <c r="AD78" i="86" s="1"/>
  <c r="AC76" i="86"/>
  <c r="R76" i="86"/>
  <c r="T82" i="86"/>
  <c r="AD226" i="86"/>
  <c r="AD233" i="86"/>
  <c r="AD234" i="86"/>
  <c r="R149" i="86"/>
  <c r="P149" i="86"/>
  <c r="P134" i="86"/>
  <c r="R134" i="86"/>
  <c r="R119" i="86"/>
  <c r="P119" i="86"/>
  <c r="P104" i="86"/>
  <c r="AC29" i="86"/>
  <c r="X29" i="86"/>
  <c r="V29" i="86"/>
  <c r="I29" i="86"/>
  <c r="N29" i="86" s="1"/>
  <c r="P29" i="86" s="1"/>
  <c r="AD269" i="86"/>
  <c r="R84" i="86"/>
  <c r="P84" i="86"/>
  <c r="H132" i="86"/>
  <c r="R22" i="86"/>
  <c r="P82" i="86"/>
  <c r="R82" i="86"/>
  <c r="J30" i="86"/>
  <c r="W30" i="86"/>
  <c r="X30" i="86"/>
  <c r="I30" i="86"/>
  <c r="N30" i="86" s="1"/>
  <c r="R30" i="86" s="1"/>
  <c r="AE269" i="86"/>
  <c r="AB24" i="86"/>
  <c r="J24" i="86"/>
  <c r="AC24" i="86"/>
  <c r="AE24" i="86"/>
  <c r="Y24" i="86"/>
  <c r="AB14" i="86"/>
  <c r="I14" i="86"/>
  <c r="N14" i="86" s="1"/>
  <c r="X14" i="86"/>
  <c r="AA40" i="86"/>
  <c r="I40" i="86"/>
  <c r="N40" i="86" s="1"/>
  <c r="R40" i="86" s="1"/>
  <c r="J40" i="86"/>
  <c r="L40" i="86"/>
  <c r="Y40" i="86"/>
  <c r="W40" i="86"/>
  <c r="Z40" i="86"/>
  <c r="AE40" i="86"/>
  <c r="Z69" i="86"/>
  <c r="L69" i="86"/>
  <c r="AD69" i="86" s="1"/>
  <c r="T69" i="86"/>
  <c r="AE69" i="86"/>
  <c r="V69" i="86"/>
  <c r="W69" i="86"/>
  <c r="I69" i="86"/>
  <c r="N69" i="86" s="1"/>
  <c r="P69" i="86" s="1"/>
  <c r="AB69" i="86"/>
  <c r="AC69" i="86"/>
  <c r="X69" i="86"/>
  <c r="AB77" i="86"/>
  <c r="AC77" i="86"/>
  <c r="V77" i="86"/>
  <c r="AE77" i="86"/>
  <c r="W77" i="86"/>
  <c r="J77" i="86"/>
  <c r="Z77" i="86"/>
  <c r="H72" i="86"/>
  <c r="X77" i="86"/>
  <c r="T77" i="86"/>
  <c r="Y77" i="86"/>
  <c r="AA77" i="86"/>
  <c r="L77" i="86"/>
  <c r="AD77" i="86" s="1"/>
  <c r="L23" i="86"/>
  <c r="J23" i="86"/>
  <c r="I18" i="86"/>
  <c r="N18" i="86" s="1"/>
  <c r="AE18" i="86"/>
  <c r="AC33" i="86"/>
  <c r="W33" i="86"/>
  <c r="Y33" i="86"/>
  <c r="AA33" i="86"/>
  <c r="Z70" i="86"/>
  <c r="I70" i="86"/>
  <c r="N70" i="86" s="1"/>
  <c r="P70" i="86" s="1"/>
  <c r="AB70" i="86"/>
  <c r="J70" i="86"/>
  <c r="AC70" i="86"/>
  <c r="L70" i="86"/>
  <c r="AD70" i="86"/>
  <c r="T70" i="86"/>
  <c r="AE70" i="86"/>
  <c r="X70" i="86"/>
  <c r="P81" i="86"/>
  <c r="R81" i="86"/>
  <c r="AC79" i="86"/>
  <c r="T79" i="86"/>
  <c r="W79" i="86"/>
  <c r="AA79" i="86"/>
  <c r="I37" i="86"/>
  <c r="N37" i="86" s="1"/>
  <c r="R37" i="86" s="1"/>
  <c r="W37" i="86"/>
  <c r="L84" i="86"/>
  <c r="AD84" i="86" s="1"/>
  <c r="AE84" i="86"/>
  <c r="V84" i="86"/>
  <c r="W84" i="86"/>
  <c r="X84" i="86"/>
  <c r="T84" i="86"/>
  <c r="J84" i="86"/>
  <c r="AB84" i="86"/>
  <c r="J99" i="86"/>
  <c r="I99" i="86"/>
  <c r="N99" i="86" s="1"/>
  <c r="P99" i="86" s="1"/>
  <c r="T99" i="86"/>
  <c r="V99" i="86"/>
  <c r="W99" i="86"/>
  <c r="J98" i="86"/>
  <c r="T98" i="86"/>
  <c r="AE98" i="86"/>
  <c r="W98" i="86"/>
  <c r="V21" i="86"/>
  <c r="AA21" i="86"/>
  <c r="J38" i="86"/>
  <c r="AE38" i="86"/>
  <c r="AC44" i="86"/>
  <c r="W44" i="86"/>
  <c r="J50" i="86"/>
  <c r="W50" i="86"/>
  <c r="AE50" i="86"/>
  <c r="I50" i="86"/>
  <c r="N50" i="86" s="1"/>
  <c r="P50" i="86" s="1"/>
  <c r="Z66" i="86"/>
  <c r="I66" i="86"/>
  <c r="N66" i="86" s="1"/>
  <c r="P66" i="86" s="1"/>
  <c r="AB66" i="86"/>
  <c r="J66" i="86"/>
  <c r="AC66" i="86"/>
  <c r="L66" i="86"/>
  <c r="AD66" i="86" s="1"/>
  <c r="T66" i="86"/>
  <c r="AE66" i="86"/>
  <c r="X66" i="86"/>
  <c r="R80" i="86"/>
  <c r="J92" i="86"/>
  <c r="AE92" i="86"/>
  <c r="T92" i="86"/>
  <c r="V92" i="86"/>
  <c r="AE23" i="86"/>
  <c r="L39" i="86"/>
  <c r="AD39" i="86" s="1"/>
  <c r="Y39" i="86"/>
  <c r="AE39" i="86"/>
  <c r="J55" i="86"/>
  <c r="AE55" i="86"/>
  <c r="V55" i="86"/>
  <c r="T55" i="86"/>
  <c r="Z65" i="86"/>
  <c r="L65" i="86"/>
  <c r="AD65" i="86" s="1"/>
  <c r="T65" i="86"/>
  <c r="AE65" i="86"/>
  <c r="V65" i="86"/>
  <c r="W65" i="86"/>
  <c r="I65" i="86"/>
  <c r="N65" i="86" s="1"/>
  <c r="P65" i="86" s="1"/>
  <c r="AB65" i="86"/>
  <c r="AB79" i="86"/>
  <c r="Y20" i="86"/>
  <c r="Y36" i="86"/>
  <c r="X35" i="86"/>
  <c r="T35" i="86"/>
  <c r="W47" i="86"/>
  <c r="V45" i="86"/>
  <c r="T49" i="86"/>
  <c r="AC59" i="86"/>
  <c r="L68" i="86"/>
  <c r="AD68" i="86" s="1"/>
  <c r="T63" i="86"/>
  <c r="W61" i="86"/>
  <c r="AC81" i="86"/>
  <c r="W75" i="86"/>
  <c r="T76" i="86"/>
  <c r="V89" i="86"/>
  <c r="AD100" i="86"/>
  <c r="T96" i="86"/>
  <c r="AA16" i="86"/>
  <c r="J36" i="86"/>
  <c r="AC35" i="86"/>
  <c r="J35" i="86"/>
  <c r="AA34" i="86"/>
  <c r="AE53" i="86"/>
  <c r="W51" i="86"/>
  <c r="W46" i="86"/>
  <c r="AD45" i="86"/>
  <c r="T54" i="86"/>
  <c r="T46" i="86"/>
  <c r="AB63" i="86"/>
  <c r="I63" i="86"/>
  <c r="N63" i="86" s="1"/>
  <c r="P63" i="86" s="1"/>
  <c r="AE61" i="86"/>
  <c r="L61" i="86"/>
  <c r="AD61" i="86" s="1"/>
  <c r="V60" i="86"/>
  <c r="AE85" i="86"/>
  <c r="I83" i="86"/>
  <c r="AE82" i="86"/>
  <c r="Z81" i="86"/>
  <c r="I81" i="86"/>
  <c r="N72" i="86"/>
  <c r="T81" i="86"/>
  <c r="I97" i="86"/>
  <c r="N97" i="86" s="1"/>
  <c r="P97" i="86" s="1"/>
  <c r="W94" i="86"/>
  <c r="V90" i="86"/>
  <c r="T89" i="86"/>
  <c r="T93" i="86"/>
  <c r="V51" i="86"/>
  <c r="V46" i="86"/>
  <c r="T53" i="86"/>
  <c r="AC61" i="86"/>
  <c r="J61" i="86"/>
  <c r="I90" i="86"/>
  <c r="N90" i="86" s="1"/>
  <c r="P90" i="86" s="1"/>
  <c r="T100" i="86"/>
  <c r="W53" i="86"/>
  <c r="I51" i="86"/>
  <c r="N51" i="86" s="1"/>
  <c r="P51" i="86" s="1"/>
  <c r="I46" i="86"/>
  <c r="N46" i="86" s="1"/>
  <c r="P46" i="86" s="1"/>
  <c r="AB45" i="86"/>
  <c r="T52" i="86"/>
  <c r="J59" i="86"/>
  <c r="W68" i="86"/>
  <c r="X63" i="86"/>
  <c r="AB61" i="86"/>
  <c r="I61" i="86"/>
  <c r="N61" i="86" s="1"/>
  <c r="P61" i="86" s="1"/>
  <c r="AC60" i="86"/>
  <c r="L60" i="86"/>
  <c r="AD60" i="86" s="1"/>
  <c r="J74" i="86"/>
  <c r="AB85" i="86"/>
  <c r="L85" i="86"/>
  <c r="X81" i="86"/>
  <c r="X80" i="86"/>
  <c r="P79" i="86"/>
  <c r="R77" i="86"/>
  <c r="AE89" i="86"/>
  <c r="T91" i="86"/>
  <c r="T51" i="86"/>
  <c r="P98" i="86"/>
  <c r="R98" i="86"/>
  <c r="P92" i="86"/>
  <c r="R92" i="86"/>
  <c r="V100" i="86"/>
  <c r="V98" i="86"/>
  <c r="V97" i="86"/>
  <c r="V94" i="86"/>
  <c r="AC100" i="86"/>
  <c r="AC99" i="86"/>
  <c r="AC98" i="86"/>
  <c r="AC97" i="86"/>
  <c r="AC96" i="86"/>
  <c r="AC95" i="86"/>
  <c r="AC94" i="86"/>
  <c r="AC93" i="86"/>
  <c r="AC92" i="86"/>
  <c r="AC91" i="86"/>
  <c r="AC90" i="86"/>
  <c r="H87" i="86"/>
  <c r="AB100" i="86"/>
  <c r="AB99" i="86"/>
  <c r="AB98" i="86"/>
  <c r="AB97" i="86"/>
  <c r="AB96" i="86"/>
  <c r="AB95" i="86"/>
  <c r="AB94" i="86"/>
  <c r="AB93" i="86"/>
  <c r="AB92" i="86"/>
  <c r="AB91" i="86"/>
  <c r="AB90" i="86"/>
  <c r="AA100" i="86"/>
  <c r="AA99" i="86"/>
  <c r="AA98" i="86"/>
  <c r="AA97" i="86"/>
  <c r="AA96" i="86"/>
  <c r="AA95" i="86"/>
  <c r="AA94" i="86"/>
  <c r="AA93" i="86"/>
  <c r="AA92" i="86"/>
  <c r="AA91" i="86"/>
  <c r="AA90" i="86"/>
  <c r="Z100" i="86"/>
  <c r="Z99" i="86"/>
  <c r="Z98" i="86"/>
  <c r="Z97" i="86"/>
  <c r="Z96" i="86"/>
  <c r="Z95" i="86"/>
  <c r="Z94" i="86"/>
  <c r="Z93" i="86"/>
  <c r="Z92" i="86"/>
  <c r="Z91" i="86"/>
  <c r="Z90" i="86"/>
  <c r="V95" i="86"/>
  <c r="V91" i="86"/>
  <c r="Y100" i="86"/>
  <c r="L100" i="86"/>
  <c r="Y99" i="86"/>
  <c r="L99" i="86"/>
  <c r="AD99" i="86" s="1"/>
  <c r="Y98" i="86"/>
  <c r="L98" i="86"/>
  <c r="AD98" i="86" s="1"/>
  <c r="Y97" i="86"/>
  <c r="L97" i="86"/>
  <c r="AD97" i="86" s="1"/>
  <c r="Y96" i="86"/>
  <c r="L96" i="86"/>
  <c r="AD96" i="86" s="1"/>
  <c r="Y95" i="86"/>
  <c r="L95" i="86"/>
  <c r="Y94" i="86"/>
  <c r="L94" i="86"/>
  <c r="AD94" i="86" s="1"/>
  <c r="Y93" i="86"/>
  <c r="L93" i="86"/>
  <c r="AD93" i="86" s="1"/>
  <c r="Y92" i="86"/>
  <c r="L92" i="86"/>
  <c r="AD92" i="86" s="1"/>
  <c r="Y91" i="86"/>
  <c r="L91" i="86"/>
  <c r="AD91" i="86" s="1"/>
  <c r="Y90" i="86"/>
  <c r="L90" i="86"/>
  <c r="AD90" i="86" s="1"/>
  <c r="X100" i="86"/>
  <c r="X99" i="86"/>
  <c r="X98" i="86"/>
  <c r="X97" i="86"/>
  <c r="X96" i="86"/>
  <c r="X95" i="86"/>
  <c r="X94" i="86"/>
  <c r="X93" i="86"/>
  <c r="X92" i="86"/>
  <c r="X91" i="86"/>
  <c r="X90" i="86"/>
  <c r="W89" i="86"/>
  <c r="I89" i="86"/>
  <c r="N89" i="86" s="1"/>
  <c r="R89" i="86" s="1"/>
  <c r="X89" i="86"/>
  <c r="L89" i="86"/>
  <c r="AD89" i="86" s="1"/>
  <c r="Z89" i="86"/>
  <c r="AA89" i="86"/>
  <c r="V82" i="86"/>
  <c r="V83" i="86"/>
  <c r="AC82" i="86"/>
  <c r="AA80" i="86"/>
  <c r="Z79" i="86"/>
  <c r="L79" i="86"/>
  <c r="AD79" i="86" s="1"/>
  <c r="Y78" i="86"/>
  <c r="J78" i="86"/>
  <c r="V75" i="86"/>
  <c r="AE83" i="86"/>
  <c r="W83" i="86"/>
  <c r="AC83" i="86"/>
  <c r="R83" i="86"/>
  <c r="AB82" i="86"/>
  <c r="Z80" i="86"/>
  <c r="L80" i="86"/>
  <c r="Y79" i="86"/>
  <c r="J79" i="86"/>
  <c r="X78" i="86"/>
  <c r="I78" i="86"/>
  <c r="AC75" i="86"/>
  <c r="R75" i="86"/>
  <c r="AD85" i="86"/>
  <c r="V85" i="86"/>
  <c r="AC84" i="86"/>
  <c r="AB83" i="86"/>
  <c r="AA82" i="86"/>
  <c r="Y80" i="86"/>
  <c r="J80" i="86"/>
  <c r="X79" i="86"/>
  <c r="I79" i="86"/>
  <c r="AB75" i="86"/>
  <c r="AA83" i="86"/>
  <c r="Z82" i="86"/>
  <c r="L82" i="86"/>
  <c r="AD82" i="86" s="1"/>
  <c r="AA75" i="86"/>
  <c r="Z83" i="86"/>
  <c r="L83" i="86"/>
  <c r="AD83" i="86" s="1"/>
  <c r="Y82" i="86"/>
  <c r="J82" i="86"/>
  <c r="V79" i="86"/>
  <c r="R78" i="86"/>
  <c r="Z75" i="86"/>
  <c r="L75" i="86"/>
  <c r="AD75" i="86" s="1"/>
  <c r="Z84" i="86"/>
  <c r="Y83" i="86"/>
  <c r="X82" i="86"/>
  <c r="AD80" i="86"/>
  <c r="Y75" i="86"/>
  <c r="W74" i="86"/>
  <c r="Y74" i="86"/>
  <c r="L74" i="86"/>
  <c r="AD74" i="86" s="1"/>
  <c r="Z74" i="86"/>
  <c r="AA74" i="86"/>
  <c r="H57" i="86"/>
  <c r="AA70" i="86"/>
  <c r="AA69" i="86"/>
  <c r="AA68" i="86"/>
  <c r="AA67" i="86"/>
  <c r="AA66" i="86"/>
  <c r="AA65" i="86"/>
  <c r="AA64" i="86"/>
  <c r="AA63" i="86"/>
  <c r="AA62" i="86"/>
  <c r="AA61" i="86"/>
  <c r="W59" i="86"/>
  <c r="I59" i="86"/>
  <c r="N59" i="86" s="1"/>
  <c r="X59" i="86"/>
  <c r="L59" i="86"/>
  <c r="AD59" i="86" s="1"/>
  <c r="Z59" i="86"/>
  <c r="AA59" i="86"/>
  <c r="P55" i="86"/>
  <c r="R55" i="86"/>
  <c r="AC55" i="86"/>
  <c r="AC54" i="86"/>
  <c r="AC53" i="86"/>
  <c r="AC52" i="86"/>
  <c r="AC51" i="86"/>
  <c r="AC50" i="86"/>
  <c r="AC49" i="86"/>
  <c r="AC48" i="86"/>
  <c r="AC47" i="86"/>
  <c r="AC46" i="86"/>
  <c r="AC45" i="86"/>
  <c r="AB55" i="86"/>
  <c r="AB54" i="86"/>
  <c r="AB53" i="86"/>
  <c r="AB52" i="86"/>
  <c r="AB51" i="86"/>
  <c r="AB50" i="86"/>
  <c r="AA55" i="86"/>
  <c r="AA54" i="86"/>
  <c r="AA53" i="86"/>
  <c r="AA52" i="86"/>
  <c r="AA51" i="86"/>
  <c r="AA50" i="86"/>
  <c r="AA49" i="86"/>
  <c r="AA48" i="86"/>
  <c r="AA47" i="86"/>
  <c r="AA46" i="86"/>
  <c r="AA45" i="86"/>
  <c r="Z55" i="86"/>
  <c r="Z54" i="86"/>
  <c r="Z53" i="86"/>
  <c r="Z52" i="86"/>
  <c r="Z51" i="86"/>
  <c r="Z50" i="86"/>
  <c r="Z49" i="86"/>
  <c r="Z48" i="86"/>
  <c r="Z47" i="86"/>
  <c r="Z46" i="86"/>
  <c r="Z45" i="86"/>
  <c r="Y55" i="86"/>
  <c r="L55" i="86"/>
  <c r="AD55" i="86" s="1"/>
  <c r="Y54" i="86"/>
  <c r="L54" i="86"/>
  <c r="AD54" i="86" s="1"/>
  <c r="Y53" i="86"/>
  <c r="L53" i="86"/>
  <c r="AD53" i="86" s="1"/>
  <c r="Y52" i="86"/>
  <c r="L52" i="86"/>
  <c r="AD52" i="86" s="1"/>
  <c r="Y51" i="86"/>
  <c r="L51" i="86"/>
  <c r="AD51" i="86" s="1"/>
  <c r="Y50" i="86"/>
  <c r="L50" i="86"/>
  <c r="AD50" i="86" s="1"/>
  <c r="Y49" i="86"/>
  <c r="L49" i="86"/>
  <c r="AD49" i="86" s="1"/>
  <c r="Y48" i="86"/>
  <c r="L48" i="86"/>
  <c r="AD48" i="86" s="1"/>
  <c r="Y47" i="86"/>
  <c r="L47" i="86"/>
  <c r="AD47" i="86" s="1"/>
  <c r="Y46" i="86"/>
  <c r="L46" i="86"/>
  <c r="AD46" i="86" s="1"/>
  <c r="Y45" i="86"/>
  <c r="X55" i="86"/>
  <c r="X54" i="86"/>
  <c r="X53" i="86"/>
  <c r="X52" i="86"/>
  <c r="X51" i="86"/>
  <c r="X50" i="86"/>
  <c r="X49" i="86"/>
  <c r="X48" i="86"/>
  <c r="X47" i="86"/>
  <c r="X46" i="86"/>
  <c r="I44" i="86"/>
  <c r="N44" i="86" s="1"/>
  <c r="X44" i="86"/>
  <c r="J44" i="86"/>
  <c r="Y44" i="86"/>
  <c r="AA44" i="86"/>
  <c r="L44" i="86"/>
  <c r="AD44" i="86" s="1"/>
  <c r="AE44" i="86"/>
  <c r="AB44" i="86"/>
  <c r="Z44" i="86"/>
  <c r="V17" i="86"/>
  <c r="W17" i="86"/>
  <c r="AA17" i="86"/>
  <c r="AC17" i="86"/>
  <c r="AE17" i="86"/>
  <c r="R36" i="86"/>
  <c r="P36" i="86"/>
  <c r="L31" i="86"/>
  <c r="AD31" i="86" s="1"/>
  <c r="I31" i="86"/>
  <c r="N31" i="86" s="1"/>
  <c r="J31" i="86"/>
  <c r="X31" i="86"/>
  <c r="Y31" i="86"/>
  <c r="T31" i="86"/>
  <c r="L19" i="86"/>
  <c r="J19" i="86"/>
  <c r="W19" i="86"/>
  <c r="Y19" i="86"/>
  <c r="AE19" i="86"/>
  <c r="V25" i="86"/>
  <c r="W25" i="86"/>
  <c r="AA25" i="86"/>
  <c r="AC25" i="86"/>
  <c r="AE25" i="86"/>
  <c r="AD254" i="86"/>
  <c r="Z14" i="86"/>
  <c r="W24" i="86"/>
  <c r="Y23" i="86"/>
  <c r="AE22" i="86"/>
  <c r="AC21" i="86"/>
  <c r="AE20" i="86"/>
  <c r="Y16" i="86"/>
  <c r="I39" i="86"/>
  <c r="N39" i="86" s="1"/>
  <c r="X38" i="86"/>
  <c r="Z34" i="86"/>
  <c r="V33" i="86"/>
  <c r="W32" i="86"/>
  <c r="T40" i="86"/>
  <c r="T32" i="86"/>
  <c r="AA14" i="86"/>
  <c r="X16" i="86"/>
  <c r="W38" i="86"/>
  <c r="W34" i="86"/>
  <c r="L33" i="86"/>
  <c r="AD33" i="86" s="1"/>
  <c r="V32" i="86"/>
  <c r="T39" i="86"/>
  <c r="AC14" i="86"/>
  <c r="W21" i="86"/>
  <c r="W16" i="86"/>
  <c r="I38" i="86"/>
  <c r="N38" i="86" s="1"/>
  <c r="AE37" i="86"/>
  <c r="AD35" i="86"/>
  <c r="L34" i="86"/>
  <c r="AD34" i="86" s="1"/>
  <c r="AB33" i="86"/>
  <c r="J33" i="86"/>
  <c r="AE32" i="86"/>
  <c r="L32" i="86"/>
  <c r="AD32" i="86" s="1"/>
  <c r="T38" i="86"/>
  <c r="T30" i="86"/>
  <c r="J16" i="86"/>
  <c r="J32" i="86"/>
  <c r="T37" i="86"/>
  <c r="Z33" i="86"/>
  <c r="AE33" i="86"/>
  <c r="AA32" i="86"/>
  <c r="I32" i="86"/>
  <c r="N32" i="86" s="1"/>
  <c r="AE34" i="86"/>
  <c r="L14" i="86"/>
  <c r="AB16" i="86"/>
  <c r="X39" i="86"/>
  <c r="AB34" i="86"/>
  <c r="X33" i="86"/>
  <c r="Y32" i="86"/>
  <c r="T34" i="86"/>
  <c r="V38" i="86"/>
  <c r="AE31" i="86"/>
  <c r="V39" i="86"/>
  <c r="AC38" i="86"/>
  <c r="AB37" i="86"/>
  <c r="AA36" i="86"/>
  <c r="Y34" i="86"/>
  <c r="J34" i="86"/>
  <c r="I33" i="86"/>
  <c r="N33" i="86" s="1"/>
  <c r="V31" i="86"/>
  <c r="AC30" i="86"/>
  <c r="W39" i="86"/>
  <c r="AC37" i="86"/>
  <c r="W31" i="86"/>
  <c r="AD40" i="86"/>
  <c r="V40" i="86"/>
  <c r="AC39" i="86"/>
  <c r="AB38" i="86"/>
  <c r="AA37" i="86"/>
  <c r="Z36" i="86"/>
  <c r="L36" i="86"/>
  <c r="AD36" i="86" s="1"/>
  <c r="X34" i="86"/>
  <c r="I34" i="86"/>
  <c r="N34" i="86" s="1"/>
  <c r="AC31" i="86"/>
  <c r="AB30" i="86"/>
  <c r="AE30" i="86"/>
  <c r="AC40" i="86"/>
  <c r="AB39" i="86"/>
  <c r="AA38" i="86"/>
  <c r="Z37" i="86"/>
  <c r="L37" i="86"/>
  <c r="AD37" i="86" s="1"/>
  <c r="AB31" i="86"/>
  <c r="AA30" i="86"/>
  <c r="V37" i="86"/>
  <c r="V30" i="86"/>
  <c r="AB40" i="86"/>
  <c r="AA39" i="86"/>
  <c r="Z38" i="86"/>
  <c r="L38" i="86"/>
  <c r="AD38" i="86" s="1"/>
  <c r="Y37" i="86"/>
  <c r="J37" i="86"/>
  <c r="X36" i="86"/>
  <c r="V34" i="86"/>
  <c r="AA31" i="86"/>
  <c r="Z30" i="86"/>
  <c r="L30" i="86"/>
  <c r="AD30" i="86" s="1"/>
  <c r="Z39" i="86"/>
  <c r="Y38" i="86"/>
  <c r="X37" i="86"/>
  <c r="Z31" i="86"/>
  <c r="Y30" i="86"/>
  <c r="W29" i="86"/>
  <c r="J29" i="86"/>
  <c r="Y29" i="86"/>
  <c r="L29" i="86"/>
  <c r="AD29" i="86" s="1"/>
  <c r="Z29" i="86"/>
  <c r="AA29" i="86"/>
  <c r="AB29" i="86"/>
  <c r="Y15" i="86"/>
  <c r="J15" i="86"/>
  <c r="AB25" i="86"/>
  <c r="Z24" i="86"/>
  <c r="L24" i="86"/>
  <c r="X23" i="86"/>
  <c r="I23" i="86"/>
  <c r="N23" i="86" s="1"/>
  <c r="V22" i="86"/>
  <c r="AB21" i="86"/>
  <c r="Z20" i="86"/>
  <c r="L20" i="86"/>
  <c r="X19" i="86"/>
  <c r="I19" i="86"/>
  <c r="N19" i="86" s="1"/>
  <c r="AD18" i="86"/>
  <c r="V18" i="86"/>
  <c r="AB17" i="86"/>
  <c r="Z16" i="86"/>
  <c r="L16" i="86"/>
  <c r="X15" i="86"/>
  <c r="I15" i="86"/>
  <c r="N15" i="86" s="1"/>
  <c r="W15" i="86"/>
  <c r="Z25" i="86"/>
  <c r="L25" i="86"/>
  <c r="X24" i="86"/>
  <c r="I24" i="86"/>
  <c r="N24" i="86" s="1"/>
  <c r="AD23" i="86"/>
  <c r="V23" i="86"/>
  <c r="AB22" i="86"/>
  <c r="Z21" i="86"/>
  <c r="L21" i="86"/>
  <c r="X20" i="86"/>
  <c r="I20" i="86"/>
  <c r="N20" i="86" s="1"/>
  <c r="AD19" i="86"/>
  <c r="V19" i="86"/>
  <c r="AB18" i="86"/>
  <c r="Z17" i="86"/>
  <c r="L17" i="86"/>
  <c r="I16" i="86"/>
  <c r="N16" i="86" s="1"/>
  <c r="AD15" i="86"/>
  <c r="V15" i="86"/>
  <c r="Y25" i="86"/>
  <c r="J25" i="86"/>
  <c r="AC23" i="86"/>
  <c r="AA22" i="86"/>
  <c r="Y21" i="86"/>
  <c r="J21" i="86"/>
  <c r="AC19" i="86"/>
  <c r="AA18" i="86"/>
  <c r="Y17" i="86"/>
  <c r="J17" i="86"/>
  <c r="AC15" i="86"/>
  <c r="AC22" i="86"/>
  <c r="AC18" i="86"/>
  <c r="AE15" i="86"/>
  <c r="X25" i="86"/>
  <c r="I25" i="86"/>
  <c r="N25" i="86" s="1"/>
  <c r="AD24" i="86"/>
  <c r="V24" i="86"/>
  <c r="AB23" i="86"/>
  <c r="Z22" i="86"/>
  <c r="L22" i="86"/>
  <c r="AD22" i="86" s="1"/>
  <c r="X21" i="86"/>
  <c r="I21" i="86"/>
  <c r="N21" i="86" s="1"/>
  <c r="AD20" i="86"/>
  <c r="V20" i="86"/>
  <c r="AB19" i="86"/>
  <c r="Z18" i="86"/>
  <c r="L18" i="86"/>
  <c r="X17" i="86"/>
  <c r="I17" i="86"/>
  <c r="N17" i="86" s="1"/>
  <c r="AD16" i="86"/>
  <c r="AB15" i="86"/>
  <c r="AA23" i="86"/>
  <c r="Y22" i="86"/>
  <c r="J22" i="86"/>
  <c r="AA19" i="86"/>
  <c r="Y18" i="86"/>
  <c r="J18" i="86"/>
  <c r="AA15" i="86"/>
  <c r="AD25" i="86"/>
  <c r="Z23" i="86"/>
  <c r="X22" i="86"/>
  <c r="AD21" i="86"/>
  <c r="Z19" i="86"/>
  <c r="X18" i="86"/>
  <c r="AD17" i="86"/>
  <c r="Z15" i="86"/>
  <c r="V14" i="86"/>
  <c r="W14" i="86"/>
  <c r="J14" i="86"/>
  <c r="Y14" i="86"/>
  <c r="AD14" i="86"/>
  <c r="AD134" i="86"/>
  <c r="AD119" i="86"/>
  <c r="H27" i="86"/>
  <c r="AE29" i="86"/>
  <c r="H42" i="86"/>
  <c r="AE59" i="86"/>
  <c r="AE74" i="86"/>
  <c r="AE104" i="86"/>
  <c r="AD104" i="86"/>
  <c r="H117" i="86"/>
  <c r="H102" i="86"/>
  <c r="AE119" i="86"/>
  <c r="N162" i="86"/>
  <c r="AD194" i="86"/>
  <c r="AD149" i="86"/>
  <c r="AD239" i="86"/>
  <c r="AD209" i="86"/>
  <c r="AE224" i="86"/>
  <c r="AD284" i="86"/>
  <c r="AD299" i="86"/>
  <c r="R96" i="86" l="1"/>
  <c r="R45" i="86"/>
  <c r="R29" i="86"/>
  <c r="P93" i="86"/>
  <c r="R60" i="86"/>
  <c r="P62" i="86"/>
  <c r="R48" i="86"/>
  <c r="R94" i="86"/>
  <c r="R64" i="86"/>
  <c r="R53" i="86"/>
  <c r="R66" i="86"/>
  <c r="R47" i="86"/>
  <c r="R100" i="86"/>
  <c r="R51" i="86"/>
  <c r="R61" i="86"/>
  <c r="P30" i="86"/>
  <c r="R67" i="86"/>
  <c r="R97" i="86"/>
  <c r="R49" i="86"/>
  <c r="R99" i="86"/>
  <c r="R91" i="86"/>
  <c r="R54" i="86"/>
  <c r="R95" i="86"/>
  <c r="R46" i="86"/>
  <c r="P35" i="86"/>
  <c r="R50" i="86"/>
  <c r="R52" i="86"/>
  <c r="N57" i="86"/>
  <c r="R65" i="86"/>
  <c r="R69" i="86"/>
  <c r="R68" i="86"/>
  <c r="P37" i="86"/>
  <c r="R63" i="86"/>
  <c r="N12" i="86"/>
  <c r="R70" i="86"/>
  <c r="AA5" i="86"/>
  <c r="R24" i="86"/>
  <c r="P24" i="86"/>
  <c r="R25" i="86"/>
  <c r="P25" i="86"/>
  <c r="P20" i="86"/>
  <c r="R20" i="86"/>
  <c r="P21" i="86"/>
  <c r="R21" i="86"/>
  <c r="R90" i="86"/>
  <c r="R18" i="86"/>
  <c r="P18" i="86"/>
  <c r="AD224" i="86"/>
  <c r="R17" i="86"/>
  <c r="P17" i="86"/>
  <c r="R16" i="86"/>
  <c r="P16" i="86"/>
  <c r="R23" i="86"/>
  <c r="P23" i="86"/>
  <c r="P40" i="86"/>
  <c r="P14" i="86"/>
  <c r="R14" i="86"/>
  <c r="N27" i="86"/>
  <c r="N42" i="86"/>
  <c r="R44" i="86"/>
  <c r="P44" i="86"/>
  <c r="R19" i="86"/>
  <c r="P19" i="86"/>
  <c r="N87" i="86"/>
  <c r="P15" i="86"/>
  <c r="R15" i="86"/>
  <c r="P89" i="86"/>
  <c r="R59" i="86"/>
  <c r="P59" i="86"/>
  <c r="R38" i="86"/>
  <c r="P38" i="86"/>
  <c r="R39" i="86"/>
  <c r="P39" i="86"/>
  <c r="R33" i="86"/>
  <c r="P33" i="86"/>
  <c r="R34" i="86"/>
  <c r="P34" i="86"/>
  <c r="R31" i="86"/>
  <c r="P31" i="86"/>
  <c r="R32" i="86"/>
  <c r="P32" i="86"/>
  <c r="N147" i="86"/>
  <c r="N132" i="86"/>
  <c r="N102" i="86"/>
  <c r="N117" i="86"/>
  <c r="M73" i="16" l="1"/>
  <c r="T73" i="16" s="1"/>
  <c r="M74" i="16"/>
  <c r="T74" i="16" s="1"/>
  <c r="M75" i="16"/>
  <c r="T75" i="16" s="1"/>
  <c r="O28" i="44"/>
  <c r="V28" i="44" s="1"/>
  <c r="S28" i="44"/>
  <c r="O29" i="44"/>
  <c r="V29" i="44" s="1"/>
  <c r="S29" i="44"/>
  <c r="O30" i="44"/>
  <c r="S30" i="44"/>
  <c r="O31" i="44"/>
  <c r="S31" i="44"/>
  <c r="O32" i="44"/>
  <c r="X32" i="44" s="1"/>
  <c r="S32" i="44"/>
  <c r="O33" i="44"/>
  <c r="S33" i="44"/>
  <c r="O34" i="44"/>
  <c r="X34" i="44" s="1"/>
  <c r="S34" i="44"/>
  <c r="O35" i="44"/>
  <c r="S35" i="44"/>
  <c r="B34" i="44"/>
  <c r="C34" i="44"/>
  <c r="D34" i="44" s="1"/>
  <c r="E34" i="44"/>
  <c r="G34" i="44"/>
  <c r="I34" i="44"/>
  <c r="K34" i="44"/>
  <c r="M34" i="44"/>
  <c r="Z34" i="44"/>
  <c r="AC34" i="44"/>
  <c r="AE34" i="44"/>
  <c r="AG34" i="44"/>
  <c r="AH34" i="44"/>
  <c r="AI34" i="44"/>
  <c r="AJ34" i="44"/>
  <c r="AK34" i="44"/>
  <c r="AL34" i="44"/>
  <c r="AM34" i="44"/>
  <c r="AN34" i="44"/>
  <c r="AO34" i="44"/>
  <c r="AQ34" i="44"/>
  <c r="B35" i="44"/>
  <c r="C35" i="44"/>
  <c r="D35" i="44" s="1"/>
  <c r="E35" i="44"/>
  <c r="G35" i="44"/>
  <c r="I35" i="44"/>
  <c r="K35" i="44"/>
  <c r="M35" i="44"/>
  <c r="Z35" i="44"/>
  <c r="AC35" i="44"/>
  <c r="AE35" i="44"/>
  <c r="AG35" i="44"/>
  <c r="AH35" i="44"/>
  <c r="AI35" i="44"/>
  <c r="AJ35" i="44"/>
  <c r="AK35" i="44"/>
  <c r="AL35" i="44"/>
  <c r="AM35" i="44"/>
  <c r="AN35" i="44"/>
  <c r="AO35" i="44"/>
  <c r="AQ35" i="44"/>
  <c r="B25" i="44"/>
  <c r="C25" i="44"/>
  <c r="D25" i="44" s="1"/>
  <c r="E25" i="44"/>
  <c r="G25" i="44"/>
  <c r="I25" i="44"/>
  <c r="K25" i="44"/>
  <c r="M25" i="44"/>
  <c r="O25" i="44"/>
  <c r="V25" i="44" s="1"/>
  <c r="S25" i="44"/>
  <c r="Z25" i="44"/>
  <c r="AC25" i="44"/>
  <c r="AE25" i="44"/>
  <c r="AG25" i="44"/>
  <c r="AH25" i="44"/>
  <c r="AI25" i="44"/>
  <c r="AJ25" i="44"/>
  <c r="AK25" i="44"/>
  <c r="AL25" i="44"/>
  <c r="AM25" i="44"/>
  <c r="AN25" i="44"/>
  <c r="AO25" i="44"/>
  <c r="AQ25" i="44"/>
  <c r="B26" i="44"/>
  <c r="C26" i="44"/>
  <c r="D26" i="44" s="1"/>
  <c r="E26" i="44"/>
  <c r="G26" i="44"/>
  <c r="I26" i="44"/>
  <c r="K26" i="44"/>
  <c r="M26" i="44"/>
  <c r="O26" i="44"/>
  <c r="V26" i="44" s="1"/>
  <c r="S26" i="44"/>
  <c r="Z26" i="44"/>
  <c r="AC26" i="44"/>
  <c r="AE26" i="44"/>
  <c r="AG26" i="44"/>
  <c r="AH26" i="44"/>
  <c r="AI26" i="44"/>
  <c r="AJ26" i="44"/>
  <c r="AK26" i="44"/>
  <c r="AL26" i="44"/>
  <c r="AM26" i="44"/>
  <c r="AN26" i="44"/>
  <c r="AO26" i="44"/>
  <c r="AQ26" i="44"/>
  <c r="B16" i="44"/>
  <c r="C16" i="44"/>
  <c r="D16" i="44" s="1"/>
  <c r="E16" i="44"/>
  <c r="G16" i="44"/>
  <c r="I16" i="44"/>
  <c r="K16" i="44"/>
  <c r="M16" i="44"/>
  <c r="O16" i="44"/>
  <c r="V16" i="44" s="1"/>
  <c r="S16" i="44"/>
  <c r="Z16" i="44"/>
  <c r="AC16" i="44"/>
  <c r="AE16" i="44"/>
  <c r="AG16" i="44"/>
  <c r="AH16" i="44"/>
  <c r="AI16" i="44"/>
  <c r="AJ16" i="44"/>
  <c r="AK16" i="44"/>
  <c r="AL16" i="44"/>
  <c r="AM16" i="44"/>
  <c r="AN16" i="44"/>
  <c r="AO16" i="44"/>
  <c r="AQ16" i="44"/>
  <c r="B17" i="44"/>
  <c r="C17" i="44"/>
  <c r="D17" i="44" s="1"/>
  <c r="E17" i="44"/>
  <c r="G17" i="44"/>
  <c r="I17" i="44"/>
  <c r="K17" i="44"/>
  <c r="M17" i="44"/>
  <c r="O17" i="44"/>
  <c r="V17" i="44" s="1"/>
  <c r="S17" i="44"/>
  <c r="Z17" i="44"/>
  <c r="AC17" i="44"/>
  <c r="AE17" i="44"/>
  <c r="AG17" i="44"/>
  <c r="AH17" i="44"/>
  <c r="AI17" i="44"/>
  <c r="AJ17" i="44"/>
  <c r="AK17" i="44"/>
  <c r="AL17" i="44"/>
  <c r="AM17" i="44"/>
  <c r="AN17" i="44"/>
  <c r="AO17" i="44"/>
  <c r="AQ17" i="44"/>
  <c r="P126" i="62"/>
  <c r="N126" i="62"/>
  <c r="P127" i="62"/>
  <c r="R127" i="62" s="1"/>
  <c r="P128" i="62"/>
  <c r="R128" i="62" s="1"/>
  <c r="N128" i="62"/>
  <c r="P129" i="62"/>
  <c r="P130" i="62"/>
  <c r="T130" i="62" s="1"/>
  <c r="P131" i="62"/>
  <c r="R131" i="62" s="1"/>
  <c r="P132" i="62"/>
  <c r="R132" i="62" s="1"/>
  <c r="P133" i="62"/>
  <c r="R133" i="62" s="1"/>
  <c r="P134" i="62"/>
  <c r="T134" i="62" s="1"/>
  <c r="P135" i="62"/>
  <c r="R135" i="62" s="1"/>
  <c r="P136" i="62"/>
  <c r="R136" i="62" s="1"/>
  <c r="P137" i="62"/>
  <c r="P138" i="62"/>
  <c r="T138" i="62" s="1"/>
  <c r="P139" i="62"/>
  <c r="T139" i="62" s="1"/>
  <c r="P140" i="62"/>
  <c r="R140" i="62" s="1"/>
  <c r="P141" i="62"/>
  <c r="R141" i="62" s="1"/>
  <c r="P142" i="62"/>
  <c r="R142" i="62" s="1"/>
  <c r="P143" i="62"/>
  <c r="R143" i="62" s="1"/>
  <c r="P144" i="62"/>
  <c r="P145" i="62"/>
  <c r="P146" i="62"/>
  <c r="T146" i="62" s="1"/>
  <c r="P147" i="62"/>
  <c r="T147" i="62" s="1"/>
  <c r="P148" i="62"/>
  <c r="T148" i="62" s="1"/>
  <c r="P149" i="62"/>
  <c r="T149" i="62" s="1"/>
  <c r="P125" i="62"/>
  <c r="T125" i="62" s="1"/>
  <c r="P98" i="62"/>
  <c r="N98" i="62"/>
  <c r="P99" i="62"/>
  <c r="R99" i="62" s="1"/>
  <c r="P100" i="62"/>
  <c r="R100" i="62" s="1"/>
  <c r="N100" i="62"/>
  <c r="P101" i="62"/>
  <c r="P102" i="62"/>
  <c r="T102" i="62" s="1"/>
  <c r="P103" i="62"/>
  <c r="R103" i="62" s="1"/>
  <c r="P104" i="62"/>
  <c r="R104" i="62" s="1"/>
  <c r="P105" i="62"/>
  <c r="T105" i="62" s="1"/>
  <c r="P106" i="62"/>
  <c r="T106" i="62" s="1"/>
  <c r="P107" i="62"/>
  <c r="R107" i="62" s="1"/>
  <c r="P108" i="62"/>
  <c r="R108" i="62" s="1"/>
  <c r="P109" i="62"/>
  <c r="P110" i="62"/>
  <c r="T110" i="62" s="1"/>
  <c r="P111" i="62"/>
  <c r="R111" i="62" s="1"/>
  <c r="P112" i="62"/>
  <c r="R112" i="62" s="1"/>
  <c r="P113" i="62"/>
  <c r="T113" i="62" s="1"/>
  <c r="P114" i="62"/>
  <c r="R114" i="62" s="1"/>
  <c r="P115" i="62"/>
  <c r="R115" i="62" s="1"/>
  <c r="P116" i="62"/>
  <c r="R116" i="62" s="1"/>
  <c r="P117" i="62"/>
  <c r="P118" i="62"/>
  <c r="T118" i="62" s="1"/>
  <c r="P119" i="62"/>
  <c r="R119" i="62" s="1"/>
  <c r="P120" i="62"/>
  <c r="R120" i="62" s="1"/>
  <c r="P121" i="62"/>
  <c r="R121" i="62" s="1"/>
  <c r="P97" i="62"/>
  <c r="T97" i="62" s="1"/>
  <c r="P70" i="62"/>
  <c r="R70" i="62" s="1"/>
  <c r="N70" i="62"/>
  <c r="P71" i="62"/>
  <c r="R71" i="62" s="1"/>
  <c r="P72" i="62"/>
  <c r="R72" i="62" s="1"/>
  <c r="N72" i="62"/>
  <c r="P73" i="62"/>
  <c r="P74" i="62"/>
  <c r="T74" i="62" s="1"/>
  <c r="P75" i="62"/>
  <c r="R75" i="62" s="1"/>
  <c r="P76" i="62"/>
  <c r="R76" i="62" s="1"/>
  <c r="P77" i="62"/>
  <c r="R77" i="62" s="1"/>
  <c r="P78" i="62"/>
  <c r="R78" i="62" s="1"/>
  <c r="P79" i="62"/>
  <c r="R79" i="62" s="1"/>
  <c r="P80" i="62"/>
  <c r="R80" i="62" s="1"/>
  <c r="P81" i="62"/>
  <c r="P82" i="62"/>
  <c r="T82" i="62" s="1"/>
  <c r="P83" i="62"/>
  <c r="T83" i="62" s="1"/>
  <c r="P84" i="62"/>
  <c r="R84" i="62" s="1"/>
  <c r="P85" i="62"/>
  <c r="R85" i="62" s="1"/>
  <c r="P86" i="62"/>
  <c r="T86" i="62" s="1"/>
  <c r="P87" i="62"/>
  <c r="R87" i="62" s="1"/>
  <c r="P88" i="62"/>
  <c r="T88" i="62" s="1"/>
  <c r="P89" i="62"/>
  <c r="P90" i="62"/>
  <c r="T90" i="62" s="1"/>
  <c r="P91" i="62"/>
  <c r="R91" i="62" s="1"/>
  <c r="P92" i="62"/>
  <c r="R92" i="62" s="1"/>
  <c r="P93" i="62"/>
  <c r="T93" i="62" s="1"/>
  <c r="P69" i="62"/>
  <c r="R69" i="62" s="1"/>
  <c r="P42" i="62"/>
  <c r="N42" i="62"/>
  <c r="P43" i="62"/>
  <c r="R43" i="62" s="1"/>
  <c r="P44" i="62"/>
  <c r="R44" i="62" s="1"/>
  <c r="N44" i="62"/>
  <c r="P45" i="62"/>
  <c r="P46" i="62"/>
  <c r="T46" i="62" s="1"/>
  <c r="P47" i="62"/>
  <c r="T47" i="62" s="1"/>
  <c r="P48" i="62"/>
  <c r="R48" i="62" s="1"/>
  <c r="P49" i="62"/>
  <c r="T49" i="62" s="1"/>
  <c r="P50" i="62"/>
  <c r="R50" i="62" s="1"/>
  <c r="P51" i="62"/>
  <c r="R51" i="62" s="1"/>
  <c r="P52" i="62"/>
  <c r="R52" i="62" s="1"/>
  <c r="P53" i="62"/>
  <c r="P54" i="62"/>
  <c r="T54" i="62" s="1"/>
  <c r="P55" i="62"/>
  <c r="R55" i="62" s="1"/>
  <c r="P56" i="62"/>
  <c r="R56" i="62" s="1"/>
  <c r="P57" i="62"/>
  <c r="R57" i="62" s="1"/>
  <c r="P58" i="62"/>
  <c r="T58" i="62" s="1"/>
  <c r="P59" i="62"/>
  <c r="R59" i="62" s="1"/>
  <c r="P60" i="62"/>
  <c r="R60" i="62" s="1"/>
  <c r="P61" i="62"/>
  <c r="P62" i="62"/>
  <c r="T62" i="62" s="1"/>
  <c r="P63" i="62"/>
  <c r="T63" i="62" s="1"/>
  <c r="P64" i="62"/>
  <c r="R64" i="62" s="1"/>
  <c r="P65" i="62"/>
  <c r="R65" i="62" s="1"/>
  <c r="P37" i="62"/>
  <c r="M42" i="51"/>
  <c r="Q42" i="51" s="1"/>
  <c r="O42" i="51"/>
  <c r="M43" i="51"/>
  <c r="Q43" i="51" s="1"/>
  <c r="O43" i="51"/>
  <c r="M44" i="51"/>
  <c r="Q44" i="51" s="1"/>
  <c r="O44" i="51"/>
  <c r="M45" i="51"/>
  <c r="Q45" i="51" s="1"/>
  <c r="O45" i="51"/>
  <c r="M46" i="51"/>
  <c r="Q46" i="51" s="1"/>
  <c r="O46" i="51"/>
  <c r="M47" i="51"/>
  <c r="Q47" i="51" s="1"/>
  <c r="O47" i="51"/>
  <c r="M48" i="51"/>
  <c r="Q48" i="51" s="1"/>
  <c r="O48" i="51"/>
  <c r="M49" i="51"/>
  <c r="R49" i="51" s="1"/>
  <c r="O49" i="51"/>
  <c r="M50" i="51"/>
  <c r="Q50" i="51" s="1"/>
  <c r="O50" i="51"/>
  <c r="M51" i="51"/>
  <c r="Q51" i="51" s="1"/>
  <c r="O51" i="51"/>
  <c r="M52" i="51"/>
  <c r="Q52" i="51" s="1"/>
  <c r="O52" i="51"/>
  <c r="M53" i="51"/>
  <c r="Q53" i="51" s="1"/>
  <c r="O53" i="51"/>
  <c r="M54" i="51"/>
  <c r="Q54" i="51" s="1"/>
  <c r="O54" i="51"/>
  <c r="O41" i="51"/>
  <c r="M41" i="51"/>
  <c r="R41" i="51" s="1"/>
  <c r="B47" i="51"/>
  <c r="C47" i="51"/>
  <c r="D47" i="51" s="1"/>
  <c r="E47" i="51"/>
  <c r="G47" i="51"/>
  <c r="I47" i="51"/>
  <c r="K47" i="51"/>
  <c r="T47" i="51"/>
  <c r="W47" i="51"/>
  <c r="X47" i="51"/>
  <c r="Y47" i="51"/>
  <c r="Z47" i="51"/>
  <c r="AA47" i="51"/>
  <c r="AB47" i="51"/>
  <c r="AC47" i="51"/>
  <c r="AD47" i="51"/>
  <c r="AE47" i="51"/>
  <c r="AF47" i="51"/>
  <c r="AG47" i="51"/>
  <c r="B48" i="51"/>
  <c r="C48" i="51"/>
  <c r="D48" i="51" s="1"/>
  <c r="E48" i="51"/>
  <c r="G48" i="51"/>
  <c r="I48" i="51"/>
  <c r="K48" i="51"/>
  <c r="T48" i="51"/>
  <c r="W48" i="51"/>
  <c r="X48" i="51"/>
  <c r="Y48" i="51"/>
  <c r="Z48" i="51"/>
  <c r="AA48" i="51"/>
  <c r="AB48" i="51"/>
  <c r="AC48" i="51"/>
  <c r="AD48" i="51"/>
  <c r="AE48" i="51"/>
  <c r="AF48" i="51"/>
  <c r="AG48" i="51"/>
  <c r="B49" i="51"/>
  <c r="C49" i="51"/>
  <c r="D49" i="51" s="1"/>
  <c r="E49" i="51"/>
  <c r="G49" i="51"/>
  <c r="I49" i="51"/>
  <c r="K49" i="51"/>
  <c r="T49" i="51"/>
  <c r="W49" i="51"/>
  <c r="X49" i="51"/>
  <c r="Y49" i="51"/>
  <c r="Z49" i="51"/>
  <c r="AA49" i="51"/>
  <c r="AB49" i="51"/>
  <c r="AC49" i="51"/>
  <c r="AD49" i="51"/>
  <c r="AE49" i="51"/>
  <c r="AF49" i="51"/>
  <c r="AG49" i="51"/>
  <c r="B50" i="51"/>
  <c r="C50" i="51"/>
  <c r="D50" i="51" s="1"/>
  <c r="E50" i="51"/>
  <c r="G50" i="51"/>
  <c r="I50" i="51"/>
  <c r="K50" i="51"/>
  <c r="T50" i="51"/>
  <c r="W50" i="51"/>
  <c r="X50" i="51"/>
  <c r="Y50" i="51"/>
  <c r="Z50" i="51"/>
  <c r="AA50" i="51"/>
  <c r="AB50" i="51"/>
  <c r="AC50" i="51"/>
  <c r="AD50" i="51"/>
  <c r="AE50" i="51"/>
  <c r="AF50" i="51"/>
  <c r="AG50" i="51"/>
  <c r="B51" i="51"/>
  <c r="C51" i="51"/>
  <c r="D51" i="51" s="1"/>
  <c r="E51" i="51"/>
  <c r="G51" i="51"/>
  <c r="I51" i="51"/>
  <c r="K51" i="51"/>
  <c r="T51" i="51"/>
  <c r="W51" i="51"/>
  <c r="X51" i="51"/>
  <c r="Y51" i="51"/>
  <c r="Z51" i="51"/>
  <c r="AA51" i="51"/>
  <c r="AB51" i="51"/>
  <c r="AC51" i="51"/>
  <c r="AD51" i="51"/>
  <c r="AE51" i="51"/>
  <c r="AF51" i="51"/>
  <c r="AG51" i="51"/>
  <c r="B52" i="51"/>
  <c r="C52" i="51"/>
  <c r="D52" i="51" s="1"/>
  <c r="E52" i="51"/>
  <c r="G52" i="51"/>
  <c r="I52" i="51"/>
  <c r="K52" i="51"/>
  <c r="T52" i="51"/>
  <c r="W52" i="51"/>
  <c r="X52" i="51"/>
  <c r="Y52" i="51"/>
  <c r="Z52" i="51"/>
  <c r="AA52" i="51"/>
  <c r="AB52" i="51"/>
  <c r="AC52" i="51"/>
  <c r="AD52" i="51"/>
  <c r="AE52" i="51"/>
  <c r="AF52" i="51"/>
  <c r="AG52" i="51"/>
  <c r="B53" i="51"/>
  <c r="C53" i="51"/>
  <c r="D53" i="51" s="1"/>
  <c r="E53" i="51"/>
  <c r="G53" i="51"/>
  <c r="I53" i="51"/>
  <c r="K53" i="51"/>
  <c r="T53" i="51"/>
  <c r="W53" i="51"/>
  <c r="X53" i="51"/>
  <c r="Y53" i="51"/>
  <c r="Z53" i="51"/>
  <c r="AA53" i="51"/>
  <c r="AB53" i="51"/>
  <c r="AC53" i="51"/>
  <c r="AD53" i="51"/>
  <c r="AE53" i="51"/>
  <c r="AF53" i="51"/>
  <c r="AG53" i="51"/>
  <c r="B54" i="51"/>
  <c r="C54" i="51"/>
  <c r="D54" i="51" s="1"/>
  <c r="E54" i="51"/>
  <c r="G54" i="51"/>
  <c r="I54" i="51"/>
  <c r="K54" i="51"/>
  <c r="T54" i="51"/>
  <c r="W54" i="51"/>
  <c r="X54" i="51"/>
  <c r="Y54" i="51"/>
  <c r="Z54" i="51"/>
  <c r="AA54" i="51"/>
  <c r="AB54" i="51"/>
  <c r="AC54" i="51"/>
  <c r="AD54" i="51"/>
  <c r="AE54" i="51"/>
  <c r="AF54" i="51"/>
  <c r="AG54" i="51"/>
  <c r="B59" i="48"/>
  <c r="C59" i="48"/>
  <c r="D59" i="48" s="1"/>
  <c r="E59" i="48"/>
  <c r="G59" i="48"/>
  <c r="I59" i="48"/>
  <c r="K59" i="48"/>
  <c r="M59" i="48"/>
  <c r="X59" i="48"/>
  <c r="Z59" i="48"/>
  <c r="AB59" i="48"/>
  <c r="AC59" i="48"/>
  <c r="AD59" i="48"/>
  <c r="AF59" i="48"/>
  <c r="AG59" i="48"/>
  <c r="AH59" i="48"/>
  <c r="B60" i="48"/>
  <c r="C60" i="48"/>
  <c r="D60" i="48" s="1"/>
  <c r="E60" i="48"/>
  <c r="G60" i="48"/>
  <c r="I60" i="48"/>
  <c r="K60" i="48"/>
  <c r="M60" i="48"/>
  <c r="X60" i="48"/>
  <c r="Z60" i="48"/>
  <c r="AB60" i="48"/>
  <c r="AC60" i="48"/>
  <c r="AD60" i="48"/>
  <c r="AF60" i="48"/>
  <c r="AG60" i="48"/>
  <c r="AH60" i="48"/>
  <c r="B62" i="48"/>
  <c r="C62" i="48"/>
  <c r="D62" i="48" s="1"/>
  <c r="E62" i="48"/>
  <c r="G62" i="48"/>
  <c r="I62" i="48"/>
  <c r="J62" i="48" s="1"/>
  <c r="K62" i="48"/>
  <c r="M62" i="48"/>
  <c r="N62" i="48" s="1"/>
  <c r="X62" i="48"/>
  <c r="Y62" i="48" s="1"/>
  <c r="Z62" i="48"/>
  <c r="AB62" i="48"/>
  <c r="AC62" i="48"/>
  <c r="AD62" i="48"/>
  <c r="AF62" i="48"/>
  <c r="AG62" i="48"/>
  <c r="AH62" i="48"/>
  <c r="G12" i="51"/>
  <c r="I12" i="51"/>
  <c r="K12" i="51"/>
  <c r="M12" i="51"/>
  <c r="R12" i="51" s="1"/>
  <c r="T12" i="51"/>
  <c r="W12" i="51"/>
  <c r="O12" i="51"/>
  <c r="G13" i="51"/>
  <c r="I13" i="51"/>
  <c r="K13" i="51"/>
  <c r="M13" i="51"/>
  <c r="Q13" i="51" s="1"/>
  <c r="T13" i="51"/>
  <c r="W13" i="51"/>
  <c r="O13" i="51"/>
  <c r="G14" i="51"/>
  <c r="I14" i="51"/>
  <c r="K14" i="51"/>
  <c r="M14" i="51"/>
  <c r="Q14" i="51" s="1"/>
  <c r="T14" i="51"/>
  <c r="W14" i="51"/>
  <c r="O14" i="51"/>
  <c r="G15" i="51"/>
  <c r="I15" i="51"/>
  <c r="K15" i="51"/>
  <c r="M15" i="51"/>
  <c r="R15" i="51" s="1"/>
  <c r="T15" i="51"/>
  <c r="W15" i="51"/>
  <c r="O15" i="51"/>
  <c r="G16" i="51"/>
  <c r="I16" i="51"/>
  <c r="K16" i="51"/>
  <c r="M16" i="51"/>
  <c r="R16" i="51" s="1"/>
  <c r="T16" i="51"/>
  <c r="W16" i="51"/>
  <c r="O16" i="51"/>
  <c r="G17" i="51"/>
  <c r="I17" i="51"/>
  <c r="K17" i="51"/>
  <c r="M17" i="51"/>
  <c r="Q17" i="51" s="1"/>
  <c r="T17" i="51"/>
  <c r="W17" i="51"/>
  <c r="O17" i="51"/>
  <c r="G18" i="51"/>
  <c r="I18" i="51"/>
  <c r="K18" i="51"/>
  <c r="M18" i="51"/>
  <c r="Q18" i="51" s="1"/>
  <c r="T18" i="51"/>
  <c r="W18" i="51"/>
  <c r="O18" i="51"/>
  <c r="G19" i="51"/>
  <c r="I19" i="51"/>
  <c r="K19" i="51"/>
  <c r="M19" i="51"/>
  <c r="R19" i="51" s="1"/>
  <c r="T19" i="51"/>
  <c r="W19" i="51"/>
  <c r="O19" i="51"/>
  <c r="G20" i="51"/>
  <c r="I20" i="51"/>
  <c r="K20" i="51"/>
  <c r="M20" i="51"/>
  <c r="R20" i="51" s="1"/>
  <c r="T20" i="51"/>
  <c r="W20" i="51"/>
  <c r="O20" i="51"/>
  <c r="G21" i="51"/>
  <c r="I21" i="51"/>
  <c r="K21" i="51"/>
  <c r="M21" i="51"/>
  <c r="Q21" i="51" s="1"/>
  <c r="T21" i="51"/>
  <c r="W21" i="51"/>
  <c r="O21" i="51"/>
  <c r="G22" i="51"/>
  <c r="I22" i="51"/>
  <c r="K22" i="51"/>
  <c r="M22" i="51"/>
  <c r="Q22" i="51" s="1"/>
  <c r="T22" i="51"/>
  <c r="W22" i="51"/>
  <c r="O22" i="51"/>
  <c r="G23" i="51"/>
  <c r="I23" i="51"/>
  <c r="K23" i="51"/>
  <c r="M23" i="51"/>
  <c r="R23" i="51" s="1"/>
  <c r="T23" i="51"/>
  <c r="W23" i="51"/>
  <c r="O23" i="51"/>
  <c r="G24" i="51"/>
  <c r="I24" i="51"/>
  <c r="K24" i="51"/>
  <c r="M24" i="51"/>
  <c r="R24" i="51" s="1"/>
  <c r="T24" i="51"/>
  <c r="W24" i="51"/>
  <c r="O24" i="51"/>
  <c r="B32" i="51"/>
  <c r="C32" i="51"/>
  <c r="D32" i="51" s="1"/>
  <c r="E32" i="51"/>
  <c r="G32" i="51"/>
  <c r="I32" i="51"/>
  <c r="K32" i="51"/>
  <c r="M32" i="51"/>
  <c r="R32" i="51" s="1"/>
  <c r="T32" i="51"/>
  <c r="W32" i="51"/>
  <c r="O32" i="51"/>
  <c r="X32" i="51"/>
  <c r="Y32" i="51"/>
  <c r="Z32" i="51"/>
  <c r="AA32" i="51"/>
  <c r="AB32" i="51"/>
  <c r="AC32" i="51"/>
  <c r="AD32" i="51"/>
  <c r="AE32" i="51"/>
  <c r="AF32" i="51"/>
  <c r="AG32" i="51"/>
  <c r="B33" i="51"/>
  <c r="C33" i="51"/>
  <c r="D33" i="51" s="1"/>
  <c r="E33" i="51"/>
  <c r="G33" i="51"/>
  <c r="I33" i="51"/>
  <c r="K33" i="51"/>
  <c r="M33" i="51"/>
  <c r="Q33" i="51" s="1"/>
  <c r="T33" i="51"/>
  <c r="W33" i="51"/>
  <c r="O33" i="51"/>
  <c r="X33" i="51"/>
  <c r="Y33" i="51"/>
  <c r="Z33" i="51"/>
  <c r="AA33" i="51"/>
  <c r="AB33" i="51"/>
  <c r="AC33" i="51"/>
  <c r="AD33" i="51"/>
  <c r="AE33" i="51"/>
  <c r="AF33" i="51"/>
  <c r="AG33" i="51"/>
  <c r="B34" i="51"/>
  <c r="C34" i="51"/>
  <c r="D34" i="51" s="1"/>
  <c r="E34" i="51"/>
  <c r="G34" i="51"/>
  <c r="I34" i="51"/>
  <c r="K34" i="51"/>
  <c r="M34" i="51"/>
  <c r="Q34" i="51" s="1"/>
  <c r="T34" i="51"/>
  <c r="W34" i="51"/>
  <c r="O34" i="51"/>
  <c r="X34" i="51"/>
  <c r="Y34" i="51"/>
  <c r="Z34" i="51"/>
  <c r="AA34" i="51"/>
  <c r="AB34" i="51"/>
  <c r="AC34" i="51"/>
  <c r="AD34" i="51"/>
  <c r="AE34" i="51"/>
  <c r="AF34" i="51"/>
  <c r="AG34" i="51"/>
  <c r="B35" i="51"/>
  <c r="C35" i="51"/>
  <c r="D35" i="51" s="1"/>
  <c r="E35" i="51"/>
  <c r="G35" i="51"/>
  <c r="I35" i="51"/>
  <c r="K35" i="51"/>
  <c r="M35" i="51"/>
  <c r="Q35" i="51" s="1"/>
  <c r="T35" i="51"/>
  <c r="W35" i="51"/>
  <c r="O35" i="51"/>
  <c r="X35" i="51"/>
  <c r="Y35" i="51"/>
  <c r="Z35" i="51"/>
  <c r="AA35" i="51"/>
  <c r="AB35" i="51"/>
  <c r="AC35" i="51"/>
  <c r="AD35" i="51"/>
  <c r="AE35" i="51"/>
  <c r="AF35" i="51"/>
  <c r="AG35" i="51"/>
  <c r="B36" i="51"/>
  <c r="C36" i="51"/>
  <c r="D36" i="51" s="1"/>
  <c r="E36" i="51"/>
  <c r="F36" i="51" s="1"/>
  <c r="G36" i="51"/>
  <c r="H36" i="51" s="1"/>
  <c r="I36" i="51"/>
  <c r="J36" i="51" s="1"/>
  <c r="K36" i="51"/>
  <c r="M36" i="51"/>
  <c r="R36" i="51" s="1"/>
  <c r="T36" i="51"/>
  <c r="U36" i="51" s="1"/>
  <c r="W36" i="51"/>
  <c r="O36" i="51"/>
  <c r="P36" i="51" s="1"/>
  <c r="X36" i="51"/>
  <c r="Y36" i="51"/>
  <c r="Z36" i="51"/>
  <c r="AA36" i="51"/>
  <c r="AB36" i="51"/>
  <c r="AC36" i="51"/>
  <c r="AD36" i="51"/>
  <c r="AE36" i="51"/>
  <c r="AF36" i="51"/>
  <c r="AG36" i="51"/>
  <c r="B37" i="51"/>
  <c r="C37" i="51"/>
  <c r="D37" i="51" s="1"/>
  <c r="E37" i="51"/>
  <c r="G37" i="51"/>
  <c r="I37" i="51"/>
  <c r="K37" i="51"/>
  <c r="M37" i="51"/>
  <c r="Q37" i="51" s="1"/>
  <c r="T37" i="51"/>
  <c r="W37" i="51"/>
  <c r="O37" i="51"/>
  <c r="X37" i="51"/>
  <c r="Y37" i="51"/>
  <c r="Z37" i="51"/>
  <c r="AA37" i="51"/>
  <c r="AB37" i="51"/>
  <c r="AC37" i="51"/>
  <c r="AD37" i="51"/>
  <c r="AE37" i="51"/>
  <c r="AF37" i="51"/>
  <c r="AG37" i="51"/>
  <c r="B38" i="51"/>
  <c r="C38" i="51"/>
  <c r="D38" i="51" s="1"/>
  <c r="E38" i="51"/>
  <c r="G38" i="51"/>
  <c r="I38" i="51"/>
  <c r="K38" i="51"/>
  <c r="M38" i="51"/>
  <c r="Q38" i="51" s="1"/>
  <c r="T38" i="51"/>
  <c r="W38" i="51"/>
  <c r="O38" i="51"/>
  <c r="X38" i="51"/>
  <c r="Y38" i="51"/>
  <c r="Z38" i="51"/>
  <c r="AA38" i="51"/>
  <c r="AB38" i="51"/>
  <c r="AC38" i="51"/>
  <c r="AD38" i="51"/>
  <c r="AE38" i="51"/>
  <c r="AF38" i="51"/>
  <c r="AG38" i="51"/>
  <c r="B39" i="51"/>
  <c r="C39" i="51"/>
  <c r="D39" i="51" s="1"/>
  <c r="E39" i="51"/>
  <c r="G39" i="51"/>
  <c r="I39" i="51"/>
  <c r="K39" i="51"/>
  <c r="M39" i="51"/>
  <c r="Q39" i="51" s="1"/>
  <c r="T39" i="51"/>
  <c r="W39" i="51"/>
  <c r="O39" i="51"/>
  <c r="X39" i="51"/>
  <c r="Y39" i="51"/>
  <c r="Z39" i="51"/>
  <c r="AA39" i="51"/>
  <c r="AB39" i="51"/>
  <c r="AC39" i="51"/>
  <c r="AD39" i="51"/>
  <c r="AE39" i="51"/>
  <c r="AF39" i="51"/>
  <c r="AG39" i="51"/>
  <c r="E12" i="51"/>
  <c r="X12" i="51"/>
  <c r="Y12" i="51"/>
  <c r="Z12" i="51"/>
  <c r="AA12" i="51"/>
  <c r="AB12" i="51"/>
  <c r="AC12" i="51"/>
  <c r="AD12" i="51"/>
  <c r="AE12" i="51"/>
  <c r="AF12" i="51"/>
  <c r="AG12" i="51"/>
  <c r="E13" i="51"/>
  <c r="X13" i="51"/>
  <c r="Y13" i="51"/>
  <c r="Z13" i="51"/>
  <c r="AA13" i="51"/>
  <c r="AB13" i="51"/>
  <c r="AC13" i="51"/>
  <c r="AD13" i="51"/>
  <c r="AE13" i="51"/>
  <c r="AF13" i="51"/>
  <c r="AG13" i="51"/>
  <c r="E14" i="51"/>
  <c r="X14" i="51"/>
  <c r="Y14" i="51"/>
  <c r="Z14" i="51"/>
  <c r="AA14" i="51"/>
  <c r="AB14" i="51"/>
  <c r="AC14" i="51"/>
  <c r="AD14" i="51"/>
  <c r="AE14" i="51"/>
  <c r="AF14" i="51"/>
  <c r="AG14" i="51"/>
  <c r="E15" i="51"/>
  <c r="X15" i="51"/>
  <c r="Y15" i="51"/>
  <c r="Z15" i="51"/>
  <c r="AA15" i="51"/>
  <c r="AB15" i="51"/>
  <c r="AC15" i="51"/>
  <c r="AD15" i="51"/>
  <c r="AE15" i="51"/>
  <c r="AF15" i="51"/>
  <c r="AG15" i="51"/>
  <c r="E16" i="51"/>
  <c r="X16" i="51"/>
  <c r="Y16" i="51"/>
  <c r="Z16" i="51"/>
  <c r="AA16" i="51"/>
  <c r="AB16" i="51"/>
  <c r="AC16" i="51"/>
  <c r="AD16" i="51"/>
  <c r="AE16" i="51"/>
  <c r="AF16" i="51"/>
  <c r="AG16" i="51"/>
  <c r="E17" i="51"/>
  <c r="X17" i="51"/>
  <c r="Y17" i="51"/>
  <c r="Z17" i="51"/>
  <c r="AA17" i="51"/>
  <c r="AB17" i="51"/>
  <c r="AC17" i="51"/>
  <c r="AD17" i="51"/>
  <c r="AE17" i="51"/>
  <c r="AF17" i="51"/>
  <c r="AG17" i="51"/>
  <c r="E18" i="51"/>
  <c r="X18" i="51"/>
  <c r="Y18" i="51"/>
  <c r="Z18" i="51"/>
  <c r="AA18" i="51"/>
  <c r="AB18" i="51"/>
  <c r="AC18" i="51"/>
  <c r="AD18" i="51"/>
  <c r="AE18" i="51"/>
  <c r="AF18" i="51"/>
  <c r="AG18" i="51"/>
  <c r="E19" i="51"/>
  <c r="X19" i="51"/>
  <c r="Y19" i="51"/>
  <c r="Z19" i="51"/>
  <c r="AA19" i="51"/>
  <c r="AB19" i="51"/>
  <c r="AC19" i="51"/>
  <c r="AD19" i="51"/>
  <c r="AE19" i="51"/>
  <c r="AF19" i="51"/>
  <c r="AG19" i="51"/>
  <c r="E20" i="51"/>
  <c r="X20" i="51"/>
  <c r="Y20" i="51"/>
  <c r="Z20" i="51"/>
  <c r="AA20" i="51"/>
  <c r="AB20" i="51"/>
  <c r="AC20" i="51"/>
  <c r="AD20" i="51"/>
  <c r="AE20" i="51"/>
  <c r="AF20" i="51"/>
  <c r="AG20" i="51"/>
  <c r="E21" i="51"/>
  <c r="X21" i="51"/>
  <c r="Y21" i="51"/>
  <c r="Z21" i="51"/>
  <c r="AA21" i="51"/>
  <c r="AB21" i="51"/>
  <c r="AC21" i="51"/>
  <c r="AD21" i="51"/>
  <c r="AE21" i="51"/>
  <c r="AF21" i="51"/>
  <c r="AG21" i="51"/>
  <c r="E22" i="51"/>
  <c r="F22" i="51" s="1"/>
  <c r="X22" i="51"/>
  <c r="Y22" i="51"/>
  <c r="Z22" i="51"/>
  <c r="AA22" i="51"/>
  <c r="AB22" i="51"/>
  <c r="AC22" i="51"/>
  <c r="AD22" i="51"/>
  <c r="AE22" i="51"/>
  <c r="AF22" i="51"/>
  <c r="AG22" i="51"/>
  <c r="E23" i="51"/>
  <c r="X23" i="51"/>
  <c r="Y23" i="51"/>
  <c r="Z23" i="51"/>
  <c r="AA23" i="51"/>
  <c r="AB23" i="51"/>
  <c r="AC23" i="51"/>
  <c r="AD23" i="51"/>
  <c r="AE23" i="51"/>
  <c r="AF23" i="51"/>
  <c r="AG23" i="51"/>
  <c r="E24" i="51"/>
  <c r="X24" i="51"/>
  <c r="Y24" i="51"/>
  <c r="Z24" i="51"/>
  <c r="AA24" i="51"/>
  <c r="AB24" i="51"/>
  <c r="AC24" i="51"/>
  <c r="AD24" i="51"/>
  <c r="AE24" i="51"/>
  <c r="AF24" i="51"/>
  <c r="AG24" i="51"/>
  <c r="B17" i="51"/>
  <c r="C17" i="51"/>
  <c r="D17" i="51" s="1"/>
  <c r="B18" i="51"/>
  <c r="C18" i="51"/>
  <c r="D18" i="51" s="1"/>
  <c r="B19" i="51"/>
  <c r="C19" i="51"/>
  <c r="D19" i="51" s="1"/>
  <c r="B20" i="51"/>
  <c r="C20" i="51"/>
  <c r="D20" i="51" s="1"/>
  <c r="B21" i="51"/>
  <c r="C21" i="51"/>
  <c r="D21" i="51" s="1"/>
  <c r="B22" i="51"/>
  <c r="C22" i="51"/>
  <c r="D22" i="51" s="1"/>
  <c r="B23" i="51"/>
  <c r="C23" i="51"/>
  <c r="D23" i="51" s="1"/>
  <c r="B24" i="51"/>
  <c r="C24" i="51"/>
  <c r="D24" i="51" s="1"/>
  <c r="B39" i="48"/>
  <c r="C39" i="48"/>
  <c r="D39" i="48" s="1"/>
  <c r="E39" i="48"/>
  <c r="G39" i="48"/>
  <c r="I39" i="48"/>
  <c r="K39" i="48"/>
  <c r="P39" i="48"/>
  <c r="M39" i="48"/>
  <c r="X39" i="48"/>
  <c r="Z39" i="48"/>
  <c r="AB39" i="48"/>
  <c r="AC39" i="48"/>
  <c r="AD39" i="48"/>
  <c r="AF39" i="48"/>
  <c r="AG39" i="48"/>
  <c r="AH39" i="48"/>
  <c r="B40" i="48"/>
  <c r="C40" i="48"/>
  <c r="D40" i="48" s="1"/>
  <c r="E40" i="48"/>
  <c r="G40" i="48"/>
  <c r="I40" i="48"/>
  <c r="K40" i="48"/>
  <c r="P40" i="48"/>
  <c r="T40" i="48" s="1"/>
  <c r="M40" i="48"/>
  <c r="X40" i="48"/>
  <c r="Z40" i="48"/>
  <c r="AB40" i="48"/>
  <c r="AC40" i="48"/>
  <c r="AD40" i="48"/>
  <c r="AF40" i="48"/>
  <c r="AG40" i="48"/>
  <c r="AH40" i="48"/>
  <c r="B41" i="48"/>
  <c r="C41" i="48"/>
  <c r="D41" i="48" s="1"/>
  <c r="E41" i="48"/>
  <c r="G41" i="48"/>
  <c r="I41" i="48"/>
  <c r="K41" i="48"/>
  <c r="P41" i="48"/>
  <c r="T41" i="48" s="1"/>
  <c r="M41" i="48"/>
  <c r="X41" i="48"/>
  <c r="Z41" i="48"/>
  <c r="AB41" i="48"/>
  <c r="AC41" i="48"/>
  <c r="AD41" i="48"/>
  <c r="AF41" i="48"/>
  <c r="AG41" i="48"/>
  <c r="AH41" i="48"/>
  <c r="B42" i="48"/>
  <c r="C42" i="48"/>
  <c r="D42" i="48" s="1"/>
  <c r="E42" i="48"/>
  <c r="G42" i="48"/>
  <c r="I42" i="48"/>
  <c r="K42" i="48"/>
  <c r="P42" i="48"/>
  <c r="T42" i="48" s="1"/>
  <c r="M42" i="48"/>
  <c r="X42" i="48"/>
  <c r="Z42" i="48"/>
  <c r="AB42" i="48"/>
  <c r="AC42" i="48"/>
  <c r="AD42" i="48"/>
  <c r="AF42" i="48"/>
  <c r="AG42" i="48"/>
  <c r="AH42" i="48"/>
  <c r="B44" i="48"/>
  <c r="C44" i="48"/>
  <c r="D44" i="48" s="1"/>
  <c r="E44" i="48"/>
  <c r="G44" i="48"/>
  <c r="I44" i="48"/>
  <c r="K44" i="48"/>
  <c r="P44" i="48"/>
  <c r="T44" i="48" s="1"/>
  <c r="M44" i="48"/>
  <c r="X44" i="48"/>
  <c r="Z44" i="48"/>
  <c r="AB44" i="48"/>
  <c r="AC44" i="48"/>
  <c r="AD44" i="48"/>
  <c r="AF44" i="48"/>
  <c r="AG44" i="48"/>
  <c r="AH44" i="48"/>
  <c r="B24" i="48"/>
  <c r="C24" i="48"/>
  <c r="D24" i="48" s="1"/>
  <c r="E24" i="48"/>
  <c r="G24" i="48"/>
  <c r="I24" i="48"/>
  <c r="K24" i="48"/>
  <c r="P24" i="48"/>
  <c r="T24" i="48" s="1"/>
  <c r="M24" i="48"/>
  <c r="X24" i="48"/>
  <c r="Z24" i="48"/>
  <c r="AB24" i="48"/>
  <c r="AC24" i="48"/>
  <c r="AD24" i="48"/>
  <c r="AF24" i="48"/>
  <c r="AG24" i="48"/>
  <c r="AH24" i="48"/>
  <c r="B26" i="48"/>
  <c r="C26" i="48"/>
  <c r="D26" i="48" s="1"/>
  <c r="E26" i="48"/>
  <c r="G26" i="48"/>
  <c r="I26" i="48"/>
  <c r="J26" i="48" s="1"/>
  <c r="P26" i="48"/>
  <c r="M26" i="48"/>
  <c r="X26" i="48"/>
  <c r="Z26" i="48"/>
  <c r="AB26" i="48"/>
  <c r="AC26" i="48"/>
  <c r="AD26" i="48"/>
  <c r="AF26" i="48"/>
  <c r="AG26" i="48"/>
  <c r="AH26" i="48"/>
  <c r="L34" i="2"/>
  <c r="L35" i="2"/>
  <c r="L36" i="2"/>
  <c r="J34" i="2"/>
  <c r="J35" i="2"/>
  <c r="J36" i="2"/>
  <c r="D11" i="16"/>
  <c r="B72" i="16"/>
  <c r="C72" i="16"/>
  <c r="E72" i="16"/>
  <c r="G72" i="16"/>
  <c r="I72" i="16"/>
  <c r="K72" i="16"/>
  <c r="Q72" i="16"/>
  <c r="X72" i="16"/>
  <c r="Z72" i="16"/>
  <c r="AB72" i="16"/>
  <c r="AC72" i="16"/>
  <c r="AD72" i="16"/>
  <c r="AE72" i="16"/>
  <c r="AF72" i="16"/>
  <c r="AG72" i="16"/>
  <c r="AH72" i="16"/>
  <c r="AI72" i="16"/>
  <c r="AJ72" i="16"/>
  <c r="AK72" i="16"/>
  <c r="B73" i="16"/>
  <c r="C73" i="16"/>
  <c r="E73" i="16"/>
  <c r="G73" i="16"/>
  <c r="O73" i="16" s="1"/>
  <c r="I73" i="16"/>
  <c r="K73" i="16"/>
  <c r="Q73" i="16"/>
  <c r="X73" i="16"/>
  <c r="Z73" i="16"/>
  <c r="AB73" i="16"/>
  <c r="AC73" i="16"/>
  <c r="AD73" i="16"/>
  <c r="AE73" i="16"/>
  <c r="AF73" i="16"/>
  <c r="AG73" i="16"/>
  <c r="AH73" i="16"/>
  <c r="AI73" i="16"/>
  <c r="AJ73" i="16"/>
  <c r="AK73" i="16"/>
  <c r="B74" i="16"/>
  <c r="C74" i="16"/>
  <c r="E74" i="16"/>
  <c r="G74" i="16"/>
  <c r="I74" i="16"/>
  <c r="K74" i="16"/>
  <c r="Q74" i="16"/>
  <c r="X74" i="16"/>
  <c r="Z74" i="16"/>
  <c r="AB74" i="16"/>
  <c r="AC74" i="16"/>
  <c r="AD74" i="16"/>
  <c r="AE74" i="16"/>
  <c r="AF74" i="16"/>
  <c r="AG74" i="16"/>
  <c r="AH74" i="16"/>
  <c r="AI74" i="16"/>
  <c r="AJ74" i="16"/>
  <c r="AK74" i="16"/>
  <c r="B75" i="16"/>
  <c r="C75" i="16"/>
  <c r="E75" i="16"/>
  <c r="G75" i="16"/>
  <c r="O75" i="16" s="1"/>
  <c r="I75" i="16"/>
  <c r="K75" i="16"/>
  <c r="Q75" i="16"/>
  <c r="X75" i="16"/>
  <c r="Z75" i="16"/>
  <c r="AB75" i="16"/>
  <c r="AC75" i="16"/>
  <c r="AD75" i="16"/>
  <c r="AE75" i="16"/>
  <c r="AF75" i="16"/>
  <c r="AG75" i="16"/>
  <c r="AH75" i="16"/>
  <c r="AI75" i="16"/>
  <c r="AJ75" i="16"/>
  <c r="AK75" i="16"/>
  <c r="K47" i="16"/>
  <c r="B43" i="16"/>
  <c r="C43" i="16"/>
  <c r="E43" i="16"/>
  <c r="G43" i="16"/>
  <c r="I43" i="16"/>
  <c r="K43" i="16"/>
  <c r="M43" i="16"/>
  <c r="T43" i="16" s="1"/>
  <c r="Q43" i="16"/>
  <c r="X43" i="16"/>
  <c r="Z43" i="16"/>
  <c r="AB43" i="16"/>
  <c r="AC43" i="16"/>
  <c r="AD43" i="16"/>
  <c r="AE43" i="16"/>
  <c r="AF43" i="16"/>
  <c r="AG43" i="16"/>
  <c r="AH43" i="16"/>
  <c r="AI43" i="16"/>
  <c r="AJ43" i="16"/>
  <c r="AK43" i="16"/>
  <c r="B44" i="16"/>
  <c r="C44" i="16"/>
  <c r="E44" i="16"/>
  <c r="G44" i="16"/>
  <c r="I44" i="16"/>
  <c r="K44" i="16"/>
  <c r="M44" i="16"/>
  <c r="T44" i="16" s="1"/>
  <c r="Q44" i="16"/>
  <c r="X44" i="16"/>
  <c r="Z44" i="16"/>
  <c r="AB44" i="16"/>
  <c r="AC44" i="16"/>
  <c r="AD44" i="16"/>
  <c r="AE44" i="16"/>
  <c r="AF44" i="16"/>
  <c r="AG44" i="16"/>
  <c r="AH44" i="16"/>
  <c r="AI44" i="16"/>
  <c r="AJ44" i="16"/>
  <c r="AK44" i="16"/>
  <c r="G10" i="2"/>
  <c r="N10" i="2"/>
  <c r="Q10" i="2"/>
  <c r="S10" i="2"/>
  <c r="W10" i="2"/>
  <c r="X10" i="2"/>
  <c r="Y10" i="2"/>
  <c r="Z10" i="2"/>
  <c r="AD10" i="2"/>
  <c r="G11" i="2"/>
  <c r="N11" i="2"/>
  <c r="Q11" i="2"/>
  <c r="S11" i="2"/>
  <c r="W11" i="2"/>
  <c r="X11" i="2"/>
  <c r="Y11" i="2"/>
  <c r="Z11" i="2"/>
  <c r="AD11" i="2"/>
  <c r="G12" i="2"/>
  <c r="N12" i="2"/>
  <c r="Q12" i="2"/>
  <c r="S12" i="2"/>
  <c r="W12" i="2"/>
  <c r="X12" i="2"/>
  <c r="Y12" i="2"/>
  <c r="Z12" i="2"/>
  <c r="AD12" i="2"/>
  <c r="G13" i="2"/>
  <c r="N13" i="2"/>
  <c r="Q13" i="2"/>
  <c r="S13" i="2"/>
  <c r="W13" i="2"/>
  <c r="X13" i="2"/>
  <c r="Y13" i="2"/>
  <c r="Z13" i="2"/>
  <c r="AD13" i="2"/>
  <c r="G14" i="2"/>
  <c r="N14" i="2"/>
  <c r="Q14" i="2"/>
  <c r="S14" i="2"/>
  <c r="W14" i="2"/>
  <c r="X14" i="2"/>
  <c r="Y14" i="2"/>
  <c r="Z14" i="2"/>
  <c r="AD14" i="2"/>
  <c r="G15" i="2"/>
  <c r="N15" i="2"/>
  <c r="Q15" i="2"/>
  <c r="S15" i="2"/>
  <c r="W15" i="2"/>
  <c r="X15" i="2"/>
  <c r="Y15" i="2"/>
  <c r="Z15" i="2"/>
  <c r="AD15" i="2"/>
  <c r="G16" i="2"/>
  <c r="N16" i="2"/>
  <c r="Q16" i="2"/>
  <c r="S16" i="2"/>
  <c r="W16" i="2"/>
  <c r="X16" i="2"/>
  <c r="Y16" i="2"/>
  <c r="Z16" i="2"/>
  <c r="AD16" i="2"/>
  <c r="G17" i="2"/>
  <c r="N17" i="2"/>
  <c r="Q17" i="2"/>
  <c r="S17" i="2"/>
  <c r="W17" i="2"/>
  <c r="X17" i="2"/>
  <c r="Y17" i="2"/>
  <c r="Z17" i="2"/>
  <c r="AD17" i="2"/>
  <c r="G18" i="2"/>
  <c r="N18" i="2"/>
  <c r="Q18" i="2"/>
  <c r="S18" i="2"/>
  <c r="W18" i="2"/>
  <c r="X18" i="2"/>
  <c r="Y18" i="2"/>
  <c r="Z18" i="2"/>
  <c r="AD18" i="2"/>
  <c r="G19" i="2"/>
  <c r="N19" i="2"/>
  <c r="Q19" i="2"/>
  <c r="S19" i="2"/>
  <c r="W19" i="2"/>
  <c r="X19" i="2"/>
  <c r="Y19" i="2"/>
  <c r="Z19" i="2"/>
  <c r="AD19" i="2"/>
  <c r="G20" i="2"/>
  <c r="N20" i="2"/>
  <c r="Q20" i="2"/>
  <c r="S20" i="2"/>
  <c r="W20" i="2"/>
  <c r="X20" i="2"/>
  <c r="Y20" i="2"/>
  <c r="Z20" i="2"/>
  <c r="AD20" i="2"/>
  <c r="G21" i="2"/>
  <c r="N21" i="2"/>
  <c r="Q21" i="2"/>
  <c r="S21" i="2"/>
  <c r="W21" i="2"/>
  <c r="X21" i="2"/>
  <c r="Y21" i="2"/>
  <c r="Z21" i="2"/>
  <c r="AD21" i="2"/>
  <c r="G22" i="2"/>
  <c r="N22" i="2"/>
  <c r="Q22" i="2"/>
  <c r="S22" i="2"/>
  <c r="W22" i="2"/>
  <c r="X22" i="2"/>
  <c r="Y22" i="2"/>
  <c r="Z22" i="2"/>
  <c r="AD22" i="2"/>
  <c r="G23" i="2"/>
  <c r="N23" i="2"/>
  <c r="Q23" i="2"/>
  <c r="S23" i="2"/>
  <c r="W23" i="2"/>
  <c r="X23" i="2"/>
  <c r="Y23" i="2"/>
  <c r="Z23" i="2"/>
  <c r="AD23" i="2"/>
  <c r="G24" i="2"/>
  <c r="N24" i="2"/>
  <c r="Q24" i="2"/>
  <c r="S24" i="2"/>
  <c r="W24" i="2"/>
  <c r="X24" i="2"/>
  <c r="Y24" i="2"/>
  <c r="Z24" i="2"/>
  <c r="AD24" i="2"/>
  <c r="G25" i="2"/>
  <c r="N25" i="2"/>
  <c r="Q25" i="2"/>
  <c r="S25" i="2"/>
  <c r="W25" i="2"/>
  <c r="X25" i="2"/>
  <c r="Y25" i="2"/>
  <c r="Z25" i="2"/>
  <c r="AD25" i="2"/>
  <c r="G26" i="2"/>
  <c r="N26" i="2"/>
  <c r="Q26" i="2"/>
  <c r="S26" i="2"/>
  <c r="W26" i="2"/>
  <c r="X26" i="2"/>
  <c r="Y26" i="2"/>
  <c r="Z26" i="2"/>
  <c r="AD26" i="2"/>
  <c r="G27" i="2"/>
  <c r="N27" i="2"/>
  <c r="Q27" i="2"/>
  <c r="S27" i="2"/>
  <c r="W27" i="2"/>
  <c r="X27" i="2"/>
  <c r="Y27" i="2"/>
  <c r="Z27" i="2"/>
  <c r="AD27" i="2"/>
  <c r="G28" i="2"/>
  <c r="N28" i="2"/>
  <c r="Q28" i="2"/>
  <c r="S28" i="2"/>
  <c r="W28" i="2"/>
  <c r="X28" i="2"/>
  <c r="Y28" i="2"/>
  <c r="Z28" i="2"/>
  <c r="AD28" i="2"/>
  <c r="G29" i="2"/>
  <c r="N29" i="2"/>
  <c r="Q29" i="2"/>
  <c r="S29" i="2"/>
  <c r="W29" i="2"/>
  <c r="X29" i="2"/>
  <c r="Y29" i="2"/>
  <c r="Z29" i="2"/>
  <c r="AD29" i="2"/>
  <c r="G30" i="2"/>
  <c r="N30" i="2"/>
  <c r="Q30" i="2"/>
  <c r="S30" i="2"/>
  <c r="W30" i="2"/>
  <c r="X30" i="2"/>
  <c r="Y30" i="2"/>
  <c r="Z30" i="2"/>
  <c r="AD30" i="2"/>
  <c r="G31" i="2"/>
  <c r="N31" i="2"/>
  <c r="Q31" i="2"/>
  <c r="S31" i="2"/>
  <c r="W31" i="2"/>
  <c r="X31" i="2"/>
  <c r="Y31" i="2"/>
  <c r="Z31" i="2"/>
  <c r="AD31" i="2"/>
  <c r="G32" i="2"/>
  <c r="N32" i="2"/>
  <c r="Q32" i="2"/>
  <c r="S32" i="2"/>
  <c r="W32" i="2"/>
  <c r="X32" i="2"/>
  <c r="Y32" i="2"/>
  <c r="Z32" i="2"/>
  <c r="AD32" i="2"/>
  <c r="G33" i="2"/>
  <c r="N33" i="2"/>
  <c r="Q33" i="2"/>
  <c r="S33" i="2"/>
  <c r="W33" i="2"/>
  <c r="X33" i="2"/>
  <c r="Y33" i="2"/>
  <c r="Z33" i="2"/>
  <c r="AD33" i="2"/>
  <c r="G34" i="2"/>
  <c r="N34" i="2"/>
  <c r="Q34" i="2"/>
  <c r="S34" i="2"/>
  <c r="W34" i="2"/>
  <c r="X34" i="2"/>
  <c r="Y34" i="2"/>
  <c r="Z34" i="2"/>
  <c r="AD34" i="2"/>
  <c r="G35" i="2"/>
  <c r="N35" i="2"/>
  <c r="Q35" i="2"/>
  <c r="S35" i="2"/>
  <c r="W35" i="2"/>
  <c r="X35" i="2"/>
  <c r="Y35" i="2"/>
  <c r="Z35" i="2"/>
  <c r="AD35" i="2"/>
  <c r="G36" i="2"/>
  <c r="N36" i="2"/>
  <c r="Q36" i="2"/>
  <c r="S36" i="2"/>
  <c r="W36" i="2"/>
  <c r="X36" i="2"/>
  <c r="Y36" i="2"/>
  <c r="Z36" i="2"/>
  <c r="AD36" i="2"/>
  <c r="B35" i="2"/>
  <c r="E35" i="2"/>
  <c r="B36" i="2"/>
  <c r="E36" i="2"/>
  <c r="G341" i="61"/>
  <c r="G342" i="61"/>
  <c r="G343" i="61"/>
  <c r="P32" i="46"/>
  <c r="M90" i="61"/>
  <c r="Q90" i="61" s="1"/>
  <c r="M91" i="61"/>
  <c r="Q91" i="61" s="1"/>
  <c r="M92" i="61"/>
  <c r="S92" i="61" s="1"/>
  <c r="M93" i="61"/>
  <c r="Q93" i="61" s="1"/>
  <c r="M94" i="61"/>
  <c r="S94" i="61" s="1"/>
  <c r="M95" i="61"/>
  <c r="Q95" i="61" s="1"/>
  <c r="M96" i="61"/>
  <c r="Q96" i="61" s="1"/>
  <c r="M97" i="61"/>
  <c r="S97" i="61" s="1"/>
  <c r="M98" i="61"/>
  <c r="S98" i="61" s="1"/>
  <c r="M99" i="61"/>
  <c r="S99" i="61" s="1"/>
  <c r="M100" i="61"/>
  <c r="S100" i="61" s="1"/>
  <c r="M89" i="61"/>
  <c r="S89" i="61" s="1"/>
  <c r="M75" i="61"/>
  <c r="Q75" i="61" s="1"/>
  <c r="M76" i="61"/>
  <c r="Q76" i="61" s="1"/>
  <c r="M77" i="61"/>
  <c r="Q77" i="61" s="1"/>
  <c r="M78" i="61"/>
  <c r="Q78" i="61" s="1"/>
  <c r="M79" i="61"/>
  <c r="Q79" i="61" s="1"/>
  <c r="M80" i="61"/>
  <c r="Q80" i="61" s="1"/>
  <c r="M81" i="61"/>
  <c r="Q81" i="61" s="1"/>
  <c r="M82" i="61"/>
  <c r="Q82" i="61" s="1"/>
  <c r="M83" i="61"/>
  <c r="Q83" i="61" s="1"/>
  <c r="M84" i="61"/>
  <c r="Q84" i="61" s="1"/>
  <c r="M85" i="61"/>
  <c r="Q85" i="61" s="1"/>
  <c r="M74" i="61"/>
  <c r="S74" i="61" s="1"/>
  <c r="M60" i="61"/>
  <c r="Q60" i="61" s="1"/>
  <c r="M61" i="61"/>
  <c r="Q61" i="61" s="1"/>
  <c r="M62" i="61"/>
  <c r="Q62" i="61" s="1"/>
  <c r="M63" i="61"/>
  <c r="Q63" i="61" s="1"/>
  <c r="M64" i="61"/>
  <c r="Q64" i="61" s="1"/>
  <c r="M65" i="61"/>
  <c r="S65" i="61" s="1"/>
  <c r="M66" i="61"/>
  <c r="Q66" i="61" s="1"/>
  <c r="M67" i="61"/>
  <c r="S67" i="61" s="1"/>
  <c r="M68" i="61"/>
  <c r="Q68" i="61" s="1"/>
  <c r="M69" i="61"/>
  <c r="Q69" i="61" s="1"/>
  <c r="M70" i="61"/>
  <c r="Q70" i="61" s="1"/>
  <c r="M59" i="61"/>
  <c r="S59" i="61" s="1"/>
  <c r="M45" i="61"/>
  <c r="Q45" i="61" s="1"/>
  <c r="M46" i="61"/>
  <c r="Q46" i="61" s="1"/>
  <c r="M47" i="61"/>
  <c r="Q47" i="61" s="1"/>
  <c r="M48" i="61"/>
  <c r="Q48" i="61" s="1"/>
  <c r="M49" i="61"/>
  <c r="S49" i="61" s="1"/>
  <c r="M50" i="61"/>
  <c r="Q50" i="61" s="1"/>
  <c r="M51" i="61"/>
  <c r="S51" i="61" s="1"/>
  <c r="M52" i="61"/>
  <c r="Q52" i="61" s="1"/>
  <c r="M53" i="61"/>
  <c r="S53" i="61" s="1"/>
  <c r="M54" i="61"/>
  <c r="Q54" i="61" s="1"/>
  <c r="M55" i="61"/>
  <c r="S55" i="61" s="1"/>
  <c r="M44" i="61"/>
  <c r="Q44" i="61" s="1"/>
  <c r="M30" i="61"/>
  <c r="Q30" i="61" s="1"/>
  <c r="M31" i="61"/>
  <c r="Q31" i="61" s="1"/>
  <c r="M32" i="61"/>
  <c r="S32" i="61" s="1"/>
  <c r="M33" i="61"/>
  <c r="Q33" i="61" s="1"/>
  <c r="M34" i="61"/>
  <c r="Q34" i="61" s="1"/>
  <c r="M35" i="61"/>
  <c r="S35" i="61" s="1"/>
  <c r="M36" i="61"/>
  <c r="S36" i="61" s="1"/>
  <c r="M37" i="61"/>
  <c r="S37" i="61" s="1"/>
  <c r="M38" i="61"/>
  <c r="Q38" i="61" s="1"/>
  <c r="M39" i="61"/>
  <c r="Q39" i="61" s="1"/>
  <c r="M40" i="61"/>
  <c r="S40" i="61" s="1"/>
  <c r="M29" i="61"/>
  <c r="Q29" i="61" s="1"/>
  <c r="L27" i="50"/>
  <c r="L28" i="50"/>
  <c r="L29" i="50"/>
  <c r="L30" i="50"/>
  <c r="L31" i="50"/>
  <c r="L32" i="50"/>
  <c r="L33" i="50"/>
  <c r="L34" i="50"/>
  <c r="L35" i="50"/>
  <c r="L36" i="50"/>
  <c r="L37" i="50"/>
  <c r="L38" i="50"/>
  <c r="L39" i="50"/>
  <c r="L40" i="50"/>
  <c r="L41" i="50"/>
  <c r="L26" i="50"/>
  <c r="L10" i="50"/>
  <c r="L11" i="50"/>
  <c r="L12" i="50"/>
  <c r="L13" i="50"/>
  <c r="L14" i="50"/>
  <c r="L15" i="50"/>
  <c r="L16" i="50"/>
  <c r="L17" i="50"/>
  <c r="L18" i="50"/>
  <c r="L19" i="50"/>
  <c r="L20" i="50"/>
  <c r="L21" i="50"/>
  <c r="L22" i="50"/>
  <c r="L23" i="50"/>
  <c r="L24" i="50"/>
  <c r="M27" i="51"/>
  <c r="Q27" i="51" s="1"/>
  <c r="M28" i="51"/>
  <c r="R28" i="51" s="1"/>
  <c r="M29" i="51"/>
  <c r="Q29" i="51" s="1"/>
  <c r="M30" i="51"/>
  <c r="Q30" i="51" s="1"/>
  <c r="M31" i="51"/>
  <c r="R31" i="51" s="1"/>
  <c r="M26" i="51"/>
  <c r="Q26" i="51" s="1"/>
  <c r="Q11" i="51"/>
  <c r="T17" i="44" l="1"/>
  <c r="R42" i="48"/>
  <c r="L17" i="44"/>
  <c r="AF16" i="44"/>
  <c r="H16" i="44"/>
  <c r="L16" i="44"/>
  <c r="J16" i="44"/>
  <c r="AA17" i="44"/>
  <c r="J17" i="44"/>
  <c r="AD16" i="44"/>
  <c r="AF17" i="44"/>
  <c r="H17" i="44"/>
  <c r="AA16" i="44"/>
  <c r="AD17" i="44"/>
  <c r="T16" i="44"/>
  <c r="O74" i="16"/>
  <c r="V75" i="16"/>
  <c r="V74" i="16"/>
  <c r="V73" i="16"/>
  <c r="R147" i="62"/>
  <c r="R113" i="62"/>
  <c r="T85" i="62"/>
  <c r="R149" i="62"/>
  <c r="T56" i="62"/>
  <c r="R47" i="62"/>
  <c r="T131" i="62"/>
  <c r="T65" i="62"/>
  <c r="T57" i="62"/>
  <c r="T91" i="62"/>
  <c r="T69" i="62"/>
  <c r="R139" i="62"/>
  <c r="T142" i="62"/>
  <c r="R130" i="62"/>
  <c r="Q49" i="51"/>
  <c r="T55" i="62"/>
  <c r="R83" i="62"/>
  <c r="R93" i="62"/>
  <c r="R49" i="62"/>
  <c r="T72" i="62"/>
  <c r="R54" i="62"/>
  <c r="T120" i="62"/>
  <c r="T111" i="62"/>
  <c r="T121" i="62"/>
  <c r="T104" i="62"/>
  <c r="R62" i="62"/>
  <c r="R97" i="62"/>
  <c r="R118" i="62"/>
  <c r="R102" i="62"/>
  <c r="T140" i="62"/>
  <c r="T64" i="62"/>
  <c r="T80" i="62"/>
  <c r="R63" i="62"/>
  <c r="R74" i="62"/>
  <c r="T133" i="62"/>
  <c r="R58" i="62"/>
  <c r="T50" i="62"/>
  <c r="T48" i="62"/>
  <c r="R46" i="62"/>
  <c r="R88" i="62"/>
  <c r="T77" i="62"/>
  <c r="T75" i="62"/>
  <c r="T112" i="62"/>
  <c r="R105" i="62"/>
  <c r="T103" i="62"/>
  <c r="R125" i="62"/>
  <c r="R148" i="62"/>
  <c r="V34" i="44"/>
  <c r="R90" i="62"/>
  <c r="R110" i="62"/>
  <c r="R146" i="62"/>
  <c r="T141" i="62"/>
  <c r="T132" i="62"/>
  <c r="V32" i="44"/>
  <c r="T119" i="62"/>
  <c r="R86" i="62"/>
  <c r="R82" i="62"/>
  <c r="T114" i="62"/>
  <c r="R144" i="62"/>
  <c r="R138" i="62"/>
  <c r="Q35" i="44"/>
  <c r="X29" i="44"/>
  <c r="Q34" i="44"/>
  <c r="X35" i="44"/>
  <c r="V35" i="44"/>
  <c r="X30" i="44"/>
  <c r="X28" i="44"/>
  <c r="V30" i="44"/>
  <c r="X33" i="44"/>
  <c r="V33" i="44"/>
  <c r="X31" i="44"/>
  <c r="V31" i="44"/>
  <c r="Q26" i="44"/>
  <c r="Q25" i="44"/>
  <c r="Q17" i="44"/>
  <c r="Q16" i="44"/>
  <c r="X26" i="44"/>
  <c r="X17" i="44"/>
  <c r="X25" i="44"/>
  <c r="X16" i="44"/>
  <c r="T144" i="62"/>
  <c r="T136" i="62"/>
  <c r="T128" i="62"/>
  <c r="T126" i="62"/>
  <c r="T145" i="62"/>
  <c r="T137" i="62"/>
  <c r="R134" i="62"/>
  <c r="T129" i="62"/>
  <c r="R126" i="62"/>
  <c r="R145" i="62"/>
  <c r="R137" i="62"/>
  <c r="R129" i="62"/>
  <c r="T143" i="62"/>
  <c r="T135" i="62"/>
  <c r="T127" i="62"/>
  <c r="P123" i="62"/>
  <c r="T116" i="62"/>
  <c r="T108" i="62"/>
  <c r="T100" i="62"/>
  <c r="T98" i="62"/>
  <c r="T117" i="62"/>
  <c r="T109" i="62"/>
  <c r="R106" i="62"/>
  <c r="T101" i="62"/>
  <c r="R98" i="62"/>
  <c r="R117" i="62"/>
  <c r="R109" i="62"/>
  <c r="R101" i="62"/>
  <c r="T115" i="62"/>
  <c r="T107" i="62"/>
  <c r="T99" i="62"/>
  <c r="P95" i="62"/>
  <c r="T78" i="62"/>
  <c r="T70" i="62"/>
  <c r="T89" i="62"/>
  <c r="T81" i="62"/>
  <c r="T73" i="62"/>
  <c r="T92" i="62"/>
  <c r="R89" i="62"/>
  <c r="T84" i="62"/>
  <c r="R81" i="62"/>
  <c r="T76" i="62"/>
  <c r="R73" i="62"/>
  <c r="T87" i="62"/>
  <c r="T79" i="62"/>
  <c r="T71" i="62"/>
  <c r="P67" i="62"/>
  <c r="T60" i="62"/>
  <c r="T52" i="62"/>
  <c r="T44" i="62"/>
  <c r="T42" i="62"/>
  <c r="T61" i="62"/>
  <c r="T53" i="62"/>
  <c r="T45" i="62"/>
  <c r="R42" i="62"/>
  <c r="R61" i="62"/>
  <c r="R53" i="62"/>
  <c r="R45" i="62"/>
  <c r="T59" i="62"/>
  <c r="T51" i="62"/>
  <c r="T43" i="62"/>
  <c r="T37" i="62"/>
  <c r="R37" i="62"/>
  <c r="AH49" i="51"/>
  <c r="AI60" i="48"/>
  <c r="AI59" i="48"/>
  <c r="AI47" i="51"/>
  <c r="Q41" i="51"/>
  <c r="AH54" i="51"/>
  <c r="R51" i="51"/>
  <c r="R43" i="51"/>
  <c r="AH47" i="51"/>
  <c r="R53" i="51"/>
  <c r="AH48" i="51"/>
  <c r="R45" i="51"/>
  <c r="Q16" i="51"/>
  <c r="R47" i="51"/>
  <c r="AI52" i="51"/>
  <c r="R54" i="51"/>
  <c r="R52" i="51"/>
  <c r="R50" i="51"/>
  <c r="R48" i="51"/>
  <c r="R46" i="51"/>
  <c r="R44" i="51"/>
  <c r="R42" i="51"/>
  <c r="AI53" i="51"/>
  <c r="AI50" i="51"/>
  <c r="AH53" i="51"/>
  <c r="AH51" i="51"/>
  <c r="AI51" i="51"/>
  <c r="AI54" i="51"/>
  <c r="AH50" i="51"/>
  <c r="AI48" i="51"/>
  <c r="F17" i="51"/>
  <c r="F19" i="51"/>
  <c r="AH52" i="51"/>
  <c r="F21" i="51"/>
  <c r="AI49" i="51"/>
  <c r="R38" i="51"/>
  <c r="R13" i="51"/>
  <c r="AI62" i="48"/>
  <c r="R22" i="51"/>
  <c r="R44" i="48"/>
  <c r="F24" i="51"/>
  <c r="AH38" i="51"/>
  <c r="F20" i="51"/>
  <c r="P21" i="51"/>
  <c r="R14" i="51"/>
  <c r="P23" i="51"/>
  <c r="F18" i="51"/>
  <c r="AH33" i="51"/>
  <c r="Q24" i="51"/>
  <c r="Q23" i="51"/>
  <c r="AI38" i="51"/>
  <c r="AI36" i="51"/>
  <c r="U23" i="51"/>
  <c r="P19" i="51"/>
  <c r="P24" i="51"/>
  <c r="AI37" i="51"/>
  <c r="R21" i="51"/>
  <c r="Q19" i="51"/>
  <c r="R39" i="51"/>
  <c r="R34" i="51"/>
  <c r="P17" i="51"/>
  <c r="F23" i="51"/>
  <c r="AH35" i="51"/>
  <c r="AH34" i="51"/>
  <c r="Q32" i="51"/>
  <c r="J24" i="51"/>
  <c r="H21" i="51"/>
  <c r="U19" i="51"/>
  <c r="R18" i="51"/>
  <c r="J17" i="51"/>
  <c r="Q15" i="51"/>
  <c r="Q12" i="51"/>
  <c r="J21" i="51"/>
  <c r="AH23" i="51"/>
  <c r="H24" i="51"/>
  <c r="U22" i="51"/>
  <c r="J20" i="51"/>
  <c r="H17" i="51"/>
  <c r="J23" i="51"/>
  <c r="P20" i="51"/>
  <c r="H20" i="51"/>
  <c r="U18" i="51"/>
  <c r="H23" i="51"/>
  <c r="J19" i="51"/>
  <c r="R17" i="51"/>
  <c r="J22" i="51"/>
  <c r="U21" i="51"/>
  <c r="H19" i="51"/>
  <c r="U24" i="51"/>
  <c r="P22" i="51"/>
  <c r="H22" i="51"/>
  <c r="Q20" i="51"/>
  <c r="J18" i="51"/>
  <c r="U17" i="51"/>
  <c r="U20" i="51"/>
  <c r="P18" i="51"/>
  <c r="H18" i="51"/>
  <c r="AH37" i="51"/>
  <c r="AI34" i="51"/>
  <c r="AI12" i="51"/>
  <c r="R35" i="51"/>
  <c r="AI33" i="51"/>
  <c r="AH39" i="51"/>
  <c r="Q36" i="51"/>
  <c r="AH14" i="51"/>
  <c r="AI32" i="51"/>
  <c r="AI39" i="51"/>
  <c r="AI35" i="51"/>
  <c r="R37" i="51"/>
  <c r="AH36" i="51"/>
  <c r="R33" i="51"/>
  <c r="AH32" i="51"/>
  <c r="AI24" i="51"/>
  <c r="AH17" i="51"/>
  <c r="AI19" i="51"/>
  <c r="AI42" i="48"/>
  <c r="AI21" i="51"/>
  <c r="AI20" i="51"/>
  <c r="V40" i="48"/>
  <c r="AH20" i="51"/>
  <c r="AH19" i="51"/>
  <c r="AI44" i="48"/>
  <c r="R39" i="48"/>
  <c r="AH21" i="51"/>
  <c r="AI41" i="48"/>
  <c r="AI22" i="51"/>
  <c r="AI39" i="48"/>
  <c r="V42" i="48"/>
  <c r="R40" i="48"/>
  <c r="AI40" i="48"/>
  <c r="AH22" i="51"/>
  <c r="AI14" i="51"/>
  <c r="J73" i="16"/>
  <c r="AI13" i="51"/>
  <c r="AH13" i="51"/>
  <c r="AH12" i="51"/>
  <c r="AI26" i="48"/>
  <c r="AI18" i="51"/>
  <c r="AI16" i="51"/>
  <c r="AH24" i="51"/>
  <c r="AH16" i="51"/>
  <c r="AI23" i="51"/>
  <c r="AH18" i="51"/>
  <c r="AI15" i="51"/>
  <c r="AH15" i="51"/>
  <c r="AI17" i="51"/>
  <c r="R41" i="48"/>
  <c r="V44" i="48"/>
  <c r="V41" i="48"/>
  <c r="V39" i="48"/>
  <c r="T39" i="48"/>
  <c r="AI24" i="48"/>
  <c r="R26" i="48"/>
  <c r="R24" i="48"/>
  <c r="V26" i="48"/>
  <c r="T26" i="48"/>
  <c r="V24" i="48"/>
  <c r="J75" i="16"/>
  <c r="Y74" i="16"/>
  <c r="F75" i="16"/>
  <c r="AL73" i="16"/>
  <c r="AA44" i="16"/>
  <c r="Y73" i="16"/>
  <c r="F74" i="16"/>
  <c r="C42" i="2"/>
  <c r="R12" i="2"/>
  <c r="AL75" i="16"/>
  <c r="J74" i="16"/>
  <c r="Y75" i="16"/>
  <c r="R73" i="16"/>
  <c r="AL72" i="16"/>
  <c r="AM74" i="16"/>
  <c r="O33" i="2"/>
  <c r="AA74" i="16"/>
  <c r="C43" i="2"/>
  <c r="AM75" i="16"/>
  <c r="H73" i="16"/>
  <c r="AA30" i="2"/>
  <c r="H30" i="2"/>
  <c r="O20" i="2"/>
  <c r="AA14" i="2"/>
  <c r="R11" i="2"/>
  <c r="R44" i="16"/>
  <c r="AA75" i="16"/>
  <c r="O27" i="2"/>
  <c r="R26" i="2"/>
  <c r="R18" i="2"/>
  <c r="AM72" i="16"/>
  <c r="J44" i="16"/>
  <c r="R74" i="16"/>
  <c r="R75" i="16"/>
  <c r="AL74" i="16"/>
  <c r="O23" i="2"/>
  <c r="AA17" i="2"/>
  <c r="O30" i="2"/>
  <c r="R29" i="2"/>
  <c r="AB35" i="2"/>
  <c r="R28" i="2"/>
  <c r="H22" i="2"/>
  <c r="O13" i="2"/>
  <c r="AA36" i="2"/>
  <c r="R33" i="2"/>
  <c r="H75" i="16"/>
  <c r="F73" i="16"/>
  <c r="H74" i="16"/>
  <c r="AM73" i="16"/>
  <c r="AA73" i="16"/>
  <c r="Y44" i="16"/>
  <c r="AL44" i="16"/>
  <c r="F44" i="16"/>
  <c r="H44" i="16"/>
  <c r="AL43" i="16"/>
  <c r="AM43" i="16"/>
  <c r="V43" i="16"/>
  <c r="AM44" i="16"/>
  <c r="V44" i="16"/>
  <c r="O36" i="2"/>
  <c r="R35" i="2"/>
  <c r="O29" i="2"/>
  <c r="O14" i="2"/>
  <c r="R13" i="2"/>
  <c r="AA28" i="2"/>
  <c r="R31" i="2"/>
  <c r="AA20" i="2"/>
  <c r="R17" i="2"/>
  <c r="AA12" i="2"/>
  <c r="AA33" i="2"/>
  <c r="H32" i="2"/>
  <c r="O17" i="2"/>
  <c r="R23" i="2"/>
  <c r="AA29" i="2"/>
  <c r="H14" i="2"/>
  <c r="AA13" i="2"/>
  <c r="O31" i="2"/>
  <c r="R15" i="2"/>
  <c r="O21" i="2"/>
  <c r="H16" i="2"/>
  <c r="O15" i="2"/>
  <c r="AA31" i="2"/>
  <c r="O11" i="2"/>
  <c r="AA21" i="2"/>
  <c r="AA15" i="2"/>
  <c r="R34" i="2"/>
  <c r="R19" i="2"/>
  <c r="AA11" i="2"/>
  <c r="H33" i="2"/>
  <c r="AA27" i="2"/>
  <c r="H24" i="2"/>
  <c r="R21" i="2"/>
  <c r="H17" i="2"/>
  <c r="O35" i="2"/>
  <c r="R25" i="2"/>
  <c r="O19" i="2"/>
  <c r="AE36" i="2"/>
  <c r="AE35" i="2"/>
  <c r="O28" i="2"/>
  <c r="O25" i="2"/>
  <c r="AA23" i="2"/>
  <c r="O12" i="2"/>
  <c r="AA35" i="2"/>
  <c r="H25" i="2"/>
  <c r="AA19" i="2"/>
  <c r="R36" i="2"/>
  <c r="R27" i="2"/>
  <c r="AA25" i="2"/>
  <c r="O22" i="2"/>
  <c r="R20" i="2"/>
  <c r="C36" i="2"/>
  <c r="AB36" i="2"/>
  <c r="AA22" i="2"/>
  <c r="H31" i="2"/>
  <c r="H23" i="2"/>
  <c r="H15" i="2"/>
  <c r="H29" i="2"/>
  <c r="H21" i="2"/>
  <c r="H13" i="2"/>
  <c r="H36" i="2"/>
  <c r="AA34" i="2"/>
  <c r="O34" i="2"/>
  <c r="R32" i="2"/>
  <c r="H28" i="2"/>
  <c r="AA26" i="2"/>
  <c r="O26" i="2"/>
  <c r="R24" i="2"/>
  <c r="H20" i="2"/>
  <c r="AA18" i="2"/>
  <c r="O18" i="2"/>
  <c r="R16" i="2"/>
  <c r="H12" i="2"/>
  <c r="H35" i="2"/>
  <c r="H27" i="2"/>
  <c r="H19" i="2"/>
  <c r="H11" i="2"/>
  <c r="H34" i="2"/>
  <c r="AA32" i="2"/>
  <c r="O32" i="2"/>
  <c r="R30" i="2"/>
  <c r="H26" i="2"/>
  <c r="AA24" i="2"/>
  <c r="O24" i="2"/>
  <c r="R22" i="2"/>
  <c r="H18" i="2"/>
  <c r="AA16" i="2"/>
  <c r="O16" i="2"/>
  <c r="R14" i="2"/>
  <c r="R11" i="51"/>
  <c r="Q31" i="51"/>
  <c r="R30" i="51"/>
  <c r="Q28" i="51"/>
  <c r="R26" i="51"/>
  <c r="Q55" i="61"/>
  <c r="Q49" i="61"/>
  <c r="Q53" i="61"/>
  <c r="Q67" i="61"/>
  <c r="Q98" i="61"/>
  <c r="S69" i="61"/>
  <c r="Q94" i="61"/>
  <c r="Q37" i="61"/>
  <c r="Q65" i="61"/>
  <c r="S31" i="61"/>
  <c r="Q36" i="61"/>
  <c r="S91" i="61"/>
  <c r="Q100" i="61"/>
  <c r="Q40" i="61"/>
  <c r="Q92" i="61"/>
  <c r="Q97" i="61"/>
  <c r="R27" i="51"/>
  <c r="S44" i="61"/>
  <c r="R29" i="51"/>
  <c r="Q32" i="61"/>
  <c r="Q89" i="61"/>
  <c r="S63" i="61"/>
  <c r="Q74" i="61"/>
  <c r="Q99" i="61"/>
  <c r="S95" i="61"/>
  <c r="S90" i="61"/>
  <c r="S93" i="61"/>
  <c r="S96" i="61"/>
  <c r="S34" i="61"/>
  <c r="Q51" i="61"/>
  <c r="S61" i="61"/>
  <c r="S84" i="61"/>
  <c r="S82" i="61"/>
  <c r="S80" i="61"/>
  <c r="S78" i="61"/>
  <c r="S76" i="61"/>
  <c r="S85" i="61"/>
  <c r="S83" i="61"/>
  <c r="S81" i="61"/>
  <c r="S79" i="61"/>
  <c r="S77" i="61"/>
  <c r="S75" i="61"/>
  <c r="S29" i="61"/>
  <c r="S39" i="61"/>
  <c r="S33" i="61"/>
  <c r="Q59" i="61"/>
  <c r="Q35" i="61"/>
  <c r="S70" i="61"/>
  <c r="S68" i="61"/>
  <c r="S66" i="61"/>
  <c r="S64" i="61"/>
  <c r="S62" i="61"/>
  <c r="S60" i="61"/>
  <c r="S54" i="61"/>
  <c r="S52" i="61"/>
  <c r="S50" i="61"/>
  <c r="S48" i="61"/>
  <c r="S46" i="61"/>
  <c r="S47" i="61"/>
  <c r="S45" i="61"/>
  <c r="S38" i="61"/>
  <c r="S30" i="61"/>
  <c r="AF36" i="2" l="1"/>
  <c r="B713" i="62"/>
  <c r="C713" i="62"/>
  <c r="E713" i="62"/>
  <c r="F713" i="62"/>
  <c r="I713" i="62"/>
  <c r="J713" i="62" s="1"/>
  <c r="P713" i="62"/>
  <c r="T713" i="62" s="1"/>
  <c r="B714" i="62"/>
  <c r="C714" i="62"/>
  <c r="E714" i="62"/>
  <c r="F714" i="62"/>
  <c r="I714" i="62"/>
  <c r="J714" i="62" s="1"/>
  <c r="P714" i="62"/>
  <c r="R714" i="62" s="1"/>
  <c r="B715" i="62"/>
  <c r="C715" i="62"/>
  <c r="E715" i="62"/>
  <c r="F715" i="62"/>
  <c r="I715" i="62"/>
  <c r="J715" i="62" s="1"/>
  <c r="P715" i="62"/>
  <c r="R715" i="62" s="1"/>
  <c r="B716" i="62"/>
  <c r="C716" i="62"/>
  <c r="E716" i="62"/>
  <c r="F716" i="62"/>
  <c r="I716" i="62"/>
  <c r="J716" i="62" s="1"/>
  <c r="P716" i="62"/>
  <c r="R716" i="62" s="1"/>
  <c r="B717" i="62"/>
  <c r="C717" i="62"/>
  <c r="E717" i="62"/>
  <c r="F717" i="62"/>
  <c r="I717" i="62"/>
  <c r="J717" i="62" s="1"/>
  <c r="P717" i="62"/>
  <c r="R717" i="62" s="1"/>
  <c r="B718" i="62"/>
  <c r="C718" i="62"/>
  <c r="E718" i="62"/>
  <c r="F718" i="62"/>
  <c r="I718" i="62"/>
  <c r="J718" i="62" s="1"/>
  <c r="P718" i="62"/>
  <c r="T718" i="62" s="1"/>
  <c r="B719" i="62"/>
  <c r="C719" i="62"/>
  <c r="E719" i="62"/>
  <c r="F719" i="62"/>
  <c r="I719" i="62"/>
  <c r="J719" i="62" s="1"/>
  <c r="P719" i="62"/>
  <c r="R719" i="62" s="1"/>
  <c r="B720" i="62"/>
  <c r="C720" i="62"/>
  <c r="E720" i="62"/>
  <c r="F720" i="62"/>
  <c r="I720" i="62"/>
  <c r="J720" i="62" s="1"/>
  <c r="P720" i="62"/>
  <c r="R720" i="62" s="1"/>
  <c r="B721" i="62"/>
  <c r="C721" i="62"/>
  <c r="E721" i="62"/>
  <c r="F721" i="62"/>
  <c r="I721" i="62"/>
  <c r="J721" i="62" s="1"/>
  <c r="P721" i="62"/>
  <c r="T721" i="62" s="1"/>
  <c r="B722" i="62"/>
  <c r="C722" i="62"/>
  <c r="E722" i="62"/>
  <c r="F722" i="62"/>
  <c r="I722" i="62"/>
  <c r="J722" i="62" s="1"/>
  <c r="P722" i="62"/>
  <c r="R722" i="62" s="1"/>
  <c r="B723" i="62"/>
  <c r="C723" i="62"/>
  <c r="E723" i="62"/>
  <c r="F723" i="62"/>
  <c r="I723" i="62"/>
  <c r="J723" i="62" s="1"/>
  <c r="P723" i="62"/>
  <c r="R723" i="62" s="1"/>
  <c r="B724" i="62"/>
  <c r="C724" i="62"/>
  <c r="E724" i="62"/>
  <c r="F724" i="62"/>
  <c r="I724" i="62"/>
  <c r="J724" i="62" s="1"/>
  <c r="P724" i="62"/>
  <c r="R724" i="62" s="1"/>
  <c r="B725" i="62"/>
  <c r="C725" i="62"/>
  <c r="E725" i="62"/>
  <c r="F725" i="62"/>
  <c r="I725" i="62"/>
  <c r="J725" i="62" s="1"/>
  <c r="P725" i="62"/>
  <c r="T725" i="62" s="1"/>
  <c r="B726" i="62"/>
  <c r="C726" i="62"/>
  <c r="E726" i="62"/>
  <c r="F726" i="62"/>
  <c r="I726" i="62"/>
  <c r="J726" i="62" s="1"/>
  <c r="P726" i="62"/>
  <c r="R726" i="62" s="1"/>
  <c r="B727" i="62"/>
  <c r="C727" i="62"/>
  <c r="E727" i="62"/>
  <c r="F727" i="62"/>
  <c r="I727" i="62"/>
  <c r="J727" i="62" s="1"/>
  <c r="P727" i="62"/>
  <c r="R727" i="62" s="1"/>
  <c r="B728" i="62"/>
  <c r="C728" i="62"/>
  <c r="E728" i="62"/>
  <c r="F728" i="62"/>
  <c r="I728" i="62"/>
  <c r="J728" i="62" s="1"/>
  <c r="P728" i="62"/>
  <c r="R728" i="62" s="1"/>
  <c r="B729" i="62"/>
  <c r="C729" i="62"/>
  <c r="E729" i="62"/>
  <c r="F729" i="62"/>
  <c r="I729" i="62"/>
  <c r="J729" i="62" s="1"/>
  <c r="P729" i="62"/>
  <c r="R729" i="62" s="1"/>
  <c r="B730" i="62"/>
  <c r="C730" i="62"/>
  <c r="E730" i="62"/>
  <c r="F730" i="62"/>
  <c r="I730" i="62"/>
  <c r="J730" i="62" s="1"/>
  <c r="P730" i="62"/>
  <c r="R730" i="62" s="1"/>
  <c r="B731" i="62"/>
  <c r="C731" i="62"/>
  <c r="E731" i="62"/>
  <c r="F731" i="62"/>
  <c r="I731" i="62"/>
  <c r="J731" i="62" s="1"/>
  <c r="P731" i="62"/>
  <c r="R731" i="62" s="1"/>
  <c r="B732" i="62"/>
  <c r="C732" i="62"/>
  <c r="E732" i="62"/>
  <c r="F732" i="62"/>
  <c r="I732" i="62"/>
  <c r="J732" i="62" s="1"/>
  <c r="P732" i="62"/>
  <c r="R732" i="62" s="1"/>
  <c r="B733" i="62"/>
  <c r="C733" i="62"/>
  <c r="E733" i="62"/>
  <c r="F733" i="62"/>
  <c r="I733" i="62"/>
  <c r="J733" i="62" s="1"/>
  <c r="P733" i="62"/>
  <c r="R733" i="62" s="1"/>
  <c r="B734" i="62"/>
  <c r="C734" i="62"/>
  <c r="E734" i="62"/>
  <c r="F734" i="62"/>
  <c r="I734" i="62"/>
  <c r="J734" i="62" s="1"/>
  <c r="P734" i="62"/>
  <c r="R734" i="62" s="1"/>
  <c r="B735" i="62"/>
  <c r="C735" i="62"/>
  <c r="E735" i="62"/>
  <c r="F735" i="62"/>
  <c r="I735" i="62"/>
  <c r="J735" i="62" s="1"/>
  <c r="P735" i="62"/>
  <c r="R735" i="62" s="1"/>
  <c r="B736" i="62"/>
  <c r="C736" i="62"/>
  <c r="E736" i="62"/>
  <c r="F736" i="62"/>
  <c r="I736" i="62"/>
  <c r="J736" i="62" s="1"/>
  <c r="P736" i="62"/>
  <c r="R736" i="62" s="1"/>
  <c r="P712" i="62"/>
  <c r="T712" i="62" s="1"/>
  <c r="I712" i="62"/>
  <c r="Z712" i="62" s="1"/>
  <c r="F712" i="62"/>
  <c r="E712" i="62"/>
  <c r="C712" i="62"/>
  <c r="B712" i="62"/>
  <c r="B685" i="62"/>
  <c r="C685" i="62"/>
  <c r="E685" i="62"/>
  <c r="F685" i="62"/>
  <c r="I685" i="62"/>
  <c r="H685" i="62" s="1"/>
  <c r="AE685" i="62" s="1"/>
  <c r="P685" i="62"/>
  <c r="T685" i="62" s="1"/>
  <c r="B686" i="62"/>
  <c r="C686" i="62"/>
  <c r="E686" i="62"/>
  <c r="F686" i="62"/>
  <c r="I686" i="62"/>
  <c r="Z686" i="62" s="1"/>
  <c r="P686" i="62"/>
  <c r="T686" i="62" s="1"/>
  <c r="B687" i="62"/>
  <c r="C687" i="62"/>
  <c r="E687" i="62"/>
  <c r="F687" i="62"/>
  <c r="I687" i="62"/>
  <c r="Z687" i="62" s="1"/>
  <c r="P687" i="62"/>
  <c r="T687" i="62" s="1"/>
  <c r="B688" i="62"/>
  <c r="C688" i="62"/>
  <c r="E688" i="62"/>
  <c r="F688" i="62"/>
  <c r="I688" i="62"/>
  <c r="Z688" i="62" s="1"/>
  <c r="P688" i="62"/>
  <c r="T688" i="62" s="1"/>
  <c r="B689" i="62"/>
  <c r="C689" i="62"/>
  <c r="E689" i="62"/>
  <c r="F689" i="62"/>
  <c r="I689" i="62"/>
  <c r="J689" i="62" s="1"/>
  <c r="P689" i="62"/>
  <c r="T689" i="62" s="1"/>
  <c r="B690" i="62"/>
  <c r="C690" i="62"/>
  <c r="E690" i="62"/>
  <c r="F690" i="62"/>
  <c r="I690" i="62"/>
  <c r="Z690" i="62" s="1"/>
  <c r="P690" i="62"/>
  <c r="T690" i="62" s="1"/>
  <c r="B691" i="62"/>
  <c r="C691" i="62"/>
  <c r="E691" i="62"/>
  <c r="F691" i="62"/>
  <c r="I691" i="62"/>
  <c r="Z691" i="62" s="1"/>
  <c r="P691" i="62"/>
  <c r="T691" i="62" s="1"/>
  <c r="B692" i="62"/>
  <c r="C692" i="62"/>
  <c r="E692" i="62"/>
  <c r="F692" i="62"/>
  <c r="I692" i="62"/>
  <c r="Z692" i="62" s="1"/>
  <c r="P692" i="62"/>
  <c r="T692" i="62" s="1"/>
  <c r="B693" i="62"/>
  <c r="C693" i="62"/>
  <c r="E693" i="62"/>
  <c r="F693" i="62"/>
  <c r="I693" i="62"/>
  <c r="Z693" i="62" s="1"/>
  <c r="P693" i="62"/>
  <c r="T693" i="62" s="1"/>
  <c r="B694" i="62"/>
  <c r="C694" i="62"/>
  <c r="E694" i="62"/>
  <c r="F694" i="62"/>
  <c r="I694" i="62"/>
  <c r="Z694" i="62" s="1"/>
  <c r="P694" i="62"/>
  <c r="T694" i="62" s="1"/>
  <c r="B695" i="62"/>
  <c r="C695" i="62"/>
  <c r="E695" i="62"/>
  <c r="F695" i="62"/>
  <c r="I695" i="62"/>
  <c r="Z695" i="62" s="1"/>
  <c r="P695" i="62"/>
  <c r="T695" i="62" s="1"/>
  <c r="B696" i="62"/>
  <c r="C696" i="62"/>
  <c r="E696" i="62"/>
  <c r="F696" i="62"/>
  <c r="I696" i="62"/>
  <c r="Z696" i="62" s="1"/>
  <c r="P696" i="62"/>
  <c r="T696" i="62" s="1"/>
  <c r="B697" i="62"/>
  <c r="C697" i="62"/>
  <c r="E697" i="62"/>
  <c r="F697" i="62"/>
  <c r="I697" i="62"/>
  <c r="Z697" i="62" s="1"/>
  <c r="P697" i="62"/>
  <c r="T697" i="62" s="1"/>
  <c r="B698" i="62"/>
  <c r="C698" i="62"/>
  <c r="E698" i="62"/>
  <c r="F698" i="62"/>
  <c r="I698" i="62"/>
  <c r="Z698" i="62" s="1"/>
  <c r="P698" i="62"/>
  <c r="T698" i="62" s="1"/>
  <c r="B699" i="62"/>
  <c r="C699" i="62"/>
  <c r="E699" i="62"/>
  <c r="F699" i="62"/>
  <c r="I699" i="62"/>
  <c r="J699" i="62" s="1"/>
  <c r="P699" i="62"/>
  <c r="T699" i="62" s="1"/>
  <c r="B700" i="62"/>
  <c r="C700" i="62"/>
  <c r="E700" i="62"/>
  <c r="F700" i="62"/>
  <c r="I700" i="62"/>
  <c r="Z700" i="62" s="1"/>
  <c r="P700" i="62"/>
  <c r="T700" i="62" s="1"/>
  <c r="B701" i="62"/>
  <c r="C701" i="62"/>
  <c r="E701" i="62"/>
  <c r="F701" i="62"/>
  <c r="I701" i="62"/>
  <c r="Z701" i="62" s="1"/>
  <c r="P701" i="62"/>
  <c r="T701" i="62" s="1"/>
  <c r="B702" i="62"/>
  <c r="C702" i="62"/>
  <c r="E702" i="62"/>
  <c r="F702" i="62"/>
  <c r="I702" i="62"/>
  <c r="Z702" i="62" s="1"/>
  <c r="P702" i="62"/>
  <c r="T702" i="62" s="1"/>
  <c r="B703" i="62"/>
  <c r="C703" i="62"/>
  <c r="E703" i="62"/>
  <c r="F703" i="62"/>
  <c r="I703" i="62"/>
  <c r="Z703" i="62" s="1"/>
  <c r="P703" i="62"/>
  <c r="T703" i="62" s="1"/>
  <c r="B704" i="62"/>
  <c r="C704" i="62"/>
  <c r="E704" i="62"/>
  <c r="F704" i="62"/>
  <c r="I704" i="62"/>
  <c r="Z704" i="62" s="1"/>
  <c r="P704" i="62"/>
  <c r="T704" i="62" s="1"/>
  <c r="B705" i="62"/>
  <c r="C705" i="62"/>
  <c r="E705" i="62"/>
  <c r="F705" i="62"/>
  <c r="I705" i="62"/>
  <c r="Z705" i="62" s="1"/>
  <c r="P705" i="62"/>
  <c r="T705" i="62" s="1"/>
  <c r="B706" i="62"/>
  <c r="C706" i="62"/>
  <c r="E706" i="62"/>
  <c r="F706" i="62"/>
  <c r="I706" i="62"/>
  <c r="Z706" i="62" s="1"/>
  <c r="P706" i="62"/>
  <c r="T706" i="62" s="1"/>
  <c r="B707" i="62"/>
  <c r="C707" i="62"/>
  <c r="E707" i="62"/>
  <c r="F707" i="62"/>
  <c r="I707" i="62"/>
  <c r="Z707" i="62" s="1"/>
  <c r="P707" i="62"/>
  <c r="T707" i="62" s="1"/>
  <c r="B708" i="62"/>
  <c r="C708" i="62"/>
  <c r="E708" i="62"/>
  <c r="F708" i="62"/>
  <c r="I708" i="62"/>
  <c r="Z708" i="62" s="1"/>
  <c r="P708" i="62"/>
  <c r="T708" i="62" s="1"/>
  <c r="P684" i="62"/>
  <c r="R684" i="62" s="1"/>
  <c r="I684" i="62"/>
  <c r="AC684" i="62" s="1"/>
  <c r="F684" i="62"/>
  <c r="E684" i="62"/>
  <c r="C684" i="62"/>
  <c r="B684" i="62"/>
  <c r="T727" i="62" l="1"/>
  <c r="T726" i="62"/>
  <c r="R687" i="62"/>
  <c r="R721" i="62"/>
  <c r="AC700" i="62"/>
  <c r="AB705" i="62"/>
  <c r="R698" i="62"/>
  <c r="L689" i="62"/>
  <c r="R725" i="62"/>
  <c r="T716" i="62"/>
  <c r="R718" i="62"/>
  <c r="R713" i="62"/>
  <c r="T731" i="62"/>
  <c r="T722" i="62"/>
  <c r="T723" i="62"/>
  <c r="Y712" i="62"/>
  <c r="L706" i="62"/>
  <c r="W688" i="62"/>
  <c r="T732" i="62"/>
  <c r="T724" i="62"/>
  <c r="W718" i="62"/>
  <c r="W717" i="62"/>
  <c r="T728" i="62"/>
  <c r="T717" i="62"/>
  <c r="Y704" i="62"/>
  <c r="AB688" i="62"/>
  <c r="W704" i="62"/>
  <c r="AC702" i="62"/>
  <c r="AE701" i="62"/>
  <c r="Y688" i="62"/>
  <c r="AB687" i="62"/>
  <c r="AA685" i="62"/>
  <c r="V712" i="62"/>
  <c r="N704" i="62"/>
  <c r="AD704" i="62" s="1"/>
  <c r="Y702" i="62"/>
  <c r="Y701" i="62"/>
  <c r="Z685" i="62"/>
  <c r="AE729" i="62"/>
  <c r="AB704" i="62"/>
  <c r="X701" i="62"/>
  <c r="N687" i="62"/>
  <c r="AD687" i="62" s="1"/>
  <c r="J686" i="62"/>
  <c r="Y685" i="62"/>
  <c r="AA712" i="62"/>
  <c r="W729" i="62"/>
  <c r="W720" i="62"/>
  <c r="L704" i="62"/>
  <c r="R685" i="62"/>
  <c r="AB712" i="62"/>
  <c r="T735" i="62"/>
  <c r="T734" i="62"/>
  <c r="T729" i="62"/>
  <c r="T720" i="62"/>
  <c r="AC704" i="62"/>
  <c r="J704" i="62"/>
  <c r="W705" i="62"/>
  <c r="AB686" i="62"/>
  <c r="X685" i="62"/>
  <c r="H712" i="62"/>
  <c r="AC712" i="62"/>
  <c r="W734" i="62"/>
  <c r="W726" i="62"/>
  <c r="N705" i="62"/>
  <c r="Y686" i="62"/>
  <c r="X705" i="62"/>
  <c r="AC689" i="62"/>
  <c r="X686" i="62"/>
  <c r="V685" i="62"/>
  <c r="J712" i="62"/>
  <c r="R712" i="62"/>
  <c r="AE730" i="62"/>
  <c r="W728" i="62"/>
  <c r="W722" i="62"/>
  <c r="T719" i="62"/>
  <c r="T715" i="62"/>
  <c r="Y705" i="62"/>
  <c r="AC706" i="62"/>
  <c r="AE705" i="62"/>
  <c r="L705" i="62"/>
  <c r="R691" i="62"/>
  <c r="Y690" i="62"/>
  <c r="AB689" i="62"/>
  <c r="R686" i="62"/>
  <c r="L712" i="62"/>
  <c r="T733" i="62"/>
  <c r="W730" i="62"/>
  <c r="W714" i="62"/>
  <c r="AC707" i="62"/>
  <c r="AC705" i="62"/>
  <c r="J705" i="62"/>
  <c r="W689" i="62"/>
  <c r="N686" i="62"/>
  <c r="AD686" i="62" s="1"/>
  <c r="AB685" i="62"/>
  <c r="L685" i="62"/>
  <c r="T736" i="62"/>
  <c r="T730" i="62"/>
  <c r="T714" i="62"/>
  <c r="W732" i="62"/>
  <c r="W727" i="62"/>
  <c r="W724" i="62"/>
  <c r="W736" i="62"/>
  <c r="W735" i="62"/>
  <c r="W733" i="62"/>
  <c r="W723" i="62"/>
  <c r="H736" i="62"/>
  <c r="AE736" i="62" s="1"/>
  <c r="H730" i="62"/>
  <c r="H729" i="62"/>
  <c r="H727" i="62"/>
  <c r="AE727" i="62" s="1"/>
  <c r="H726" i="62"/>
  <c r="AE726" i="62" s="1"/>
  <c r="H725" i="62"/>
  <c r="AE725" i="62" s="1"/>
  <c r="H724" i="62"/>
  <c r="AE724" i="62" s="1"/>
  <c r="H723" i="62"/>
  <c r="AE723" i="62" s="1"/>
  <c r="H721" i="62"/>
  <c r="AE721" i="62" s="1"/>
  <c r="H720" i="62"/>
  <c r="AE720" i="62" s="1"/>
  <c r="H716" i="62"/>
  <c r="AE716" i="62" s="1"/>
  <c r="AC736" i="62"/>
  <c r="AC735" i="62"/>
  <c r="AC728" i="62"/>
  <c r="AC725" i="62"/>
  <c r="AC723" i="62"/>
  <c r="AC722" i="62"/>
  <c r="AC721" i="62"/>
  <c r="AC720" i="62"/>
  <c r="AC719" i="62"/>
  <c r="AC718" i="62"/>
  <c r="AC717" i="62"/>
  <c r="AC716" i="62"/>
  <c r="AC715" i="62"/>
  <c r="AC714" i="62"/>
  <c r="AC713" i="62"/>
  <c r="AD730" i="62"/>
  <c r="AC734" i="62"/>
  <c r="AC733" i="62"/>
  <c r="AC730" i="62"/>
  <c r="AC729" i="62"/>
  <c r="AC724" i="62"/>
  <c r="AB736" i="62"/>
  <c r="N736" i="62"/>
  <c r="AD736" i="62" s="1"/>
  <c r="AB735" i="62"/>
  <c r="N735" i="62"/>
  <c r="AD735" i="62" s="1"/>
  <c r="AB734" i="62"/>
  <c r="N734" i="62"/>
  <c r="AD734" i="62" s="1"/>
  <c r="AB733" i="62"/>
  <c r="N733" i="62"/>
  <c r="AD733" i="62" s="1"/>
  <c r="AB732" i="62"/>
  <c r="N732" i="62"/>
  <c r="AD732" i="62" s="1"/>
  <c r="AB731" i="62"/>
  <c r="N731" i="62"/>
  <c r="AD731" i="62" s="1"/>
  <c r="AB730" i="62"/>
  <c r="N730" i="62"/>
  <c r="AB729" i="62"/>
  <c r="N729" i="62"/>
  <c r="AB728" i="62"/>
  <c r="N728" i="62"/>
  <c r="AD728" i="62" s="1"/>
  <c r="AB727" i="62"/>
  <c r="N727" i="62"/>
  <c r="AD727" i="62" s="1"/>
  <c r="AB726" i="62"/>
  <c r="N726" i="62"/>
  <c r="AD726" i="62" s="1"/>
  <c r="AB725" i="62"/>
  <c r="N725" i="62"/>
  <c r="AD725" i="62" s="1"/>
  <c r="AB724" i="62"/>
  <c r="N724" i="62"/>
  <c r="AD724" i="62" s="1"/>
  <c r="AB723" i="62"/>
  <c r="N723" i="62"/>
  <c r="AD723" i="62" s="1"/>
  <c r="AB722" i="62"/>
  <c r="N722" i="62"/>
  <c r="AD722" i="62" s="1"/>
  <c r="AB721" i="62"/>
  <c r="N721" i="62"/>
  <c r="AD721" i="62" s="1"/>
  <c r="AB720" i="62"/>
  <c r="N720" i="62"/>
  <c r="AD720" i="62" s="1"/>
  <c r="AB719" i="62"/>
  <c r="N719" i="62"/>
  <c r="AD719" i="62" s="1"/>
  <c r="AB718" i="62"/>
  <c r="N718" i="62"/>
  <c r="AD718" i="62" s="1"/>
  <c r="AB717" i="62"/>
  <c r="N717" i="62"/>
  <c r="AD717" i="62" s="1"/>
  <c r="AB716" i="62"/>
  <c r="N716" i="62"/>
  <c r="AD716" i="62" s="1"/>
  <c r="AB715" i="62"/>
  <c r="N715" i="62"/>
  <c r="AD715" i="62" s="1"/>
  <c r="AB714" i="62"/>
  <c r="N714" i="62"/>
  <c r="AD714" i="62" s="1"/>
  <c r="AB713" i="62"/>
  <c r="N713" i="62"/>
  <c r="AD713" i="62" s="1"/>
  <c r="H734" i="62"/>
  <c r="AE734" i="62" s="1"/>
  <c r="H731" i="62"/>
  <c r="AE731" i="62" s="1"/>
  <c r="H722" i="62"/>
  <c r="AE722" i="62" s="1"/>
  <c r="H719" i="62"/>
  <c r="AE719" i="62" s="1"/>
  <c r="AA736" i="62"/>
  <c r="V736" i="62"/>
  <c r="AA735" i="62"/>
  <c r="V735" i="62"/>
  <c r="AA734" i="62"/>
  <c r="V734" i="62"/>
  <c r="AA733" i="62"/>
  <c r="V733" i="62"/>
  <c r="AA732" i="62"/>
  <c r="V732" i="62"/>
  <c r="AA731" i="62"/>
  <c r="V731" i="62"/>
  <c r="AA730" i="62"/>
  <c r="V730" i="62"/>
  <c r="AA729" i="62"/>
  <c r="V729" i="62"/>
  <c r="AA728" i="62"/>
  <c r="V728" i="62"/>
  <c r="AA727" i="62"/>
  <c r="V727" i="62"/>
  <c r="AA726" i="62"/>
  <c r="V726" i="62"/>
  <c r="AA725" i="62"/>
  <c r="V725" i="62"/>
  <c r="AA724" i="62"/>
  <c r="V724" i="62"/>
  <c r="AA723" i="62"/>
  <c r="V723" i="62"/>
  <c r="AA722" i="62"/>
  <c r="V722" i="62"/>
  <c r="AA721" i="62"/>
  <c r="V721" i="62"/>
  <c r="AA720" i="62"/>
  <c r="V720" i="62"/>
  <c r="AA719" i="62"/>
  <c r="V719" i="62"/>
  <c r="AA718" i="62"/>
  <c r="V718" i="62"/>
  <c r="AA717" i="62"/>
  <c r="V717" i="62"/>
  <c r="AA716" i="62"/>
  <c r="V716" i="62"/>
  <c r="AA715" i="62"/>
  <c r="V715" i="62"/>
  <c r="AA714" i="62"/>
  <c r="V714" i="62"/>
  <c r="AA713" i="62"/>
  <c r="V713" i="62"/>
  <c r="W721" i="62"/>
  <c r="W719" i="62"/>
  <c r="W716" i="62"/>
  <c r="H733" i="62"/>
  <c r="AE733" i="62" s="1"/>
  <c r="AD729" i="62"/>
  <c r="H718" i="62"/>
  <c r="AE718" i="62" s="1"/>
  <c r="H717" i="62"/>
  <c r="AE717" i="62" s="1"/>
  <c r="H713" i="62"/>
  <c r="AE713" i="62" s="1"/>
  <c r="AC732" i="62"/>
  <c r="AC731" i="62"/>
  <c r="AC727" i="62"/>
  <c r="AC726" i="62"/>
  <c r="Z736" i="62"/>
  <c r="Z735" i="62"/>
  <c r="Z734" i="62"/>
  <c r="Z733" i="62"/>
  <c r="Z732" i="62"/>
  <c r="Z731" i="62"/>
  <c r="Z730" i="62"/>
  <c r="Z729" i="62"/>
  <c r="Z728" i="62"/>
  <c r="Z727" i="62"/>
  <c r="Z726" i="62"/>
  <c r="Z725" i="62"/>
  <c r="Z724" i="62"/>
  <c r="Z723" i="62"/>
  <c r="Z722" i="62"/>
  <c r="Z721" i="62"/>
  <c r="Z720" i="62"/>
  <c r="Z719" i="62"/>
  <c r="Z718" i="62"/>
  <c r="Z717" i="62"/>
  <c r="Z716" i="62"/>
  <c r="Z715" i="62"/>
  <c r="Z714" i="62"/>
  <c r="Z713" i="62"/>
  <c r="W725" i="62"/>
  <c r="W715" i="62"/>
  <c r="W713" i="62"/>
  <c r="H715" i="62"/>
  <c r="AE715" i="62" s="1"/>
  <c r="Y736" i="62"/>
  <c r="L736" i="62"/>
  <c r="Y735" i="62"/>
  <c r="L735" i="62"/>
  <c r="Y734" i="62"/>
  <c r="L734" i="62"/>
  <c r="Y733" i="62"/>
  <c r="L733" i="62"/>
  <c r="Y732" i="62"/>
  <c r="L732" i="62"/>
  <c r="Y731" i="62"/>
  <c r="L731" i="62"/>
  <c r="Y730" i="62"/>
  <c r="L730" i="62"/>
  <c r="Y729" i="62"/>
  <c r="L729" i="62"/>
  <c r="Y728" i="62"/>
  <c r="L728" i="62"/>
  <c r="Y727" i="62"/>
  <c r="L727" i="62"/>
  <c r="Y726" i="62"/>
  <c r="L726" i="62"/>
  <c r="Y725" i="62"/>
  <c r="L725" i="62"/>
  <c r="Y724" i="62"/>
  <c r="L724" i="62"/>
  <c r="Y723" i="62"/>
  <c r="L723" i="62"/>
  <c r="Y722" i="62"/>
  <c r="L722" i="62"/>
  <c r="Y721" i="62"/>
  <c r="L721" i="62"/>
  <c r="Y720" i="62"/>
  <c r="L720" i="62"/>
  <c r="Y719" i="62"/>
  <c r="L719" i="62"/>
  <c r="Y718" i="62"/>
  <c r="L718" i="62"/>
  <c r="Y717" i="62"/>
  <c r="L717" i="62"/>
  <c r="Y716" i="62"/>
  <c r="L716" i="62"/>
  <c r="Y715" i="62"/>
  <c r="L715" i="62"/>
  <c r="Y714" i="62"/>
  <c r="L714" i="62"/>
  <c r="Y713" i="62"/>
  <c r="L713" i="62"/>
  <c r="W731" i="62"/>
  <c r="H735" i="62"/>
  <c r="AE735" i="62" s="1"/>
  <c r="H732" i="62"/>
  <c r="AE732" i="62" s="1"/>
  <c r="H728" i="62"/>
  <c r="AE728" i="62" s="1"/>
  <c r="H714" i="62"/>
  <c r="AE714" i="62" s="1"/>
  <c r="X736" i="62"/>
  <c r="X735" i="62"/>
  <c r="X734" i="62"/>
  <c r="X733" i="62"/>
  <c r="X732" i="62"/>
  <c r="X731" i="62"/>
  <c r="X730" i="62"/>
  <c r="X729" i="62"/>
  <c r="X728" i="62"/>
  <c r="X727" i="62"/>
  <c r="X726" i="62"/>
  <c r="X725" i="62"/>
  <c r="X724" i="62"/>
  <c r="X723" i="62"/>
  <c r="X722" i="62"/>
  <c r="X721" i="62"/>
  <c r="X720" i="62"/>
  <c r="X719" i="62"/>
  <c r="X718" i="62"/>
  <c r="X717" i="62"/>
  <c r="X716" i="62"/>
  <c r="X715" i="62"/>
  <c r="X714" i="62"/>
  <c r="X713" i="62"/>
  <c r="N712" i="62"/>
  <c r="W712" i="62"/>
  <c r="X712" i="62"/>
  <c r="L707" i="62"/>
  <c r="AB706" i="62"/>
  <c r="Y703" i="62"/>
  <c r="X702" i="62"/>
  <c r="L701" i="62"/>
  <c r="Y700" i="62"/>
  <c r="Y689" i="62"/>
  <c r="R688" i="62"/>
  <c r="J685" i="62"/>
  <c r="J707" i="62"/>
  <c r="X703" i="62"/>
  <c r="N702" i="62"/>
  <c r="X700" i="62"/>
  <c r="X689" i="62"/>
  <c r="N688" i="62"/>
  <c r="AD688" i="62" s="1"/>
  <c r="J687" i="62"/>
  <c r="AB703" i="62"/>
  <c r="W703" i="62"/>
  <c r="N700" i="62"/>
  <c r="AD700" i="62" s="1"/>
  <c r="Y697" i="62"/>
  <c r="T684" i="62"/>
  <c r="J706" i="62"/>
  <c r="X704" i="62"/>
  <c r="N703" i="62"/>
  <c r="AD703" i="62" s="1"/>
  <c r="L702" i="62"/>
  <c r="AC701" i="62"/>
  <c r="R697" i="62"/>
  <c r="R696" i="62"/>
  <c r="R695" i="62"/>
  <c r="R694" i="62"/>
  <c r="Y693" i="62"/>
  <c r="R689" i="62"/>
  <c r="J688" i="62"/>
  <c r="Y687" i="62"/>
  <c r="W686" i="62"/>
  <c r="W685" i="62"/>
  <c r="R708" i="62"/>
  <c r="AE702" i="62"/>
  <c r="J702" i="62"/>
  <c r="L700" i="62"/>
  <c r="R693" i="62"/>
  <c r="R692" i="62"/>
  <c r="Y691" i="62"/>
  <c r="X687" i="62"/>
  <c r="L703" i="62"/>
  <c r="W687" i="62"/>
  <c r="AB707" i="62"/>
  <c r="AC703" i="62"/>
  <c r="J703" i="62"/>
  <c r="AB702" i="62"/>
  <c r="N701" i="62"/>
  <c r="R690" i="62"/>
  <c r="X688" i="62"/>
  <c r="Y698" i="62"/>
  <c r="Y696" i="62"/>
  <c r="Y694" i="62"/>
  <c r="Y706" i="62"/>
  <c r="X698" i="62"/>
  <c r="X695" i="62"/>
  <c r="X692" i="62"/>
  <c r="X708" i="62"/>
  <c r="X707" i="62"/>
  <c r="X706" i="62"/>
  <c r="AB701" i="62"/>
  <c r="J701" i="62"/>
  <c r="AB700" i="62"/>
  <c r="J700" i="62"/>
  <c r="AB699" i="62"/>
  <c r="W698" i="62"/>
  <c r="W697" i="62"/>
  <c r="W696" i="62"/>
  <c r="W695" i="62"/>
  <c r="W694" i="62"/>
  <c r="W693" i="62"/>
  <c r="W692" i="62"/>
  <c r="W691" i="62"/>
  <c r="W690" i="62"/>
  <c r="Y692" i="62"/>
  <c r="Y708" i="62"/>
  <c r="AC699" i="62"/>
  <c r="X697" i="62"/>
  <c r="X696" i="62"/>
  <c r="X693" i="62"/>
  <c r="X691" i="62"/>
  <c r="X690" i="62"/>
  <c r="W707" i="62"/>
  <c r="W706" i="62"/>
  <c r="Y699" i="62"/>
  <c r="Y695" i="62"/>
  <c r="N708" i="62"/>
  <c r="AD708" i="62" s="1"/>
  <c r="R706" i="62"/>
  <c r="R699" i="62"/>
  <c r="N698" i="62"/>
  <c r="AD698" i="62" s="1"/>
  <c r="N697" i="62"/>
  <c r="AD697" i="62" s="1"/>
  <c r="N696" i="62"/>
  <c r="AD696" i="62" s="1"/>
  <c r="N695" i="62"/>
  <c r="AD695" i="62" s="1"/>
  <c r="N694" i="62"/>
  <c r="AD694" i="62" s="1"/>
  <c r="N693" i="62"/>
  <c r="AD693" i="62" s="1"/>
  <c r="N692" i="62"/>
  <c r="AD692" i="62" s="1"/>
  <c r="N691" i="62"/>
  <c r="AD691" i="62" s="1"/>
  <c r="N690" i="62"/>
  <c r="AD690" i="62" s="1"/>
  <c r="N689" i="62"/>
  <c r="AD689" i="62" s="1"/>
  <c r="Y707" i="62"/>
  <c r="X694" i="62"/>
  <c r="R707" i="62"/>
  <c r="N707" i="62"/>
  <c r="N706" i="62"/>
  <c r="AD706" i="62" s="1"/>
  <c r="R705" i="62"/>
  <c r="R704" i="62"/>
  <c r="R703" i="62"/>
  <c r="R702" i="62"/>
  <c r="W701" i="62"/>
  <c r="W700" i="62"/>
  <c r="N699" i="62"/>
  <c r="AD699" i="62" s="1"/>
  <c r="AC688" i="62"/>
  <c r="L688" i="62"/>
  <c r="AC687" i="62"/>
  <c r="L687" i="62"/>
  <c r="AC686" i="62"/>
  <c r="L686" i="62"/>
  <c r="AC685" i="62"/>
  <c r="N685" i="62"/>
  <c r="AD685" i="62" s="1"/>
  <c r="AB708" i="62"/>
  <c r="L708" i="62"/>
  <c r="R701" i="62"/>
  <c r="R700" i="62"/>
  <c r="AC698" i="62"/>
  <c r="L698" i="62"/>
  <c r="AC697" i="62"/>
  <c r="L697" i="62"/>
  <c r="AC696" i="62"/>
  <c r="L696" i="62"/>
  <c r="AC695" i="62"/>
  <c r="L695" i="62"/>
  <c r="AC694" i="62"/>
  <c r="L694" i="62"/>
  <c r="AC693" i="62"/>
  <c r="L693" i="62"/>
  <c r="AC692" i="62"/>
  <c r="L692" i="62"/>
  <c r="AC691" i="62"/>
  <c r="L691" i="62"/>
  <c r="AC690" i="62"/>
  <c r="L690" i="62"/>
  <c r="AC708" i="62"/>
  <c r="J708" i="62"/>
  <c r="L699" i="62"/>
  <c r="AB698" i="62"/>
  <c r="J698" i="62"/>
  <c r="AB697" i="62"/>
  <c r="J697" i="62"/>
  <c r="AB696" i="62"/>
  <c r="J696" i="62"/>
  <c r="AB695" i="62"/>
  <c r="J695" i="62"/>
  <c r="AB694" i="62"/>
  <c r="J694" i="62"/>
  <c r="AB693" i="62"/>
  <c r="J693" i="62"/>
  <c r="AB692" i="62"/>
  <c r="J692" i="62"/>
  <c r="AB691" i="62"/>
  <c r="J691" i="62"/>
  <c r="AB690" i="62"/>
  <c r="J690" i="62"/>
  <c r="W708" i="62"/>
  <c r="W699" i="62"/>
  <c r="W702" i="62"/>
  <c r="H708" i="62"/>
  <c r="AE708" i="62" s="1"/>
  <c r="AD707" i="62"/>
  <c r="H707" i="62"/>
  <c r="AE707" i="62" s="1"/>
  <c r="H706" i="62"/>
  <c r="AE706" i="62" s="1"/>
  <c r="AD705" i="62"/>
  <c r="H705" i="62"/>
  <c r="H704" i="62"/>
  <c r="AE704" i="62" s="1"/>
  <c r="H703" i="62"/>
  <c r="AE703" i="62" s="1"/>
  <c r="AD702" i="62"/>
  <c r="H702" i="62"/>
  <c r="AD701" i="62"/>
  <c r="H701" i="62"/>
  <c r="H700" i="62"/>
  <c r="AE700" i="62" s="1"/>
  <c r="H699" i="62"/>
  <c r="AE699" i="62" s="1"/>
  <c r="H698" i="62"/>
  <c r="AE698" i="62" s="1"/>
  <c r="H697" i="62"/>
  <c r="AE697" i="62" s="1"/>
  <c r="H696" i="62"/>
  <c r="AE696" i="62" s="1"/>
  <c r="H695" i="62"/>
  <c r="AE695" i="62" s="1"/>
  <c r="H694" i="62"/>
  <c r="AE694" i="62" s="1"/>
  <c r="H693" i="62"/>
  <c r="AE693" i="62" s="1"/>
  <c r="H692" i="62"/>
  <c r="AE692" i="62" s="1"/>
  <c r="H691" i="62"/>
  <c r="AE691" i="62" s="1"/>
  <c r="H690" i="62"/>
  <c r="AE690" i="62" s="1"/>
  <c r="H689" i="62"/>
  <c r="AE689" i="62" s="1"/>
  <c r="H688" i="62"/>
  <c r="AE688" i="62" s="1"/>
  <c r="H687" i="62"/>
  <c r="AE687" i="62" s="1"/>
  <c r="H686" i="62"/>
  <c r="AE686" i="62" s="1"/>
  <c r="AA708" i="62"/>
  <c r="V708" i="62"/>
  <c r="AA707" i="62"/>
  <c r="V707" i="62"/>
  <c r="AA706" i="62"/>
  <c r="V706" i="62"/>
  <c r="AA705" i="62"/>
  <c r="V705" i="62"/>
  <c r="AA704" i="62"/>
  <c r="V704" i="62"/>
  <c r="AA703" i="62"/>
  <c r="V703" i="62"/>
  <c r="AA702" i="62"/>
  <c r="V702" i="62"/>
  <c r="AA701" i="62"/>
  <c r="V701" i="62"/>
  <c r="AA700" i="62"/>
  <c r="V700" i="62"/>
  <c r="AA699" i="62"/>
  <c r="V699" i="62"/>
  <c r="AA698" i="62"/>
  <c r="V698" i="62"/>
  <c r="AA697" i="62"/>
  <c r="V697" i="62"/>
  <c r="AA696" i="62"/>
  <c r="V696" i="62"/>
  <c r="AA695" i="62"/>
  <c r="V695" i="62"/>
  <c r="AA694" i="62"/>
  <c r="V694" i="62"/>
  <c r="AA693" i="62"/>
  <c r="V693" i="62"/>
  <c r="AA692" i="62"/>
  <c r="V692" i="62"/>
  <c r="AA691" i="62"/>
  <c r="V691" i="62"/>
  <c r="AA690" i="62"/>
  <c r="V690" i="62"/>
  <c r="AA689" i="62"/>
  <c r="V689" i="62"/>
  <c r="AA688" i="62"/>
  <c r="V688" i="62"/>
  <c r="AA687" i="62"/>
  <c r="V687" i="62"/>
  <c r="AA686" i="62"/>
  <c r="V686" i="62"/>
  <c r="Z699" i="62"/>
  <c r="Z689" i="62"/>
  <c r="X699" i="62"/>
  <c r="W684" i="62"/>
  <c r="N684" i="62"/>
  <c r="Y684" i="62"/>
  <c r="X684" i="62"/>
  <c r="H684" i="62"/>
  <c r="AA684" i="62"/>
  <c r="Z684" i="62"/>
  <c r="J684" i="62"/>
  <c r="L684" i="62"/>
  <c r="AB684" i="62"/>
  <c r="V684" i="62"/>
  <c r="P657" i="62"/>
  <c r="R657" i="62" s="1"/>
  <c r="P658" i="62"/>
  <c r="R658" i="62" s="1"/>
  <c r="P659" i="62"/>
  <c r="R659" i="62" s="1"/>
  <c r="P660" i="62"/>
  <c r="R660" i="62" s="1"/>
  <c r="P661" i="62"/>
  <c r="R661" i="62" s="1"/>
  <c r="P662" i="62"/>
  <c r="R662" i="62" s="1"/>
  <c r="P663" i="62"/>
  <c r="R663" i="62" s="1"/>
  <c r="P664" i="62"/>
  <c r="R664" i="62" s="1"/>
  <c r="P665" i="62"/>
  <c r="R665" i="62" s="1"/>
  <c r="P666" i="62"/>
  <c r="R666" i="62" s="1"/>
  <c r="P667" i="62"/>
  <c r="R667" i="62" s="1"/>
  <c r="P668" i="62"/>
  <c r="R668" i="62" s="1"/>
  <c r="P669" i="62"/>
  <c r="R669" i="62" s="1"/>
  <c r="P670" i="62"/>
  <c r="R670" i="62" s="1"/>
  <c r="P671" i="62"/>
  <c r="R671" i="62" s="1"/>
  <c r="P672" i="62"/>
  <c r="R672" i="62" s="1"/>
  <c r="P673" i="62"/>
  <c r="R673" i="62" s="1"/>
  <c r="P674" i="62"/>
  <c r="R674" i="62" s="1"/>
  <c r="P675" i="62"/>
  <c r="R675" i="62" s="1"/>
  <c r="P676" i="62"/>
  <c r="R676" i="62" s="1"/>
  <c r="P677" i="62"/>
  <c r="R677" i="62" s="1"/>
  <c r="P678" i="62"/>
  <c r="R678" i="62" s="1"/>
  <c r="P679" i="62"/>
  <c r="R679" i="62" s="1"/>
  <c r="P680" i="62"/>
  <c r="R680" i="62" s="1"/>
  <c r="P656" i="62"/>
  <c r="T656" i="62" s="1"/>
  <c r="B657" i="62"/>
  <c r="C657" i="62"/>
  <c r="E657" i="62"/>
  <c r="F657" i="62"/>
  <c r="I657" i="62"/>
  <c r="J657" i="62" s="1"/>
  <c r="B658" i="62"/>
  <c r="C658" i="62"/>
  <c r="E658" i="62"/>
  <c r="F658" i="62"/>
  <c r="I658" i="62"/>
  <c r="J658" i="62" s="1"/>
  <c r="B659" i="62"/>
  <c r="C659" i="62"/>
  <c r="E659" i="62"/>
  <c r="F659" i="62"/>
  <c r="I659" i="62"/>
  <c r="J659" i="62" s="1"/>
  <c r="B660" i="62"/>
  <c r="C660" i="62"/>
  <c r="E660" i="62"/>
  <c r="F660" i="62"/>
  <c r="I660" i="62"/>
  <c r="J660" i="62" s="1"/>
  <c r="B661" i="62"/>
  <c r="C661" i="62"/>
  <c r="E661" i="62"/>
  <c r="F661" i="62"/>
  <c r="I661" i="62"/>
  <c r="J661" i="62" s="1"/>
  <c r="B662" i="62"/>
  <c r="C662" i="62"/>
  <c r="E662" i="62"/>
  <c r="F662" i="62"/>
  <c r="I662" i="62"/>
  <c r="J662" i="62" s="1"/>
  <c r="B663" i="62"/>
  <c r="C663" i="62"/>
  <c r="E663" i="62"/>
  <c r="F663" i="62"/>
  <c r="I663" i="62"/>
  <c r="J663" i="62" s="1"/>
  <c r="B664" i="62"/>
  <c r="C664" i="62"/>
  <c r="E664" i="62"/>
  <c r="F664" i="62"/>
  <c r="I664" i="62"/>
  <c r="J664" i="62" s="1"/>
  <c r="B665" i="62"/>
  <c r="C665" i="62"/>
  <c r="E665" i="62"/>
  <c r="F665" i="62"/>
  <c r="I665" i="62"/>
  <c r="J665" i="62" s="1"/>
  <c r="B666" i="62"/>
  <c r="C666" i="62"/>
  <c r="E666" i="62"/>
  <c r="F666" i="62"/>
  <c r="I666" i="62"/>
  <c r="J666" i="62" s="1"/>
  <c r="B667" i="62"/>
  <c r="C667" i="62"/>
  <c r="E667" i="62"/>
  <c r="F667" i="62"/>
  <c r="I667" i="62"/>
  <c r="J667" i="62" s="1"/>
  <c r="B668" i="62"/>
  <c r="C668" i="62"/>
  <c r="E668" i="62"/>
  <c r="F668" i="62"/>
  <c r="I668" i="62"/>
  <c r="J668" i="62" s="1"/>
  <c r="B669" i="62"/>
  <c r="C669" i="62"/>
  <c r="E669" i="62"/>
  <c r="F669" i="62"/>
  <c r="I669" i="62"/>
  <c r="J669" i="62" s="1"/>
  <c r="B670" i="62"/>
  <c r="C670" i="62"/>
  <c r="E670" i="62"/>
  <c r="F670" i="62"/>
  <c r="I670" i="62"/>
  <c r="J670" i="62" s="1"/>
  <c r="B671" i="62"/>
  <c r="C671" i="62"/>
  <c r="E671" i="62"/>
  <c r="F671" i="62"/>
  <c r="I671" i="62"/>
  <c r="J671" i="62" s="1"/>
  <c r="B672" i="62"/>
  <c r="C672" i="62"/>
  <c r="E672" i="62"/>
  <c r="F672" i="62"/>
  <c r="I672" i="62"/>
  <c r="J672" i="62" s="1"/>
  <c r="B673" i="62"/>
  <c r="C673" i="62"/>
  <c r="E673" i="62"/>
  <c r="F673" i="62"/>
  <c r="I673" i="62"/>
  <c r="J673" i="62" s="1"/>
  <c r="B674" i="62"/>
  <c r="C674" i="62"/>
  <c r="E674" i="62"/>
  <c r="F674" i="62"/>
  <c r="I674" i="62"/>
  <c r="J674" i="62" s="1"/>
  <c r="B675" i="62"/>
  <c r="C675" i="62"/>
  <c r="E675" i="62"/>
  <c r="F675" i="62"/>
  <c r="I675" i="62"/>
  <c r="J675" i="62" s="1"/>
  <c r="B676" i="62"/>
  <c r="C676" i="62"/>
  <c r="E676" i="62"/>
  <c r="F676" i="62"/>
  <c r="I676" i="62"/>
  <c r="J676" i="62" s="1"/>
  <c r="B677" i="62"/>
  <c r="C677" i="62"/>
  <c r="E677" i="62"/>
  <c r="F677" i="62"/>
  <c r="I677" i="62"/>
  <c r="J677" i="62" s="1"/>
  <c r="B678" i="62"/>
  <c r="C678" i="62"/>
  <c r="E678" i="62"/>
  <c r="F678" i="62"/>
  <c r="I678" i="62"/>
  <c r="J678" i="62" s="1"/>
  <c r="B679" i="62"/>
  <c r="C679" i="62"/>
  <c r="E679" i="62"/>
  <c r="F679" i="62"/>
  <c r="I679" i="62"/>
  <c r="J679" i="62" s="1"/>
  <c r="B680" i="62"/>
  <c r="C680" i="62"/>
  <c r="E680" i="62"/>
  <c r="F680" i="62"/>
  <c r="I680" i="62"/>
  <c r="J680" i="62" s="1"/>
  <c r="I656" i="62"/>
  <c r="Z656" i="62" s="1"/>
  <c r="F656" i="62"/>
  <c r="E656" i="62"/>
  <c r="C656" i="62"/>
  <c r="B656" i="62"/>
  <c r="P629" i="62"/>
  <c r="R629" i="62" s="1"/>
  <c r="P630" i="62"/>
  <c r="R630" i="62" s="1"/>
  <c r="P631" i="62"/>
  <c r="R631" i="62" s="1"/>
  <c r="P632" i="62"/>
  <c r="R632" i="62" s="1"/>
  <c r="P633" i="62"/>
  <c r="R633" i="62" s="1"/>
  <c r="P634" i="62"/>
  <c r="R634" i="62" s="1"/>
  <c r="P635" i="62"/>
  <c r="R635" i="62" s="1"/>
  <c r="P636" i="62"/>
  <c r="R636" i="62" s="1"/>
  <c r="P637" i="62"/>
  <c r="R637" i="62" s="1"/>
  <c r="P638" i="62"/>
  <c r="R638" i="62" s="1"/>
  <c r="P639" i="62"/>
  <c r="R639" i="62" s="1"/>
  <c r="P640" i="62"/>
  <c r="R640" i="62" s="1"/>
  <c r="P641" i="62"/>
  <c r="R641" i="62" s="1"/>
  <c r="P642" i="62"/>
  <c r="R642" i="62" s="1"/>
  <c r="P643" i="62"/>
  <c r="R643" i="62" s="1"/>
  <c r="P644" i="62"/>
  <c r="T644" i="62" s="1"/>
  <c r="P645" i="62"/>
  <c r="R645" i="62" s="1"/>
  <c r="P646" i="62"/>
  <c r="R646" i="62" s="1"/>
  <c r="P647" i="62"/>
  <c r="R647" i="62" s="1"/>
  <c r="P648" i="62"/>
  <c r="R648" i="62" s="1"/>
  <c r="P649" i="62"/>
  <c r="R649" i="62" s="1"/>
  <c r="P650" i="62"/>
  <c r="R650" i="62" s="1"/>
  <c r="P651" i="62"/>
  <c r="R651" i="62" s="1"/>
  <c r="P652" i="62"/>
  <c r="T652" i="62" s="1"/>
  <c r="P628" i="62"/>
  <c r="T628" i="62" s="1"/>
  <c r="B629" i="62"/>
  <c r="C629" i="62"/>
  <c r="E629" i="62"/>
  <c r="F629" i="62"/>
  <c r="I629" i="62"/>
  <c r="J629" i="62" s="1"/>
  <c r="B630" i="62"/>
  <c r="C630" i="62"/>
  <c r="E630" i="62"/>
  <c r="F630" i="62"/>
  <c r="I630" i="62"/>
  <c r="J630" i="62" s="1"/>
  <c r="B631" i="62"/>
  <c r="C631" i="62"/>
  <c r="E631" i="62"/>
  <c r="F631" i="62"/>
  <c r="I631" i="62"/>
  <c r="J631" i="62" s="1"/>
  <c r="B632" i="62"/>
  <c r="C632" i="62"/>
  <c r="E632" i="62"/>
  <c r="F632" i="62"/>
  <c r="I632" i="62"/>
  <c r="J632" i="62" s="1"/>
  <c r="B633" i="62"/>
  <c r="C633" i="62"/>
  <c r="E633" i="62"/>
  <c r="F633" i="62"/>
  <c r="I633" i="62"/>
  <c r="J633" i="62" s="1"/>
  <c r="B634" i="62"/>
  <c r="C634" i="62"/>
  <c r="E634" i="62"/>
  <c r="F634" i="62"/>
  <c r="I634" i="62"/>
  <c r="J634" i="62" s="1"/>
  <c r="B635" i="62"/>
  <c r="C635" i="62"/>
  <c r="E635" i="62"/>
  <c r="F635" i="62"/>
  <c r="I635" i="62"/>
  <c r="J635" i="62" s="1"/>
  <c r="B636" i="62"/>
  <c r="C636" i="62"/>
  <c r="E636" i="62"/>
  <c r="F636" i="62"/>
  <c r="I636" i="62"/>
  <c r="J636" i="62" s="1"/>
  <c r="B637" i="62"/>
  <c r="C637" i="62"/>
  <c r="E637" i="62"/>
  <c r="F637" i="62"/>
  <c r="I637" i="62"/>
  <c r="J637" i="62" s="1"/>
  <c r="B638" i="62"/>
  <c r="C638" i="62"/>
  <c r="E638" i="62"/>
  <c r="F638" i="62"/>
  <c r="I638" i="62"/>
  <c r="J638" i="62" s="1"/>
  <c r="B639" i="62"/>
  <c r="C639" i="62"/>
  <c r="E639" i="62"/>
  <c r="F639" i="62"/>
  <c r="I639" i="62"/>
  <c r="J639" i="62" s="1"/>
  <c r="B640" i="62"/>
  <c r="C640" i="62"/>
  <c r="E640" i="62"/>
  <c r="F640" i="62"/>
  <c r="I640" i="62"/>
  <c r="J640" i="62" s="1"/>
  <c r="B641" i="62"/>
  <c r="C641" i="62"/>
  <c r="E641" i="62"/>
  <c r="F641" i="62"/>
  <c r="I641" i="62"/>
  <c r="J641" i="62" s="1"/>
  <c r="B642" i="62"/>
  <c r="C642" i="62"/>
  <c r="E642" i="62"/>
  <c r="F642" i="62"/>
  <c r="I642" i="62"/>
  <c r="J642" i="62" s="1"/>
  <c r="B643" i="62"/>
  <c r="C643" i="62"/>
  <c r="E643" i="62"/>
  <c r="F643" i="62"/>
  <c r="I643" i="62"/>
  <c r="J643" i="62" s="1"/>
  <c r="B644" i="62"/>
  <c r="C644" i="62"/>
  <c r="E644" i="62"/>
  <c r="F644" i="62"/>
  <c r="I644" i="62"/>
  <c r="J644" i="62" s="1"/>
  <c r="B645" i="62"/>
  <c r="C645" i="62"/>
  <c r="E645" i="62"/>
  <c r="F645" i="62"/>
  <c r="I645" i="62"/>
  <c r="J645" i="62" s="1"/>
  <c r="B646" i="62"/>
  <c r="C646" i="62"/>
  <c r="E646" i="62"/>
  <c r="F646" i="62"/>
  <c r="I646" i="62"/>
  <c r="J646" i="62" s="1"/>
  <c r="B647" i="62"/>
  <c r="C647" i="62"/>
  <c r="E647" i="62"/>
  <c r="F647" i="62"/>
  <c r="I647" i="62"/>
  <c r="J647" i="62" s="1"/>
  <c r="B648" i="62"/>
  <c r="C648" i="62"/>
  <c r="E648" i="62"/>
  <c r="F648" i="62"/>
  <c r="I648" i="62"/>
  <c r="J648" i="62" s="1"/>
  <c r="B649" i="62"/>
  <c r="C649" i="62"/>
  <c r="E649" i="62"/>
  <c r="F649" i="62"/>
  <c r="I649" i="62"/>
  <c r="J649" i="62" s="1"/>
  <c r="B650" i="62"/>
  <c r="C650" i="62"/>
  <c r="E650" i="62"/>
  <c r="F650" i="62"/>
  <c r="I650" i="62"/>
  <c r="J650" i="62" s="1"/>
  <c r="B651" i="62"/>
  <c r="C651" i="62"/>
  <c r="E651" i="62"/>
  <c r="F651" i="62"/>
  <c r="I651" i="62"/>
  <c r="J651" i="62" s="1"/>
  <c r="B652" i="62"/>
  <c r="C652" i="62"/>
  <c r="E652" i="62"/>
  <c r="F652" i="62"/>
  <c r="I652" i="62"/>
  <c r="J652" i="62" s="1"/>
  <c r="I628" i="62"/>
  <c r="AC628" i="62" s="1"/>
  <c r="F628" i="62"/>
  <c r="E628" i="62"/>
  <c r="C628" i="62"/>
  <c r="B628" i="62"/>
  <c r="B602" i="62"/>
  <c r="C602" i="62"/>
  <c r="E602" i="62"/>
  <c r="F602" i="62"/>
  <c r="I602" i="62"/>
  <c r="J602" i="62" s="1"/>
  <c r="P602" i="62"/>
  <c r="R602" i="62" s="1"/>
  <c r="B603" i="62"/>
  <c r="C603" i="62"/>
  <c r="E603" i="62"/>
  <c r="F603" i="62"/>
  <c r="I603" i="62"/>
  <c r="J603" i="62" s="1"/>
  <c r="P603" i="62"/>
  <c r="R603" i="62" s="1"/>
  <c r="B604" i="62"/>
  <c r="C604" i="62"/>
  <c r="E604" i="62"/>
  <c r="F604" i="62"/>
  <c r="I604" i="62"/>
  <c r="J604" i="62" s="1"/>
  <c r="P604" i="62"/>
  <c r="R604" i="62" s="1"/>
  <c r="B605" i="62"/>
  <c r="C605" i="62"/>
  <c r="E605" i="62"/>
  <c r="F605" i="62"/>
  <c r="I605" i="62"/>
  <c r="J605" i="62" s="1"/>
  <c r="P605" i="62"/>
  <c r="R605" i="62" s="1"/>
  <c r="B606" i="62"/>
  <c r="C606" i="62"/>
  <c r="E606" i="62"/>
  <c r="F606" i="62"/>
  <c r="I606" i="62"/>
  <c r="J606" i="62" s="1"/>
  <c r="P606" i="62"/>
  <c r="R606" i="62" s="1"/>
  <c r="B607" i="62"/>
  <c r="C607" i="62"/>
  <c r="E607" i="62"/>
  <c r="F607" i="62"/>
  <c r="I607" i="62"/>
  <c r="J607" i="62" s="1"/>
  <c r="P607" i="62"/>
  <c r="R607" i="62" s="1"/>
  <c r="B608" i="62"/>
  <c r="C608" i="62"/>
  <c r="E608" i="62"/>
  <c r="F608" i="62"/>
  <c r="I608" i="62"/>
  <c r="J608" i="62" s="1"/>
  <c r="P608" i="62"/>
  <c r="R608" i="62" s="1"/>
  <c r="B609" i="62"/>
  <c r="C609" i="62"/>
  <c r="E609" i="62"/>
  <c r="F609" i="62"/>
  <c r="I609" i="62"/>
  <c r="J609" i="62" s="1"/>
  <c r="P609" i="62"/>
  <c r="R609" i="62" s="1"/>
  <c r="B610" i="62"/>
  <c r="C610" i="62"/>
  <c r="E610" i="62"/>
  <c r="F610" i="62"/>
  <c r="I610" i="62"/>
  <c r="J610" i="62" s="1"/>
  <c r="P610" i="62"/>
  <c r="R610" i="62" s="1"/>
  <c r="B611" i="62"/>
  <c r="C611" i="62"/>
  <c r="E611" i="62"/>
  <c r="F611" i="62"/>
  <c r="I611" i="62"/>
  <c r="J611" i="62" s="1"/>
  <c r="P611" i="62"/>
  <c r="R611" i="62" s="1"/>
  <c r="B612" i="62"/>
  <c r="C612" i="62"/>
  <c r="E612" i="62"/>
  <c r="F612" i="62"/>
  <c r="I612" i="62"/>
  <c r="J612" i="62" s="1"/>
  <c r="P612" i="62"/>
  <c r="R612" i="62" s="1"/>
  <c r="B613" i="62"/>
  <c r="C613" i="62"/>
  <c r="E613" i="62"/>
  <c r="F613" i="62"/>
  <c r="I613" i="62"/>
  <c r="J613" i="62" s="1"/>
  <c r="P613" i="62"/>
  <c r="R613" i="62" s="1"/>
  <c r="B614" i="62"/>
  <c r="C614" i="62"/>
  <c r="E614" i="62"/>
  <c r="F614" i="62"/>
  <c r="I614" i="62"/>
  <c r="J614" i="62" s="1"/>
  <c r="P614" i="62"/>
  <c r="R614" i="62" s="1"/>
  <c r="B615" i="62"/>
  <c r="C615" i="62"/>
  <c r="E615" i="62"/>
  <c r="F615" i="62"/>
  <c r="I615" i="62"/>
  <c r="J615" i="62" s="1"/>
  <c r="P615" i="62"/>
  <c r="R615" i="62" s="1"/>
  <c r="B616" i="62"/>
  <c r="C616" i="62"/>
  <c r="E616" i="62"/>
  <c r="F616" i="62"/>
  <c r="I616" i="62"/>
  <c r="J616" i="62" s="1"/>
  <c r="P616" i="62"/>
  <c r="R616" i="62" s="1"/>
  <c r="B617" i="62"/>
  <c r="C617" i="62"/>
  <c r="E617" i="62"/>
  <c r="F617" i="62"/>
  <c r="I617" i="62"/>
  <c r="J617" i="62" s="1"/>
  <c r="P617" i="62"/>
  <c r="R617" i="62" s="1"/>
  <c r="B618" i="62"/>
  <c r="C618" i="62"/>
  <c r="E618" i="62"/>
  <c r="F618" i="62"/>
  <c r="I618" i="62"/>
  <c r="J618" i="62" s="1"/>
  <c r="P618" i="62"/>
  <c r="R618" i="62" s="1"/>
  <c r="B619" i="62"/>
  <c r="C619" i="62"/>
  <c r="E619" i="62"/>
  <c r="F619" i="62"/>
  <c r="I619" i="62"/>
  <c r="J619" i="62" s="1"/>
  <c r="P619" i="62"/>
  <c r="R619" i="62" s="1"/>
  <c r="B620" i="62"/>
  <c r="C620" i="62"/>
  <c r="E620" i="62"/>
  <c r="F620" i="62"/>
  <c r="I620" i="62"/>
  <c r="J620" i="62" s="1"/>
  <c r="P620" i="62"/>
  <c r="R620" i="62" s="1"/>
  <c r="B621" i="62"/>
  <c r="C621" i="62"/>
  <c r="E621" i="62"/>
  <c r="F621" i="62"/>
  <c r="I621" i="62"/>
  <c r="J621" i="62" s="1"/>
  <c r="P621" i="62"/>
  <c r="R621" i="62" s="1"/>
  <c r="B622" i="62"/>
  <c r="C622" i="62"/>
  <c r="E622" i="62"/>
  <c r="F622" i="62"/>
  <c r="I622" i="62"/>
  <c r="J622" i="62" s="1"/>
  <c r="P622" i="62"/>
  <c r="R622" i="62" s="1"/>
  <c r="B623" i="62"/>
  <c r="C623" i="62"/>
  <c r="E623" i="62"/>
  <c r="F623" i="62"/>
  <c r="I623" i="62"/>
  <c r="J623" i="62" s="1"/>
  <c r="P623" i="62"/>
  <c r="R623" i="62" s="1"/>
  <c r="B624" i="62"/>
  <c r="C624" i="62"/>
  <c r="E624" i="62"/>
  <c r="F624" i="62"/>
  <c r="I624" i="62"/>
  <c r="J624" i="62" s="1"/>
  <c r="P624" i="62"/>
  <c r="R624" i="62" s="1"/>
  <c r="P601" i="62"/>
  <c r="R601" i="62" s="1"/>
  <c r="I601" i="62"/>
  <c r="AC601" i="62" s="1"/>
  <c r="F601" i="62"/>
  <c r="E601" i="62"/>
  <c r="C601" i="62"/>
  <c r="B601" i="62"/>
  <c r="B574" i="62"/>
  <c r="C574" i="62"/>
  <c r="E574" i="62"/>
  <c r="F574" i="62"/>
  <c r="I574" i="62"/>
  <c r="J574" i="62" s="1"/>
  <c r="P574" i="62"/>
  <c r="T574" i="62" s="1"/>
  <c r="B575" i="62"/>
  <c r="C575" i="62"/>
  <c r="E575" i="62"/>
  <c r="F575" i="62"/>
  <c r="I575" i="62"/>
  <c r="J575" i="62" s="1"/>
  <c r="P575" i="62"/>
  <c r="R575" i="62" s="1"/>
  <c r="B576" i="62"/>
  <c r="C576" i="62"/>
  <c r="E576" i="62"/>
  <c r="F576" i="62"/>
  <c r="I576" i="62"/>
  <c r="J576" i="62" s="1"/>
  <c r="P576" i="62"/>
  <c r="R576" i="62" s="1"/>
  <c r="B577" i="62"/>
  <c r="C577" i="62"/>
  <c r="E577" i="62"/>
  <c r="F577" i="62"/>
  <c r="I577" i="62"/>
  <c r="J577" i="62" s="1"/>
  <c r="P577" i="62"/>
  <c r="T577" i="62" s="1"/>
  <c r="B578" i="62"/>
  <c r="C578" i="62"/>
  <c r="E578" i="62"/>
  <c r="F578" i="62"/>
  <c r="I578" i="62"/>
  <c r="J578" i="62" s="1"/>
  <c r="P578" i="62"/>
  <c r="T578" i="62" s="1"/>
  <c r="B579" i="62"/>
  <c r="C579" i="62"/>
  <c r="E579" i="62"/>
  <c r="F579" i="62"/>
  <c r="I579" i="62"/>
  <c r="J579" i="62" s="1"/>
  <c r="P579" i="62"/>
  <c r="T579" i="62" s="1"/>
  <c r="B580" i="62"/>
  <c r="C580" i="62"/>
  <c r="E580" i="62"/>
  <c r="F580" i="62"/>
  <c r="I580" i="62"/>
  <c r="J580" i="62" s="1"/>
  <c r="P580" i="62"/>
  <c r="T580" i="62" s="1"/>
  <c r="B581" i="62"/>
  <c r="C581" i="62"/>
  <c r="E581" i="62"/>
  <c r="F581" i="62"/>
  <c r="I581" i="62"/>
  <c r="J581" i="62" s="1"/>
  <c r="P581" i="62"/>
  <c r="T581" i="62" s="1"/>
  <c r="B582" i="62"/>
  <c r="C582" i="62"/>
  <c r="E582" i="62"/>
  <c r="F582" i="62"/>
  <c r="I582" i="62"/>
  <c r="J582" i="62" s="1"/>
  <c r="P582" i="62"/>
  <c r="T582" i="62" s="1"/>
  <c r="B583" i="62"/>
  <c r="C583" i="62"/>
  <c r="E583" i="62"/>
  <c r="F583" i="62"/>
  <c r="I583" i="62"/>
  <c r="J583" i="62" s="1"/>
  <c r="P583" i="62"/>
  <c r="T583" i="62" s="1"/>
  <c r="B584" i="62"/>
  <c r="C584" i="62"/>
  <c r="E584" i="62"/>
  <c r="F584" i="62"/>
  <c r="I584" i="62"/>
  <c r="J584" i="62" s="1"/>
  <c r="P584" i="62"/>
  <c r="T584" i="62" s="1"/>
  <c r="B585" i="62"/>
  <c r="C585" i="62"/>
  <c r="E585" i="62"/>
  <c r="F585" i="62"/>
  <c r="I585" i="62"/>
  <c r="J585" i="62" s="1"/>
  <c r="P585" i="62"/>
  <c r="T585" i="62" s="1"/>
  <c r="B586" i="62"/>
  <c r="C586" i="62"/>
  <c r="E586" i="62"/>
  <c r="F586" i="62"/>
  <c r="I586" i="62"/>
  <c r="J586" i="62" s="1"/>
  <c r="P586" i="62"/>
  <c r="T586" i="62" s="1"/>
  <c r="B587" i="62"/>
  <c r="C587" i="62"/>
  <c r="E587" i="62"/>
  <c r="F587" i="62"/>
  <c r="I587" i="62"/>
  <c r="W587" i="62" s="1"/>
  <c r="P587" i="62"/>
  <c r="T587" i="62" s="1"/>
  <c r="B588" i="62"/>
  <c r="C588" i="62"/>
  <c r="E588" i="62"/>
  <c r="F588" i="62"/>
  <c r="I588" i="62"/>
  <c r="W588" i="62" s="1"/>
  <c r="P588" i="62"/>
  <c r="T588" i="62" s="1"/>
  <c r="B589" i="62"/>
  <c r="C589" i="62"/>
  <c r="E589" i="62"/>
  <c r="F589" i="62"/>
  <c r="I589" i="62"/>
  <c r="P589" i="62"/>
  <c r="T589" i="62" s="1"/>
  <c r="B590" i="62"/>
  <c r="C590" i="62"/>
  <c r="E590" i="62"/>
  <c r="F590" i="62"/>
  <c r="I590" i="62"/>
  <c r="AE590" i="62" s="1"/>
  <c r="P590" i="62"/>
  <c r="T590" i="62" s="1"/>
  <c r="B591" i="62"/>
  <c r="C591" i="62"/>
  <c r="E591" i="62"/>
  <c r="F591" i="62"/>
  <c r="I591" i="62"/>
  <c r="W591" i="62" s="1"/>
  <c r="P591" i="62"/>
  <c r="T591" i="62" s="1"/>
  <c r="B592" i="62"/>
  <c r="C592" i="62"/>
  <c r="E592" i="62"/>
  <c r="F592" i="62"/>
  <c r="I592" i="62"/>
  <c r="W592" i="62" s="1"/>
  <c r="P592" i="62"/>
  <c r="T592" i="62" s="1"/>
  <c r="B593" i="62"/>
  <c r="C593" i="62"/>
  <c r="E593" i="62"/>
  <c r="F593" i="62"/>
  <c r="I593" i="62"/>
  <c r="W593" i="62" s="1"/>
  <c r="P593" i="62"/>
  <c r="T593" i="62" s="1"/>
  <c r="B594" i="62"/>
  <c r="C594" i="62"/>
  <c r="E594" i="62"/>
  <c r="F594" i="62"/>
  <c r="I594" i="62"/>
  <c r="P594" i="62"/>
  <c r="T594" i="62" s="1"/>
  <c r="B595" i="62"/>
  <c r="C595" i="62"/>
  <c r="E595" i="62"/>
  <c r="F595" i="62"/>
  <c r="I595" i="62"/>
  <c r="W595" i="62" s="1"/>
  <c r="P595" i="62"/>
  <c r="T595" i="62" s="1"/>
  <c r="B596" i="62"/>
  <c r="C596" i="62"/>
  <c r="E596" i="62"/>
  <c r="F596" i="62"/>
  <c r="I596" i="62"/>
  <c r="W596" i="62" s="1"/>
  <c r="P596" i="62"/>
  <c r="T596" i="62" s="1"/>
  <c r="B597" i="62"/>
  <c r="C597" i="62"/>
  <c r="E597" i="62"/>
  <c r="F597" i="62"/>
  <c r="I597" i="62"/>
  <c r="W597" i="62" s="1"/>
  <c r="P597" i="62"/>
  <c r="T597" i="62" s="1"/>
  <c r="P573" i="62"/>
  <c r="T573" i="62" s="1"/>
  <c r="I573" i="62"/>
  <c r="AB573" i="62" s="1"/>
  <c r="F573" i="62"/>
  <c r="E573" i="62"/>
  <c r="C573" i="62"/>
  <c r="B573" i="62"/>
  <c r="B546" i="62"/>
  <c r="C546" i="62"/>
  <c r="E546" i="62"/>
  <c r="F546" i="62"/>
  <c r="I546" i="62"/>
  <c r="J546" i="62" s="1"/>
  <c r="P546" i="62"/>
  <c r="R546" i="62" s="1"/>
  <c r="B547" i="62"/>
  <c r="C547" i="62"/>
  <c r="E547" i="62"/>
  <c r="F547" i="62"/>
  <c r="I547" i="62"/>
  <c r="J547" i="62" s="1"/>
  <c r="P547" i="62"/>
  <c r="T547" i="62" s="1"/>
  <c r="B548" i="62"/>
  <c r="C548" i="62"/>
  <c r="E548" i="62"/>
  <c r="F548" i="62"/>
  <c r="I548" i="62"/>
  <c r="J548" i="62" s="1"/>
  <c r="P548" i="62"/>
  <c r="T548" i="62" s="1"/>
  <c r="B549" i="62"/>
  <c r="C549" i="62"/>
  <c r="E549" i="62"/>
  <c r="F549" i="62"/>
  <c r="I549" i="62"/>
  <c r="J549" i="62" s="1"/>
  <c r="P549" i="62"/>
  <c r="T549" i="62" s="1"/>
  <c r="B550" i="62"/>
  <c r="C550" i="62"/>
  <c r="E550" i="62"/>
  <c r="F550" i="62"/>
  <c r="I550" i="62"/>
  <c r="J550" i="62" s="1"/>
  <c r="P550" i="62"/>
  <c r="T550" i="62" s="1"/>
  <c r="B551" i="62"/>
  <c r="C551" i="62"/>
  <c r="E551" i="62"/>
  <c r="F551" i="62"/>
  <c r="I551" i="62"/>
  <c r="J551" i="62" s="1"/>
  <c r="P551" i="62"/>
  <c r="T551" i="62" s="1"/>
  <c r="B552" i="62"/>
  <c r="C552" i="62"/>
  <c r="E552" i="62"/>
  <c r="F552" i="62"/>
  <c r="I552" i="62"/>
  <c r="J552" i="62" s="1"/>
  <c r="P552" i="62"/>
  <c r="T552" i="62" s="1"/>
  <c r="B553" i="62"/>
  <c r="C553" i="62"/>
  <c r="E553" i="62"/>
  <c r="F553" i="62"/>
  <c r="I553" i="62"/>
  <c r="J553" i="62" s="1"/>
  <c r="P553" i="62"/>
  <c r="T553" i="62" s="1"/>
  <c r="B554" i="62"/>
  <c r="C554" i="62"/>
  <c r="E554" i="62"/>
  <c r="F554" i="62"/>
  <c r="I554" i="62"/>
  <c r="J554" i="62" s="1"/>
  <c r="P554" i="62"/>
  <c r="T554" i="62" s="1"/>
  <c r="B555" i="62"/>
  <c r="C555" i="62"/>
  <c r="E555" i="62"/>
  <c r="F555" i="62"/>
  <c r="I555" i="62"/>
  <c r="J555" i="62" s="1"/>
  <c r="P555" i="62"/>
  <c r="T555" i="62" s="1"/>
  <c r="B556" i="62"/>
  <c r="C556" i="62"/>
  <c r="E556" i="62"/>
  <c r="F556" i="62"/>
  <c r="I556" i="62"/>
  <c r="J556" i="62" s="1"/>
  <c r="P556" i="62"/>
  <c r="T556" i="62" s="1"/>
  <c r="B557" i="62"/>
  <c r="C557" i="62"/>
  <c r="E557" i="62"/>
  <c r="F557" i="62"/>
  <c r="I557" i="62"/>
  <c r="J557" i="62" s="1"/>
  <c r="P557" i="62"/>
  <c r="T557" i="62" s="1"/>
  <c r="B558" i="62"/>
  <c r="C558" i="62"/>
  <c r="E558" i="62"/>
  <c r="F558" i="62"/>
  <c r="I558" i="62"/>
  <c r="J558" i="62" s="1"/>
  <c r="P558" i="62"/>
  <c r="T558" i="62" s="1"/>
  <c r="B559" i="62"/>
  <c r="C559" i="62"/>
  <c r="E559" i="62"/>
  <c r="F559" i="62"/>
  <c r="I559" i="62"/>
  <c r="J559" i="62" s="1"/>
  <c r="P559" i="62"/>
  <c r="T559" i="62" s="1"/>
  <c r="B560" i="62"/>
  <c r="C560" i="62"/>
  <c r="E560" i="62"/>
  <c r="F560" i="62"/>
  <c r="I560" i="62"/>
  <c r="P560" i="62"/>
  <c r="T560" i="62" s="1"/>
  <c r="B561" i="62"/>
  <c r="C561" i="62"/>
  <c r="E561" i="62"/>
  <c r="F561" i="62"/>
  <c r="I561" i="62"/>
  <c r="W561" i="62" s="1"/>
  <c r="P561" i="62"/>
  <c r="T561" i="62" s="1"/>
  <c r="B562" i="62"/>
  <c r="C562" i="62"/>
  <c r="E562" i="62"/>
  <c r="F562" i="62"/>
  <c r="I562" i="62"/>
  <c r="W562" i="62" s="1"/>
  <c r="P562" i="62"/>
  <c r="T562" i="62" s="1"/>
  <c r="B563" i="62"/>
  <c r="C563" i="62"/>
  <c r="E563" i="62"/>
  <c r="F563" i="62"/>
  <c r="I563" i="62"/>
  <c r="W563" i="62" s="1"/>
  <c r="P563" i="62"/>
  <c r="T563" i="62" s="1"/>
  <c r="B564" i="62"/>
  <c r="C564" i="62"/>
  <c r="E564" i="62"/>
  <c r="F564" i="62"/>
  <c r="I564" i="62"/>
  <c r="W564" i="62" s="1"/>
  <c r="P564" i="62"/>
  <c r="T564" i="62" s="1"/>
  <c r="B565" i="62"/>
  <c r="C565" i="62"/>
  <c r="E565" i="62"/>
  <c r="F565" i="62"/>
  <c r="I565" i="62"/>
  <c r="W565" i="62" s="1"/>
  <c r="P565" i="62"/>
  <c r="T565" i="62" s="1"/>
  <c r="B566" i="62"/>
  <c r="C566" i="62"/>
  <c r="E566" i="62"/>
  <c r="F566" i="62"/>
  <c r="I566" i="62"/>
  <c r="W566" i="62" s="1"/>
  <c r="P566" i="62"/>
  <c r="T566" i="62" s="1"/>
  <c r="B567" i="62"/>
  <c r="C567" i="62"/>
  <c r="E567" i="62"/>
  <c r="F567" i="62"/>
  <c r="I567" i="62"/>
  <c r="W567" i="62" s="1"/>
  <c r="P567" i="62"/>
  <c r="T567" i="62" s="1"/>
  <c r="B568" i="62"/>
  <c r="C568" i="62"/>
  <c r="E568" i="62"/>
  <c r="F568" i="62"/>
  <c r="I568" i="62"/>
  <c r="P568" i="62"/>
  <c r="T568" i="62" s="1"/>
  <c r="B569" i="62"/>
  <c r="C569" i="62"/>
  <c r="E569" i="62"/>
  <c r="F569" i="62"/>
  <c r="I569" i="62"/>
  <c r="W569" i="62" s="1"/>
  <c r="P569" i="62"/>
  <c r="T569" i="62" s="1"/>
  <c r="P545" i="62"/>
  <c r="T545" i="62" s="1"/>
  <c r="I545" i="62"/>
  <c r="AC545" i="62" s="1"/>
  <c r="F545" i="62"/>
  <c r="E545" i="62"/>
  <c r="C545" i="62"/>
  <c r="B545" i="62"/>
  <c r="P518" i="62"/>
  <c r="R518" i="62" s="1"/>
  <c r="P519" i="62"/>
  <c r="R519" i="62" s="1"/>
  <c r="P520" i="62"/>
  <c r="R520" i="62" s="1"/>
  <c r="P521" i="62"/>
  <c r="R521" i="62" s="1"/>
  <c r="P522" i="62"/>
  <c r="R522" i="62" s="1"/>
  <c r="P523" i="62"/>
  <c r="R523" i="62" s="1"/>
  <c r="P524" i="62"/>
  <c r="R524" i="62" s="1"/>
  <c r="P525" i="62"/>
  <c r="T525" i="62" s="1"/>
  <c r="P526" i="62"/>
  <c r="R526" i="62" s="1"/>
  <c r="P527" i="62"/>
  <c r="R527" i="62" s="1"/>
  <c r="P528" i="62"/>
  <c r="R528" i="62" s="1"/>
  <c r="P529" i="62"/>
  <c r="R529" i="62" s="1"/>
  <c r="P530" i="62"/>
  <c r="R530" i="62" s="1"/>
  <c r="P531" i="62"/>
  <c r="R531" i="62" s="1"/>
  <c r="P532" i="62"/>
  <c r="R532" i="62" s="1"/>
  <c r="P533" i="62"/>
  <c r="T533" i="62" s="1"/>
  <c r="P534" i="62"/>
  <c r="R534" i="62" s="1"/>
  <c r="P535" i="62"/>
  <c r="R535" i="62" s="1"/>
  <c r="P536" i="62"/>
  <c r="R536" i="62" s="1"/>
  <c r="P537" i="62"/>
  <c r="R537" i="62" s="1"/>
  <c r="P538" i="62"/>
  <c r="R538" i="62" s="1"/>
  <c r="P539" i="62"/>
  <c r="R539" i="62" s="1"/>
  <c r="P540" i="62"/>
  <c r="R540" i="62" s="1"/>
  <c r="P541" i="62"/>
  <c r="T541" i="62" s="1"/>
  <c r="P517" i="62"/>
  <c r="T517" i="62" s="1"/>
  <c r="B518" i="62"/>
  <c r="C518" i="62"/>
  <c r="E518" i="62"/>
  <c r="F518" i="62"/>
  <c r="I518" i="62"/>
  <c r="J518" i="62" s="1"/>
  <c r="B519" i="62"/>
  <c r="C519" i="62"/>
  <c r="E519" i="62"/>
  <c r="F519" i="62"/>
  <c r="I519" i="62"/>
  <c r="J519" i="62" s="1"/>
  <c r="B520" i="62"/>
  <c r="C520" i="62"/>
  <c r="E520" i="62"/>
  <c r="F520" i="62"/>
  <c r="I520" i="62"/>
  <c r="J520" i="62" s="1"/>
  <c r="B521" i="62"/>
  <c r="C521" i="62"/>
  <c r="E521" i="62"/>
  <c r="F521" i="62"/>
  <c r="I521" i="62"/>
  <c r="J521" i="62" s="1"/>
  <c r="B522" i="62"/>
  <c r="C522" i="62"/>
  <c r="E522" i="62"/>
  <c r="F522" i="62"/>
  <c r="I522" i="62"/>
  <c r="J522" i="62" s="1"/>
  <c r="B523" i="62"/>
  <c r="C523" i="62"/>
  <c r="E523" i="62"/>
  <c r="F523" i="62"/>
  <c r="I523" i="62"/>
  <c r="J523" i="62" s="1"/>
  <c r="B524" i="62"/>
  <c r="C524" i="62"/>
  <c r="E524" i="62"/>
  <c r="F524" i="62"/>
  <c r="I524" i="62"/>
  <c r="J524" i="62" s="1"/>
  <c r="B525" i="62"/>
  <c r="C525" i="62"/>
  <c r="E525" i="62"/>
  <c r="F525" i="62"/>
  <c r="I525" i="62"/>
  <c r="J525" i="62" s="1"/>
  <c r="B526" i="62"/>
  <c r="C526" i="62"/>
  <c r="E526" i="62"/>
  <c r="F526" i="62"/>
  <c r="I526" i="62"/>
  <c r="J526" i="62" s="1"/>
  <c r="B527" i="62"/>
  <c r="C527" i="62"/>
  <c r="E527" i="62"/>
  <c r="F527" i="62"/>
  <c r="I527" i="62"/>
  <c r="J527" i="62" s="1"/>
  <c r="B528" i="62"/>
  <c r="C528" i="62"/>
  <c r="E528" i="62"/>
  <c r="F528" i="62"/>
  <c r="I528" i="62"/>
  <c r="J528" i="62" s="1"/>
  <c r="B529" i="62"/>
  <c r="C529" i="62"/>
  <c r="E529" i="62"/>
  <c r="F529" i="62"/>
  <c r="I529" i="62"/>
  <c r="J529" i="62" s="1"/>
  <c r="B530" i="62"/>
  <c r="C530" i="62"/>
  <c r="E530" i="62"/>
  <c r="F530" i="62"/>
  <c r="I530" i="62"/>
  <c r="J530" i="62" s="1"/>
  <c r="B531" i="62"/>
  <c r="C531" i="62"/>
  <c r="E531" i="62"/>
  <c r="F531" i="62"/>
  <c r="I531" i="62"/>
  <c r="J531" i="62" s="1"/>
  <c r="B532" i="62"/>
  <c r="C532" i="62"/>
  <c r="E532" i="62"/>
  <c r="F532" i="62"/>
  <c r="I532" i="62"/>
  <c r="J532" i="62" s="1"/>
  <c r="B533" i="62"/>
  <c r="C533" i="62"/>
  <c r="E533" i="62"/>
  <c r="F533" i="62"/>
  <c r="I533" i="62"/>
  <c r="J533" i="62" s="1"/>
  <c r="B534" i="62"/>
  <c r="C534" i="62"/>
  <c r="E534" i="62"/>
  <c r="F534" i="62"/>
  <c r="I534" i="62"/>
  <c r="W534" i="62" s="1"/>
  <c r="B535" i="62"/>
  <c r="C535" i="62"/>
  <c r="E535" i="62"/>
  <c r="F535" i="62"/>
  <c r="I535" i="62"/>
  <c r="W535" i="62" s="1"/>
  <c r="B536" i="62"/>
  <c r="C536" i="62"/>
  <c r="E536" i="62"/>
  <c r="F536" i="62"/>
  <c r="I536" i="62"/>
  <c r="B537" i="62"/>
  <c r="C537" i="62"/>
  <c r="E537" i="62"/>
  <c r="F537" i="62"/>
  <c r="I537" i="62"/>
  <c r="X537" i="62" s="1"/>
  <c r="B538" i="62"/>
  <c r="C538" i="62"/>
  <c r="E538" i="62"/>
  <c r="F538" i="62"/>
  <c r="I538" i="62"/>
  <c r="J538" i="62" s="1"/>
  <c r="B539" i="62"/>
  <c r="C539" i="62"/>
  <c r="E539" i="62"/>
  <c r="F539" i="62"/>
  <c r="I539" i="62"/>
  <c r="X539" i="62" s="1"/>
  <c r="B540" i="62"/>
  <c r="C540" i="62"/>
  <c r="E540" i="62"/>
  <c r="F540" i="62"/>
  <c r="I540" i="62"/>
  <c r="J540" i="62" s="1"/>
  <c r="B541" i="62"/>
  <c r="C541" i="62"/>
  <c r="E541" i="62"/>
  <c r="F541" i="62"/>
  <c r="I541" i="62"/>
  <c r="X541" i="62" s="1"/>
  <c r="I517" i="62"/>
  <c r="AB517" i="62" s="1"/>
  <c r="F517" i="62"/>
  <c r="E517" i="62"/>
  <c r="C517" i="62"/>
  <c r="B517" i="62"/>
  <c r="P490" i="62"/>
  <c r="R490" i="62" s="1"/>
  <c r="P491" i="62"/>
  <c r="R491" i="62" s="1"/>
  <c r="P492" i="62"/>
  <c r="R492" i="62" s="1"/>
  <c r="P493" i="62"/>
  <c r="R493" i="62" s="1"/>
  <c r="P494" i="62"/>
  <c r="R494" i="62" s="1"/>
  <c r="P495" i="62"/>
  <c r="R495" i="62" s="1"/>
  <c r="P496" i="62"/>
  <c r="R496" i="62" s="1"/>
  <c r="P497" i="62"/>
  <c r="R497" i="62" s="1"/>
  <c r="P498" i="62"/>
  <c r="R498" i="62" s="1"/>
  <c r="P499" i="62"/>
  <c r="R499" i="62" s="1"/>
  <c r="P500" i="62"/>
  <c r="R500" i="62" s="1"/>
  <c r="P501" i="62"/>
  <c r="R501" i="62" s="1"/>
  <c r="P502" i="62"/>
  <c r="R502" i="62" s="1"/>
  <c r="P503" i="62"/>
  <c r="R503" i="62" s="1"/>
  <c r="P504" i="62"/>
  <c r="R504" i="62" s="1"/>
  <c r="P505" i="62"/>
  <c r="R505" i="62" s="1"/>
  <c r="P506" i="62"/>
  <c r="R506" i="62" s="1"/>
  <c r="P507" i="62"/>
  <c r="R507" i="62" s="1"/>
  <c r="P508" i="62"/>
  <c r="R508" i="62" s="1"/>
  <c r="P509" i="62"/>
  <c r="R509" i="62" s="1"/>
  <c r="P510" i="62"/>
  <c r="R510" i="62" s="1"/>
  <c r="P511" i="62"/>
  <c r="R511" i="62" s="1"/>
  <c r="P512" i="62"/>
  <c r="R512" i="62" s="1"/>
  <c r="P513" i="62"/>
  <c r="R513" i="62" s="1"/>
  <c r="P489" i="62"/>
  <c r="T489" i="62" s="1"/>
  <c r="B490" i="62"/>
  <c r="C490" i="62"/>
  <c r="E490" i="62"/>
  <c r="F490" i="62"/>
  <c r="I490" i="62"/>
  <c r="J490" i="62" s="1"/>
  <c r="B491" i="62"/>
  <c r="C491" i="62"/>
  <c r="E491" i="62"/>
  <c r="F491" i="62"/>
  <c r="I491" i="62"/>
  <c r="J491" i="62" s="1"/>
  <c r="B492" i="62"/>
  <c r="C492" i="62"/>
  <c r="E492" i="62"/>
  <c r="F492" i="62"/>
  <c r="I492" i="62"/>
  <c r="J492" i="62" s="1"/>
  <c r="B493" i="62"/>
  <c r="C493" i="62"/>
  <c r="E493" i="62"/>
  <c r="F493" i="62"/>
  <c r="I493" i="62"/>
  <c r="J493" i="62" s="1"/>
  <c r="B494" i="62"/>
  <c r="C494" i="62"/>
  <c r="E494" i="62"/>
  <c r="F494" i="62"/>
  <c r="I494" i="62"/>
  <c r="J494" i="62" s="1"/>
  <c r="B495" i="62"/>
  <c r="C495" i="62"/>
  <c r="E495" i="62"/>
  <c r="F495" i="62"/>
  <c r="I495" i="62"/>
  <c r="J495" i="62" s="1"/>
  <c r="B496" i="62"/>
  <c r="C496" i="62"/>
  <c r="E496" i="62"/>
  <c r="F496" i="62"/>
  <c r="I496" i="62"/>
  <c r="J496" i="62" s="1"/>
  <c r="B497" i="62"/>
  <c r="C497" i="62"/>
  <c r="E497" i="62"/>
  <c r="F497" i="62"/>
  <c r="I497" i="62"/>
  <c r="J497" i="62" s="1"/>
  <c r="B498" i="62"/>
  <c r="C498" i="62"/>
  <c r="E498" i="62"/>
  <c r="F498" i="62"/>
  <c r="I498" i="62"/>
  <c r="J498" i="62" s="1"/>
  <c r="B499" i="62"/>
  <c r="C499" i="62"/>
  <c r="E499" i="62"/>
  <c r="F499" i="62"/>
  <c r="I499" i="62"/>
  <c r="J499" i="62" s="1"/>
  <c r="B500" i="62"/>
  <c r="C500" i="62"/>
  <c r="E500" i="62"/>
  <c r="F500" i="62"/>
  <c r="I500" i="62"/>
  <c r="J500" i="62" s="1"/>
  <c r="B501" i="62"/>
  <c r="C501" i="62"/>
  <c r="E501" i="62"/>
  <c r="F501" i="62"/>
  <c r="I501" i="62"/>
  <c r="J501" i="62" s="1"/>
  <c r="B502" i="62"/>
  <c r="C502" i="62"/>
  <c r="E502" i="62"/>
  <c r="F502" i="62"/>
  <c r="I502" i="62"/>
  <c r="J502" i="62" s="1"/>
  <c r="B503" i="62"/>
  <c r="C503" i="62"/>
  <c r="E503" i="62"/>
  <c r="F503" i="62"/>
  <c r="I503" i="62"/>
  <c r="J503" i="62" s="1"/>
  <c r="B504" i="62"/>
  <c r="C504" i="62"/>
  <c r="E504" i="62"/>
  <c r="F504" i="62"/>
  <c r="I504" i="62"/>
  <c r="J504" i="62" s="1"/>
  <c r="B505" i="62"/>
  <c r="C505" i="62"/>
  <c r="E505" i="62"/>
  <c r="F505" i="62"/>
  <c r="I505" i="62"/>
  <c r="J505" i="62" s="1"/>
  <c r="B506" i="62"/>
  <c r="C506" i="62"/>
  <c r="E506" i="62"/>
  <c r="F506" i="62"/>
  <c r="I506" i="62"/>
  <c r="J506" i="62" s="1"/>
  <c r="B507" i="62"/>
  <c r="C507" i="62"/>
  <c r="E507" i="62"/>
  <c r="F507" i="62"/>
  <c r="I507" i="62"/>
  <c r="J507" i="62" s="1"/>
  <c r="B508" i="62"/>
  <c r="C508" i="62"/>
  <c r="E508" i="62"/>
  <c r="F508" i="62"/>
  <c r="I508" i="62"/>
  <c r="J508" i="62" s="1"/>
  <c r="B509" i="62"/>
  <c r="C509" i="62"/>
  <c r="E509" i="62"/>
  <c r="F509" i="62"/>
  <c r="I509" i="62"/>
  <c r="B510" i="62"/>
  <c r="C510" i="62"/>
  <c r="E510" i="62"/>
  <c r="F510" i="62"/>
  <c r="I510" i="62"/>
  <c r="W510" i="62" s="1"/>
  <c r="B511" i="62"/>
  <c r="C511" i="62"/>
  <c r="E511" i="62"/>
  <c r="F511" i="62"/>
  <c r="I511" i="62"/>
  <c r="W511" i="62" s="1"/>
  <c r="B512" i="62"/>
  <c r="C512" i="62"/>
  <c r="E512" i="62"/>
  <c r="F512" i="62"/>
  <c r="I512" i="62"/>
  <c r="W512" i="62" s="1"/>
  <c r="B513" i="62"/>
  <c r="C513" i="62"/>
  <c r="E513" i="62"/>
  <c r="F513" i="62"/>
  <c r="I513" i="62"/>
  <c r="W513" i="62" s="1"/>
  <c r="I489" i="62"/>
  <c r="AB489" i="62" s="1"/>
  <c r="F489" i="62"/>
  <c r="E489" i="62"/>
  <c r="C489" i="62"/>
  <c r="B489" i="62"/>
  <c r="P462" i="62"/>
  <c r="R462" i="62" s="1"/>
  <c r="P463" i="62"/>
  <c r="T463" i="62" s="1"/>
  <c r="P464" i="62"/>
  <c r="T464" i="62" s="1"/>
  <c r="P465" i="62"/>
  <c r="T465" i="62" s="1"/>
  <c r="P466" i="62"/>
  <c r="R466" i="62" s="1"/>
  <c r="P467" i="62"/>
  <c r="T467" i="62" s="1"/>
  <c r="P468" i="62"/>
  <c r="R468" i="62" s="1"/>
  <c r="P469" i="62"/>
  <c r="T469" i="62" s="1"/>
  <c r="P470" i="62"/>
  <c r="R470" i="62" s="1"/>
  <c r="P471" i="62"/>
  <c r="T471" i="62" s="1"/>
  <c r="P472" i="62"/>
  <c r="T472" i="62" s="1"/>
  <c r="P473" i="62"/>
  <c r="T473" i="62" s="1"/>
  <c r="P474" i="62"/>
  <c r="R474" i="62" s="1"/>
  <c r="P475" i="62"/>
  <c r="T475" i="62" s="1"/>
  <c r="P476" i="62"/>
  <c r="R476" i="62" s="1"/>
  <c r="P477" i="62"/>
  <c r="T477" i="62" s="1"/>
  <c r="P478" i="62"/>
  <c r="R478" i="62" s="1"/>
  <c r="P479" i="62"/>
  <c r="T479" i="62" s="1"/>
  <c r="P480" i="62"/>
  <c r="T480" i="62" s="1"/>
  <c r="P481" i="62"/>
  <c r="T481" i="62" s="1"/>
  <c r="P482" i="62"/>
  <c r="R482" i="62" s="1"/>
  <c r="P483" i="62"/>
  <c r="T483" i="62" s="1"/>
  <c r="P484" i="62"/>
  <c r="R484" i="62" s="1"/>
  <c r="P485" i="62"/>
  <c r="T485" i="62" s="1"/>
  <c r="P461" i="62"/>
  <c r="T461" i="62" s="1"/>
  <c r="B462" i="62"/>
  <c r="C462" i="62"/>
  <c r="E462" i="62"/>
  <c r="F462" i="62"/>
  <c r="I462" i="62"/>
  <c r="J462" i="62" s="1"/>
  <c r="B463" i="62"/>
  <c r="C463" i="62"/>
  <c r="E463" i="62"/>
  <c r="F463" i="62"/>
  <c r="I463" i="62"/>
  <c r="N463" i="62" s="1"/>
  <c r="B464" i="62"/>
  <c r="C464" i="62"/>
  <c r="E464" i="62"/>
  <c r="F464" i="62"/>
  <c r="I464" i="62"/>
  <c r="L464" i="62" s="1"/>
  <c r="B465" i="62"/>
  <c r="C465" i="62"/>
  <c r="E465" i="62"/>
  <c r="F465" i="62"/>
  <c r="I465" i="62"/>
  <c r="L465" i="62" s="1"/>
  <c r="B466" i="62"/>
  <c r="C466" i="62"/>
  <c r="E466" i="62"/>
  <c r="F466" i="62"/>
  <c r="I466" i="62"/>
  <c r="X466" i="62" s="1"/>
  <c r="B467" i="62"/>
  <c r="C467" i="62"/>
  <c r="E467" i="62"/>
  <c r="F467" i="62"/>
  <c r="I467" i="62"/>
  <c r="J467" i="62" s="1"/>
  <c r="B468" i="62"/>
  <c r="C468" i="62"/>
  <c r="E468" i="62"/>
  <c r="F468" i="62"/>
  <c r="I468" i="62"/>
  <c r="V468" i="62" s="1"/>
  <c r="B469" i="62"/>
  <c r="C469" i="62"/>
  <c r="E469" i="62"/>
  <c r="F469" i="62"/>
  <c r="I469" i="62"/>
  <c r="X469" i="62" s="1"/>
  <c r="B470" i="62"/>
  <c r="C470" i="62"/>
  <c r="E470" i="62"/>
  <c r="F470" i="62"/>
  <c r="I470" i="62"/>
  <c r="J470" i="62" s="1"/>
  <c r="B471" i="62"/>
  <c r="C471" i="62"/>
  <c r="E471" i="62"/>
  <c r="F471" i="62"/>
  <c r="I471" i="62"/>
  <c r="N471" i="62" s="1"/>
  <c r="B472" i="62"/>
  <c r="C472" i="62"/>
  <c r="E472" i="62"/>
  <c r="F472" i="62"/>
  <c r="I472" i="62"/>
  <c r="H472" i="62" s="1"/>
  <c r="AE472" i="62" s="1"/>
  <c r="B473" i="62"/>
  <c r="C473" i="62"/>
  <c r="E473" i="62"/>
  <c r="F473" i="62"/>
  <c r="I473" i="62"/>
  <c r="L473" i="62" s="1"/>
  <c r="B474" i="62"/>
  <c r="C474" i="62"/>
  <c r="E474" i="62"/>
  <c r="F474" i="62"/>
  <c r="I474" i="62"/>
  <c r="V474" i="62" s="1"/>
  <c r="B475" i="62"/>
  <c r="C475" i="62"/>
  <c r="E475" i="62"/>
  <c r="F475" i="62"/>
  <c r="I475" i="62"/>
  <c r="V475" i="62" s="1"/>
  <c r="B476" i="62"/>
  <c r="C476" i="62"/>
  <c r="E476" i="62"/>
  <c r="F476" i="62"/>
  <c r="I476" i="62"/>
  <c r="V476" i="62" s="1"/>
  <c r="B477" i="62"/>
  <c r="C477" i="62"/>
  <c r="E477" i="62"/>
  <c r="F477" i="62"/>
  <c r="I477" i="62"/>
  <c r="X477" i="62" s="1"/>
  <c r="B478" i="62"/>
  <c r="C478" i="62"/>
  <c r="E478" i="62"/>
  <c r="F478" i="62"/>
  <c r="I478" i="62"/>
  <c r="J478" i="62" s="1"/>
  <c r="B479" i="62"/>
  <c r="C479" i="62"/>
  <c r="E479" i="62"/>
  <c r="F479" i="62"/>
  <c r="I479" i="62"/>
  <c r="N479" i="62" s="1"/>
  <c r="B480" i="62"/>
  <c r="C480" i="62"/>
  <c r="E480" i="62"/>
  <c r="F480" i="62"/>
  <c r="I480" i="62"/>
  <c r="H480" i="62" s="1"/>
  <c r="B481" i="62"/>
  <c r="C481" i="62"/>
  <c r="E481" i="62"/>
  <c r="F481" i="62"/>
  <c r="I481" i="62"/>
  <c r="L481" i="62" s="1"/>
  <c r="B482" i="62"/>
  <c r="C482" i="62"/>
  <c r="E482" i="62"/>
  <c r="F482" i="62"/>
  <c r="I482" i="62"/>
  <c r="V482" i="62" s="1"/>
  <c r="B483" i="62"/>
  <c r="C483" i="62"/>
  <c r="E483" i="62"/>
  <c r="F483" i="62"/>
  <c r="I483" i="62"/>
  <c r="V483" i="62" s="1"/>
  <c r="B484" i="62"/>
  <c r="C484" i="62"/>
  <c r="E484" i="62"/>
  <c r="F484" i="62"/>
  <c r="I484" i="62"/>
  <c r="V484" i="62" s="1"/>
  <c r="B485" i="62"/>
  <c r="C485" i="62"/>
  <c r="E485" i="62"/>
  <c r="F485" i="62"/>
  <c r="I485" i="62"/>
  <c r="X485" i="62" s="1"/>
  <c r="I461" i="62"/>
  <c r="AB461" i="62" s="1"/>
  <c r="F461" i="62"/>
  <c r="E461" i="62"/>
  <c r="C461" i="62"/>
  <c r="B461" i="62"/>
  <c r="T670" i="62" l="1"/>
  <c r="T662" i="62"/>
  <c r="AE673" i="62"/>
  <c r="T678" i="62"/>
  <c r="T664" i="62"/>
  <c r="W679" i="62"/>
  <c r="T672" i="62"/>
  <c r="W662" i="62"/>
  <c r="T680" i="62"/>
  <c r="R656" i="62"/>
  <c r="N656" i="62"/>
  <c r="R473" i="62"/>
  <c r="W676" i="62"/>
  <c r="V677" i="62"/>
  <c r="V675" i="62"/>
  <c r="V661" i="62"/>
  <c r="V659" i="62"/>
  <c r="N670" i="62"/>
  <c r="AD670" i="62" s="1"/>
  <c r="N668" i="62"/>
  <c r="AD668" i="62" s="1"/>
  <c r="N666" i="62"/>
  <c r="AD666" i="62" s="1"/>
  <c r="N678" i="62"/>
  <c r="AD678" i="62" s="1"/>
  <c r="N676" i="62"/>
  <c r="AD676" i="62" s="1"/>
  <c r="N674" i="62"/>
  <c r="AD674" i="62" s="1"/>
  <c r="N672" i="62"/>
  <c r="AD672" i="62" s="1"/>
  <c r="V670" i="62"/>
  <c r="V668" i="62"/>
  <c r="V666" i="62"/>
  <c r="N662" i="62"/>
  <c r="AD662" i="62" s="1"/>
  <c r="N660" i="62"/>
  <c r="AD660" i="62" s="1"/>
  <c r="N658" i="62"/>
  <c r="AD658" i="62" s="1"/>
  <c r="N680" i="62"/>
  <c r="AD680" i="62" s="1"/>
  <c r="V678" i="62"/>
  <c r="V676" i="62"/>
  <c r="V674" i="62"/>
  <c r="V672" i="62"/>
  <c r="N664" i="62"/>
  <c r="AD664" i="62" s="1"/>
  <c r="V662" i="62"/>
  <c r="V660" i="62"/>
  <c r="V658" i="62"/>
  <c r="W664" i="62"/>
  <c r="V680" i="62"/>
  <c r="T669" i="62"/>
  <c r="T667" i="62"/>
  <c r="T665" i="62"/>
  <c r="V664" i="62"/>
  <c r="T648" i="62"/>
  <c r="T677" i="62"/>
  <c r="T675" i="62"/>
  <c r="N673" i="62"/>
  <c r="N671" i="62"/>
  <c r="AD671" i="62" s="1"/>
  <c r="T661" i="62"/>
  <c r="T659" i="62"/>
  <c r="N657" i="62"/>
  <c r="AD657" i="62" s="1"/>
  <c r="T632" i="62"/>
  <c r="AA656" i="62"/>
  <c r="W675" i="62"/>
  <c r="N679" i="62"/>
  <c r="AD679" i="62" s="1"/>
  <c r="V673" i="62"/>
  <c r="V671" i="62"/>
  <c r="N669" i="62"/>
  <c r="AD669" i="62" s="1"/>
  <c r="N667" i="62"/>
  <c r="AD667" i="62" s="1"/>
  <c r="N665" i="62"/>
  <c r="AD665" i="62" s="1"/>
  <c r="N663" i="62"/>
  <c r="AD663" i="62" s="1"/>
  <c r="V657" i="62"/>
  <c r="V679" i="62"/>
  <c r="N677" i="62"/>
  <c r="AD677" i="62" s="1"/>
  <c r="N675" i="62"/>
  <c r="AD675" i="62" s="1"/>
  <c r="V669" i="62"/>
  <c r="V667" i="62"/>
  <c r="V665" i="62"/>
  <c r="V663" i="62"/>
  <c r="N661" i="62"/>
  <c r="AD661" i="62" s="1"/>
  <c r="N659" i="62"/>
  <c r="AD659" i="62" s="1"/>
  <c r="T673" i="62"/>
  <c r="T657" i="62"/>
  <c r="T676" i="62"/>
  <c r="T668" i="62"/>
  <c r="T660" i="62"/>
  <c r="T679" i="62"/>
  <c r="T671" i="62"/>
  <c r="T663" i="62"/>
  <c r="T674" i="62"/>
  <c r="T666" i="62"/>
  <c r="T658" i="62"/>
  <c r="W643" i="62"/>
  <c r="T640" i="62"/>
  <c r="Y656" i="62"/>
  <c r="W673" i="62"/>
  <c r="W658" i="62"/>
  <c r="W638" i="62"/>
  <c r="H656" i="62"/>
  <c r="AB656" i="62"/>
  <c r="W672" i="62"/>
  <c r="AC656" i="62"/>
  <c r="W677" i="62"/>
  <c r="W663" i="62"/>
  <c r="W631" i="62"/>
  <c r="J656" i="62"/>
  <c r="W550" i="62"/>
  <c r="W590" i="62"/>
  <c r="R628" i="62"/>
  <c r="L656" i="62"/>
  <c r="V656" i="62"/>
  <c r="W669" i="62"/>
  <c r="W668" i="62"/>
  <c r="W667" i="62"/>
  <c r="W665" i="62"/>
  <c r="W661" i="62"/>
  <c r="W660" i="62"/>
  <c r="W659" i="62"/>
  <c r="W657" i="62"/>
  <c r="H676" i="62"/>
  <c r="AE676" i="62" s="1"/>
  <c r="H673" i="62"/>
  <c r="H672" i="62"/>
  <c r="AE672" i="62" s="1"/>
  <c r="H667" i="62"/>
  <c r="AE667" i="62" s="1"/>
  <c r="H666" i="62"/>
  <c r="AE666" i="62" s="1"/>
  <c r="H661" i="62"/>
  <c r="AE661" i="62" s="1"/>
  <c r="H657" i="62"/>
  <c r="AE657" i="62" s="1"/>
  <c r="AC680" i="62"/>
  <c r="AC679" i="62"/>
  <c r="AC678" i="62"/>
  <c r="AC677" i="62"/>
  <c r="AC676" i="62"/>
  <c r="AC675" i="62"/>
  <c r="AC674" i="62"/>
  <c r="AC673" i="62"/>
  <c r="AC672" i="62"/>
  <c r="AC671" i="62"/>
  <c r="AC670" i="62"/>
  <c r="AC669" i="62"/>
  <c r="AC668" i="62"/>
  <c r="AC667" i="62"/>
  <c r="AC666" i="62"/>
  <c r="AC665" i="62"/>
  <c r="AC664" i="62"/>
  <c r="AC663" i="62"/>
  <c r="AC662" i="62"/>
  <c r="AC661" i="62"/>
  <c r="AC660" i="62"/>
  <c r="AC659" i="62"/>
  <c r="AC658" i="62"/>
  <c r="AC657" i="62"/>
  <c r="W678" i="62"/>
  <c r="W674" i="62"/>
  <c r="W671" i="62"/>
  <c r="W670" i="62"/>
  <c r="H680" i="62"/>
  <c r="AE680" i="62" s="1"/>
  <c r="H679" i="62"/>
  <c r="AE679" i="62" s="1"/>
  <c r="AD673" i="62"/>
  <c r="H671" i="62"/>
  <c r="AE671" i="62" s="1"/>
  <c r="H670" i="62"/>
  <c r="AE670" i="62" s="1"/>
  <c r="AB680" i="62"/>
  <c r="AB679" i="62"/>
  <c r="AB678" i="62"/>
  <c r="AB677" i="62"/>
  <c r="AB676" i="62"/>
  <c r="AB675" i="62"/>
  <c r="AB674" i="62"/>
  <c r="AB673" i="62"/>
  <c r="AB672" i="62"/>
  <c r="AB671" i="62"/>
  <c r="AB670" i="62"/>
  <c r="AB669" i="62"/>
  <c r="AB668" i="62"/>
  <c r="AB667" i="62"/>
  <c r="AB666" i="62"/>
  <c r="AB665" i="62"/>
  <c r="AB664" i="62"/>
  <c r="AB663" i="62"/>
  <c r="AB662" i="62"/>
  <c r="AB661" i="62"/>
  <c r="AB660" i="62"/>
  <c r="AB659" i="62"/>
  <c r="AB658" i="62"/>
  <c r="AB657" i="62"/>
  <c r="H665" i="62"/>
  <c r="AE665" i="62" s="1"/>
  <c r="H664" i="62"/>
  <c r="AE664" i="62" s="1"/>
  <c r="H663" i="62"/>
  <c r="AE663" i="62" s="1"/>
  <c r="AA680" i="62"/>
  <c r="AA679" i="62"/>
  <c r="AA678" i="62"/>
  <c r="AA677" i="62"/>
  <c r="AA676" i="62"/>
  <c r="AA675" i="62"/>
  <c r="AA674" i="62"/>
  <c r="AA673" i="62"/>
  <c r="AA672" i="62"/>
  <c r="AA671" i="62"/>
  <c r="AA670" i="62"/>
  <c r="AA669" i="62"/>
  <c r="AA668" i="62"/>
  <c r="AA667" i="62"/>
  <c r="AA666" i="62"/>
  <c r="AA665" i="62"/>
  <c r="AA664" i="62"/>
  <c r="AA663" i="62"/>
  <c r="AA662" i="62"/>
  <c r="AA661" i="62"/>
  <c r="AA660" i="62"/>
  <c r="AA659" i="62"/>
  <c r="AA658" i="62"/>
  <c r="AA657" i="62"/>
  <c r="W680" i="62"/>
  <c r="W666" i="62"/>
  <c r="H678" i="62"/>
  <c r="AE678" i="62" s="1"/>
  <c r="H675" i="62"/>
  <c r="AE675" i="62" s="1"/>
  <c r="H669" i="62"/>
  <c r="AE669" i="62" s="1"/>
  <c r="H662" i="62"/>
  <c r="AE662" i="62" s="1"/>
  <c r="H660" i="62"/>
  <c r="AE660" i="62" s="1"/>
  <c r="H659" i="62"/>
  <c r="AE659" i="62" s="1"/>
  <c r="Z680" i="62"/>
  <c r="Z679" i="62"/>
  <c r="Z678" i="62"/>
  <c r="Z677" i="62"/>
  <c r="Z676" i="62"/>
  <c r="Z675" i="62"/>
  <c r="Z674" i="62"/>
  <c r="Z673" i="62"/>
  <c r="Z672" i="62"/>
  <c r="Z671" i="62"/>
  <c r="Z670" i="62"/>
  <c r="Z669" i="62"/>
  <c r="Z668" i="62"/>
  <c r="Z667" i="62"/>
  <c r="Z666" i="62"/>
  <c r="Z665" i="62"/>
  <c r="Z664" i="62"/>
  <c r="Z663" i="62"/>
  <c r="Z662" i="62"/>
  <c r="Z661" i="62"/>
  <c r="Z660" i="62"/>
  <c r="Z659" i="62"/>
  <c r="Z658" i="62"/>
  <c r="Z657" i="62"/>
  <c r="Y680" i="62"/>
  <c r="L680" i="62"/>
  <c r="Y679" i="62"/>
  <c r="L679" i="62"/>
  <c r="Y678" i="62"/>
  <c r="L678" i="62"/>
  <c r="Y677" i="62"/>
  <c r="L677" i="62"/>
  <c r="Y676" i="62"/>
  <c r="L676" i="62"/>
  <c r="Y675" i="62"/>
  <c r="L675" i="62"/>
  <c r="Y674" i="62"/>
  <c r="L674" i="62"/>
  <c r="Y673" i="62"/>
  <c r="L673" i="62"/>
  <c r="Y672" i="62"/>
  <c r="L672" i="62"/>
  <c r="Y671" i="62"/>
  <c r="L671" i="62"/>
  <c r="Y670" i="62"/>
  <c r="L670" i="62"/>
  <c r="Y669" i="62"/>
  <c r="L669" i="62"/>
  <c r="Y668" i="62"/>
  <c r="L668" i="62"/>
  <c r="Y667" i="62"/>
  <c r="L667" i="62"/>
  <c r="Y666" i="62"/>
  <c r="L666" i="62"/>
  <c r="Y665" i="62"/>
  <c r="L665" i="62"/>
  <c r="Y664" i="62"/>
  <c r="L664" i="62"/>
  <c r="Y663" i="62"/>
  <c r="L663" i="62"/>
  <c r="Y662" i="62"/>
  <c r="L662" i="62"/>
  <c r="Y661" i="62"/>
  <c r="L661" i="62"/>
  <c r="Y660" i="62"/>
  <c r="L660" i="62"/>
  <c r="Y659" i="62"/>
  <c r="L659" i="62"/>
  <c r="Y658" i="62"/>
  <c r="L658" i="62"/>
  <c r="Y657" i="62"/>
  <c r="L657" i="62"/>
  <c r="H677" i="62"/>
  <c r="AE677" i="62" s="1"/>
  <c r="H674" i="62"/>
  <c r="AE674" i="62" s="1"/>
  <c r="H668" i="62"/>
  <c r="AE668" i="62" s="1"/>
  <c r="H658" i="62"/>
  <c r="AE658" i="62" s="1"/>
  <c r="X680" i="62"/>
  <c r="X679" i="62"/>
  <c r="X678" i="62"/>
  <c r="X677" i="62"/>
  <c r="X676" i="62"/>
  <c r="X675" i="62"/>
  <c r="X674" i="62"/>
  <c r="X673" i="62"/>
  <c r="X672" i="62"/>
  <c r="X671" i="62"/>
  <c r="X670" i="62"/>
  <c r="X669" i="62"/>
  <c r="X668" i="62"/>
  <c r="X667" i="62"/>
  <c r="X666" i="62"/>
  <c r="X665" i="62"/>
  <c r="X664" i="62"/>
  <c r="X663" i="62"/>
  <c r="X662" i="62"/>
  <c r="X661" i="62"/>
  <c r="X660" i="62"/>
  <c r="X659" i="62"/>
  <c r="X658" i="62"/>
  <c r="X657" i="62"/>
  <c r="W656" i="62"/>
  <c r="X656" i="62"/>
  <c r="T636" i="62"/>
  <c r="T601" i="62"/>
  <c r="R652" i="62"/>
  <c r="R644" i="62"/>
  <c r="W630" i="62"/>
  <c r="T651" i="62"/>
  <c r="T647" i="62"/>
  <c r="T643" i="62"/>
  <c r="T639" i="62"/>
  <c r="T635" i="62"/>
  <c r="T631" i="62"/>
  <c r="L628" i="62"/>
  <c r="T650" i="62"/>
  <c r="T646" i="62"/>
  <c r="T642" i="62"/>
  <c r="T638" i="62"/>
  <c r="T634" i="62"/>
  <c r="T630" i="62"/>
  <c r="T649" i="62"/>
  <c r="T645" i="62"/>
  <c r="T641" i="62"/>
  <c r="T637" i="62"/>
  <c r="T633" i="62"/>
  <c r="T629" i="62"/>
  <c r="N628" i="62"/>
  <c r="AA628" i="62"/>
  <c r="AB628" i="62"/>
  <c r="W652" i="62"/>
  <c r="R587" i="62"/>
  <c r="W646" i="62"/>
  <c r="J628" i="62"/>
  <c r="W651" i="62"/>
  <c r="W649" i="62"/>
  <c r="H652" i="62"/>
  <c r="AE652" i="62" s="1"/>
  <c r="H651" i="62"/>
  <c r="AE651" i="62" s="1"/>
  <c r="H650" i="62"/>
  <c r="AE650" i="62" s="1"/>
  <c r="H649" i="62"/>
  <c r="AE649" i="62" s="1"/>
  <c r="H648" i="62"/>
  <c r="AE648" i="62" s="1"/>
  <c r="H647" i="62"/>
  <c r="AE647" i="62" s="1"/>
  <c r="H646" i="62"/>
  <c r="AE646" i="62" s="1"/>
  <c r="AD645" i="62"/>
  <c r="H645" i="62"/>
  <c r="H644" i="62"/>
  <c r="AE644" i="62" s="1"/>
  <c r="H643" i="62"/>
  <c r="AE643" i="62" s="1"/>
  <c r="H642" i="62"/>
  <c r="AE642" i="62" s="1"/>
  <c r="H641" i="62"/>
  <c r="AE641" i="62" s="1"/>
  <c r="H640" i="62"/>
  <c r="AE640" i="62" s="1"/>
  <c r="H639" i="62"/>
  <c r="AE639" i="62" s="1"/>
  <c r="H638" i="62"/>
  <c r="AE638" i="62" s="1"/>
  <c r="H637" i="62"/>
  <c r="AE637" i="62" s="1"/>
  <c r="H636" i="62"/>
  <c r="AE636" i="62" s="1"/>
  <c r="H635" i="62"/>
  <c r="AE635" i="62" s="1"/>
  <c r="H634" i="62"/>
  <c r="AE634" i="62" s="1"/>
  <c r="H633" i="62"/>
  <c r="AE633" i="62" s="1"/>
  <c r="H632" i="62"/>
  <c r="AE632" i="62" s="1"/>
  <c r="H631" i="62"/>
  <c r="AE631" i="62" s="1"/>
  <c r="H630" i="62"/>
  <c r="AE630" i="62" s="1"/>
  <c r="H629" i="62"/>
  <c r="AE629" i="62" s="1"/>
  <c r="W650" i="62"/>
  <c r="W648" i="62"/>
  <c r="W647" i="62"/>
  <c r="W645" i="62"/>
  <c r="W639" i="62"/>
  <c r="W635" i="62"/>
  <c r="W633" i="62"/>
  <c r="W629" i="62"/>
  <c r="AC652" i="62"/>
  <c r="AC651" i="62"/>
  <c r="AC650" i="62"/>
  <c r="AC649" i="62"/>
  <c r="AC648" i="62"/>
  <c r="AC647" i="62"/>
  <c r="AC646" i="62"/>
  <c r="AC645" i="62"/>
  <c r="AC644" i="62"/>
  <c r="AC643" i="62"/>
  <c r="AC642" i="62"/>
  <c r="AC641" i="62"/>
  <c r="AC640" i="62"/>
  <c r="AC639" i="62"/>
  <c r="AC638" i="62"/>
  <c r="AC637" i="62"/>
  <c r="AC636" i="62"/>
  <c r="AC635" i="62"/>
  <c r="AC634" i="62"/>
  <c r="AC633" i="62"/>
  <c r="AC632" i="62"/>
  <c r="AC631" i="62"/>
  <c r="AC630" i="62"/>
  <c r="AC629" i="62"/>
  <c r="AE645" i="62"/>
  <c r="W642" i="62"/>
  <c r="W641" i="62"/>
  <c r="W632" i="62"/>
  <c r="AB652" i="62"/>
  <c r="N652" i="62"/>
  <c r="AD652" i="62" s="1"/>
  <c r="AB651" i="62"/>
  <c r="N651" i="62"/>
  <c r="AD651" i="62" s="1"/>
  <c r="AB650" i="62"/>
  <c r="N650" i="62"/>
  <c r="AD650" i="62" s="1"/>
  <c r="AB649" i="62"/>
  <c r="N649" i="62"/>
  <c r="AD649" i="62" s="1"/>
  <c r="AB648" i="62"/>
  <c r="N648" i="62"/>
  <c r="AD648" i="62" s="1"/>
  <c r="AB647" i="62"/>
  <c r="N647" i="62"/>
  <c r="AD647" i="62" s="1"/>
  <c r="AB646" i="62"/>
  <c r="N646" i="62"/>
  <c r="AD646" i="62" s="1"/>
  <c r="AB645" i="62"/>
  <c r="N645" i="62"/>
  <c r="AB644" i="62"/>
  <c r="N644" i="62"/>
  <c r="AD644" i="62" s="1"/>
  <c r="AB643" i="62"/>
  <c r="N643" i="62"/>
  <c r="AD643" i="62" s="1"/>
  <c r="AB642" i="62"/>
  <c r="N642" i="62"/>
  <c r="AD642" i="62" s="1"/>
  <c r="AB641" i="62"/>
  <c r="N641" i="62"/>
  <c r="AD641" i="62" s="1"/>
  <c r="AB640" i="62"/>
  <c r="N640" i="62"/>
  <c r="AD640" i="62" s="1"/>
  <c r="AB639" i="62"/>
  <c r="N639" i="62"/>
  <c r="AD639" i="62" s="1"/>
  <c r="AB638" i="62"/>
  <c r="N638" i="62"/>
  <c r="AD638" i="62" s="1"/>
  <c r="AB637" i="62"/>
  <c r="N637" i="62"/>
  <c r="AD637" i="62" s="1"/>
  <c r="AB636" i="62"/>
  <c r="N636" i="62"/>
  <c r="AD636" i="62" s="1"/>
  <c r="AB635" i="62"/>
  <c r="N635" i="62"/>
  <c r="AD635" i="62" s="1"/>
  <c r="AB634" i="62"/>
  <c r="N634" i="62"/>
  <c r="AD634" i="62" s="1"/>
  <c r="AB633" i="62"/>
  <c r="N633" i="62"/>
  <c r="AD633" i="62" s="1"/>
  <c r="AB632" i="62"/>
  <c r="N632" i="62"/>
  <c r="AD632" i="62" s="1"/>
  <c r="AB631" i="62"/>
  <c r="N631" i="62"/>
  <c r="AD631" i="62" s="1"/>
  <c r="AB630" i="62"/>
  <c r="N630" i="62"/>
  <c r="AD630" i="62" s="1"/>
  <c r="AB629" i="62"/>
  <c r="N629" i="62"/>
  <c r="AD629" i="62" s="1"/>
  <c r="AA652" i="62"/>
  <c r="V652" i="62"/>
  <c r="AA651" i="62"/>
  <c r="V651" i="62"/>
  <c r="AA650" i="62"/>
  <c r="V650" i="62"/>
  <c r="AA649" i="62"/>
  <c r="V649" i="62"/>
  <c r="AA648" i="62"/>
  <c r="V648" i="62"/>
  <c r="AA647" i="62"/>
  <c r="V647" i="62"/>
  <c r="AA646" i="62"/>
  <c r="V646" i="62"/>
  <c r="AA645" i="62"/>
  <c r="V645" i="62"/>
  <c r="AA644" i="62"/>
  <c r="V644" i="62"/>
  <c r="AA643" i="62"/>
  <c r="V643" i="62"/>
  <c r="AA642" i="62"/>
  <c r="V642" i="62"/>
  <c r="AA641" i="62"/>
  <c r="V641" i="62"/>
  <c r="AA640" i="62"/>
  <c r="V640" i="62"/>
  <c r="AA639" i="62"/>
  <c r="V639" i="62"/>
  <c r="AA638" i="62"/>
  <c r="V638" i="62"/>
  <c r="AA637" i="62"/>
  <c r="V637" i="62"/>
  <c r="AA636" i="62"/>
  <c r="V636" i="62"/>
  <c r="AA635" i="62"/>
  <c r="V635" i="62"/>
  <c r="AA634" i="62"/>
  <c r="V634" i="62"/>
  <c r="AA633" i="62"/>
  <c r="V633" i="62"/>
  <c r="AA632" i="62"/>
  <c r="V632" i="62"/>
  <c r="AA631" i="62"/>
  <c r="V631" i="62"/>
  <c r="AA630" i="62"/>
  <c r="V630" i="62"/>
  <c r="AA629" i="62"/>
  <c r="V629" i="62"/>
  <c r="Z652" i="62"/>
  <c r="Z651" i="62"/>
  <c r="Z650" i="62"/>
  <c r="Z649" i="62"/>
  <c r="Z648" i="62"/>
  <c r="Z647" i="62"/>
  <c r="Z646" i="62"/>
  <c r="Z645" i="62"/>
  <c r="Z644" i="62"/>
  <c r="Z643" i="62"/>
  <c r="Z642" i="62"/>
  <c r="Z641" i="62"/>
  <c r="Z640" i="62"/>
  <c r="Z639" i="62"/>
  <c r="Z638" i="62"/>
  <c r="Z637" i="62"/>
  <c r="Z636" i="62"/>
  <c r="Z635" i="62"/>
  <c r="Z634" i="62"/>
  <c r="Z633" i="62"/>
  <c r="Z632" i="62"/>
  <c r="Z631" i="62"/>
  <c r="Z630" i="62"/>
  <c r="Z629" i="62"/>
  <c r="W634" i="62"/>
  <c r="Y652" i="62"/>
  <c r="L652" i="62"/>
  <c r="Y651" i="62"/>
  <c r="L651" i="62"/>
  <c r="Y650" i="62"/>
  <c r="L650" i="62"/>
  <c r="Y649" i="62"/>
  <c r="L649" i="62"/>
  <c r="Y648" i="62"/>
  <c r="L648" i="62"/>
  <c r="Y647" i="62"/>
  <c r="L647" i="62"/>
  <c r="Y646" i="62"/>
  <c r="L646" i="62"/>
  <c r="Y645" i="62"/>
  <c r="L645" i="62"/>
  <c r="Y644" i="62"/>
  <c r="L644" i="62"/>
  <c r="Y643" i="62"/>
  <c r="L643" i="62"/>
  <c r="Y642" i="62"/>
  <c r="L642" i="62"/>
  <c r="Y641" i="62"/>
  <c r="L641" i="62"/>
  <c r="Y640" i="62"/>
  <c r="L640" i="62"/>
  <c r="Y639" i="62"/>
  <c r="L639" i="62"/>
  <c r="Y638" i="62"/>
  <c r="L638" i="62"/>
  <c r="Y637" i="62"/>
  <c r="L637" i="62"/>
  <c r="Y636" i="62"/>
  <c r="L636" i="62"/>
  <c r="Y635" i="62"/>
  <c r="L635" i="62"/>
  <c r="Y634" i="62"/>
  <c r="L634" i="62"/>
  <c r="Y633" i="62"/>
  <c r="L633" i="62"/>
  <c r="Y632" i="62"/>
  <c r="L632" i="62"/>
  <c r="Y631" i="62"/>
  <c r="L631" i="62"/>
  <c r="Y630" i="62"/>
  <c r="L630" i="62"/>
  <c r="Y629" i="62"/>
  <c r="L629" i="62"/>
  <c r="W644" i="62"/>
  <c r="W640" i="62"/>
  <c r="W637" i="62"/>
  <c r="W636" i="62"/>
  <c r="X652" i="62"/>
  <c r="X651" i="62"/>
  <c r="X650" i="62"/>
  <c r="X649" i="62"/>
  <c r="X648" i="62"/>
  <c r="X647" i="62"/>
  <c r="X646" i="62"/>
  <c r="X645" i="62"/>
  <c r="X644" i="62"/>
  <c r="X643" i="62"/>
  <c r="X642" i="62"/>
  <c r="X641" i="62"/>
  <c r="X640" i="62"/>
  <c r="X639" i="62"/>
  <c r="X638" i="62"/>
  <c r="X637" i="62"/>
  <c r="X636" i="62"/>
  <c r="X635" i="62"/>
  <c r="X634" i="62"/>
  <c r="X633" i="62"/>
  <c r="X632" i="62"/>
  <c r="X631" i="62"/>
  <c r="X630" i="62"/>
  <c r="X629" i="62"/>
  <c r="W628" i="62"/>
  <c r="X628" i="62"/>
  <c r="H628" i="62"/>
  <c r="Y628" i="62"/>
  <c r="Z628" i="62"/>
  <c r="V628" i="62"/>
  <c r="N601" i="62"/>
  <c r="W607" i="62"/>
  <c r="R463" i="62"/>
  <c r="W608" i="62"/>
  <c r="W603" i="62"/>
  <c r="W617" i="62"/>
  <c r="W616" i="62"/>
  <c r="W609" i="62"/>
  <c r="W585" i="62"/>
  <c r="W613" i="62"/>
  <c r="W612" i="62"/>
  <c r="W611" i="62"/>
  <c r="T575" i="62"/>
  <c r="R549" i="62"/>
  <c r="W619" i="62"/>
  <c r="W604" i="62"/>
  <c r="R569" i="62"/>
  <c r="W551" i="62"/>
  <c r="W605" i="62"/>
  <c r="W622" i="62"/>
  <c r="R561" i="62"/>
  <c r="W583" i="62"/>
  <c r="AE618" i="62"/>
  <c r="T624" i="62"/>
  <c r="H624" i="62"/>
  <c r="AE624" i="62" s="1"/>
  <c r="T623" i="62"/>
  <c r="H623" i="62"/>
  <c r="AE623" i="62" s="1"/>
  <c r="T622" i="62"/>
  <c r="H622" i="62"/>
  <c r="AE622" i="62" s="1"/>
  <c r="T621" i="62"/>
  <c r="H621" i="62"/>
  <c r="AE621" i="62" s="1"/>
  <c r="T620" i="62"/>
  <c r="H620" i="62"/>
  <c r="AE620" i="62" s="1"/>
  <c r="T619" i="62"/>
  <c r="H619" i="62"/>
  <c r="AE619" i="62" s="1"/>
  <c r="AD618" i="62"/>
  <c r="T618" i="62"/>
  <c r="H618" i="62"/>
  <c r="T617" i="62"/>
  <c r="H617" i="62"/>
  <c r="AE617" i="62" s="1"/>
  <c r="T616" i="62"/>
  <c r="H616" i="62"/>
  <c r="AE616" i="62" s="1"/>
  <c r="T615" i="62"/>
  <c r="H615" i="62"/>
  <c r="AE615" i="62" s="1"/>
  <c r="T614" i="62"/>
  <c r="H614" i="62"/>
  <c r="AE614" i="62" s="1"/>
  <c r="T613" i="62"/>
  <c r="H613" i="62"/>
  <c r="AE613" i="62" s="1"/>
  <c r="T612" i="62"/>
  <c r="H612" i="62"/>
  <c r="AE612" i="62" s="1"/>
  <c r="T611" i="62"/>
  <c r="H611" i="62"/>
  <c r="AE611" i="62" s="1"/>
  <c r="T610" i="62"/>
  <c r="H610" i="62"/>
  <c r="AE610" i="62" s="1"/>
  <c r="T609" i="62"/>
  <c r="H609" i="62"/>
  <c r="AE609" i="62" s="1"/>
  <c r="T608" i="62"/>
  <c r="H608" i="62"/>
  <c r="AE608" i="62" s="1"/>
  <c r="T607" i="62"/>
  <c r="H607" i="62"/>
  <c r="AE607" i="62" s="1"/>
  <c r="T606" i="62"/>
  <c r="H606" i="62"/>
  <c r="AE606" i="62" s="1"/>
  <c r="T605" i="62"/>
  <c r="H605" i="62"/>
  <c r="AE605" i="62" s="1"/>
  <c r="T604" i="62"/>
  <c r="H604" i="62"/>
  <c r="AE604" i="62" s="1"/>
  <c r="T603" i="62"/>
  <c r="H603" i="62"/>
  <c r="AE603" i="62" s="1"/>
  <c r="T602" i="62"/>
  <c r="H602" i="62"/>
  <c r="AE602" i="62" s="1"/>
  <c r="W602" i="62"/>
  <c r="AC624" i="62"/>
  <c r="AC623" i="62"/>
  <c r="AC622" i="62"/>
  <c r="AC621" i="62"/>
  <c r="AC620" i="62"/>
  <c r="AC619" i="62"/>
  <c r="AC618" i="62"/>
  <c r="AC617" i="62"/>
  <c r="AC616" i="62"/>
  <c r="AC615" i="62"/>
  <c r="AC614" i="62"/>
  <c r="AC613" i="62"/>
  <c r="AC612" i="62"/>
  <c r="AC611" i="62"/>
  <c r="AC610" i="62"/>
  <c r="AC609" i="62"/>
  <c r="AC608" i="62"/>
  <c r="AC607" i="62"/>
  <c r="AC606" i="62"/>
  <c r="AC605" i="62"/>
  <c r="AC604" i="62"/>
  <c r="AC603" i="62"/>
  <c r="AC602" i="62"/>
  <c r="AB624" i="62"/>
  <c r="N624" i="62"/>
  <c r="AD624" i="62" s="1"/>
  <c r="AB623" i="62"/>
  <c r="N623" i="62"/>
  <c r="AD623" i="62" s="1"/>
  <c r="AB622" i="62"/>
  <c r="N622" i="62"/>
  <c r="AD622" i="62" s="1"/>
  <c r="AB621" i="62"/>
  <c r="N621" i="62"/>
  <c r="AD621" i="62" s="1"/>
  <c r="AB620" i="62"/>
  <c r="N620" i="62"/>
  <c r="AD620" i="62" s="1"/>
  <c r="AB619" i="62"/>
  <c r="N619" i="62"/>
  <c r="AD619" i="62" s="1"/>
  <c r="AB618" i="62"/>
  <c r="N618" i="62"/>
  <c r="AB617" i="62"/>
  <c r="N617" i="62"/>
  <c r="AD617" i="62" s="1"/>
  <c r="AB616" i="62"/>
  <c r="N616" i="62"/>
  <c r="AD616" i="62" s="1"/>
  <c r="AB615" i="62"/>
  <c r="N615" i="62"/>
  <c r="AD615" i="62" s="1"/>
  <c r="AB614" i="62"/>
  <c r="N614" i="62"/>
  <c r="AD614" i="62" s="1"/>
  <c r="AB613" i="62"/>
  <c r="N613" i="62"/>
  <c r="AD613" i="62" s="1"/>
  <c r="AB612" i="62"/>
  <c r="N612" i="62"/>
  <c r="AD612" i="62" s="1"/>
  <c r="AB611" i="62"/>
  <c r="N611" i="62"/>
  <c r="AD611" i="62" s="1"/>
  <c r="AB610" i="62"/>
  <c r="N610" i="62"/>
  <c r="AD610" i="62" s="1"/>
  <c r="AB609" i="62"/>
  <c r="N609" i="62"/>
  <c r="AD609" i="62" s="1"/>
  <c r="AB608" i="62"/>
  <c r="N608" i="62"/>
  <c r="AD608" i="62" s="1"/>
  <c r="AB607" i="62"/>
  <c r="N607" i="62"/>
  <c r="AD607" i="62" s="1"/>
  <c r="AB606" i="62"/>
  <c r="N606" i="62"/>
  <c r="AD606" i="62" s="1"/>
  <c r="AB605" i="62"/>
  <c r="N605" i="62"/>
  <c r="AD605" i="62" s="1"/>
  <c r="AB604" i="62"/>
  <c r="N604" i="62"/>
  <c r="AD604" i="62" s="1"/>
  <c r="AB603" i="62"/>
  <c r="N603" i="62"/>
  <c r="AD603" i="62" s="1"/>
  <c r="AB602" i="62"/>
  <c r="N602" i="62"/>
  <c r="AD602" i="62" s="1"/>
  <c r="W624" i="62"/>
  <c r="W620" i="62"/>
  <c r="AA624" i="62"/>
  <c r="V624" i="62"/>
  <c r="AA623" i="62"/>
  <c r="V623" i="62"/>
  <c r="AA622" i="62"/>
  <c r="V622" i="62"/>
  <c r="AA621" i="62"/>
  <c r="V621" i="62"/>
  <c r="AA620" i="62"/>
  <c r="V620" i="62"/>
  <c r="AA619" i="62"/>
  <c r="V619" i="62"/>
  <c r="AA618" i="62"/>
  <c r="V618" i="62"/>
  <c r="AA617" i="62"/>
  <c r="V617" i="62"/>
  <c r="AA616" i="62"/>
  <c r="V616" i="62"/>
  <c r="AA615" i="62"/>
  <c r="V615" i="62"/>
  <c r="AA614" i="62"/>
  <c r="V614" i="62"/>
  <c r="AA613" i="62"/>
  <c r="V613" i="62"/>
  <c r="AA612" i="62"/>
  <c r="V612" i="62"/>
  <c r="AA611" i="62"/>
  <c r="V611" i="62"/>
  <c r="AA610" i="62"/>
  <c r="V610" i="62"/>
  <c r="AA609" i="62"/>
  <c r="V609" i="62"/>
  <c r="AA608" i="62"/>
  <c r="V608" i="62"/>
  <c r="AA607" i="62"/>
  <c r="V607" i="62"/>
  <c r="AA606" i="62"/>
  <c r="V606" i="62"/>
  <c r="AA605" i="62"/>
  <c r="V605" i="62"/>
  <c r="AA604" i="62"/>
  <c r="V604" i="62"/>
  <c r="AA603" i="62"/>
  <c r="V603" i="62"/>
  <c r="AA602" i="62"/>
  <c r="V602" i="62"/>
  <c r="W621" i="62"/>
  <c r="W618" i="62"/>
  <c r="W614" i="62"/>
  <c r="W610" i="62"/>
  <c r="W606" i="62"/>
  <c r="Z624" i="62"/>
  <c r="Z623" i="62"/>
  <c r="Z622" i="62"/>
  <c r="Z621" i="62"/>
  <c r="Z620" i="62"/>
  <c r="Z619" i="62"/>
  <c r="Z618" i="62"/>
  <c r="Z617" i="62"/>
  <c r="Z616" i="62"/>
  <c r="Z615" i="62"/>
  <c r="Z614" i="62"/>
  <c r="Z613" i="62"/>
  <c r="Z612" i="62"/>
  <c r="Z611" i="62"/>
  <c r="Z610" i="62"/>
  <c r="Z609" i="62"/>
  <c r="Z608" i="62"/>
  <c r="Z607" i="62"/>
  <c r="Z606" i="62"/>
  <c r="Z605" i="62"/>
  <c r="Z604" i="62"/>
  <c r="Z603" i="62"/>
  <c r="Z602" i="62"/>
  <c r="Y624" i="62"/>
  <c r="L624" i="62"/>
  <c r="Y623" i="62"/>
  <c r="L623" i="62"/>
  <c r="Y622" i="62"/>
  <c r="L622" i="62"/>
  <c r="Y621" i="62"/>
  <c r="L621" i="62"/>
  <c r="Y620" i="62"/>
  <c r="L620" i="62"/>
  <c r="Y619" i="62"/>
  <c r="L619" i="62"/>
  <c r="Y618" i="62"/>
  <c r="L618" i="62"/>
  <c r="Y617" i="62"/>
  <c r="L617" i="62"/>
  <c r="Y616" i="62"/>
  <c r="L616" i="62"/>
  <c r="Y615" i="62"/>
  <c r="L615" i="62"/>
  <c r="Y614" i="62"/>
  <c r="L614" i="62"/>
  <c r="Y613" i="62"/>
  <c r="L613" i="62"/>
  <c r="Y612" i="62"/>
  <c r="L612" i="62"/>
  <c r="Y611" i="62"/>
  <c r="L611" i="62"/>
  <c r="Y610" i="62"/>
  <c r="L610" i="62"/>
  <c r="Y609" i="62"/>
  <c r="L609" i="62"/>
  <c r="Y608" i="62"/>
  <c r="L608" i="62"/>
  <c r="Y607" i="62"/>
  <c r="L607" i="62"/>
  <c r="Y606" i="62"/>
  <c r="L606" i="62"/>
  <c r="Y605" i="62"/>
  <c r="L605" i="62"/>
  <c r="Y604" i="62"/>
  <c r="L604" i="62"/>
  <c r="Y603" i="62"/>
  <c r="L603" i="62"/>
  <c r="Y602" i="62"/>
  <c r="L602" i="62"/>
  <c r="W623" i="62"/>
  <c r="W615" i="62"/>
  <c r="X624" i="62"/>
  <c r="X623" i="62"/>
  <c r="X622" i="62"/>
  <c r="X621" i="62"/>
  <c r="X620" i="62"/>
  <c r="X619" i="62"/>
  <c r="X618" i="62"/>
  <c r="X617" i="62"/>
  <c r="X616" i="62"/>
  <c r="X615" i="62"/>
  <c r="X614" i="62"/>
  <c r="X613" i="62"/>
  <c r="X612" i="62"/>
  <c r="X611" i="62"/>
  <c r="X610" i="62"/>
  <c r="X609" i="62"/>
  <c r="X608" i="62"/>
  <c r="X607" i="62"/>
  <c r="X606" i="62"/>
  <c r="X605" i="62"/>
  <c r="X604" i="62"/>
  <c r="X603" i="62"/>
  <c r="X602" i="62"/>
  <c r="W601" i="62"/>
  <c r="X601" i="62"/>
  <c r="H601" i="62"/>
  <c r="Y601" i="62"/>
  <c r="Z601" i="62"/>
  <c r="J601" i="62"/>
  <c r="AA601" i="62"/>
  <c r="L601" i="62"/>
  <c r="AB601" i="62"/>
  <c r="V601" i="62"/>
  <c r="Z519" i="62"/>
  <c r="R585" i="62"/>
  <c r="R583" i="62"/>
  <c r="W581" i="62"/>
  <c r="W579" i="62"/>
  <c r="W574" i="62"/>
  <c r="R581" i="62"/>
  <c r="R579" i="62"/>
  <c r="W577" i="62"/>
  <c r="R574" i="62"/>
  <c r="Z523" i="62"/>
  <c r="R545" i="62"/>
  <c r="R577" i="62"/>
  <c r="AC597" i="62"/>
  <c r="R563" i="62"/>
  <c r="R597" i="62"/>
  <c r="R594" i="62"/>
  <c r="AC593" i="62"/>
  <c r="R591" i="62"/>
  <c r="R589" i="62"/>
  <c r="R565" i="62"/>
  <c r="R553" i="62"/>
  <c r="R590" i="62"/>
  <c r="V573" i="62"/>
  <c r="W537" i="62"/>
  <c r="W523" i="62"/>
  <c r="T546" i="62"/>
  <c r="N573" i="62"/>
  <c r="W584" i="62"/>
  <c r="W580" i="62"/>
  <c r="W576" i="62"/>
  <c r="Z541" i="62"/>
  <c r="Y573" i="62"/>
  <c r="R593" i="62"/>
  <c r="R588" i="62"/>
  <c r="R584" i="62"/>
  <c r="R580" i="62"/>
  <c r="T576" i="62"/>
  <c r="J541" i="62"/>
  <c r="Z538" i="62"/>
  <c r="T529" i="62"/>
  <c r="R568" i="62"/>
  <c r="R559" i="62"/>
  <c r="R558" i="62"/>
  <c r="R548" i="62"/>
  <c r="AC573" i="62"/>
  <c r="R596" i="62"/>
  <c r="R592" i="62"/>
  <c r="W575" i="62"/>
  <c r="T521" i="62"/>
  <c r="AC595" i="62"/>
  <c r="R573" i="62"/>
  <c r="W586" i="62"/>
  <c r="W582" i="62"/>
  <c r="W578" i="62"/>
  <c r="W554" i="62"/>
  <c r="W553" i="62"/>
  <c r="H573" i="62"/>
  <c r="R595" i="62"/>
  <c r="R586" i="62"/>
  <c r="R582" i="62"/>
  <c r="R578" i="62"/>
  <c r="J596" i="62"/>
  <c r="X596" i="62"/>
  <c r="L596" i="62"/>
  <c r="Y596" i="62"/>
  <c r="Z596" i="62"/>
  <c r="V596" i="62"/>
  <c r="AA596" i="62"/>
  <c r="N596" i="62"/>
  <c r="AD596" i="62" s="1"/>
  <c r="AB596" i="62"/>
  <c r="H596" i="62"/>
  <c r="AE596" i="62" s="1"/>
  <c r="J594" i="62"/>
  <c r="X594" i="62"/>
  <c r="L594" i="62"/>
  <c r="Y594" i="62"/>
  <c r="Z594" i="62"/>
  <c r="V594" i="62"/>
  <c r="AA594" i="62"/>
  <c r="N594" i="62"/>
  <c r="AD594" i="62" s="1"/>
  <c r="AB594" i="62"/>
  <c r="H594" i="62"/>
  <c r="AE594" i="62" s="1"/>
  <c r="J589" i="62"/>
  <c r="X589" i="62"/>
  <c r="L589" i="62"/>
  <c r="Y589" i="62"/>
  <c r="Z589" i="62"/>
  <c r="AC589" i="62"/>
  <c r="V589" i="62"/>
  <c r="AA589" i="62"/>
  <c r="N589" i="62"/>
  <c r="AD589" i="62" s="1"/>
  <c r="AB589" i="62"/>
  <c r="H589" i="62"/>
  <c r="AE589" i="62" s="1"/>
  <c r="J588" i="62"/>
  <c r="X588" i="62"/>
  <c r="AC588" i="62"/>
  <c r="L588" i="62"/>
  <c r="Y588" i="62"/>
  <c r="Z588" i="62"/>
  <c r="V588" i="62"/>
  <c r="AA588" i="62"/>
  <c r="N588" i="62"/>
  <c r="AD588" i="62" s="1"/>
  <c r="AB588" i="62"/>
  <c r="H588" i="62"/>
  <c r="AE588" i="62" s="1"/>
  <c r="J591" i="62"/>
  <c r="X591" i="62"/>
  <c r="L591" i="62"/>
  <c r="Y591" i="62"/>
  <c r="AC591" i="62"/>
  <c r="Z591" i="62"/>
  <c r="V591" i="62"/>
  <c r="AA591" i="62"/>
  <c r="N591" i="62"/>
  <c r="AD591" i="62" s="1"/>
  <c r="AB591" i="62"/>
  <c r="H591" i="62"/>
  <c r="AE591" i="62" s="1"/>
  <c r="J597" i="62"/>
  <c r="X597" i="62"/>
  <c r="L597" i="62"/>
  <c r="Y597" i="62"/>
  <c r="Z597" i="62"/>
  <c r="V597" i="62"/>
  <c r="AA597" i="62"/>
  <c r="N597" i="62"/>
  <c r="AD597" i="62" s="1"/>
  <c r="AB597" i="62"/>
  <c r="H597" i="62"/>
  <c r="AE597" i="62" s="1"/>
  <c r="AC596" i="62"/>
  <c r="J595" i="62"/>
  <c r="X595" i="62"/>
  <c r="L595" i="62"/>
  <c r="Y595" i="62"/>
  <c r="Z595" i="62"/>
  <c r="V595" i="62"/>
  <c r="AA595" i="62"/>
  <c r="N595" i="62"/>
  <c r="AD595" i="62" s="1"/>
  <c r="AB595" i="62"/>
  <c r="H595" i="62"/>
  <c r="AE595" i="62" s="1"/>
  <c r="AC594" i="62"/>
  <c r="J593" i="62"/>
  <c r="X593" i="62"/>
  <c r="L593" i="62"/>
  <c r="Y593" i="62"/>
  <c r="Z593" i="62"/>
  <c r="V593" i="62"/>
  <c r="AA593" i="62"/>
  <c r="N593" i="62"/>
  <c r="AD593" i="62" s="1"/>
  <c r="AB593" i="62"/>
  <c r="H593" i="62"/>
  <c r="AE593" i="62" s="1"/>
  <c r="J592" i="62"/>
  <c r="X592" i="62"/>
  <c r="L592" i="62"/>
  <c r="Y592" i="62"/>
  <c r="AC592" i="62"/>
  <c r="Z592" i="62"/>
  <c r="V592" i="62"/>
  <c r="AA592" i="62"/>
  <c r="N592" i="62"/>
  <c r="AD592" i="62" s="1"/>
  <c r="AB592" i="62"/>
  <c r="H592" i="62"/>
  <c r="AE592" i="62" s="1"/>
  <c r="W594" i="62"/>
  <c r="J590" i="62"/>
  <c r="X590" i="62"/>
  <c r="L590" i="62"/>
  <c r="Y590" i="62"/>
  <c r="Z590" i="62"/>
  <c r="AC590" i="62"/>
  <c r="V590" i="62"/>
  <c r="AA590" i="62"/>
  <c r="N590" i="62"/>
  <c r="AB590" i="62"/>
  <c r="H590" i="62"/>
  <c r="AD590" i="62"/>
  <c r="W589" i="62"/>
  <c r="J587" i="62"/>
  <c r="X587" i="62"/>
  <c r="L587" i="62"/>
  <c r="Y587" i="62"/>
  <c r="AC587" i="62"/>
  <c r="Z587" i="62"/>
  <c r="V587" i="62"/>
  <c r="AA587" i="62"/>
  <c r="N587" i="62"/>
  <c r="AD587" i="62" s="1"/>
  <c r="AB587" i="62"/>
  <c r="H587" i="62"/>
  <c r="AE587" i="62" s="1"/>
  <c r="H586" i="62"/>
  <c r="AE586" i="62" s="1"/>
  <c r="H585" i="62"/>
  <c r="AE585" i="62" s="1"/>
  <c r="H584" i="62"/>
  <c r="AE584" i="62" s="1"/>
  <c r="H583" i="62"/>
  <c r="AE583" i="62" s="1"/>
  <c r="H582" i="62"/>
  <c r="AE582" i="62" s="1"/>
  <c r="H581" i="62"/>
  <c r="AE581" i="62" s="1"/>
  <c r="H580" i="62"/>
  <c r="AE580" i="62" s="1"/>
  <c r="H579" i="62"/>
  <c r="AE579" i="62" s="1"/>
  <c r="H578" i="62"/>
  <c r="AE578" i="62" s="1"/>
  <c r="H577" i="62"/>
  <c r="AE577" i="62" s="1"/>
  <c r="H576" i="62"/>
  <c r="AE576" i="62" s="1"/>
  <c r="H575" i="62"/>
  <c r="AE575" i="62" s="1"/>
  <c r="H574" i="62"/>
  <c r="AE574" i="62" s="1"/>
  <c r="AB586" i="62"/>
  <c r="N586" i="62"/>
  <c r="AD586" i="62" s="1"/>
  <c r="AB585" i="62"/>
  <c r="N585" i="62"/>
  <c r="AD585" i="62" s="1"/>
  <c r="AB584" i="62"/>
  <c r="N584" i="62"/>
  <c r="AD584" i="62" s="1"/>
  <c r="AB583" i="62"/>
  <c r="N583" i="62"/>
  <c r="AD583" i="62" s="1"/>
  <c r="AB582" i="62"/>
  <c r="N582" i="62"/>
  <c r="AD582" i="62" s="1"/>
  <c r="AB581" i="62"/>
  <c r="N581" i="62"/>
  <c r="AD581" i="62" s="1"/>
  <c r="AB580" i="62"/>
  <c r="N580" i="62"/>
  <c r="AD580" i="62" s="1"/>
  <c r="AB579" i="62"/>
  <c r="N579" i="62"/>
  <c r="AD579" i="62" s="1"/>
  <c r="AB578" i="62"/>
  <c r="N578" i="62"/>
  <c r="AD578" i="62" s="1"/>
  <c r="AB577" i="62"/>
  <c r="N577" i="62"/>
  <c r="AD577" i="62" s="1"/>
  <c r="AB576" i="62"/>
  <c r="N576" i="62"/>
  <c r="AD576" i="62" s="1"/>
  <c r="AB575" i="62"/>
  <c r="N575" i="62"/>
  <c r="AD575" i="62" s="1"/>
  <c r="AB574" i="62"/>
  <c r="N574" i="62"/>
  <c r="AD574" i="62" s="1"/>
  <c r="AC586" i="62"/>
  <c r="AA586" i="62"/>
  <c r="V586" i="62"/>
  <c r="AA585" i="62"/>
  <c r="V585" i="62"/>
  <c r="AA584" i="62"/>
  <c r="V584" i="62"/>
  <c r="AA583" i="62"/>
  <c r="V583" i="62"/>
  <c r="AA582" i="62"/>
  <c r="V582" i="62"/>
  <c r="AA581" i="62"/>
  <c r="V581" i="62"/>
  <c r="AA580" i="62"/>
  <c r="V580" i="62"/>
  <c r="AA579" i="62"/>
  <c r="V579" i="62"/>
  <c r="AA578" i="62"/>
  <c r="V578" i="62"/>
  <c r="AA577" i="62"/>
  <c r="V577" i="62"/>
  <c r="AA576" i="62"/>
  <c r="V576" i="62"/>
  <c r="AA575" i="62"/>
  <c r="V575" i="62"/>
  <c r="AA574" i="62"/>
  <c r="V574" i="62"/>
  <c r="AC585" i="62"/>
  <c r="AC578" i="62"/>
  <c r="AC576" i="62"/>
  <c r="AC575" i="62"/>
  <c r="AC574" i="62"/>
  <c r="Z586" i="62"/>
  <c r="Z585" i="62"/>
  <c r="Z584" i="62"/>
  <c r="Z583" i="62"/>
  <c r="Z582" i="62"/>
  <c r="Z581" i="62"/>
  <c r="Z580" i="62"/>
  <c r="Z579" i="62"/>
  <c r="Z578" i="62"/>
  <c r="Z577" i="62"/>
  <c r="Z576" i="62"/>
  <c r="Z575" i="62"/>
  <c r="Z574" i="62"/>
  <c r="AC577" i="62"/>
  <c r="Y586" i="62"/>
  <c r="L586" i="62"/>
  <c r="Y585" i="62"/>
  <c r="L585" i="62"/>
  <c r="Y584" i="62"/>
  <c r="L584" i="62"/>
  <c r="Y583" i="62"/>
  <c r="L583" i="62"/>
  <c r="Y582" i="62"/>
  <c r="L582" i="62"/>
  <c r="Y581" i="62"/>
  <c r="L581" i="62"/>
  <c r="Y580" i="62"/>
  <c r="L580" i="62"/>
  <c r="Y579" i="62"/>
  <c r="L579" i="62"/>
  <c r="Y578" i="62"/>
  <c r="L578" i="62"/>
  <c r="Y577" i="62"/>
  <c r="L577" i="62"/>
  <c r="Y576" i="62"/>
  <c r="L576" i="62"/>
  <c r="Y575" i="62"/>
  <c r="L575" i="62"/>
  <c r="Y574" i="62"/>
  <c r="L574" i="62"/>
  <c r="AC584" i="62"/>
  <c r="AC583" i="62"/>
  <c r="AC582" i="62"/>
  <c r="AC581" i="62"/>
  <c r="AC580" i="62"/>
  <c r="AC579" i="62"/>
  <c r="X586" i="62"/>
  <c r="X585" i="62"/>
  <c r="X584" i="62"/>
  <c r="X583" i="62"/>
  <c r="X582" i="62"/>
  <c r="X581" i="62"/>
  <c r="X580" i="62"/>
  <c r="X579" i="62"/>
  <c r="X578" i="62"/>
  <c r="X577" i="62"/>
  <c r="X576" i="62"/>
  <c r="X575" i="62"/>
  <c r="X574" i="62"/>
  <c r="W573" i="62"/>
  <c r="X573" i="62"/>
  <c r="Z573" i="62"/>
  <c r="J573" i="62"/>
  <c r="AA573" i="62"/>
  <c r="L573" i="62"/>
  <c r="V517" i="62"/>
  <c r="Z527" i="62"/>
  <c r="N517" i="62"/>
  <c r="Z524" i="62"/>
  <c r="R557" i="62"/>
  <c r="AA517" i="62"/>
  <c r="R517" i="62"/>
  <c r="T537" i="62"/>
  <c r="J545" i="62"/>
  <c r="R564" i="62"/>
  <c r="R560" i="62"/>
  <c r="R554" i="62"/>
  <c r="R550" i="62"/>
  <c r="L545" i="62"/>
  <c r="H481" i="62"/>
  <c r="AE481" i="62" s="1"/>
  <c r="N545" i="62"/>
  <c r="AA545" i="62"/>
  <c r="AE562" i="62"/>
  <c r="W552" i="62"/>
  <c r="W547" i="62"/>
  <c r="Z529" i="62"/>
  <c r="Z525" i="62"/>
  <c r="W520" i="62"/>
  <c r="AB545" i="62"/>
  <c r="R567" i="62"/>
  <c r="W556" i="62"/>
  <c r="R552" i="62"/>
  <c r="R547" i="62"/>
  <c r="R566" i="62"/>
  <c r="R562" i="62"/>
  <c r="R556" i="62"/>
  <c r="W546" i="62"/>
  <c r="R479" i="62"/>
  <c r="R555" i="62"/>
  <c r="R551" i="62"/>
  <c r="J563" i="62"/>
  <c r="X563" i="62"/>
  <c r="L563" i="62"/>
  <c r="Y563" i="62"/>
  <c r="Z563" i="62"/>
  <c r="V563" i="62"/>
  <c r="AA563" i="62"/>
  <c r="N563" i="62"/>
  <c r="AD563" i="62" s="1"/>
  <c r="AB563" i="62"/>
  <c r="AC563" i="62"/>
  <c r="H563" i="62"/>
  <c r="AE563" i="62" s="1"/>
  <c r="J568" i="62"/>
  <c r="X568" i="62"/>
  <c r="L568" i="62"/>
  <c r="Y568" i="62"/>
  <c r="Z568" i="62"/>
  <c r="V568" i="62"/>
  <c r="AA568" i="62"/>
  <c r="N568" i="62"/>
  <c r="AD568" i="62" s="1"/>
  <c r="AB568" i="62"/>
  <c r="AC568" i="62"/>
  <c r="H568" i="62"/>
  <c r="AE568" i="62" s="1"/>
  <c r="J560" i="62"/>
  <c r="X560" i="62"/>
  <c r="L560" i="62"/>
  <c r="Y560" i="62"/>
  <c r="Z560" i="62"/>
  <c r="V560" i="62"/>
  <c r="AA560" i="62"/>
  <c r="N560" i="62"/>
  <c r="AD560" i="62" s="1"/>
  <c r="AB560" i="62"/>
  <c r="AC560" i="62"/>
  <c r="H560" i="62"/>
  <c r="AE560" i="62" s="1"/>
  <c r="J565" i="62"/>
  <c r="X565" i="62"/>
  <c r="L565" i="62"/>
  <c r="Y565" i="62"/>
  <c r="Z565" i="62"/>
  <c r="V565" i="62"/>
  <c r="AA565" i="62"/>
  <c r="N565" i="62"/>
  <c r="AD565" i="62" s="1"/>
  <c r="AB565" i="62"/>
  <c r="AC565" i="62"/>
  <c r="H565" i="62"/>
  <c r="AE565" i="62" s="1"/>
  <c r="J562" i="62"/>
  <c r="X562" i="62"/>
  <c r="L562" i="62"/>
  <c r="Y562" i="62"/>
  <c r="Z562" i="62"/>
  <c r="V562" i="62"/>
  <c r="AA562" i="62"/>
  <c r="N562" i="62"/>
  <c r="AB562" i="62"/>
  <c r="AC562" i="62"/>
  <c r="H562" i="62"/>
  <c r="AD562" i="62"/>
  <c r="J567" i="62"/>
  <c r="X567" i="62"/>
  <c r="L567" i="62"/>
  <c r="Y567" i="62"/>
  <c r="Z567" i="62"/>
  <c r="V567" i="62"/>
  <c r="AA567" i="62"/>
  <c r="N567" i="62"/>
  <c r="AD567" i="62" s="1"/>
  <c r="AB567" i="62"/>
  <c r="AC567" i="62"/>
  <c r="H567" i="62"/>
  <c r="AE567" i="62" s="1"/>
  <c r="J564" i="62"/>
  <c r="X564" i="62"/>
  <c r="L564" i="62"/>
  <c r="Y564" i="62"/>
  <c r="Z564" i="62"/>
  <c r="V564" i="62"/>
  <c r="AA564" i="62"/>
  <c r="N564" i="62"/>
  <c r="AD564" i="62" s="1"/>
  <c r="AB564" i="62"/>
  <c r="AC564" i="62"/>
  <c r="H564" i="62"/>
  <c r="AE564" i="62" s="1"/>
  <c r="J566" i="62"/>
  <c r="X566" i="62"/>
  <c r="AC566" i="62"/>
  <c r="L566" i="62"/>
  <c r="Y566" i="62"/>
  <c r="Z566" i="62"/>
  <c r="V566" i="62"/>
  <c r="AA566" i="62"/>
  <c r="N566" i="62"/>
  <c r="AD566" i="62" s="1"/>
  <c r="AB566" i="62"/>
  <c r="H566" i="62"/>
  <c r="AE566" i="62" s="1"/>
  <c r="J569" i="62"/>
  <c r="X569" i="62"/>
  <c r="L569" i="62"/>
  <c r="Y569" i="62"/>
  <c r="Z569" i="62"/>
  <c r="V569" i="62"/>
  <c r="AA569" i="62"/>
  <c r="N569" i="62"/>
  <c r="AD569" i="62" s="1"/>
  <c r="AB569" i="62"/>
  <c r="AC569" i="62"/>
  <c r="H569" i="62"/>
  <c r="AE569" i="62" s="1"/>
  <c r="W568" i="62"/>
  <c r="J561" i="62"/>
  <c r="X561" i="62"/>
  <c r="L561" i="62"/>
  <c r="Y561" i="62"/>
  <c r="Z561" i="62"/>
  <c r="V561" i="62"/>
  <c r="AA561" i="62"/>
  <c r="N561" i="62"/>
  <c r="AD561" i="62" s="1"/>
  <c r="AB561" i="62"/>
  <c r="AC561" i="62"/>
  <c r="H561" i="62"/>
  <c r="AE561" i="62" s="1"/>
  <c r="W560" i="62"/>
  <c r="W558" i="62"/>
  <c r="W555" i="62"/>
  <c r="W549" i="62"/>
  <c r="H559" i="62"/>
  <c r="AE559" i="62" s="1"/>
  <c r="H558" i="62"/>
  <c r="AE558" i="62" s="1"/>
  <c r="H557" i="62"/>
  <c r="AE557" i="62" s="1"/>
  <c r="H556" i="62"/>
  <c r="AE556" i="62" s="1"/>
  <c r="H555" i="62"/>
  <c r="AE555" i="62" s="1"/>
  <c r="H554" i="62"/>
  <c r="AE554" i="62" s="1"/>
  <c r="H553" i="62"/>
  <c r="AE553" i="62" s="1"/>
  <c r="H552" i="62"/>
  <c r="AE552" i="62" s="1"/>
  <c r="H551" i="62"/>
  <c r="AE551" i="62" s="1"/>
  <c r="H550" i="62"/>
  <c r="AE550" i="62" s="1"/>
  <c r="H549" i="62"/>
  <c r="AE549" i="62" s="1"/>
  <c r="H548" i="62"/>
  <c r="AE548" i="62" s="1"/>
  <c r="H547" i="62"/>
  <c r="AE547" i="62" s="1"/>
  <c r="H546" i="62"/>
  <c r="AE546" i="62" s="1"/>
  <c r="AC559" i="62"/>
  <c r="AC558" i="62"/>
  <c r="AC557" i="62"/>
  <c r="AC556" i="62"/>
  <c r="AC555" i="62"/>
  <c r="AC554" i="62"/>
  <c r="AC553" i="62"/>
  <c r="AC552" i="62"/>
  <c r="AC551" i="62"/>
  <c r="AC550" i="62"/>
  <c r="AC549" i="62"/>
  <c r="AC548" i="62"/>
  <c r="AC547" i="62"/>
  <c r="AC546" i="62"/>
  <c r="AB559" i="62"/>
  <c r="N559" i="62"/>
  <c r="AD559" i="62" s="1"/>
  <c r="AB558" i="62"/>
  <c r="N558" i="62"/>
  <c r="AD558" i="62" s="1"/>
  <c r="AB557" i="62"/>
  <c r="N557" i="62"/>
  <c r="AD557" i="62" s="1"/>
  <c r="AB556" i="62"/>
  <c r="N556" i="62"/>
  <c r="AD556" i="62" s="1"/>
  <c r="AB555" i="62"/>
  <c r="N555" i="62"/>
  <c r="AD555" i="62" s="1"/>
  <c r="AB554" i="62"/>
  <c r="N554" i="62"/>
  <c r="AD554" i="62" s="1"/>
  <c r="AB553" i="62"/>
  <c r="N553" i="62"/>
  <c r="AD553" i="62" s="1"/>
  <c r="AB552" i="62"/>
  <c r="N552" i="62"/>
  <c r="AD552" i="62" s="1"/>
  <c r="AB551" i="62"/>
  <c r="N551" i="62"/>
  <c r="AD551" i="62" s="1"/>
  <c r="AB550" i="62"/>
  <c r="N550" i="62"/>
  <c r="AD550" i="62" s="1"/>
  <c r="AB549" i="62"/>
  <c r="N549" i="62"/>
  <c r="AD549" i="62" s="1"/>
  <c r="AB548" i="62"/>
  <c r="N548" i="62"/>
  <c r="AD548" i="62" s="1"/>
  <c r="AB547" i="62"/>
  <c r="N547" i="62"/>
  <c r="AD547" i="62" s="1"/>
  <c r="AB546" i="62"/>
  <c r="N546" i="62"/>
  <c r="AD546" i="62" s="1"/>
  <c r="AA559" i="62"/>
  <c r="V559" i="62"/>
  <c r="AA558" i="62"/>
  <c r="V558" i="62"/>
  <c r="AA557" i="62"/>
  <c r="V557" i="62"/>
  <c r="AA556" i="62"/>
  <c r="V556" i="62"/>
  <c r="AA555" i="62"/>
  <c r="V555" i="62"/>
  <c r="AA554" i="62"/>
  <c r="V554" i="62"/>
  <c r="AA553" i="62"/>
  <c r="V553" i="62"/>
  <c r="AA552" i="62"/>
  <c r="V552" i="62"/>
  <c r="AA551" i="62"/>
  <c r="V551" i="62"/>
  <c r="AA550" i="62"/>
  <c r="V550" i="62"/>
  <c r="AA549" i="62"/>
  <c r="V549" i="62"/>
  <c r="AA548" i="62"/>
  <c r="V548" i="62"/>
  <c r="AA547" i="62"/>
  <c r="V547" i="62"/>
  <c r="AA546" i="62"/>
  <c r="V546" i="62"/>
  <c r="W559" i="62"/>
  <c r="W557" i="62"/>
  <c r="Z559" i="62"/>
  <c r="Z558" i="62"/>
  <c r="Z557" i="62"/>
  <c r="Z556" i="62"/>
  <c r="Z555" i="62"/>
  <c r="Z554" i="62"/>
  <c r="Z553" i="62"/>
  <c r="Z552" i="62"/>
  <c r="Z551" i="62"/>
  <c r="Z550" i="62"/>
  <c r="Z549" i="62"/>
  <c r="Z548" i="62"/>
  <c r="Z547" i="62"/>
  <c r="Z546" i="62"/>
  <c r="W548" i="62"/>
  <c r="Y559" i="62"/>
  <c r="L559" i="62"/>
  <c r="Y558" i="62"/>
  <c r="L558" i="62"/>
  <c r="Y557" i="62"/>
  <c r="L557" i="62"/>
  <c r="Y556" i="62"/>
  <c r="L556" i="62"/>
  <c r="Y555" i="62"/>
  <c r="L555" i="62"/>
  <c r="Y554" i="62"/>
  <c r="L554" i="62"/>
  <c r="Y553" i="62"/>
  <c r="L553" i="62"/>
  <c r="Y552" i="62"/>
  <c r="L552" i="62"/>
  <c r="Y551" i="62"/>
  <c r="L551" i="62"/>
  <c r="Y550" i="62"/>
  <c r="L550" i="62"/>
  <c r="Y549" i="62"/>
  <c r="L549" i="62"/>
  <c r="Y548" i="62"/>
  <c r="L548" i="62"/>
  <c r="Y547" i="62"/>
  <c r="L547" i="62"/>
  <c r="Y546" i="62"/>
  <c r="L546" i="62"/>
  <c r="X559" i="62"/>
  <c r="X558" i="62"/>
  <c r="X557" i="62"/>
  <c r="X556" i="62"/>
  <c r="X555" i="62"/>
  <c r="X554" i="62"/>
  <c r="X553" i="62"/>
  <c r="X552" i="62"/>
  <c r="X551" i="62"/>
  <c r="X550" i="62"/>
  <c r="X549" i="62"/>
  <c r="X548" i="62"/>
  <c r="X547" i="62"/>
  <c r="X546" i="62"/>
  <c r="W545" i="62"/>
  <c r="X545" i="62"/>
  <c r="H545" i="62"/>
  <c r="Y545" i="62"/>
  <c r="Z545" i="62"/>
  <c r="V545" i="62"/>
  <c r="R475" i="62"/>
  <c r="R541" i="62"/>
  <c r="R533" i="62"/>
  <c r="R525" i="62"/>
  <c r="J474" i="62"/>
  <c r="W496" i="62"/>
  <c r="Z526" i="62"/>
  <c r="T540" i="62"/>
  <c r="T536" i="62"/>
  <c r="T532" i="62"/>
  <c r="T528" i="62"/>
  <c r="T524" i="62"/>
  <c r="T520" i="62"/>
  <c r="Z528" i="62"/>
  <c r="Z521" i="62"/>
  <c r="T539" i="62"/>
  <c r="T535" i="62"/>
  <c r="T531" i="62"/>
  <c r="T527" i="62"/>
  <c r="T523" i="62"/>
  <c r="T519" i="62"/>
  <c r="AC472" i="62"/>
  <c r="R467" i="62"/>
  <c r="X472" i="62"/>
  <c r="W494" i="62"/>
  <c r="AE534" i="62"/>
  <c r="Z531" i="62"/>
  <c r="Z530" i="62"/>
  <c r="T538" i="62"/>
  <c r="T534" i="62"/>
  <c r="T530" i="62"/>
  <c r="T526" i="62"/>
  <c r="T522" i="62"/>
  <c r="T518" i="62"/>
  <c r="L472" i="62"/>
  <c r="R483" i="62"/>
  <c r="W531" i="62"/>
  <c r="T482" i="62"/>
  <c r="T466" i="62"/>
  <c r="W541" i="62"/>
  <c r="Z534" i="62"/>
  <c r="W519" i="62"/>
  <c r="W489" i="62"/>
  <c r="J517" i="62"/>
  <c r="Z540" i="62"/>
  <c r="J537" i="62"/>
  <c r="Z533" i="62"/>
  <c r="Z532" i="62"/>
  <c r="W540" i="62"/>
  <c r="Z539" i="62"/>
  <c r="W526" i="62"/>
  <c r="AB472" i="62"/>
  <c r="T474" i="62"/>
  <c r="W490" i="62"/>
  <c r="W517" i="62"/>
  <c r="W539" i="62"/>
  <c r="Z522" i="62"/>
  <c r="W522" i="62"/>
  <c r="AA479" i="62"/>
  <c r="N472" i="62"/>
  <c r="AD472" i="62" s="1"/>
  <c r="AC517" i="62"/>
  <c r="J539" i="62"/>
  <c r="Z537" i="62"/>
  <c r="W521" i="62"/>
  <c r="Z520" i="62"/>
  <c r="L540" i="62"/>
  <c r="Y540" i="62"/>
  <c r="V540" i="62"/>
  <c r="AA540" i="62"/>
  <c r="N540" i="62"/>
  <c r="AD540" i="62" s="1"/>
  <c r="AB540" i="62"/>
  <c r="AC540" i="62"/>
  <c r="H540" i="62"/>
  <c r="AE540" i="62" s="1"/>
  <c r="L538" i="62"/>
  <c r="Y538" i="62"/>
  <c r="V538" i="62"/>
  <c r="AA538" i="62"/>
  <c r="N538" i="62"/>
  <c r="AD538" i="62" s="1"/>
  <c r="AB538" i="62"/>
  <c r="AC538" i="62"/>
  <c r="H538" i="62"/>
  <c r="AE538" i="62" s="1"/>
  <c r="J535" i="62"/>
  <c r="X535" i="62"/>
  <c r="L535" i="62"/>
  <c r="Y535" i="62"/>
  <c r="V535" i="62"/>
  <c r="AA535" i="62"/>
  <c r="N535" i="62"/>
  <c r="AD535" i="62" s="1"/>
  <c r="AB535" i="62"/>
  <c r="AC535" i="62"/>
  <c r="H535" i="62"/>
  <c r="AE535" i="62" s="1"/>
  <c r="J534" i="62"/>
  <c r="X534" i="62"/>
  <c r="L534" i="62"/>
  <c r="Y534" i="62"/>
  <c r="V534" i="62"/>
  <c r="AA534" i="62"/>
  <c r="N534" i="62"/>
  <c r="AB534" i="62"/>
  <c r="AC534" i="62"/>
  <c r="H534" i="62"/>
  <c r="AD534" i="62"/>
  <c r="J536" i="62"/>
  <c r="X536" i="62"/>
  <c r="L536" i="62"/>
  <c r="Y536" i="62"/>
  <c r="V536" i="62"/>
  <c r="AA536" i="62"/>
  <c r="N536" i="62"/>
  <c r="AD536" i="62" s="1"/>
  <c r="AB536" i="62"/>
  <c r="AC536" i="62"/>
  <c r="H536" i="62"/>
  <c r="AE536" i="62" s="1"/>
  <c r="Z536" i="62"/>
  <c r="L541" i="62"/>
  <c r="Y541" i="62"/>
  <c r="V541" i="62"/>
  <c r="AA541" i="62"/>
  <c r="N541" i="62"/>
  <c r="AD541" i="62" s="1"/>
  <c r="AB541" i="62"/>
  <c r="AC541" i="62"/>
  <c r="H541" i="62"/>
  <c r="AE541" i="62" s="1"/>
  <c r="X540" i="62"/>
  <c r="L539" i="62"/>
  <c r="Y539" i="62"/>
  <c r="V539" i="62"/>
  <c r="AA539" i="62"/>
  <c r="N539" i="62"/>
  <c r="AD539" i="62" s="1"/>
  <c r="AB539" i="62"/>
  <c r="AC539" i="62"/>
  <c r="H539" i="62"/>
  <c r="AE539" i="62" s="1"/>
  <c r="X538" i="62"/>
  <c r="L537" i="62"/>
  <c r="Y537" i="62"/>
  <c r="V537" i="62"/>
  <c r="AA537" i="62"/>
  <c r="N537" i="62"/>
  <c r="AD537" i="62" s="1"/>
  <c r="AB537" i="62"/>
  <c r="AC537" i="62"/>
  <c r="H537" i="62"/>
  <c r="AE537" i="62" s="1"/>
  <c r="W536" i="62"/>
  <c r="W538" i="62"/>
  <c r="Z535" i="62"/>
  <c r="W533" i="62"/>
  <c r="W530" i="62"/>
  <c r="W529" i="62"/>
  <c r="W527" i="62"/>
  <c r="W524" i="62"/>
  <c r="H533" i="62"/>
  <c r="AE533" i="62" s="1"/>
  <c r="H532" i="62"/>
  <c r="AE532" i="62" s="1"/>
  <c r="H531" i="62"/>
  <c r="AE531" i="62" s="1"/>
  <c r="H530" i="62"/>
  <c r="AE530" i="62" s="1"/>
  <c r="H529" i="62"/>
  <c r="AE529" i="62" s="1"/>
  <c r="H528" i="62"/>
  <c r="AE528" i="62" s="1"/>
  <c r="H527" i="62"/>
  <c r="AE527" i="62" s="1"/>
  <c r="H526" i="62"/>
  <c r="AE526" i="62" s="1"/>
  <c r="H525" i="62"/>
  <c r="AE525" i="62" s="1"/>
  <c r="H524" i="62"/>
  <c r="AE524" i="62" s="1"/>
  <c r="H523" i="62"/>
  <c r="AE523" i="62" s="1"/>
  <c r="H522" i="62"/>
  <c r="AE522" i="62" s="1"/>
  <c r="H521" i="62"/>
  <c r="AE521" i="62" s="1"/>
  <c r="H520" i="62"/>
  <c r="AE520" i="62" s="1"/>
  <c r="H519" i="62"/>
  <c r="AE519" i="62" s="1"/>
  <c r="H518" i="62"/>
  <c r="AE518" i="62" s="1"/>
  <c r="W532" i="62"/>
  <c r="W528" i="62"/>
  <c r="W525" i="62"/>
  <c r="W518" i="62"/>
  <c r="AC533" i="62"/>
  <c r="AC532" i="62"/>
  <c r="AC531" i="62"/>
  <c r="AC530" i="62"/>
  <c r="AC529" i="62"/>
  <c r="AC528" i="62"/>
  <c r="AC527" i="62"/>
  <c r="AC526" i="62"/>
  <c r="AC525" i="62"/>
  <c r="AC524" i="62"/>
  <c r="AC523" i="62"/>
  <c r="AC522" i="62"/>
  <c r="AC521" i="62"/>
  <c r="AC520" i="62"/>
  <c r="AC519" i="62"/>
  <c r="AC518" i="62"/>
  <c r="AB533" i="62"/>
  <c r="N533" i="62"/>
  <c r="AD533" i="62" s="1"/>
  <c r="AB532" i="62"/>
  <c r="N532" i="62"/>
  <c r="AD532" i="62" s="1"/>
  <c r="AB531" i="62"/>
  <c r="N531" i="62"/>
  <c r="AD531" i="62" s="1"/>
  <c r="AB530" i="62"/>
  <c r="N530" i="62"/>
  <c r="AD530" i="62" s="1"/>
  <c r="AB529" i="62"/>
  <c r="N529" i="62"/>
  <c r="AD529" i="62" s="1"/>
  <c r="AB528" i="62"/>
  <c r="N528" i="62"/>
  <c r="AD528" i="62" s="1"/>
  <c r="AB527" i="62"/>
  <c r="N527" i="62"/>
  <c r="AD527" i="62" s="1"/>
  <c r="AB526" i="62"/>
  <c r="N526" i="62"/>
  <c r="AD526" i="62" s="1"/>
  <c r="AB525" i="62"/>
  <c r="N525" i="62"/>
  <c r="AD525" i="62" s="1"/>
  <c r="AB524" i="62"/>
  <c r="N524" i="62"/>
  <c r="AD524" i="62" s="1"/>
  <c r="AB523" i="62"/>
  <c r="N523" i="62"/>
  <c r="AD523" i="62" s="1"/>
  <c r="AB522" i="62"/>
  <c r="N522" i="62"/>
  <c r="AD522" i="62" s="1"/>
  <c r="AB521" i="62"/>
  <c r="N521" i="62"/>
  <c r="AD521" i="62" s="1"/>
  <c r="AB520" i="62"/>
  <c r="N520" i="62"/>
  <c r="AD520" i="62" s="1"/>
  <c r="AB519" i="62"/>
  <c r="N519" i="62"/>
  <c r="AD519" i="62" s="1"/>
  <c r="AB518" i="62"/>
  <c r="N518" i="62"/>
  <c r="AD518" i="62" s="1"/>
  <c r="AA533" i="62"/>
  <c r="V533" i="62"/>
  <c r="AA532" i="62"/>
  <c r="V532" i="62"/>
  <c r="AA531" i="62"/>
  <c r="V531" i="62"/>
  <c r="AA530" i="62"/>
  <c r="V530" i="62"/>
  <c r="AA529" i="62"/>
  <c r="V529" i="62"/>
  <c r="AA528" i="62"/>
  <c r="V528" i="62"/>
  <c r="AA527" i="62"/>
  <c r="V527" i="62"/>
  <c r="AA526" i="62"/>
  <c r="V526" i="62"/>
  <c r="AA525" i="62"/>
  <c r="V525" i="62"/>
  <c r="AA524" i="62"/>
  <c r="V524" i="62"/>
  <c r="AA523" i="62"/>
  <c r="V523" i="62"/>
  <c r="AA522" i="62"/>
  <c r="V522" i="62"/>
  <c r="AA521" i="62"/>
  <c r="V521" i="62"/>
  <c r="AA520" i="62"/>
  <c r="V520" i="62"/>
  <c r="AA519" i="62"/>
  <c r="V519" i="62"/>
  <c r="AA518" i="62"/>
  <c r="V518" i="62"/>
  <c r="Z518" i="62"/>
  <c r="Y533" i="62"/>
  <c r="L533" i="62"/>
  <c r="Y532" i="62"/>
  <c r="L532" i="62"/>
  <c r="Y531" i="62"/>
  <c r="L531" i="62"/>
  <c r="Y530" i="62"/>
  <c r="L530" i="62"/>
  <c r="Y529" i="62"/>
  <c r="L529" i="62"/>
  <c r="Y528" i="62"/>
  <c r="L528" i="62"/>
  <c r="Y527" i="62"/>
  <c r="L527" i="62"/>
  <c r="Y526" i="62"/>
  <c r="L526" i="62"/>
  <c r="Y525" i="62"/>
  <c r="L525" i="62"/>
  <c r="Y524" i="62"/>
  <c r="L524" i="62"/>
  <c r="Y523" i="62"/>
  <c r="L523" i="62"/>
  <c r="Y522" i="62"/>
  <c r="L522" i="62"/>
  <c r="Y521" i="62"/>
  <c r="L521" i="62"/>
  <c r="Y520" i="62"/>
  <c r="L520" i="62"/>
  <c r="Y519" i="62"/>
  <c r="L519" i="62"/>
  <c r="Y518" i="62"/>
  <c r="L518" i="62"/>
  <c r="X533" i="62"/>
  <c r="X532" i="62"/>
  <c r="X531" i="62"/>
  <c r="X530" i="62"/>
  <c r="X529" i="62"/>
  <c r="X528" i="62"/>
  <c r="X527" i="62"/>
  <c r="X526" i="62"/>
  <c r="X525" i="62"/>
  <c r="X524" i="62"/>
  <c r="X523" i="62"/>
  <c r="X522" i="62"/>
  <c r="X521" i="62"/>
  <c r="X520" i="62"/>
  <c r="X519" i="62"/>
  <c r="X518" i="62"/>
  <c r="X517" i="62"/>
  <c r="H517" i="62"/>
  <c r="Y517" i="62"/>
  <c r="Z517" i="62"/>
  <c r="L517" i="62"/>
  <c r="T513" i="62"/>
  <c r="T509" i="62"/>
  <c r="T505" i="62"/>
  <c r="T501" i="62"/>
  <c r="T497" i="62"/>
  <c r="T493" i="62"/>
  <c r="J466" i="62"/>
  <c r="R465" i="62"/>
  <c r="V489" i="62"/>
  <c r="W495" i="62"/>
  <c r="T512" i="62"/>
  <c r="T508" i="62"/>
  <c r="T504" i="62"/>
  <c r="T500" i="62"/>
  <c r="T496" i="62"/>
  <c r="T492" i="62"/>
  <c r="AA489" i="62"/>
  <c r="W508" i="62"/>
  <c r="W497" i="62"/>
  <c r="T511" i="62"/>
  <c r="T507" i="62"/>
  <c r="T503" i="62"/>
  <c r="T499" i="62"/>
  <c r="T495" i="62"/>
  <c r="T491" i="62"/>
  <c r="R471" i="62"/>
  <c r="AA480" i="62"/>
  <c r="W472" i="62"/>
  <c r="V471" i="62"/>
  <c r="L468" i="62"/>
  <c r="W493" i="62"/>
  <c r="R489" i="62"/>
  <c r="T510" i="62"/>
  <c r="T506" i="62"/>
  <c r="T502" i="62"/>
  <c r="T498" i="62"/>
  <c r="T494" i="62"/>
  <c r="T490" i="62"/>
  <c r="R481" i="62"/>
  <c r="H474" i="62"/>
  <c r="AE474" i="62" s="1"/>
  <c r="V472" i="62"/>
  <c r="AA464" i="62"/>
  <c r="H489" i="62"/>
  <c r="AC489" i="62"/>
  <c r="W504" i="62"/>
  <c r="W500" i="62"/>
  <c r="Z465" i="62"/>
  <c r="Z464" i="62"/>
  <c r="W492" i="62"/>
  <c r="AC481" i="62"/>
  <c r="J482" i="62"/>
  <c r="AA481" i="62"/>
  <c r="AB474" i="62"/>
  <c r="Y465" i="62"/>
  <c r="J489" i="62"/>
  <c r="W503" i="62"/>
  <c r="W499" i="62"/>
  <c r="V481" i="62"/>
  <c r="AB475" i="62"/>
  <c r="AA474" i="62"/>
  <c r="W491" i="62"/>
  <c r="J483" i="62"/>
  <c r="J481" i="62"/>
  <c r="Y475" i="62"/>
  <c r="Y474" i="62"/>
  <c r="N489" i="62"/>
  <c r="W506" i="62"/>
  <c r="W502" i="62"/>
  <c r="W498" i="62"/>
  <c r="AB476" i="62"/>
  <c r="L474" i="62"/>
  <c r="AC473" i="62"/>
  <c r="Y489" i="62"/>
  <c r="W505" i="62"/>
  <c r="W501" i="62"/>
  <c r="J512" i="62"/>
  <c r="X512" i="62"/>
  <c r="L512" i="62"/>
  <c r="Y512" i="62"/>
  <c r="Z512" i="62"/>
  <c r="V512" i="62"/>
  <c r="AA512" i="62"/>
  <c r="N512" i="62"/>
  <c r="AD512" i="62" s="1"/>
  <c r="AB512" i="62"/>
  <c r="AC512" i="62"/>
  <c r="H512" i="62"/>
  <c r="AE512" i="62" s="1"/>
  <c r="J509" i="62"/>
  <c r="X509" i="62"/>
  <c r="L509" i="62"/>
  <c r="Y509" i="62"/>
  <c r="Z509" i="62"/>
  <c r="V509" i="62"/>
  <c r="AA509" i="62"/>
  <c r="N509" i="62"/>
  <c r="AD509" i="62" s="1"/>
  <c r="AB509" i="62"/>
  <c r="AC509" i="62"/>
  <c r="H509" i="62"/>
  <c r="AE509" i="62" s="1"/>
  <c r="J511" i="62"/>
  <c r="X511" i="62"/>
  <c r="L511" i="62"/>
  <c r="Y511" i="62"/>
  <c r="Z511" i="62"/>
  <c r="V511" i="62"/>
  <c r="AA511" i="62"/>
  <c r="N511" i="62"/>
  <c r="AD511" i="62" s="1"/>
  <c r="AB511" i="62"/>
  <c r="AC511" i="62"/>
  <c r="H511" i="62"/>
  <c r="AE511" i="62" s="1"/>
  <c r="J513" i="62"/>
  <c r="X513" i="62"/>
  <c r="L513" i="62"/>
  <c r="Y513" i="62"/>
  <c r="Z513" i="62"/>
  <c r="AC513" i="62"/>
  <c r="V513" i="62"/>
  <c r="AA513" i="62"/>
  <c r="N513" i="62"/>
  <c r="AD513" i="62" s="1"/>
  <c r="AB513" i="62"/>
  <c r="H513" i="62"/>
  <c r="AE513" i="62" s="1"/>
  <c r="J510" i="62"/>
  <c r="X510" i="62"/>
  <c r="Z510" i="62"/>
  <c r="L510" i="62"/>
  <c r="Y510" i="62"/>
  <c r="AC510" i="62"/>
  <c r="V510" i="62"/>
  <c r="AA510" i="62"/>
  <c r="N510" i="62"/>
  <c r="AD510" i="62" s="1"/>
  <c r="AB510" i="62"/>
  <c r="H510" i="62"/>
  <c r="AE510" i="62" s="1"/>
  <c r="W509" i="62"/>
  <c r="AE506" i="62"/>
  <c r="H508" i="62"/>
  <c r="AE508" i="62" s="1"/>
  <c r="H507" i="62"/>
  <c r="AE507" i="62" s="1"/>
  <c r="AD506" i="62"/>
  <c r="H506" i="62"/>
  <c r="H505" i="62"/>
  <c r="AE505" i="62" s="1"/>
  <c r="H504" i="62"/>
  <c r="AE504" i="62" s="1"/>
  <c r="H503" i="62"/>
  <c r="AE503" i="62" s="1"/>
  <c r="H502" i="62"/>
  <c r="AE502" i="62" s="1"/>
  <c r="H501" i="62"/>
  <c r="AE501" i="62" s="1"/>
  <c r="H500" i="62"/>
  <c r="AE500" i="62" s="1"/>
  <c r="H499" i="62"/>
  <c r="AE499" i="62" s="1"/>
  <c r="H498" i="62"/>
  <c r="AE498" i="62" s="1"/>
  <c r="H497" i="62"/>
  <c r="AE497" i="62" s="1"/>
  <c r="H496" i="62"/>
  <c r="AE496" i="62" s="1"/>
  <c r="H495" i="62"/>
  <c r="AE495" i="62" s="1"/>
  <c r="H494" i="62"/>
  <c r="AE494" i="62" s="1"/>
  <c r="H493" i="62"/>
  <c r="AE493" i="62" s="1"/>
  <c r="H492" i="62"/>
  <c r="AE492" i="62" s="1"/>
  <c r="H491" i="62"/>
  <c r="AE491" i="62" s="1"/>
  <c r="H490" i="62"/>
  <c r="AE490" i="62" s="1"/>
  <c r="AC508" i="62"/>
  <c r="AC506" i="62"/>
  <c r="AC504" i="62"/>
  <c r="AC503" i="62"/>
  <c r="AC502" i="62"/>
  <c r="AC501" i="62"/>
  <c r="AC500" i="62"/>
  <c r="AC498" i="62"/>
  <c r="AC497" i="62"/>
  <c r="AC496" i="62"/>
  <c r="AC495" i="62"/>
  <c r="AC494" i="62"/>
  <c r="AC493" i="62"/>
  <c r="AC492" i="62"/>
  <c r="AC491" i="62"/>
  <c r="AC490" i="62"/>
  <c r="AB508" i="62"/>
  <c r="N508" i="62"/>
  <c r="AD508" i="62" s="1"/>
  <c r="AB507" i="62"/>
  <c r="N507" i="62"/>
  <c r="AD507" i="62" s="1"/>
  <c r="AB506" i="62"/>
  <c r="N506" i="62"/>
  <c r="AB505" i="62"/>
  <c r="N505" i="62"/>
  <c r="AD505" i="62" s="1"/>
  <c r="AB504" i="62"/>
  <c r="N504" i="62"/>
  <c r="AD504" i="62" s="1"/>
  <c r="AB503" i="62"/>
  <c r="N503" i="62"/>
  <c r="AD503" i="62" s="1"/>
  <c r="AB502" i="62"/>
  <c r="N502" i="62"/>
  <c r="AD502" i="62" s="1"/>
  <c r="AB501" i="62"/>
  <c r="N501" i="62"/>
  <c r="AD501" i="62" s="1"/>
  <c r="AB500" i="62"/>
  <c r="N500" i="62"/>
  <c r="AD500" i="62" s="1"/>
  <c r="AB499" i="62"/>
  <c r="N499" i="62"/>
  <c r="AD499" i="62" s="1"/>
  <c r="AB498" i="62"/>
  <c r="N498" i="62"/>
  <c r="AD498" i="62" s="1"/>
  <c r="AB497" i="62"/>
  <c r="N497" i="62"/>
  <c r="AD497" i="62" s="1"/>
  <c r="AB496" i="62"/>
  <c r="N496" i="62"/>
  <c r="AD496" i="62" s="1"/>
  <c r="AB495" i="62"/>
  <c r="N495" i="62"/>
  <c r="AD495" i="62" s="1"/>
  <c r="AB494" i="62"/>
  <c r="N494" i="62"/>
  <c r="AD494" i="62" s="1"/>
  <c r="AB493" i="62"/>
  <c r="N493" i="62"/>
  <c r="AD493" i="62" s="1"/>
  <c r="AB492" i="62"/>
  <c r="N492" i="62"/>
  <c r="AD492" i="62" s="1"/>
  <c r="AB491" i="62"/>
  <c r="N491" i="62"/>
  <c r="AD491" i="62" s="1"/>
  <c r="AB490" i="62"/>
  <c r="N490" i="62"/>
  <c r="AD490" i="62" s="1"/>
  <c r="AC507" i="62"/>
  <c r="AC499" i="62"/>
  <c r="AA508" i="62"/>
  <c r="V508" i="62"/>
  <c r="AA507" i="62"/>
  <c r="V507" i="62"/>
  <c r="AA506" i="62"/>
  <c r="V506" i="62"/>
  <c r="AA505" i="62"/>
  <c r="V505" i="62"/>
  <c r="AA504" i="62"/>
  <c r="V504" i="62"/>
  <c r="AA503" i="62"/>
  <c r="V503" i="62"/>
  <c r="AA502" i="62"/>
  <c r="V502" i="62"/>
  <c r="AA501" i="62"/>
  <c r="V501" i="62"/>
  <c r="AA500" i="62"/>
  <c r="V500" i="62"/>
  <c r="AA499" i="62"/>
  <c r="V499" i="62"/>
  <c r="AA498" i="62"/>
  <c r="V498" i="62"/>
  <c r="AA497" i="62"/>
  <c r="V497" i="62"/>
  <c r="AA496" i="62"/>
  <c r="V496" i="62"/>
  <c r="AA495" i="62"/>
  <c r="V495" i="62"/>
  <c r="AA494" i="62"/>
  <c r="V494" i="62"/>
  <c r="AA493" i="62"/>
  <c r="V493" i="62"/>
  <c r="AA492" i="62"/>
  <c r="V492" i="62"/>
  <c r="AA491" i="62"/>
  <c r="V491" i="62"/>
  <c r="AA490" i="62"/>
  <c r="V490" i="62"/>
  <c r="AC505" i="62"/>
  <c r="Z508" i="62"/>
  <c r="Z507" i="62"/>
  <c r="Z506" i="62"/>
  <c r="Z505" i="62"/>
  <c r="Z504" i="62"/>
  <c r="Z503" i="62"/>
  <c r="Z502" i="62"/>
  <c r="Z501" i="62"/>
  <c r="Z500" i="62"/>
  <c r="Z499" i="62"/>
  <c r="Z498" i="62"/>
  <c r="Z497" i="62"/>
  <c r="Z496" i="62"/>
  <c r="Z495" i="62"/>
  <c r="Z494" i="62"/>
  <c r="Z493" i="62"/>
  <c r="Z492" i="62"/>
  <c r="Z491" i="62"/>
  <c r="Z490" i="62"/>
  <c r="Y508" i="62"/>
  <c r="L508" i="62"/>
  <c r="Y507" i="62"/>
  <c r="L507" i="62"/>
  <c r="Y506" i="62"/>
  <c r="L506" i="62"/>
  <c r="Y505" i="62"/>
  <c r="L505" i="62"/>
  <c r="Y504" i="62"/>
  <c r="L504" i="62"/>
  <c r="Y503" i="62"/>
  <c r="L503" i="62"/>
  <c r="Y502" i="62"/>
  <c r="L502" i="62"/>
  <c r="Y501" i="62"/>
  <c r="L501" i="62"/>
  <c r="Y500" i="62"/>
  <c r="L500" i="62"/>
  <c r="Y499" i="62"/>
  <c r="L499" i="62"/>
  <c r="Y498" i="62"/>
  <c r="L498" i="62"/>
  <c r="Y497" i="62"/>
  <c r="L497" i="62"/>
  <c r="Y496" i="62"/>
  <c r="L496" i="62"/>
  <c r="Y495" i="62"/>
  <c r="L495" i="62"/>
  <c r="Y494" i="62"/>
  <c r="L494" i="62"/>
  <c r="Y493" i="62"/>
  <c r="L493" i="62"/>
  <c r="Y492" i="62"/>
  <c r="L492" i="62"/>
  <c r="Y491" i="62"/>
  <c r="L491" i="62"/>
  <c r="Y490" i="62"/>
  <c r="L490" i="62"/>
  <c r="W507" i="62"/>
  <c r="X508" i="62"/>
  <c r="X507" i="62"/>
  <c r="X506" i="62"/>
  <c r="X505" i="62"/>
  <c r="X504" i="62"/>
  <c r="X503" i="62"/>
  <c r="X502" i="62"/>
  <c r="X501" i="62"/>
  <c r="X500" i="62"/>
  <c r="X499" i="62"/>
  <c r="X498" i="62"/>
  <c r="X497" i="62"/>
  <c r="X496" i="62"/>
  <c r="X495" i="62"/>
  <c r="X494" i="62"/>
  <c r="X493" i="62"/>
  <c r="X492" i="62"/>
  <c r="X491" i="62"/>
  <c r="X490" i="62"/>
  <c r="X489" i="62"/>
  <c r="Z489" i="62"/>
  <c r="L489" i="62"/>
  <c r="H482" i="62"/>
  <c r="AE482" i="62" s="1"/>
  <c r="AC479" i="62"/>
  <c r="AA473" i="62"/>
  <c r="J471" i="62"/>
  <c r="Z470" i="62"/>
  <c r="H466" i="62"/>
  <c r="AE466" i="62" s="1"/>
  <c r="X465" i="62"/>
  <c r="J464" i="62"/>
  <c r="V473" i="62"/>
  <c r="AC466" i="62"/>
  <c r="AB483" i="62"/>
  <c r="AA482" i="62"/>
  <c r="J480" i="62"/>
  <c r="Z479" i="62"/>
  <c r="AA475" i="62"/>
  <c r="J473" i="62"/>
  <c r="AB466" i="62"/>
  <c r="Z482" i="62"/>
  <c r="V479" i="62"/>
  <c r="AA466" i="62"/>
  <c r="R477" i="62"/>
  <c r="AB482" i="62"/>
  <c r="AB484" i="62"/>
  <c r="V485" i="62"/>
  <c r="L484" i="62"/>
  <c r="Y482" i="62"/>
  <c r="J479" i="62"/>
  <c r="Z478" i="62"/>
  <c r="V477" i="62"/>
  <c r="J475" i="62"/>
  <c r="Z474" i="62"/>
  <c r="H473" i="62"/>
  <c r="AE473" i="62" s="1"/>
  <c r="Z472" i="62"/>
  <c r="Z466" i="62"/>
  <c r="T476" i="62"/>
  <c r="L485" i="62"/>
  <c r="L482" i="62"/>
  <c r="L477" i="62"/>
  <c r="L466" i="62"/>
  <c r="AA465" i="62"/>
  <c r="AA483" i="62"/>
  <c r="Z476" i="62"/>
  <c r="AC469" i="62"/>
  <c r="AA467" i="62"/>
  <c r="H467" i="62"/>
  <c r="AE467" i="62" s="1"/>
  <c r="AC463" i="62"/>
  <c r="V461" i="62"/>
  <c r="Z483" i="62"/>
  <c r="H483" i="62"/>
  <c r="AE483" i="62" s="1"/>
  <c r="AC480" i="62"/>
  <c r="L476" i="62"/>
  <c r="Z475" i="62"/>
  <c r="H475" i="62"/>
  <c r="AE475" i="62" s="1"/>
  <c r="AB469" i="62"/>
  <c r="Z467" i="62"/>
  <c r="Y464" i="62"/>
  <c r="H464" i="62"/>
  <c r="AE464" i="62" s="1"/>
  <c r="AB463" i="62"/>
  <c r="Z469" i="62"/>
  <c r="Y467" i="62"/>
  <c r="X464" i="62"/>
  <c r="AA463" i="62"/>
  <c r="R469" i="62"/>
  <c r="N461" i="62"/>
  <c r="Y483" i="62"/>
  <c r="Z481" i="62"/>
  <c r="Z480" i="62"/>
  <c r="AC477" i="62"/>
  <c r="X475" i="62"/>
  <c r="X474" i="62"/>
  <c r="Z473" i="62"/>
  <c r="W469" i="62"/>
  <c r="X467" i="62"/>
  <c r="Y466" i="62"/>
  <c r="J465" i="62"/>
  <c r="W464" i="62"/>
  <c r="Z463" i="62"/>
  <c r="T468" i="62"/>
  <c r="X483" i="62"/>
  <c r="X482" i="62"/>
  <c r="AC461" i="62"/>
  <c r="AC485" i="62"/>
  <c r="W483" i="62"/>
  <c r="W482" i="62"/>
  <c r="Y481" i="62"/>
  <c r="X480" i="62"/>
  <c r="AB477" i="62"/>
  <c r="W475" i="62"/>
  <c r="W474" i="62"/>
  <c r="Y473" i="62"/>
  <c r="AA472" i="62"/>
  <c r="J472" i="62"/>
  <c r="AC471" i="62"/>
  <c r="N469" i="62"/>
  <c r="AD469" i="62" s="1"/>
  <c r="W467" i="62"/>
  <c r="W466" i="62"/>
  <c r="N464" i="62"/>
  <c r="AD464" i="62" s="1"/>
  <c r="V463" i="62"/>
  <c r="R485" i="62"/>
  <c r="X461" i="62"/>
  <c r="AB485" i="62"/>
  <c r="N480" i="62"/>
  <c r="AD480" i="62" s="1"/>
  <c r="Z477" i="62"/>
  <c r="N475" i="62"/>
  <c r="AD475" i="62" s="1"/>
  <c r="N474" i="62"/>
  <c r="AD474" i="62" s="1"/>
  <c r="X473" i="62"/>
  <c r="AA471" i="62"/>
  <c r="V469" i="62"/>
  <c r="AB468" i="62"/>
  <c r="N467" i="62"/>
  <c r="AD467" i="62" s="1"/>
  <c r="N466" i="62"/>
  <c r="AD466" i="62" s="1"/>
  <c r="H465" i="62"/>
  <c r="AE465" i="62" s="1"/>
  <c r="AC464" i="62"/>
  <c r="V464" i="62"/>
  <c r="L463" i="62"/>
  <c r="Z462" i="62"/>
  <c r="T484" i="62"/>
  <c r="AB467" i="62"/>
  <c r="N483" i="62"/>
  <c r="AD483" i="62" s="1"/>
  <c r="N482" i="62"/>
  <c r="AD482" i="62" s="1"/>
  <c r="X481" i="62"/>
  <c r="W485" i="62"/>
  <c r="AC483" i="62"/>
  <c r="L483" i="62"/>
  <c r="AC482" i="62"/>
  <c r="N481" i="62"/>
  <c r="AD481" i="62" s="1"/>
  <c r="V480" i="62"/>
  <c r="W477" i="62"/>
  <c r="L475" i="62"/>
  <c r="AC474" i="62"/>
  <c r="N473" i="62"/>
  <c r="AD473" i="62" s="1"/>
  <c r="Y472" i="62"/>
  <c r="Z471" i="62"/>
  <c r="L469" i="62"/>
  <c r="Z468" i="62"/>
  <c r="AC467" i="62"/>
  <c r="L467" i="62"/>
  <c r="V466" i="62"/>
  <c r="AB464" i="62"/>
  <c r="J463" i="62"/>
  <c r="R480" i="62"/>
  <c r="R472" i="62"/>
  <c r="R464" i="62"/>
  <c r="T478" i="62"/>
  <c r="T470" i="62"/>
  <c r="T462" i="62"/>
  <c r="R461" i="62"/>
  <c r="N485" i="62"/>
  <c r="AD485" i="62" s="1"/>
  <c r="AA484" i="62"/>
  <c r="J484" i="62"/>
  <c r="AE480" i="62"/>
  <c r="W480" i="62"/>
  <c r="AB479" i="62"/>
  <c r="L479" i="62"/>
  <c r="Y478" i="62"/>
  <c r="H478" i="62"/>
  <c r="N477" i="62"/>
  <c r="AD477" i="62" s="1"/>
  <c r="AA476" i="62"/>
  <c r="J476" i="62"/>
  <c r="AB471" i="62"/>
  <c r="L471" i="62"/>
  <c r="Y470" i="62"/>
  <c r="H470" i="62"/>
  <c r="AE470" i="62" s="1"/>
  <c r="AA468" i="62"/>
  <c r="J468" i="62"/>
  <c r="Y462" i="62"/>
  <c r="H462" i="62"/>
  <c r="AE462" i="62" s="1"/>
  <c r="Z484" i="62"/>
  <c r="X478" i="62"/>
  <c r="X470" i="62"/>
  <c r="X462" i="62"/>
  <c r="AE478" i="62"/>
  <c r="H476" i="62"/>
  <c r="AE476" i="62" s="1"/>
  <c r="W470" i="62"/>
  <c r="Y468" i="62"/>
  <c r="H468" i="62"/>
  <c r="AE468" i="62" s="1"/>
  <c r="W462" i="62"/>
  <c r="W478" i="62"/>
  <c r="Y476" i="62"/>
  <c r="AA485" i="62"/>
  <c r="J485" i="62"/>
  <c r="X484" i="62"/>
  <c r="W481" i="62"/>
  <c r="AB480" i="62"/>
  <c r="L480" i="62"/>
  <c r="Y479" i="62"/>
  <c r="H479" i="62"/>
  <c r="AE479" i="62" s="1"/>
  <c r="AD478" i="62"/>
  <c r="N478" i="62"/>
  <c r="AA477" i="62"/>
  <c r="J477" i="62"/>
  <c r="X476" i="62"/>
  <c r="AC475" i="62"/>
  <c r="W473" i="62"/>
  <c r="Y471" i="62"/>
  <c r="H471" i="62"/>
  <c r="AE471" i="62" s="1"/>
  <c r="N470" i="62"/>
  <c r="AD470" i="62" s="1"/>
  <c r="AA469" i="62"/>
  <c r="J469" i="62"/>
  <c r="X468" i="62"/>
  <c r="V467" i="62"/>
  <c r="W465" i="62"/>
  <c r="Y463" i="62"/>
  <c r="H463" i="62"/>
  <c r="AE463" i="62" s="1"/>
  <c r="N462" i="62"/>
  <c r="AD462" i="62" s="1"/>
  <c r="Z485" i="62"/>
  <c r="W484" i="62"/>
  <c r="X479" i="62"/>
  <c r="AC478" i="62"/>
  <c r="V478" i="62"/>
  <c r="W476" i="62"/>
  <c r="X471" i="62"/>
  <c r="AC470" i="62"/>
  <c r="V470" i="62"/>
  <c r="W468" i="62"/>
  <c r="N465" i="62"/>
  <c r="AD465" i="62" s="1"/>
  <c r="X463" i="62"/>
  <c r="AC462" i="62"/>
  <c r="V462" i="62"/>
  <c r="Y484" i="62"/>
  <c r="H484" i="62"/>
  <c r="AE484" i="62" s="1"/>
  <c r="Y485" i="62"/>
  <c r="W479" i="62"/>
  <c r="AB478" i="62"/>
  <c r="L478" i="62"/>
  <c r="Y477" i="62"/>
  <c r="H477" i="62"/>
  <c r="AE477" i="62" s="1"/>
  <c r="N476" i="62"/>
  <c r="AD476" i="62" s="1"/>
  <c r="W471" i="62"/>
  <c r="AB470" i="62"/>
  <c r="L470" i="62"/>
  <c r="Y469" i="62"/>
  <c r="H469" i="62"/>
  <c r="AE469" i="62" s="1"/>
  <c r="N468" i="62"/>
  <c r="AD468" i="62" s="1"/>
  <c r="AC465" i="62"/>
  <c r="V465" i="62"/>
  <c r="W463" i="62"/>
  <c r="AB462" i="62"/>
  <c r="L462" i="62"/>
  <c r="H485" i="62"/>
  <c r="AE485" i="62" s="1"/>
  <c r="N484" i="62"/>
  <c r="AD484" i="62" s="1"/>
  <c r="AC484" i="62"/>
  <c r="AB481" i="62"/>
  <c r="Y480" i="62"/>
  <c r="AD479" i="62"/>
  <c r="AA478" i="62"/>
  <c r="AC476" i="62"/>
  <c r="AB473" i="62"/>
  <c r="AD471" i="62"/>
  <c r="AA470" i="62"/>
  <c r="AC468" i="62"/>
  <c r="AB465" i="62"/>
  <c r="AD463" i="62"/>
  <c r="AA462" i="62"/>
  <c r="W461" i="62"/>
  <c r="H461" i="62"/>
  <c r="Y461" i="62"/>
  <c r="Z461" i="62"/>
  <c r="J461" i="62"/>
  <c r="AA461" i="62"/>
  <c r="L461" i="62"/>
  <c r="P434" i="62"/>
  <c r="R434" i="62" s="1"/>
  <c r="P435" i="62"/>
  <c r="R435" i="62" s="1"/>
  <c r="P436" i="62"/>
  <c r="R436" i="62" s="1"/>
  <c r="P437" i="62"/>
  <c r="T437" i="62" s="1"/>
  <c r="P438" i="62"/>
  <c r="T438" i="62" s="1"/>
  <c r="P439" i="62"/>
  <c r="R439" i="62" s="1"/>
  <c r="P440" i="62"/>
  <c r="R440" i="62" s="1"/>
  <c r="P441" i="62"/>
  <c r="R441" i="62" s="1"/>
  <c r="P442" i="62"/>
  <c r="P443" i="62"/>
  <c r="R443" i="62" s="1"/>
  <c r="P444" i="62"/>
  <c r="P445" i="62"/>
  <c r="R445" i="62" s="1"/>
  <c r="P446" i="62"/>
  <c r="R446" i="62" s="1"/>
  <c r="P447" i="62"/>
  <c r="R447" i="62" s="1"/>
  <c r="P448" i="62"/>
  <c r="R448" i="62" s="1"/>
  <c r="P449" i="62"/>
  <c r="T449" i="62" s="1"/>
  <c r="P450" i="62"/>
  <c r="R450" i="62" s="1"/>
  <c r="P451" i="62"/>
  <c r="T451" i="62" s="1"/>
  <c r="P452" i="62"/>
  <c r="P453" i="62"/>
  <c r="T453" i="62" s="1"/>
  <c r="P454" i="62"/>
  <c r="R454" i="62" s="1"/>
  <c r="P455" i="62"/>
  <c r="R455" i="62" s="1"/>
  <c r="P456" i="62"/>
  <c r="R456" i="62" s="1"/>
  <c r="P457" i="62"/>
  <c r="T457" i="62" s="1"/>
  <c r="P433" i="62"/>
  <c r="R433" i="62" s="1"/>
  <c r="P405" i="62"/>
  <c r="T405" i="62" s="1"/>
  <c r="P406" i="62"/>
  <c r="R406" i="62" s="1"/>
  <c r="P407" i="62"/>
  <c r="T407" i="62" s="1"/>
  <c r="P408" i="62"/>
  <c r="R408" i="62" s="1"/>
  <c r="P409" i="62"/>
  <c r="P410" i="62"/>
  <c r="R410" i="62" s="1"/>
  <c r="P411" i="62"/>
  <c r="P412" i="62"/>
  <c r="T412" i="62" s="1"/>
  <c r="P413" i="62"/>
  <c r="P414" i="62"/>
  <c r="R414" i="62" s="1"/>
  <c r="P415" i="62"/>
  <c r="R415" i="62" s="1"/>
  <c r="P416" i="62"/>
  <c r="T416" i="62" s="1"/>
  <c r="P417" i="62"/>
  <c r="R417" i="62" s="1"/>
  <c r="P418" i="62"/>
  <c r="R418" i="62" s="1"/>
  <c r="P419" i="62"/>
  <c r="T419" i="62" s="1"/>
  <c r="P420" i="62"/>
  <c r="T420" i="62" s="1"/>
  <c r="P421" i="62"/>
  <c r="T421" i="62" s="1"/>
  <c r="P422" i="62"/>
  <c r="R422" i="62" s="1"/>
  <c r="P423" i="62"/>
  <c r="R423" i="62" s="1"/>
  <c r="P424" i="62"/>
  <c r="R424" i="62" s="1"/>
  <c r="P425" i="62"/>
  <c r="T425" i="62" s="1"/>
  <c r="P426" i="62"/>
  <c r="R426" i="62" s="1"/>
  <c r="P427" i="62"/>
  <c r="T427" i="62" s="1"/>
  <c r="P428" i="62"/>
  <c r="T428" i="62" s="1"/>
  <c r="P404" i="62"/>
  <c r="P377" i="62"/>
  <c r="R377" i="62" s="1"/>
  <c r="P378" i="62"/>
  <c r="T378" i="62" s="1"/>
  <c r="P379" i="62"/>
  <c r="P380" i="62"/>
  <c r="T380" i="62" s="1"/>
  <c r="P381" i="62"/>
  <c r="R381" i="62" s="1"/>
  <c r="P382" i="62"/>
  <c r="R382" i="62" s="1"/>
  <c r="P383" i="62"/>
  <c r="R383" i="62" s="1"/>
  <c r="P384" i="62"/>
  <c r="R384" i="62" s="1"/>
  <c r="P385" i="62"/>
  <c r="R385" i="62" s="1"/>
  <c r="P386" i="62"/>
  <c r="T386" i="62" s="1"/>
  <c r="P387" i="62"/>
  <c r="R387" i="62" s="1"/>
  <c r="P388" i="62"/>
  <c r="R388" i="62" s="1"/>
  <c r="P389" i="62"/>
  <c r="R389" i="62" s="1"/>
  <c r="P390" i="62"/>
  <c r="R390" i="62" s="1"/>
  <c r="P391" i="62"/>
  <c r="R391" i="62" s="1"/>
  <c r="P392" i="62"/>
  <c r="R392" i="62" s="1"/>
  <c r="P393" i="62"/>
  <c r="R393" i="62" s="1"/>
  <c r="P394" i="62"/>
  <c r="T394" i="62" s="1"/>
  <c r="P395" i="62"/>
  <c r="R395" i="62" s="1"/>
  <c r="P396" i="62"/>
  <c r="R396" i="62" s="1"/>
  <c r="P397" i="62"/>
  <c r="R397" i="62" s="1"/>
  <c r="P398" i="62"/>
  <c r="R398" i="62" s="1"/>
  <c r="P399" i="62"/>
  <c r="R399" i="62" s="1"/>
  <c r="P400" i="62"/>
  <c r="R400" i="62" s="1"/>
  <c r="P376" i="62"/>
  <c r="R376" i="62" s="1"/>
  <c r="P349" i="62"/>
  <c r="R349" i="62" s="1"/>
  <c r="P350" i="62"/>
  <c r="P351" i="62"/>
  <c r="R351" i="62" s="1"/>
  <c r="P352" i="62"/>
  <c r="T352" i="62" s="1"/>
  <c r="P353" i="62"/>
  <c r="T353" i="62" s="1"/>
  <c r="P354" i="62"/>
  <c r="R354" i="62" s="1"/>
  <c r="P355" i="62"/>
  <c r="R355" i="62" s="1"/>
  <c r="P356" i="62"/>
  <c r="T356" i="62" s="1"/>
  <c r="P357" i="62"/>
  <c r="R357" i="62" s="1"/>
  <c r="P358" i="62"/>
  <c r="P359" i="62"/>
  <c r="R359" i="62" s="1"/>
  <c r="P360" i="62"/>
  <c r="R360" i="62" s="1"/>
  <c r="P361" i="62"/>
  <c r="R361" i="62" s="1"/>
  <c r="P362" i="62"/>
  <c r="R362" i="62" s="1"/>
  <c r="P363" i="62"/>
  <c r="R363" i="62" s="1"/>
  <c r="P364" i="62"/>
  <c r="T364" i="62" s="1"/>
  <c r="P365" i="62"/>
  <c r="R365" i="62" s="1"/>
  <c r="P366" i="62"/>
  <c r="T366" i="62" s="1"/>
  <c r="P367" i="62"/>
  <c r="T367" i="62" s="1"/>
  <c r="P368" i="62"/>
  <c r="T368" i="62" s="1"/>
  <c r="P369" i="62"/>
  <c r="R369" i="62" s="1"/>
  <c r="P370" i="62"/>
  <c r="R370" i="62" s="1"/>
  <c r="P371" i="62"/>
  <c r="R371" i="62" s="1"/>
  <c r="P372" i="62"/>
  <c r="T372" i="62" s="1"/>
  <c r="P348" i="62"/>
  <c r="T348" i="62" s="1"/>
  <c r="P321" i="62"/>
  <c r="R321" i="62" s="1"/>
  <c r="P322" i="62"/>
  <c r="T322" i="62" s="1"/>
  <c r="P323" i="62"/>
  <c r="R323" i="62" s="1"/>
  <c r="P324" i="62"/>
  <c r="T324" i="62" s="1"/>
  <c r="P325" i="62"/>
  <c r="R325" i="62" s="1"/>
  <c r="P326" i="62"/>
  <c r="R326" i="62" s="1"/>
  <c r="P327" i="62"/>
  <c r="R327" i="62" s="1"/>
  <c r="P328" i="62"/>
  <c r="T328" i="62" s="1"/>
  <c r="P329" i="62"/>
  <c r="R329" i="62" s="1"/>
  <c r="P330" i="62"/>
  <c r="T330" i="62" s="1"/>
  <c r="P331" i="62"/>
  <c r="R331" i="62" s="1"/>
  <c r="P332" i="62"/>
  <c r="T332" i="62" s="1"/>
  <c r="P333" i="62"/>
  <c r="R333" i="62" s="1"/>
  <c r="P334" i="62"/>
  <c r="R334" i="62" s="1"/>
  <c r="P335" i="62"/>
  <c r="R335" i="62" s="1"/>
  <c r="P336" i="62"/>
  <c r="T336" i="62" s="1"/>
  <c r="P337" i="62"/>
  <c r="R337" i="62" s="1"/>
  <c r="P338" i="62"/>
  <c r="T338" i="62" s="1"/>
  <c r="P339" i="62"/>
  <c r="R339" i="62" s="1"/>
  <c r="P340" i="62"/>
  <c r="T340" i="62" s="1"/>
  <c r="P341" i="62"/>
  <c r="R341" i="62" s="1"/>
  <c r="P342" i="62"/>
  <c r="R342" i="62" s="1"/>
  <c r="P343" i="62"/>
  <c r="R343" i="62" s="1"/>
  <c r="P344" i="62"/>
  <c r="T344" i="62" s="1"/>
  <c r="P320" i="62"/>
  <c r="R320" i="62" s="1"/>
  <c r="P293" i="62"/>
  <c r="R293" i="62" s="1"/>
  <c r="P294" i="62"/>
  <c r="R294" i="62" s="1"/>
  <c r="P295" i="62"/>
  <c r="T295" i="62" s="1"/>
  <c r="P296" i="62"/>
  <c r="P297" i="62"/>
  <c r="R297" i="62" s="1"/>
  <c r="P298" i="62"/>
  <c r="R298" i="62" s="1"/>
  <c r="P299" i="62"/>
  <c r="T299" i="62" s="1"/>
  <c r="P300" i="62"/>
  <c r="R300" i="62" s="1"/>
  <c r="P301" i="62"/>
  <c r="R301" i="62" s="1"/>
  <c r="P302" i="62"/>
  <c r="R302" i="62" s="1"/>
  <c r="P303" i="62"/>
  <c r="T303" i="62" s="1"/>
  <c r="P304" i="62"/>
  <c r="P305" i="62"/>
  <c r="R305" i="62" s="1"/>
  <c r="P306" i="62"/>
  <c r="R306" i="62" s="1"/>
  <c r="P307" i="62"/>
  <c r="T307" i="62" s="1"/>
  <c r="P308" i="62"/>
  <c r="R308" i="62" s="1"/>
  <c r="P309" i="62"/>
  <c r="R309" i="62" s="1"/>
  <c r="P310" i="62"/>
  <c r="R310" i="62" s="1"/>
  <c r="P311" i="62"/>
  <c r="T311" i="62" s="1"/>
  <c r="P312" i="62"/>
  <c r="P313" i="62"/>
  <c r="R313" i="62" s="1"/>
  <c r="P314" i="62"/>
  <c r="R314" i="62" s="1"/>
  <c r="P315" i="62"/>
  <c r="T315" i="62" s="1"/>
  <c r="P316" i="62"/>
  <c r="R316" i="62" s="1"/>
  <c r="P292" i="62"/>
  <c r="T292" i="62" s="1"/>
  <c r="P265" i="62"/>
  <c r="T265" i="62" s="1"/>
  <c r="P266" i="62"/>
  <c r="R266" i="62" s="1"/>
  <c r="P267" i="62"/>
  <c r="R267" i="62" s="1"/>
  <c r="P268" i="62"/>
  <c r="R268" i="62" s="1"/>
  <c r="P269" i="62"/>
  <c r="R269" i="62" s="1"/>
  <c r="P270" i="62"/>
  <c r="R270" i="62" s="1"/>
  <c r="P271" i="62"/>
  <c r="R271" i="62" s="1"/>
  <c r="P272" i="62"/>
  <c r="T272" i="62" s="1"/>
  <c r="P273" i="62"/>
  <c r="P274" i="62"/>
  <c r="R274" i="62" s="1"/>
  <c r="P275" i="62"/>
  <c r="R275" i="62" s="1"/>
  <c r="P276" i="62"/>
  <c r="R276" i="62" s="1"/>
  <c r="P277" i="62"/>
  <c r="R277" i="62" s="1"/>
  <c r="P278" i="62"/>
  <c r="R278" i="62" s="1"/>
  <c r="P279" i="62"/>
  <c r="R279" i="62" s="1"/>
  <c r="P280" i="62"/>
  <c r="T280" i="62" s="1"/>
  <c r="P281" i="62"/>
  <c r="T281" i="62" s="1"/>
  <c r="P282" i="62"/>
  <c r="R282" i="62" s="1"/>
  <c r="P283" i="62"/>
  <c r="R283" i="62" s="1"/>
  <c r="P284" i="62"/>
  <c r="R284" i="62" s="1"/>
  <c r="P285" i="62"/>
  <c r="R285" i="62" s="1"/>
  <c r="P286" i="62"/>
  <c r="R286" i="62" s="1"/>
  <c r="P287" i="62"/>
  <c r="R287" i="62" s="1"/>
  <c r="P288" i="62"/>
  <c r="T288" i="62" s="1"/>
  <c r="P264" i="62"/>
  <c r="R264" i="62" s="1"/>
  <c r="P237" i="62"/>
  <c r="R237" i="62" s="1"/>
  <c r="P238" i="62"/>
  <c r="P239" i="62"/>
  <c r="R239" i="62" s="1"/>
  <c r="P240" i="62"/>
  <c r="R240" i="62" s="1"/>
  <c r="P241" i="62"/>
  <c r="R241" i="62" s="1"/>
  <c r="P242" i="62"/>
  <c r="T242" i="62" s="1"/>
  <c r="P243" i="62"/>
  <c r="R243" i="62" s="1"/>
  <c r="P244" i="62"/>
  <c r="R244" i="62" s="1"/>
  <c r="P245" i="62"/>
  <c r="R245" i="62" s="1"/>
  <c r="P246" i="62"/>
  <c r="P247" i="62"/>
  <c r="R247" i="62" s="1"/>
  <c r="P248" i="62"/>
  <c r="R248" i="62" s="1"/>
  <c r="P249" i="62"/>
  <c r="R249" i="62" s="1"/>
  <c r="P250" i="62"/>
  <c r="T250" i="62" s="1"/>
  <c r="P251" i="62"/>
  <c r="R251" i="62" s="1"/>
  <c r="P252" i="62"/>
  <c r="R252" i="62" s="1"/>
  <c r="P253" i="62"/>
  <c r="R253" i="62" s="1"/>
  <c r="P254" i="62"/>
  <c r="P255" i="62"/>
  <c r="R255" i="62" s="1"/>
  <c r="P256" i="62"/>
  <c r="R256" i="62" s="1"/>
  <c r="P257" i="62"/>
  <c r="R257" i="62" s="1"/>
  <c r="P258" i="62"/>
  <c r="T258" i="62" s="1"/>
  <c r="P259" i="62"/>
  <c r="R259" i="62" s="1"/>
  <c r="P260" i="62"/>
  <c r="R260" i="62" s="1"/>
  <c r="P236" i="62"/>
  <c r="T236" i="62" s="1"/>
  <c r="P209" i="62"/>
  <c r="R209" i="62" s="1"/>
  <c r="P210" i="62"/>
  <c r="R210" i="62" s="1"/>
  <c r="P211" i="62"/>
  <c r="R211" i="62" s="1"/>
  <c r="P212" i="62"/>
  <c r="T212" i="62" s="1"/>
  <c r="P213" i="62"/>
  <c r="R213" i="62" s="1"/>
  <c r="P214" i="62"/>
  <c r="R214" i="62" s="1"/>
  <c r="P215" i="62"/>
  <c r="P216" i="62"/>
  <c r="T216" i="62" s="1"/>
  <c r="P217" i="62"/>
  <c r="R217" i="62" s="1"/>
  <c r="P218" i="62"/>
  <c r="R218" i="62" s="1"/>
  <c r="P219" i="62"/>
  <c r="R219" i="62" s="1"/>
  <c r="P220" i="62"/>
  <c r="T220" i="62" s="1"/>
  <c r="P221" i="62"/>
  <c r="R221" i="62" s="1"/>
  <c r="P222" i="62"/>
  <c r="R222" i="62" s="1"/>
  <c r="P223" i="62"/>
  <c r="P224" i="62"/>
  <c r="T224" i="62" s="1"/>
  <c r="P225" i="62"/>
  <c r="R225" i="62" s="1"/>
  <c r="P226" i="62"/>
  <c r="R226" i="62" s="1"/>
  <c r="P227" i="62"/>
  <c r="R227" i="62" s="1"/>
  <c r="P228" i="62"/>
  <c r="T228" i="62" s="1"/>
  <c r="P229" i="62"/>
  <c r="R229" i="62" s="1"/>
  <c r="P230" i="62"/>
  <c r="R230" i="62" s="1"/>
  <c r="P231" i="62"/>
  <c r="P232" i="62"/>
  <c r="T232" i="62" s="1"/>
  <c r="P208" i="62"/>
  <c r="T208" i="62" s="1"/>
  <c r="P182" i="62"/>
  <c r="R182" i="62" s="1"/>
  <c r="P183" i="62"/>
  <c r="R183" i="62" s="1"/>
  <c r="P184" i="62"/>
  <c r="T184" i="62" s="1"/>
  <c r="P185" i="62"/>
  <c r="P186" i="62"/>
  <c r="R186" i="62" s="1"/>
  <c r="P187" i="62"/>
  <c r="R187" i="62" s="1"/>
  <c r="P188" i="62"/>
  <c r="T188" i="62" s="1"/>
  <c r="P189" i="62"/>
  <c r="R189" i="62" s="1"/>
  <c r="P190" i="62"/>
  <c r="R190" i="62" s="1"/>
  <c r="P191" i="62"/>
  <c r="R191" i="62" s="1"/>
  <c r="P192" i="62"/>
  <c r="T192" i="62" s="1"/>
  <c r="P193" i="62"/>
  <c r="P194" i="62"/>
  <c r="R194" i="62" s="1"/>
  <c r="P195" i="62"/>
  <c r="R195" i="62" s="1"/>
  <c r="P196" i="62"/>
  <c r="T196" i="62" s="1"/>
  <c r="P197" i="62"/>
  <c r="R197" i="62" s="1"/>
  <c r="P198" i="62"/>
  <c r="R198" i="62" s="1"/>
  <c r="P199" i="62"/>
  <c r="R199" i="62" s="1"/>
  <c r="P200" i="62"/>
  <c r="T200" i="62" s="1"/>
  <c r="P201" i="62"/>
  <c r="P202" i="62"/>
  <c r="R202" i="62" s="1"/>
  <c r="P203" i="62"/>
  <c r="R203" i="62" s="1"/>
  <c r="P204" i="62"/>
  <c r="T204" i="62" s="1"/>
  <c r="P181" i="62"/>
  <c r="T181" i="62" s="1"/>
  <c r="P154" i="62"/>
  <c r="R154" i="62" s="1"/>
  <c r="P155" i="62"/>
  <c r="R155" i="62" s="1"/>
  <c r="P156" i="62"/>
  <c r="T156" i="62" s="1"/>
  <c r="P157" i="62"/>
  <c r="P158" i="62"/>
  <c r="R158" i="62" s="1"/>
  <c r="P159" i="62"/>
  <c r="R159" i="62" s="1"/>
  <c r="P160" i="62"/>
  <c r="P161" i="62"/>
  <c r="R161" i="62" s="1"/>
  <c r="P162" i="62"/>
  <c r="P163" i="62"/>
  <c r="R163" i="62" s="1"/>
  <c r="P164" i="62"/>
  <c r="P165" i="62"/>
  <c r="P166" i="62"/>
  <c r="P167" i="62"/>
  <c r="R167" i="62" s="1"/>
  <c r="P168" i="62"/>
  <c r="P169" i="62"/>
  <c r="P170" i="62"/>
  <c r="P171" i="62"/>
  <c r="R171" i="62" s="1"/>
  <c r="P172" i="62"/>
  <c r="P173" i="62"/>
  <c r="P174" i="62"/>
  <c r="P175" i="62"/>
  <c r="R175" i="62" s="1"/>
  <c r="P176" i="62"/>
  <c r="P177" i="62"/>
  <c r="P153" i="62"/>
  <c r="T153" i="62" s="1"/>
  <c r="R265" i="62" l="1"/>
  <c r="T276" i="62"/>
  <c r="T268" i="62"/>
  <c r="T284" i="62"/>
  <c r="R453" i="62"/>
  <c r="R405" i="62"/>
  <c r="R394" i="62"/>
  <c r="T270" i="62"/>
  <c r="R457" i="62"/>
  <c r="T191" i="62"/>
  <c r="T278" i="62"/>
  <c r="T269" i="62"/>
  <c r="R437" i="62"/>
  <c r="T277" i="62"/>
  <c r="T362" i="62"/>
  <c r="T286" i="62"/>
  <c r="T400" i="62"/>
  <c r="T298" i="62"/>
  <c r="R367" i="62"/>
  <c r="T422" i="62"/>
  <c r="R328" i="62"/>
  <c r="R322" i="62"/>
  <c r="T285" i="62"/>
  <c r="T325" i="62"/>
  <c r="R372" i="62"/>
  <c r="T423" i="62"/>
  <c r="T417" i="62"/>
  <c r="T294" i="62"/>
  <c r="R364" i="62"/>
  <c r="R428" i="62"/>
  <c r="T183" i="62"/>
  <c r="R288" i="62"/>
  <c r="R280" i="62"/>
  <c r="R272" i="62"/>
  <c r="R368" i="62"/>
  <c r="T351" i="62"/>
  <c r="T447" i="62"/>
  <c r="R216" i="62"/>
  <c r="T433" i="62"/>
  <c r="T241" i="62"/>
  <c r="T354" i="62"/>
  <c r="T237" i="62"/>
  <c r="R344" i="62"/>
  <c r="T323" i="62"/>
  <c r="T360" i="62"/>
  <c r="T376" i="62"/>
  <c r="T187" i="62"/>
  <c r="T267" i="62"/>
  <c r="R386" i="62"/>
  <c r="T159" i="62"/>
  <c r="R236" i="62"/>
  <c r="T264" i="62"/>
  <c r="T320" i="62"/>
  <c r="T333" i="62"/>
  <c r="T370" i="62"/>
  <c r="T392" i="62"/>
  <c r="T171" i="62"/>
  <c r="T155" i="62"/>
  <c r="R232" i="62"/>
  <c r="T257" i="62"/>
  <c r="T283" i="62"/>
  <c r="T314" i="62"/>
  <c r="R338" i="62"/>
  <c r="R380" i="62"/>
  <c r="R421" i="62"/>
  <c r="T455" i="62"/>
  <c r="R451" i="62"/>
  <c r="T441" i="62"/>
  <c r="T203" i="62"/>
  <c r="R228" i="62"/>
  <c r="T253" i="62"/>
  <c r="T310" i="62"/>
  <c r="T435" i="62"/>
  <c r="T199" i="62"/>
  <c r="R224" i="62"/>
  <c r="T249" i="62"/>
  <c r="T275" i="62"/>
  <c r="T306" i="62"/>
  <c r="T384" i="62"/>
  <c r="T408" i="62"/>
  <c r="T445" i="62"/>
  <c r="R153" i="62"/>
  <c r="R212" i="62"/>
  <c r="T195" i="62"/>
  <c r="R220" i="62"/>
  <c r="T245" i="62"/>
  <c r="T302" i="62"/>
  <c r="R336" i="62"/>
  <c r="R330" i="62"/>
  <c r="R348" i="62"/>
  <c r="T359" i="62"/>
  <c r="R353" i="62"/>
  <c r="R419" i="62"/>
  <c r="T414" i="62"/>
  <c r="R449" i="62"/>
  <c r="R177" i="62"/>
  <c r="T177" i="62"/>
  <c r="R169" i="62"/>
  <c r="T169" i="62"/>
  <c r="T175" i="62"/>
  <c r="R379" i="62"/>
  <c r="T379" i="62"/>
  <c r="T413" i="62"/>
  <c r="R413" i="62"/>
  <c r="T168" i="62"/>
  <c r="R168" i="62"/>
  <c r="R201" i="62"/>
  <c r="T201" i="62"/>
  <c r="R174" i="62"/>
  <c r="T174" i="62"/>
  <c r="R166" i="62"/>
  <c r="T166" i="62"/>
  <c r="T163" i="62"/>
  <c r="T254" i="62"/>
  <c r="R254" i="62"/>
  <c r="T246" i="62"/>
  <c r="R246" i="62"/>
  <c r="T238" i="62"/>
  <c r="R238" i="62"/>
  <c r="T404" i="62"/>
  <c r="R404" i="62"/>
  <c r="R452" i="62"/>
  <c r="T452" i="62"/>
  <c r="R442" i="62"/>
  <c r="T442" i="62"/>
  <c r="R193" i="62"/>
  <c r="T193" i="62"/>
  <c r="R296" i="62"/>
  <c r="T296" i="62"/>
  <c r="R173" i="62"/>
  <c r="T173" i="62"/>
  <c r="R165" i="62"/>
  <c r="T165" i="62"/>
  <c r="R157" i="62"/>
  <c r="T157" i="62"/>
  <c r="R273" i="62"/>
  <c r="T273" i="62"/>
  <c r="R409" i="62"/>
  <c r="T409" i="62"/>
  <c r="R304" i="62"/>
  <c r="T304" i="62"/>
  <c r="T172" i="62"/>
  <c r="R172" i="62"/>
  <c r="T164" i="62"/>
  <c r="R164" i="62"/>
  <c r="T358" i="62"/>
  <c r="R358" i="62"/>
  <c r="T176" i="62"/>
  <c r="R176" i="62"/>
  <c r="R185" i="62"/>
  <c r="T185" i="62"/>
  <c r="R312" i="62"/>
  <c r="T312" i="62"/>
  <c r="T411" i="62"/>
  <c r="R411" i="62"/>
  <c r="R231" i="62"/>
  <c r="T231" i="62"/>
  <c r="R223" i="62"/>
  <c r="T223" i="62"/>
  <c r="R215" i="62"/>
  <c r="T215" i="62"/>
  <c r="T160" i="62"/>
  <c r="R160" i="62"/>
  <c r="T350" i="62"/>
  <c r="R350" i="62"/>
  <c r="R444" i="62"/>
  <c r="T444" i="62"/>
  <c r="T167" i="62"/>
  <c r="R170" i="62"/>
  <c r="T170" i="62"/>
  <c r="R162" i="62"/>
  <c r="T162" i="62"/>
  <c r="R281" i="62"/>
  <c r="R156" i="62"/>
  <c r="R204" i="62"/>
  <c r="R200" i="62"/>
  <c r="R196" i="62"/>
  <c r="R192" i="62"/>
  <c r="R188" i="62"/>
  <c r="R184" i="62"/>
  <c r="R258" i="62"/>
  <c r="R250" i="62"/>
  <c r="R242" i="62"/>
  <c r="R315" i="62"/>
  <c r="R311" i="62"/>
  <c r="R307" i="62"/>
  <c r="R303" i="62"/>
  <c r="R299" i="62"/>
  <c r="R295" i="62"/>
  <c r="R340" i="62"/>
  <c r="R332" i="62"/>
  <c r="R324" i="62"/>
  <c r="T361" i="62"/>
  <c r="T398" i="62"/>
  <c r="T390" i="62"/>
  <c r="T382" i="62"/>
  <c r="R427" i="62"/>
  <c r="R425" i="62"/>
  <c r="R416" i="62"/>
  <c r="R407" i="62"/>
  <c r="T227" i="62"/>
  <c r="T219" i="62"/>
  <c r="T211" i="62"/>
  <c r="R378" i="62"/>
  <c r="R412" i="62"/>
  <c r="T158" i="62"/>
  <c r="T154" i="62"/>
  <c r="T202" i="62"/>
  <c r="T198" i="62"/>
  <c r="T194" i="62"/>
  <c r="T190" i="62"/>
  <c r="T186" i="62"/>
  <c r="T182" i="62"/>
  <c r="T260" i="62"/>
  <c r="T256" i="62"/>
  <c r="T252" i="62"/>
  <c r="T248" i="62"/>
  <c r="T244" i="62"/>
  <c r="T240" i="62"/>
  <c r="R292" i="62"/>
  <c r="T313" i="62"/>
  <c r="T309" i="62"/>
  <c r="T305" i="62"/>
  <c r="T301" i="62"/>
  <c r="T297" i="62"/>
  <c r="T293" i="62"/>
  <c r="T341" i="62"/>
  <c r="T230" i="62"/>
  <c r="T226" i="62"/>
  <c r="T222" i="62"/>
  <c r="T218" i="62"/>
  <c r="T214" i="62"/>
  <c r="T210" i="62"/>
  <c r="T339" i="62"/>
  <c r="T331" i="62"/>
  <c r="T397" i="62"/>
  <c r="T395" i="62"/>
  <c r="T389" i="62"/>
  <c r="T387" i="62"/>
  <c r="T381" i="62"/>
  <c r="T424" i="62"/>
  <c r="T415" i="62"/>
  <c r="T406" i="62"/>
  <c r="T161" i="62"/>
  <c r="R181" i="62"/>
  <c r="T197" i="62"/>
  <c r="T189" i="62"/>
  <c r="T259" i="62"/>
  <c r="T255" i="62"/>
  <c r="T251" i="62"/>
  <c r="T247" i="62"/>
  <c r="T243" i="62"/>
  <c r="T239" i="62"/>
  <c r="T316" i="62"/>
  <c r="T308" i="62"/>
  <c r="T300" i="62"/>
  <c r="R366" i="62"/>
  <c r="R356" i="62"/>
  <c r="R352" i="62"/>
  <c r="T454" i="62"/>
  <c r="T446" i="62"/>
  <c r="R438" i="62"/>
  <c r="T436" i="62"/>
  <c r="R208" i="62"/>
  <c r="T229" i="62"/>
  <c r="T225" i="62"/>
  <c r="T221" i="62"/>
  <c r="T217" i="62"/>
  <c r="T213" i="62"/>
  <c r="T209" i="62"/>
  <c r="T369" i="62"/>
  <c r="R420" i="62"/>
  <c r="T439" i="62"/>
  <c r="T450" i="62"/>
  <c r="T434" i="62"/>
  <c r="T456" i="62"/>
  <c r="T448" i="62"/>
  <c r="T440" i="62"/>
  <c r="T443" i="62"/>
  <c r="T426" i="62"/>
  <c r="T418" i="62"/>
  <c r="T410" i="62"/>
  <c r="T393" i="62"/>
  <c r="T385" i="62"/>
  <c r="T377" i="62"/>
  <c r="T396" i="62"/>
  <c r="T388" i="62"/>
  <c r="T399" i="62"/>
  <c r="T391" i="62"/>
  <c r="T383" i="62"/>
  <c r="T365" i="62"/>
  <c r="T357" i="62"/>
  <c r="T349" i="62"/>
  <c r="T371" i="62"/>
  <c r="T363" i="62"/>
  <c r="T355" i="62"/>
  <c r="T342" i="62"/>
  <c r="T334" i="62"/>
  <c r="T326" i="62"/>
  <c r="T337" i="62"/>
  <c r="T329" i="62"/>
  <c r="T321" i="62"/>
  <c r="T343" i="62"/>
  <c r="T335" i="62"/>
  <c r="T327" i="62"/>
  <c r="T287" i="62"/>
  <c r="T279" i="62"/>
  <c r="T271" i="62"/>
  <c r="T282" i="62"/>
  <c r="T274" i="62"/>
  <c r="T266" i="62"/>
  <c r="B45" i="61"/>
  <c r="B46" i="61"/>
  <c r="B47" i="61"/>
  <c r="B48" i="61"/>
  <c r="B49" i="61"/>
  <c r="B50" i="61"/>
  <c r="B51" i="61"/>
  <c r="B52" i="61"/>
  <c r="B53" i="61"/>
  <c r="B54" i="61"/>
  <c r="B55" i="61"/>
  <c r="B60" i="61"/>
  <c r="B61" i="61"/>
  <c r="B62" i="61"/>
  <c r="B63" i="61"/>
  <c r="B64" i="61"/>
  <c r="B65" i="61"/>
  <c r="B66" i="61"/>
  <c r="B67" i="61"/>
  <c r="B68" i="61"/>
  <c r="B69" i="61"/>
  <c r="B70" i="61"/>
  <c r="B59" i="61"/>
  <c r="B74" i="61"/>
  <c r="B89" i="61"/>
  <c r="B105" i="61"/>
  <c r="B106" i="61"/>
  <c r="B107" i="61"/>
  <c r="B108" i="61"/>
  <c r="B109" i="61"/>
  <c r="B110" i="61"/>
  <c r="B111" i="61"/>
  <c r="B112" i="61"/>
  <c r="B113" i="61"/>
  <c r="B114" i="61"/>
  <c r="B115" i="61"/>
  <c r="B104" i="61"/>
  <c r="B119" i="61"/>
  <c r="B134" i="61"/>
  <c r="B150" i="61"/>
  <c r="B151" i="61"/>
  <c r="B152" i="61"/>
  <c r="B153" i="61"/>
  <c r="B154" i="61"/>
  <c r="B155" i="61"/>
  <c r="B156" i="61"/>
  <c r="B157" i="61"/>
  <c r="B158" i="61"/>
  <c r="B159" i="61"/>
  <c r="B160" i="61"/>
  <c r="B149" i="61"/>
  <c r="B165" i="61"/>
  <c r="B166" i="61"/>
  <c r="B167" i="61"/>
  <c r="B168" i="61"/>
  <c r="B169" i="61"/>
  <c r="B170" i="61"/>
  <c r="B171" i="61"/>
  <c r="B172" i="61"/>
  <c r="B173" i="61"/>
  <c r="B174" i="61"/>
  <c r="B175" i="61"/>
  <c r="B164" i="61"/>
  <c r="D164" i="61"/>
  <c r="B180" i="61"/>
  <c r="B181" i="61"/>
  <c r="B182" i="61"/>
  <c r="B183" i="61"/>
  <c r="B184" i="61"/>
  <c r="B185" i="61"/>
  <c r="B186" i="61"/>
  <c r="B187" i="61"/>
  <c r="B188" i="61"/>
  <c r="B189" i="61"/>
  <c r="B190" i="61"/>
  <c r="D179" i="61"/>
  <c r="B225" i="61"/>
  <c r="B226" i="61"/>
  <c r="B227" i="61"/>
  <c r="B228" i="61"/>
  <c r="B229" i="61"/>
  <c r="B230" i="61"/>
  <c r="B231" i="61"/>
  <c r="B232" i="61"/>
  <c r="B233" i="61"/>
  <c r="B234" i="61"/>
  <c r="B235" i="61"/>
  <c r="B224" i="61"/>
  <c r="B210" i="61"/>
  <c r="B211" i="61"/>
  <c r="B212" i="61"/>
  <c r="B213" i="61"/>
  <c r="B214" i="61"/>
  <c r="B215" i="61"/>
  <c r="B216" i="61"/>
  <c r="B217" i="61"/>
  <c r="B218" i="61"/>
  <c r="B219" i="61"/>
  <c r="B220" i="61"/>
  <c r="B195" i="61"/>
  <c r="B196" i="61"/>
  <c r="B197" i="61"/>
  <c r="B198" i="61"/>
  <c r="B199" i="61"/>
  <c r="B200" i="61"/>
  <c r="B201" i="61"/>
  <c r="B202" i="61"/>
  <c r="B203" i="61"/>
  <c r="B204" i="61"/>
  <c r="B205" i="61"/>
  <c r="B194" i="61"/>
  <c r="B209" i="61"/>
  <c r="D2" i="85"/>
  <c r="D3" i="85" s="1"/>
  <c r="D4" i="85" s="1"/>
  <c r="D5" i="85" s="1"/>
  <c r="D6" i="85" s="1"/>
  <c r="D7" i="85" s="1"/>
  <c r="D8" i="85" s="1"/>
  <c r="D9" i="85" l="1"/>
  <c r="D10" i="85" s="1"/>
  <c r="D11" i="85" s="1"/>
  <c r="D12" i="85" s="1"/>
  <c r="D13" i="85" s="1"/>
  <c r="D14" i="85" s="1"/>
  <c r="D15" i="85" s="1"/>
  <c r="E342" i="61"/>
  <c r="E341" i="61"/>
  <c r="E343" i="61"/>
  <c r="P14" i="62"/>
  <c r="P15" i="62"/>
  <c r="P16" i="62"/>
  <c r="P17" i="62"/>
  <c r="P18" i="62"/>
  <c r="P19" i="62"/>
  <c r="P20" i="62"/>
  <c r="P21" i="62"/>
  <c r="P22" i="62"/>
  <c r="P23" i="62"/>
  <c r="P24" i="62"/>
  <c r="P25" i="62"/>
  <c r="P26" i="62"/>
  <c r="P27" i="62"/>
  <c r="P28" i="62"/>
  <c r="P29" i="62"/>
  <c r="P30" i="62"/>
  <c r="P31" i="62"/>
  <c r="P32" i="62"/>
  <c r="P33" i="62"/>
  <c r="P34" i="62"/>
  <c r="P35" i="62"/>
  <c r="P36" i="62"/>
  <c r="P41" i="62"/>
  <c r="R41" i="62" s="1"/>
  <c r="P13" i="62"/>
  <c r="T13" i="62" l="1"/>
  <c r="P11" i="62"/>
  <c r="R26" i="62"/>
  <c r="R17" i="62"/>
  <c r="R15" i="62"/>
  <c r="R34" i="62"/>
  <c r="R18" i="62"/>
  <c r="R33" i="62"/>
  <c r="R25" i="62"/>
  <c r="T32" i="62"/>
  <c r="T24" i="62"/>
  <c r="T16" i="62"/>
  <c r="R30" i="62"/>
  <c r="R14" i="62"/>
  <c r="R21" i="62"/>
  <c r="R23" i="62"/>
  <c r="R22" i="62"/>
  <c r="R29" i="62"/>
  <c r="T36" i="62"/>
  <c r="T28" i="62"/>
  <c r="T20" i="62"/>
  <c r="R31" i="62"/>
  <c r="R35" i="62"/>
  <c r="R27" i="62"/>
  <c r="R19" i="62"/>
  <c r="T35" i="62"/>
  <c r="R20" i="62"/>
  <c r="R36" i="62"/>
  <c r="R28" i="62"/>
  <c r="T27" i="62"/>
  <c r="T19" i="62"/>
  <c r="T31" i="62"/>
  <c r="T23" i="62"/>
  <c r="T15" i="62"/>
  <c r="R13" i="62"/>
  <c r="T34" i="62"/>
  <c r="T30" i="62"/>
  <c r="T26" i="62"/>
  <c r="T22" i="62"/>
  <c r="T18" i="62"/>
  <c r="T14" i="62"/>
  <c r="R32" i="62"/>
  <c r="R16" i="62"/>
  <c r="T41" i="62"/>
  <c r="T33" i="62"/>
  <c r="T29" i="62"/>
  <c r="T25" i="62"/>
  <c r="T21" i="62"/>
  <c r="T17" i="62"/>
  <c r="P39" i="62"/>
  <c r="R24" i="62"/>
  <c r="R41" i="50" l="1"/>
  <c r="P41" i="50"/>
  <c r="R40" i="50"/>
  <c r="P40" i="50"/>
  <c r="R39" i="50"/>
  <c r="P39" i="50"/>
  <c r="R38" i="50"/>
  <c r="P38" i="50"/>
  <c r="R37" i="50"/>
  <c r="P37" i="50"/>
  <c r="R36" i="50"/>
  <c r="P36" i="50"/>
  <c r="R35" i="50"/>
  <c r="P35" i="50"/>
  <c r="R34" i="50"/>
  <c r="P34" i="50"/>
  <c r="R33" i="50"/>
  <c r="P33" i="50"/>
  <c r="R32" i="50"/>
  <c r="P32" i="50"/>
  <c r="R31" i="50"/>
  <c r="P31" i="50"/>
  <c r="R30" i="50"/>
  <c r="P30" i="50"/>
  <c r="R29" i="50"/>
  <c r="P29" i="50"/>
  <c r="R28" i="50"/>
  <c r="P28" i="50"/>
  <c r="R27" i="50"/>
  <c r="P27" i="50"/>
  <c r="R26" i="50"/>
  <c r="P26" i="50"/>
  <c r="P10" i="50"/>
  <c r="R10" i="50"/>
  <c r="P11" i="50"/>
  <c r="R11" i="50"/>
  <c r="P12" i="50"/>
  <c r="R12" i="50"/>
  <c r="P13" i="50"/>
  <c r="R13" i="50"/>
  <c r="P14" i="50"/>
  <c r="R14" i="50"/>
  <c r="P15" i="50"/>
  <c r="R15" i="50"/>
  <c r="P16" i="50"/>
  <c r="R16" i="50"/>
  <c r="P17" i="50"/>
  <c r="R17" i="50"/>
  <c r="P18" i="50"/>
  <c r="R18" i="50"/>
  <c r="P19" i="50"/>
  <c r="R19" i="50"/>
  <c r="P20" i="50"/>
  <c r="R20" i="50"/>
  <c r="P21" i="50"/>
  <c r="R21" i="50"/>
  <c r="P22" i="50"/>
  <c r="R22" i="50"/>
  <c r="P23" i="50"/>
  <c r="R23" i="50"/>
  <c r="P24" i="50"/>
  <c r="R24" i="50"/>
  <c r="R9" i="50"/>
  <c r="P9" i="50"/>
  <c r="L9" i="50"/>
  <c r="M39" i="49"/>
  <c r="K39" i="49"/>
  <c r="R39" i="49" s="1"/>
  <c r="M38" i="49"/>
  <c r="K38" i="49"/>
  <c r="R38" i="49" s="1"/>
  <c r="M37" i="49"/>
  <c r="K37" i="49"/>
  <c r="R37" i="49" s="1"/>
  <c r="M36" i="49"/>
  <c r="K36" i="49"/>
  <c r="P36" i="49" s="1"/>
  <c r="M35" i="49"/>
  <c r="K35" i="49"/>
  <c r="P35" i="49" s="1"/>
  <c r="M34" i="49"/>
  <c r="K34" i="49"/>
  <c r="R34" i="49" s="1"/>
  <c r="M33" i="49"/>
  <c r="K33" i="49"/>
  <c r="R33" i="49" s="1"/>
  <c r="M32" i="49"/>
  <c r="K32" i="49"/>
  <c r="P32" i="49" s="1"/>
  <c r="M31" i="49"/>
  <c r="K31" i="49"/>
  <c r="R31" i="49" s="1"/>
  <c r="M30" i="49"/>
  <c r="K30" i="49"/>
  <c r="R30" i="49" s="1"/>
  <c r="M29" i="49"/>
  <c r="K29" i="49"/>
  <c r="R29" i="49" s="1"/>
  <c r="M28" i="49"/>
  <c r="K28" i="49"/>
  <c r="P28" i="49" s="1"/>
  <c r="M27" i="49"/>
  <c r="K27" i="49"/>
  <c r="R27" i="49" s="1"/>
  <c r="M26" i="49"/>
  <c r="K26" i="49"/>
  <c r="R26" i="49" s="1"/>
  <c r="M25" i="49"/>
  <c r="N25" i="49" s="1"/>
  <c r="K25" i="49"/>
  <c r="R25" i="49" s="1"/>
  <c r="B240" i="60"/>
  <c r="C240" i="60"/>
  <c r="D240" i="60"/>
  <c r="E240" i="60"/>
  <c r="G240" i="60"/>
  <c r="H240" i="60"/>
  <c r="B241" i="60"/>
  <c r="C241" i="60"/>
  <c r="D241" i="60"/>
  <c r="E241" i="60"/>
  <c r="G241" i="60"/>
  <c r="H241" i="60"/>
  <c r="B242" i="60"/>
  <c r="C242" i="60"/>
  <c r="D242" i="60"/>
  <c r="E242" i="60"/>
  <c r="G242" i="60"/>
  <c r="H242" i="60"/>
  <c r="J242" i="60" s="1"/>
  <c r="L242" i="60" s="1"/>
  <c r="B243" i="60"/>
  <c r="C243" i="60"/>
  <c r="D243" i="60"/>
  <c r="E243" i="60"/>
  <c r="G243" i="60"/>
  <c r="H243" i="60"/>
  <c r="I243" i="60" s="1"/>
  <c r="B244" i="60"/>
  <c r="C244" i="60"/>
  <c r="D244" i="60"/>
  <c r="E244" i="60"/>
  <c r="G244" i="60"/>
  <c r="H244" i="60"/>
  <c r="I244" i="60" s="1"/>
  <c r="N24" i="48"/>
  <c r="P433" i="60"/>
  <c r="P418" i="60"/>
  <c r="P403" i="60"/>
  <c r="M38" i="48"/>
  <c r="P388" i="60" s="1"/>
  <c r="P38" i="48"/>
  <c r="T38" i="48" s="1"/>
  <c r="M37" i="48"/>
  <c r="P373" i="60" s="1"/>
  <c r="P37" i="48"/>
  <c r="T37" i="48" s="1"/>
  <c r="M36" i="48"/>
  <c r="N654" i="62" s="1"/>
  <c r="P36" i="48"/>
  <c r="T36" i="48" s="1"/>
  <c r="M35" i="48"/>
  <c r="P35" i="48"/>
  <c r="T35" i="48" s="1"/>
  <c r="M34" i="48"/>
  <c r="P34" i="48"/>
  <c r="V34" i="48" s="1"/>
  <c r="M33" i="48"/>
  <c r="P33" i="48"/>
  <c r="T33" i="48" s="1"/>
  <c r="M32" i="48"/>
  <c r="P298" i="60" s="1"/>
  <c r="P32" i="48"/>
  <c r="V32" i="48" s="1"/>
  <c r="M31" i="48"/>
  <c r="P283" i="60" s="1"/>
  <c r="P31" i="48"/>
  <c r="T31" i="48" s="1"/>
  <c r="M30" i="48"/>
  <c r="P268" i="60" s="1"/>
  <c r="P30" i="48"/>
  <c r="T30" i="48" s="1"/>
  <c r="M29" i="48"/>
  <c r="P253" i="60" s="1"/>
  <c r="P29" i="48"/>
  <c r="T29" i="48" s="1"/>
  <c r="M28" i="48"/>
  <c r="P28" i="48"/>
  <c r="V28" i="48" s="1"/>
  <c r="P59" i="46"/>
  <c r="V59" i="46" s="1"/>
  <c r="P58" i="46"/>
  <c r="V58" i="46" s="1"/>
  <c r="P57" i="46"/>
  <c r="T57" i="46" s="1"/>
  <c r="P56" i="46"/>
  <c r="T56" i="46" s="1"/>
  <c r="P55" i="46"/>
  <c r="V55" i="46" s="1"/>
  <c r="P54" i="46"/>
  <c r="V54" i="46" s="1"/>
  <c r="P53" i="46"/>
  <c r="V53" i="46" s="1"/>
  <c r="P52" i="46"/>
  <c r="V52" i="46" s="1"/>
  <c r="P51" i="46"/>
  <c r="T51" i="46" s="1"/>
  <c r="P50" i="46"/>
  <c r="V50" i="46" s="1"/>
  <c r="P49" i="46"/>
  <c r="T49" i="46" s="1"/>
  <c r="P48" i="46"/>
  <c r="V48" i="46" s="1"/>
  <c r="P47" i="46"/>
  <c r="V47" i="46" s="1"/>
  <c r="P46" i="46"/>
  <c r="V46" i="46" s="1"/>
  <c r="P45" i="46"/>
  <c r="P44" i="46"/>
  <c r="V44" i="46" s="1"/>
  <c r="R282" i="86" s="1"/>
  <c r="P43" i="46"/>
  <c r="P42" i="46"/>
  <c r="V42" i="46" s="1"/>
  <c r="P41" i="46"/>
  <c r="V41" i="46" s="1"/>
  <c r="P40" i="46"/>
  <c r="V40" i="46" s="1"/>
  <c r="P39" i="46"/>
  <c r="V39" i="46" s="1"/>
  <c r="P38" i="46"/>
  <c r="V38" i="46" s="1"/>
  <c r="P37" i="46"/>
  <c r="V37" i="46" s="1"/>
  <c r="P36" i="46"/>
  <c r="T36" i="46" s="1"/>
  <c r="P35" i="46"/>
  <c r="T35" i="46" s="1"/>
  <c r="W23" i="45"/>
  <c r="N23" i="45"/>
  <c r="U23" i="45" s="1"/>
  <c r="W22" i="45"/>
  <c r="N22" i="45"/>
  <c r="U22" i="45" s="1"/>
  <c r="W21" i="45"/>
  <c r="N21" i="45"/>
  <c r="U21" i="45" s="1"/>
  <c r="W20" i="45"/>
  <c r="N20" i="45"/>
  <c r="S20" i="45" s="1"/>
  <c r="W19" i="45"/>
  <c r="N19" i="45"/>
  <c r="U19" i="45" s="1"/>
  <c r="W18" i="45"/>
  <c r="X18" i="45" s="1"/>
  <c r="N18" i="45"/>
  <c r="U18" i="45" s="1"/>
  <c r="Z24" i="44"/>
  <c r="O24" i="44"/>
  <c r="Z23" i="44"/>
  <c r="O23" i="44"/>
  <c r="Z22" i="44"/>
  <c r="O22" i="44"/>
  <c r="Z21" i="44"/>
  <c r="O21" i="44"/>
  <c r="Z20" i="44"/>
  <c r="O20" i="44"/>
  <c r="Z19" i="44"/>
  <c r="O19" i="44"/>
  <c r="Q71" i="16"/>
  <c r="R72" i="16" s="1"/>
  <c r="M42" i="16"/>
  <c r="T42" i="16" s="1"/>
  <c r="Q42" i="16"/>
  <c r="R43" i="16" s="1"/>
  <c r="X18" i="6"/>
  <c r="P18" i="6"/>
  <c r="X17" i="6"/>
  <c r="P17" i="6"/>
  <c r="X16" i="6"/>
  <c r="P16" i="6"/>
  <c r="X15" i="6"/>
  <c r="Y15" i="6" s="1"/>
  <c r="P15" i="6"/>
  <c r="P20" i="54"/>
  <c r="N20" i="54"/>
  <c r="J20" i="54"/>
  <c r="P19" i="54"/>
  <c r="N19" i="54"/>
  <c r="J19" i="54"/>
  <c r="P18" i="54"/>
  <c r="N18" i="54"/>
  <c r="J18" i="54"/>
  <c r="P17" i="54"/>
  <c r="N17" i="54"/>
  <c r="J17" i="54"/>
  <c r="P16" i="54"/>
  <c r="N16" i="54"/>
  <c r="J16" i="54"/>
  <c r="E34" i="2"/>
  <c r="V45" i="46" l="1"/>
  <c r="X21" i="44"/>
  <c r="X20" i="44"/>
  <c r="X22" i="44"/>
  <c r="V24" i="44"/>
  <c r="V19" i="44"/>
  <c r="X23" i="44"/>
  <c r="J240" i="60"/>
  <c r="L240" i="60" s="1"/>
  <c r="T240" i="60" s="1"/>
  <c r="W16" i="54"/>
  <c r="W18" i="54"/>
  <c r="R15" i="6"/>
  <c r="W19" i="54"/>
  <c r="W17" i="54"/>
  <c r="T17" i="6"/>
  <c r="W20" i="54"/>
  <c r="T18" i="6"/>
  <c r="N28" i="48"/>
  <c r="N431" i="62"/>
  <c r="P27" i="49"/>
  <c r="P30" i="49"/>
  <c r="V42" i="16"/>
  <c r="V21" i="44"/>
  <c r="P33" i="49"/>
  <c r="V56" i="46"/>
  <c r="V51" i="46"/>
  <c r="T43" i="46"/>
  <c r="V43" i="46"/>
  <c r="J241" i="60"/>
  <c r="L241" i="60" s="1"/>
  <c r="R241" i="60" s="1"/>
  <c r="AA241" i="60"/>
  <c r="R16" i="6"/>
  <c r="T16" i="6"/>
  <c r="P25" i="49"/>
  <c r="R32" i="49"/>
  <c r="R35" i="49"/>
  <c r="P38" i="49"/>
  <c r="R28" i="49"/>
  <c r="R36" i="49"/>
  <c r="P29" i="49"/>
  <c r="P37" i="49"/>
  <c r="P26" i="49"/>
  <c r="P34" i="49"/>
  <c r="P31" i="49"/>
  <c r="P39" i="49"/>
  <c r="Y241" i="60"/>
  <c r="V37" i="48"/>
  <c r="P238" i="60"/>
  <c r="P241" i="60"/>
  <c r="AD241" i="60" s="1"/>
  <c r="W241" i="60"/>
  <c r="AC241" i="60"/>
  <c r="V241" i="60"/>
  <c r="AB241" i="60"/>
  <c r="I241" i="60"/>
  <c r="Z241" i="60"/>
  <c r="AE241" i="60"/>
  <c r="X241" i="60"/>
  <c r="AE244" i="60"/>
  <c r="AC242" i="60"/>
  <c r="I242" i="60"/>
  <c r="AC244" i="60"/>
  <c r="AA242" i="60"/>
  <c r="AB244" i="60"/>
  <c r="Z242" i="60"/>
  <c r="AA244" i="60"/>
  <c r="Y242" i="60"/>
  <c r="Z244" i="60"/>
  <c r="X242" i="60"/>
  <c r="AB242" i="60"/>
  <c r="P244" i="60"/>
  <c r="AD244" i="60" s="1"/>
  <c r="AA243" i="60"/>
  <c r="AE242" i="60"/>
  <c r="P242" i="60"/>
  <c r="AD242" i="60" s="1"/>
  <c r="V242" i="60"/>
  <c r="AB243" i="60"/>
  <c r="J243" i="60"/>
  <c r="L243" i="60" s="1"/>
  <c r="R243" i="60" s="1"/>
  <c r="W242" i="60"/>
  <c r="W240" i="60"/>
  <c r="Z243" i="60"/>
  <c r="V35" i="48"/>
  <c r="W244" i="60"/>
  <c r="Y243" i="60"/>
  <c r="T32" i="48"/>
  <c r="V38" i="48"/>
  <c r="W243" i="60"/>
  <c r="V244" i="60"/>
  <c r="AE243" i="60"/>
  <c r="P243" i="60"/>
  <c r="AD243" i="60" s="1"/>
  <c r="V36" i="48"/>
  <c r="V243" i="60"/>
  <c r="AC243" i="60"/>
  <c r="AE240" i="60"/>
  <c r="R242" i="60"/>
  <c r="T242" i="60"/>
  <c r="X240" i="60"/>
  <c r="I240" i="60"/>
  <c r="Y244" i="60"/>
  <c r="J244" i="60"/>
  <c r="L244" i="60" s="1"/>
  <c r="X243" i="60"/>
  <c r="AC240" i="60"/>
  <c r="X244" i="60"/>
  <c r="AB240" i="60"/>
  <c r="P240" i="60"/>
  <c r="AD240" i="60" s="1"/>
  <c r="AA240" i="60"/>
  <c r="V240" i="60"/>
  <c r="Z240" i="60"/>
  <c r="Y240" i="60"/>
  <c r="V29" i="48"/>
  <c r="T34" i="48"/>
  <c r="T28" i="48"/>
  <c r="V30" i="48"/>
  <c r="V31" i="48"/>
  <c r="V33" i="48"/>
  <c r="T42" i="46"/>
  <c r="T37" i="46"/>
  <c r="T40" i="46"/>
  <c r="T50" i="46"/>
  <c r="T45" i="46"/>
  <c r="T48" i="46"/>
  <c r="V35" i="46"/>
  <c r="T58" i="46"/>
  <c r="T53" i="46"/>
  <c r="T39" i="46"/>
  <c r="T47" i="46"/>
  <c r="T55" i="46"/>
  <c r="T44" i="46"/>
  <c r="T52" i="46"/>
  <c r="V36" i="46"/>
  <c r="T46" i="46"/>
  <c r="V49" i="46"/>
  <c r="T54" i="46"/>
  <c r="V57" i="46"/>
  <c r="T41" i="46"/>
  <c r="T38" i="46"/>
  <c r="T59" i="46"/>
  <c r="S19" i="45"/>
  <c r="S22" i="45"/>
  <c r="U20" i="45"/>
  <c r="S21" i="45"/>
  <c r="S18" i="45"/>
  <c r="S23" i="45"/>
  <c r="V22" i="44"/>
  <c r="X19" i="44"/>
  <c r="X24" i="44"/>
  <c r="V23" i="44"/>
  <c r="V20" i="44"/>
  <c r="T15" i="6"/>
  <c r="R18" i="6"/>
  <c r="R17" i="6"/>
  <c r="U16" i="54"/>
  <c r="U17" i="54"/>
  <c r="U18" i="54"/>
  <c r="U19" i="54"/>
  <c r="U20" i="54"/>
  <c r="R240" i="60" l="1"/>
  <c r="T241" i="60"/>
  <c r="T243" i="60"/>
  <c r="R244" i="60"/>
  <c r="T244" i="60"/>
  <c r="K10" i="49" l="1"/>
  <c r="R10" i="49" s="1"/>
  <c r="K11" i="49"/>
  <c r="P11" i="49" s="1"/>
  <c r="Q42" i="61" s="1"/>
  <c r="K12" i="49"/>
  <c r="P12" i="49" s="1"/>
  <c r="Q57" i="61" s="1"/>
  <c r="K13" i="49"/>
  <c r="P13" i="49" s="1"/>
  <c r="Q72" i="61" s="1"/>
  <c r="K14" i="49"/>
  <c r="P14" i="49" s="1"/>
  <c r="Q87" i="61" s="1"/>
  <c r="K15" i="49"/>
  <c r="P15" i="49" s="1"/>
  <c r="K16" i="49"/>
  <c r="P16" i="49" s="1"/>
  <c r="K17" i="49"/>
  <c r="P17" i="49" s="1"/>
  <c r="K18" i="49"/>
  <c r="R18" i="49" s="1"/>
  <c r="K19" i="49"/>
  <c r="P19" i="49" s="1"/>
  <c r="K20" i="49"/>
  <c r="P20" i="49" s="1"/>
  <c r="K21" i="49"/>
  <c r="P21" i="49" s="1"/>
  <c r="K22" i="49"/>
  <c r="P22" i="49" s="1"/>
  <c r="K23" i="49"/>
  <c r="P23" i="49" s="1"/>
  <c r="K9" i="49"/>
  <c r="P9" i="49" s="1"/>
  <c r="P18" i="49" l="1"/>
  <c r="P10" i="49"/>
  <c r="R17" i="49"/>
  <c r="R9" i="49"/>
  <c r="R16" i="49"/>
  <c r="R23" i="49"/>
  <c r="R15" i="49"/>
  <c r="R22" i="49"/>
  <c r="R14" i="49"/>
  <c r="S87" i="61" s="1"/>
  <c r="R21" i="49"/>
  <c r="R13" i="49"/>
  <c r="S72" i="61" s="1"/>
  <c r="R20" i="49"/>
  <c r="R12" i="49"/>
  <c r="S57" i="61" s="1"/>
  <c r="R19" i="49"/>
  <c r="R11" i="49"/>
  <c r="S42" i="61" s="1"/>
  <c r="P11" i="48"/>
  <c r="P12" i="48"/>
  <c r="T12" i="48" s="1"/>
  <c r="R67" i="62" s="1"/>
  <c r="P13" i="48"/>
  <c r="T13" i="48" s="1"/>
  <c r="R95" i="62" s="1"/>
  <c r="P14" i="48"/>
  <c r="T14" i="48" s="1"/>
  <c r="R123" i="62" s="1"/>
  <c r="P15" i="48"/>
  <c r="T15" i="48" s="1"/>
  <c r="P16" i="48"/>
  <c r="T16" i="48" s="1"/>
  <c r="P17" i="48"/>
  <c r="T17" i="48" s="1"/>
  <c r="P18" i="48"/>
  <c r="T18" i="48" s="1"/>
  <c r="R234" i="62" s="1"/>
  <c r="P19" i="48"/>
  <c r="V19" i="48" s="1"/>
  <c r="P20" i="48"/>
  <c r="T20" i="48" s="1"/>
  <c r="R161" i="60" s="1"/>
  <c r="P21" i="48"/>
  <c r="T21" i="48" s="1"/>
  <c r="R176" i="60" s="1"/>
  <c r="P22" i="48"/>
  <c r="T22" i="48" s="1"/>
  <c r="P23" i="48"/>
  <c r="T23" i="48" s="1"/>
  <c r="P10" i="48"/>
  <c r="L11" i="60" s="1"/>
  <c r="P10" i="46"/>
  <c r="V10" i="46" s="1"/>
  <c r="R27" i="86" s="1"/>
  <c r="P11" i="46"/>
  <c r="P12" i="46"/>
  <c r="P13" i="46"/>
  <c r="P14" i="46"/>
  <c r="P15" i="46"/>
  <c r="P16" i="46"/>
  <c r="P17" i="46"/>
  <c r="V17" i="46" s="1"/>
  <c r="P18" i="46"/>
  <c r="P19" i="46"/>
  <c r="P20" i="46"/>
  <c r="P21" i="46"/>
  <c r="V21" i="46" s="1"/>
  <c r="R177" i="86" s="1"/>
  <c r="P22" i="46"/>
  <c r="P23" i="46"/>
  <c r="V23" i="46" s="1"/>
  <c r="R207" i="86" s="1"/>
  <c r="P24" i="46"/>
  <c r="P25" i="46"/>
  <c r="P26" i="46"/>
  <c r="V26" i="46" s="1"/>
  <c r="P27" i="46"/>
  <c r="V27" i="46" s="1"/>
  <c r="P28" i="46"/>
  <c r="P29" i="46"/>
  <c r="P30" i="46"/>
  <c r="P31" i="46"/>
  <c r="V31" i="46" s="1"/>
  <c r="R297" i="86" s="1"/>
  <c r="V32" i="46"/>
  <c r="P33" i="46"/>
  <c r="V33" i="46" s="1"/>
  <c r="R312" i="86" s="1"/>
  <c r="P9" i="46"/>
  <c r="V9" i="46" s="1"/>
  <c r="R12" i="86" s="1"/>
  <c r="N12" i="45"/>
  <c r="U12" i="45" s="1"/>
  <c r="N13" i="45"/>
  <c r="U13" i="45" s="1"/>
  <c r="N14" i="45"/>
  <c r="S14" i="45" s="1"/>
  <c r="N15" i="45"/>
  <c r="S15" i="45" s="1"/>
  <c r="N16" i="45"/>
  <c r="S16" i="45" s="1"/>
  <c r="N11" i="45"/>
  <c r="S11" i="45" s="1"/>
  <c r="O10" i="44"/>
  <c r="O11" i="44"/>
  <c r="O12" i="44"/>
  <c r="O13" i="44"/>
  <c r="O14" i="44"/>
  <c r="O15" i="44"/>
  <c r="V10" i="16"/>
  <c r="V11" i="16"/>
  <c r="T11" i="16"/>
  <c r="T10" i="16"/>
  <c r="M11" i="16"/>
  <c r="M10" i="16"/>
  <c r="P11" i="6"/>
  <c r="P12" i="6"/>
  <c r="P13" i="6"/>
  <c r="P10" i="6"/>
  <c r="J11" i="54"/>
  <c r="J12" i="54"/>
  <c r="J13" i="54"/>
  <c r="J14" i="54"/>
  <c r="J10" i="54"/>
  <c r="T28" i="46" l="1"/>
  <c r="V19" i="46"/>
  <c r="R147" i="86" s="1"/>
  <c r="V11" i="46"/>
  <c r="R42" i="86" s="1"/>
  <c r="V18" i="46"/>
  <c r="R132" i="86" s="1"/>
  <c r="V25" i="46"/>
  <c r="R237" i="86" s="1"/>
  <c r="V24" i="46"/>
  <c r="R222" i="86" s="1"/>
  <c r="V16" i="46"/>
  <c r="R117" i="86" s="1"/>
  <c r="T20" i="46"/>
  <c r="V15" i="46"/>
  <c r="R102" i="86" s="1"/>
  <c r="V30" i="46"/>
  <c r="V22" i="46"/>
  <c r="R192" i="86" s="1"/>
  <c r="V14" i="46"/>
  <c r="R87" i="86" s="1"/>
  <c r="T12" i="46"/>
  <c r="V29" i="46"/>
  <c r="R267" i="86" s="1"/>
  <c r="V13" i="46"/>
  <c r="R72" i="86" s="1"/>
  <c r="V11" i="48"/>
  <c r="L26" i="60"/>
  <c r="V13" i="44"/>
  <c r="V12" i="44"/>
  <c r="V11" i="44"/>
  <c r="V10" i="44"/>
  <c r="V15" i="44"/>
  <c r="V14" i="44"/>
  <c r="T146" i="60"/>
  <c r="T262" i="62"/>
  <c r="U12" i="54"/>
  <c r="U11" i="54"/>
  <c r="T13" i="6"/>
  <c r="T12" i="6"/>
  <c r="T10" i="6"/>
  <c r="R11" i="6"/>
  <c r="U14" i="54"/>
  <c r="U13" i="54"/>
  <c r="U10" i="54"/>
  <c r="R56" i="60"/>
  <c r="T10" i="48"/>
  <c r="P5" i="48"/>
  <c r="V18" i="48"/>
  <c r="T234" i="62" s="1"/>
  <c r="T27" i="46"/>
  <c r="X11" i="44"/>
  <c r="T19" i="46"/>
  <c r="T11" i="46"/>
  <c r="V28" i="46"/>
  <c r="R252" i="86" s="1"/>
  <c r="W10" i="54"/>
  <c r="V20" i="46"/>
  <c r="R162" i="86" s="1"/>
  <c r="V12" i="46"/>
  <c r="R57" i="86" s="1"/>
  <c r="T19" i="48"/>
  <c r="T11" i="48"/>
  <c r="W14" i="54"/>
  <c r="R10" i="6"/>
  <c r="X15" i="44"/>
  <c r="T9" i="46"/>
  <c r="T26" i="46"/>
  <c r="T18" i="46"/>
  <c r="T10" i="46"/>
  <c r="V10" i="48"/>
  <c r="V17" i="48"/>
  <c r="T11" i="6"/>
  <c r="W13" i="54"/>
  <c r="R13" i="6"/>
  <c r="X14" i="44"/>
  <c r="T33" i="46"/>
  <c r="T25" i="46"/>
  <c r="T17" i="46"/>
  <c r="V16" i="48"/>
  <c r="W12" i="54"/>
  <c r="R12" i="6"/>
  <c r="X13" i="44"/>
  <c r="T32" i="46"/>
  <c r="T24" i="46"/>
  <c r="T16" i="46"/>
  <c r="V23" i="48"/>
  <c r="V15" i="48"/>
  <c r="W11" i="54"/>
  <c r="X12" i="44"/>
  <c r="T31" i="46"/>
  <c r="T23" i="46"/>
  <c r="T15" i="46"/>
  <c r="V22" i="48"/>
  <c r="V14" i="48"/>
  <c r="T123" i="62" s="1"/>
  <c r="T30" i="46"/>
  <c r="T22" i="46"/>
  <c r="T14" i="46"/>
  <c r="V21" i="48"/>
  <c r="T176" i="60" s="1"/>
  <c r="V13" i="48"/>
  <c r="T95" i="62" s="1"/>
  <c r="X10" i="44"/>
  <c r="S13" i="45"/>
  <c r="T29" i="46"/>
  <c r="T21" i="46"/>
  <c r="T13" i="46"/>
  <c r="V20" i="48"/>
  <c r="T161" i="60" s="1"/>
  <c r="V12" i="48"/>
  <c r="T67" i="62" s="1"/>
  <c r="S12" i="45"/>
  <c r="U11" i="45"/>
  <c r="U16" i="45"/>
  <c r="U15" i="45"/>
  <c r="U14" i="45"/>
  <c r="R11" i="62" l="1"/>
  <c r="R11" i="60"/>
  <c r="T11" i="62"/>
  <c r="T11" i="60"/>
  <c r="R39" i="62"/>
  <c r="R26" i="60"/>
  <c r="T39" i="62"/>
  <c r="T26" i="60"/>
  <c r="R146" i="60"/>
  <c r="R262" i="62"/>
  <c r="T56" i="60"/>
  <c r="B434" i="62"/>
  <c r="C434" i="62"/>
  <c r="E434" i="62"/>
  <c r="F434" i="62"/>
  <c r="G434" i="62" s="1"/>
  <c r="I434" i="62"/>
  <c r="B435" i="62"/>
  <c r="C435" i="62"/>
  <c r="E435" i="62"/>
  <c r="F435" i="62"/>
  <c r="G435" i="62" s="1"/>
  <c r="I435" i="62"/>
  <c r="B436" i="62"/>
  <c r="C436" i="62"/>
  <c r="E436" i="62"/>
  <c r="F436" i="62"/>
  <c r="G436" i="62" s="1"/>
  <c r="I436" i="62"/>
  <c r="B437" i="62"/>
  <c r="C437" i="62"/>
  <c r="E437" i="62"/>
  <c r="F437" i="62"/>
  <c r="G437" i="62" s="1"/>
  <c r="I437" i="62"/>
  <c r="B438" i="62"/>
  <c r="C438" i="62"/>
  <c r="E438" i="62"/>
  <c r="F438" i="62"/>
  <c r="G438" i="62" s="1"/>
  <c r="I438" i="62"/>
  <c r="B439" i="62"/>
  <c r="C439" i="62"/>
  <c r="E439" i="62"/>
  <c r="F439" i="62"/>
  <c r="G439" i="62" s="1"/>
  <c r="I439" i="62"/>
  <c r="B440" i="62"/>
  <c r="C440" i="62"/>
  <c r="E440" i="62"/>
  <c r="F440" i="62"/>
  <c r="G440" i="62" s="1"/>
  <c r="I440" i="62"/>
  <c r="B441" i="62"/>
  <c r="C441" i="62"/>
  <c r="E441" i="62"/>
  <c r="F441" i="62"/>
  <c r="G441" i="62" s="1"/>
  <c r="I441" i="62"/>
  <c r="B442" i="62"/>
  <c r="C442" i="62"/>
  <c r="E442" i="62"/>
  <c r="F442" i="62"/>
  <c r="G442" i="62" s="1"/>
  <c r="I442" i="62"/>
  <c r="B443" i="62"/>
  <c r="C443" i="62"/>
  <c r="E443" i="62"/>
  <c r="F443" i="62"/>
  <c r="G443" i="62" s="1"/>
  <c r="I443" i="62"/>
  <c r="B444" i="62"/>
  <c r="C444" i="62"/>
  <c r="E444" i="62"/>
  <c r="F444" i="62"/>
  <c r="G444" i="62" s="1"/>
  <c r="I444" i="62"/>
  <c r="B445" i="62"/>
  <c r="C445" i="62"/>
  <c r="E445" i="62"/>
  <c r="F445" i="62"/>
  <c r="G445" i="62" s="1"/>
  <c r="I445" i="62"/>
  <c r="B446" i="62"/>
  <c r="C446" i="62"/>
  <c r="E446" i="62"/>
  <c r="F446" i="62"/>
  <c r="G446" i="62" s="1"/>
  <c r="I446" i="62"/>
  <c r="B447" i="62"/>
  <c r="C447" i="62"/>
  <c r="E447" i="62"/>
  <c r="F447" i="62"/>
  <c r="G447" i="62" s="1"/>
  <c r="I447" i="62"/>
  <c r="B448" i="62"/>
  <c r="C448" i="62"/>
  <c r="E448" i="62"/>
  <c r="F448" i="62"/>
  <c r="G448" i="62" s="1"/>
  <c r="I448" i="62"/>
  <c r="B449" i="62"/>
  <c r="C449" i="62"/>
  <c r="E449" i="62"/>
  <c r="F449" i="62"/>
  <c r="G449" i="62" s="1"/>
  <c r="I449" i="62"/>
  <c r="B450" i="62"/>
  <c r="C450" i="62"/>
  <c r="E450" i="62"/>
  <c r="F450" i="62"/>
  <c r="G450" i="62" s="1"/>
  <c r="I450" i="62"/>
  <c r="B451" i="62"/>
  <c r="C451" i="62"/>
  <c r="E451" i="62"/>
  <c r="F451" i="62"/>
  <c r="G451" i="62" s="1"/>
  <c r="I451" i="62"/>
  <c r="B452" i="62"/>
  <c r="C452" i="62"/>
  <c r="E452" i="62"/>
  <c r="F452" i="62"/>
  <c r="G452" i="62" s="1"/>
  <c r="I452" i="62"/>
  <c r="B453" i="62"/>
  <c r="C453" i="62"/>
  <c r="E453" i="62"/>
  <c r="F453" i="62"/>
  <c r="G453" i="62" s="1"/>
  <c r="I453" i="62"/>
  <c r="B454" i="62"/>
  <c r="C454" i="62"/>
  <c r="E454" i="62"/>
  <c r="F454" i="62"/>
  <c r="G454" i="62" s="1"/>
  <c r="I454" i="62"/>
  <c r="B455" i="62"/>
  <c r="C455" i="62"/>
  <c r="E455" i="62"/>
  <c r="F455" i="62"/>
  <c r="G455" i="62" s="1"/>
  <c r="I455" i="62"/>
  <c r="B456" i="62"/>
  <c r="C456" i="62"/>
  <c r="E456" i="62"/>
  <c r="F456" i="62"/>
  <c r="G456" i="62" s="1"/>
  <c r="I456" i="62"/>
  <c r="B457" i="62"/>
  <c r="C457" i="62"/>
  <c r="E457" i="62"/>
  <c r="F457" i="62"/>
  <c r="G457" i="62" s="1"/>
  <c r="I457" i="62"/>
  <c r="I433" i="62"/>
  <c r="AC433" i="62" s="1"/>
  <c r="F433" i="62"/>
  <c r="G433" i="62" s="1"/>
  <c r="E433" i="62"/>
  <c r="C433" i="62"/>
  <c r="B433" i="62"/>
  <c r="B70" i="62"/>
  <c r="C70" i="62"/>
  <c r="E70" i="62"/>
  <c r="F70" i="62"/>
  <c r="G70" i="62" s="1"/>
  <c r="I70" i="62"/>
  <c r="B71" i="62"/>
  <c r="C71" i="62"/>
  <c r="E71" i="62"/>
  <c r="F71" i="62"/>
  <c r="G71" i="62" s="1"/>
  <c r="I71" i="62"/>
  <c r="B72" i="62"/>
  <c r="C72" i="62"/>
  <c r="E72" i="62"/>
  <c r="F72" i="62"/>
  <c r="G72" i="62" s="1"/>
  <c r="I72" i="62"/>
  <c r="B73" i="62"/>
  <c r="C73" i="62"/>
  <c r="E73" i="62"/>
  <c r="F73" i="62"/>
  <c r="G73" i="62" s="1"/>
  <c r="I73" i="62"/>
  <c r="B74" i="62"/>
  <c r="C74" i="62"/>
  <c r="E74" i="62"/>
  <c r="F74" i="62"/>
  <c r="G74" i="62" s="1"/>
  <c r="I74" i="62"/>
  <c r="B75" i="62"/>
  <c r="C75" i="62"/>
  <c r="E75" i="62"/>
  <c r="F75" i="62"/>
  <c r="G75" i="62" s="1"/>
  <c r="I75" i="62"/>
  <c r="B76" i="62"/>
  <c r="C76" i="62"/>
  <c r="E76" i="62"/>
  <c r="F76" i="62"/>
  <c r="G76" i="62" s="1"/>
  <c r="I76" i="62"/>
  <c r="B77" i="62"/>
  <c r="C77" i="62"/>
  <c r="E77" i="62"/>
  <c r="F77" i="62"/>
  <c r="G77" i="62" s="1"/>
  <c r="I77" i="62"/>
  <c r="B78" i="62"/>
  <c r="C78" i="62"/>
  <c r="E78" i="62"/>
  <c r="F78" i="62"/>
  <c r="G78" i="62" s="1"/>
  <c r="I78" i="62"/>
  <c r="B79" i="62"/>
  <c r="C79" i="62"/>
  <c r="E79" i="62"/>
  <c r="F79" i="62"/>
  <c r="G79" i="62" s="1"/>
  <c r="I79" i="62"/>
  <c r="B80" i="62"/>
  <c r="C80" i="62"/>
  <c r="E80" i="62"/>
  <c r="F80" i="62"/>
  <c r="G80" i="62" s="1"/>
  <c r="I80" i="62"/>
  <c r="B81" i="62"/>
  <c r="C81" i="62"/>
  <c r="E81" i="62"/>
  <c r="F81" i="62"/>
  <c r="G81" i="62" s="1"/>
  <c r="I81" i="62"/>
  <c r="B82" i="62"/>
  <c r="C82" i="62"/>
  <c r="E82" i="62"/>
  <c r="F82" i="62"/>
  <c r="G82" i="62" s="1"/>
  <c r="I82" i="62"/>
  <c r="B83" i="62"/>
  <c r="C83" i="62"/>
  <c r="E83" i="62"/>
  <c r="F83" i="62"/>
  <c r="G83" i="62" s="1"/>
  <c r="I83" i="62"/>
  <c r="B84" i="62"/>
  <c r="C84" i="62"/>
  <c r="E84" i="62"/>
  <c r="F84" i="62"/>
  <c r="G84" i="62" s="1"/>
  <c r="I84" i="62"/>
  <c r="B85" i="62"/>
  <c r="C85" i="62"/>
  <c r="E85" i="62"/>
  <c r="F85" i="62"/>
  <c r="G85" i="62" s="1"/>
  <c r="I85" i="62"/>
  <c r="B86" i="62"/>
  <c r="C86" i="62"/>
  <c r="E86" i="62"/>
  <c r="F86" i="62"/>
  <c r="G86" i="62" s="1"/>
  <c r="I86" i="62"/>
  <c r="B87" i="62"/>
  <c r="C87" i="62"/>
  <c r="E87" i="62"/>
  <c r="F87" i="62"/>
  <c r="G87" i="62" s="1"/>
  <c r="I87" i="62"/>
  <c r="B88" i="62"/>
  <c r="C88" i="62"/>
  <c r="E88" i="62"/>
  <c r="F88" i="62"/>
  <c r="G88" i="62" s="1"/>
  <c r="I88" i="62"/>
  <c r="B89" i="62"/>
  <c r="C89" i="62"/>
  <c r="E89" i="62"/>
  <c r="F89" i="62"/>
  <c r="G89" i="62" s="1"/>
  <c r="I89" i="62"/>
  <c r="B90" i="62"/>
  <c r="C90" i="62"/>
  <c r="E90" i="62"/>
  <c r="F90" i="62"/>
  <c r="G90" i="62" s="1"/>
  <c r="I90" i="62"/>
  <c r="B91" i="62"/>
  <c r="C91" i="62"/>
  <c r="E91" i="62"/>
  <c r="F91" i="62"/>
  <c r="G91" i="62" s="1"/>
  <c r="I91" i="62"/>
  <c r="B92" i="62"/>
  <c r="C92" i="62"/>
  <c r="E92" i="62"/>
  <c r="F92" i="62"/>
  <c r="G92" i="62" s="1"/>
  <c r="I92" i="62"/>
  <c r="B93" i="62"/>
  <c r="C93" i="62"/>
  <c r="E93" i="62"/>
  <c r="F93" i="62"/>
  <c r="G93" i="62" s="1"/>
  <c r="I93" i="62"/>
  <c r="I69" i="62"/>
  <c r="F69" i="62"/>
  <c r="G69" i="62" s="1"/>
  <c r="E69" i="62"/>
  <c r="C69" i="62"/>
  <c r="B69" i="62"/>
  <c r="B65" i="62"/>
  <c r="B405" i="62"/>
  <c r="C405" i="62"/>
  <c r="E405" i="62"/>
  <c r="F405" i="62"/>
  <c r="G405" i="62" s="1"/>
  <c r="I405" i="62"/>
  <c r="B406" i="62"/>
  <c r="C406" i="62"/>
  <c r="E406" i="62"/>
  <c r="F406" i="62"/>
  <c r="G406" i="62" s="1"/>
  <c r="I406" i="62"/>
  <c r="B407" i="62"/>
  <c r="C407" i="62"/>
  <c r="E407" i="62"/>
  <c r="F407" i="62"/>
  <c r="G407" i="62" s="1"/>
  <c r="I407" i="62"/>
  <c r="B408" i="62"/>
  <c r="C408" i="62"/>
  <c r="E408" i="62"/>
  <c r="F408" i="62"/>
  <c r="G408" i="62" s="1"/>
  <c r="I408" i="62"/>
  <c r="B409" i="62"/>
  <c r="C409" i="62"/>
  <c r="E409" i="62"/>
  <c r="F409" i="62"/>
  <c r="G409" i="62" s="1"/>
  <c r="I409" i="62"/>
  <c r="B410" i="62"/>
  <c r="C410" i="62"/>
  <c r="E410" i="62"/>
  <c r="F410" i="62"/>
  <c r="G410" i="62" s="1"/>
  <c r="I410" i="62"/>
  <c r="B411" i="62"/>
  <c r="C411" i="62"/>
  <c r="E411" i="62"/>
  <c r="F411" i="62"/>
  <c r="G411" i="62" s="1"/>
  <c r="I411" i="62"/>
  <c r="B412" i="62"/>
  <c r="C412" i="62"/>
  <c r="E412" i="62"/>
  <c r="F412" i="62"/>
  <c r="G412" i="62" s="1"/>
  <c r="I412" i="62"/>
  <c r="B413" i="62"/>
  <c r="C413" i="62"/>
  <c r="E413" i="62"/>
  <c r="F413" i="62"/>
  <c r="G413" i="62" s="1"/>
  <c r="I413" i="62"/>
  <c r="B414" i="62"/>
  <c r="C414" i="62"/>
  <c r="E414" i="62"/>
  <c r="F414" i="62"/>
  <c r="G414" i="62" s="1"/>
  <c r="I414" i="62"/>
  <c r="B415" i="62"/>
  <c r="C415" i="62"/>
  <c r="E415" i="62"/>
  <c r="F415" i="62"/>
  <c r="G415" i="62" s="1"/>
  <c r="I415" i="62"/>
  <c r="B416" i="62"/>
  <c r="C416" i="62"/>
  <c r="E416" i="62"/>
  <c r="F416" i="62"/>
  <c r="G416" i="62" s="1"/>
  <c r="I416" i="62"/>
  <c r="B417" i="62"/>
  <c r="C417" i="62"/>
  <c r="E417" i="62"/>
  <c r="F417" i="62"/>
  <c r="G417" i="62" s="1"/>
  <c r="I417" i="62"/>
  <c r="B418" i="62"/>
  <c r="C418" i="62"/>
  <c r="E418" i="62"/>
  <c r="F418" i="62"/>
  <c r="G418" i="62" s="1"/>
  <c r="I418" i="62"/>
  <c r="B419" i="62"/>
  <c r="C419" i="62"/>
  <c r="E419" i="62"/>
  <c r="F419" i="62"/>
  <c r="G419" i="62" s="1"/>
  <c r="I419" i="62"/>
  <c r="B420" i="62"/>
  <c r="C420" i="62"/>
  <c r="E420" i="62"/>
  <c r="F420" i="62"/>
  <c r="G420" i="62" s="1"/>
  <c r="I420" i="62"/>
  <c r="B421" i="62"/>
  <c r="C421" i="62"/>
  <c r="E421" i="62"/>
  <c r="F421" i="62"/>
  <c r="G421" i="62" s="1"/>
  <c r="I421" i="62"/>
  <c r="B422" i="62"/>
  <c r="C422" i="62"/>
  <c r="E422" i="62"/>
  <c r="F422" i="62"/>
  <c r="G422" i="62" s="1"/>
  <c r="I422" i="62"/>
  <c r="B423" i="62"/>
  <c r="C423" i="62"/>
  <c r="E423" i="62"/>
  <c r="F423" i="62"/>
  <c r="G423" i="62" s="1"/>
  <c r="I423" i="62"/>
  <c r="B424" i="62"/>
  <c r="C424" i="62"/>
  <c r="E424" i="62"/>
  <c r="F424" i="62"/>
  <c r="G424" i="62" s="1"/>
  <c r="I424" i="62"/>
  <c r="B425" i="62"/>
  <c r="C425" i="62"/>
  <c r="E425" i="62"/>
  <c r="F425" i="62"/>
  <c r="G425" i="62" s="1"/>
  <c r="I425" i="62"/>
  <c r="B426" i="62"/>
  <c r="C426" i="62"/>
  <c r="E426" i="62"/>
  <c r="F426" i="62"/>
  <c r="G426" i="62" s="1"/>
  <c r="I426" i="62"/>
  <c r="B427" i="62"/>
  <c r="C427" i="62"/>
  <c r="E427" i="62"/>
  <c r="F427" i="62"/>
  <c r="G427" i="62" s="1"/>
  <c r="I427" i="62"/>
  <c r="B428" i="62"/>
  <c r="C428" i="62"/>
  <c r="E428" i="62"/>
  <c r="F428" i="62"/>
  <c r="G428" i="62" s="1"/>
  <c r="I428" i="62"/>
  <c r="I404" i="62"/>
  <c r="AC404" i="62" s="1"/>
  <c r="F404" i="62"/>
  <c r="G404" i="62" s="1"/>
  <c r="E404" i="62"/>
  <c r="C404" i="62"/>
  <c r="B404" i="62"/>
  <c r="B377" i="62"/>
  <c r="C377" i="62"/>
  <c r="E377" i="62"/>
  <c r="F377" i="62"/>
  <c r="G377" i="62" s="1"/>
  <c r="I377" i="62"/>
  <c r="B378" i="62"/>
  <c r="C378" i="62"/>
  <c r="E378" i="62"/>
  <c r="F378" i="62"/>
  <c r="G378" i="62" s="1"/>
  <c r="I378" i="62"/>
  <c r="B379" i="62"/>
  <c r="C379" i="62"/>
  <c r="E379" i="62"/>
  <c r="F379" i="62"/>
  <c r="G379" i="62" s="1"/>
  <c r="I379" i="62"/>
  <c r="B380" i="62"/>
  <c r="C380" i="62"/>
  <c r="E380" i="62"/>
  <c r="F380" i="62"/>
  <c r="G380" i="62" s="1"/>
  <c r="I380" i="62"/>
  <c r="B381" i="62"/>
  <c r="C381" i="62"/>
  <c r="E381" i="62"/>
  <c r="F381" i="62"/>
  <c r="G381" i="62" s="1"/>
  <c r="I381" i="62"/>
  <c r="B382" i="62"/>
  <c r="C382" i="62"/>
  <c r="E382" i="62"/>
  <c r="F382" i="62"/>
  <c r="G382" i="62" s="1"/>
  <c r="I382" i="62"/>
  <c r="B383" i="62"/>
  <c r="C383" i="62"/>
  <c r="E383" i="62"/>
  <c r="F383" i="62"/>
  <c r="G383" i="62" s="1"/>
  <c r="I383" i="62"/>
  <c r="B384" i="62"/>
  <c r="C384" i="62"/>
  <c r="E384" i="62"/>
  <c r="F384" i="62"/>
  <c r="G384" i="62" s="1"/>
  <c r="I384" i="62"/>
  <c r="B385" i="62"/>
  <c r="C385" i="62"/>
  <c r="E385" i="62"/>
  <c r="F385" i="62"/>
  <c r="G385" i="62" s="1"/>
  <c r="I385" i="62"/>
  <c r="B386" i="62"/>
  <c r="C386" i="62"/>
  <c r="E386" i="62"/>
  <c r="F386" i="62"/>
  <c r="G386" i="62" s="1"/>
  <c r="I386" i="62"/>
  <c r="B387" i="62"/>
  <c r="C387" i="62"/>
  <c r="E387" i="62"/>
  <c r="F387" i="62"/>
  <c r="G387" i="62" s="1"/>
  <c r="I387" i="62"/>
  <c r="B388" i="62"/>
  <c r="C388" i="62"/>
  <c r="E388" i="62"/>
  <c r="F388" i="62"/>
  <c r="G388" i="62" s="1"/>
  <c r="I388" i="62"/>
  <c r="B389" i="62"/>
  <c r="C389" i="62"/>
  <c r="E389" i="62"/>
  <c r="F389" i="62"/>
  <c r="G389" i="62" s="1"/>
  <c r="I389" i="62"/>
  <c r="B390" i="62"/>
  <c r="C390" i="62"/>
  <c r="E390" i="62"/>
  <c r="F390" i="62"/>
  <c r="G390" i="62" s="1"/>
  <c r="I390" i="62"/>
  <c r="B391" i="62"/>
  <c r="C391" i="62"/>
  <c r="E391" i="62"/>
  <c r="F391" i="62"/>
  <c r="G391" i="62" s="1"/>
  <c r="I391" i="62"/>
  <c r="B392" i="62"/>
  <c r="C392" i="62"/>
  <c r="E392" i="62"/>
  <c r="F392" i="62"/>
  <c r="G392" i="62" s="1"/>
  <c r="I392" i="62"/>
  <c r="B393" i="62"/>
  <c r="C393" i="62"/>
  <c r="E393" i="62"/>
  <c r="F393" i="62"/>
  <c r="G393" i="62" s="1"/>
  <c r="I393" i="62"/>
  <c r="B394" i="62"/>
  <c r="C394" i="62"/>
  <c r="E394" i="62"/>
  <c r="F394" i="62"/>
  <c r="G394" i="62" s="1"/>
  <c r="I394" i="62"/>
  <c r="B395" i="62"/>
  <c r="C395" i="62"/>
  <c r="E395" i="62"/>
  <c r="F395" i="62"/>
  <c r="G395" i="62" s="1"/>
  <c r="I395" i="62"/>
  <c r="B396" i="62"/>
  <c r="C396" i="62"/>
  <c r="E396" i="62"/>
  <c r="F396" i="62"/>
  <c r="G396" i="62" s="1"/>
  <c r="I396" i="62"/>
  <c r="B397" i="62"/>
  <c r="C397" i="62"/>
  <c r="E397" i="62"/>
  <c r="F397" i="62"/>
  <c r="G397" i="62" s="1"/>
  <c r="I397" i="62"/>
  <c r="B398" i="62"/>
  <c r="C398" i="62"/>
  <c r="E398" i="62"/>
  <c r="F398" i="62"/>
  <c r="G398" i="62" s="1"/>
  <c r="I398" i="62"/>
  <c r="B399" i="62"/>
  <c r="C399" i="62"/>
  <c r="E399" i="62"/>
  <c r="F399" i="62"/>
  <c r="G399" i="62" s="1"/>
  <c r="I399" i="62"/>
  <c r="B400" i="62"/>
  <c r="C400" i="62"/>
  <c r="E400" i="62"/>
  <c r="F400" i="62"/>
  <c r="G400" i="62" s="1"/>
  <c r="I400" i="62"/>
  <c r="I376" i="62"/>
  <c r="AC376" i="62" s="1"/>
  <c r="F376" i="62"/>
  <c r="G376" i="62" s="1"/>
  <c r="E376" i="62"/>
  <c r="C376" i="62"/>
  <c r="B376" i="62"/>
  <c r="B349" i="62"/>
  <c r="C349" i="62"/>
  <c r="E349" i="62"/>
  <c r="F349" i="62"/>
  <c r="G349" i="62" s="1"/>
  <c r="I349" i="62"/>
  <c r="B350" i="62"/>
  <c r="C350" i="62"/>
  <c r="E350" i="62"/>
  <c r="F350" i="62"/>
  <c r="G350" i="62" s="1"/>
  <c r="I350" i="62"/>
  <c r="B351" i="62"/>
  <c r="C351" i="62"/>
  <c r="E351" i="62"/>
  <c r="F351" i="62"/>
  <c r="G351" i="62" s="1"/>
  <c r="I351" i="62"/>
  <c r="B352" i="62"/>
  <c r="C352" i="62"/>
  <c r="E352" i="62"/>
  <c r="F352" i="62"/>
  <c r="G352" i="62" s="1"/>
  <c r="I352" i="62"/>
  <c r="B353" i="62"/>
  <c r="C353" i="62"/>
  <c r="E353" i="62"/>
  <c r="F353" i="62"/>
  <c r="G353" i="62" s="1"/>
  <c r="I353" i="62"/>
  <c r="B354" i="62"/>
  <c r="C354" i="62"/>
  <c r="E354" i="62"/>
  <c r="F354" i="62"/>
  <c r="G354" i="62" s="1"/>
  <c r="I354" i="62"/>
  <c r="B355" i="62"/>
  <c r="C355" i="62"/>
  <c r="E355" i="62"/>
  <c r="F355" i="62"/>
  <c r="G355" i="62" s="1"/>
  <c r="I355" i="62"/>
  <c r="B356" i="62"/>
  <c r="C356" i="62"/>
  <c r="E356" i="62"/>
  <c r="F356" i="62"/>
  <c r="G356" i="62" s="1"/>
  <c r="I356" i="62"/>
  <c r="B357" i="62"/>
  <c r="C357" i="62"/>
  <c r="E357" i="62"/>
  <c r="F357" i="62"/>
  <c r="G357" i="62" s="1"/>
  <c r="I357" i="62"/>
  <c r="B358" i="62"/>
  <c r="C358" i="62"/>
  <c r="E358" i="62"/>
  <c r="F358" i="62"/>
  <c r="G358" i="62" s="1"/>
  <c r="I358" i="62"/>
  <c r="B359" i="62"/>
  <c r="C359" i="62"/>
  <c r="E359" i="62"/>
  <c r="F359" i="62"/>
  <c r="G359" i="62" s="1"/>
  <c r="I359" i="62"/>
  <c r="B360" i="62"/>
  <c r="C360" i="62"/>
  <c r="E360" i="62"/>
  <c r="F360" i="62"/>
  <c r="G360" i="62" s="1"/>
  <c r="I360" i="62"/>
  <c r="B361" i="62"/>
  <c r="C361" i="62"/>
  <c r="E361" i="62"/>
  <c r="F361" i="62"/>
  <c r="G361" i="62" s="1"/>
  <c r="I361" i="62"/>
  <c r="B362" i="62"/>
  <c r="C362" i="62"/>
  <c r="E362" i="62"/>
  <c r="F362" i="62"/>
  <c r="G362" i="62" s="1"/>
  <c r="I362" i="62"/>
  <c r="B363" i="62"/>
  <c r="C363" i="62"/>
  <c r="E363" i="62"/>
  <c r="F363" i="62"/>
  <c r="G363" i="62" s="1"/>
  <c r="I363" i="62"/>
  <c r="B364" i="62"/>
  <c r="C364" i="62"/>
  <c r="E364" i="62"/>
  <c r="F364" i="62"/>
  <c r="G364" i="62" s="1"/>
  <c r="I364" i="62"/>
  <c r="B365" i="62"/>
  <c r="C365" i="62"/>
  <c r="E365" i="62"/>
  <c r="F365" i="62"/>
  <c r="G365" i="62" s="1"/>
  <c r="I365" i="62"/>
  <c r="B366" i="62"/>
  <c r="C366" i="62"/>
  <c r="E366" i="62"/>
  <c r="F366" i="62"/>
  <c r="G366" i="62" s="1"/>
  <c r="I366" i="62"/>
  <c r="B367" i="62"/>
  <c r="C367" i="62"/>
  <c r="E367" i="62"/>
  <c r="F367" i="62"/>
  <c r="G367" i="62" s="1"/>
  <c r="I367" i="62"/>
  <c r="B368" i="62"/>
  <c r="C368" i="62"/>
  <c r="E368" i="62"/>
  <c r="F368" i="62"/>
  <c r="G368" i="62" s="1"/>
  <c r="I368" i="62"/>
  <c r="B369" i="62"/>
  <c r="C369" i="62"/>
  <c r="E369" i="62"/>
  <c r="F369" i="62"/>
  <c r="G369" i="62" s="1"/>
  <c r="I369" i="62"/>
  <c r="B370" i="62"/>
  <c r="C370" i="62"/>
  <c r="E370" i="62"/>
  <c r="F370" i="62"/>
  <c r="G370" i="62" s="1"/>
  <c r="I370" i="62"/>
  <c r="B371" i="62"/>
  <c r="C371" i="62"/>
  <c r="E371" i="62"/>
  <c r="F371" i="62"/>
  <c r="G371" i="62" s="1"/>
  <c r="I371" i="62"/>
  <c r="B372" i="62"/>
  <c r="C372" i="62"/>
  <c r="E372" i="62"/>
  <c r="F372" i="62"/>
  <c r="G372" i="62" s="1"/>
  <c r="I372" i="62"/>
  <c r="I348" i="62"/>
  <c r="AB348" i="62" s="1"/>
  <c r="F348" i="62"/>
  <c r="G348" i="62" s="1"/>
  <c r="E348" i="62"/>
  <c r="C348" i="62"/>
  <c r="B348" i="62"/>
  <c r="B321" i="62"/>
  <c r="C321" i="62"/>
  <c r="E321" i="62"/>
  <c r="F321" i="62"/>
  <c r="G321" i="62" s="1"/>
  <c r="I321" i="62"/>
  <c r="B322" i="62"/>
  <c r="C322" i="62"/>
  <c r="E322" i="62"/>
  <c r="F322" i="62"/>
  <c r="G322" i="62" s="1"/>
  <c r="I322" i="62"/>
  <c r="B323" i="62"/>
  <c r="C323" i="62"/>
  <c r="E323" i="62"/>
  <c r="F323" i="62"/>
  <c r="G323" i="62" s="1"/>
  <c r="I323" i="62"/>
  <c r="B324" i="62"/>
  <c r="C324" i="62"/>
  <c r="E324" i="62"/>
  <c r="F324" i="62"/>
  <c r="G324" i="62" s="1"/>
  <c r="I324" i="62"/>
  <c r="B325" i="62"/>
  <c r="C325" i="62"/>
  <c r="E325" i="62"/>
  <c r="F325" i="62"/>
  <c r="G325" i="62" s="1"/>
  <c r="I325" i="62"/>
  <c r="B326" i="62"/>
  <c r="C326" i="62"/>
  <c r="E326" i="62"/>
  <c r="F326" i="62"/>
  <c r="G326" i="62" s="1"/>
  <c r="I326" i="62"/>
  <c r="B327" i="62"/>
  <c r="C327" i="62"/>
  <c r="E327" i="62"/>
  <c r="F327" i="62"/>
  <c r="G327" i="62" s="1"/>
  <c r="I327" i="62"/>
  <c r="B328" i="62"/>
  <c r="C328" i="62"/>
  <c r="E328" i="62"/>
  <c r="F328" i="62"/>
  <c r="G328" i="62" s="1"/>
  <c r="I328" i="62"/>
  <c r="B329" i="62"/>
  <c r="C329" i="62"/>
  <c r="E329" i="62"/>
  <c r="F329" i="62"/>
  <c r="G329" i="62" s="1"/>
  <c r="I329" i="62"/>
  <c r="B330" i="62"/>
  <c r="C330" i="62"/>
  <c r="E330" i="62"/>
  <c r="F330" i="62"/>
  <c r="G330" i="62" s="1"/>
  <c r="I330" i="62"/>
  <c r="B331" i="62"/>
  <c r="C331" i="62"/>
  <c r="E331" i="62"/>
  <c r="F331" i="62"/>
  <c r="G331" i="62" s="1"/>
  <c r="I331" i="62"/>
  <c r="B332" i="62"/>
  <c r="C332" i="62"/>
  <c r="E332" i="62"/>
  <c r="F332" i="62"/>
  <c r="G332" i="62" s="1"/>
  <c r="I332" i="62"/>
  <c r="B333" i="62"/>
  <c r="C333" i="62"/>
  <c r="E333" i="62"/>
  <c r="F333" i="62"/>
  <c r="G333" i="62" s="1"/>
  <c r="I333" i="62"/>
  <c r="B334" i="62"/>
  <c r="C334" i="62"/>
  <c r="E334" i="62"/>
  <c r="F334" i="62"/>
  <c r="G334" i="62" s="1"/>
  <c r="I334" i="62"/>
  <c r="B335" i="62"/>
  <c r="C335" i="62"/>
  <c r="E335" i="62"/>
  <c r="F335" i="62"/>
  <c r="G335" i="62" s="1"/>
  <c r="I335" i="62"/>
  <c r="B336" i="62"/>
  <c r="C336" i="62"/>
  <c r="E336" i="62"/>
  <c r="F336" i="62"/>
  <c r="G336" i="62" s="1"/>
  <c r="I336" i="62"/>
  <c r="B337" i="62"/>
  <c r="C337" i="62"/>
  <c r="E337" i="62"/>
  <c r="F337" i="62"/>
  <c r="G337" i="62" s="1"/>
  <c r="I337" i="62"/>
  <c r="B338" i="62"/>
  <c r="C338" i="62"/>
  <c r="E338" i="62"/>
  <c r="F338" i="62"/>
  <c r="G338" i="62" s="1"/>
  <c r="I338" i="62"/>
  <c r="B339" i="62"/>
  <c r="C339" i="62"/>
  <c r="E339" i="62"/>
  <c r="F339" i="62"/>
  <c r="G339" i="62" s="1"/>
  <c r="I339" i="62"/>
  <c r="B340" i="62"/>
  <c r="C340" i="62"/>
  <c r="E340" i="62"/>
  <c r="F340" i="62"/>
  <c r="G340" i="62" s="1"/>
  <c r="I340" i="62"/>
  <c r="B341" i="62"/>
  <c r="C341" i="62"/>
  <c r="E341" i="62"/>
  <c r="F341" i="62"/>
  <c r="G341" i="62" s="1"/>
  <c r="I341" i="62"/>
  <c r="B342" i="62"/>
  <c r="C342" i="62"/>
  <c r="E342" i="62"/>
  <c r="F342" i="62"/>
  <c r="G342" i="62" s="1"/>
  <c r="I342" i="62"/>
  <c r="B343" i="62"/>
  <c r="C343" i="62"/>
  <c r="E343" i="62"/>
  <c r="F343" i="62"/>
  <c r="G343" i="62" s="1"/>
  <c r="I343" i="62"/>
  <c r="B344" i="62"/>
  <c r="C344" i="62"/>
  <c r="E344" i="62"/>
  <c r="F344" i="62"/>
  <c r="G344" i="62" s="1"/>
  <c r="I344" i="62"/>
  <c r="I320" i="62"/>
  <c r="AB320" i="62" s="1"/>
  <c r="F320" i="62"/>
  <c r="G320" i="62" s="1"/>
  <c r="E320" i="62"/>
  <c r="C320" i="62"/>
  <c r="B320" i="62"/>
  <c r="B293" i="62"/>
  <c r="C293" i="62"/>
  <c r="E293" i="62"/>
  <c r="F293" i="62"/>
  <c r="G293" i="62" s="1"/>
  <c r="I293" i="62"/>
  <c r="V293" i="62" s="1"/>
  <c r="B294" i="62"/>
  <c r="C294" i="62"/>
  <c r="E294" i="62"/>
  <c r="F294" i="62"/>
  <c r="G294" i="62" s="1"/>
  <c r="I294" i="62"/>
  <c r="X294" i="62" s="1"/>
  <c r="B295" i="62"/>
  <c r="C295" i="62"/>
  <c r="E295" i="62"/>
  <c r="F295" i="62"/>
  <c r="G295" i="62" s="1"/>
  <c r="I295" i="62"/>
  <c r="J295" i="62" s="1"/>
  <c r="B296" i="62"/>
  <c r="C296" i="62"/>
  <c r="E296" i="62"/>
  <c r="F296" i="62"/>
  <c r="G296" i="62" s="1"/>
  <c r="I296" i="62"/>
  <c r="L296" i="62" s="1"/>
  <c r="B297" i="62"/>
  <c r="C297" i="62"/>
  <c r="E297" i="62"/>
  <c r="F297" i="62"/>
  <c r="G297" i="62" s="1"/>
  <c r="I297" i="62"/>
  <c r="H297" i="62" s="1"/>
  <c r="AE297" i="62" s="1"/>
  <c r="B298" i="62"/>
  <c r="C298" i="62"/>
  <c r="E298" i="62"/>
  <c r="F298" i="62"/>
  <c r="G298" i="62" s="1"/>
  <c r="I298" i="62"/>
  <c r="J298" i="62" s="1"/>
  <c r="B299" i="62"/>
  <c r="C299" i="62"/>
  <c r="E299" i="62"/>
  <c r="F299" i="62"/>
  <c r="G299" i="62" s="1"/>
  <c r="I299" i="62"/>
  <c r="V299" i="62" s="1"/>
  <c r="B300" i="62"/>
  <c r="C300" i="62"/>
  <c r="E300" i="62"/>
  <c r="F300" i="62"/>
  <c r="G300" i="62" s="1"/>
  <c r="I300" i="62"/>
  <c r="W300" i="62" s="1"/>
  <c r="B301" i="62"/>
  <c r="C301" i="62"/>
  <c r="E301" i="62"/>
  <c r="F301" i="62"/>
  <c r="G301" i="62" s="1"/>
  <c r="I301" i="62"/>
  <c r="H301" i="62" s="1"/>
  <c r="B302" i="62"/>
  <c r="C302" i="62"/>
  <c r="E302" i="62"/>
  <c r="F302" i="62"/>
  <c r="G302" i="62" s="1"/>
  <c r="I302" i="62"/>
  <c r="V302" i="62" s="1"/>
  <c r="B303" i="62"/>
  <c r="C303" i="62"/>
  <c r="E303" i="62"/>
  <c r="F303" i="62"/>
  <c r="G303" i="62" s="1"/>
  <c r="I303" i="62"/>
  <c r="J303" i="62" s="1"/>
  <c r="B304" i="62"/>
  <c r="C304" i="62"/>
  <c r="E304" i="62"/>
  <c r="F304" i="62"/>
  <c r="G304" i="62" s="1"/>
  <c r="I304" i="62"/>
  <c r="L304" i="62" s="1"/>
  <c r="B305" i="62"/>
  <c r="C305" i="62"/>
  <c r="E305" i="62"/>
  <c r="F305" i="62"/>
  <c r="G305" i="62" s="1"/>
  <c r="I305" i="62"/>
  <c r="W305" i="62" s="1"/>
  <c r="B306" i="62"/>
  <c r="C306" i="62"/>
  <c r="E306" i="62"/>
  <c r="F306" i="62"/>
  <c r="G306" i="62" s="1"/>
  <c r="I306" i="62"/>
  <c r="J306" i="62" s="1"/>
  <c r="B307" i="62"/>
  <c r="C307" i="62"/>
  <c r="E307" i="62"/>
  <c r="F307" i="62"/>
  <c r="G307" i="62" s="1"/>
  <c r="I307" i="62"/>
  <c r="V307" i="62" s="1"/>
  <c r="B308" i="62"/>
  <c r="C308" i="62"/>
  <c r="E308" i="62"/>
  <c r="F308" i="62"/>
  <c r="G308" i="62" s="1"/>
  <c r="I308" i="62"/>
  <c r="L308" i="62" s="1"/>
  <c r="B309" i="62"/>
  <c r="C309" i="62"/>
  <c r="E309" i="62"/>
  <c r="F309" i="62"/>
  <c r="G309" i="62" s="1"/>
  <c r="I309" i="62"/>
  <c r="L309" i="62" s="1"/>
  <c r="B310" i="62"/>
  <c r="C310" i="62"/>
  <c r="E310" i="62"/>
  <c r="F310" i="62"/>
  <c r="G310" i="62" s="1"/>
  <c r="I310" i="62"/>
  <c r="V310" i="62" s="1"/>
  <c r="B311" i="62"/>
  <c r="C311" i="62"/>
  <c r="E311" i="62"/>
  <c r="F311" i="62"/>
  <c r="G311" i="62" s="1"/>
  <c r="I311" i="62"/>
  <c r="J311" i="62" s="1"/>
  <c r="B312" i="62"/>
  <c r="C312" i="62"/>
  <c r="E312" i="62"/>
  <c r="F312" i="62"/>
  <c r="G312" i="62" s="1"/>
  <c r="I312" i="62"/>
  <c r="L312" i="62" s="1"/>
  <c r="B313" i="62"/>
  <c r="C313" i="62"/>
  <c r="E313" i="62"/>
  <c r="F313" i="62"/>
  <c r="G313" i="62" s="1"/>
  <c r="I313" i="62"/>
  <c r="W313" i="62" s="1"/>
  <c r="B314" i="62"/>
  <c r="C314" i="62"/>
  <c r="E314" i="62"/>
  <c r="F314" i="62"/>
  <c r="G314" i="62" s="1"/>
  <c r="I314" i="62"/>
  <c r="J314" i="62" s="1"/>
  <c r="B315" i="62"/>
  <c r="C315" i="62"/>
  <c r="E315" i="62"/>
  <c r="F315" i="62"/>
  <c r="G315" i="62" s="1"/>
  <c r="I315" i="62"/>
  <c r="V315" i="62" s="1"/>
  <c r="B316" i="62"/>
  <c r="C316" i="62"/>
  <c r="E316" i="62"/>
  <c r="F316" i="62"/>
  <c r="G316" i="62" s="1"/>
  <c r="I316" i="62"/>
  <c r="L316" i="62" s="1"/>
  <c r="I292" i="62"/>
  <c r="AA292" i="62" s="1"/>
  <c r="F292" i="62"/>
  <c r="G292" i="62" s="1"/>
  <c r="E292" i="62"/>
  <c r="C292" i="62"/>
  <c r="B292" i="62"/>
  <c r="B265" i="62"/>
  <c r="C265" i="62"/>
  <c r="E265" i="62"/>
  <c r="F265" i="62"/>
  <c r="G265" i="62" s="1"/>
  <c r="I265" i="62"/>
  <c r="J265" i="62" s="1"/>
  <c r="B266" i="62"/>
  <c r="C266" i="62"/>
  <c r="E266" i="62"/>
  <c r="F266" i="62"/>
  <c r="G266" i="62" s="1"/>
  <c r="I266" i="62"/>
  <c r="W266" i="62" s="1"/>
  <c r="B267" i="62"/>
  <c r="C267" i="62"/>
  <c r="E267" i="62"/>
  <c r="F267" i="62"/>
  <c r="G267" i="62" s="1"/>
  <c r="I267" i="62"/>
  <c r="J267" i="62" s="1"/>
  <c r="B268" i="62"/>
  <c r="C268" i="62"/>
  <c r="E268" i="62"/>
  <c r="F268" i="62"/>
  <c r="G268" i="62" s="1"/>
  <c r="I268" i="62"/>
  <c r="V268" i="62" s="1"/>
  <c r="B269" i="62"/>
  <c r="C269" i="62"/>
  <c r="E269" i="62"/>
  <c r="F269" i="62"/>
  <c r="G269" i="62" s="1"/>
  <c r="I269" i="62"/>
  <c r="H269" i="62" s="1"/>
  <c r="AE269" i="62" s="1"/>
  <c r="B270" i="62"/>
  <c r="C270" i="62"/>
  <c r="E270" i="62"/>
  <c r="F270" i="62"/>
  <c r="G270" i="62" s="1"/>
  <c r="I270" i="62"/>
  <c r="J270" i="62" s="1"/>
  <c r="B271" i="62"/>
  <c r="C271" i="62"/>
  <c r="E271" i="62"/>
  <c r="F271" i="62"/>
  <c r="G271" i="62" s="1"/>
  <c r="I271" i="62"/>
  <c r="J271" i="62" s="1"/>
  <c r="B272" i="62"/>
  <c r="C272" i="62"/>
  <c r="E272" i="62"/>
  <c r="F272" i="62"/>
  <c r="G272" i="62" s="1"/>
  <c r="I272" i="62"/>
  <c r="V272" i="62" s="1"/>
  <c r="B273" i="62"/>
  <c r="C273" i="62"/>
  <c r="E273" i="62"/>
  <c r="F273" i="62"/>
  <c r="G273" i="62" s="1"/>
  <c r="I273" i="62"/>
  <c r="J273" i="62" s="1"/>
  <c r="B274" i="62"/>
  <c r="C274" i="62"/>
  <c r="E274" i="62"/>
  <c r="F274" i="62"/>
  <c r="G274" i="62" s="1"/>
  <c r="I274" i="62"/>
  <c r="N274" i="62" s="1"/>
  <c r="B275" i="62"/>
  <c r="C275" i="62"/>
  <c r="E275" i="62"/>
  <c r="F275" i="62"/>
  <c r="G275" i="62" s="1"/>
  <c r="I275" i="62"/>
  <c r="J275" i="62" s="1"/>
  <c r="B276" i="62"/>
  <c r="C276" i="62"/>
  <c r="E276" i="62"/>
  <c r="F276" i="62"/>
  <c r="G276" i="62" s="1"/>
  <c r="I276" i="62"/>
  <c r="V276" i="62" s="1"/>
  <c r="B277" i="62"/>
  <c r="C277" i="62"/>
  <c r="E277" i="62"/>
  <c r="F277" i="62"/>
  <c r="G277" i="62" s="1"/>
  <c r="I277" i="62"/>
  <c r="X277" i="62" s="1"/>
  <c r="B278" i="62"/>
  <c r="C278" i="62"/>
  <c r="E278" i="62"/>
  <c r="F278" i="62"/>
  <c r="G278" i="62" s="1"/>
  <c r="I278" i="62"/>
  <c r="J278" i="62" s="1"/>
  <c r="B279" i="62"/>
  <c r="C279" i="62"/>
  <c r="E279" i="62"/>
  <c r="F279" i="62"/>
  <c r="G279" i="62" s="1"/>
  <c r="I279" i="62"/>
  <c r="W279" i="62" s="1"/>
  <c r="B280" i="62"/>
  <c r="C280" i="62"/>
  <c r="E280" i="62"/>
  <c r="F280" i="62"/>
  <c r="G280" i="62" s="1"/>
  <c r="I280" i="62"/>
  <c r="V280" i="62" s="1"/>
  <c r="B281" i="62"/>
  <c r="C281" i="62"/>
  <c r="E281" i="62"/>
  <c r="F281" i="62"/>
  <c r="G281" i="62" s="1"/>
  <c r="I281" i="62"/>
  <c r="J281" i="62" s="1"/>
  <c r="B282" i="62"/>
  <c r="C282" i="62"/>
  <c r="E282" i="62"/>
  <c r="F282" i="62"/>
  <c r="G282" i="62" s="1"/>
  <c r="I282" i="62"/>
  <c r="N282" i="62" s="1"/>
  <c r="B283" i="62"/>
  <c r="C283" i="62"/>
  <c r="E283" i="62"/>
  <c r="F283" i="62"/>
  <c r="G283" i="62" s="1"/>
  <c r="I283" i="62"/>
  <c r="J283" i="62" s="1"/>
  <c r="B284" i="62"/>
  <c r="C284" i="62"/>
  <c r="E284" i="62"/>
  <c r="F284" i="62"/>
  <c r="G284" i="62" s="1"/>
  <c r="I284" i="62"/>
  <c r="V284" i="62" s="1"/>
  <c r="B285" i="62"/>
  <c r="C285" i="62"/>
  <c r="E285" i="62"/>
  <c r="F285" i="62"/>
  <c r="G285" i="62" s="1"/>
  <c r="I285" i="62"/>
  <c r="X285" i="62" s="1"/>
  <c r="B286" i="62"/>
  <c r="C286" i="62"/>
  <c r="E286" i="62"/>
  <c r="F286" i="62"/>
  <c r="G286" i="62" s="1"/>
  <c r="I286" i="62"/>
  <c r="J286" i="62" s="1"/>
  <c r="B287" i="62"/>
  <c r="C287" i="62"/>
  <c r="E287" i="62"/>
  <c r="F287" i="62"/>
  <c r="G287" i="62" s="1"/>
  <c r="I287" i="62"/>
  <c r="W287" i="62" s="1"/>
  <c r="B288" i="62"/>
  <c r="C288" i="62"/>
  <c r="E288" i="62"/>
  <c r="F288" i="62"/>
  <c r="G288" i="62" s="1"/>
  <c r="I288" i="62"/>
  <c r="H288" i="62" s="1"/>
  <c r="AE288" i="62" s="1"/>
  <c r="I264" i="62"/>
  <c r="AA264" i="62" s="1"/>
  <c r="F264" i="62"/>
  <c r="G264" i="62" s="1"/>
  <c r="E264" i="62"/>
  <c r="C264" i="62"/>
  <c r="B264" i="62"/>
  <c r="B237" i="62"/>
  <c r="C237" i="62"/>
  <c r="E237" i="62"/>
  <c r="F237" i="62"/>
  <c r="G237" i="62" s="1"/>
  <c r="I237" i="62"/>
  <c r="L237" i="62" s="1"/>
  <c r="B238" i="62"/>
  <c r="C238" i="62"/>
  <c r="E238" i="62"/>
  <c r="F238" i="62"/>
  <c r="G238" i="62" s="1"/>
  <c r="I238" i="62"/>
  <c r="N238" i="62" s="1"/>
  <c r="B239" i="62"/>
  <c r="C239" i="62"/>
  <c r="E239" i="62"/>
  <c r="F239" i="62"/>
  <c r="G239" i="62" s="1"/>
  <c r="I239" i="62"/>
  <c r="H239" i="62" s="1"/>
  <c r="AE239" i="62" s="1"/>
  <c r="B240" i="62"/>
  <c r="C240" i="62"/>
  <c r="E240" i="62"/>
  <c r="F240" i="62"/>
  <c r="G240" i="62" s="1"/>
  <c r="I240" i="62"/>
  <c r="L240" i="62" s="1"/>
  <c r="B241" i="62"/>
  <c r="C241" i="62"/>
  <c r="E241" i="62"/>
  <c r="F241" i="62"/>
  <c r="G241" i="62" s="1"/>
  <c r="I241" i="62"/>
  <c r="N241" i="62" s="1"/>
  <c r="B242" i="62"/>
  <c r="C242" i="62"/>
  <c r="E242" i="62"/>
  <c r="F242" i="62"/>
  <c r="G242" i="62" s="1"/>
  <c r="I242" i="62"/>
  <c r="V242" i="62" s="1"/>
  <c r="B243" i="62"/>
  <c r="C243" i="62"/>
  <c r="E243" i="62"/>
  <c r="F243" i="62"/>
  <c r="G243" i="62" s="1"/>
  <c r="I243" i="62"/>
  <c r="V243" i="62" s="1"/>
  <c r="B244" i="62"/>
  <c r="C244" i="62"/>
  <c r="E244" i="62"/>
  <c r="F244" i="62"/>
  <c r="G244" i="62" s="1"/>
  <c r="I244" i="62"/>
  <c r="J244" i="62" s="1"/>
  <c r="B245" i="62"/>
  <c r="C245" i="62"/>
  <c r="E245" i="62"/>
  <c r="F245" i="62"/>
  <c r="G245" i="62" s="1"/>
  <c r="I245" i="62"/>
  <c r="J245" i="62" s="1"/>
  <c r="B246" i="62"/>
  <c r="C246" i="62"/>
  <c r="E246" i="62"/>
  <c r="F246" i="62"/>
  <c r="G246" i="62" s="1"/>
  <c r="I246" i="62"/>
  <c r="N246" i="62" s="1"/>
  <c r="B247" i="62"/>
  <c r="C247" i="62"/>
  <c r="E247" i="62"/>
  <c r="F247" i="62"/>
  <c r="G247" i="62" s="1"/>
  <c r="I247" i="62"/>
  <c r="H247" i="62" s="1"/>
  <c r="AE247" i="62" s="1"/>
  <c r="B248" i="62"/>
  <c r="C248" i="62"/>
  <c r="E248" i="62"/>
  <c r="F248" i="62"/>
  <c r="G248" i="62" s="1"/>
  <c r="I248" i="62"/>
  <c r="L248" i="62" s="1"/>
  <c r="B249" i="62"/>
  <c r="C249" i="62"/>
  <c r="E249" i="62"/>
  <c r="F249" i="62"/>
  <c r="G249" i="62" s="1"/>
  <c r="I249" i="62"/>
  <c r="J249" i="62" s="1"/>
  <c r="B250" i="62"/>
  <c r="C250" i="62"/>
  <c r="E250" i="62"/>
  <c r="F250" i="62"/>
  <c r="G250" i="62" s="1"/>
  <c r="I250" i="62"/>
  <c r="L250" i="62" s="1"/>
  <c r="B251" i="62"/>
  <c r="C251" i="62"/>
  <c r="E251" i="62"/>
  <c r="F251" i="62"/>
  <c r="G251" i="62" s="1"/>
  <c r="I251" i="62"/>
  <c r="V251" i="62" s="1"/>
  <c r="B252" i="62"/>
  <c r="C252" i="62"/>
  <c r="E252" i="62"/>
  <c r="F252" i="62"/>
  <c r="G252" i="62" s="1"/>
  <c r="I252" i="62"/>
  <c r="J252" i="62" s="1"/>
  <c r="B253" i="62"/>
  <c r="C253" i="62"/>
  <c r="E253" i="62"/>
  <c r="F253" i="62"/>
  <c r="G253" i="62" s="1"/>
  <c r="I253" i="62"/>
  <c r="N253" i="62" s="1"/>
  <c r="B254" i="62"/>
  <c r="C254" i="62"/>
  <c r="E254" i="62"/>
  <c r="F254" i="62"/>
  <c r="G254" i="62" s="1"/>
  <c r="I254" i="62"/>
  <c r="N254" i="62" s="1"/>
  <c r="B255" i="62"/>
  <c r="C255" i="62"/>
  <c r="E255" i="62"/>
  <c r="F255" i="62"/>
  <c r="G255" i="62" s="1"/>
  <c r="I255" i="62"/>
  <c r="H255" i="62" s="1"/>
  <c r="AE255" i="62" s="1"/>
  <c r="B256" i="62"/>
  <c r="C256" i="62"/>
  <c r="E256" i="62"/>
  <c r="F256" i="62"/>
  <c r="G256" i="62" s="1"/>
  <c r="I256" i="62"/>
  <c r="L256" i="62" s="1"/>
  <c r="B257" i="62"/>
  <c r="C257" i="62"/>
  <c r="E257" i="62"/>
  <c r="F257" i="62"/>
  <c r="G257" i="62" s="1"/>
  <c r="I257" i="62"/>
  <c r="N257" i="62" s="1"/>
  <c r="B258" i="62"/>
  <c r="C258" i="62"/>
  <c r="E258" i="62"/>
  <c r="F258" i="62"/>
  <c r="G258" i="62" s="1"/>
  <c r="I258" i="62"/>
  <c r="L258" i="62" s="1"/>
  <c r="B259" i="62"/>
  <c r="C259" i="62"/>
  <c r="E259" i="62"/>
  <c r="F259" i="62"/>
  <c r="G259" i="62" s="1"/>
  <c r="I259" i="62"/>
  <c r="V259" i="62" s="1"/>
  <c r="B260" i="62"/>
  <c r="C260" i="62"/>
  <c r="E260" i="62"/>
  <c r="F260" i="62"/>
  <c r="G260" i="62" s="1"/>
  <c r="I260" i="62"/>
  <c r="J260" i="62" s="1"/>
  <c r="I236" i="62"/>
  <c r="AC236" i="62" s="1"/>
  <c r="F236" i="62"/>
  <c r="G236" i="62" s="1"/>
  <c r="E236" i="62"/>
  <c r="C236" i="62"/>
  <c r="B236" i="62"/>
  <c r="B209" i="62"/>
  <c r="C209" i="62"/>
  <c r="E209" i="62"/>
  <c r="F209" i="62"/>
  <c r="G209" i="62" s="1"/>
  <c r="I209" i="62"/>
  <c r="J209" i="62" s="1"/>
  <c r="B210" i="62"/>
  <c r="C210" i="62"/>
  <c r="E210" i="62"/>
  <c r="F210" i="62"/>
  <c r="G210" i="62" s="1"/>
  <c r="I210" i="62"/>
  <c r="V210" i="62" s="1"/>
  <c r="B211" i="62"/>
  <c r="C211" i="62"/>
  <c r="E211" i="62"/>
  <c r="F211" i="62"/>
  <c r="G211" i="62" s="1"/>
  <c r="I211" i="62"/>
  <c r="H211" i="62" s="1"/>
  <c r="AE211" i="62" s="1"/>
  <c r="B212" i="62"/>
  <c r="C212" i="62"/>
  <c r="E212" i="62"/>
  <c r="F212" i="62"/>
  <c r="G212" i="62" s="1"/>
  <c r="I212" i="62"/>
  <c r="H212" i="62" s="1"/>
  <c r="B213" i="62"/>
  <c r="C213" i="62"/>
  <c r="E213" i="62"/>
  <c r="F213" i="62"/>
  <c r="G213" i="62" s="1"/>
  <c r="I213" i="62"/>
  <c r="J213" i="62" s="1"/>
  <c r="B214" i="62"/>
  <c r="C214" i="62"/>
  <c r="E214" i="62"/>
  <c r="F214" i="62"/>
  <c r="G214" i="62" s="1"/>
  <c r="I214" i="62"/>
  <c r="V214" i="62" s="1"/>
  <c r="B215" i="62"/>
  <c r="C215" i="62"/>
  <c r="E215" i="62"/>
  <c r="F215" i="62"/>
  <c r="G215" i="62" s="1"/>
  <c r="I215" i="62"/>
  <c r="H215" i="62" s="1"/>
  <c r="AE215" i="62" s="1"/>
  <c r="B216" i="62"/>
  <c r="C216" i="62"/>
  <c r="E216" i="62"/>
  <c r="F216" i="62"/>
  <c r="G216" i="62" s="1"/>
  <c r="I216" i="62"/>
  <c r="H216" i="62" s="1"/>
  <c r="B217" i="62"/>
  <c r="C217" i="62"/>
  <c r="E217" i="62"/>
  <c r="F217" i="62"/>
  <c r="G217" i="62" s="1"/>
  <c r="I217" i="62"/>
  <c r="J217" i="62" s="1"/>
  <c r="B218" i="62"/>
  <c r="C218" i="62"/>
  <c r="E218" i="62"/>
  <c r="F218" i="62"/>
  <c r="G218" i="62" s="1"/>
  <c r="I218" i="62"/>
  <c r="W218" i="62" s="1"/>
  <c r="B219" i="62"/>
  <c r="C219" i="62"/>
  <c r="E219" i="62"/>
  <c r="F219" i="62"/>
  <c r="G219" i="62" s="1"/>
  <c r="I219" i="62"/>
  <c r="Y219" i="62" s="1"/>
  <c r="B220" i="62"/>
  <c r="C220" i="62"/>
  <c r="E220" i="62"/>
  <c r="F220" i="62"/>
  <c r="G220" i="62" s="1"/>
  <c r="I220" i="62"/>
  <c r="H220" i="62" s="1"/>
  <c r="B221" i="62"/>
  <c r="C221" i="62"/>
  <c r="E221" i="62"/>
  <c r="F221" i="62"/>
  <c r="G221" i="62" s="1"/>
  <c r="I221" i="62"/>
  <c r="J221" i="62" s="1"/>
  <c r="B222" i="62"/>
  <c r="C222" i="62"/>
  <c r="E222" i="62"/>
  <c r="F222" i="62"/>
  <c r="G222" i="62" s="1"/>
  <c r="I222" i="62"/>
  <c r="V222" i="62" s="1"/>
  <c r="B223" i="62"/>
  <c r="C223" i="62"/>
  <c r="E223" i="62"/>
  <c r="F223" i="62"/>
  <c r="G223" i="62" s="1"/>
  <c r="I223" i="62"/>
  <c r="B224" i="62"/>
  <c r="C224" i="62"/>
  <c r="E224" i="62"/>
  <c r="F224" i="62"/>
  <c r="G224" i="62" s="1"/>
  <c r="I224" i="62"/>
  <c r="H224" i="62" s="1"/>
  <c r="B225" i="62"/>
  <c r="C225" i="62"/>
  <c r="E225" i="62"/>
  <c r="F225" i="62"/>
  <c r="G225" i="62" s="1"/>
  <c r="I225" i="62"/>
  <c r="J225" i="62" s="1"/>
  <c r="B226" i="62"/>
  <c r="C226" i="62"/>
  <c r="E226" i="62"/>
  <c r="F226" i="62"/>
  <c r="G226" i="62" s="1"/>
  <c r="I226" i="62"/>
  <c r="V226" i="62" s="1"/>
  <c r="B227" i="62"/>
  <c r="C227" i="62"/>
  <c r="E227" i="62"/>
  <c r="F227" i="62"/>
  <c r="G227" i="62" s="1"/>
  <c r="I227" i="62"/>
  <c r="J227" i="62" s="1"/>
  <c r="B228" i="62"/>
  <c r="C228" i="62"/>
  <c r="E228" i="62"/>
  <c r="F228" i="62"/>
  <c r="G228" i="62" s="1"/>
  <c r="I228" i="62"/>
  <c r="H228" i="62" s="1"/>
  <c r="B229" i="62"/>
  <c r="C229" i="62"/>
  <c r="E229" i="62"/>
  <c r="F229" i="62"/>
  <c r="G229" i="62" s="1"/>
  <c r="I229" i="62"/>
  <c r="J229" i="62" s="1"/>
  <c r="B230" i="62"/>
  <c r="C230" i="62"/>
  <c r="E230" i="62"/>
  <c r="F230" i="62"/>
  <c r="G230" i="62" s="1"/>
  <c r="I230" i="62"/>
  <c r="V230" i="62" s="1"/>
  <c r="B231" i="62"/>
  <c r="C231" i="62"/>
  <c r="E231" i="62"/>
  <c r="F231" i="62"/>
  <c r="G231" i="62" s="1"/>
  <c r="I231" i="62"/>
  <c r="L231" i="62" s="1"/>
  <c r="B232" i="62"/>
  <c r="C232" i="62"/>
  <c r="E232" i="62"/>
  <c r="F232" i="62"/>
  <c r="G232" i="62" s="1"/>
  <c r="I232" i="62"/>
  <c r="H232" i="62" s="1"/>
  <c r="I208" i="62"/>
  <c r="AC208" i="62" s="1"/>
  <c r="F208" i="62"/>
  <c r="G208" i="62" s="1"/>
  <c r="E208" i="62"/>
  <c r="C208" i="62"/>
  <c r="B208" i="62"/>
  <c r="B182" i="62"/>
  <c r="C182" i="62"/>
  <c r="E182" i="62"/>
  <c r="F182" i="62"/>
  <c r="G182" i="62" s="1"/>
  <c r="I182" i="62"/>
  <c r="J182" i="62" s="1"/>
  <c r="B183" i="62"/>
  <c r="C183" i="62"/>
  <c r="E183" i="62"/>
  <c r="F183" i="62"/>
  <c r="G183" i="62" s="1"/>
  <c r="I183" i="62"/>
  <c r="N183" i="62" s="1"/>
  <c r="B184" i="62"/>
  <c r="C184" i="62"/>
  <c r="E184" i="62"/>
  <c r="F184" i="62"/>
  <c r="G184" i="62" s="1"/>
  <c r="I184" i="62"/>
  <c r="W184" i="62" s="1"/>
  <c r="B185" i="62"/>
  <c r="C185" i="62"/>
  <c r="E185" i="62"/>
  <c r="F185" i="62"/>
  <c r="G185" i="62" s="1"/>
  <c r="I185" i="62"/>
  <c r="J185" i="62" s="1"/>
  <c r="B186" i="62"/>
  <c r="C186" i="62"/>
  <c r="E186" i="62"/>
  <c r="F186" i="62"/>
  <c r="G186" i="62" s="1"/>
  <c r="I186" i="62"/>
  <c r="J186" i="62" s="1"/>
  <c r="B187" i="62"/>
  <c r="C187" i="62"/>
  <c r="E187" i="62"/>
  <c r="F187" i="62"/>
  <c r="G187" i="62" s="1"/>
  <c r="I187" i="62"/>
  <c r="N187" i="62" s="1"/>
  <c r="B188" i="62"/>
  <c r="C188" i="62"/>
  <c r="E188" i="62"/>
  <c r="F188" i="62"/>
  <c r="G188" i="62" s="1"/>
  <c r="I188" i="62"/>
  <c r="W188" i="62" s="1"/>
  <c r="B189" i="62"/>
  <c r="C189" i="62"/>
  <c r="E189" i="62"/>
  <c r="F189" i="62"/>
  <c r="G189" i="62" s="1"/>
  <c r="I189" i="62"/>
  <c r="J189" i="62" s="1"/>
  <c r="B190" i="62"/>
  <c r="C190" i="62"/>
  <c r="E190" i="62"/>
  <c r="F190" i="62"/>
  <c r="G190" i="62" s="1"/>
  <c r="I190" i="62"/>
  <c r="J190" i="62" s="1"/>
  <c r="B191" i="62"/>
  <c r="C191" i="62"/>
  <c r="E191" i="62"/>
  <c r="F191" i="62"/>
  <c r="G191" i="62" s="1"/>
  <c r="I191" i="62"/>
  <c r="N191" i="62" s="1"/>
  <c r="B192" i="62"/>
  <c r="C192" i="62"/>
  <c r="E192" i="62"/>
  <c r="F192" i="62"/>
  <c r="G192" i="62" s="1"/>
  <c r="I192" i="62"/>
  <c r="W192" i="62" s="1"/>
  <c r="B193" i="62"/>
  <c r="C193" i="62"/>
  <c r="E193" i="62"/>
  <c r="F193" i="62"/>
  <c r="G193" i="62" s="1"/>
  <c r="I193" i="62"/>
  <c r="J193" i="62" s="1"/>
  <c r="B194" i="62"/>
  <c r="C194" i="62"/>
  <c r="E194" i="62"/>
  <c r="F194" i="62"/>
  <c r="G194" i="62" s="1"/>
  <c r="I194" i="62"/>
  <c r="J194" i="62" s="1"/>
  <c r="B195" i="62"/>
  <c r="C195" i="62"/>
  <c r="E195" i="62"/>
  <c r="F195" i="62"/>
  <c r="G195" i="62" s="1"/>
  <c r="I195" i="62"/>
  <c r="N195" i="62" s="1"/>
  <c r="B196" i="62"/>
  <c r="C196" i="62"/>
  <c r="E196" i="62"/>
  <c r="F196" i="62"/>
  <c r="G196" i="62" s="1"/>
  <c r="I196" i="62"/>
  <c r="W196" i="62" s="1"/>
  <c r="B197" i="62"/>
  <c r="C197" i="62"/>
  <c r="E197" i="62"/>
  <c r="F197" i="62"/>
  <c r="G197" i="62" s="1"/>
  <c r="I197" i="62"/>
  <c r="J197" i="62" s="1"/>
  <c r="B198" i="62"/>
  <c r="C198" i="62"/>
  <c r="E198" i="62"/>
  <c r="F198" i="62"/>
  <c r="G198" i="62" s="1"/>
  <c r="I198" i="62"/>
  <c r="J198" i="62" s="1"/>
  <c r="B199" i="62"/>
  <c r="C199" i="62"/>
  <c r="E199" i="62"/>
  <c r="F199" i="62"/>
  <c r="G199" i="62" s="1"/>
  <c r="I199" i="62"/>
  <c r="N199" i="62" s="1"/>
  <c r="B200" i="62"/>
  <c r="C200" i="62"/>
  <c r="E200" i="62"/>
  <c r="F200" i="62"/>
  <c r="G200" i="62" s="1"/>
  <c r="I200" i="62"/>
  <c r="W200" i="62" s="1"/>
  <c r="B201" i="62"/>
  <c r="C201" i="62"/>
  <c r="E201" i="62"/>
  <c r="F201" i="62"/>
  <c r="G201" i="62" s="1"/>
  <c r="I201" i="62"/>
  <c r="J201" i="62" s="1"/>
  <c r="B202" i="62"/>
  <c r="C202" i="62"/>
  <c r="E202" i="62"/>
  <c r="F202" i="62"/>
  <c r="G202" i="62" s="1"/>
  <c r="I202" i="62"/>
  <c r="J202" i="62" s="1"/>
  <c r="B203" i="62"/>
  <c r="C203" i="62"/>
  <c r="E203" i="62"/>
  <c r="F203" i="62"/>
  <c r="G203" i="62" s="1"/>
  <c r="I203" i="62"/>
  <c r="N203" i="62" s="1"/>
  <c r="B204" i="62"/>
  <c r="C204" i="62"/>
  <c r="E204" i="62"/>
  <c r="F204" i="62"/>
  <c r="G204" i="62" s="1"/>
  <c r="I204" i="62"/>
  <c r="W204" i="62" s="1"/>
  <c r="I181" i="62"/>
  <c r="AC181" i="62" s="1"/>
  <c r="F181" i="62"/>
  <c r="G181" i="62" s="1"/>
  <c r="E181" i="62"/>
  <c r="C181" i="62"/>
  <c r="B181" i="62"/>
  <c r="B154" i="62"/>
  <c r="C154" i="62"/>
  <c r="E154" i="62"/>
  <c r="F154" i="62"/>
  <c r="G154" i="62" s="1"/>
  <c r="I154" i="62"/>
  <c r="J154" i="62" s="1"/>
  <c r="B155" i="62"/>
  <c r="C155" i="62"/>
  <c r="E155" i="62"/>
  <c r="F155" i="62"/>
  <c r="G155" i="62" s="1"/>
  <c r="I155" i="62"/>
  <c r="N155" i="62" s="1"/>
  <c r="B156" i="62"/>
  <c r="C156" i="62"/>
  <c r="E156" i="62"/>
  <c r="F156" i="62"/>
  <c r="G156" i="62" s="1"/>
  <c r="I156" i="62"/>
  <c r="W156" i="62" s="1"/>
  <c r="B157" i="62"/>
  <c r="C157" i="62"/>
  <c r="E157" i="62"/>
  <c r="F157" i="62"/>
  <c r="G157" i="62" s="1"/>
  <c r="I157" i="62"/>
  <c r="H157" i="62" s="1"/>
  <c r="AE157" i="62" s="1"/>
  <c r="B158" i="62"/>
  <c r="C158" i="62"/>
  <c r="E158" i="62"/>
  <c r="F158" i="62"/>
  <c r="G158" i="62" s="1"/>
  <c r="I158" i="62"/>
  <c r="J158" i="62" s="1"/>
  <c r="B159" i="62"/>
  <c r="C159" i="62"/>
  <c r="E159" i="62"/>
  <c r="F159" i="62"/>
  <c r="G159" i="62" s="1"/>
  <c r="I159" i="62"/>
  <c r="N159" i="62" s="1"/>
  <c r="B160" i="62"/>
  <c r="C160" i="62"/>
  <c r="E160" i="62"/>
  <c r="F160" i="62"/>
  <c r="G160" i="62" s="1"/>
  <c r="I160" i="62"/>
  <c r="V160" i="62" s="1"/>
  <c r="B161" i="62"/>
  <c r="C161" i="62"/>
  <c r="E161" i="62"/>
  <c r="F161" i="62"/>
  <c r="G161" i="62" s="1"/>
  <c r="I161" i="62"/>
  <c r="N161" i="62" s="1"/>
  <c r="B162" i="62"/>
  <c r="C162" i="62"/>
  <c r="E162" i="62"/>
  <c r="F162" i="62"/>
  <c r="G162" i="62" s="1"/>
  <c r="I162" i="62"/>
  <c r="J162" i="62" s="1"/>
  <c r="B163" i="62"/>
  <c r="C163" i="62"/>
  <c r="E163" i="62"/>
  <c r="F163" i="62"/>
  <c r="G163" i="62" s="1"/>
  <c r="I163" i="62"/>
  <c r="N163" i="62" s="1"/>
  <c r="B164" i="62"/>
  <c r="C164" i="62"/>
  <c r="E164" i="62"/>
  <c r="F164" i="62"/>
  <c r="G164" i="62" s="1"/>
  <c r="I164" i="62"/>
  <c r="J164" i="62" s="1"/>
  <c r="B165" i="62"/>
  <c r="C165" i="62"/>
  <c r="E165" i="62"/>
  <c r="F165" i="62"/>
  <c r="G165" i="62" s="1"/>
  <c r="I165" i="62"/>
  <c r="L165" i="62" s="1"/>
  <c r="B166" i="62"/>
  <c r="C166" i="62"/>
  <c r="E166" i="62"/>
  <c r="F166" i="62"/>
  <c r="G166" i="62" s="1"/>
  <c r="I166" i="62"/>
  <c r="J166" i="62" s="1"/>
  <c r="B167" i="62"/>
  <c r="C167" i="62"/>
  <c r="E167" i="62"/>
  <c r="F167" i="62"/>
  <c r="G167" i="62" s="1"/>
  <c r="I167" i="62"/>
  <c r="N167" i="62" s="1"/>
  <c r="B168" i="62"/>
  <c r="C168" i="62"/>
  <c r="E168" i="62"/>
  <c r="F168" i="62"/>
  <c r="G168" i="62" s="1"/>
  <c r="I168" i="62"/>
  <c r="L168" i="62" s="1"/>
  <c r="B169" i="62"/>
  <c r="C169" i="62"/>
  <c r="E169" i="62"/>
  <c r="F169" i="62"/>
  <c r="G169" i="62" s="1"/>
  <c r="I169" i="62"/>
  <c r="L169" i="62" s="1"/>
  <c r="B170" i="62"/>
  <c r="C170" i="62"/>
  <c r="E170" i="62"/>
  <c r="F170" i="62"/>
  <c r="G170" i="62" s="1"/>
  <c r="I170" i="62"/>
  <c r="J170" i="62" s="1"/>
  <c r="B171" i="62"/>
  <c r="C171" i="62"/>
  <c r="E171" i="62"/>
  <c r="F171" i="62"/>
  <c r="G171" i="62" s="1"/>
  <c r="I171" i="62"/>
  <c r="N171" i="62" s="1"/>
  <c r="B172" i="62"/>
  <c r="C172" i="62"/>
  <c r="E172" i="62"/>
  <c r="F172" i="62"/>
  <c r="G172" i="62" s="1"/>
  <c r="I172" i="62"/>
  <c r="J172" i="62" s="1"/>
  <c r="B173" i="62"/>
  <c r="C173" i="62"/>
  <c r="E173" i="62"/>
  <c r="F173" i="62"/>
  <c r="G173" i="62" s="1"/>
  <c r="I173" i="62"/>
  <c r="L173" i="62" s="1"/>
  <c r="B174" i="62"/>
  <c r="C174" i="62"/>
  <c r="E174" i="62"/>
  <c r="F174" i="62"/>
  <c r="G174" i="62" s="1"/>
  <c r="I174" i="62"/>
  <c r="J174" i="62" s="1"/>
  <c r="B175" i="62"/>
  <c r="C175" i="62"/>
  <c r="E175" i="62"/>
  <c r="F175" i="62"/>
  <c r="G175" i="62" s="1"/>
  <c r="I175" i="62"/>
  <c r="N175" i="62" s="1"/>
  <c r="B176" i="62"/>
  <c r="C176" i="62"/>
  <c r="E176" i="62"/>
  <c r="F176" i="62"/>
  <c r="G176" i="62" s="1"/>
  <c r="I176" i="62"/>
  <c r="W176" i="62" s="1"/>
  <c r="B177" i="62"/>
  <c r="C177" i="62"/>
  <c r="E177" i="62"/>
  <c r="F177" i="62"/>
  <c r="G177" i="62" s="1"/>
  <c r="I177" i="62"/>
  <c r="H177" i="62" s="1"/>
  <c r="I153" i="62"/>
  <c r="AB153" i="62" s="1"/>
  <c r="F153" i="62"/>
  <c r="G153" i="62" s="1"/>
  <c r="E153" i="62"/>
  <c r="C153" i="62"/>
  <c r="B153" i="62"/>
  <c r="B126" i="62"/>
  <c r="C126" i="62"/>
  <c r="E126" i="62"/>
  <c r="F126" i="62"/>
  <c r="G126" i="62" s="1"/>
  <c r="I126" i="62"/>
  <c r="B127" i="62"/>
  <c r="C127" i="62"/>
  <c r="E127" i="62"/>
  <c r="F127" i="62"/>
  <c r="G127" i="62" s="1"/>
  <c r="I127" i="62"/>
  <c r="B128" i="62"/>
  <c r="C128" i="62"/>
  <c r="E128" i="62"/>
  <c r="F128" i="62"/>
  <c r="G128" i="62" s="1"/>
  <c r="I128" i="62"/>
  <c r="B129" i="62"/>
  <c r="C129" i="62"/>
  <c r="E129" i="62"/>
  <c r="F129" i="62"/>
  <c r="G129" i="62" s="1"/>
  <c r="I129" i="62"/>
  <c r="B130" i="62"/>
  <c r="C130" i="62"/>
  <c r="E130" i="62"/>
  <c r="F130" i="62"/>
  <c r="G130" i="62" s="1"/>
  <c r="I130" i="62"/>
  <c r="B131" i="62"/>
  <c r="C131" i="62"/>
  <c r="E131" i="62"/>
  <c r="F131" i="62"/>
  <c r="G131" i="62" s="1"/>
  <c r="I131" i="62"/>
  <c r="B132" i="62"/>
  <c r="C132" i="62"/>
  <c r="E132" i="62"/>
  <c r="F132" i="62"/>
  <c r="G132" i="62" s="1"/>
  <c r="I132" i="62"/>
  <c r="B133" i="62"/>
  <c r="C133" i="62"/>
  <c r="E133" i="62"/>
  <c r="F133" i="62"/>
  <c r="G133" i="62" s="1"/>
  <c r="I133" i="62"/>
  <c r="B134" i="62"/>
  <c r="C134" i="62"/>
  <c r="E134" i="62"/>
  <c r="F134" i="62"/>
  <c r="G134" i="62" s="1"/>
  <c r="I134" i="62"/>
  <c r="B135" i="62"/>
  <c r="C135" i="62"/>
  <c r="E135" i="62"/>
  <c r="F135" i="62"/>
  <c r="G135" i="62" s="1"/>
  <c r="I135" i="62"/>
  <c r="B136" i="62"/>
  <c r="C136" i="62"/>
  <c r="E136" i="62"/>
  <c r="F136" i="62"/>
  <c r="G136" i="62" s="1"/>
  <c r="I136" i="62"/>
  <c r="B137" i="62"/>
  <c r="C137" i="62"/>
  <c r="E137" i="62"/>
  <c r="F137" i="62"/>
  <c r="G137" i="62" s="1"/>
  <c r="I137" i="62"/>
  <c r="B138" i="62"/>
  <c r="C138" i="62"/>
  <c r="E138" i="62"/>
  <c r="F138" i="62"/>
  <c r="G138" i="62" s="1"/>
  <c r="I138" i="62"/>
  <c r="B139" i="62"/>
  <c r="C139" i="62"/>
  <c r="E139" i="62"/>
  <c r="F139" i="62"/>
  <c r="G139" i="62" s="1"/>
  <c r="I139" i="62"/>
  <c r="B140" i="62"/>
  <c r="C140" i="62"/>
  <c r="E140" i="62"/>
  <c r="F140" i="62"/>
  <c r="G140" i="62" s="1"/>
  <c r="I140" i="62"/>
  <c r="B141" i="62"/>
  <c r="C141" i="62"/>
  <c r="E141" i="62"/>
  <c r="F141" i="62"/>
  <c r="G141" i="62" s="1"/>
  <c r="I141" i="62"/>
  <c r="B142" i="62"/>
  <c r="C142" i="62"/>
  <c r="E142" i="62"/>
  <c r="F142" i="62"/>
  <c r="G142" i="62" s="1"/>
  <c r="I142" i="62"/>
  <c r="B143" i="62"/>
  <c r="C143" i="62"/>
  <c r="E143" i="62"/>
  <c r="F143" i="62"/>
  <c r="G143" i="62" s="1"/>
  <c r="I143" i="62"/>
  <c r="B144" i="62"/>
  <c r="C144" i="62"/>
  <c r="E144" i="62"/>
  <c r="F144" i="62"/>
  <c r="G144" i="62" s="1"/>
  <c r="I144" i="62"/>
  <c r="B145" i="62"/>
  <c r="C145" i="62"/>
  <c r="E145" i="62"/>
  <c r="F145" i="62"/>
  <c r="G145" i="62" s="1"/>
  <c r="I145" i="62"/>
  <c r="B146" i="62"/>
  <c r="C146" i="62"/>
  <c r="E146" i="62"/>
  <c r="F146" i="62"/>
  <c r="G146" i="62" s="1"/>
  <c r="I146" i="62"/>
  <c r="B147" i="62"/>
  <c r="C147" i="62"/>
  <c r="E147" i="62"/>
  <c r="F147" i="62"/>
  <c r="G147" i="62" s="1"/>
  <c r="I147" i="62"/>
  <c r="B148" i="62"/>
  <c r="C148" i="62"/>
  <c r="E148" i="62"/>
  <c r="F148" i="62"/>
  <c r="G148" i="62" s="1"/>
  <c r="I148" i="62"/>
  <c r="B149" i="62"/>
  <c r="C149" i="62"/>
  <c r="E149" i="62"/>
  <c r="F149" i="62"/>
  <c r="G149" i="62" s="1"/>
  <c r="I149" i="62"/>
  <c r="I125" i="62"/>
  <c r="F125" i="62"/>
  <c r="G125" i="62" s="1"/>
  <c r="E125" i="62"/>
  <c r="C125" i="62"/>
  <c r="B125" i="62"/>
  <c r="B118" i="62"/>
  <c r="C118" i="62"/>
  <c r="E118" i="62"/>
  <c r="F118" i="62"/>
  <c r="G118" i="62" s="1"/>
  <c r="I118" i="62"/>
  <c r="B119" i="62"/>
  <c r="C119" i="62"/>
  <c r="E119" i="62"/>
  <c r="F119" i="62"/>
  <c r="G119" i="62" s="1"/>
  <c r="I119" i="62"/>
  <c r="B120" i="62"/>
  <c r="C120" i="62"/>
  <c r="E120" i="62"/>
  <c r="F120" i="62"/>
  <c r="G120" i="62" s="1"/>
  <c r="I120" i="62"/>
  <c r="B121" i="62"/>
  <c r="C121" i="62"/>
  <c r="E121" i="62"/>
  <c r="F121" i="62"/>
  <c r="G121" i="62" s="1"/>
  <c r="I121" i="62"/>
  <c r="B98" i="62"/>
  <c r="C98" i="62"/>
  <c r="E98" i="62"/>
  <c r="F98" i="62"/>
  <c r="G98" i="62" s="1"/>
  <c r="I98" i="62"/>
  <c r="B99" i="62"/>
  <c r="C99" i="62"/>
  <c r="E99" i="62"/>
  <c r="F99" i="62"/>
  <c r="G99" i="62" s="1"/>
  <c r="I99" i="62"/>
  <c r="B100" i="62"/>
  <c r="C100" i="62"/>
  <c r="E100" i="62"/>
  <c r="F100" i="62"/>
  <c r="G100" i="62" s="1"/>
  <c r="I100" i="62"/>
  <c r="B101" i="62"/>
  <c r="C101" i="62"/>
  <c r="E101" i="62"/>
  <c r="F101" i="62"/>
  <c r="G101" i="62" s="1"/>
  <c r="I101" i="62"/>
  <c r="B102" i="62"/>
  <c r="C102" i="62"/>
  <c r="E102" i="62"/>
  <c r="F102" i="62"/>
  <c r="G102" i="62" s="1"/>
  <c r="I102" i="62"/>
  <c r="B103" i="62"/>
  <c r="C103" i="62"/>
  <c r="E103" i="62"/>
  <c r="F103" i="62"/>
  <c r="G103" i="62" s="1"/>
  <c r="I103" i="62"/>
  <c r="B104" i="62"/>
  <c r="C104" i="62"/>
  <c r="E104" i="62"/>
  <c r="F104" i="62"/>
  <c r="G104" i="62" s="1"/>
  <c r="I104" i="62"/>
  <c r="B105" i="62"/>
  <c r="C105" i="62"/>
  <c r="E105" i="62"/>
  <c r="F105" i="62"/>
  <c r="G105" i="62" s="1"/>
  <c r="I105" i="62"/>
  <c r="B106" i="62"/>
  <c r="C106" i="62"/>
  <c r="E106" i="62"/>
  <c r="F106" i="62"/>
  <c r="G106" i="62" s="1"/>
  <c r="I106" i="62"/>
  <c r="B107" i="62"/>
  <c r="C107" i="62"/>
  <c r="E107" i="62"/>
  <c r="F107" i="62"/>
  <c r="G107" i="62" s="1"/>
  <c r="I107" i="62"/>
  <c r="B108" i="62"/>
  <c r="C108" i="62"/>
  <c r="E108" i="62"/>
  <c r="F108" i="62"/>
  <c r="G108" i="62" s="1"/>
  <c r="I108" i="62"/>
  <c r="B109" i="62"/>
  <c r="C109" i="62"/>
  <c r="E109" i="62"/>
  <c r="F109" i="62"/>
  <c r="G109" i="62" s="1"/>
  <c r="I109" i="62"/>
  <c r="B110" i="62"/>
  <c r="C110" i="62"/>
  <c r="E110" i="62"/>
  <c r="F110" i="62"/>
  <c r="G110" i="62" s="1"/>
  <c r="I110" i="62"/>
  <c r="B111" i="62"/>
  <c r="C111" i="62"/>
  <c r="E111" i="62"/>
  <c r="F111" i="62"/>
  <c r="G111" i="62" s="1"/>
  <c r="I111" i="62"/>
  <c r="B112" i="62"/>
  <c r="C112" i="62"/>
  <c r="E112" i="62"/>
  <c r="F112" i="62"/>
  <c r="G112" i="62" s="1"/>
  <c r="I112" i="62"/>
  <c r="B113" i="62"/>
  <c r="C113" i="62"/>
  <c r="E113" i="62"/>
  <c r="F113" i="62"/>
  <c r="G113" i="62" s="1"/>
  <c r="I113" i="62"/>
  <c r="B114" i="62"/>
  <c r="C114" i="62"/>
  <c r="E114" i="62"/>
  <c r="F114" i="62"/>
  <c r="G114" i="62" s="1"/>
  <c r="I114" i="62"/>
  <c r="B115" i="62"/>
  <c r="C115" i="62"/>
  <c r="E115" i="62"/>
  <c r="F115" i="62"/>
  <c r="G115" i="62" s="1"/>
  <c r="I115" i="62"/>
  <c r="B116" i="62"/>
  <c r="C116" i="62"/>
  <c r="E116" i="62"/>
  <c r="F116" i="62"/>
  <c r="G116" i="62" s="1"/>
  <c r="I116" i="62"/>
  <c r="B117" i="62"/>
  <c r="C117" i="62"/>
  <c r="E117" i="62"/>
  <c r="F117" i="62"/>
  <c r="G117" i="62" s="1"/>
  <c r="I117" i="62"/>
  <c r="I97" i="62"/>
  <c r="F97" i="62"/>
  <c r="G97" i="62" s="1"/>
  <c r="E97" i="62"/>
  <c r="C97" i="62"/>
  <c r="B97" i="62"/>
  <c r="B41" i="62"/>
  <c r="C41" i="62"/>
  <c r="E41" i="62"/>
  <c r="F41" i="62"/>
  <c r="G41" i="62" s="1"/>
  <c r="I41" i="62"/>
  <c r="B42" i="62"/>
  <c r="C42" i="62"/>
  <c r="E42" i="62"/>
  <c r="F42" i="62"/>
  <c r="G42" i="62" s="1"/>
  <c r="I42" i="62"/>
  <c r="G10" i="46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8" i="46"/>
  <c r="G29" i="46"/>
  <c r="G30" i="46"/>
  <c r="G31" i="46"/>
  <c r="G32" i="46"/>
  <c r="G33" i="46"/>
  <c r="B35" i="46"/>
  <c r="C35" i="46"/>
  <c r="D35" i="46" s="1"/>
  <c r="G35" i="46"/>
  <c r="R35" i="46" s="1"/>
  <c r="K35" i="46"/>
  <c r="Z35" i="46"/>
  <c r="M35" i="46"/>
  <c r="B36" i="46"/>
  <c r="C36" i="46"/>
  <c r="D36" i="46" s="1"/>
  <c r="G36" i="46"/>
  <c r="R36" i="46" s="1"/>
  <c r="K36" i="46"/>
  <c r="Z36" i="46"/>
  <c r="M36" i="46"/>
  <c r="B70" i="16"/>
  <c r="C70" i="16"/>
  <c r="E70" i="16"/>
  <c r="G70" i="16"/>
  <c r="I70" i="16"/>
  <c r="K70" i="16"/>
  <c r="Q70" i="16"/>
  <c r="R71" i="16" s="1"/>
  <c r="X70" i="16"/>
  <c r="Z70" i="16"/>
  <c r="AB70" i="16"/>
  <c r="AC70" i="16"/>
  <c r="AD70" i="16"/>
  <c r="AE70" i="16"/>
  <c r="AF70" i="16"/>
  <c r="AG70" i="16"/>
  <c r="AH70" i="16"/>
  <c r="AI70" i="16"/>
  <c r="AJ70" i="16"/>
  <c r="AK70" i="16"/>
  <c r="B71" i="16"/>
  <c r="C71" i="16"/>
  <c r="E71" i="16"/>
  <c r="F72" i="16" s="1"/>
  <c r="G71" i="16"/>
  <c r="H72" i="16" s="1"/>
  <c r="I71" i="16"/>
  <c r="J72" i="16" s="1"/>
  <c r="K71" i="16"/>
  <c r="X71" i="16"/>
  <c r="Y72" i="16" s="1"/>
  <c r="Z71" i="16"/>
  <c r="AA72" i="16" s="1"/>
  <c r="AB71" i="16"/>
  <c r="AC71" i="16"/>
  <c r="AD71" i="16"/>
  <c r="AE71" i="16"/>
  <c r="AF71" i="16"/>
  <c r="AG71" i="16"/>
  <c r="AH71" i="16"/>
  <c r="AI71" i="16"/>
  <c r="AJ71" i="16"/>
  <c r="AK71" i="16"/>
  <c r="B42" i="16"/>
  <c r="C42" i="16"/>
  <c r="E42" i="16"/>
  <c r="F43" i="16" s="1"/>
  <c r="G42" i="16"/>
  <c r="H43" i="16" s="1"/>
  <c r="I42" i="16"/>
  <c r="J43" i="16" s="1"/>
  <c r="K42" i="16"/>
  <c r="X42" i="16"/>
  <c r="Y43" i="16" s="1"/>
  <c r="Z42" i="16"/>
  <c r="AA43" i="16" s="1"/>
  <c r="AB42" i="16"/>
  <c r="AC42" i="16"/>
  <c r="AD42" i="16"/>
  <c r="AE42" i="16"/>
  <c r="AF42" i="16"/>
  <c r="AG42" i="16"/>
  <c r="AH42" i="16"/>
  <c r="AI42" i="16"/>
  <c r="AJ42" i="16"/>
  <c r="AK42" i="16"/>
  <c r="B34" i="2"/>
  <c r="AS9" i="35"/>
  <c r="AS10" i="35" s="1"/>
  <c r="AS11" i="35" s="1"/>
  <c r="AS12" i="35" s="1"/>
  <c r="AS13" i="35" s="1"/>
  <c r="AS14" i="35" s="1"/>
  <c r="AS15" i="35" s="1"/>
  <c r="AS16" i="35" s="1"/>
  <c r="AS17" i="35" s="1"/>
  <c r="AS18" i="35" s="1"/>
  <c r="AS19" i="35" s="1"/>
  <c r="AS20" i="35" s="1"/>
  <c r="V142" i="62" l="1"/>
  <c r="N146" i="62"/>
  <c r="N108" i="62"/>
  <c r="J137" i="62"/>
  <c r="N141" i="62"/>
  <c r="AD141" i="62" s="1"/>
  <c r="J129" i="62"/>
  <c r="N133" i="62"/>
  <c r="J88" i="62"/>
  <c r="N92" i="62"/>
  <c r="N84" i="62"/>
  <c r="AD84" i="62" s="1"/>
  <c r="H72" i="62"/>
  <c r="AE72" i="62" s="1"/>
  <c r="N76" i="62"/>
  <c r="V115" i="62"/>
  <c r="N119" i="62"/>
  <c r="AD119" i="62" s="1"/>
  <c r="N111" i="62"/>
  <c r="AD111" i="62" s="1"/>
  <c r="N103" i="62"/>
  <c r="AD103" i="62" s="1"/>
  <c r="H148" i="62"/>
  <c r="W140" i="62"/>
  <c r="N144" i="62"/>
  <c r="AD144" i="62" s="1"/>
  <c r="N136" i="62"/>
  <c r="AD136" i="62" s="1"/>
  <c r="J91" i="62"/>
  <c r="J83" i="62"/>
  <c r="N87" i="62"/>
  <c r="AD87" i="62" s="1"/>
  <c r="J75" i="62"/>
  <c r="N79" i="62"/>
  <c r="AD79" i="62" s="1"/>
  <c r="J109" i="62"/>
  <c r="N113" i="62"/>
  <c r="V134" i="62"/>
  <c r="N138" i="62"/>
  <c r="AD138" i="62" s="1"/>
  <c r="N116" i="62"/>
  <c r="AD116" i="62" s="1"/>
  <c r="J145" i="62"/>
  <c r="N149" i="62"/>
  <c r="AD149" i="62" s="1"/>
  <c r="N139" i="62"/>
  <c r="J86" i="62"/>
  <c r="N90" i="62"/>
  <c r="J70" i="62"/>
  <c r="N74" i="62"/>
  <c r="AD74" i="62" s="1"/>
  <c r="J113" i="62"/>
  <c r="N117" i="62"/>
  <c r="AD117" i="62" s="1"/>
  <c r="J105" i="62"/>
  <c r="N109" i="62"/>
  <c r="N125" i="62"/>
  <c r="AC125" i="62"/>
  <c r="N129" i="62"/>
  <c r="AD129" i="62" s="1"/>
  <c r="J146" i="62"/>
  <c r="V138" i="62"/>
  <c r="N142" i="62"/>
  <c r="V130" i="62"/>
  <c r="N134" i="62"/>
  <c r="AD134" i="62" s="1"/>
  <c r="L89" i="62"/>
  <c r="N93" i="62"/>
  <c r="AD93" i="62" s="1"/>
  <c r="L81" i="62"/>
  <c r="N85" i="62"/>
  <c r="AD85" i="62" s="1"/>
  <c r="L73" i="62"/>
  <c r="N77" i="62"/>
  <c r="H101" i="62"/>
  <c r="AE101" i="62" s="1"/>
  <c r="N105" i="62"/>
  <c r="N120" i="62"/>
  <c r="N112" i="62"/>
  <c r="AD112" i="62" s="1"/>
  <c r="N104" i="62"/>
  <c r="AD104" i="62" s="1"/>
  <c r="J149" i="62"/>
  <c r="J141" i="62"/>
  <c r="N145" i="62"/>
  <c r="AD145" i="62" s="1"/>
  <c r="J133" i="62"/>
  <c r="N137" i="62"/>
  <c r="N88" i="62"/>
  <c r="AD88" i="62" s="1"/>
  <c r="V76" i="62"/>
  <c r="N80" i="62"/>
  <c r="AD80" i="62" s="1"/>
  <c r="J110" i="62"/>
  <c r="N114" i="62"/>
  <c r="N147" i="62"/>
  <c r="AD147" i="62" s="1"/>
  <c r="J78" i="62"/>
  <c r="N82" i="62"/>
  <c r="AD82" i="62" s="1"/>
  <c r="J41" i="62"/>
  <c r="N45" i="62"/>
  <c r="V111" i="62"/>
  <c r="N115" i="62"/>
  <c r="V103" i="62"/>
  <c r="N107" i="62"/>
  <c r="AD107" i="62" s="1"/>
  <c r="J119" i="62"/>
  <c r="H144" i="62"/>
  <c r="AE144" i="62" s="1"/>
  <c r="N148" i="62"/>
  <c r="H136" i="62"/>
  <c r="AE136" i="62" s="1"/>
  <c r="N140" i="62"/>
  <c r="AD140" i="62" s="1"/>
  <c r="N132" i="62"/>
  <c r="AD132" i="62" s="1"/>
  <c r="N91" i="62"/>
  <c r="AD91" i="62" s="1"/>
  <c r="N83" i="62"/>
  <c r="AD83" i="62" s="1"/>
  <c r="N75" i="62"/>
  <c r="AD75" i="62" s="1"/>
  <c r="J117" i="62"/>
  <c r="N121" i="62"/>
  <c r="V126" i="62"/>
  <c r="N130" i="62"/>
  <c r="Y42" i="62"/>
  <c r="N46" i="62"/>
  <c r="J102" i="62"/>
  <c r="N106" i="62"/>
  <c r="AD106" i="62" s="1"/>
  <c r="J118" i="62"/>
  <c r="N131" i="62"/>
  <c r="AD131" i="62" s="1"/>
  <c r="Y97" i="62"/>
  <c r="N101" i="62"/>
  <c r="J114" i="62"/>
  <c r="N118" i="62"/>
  <c r="J106" i="62"/>
  <c r="N110" i="62"/>
  <c r="AD110" i="62" s="1"/>
  <c r="J98" i="62"/>
  <c r="N102" i="62"/>
  <c r="N143" i="62"/>
  <c r="N135" i="62"/>
  <c r="AD135" i="62" s="1"/>
  <c r="Z69" i="62"/>
  <c r="N73" i="62"/>
  <c r="AD73" i="62" s="1"/>
  <c r="W90" i="62"/>
  <c r="W82" i="62"/>
  <c r="N86" i="62"/>
  <c r="X74" i="62"/>
  <c r="N78" i="62"/>
  <c r="AD78" i="62" s="1"/>
  <c r="X93" i="62"/>
  <c r="N97" i="62"/>
  <c r="X85" i="62"/>
  <c r="N89" i="62"/>
  <c r="AD89" i="62" s="1"/>
  <c r="H77" i="62"/>
  <c r="N81" i="62"/>
  <c r="AD81" i="62" s="1"/>
  <c r="R18" i="46"/>
  <c r="R33" i="46"/>
  <c r="R24" i="46"/>
  <c r="R31" i="46"/>
  <c r="R23" i="46"/>
  <c r="R15" i="46"/>
  <c r="R10" i="46"/>
  <c r="H10" i="46"/>
  <c r="R25" i="46"/>
  <c r="R16" i="46"/>
  <c r="R30" i="46"/>
  <c r="R22" i="46"/>
  <c r="R14" i="46"/>
  <c r="R29" i="46"/>
  <c r="R21" i="46"/>
  <c r="R13" i="46"/>
  <c r="R17" i="46"/>
  <c r="R28" i="46"/>
  <c r="R20" i="46"/>
  <c r="R12" i="46"/>
  <c r="R19" i="46"/>
  <c r="R11" i="46"/>
  <c r="C41" i="2"/>
  <c r="AB34" i="2"/>
  <c r="C35" i="2"/>
  <c r="AE34" i="2"/>
  <c r="R27" i="46"/>
  <c r="F26" i="46"/>
  <c r="R26" i="46"/>
  <c r="F32" i="46"/>
  <c r="R32" i="46"/>
  <c r="J329" i="62"/>
  <c r="V329" i="62"/>
  <c r="N329" i="62"/>
  <c r="AD329" i="62" s="1"/>
  <c r="J321" i="62"/>
  <c r="V321" i="62"/>
  <c r="N321" i="62"/>
  <c r="AD321" i="62" s="1"/>
  <c r="J395" i="62"/>
  <c r="V395" i="62"/>
  <c r="N395" i="62"/>
  <c r="J452" i="62"/>
  <c r="N452" i="62"/>
  <c r="AD452" i="62" s="1"/>
  <c r="V452" i="62"/>
  <c r="J444" i="62"/>
  <c r="N444" i="62"/>
  <c r="AD444" i="62" s="1"/>
  <c r="V444" i="62"/>
  <c r="J342" i="62"/>
  <c r="N342" i="62"/>
  <c r="AD342" i="62" s="1"/>
  <c r="V342" i="62"/>
  <c r="J334" i="62"/>
  <c r="N334" i="62"/>
  <c r="AD334" i="62" s="1"/>
  <c r="V334" i="62"/>
  <c r="J326" i="62"/>
  <c r="N326" i="62"/>
  <c r="AD326" i="62" s="1"/>
  <c r="V326" i="62"/>
  <c r="N371" i="62"/>
  <c r="V371" i="62"/>
  <c r="N363" i="62"/>
  <c r="AD363" i="62" s="1"/>
  <c r="V363" i="62"/>
  <c r="W355" i="62"/>
  <c r="V355" i="62"/>
  <c r="N355" i="62"/>
  <c r="AD355" i="62" s="1"/>
  <c r="X400" i="62"/>
  <c r="V400" i="62"/>
  <c r="N400" i="62"/>
  <c r="X392" i="62"/>
  <c r="V392" i="62"/>
  <c r="N392" i="62"/>
  <c r="X384" i="62"/>
  <c r="V384" i="62"/>
  <c r="N384" i="62"/>
  <c r="V421" i="62"/>
  <c r="N421" i="62"/>
  <c r="L413" i="62"/>
  <c r="N413" i="62"/>
  <c r="V413" i="62"/>
  <c r="V405" i="62"/>
  <c r="N405" i="62"/>
  <c r="V457" i="62"/>
  <c r="N457" i="62"/>
  <c r="AD457" i="62" s="1"/>
  <c r="V449" i="62"/>
  <c r="N449" i="62"/>
  <c r="AD449" i="62" s="1"/>
  <c r="W441" i="62"/>
  <c r="V441" i="62"/>
  <c r="N441" i="62"/>
  <c r="AD441" i="62" s="1"/>
  <c r="L324" i="62"/>
  <c r="V324" i="62"/>
  <c r="N324" i="62"/>
  <c r="AD324" i="62" s="1"/>
  <c r="V427" i="62"/>
  <c r="N427" i="62"/>
  <c r="J343" i="62"/>
  <c r="V343" i="62"/>
  <c r="N343" i="62"/>
  <c r="L335" i="62"/>
  <c r="V335" i="62"/>
  <c r="N335" i="62"/>
  <c r="AD335" i="62" s="1"/>
  <c r="L327" i="62"/>
  <c r="V327" i="62"/>
  <c r="N327" i="62"/>
  <c r="AD327" i="62" s="1"/>
  <c r="X372" i="62"/>
  <c r="V372" i="62"/>
  <c r="N372" i="62"/>
  <c r="J364" i="62"/>
  <c r="V364" i="62"/>
  <c r="N364" i="62"/>
  <c r="AD364" i="62" s="1"/>
  <c r="L356" i="62"/>
  <c r="V356" i="62"/>
  <c r="N356" i="62"/>
  <c r="AD356" i="62" s="1"/>
  <c r="J393" i="62"/>
  <c r="V393" i="62"/>
  <c r="N393" i="62"/>
  <c r="J385" i="62"/>
  <c r="V385" i="62"/>
  <c r="N385" i="62"/>
  <c r="J377" i="62"/>
  <c r="V377" i="62"/>
  <c r="N377" i="62"/>
  <c r="AD377" i="62" s="1"/>
  <c r="N422" i="62"/>
  <c r="V422" i="62"/>
  <c r="V414" i="62"/>
  <c r="N414" i="62"/>
  <c r="AD414" i="62" s="1"/>
  <c r="X406" i="62"/>
  <c r="V406" i="62"/>
  <c r="N406" i="62"/>
  <c r="J450" i="62"/>
  <c r="V450" i="62"/>
  <c r="N450" i="62"/>
  <c r="J442" i="62"/>
  <c r="N442" i="62"/>
  <c r="AD442" i="62" s="1"/>
  <c r="V442" i="62"/>
  <c r="J434" i="62"/>
  <c r="V434" i="62"/>
  <c r="N434" i="62"/>
  <c r="AD434" i="62" s="1"/>
  <c r="X350" i="62"/>
  <c r="N350" i="62"/>
  <c r="AD350" i="62" s="1"/>
  <c r="V350" i="62"/>
  <c r="J387" i="62"/>
  <c r="V387" i="62"/>
  <c r="N387" i="62"/>
  <c r="J379" i="62"/>
  <c r="N379" i="62"/>
  <c r="AD379" i="62" s="1"/>
  <c r="V379" i="62"/>
  <c r="L332" i="62"/>
  <c r="V332" i="62"/>
  <c r="N332" i="62"/>
  <c r="AD332" i="62" s="1"/>
  <c r="W369" i="62"/>
  <c r="N369" i="62"/>
  <c r="V369" i="62"/>
  <c r="J455" i="62"/>
  <c r="V455" i="62"/>
  <c r="N455" i="62"/>
  <c r="AD455" i="62" s="1"/>
  <c r="J447" i="62"/>
  <c r="V447" i="62"/>
  <c r="N447" i="62"/>
  <c r="AD447" i="62" s="1"/>
  <c r="V338" i="62"/>
  <c r="N338" i="62"/>
  <c r="V330" i="62"/>
  <c r="N330" i="62"/>
  <c r="AD330" i="62" s="1"/>
  <c r="V322" i="62"/>
  <c r="N322" i="62"/>
  <c r="AD322" i="62" s="1"/>
  <c r="H367" i="62"/>
  <c r="AE367" i="62" s="1"/>
  <c r="V367" i="62"/>
  <c r="N367" i="62"/>
  <c r="AD367" i="62" s="1"/>
  <c r="H359" i="62"/>
  <c r="AE359" i="62" s="1"/>
  <c r="V359" i="62"/>
  <c r="N359" i="62"/>
  <c r="AD359" i="62" s="1"/>
  <c r="H351" i="62"/>
  <c r="AE351" i="62" s="1"/>
  <c r="V351" i="62"/>
  <c r="N351" i="62"/>
  <c r="AD351" i="62" s="1"/>
  <c r="X396" i="62"/>
  <c r="V396" i="62"/>
  <c r="N396" i="62"/>
  <c r="X388" i="62"/>
  <c r="V388" i="62"/>
  <c r="N388" i="62"/>
  <c r="X380" i="62"/>
  <c r="V380" i="62"/>
  <c r="N380" i="62"/>
  <c r="X425" i="62"/>
  <c r="V425" i="62"/>
  <c r="N425" i="62"/>
  <c r="X417" i="62"/>
  <c r="V417" i="62"/>
  <c r="N417" i="62"/>
  <c r="H409" i="62"/>
  <c r="AE409" i="62" s="1"/>
  <c r="N409" i="62"/>
  <c r="AD409" i="62" s="1"/>
  <c r="V409" i="62"/>
  <c r="V453" i="62"/>
  <c r="N453" i="62"/>
  <c r="AD453" i="62" s="1"/>
  <c r="V445" i="62"/>
  <c r="N445" i="62"/>
  <c r="AD445" i="62" s="1"/>
  <c r="V437" i="62"/>
  <c r="N437" i="62"/>
  <c r="AD437" i="62" s="1"/>
  <c r="X366" i="62"/>
  <c r="V366" i="62"/>
  <c r="N366" i="62"/>
  <c r="L340" i="62"/>
  <c r="V340" i="62"/>
  <c r="N340" i="62"/>
  <c r="AD340" i="62" s="1"/>
  <c r="W341" i="62"/>
  <c r="V341" i="62"/>
  <c r="N341" i="62"/>
  <c r="AD341" i="62" s="1"/>
  <c r="W333" i="62"/>
  <c r="V333" i="62"/>
  <c r="N333" i="62"/>
  <c r="AD333" i="62" s="1"/>
  <c r="X325" i="62"/>
  <c r="V325" i="62"/>
  <c r="N325" i="62"/>
  <c r="AD325" i="62" s="1"/>
  <c r="L370" i="62"/>
  <c r="V370" i="62"/>
  <c r="N370" i="62"/>
  <c r="L362" i="62"/>
  <c r="V362" i="62"/>
  <c r="N362" i="62"/>
  <c r="L354" i="62"/>
  <c r="V354" i="62"/>
  <c r="N354" i="62"/>
  <c r="AD354" i="62" s="1"/>
  <c r="J399" i="62"/>
  <c r="V399" i="62"/>
  <c r="N399" i="62"/>
  <c r="J391" i="62"/>
  <c r="V391" i="62"/>
  <c r="N391" i="62"/>
  <c r="J383" i="62"/>
  <c r="V383" i="62"/>
  <c r="N383" i="62"/>
  <c r="AD383" i="62" s="1"/>
  <c r="L428" i="62"/>
  <c r="V428" i="62"/>
  <c r="N428" i="62"/>
  <c r="L420" i="62"/>
  <c r="N420" i="62"/>
  <c r="V420" i="62"/>
  <c r="L412" i="62"/>
  <c r="V412" i="62"/>
  <c r="N412" i="62"/>
  <c r="X456" i="62"/>
  <c r="V456" i="62"/>
  <c r="N456" i="62"/>
  <c r="J448" i="62"/>
  <c r="V448" i="62"/>
  <c r="N448" i="62"/>
  <c r="AD448" i="62" s="1"/>
  <c r="W440" i="62"/>
  <c r="N440" i="62"/>
  <c r="AD440" i="62" s="1"/>
  <c r="V440" i="62"/>
  <c r="J337" i="62"/>
  <c r="V337" i="62"/>
  <c r="N337" i="62"/>
  <c r="V424" i="62"/>
  <c r="N424" i="62"/>
  <c r="L408" i="62"/>
  <c r="V408" i="62"/>
  <c r="N408" i="62"/>
  <c r="W361" i="62"/>
  <c r="V361" i="62"/>
  <c r="N361" i="62"/>
  <c r="AD361" i="62" s="1"/>
  <c r="W353" i="62"/>
  <c r="V353" i="62"/>
  <c r="N353" i="62"/>
  <c r="AD353" i="62" s="1"/>
  <c r="X344" i="62"/>
  <c r="V344" i="62"/>
  <c r="N344" i="62"/>
  <c r="AD344" i="62" s="1"/>
  <c r="X336" i="62"/>
  <c r="V336" i="62"/>
  <c r="N336" i="62"/>
  <c r="AD336" i="62" s="1"/>
  <c r="X328" i="62"/>
  <c r="V328" i="62"/>
  <c r="N328" i="62"/>
  <c r="J365" i="62"/>
  <c r="V365" i="62"/>
  <c r="N365" i="62"/>
  <c r="J357" i="62"/>
  <c r="V357" i="62"/>
  <c r="N357" i="62"/>
  <c r="AD357" i="62" s="1"/>
  <c r="J349" i="62"/>
  <c r="V349" i="62"/>
  <c r="N349" i="62"/>
  <c r="AD349" i="62" s="1"/>
  <c r="X394" i="62"/>
  <c r="V394" i="62"/>
  <c r="N394" i="62"/>
  <c r="X386" i="62"/>
  <c r="V386" i="62"/>
  <c r="N386" i="62"/>
  <c r="AD386" i="62" s="1"/>
  <c r="X378" i="62"/>
  <c r="V378" i="62"/>
  <c r="N378" i="62"/>
  <c r="AD378" i="62" s="1"/>
  <c r="J423" i="62"/>
  <c r="V423" i="62"/>
  <c r="N423" i="62"/>
  <c r="J415" i="62"/>
  <c r="V415" i="62"/>
  <c r="N415" i="62"/>
  <c r="J407" i="62"/>
  <c r="V407" i="62"/>
  <c r="N407" i="62"/>
  <c r="V451" i="62"/>
  <c r="N451" i="62"/>
  <c r="AD451" i="62" s="1"/>
  <c r="V443" i="62"/>
  <c r="N443" i="62"/>
  <c r="AD443" i="62" s="1"/>
  <c r="W435" i="62"/>
  <c r="V435" i="62"/>
  <c r="N435" i="62"/>
  <c r="AD435" i="62" s="1"/>
  <c r="X358" i="62"/>
  <c r="N358" i="62"/>
  <c r="AD358" i="62" s="1"/>
  <c r="V358" i="62"/>
  <c r="L416" i="62"/>
  <c r="V416" i="62"/>
  <c r="N416" i="62"/>
  <c r="J436" i="62"/>
  <c r="V436" i="62"/>
  <c r="N436" i="62"/>
  <c r="AD436" i="62" s="1"/>
  <c r="X398" i="62"/>
  <c r="V398" i="62"/>
  <c r="N398" i="62"/>
  <c r="X390" i="62"/>
  <c r="V390" i="62"/>
  <c r="N390" i="62"/>
  <c r="X382" i="62"/>
  <c r="V382" i="62"/>
  <c r="N382" i="62"/>
  <c r="AD382" i="62" s="1"/>
  <c r="V419" i="62"/>
  <c r="N419" i="62"/>
  <c r="N411" i="62"/>
  <c r="V411" i="62"/>
  <c r="J439" i="62"/>
  <c r="V439" i="62"/>
  <c r="N439" i="62"/>
  <c r="AD439" i="62" s="1"/>
  <c r="V339" i="62"/>
  <c r="N339" i="62"/>
  <c r="AD339" i="62" s="1"/>
  <c r="V331" i="62"/>
  <c r="N331" i="62"/>
  <c r="AD331" i="62" s="1"/>
  <c r="V323" i="62"/>
  <c r="N323" i="62"/>
  <c r="AD323" i="62" s="1"/>
  <c r="L368" i="62"/>
  <c r="V368" i="62"/>
  <c r="N368" i="62"/>
  <c r="AD368" i="62" s="1"/>
  <c r="L360" i="62"/>
  <c r="V360" i="62"/>
  <c r="N360" i="62"/>
  <c r="AD360" i="62" s="1"/>
  <c r="L352" i="62"/>
  <c r="V352" i="62"/>
  <c r="N352" i="62"/>
  <c r="AD352" i="62" s="1"/>
  <c r="J397" i="62"/>
  <c r="V397" i="62"/>
  <c r="N397" i="62"/>
  <c r="J389" i="62"/>
  <c r="V389" i="62"/>
  <c r="N389" i="62"/>
  <c r="J381" i="62"/>
  <c r="V381" i="62"/>
  <c r="N381" i="62"/>
  <c r="AD381" i="62" s="1"/>
  <c r="J426" i="62"/>
  <c r="V426" i="62"/>
  <c r="N426" i="62"/>
  <c r="J418" i="62"/>
  <c r="N418" i="62"/>
  <c r="V418" i="62"/>
  <c r="J410" i="62"/>
  <c r="V410" i="62"/>
  <c r="N410" i="62"/>
  <c r="X454" i="62"/>
  <c r="V454" i="62"/>
  <c r="N454" i="62"/>
  <c r="AD454" i="62" s="1"/>
  <c r="X446" i="62"/>
  <c r="V446" i="62"/>
  <c r="N446" i="62"/>
  <c r="AD446" i="62" s="1"/>
  <c r="X438" i="62"/>
  <c r="V438" i="62"/>
  <c r="N438" i="62"/>
  <c r="AD438" i="62" s="1"/>
  <c r="Z12" i="46"/>
  <c r="I27" i="46"/>
  <c r="I19" i="46"/>
  <c r="I11" i="46"/>
  <c r="M26" i="46"/>
  <c r="Y26" i="46"/>
  <c r="AA26" i="46"/>
  <c r="N26" i="46"/>
  <c r="M18" i="46"/>
  <c r="L132" i="86" s="1"/>
  <c r="Z33" i="46"/>
  <c r="I13" i="46"/>
  <c r="N32" i="46"/>
  <c r="AA32" i="46"/>
  <c r="Y32" i="46"/>
  <c r="I21" i="46"/>
  <c r="I15" i="46"/>
  <c r="I30" i="46"/>
  <c r="I22" i="46"/>
  <c r="M14" i="46"/>
  <c r="Z435" i="62"/>
  <c r="I36" i="46"/>
  <c r="X36" i="46"/>
  <c r="Y36" i="46" s="1"/>
  <c r="E35" i="46"/>
  <c r="AM35" i="46" s="1"/>
  <c r="X35" i="46"/>
  <c r="AL35" i="46" s="1"/>
  <c r="AL71" i="16"/>
  <c r="F71" i="16"/>
  <c r="I14" i="46"/>
  <c r="AC435" i="62"/>
  <c r="J69" i="62"/>
  <c r="AA454" i="62"/>
  <c r="M21" i="46"/>
  <c r="L177" i="86" s="1"/>
  <c r="AA69" i="62"/>
  <c r="AA438" i="62"/>
  <c r="X444" i="62"/>
  <c r="J71" i="16"/>
  <c r="AB83" i="62"/>
  <c r="W438" i="62"/>
  <c r="Z19" i="46"/>
  <c r="Y83" i="62"/>
  <c r="Y87" i="62"/>
  <c r="L83" i="62"/>
  <c r="J80" i="62"/>
  <c r="J77" i="62"/>
  <c r="V87" i="62"/>
  <c r="AC444" i="62"/>
  <c r="AB444" i="62"/>
  <c r="H71" i="16"/>
  <c r="AE35" i="46"/>
  <c r="AC91" i="62"/>
  <c r="Z449" i="62"/>
  <c r="X448" i="62"/>
  <c r="I33" i="46"/>
  <c r="AI35" i="46"/>
  <c r="AH35" i="46"/>
  <c r="AA92" i="62"/>
  <c r="H449" i="62"/>
  <c r="AE449" i="62" s="1"/>
  <c r="H444" i="62"/>
  <c r="AE444" i="62" s="1"/>
  <c r="Z441" i="62"/>
  <c r="AJ35" i="46"/>
  <c r="AM71" i="16"/>
  <c r="Y71" i="16"/>
  <c r="AC83" i="62"/>
  <c r="AA437" i="62"/>
  <c r="H92" i="62"/>
  <c r="X84" i="62"/>
  <c r="L71" i="62"/>
  <c r="W433" i="62"/>
  <c r="AB449" i="62"/>
  <c r="Z438" i="62"/>
  <c r="W449" i="62"/>
  <c r="AB448" i="62"/>
  <c r="AC441" i="62"/>
  <c r="AD90" i="62"/>
  <c r="Y448" i="62"/>
  <c r="J454" i="62"/>
  <c r="W448" i="62"/>
  <c r="H447" i="62"/>
  <c r="AE447" i="62" s="1"/>
  <c r="L69" i="62"/>
  <c r="Z92" i="62"/>
  <c r="AC88" i="62"/>
  <c r="Y456" i="62"/>
  <c r="AB423" i="62"/>
  <c r="X88" i="62"/>
  <c r="H455" i="62"/>
  <c r="AE455" i="62" s="1"/>
  <c r="L92" i="62"/>
  <c r="Y91" i="62"/>
  <c r="V88" i="62"/>
  <c r="AC87" i="62"/>
  <c r="H84" i="62"/>
  <c r="AE84" i="62" s="1"/>
  <c r="Z83" i="62"/>
  <c r="H80" i="62"/>
  <c r="AE80" i="62" s="1"/>
  <c r="H456" i="62"/>
  <c r="W454" i="62"/>
  <c r="AB453" i="62"/>
  <c r="AA449" i="62"/>
  <c r="J445" i="62"/>
  <c r="Z444" i="62"/>
  <c r="AB441" i="62"/>
  <c r="L441" i="62"/>
  <c r="AC440" i="62"/>
  <c r="Y439" i="62"/>
  <c r="L88" i="62"/>
  <c r="J453" i="62"/>
  <c r="AA441" i="62"/>
  <c r="J441" i="62"/>
  <c r="AC437" i="62"/>
  <c r="AC71" i="62"/>
  <c r="AB88" i="62"/>
  <c r="H88" i="62"/>
  <c r="AE88" i="62" s="1"/>
  <c r="Z72" i="62"/>
  <c r="AB71" i="62"/>
  <c r="L444" i="62"/>
  <c r="Y441" i="62"/>
  <c r="H441" i="62"/>
  <c r="AE441" i="62" s="1"/>
  <c r="H439" i="62"/>
  <c r="AE439" i="62" s="1"/>
  <c r="Z89" i="62"/>
  <c r="Z88" i="62"/>
  <c r="H87" i="62"/>
  <c r="AE87" i="62" s="1"/>
  <c r="AA84" i="62"/>
  <c r="H83" i="62"/>
  <c r="AE83" i="62" s="1"/>
  <c r="X72" i="62"/>
  <c r="Z71" i="62"/>
  <c r="AC456" i="62"/>
  <c r="X441" i="62"/>
  <c r="L437" i="62"/>
  <c r="AC92" i="62"/>
  <c r="Y88" i="62"/>
  <c r="Z84" i="62"/>
  <c r="V80" i="62"/>
  <c r="J76" i="62"/>
  <c r="V71" i="62"/>
  <c r="AA456" i="62"/>
  <c r="Y455" i="62"/>
  <c r="Z28" i="46"/>
  <c r="M28" i="46"/>
  <c r="M29" i="46"/>
  <c r="L267" i="86" s="1"/>
  <c r="I29" i="46"/>
  <c r="Z29" i="46"/>
  <c r="M33" i="46"/>
  <c r="L312" i="86" s="1"/>
  <c r="Z20" i="46"/>
  <c r="M20" i="46"/>
  <c r="L162" i="86" s="1"/>
  <c r="Z32" i="46"/>
  <c r="M32" i="46"/>
  <c r="L424" i="62"/>
  <c r="Z424" i="62"/>
  <c r="Z24" i="46"/>
  <c r="M24" i="46"/>
  <c r="L222" i="86" s="1"/>
  <c r="I25" i="46"/>
  <c r="Z25" i="46"/>
  <c r="M25" i="46"/>
  <c r="L237" i="86" s="1"/>
  <c r="AL70" i="16"/>
  <c r="Z23" i="46"/>
  <c r="M23" i="46"/>
  <c r="L207" i="86" s="1"/>
  <c r="Z451" i="62"/>
  <c r="AC451" i="62"/>
  <c r="Z31" i="46"/>
  <c r="Z27" i="46"/>
  <c r="Z21" i="46"/>
  <c r="M16" i="46"/>
  <c r="L117" i="86" s="1"/>
  <c r="AD117" i="86" s="1"/>
  <c r="Z14" i="46"/>
  <c r="Y92" i="62"/>
  <c r="X91" i="62"/>
  <c r="AB85" i="62"/>
  <c r="W84" i="62"/>
  <c r="AB80" i="62"/>
  <c r="AA76" i="62"/>
  <c r="W72" i="62"/>
  <c r="W456" i="62"/>
  <c r="X453" i="62"/>
  <c r="J449" i="62"/>
  <c r="AA440" i="62"/>
  <c r="J438" i="62"/>
  <c r="Y437" i="62"/>
  <c r="AC436" i="62"/>
  <c r="Z16" i="46"/>
  <c r="M11" i="46"/>
  <c r="L42" i="86" s="1"/>
  <c r="AD42" i="86" s="1"/>
  <c r="X92" i="62"/>
  <c r="H86" i="62"/>
  <c r="W85" i="62"/>
  <c r="V84" i="62"/>
  <c r="V83" i="62"/>
  <c r="AA80" i="62"/>
  <c r="AB77" i="62"/>
  <c r="Z76" i="62"/>
  <c r="AD72" i="62"/>
  <c r="AB457" i="62"/>
  <c r="W453" i="62"/>
  <c r="AC452" i="62"/>
  <c r="AC448" i="62"/>
  <c r="L448" i="62"/>
  <c r="Z447" i="62"/>
  <c r="AB445" i="62"/>
  <c r="Y440" i="62"/>
  <c r="AB436" i="62"/>
  <c r="M30" i="46"/>
  <c r="L282" i="86" s="1"/>
  <c r="Z18" i="46"/>
  <c r="AE92" i="62"/>
  <c r="W92" i="62"/>
  <c r="V91" i="62"/>
  <c r="AC90" i="62"/>
  <c r="AC84" i="62"/>
  <c r="L84" i="62"/>
  <c r="AA82" i="62"/>
  <c r="Z80" i="62"/>
  <c r="AC75" i="62"/>
  <c r="AC72" i="62"/>
  <c r="V72" i="62"/>
  <c r="AA457" i="62"/>
  <c r="AE456" i="62"/>
  <c r="Z452" i="62"/>
  <c r="Y447" i="62"/>
  <c r="Z446" i="62"/>
  <c r="AA445" i="62"/>
  <c r="Z436" i="62"/>
  <c r="Z30" i="46"/>
  <c r="M22" i="46"/>
  <c r="L192" i="86" s="1"/>
  <c r="M15" i="46"/>
  <c r="L102" i="86" s="1"/>
  <c r="M13" i="46"/>
  <c r="L72" i="86" s="1"/>
  <c r="Z11" i="46"/>
  <c r="AD92" i="62"/>
  <c r="V92" i="62"/>
  <c r="L91" i="62"/>
  <c r="Z90" i="62"/>
  <c r="AB84" i="62"/>
  <c r="J84" i="62"/>
  <c r="Z82" i="62"/>
  <c r="W80" i="62"/>
  <c r="Y75" i="62"/>
  <c r="AB72" i="62"/>
  <c r="L72" i="62"/>
  <c r="W457" i="62"/>
  <c r="AD456" i="62"/>
  <c r="J456" i="62"/>
  <c r="W452" i="62"/>
  <c r="Z448" i="62"/>
  <c r="H448" i="62"/>
  <c r="AE448" i="62" s="1"/>
  <c r="J446" i="62"/>
  <c r="W445" i="62"/>
  <c r="L440" i="62"/>
  <c r="Z439" i="62"/>
  <c r="Y436" i="62"/>
  <c r="I17" i="46"/>
  <c r="Z22" i="46"/>
  <c r="Z13" i="46"/>
  <c r="AC74" i="62"/>
  <c r="AA72" i="62"/>
  <c r="J72" i="62"/>
  <c r="J457" i="62"/>
  <c r="X436" i="62"/>
  <c r="Z26" i="46"/>
  <c r="M19" i="46"/>
  <c r="L147" i="86" s="1"/>
  <c r="M17" i="46"/>
  <c r="Z15" i="46"/>
  <c r="AB92" i="62"/>
  <c r="J92" i="62"/>
  <c r="AB91" i="62"/>
  <c r="H91" i="62"/>
  <c r="AE91" i="62" s="1"/>
  <c r="M31" i="46"/>
  <c r="L297" i="86" s="1"/>
  <c r="M27" i="46"/>
  <c r="Z17" i="46"/>
  <c r="M12" i="46"/>
  <c r="L57" i="86" s="1"/>
  <c r="AD57" i="86" s="1"/>
  <c r="Z91" i="62"/>
  <c r="Y84" i="62"/>
  <c r="H75" i="62"/>
  <c r="AE75" i="62" s="1"/>
  <c r="Y72" i="62"/>
  <c r="Z456" i="62"/>
  <c r="H436" i="62"/>
  <c r="AE436" i="62" s="1"/>
  <c r="Y415" i="62"/>
  <c r="AC69" i="62"/>
  <c r="J93" i="62"/>
  <c r="Z87" i="62"/>
  <c r="Z85" i="62"/>
  <c r="AC82" i="62"/>
  <c r="X80" i="62"/>
  <c r="L79" i="62"/>
  <c r="Y78" i="62"/>
  <c r="AE77" i="62"/>
  <c r="L77" i="62"/>
  <c r="AB76" i="62"/>
  <c r="L76" i="62"/>
  <c r="J74" i="62"/>
  <c r="L457" i="62"/>
  <c r="Z453" i="62"/>
  <c r="X452" i="62"/>
  <c r="X449" i="62"/>
  <c r="AC445" i="62"/>
  <c r="L445" i="62"/>
  <c r="Z443" i="62"/>
  <c r="Z442" i="62"/>
  <c r="W437" i="62"/>
  <c r="AB93" i="62"/>
  <c r="H78" i="62"/>
  <c r="AE78" i="62" s="1"/>
  <c r="AA74" i="62"/>
  <c r="J413" i="62"/>
  <c r="L407" i="62"/>
  <c r="V69" i="62"/>
  <c r="AA93" i="62"/>
  <c r="W88" i="62"/>
  <c r="L87" i="62"/>
  <c r="Z86" i="62"/>
  <c r="L85" i="62"/>
  <c r="X83" i="62"/>
  <c r="AC80" i="62"/>
  <c r="L80" i="62"/>
  <c r="AA77" i="62"/>
  <c r="Y76" i="62"/>
  <c r="H76" i="62"/>
  <c r="AE76" i="62" s="1"/>
  <c r="Z75" i="62"/>
  <c r="Z74" i="62"/>
  <c r="Z457" i="62"/>
  <c r="H457" i="62"/>
  <c r="AE457" i="62" s="1"/>
  <c r="AB456" i="62"/>
  <c r="L456" i="62"/>
  <c r="Z454" i="62"/>
  <c r="L453" i="62"/>
  <c r="L452" i="62"/>
  <c r="AC449" i="62"/>
  <c r="L449" i="62"/>
  <c r="Z445" i="62"/>
  <c r="Y444" i="62"/>
  <c r="AB440" i="62"/>
  <c r="J440" i="62"/>
  <c r="AB437" i="62"/>
  <c r="J437" i="62"/>
  <c r="AC421" i="62"/>
  <c r="W69" i="62"/>
  <c r="Z93" i="62"/>
  <c r="Y86" i="62"/>
  <c r="J85" i="62"/>
  <c r="V82" i="62"/>
  <c r="AC79" i="62"/>
  <c r="Z77" i="62"/>
  <c r="X76" i="62"/>
  <c r="Y74" i="62"/>
  <c r="Z70" i="62"/>
  <c r="Y457" i="62"/>
  <c r="Y445" i="62"/>
  <c r="W404" i="62"/>
  <c r="X69" i="62"/>
  <c r="W93" i="62"/>
  <c r="J82" i="62"/>
  <c r="AB79" i="62"/>
  <c r="X77" i="62"/>
  <c r="W76" i="62"/>
  <c r="X75" i="62"/>
  <c r="W74" i="62"/>
  <c r="Y70" i="62"/>
  <c r="X457" i="62"/>
  <c r="Z455" i="62"/>
  <c r="AB452" i="62"/>
  <c r="H452" i="62"/>
  <c r="AE452" i="62" s="1"/>
  <c r="AA446" i="62"/>
  <c r="X445" i="62"/>
  <c r="Z440" i="62"/>
  <c r="H440" i="62"/>
  <c r="AE440" i="62" s="1"/>
  <c r="Z437" i="62"/>
  <c r="Z79" i="62"/>
  <c r="W77" i="62"/>
  <c r="AD76" i="62"/>
  <c r="AB415" i="62"/>
  <c r="AB69" i="62"/>
  <c r="L93" i="62"/>
  <c r="V90" i="62"/>
  <c r="AA88" i="62"/>
  <c r="AB87" i="62"/>
  <c r="AA85" i="62"/>
  <c r="Y80" i="62"/>
  <c r="V79" i="62"/>
  <c r="Z78" i="62"/>
  <c r="AD77" i="62"/>
  <c r="AC76" i="62"/>
  <c r="V75" i="62"/>
  <c r="V74" i="62"/>
  <c r="Z73" i="62"/>
  <c r="H70" i="62"/>
  <c r="AE70" i="62" s="1"/>
  <c r="AA453" i="62"/>
  <c r="Y452" i="62"/>
  <c r="Y449" i="62"/>
  <c r="AA448" i="62"/>
  <c r="W446" i="62"/>
  <c r="AC443" i="62"/>
  <c r="X440" i="62"/>
  <c r="X437" i="62"/>
  <c r="X455" i="62"/>
  <c r="AC454" i="62"/>
  <c r="AB451" i="62"/>
  <c r="L451" i="62"/>
  <c r="Y450" i="62"/>
  <c r="H450" i="62"/>
  <c r="X447" i="62"/>
  <c r="AC446" i="62"/>
  <c r="W444" i="62"/>
  <c r="AB443" i="62"/>
  <c r="L443" i="62"/>
  <c r="Y442" i="62"/>
  <c r="H442" i="62"/>
  <c r="AE442" i="62" s="1"/>
  <c r="X439" i="62"/>
  <c r="AC438" i="62"/>
  <c r="W436" i="62"/>
  <c r="AB435" i="62"/>
  <c r="L435" i="62"/>
  <c r="Y434" i="62"/>
  <c r="H434" i="62"/>
  <c r="AE434" i="62" s="1"/>
  <c r="Z434" i="62"/>
  <c r="AC457" i="62"/>
  <c r="W455" i="62"/>
  <c r="AB454" i="62"/>
  <c r="L454" i="62"/>
  <c r="Y453" i="62"/>
  <c r="H453" i="62"/>
  <c r="AE453" i="62" s="1"/>
  <c r="AA451" i="62"/>
  <c r="J451" i="62"/>
  <c r="X450" i="62"/>
  <c r="W447" i="62"/>
  <c r="AB446" i="62"/>
  <c r="L446" i="62"/>
  <c r="H445" i="62"/>
  <c r="AE445" i="62" s="1"/>
  <c r="AA443" i="62"/>
  <c r="J443" i="62"/>
  <c r="X442" i="62"/>
  <c r="W439" i="62"/>
  <c r="AB438" i="62"/>
  <c r="L438" i="62"/>
  <c r="H437" i="62"/>
  <c r="AE437" i="62" s="1"/>
  <c r="AA435" i="62"/>
  <c r="J435" i="62"/>
  <c r="X434" i="62"/>
  <c r="AE450" i="62"/>
  <c r="W450" i="62"/>
  <c r="W442" i="62"/>
  <c r="W434" i="62"/>
  <c r="Z450" i="62"/>
  <c r="AC455" i="62"/>
  <c r="Y451" i="62"/>
  <c r="H451" i="62"/>
  <c r="AE451" i="62" s="1"/>
  <c r="AD450" i="62"/>
  <c r="AC447" i="62"/>
  <c r="Y443" i="62"/>
  <c r="H443" i="62"/>
  <c r="AE443" i="62" s="1"/>
  <c r="AC439" i="62"/>
  <c r="L436" i="62"/>
  <c r="Y435" i="62"/>
  <c r="H435" i="62"/>
  <c r="AE435" i="62" s="1"/>
  <c r="AB455" i="62"/>
  <c r="L455" i="62"/>
  <c r="Y454" i="62"/>
  <c r="H454" i="62"/>
  <c r="AE454" i="62" s="1"/>
  <c r="AA452" i="62"/>
  <c r="X451" i="62"/>
  <c r="AC450" i="62"/>
  <c r="AB447" i="62"/>
  <c r="L447" i="62"/>
  <c r="Y446" i="62"/>
  <c r="H446" i="62"/>
  <c r="AE446" i="62" s="1"/>
  <c r="AA444" i="62"/>
  <c r="X443" i="62"/>
  <c r="AC442" i="62"/>
  <c r="AB439" i="62"/>
  <c r="L439" i="62"/>
  <c r="Y438" i="62"/>
  <c r="H438" i="62"/>
  <c r="AE438" i="62" s="1"/>
  <c r="AA436" i="62"/>
  <c r="X435" i="62"/>
  <c r="AC434" i="62"/>
  <c r="AA455" i="62"/>
  <c r="AC453" i="62"/>
  <c r="W451" i="62"/>
  <c r="AB450" i="62"/>
  <c r="L450" i="62"/>
  <c r="AA447" i="62"/>
  <c r="W443" i="62"/>
  <c r="AB442" i="62"/>
  <c r="L442" i="62"/>
  <c r="AA439" i="62"/>
  <c r="AB434" i="62"/>
  <c r="L434" i="62"/>
  <c r="AA450" i="62"/>
  <c r="AA442" i="62"/>
  <c r="AA434" i="62"/>
  <c r="N433" i="62"/>
  <c r="X433" i="62"/>
  <c r="H433" i="62"/>
  <c r="Y433" i="62"/>
  <c r="Z433" i="62"/>
  <c r="J433" i="62"/>
  <c r="AA433" i="62"/>
  <c r="L433" i="62"/>
  <c r="AB433" i="62"/>
  <c r="V433" i="62"/>
  <c r="Z81" i="62"/>
  <c r="AA89" i="62"/>
  <c r="J89" i="62"/>
  <c r="AA81" i="62"/>
  <c r="J81" i="62"/>
  <c r="AA73" i="62"/>
  <c r="J73" i="62"/>
  <c r="AC93" i="62"/>
  <c r="V93" i="62"/>
  <c r="W91" i="62"/>
  <c r="AB90" i="62"/>
  <c r="L90" i="62"/>
  <c r="Y89" i="62"/>
  <c r="H89" i="62"/>
  <c r="AE89" i="62" s="1"/>
  <c r="AA87" i="62"/>
  <c r="J87" i="62"/>
  <c r="X86" i="62"/>
  <c r="AC85" i="62"/>
  <c r="V85" i="62"/>
  <c r="W83" i="62"/>
  <c r="AB82" i="62"/>
  <c r="L82" i="62"/>
  <c r="Y81" i="62"/>
  <c r="H81" i="62"/>
  <c r="AE81" i="62" s="1"/>
  <c r="AA79" i="62"/>
  <c r="J79" i="62"/>
  <c r="X78" i="62"/>
  <c r="AC77" i="62"/>
  <c r="V77" i="62"/>
  <c r="W75" i="62"/>
  <c r="AB74" i="62"/>
  <c r="L74" i="62"/>
  <c r="Y73" i="62"/>
  <c r="H73" i="62"/>
  <c r="AE73" i="62" s="1"/>
  <c r="AA71" i="62"/>
  <c r="J71" i="62"/>
  <c r="X70" i="62"/>
  <c r="AA90" i="62"/>
  <c r="J90" i="62"/>
  <c r="X89" i="62"/>
  <c r="AE86" i="62"/>
  <c r="W86" i="62"/>
  <c r="X81" i="62"/>
  <c r="W78" i="62"/>
  <c r="X73" i="62"/>
  <c r="W70" i="62"/>
  <c r="W89" i="62"/>
  <c r="AD86" i="62"/>
  <c r="W81" i="62"/>
  <c r="Y79" i="62"/>
  <c r="H79" i="62"/>
  <c r="AE79" i="62" s="1"/>
  <c r="W73" i="62"/>
  <c r="Y71" i="62"/>
  <c r="H71" i="62"/>
  <c r="AE71" i="62" s="1"/>
  <c r="AD70" i="62"/>
  <c r="Y90" i="62"/>
  <c r="H90" i="62"/>
  <c r="AE90" i="62" s="1"/>
  <c r="X87" i="62"/>
  <c r="AC86" i="62"/>
  <c r="V86" i="62"/>
  <c r="Y82" i="62"/>
  <c r="H82" i="62"/>
  <c r="AE82" i="62" s="1"/>
  <c r="X79" i="62"/>
  <c r="AC78" i="62"/>
  <c r="V78" i="62"/>
  <c r="AB75" i="62"/>
  <c r="L75" i="62"/>
  <c r="H74" i="62"/>
  <c r="AE74" i="62" s="1"/>
  <c r="X71" i="62"/>
  <c r="AC70" i="62"/>
  <c r="V70" i="62"/>
  <c r="Y93" i="62"/>
  <c r="H93" i="62"/>
  <c r="AE93" i="62" s="1"/>
  <c r="AA91" i="62"/>
  <c r="X90" i="62"/>
  <c r="AC89" i="62"/>
  <c r="V89" i="62"/>
  <c r="W87" i="62"/>
  <c r="AB86" i="62"/>
  <c r="L86" i="62"/>
  <c r="Y85" i="62"/>
  <c r="H85" i="62"/>
  <c r="AE85" i="62" s="1"/>
  <c r="AA83" i="62"/>
  <c r="X82" i="62"/>
  <c r="AC81" i="62"/>
  <c r="V81" i="62"/>
  <c r="W79" i="62"/>
  <c r="AB78" i="62"/>
  <c r="L78" i="62"/>
  <c r="Y77" i="62"/>
  <c r="AA75" i="62"/>
  <c r="AC73" i="62"/>
  <c r="V73" i="62"/>
  <c r="W71" i="62"/>
  <c r="AB70" i="62"/>
  <c r="L70" i="62"/>
  <c r="AB89" i="62"/>
  <c r="AA86" i="62"/>
  <c r="AB81" i="62"/>
  <c r="AA78" i="62"/>
  <c r="AB73" i="62"/>
  <c r="AA70" i="62"/>
  <c r="AD69" i="62"/>
  <c r="H69" i="62"/>
  <c r="AE69" i="62" s="1"/>
  <c r="Y69" i="62"/>
  <c r="AC405" i="62"/>
  <c r="Z423" i="62"/>
  <c r="X418" i="62"/>
  <c r="AB409" i="62"/>
  <c r="AB405" i="62"/>
  <c r="Z426" i="62"/>
  <c r="AB425" i="62"/>
  <c r="L423" i="62"/>
  <c r="W418" i="62"/>
  <c r="X410" i="62"/>
  <c r="J406" i="62"/>
  <c r="L405" i="62"/>
  <c r="J427" i="62"/>
  <c r="W426" i="62"/>
  <c r="X428" i="62"/>
  <c r="N301" i="62"/>
  <c r="AD301" i="62" s="1"/>
  <c r="Z343" i="62"/>
  <c r="AA413" i="62"/>
  <c r="AC412" i="62"/>
  <c r="AC428" i="62"/>
  <c r="AC420" i="62"/>
  <c r="Z418" i="62"/>
  <c r="W414" i="62"/>
  <c r="AB406" i="62"/>
  <c r="AD405" i="62"/>
  <c r="AC355" i="62"/>
  <c r="Z409" i="62"/>
  <c r="AA405" i="62"/>
  <c r="Z397" i="62"/>
  <c r="AD380" i="62"/>
  <c r="L425" i="62"/>
  <c r="Y423" i="62"/>
  <c r="AA411" i="62"/>
  <c r="Z405" i="62"/>
  <c r="AB414" i="62"/>
  <c r="Y405" i="62"/>
  <c r="AA392" i="62"/>
  <c r="Z414" i="62"/>
  <c r="X405" i="62"/>
  <c r="X404" i="62"/>
  <c r="H423" i="62"/>
  <c r="AE423" i="62" s="1"/>
  <c r="AE418" i="62"/>
  <c r="W415" i="62"/>
  <c r="X414" i="62"/>
  <c r="AD406" i="62"/>
  <c r="AE405" i="62"/>
  <c r="W405" i="62"/>
  <c r="AB421" i="62"/>
  <c r="X409" i="62"/>
  <c r="AD428" i="62"/>
  <c r="J428" i="62"/>
  <c r="W423" i="62"/>
  <c r="AA422" i="62"/>
  <c r="Z421" i="62"/>
  <c r="L415" i="62"/>
  <c r="J414" i="62"/>
  <c r="Z413" i="62"/>
  <c r="W409" i="62"/>
  <c r="W325" i="62"/>
  <c r="Z380" i="62"/>
  <c r="AA428" i="62"/>
  <c r="H428" i="62"/>
  <c r="AE428" i="62" s="1"/>
  <c r="X426" i="62"/>
  <c r="L421" i="62"/>
  <c r="AD415" i="62"/>
  <c r="H415" i="62"/>
  <c r="AE415" i="62" s="1"/>
  <c r="AA414" i="62"/>
  <c r="H414" i="62"/>
  <c r="AE414" i="62" s="1"/>
  <c r="J412" i="62"/>
  <c r="J411" i="62"/>
  <c r="L409" i="62"/>
  <c r="Z428" i="62"/>
  <c r="AC419" i="62"/>
  <c r="Z387" i="62"/>
  <c r="W384" i="62"/>
  <c r="Y428" i="62"/>
  <c r="Z419" i="62"/>
  <c r="Z415" i="62"/>
  <c r="Y414" i="62"/>
  <c r="AC409" i="62"/>
  <c r="Y422" i="62"/>
  <c r="AA421" i="62"/>
  <c r="J421" i="62"/>
  <c r="AD420" i="62"/>
  <c r="J420" i="62"/>
  <c r="AC417" i="62"/>
  <c r="Y413" i="62"/>
  <c r="H413" i="62"/>
  <c r="AA412" i="62"/>
  <c r="H412" i="62"/>
  <c r="Z411" i="62"/>
  <c r="H407" i="62"/>
  <c r="AE407" i="62" s="1"/>
  <c r="AA406" i="62"/>
  <c r="H406" i="62"/>
  <c r="J405" i="62"/>
  <c r="X422" i="62"/>
  <c r="AB417" i="62"/>
  <c r="X413" i="62"/>
  <c r="Z412" i="62"/>
  <c r="AB407" i="62"/>
  <c r="Z406" i="62"/>
  <c r="J384" i="62"/>
  <c r="W380" i="62"/>
  <c r="AC427" i="62"/>
  <c r="AC425" i="62"/>
  <c r="AD423" i="62"/>
  <c r="W422" i="62"/>
  <c r="Y421" i="62"/>
  <c r="H421" i="62"/>
  <c r="AA420" i="62"/>
  <c r="H420" i="62"/>
  <c r="AA419" i="62"/>
  <c r="Z417" i="62"/>
  <c r="AC414" i="62"/>
  <c r="L414" i="62"/>
  <c r="AE413" i="62"/>
  <c r="W413" i="62"/>
  <c r="Y412" i="62"/>
  <c r="Z410" i="62"/>
  <c r="Z407" i="62"/>
  <c r="Y406" i="62"/>
  <c r="H405" i="62"/>
  <c r="AA427" i="62"/>
  <c r="AD422" i="62"/>
  <c r="X421" i="62"/>
  <c r="Z420" i="62"/>
  <c r="W417" i="62"/>
  <c r="AD413" i="62"/>
  <c r="X412" i="62"/>
  <c r="Y407" i="62"/>
  <c r="W406" i="62"/>
  <c r="J380" i="62"/>
  <c r="Z427" i="62"/>
  <c r="Z425" i="62"/>
  <c r="AC422" i="62"/>
  <c r="L422" i="62"/>
  <c r="AE421" i="62"/>
  <c r="W421" i="62"/>
  <c r="Y420" i="62"/>
  <c r="J419" i="62"/>
  <c r="Z416" i="62"/>
  <c r="AC413" i="62"/>
  <c r="AD412" i="62"/>
  <c r="W410" i="62"/>
  <c r="W407" i="62"/>
  <c r="AC342" i="62"/>
  <c r="AD392" i="62"/>
  <c r="W425" i="62"/>
  <c r="AB422" i="62"/>
  <c r="J422" i="62"/>
  <c r="AD421" i="62"/>
  <c r="X420" i="62"/>
  <c r="L417" i="62"/>
  <c r="AB413" i="62"/>
  <c r="AD407" i="62"/>
  <c r="AE406" i="62"/>
  <c r="L406" i="62"/>
  <c r="Z422" i="62"/>
  <c r="H422" i="62"/>
  <c r="AE422" i="62" s="1"/>
  <c r="AE417" i="62"/>
  <c r="W428" i="62"/>
  <c r="AB427" i="62"/>
  <c r="L427" i="62"/>
  <c r="Y426" i="62"/>
  <c r="H426" i="62"/>
  <c r="AE426" i="62" s="1"/>
  <c r="AD425" i="62"/>
  <c r="AA424" i="62"/>
  <c r="J424" i="62"/>
  <c r="X423" i="62"/>
  <c r="AE420" i="62"/>
  <c r="W420" i="62"/>
  <c r="AB419" i="62"/>
  <c r="L419" i="62"/>
  <c r="Y418" i="62"/>
  <c r="H418" i="62"/>
  <c r="AD417" i="62"/>
  <c r="AA416" i="62"/>
  <c r="J416" i="62"/>
  <c r="X415" i="62"/>
  <c r="AE412" i="62"/>
  <c r="W412" i="62"/>
  <c r="AB411" i="62"/>
  <c r="L411" i="62"/>
  <c r="Y410" i="62"/>
  <c r="H410" i="62"/>
  <c r="AE410" i="62" s="1"/>
  <c r="AA408" i="62"/>
  <c r="J408" i="62"/>
  <c r="X407" i="62"/>
  <c r="AC406" i="62"/>
  <c r="Y424" i="62"/>
  <c r="H424" i="62"/>
  <c r="Y416" i="62"/>
  <c r="H416" i="62"/>
  <c r="Y408" i="62"/>
  <c r="H408" i="62"/>
  <c r="AB428" i="62"/>
  <c r="Y427" i="62"/>
  <c r="H427" i="62"/>
  <c r="AD426" i="62"/>
  <c r="AA425" i="62"/>
  <c r="J425" i="62"/>
  <c r="X424" i="62"/>
  <c r="AC423" i="62"/>
  <c r="AB420" i="62"/>
  <c r="Y419" i="62"/>
  <c r="H419" i="62"/>
  <c r="AD418" i="62"/>
  <c r="AA417" i="62"/>
  <c r="J417" i="62"/>
  <c r="X416" i="62"/>
  <c r="AC415" i="62"/>
  <c r="AB412" i="62"/>
  <c r="Y411" i="62"/>
  <c r="H411" i="62"/>
  <c r="AE411" i="62" s="1"/>
  <c r="AD410" i="62"/>
  <c r="AA409" i="62"/>
  <c r="J409" i="62"/>
  <c r="X408" i="62"/>
  <c r="AC407" i="62"/>
  <c r="X427" i="62"/>
  <c r="AC426" i="62"/>
  <c r="AE424" i="62"/>
  <c r="W424" i="62"/>
  <c r="X419" i="62"/>
  <c r="AC418" i="62"/>
  <c r="AE416" i="62"/>
  <c r="W416" i="62"/>
  <c r="X411" i="62"/>
  <c r="AC410" i="62"/>
  <c r="AE408" i="62"/>
  <c r="W408" i="62"/>
  <c r="AE427" i="62"/>
  <c r="W427" i="62"/>
  <c r="AB426" i="62"/>
  <c r="L426" i="62"/>
  <c r="Y425" i="62"/>
  <c r="H425" i="62"/>
  <c r="AE425" i="62" s="1"/>
  <c r="AD424" i="62"/>
  <c r="AA423" i="62"/>
  <c r="AE419" i="62"/>
  <c r="W419" i="62"/>
  <c r="AB418" i="62"/>
  <c r="L418" i="62"/>
  <c r="Y417" i="62"/>
  <c r="H417" i="62"/>
  <c r="AD416" i="62"/>
  <c r="AA415" i="62"/>
  <c r="W411" i="62"/>
  <c r="AB410" i="62"/>
  <c r="L410" i="62"/>
  <c r="Y409" i="62"/>
  <c r="AD408" i="62"/>
  <c r="AA407" i="62"/>
  <c r="AD427" i="62"/>
  <c r="AA426" i="62"/>
  <c r="AC424" i="62"/>
  <c r="AD419" i="62"/>
  <c r="AA418" i="62"/>
  <c r="AC416" i="62"/>
  <c r="AD411" i="62"/>
  <c r="AA410" i="62"/>
  <c r="AC408" i="62"/>
  <c r="Z408" i="62"/>
  <c r="AB424" i="62"/>
  <c r="AB416" i="62"/>
  <c r="AC411" i="62"/>
  <c r="AB408" i="62"/>
  <c r="N404" i="62"/>
  <c r="H404" i="62"/>
  <c r="Y404" i="62"/>
  <c r="Z404" i="62"/>
  <c r="J404" i="62"/>
  <c r="AA404" i="62"/>
  <c r="L404" i="62"/>
  <c r="AB404" i="62"/>
  <c r="V404" i="62"/>
  <c r="Z396" i="62"/>
  <c r="J382" i="62"/>
  <c r="AC325" i="62"/>
  <c r="AA398" i="62"/>
  <c r="Z392" i="62"/>
  <c r="AD388" i="62"/>
  <c r="L342" i="62"/>
  <c r="AD400" i="62"/>
  <c r="W398" i="62"/>
  <c r="AA394" i="62"/>
  <c r="W392" i="62"/>
  <c r="AA388" i="62"/>
  <c r="AA378" i="62"/>
  <c r="J325" i="62"/>
  <c r="AA400" i="62"/>
  <c r="Z388" i="62"/>
  <c r="AA380" i="62"/>
  <c r="W378" i="62"/>
  <c r="H356" i="62"/>
  <c r="AE356" i="62" s="1"/>
  <c r="Z400" i="62"/>
  <c r="J394" i="62"/>
  <c r="J392" i="62"/>
  <c r="W388" i="62"/>
  <c r="AA382" i="62"/>
  <c r="H325" i="62"/>
  <c r="AE325" i="62" s="1"/>
  <c r="J388" i="62"/>
  <c r="AA384" i="62"/>
  <c r="Z383" i="62"/>
  <c r="Z382" i="62"/>
  <c r="W366" i="62"/>
  <c r="J390" i="62"/>
  <c r="W386" i="62"/>
  <c r="Z385" i="62"/>
  <c r="Z384" i="62"/>
  <c r="AE301" i="62"/>
  <c r="Z342" i="62"/>
  <c r="W400" i="62"/>
  <c r="Z399" i="62"/>
  <c r="Z398" i="62"/>
  <c r="AA396" i="62"/>
  <c r="AD394" i="62"/>
  <c r="J386" i="62"/>
  <c r="AD384" i="62"/>
  <c r="W382" i="62"/>
  <c r="Z379" i="62"/>
  <c r="Z378" i="62"/>
  <c r="AD390" i="62"/>
  <c r="AC356" i="62"/>
  <c r="J400" i="62"/>
  <c r="AD398" i="62"/>
  <c r="W396" i="62"/>
  <c r="Z395" i="62"/>
  <c r="Z394" i="62"/>
  <c r="AA390" i="62"/>
  <c r="W323" i="62"/>
  <c r="Y356" i="62"/>
  <c r="W376" i="62"/>
  <c r="J398" i="62"/>
  <c r="AD396" i="62"/>
  <c r="W394" i="62"/>
  <c r="Z391" i="62"/>
  <c r="Z390" i="62"/>
  <c r="J378" i="62"/>
  <c r="L328" i="62"/>
  <c r="J396" i="62"/>
  <c r="W390" i="62"/>
  <c r="Z389" i="62"/>
  <c r="AA386" i="62"/>
  <c r="Z386" i="62"/>
  <c r="AC400" i="62"/>
  <c r="Y399" i="62"/>
  <c r="H399" i="62"/>
  <c r="AC398" i="62"/>
  <c r="Y397" i="62"/>
  <c r="H397" i="62"/>
  <c r="AC396" i="62"/>
  <c r="Y395" i="62"/>
  <c r="H395" i="62"/>
  <c r="AC394" i="62"/>
  <c r="Y393" i="62"/>
  <c r="H393" i="62"/>
  <c r="AC392" i="62"/>
  <c r="Y391" i="62"/>
  <c r="H391" i="62"/>
  <c r="AC390" i="62"/>
  <c r="Y389" i="62"/>
  <c r="H389" i="62"/>
  <c r="AC388" i="62"/>
  <c r="Y387" i="62"/>
  <c r="H387" i="62"/>
  <c r="AC386" i="62"/>
  <c r="Y385" i="62"/>
  <c r="H385" i="62"/>
  <c r="AC384" i="62"/>
  <c r="Y383" i="62"/>
  <c r="H383" i="62"/>
  <c r="AC382" i="62"/>
  <c r="Y381" i="62"/>
  <c r="H381" i="62"/>
  <c r="AC380" i="62"/>
  <c r="Y379" i="62"/>
  <c r="H379" i="62"/>
  <c r="AC378" i="62"/>
  <c r="Y377" i="62"/>
  <c r="H377" i="62"/>
  <c r="Z377" i="62"/>
  <c r="AB400" i="62"/>
  <c r="L400" i="62"/>
  <c r="X399" i="62"/>
  <c r="AB398" i="62"/>
  <c r="L398" i="62"/>
  <c r="X397" i="62"/>
  <c r="AB396" i="62"/>
  <c r="L396" i="62"/>
  <c r="X395" i="62"/>
  <c r="AB394" i="62"/>
  <c r="L394" i="62"/>
  <c r="X393" i="62"/>
  <c r="AB392" i="62"/>
  <c r="L392" i="62"/>
  <c r="X391" i="62"/>
  <c r="AB390" i="62"/>
  <c r="L390" i="62"/>
  <c r="X389" i="62"/>
  <c r="AB388" i="62"/>
  <c r="L388" i="62"/>
  <c r="X387" i="62"/>
  <c r="AB386" i="62"/>
  <c r="L386" i="62"/>
  <c r="X385" i="62"/>
  <c r="AB384" i="62"/>
  <c r="L384" i="62"/>
  <c r="X383" i="62"/>
  <c r="AB382" i="62"/>
  <c r="L382" i="62"/>
  <c r="X381" i="62"/>
  <c r="AB380" i="62"/>
  <c r="L380" i="62"/>
  <c r="X379" i="62"/>
  <c r="AB378" i="62"/>
  <c r="L378" i="62"/>
  <c r="X377" i="62"/>
  <c r="Z381" i="62"/>
  <c r="W399" i="62"/>
  <c r="W397" i="62"/>
  <c r="W395" i="62"/>
  <c r="W393" i="62"/>
  <c r="W391" i="62"/>
  <c r="W389" i="62"/>
  <c r="W387" i="62"/>
  <c r="W385" i="62"/>
  <c r="W383" i="62"/>
  <c r="W381" i="62"/>
  <c r="W379" i="62"/>
  <c r="W377" i="62"/>
  <c r="AD399" i="62"/>
  <c r="AD397" i="62"/>
  <c r="AD395" i="62"/>
  <c r="AD393" i="62"/>
  <c r="AD391" i="62"/>
  <c r="AD389" i="62"/>
  <c r="AD387" i="62"/>
  <c r="AD385" i="62"/>
  <c r="Y400" i="62"/>
  <c r="H400" i="62"/>
  <c r="AC399" i="62"/>
  <c r="Y398" i="62"/>
  <c r="H398" i="62"/>
  <c r="AC397" i="62"/>
  <c r="Y396" i="62"/>
  <c r="H396" i="62"/>
  <c r="AC395" i="62"/>
  <c r="Y394" i="62"/>
  <c r="H394" i="62"/>
  <c r="AC393" i="62"/>
  <c r="Y392" i="62"/>
  <c r="H392" i="62"/>
  <c r="AC391" i="62"/>
  <c r="Y390" i="62"/>
  <c r="H390" i="62"/>
  <c r="AC389" i="62"/>
  <c r="Y388" i="62"/>
  <c r="H388" i="62"/>
  <c r="AC387" i="62"/>
  <c r="Y386" i="62"/>
  <c r="H386" i="62"/>
  <c r="AC385" i="62"/>
  <c r="Y384" i="62"/>
  <c r="H384" i="62"/>
  <c r="AC383" i="62"/>
  <c r="Y382" i="62"/>
  <c r="H382" i="62"/>
  <c r="AC381" i="62"/>
  <c r="Y380" i="62"/>
  <c r="H380" i="62"/>
  <c r="AC379" i="62"/>
  <c r="Y378" i="62"/>
  <c r="H378" i="62"/>
  <c r="AC377" i="62"/>
  <c r="Z393" i="62"/>
  <c r="AB399" i="62"/>
  <c r="L399" i="62"/>
  <c r="AB397" i="62"/>
  <c r="L397" i="62"/>
  <c r="AB395" i="62"/>
  <c r="L395" i="62"/>
  <c r="AB393" i="62"/>
  <c r="L393" i="62"/>
  <c r="AB391" i="62"/>
  <c r="L391" i="62"/>
  <c r="AB389" i="62"/>
  <c r="L389" i="62"/>
  <c r="AB387" i="62"/>
  <c r="L387" i="62"/>
  <c r="AB385" i="62"/>
  <c r="L385" i="62"/>
  <c r="AB383" i="62"/>
  <c r="L383" i="62"/>
  <c r="AB381" i="62"/>
  <c r="L381" i="62"/>
  <c r="AB379" i="62"/>
  <c r="L379" i="62"/>
  <c r="AB377" i="62"/>
  <c r="L377" i="62"/>
  <c r="AA399" i="62"/>
  <c r="AA397" i="62"/>
  <c r="AA395" i="62"/>
  <c r="AA393" i="62"/>
  <c r="AA391" i="62"/>
  <c r="AA389" i="62"/>
  <c r="AA387" i="62"/>
  <c r="AA385" i="62"/>
  <c r="AA383" i="62"/>
  <c r="AA381" i="62"/>
  <c r="AA379" i="62"/>
  <c r="AA377" i="62"/>
  <c r="N376" i="62"/>
  <c r="X376" i="62"/>
  <c r="H376" i="62"/>
  <c r="Y376" i="62"/>
  <c r="Z376" i="62"/>
  <c r="J376" i="62"/>
  <c r="AA376" i="62"/>
  <c r="L376" i="62"/>
  <c r="AB376" i="62"/>
  <c r="V376" i="62"/>
  <c r="AA323" i="62"/>
  <c r="AA366" i="62"/>
  <c r="Z356" i="62"/>
  <c r="Y325" i="62"/>
  <c r="L323" i="62"/>
  <c r="H342" i="62"/>
  <c r="AE342" i="62" s="1"/>
  <c r="AA339" i="62"/>
  <c r="X338" i="62"/>
  <c r="X339" i="62"/>
  <c r="AA371" i="62"/>
  <c r="AC353" i="62"/>
  <c r="AB301" i="62"/>
  <c r="AB342" i="62"/>
  <c r="W328" i="62"/>
  <c r="Y327" i="62"/>
  <c r="L371" i="62"/>
  <c r="AC361" i="62"/>
  <c r="Y350" i="62"/>
  <c r="Y342" i="62"/>
  <c r="W339" i="62"/>
  <c r="L334" i="62"/>
  <c r="AD328" i="62"/>
  <c r="AA327" i="62"/>
  <c r="AA325" i="62"/>
  <c r="AC323" i="62"/>
  <c r="Z371" i="62"/>
  <c r="AA356" i="62"/>
  <c r="AC320" i="62"/>
  <c r="Y343" i="62"/>
  <c r="AC339" i="62"/>
  <c r="L339" i="62"/>
  <c r="AC335" i="62"/>
  <c r="H334" i="62"/>
  <c r="AE334" i="62" s="1"/>
  <c r="W327" i="62"/>
  <c r="Z364" i="62"/>
  <c r="Z361" i="62"/>
  <c r="AD343" i="62"/>
  <c r="Z340" i="62"/>
  <c r="AB339" i="62"/>
  <c r="J339" i="62"/>
  <c r="Z337" i="62"/>
  <c r="Z335" i="62"/>
  <c r="J327" i="62"/>
  <c r="Y364" i="62"/>
  <c r="AB363" i="62"/>
  <c r="H362" i="62"/>
  <c r="AE362" i="62" s="1"/>
  <c r="Z358" i="62"/>
  <c r="X356" i="62"/>
  <c r="AB350" i="62"/>
  <c r="X335" i="62"/>
  <c r="H343" i="62"/>
  <c r="Z339" i="62"/>
  <c r="H339" i="62"/>
  <c r="AE339" i="62" s="1"/>
  <c r="AC334" i="62"/>
  <c r="AB328" i="62"/>
  <c r="H364" i="62"/>
  <c r="AE364" i="62" s="1"/>
  <c r="H358" i="62"/>
  <c r="AE358" i="62" s="1"/>
  <c r="J356" i="62"/>
  <c r="AA355" i="62"/>
  <c r="AB351" i="62"/>
  <c r="W350" i="62"/>
  <c r="Y339" i="62"/>
  <c r="H337" i="62"/>
  <c r="AE337" i="62" s="1"/>
  <c r="J335" i="62"/>
  <c r="AB334" i="62"/>
  <c r="H329" i="62"/>
  <c r="AE329" i="62" s="1"/>
  <c r="Z328" i="62"/>
  <c r="Z355" i="62"/>
  <c r="Y334" i="62"/>
  <c r="Y301" i="62"/>
  <c r="Z336" i="62"/>
  <c r="Z330" i="62"/>
  <c r="H348" i="62"/>
  <c r="J370" i="62"/>
  <c r="X343" i="62"/>
  <c r="L336" i="62"/>
  <c r="Y348" i="62"/>
  <c r="X371" i="62"/>
  <c r="Z367" i="62"/>
  <c r="AA363" i="62"/>
  <c r="AC362" i="62"/>
  <c r="X361" i="62"/>
  <c r="W356" i="62"/>
  <c r="X355" i="62"/>
  <c r="Z351" i="62"/>
  <c r="AE343" i="62"/>
  <c r="W343" i="62"/>
  <c r="X342" i="62"/>
  <c r="H338" i="62"/>
  <c r="AC337" i="62"/>
  <c r="J336" i="62"/>
  <c r="AA335" i="62"/>
  <c r="H335" i="62"/>
  <c r="AE335" i="62" s="1"/>
  <c r="Z334" i="62"/>
  <c r="AC327" i="62"/>
  <c r="H327" i="62"/>
  <c r="AE327" i="62" s="1"/>
  <c r="AD371" i="62"/>
  <c r="X367" i="62"/>
  <c r="L363" i="62"/>
  <c r="AA362" i="62"/>
  <c r="AC354" i="62"/>
  <c r="X351" i="62"/>
  <c r="AC370" i="62"/>
  <c r="Z362" i="62"/>
  <c r="AC343" i="62"/>
  <c r="W337" i="62"/>
  <c r="Y335" i="62"/>
  <c r="Z327" i="62"/>
  <c r="Z324" i="62"/>
  <c r="AB323" i="62"/>
  <c r="Z321" i="62"/>
  <c r="Z372" i="62"/>
  <c r="J371" i="62"/>
  <c r="Y370" i="62"/>
  <c r="Y362" i="62"/>
  <c r="AA358" i="62"/>
  <c r="AB356" i="62"/>
  <c r="L355" i="62"/>
  <c r="H354" i="62"/>
  <c r="AE354" i="62" s="1"/>
  <c r="AB343" i="62"/>
  <c r="L343" i="62"/>
  <c r="AB336" i="62"/>
  <c r="W372" i="62"/>
  <c r="W370" i="62"/>
  <c r="W362" i="62"/>
  <c r="Z301" i="62"/>
  <c r="AA343" i="62"/>
  <c r="AA336" i="62"/>
  <c r="W335" i="62"/>
  <c r="AB330" i="62"/>
  <c r="W329" i="62"/>
  <c r="X327" i="62"/>
  <c r="Y323" i="62"/>
  <c r="H321" i="62"/>
  <c r="AE321" i="62" s="1"/>
  <c r="AD372" i="62"/>
  <c r="AB371" i="62"/>
  <c r="J362" i="62"/>
  <c r="X359" i="62"/>
  <c r="AB355" i="62"/>
  <c r="AC341" i="62"/>
  <c r="AB338" i="62"/>
  <c r="Y337" i="62"/>
  <c r="X334" i="62"/>
  <c r="Z331" i="62"/>
  <c r="H331" i="62"/>
  <c r="AE331" i="62" s="1"/>
  <c r="L330" i="62"/>
  <c r="AC329" i="62"/>
  <c r="H326" i="62"/>
  <c r="AE326" i="62" s="1"/>
  <c r="J323" i="62"/>
  <c r="AC372" i="62"/>
  <c r="AD369" i="62"/>
  <c r="W367" i="62"/>
  <c r="AD366" i="62"/>
  <c r="X364" i="62"/>
  <c r="Z363" i="62"/>
  <c r="X362" i="62"/>
  <c r="Y358" i="62"/>
  <c r="J355" i="62"/>
  <c r="AA354" i="62"/>
  <c r="Z353" i="62"/>
  <c r="W351" i="62"/>
  <c r="Z341" i="62"/>
  <c r="Z338" i="62"/>
  <c r="Y331" i="62"/>
  <c r="Z329" i="62"/>
  <c r="AC322" i="62"/>
  <c r="V348" i="62"/>
  <c r="AB372" i="62"/>
  <c r="L372" i="62"/>
  <c r="AA370" i="62"/>
  <c r="H370" i="62"/>
  <c r="AE370" i="62" s="1"/>
  <c r="AC369" i="62"/>
  <c r="AC366" i="62"/>
  <c r="L366" i="62"/>
  <c r="W364" i="62"/>
  <c r="X363" i="62"/>
  <c r="AA360" i="62"/>
  <c r="W358" i="62"/>
  <c r="Z354" i="62"/>
  <c r="X353" i="62"/>
  <c r="L351" i="62"/>
  <c r="AA344" i="62"/>
  <c r="Y338" i="62"/>
  <c r="AD337" i="62"/>
  <c r="AB335" i="62"/>
  <c r="X331" i="62"/>
  <c r="Y329" i="62"/>
  <c r="AB327" i="62"/>
  <c r="Z325" i="62"/>
  <c r="Z323" i="62"/>
  <c r="H323" i="62"/>
  <c r="AE323" i="62" s="1"/>
  <c r="AB322" i="62"/>
  <c r="N348" i="62"/>
  <c r="AA372" i="62"/>
  <c r="J372" i="62"/>
  <c r="Z370" i="62"/>
  <c r="Z369" i="62"/>
  <c r="AB366" i="62"/>
  <c r="J366" i="62"/>
  <c r="Z365" i="62"/>
  <c r="J360" i="62"/>
  <c r="Z359" i="62"/>
  <c r="Y354" i="62"/>
  <c r="AC350" i="62"/>
  <c r="L350" i="62"/>
  <c r="Z344" i="62"/>
  <c r="W331" i="62"/>
  <c r="Z326" i="62"/>
  <c r="Z322" i="62"/>
  <c r="X369" i="62"/>
  <c r="AC364" i="62"/>
  <c r="X354" i="62"/>
  <c r="AA352" i="62"/>
  <c r="L301" i="62"/>
  <c r="L338" i="62"/>
  <c r="AC333" i="62"/>
  <c r="Y326" i="62"/>
  <c r="X323" i="62"/>
  <c r="Y321" i="62"/>
  <c r="AC348" i="62"/>
  <c r="Y372" i="62"/>
  <c r="H372" i="62"/>
  <c r="AE372" i="62" s="1"/>
  <c r="X370" i="62"/>
  <c r="Z366" i="62"/>
  <c r="H366" i="62"/>
  <c r="AE366" i="62" s="1"/>
  <c r="AB364" i="62"/>
  <c r="L364" i="62"/>
  <c r="J363" i="62"/>
  <c r="W359" i="62"/>
  <c r="AC358" i="62"/>
  <c r="L358" i="62"/>
  <c r="Z352" i="62"/>
  <c r="AA350" i="62"/>
  <c r="H350" i="62"/>
  <c r="AE350" i="62" s="1"/>
  <c r="AC283" i="62"/>
  <c r="J344" i="62"/>
  <c r="Z333" i="62"/>
  <c r="Z332" i="62"/>
  <c r="AC331" i="62"/>
  <c r="L331" i="62"/>
  <c r="X326" i="62"/>
  <c r="L322" i="62"/>
  <c r="AA368" i="62"/>
  <c r="Y366" i="62"/>
  <c r="AA364" i="62"/>
  <c r="AB358" i="62"/>
  <c r="J358" i="62"/>
  <c r="J354" i="62"/>
  <c r="J352" i="62"/>
  <c r="Z350" i="62"/>
  <c r="AA331" i="62"/>
  <c r="AB331" i="62"/>
  <c r="J331" i="62"/>
  <c r="J368" i="62"/>
  <c r="H365" i="62"/>
  <c r="H357" i="62"/>
  <c r="AE357" i="62" s="1"/>
  <c r="H349" i="62"/>
  <c r="AE349" i="62" s="1"/>
  <c r="AB369" i="62"/>
  <c r="L369" i="62"/>
  <c r="Y368" i="62"/>
  <c r="H368" i="62"/>
  <c r="AE368" i="62" s="1"/>
  <c r="X365" i="62"/>
  <c r="AB361" i="62"/>
  <c r="L361" i="62"/>
  <c r="Y360" i="62"/>
  <c r="H360" i="62"/>
  <c r="AE360" i="62" s="1"/>
  <c r="X357" i="62"/>
  <c r="W354" i="62"/>
  <c r="AB353" i="62"/>
  <c r="L353" i="62"/>
  <c r="Y352" i="62"/>
  <c r="H352" i="62"/>
  <c r="AE352" i="62" s="1"/>
  <c r="J350" i="62"/>
  <c r="X349" i="62"/>
  <c r="Z357" i="62"/>
  <c r="Y365" i="62"/>
  <c r="Y349" i="62"/>
  <c r="Y371" i="62"/>
  <c r="H371" i="62"/>
  <c r="AD370" i="62"/>
  <c r="AA369" i="62"/>
  <c r="J369" i="62"/>
  <c r="X368" i="62"/>
  <c r="AC367" i="62"/>
  <c r="AE365" i="62"/>
  <c r="W365" i="62"/>
  <c r="Y363" i="62"/>
  <c r="H363" i="62"/>
  <c r="AE363" i="62" s="1"/>
  <c r="AD362" i="62"/>
  <c r="AA361" i="62"/>
  <c r="J361" i="62"/>
  <c r="X360" i="62"/>
  <c r="AC359" i="62"/>
  <c r="W357" i="62"/>
  <c r="Y355" i="62"/>
  <c r="H355" i="62"/>
  <c r="AE355" i="62" s="1"/>
  <c r="AA353" i="62"/>
  <c r="J353" i="62"/>
  <c r="X352" i="62"/>
  <c r="AC351" i="62"/>
  <c r="W349" i="62"/>
  <c r="W368" i="62"/>
  <c r="AB367" i="62"/>
  <c r="L367" i="62"/>
  <c r="AD365" i="62"/>
  <c r="W360" i="62"/>
  <c r="AB359" i="62"/>
  <c r="L359" i="62"/>
  <c r="W352" i="62"/>
  <c r="AE371" i="62"/>
  <c r="W371" i="62"/>
  <c r="AB370" i="62"/>
  <c r="Y369" i="62"/>
  <c r="H369" i="62"/>
  <c r="AE369" i="62" s="1"/>
  <c r="AA367" i="62"/>
  <c r="J367" i="62"/>
  <c r="AC365" i="62"/>
  <c r="W363" i="62"/>
  <c r="AB362" i="62"/>
  <c r="Y361" i="62"/>
  <c r="H361" i="62"/>
  <c r="AE361" i="62" s="1"/>
  <c r="AA359" i="62"/>
  <c r="J359" i="62"/>
  <c r="AC357" i="62"/>
  <c r="AB354" i="62"/>
  <c r="Y353" i="62"/>
  <c r="H353" i="62"/>
  <c r="AE353" i="62" s="1"/>
  <c r="AA351" i="62"/>
  <c r="J351" i="62"/>
  <c r="AC349" i="62"/>
  <c r="Z349" i="62"/>
  <c r="Z368" i="62"/>
  <c r="Z360" i="62"/>
  <c r="Y357" i="62"/>
  <c r="AC368" i="62"/>
  <c r="AB365" i="62"/>
  <c r="L365" i="62"/>
  <c r="AC360" i="62"/>
  <c r="AB357" i="62"/>
  <c r="L357" i="62"/>
  <c r="AC352" i="62"/>
  <c r="AB349" i="62"/>
  <c r="L349" i="62"/>
  <c r="AC371" i="62"/>
  <c r="AB368" i="62"/>
  <c r="Y367" i="62"/>
  <c r="AA365" i="62"/>
  <c r="AC363" i="62"/>
  <c r="AB360" i="62"/>
  <c r="Y359" i="62"/>
  <c r="AA357" i="62"/>
  <c r="AB352" i="62"/>
  <c r="Y351" i="62"/>
  <c r="AA349" i="62"/>
  <c r="W348" i="62"/>
  <c r="X348" i="62"/>
  <c r="Z348" i="62"/>
  <c r="J348" i="62"/>
  <c r="AA348" i="62"/>
  <c r="L348" i="62"/>
  <c r="W344" i="62"/>
  <c r="AA340" i="62"/>
  <c r="J340" i="62"/>
  <c r="AC338" i="62"/>
  <c r="W336" i="62"/>
  <c r="AA332" i="62"/>
  <c r="J332" i="62"/>
  <c r="AC330" i="62"/>
  <c r="AA324" i="62"/>
  <c r="J324" i="62"/>
  <c r="AC344" i="62"/>
  <c r="W342" i="62"/>
  <c r="AB341" i="62"/>
  <c r="L341" i="62"/>
  <c r="Y340" i="62"/>
  <c r="H340" i="62"/>
  <c r="AE340" i="62" s="1"/>
  <c r="AA338" i="62"/>
  <c r="J338" i="62"/>
  <c r="X337" i="62"/>
  <c r="AC336" i="62"/>
  <c r="W334" i="62"/>
  <c r="AB333" i="62"/>
  <c r="L333" i="62"/>
  <c r="Y332" i="62"/>
  <c r="H332" i="62"/>
  <c r="AE332" i="62" s="1"/>
  <c r="AA330" i="62"/>
  <c r="J330" i="62"/>
  <c r="X329" i="62"/>
  <c r="AC328" i="62"/>
  <c r="W326" i="62"/>
  <c r="AB325" i="62"/>
  <c r="L325" i="62"/>
  <c r="Y324" i="62"/>
  <c r="H324" i="62"/>
  <c r="AE324" i="62" s="1"/>
  <c r="AA322" i="62"/>
  <c r="J322" i="62"/>
  <c r="X321" i="62"/>
  <c r="AB344" i="62"/>
  <c r="L344" i="62"/>
  <c r="AA341" i="62"/>
  <c r="J341" i="62"/>
  <c r="X340" i="62"/>
  <c r="AA333" i="62"/>
  <c r="J333" i="62"/>
  <c r="X332" i="62"/>
  <c r="X324" i="62"/>
  <c r="W321" i="62"/>
  <c r="W340" i="62"/>
  <c r="W332" i="62"/>
  <c r="Y330" i="62"/>
  <c r="H330" i="62"/>
  <c r="AE330" i="62" s="1"/>
  <c r="AA328" i="62"/>
  <c r="J328" i="62"/>
  <c r="AC326" i="62"/>
  <c r="W324" i="62"/>
  <c r="Y322" i="62"/>
  <c r="H322" i="62"/>
  <c r="AE322" i="62" s="1"/>
  <c r="Y341" i="62"/>
  <c r="H341" i="62"/>
  <c r="AE341" i="62" s="1"/>
  <c r="Y333" i="62"/>
  <c r="H333" i="62"/>
  <c r="AE333" i="62" s="1"/>
  <c r="X330" i="62"/>
  <c r="AB326" i="62"/>
  <c r="L326" i="62"/>
  <c r="X322" i="62"/>
  <c r="AC321" i="62"/>
  <c r="Y344" i="62"/>
  <c r="H344" i="62"/>
  <c r="AE344" i="62" s="1"/>
  <c r="AA342" i="62"/>
  <c r="X341" i="62"/>
  <c r="AC340" i="62"/>
  <c r="AE338" i="62"/>
  <c r="W338" i="62"/>
  <c r="AB337" i="62"/>
  <c r="L337" i="62"/>
  <c r="Y336" i="62"/>
  <c r="H336" i="62"/>
  <c r="AE336" i="62" s="1"/>
  <c r="AA334" i="62"/>
  <c r="X333" i="62"/>
  <c r="AC332" i="62"/>
  <c r="W330" i="62"/>
  <c r="AB329" i="62"/>
  <c r="L329" i="62"/>
  <c r="Y328" i="62"/>
  <c r="H328" i="62"/>
  <c r="AE328" i="62" s="1"/>
  <c r="AA326" i="62"/>
  <c r="AC324" i="62"/>
  <c r="W322" i="62"/>
  <c r="AB321" i="62"/>
  <c r="L321" i="62"/>
  <c r="AB340" i="62"/>
  <c r="AD338" i="62"/>
  <c r="AA337" i="62"/>
  <c r="AB332" i="62"/>
  <c r="AA329" i="62"/>
  <c r="AB324" i="62"/>
  <c r="AA321" i="62"/>
  <c r="J285" i="62"/>
  <c r="W320" i="62"/>
  <c r="J301" i="62"/>
  <c r="AA293" i="62"/>
  <c r="AA301" i="62"/>
  <c r="AB293" i="62"/>
  <c r="W292" i="62"/>
  <c r="AA309" i="62"/>
  <c r="Y293" i="62"/>
  <c r="L280" i="62"/>
  <c r="X292" i="62"/>
  <c r="Z309" i="62"/>
  <c r="W301" i="62"/>
  <c r="N293" i="62"/>
  <c r="AD293" i="62" s="1"/>
  <c r="V313" i="62"/>
  <c r="L267" i="62"/>
  <c r="L313" i="62"/>
  <c r="V282" i="62"/>
  <c r="AB267" i="62"/>
  <c r="AB302" i="62"/>
  <c r="AC301" i="62"/>
  <c r="V301" i="62"/>
  <c r="AB297" i="62"/>
  <c r="AA320" i="62"/>
  <c r="Z274" i="62"/>
  <c r="X271" i="62"/>
  <c r="Y310" i="62"/>
  <c r="J315" i="62"/>
  <c r="Z311" i="62"/>
  <c r="AA307" i="62"/>
  <c r="X301" i="62"/>
  <c r="J320" i="62"/>
  <c r="V320" i="62"/>
  <c r="AC297" i="62"/>
  <c r="N320" i="62"/>
  <c r="X320" i="62"/>
  <c r="H320" i="62"/>
  <c r="Y320" i="62"/>
  <c r="Z320" i="62"/>
  <c r="L320" i="62"/>
  <c r="H283" i="62"/>
  <c r="AE283" i="62" s="1"/>
  <c r="H302" i="62"/>
  <c r="AE302" i="62" s="1"/>
  <c r="X293" i="62"/>
  <c r="N264" i="62"/>
  <c r="Z307" i="62"/>
  <c r="Z297" i="62"/>
  <c r="AB294" i="62"/>
  <c r="L293" i="62"/>
  <c r="AC309" i="62"/>
  <c r="AC308" i="62"/>
  <c r="J307" i="62"/>
  <c r="AA294" i="62"/>
  <c r="AA310" i="62"/>
  <c r="Z294" i="62"/>
  <c r="L294" i="62"/>
  <c r="Z283" i="62"/>
  <c r="AA276" i="62"/>
  <c r="AC316" i="62"/>
  <c r="Y311" i="62"/>
  <c r="Z305" i="62"/>
  <c r="X300" i="62"/>
  <c r="J299" i="62"/>
  <c r="Z295" i="62"/>
  <c r="Y264" i="62"/>
  <c r="L284" i="62"/>
  <c r="Y283" i="62"/>
  <c r="AC275" i="62"/>
  <c r="W271" i="62"/>
  <c r="Z316" i="62"/>
  <c r="AA315" i="62"/>
  <c r="AC313" i="62"/>
  <c r="V309" i="62"/>
  <c r="AA302" i="62"/>
  <c r="W297" i="62"/>
  <c r="Z296" i="62"/>
  <c r="H295" i="62"/>
  <c r="AE295" i="62" s="1"/>
  <c r="Y294" i="62"/>
  <c r="J293" i="62"/>
  <c r="AA288" i="62"/>
  <c r="AB276" i="62"/>
  <c r="V275" i="62"/>
  <c r="X315" i="62"/>
  <c r="AB313" i="62"/>
  <c r="H311" i="62"/>
  <c r="AE311" i="62" s="1"/>
  <c r="J309" i="62"/>
  <c r="Z302" i="62"/>
  <c r="V297" i="62"/>
  <c r="N294" i="62"/>
  <c r="AD294" i="62" s="1"/>
  <c r="Y302" i="62"/>
  <c r="L302" i="62"/>
  <c r="L292" i="62"/>
  <c r="AC305" i="62"/>
  <c r="Z304" i="62"/>
  <c r="J302" i="62"/>
  <c r="AC298" i="62"/>
  <c r="AB305" i="62"/>
  <c r="Z300" i="62"/>
  <c r="AA299" i="62"/>
  <c r="Z298" i="62"/>
  <c r="X283" i="62"/>
  <c r="Z276" i="62"/>
  <c r="L275" i="62"/>
  <c r="N271" i="62"/>
  <c r="AD271" i="62" s="1"/>
  <c r="AB292" i="62"/>
  <c r="X316" i="62"/>
  <c r="Z314" i="62"/>
  <c r="W311" i="62"/>
  <c r="W310" i="62"/>
  <c r="Y309" i="62"/>
  <c r="H309" i="62"/>
  <c r="Z308" i="62"/>
  <c r="V305" i="62"/>
  <c r="AB303" i="62"/>
  <c r="X302" i="62"/>
  <c r="N300" i="62"/>
  <c r="AD300" i="62" s="1"/>
  <c r="X298" i="62"/>
  <c r="L297" i="62"/>
  <c r="Y295" i="62"/>
  <c r="J294" i="62"/>
  <c r="AB238" i="62"/>
  <c r="V283" i="62"/>
  <c r="AC292" i="62"/>
  <c r="N316" i="62"/>
  <c r="AD316" i="62" s="1"/>
  <c r="X314" i="62"/>
  <c r="N311" i="62"/>
  <c r="AD311" i="62" s="1"/>
  <c r="N310" i="62"/>
  <c r="AD310" i="62" s="1"/>
  <c r="X309" i="62"/>
  <c r="Y308" i="62"/>
  <c r="AC306" i="62"/>
  <c r="L305" i="62"/>
  <c r="Z303" i="62"/>
  <c r="W302" i="62"/>
  <c r="AC300" i="62"/>
  <c r="V300" i="62"/>
  <c r="W298" i="62"/>
  <c r="W295" i="62"/>
  <c r="AB287" i="62"/>
  <c r="Z279" i="62"/>
  <c r="N278" i="62"/>
  <c r="AD278" i="62" s="1"/>
  <c r="V316" i="62"/>
  <c r="W314" i="62"/>
  <c r="L311" i="62"/>
  <c r="L310" i="62"/>
  <c r="AE309" i="62"/>
  <c r="W309" i="62"/>
  <c r="X308" i="62"/>
  <c r="Z306" i="62"/>
  <c r="Y303" i="62"/>
  <c r="N302" i="62"/>
  <c r="AD302" i="62" s="1"/>
  <c r="AB300" i="62"/>
  <c r="L300" i="62"/>
  <c r="V298" i="62"/>
  <c r="N295" i="62"/>
  <c r="AD295" i="62" s="1"/>
  <c r="Z293" i="62"/>
  <c r="H293" i="62"/>
  <c r="AE293" i="62" s="1"/>
  <c r="L287" i="62"/>
  <c r="L279" i="62"/>
  <c r="J316" i="62"/>
  <c r="V314" i="62"/>
  <c r="AB310" i="62"/>
  <c r="J310" i="62"/>
  <c r="AD309" i="62"/>
  <c r="N309" i="62"/>
  <c r="N308" i="62"/>
  <c r="AD308" i="62" s="1"/>
  <c r="X306" i="62"/>
  <c r="W303" i="62"/>
  <c r="AA300" i="62"/>
  <c r="J300" i="62"/>
  <c r="V308" i="62"/>
  <c r="W306" i="62"/>
  <c r="N303" i="62"/>
  <c r="AD303" i="62" s="1"/>
  <c r="AB284" i="62"/>
  <c r="AB283" i="62"/>
  <c r="V292" i="62"/>
  <c r="AA316" i="62"/>
  <c r="H316" i="62"/>
  <c r="AE316" i="62" s="1"/>
  <c r="Z315" i="62"/>
  <c r="Z313" i="62"/>
  <c r="AB311" i="62"/>
  <c r="Z310" i="62"/>
  <c r="H310" i="62"/>
  <c r="AE310" i="62" s="1"/>
  <c r="AB309" i="62"/>
  <c r="J308" i="62"/>
  <c r="V306" i="62"/>
  <c r="L303" i="62"/>
  <c r="Y300" i="62"/>
  <c r="H300" i="62"/>
  <c r="AE300" i="62" s="1"/>
  <c r="Z299" i="62"/>
  <c r="X297" i="62"/>
  <c r="W294" i="62"/>
  <c r="W293" i="62"/>
  <c r="Y316" i="62"/>
  <c r="AC314" i="62"/>
  <c r="X310" i="62"/>
  <c r="AA308" i="62"/>
  <c r="H308" i="62"/>
  <c r="AE308" i="62" s="1"/>
  <c r="H303" i="62"/>
  <c r="AE303" i="62" s="1"/>
  <c r="W316" i="62"/>
  <c r="AB315" i="62"/>
  <c r="L315" i="62"/>
  <c r="Y314" i="62"/>
  <c r="H314" i="62"/>
  <c r="AE314" i="62" s="1"/>
  <c r="N313" i="62"/>
  <c r="AD313" i="62" s="1"/>
  <c r="AA312" i="62"/>
  <c r="J312" i="62"/>
  <c r="X311" i="62"/>
  <c r="AC310" i="62"/>
  <c r="W308" i="62"/>
  <c r="AB307" i="62"/>
  <c r="L307" i="62"/>
  <c r="Y306" i="62"/>
  <c r="H306" i="62"/>
  <c r="AE306" i="62" s="1"/>
  <c r="N305" i="62"/>
  <c r="AD305" i="62" s="1"/>
  <c r="AA304" i="62"/>
  <c r="J304" i="62"/>
  <c r="X303" i="62"/>
  <c r="AC302" i="62"/>
  <c r="AB299" i="62"/>
  <c r="L299" i="62"/>
  <c r="Y298" i="62"/>
  <c r="H298" i="62"/>
  <c r="AE298" i="62" s="1"/>
  <c r="N297" i="62"/>
  <c r="AD297" i="62" s="1"/>
  <c r="AA296" i="62"/>
  <c r="J296" i="62"/>
  <c r="X295" i="62"/>
  <c r="AC294" i="62"/>
  <c r="V294" i="62"/>
  <c r="Z312" i="62"/>
  <c r="Y312" i="62"/>
  <c r="H312" i="62"/>
  <c r="AE312" i="62" s="1"/>
  <c r="Y304" i="62"/>
  <c r="H304" i="62"/>
  <c r="AE304" i="62" s="1"/>
  <c r="Y296" i="62"/>
  <c r="H296" i="62"/>
  <c r="AE296" i="62" s="1"/>
  <c r="AB316" i="62"/>
  <c r="Y315" i="62"/>
  <c r="H315" i="62"/>
  <c r="AE315" i="62" s="1"/>
  <c r="N314" i="62"/>
  <c r="AD314" i="62" s="1"/>
  <c r="AA313" i="62"/>
  <c r="J313" i="62"/>
  <c r="X312" i="62"/>
  <c r="AC311" i="62"/>
  <c r="V311" i="62"/>
  <c r="AB308" i="62"/>
  <c r="Y307" i="62"/>
  <c r="H307" i="62"/>
  <c r="AE307" i="62" s="1"/>
  <c r="N306" i="62"/>
  <c r="AD306" i="62" s="1"/>
  <c r="AA305" i="62"/>
  <c r="J305" i="62"/>
  <c r="X304" i="62"/>
  <c r="AC303" i="62"/>
  <c r="V303" i="62"/>
  <c r="Y299" i="62"/>
  <c r="H299" i="62"/>
  <c r="AE299" i="62" s="1"/>
  <c r="N298" i="62"/>
  <c r="AD298" i="62" s="1"/>
  <c r="AA297" i="62"/>
  <c r="J297" i="62"/>
  <c r="X296" i="62"/>
  <c r="AC295" i="62"/>
  <c r="V295" i="62"/>
  <c r="W312" i="62"/>
  <c r="X307" i="62"/>
  <c r="W304" i="62"/>
  <c r="X299" i="62"/>
  <c r="W296" i="62"/>
  <c r="AB295" i="62"/>
  <c r="L295" i="62"/>
  <c r="H294" i="62"/>
  <c r="AE294" i="62" s="1"/>
  <c r="W315" i="62"/>
  <c r="AB314" i="62"/>
  <c r="L314" i="62"/>
  <c r="Y313" i="62"/>
  <c r="H313" i="62"/>
  <c r="AE313" i="62" s="1"/>
  <c r="N312" i="62"/>
  <c r="AD312" i="62" s="1"/>
  <c r="AA311" i="62"/>
  <c r="W307" i="62"/>
  <c r="AB306" i="62"/>
  <c r="L306" i="62"/>
  <c r="Y305" i="62"/>
  <c r="H305" i="62"/>
  <c r="AE305" i="62" s="1"/>
  <c r="N304" i="62"/>
  <c r="AD304" i="62" s="1"/>
  <c r="AA303" i="62"/>
  <c r="W299" i="62"/>
  <c r="AB298" i="62"/>
  <c r="L298" i="62"/>
  <c r="Y297" i="62"/>
  <c r="N296" i="62"/>
  <c r="AD296" i="62" s="1"/>
  <c r="AA295" i="62"/>
  <c r="AC293" i="62"/>
  <c r="N315" i="62"/>
  <c r="AD315" i="62" s="1"/>
  <c r="AA314" i="62"/>
  <c r="X313" i="62"/>
  <c r="AC312" i="62"/>
  <c r="V312" i="62"/>
  <c r="N307" i="62"/>
  <c r="AD307" i="62" s="1"/>
  <c r="AA306" i="62"/>
  <c r="X305" i="62"/>
  <c r="AC304" i="62"/>
  <c r="V304" i="62"/>
  <c r="N299" i="62"/>
  <c r="AD299" i="62" s="1"/>
  <c r="AA298" i="62"/>
  <c r="AC296" i="62"/>
  <c r="V296" i="62"/>
  <c r="AC315" i="62"/>
  <c r="AB312" i="62"/>
  <c r="AC307" i="62"/>
  <c r="AB304" i="62"/>
  <c r="AC299" i="62"/>
  <c r="AB296" i="62"/>
  <c r="N292" i="62"/>
  <c r="H292" i="62"/>
  <c r="Y292" i="62"/>
  <c r="Z292" i="62"/>
  <c r="J292" i="62"/>
  <c r="AB244" i="62"/>
  <c r="L238" i="62"/>
  <c r="H264" i="62"/>
  <c r="AB272" i="62"/>
  <c r="AB268" i="62"/>
  <c r="AA272" i="62"/>
  <c r="Z268" i="62"/>
  <c r="N245" i="62"/>
  <c r="AD245" i="62" s="1"/>
  <c r="V264" i="62"/>
  <c r="W283" i="62"/>
  <c r="Z272" i="62"/>
  <c r="X268" i="62"/>
  <c r="AC267" i="62"/>
  <c r="Y272" i="62"/>
  <c r="L268" i="62"/>
  <c r="Z266" i="62"/>
  <c r="X264" i="62"/>
  <c r="X272" i="62"/>
  <c r="AA271" i="62"/>
  <c r="J268" i="62"/>
  <c r="V267" i="62"/>
  <c r="N266" i="62"/>
  <c r="AD266" i="62" s="1"/>
  <c r="Y286" i="62"/>
  <c r="W272" i="62"/>
  <c r="AB264" i="62"/>
  <c r="Z287" i="62"/>
  <c r="N286" i="62"/>
  <c r="AD286" i="62" s="1"/>
  <c r="V285" i="62"/>
  <c r="AA284" i="62"/>
  <c r="Y279" i="62"/>
  <c r="Y278" i="62"/>
  <c r="V277" i="62"/>
  <c r="J272" i="62"/>
  <c r="W264" i="62"/>
  <c r="H287" i="62"/>
  <c r="AE287" i="62" s="1"/>
  <c r="W285" i="62"/>
  <c r="N280" i="62"/>
  <c r="AD280" i="62" s="1"/>
  <c r="AB279" i="62"/>
  <c r="W275" i="62"/>
  <c r="AC274" i="62"/>
  <c r="Y271" i="62"/>
  <c r="J269" i="62"/>
  <c r="AA268" i="62"/>
  <c r="N267" i="62"/>
  <c r="AD267" i="62" s="1"/>
  <c r="AC269" i="62"/>
  <c r="H244" i="62"/>
  <c r="AE244" i="62" s="1"/>
  <c r="AA280" i="62"/>
  <c r="H280" i="62"/>
  <c r="AE280" i="62" s="1"/>
  <c r="AB269" i="62"/>
  <c r="Z239" i="62"/>
  <c r="J238" i="62"/>
  <c r="Y287" i="62"/>
  <c r="Z280" i="62"/>
  <c r="X276" i="62"/>
  <c r="AB275" i="62"/>
  <c r="N272" i="62"/>
  <c r="AD272" i="62" s="1"/>
  <c r="AC271" i="62"/>
  <c r="V271" i="62"/>
  <c r="AA269" i="62"/>
  <c r="Z267" i="62"/>
  <c r="H267" i="62"/>
  <c r="AE267" i="62" s="1"/>
  <c r="Y215" i="62"/>
  <c r="Z246" i="62"/>
  <c r="X287" i="62"/>
  <c r="Y280" i="62"/>
  <c r="W276" i="62"/>
  <c r="Z275" i="62"/>
  <c r="L272" i="62"/>
  <c r="AB271" i="62"/>
  <c r="L271" i="62"/>
  <c r="Z269" i="62"/>
  <c r="Y267" i="62"/>
  <c r="X280" i="62"/>
  <c r="Y275" i="62"/>
  <c r="X269" i="62"/>
  <c r="X267" i="62"/>
  <c r="W280" i="62"/>
  <c r="X275" i="62"/>
  <c r="Z271" i="62"/>
  <c r="H271" i="62"/>
  <c r="AE271" i="62" s="1"/>
  <c r="V269" i="62"/>
  <c r="W267" i="62"/>
  <c r="AA250" i="62"/>
  <c r="AC264" i="62"/>
  <c r="L288" i="62"/>
  <c r="N287" i="62"/>
  <c r="AD287" i="62" s="1"/>
  <c r="AA285" i="62"/>
  <c r="X284" i="62"/>
  <c r="L283" i="62"/>
  <c r="AC282" i="62"/>
  <c r="AB280" i="62"/>
  <c r="J280" i="62"/>
  <c r="N279" i="62"/>
  <c r="AD279" i="62" s="1"/>
  <c r="W277" i="62"/>
  <c r="J276" i="62"/>
  <c r="AA275" i="62"/>
  <c r="H275" i="62"/>
  <c r="AE275" i="62" s="1"/>
  <c r="V274" i="62"/>
  <c r="H272" i="62"/>
  <c r="AE272" i="62" s="1"/>
  <c r="Y270" i="62"/>
  <c r="N269" i="62"/>
  <c r="AD269" i="62" s="1"/>
  <c r="AC266" i="62"/>
  <c r="W250" i="62"/>
  <c r="L264" i="62"/>
  <c r="AB288" i="62"/>
  <c r="J288" i="62"/>
  <c r="AC287" i="62"/>
  <c r="V287" i="62"/>
  <c r="Z285" i="62"/>
  <c r="W284" i="62"/>
  <c r="Z282" i="62"/>
  <c r="Z281" i="62"/>
  <c r="AC279" i="62"/>
  <c r="V279" i="62"/>
  <c r="N277" i="62"/>
  <c r="AD277" i="62" s="1"/>
  <c r="N270" i="62"/>
  <c r="AD270" i="62" s="1"/>
  <c r="N252" i="62"/>
  <c r="AD252" i="62" s="1"/>
  <c r="Z288" i="62"/>
  <c r="AA287" i="62"/>
  <c r="J287" i="62"/>
  <c r="Z286" i="62"/>
  <c r="N285" i="62"/>
  <c r="AD285" i="62" s="1"/>
  <c r="J284" i="62"/>
  <c r="AA279" i="62"/>
  <c r="J279" i="62"/>
  <c r="Z278" i="62"/>
  <c r="J277" i="62"/>
  <c r="H270" i="62"/>
  <c r="AE270" i="62" s="1"/>
  <c r="V266" i="62"/>
  <c r="Y245" i="62"/>
  <c r="AC241" i="62"/>
  <c r="Y288" i="62"/>
  <c r="X288" i="62"/>
  <c r="H279" i="62"/>
  <c r="AE279" i="62" s="1"/>
  <c r="AC277" i="62"/>
  <c r="W288" i="62"/>
  <c r="X279" i="62"/>
  <c r="AA277" i="62"/>
  <c r="N288" i="62"/>
  <c r="AD288" i="62" s="1"/>
  <c r="H286" i="62"/>
  <c r="AE286" i="62" s="1"/>
  <c r="AC285" i="62"/>
  <c r="Z284" i="62"/>
  <c r="H278" i="62"/>
  <c r="AE278" i="62" s="1"/>
  <c r="Z277" i="62"/>
  <c r="L276" i="62"/>
  <c r="Z270" i="62"/>
  <c r="W269" i="62"/>
  <c r="AA267" i="62"/>
  <c r="Z273" i="62"/>
  <c r="X286" i="62"/>
  <c r="AB282" i="62"/>
  <c r="L282" i="62"/>
  <c r="Y281" i="62"/>
  <c r="H281" i="62"/>
  <c r="X278" i="62"/>
  <c r="AB274" i="62"/>
  <c r="L274" i="62"/>
  <c r="Y273" i="62"/>
  <c r="H273" i="62"/>
  <c r="AE273" i="62" s="1"/>
  <c r="X270" i="62"/>
  <c r="AB266" i="62"/>
  <c r="L266" i="62"/>
  <c r="Y265" i="62"/>
  <c r="H265" i="62"/>
  <c r="AE265" i="62" s="1"/>
  <c r="Z265" i="62"/>
  <c r="AC288" i="62"/>
  <c r="V288" i="62"/>
  <c r="W286" i="62"/>
  <c r="AB285" i="62"/>
  <c r="L285" i="62"/>
  <c r="Y284" i="62"/>
  <c r="H284" i="62"/>
  <c r="AE284" i="62" s="1"/>
  <c r="N283" i="62"/>
  <c r="AD283" i="62" s="1"/>
  <c r="AA282" i="62"/>
  <c r="J282" i="62"/>
  <c r="X281" i="62"/>
  <c r="AC280" i="62"/>
  <c r="W278" i="62"/>
  <c r="AB277" i="62"/>
  <c r="L277" i="62"/>
  <c r="Y276" i="62"/>
  <c r="H276" i="62"/>
  <c r="AE276" i="62" s="1"/>
  <c r="N275" i="62"/>
  <c r="AD275" i="62" s="1"/>
  <c r="AA274" i="62"/>
  <c r="J274" i="62"/>
  <c r="X273" i="62"/>
  <c r="AC272" i="62"/>
  <c r="W270" i="62"/>
  <c r="L269" i="62"/>
  <c r="Y268" i="62"/>
  <c r="H268" i="62"/>
  <c r="AE268" i="62" s="1"/>
  <c r="AA266" i="62"/>
  <c r="J266" i="62"/>
  <c r="X265" i="62"/>
  <c r="AE281" i="62"/>
  <c r="W281" i="62"/>
  <c r="W273" i="62"/>
  <c r="W265" i="62"/>
  <c r="AC286" i="62"/>
  <c r="V286" i="62"/>
  <c r="Y282" i="62"/>
  <c r="H282" i="62"/>
  <c r="N281" i="62"/>
  <c r="AD281" i="62" s="1"/>
  <c r="AC278" i="62"/>
  <c r="V278" i="62"/>
  <c r="Y274" i="62"/>
  <c r="H274" i="62"/>
  <c r="AE274" i="62" s="1"/>
  <c r="N273" i="62"/>
  <c r="AD273" i="62" s="1"/>
  <c r="AC270" i="62"/>
  <c r="V270" i="62"/>
  <c r="W268" i="62"/>
  <c r="Y266" i="62"/>
  <c r="H266" i="62"/>
  <c r="AE266" i="62" s="1"/>
  <c r="N265" i="62"/>
  <c r="AD265" i="62" s="1"/>
  <c r="AB286" i="62"/>
  <c r="L286" i="62"/>
  <c r="Y285" i="62"/>
  <c r="H285" i="62"/>
  <c r="AE285" i="62" s="1"/>
  <c r="N284" i="62"/>
  <c r="AD284" i="62" s="1"/>
  <c r="AA283" i="62"/>
  <c r="X282" i="62"/>
  <c r="AC281" i="62"/>
  <c r="V281" i="62"/>
  <c r="AB278" i="62"/>
  <c r="L278" i="62"/>
  <c r="Y277" i="62"/>
  <c r="H277" i="62"/>
  <c r="AE277" i="62" s="1"/>
  <c r="N276" i="62"/>
  <c r="AD276" i="62" s="1"/>
  <c r="X274" i="62"/>
  <c r="AC273" i="62"/>
  <c r="V273" i="62"/>
  <c r="AB270" i="62"/>
  <c r="L270" i="62"/>
  <c r="Y269" i="62"/>
  <c r="N268" i="62"/>
  <c r="AD268" i="62" s="1"/>
  <c r="X266" i="62"/>
  <c r="AC265" i="62"/>
  <c r="V265" i="62"/>
  <c r="AA286" i="62"/>
  <c r="AC284" i="62"/>
  <c r="AE282" i="62"/>
  <c r="W282" i="62"/>
  <c r="AB281" i="62"/>
  <c r="L281" i="62"/>
  <c r="AA278" i="62"/>
  <c r="AC276" i="62"/>
  <c r="W274" i="62"/>
  <c r="AB273" i="62"/>
  <c r="L273" i="62"/>
  <c r="AA270" i="62"/>
  <c r="AC268" i="62"/>
  <c r="AB265" i="62"/>
  <c r="L265" i="62"/>
  <c r="AD282" i="62"/>
  <c r="AA281" i="62"/>
  <c r="AD274" i="62"/>
  <c r="AA273" i="62"/>
  <c r="AA265" i="62"/>
  <c r="Z264" i="62"/>
  <c r="J264" i="62"/>
  <c r="AC252" i="62"/>
  <c r="Z245" i="62"/>
  <c r="AB241" i="62"/>
  <c r="H241" i="62"/>
  <c r="AE241" i="62" s="1"/>
  <c r="AA259" i="62"/>
  <c r="Z252" i="62"/>
  <c r="W249" i="62"/>
  <c r="AC244" i="62"/>
  <c r="AB242" i="62"/>
  <c r="AA241" i="62"/>
  <c r="Z241" i="62"/>
  <c r="V252" i="62"/>
  <c r="Z244" i="62"/>
  <c r="Y241" i="62"/>
  <c r="W239" i="62"/>
  <c r="L252" i="62"/>
  <c r="H245" i="62"/>
  <c r="AE245" i="62" s="1"/>
  <c r="N244" i="62"/>
  <c r="AD244" i="62" s="1"/>
  <c r="X241" i="62"/>
  <c r="AA257" i="62"/>
  <c r="J254" i="62"/>
  <c r="L241" i="62"/>
  <c r="J241" i="62"/>
  <c r="V253" i="62"/>
  <c r="N236" i="62"/>
  <c r="AC257" i="62"/>
  <c r="Z255" i="62"/>
  <c r="AB253" i="62"/>
  <c r="L253" i="62"/>
  <c r="Z250" i="62"/>
  <c r="N249" i="62"/>
  <c r="AD249" i="62" s="1"/>
  <c r="W247" i="62"/>
  <c r="AB246" i="62"/>
  <c r="X245" i="62"/>
  <c r="Y244" i="62"/>
  <c r="AC239" i="62"/>
  <c r="AC253" i="62"/>
  <c r="W236" i="62"/>
  <c r="J258" i="62"/>
  <c r="AB257" i="62"/>
  <c r="W255" i="62"/>
  <c r="AA253" i="62"/>
  <c r="J253" i="62"/>
  <c r="AB252" i="62"/>
  <c r="H252" i="62"/>
  <c r="AE252" i="62" s="1"/>
  <c r="X250" i="62"/>
  <c r="V249" i="62"/>
  <c r="N247" i="62"/>
  <c r="AD247" i="62" s="1"/>
  <c r="AA246" i="62"/>
  <c r="W245" i="62"/>
  <c r="X244" i="62"/>
  <c r="AC260" i="62"/>
  <c r="L257" i="62"/>
  <c r="Y253" i="62"/>
  <c r="H253" i="62"/>
  <c r="Y252" i="62"/>
  <c r="N250" i="62"/>
  <c r="AD250" i="62" s="1"/>
  <c r="AC249" i="62"/>
  <c r="H249" i="62"/>
  <c r="AE249" i="62" s="1"/>
  <c r="W246" i="62"/>
  <c r="AC245" i="62"/>
  <c r="V245" i="62"/>
  <c r="V244" i="62"/>
  <c r="Z242" i="62"/>
  <c r="N239" i="62"/>
  <c r="AD239" i="62" s="1"/>
  <c r="Z253" i="62"/>
  <c r="V260" i="62"/>
  <c r="J257" i="62"/>
  <c r="X253" i="62"/>
  <c r="X252" i="62"/>
  <c r="J250" i="62"/>
  <c r="Z249" i="62"/>
  <c r="L246" i="62"/>
  <c r="AB245" i="62"/>
  <c r="L245" i="62"/>
  <c r="L244" i="62"/>
  <c r="X242" i="62"/>
  <c r="L260" i="62"/>
  <c r="AE253" i="62"/>
  <c r="W253" i="62"/>
  <c r="Y249" i="62"/>
  <c r="J246" i="62"/>
  <c r="AA245" i="62"/>
  <c r="W242" i="62"/>
  <c r="AD253" i="62"/>
  <c r="X249" i="62"/>
  <c r="Z237" i="62"/>
  <c r="J199" i="62"/>
  <c r="X236" i="62"/>
  <c r="N260" i="62"/>
  <c r="AD260" i="62" s="1"/>
  <c r="N258" i="62"/>
  <c r="AD258" i="62" s="1"/>
  <c r="V257" i="62"/>
  <c r="L254" i="62"/>
  <c r="AA242" i="62"/>
  <c r="AD241" i="62"/>
  <c r="Z240" i="62"/>
  <c r="AD238" i="62"/>
  <c r="AA237" i="62"/>
  <c r="J237" i="62"/>
  <c r="X237" i="62"/>
  <c r="H237" i="62"/>
  <c r="AE237" i="62" s="1"/>
  <c r="AB260" i="62"/>
  <c r="H260" i="62"/>
  <c r="AE260" i="62" s="1"/>
  <c r="J259" i="62"/>
  <c r="AA258" i="62"/>
  <c r="Z257" i="62"/>
  <c r="H257" i="62"/>
  <c r="AE257" i="62" s="1"/>
  <c r="N255" i="62"/>
  <c r="AD255" i="62" s="1"/>
  <c r="AB254" i="62"/>
  <c r="AA251" i="62"/>
  <c r="AB249" i="62"/>
  <c r="L249" i="62"/>
  <c r="AA243" i="62"/>
  <c r="N242" i="62"/>
  <c r="AD242" i="62" s="1"/>
  <c r="W241" i="62"/>
  <c r="V239" i="62"/>
  <c r="AA238" i="62"/>
  <c r="W237" i="62"/>
  <c r="Z260" i="62"/>
  <c r="Z258" i="62"/>
  <c r="Y257" i="62"/>
  <c r="AA254" i="62"/>
  <c r="J251" i="62"/>
  <c r="AA249" i="62"/>
  <c r="Z247" i="62"/>
  <c r="Z243" i="62"/>
  <c r="L242" i="62"/>
  <c r="V241" i="62"/>
  <c r="Z238" i="62"/>
  <c r="N237" i="62"/>
  <c r="AD237" i="62" s="1"/>
  <c r="Y237" i="62"/>
  <c r="Y260" i="62"/>
  <c r="X258" i="62"/>
  <c r="X257" i="62"/>
  <c r="Z254" i="62"/>
  <c r="J243" i="62"/>
  <c r="AC242" i="62"/>
  <c r="J242" i="62"/>
  <c r="AC237" i="62"/>
  <c r="V237" i="62"/>
  <c r="X260" i="62"/>
  <c r="W258" i="62"/>
  <c r="W257" i="62"/>
  <c r="W254" i="62"/>
  <c r="AB237" i="62"/>
  <c r="Z256" i="62"/>
  <c r="Y248" i="62"/>
  <c r="W260" i="62"/>
  <c r="AB259" i="62"/>
  <c r="L259" i="62"/>
  <c r="Y258" i="62"/>
  <c r="H258" i="62"/>
  <c r="AE258" i="62" s="1"/>
  <c r="AD257" i="62"/>
  <c r="AA256" i="62"/>
  <c r="J256" i="62"/>
  <c r="X255" i="62"/>
  <c r="AC254" i="62"/>
  <c r="V254" i="62"/>
  <c r="W252" i="62"/>
  <c r="AB251" i="62"/>
  <c r="L251" i="62"/>
  <c r="Y250" i="62"/>
  <c r="H250" i="62"/>
  <c r="AE250" i="62" s="1"/>
  <c r="AA248" i="62"/>
  <c r="J248" i="62"/>
  <c r="X247" i="62"/>
  <c r="AC246" i="62"/>
  <c r="V246" i="62"/>
  <c r="W244" i="62"/>
  <c r="AB243" i="62"/>
  <c r="L243" i="62"/>
  <c r="Y242" i="62"/>
  <c r="H242" i="62"/>
  <c r="AE242" i="62" s="1"/>
  <c r="AA240" i="62"/>
  <c r="J240" i="62"/>
  <c r="X239" i="62"/>
  <c r="AC238" i="62"/>
  <c r="V238" i="62"/>
  <c r="H248" i="62"/>
  <c r="AE248" i="62" s="1"/>
  <c r="Y259" i="62"/>
  <c r="H259" i="62"/>
  <c r="X256" i="62"/>
  <c r="AC255" i="62"/>
  <c r="V255" i="62"/>
  <c r="Y251" i="62"/>
  <c r="H251" i="62"/>
  <c r="AE251" i="62" s="1"/>
  <c r="X248" i="62"/>
  <c r="AC247" i="62"/>
  <c r="V247" i="62"/>
  <c r="Y243" i="62"/>
  <c r="H243" i="62"/>
  <c r="AE243" i="62" s="1"/>
  <c r="X240" i="62"/>
  <c r="Z251" i="62"/>
  <c r="Y240" i="62"/>
  <c r="AA260" i="62"/>
  <c r="X259" i="62"/>
  <c r="AC258" i="62"/>
  <c r="V258" i="62"/>
  <c r="W256" i="62"/>
  <c r="AB255" i="62"/>
  <c r="L255" i="62"/>
  <c r="Y254" i="62"/>
  <c r="H254" i="62"/>
  <c r="AE254" i="62" s="1"/>
  <c r="AA252" i="62"/>
  <c r="X251" i="62"/>
  <c r="AC250" i="62"/>
  <c r="V250" i="62"/>
  <c r="W248" i="62"/>
  <c r="AB247" i="62"/>
  <c r="L247" i="62"/>
  <c r="Y246" i="62"/>
  <c r="H246" i="62"/>
  <c r="AE246" i="62" s="1"/>
  <c r="AA244" i="62"/>
  <c r="X243" i="62"/>
  <c r="W240" i="62"/>
  <c r="AB239" i="62"/>
  <c r="L239" i="62"/>
  <c r="Y238" i="62"/>
  <c r="H238" i="62"/>
  <c r="AE238" i="62" s="1"/>
  <c r="Y256" i="62"/>
  <c r="AE259" i="62"/>
  <c r="W259" i="62"/>
  <c r="AB258" i="62"/>
  <c r="N256" i="62"/>
  <c r="AD256" i="62" s="1"/>
  <c r="AA255" i="62"/>
  <c r="J255" i="62"/>
  <c r="X254" i="62"/>
  <c r="W251" i="62"/>
  <c r="AB250" i="62"/>
  <c r="N248" i="62"/>
  <c r="AD248" i="62" s="1"/>
  <c r="AA247" i="62"/>
  <c r="J247" i="62"/>
  <c r="X246" i="62"/>
  <c r="W243" i="62"/>
  <c r="N240" i="62"/>
  <c r="AD240" i="62" s="1"/>
  <c r="AA239" i="62"/>
  <c r="J239" i="62"/>
  <c r="X238" i="62"/>
  <c r="N259" i="62"/>
  <c r="AD259" i="62" s="1"/>
  <c r="AC256" i="62"/>
  <c r="V256" i="62"/>
  <c r="N251" i="62"/>
  <c r="AD251" i="62" s="1"/>
  <c r="AC248" i="62"/>
  <c r="V248" i="62"/>
  <c r="N243" i="62"/>
  <c r="AD243" i="62" s="1"/>
  <c r="AC240" i="62"/>
  <c r="V240" i="62"/>
  <c r="W238" i="62"/>
  <c r="Z248" i="62"/>
  <c r="Z259" i="62"/>
  <c r="H256" i="62"/>
  <c r="AE256" i="62" s="1"/>
  <c r="H240" i="62"/>
  <c r="AE240" i="62" s="1"/>
  <c r="AC259" i="62"/>
  <c r="AB256" i="62"/>
  <c r="Y255" i="62"/>
  <c r="AD254" i="62"/>
  <c r="AC251" i="62"/>
  <c r="AB248" i="62"/>
  <c r="Y247" i="62"/>
  <c r="AD246" i="62"/>
  <c r="AC243" i="62"/>
  <c r="AB240" i="62"/>
  <c r="Y239" i="62"/>
  <c r="H236" i="62"/>
  <c r="Y236" i="62"/>
  <c r="Z236" i="62"/>
  <c r="J236" i="62"/>
  <c r="AA236" i="62"/>
  <c r="L236" i="62"/>
  <c r="AB236" i="62"/>
  <c r="V236" i="62"/>
  <c r="AC218" i="62"/>
  <c r="AA215" i="62"/>
  <c r="L214" i="62"/>
  <c r="H214" i="62"/>
  <c r="AE214" i="62" s="1"/>
  <c r="AA214" i="62"/>
  <c r="L215" i="62"/>
  <c r="Y182" i="62"/>
  <c r="AB225" i="62"/>
  <c r="AA226" i="62"/>
  <c r="AB191" i="62"/>
  <c r="Z226" i="62"/>
  <c r="H225" i="62"/>
  <c r="AB223" i="62"/>
  <c r="AA218" i="62"/>
  <c r="Y223" i="62"/>
  <c r="AC222" i="62"/>
  <c r="Y218" i="62"/>
  <c r="X213" i="62"/>
  <c r="N227" i="62"/>
  <c r="AD227" i="62" s="1"/>
  <c r="Y199" i="62"/>
  <c r="H227" i="62"/>
  <c r="AE227" i="62" s="1"/>
  <c r="Y226" i="62"/>
  <c r="Y224" i="62"/>
  <c r="AA222" i="62"/>
  <c r="Z215" i="62"/>
  <c r="AC214" i="62"/>
  <c r="Y209" i="62"/>
  <c r="X226" i="62"/>
  <c r="Y222" i="62"/>
  <c r="Y185" i="62"/>
  <c r="AC227" i="62"/>
  <c r="L226" i="62"/>
  <c r="X222" i="62"/>
  <c r="AB227" i="62"/>
  <c r="J226" i="62"/>
  <c r="N222" i="62"/>
  <c r="AD222" i="62" s="1"/>
  <c r="H213" i="62"/>
  <c r="AE213" i="62" s="1"/>
  <c r="H185" i="62"/>
  <c r="AE185" i="62" s="1"/>
  <c r="AA227" i="62"/>
  <c r="L222" i="62"/>
  <c r="AC201" i="62"/>
  <c r="Y227" i="62"/>
  <c r="J222" i="62"/>
  <c r="V219" i="62"/>
  <c r="Y211" i="62"/>
  <c r="AB195" i="62"/>
  <c r="AC230" i="62"/>
  <c r="H230" i="62"/>
  <c r="AE230" i="62" s="1"/>
  <c r="H229" i="62"/>
  <c r="AE229" i="62" s="1"/>
  <c r="V227" i="62"/>
  <c r="X225" i="62"/>
  <c r="X218" i="62"/>
  <c r="H217" i="62"/>
  <c r="AE217" i="62" s="1"/>
  <c r="X209" i="62"/>
  <c r="AA195" i="62"/>
  <c r="AA230" i="62"/>
  <c r="L227" i="62"/>
  <c r="AC226" i="62"/>
  <c r="H226" i="62"/>
  <c r="AE226" i="62" s="1"/>
  <c r="V225" i="62"/>
  <c r="V223" i="62"/>
  <c r="AB219" i="62"/>
  <c r="N218" i="62"/>
  <c r="AD218" i="62" s="1"/>
  <c r="J215" i="62"/>
  <c r="Z214" i="62"/>
  <c r="AA211" i="62"/>
  <c r="W195" i="62"/>
  <c r="W187" i="62"/>
  <c r="Z230" i="62"/>
  <c r="V218" i="62"/>
  <c r="N214" i="62"/>
  <c r="AD214" i="62" s="1"/>
  <c r="AA213" i="62"/>
  <c r="Y212" i="62"/>
  <c r="Z211" i="62"/>
  <c r="H209" i="62"/>
  <c r="AE209" i="62" s="1"/>
  <c r="V195" i="62"/>
  <c r="AA191" i="62"/>
  <c r="Y230" i="62"/>
  <c r="L218" i="62"/>
  <c r="AA217" i="62"/>
  <c r="Z173" i="62"/>
  <c r="L195" i="62"/>
  <c r="W191" i="62"/>
  <c r="AC188" i="62"/>
  <c r="Y184" i="62"/>
  <c r="Y208" i="62"/>
  <c r="X230" i="62"/>
  <c r="AB218" i="62"/>
  <c r="J218" i="62"/>
  <c r="Y217" i="62"/>
  <c r="W211" i="62"/>
  <c r="X173" i="62"/>
  <c r="L230" i="62"/>
  <c r="Y229" i="62"/>
  <c r="X217" i="62"/>
  <c r="J173" i="62"/>
  <c r="J230" i="62"/>
  <c r="L229" i="62"/>
  <c r="X227" i="62"/>
  <c r="AD225" i="62"/>
  <c r="Z218" i="62"/>
  <c r="H218" i="62"/>
  <c r="AE218" i="62" s="1"/>
  <c r="L217" i="62"/>
  <c r="Y216" i="62"/>
  <c r="L130" i="62"/>
  <c r="V177" i="62"/>
  <c r="X198" i="62"/>
  <c r="Z231" i="62"/>
  <c r="J231" i="62"/>
  <c r="AA229" i="62"/>
  <c r="AC223" i="62"/>
  <c r="N223" i="62"/>
  <c r="AD223" i="62" s="1"/>
  <c r="L221" i="62"/>
  <c r="AC219" i="62"/>
  <c r="N219" i="62"/>
  <c r="AD219" i="62" s="1"/>
  <c r="W215" i="62"/>
  <c r="AB210" i="62"/>
  <c r="J210" i="62"/>
  <c r="X171" i="62"/>
  <c r="Z165" i="62"/>
  <c r="X231" i="62"/>
  <c r="H231" i="62"/>
  <c r="X229" i="62"/>
  <c r="W227" i="62"/>
  <c r="AA225" i="62"/>
  <c r="AA223" i="62"/>
  <c r="L223" i="62"/>
  <c r="H221" i="62"/>
  <c r="AE221" i="62" s="1"/>
  <c r="AA219" i="62"/>
  <c r="L219" i="62"/>
  <c r="AC215" i="62"/>
  <c r="N215" i="62"/>
  <c r="AD215" i="62" s="1"/>
  <c r="Y214" i="62"/>
  <c r="L213" i="62"/>
  <c r="AC211" i="62"/>
  <c r="N211" i="62"/>
  <c r="AD211" i="62" s="1"/>
  <c r="Z210" i="62"/>
  <c r="H210" i="62"/>
  <c r="AE210" i="62" s="1"/>
  <c r="L171" i="62"/>
  <c r="X165" i="62"/>
  <c r="Y195" i="62"/>
  <c r="H182" i="62"/>
  <c r="AE182" i="62" s="1"/>
  <c r="Y232" i="62"/>
  <c r="AE231" i="62"/>
  <c r="W231" i="62"/>
  <c r="Y228" i="62"/>
  <c r="Y225" i="62"/>
  <c r="Z223" i="62"/>
  <c r="J223" i="62"/>
  <c r="Z219" i="62"/>
  <c r="J219" i="62"/>
  <c r="AB215" i="62"/>
  <c r="V215" i="62"/>
  <c r="X214" i="62"/>
  <c r="AB211" i="62"/>
  <c r="V211" i="62"/>
  <c r="Y210" i="62"/>
  <c r="AD231" i="62"/>
  <c r="AA221" i="62"/>
  <c r="L211" i="62"/>
  <c r="X210" i="62"/>
  <c r="AA201" i="62"/>
  <c r="AC231" i="62"/>
  <c r="N231" i="62"/>
  <c r="X223" i="62"/>
  <c r="H223" i="62"/>
  <c r="AE223" i="62" s="1"/>
  <c r="Y221" i="62"/>
  <c r="X219" i="62"/>
  <c r="H219" i="62"/>
  <c r="AE219" i="62" s="1"/>
  <c r="J211" i="62"/>
  <c r="AB231" i="62"/>
  <c r="V231" i="62"/>
  <c r="W223" i="62"/>
  <c r="X221" i="62"/>
  <c r="W219" i="62"/>
  <c r="N210" i="62"/>
  <c r="AD210" i="62" s="1"/>
  <c r="Y231" i="62"/>
  <c r="AA210" i="62"/>
  <c r="Y177" i="62"/>
  <c r="H201" i="62"/>
  <c r="AE201" i="62" s="1"/>
  <c r="N208" i="62"/>
  <c r="AA231" i="62"/>
  <c r="N230" i="62"/>
  <c r="AD230" i="62" s="1"/>
  <c r="Z227" i="62"/>
  <c r="N226" i="62"/>
  <c r="AD226" i="62" s="1"/>
  <c r="L225" i="62"/>
  <c r="Z222" i="62"/>
  <c r="H222" i="62"/>
  <c r="AE222" i="62" s="1"/>
  <c r="Y220" i="62"/>
  <c r="X215" i="62"/>
  <c r="AB214" i="62"/>
  <c r="J214" i="62"/>
  <c r="Y213" i="62"/>
  <c r="X211" i="62"/>
  <c r="AC210" i="62"/>
  <c r="L210" i="62"/>
  <c r="AE232" i="62"/>
  <c r="W232" i="62"/>
  <c r="AE228" i="62"/>
  <c r="W228" i="62"/>
  <c r="AE224" i="62"/>
  <c r="W224" i="62"/>
  <c r="AE220" i="62"/>
  <c r="W220" i="62"/>
  <c r="AE216" i="62"/>
  <c r="W216" i="62"/>
  <c r="AE212" i="62"/>
  <c r="W212" i="62"/>
  <c r="AC232" i="62"/>
  <c r="N232" i="62"/>
  <c r="AD232" i="62" s="1"/>
  <c r="W229" i="62"/>
  <c r="AC228" i="62"/>
  <c r="N228" i="62"/>
  <c r="AD228" i="62" s="1"/>
  <c r="AE225" i="62"/>
  <c r="W225" i="62"/>
  <c r="AC224" i="62"/>
  <c r="N224" i="62"/>
  <c r="AD224" i="62" s="1"/>
  <c r="W221" i="62"/>
  <c r="AC220" i="62"/>
  <c r="N220" i="62"/>
  <c r="AD220" i="62" s="1"/>
  <c r="W217" i="62"/>
  <c r="AC216" i="62"/>
  <c r="N216" i="62"/>
  <c r="AD216" i="62" s="1"/>
  <c r="W213" i="62"/>
  <c r="AC212" i="62"/>
  <c r="N212" i="62"/>
  <c r="AD212" i="62" s="1"/>
  <c r="W209" i="62"/>
  <c r="AB232" i="62"/>
  <c r="V232" i="62"/>
  <c r="AB228" i="62"/>
  <c r="V228" i="62"/>
  <c r="AB224" i="62"/>
  <c r="V224" i="62"/>
  <c r="AB220" i="62"/>
  <c r="V220" i="62"/>
  <c r="AB216" i="62"/>
  <c r="V216" i="62"/>
  <c r="AB212" i="62"/>
  <c r="V212" i="62"/>
  <c r="AA232" i="62"/>
  <c r="L232" i="62"/>
  <c r="W230" i="62"/>
  <c r="AC229" i="62"/>
  <c r="N229" i="62"/>
  <c r="AD229" i="62" s="1"/>
  <c r="AA228" i="62"/>
  <c r="L228" i="62"/>
  <c r="W226" i="62"/>
  <c r="AC225" i="62"/>
  <c r="N225" i="62"/>
  <c r="AA224" i="62"/>
  <c r="L224" i="62"/>
  <c r="W222" i="62"/>
  <c r="AC221" i="62"/>
  <c r="N221" i="62"/>
  <c r="AD221" i="62" s="1"/>
  <c r="AA220" i="62"/>
  <c r="L220" i="62"/>
  <c r="AC217" i="62"/>
  <c r="N217" i="62"/>
  <c r="AD217" i="62" s="1"/>
  <c r="AA216" i="62"/>
  <c r="L216" i="62"/>
  <c r="W214" i="62"/>
  <c r="AC213" i="62"/>
  <c r="N213" i="62"/>
  <c r="AD213" i="62" s="1"/>
  <c r="AA212" i="62"/>
  <c r="L212" i="62"/>
  <c r="W210" i="62"/>
  <c r="AC209" i="62"/>
  <c r="N209" i="62"/>
  <c r="AD209" i="62" s="1"/>
  <c r="Z232" i="62"/>
  <c r="J232" i="62"/>
  <c r="AB229" i="62"/>
  <c r="V229" i="62"/>
  <c r="Z228" i="62"/>
  <c r="J228" i="62"/>
  <c r="Z224" i="62"/>
  <c r="J224" i="62"/>
  <c r="AB221" i="62"/>
  <c r="V221" i="62"/>
  <c r="Z220" i="62"/>
  <c r="J220" i="62"/>
  <c r="AB217" i="62"/>
  <c r="V217" i="62"/>
  <c r="Z216" i="62"/>
  <c r="J216" i="62"/>
  <c r="AB213" i="62"/>
  <c r="V213" i="62"/>
  <c r="Z212" i="62"/>
  <c r="J212" i="62"/>
  <c r="AB209" i="62"/>
  <c r="V209" i="62"/>
  <c r="AA209" i="62"/>
  <c r="L209" i="62"/>
  <c r="X232" i="62"/>
  <c r="AB230" i="62"/>
  <c r="Z229" i="62"/>
  <c r="X228" i="62"/>
  <c r="AB226" i="62"/>
  <c r="Z225" i="62"/>
  <c r="X224" i="62"/>
  <c r="AB222" i="62"/>
  <c r="Z221" i="62"/>
  <c r="X220" i="62"/>
  <c r="Z217" i="62"/>
  <c r="X216" i="62"/>
  <c r="Z213" i="62"/>
  <c r="X212" i="62"/>
  <c r="Z209" i="62"/>
  <c r="W208" i="62"/>
  <c r="H208" i="62"/>
  <c r="X208" i="62"/>
  <c r="J208" i="62"/>
  <c r="Z208" i="62"/>
  <c r="L208" i="62"/>
  <c r="AA208" i="62"/>
  <c r="V208" i="62"/>
  <c r="AB208" i="62"/>
  <c r="N204" i="62"/>
  <c r="AD204" i="62" s="1"/>
  <c r="AA203" i="62"/>
  <c r="Z195" i="62"/>
  <c r="AB183" i="62"/>
  <c r="V203" i="62"/>
  <c r="AA197" i="62"/>
  <c r="X185" i="62"/>
  <c r="W183" i="62"/>
  <c r="Z203" i="62"/>
  <c r="AA183" i="62"/>
  <c r="L203" i="62"/>
  <c r="AB199" i="62"/>
  <c r="Y187" i="62"/>
  <c r="V183" i="62"/>
  <c r="W199" i="62"/>
  <c r="V188" i="62"/>
  <c r="J187" i="62"/>
  <c r="AC204" i="62"/>
  <c r="AE203" i="62"/>
  <c r="AB203" i="62"/>
  <c r="Y197" i="62"/>
  <c r="AB171" i="62"/>
  <c r="X197" i="62"/>
  <c r="H190" i="62"/>
  <c r="AE190" i="62" s="1"/>
  <c r="N185" i="62"/>
  <c r="AD185" i="62" s="1"/>
  <c r="AC184" i="62"/>
  <c r="L183" i="62"/>
  <c r="X182" i="62"/>
  <c r="AA171" i="62"/>
  <c r="Y202" i="62"/>
  <c r="N197" i="62"/>
  <c r="AD197" i="62" s="1"/>
  <c r="AC196" i="62"/>
  <c r="AC193" i="62"/>
  <c r="L185" i="62"/>
  <c r="AB184" i="62"/>
  <c r="J183" i="62"/>
  <c r="AC143" i="62"/>
  <c r="X202" i="62"/>
  <c r="L197" i="62"/>
  <c r="AB196" i="62"/>
  <c r="Y194" i="62"/>
  <c r="AB200" i="62"/>
  <c r="Y196" i="62"/>
  <c r="H202" i="62"/>
  <c r="AE202" i="62" s="1"/>
  <c r="W201" i="62"/>
  <c r="Y200" i="62"/>
  <c r="H197" i="62"/>
  <c r="AE197" i="62" s="1"/>
  <c r="H194" i="62"/>
  <c r="AE194" i="62" s="1"/>
  <c r="AB188" i="62"/>
  <c r="AB187" i="62"/>
  <c r="AC185" i="62"/>
  <c r="N184" i="62"/>
  <c r="AD184" i="62" s="1"/>
  <c r="Z183" i="62"/>
  <c r="L117" i="62"/>
  <c r="Y114" i="62"/>
  <c r="V200" i="62"/>
  <c r="AC197" i="62"/>
  <c r="N196" i="62"/>
  <c r="AD196" i="62" s="1"/>
  <c r="AC189" i="62"/>
  <c r="N188" i="62"/>
  <c r="AD188" i="62" s="1"/>
  <c r="X186" i="62"/>
  <c r="AA185" i="62"/>
  <c r="Y183" i="62"/>
  <c r="J99" i="62"/>
  <c r="AB204" i="62"/>
  <c r="Y203" i="62"/>
  <c r="Y201" i="62"/>
  <c r="V199" i="62"/>
  <c r="W197" i="62"/>
  <c r="V196" i="62"/>
  <c r="J195" i="62"/>
  <c r="X194" i="62"/>
  <c r="N193" i="62"/>
  <c r="AD193" i="62" s="1"/>
  <c r="Z191" i="62"/>
  <c r="AA189" i="62"/>
  <c r="H189" i="62"/>
  <c r="AE189" i="62" s="1"/>
  <c r="Y188" i="62"/>
  <c r="V187" i="62"/>
  <c r="W185" i="62"/>
  <c r="V184" i="62"/>
  <c r="Y204" i="62"/>
  <c r="W203" i="62"/>
  <c r="X201" i="62"/>
  <c r="N200" i="62"/>
  <c r="AD200" i="62" s="1"/>
  <c r="L199" i="62"/>
  <c r="Y198" i="62"/>
  <c r="L193" i="62"/>
  <c r="AC192" i="62"/>
  <c r="Y191" i="62"/>
  <c r="Y189" i="62"/>
  <c r="L187" i="62"/>
  <c r="Y186" i="62"/>
  <c r="AB192" i="62"/>
  <c r="X189" i="62"/>
  <c r="AC160" i="62"/>
  <c r="AA193" i="62"/>
  <c r="H193" i="62"/>
  <c r="AE193" i="62" s="1"/>
  <c r="Y192" i="62"/>
  <c r="V191" i="62"/>
  <c r="W189" i="62"/>
  <c r="V143" i="62"/>
  <c r="Z160" i="62"/>
  <c r="V204" i="62"/>
  <c r="J203" i="62"/>
  <c r="N201" i="62"/>
  <c r="AD201" i="62" s="1"/>
  <c r="AA199" i="62"/>
  <c r="H198" i="62"/>
  <c r="Y193" i="62"/>
  <c r="L191" i="62"/>
  <c r="Y190" i="62"/>
  <c r="AA187" i="62"/>
  <c r="H186" i="62"/>
  <c r="AE186" i="62" s="1"/>
  <c r="AA161" i="62"/>
  <c r="N160" i="62"/>
  <c r="AD160" i="62" s="1"/>
  <c r="Y157" i="62"/>
  <c r="L201" i="62"/>
  <c r="AC200" i="62"/>
  <c r="Z199" i="62"/>
  <c r="X193" i="62"/>
  <c r="N192" i="62"/>
  <c r="AD192" i="62" s="1"/>
  <c r="J191" i="62"/>
  <c r="X190" i="62"/>
  <c r="N189" i="62"/>
  <c r="AD189" i="62" s="1"/>
  <c r="Z187" i="62"/>
  <c r="AB172" i="62"/>
  <c r="W193" i="62"/>
  <c r="V192" i="62"/>
  <c r="L189" i="62"/>
  <c r="AA204" i="62"/>
  <c r="L204" i="62"/>
  <c r="W202" i="62"/>
  <c r="AA200" i="62"/>
  <c r="L200" i="62"/>
  <c r="AE198" i="62"/>
  <c r="W198" i="62"/>
  <c r="AA196" i="62"/>
  <c r="L196" i="62"/>
  <c r="W194" i="62"/>
  <c r="AA192" i="62"/>
  <c r="L192" i="62"/>
  <c r="W190" i="62"/>
  <c r="AA188" i="62"/>
  <c r="L188" i="62"/>
  <c r="W186" i="62"/>
  <c r="AA184" i="62"/>
  <c r="L184" i="62"/>
  <c r="W182" i="62"/>
  <c r="Z204" i="62"/>
  <c r="J204" i="62"/>
  <c r="X203" i="62"/>
  <c r="H203" i="62"/>
  <c r="AB201" i="62"/>
  <c r="V201" i="62"/>
  <c r="Z200" i="62"/>
  <c r="J200" i="62"/>
  <c r="X199" i="62"/>
  <c r="H199" i="62"/>
  <c r="AE199" i="62" s="1"/>
  <c r="AD198" i="62"/>
  <c r="AB197" i="62"/>
  <c r="V197" i="62"/>
  <c r="Z196" i="62"/>
  <c r="J196" i="62"/>
  <c r="X195" i="62"/>
  <c r="H195" i="62"/>
  <c r="AE195" i="62" s="1"/>
  <c r="AB193" i="62"/>
  <c r="V193" i="62"/>
  <c r="Z192" i="62"/>
  <c r="J192" i="62"/>
  <c r="X191" i="62"/>
  <c r="H191" i="62"/>
  <c r="AE191" i="62" s="1"/>
  <c r="AB189" i="62"/>
  <c r="V189" i="62"/>
  <c r="Z188" i="62"/>
  <c r="J188" i="62"/>
  <c r="X187" i="62"/>
  <c r="H187" i="62"/>
  <c r="AE187" i="62" s="1"/>
  <c r="AB185" i="62"/>
  <c r="V185" i="62"/>
  <c r="Z184" i="62"/>
  <c r="J184" i="62"/>
  <c r="X183" i="62"/>
  <c r="H183" i="62"/>
  <c r="AE183" i="62" s="1"/>
  <c r="AC202" i="62"/>
  <c r="N202" i="62"/>
  <c r="AD202" i="62" s="1"/>
  <c r="AC198" i="62"/>
  <c r="N198" i="62"/>
  <c r="AC194" i="62"/>
  <c r="N194" i="62"/>
  <c r="AD194" i="62" s="1"/>
  <c r="AC190" i="62"/>
  <c r="N190" i="62"/>
  <c r="AD190" i="62" s="1"/>
  <c r="AC186" i="62"/>
  <c r="N186" i="62"/>
  <c r="AD186" i="62" s="1"/>
  <c r="AC182" i="62"/>
  <c r="N182" i="62"/>
  <c r="AD182" i="62" s="1"/>
  <c r="X204" i="62"/>
  <c r="H204" i="62"/>
  <c r="AE204" i="62" s="1"/>
  <c r="AD203" i="62"/>
  <c r="AB202" i="62"/>
  <c r="V202" i="62"/>
  <c r="Z201" i="62"/>
  <c r="X200" i="62"/>
  <c r="H200" i="62"/>
  <c r="AE200" i="62" s="1"/>
  <c r="AD199" i="62"/>
  <c r="AB198" i="62"/>
  <c r="V198" i="62"/>
  <c r="Z197" i="62"/>
  <c r="X196" i="62"/>
  <c r="H196" i="62"/>
  <c r="AE196" i="62" s="1"/>
  <c r="AD195" i="62"/>
  <c r="AB194" i="62"/>
  <c r="V194" i="62"/>
  <c r="Z193" i="62"/>
  <c r="X192" i="62"/>
  <c r="H192" i="62"/>
  <c r="AE192" i="62" s="1"/>
  <c r="AD191" i="62"/>
  <c r="AB190" i="62"/>
  <c r="V190" i="62"/>
  <c r="Z189" i="62"/>
  <c r="X188" i="62"/>
  <c r="H188" i="62"/>
  <c r="AE188" i="62" s="1"/>
  <c r="AD187" i="62"/>
  <c r="AB186" i="62"/>
  <c r="V186" i="62"/>
  <c r="Z185" i="62"/>
  <c r="X184" i="62"/>
  <c r="H184" i="62"/>
  <c r="AE184" i="62" s="1"/>
  <c r="AD183" i="62"/>
  <c r="AB182" i="62"/>
  <c r="V182" i="62"/>
  <c r="AC203" i="62"/>
  <c r="AA202" i="62"/>
  <c r="L202" i="62"/>
  <c r="AC199" i="62"/>
  <c r="AA198" i="62"/>
  <c r="L198" i="62"/>
  <c r="AC195" i="62"/>
  <c r="AA194" i="62"/>
  <c r="L194" i="62"/>
  <c r="AC191" i="62"/>
  <c r="AA190" i="62"/>
  <c r="L190" i="62"/>
  <c r="AC187" i="62"/>
  <c r="AA186" i="62"/>
  <c r="L186" i="62"/>
  <c r="AC183" i="62"/>
  <c r="AA182" i="62"/>
  <c r="L182" i="62"/>
  <c r="Z202" i="62"/>
  <c r="Z198" i="62"/>
  <c r="Z194" i="62"/>
  <c r="Z190" i="62"/>
  <c r="Z186" i="62"/>
  <c r="Z182" i="62"/>
  <c r="W181" i="62"/>
  <c r="H181" i="62"/>
  <c r="X181" i="62"/>
  <c r="Y181" i="62"/>
  <c r="J181" i="62"/>
  <c r="Z181" i="62"/>
  <c r="AA181" i="62"/>
  <c r="V181" i="62"/>
  <c r="AB181" i="62"/>
  <c r="L181" i="62"/>
  <c r="N181" i="62"/>
  <c r="Z176" i="62"/>
  <c r="J156" i="62"/>
  <c r="Z143" i="62"/>
  <c r="N165" i="62"/>
  <c r="AD165" i="62" s="1"/>
  <c r="Y161" i="62"/>
  <c r="X160" i="62"/>
  <c r="AC156" i="62"/>
  <c r="Y143" i="62"/>
  <c r="W134" i="62"/>
  <c r="V171" i="62"/>
  <c r="Y170" i="62"/>
  <c r="J165" i="62"/>
  <c r="W160" i="62"/>
  <c r="AA156" i="62"/>
  <c r="Y156" i="62"/>
  <c r="AD171" i="62"/>
  <c r="H171" i="62"/>
  <c r="AE171" i="62" s="1"/>
  <c r="AC165" i="62"/>
  <c r="L156" i="62"/>
  <c r="W157" i="62"/>
  <c r="L176" i="62"/>
  <c r="AA172" i="62"/>
  <c r="H172" i="62"/>
  <c r="AE172" i="62" s="1"/>
  <c r="H164" i="62"/>
  <c r="AE164" i="62" s="1"/>
  <c r="W143" i="62"/>
  <c r="AC173" i="62"/>
  <c r="Y172" i="62"/>
  <c r="AC157" i="62"/>
  <c r="N157" i="62"/>
  <c r="AD157" i="62" s="1"/>
  <c r="N156" i="62"/>
  <c r="AD156" i="62" s="1"/>
  <c r="AA155" i="62"/>
  <c r="AA121" i="62"/>
  <c r="AD143" i="62"/>
  <c r="Z142" i="62"/>
  <c r="AA173" i="62"/>
  <c r="X172" i="62"/>
  <c r="AB169" i="62"/>
  <c r="Y168" i="62"/>
  <c r="AA164" i="62"/>
  <c r="AB157" i="62"/>
  <c r="V157" i="62"/>
  <c r="X155" i="62"/>
  <c r="Z169" i="62"/>
  <c r="Y164" i="62"/>
  <c r="L161" i="62"/>
  <c r="AA159" i="62"/>
  <c r="AA157" i="62"/>
  <c r="L157" i="62"/>
  <c r="V155" i="62"/>
  <c r="AC147" i="62"/>
  <c r="J143" i="62"/>
  <c r="H142" i="62"/>
  <c r="AA130" i="62"/>
  <c r="AB177" i="62"/>
  <c r="Y173" i="62"/>
  <c r="N172" i="62"/>
  <c r="AD172" i="62" s="1"/>
  <c r="V169" i="62"/>
  <c r="AA165" i="62"/>
  <c r="H165" i="62"/>
  <c r="AE165" i="62" s="1"/>
  <c r="X164" i="62"/>
  <c r="X159" i="62"/>
  <c r="Z157" i="62"/>
  <c r="J157" i="62"/>
  <c r="L155" i="62"/>
  <c r="AA119" i="62"/>
  <c r="AD148" i="62"/>
  <c r="Z147" i="62"/>
  <c r="V172" i="62"/>
  <c r="Y163" i="62"/>
  <c r="Y148" i="62"/>
  <c r="Y147" i="62"/>
  <c r="AB143" i="62"/>
  <c r="AB176" i="62"/>
  <c r="AD175" i="62"/>
  <c r="N173" i="62"/>
  <c r="AD173" i="62" s="1"/>
  <c r="AC172" i="62"/>
  <c r="L172" i="62"/>
  <c r="Y165" i="62"/>
  <c r="L164" i="62"/>
  <c r="L159" i="62"/>
  <c r="X157" i="62"/>
  <c r="Z156" i="62"/>
  <c r="Y134" i="62"/>
  <c r="L133" i="62"/>
  <c r="AC130" i="62"/>
  <c r="AE177" i="62"/>
  <c r="W177" i="62"/>
  <c r="AC176" i="62"/>
  <c r="V176" i="62"/>
  <c r="L175" i="62"/>
  <c r="AC169" i="62"/>
  <c r="N169" i="62"/>
  <c r="AD169" i="62" s="1"/>
  <c r="Z168" i="62"/>
  <c r="J168" i="62"/>
  <c r="AD167" i="62"/>
  <c r="L167" i="62"/>
  <c r="AA163" i="62"/>
  <c r="AB161" i="62"/>
  <c r="V161" i="62"/>
  <c r="X130" i="62"/>
  <c r="J153" i="62"/>
  <c r="AC177" i="62"/>
  <c r="N177" i="62"/>
  <c r="AD177" i="62" s="1"/>
  <c r="AA176" i="62"/>
  <c r="J176" i="62"/>
  <c r="AB175" i="62"/>
  <c r="H175" i="62"/>
  <c r="AE175" i="62" s="1"/>
  <c r="AB173" i="62"/>
  <c r="V173" i="62"/>
  <c r="W172" i="62"/>
  <c r="Y171" i="62"/>
  <c r="AA169" i="62"/>
  <c r="J169" i="62"/>
  <c r="X168" i="62"/>
  <c r="H168" i="62"/>
  <c r="AE168" i="62" s="1"/>
  <c r="AA167" i="62"/>
  <c r="H167" i="62"/>
  <c r="AE167" i="62" s="1"/>
  <c r="AB165" i="62"/>
  <c r="V165" i="62"/>
  <c r="W164" i="62"/>
  <c r="X163" i="62"/>
  <c r="Z161" i="62"/>
  <c r="J161" i="62"/>
  <c r="V159" i="62"/>
  <c r="N153" i="62"/>
  <c r="AA175" i="62"/>
  <c r="W168" i="62"/>
  <c r="Z167" i="62"/>
  <c r="X99" i="62"/>
  <c r="Y146" i="62"/>
  <c r="AA138" i="62"/>
  <c r="AA177" i="62"/>
  <c r="L177" i="62"/>
  <c r="Y176" i="62"/>
  <c r="H176" i="62"/>
  <c r="Y175" i="62"/>
  <c r="Y169" i="62"/>
  <c r="H169" i="62"/>
  <c r="AE169" i="62" s="1"/>
  <c r="Y167" i="62"/>
  <c r="AC164" i="62"/>
  <c r="N164" i="62"/>
  <c r="AD164" i="62" s="1"/>
  <c r="V163" i="62"/>
  <c r="X161" i="62"/>
  <c r="H161" i="62"/>
  <c r="AE161" i="62" s="1"/>
  <c r="AB160" i="62"/>
  <c r="L160" i="62"/>
  <c r="AD159" i="62"/>
  <c r="H155" i="62"/>
  <c r="AE155" i="62" s="1"/>
  <c r="AB167" i="62"/>
  <c r="AA117" i="62"/>
  <c r="W99" i="62"/>
  <c r="X119" i="62"/>
  <c r="W146" i="62"/>
  <c r="Y138" i="62"/>
  <c r="AC135" i="62"/>
  <c r="W153" i="62"/>
  <c r="Z177" i="62"/>
  <c r="J177" i="62"/>
  <c r="X176" i="62"/>
  <c r="X175" i="62"/>
  <c r="H173" i="62"/>
  <c r="AE173" i="62" s="1"/>
  <c r="X169" i="62"/>
  <c r="AC168" i="62"/>
  <c r="N168" i="62"/>
  <c r="AD168" i="62" s="1"/>
  <c r="X167" i="62"/>
  <c r="AB164" i="62"/>
  <c r="V164" i="62"/>
  <c r="L163" i="62"/>
  <c r="Y162" i="62"/>
  <c r="W161" i="62"/>
  <c r="AA160" i="62"/>
  <c r="J160" i="62"/>
  <c r="AB159" i="62"/>
  <c r="H159" i="62"/>
  <c r="AE159" i="62" s="1"/>
  <c r="AB155" i="62"/>
  <c r="AB135" i="62"/>
  <c r="Z153" i="62"/>
  <c r="AE176" i="62"/>
  <c r="W169" i="62"/>
  <c r="AB168" i="62"/>
  <c r="V168" i="62"/>
  <c r="AD163" i="62"/>
  <c r="AD161" i="62"/>
  <c r="Y135" i="62"/>
  <c r="AC134" i="62"/>
  <c r="AC153" i="62"/>
  <c r="X177" i="62"/>
  <c r="N176" i="62"/>
  <c r="AD176" i="62" s="1"/>
  <c r="V175" i="62"/>
  <c r="W173" i="62"/>
  <c r="Z172" i="62"/>
  <c r="AA168" i="62"/>
  <c r="V167" i="62"/>
  <c r="W165" i="62"/>
  <c r="Z164" i="62"/>
  <c r="AB163" i="62"/>
  <c r="H163" i="62"/>
  <c r="AE163" i="62" s="1"/>
  <c r="AC161" i="62"/>
  <c r="Y160" i="62"/>
  <c r="H160" i="62"/>
  <c r="AE160" i="62" s="1"/>
  <c r="Y159" i="62"/>
  <c r="Y155" i="62"/>
  <c r="Z175" i="62"/>
  <c r="J175" i="62"/>
  <c r="X174" i="62"/>
  <c r="H174" i="62"/>
  <c r="AE174" i="62" s="1"/>
  <c r="Z171" i="62"/>
  <c r="J171" i="62"/>
  <c r="X170" i="62"/>
  <c r="H170" i="62"/>
  <c r="J167" i="62"/>
  <c r="X166" i="62"/>
  <c r="H166" i="62"/>
  <c r="AE166" i="62" s="1"/>
  <c r="Z163" i="62"/>
  <c r="J163" i="62"/>
  <c r="X162" i="62"/>
  <c r="H162" i="62"/>
  <c r="AE162" i="62" s="1"/>
  <c r="Z159" i="62"/>
  <c r="J159" i="62"/>
  <c r="X158" i="62"/>
  <c r="H158" i="62"/>
  <c r="AE158" i="62" s="1"/>
  <c r="AB156" i="62"/>
  <c r="V156" i="62"/>
  <c r="Z155" i="62"/>
  <c r="J155" i="62"/>
  <c r="X154" i="62"/>
  <c r="H154" i="62"/>
  <c r="AE154" i="62" s="1"/>
  <c r="Y166" i="62"/>
  <c r="Y154" i="62"/>
  <c r="W174" i="62"/>
  <c r="AE170" i="62"/>
  <c r="W170" i="62"/>
  <c r="W166" i="62"/>
  <c r="W162" i="62"/>
  <c r="W158" i="62"/>
  <c r="W154" i="62"/>
  <c r="AD170" i="62"/>
  <c r="Y174" i="62"/>
  <c r="W175" i="62"/>
  <c r="AC174" i="62"/>
  <c r="N174" i="62"/>
  <c r="AD174" i="62" s="1"/>
  <c r="W171" i="62"/>
  <c r="AC170" i="62"/>
  <c r="N170" i="62"/>
  <c r="W167" i="62"/>
  <c r="AC166" i="62"/>
  <c r="N166" i="62"/>
  <c r="AD166" i="62" s="1"/>
  <c r="W163" i="62"/>
  <c r="AC162" i="62"/>
  <c r="N162" i="62"/>
  <c r="AD162" i="62" s="1"/>
  <c r="W159" i="62"/>
  <c r="AC158" i="62"/>
  <c r="N158" i="62"/>
  <c r="AD158" i="62" s="1"/>
  <c r="W155" i="62"/>
  <c r="AC154" i="62"/>
  <c r="N154" i="62"/>
  <c r="AD154" i="62" s="1"/>
  <c r="AB174" i="62"/>
  <c r="V174" i="62"/>
  <c r="AB170" i="62"/>
  <c r="V170" i="62"/>
  <c r="AB166" i="62"/>
  <c r="V166" i="62"/>
  <c r="AB162" i="62"/>
  <c r="V162" i="62"/>
  <c r="AB158" i="62"/>
  <c r="V158" i="62"/>
  <c r="X156" i="62"/>
  <c r="H156" i="62"/>
  <c r="AE156" i="62" s="1"/>
  <c r="AD155" i="62"/>
  <c r="AB154" i="62"/>
  <c r="V154" i="62"/>
  <c r="AC175" i="62"/>
  <c r="AA174" i="62"/>
  <c r="L174" i="62"/>
  <c r="AC171" i="62"/>
  <c r="AA170" i="62"/>
  <c r="L170" i="62"/>
  <c r="AC167" i="62"/>
  <c r="AA166" i="62"/>
  <c r="L166" i="62"/>
  <c r="AC163" i="62"/>
  <c r="AA162" i="62"/>
  <c r="L162" i="62"/>
  <c r="AC159" i="62"/>
  <c r="AA158" i="62"/>
  <c r="L158" i="62"/>
  <c r="AC155" i="62"/>
  <c r="AA154" i="62"/>
  <c r="L154" i="62"/>
  <c r="Y158" i="62"/>
  <c r="Z174" i="62"/>
  <c r="Z170" i="62"/>
  <c r="Z166" i="62"/>
  <c r="Z162" i="62"/>
  <c r="Z158" i="62"/>
  <c r="Z154" i="62"/>
  <c r="H153" i="62"/>
  <c r="X153" i="62"/>
  <c r="Y153" i="62"/>
  <c r="L153" i="62"/>
  <c r="AA153" i="62"/>
  <c r="V153" i="62"/>
  <c r="Z135" i="62"/>
  <c r="J134" i="62"/>
  <c r="H130" i="62"/>
  <c r="AE130" i="62" s="1"/>
  <c r="AC127" i="62"/>
  <c r="V121" i="62"/>
  <c r="Z125" i="62"/>
  <c r="AB127" i="62"/>
  <c r="Y144" i="62"/>
  <c r="AA134" i="62"/>
  <c r="H134" i="62"/>
  <c r="AE134" i="62" s="1"/>
  <c r="AC131" i="62"/>
  <c r="Z127" i="62"/>
  <c r="W144" i="62"/>
  <c r="Z134" i="62"/>
  <c r="W131" i="62"/>
  <c r="Z130" i="62"/>
  <c r="Y127" i="62"/>
  <c r="V127" i="62"/>
  <c r="V144" i="62"/>
  <c r="X134" i="62"/>
  <c r="W130" i="62"/>
  <c r="AA129" i="62"/>
  <c r="J127" i="62"/>
  <c r="AC113" i="62"/>
  <c r="AA109" i="62"/>
  <c r="AC121" i="62"/>
  <c r="L121" i="62"/>
  <c r="W148" i="62"/>
  <c r="AB132" i="62"/>
  <c r="AB131" i="62"/>
  <c r="AD109" i="62"/>
  <c r="AC99" i="62"/>
  <c r="AB121" i="62"/>
  <c r="J121" i="62"/>
  <c r="AC120" i="62"/>
  <c r="V148" i="62"/>
  <c r="AA142" i="62"/>
  <c r="AB140" i="62"/>
  <c r="W135" i="62"/>
  <c r="L134" i="62"/>
  <c r="X133" i="62"/>
  <c r="Y132" i="62"/>
  <c r="Y131" i="62"/>
  <c r="AD130" i="62"/>
  <c r="AC139" i="62"/>
  <c r="AC116" i="62"/>
  <c r="AB116" i="62"/>
  <c r="Z121" i="62"/>
  <c r="H121" i="62"/>
  <c r="AE121" i="62" s="1"/>
  <c r="X142" i="62"/>
  <c r="AB139" i="62"/>
  <c r="J135" i="62"/>
  <c r="J130" i="62"/>
  <c r="Y115" i="62"/>
  <c r="Y111" i="62"/>
  <c r="AA101" i="62"/>
  <c r="Y121" i="62"/>
  <c r="J125" i="62"/>
  <c r="V147" i="62"/>
  <c r="W142" i="62"/>
  <c r="Y139" i="62"/>
  <c r="AB136" i="62"/>
  <c r="V131" i="62"/>
  <c r="V116" i="62"/>
  <c r="J111" i="62"/>
  <c r="Y101" i="62"/>
  <c r="X121" i="62"/>
  <c r="AE148" i="62"/>
  <c r="W139" i="62"/>
  <c r="Y137" i="62"/>
  <c r="Y136" i="62"/>
  <c r="J131" i="62"/>
  <c r="W121" i="62"/>
  <c r="I95" i="62"/>
  <c r="V139" i="62"/>
  <c r="V117" i="62"/>
  <c r="W111" i="62"/>
  <c r="W109" i="62"/>
  <c r="AA99" i="62"/>
  <c r="W119" i="62"/>
  <c r="V125" i="62"/>
  <c r="H149" i="62"/>
  <c r="AE149" i="62" s="1"/>
  <c r="AB148" i="62"/>
  <c r="W147" i="62"/>
  <c r="X146" i="62"/>
  <c r="H146" i="62"/>
  <c r="AE146" i="62" s="1"/>
  <c r="AB144" i="62"/>
  <c r="Y142" i="62"/>
  <c r="Z139" i="62"/>
  <c r="Z138" i="62"/>
  <c r="H138" i="62"/>
  <c r="AE138" i="62" s="1"/>
  <c r="X137" i="62"/>
  <c r="H129" i="62"/>
  <c r="AE129" i="62" s="1"/>
  <c r="V128" i="62"/>
  <c r="AA126" i="62"/>
  <c r="J126" i="62"/>
  <c r="H145" i="62"/>
  <c r="AE145" i="62" s="1"/>
  <c r="H141" i="62"/>
  <c r="AE141" i="62" s="1"/>
  <c r="X138" i="62"/>
  <c r="Y126" i="62"/>
  <c r="H126" i="62"/>
  <c r="AE126" i="62" s="1"/>
  <c r="W115" i="62"/>
  <c r="AD113" i="62"/>
  <c r="H105" i="62"/>
  <c r="AE105" i="62" s="1"/>
  <c r="X101" i="62"/>
  <c r="Y120" i="62"/>
  <c r="AC119" i="62"/>
  <c r="V119" i="62"/>
  <c r="AB125" i="62"/>
  <c r="J147" i="62"/>
  <c r="AC146" i="62"/>
  <c r="AD146" i="62"/>
  <c r="Y140" i="62"/>
  <c r="AD139" i="62"/>
  <c r="W138" i="62"/>
  <c r="H137" i="62"/>
  <c r="AE137" i="62" s="1"/>
  <c r="W136" i="62"/>
  <c r="V135" i="62"/>
  <c r="H133" i="62"/>
  <c r="AE133" i="62" s="1"/>
  <c r="V132" i="62"/>
  <c r="Y129" i="62"/>
  <c r="X126" i="62"/>
  <c r="L115" i="62"/>
  <c r="V113" i="62"/>
  <c r="V99" i="62"/>
  <c r="AB119" i="62"/>
  <c r="L119" i="62"/>
  <c r="Y149" i="62"/>
  <c r="AB146" i="62"/>
  <c r="V146" i="62"/>
  <c r="AE142" i="62"/>
  <c r="L142" i="62"/>
  <c r="X129" i="62"/>
  <c r="W127" i="62"/>
  <c r="W126" i="62"/>
  <c r="AC117" i="62"/>
  <c r="AA107" i="62"/>
  <c r="X149" i="62"/>
  <c r="AB147" i="62"/>
  <c r="AA146" i="62"/>
  <c r="L146" i="62"/>
  <c r="AC142" i="62"/>
  <c r="J142" i="62"/>
  <c r="AA141" i="62"/>
  <c r="V140" i="62"/>
  <c r="J139" i="62"/>
  <c r="L138" i="62"/>
  <c r="V136" i="62"/>
  <c r="AA133" i="62"/>
  <c r="Z131" i="62"/>
  <c r="Y130" i="62"/>
  <c r="Z126" i="62"/>
  <c r="AB117" i="62"/>
  <c r="AB109" i="62"/>
  <c r="Z107" i="62"/>
  <c r="Y119" i="62"/>
  <c r="H119" i="62"/>
  <c r="AE119" i="62" s="1"/>
  <c r="Z146" i="62"/>
  <c r="Y145" i="62"/>
  <c r="Y141" i="62"/>
  <c r="AC138" i="62"/>
  <c r="J138" i="62"/>
  <c r="Y133" i="62"/>
  <c r="L129" i="62"/>
  <c r="AB128" i="62"/>
  <c r="AD126" i="62"/>
  <c r="X145" i="62"/>
  <c r="X141" i="62"/>
  <c r="Y128" i="62"/>
  <c r="AC126" i="62"/>
  <c r="L126" i="62"/>
  <c r="W149" i="62"/>
  <c r="AC148" i="62"/>
  <c r="AA147" i="62"/>
  <c r="L147" i="62"/>
  <c r="W145" i="62"/>
  <c r="AC144" i="62"/>
  <c r="AA143" i="62"/>
  <c r="L143" i="62"/>
  <c r="W141" i="62"/>
  <c r="AC140" i="62"/>
  <c r="AA139" i="62"/>
  <c r="L139" i="62"/>
  <c r="W137" i="62"/>
  <c r="AC136" i="62"/>
  <c r="AA135" i="62"/>
  <c r="L135" i="62"/>
  <c r="W133" i="62"/>
  <c r="AC132" i="62"/>
  <c r="AA131" i="62"/>
  <c r="L131" i="62"/>
  <c r="W129" i="62"/>
  <c r="AC128" i="62"/>
  <c r="AD128" i="62"/>
  <c r="AA127" i="62"/>
  <c r="L127" i="62"/>
  <c r="AC149" i="62"/>
  <c r="AA148" i="62"/>
  <c r="L148" i="62"/>
  <c r="AC145" i="62"/>
  <c r="AA144" i="62"/>
  <c r="L144" i="62"/>
  <c r="AC141" i="62"/>
  <c r="AA140" i="62"/>
  <c r="L140" i="62"/>
  <c r="AC137" i="62"/>
  <c r="AD137" i="62"/>
  <c r="AA136" i="62"/>
  <c r="L136" i="62"/>
  <c r="AC133" i="62"/>
  <c r="AD133" i="62"/>
  <c r="AA132" i="62"/>
  <c r="L132" i="62"/>
  <c r="AC129" i="62"/>
  <c r="AA128" i="62"/>
  <c r="L128" i="62"/>
  <c r="AB149" i="62"/>
  <c r="V149" i="62"/>
  <c r="Z148" i="62"/>
  <c r="J148" i="62"/>
  <c r="X147" i="62"/>
  <c r="H147" i="62"/>
  <c r="AE147" i="62" s="1"/>
  <c r="AB145" i="62"/>
  <c r="V145" i="62"/>
  <c r="Z144" i="62"/>
  <c r="J144" i="62"/>
  <c r="X143" i="62"/>
  <c r="H143" i="62"/>
  <c r="AE143" i="62" s="1"/>
  <c r="AD142" i="62"/>
  <c r="AB141" i="62"/>
  <c r="V141" i="62"/>
  <c r="Z140" i="62"/>
  <c r="J140" i="62"/>
  <c r="X139" i="62"/>
  <c r="H139" i="62"/>
  <c r="AE139" i="62" s="1"/>
  <c r="AB137" i="62"/>
  <c r="V137" i="62"/>
  <c r="Z136" i="62"/>
  <c r="J136" i="62"/>
  <c r="X135" i="62"/>
  <c r="H135" i="62"/>
  <c r="AE135" i="62" s="1"/>
  <c r="AB133" i="62"/>
  <c r="V133" i="62"/>
  <c r="Z132" i="62"/>
  <c r="J132" i="62"/>
  <c r="X131" i="62"/>
  <c r="H131" i="62"/>
  <c r="AE131" i="62" s="1"/>
  <c r="AB129" i="62"/>
  <c r="V129" i="62"/>
  <c r="Z128" i="62"/>
  <c r="J128" i="62"/>
  <c r="X127" i="62"/>
  <c r="H127" i="62"/>
  <c r="AE127" i="62" s="1"/>
  <c r="L149" i="62"/>
  <c r="AA145" i="62"/>
  <c r="L145" i="62"/>
  <c r="L141" i="62"/>
  <c r="AA137" i="62"/>
  <c r="L137" i="62"/>
  <c r="AA149" i="62"/>
  <c r="Z149" i="62"/>
  <c r="X148" i="62"/>
  <c r="Z145" i="62"/>
  <c r="X144" i="62"/>
  <c r="AB142" i="62"/>
  <c r="Z141" i="62"/>
  <c r="X140" i="62"/>
  <c r="H140" i="62"/>
  <c r="AE140" i="62" s="1"/>
  <c r="AB138" i="62"/>
  <c r="Z137" i="62"/>
  <c r="X136" i="62"/>
  <c r="AB134" i="62"/>
  <c r="Z133" i="62"/>
  <c r="X132" i="62"/>
  <c r="H132" i="62"/>
  <c r="AE132" i="62" s="1"/>
  <c r="AB130" i="62"/>
  <c r="Z129" i="62"/>
  <c r="X128" i="62"/>
  <c r="H128" i="62"/>
  <c r="AE128" i="62" s="1"/>
  <c r="AB126" i="62"/>
  <c r="W132" i="62"/>
  <c r="W128" i="62"/>
  <c r="W125" i="62"/>
  <c r="H125" i="62"/>
  <c r="X125" i="62"/>
  <c r="Y125" i="62"/>
  <c r="L125" i="62"/>
  <c r="AA125" i="62"/>
  <c r="AD121" i="62"/>
  <c r="AB120" i="62"/>
  <c r="V120" i="62"/>
  <c r="Z119" i="62"/>
  <c r="X118" i="62"/>
  <c r="H118" i="62"/>
  <c r="AE118" i="62" s="1"/>
  <c r="Y118" i="62"/>
  <c r="AA120" i="62"/>
  <c r="L120" i="62"/>
  <c r="W118" i="62"/>
  <c r="Z120" i="62"/>
  <c r="J120" i="62"/>
  <c r="AC118" i="62"/>
  <c r="AD118" i="62"/>
  <c r="X120" i="62"/>
  <c r="H120" i="62"/>
  <c r="AE120" i="62" s="1"/>
  <c r="AB118" i="62"/>
  <c r="V118" i="62"/>
  <c r="W120" i="62"/>
  <c r="AA118" i="62"/>
  <c r="L118" i="62"/>
  <c r="AD120" i="62"/>
  <c r="Z118" i="62"/>
  <c r="Y104" i="62"/>
  <c r="J115" i="62"/>
  <c r="AC100" i="62"/>
  <c r="AB100" i="62"/>
  <c r="L109" i="62"/>
  <c r="Y100" i="62"/>
  <c r="AA115" i="62"/>
  <c r="AA105" i="62"/>
  <c r="AD100" i="62"/>
  <c r="Z115" i="62"/>
  <c r="Z111" i="62"/>
  <c r="Y105" i="62"/>
  <c r="AB104" i="62"/>
  <c r="J103" i="62"/>
  <c r="V100" i="62"/>
  <c r="Z99" i="62"/>
  <c r="AB103" i="62"/>
  <c r="Y117" i="62"/>
  <c r="H117" i="62"/>
  <c r="AE117" i="62" s="1"/>
  <c r="Y116" i="62"/>
  <c r="AB113" i="62"/>
  <c r="L113" i="62"/>
  <c r="AC112" i="62"/>
  <c r="L111" i="62"/>
  <c r="AC109" i="62"/>
  <c r="V109" i="62"/>
  <c r="X107" i="62"/>
  <c r="W105" i="62"/>
  <c r="V104" i="62"/>
  <c r="AA103" i="62"/>
  <c r="W101" i="62"/>
  <c r="AB99" i="62"/>
  <c r="L99" i="62"/>
  <c r="AB112" i="62"/>
  <c r="X105" i="62"/>
  <c r="W117" i="62"/>
  <c r="Y113" i="62"/>
  <c r="H113" i="62"/>
  <c r="AE113" i="62" s="1"/>
  <c r="Y112" i="62"/>
  <c r="AB108" i="62"/>
  <c r="V107" i="62"/>
  <c r="AD105" i="62"/>
  <c r="Y103" i="62"/>
  <c r="AD101" i="62"/>
  <c r="AA113" i="62"/>
  <c r="AC108" i="62"/>
  <c r="W107" i="62"/>
  <c r="X113" i="62"/>
  <c r="Y109" i="62"/>
  <c r="H109" i="62"/>
  <c r="AE109" i="62" s="1"/>
  <c r="Y108" i="62"/>
  <c r="L107" i="62"/>
  <c r="Y106" i="62"/>
  <c r="AC105" i="62"/>
  <c r="V105" i="62"/>
  <c r="X103" i="62"/>
  <c r="AC101" i="62"/>
  <c r="V101" i="62"/>
  <c r="Y99" i="62"/>
  <c r="H99" i="62"/>
  <c r="AE99" i="62" s="1"/>
  <c r="Y107" i="62"/>
  <c r="X117" i="62"/>
  <c r="Z103" i="62"/>
  <c r="W113" i="62"/>
  <c r="V112" i="62"/>
  <c r="AA111" i="62"/>
  <c r="X109" i="62"/>
  <c r="AD108" i="62"/>
  <c r="AB107" i="62"/>
  <c r="J107" i="62"/>
  <c r="AB105" i="62"/>
  <c r="L105" i="62"/>
  <c r="AC104" i="62"/>
  <c r="W103" i="62"/>
  <c r="AB101" i="62"/>
  <c r="L101" i="62"/>
  <c r="V108" i="62"/>
  <c r="L103" i="62"/>
  <c r="X114" i="62"/>
  <c r="H114" i="62"/>
  <c r="X110" i="62"/>
  <c r="H110" i="62"/>
  <c r="AE110" i="62" s="1"/>
  <c r="X106" i="62"/>
  <c r="H106" i="62"/>
  <c r="AE106" i="62" s="1"/>
  <c r="X102" i="62"/>
  <c r="H102" i="62"/>
  <c r="AE102" i="62" s="1"/>
  <c r="X98" i="62"/>
  <c r="H98" i="62"/>
  <c r="AE98" i="62" s="1"/>
  <c r="AA116" i="62"/>
  <c r="L116" i="62"/>
  <c r="AE114" i="62"/>
  <c r="W114" i="62"/>
  <c r="AA112" i="62"/>
  <c r="L112" i="62"/>
  <c r="W110" i="62"/>
  <c r="AA108" i="62"/>
  <c r="L108" i="62"/>
  <c r="W106" i="62"/>
  <c r="AA104" i="62"/>
  <c r="L104" i="62"/>
  <c r="W102" i="62"/>
  <c r="AA100" i="62"/>
  <c r="L100" i="62"/>
  <c r="W98" i="62"/>
  <c r="Y98" i="62"/>
  <c r="Z116" i="62"/>
  <c r="J116" i="62"/>
  <c r="X115" i="62"/>
  <c r="H115" i="62"/>
  <c r="AE115" i="62" s="1"/>
  <c r="AD114" i="62"/>
  <c r="Z112" i="62"/>
  <c r="J112" i="62"/>
  <c r="X111" i="62"/>
  <c r="H111" i="62"/>
  <c r="AE111" i="62" s="1"/>
  <c r="Z108" i="62"/>
  <c r="J108" i="62"/>
  <c r="H107" i="62"/>
  <c r="AE107" i="62" s="1"/>
  <c r="Z104" i="62"/>
  <c r="J104" i="62"/>
  <c r="H103" i="62"/>
  <c r="AE103" i="62" s="1"/>
  <c r="Z100" i="62"/>
  <c r="J100" i="62"/>
  <c r="AC114" i="62"/>
  <c r="AC110" i="62"/>
  <c r="AC106" i="62"/>
  <c r="AC102" i="62"/>
  <c r="AD102" i="62"/>
  <c r="AC98" i="62"/>
  <c r="AD98" i="62"/>
  <c r="Y110" i="62"/>
  <c r="Y102" i="62"/>
  <c r="Z117" i="62"/>
  <c r="X116" i="62"/>
  <c r="H116" i="62"/>
  <c r="AE116" i="62" s="1"/>
  <c r="AB114" i="62"/>
  <c r="V114" i="62"/>
  <c r="Z113" i="62"/>
  <c r="X112" i="62"/>
  <c r="H112" i="62"/>
  <c r="AE112" i="62" s="1"/>
  <c r="AB110" i="62"/>
  <c r="V110" i="62"/>
  <c r="Z109" i="62"/>
  <c r="X108" i="62"/>
  <c r="H108" i="62"/>
  <c r="AE108" i="62" s="1"/>
  <c r="AB106" i="62"/>
  <c r="V106" i="62"/>
  <c r="Z105" i="62"/>
  <c r="X104" i="62"/>
  <c r="H104" i="62"/>
  <c r="AE104" i="62" s="1"/>
  <c r="AB102" i="62"/>
  <c r="V102" i="62"/>
  <c r="Z101" i="62"/>
  <c r="J101" i="62"/>
  <c r="X100" i="62"/>
  <c r="H100" i="62"/>
  <c r="AE100" i="62" s="1"/>
  <c r="AB98" i="62"/>
  <c r="V98" i="62"/>
  <c r="W116" i="62"/>
  <c r="AC115" i="62"/>
  <c r="AD115" i="62"/>
  <c r="AA114" i="62"/>
  <c r="L114" i="62"/>
  <c r="W112" i="62"/>
  <c r="AC111" i="62"/>
  <c r="AA110" i="62"/>
  <c r="L110" i="62"/>
  <c r="W108" i="62"/>
  <c r="AC107" i="62"/>
  <c r="AA106" i="62"/>
  <c r="L106" i="62"/>
  <c r="W104" i="62"/>
  <c r="AC103" i="62"/>
  <c r="AA102" i="62"/>
  <c r="L102" i="62"/>
  <c r="W100" i="62"/>
  <c r="AA98" i="62"/>
  <c r="L98" i="62"/>
  <c r="AB115" i="62"/>
  <c r="Z114" i="62"/>
  <c r="AB111" i="62"/>
  <c r="Z110" i="62"/>
  <c r="Z106" i="62"/>
  <c r="Z102" i="62"/>
  <c r="Z98" i="62"/>
  <c r="J97" i="62"/>
  <c r="AB97" i="62"/>
  <c r="V97" i="62"/>
  <c r="L97" i="62"/>
  <c r="AC97" i="62"/>
  <c r="W97" i="62"/>
  <c r="X97" i="62"/>
  <c r="H97" i="62"/>
  <c r="Z97" i="62"/>
  <c r="AA97" i="62"/>
  <c r="J42" i="62"/>
  <c r="W41" i="62"/>
  <c r="W42" i="62"/>
  <c r="H42" i="62"/>
  <c r="AE42" i="62" s="1"/>
  <c r="X41" i="62"/>
  <c r="H41" i="62"/>
  <c r="AE41" i="62" s="1"/>
  <c r="AC41" i="62"/>
  <c r="AD41" i="62"/>
  <c r="AC42" i="62"/>
  <c r="AD42" i="62"/>
  <c r="AB41" i="62"/>
  <c r="V41" i="62"/>
  <c r="AB42" i="62"/>
  <c r="V42" i="62"/>
  <c r="AA41" i="62"/>
  <c r="L41" i="62"/>
  <c r="AA42" i="62"/>
  <c r="L42" i="62"/>
  <c r="Z41" i="62"/>
  <c r="X42" i="62"/>
  <c r="Z42" i="62"/>
  <c r="Y41" i="62"/>
  <c r="I28" i="46"/>
  <c r="I20" i="46"/>
  <c r="I12" i="46"/>
  <c r="I31" i="46"/>
  <c r="I23" i="46"/>
  <c r="I26" i="46"/>
  <c r="I18" i="46"/>
  <c r="I10" i="46"/>
  <c r="I32" i="46"/>
  <c r="I24" i="46"/>
  <c r="I16" i="46"/>
  <c r="AB35" i="46"/>
  <c r="AD36" i="46"/>
  <c r="AB36" i="46"/>
  <c r="AF35" i="46"/>
  <c r="I35" i="46"/>
  <c r="E36" i="46"/>
  <c r="AM36" i="46" s="1"/>
  <c r="AJ36" i="46"/>
  <c r="AD35" i="46"/>
  <c r="AI36" i="46"/>
  <c r="AE36" i="46"/>
  <c r="AH36" i="46"/>
  <c r="AF36" i="46"/>
  <c r="AA71" i="16"/>
  <c r="AM70" i="16"/>
  <c r="AM42" i="16"/>
  <c r="AL42" i="16"/>
  <c r="E12" i="61"/>
  <c r="A10" i="35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B240" i="61"/>
  <c r="B241" i="61"/>
  <c r="B242" i="61"/>
  <c r="B243" i="61"/>
  <c r="B244" i="61"/>
  <c r="B245" i="61"/>
  <c r="B246" i="61"/>
  <c r="B247" i="61"/>
  <c r="B248" i="61"/>
  <c r="B249" i="61"/>
  <c r="B250" i="61"/>
  <c r="B254" i="61"/>
  <c r="B255" i="61"/>
  <c r="B256" i="61"/>
  <c r="B257" i="61"/>
  <c r="B258" i="61"/>
  <c r="B259" i="61"/>
  <c r="B260" i="61"/>
  <c r="B261" i="61"/>
  <c r="B262" i="61"/>
  <c r="B263" i="61"/>
  <c r="B264" i="61"/>
  <c r="B265" i="61"/>
  <c r="B269" i="61"/>
  <c r="B270" i="61"/>
  <c r="B271" i="61"/>
  <c r="B272" i="61"/>
  <c r="B273" i="61"/>
  <c r="B274" i="61"/>
  <c r="B275" i="61"/>
  <c r="B276" i="61"/>
  <c r="B277" i="61"/>
  <c r="B278" i="61"/>
  <c r="B279" i="61"/>
  <c r="B280" i="61"/>
  <c r="B284" i="61"/>
  <c r="B285" i="61"/>
  <c r="B286" i="61"/>
  <c r="B287" i="61"/>
  <c r="B288" i="61"/>
  <c r="B289" i="61"/>
  <c r="B290" i="61"/>
  <c r="B291" i="61"/>
  <c r="B292" i="61"/>
  <c r="B293" i="61"/>
  <c r="B294" i="61"/>
  <c r="B295" i="61"/>
  <c r="B299" i="61"/>
  <c r="B300" i="61"/>
  <c r="B301" i="61"/>
  <c r="B302" i="61"/>
  <c r="B303" i="61"/>
  <c r="B304" i="61"/>
  <c r="B305" i="61"/>
  <c r="B306" i="61"/>
  <c r="B307" i="61"/>
  <c r="B308" i="61"/>
  <c r="B309" i="61"/>
  <c r="B310" i="61"/>
  <c r="B314" i="61"/>
  <c r="B315" i="61"/>
  <c r="B316" i="61"/>
  <c r="B317" i="61"/>
  <c r="B318" i="61"/>
  <c r="B319" i="61"/>
  <c r="B320" i="61"/>
  <c r="B321" i="61"/>
  <c r="B322" i="61"/>
  <c r="B323" i="61"/>
  <c r="B324" i="61"/>
  <c r="B325" i="61"/>
  <c r="B329" i="61"/>
  <c r="B330" i="61"/>
  <c r="B331" i="61"/>
  <c r="B332" i="61"/>
  <c r="B333" i="61"/>
  <c r="B334" i="61"/>
  <c r="B335" i="61"/>
  <c r="B336" i="61"/>
  <c r="B337" i="61"/>
  <c r="B338" i="61"/>
  <c r="B339" i="61"/>
  <c r="B340" i="61"/>
  <c r="B344" i="61"/>
  <c r="B345" i="61"/>
  <c r="B346" i="61"/>
  <c r="B347" i="61"/>
  <c r="B348" i="61"/>
  <c r="B349" i="61"/>
  <c r="B350" i="61"/>
  <c r="B351" i="61"/>
  <c r="B352" i="61"/>
  <c r="B353" i="61"/>
  <c r="B354" i="61"/>
  <c r="B355" i="61"/>
  <c r="B359" i="61"/>
  <c r="B360" i="61"/>
  <c r="B361" i="61"/>
  <c r="B362" i="61"/>
  <c r="B363" i="61"/>
  <c r="B364" i="61"/>
  <c r="B365" i="61"/>
  <c r="B366" i="61"/>
  <c r="B367" i="61"/>
  <c r="B368" i="61"/>
  <c r="B369" i="61"/>
  <c r="B370" i="61"/>
  <c r="B374" i="61"/>
  <c r="B375" i="61"/>
  <c r="B376" i="61"/>
  <c r="B377" i="61"/>
  <c r="B378" i="61"/>
  <c r="B379" i="61"/>
  <c r="B380" i="61"/>
  <c r="B381" i="61"/>
  <c r="B382" i="61"/>
  <c r="B383" i="61"/>
  <c r="B384" i="61"/>
  <c r="B385" i="61"/>
  <c r="B389" i="61"/>
  <c r="B390" i="61"/>
  <c r="B391" i="61"/>
  <c r="B392" i="61"/>
  <c r="B393" i="61"/>
  <c r="B394" i="61"/>
  <c r="B395" i="61"/>
  <c r="B396" i="61"/>
  <c r="B397" i="61"/>
  <c r="B398" i="61"/>
  <c r="B399" i="61"/>
  <c r="B400" i="61"/>
  <c r="B404" i="61"/>
  <c r="B405" i="61"/>
  <c r="B406" i="61"/>
  <c r="B407" i="61"/>
  <c r="B408" i="61"/>
  <c r="B409" i="61"/>
  <c r="B410" i="61"/>
  <c r="B411" i="61"/>
  <c r="B412" i="61"/>
  <c r="B416" i="61"/>
  <c r="B417" i="61"/>
  <c r="B418" i="61"/>
  <c r="B419" i="61"/>
  <c r="B420" i="61"/>
  <c r="B421" i="61"/>
  <c r="B422" i="61"/>
  <c r="B423" i="61"/>
  <c r="B424" i="61"/>
  <c r="B425" i="61"/>
  <c r="B426" i="61"/>
  <c r="B427" i="61"/>
  <c r="B431" i="61"/>
  <c r="B432" i="61"/>
  <c r="B433" i="61"/>
  <c r="B434" i="61"/>
  <c r="B435" i="61"/>
  <c r="B436" i="61"/>
  <c r="B437" i="61"/>
  <c r="B438" i="61"/>
  <c r="B439" i="61"/>
  <c r="B440" i="61"/>
  <c r="B441" i="61"/>
  <c r="B442" i="61"/>
  <c r="B446" i="61"/>
  <c r="B447" i="61"/>
  <c r="B448" i="61"/>
  <c r="B449" i="61"/>
  <c r="B450" i="61"/>
  <c r="B451" i="61"/>
  <c r="B452" i="61"/>
  <c r="B453" i="61"/>
  <c r="B454" i="61"/>
  <c r="B455" i="61"/>
  <c r="B456" i="61"/>
  <c r="B457" i="61"/>
  <c r="B239" i="61"/>
  <c r="D435" i="61"/>
  <c r="E435" i="61" s="1"/>
  <c r="F435" i="61"/>
  <c r="G435" i="61" s="1"/>
  <c r="H435" i="61"/>
  <c r="I435" i="61"/>
  <c r="J435" i="61" s="1"/>
  <c r="AC435" i="61"/>
  <c r="D436" i="61"/>
  <c r="E436" i="61" s="1"/>
  <c r="F436" i="61"/>
  <c r="G436" i="61" s="1"/>
  <c r="H436" i="61"/>
  <c r="I436" i="61"/>
  <c r="AB436" i="61" s="1"/>
  <c r="AC436" i="61"/>
  <c r="D437" i="61"/>
  <c r="E437" i="61" s="1"/>
  <c r="F437" i="61"/>
  <c r="G437" i="61" s="1"/>
  <c r="H437" i="61"/>
  <c r="I437" i="61"/>
  <c r="J437" i="61" s="1"/>
  <c r="AC437" i="61"/>
  <c r="D438" i="61"/>
  <c r="E438" i="61" s="1"/>
  <c r="F438" i="61"/>
  <c r="G438" i="61" s="1"/>
  <c r="H438" i="61"/>
  <c r="I438" i="61"/>
  <c r="O438" i="61" s="1"/>
  <c r="AC438" i="61"/>
  <c r="D439" i="61"/>
  <c r="E439" i="61" s="1"/>
  <c r="F439" i="61"/>
  <c r="G439" i="61" s="1"/>
  <c r="H439" i="61"/>
  <c r="I439" i="61"/>
  <c r="AC439" i="61"/>
  <c r="D440" i="61"/>
  <c r="E440" i="61" s="1"/>
  <c r="F440" i="61"/>
  <c r="G440" i="61" s="1"/>
  <c r="H440" i="61"/>
  <c r="I440" i="61"/>
  <c r="W440" i="61" s="1"/>
  <c r="AC440" i="61"/>
  <c r="D441" i="61"/>
  <c r="E441" i="61" s="1"/>
  <c r="F441" i="61"/>
  <c r="G441" i="61" s="1"/>
  <c r="H441" i="61"/>
  <c r="I441" i="61"/>
  <c r="AC441" i="61"/>
  <c r="D442" i="61"/>
  <c r="E442" i="61" s="1"/>
  <c r="F442" i="61"/>
  <c r="G442" i="61" s="1"/>
  <c r="H442" i="61"/>
  <c r="I442" i="61"/>
  <c r="J442" i="61" s="1"/>
  <c r="AC442" i="61"/>
  <c r="D446" i="61"/>
  <c r="E446" i="61" s="1"/>
  <c r="C444" i="61" s="1"/>
  <c r="F446" i="61"/>
  <c r="G446" i="61" s="1"/>
  <c r="H446" i="61"/>
  <c r="I446" i="61"/>
  <c r="J446" i="61" s="1"/>
  <c r="AC446" i="61"/>
  <c r="D447" i="61"/>
  <c r="E447" i="61" s="1"/>
  <c r="F447" i="61"/>
  <c r="G447" i="61" s="1"/>
  <c r="H447" i="61"/>
  <c r="I447" i="61"/>
  <c r="V447" i="61" s="1"/>
  <c r="AC447" i="61"/>
  <c r="D448" i="61"/>
  <c r="E448" i="61" s="1"/>
  <c r="F448" i="61"/>
  <c r="G448" i="61" s="1"/>
  <c r="H448" i="61"/>
  <c r="I448" i="61"/>
  <c r="J448" i="61" s="1"/>
  <c r="AC448" i="61"/>
  <c r="D449" i="61"/>
  <c r="E449" i="61" s="1"/>
  <c r="F449" i="61"/>
  <c r="G449" i="61" s="1"/>
  <c r="H449" i="61"/>
  <c r="I449" i="61"/>
  <c r="O449" i="61" s="1"/>
  <c r="AC449" i="61"/>
  <c r="D450" i="61"/>
  <c r="E450" i="61" s="1"/>
  <c r="F450" i="61"/>
  <c r="G450" i="61" s="1"/>
  <c r="H450" i="61"/>
  <c r="I450" i="61"/>
  <c r="K450" i="61" s="1"/>
  <c r="AC450" i="61"/>
  <c r="D451" i="61"/>
  <c r="E451" i="61" s="1"/>
  <c r="F451" i="61"/>
  <c r="G451" i="61" s="1"/>
  <c r="H451" i="61"/>
  <c r="I451" i="61"/>
  <c r="V451" i="61" s="1"/>
  <c r="AC451" i="61"/>
  <c r="D452" i="61"/>
  <c r="E452" i="61" s="1"/>
  <c r="F452" i="61"/>
  <c r="G452" i="61" s="1"/>
  <c r="H452" i="61"/>
  <c r="I452" i="61"/>
  <c r="K452" i="61" s="1"/>
  <c r="AC452" i="61"/>
  <c r="D453" i="61"/>
  <c r="E453" i="61" s="1"/>
  <c r="F453" i="61"/>
  <c r="G453" i="61" s="1"/>
  <c r="H453" i="61"/>
  <c r="I453" i="61"/>
  <c r="X453" i="61" s="1"/>
  <c r="AC453" i="61"/>
  <c r="D454" i="61"/>
  <c r="E454" i="61" s="1"/>
  <c r="F454" i="61"/>
  <c r="G454" i="61" s="1"/>
  <c r="H454" i="61"/>
  <c r="I454" i="61"/>
  <c r="O454" i="61" s="1"/>
  <c r="AC454" i="61"/>
  <c r="D455" i="61"/>
  <c r="E455" i="61" s="1"/>
  <c r="F455" i="61"/>
  <c r="G455" i="61" s="1"/>
  <c r="H455" i="61"/>
  <c r="I455" i="61"/>
  <c r="J455" i="61" s="1"/>
  <c r="AC455" i="61"/>
  <c r="D456" i="61"/>
  <c r="E456" i="61" s="1"/>
  <c r="F456" i="61"/>
  <c r="G456" i="61" s="1"/>
  <c r="H456" i="61"/>
  <c r="I456" i="61"/>
  <c r="W456" i="61" s="1"/>
  <c r="AC456" i="61"/>
  <c r="D457" i="61"/>
  <c r="E457" i="61" s="1"/>
  <c r="F457" i="61"/>
  <c r="G457" i="61" s="1"/>
  <c r="H457" i="61"/>
  <c r="I457" i="61"/>
  <c r="O457" i="61" s="1"/>
  <c r="AC457" i="61"/>
  <c r="D407" i="61"/>
  <c r="E407" i="61" s="1"/>
  <c r="F407" i="61"/>
  <c r="G407" i="61" s="1"/>
  <c r="H407" i="61"/>
  <c r="I407" i="61"/>
  <c r="J407" i="61" s="1"/>
  <c r="AC407" i="61"/>
  <c r="D408" i="61"/>
  <c r="E408" i="61" s="1"/>
  <c r="F408" i="61"/>
  <c r="G408" i="61" s="1"/>
  <c r="H408" i="61"/>
  <c r="I408" i="61"/>
  <c r="U408" i="61" s="1"/>
  <c r="AC408" i="61"/>
  <c r="D409" i="61"/>
  <c r="E409" i="61" s="1"/>
  <c r="F409" i="61"/>
  <c r="G409" i="61" s="1"/>
  <c r="H409" i="61"/>
  <c r="I409" i="61"/>
  <c r="AC409" i="61"/>
  <c r="D410" i="61"/>
  <c r="E410" i="61" s="1"/>
  <c r="F410" i="61"/>
  <c r="G410" i="61" s="1"/>
  <c r="H410" i="61"/>
  <c r="I410" i="61"/>
  <c r="AC410" i="61"/>
  <c r="D411" i="61"/>
  <c r="E411" i="61" s="1"/>
  <c r="F411" i="61"/>
  <c r="G411" i="61" s="1"/>
  <c r="H411" i="61"/>
  <c r="I411" i="61"/>
  <c r="J411" i="61" s="1"/>
  <c r="AC411" i="61"/>
  <c r="D412" i="61"/>
  <c r="E412" i="61" s="1"/>
  <c r="F412" i="61"/>
  <c r="G412" i="61" s="1"/>
  <c r="H412" i="61"/>
  <c r="I412" i="61"/>
  <c r="V412" i="61" s="1"/>
  <c r="AC412" i="61"/>
  <c r="D416" i="61"/>
  <c r="E416" i="61" s="1"/>
  <c r="C414" i="61" s="1"/>
  <c r="F416" i="61"/>
  <c r="G416" i="61" s="1"/>
  <c r="H416" i="61"/>
  <c r="I416" i="61"/>
  <c r="K416" i="61" s="1"/>
  <c r="AC416" i="61"/>
  <c r="D417" i="61"/>
  <c r="E417" i="61" s="1"/>
  <c r="F417" i="61"/>
  <c r="G417" i="61" s="1"/>
  <c r="H417" i="61"/>
  <c r="I417" i="61"/>
  <c r="O417" i="61" s="1"/>
  <c r="AC417" i="61"/>
  <c r="D418" i="61"/>
  <c r="E418" i="61" s="1"/>
  <c r="F418" i="61"/>
  <c r="G418" i="61" s="1"/>
  <c r="H418" i="61"/>
  <c r="I418" i="61"/>
  <c r="W418" i="61" s="1"/>
  <c r="AC418" i="61"/>
  <c r="D419" i="61"/>
  <c r="E419" i="61" s="1"/>
  <c r="F419" i="61"/>
  <c r="G419" i="61" s="1"/>
  <c r="H419" i="61"/>
  <c r="I419" i="61"/>
  <c r="V419" i="61" s="1"/>
  <c r="AC419" i="61"/>
  <c r="D420" i="61"/>
  <c r="E420" i="61" s="1"/>
  <c r="F420" i="61"/>
  <c r="G420" i="61" s="1"/>
  <c r="H420" i="61"/>
  <c r="I420" i="61"/>
  <c r="W420" i="61" s="1"/>
  <c r="AC420" i="61"/>
  <c r="D421" i="61"/>
  <c r="E421" i="61" s="1"/>
  <c r="F421" i="61"/>
  <c r="G421" i="61" s="1"/>
  <c r="H421" i="61"/>
  <c r="I421" i="61"/>
  <c r="O421" i="61" s="1"/>
  <c r="AC421" i="61"/>
  <c r="D422" i="61"/>
  <c r="E422" i="61" s="1"/>
  <c r="F422" i="61"/>
  <c r="G422" i="61" s="1"/>
  <c r="H422" i="61"/>
  <c r="I422" i="61"/>
  <c r="J422" i="61" s="1"/>
  <c r="AC422" i="61"/>
  <c r="D423" i="61"/>
  <c r="E423" i="61" s="1"/>
  <c r="F423" i="61"/>
  <c r="G423" i="61" s="1"/>
  <c r="H423" i="61"/>
  <c r="I423" i="61"/>
  <c r="V423" i="61" s="1"/>
  <c r="AC423" i="61"/>
  <c r="D424" i="61"/>
  <c r="E424" i="61" s="1"/>
  <c r="F424" i="61"/>
  <c r="G424" i="61" s="1"/>
  <c r="H424" i="61"/>
  <c r="I424" i="61"/>
  <c r="K424" i="61" s="1"/>
  <c r="AC424" i="61"/>
  <c r="D425" i="61"/>
  <c r="E425" i="61" s="1"/>
  <c r="F425" i="61"/>
  <c r="G425" i="61" s="1"/>
  <c r="H425" i="61"/>
  <c r="I425" i="61"/>
  <c r="X425" i="61" s="1"/>
  <c r="AC425" i="61"/>
  <c r="D426" i="61"/>
  <c r="E426" i="61" s="1"/>
  <c r="F426" i="61"/>
  <c r="G426" i="61" s="1"/>
  <c r="H426" i="61"/>
  <c r="I426" i="61"/>
  <c r="O426" i="61" s="1"/>
  <c r="AC426" i="61"/>
  <c r="D427" i="61"/>
  <c r="E427" i="61" s="1"/>
  <c r="F427" i="61"/>
  <c r="G427" i="61" s="1"/>
  <c r="H427" i="61"/>
  <c r="I427" i="61"/>
  <c r="V427" i="61" s="1"/>
  <c r="AC427" i="61"/>
  <c r="D431" i="61"/>
  <c r="E431" i="61" s="1"/>
  <c r="C429" i="61" s="1"/>
  <c r="F431" i="61"/>
  <c r="G431" i="61" s="1"/>
  <c r="H431" i="61"/>
  <c r="I431" i="61"/>
  <c r="AC431" i="61"/>
  <c r="D432" i="61"/>
  <c r="E432" i="61" s="1"/>
  <c r="F432" i="61"/>
  <c r="G432" i="61" s="1"/>
  <c r="H432" i="61"/>
  <c r="I432" i="61"/>
  <c r="AC432" i="61"/>
  <c r="D433" i="61"/>
  <c r="E433" i="61" s="1"/>
  <c r="F433" i="61"/>
  <c r="G433" i="61" s="1"/>
  <c r="H433" i="61"/>
  <c r="I433" i="61"/>
  <c r="U433" i="61" s="1"/>
  <c r="AC433" i="61"/>
  <c r="D434" i="61"/>
  <c r="E434" i="61" s="1"/>
  <c r="F434" i="61"/>
  <c r="G434" i="61" s="1"/>
  <c r="H434" i="61"/>
  <c r="I434" i="61"/>
  <c r="V434" i="61" s="1"/>
  <c r="AC434" i="61"/>
  <c r="D350" i="61"/>
  <c r="E350" i="61" s="1"/>
  <c r="F350" i="61"/>
  <c r="G350" i="61" s="1"/>
  <c r="H350" i="61"/>
  <c r="I350" i="61"/>
  <c r="U350" i="61" s="1"/>
  <c r="AC350" i="61"/>
  <c r="D351" i="61"/>
  <c r="E351" i="61" s="1"/>
  <c r="F351" i="61"/>
  <c r="G351" i="61" s="1"/>
  <c r="H351" i="61"/>
  <c r="I351" i="61"/>
  <c r="J351" i="61" s="1"/>
  <c r="AC351" i="61"/>
  <c r="D352" i="61"/>
  <c r="E352" i="61" s="1"/>
  <c r="F352" i="61"/>
  <c r="G352" i="61" s="1"/>
  <c r="H352" i="61"/>
  <c r="I352" i="61"/>
  <c r="W352" i="61" s="1"/>
  <c r="AC352" i="61"/>
  <c r="D353" i="61"/>
  <c r="E353" i="61" s="1"/>
  <c r="F353" i="61"/>
  <c r="G353" i="61" s="1"/>
  <c r="H353" i="61"/>
  <c r="I353" i="61"/>
  <c r="O353" i="61" s="1"/>
  <c r="AC353" i="61"/>
  <c r="D354" i="61"/>
  <c r="E354" i="61" s="1"/>
  <c r="F354" i="61"/>
  <c r="G354" i="61" s="1"/>
  <c r="H354" i="61"/>
  <c r="I354" i="61"/>
  <c r="J354" i="61" s="1"/>
  <c r="AC354" i="61"/>
  <c r="D355" i="61"/>
  <c r="E355" i="61" s="1"/>
  <c r="F355" i="61"/>
  <c r="G355" i="61" s="1"/>
  <c r="H355" i="61"/>
  <c r="I355" i="61"/>
  <c r="AC355" i="61"/>
  <c r="D359" i="61"/>
  <c r="E359" i="61" s="1"/>
  <c r="C357" i="61" s="1"/>
  <c r="F359" i="61"/>
  <c r="G359" i="61" s="1"/>
  <c r="H359" i="61"/>
  <c r="I359" i="61"/>
  <c r="K359" i="61" s="1"/>
  <c r="AC359" i="61"/>
  <c r="D360" i="61"/>
  <c r="E360" i="61" s="1"/>
  <c r="F360" i="61"/>
  <c r="G360" i="61" s="1"/>
  <c r="H360" i="61"/>
  <c r="I360" i="61"/>
  <c r="V360" i="61" s="1"/>
  <c r="AC360" i="61"/>
  <c r="D361" i="61"/>
  <c r="E361" i="61" s="1"/>
  <c r="F361" i="61"/>
  <c r="G361" i="61" s="1"/>
  <c r="H361" i="61"/>
  <c r="I361" i="61"/>
  <c r="AC361" i="61"/>
  <c r="D362" i="61"/>
  <c r="E362" i="61" s="1"/>
  <c r="F362" i="61"/>
  <c r="G362" i="61" s="1"/>
  <c r="H362" i="61"/>
  <c r="I362" i="61"/>
  <c r="J362" i="61" s="1"/>
  <c r="AC362" i="61"/>
  <c r="D363" i="61"/>
  <c r="E363" i="61" s="1"/>
  <c r="F363" i="61"/>
  <c r="G363" i="61" s="1"/>
  <c r="H363" i="61"/>
  <c r="I363" i="61"/>
  <c r="W363" i="61" s="1"/>
  <c r="AC363" i="61"/>
  <c r="D364" i="61"/>
  <c r="E364" i="61" s="1"/>
  <c r="F364" i="61"/>
  <c r="G364" i="61" s="1"/>
  <c r="H364" i="61"/>
  <c r="I364" i="61"/>
  <c r="O364" i="61" s="1"/>
  <c r="AC364" i="61"/>
  <c r="D365" i="61"/>
  <c r="E365" i="61" s="1"/>
  <c r="F365" i="61"/>
  <c r="G365" i="61" s="1"/>
  <c r="H365" i="61"/>
  <c r="I365" i="61"/>
  <c r="J365" i="61" s="1"/>
  <c r="AC365" i="61"/>
  <c r="D366" i="61"/>
  <c r="E366" i="61" s="1"/>
  <c r="F366" i="61"/>
  <c r="G366" i="61" s="1"/>
  <c r="H366" i="61"/>
  <c r="I366" i="61"/>
  <c r="V366" i="61" s="1"/>
  <c r="AC366" i="61"/>
  <c r="D367" i="61"/>
  <c r="E367" i="61" s="1"/>
  <c r="F367" i="61"/>
  <c r="G367" i="61" s="1"/>
  <c r="H367" i="61"/>
  <c r="I367" i="61"/>
  <c r="K367" i="61" s="1"/>
  <c r="AC367" i="61"/>
  <c r="D368" i="61"/>
  <c r="E368" i="61" s="1"/>
  <c r="F368" i="61"/>
  <c r="G368" i="61" s="1"/>
  <c r="H368" i="61"/>
  <c r="I368" i="61"/>
  <c r="J368" i="61" s="1"/>
  <c r="AC368" i="61"/>
  <c r="D369" i="61"/>
  <c r="E369" i="61" s="1"/>
  <c r="F369" i="61"/>
  <c r="G369" i="61" s="1"/>
  <c r="H369" i="61"/>
  <c r="I369" i="61"/>
  <c r="U369" i="61" s="1"/>
  <c r="AC369" i="61"/>
  <c r="D370" i="61"/>
  <c r="E370" i="61" s="1"/>
  <c r="F370" i="61"/>
  <c r="G370" i="61" s="1"/>
  <c r="H370" i="61"/>
  <c r="I370" i="61"/>
  <c r="J370" i="61" s="1"/>
  <c r="AC370" i="61"/>
  <c r="D374" i="61"/>
  <c r="E374" i="61" s="1"/>
  <c r="C372" i="61" s="1"/>
  <c r="F374" i="61"/>
  <c r="G374" i="61" s="1"/>
  <c r="H374" i="61"/>
  <c r="I374" i="61"/>
  <c r="V374" i="61" s="1"/>
  <c r="AC374" i="61"/>
  <c r="D375" i="61"/>
  <c r="E375" i="61" s="1"/>
  <c r="F375" i="61"/>
  <c r="G375" i="61" s="1"/>
  <c r="H375" i="61"/>
  <c r="I375" i="61"/>
  <c r="O375" i="61" s="1"/>
  <c r="AC375" i="61"/>
  <c r="D376" i="61"/>
  <c r="E376" i="61" s="1"/>
  <c r="F376" i="61"/>
  <c r="G376" i="61" s="1"/>
  <c r="H376" i="61"/>
  <c r="I376" i="61"/>
  <c r="K376" i="61" s="1"/>
  <c r="AC376" i="61"/>
  <c r="D377" i="61"/>
  <c r="E377" i="61" s="1"/>
  <c r="F377" i="61"/>
  <c r="G377" i="61" s="1"/>
  <c r="H377" i="61"/>
  <c r="I377" i="61"/>
  <c r="V377" i="61" s="1"/>
  <c r="AC377" i="61"/>
  <c r="D378" i="61"/>
  <c r="E378" i="61" s="1"/>
  <c r="F378" i="61"/>
  <c r="G378" i="61" s="1"/>
  <c r="H378" i="61"/>
  <c r="I378" i="61"/>
  <c r="AC378" i="61"/>
  <c r="D379" i="61"/>
  <c r="E379" i="61" s="1"/>
  <c r="F379" i="61"/>
  <c r="G379" i="61" s="1"/>
  <c r="H379" i="61"/>
  <c r="I379" i="61"/>
  <c r="X379" i="61" s="1"/>
  <c r="AC379" i="61"/>
  <c r="D380" i="61"/>
  <c r="E380" i="61" s="1"/>
  <c r="F380" i="61"/>
  <c r="G380" i="61" s="1"/>
  <c r="H380" i="61"/>
  <c r="I380" i="61"/>
  <c r="U380" i="61" s="1"/>
  <c r="AC380" i="61"/>
  <c r="D381" i="61"/>
  <c r="E381" i="61" s="1"/>
  <c r="F381" i="61"/>
  <c r="G381" i="61" s="1"/>
  <c r="H381" i="61"/>
  <c r="I381" i="61"/>
  <c r="J381" i="61" s="1"/>
  <c r="AC381" i="61"/>
  <c r="D382" i="61"/>
  <c r="E382" i="61" s="1"/>
  <c r="F382" i="61"/>
  <c r="G382" i="61" s="1"/>
  <c r="H382" i="61"/>
  <c r="I382" i="61"/>
  <c r="W382" i="61" s="1"/>
  <c r="AC382" i="61"/>
  <c r="D383" i="61"/>
  <c r="E383" i="61" s="1"/>
  <c r="F383" i="61"/>
  <c r="G383" i="61" s="1"/>
  <c r="H383" i="61"/>
  <c r="I383" i="61"/>
  <c r="O383" i="61" s="1"/>
  <c r="AC383" i="61"/>
  <c r="D384" i="61"/>
  <c r="E384" i="61" s="1"/>
  <c r="F384" i="61"/>
  <c r="G384" i="61" s="1"/>
  <c r="H384" i="61"/>
  <c r="I384" i="61"/>
  <c r="J384" i="61" s="1"/>
  <c r="AC384" i="61"/>
  <c r="D385" i="61"/>
  <c r="E385" i="61" s="1"/>
  <c r="F385" i="61"/>
  <c r="G385" i="61" s="1"/>
  <c r="H385" i="61"/>
  <c r="I385" i="61"/>
  <c r="V385" i="61" s="1"/>
  <c r="AC385" i="61"/>
  <c r="D389" i="61"/>
  <c r="E389" i="61" s="1"/>
  <c r="C387" i="61" s="1"/>
  <c r="F389" i="61"/>
  <c r="G389" i="61" s="1"/>
  <c r="H389" i="61"/>
  <c r="I389" i="61"/>
  <c r="K389" i="61" s="1"/>
  <c r="AC389" i="61"/>
  <c r="D390" i="61"/>
  <c r="E390" i="61" s="1"/>
  <c r="F390" i="61"/>
  <c r="G390" i="61" s="1"/>
  <c r="H390" i="61"/>
  <c r="I390" i="61"/>
  <c r="J390" i="61" s="1"/>
  <c r="AC390" i="61"/>
  <c r="D391" i="61"/>
  <c r="E391" i="61" s="1"/>
  <c r="F391" i="61"/>
  <c r="G391" i="61" s="1"/>
  <c r="H391" i="61"/>
  <c r="I391" i="61"/>
  <c r="U391" i="61" s="1"/>
  <c r="AC391" i="61"/>
  <c r="D392" i="61"/>
  <c r="E392" i="61" s="1"/>
  <c r="F392" i="61"/>
  <c r="G392" i="61" s="1"/>
  <c r="H392" i="61"/>
  <c r="I392" i="61"/>
  <c r="J392" i="61" s="1"/>
  <c r="AC392" i="61"/>
  <c r="D393" i="61"/>
  <c r="E393" i="61" s="1"/>
  <c r="F393" i="61"/>
  <c r="G393" i="61" s="1"/>
  <c r="H393" i="61"/>
  <c r="I393" i="61"/>
  <c r="W393" i="61" s="1"/>
  <c r="AC393" i="61"/>
  <c r="D394" i="61"/>
  <c r="E394" i="61" s="1"/>
  <c r="F394" i="61"/>
  <c r="G394" i="61" s="1"/>
  <c r="H394" i="61"/>
  <c r="I394" i="61"/>
  <c r="W394" i="61" s="1"/>
  <c r="AC394" i="61"/>
  <c r="D395" i="61"/>
  <c r="E395" i="61" s="1"/>
  <c r="F395" i="61"/>
  <c r="G395" i="61" s="1"/>
  <c r="H395" i="61"/>
  <c r="I395" i="61"/>
  <c r="K395" i="61" s="1"/>
  <c r="AC395" i="61"/>
  <c r="D396" i="61"/>
  <c r="E396" i="61" s="1"/>
  <c r="F396" i="61"/>
  <c r="G396" i="61" s="1"/>
  <c r="H396" i="61"/>
  <c r="I396" i="61"/>
  <c r="V396" i="61" s="1"/>
  <c r="AC396" i="61"/>
  <c r="D397" i="61"/>
  <c r="E397" i="61" s="1"/>
  <c r="F397" i="61"/>
  <c r="G397" i="61" s="1"/>
  <c r="H397" i="61"/>
  <c r="I397" i="61"/>
  <c r="K397" i="61" s="1"/>
  <c r="AC397" i="61"/>
  <c r="D398" i="61"/>
  <c r="E398" i="61" s="1"/>
  <c r="F398" i="61"/>
  <c r="G398" i="61" s="1"/>
  <c r="H398" i="61"/>
  <c r="I398" i="61"/>
  <c r="J398" i="61" s="1"/>
  <c r="AC398" i="61"/>
  <c r="D399" i="61"/>
  <c r="E399" i="61" s="1"/>
  <c r="F399" i="61"/>
  <c r="G399" i="61" s="1"/>
  <c r="H399" i="61"/>
  <c r="I399" i="61"/>
  <c r="U399" i="61" s="1"/>
  <c r="AC399" i="61"/>
  <c r="D400" i="61"/>
  <c r="E400" i="61" s="1"/>
  <c r="F400" i="61"/>
  <c r="G400" i="61" s="1"/>
  <c r="H400" i="61"/>
  <c r="I400" i="61"/>
  <c r="J400" i="61" s="1"/>
  <c r="AC400" i="61"/>
  <c r="D404" i="61"/>
  <c r="E404" i="61" s="1"/>
  <c r="C402" i="61" s="1"/>
  <c r="F404" i="61"/>
  <c r="G404" i="61" s="1"/>
  <c r="H404" i="61"/>
  <c r="I404" i="61"/>
  <c r="V404" i="61" s="1"/>
  <c r="AC404" i="61"/>
  <c r="D405" i="61"/>
  <c r="E405" i="61" s="1"/>
  <c r="F405" i="61"/>
  <c r="G405" i="61" s="1"/>
  <c r="H405" i="61"/>
  <c r="I405" i="61"/>
  <c r="K405" i="61" s="1"/>
  <c r="AC405" i="61"/>
  <c r="D406" i="61"/>
  <c r="E406" i="61" s="1"/>
  <c r="F406" i="61"/>
  <c r="G406" i="61" s="1"/>
  <c r="H406" i="61"/>
  <c r="I406" i="61"/>
  <c r="O406" i="61" s="1"/>
  <c r="AC406" i="61"/>
  <c r="D250" i="61"/>
  <c r="E250" i="61" s="1"/>
  <c r="F250" i="61"/>
  <c r="G250" i="61" s="1"/>
  <c r="H250" i="61"/>
  <c r="I250" i="61"/>
  <c r="Z250" i="61" s="1"/>
  <c r="AC250" i="61"/>
  <c r="D254" i="61"/>
  <c r="E254" i="61" s="1"/>
  <c r="F254" i="61"/>
  <c r="G254" i="61" s="1"/>
  <c r="H254" i="61"/>
  <c r="I254" i="61"/>
  <c r="O254" i="61" s="1"/>
  <c r="AC254" i="61"/>
  <c r="D255" i="61"/>
  <c r="E255" i="61" s="1"/>
  <c r="F255" i="61"/>
  <c r="G255" i="61" s="1"/>
  <c r="H255" i="61"/>
  <c r="I255" i="61"/>
  <c r="X255" i="61" s="1"/>
  <c r="AC255" i="61"/>
  <c r="D256" i="61"/>
  <c r="E256" i="61" s="1"/>
  <c r="F256" i="61"/>
  <c r="G256" i="61" s="1"/>
  <c r="H256" i="61"/>
  <c r="I256" i="61"/>
  <c r="AC256" i="61"/>
  <c r="D257" i="61"/>
  <c r="E257" i="61" s="1"/>
  <c r="F257" i="61"/>
  <c r="G257" i="61" s="1"/>
  <c r="H257" i="61"/>
  <c r="I257" i="61"/>
  <c r="AC257" i="61"/>
  <c r="D258" i="61"/>
  <c r="E258" i="61" s="1"/>
  <c r="F258" i="61"/>
  <c r="G258" i="61" s="1"/>
  <c r="H258" i="61"/>
  <c r="I258" i="61"/>
  <c r="W258" i="61" s="1"/>
  <c r="AC258" i="61"/>
  <c r="D259" i="61"/>
  <c r="E259" i="61" s="1"/>
  <c r="F259" i="61"/>
  <c r="G259" i="61" s="1"/>
  <c r="H259" i="61"/>
  <c r="I259" i="61"/>
  <c r="K259" i="61" s="1"/>
  <c r="AC259" i="61"/>
  <c r="D260" i="61"/>
  <c r="E260" i="61" s="1"/>
  <c r="F260" i="61"/>
  <c r="G260" i="61" s="1"/>
  <c r="H260" i="61"/>
  <c r="I260" i="61"/>
  <c r="J260" i="61" s="1"/>
  <c r="AC260" i="61"/>
  <c r="D261" i="61"/>
  <c r="E261" i="61" s="1"/>
  <c r="F261" i="61"/>
  <c r="G261" i="61" s="1"/>
  <c r="H261" i="61"/>
  <c r="I261" i="61"/>
  <c r="O261" i="61" s="1"/>
  <c r="AC261" i="61"/>
  <c r="D262" i="61"/>
  <c r="E262" i="61" s="1"/>
  <c r="F262" i="61"/>
  <c r="G262" i="61" s="1"/>
  <c r="H262" i="61"/>
  <c r="I262" i="61"/>
  <c r="K262" i="61" s="1"/>
  <c r="AC262" i="61"/>
  <c r="D263" i="61"/>
  <c r="E263" i="61" s="1"/>
  <c r="F263" i="61"/>
  <c r="G263" i="61" s="1"/>
  <c r="H263" i="61"/>
  <c r="I263" i="61"/>
  <c r="K263" i="61" s="1"/>
  <c r="AC263" i="61"/>
  <c r="D264" i="61"/>
  <c r="E264" i="61" s="1"/>
  <c r="F264" i="61"/>
  <c r="G264" i="61" s="1"/>
  <c r="H264" i="61"/>
  <c r="I264" i="61"/>
  <c r="U264" i="61" s="1"/>
  <c r="AC264" i="61"/>
  <c r="D265" i="61"/>
  <c r="E265" i="61" s="1"/>
  <c r="F265" i="61"/>
  <c r="G265" i="61" s="1"/>
  <c r="H265" i="61"/>
  <c r="I265" i="61"/>
  <c r="AC265" i="61"/>
  <c r="D269" i="61"/>
  <c r="F269" i="61"/>
  <c r="G269" i="61" s="1"/>
  <c r="H269" i="61"/>
  <c r="I269" i="61"/>
  <c r="W269" i="61" s="1"/>
  <c r="AC269" i="61"/>
  <c r="D270" i="61"/>
  <c r="E270" i="61" s="1"/>
  <c r="F270" i="61"/>
  <c r="G270" i="61" s="1"/>
  <c r="H270" i="61"/>
  <c r="I270" i="61"/>
  <c r="K270" i="61" s="1"/>
  <c r="AC270" i="61"/>
  <c r="D271" i="61"/>
  <c r="E271" i="61" s="1"/>
  <c r="F271" i="61"/>
  <c r="G271" i="61" s="1"/>
  <c r="H271" i="61"/>
  <c r="I271" i="61"/>
  <c r="J271" i="61" s="1"/>
  <c r="AC271" i="61"/>
  <c r="D272" i="61"/>
  <c r="E272" i="61" s="1"/>
  <c r="F272" i="61"/>
  <c r="G272" i="61" s="1"/>
  <c r="H272" i="61"/>
  <c r="I272" i="61"/>
  <c r="J272" i="61" s="1"/>
  <c r="AC272" i="61"/>
  <c r="D273" i="61"/>
  <c r="E273" i="61" s="1"/>
  <c r="F273" i="61"/>
  <c r="G273" i="61" s="1"/>
  <c r="H273" i="61"/>
  <c r="I273" i="61"/>
  <c r="V273" i="61" s="1"/>
  <c r="AC273" i="61"/>
  <c r="D274" i="61"/>
  <c r="E274" i="61" s="1"/>
  <c r="F274" i="61"/>
  <c r="G274" i="61" s="1"/>
  <c r="H274" i="61"/>
  <c r="I274" i="61"/>
  <c r="J274" i="61" s="1"/>
  <c r="AC274" i="61"/>
  <c r="D275" i="61"/>
  <c r="E275" i="61" s="1"/>
  <c r="F275" i="61"/>
  <c r="G275" i="61" s="1"/>
  <c r="H275" i="61"/>
  <c r="I275" i="61"/>
  <c r="U275" i="61" s="1"/>
  <c r="AC275" i="61"/>
  <c r="D276" i="61"/>
  <c r="E276" i="61" s="1"/>
  <c r="F276" i="61"/>
  <c r="G276" i="61" s="1"/>
  <c r="H276" i="61"/>
  <c r="I276" i="61"/>
  <c r="AC276" i="61"/>
  <c r="D277" i="61"/>
  <c r="E277" i="61" s="1"/>
  <c r="F277" i="61"/>
  <c r="G277" i="61" s="1"/>
  <c r="H277" i="61"/>
  <c r="I277" i="61"/>
  <c r="X277" i="61" s="1"/>
  <c r="AC277" i="61"/>
  <c r="D278" i="61"/>
  <c r="E278" i="61" s="1"/>
  <c r="F278" i="61"/>
  <c r="G278" i="61" s="1"/>
  <c r="H278" i="61"/>
  <c r="I278" i="61"/>
  <c r="Y278" i="61" s="1"/>
  <c r="AC278" i="61"/>
  <c r="D279" i="61"/>
  <c r="E279" i="61" s="1"/>
  <c r="F279" i="61"/>
  <c r="G279" i="61" s="1"/>
  <c r="H279" i="61"/>
  <c r="I279" i="61"/>
  <c r="J279" i="61" s="1"/>
  <c r="AC279" i="61"/>
  <c r="D280" i="61"/>
  <c r="E280" i="61" s="1"/>
  <c r="F280" i="61"/>
  <c r="G280" i="61" s="1"/>
  <c r="H280" i="61"/>
  <c r="I280" i="61"/>
  <c r="J280" i="61" s="1"/>
  <c r="AC280" i="61"/>
  <c r="D284" i="61"/>
  <c r="F284" i="61"/>
  <c r="G284" i="61" s="1"/>
  <c r="H284" i="61"/>
  <c r="I284" i="61"/>
  <c r="O284" i="61" s="1"/>
  <c r="AC284" i="61"/>
  <c r="D285" i="61"/>
  <c r="E285" i="61" s="1"/>
  <c r="F285" i="61"/>
  <c r="G285" i="61" s="1"/>
  <c r="H285" i="61"/>
  <c r="I285" i="61"/>
  <c r="K285" i="61" s="1"/>
  <c r="AC285" i="61"/>
  <c r="D286" i="61"/>
  <c r="E286" i="61" s="1"/>
  <c r="F286" i="61"/>
  <c r="G286" i="61" s="1"/>
  <c r="H286" i="61"/>
  <c r="I286" i="61"/>
  <c r="U286" i="61" s="1"/>
  <c r="AC286" i="61"/>
  <c r="D287" i="61"/>
  <c r="E287" i="61" s="1"/>
  <c r="F287" i="61"/>
  <c r="G287" i="61" s="1"/>
  <c r="H287" i="61"/>
  <c r="I287" i="61"/>
  <c r="W287" i="61" s="1"/>
  <c r="AC287" i="61"/>
  <c r="D288" i="61"/>
  <c r="E288" i="61" s="1"/>
  <c r="F288" i="61"/>
  <c r="G288" i="61" s="1"/>
  <c r="H288" i="61"/>
  <c r="I288" i="61"/>
  <c r="X288" i="61" s="1"/>
  <c r="AC288" i="61"/>
  <c r="D289" i="61"/>
  <c r="E289" i="61" s="1"/>
  <c r="F289" i="61"/>
  <c r="G289" i="61" s="1"/>
  <c r="H289" i="61"/>
  <c r="I289" i="61"/>
  <c r="AC289" i="61"/>
  <c r="D290" i="61"/>
  <c r="E290" i="61" s="1"/>
  <c r="F290" i="61"/>
  <c r="G290" i="61" s="1"/>
  <c r="H290" i="61"/>
  <c r="I290" i="61"/>
  <c r="J290" i="61" s="1"/>
  <c r="AC290" i="61"/>
  <c r="D291" i="61"/>
  <c r="E291" i="61" s="1"/>
  <c r="F291" i="61"/>
  <c r="G291" i="61" s="1"/>
  <c r="H291" i="61"/>
  <c r="I291" i="61"/>
  <c r="O291" i="61" s="1"/>
  <c r="AC291" i="61"/>
  <c r="D292" i="61"/>
  <c r="E292" i="61" s="1"/>
  <c r="F292" i="61"/>
  <c r="G292" i="61" s="1"/>
  <c r="H292" i="61"/>
  <c r="I292" i="61"/>
  <c r="V292" i="61" s="1"/>
  <c r="AC292" i="61"/>
  <c r="D293" i="61"/>
  <c r="E293" i="61" s="1"/>
  <c r="F293" i="61"/>
  <c r="G293" i="61" s="1"/>
  <c r="H293" i="61"/>
  <c r="I293" i="61"/>
  <c r="J293" i="61" s="1"/>
  <c r="AC293" i="61"/>
  <c r="D294" i="61"/>
  <c r="E294" i="61" s="1"/>
  <c r="F294" i="61"/>
  <c r="G294" i="61" s="1"/>
  <c r="H294" i="61"/>
  <c r="I294" i="61"/>
  <c r="U294" i="61" s="1"/>
  <c r="AC294" i="61"/>
  <c r="D295" i="61"/>
  <c r="E295" i="61" s="1"/>
  <c r="F295" i="61"/>
  <c r="G295" i="61" s="1"/>
  <c r="H295" i="61"/>
  <c r="I295" i="61"/>
  <c r="W295" i="61" s="1"/>
  <c r="AC295" i="61"/>
  <c r="D299" i="61"/>
  <c r="E299" i="61" s="1"/>
  <c r="C297" i="61" s="1"/>
  <c r="F299" i="61"/>
  <c r="G299" i="61" s="1"/>
  <c r="H299" i="61"/>
  <c r="I299" i="61"/>
  <c r="X299" i="61" s="1"/>
  <c r="AC299" i="61"/>
  <c r="D300" i="61"/>
  <c r="E300" i="61" s="1"/>
  <c r="F300" i="61"/>
  <c r="G300" i="61" s="1"/>
  <c r="H300" i="61"/>
  <c r="I300" i="61"/>
  <c r="X300" i="61" s="1"/>
  <c r="AC300" i="61"/>
  <c r="D301" i="61"/>
  <c r="E301" i="61" s="1"/>
  <c r="F301" i="61"/>
  <c r="G301" i="61" s="1"/>
  <c r="H301" i="61"/>
  <c r="I301" i="61"/>
  <c r="J301" i="61" s="1"/>
  <c r="AC301" i="61"/>
  <c r="D302" i="61"/>
  <c r="E302" i="61" s="1"/>
  <c r="F302" i="61"/>
  <c r="G302" i="61" s="1"/>
  <c r="H302" i="61"/>
  <c r="I302" i="61"/>
  <c r="O302" i="61" s="1"/>
  <c r="AC302" i="61"/>
  <c r="D303" i="61"/>
  <c r="E303" i="61" s="1"/>
  <c r="F303" i="61"/>
  <c r="G303" i="61" s="1"/>
  <c r="H303" i="61"/>
  <c r="I303" i="61"/>
  <c r="K303" i="61" s="1"/>
  <c r="AC303" i="61"/>
  <c r="D304" i="61"/>
  <c r="E304" i="61" s="1"/>
  <c r="F304" i="61"/>
  <c r="G304" i="61" s="1"/>
  <c r="H304" i="61"/>
  <c r="I304" i="61"/>
  <c r="J304" i="61" s="1"/>
  <c r="AC304" i="61"/>
  <c r="D305" i="61"/>
  <c r="E305" i="61" s="1"/>
  <c r="F305" i="61"/>
  <c r="G305" i="61" s="1"/>
  <c r="H305" i="61"/>
  <c r="I305" i="61"/>
  <c r="J305" i="61" s="1"/>
  <c r="AC305" i="61"/>
  <c r="D306" i="61"/>
  <c r="E306" i="61" s="1"/>
  <c r="F306" i="61"/>
  <c r="G306" i="61" s="1"/>
  <c r="H306" i="61"/>
  <c r="I306" i="61"/>
  <c r="V306" i="61" s="1"/>
  <c r="AC306" i="61"/>
  <c r="D307" i="61"/>
  <c r="E307" i="61" s="1"/>
  <c r="F307" i="61"/>
  <c r="G307" i="61" s="1"/>
  <c r="H307" i="61"/>
  <c r="I307" i="61"/>
  <c r="J307" i="61" s="1"/>
  <c r="AC307" i="61"/>
  <c r="D308" i="61"/>
  <c r="E308" i="61" s="1"/>
  <c r="F308" i="61"/>
  <c r="G308" i="61" s="1"/>
  <c r="H308" i="61"/>
  <c r="I308" i="61"/>
  <c r="AA308" i="61" s="1"/>
  <c r="AC308" i="61"/>
  <c r="D309" i="61"/>
  <c r="E309" i="61" s="1"/>
  <c r="F309" i="61"/>
  <c r="G309" i="61" s="1"/>
  <c r="H309" i="61"/>
  <c r="I309" i="61"/>
  <c r="J309" i="61" s="1"/>
  <c r="AC309" i="61"/>
  <c r="D310" i="61"/>
  <c r="E310" i="61" s="1"/>
  <c r="F310" i="61"/>
  <c r="G310" i="61" s="1"/>
  <c r="H310" i="61"/>
  <c r="I310" i="61"/>
  <c r="O310" i="61" s="1"/>
  <c r="AC310" i="61"/>
  <c r="D314" i="61"/>
  <c r="E314" i="61" s="1"/>
  <c r="C312" i="61" s="1"/>
  <c r="F314" i="61"/>
  <c r="G314" i="61" s="1"/>
  <c r="H314" i="61"/>
  <c r="I314" i="61"/>
  <c r="V314" i="61" s="1"/>
  <c r="AC314" i="61"/>
  <c r="D315" i="61"/>
  <c r="E315" i="61" s="1"/>
  <c r="F315" i="61"/>
  <c r="G315" i="61" s="1"/>
  <c r="H315" i="61"/>
  <c r="I315" i="61"/>
  <c r="J315" i="61" s="1"/>
  <c r="AC315" i="61"/>
  <c r="D316" i="61"/>
  <c r="E316" i="61" s="1"/>
  <c r="F316" i="61"/>
  <c r="G316" i="61" s="1"/>
  <c r="H316" i="61"/>
  <c r="I316" i="61"/>
  <c r="J316" i="61" s="1"/>
  <c r="AC316" i="61"/>
  <c r="D317" i="61"/>
  <c r="E317" i="61" s="1"/>
  <c r="F317" i="61"/>
  <c r="G317" i="61" s="1"/>
  <c r="H317" i="61"/>
  <c r="I317" i="61"/>
  <c r="V317" i="61" s="1"/>
  <c r="AC317" i="61"/>
  <c r="D318" i="61"/>
  <c r="E318" i="61" s="1"/>
  <c r="F318" i="61"/>
  <c r="G318" i="61" s="1"/>
  <c r="H318" i="61"/>
  <c r="I318" i="61"/>
  <c r="J318" i="61" s="1"/>
  <c r="AC318" i="61"/>
  <c r="D319" i="61"/>
  <c r="E319" i="61" s="1"/>
  <c r="F319" i="61"/>
  <c r="G319" i="61" s="1"/>
  <c r="H319" i="61"/>
  <c r="I319" i="61"/>
  <c r="K319" i="61" s="1"/>
  <c r="AC319" i="61"/>
  <c r="D320" i="61"/>
  <c r="E320" i="61" s="1"/>
  <c r="F320" i="61"/>
  <c r="G320" i="61" s="1"/>
  <c r="H320" i="61"/>
  <c r="I320" i="61"/>
  <c r="J320" i="61" s="1"/>
  <c r="AC320" i="61"/>
  <c r="D321" i="61"/>
  <c r="E321" i="61" s="1"/>
  <c r="F321" i="61"/>
  <c r="G321" i="61" s="1"/>
  <c r="H321" i="61"/>
  <c r="I321" i="61"/>
  <c r="O321" i="61" s="1"/>
  <c r="AC321" i="61"/>
  <c r="D322" i="61"/>
  <c r="E322" i="61" s="1"/>
  <c r="F322" i="61"/>
  <c r="G322" i="61" s="1"/>
  <c r="H322" i="61"/>
  <c r="I322" i="61"/>
  <c r="V322" i="61" s="1"/>
  <c r="AC322" i="61"/>
  <c r="D323" i="61"/>
  <c r="E323" i="61" s="1"/>
  <c r="F323" i="61"/>
  <c r="G323" i="61" s="1"/>
  <c r="H323" i="61"/>
  <c r="I323" i="61"/>
  <c r="AA323" i="61" s="1"/>
  <c r="AC323" i="61"/>
  <c r="D324" i="61"/>
  <c r="E324" i="61" s="1"/>
  <c r="F324" i="61"/>
  <c r="G324" i="61" s="1"/>
  <c r="H324" i="61"/>
  <c r="I324" i="61"/>
  <c r="U324" i="61" s="1"/>
  <c r="AC324" i="61"/>
  <c r="D325" i="61"/>
  <c r="E325" i="61" s="1"/>
  <c r="F325" i="61"/>
  <c r="G325" i="61" s="1"/>
  <c r="H325" i="61"/>
  <c r="I325" i="61"/>
  <c r="J325" i="61" s="1"/>
  <c r="AC325" i="61"/>
  <c r="D329" i="61"/>
  <c r="E329" i="61" s="1"/>
  <c r="C327" i="61" s="1"/>
  <c r="F329" i="61"/>
  <c r="G329" i="61" s="1"/>
  <c r="H329" i="61"/>
  <c r="I329" i="61"/>
  <c r="W329" i="61" s="1"/>
  <c r="AC329" i="61"/>
  <c r="D330" i="61"/>
  <c r="E330" i="61" s="1"/>
  <c r="F330" i="61"/>
  <c r="G330" i="61" s="1"/>
  <c r="H330" i="61"/>
  <c r="I330" i="61"/>
  <c r="O330" i="61" s="1"/>
  <c r="AC330" i="61"/>
  <c r="D331" i="61"/>
  <c r="E331" i="61" s="1"/>
  <c r="F331" i="61"/>
  <c r="G331" i="61" s="1"/>
  <c r="H331" i="61"/>
  <c r="I331" i="61"/>
  <c r="O331" i="61" s="1"/>
  <c r="AC331" i="61"/>
  <c r="D332" i="61"/>
  <c r="E332" i="61" s="1"/>
  <c r="F332" i="61"/>
  <c r="G332" i="61" s="1"/>
  <c r="H332" i="61"/>
  <c r="I332" i="61"/>
  <c r="O332" i="61" s="1"/>
  <c r="AC332" i="61"/>
  <c r="D333" i="61"/>
  <c r="E333" i="61" s="1"/>
  <c r="F333" i="61"/>
  <c r="G333" i="61" s="1"/>
  <c r="H333" i="61"/>
  <c r="I333" i="61"/>
  <c r="K333" i="61" s="1"/>
  <c r="AC333" i="61"/>
  <c r="D334" i="61"/>
  <c r="E334" i="61" s="1"/>
  <c r="F334" i="61"/>
  <c r="G334" i="61" s="1"/>
  <c r="H334" i="61"/>
  <c r="I334" i="61"/>
  <c r="X334" i="61" s="1"/>
  <c r="AC334" i="61"/>
  <c r="D335" i="61"/>
  <c r="E335" i="61" s="1"/>
  <c r="F335" i="61"/>
  <c r="G335" i="61" s="1"/>
  <c r="H335" i="61"/>
  <c r="I335" i="61"/>
  <c r="U335" i="61" s="1"/>
  <c r="AC335" i="61"/>
  <c r="D336" i="61"/>
  <c r="E336" i="61" s="1"/>
  <c r="F336" i="61"/>
  <c r="G336" i="61" s="1"/>
  <c r="H336" i="61"/>
  <c r="I336" i="61"/>
  <c r="J336" i="61" s="1"/>
  <c r="AC336" i="61"/>
  <c r="D337" i="61"/>
  <c r="E337" i="61" s="1"/>
  <c r="F337" i="61"/>
  <c r="G337" i="61" s="1"/>
  <c r="H337" i="61"/>
  <c r="I337" i="61"/>
  <c r="W337" i="61" s="1"/>
  <c r="AC337" i="61"/>
  <c r="D338" i="61"/>
  <c r="E338" i="61" s="1"/>
  <c r="F338" i="61"/>
  <c r="G338" i="61" s="1"/>
  <c r="H338" i="61"/>
  <c r="I338" i="61"/>
  <c r="O338" i="61" s="1"/>
  <c r="AC338" i="61"/>
  <c r="D339" i="61"/>
  <c r="E339" i="61" s="1"/>
  <c r="F339" i="61"/>
  <c r="G339" i="61" s="1"/>
  <c r="H339" i="61"/>
  <c r="I339" i="61"/>
  <c r="O339" i="61" s="1"/>
  <c r="AC339" i="61"/>
  <c r="D340" i="61"/>
  <c r="E340" i="61" s="1"/>
  <c r="F340" i="61"/>
  <c r="G340" i="61" s="1"/>
  <c r="H340" i="61"/>
  <c r="I340" i="61"/>
  <c r="U340" i="61" s="1"/>
  <c r="AC340" i="61"/>
  <c r="D344" i="61"/>
  <c r="E344" i="61" s="1"/>
  <c r="C342" i="61" s="1"/>
  <c r="F344" i="61"/>
  <c r="G344" i="61" s="1"/>
  <c r="H344" i="61"/>
  <c r="I344" i="61"/>
  <c r="K344" i="61" s="1"/>
  <c r="AC344" i="61"/>
  <c r="D345" i="61"/>
  <c r="E345" i="61" s="1"/>
  <c r="F345" i="61"/>
  <c r="G345" i="61" s="1"/>
  <c r="H345" i="61"/>
  <c r="I345" i="61"/>
  <c r="X345" i="61" s="1"/>
  <c r="AC345" i="61"/>
  <c r="D346" i="61"/>
  <c r="E346" i="61" s="1"/>
  <c r="F346" i="61"/>
  <c r="G346" i="61" s="1"/>
  <c r="H346" i="61"/>
  <c r="I346" i="61"/>
  <c r="U346" i="61" s="1"/>
  <c r="AC346" i="61"/>
  <c r="D347" i="61"/>
  <c r="E347" i="61" s="1"/>
  <c r="F347" i="61"/>
  <c r="G347" i="61" s="1"/>
  <c r="H347" i="61"/>
  <c r="I347" i="61"/>
  <c r="J347" i="61" s="1"/>
  <c r="AC347" i="61"/>
  <c r="D348" i="61"/>
  <c r="E348" i="61" s="1"/>
  <c r="F348" i="61"/>
  <c r="G348" i="61" s="1"/>
  <c r="H348" i="61"/>
  <c r="I348" i="61"/>
  <c r="W348" i="61" s="1"/>
  <c r="AC348" i="61"/>
  <c r="D349" i="61"/>
  <c r="E349" i="61" s="1"/>
  <c r="F349" i="61"/>
  <c r="G349" i="61" s="1"/>
  <c r="H349" i="61"/>
  <c r="I349" i="61"/>
  <c r="O349" i="61" s="1"/>
  <c r="AC349" i="61"/>
  <c r="D239" i="61"/>
  <c r="E239" i="61" s="1"/>
  <c r="F239" i="61"/>
  <c r="G239" i="61" s="1"/>
  <c r="H239" i="61"/>
  <c r="I239" i="61"/>
  <c r="K239" i="61" s="1"/>
  <c r="AC239" i="61"/>
  <c r="D240" i="61"/>
  <c r="E240" i="61" s="1"/>
  <c r="F240" i="61"/>
  <c r="G240" i="61" s="1"/>
  <c r="H240" i="61"/>
  <c r="I240" i="61"/>
  <c r="J240" i="61" s="1"/>
  <c r="AC240" i="61"/>
  <c r="D241" i="61"/>
  <c r="E241" i="61" s="1"/>
  <c r="F241" i="61"/>
  <c r="G241" i="61" s="1"/>
  <c r="H241" i="61"/>
  <c r="I241" i="61"/>
  <c r="X241" i="61" s="1"/>
  <c r="AC241" i="61"/>
  <c r="D242" i="61"/>
  <c r="E242" i="61" s="1"/>
  <c r="F242" i="61"/>
  <c r="G242" i="61" s="1"/>
  <c r="H242" i="61"/>
  <c r="I242" i="61"/>
  <c r="O242" i="61" s="1"/>
  <c r="AC242" i="61"/>
  <c r="D243" i="61"/>
  <c r="E243" i="61" s="1"/>
  <c r="F243" i="61"/>
  <c r="G243" i="61" s="1"/>
  <c r="H243" i="61"/>
  <c r="I243" i="61"/>
  <c r="J243" i="61" s="1"/>
  <c r="AC243" i="61"/>
  <c r="D244" i="61"/>
  <c r="E244" i="61" s="1"/>
  <c r="F244" i="61"/>
  <c r="G244" i="61" s="1"/>
  <c r="H244" i="61"/>
  <c r="I244" i="61"/>
  <c r="J244" i="61" s="1"/>
  <c r="AC244" i="61"/>
  <c r="D245" i="61"/>
  <c r="E245" i="61" s="1"/>
  <c r="F245" i="61"/>
  <c r="G245" i="61" s="1"/>
  <c r="H245" i="61"/>
  <c r="I245" i="61"/>
  <c r="K245" i="61" s="1"/>
  <c r="AC245" i="61"/>
  <c r="D246" i="61"/>
  <c r="E246" i="61" s="1"/>
  <c r="F246" i="61"/>
  <c r="G246" i="61" s="1"/>
  <c r="H246" i="61"/>
  <c r="I246" i="61"/>
  <c r="J246" i="61" s="1"/>
  <c r="AC246" i="61"/>
  <c r="D247" i="61"/>
  <c r="E247" i="61" s="1"/>
  <c r="F247" i="61"/>
  <c r="G247" i="61" s="1"/>
  <c r="H247" i="61"/>
  <c r="I247" i="61"/>
  <c r="U247" i="61" s="1"/>
  <c r="AC247" i="61"/>
  <c r="D248" i="61"/>
  <c r="E248" i="61" s="1"/>
  <c r="F248" i="61"/>
  <c r="G248" i="61" s="1"/>
  <c r="H248" i="61"/>
  <c r="I248" i="61"/>
  <c r="J248" i="61" s="1"/>
  <c r="AC248" i="61"/>
  <c r="D249" i="61"/>
  <c r="E249" i="61" s="1"/>
  <c r="F249" i="61"/>
  <c r="G249" i="61" s="1"/>
  <c r="H249" i="61"/>
  <c r="I249" i="61"/>
  <c r="X249" i="61" s="1"/>
  <c r="AC249" i="61"/>
  <c r="B75" i="61"/>
  <c r="B76" i="61"/>
  <c r="B77" i="61"/>
  <c r="B78" i="61"/>
  <c r="B79" i="61"/>
  <c r="B80" i="61"/>
  <c r="B81" i="61"/>
  <c r="B82" i="61"/>
  <c r="B83" i="61"/>
  <c r="B84" i="61"/>
  <c r="B85" i="61"/>
  <c r="B90" i="61"/>
  <c r="B91" i="61"/>
  <c r="B92" i="61"/>
  <c r="B93" i="61"/>
  <c r="B94" i="61"/>
  <c r="B95" i="61"/>
  <c r="B96" i="61"/>
  <c r="B97" i="61"/>
  <c r="B98" i="61"/>
  <c r="B99" i="61"/>
  <c r="B100" i="61"/>
  <c r="B120" i="61"/>
  <c r="B121" i="61"/>
  <c r="B122" i="61"/>
  <c r="B123" i="61"/>
  <c r="B124" i="61"/>
  <c r="B125" i="61"/>
  <c r="B126" i="61"/>
  <c r="B127" i="61"/>
  <c r="B128" i="61"/>
  <c r="B129" i="61"/>
  <c r="B130" i="61"/>
  <c r="B135" i="61"/>
  <c r="B136" i="61"/>
  <c r="B137" i="61"/>
  <c r="B138" i="61"/>
  <c r="B139" i="61"/>
  <c r="B140" i="61"/>
  <c r="B141" i="61"/>
  <c r="B142" i="61"/>
  <c r="B143" i="61"/>
  <c r="B144" i="61"/>
  <c r="B145" i="61"/>
  <c r="B179" i="61"/>
  <c r="L87" i="86" l="1"/>
  <c r="L252" i="86"/>
  <c r="N99" i="62"/>
  <c r="AD99" i="62" s="1"/>
  <c r="AF35" i="2"/>
  <c r="AL36" i="46"/>
  <c r="J10" i="46"/>
  <c r="E269" i="61"/>
  <c r="C267" i="61" s="1"/>
  <c r="E284" i="61"/>
  <c r="C282" i="61" s="1"/>
  <c r="Y35" i="46"/>
  <c r="O435" i="61"/>
  <c r="W427" i="61"/>
  <c r="AA320" i="61"/>
  <c r="X406" i="61"/>
  <c r="AD303" i="61"/>
  <c r="Y309" i="61"/>
  <c r="AE277" i="61"/>
  <c r="AB435" i="61"/>
  <c r="X309" i="61"/>
  <c r="V394" i="61"/>
  <c r="AA391" i="61"/>
  <c r="AA435" i="61"/>
  <c r="AB264" i="61"/>
  <c r="J261" i="61"/>
  <c r="Z435" i="61"/>
  <c r="AA349" i="61"/>
  <c r="O285" i="61"/>
  <c r="AA273" i="61"/>
  <c r="X435" i="61"/>
  <c r="AB277" i="61"/>
  <c r="K277" i="61"/>
  <c r="AB384" i="61"/>
  <c r="U454" i="61"/>
  <c r="AD435" i="61"/>
  <c r="AE435" i="61"/>
  <c r="AE263" i="61"/>
  <c r="Y412" i="61"/>
  <c r="V454" i="61"/>
  <c r="Y320" i="61"/>
  <c r="AA302" i="61"/>
  <c r="X244" i="61"/>
  <c r="X320" i="61"/>
  <c r="O244" i="61"/>
  <c r="AA338" i="61"/>
  <c r="J324" i="61"/>
  <c r="V320" i="61"/>
  <c r="AD454" i="61"/>
  <c r="U420" i="61"/>
  <c r="AB454" i="61"/>
  <c r="W454" i="61"/>
  <c r="Z262" i="61"/>
  <c r="AB394" i="61"/>
  <c r="AA454" i="61"/>
  <c r="U246" i="61"/>
  <c r="AA269" i="61"/>
  <c r="Z363" i="61"/>
  <c r="Z454" i="61"/>
  <c r="AB254" i="61"/>
  <c r="AA398" i="61"/>
  <c r="U363" i="61"/>
  <c r="O329" i="61"/>
  <c r="Y398" i="61"/>
  <c r="U352" i="61"/>
  <c r="AD284" i="61"/>
  <c r="AE375" i="61"/>
  <c r="AD426" i="61"/>
  <c r="AD457" i="61"/>
  <c r="AE454" i="61"/>
  <c r="K454" i="61"/>
  <c r="Z294" i="61"/>
  <c r="AD363" i="61"/>
  <c r="AB350" i="61"/>
  <c r="J454" i="61"/>
  <c r="AD299" i="61"/>
  <c r="AA262" i="61"/>
  <c r="AD398" i="61"/>
  <c r="AE314" i="61"/>
  <c r="AD269" i="61"/>
  <c r="Z264" i="61"/>
  <c r="Z303" i="61"/>
  <c r="Y264" i="61"/>
  <c r="AB263" i="61"/>
  <c r="AE352" i="61"/>
  <c r="Z407" i="61"/>
  <c r="AD339" i="61"/>
  <c r="V303" i="61"/>
  <c r="AA284" i="61"/>
  <c r="AD279" i="61"/>
  <c r="O264" i="61"/>
  <c r="Z263" i="61"/>
  <c r="W455" i="61"/>
  <c r="U303" i="61"/>
  <c r="AB294" i="61"/>
  <c r="K288" i="61"/>
  <c r="Z285" i="61"/>
  <c r="Y284" i="61"/>
  <c r="J264" i="61"/>
  <c r="U263" i="61"/>
  <c r="AA354" i="61"/>
  <c r="AE427" i="61"/>
  <c r="V455" i="61"/>
  <c r="AB339" i="61"/>
  <c r="X354" i="61"/>
  <c r="U455" i="61"/>
  <c r="Z339" i="61"/>
  <c r="AA330" i="61"/>
  <c r="AB427" i="61"/>
  <c r="O455" i="61"/>
  <c r="Y247" i="61"/>
  <c r="V339" i="61"/>
  <c r="Z330" i="61"/>
  <c r="Y314" i="61"/>
  <c r="AA279" i="61"/>
  <c r="AE269" i="61"/>
  <c r="Z427" i="61"/>
  <c r="AB412" i="61"/>
  <c r="K455" i="61"/>
  <c r="W449" i="61"/>
  <c r="Y345" i="61"/>
  <c r="J323" i="61"/>
  <c r="AD309" i="61"/>
  <c r="J291" i="61"/>
  <c r="AB273" i="61"/>
  <c r="Y399" i="61"/>
  <c r="X394" i="61"/>
  <c r="AA363" i="61"/>
  <c r="Y354" i="61"/>
  <c r="O434" i="61"/>
  <c r="AE426" i="61"/>
  <c r="K426" i="61"/>
  <c r="K425" i="61"/>
  <c r="AD422" i="61"/>
  <c r="Y447" i="61"/>
  <c r="J440" i="61"/>
  <c r="Y437" i="61"/>
  <c r="Y243" i="61"/>
  <c r="K349" i="61"/>
  <c r="AA291" i="61"/>
  <c r="Z273" i="61"/>
  <c r="Y263" i="61"/>
  <c r="AA254" i="61"/>
  <c r="U394" i="61"/>
  <c r="U393" i="61"/>
  <c r="J367" i="61"/>
  <c r="Y363" i="61"/>
  <c r="Z359" i="61"/>
  <c r="W354" i="61"/>
  <c r="AA350" i="61"/>
  <c r="U427" i="61"/>
  <c r="AB422" i="61"/>
  <c r="AD421" i="61"/>
  <c r="Y339" i="61"/>
  <c r="V309" i="61"/>
  <c r="AE303" i="61"/>
  <c r="Z291" i="61"/>
  <c r="Y273" i="61"/>
  <c r="X263" i="61"/>
  <c r="X254" i="61"/>
  <c r="AD394" i="61"/>
  <c r="O394" i="61"/>
  <c r="V363" i="61"/>
  <c r="U354" i="61"/>
  <c r="J427" i="61"/>
  <c r="AA426" i="61"/>
  <c r="AA422" i="61"/>
  <c r="AB408" i="61"/>
  <c r="AD455" i="61"/>
  <c r="Y454" i="61"/>
  <c r="X339" i="61"/>
  <c r="Y329" i="61"/>
  <c r="X325" i="61"/>
  <c r="J317" i="61"/>
  <c r="Z314" i="61"/>
  <c r="U309" i="61"/>
  <c r="Y291" i="61"/>
  <c r="AD291" i="61"/>
  <c r="W273" i="61"/>
  <c r="W263" i="61"/>
  <c r="V254" i="61"/>
  <c r="AD399" i="61"/>
  <c r="J394" i="61"/>
  <c r="U368" i="61"/>
  <c r="Z426" i="61"/>
  <c r="V422" i="61"/>
  <c r="Z421" i="61"/>
  <c r="Z408" i="61"/>
  <c r="X454" i="61"/>
  <c r="W291" i="61"/>
  <c r="J363" i="61"/>
  <c r="AB354" i="61"/>
  <c r="AE354" i="61"/>
  <c r="X426" i="61"/>
  <c r="O422" i="61"/>
  <c r="J421" i="61"/>
  <c r="Y408" i="61"/>
  <c r="AD446" i="61"/>
  <c r="U442" i="61"/>
  <c r="AE345" i="61"/>
  <c r="U339" i="61"/>
  <c r="K329" i="61"/>
  <c r="O318" i="61"/>
  <c r="O314" i="61"/>
  <c r="O304" i="61"/>
  <c r="Y303" i="61"/>
  <c r="U291" i="61"/>
  <c r="V290" i="61"/>
  <c r="O263" i="61"/>
  <c r="Z394" i="61"/>
  <c r="AE394" i="61"/>
  <c r="V426" i="61"/>
  <c r="AA425" i="61"/>
  <c r="AB447" i="61"/>
  <c r="W303" i="61"/>
  <c r="K291" i="61"/>
  <c r="U290" i="61"/>
  <c r="AE280" i="61"/>
  <c r="V271" i="61"/>
  <c r="J263" i="61"/>
  <c r="J262" i="61"/>
  <c r="AB399" i="61"/>
  <c r="Y394" i="61"/>
  <c r="Z354" i="61"/>
  <c r="AD354" i="61"/>
  <c r="AE433" i="61"/>
  <c r="AA427" i="61"/>
  <c r="U426" i="61"/>
  <c r="U425" i="61"/>
  <c r="AE422" i="61"/>
  <c r="AE421" i="61"/>
  <c r="Z447" i="61"/>
  <c r="O446" i="61"/>
  <c r="AE379" i="61"/>
  <c r="J349" i="61"/>
  <c r="Z346" i="61"/>
  <c r="V310" i="61"/>
  <c r="AE304" i="61"/>
  <c r="Z302" i="61"/>
  <c r="AA299" i="61"/>
  <c r="Y294" i="61"/>
  <c r="X284" i="61"/>
  <c r="AD280" i="61"/>
  <c r="Y262" i="61"/>
  <c r="AE262" i="61"/>
  <c r="V258" i="61"/>
  <c r="Y255" i="61"/>
  <c r="Z397" i="61"/>
  <c r="AE393" i="61"/>
  <c r="AE384" i="61"/>
  <c r="AD379" i="61"/>
  <c r="AB374" i="61"/>
  <c r="K354" i="61"/>
  <c r="W419" i="61"/>
  <c r="W408" i="61"/>
  <c r="X447" i="61"/>
  <c r="AA446" i="61"/>
  <c r="O437" i="61"/>
  <c r="K346" i="61"/>
  <c r="O345" i="61"/>
  <c r="J339" i="61"/>
  <c r="Y299" i="61"/>
  <c r="AD288" i="61"/>
  <c r="V284" i="61"/>
  <c r="X262" i="61"/>
  <c r="AA404" i="61"/>
  <c r="AD393" i="61"/>
  <c r="AA374" i="61"/>
  <c r="O408" i="61"/>
  <c r="Y446" i="61"/>
  <c r="U320" i="61"/>
  <c r="W299" i="61"/>
  <c r="AE291" i="61"/>
  <c r="K284" i="61"/>
  <c r="Y280" i="61"/>
  <c r="V279" i="61"/>
  <c r="W262" i="61"/>
  <c r="AD262" i="61"/>
  <c r="AE258" i="61"/>
  <c r="Y404" i="61"/>
  <c r="AB379" i="61"/>
  <c r="Z374" i="61"/>
  <c r="K408" i="61"/>
  <c r="AE447" i="61"/>
  <c r="X446" i="61"/>
  <c r="AA339" i="61"/>
  <c r="AD317" i="61"/>
  <c r="K299" i="61"/>
  <c r="X291" i="61"/>
  <c r="AA288" i="61"/>
  <c r="V280" i="61"/>
  <c r="AA271" i="61"/>
  <c r="V262" i="61"/>
  <c r="AE261" i="61"/>
  <c r="K404" i="61"/>
  <c r="AB395" i="61"/>
  <c r="AA393" i="61"/>
  <c r="AA380" i="61"/>
  <c r="AA379" i="61"/>
  <c r="Y374" i="61"/>
  <c r="V417" i="61"/>
  <c r="J408" i="61"/>
  <c r="W446" i="61"/>
  <c r="AE374" i="61"/>
  <c r="AB323" i="61"/>
  <c r="AD318" i="61"/>
  <c r="AB316" i="61"/>
  <c r="AB304" i="61"/>
  <c r="Y288" i="61"/>
  <c r="Y271" i="61"/>
  <c r="U262" i="61"/>
  <c r="AA260" i="61"/>
  <c r="AB406" i="61"/>
  <c r="Z395" i="61"/>
  <c r="Y393" i="61"/>
  <c r="Y379" i="61"/>
  <c r="X374" i="61"/>
  <c r="AE368" i="61"/>
  <c r="Z367" i="61"/>
  <c r="V446" i="61"/>
  <c r="AA244" i="61"/>
  <c r="J242" i="61"/>
  <c r="AD345" i="61"/>
  <c r="Z324" i="61"/>
  <c r="O323" i="61"/>
  <c r="O316" i="61"/>
  <c r="X304" i="61"/>
  <c r="V291" i="61"/>
  <c r="W288" i="61"/>
  <c r="AB284" i="61"/>
  <c r="X271" i="61"/>
  <c r="AB262" i="61"/>
  <c r="O262" i="61"/>
  <c r="Z261" i="61"/>
  <c r="V260" i="61"/>
  <c r="Z406" i="61"/>
  <c r="Y395" i="61"/>
  <c r="V393" i="61"/>
  <c r="V379" i="61"/>
  <c r="U374" i="61"/>
  <c r="Y367" i="61"/>
  <c r="AA408" i="61"/>
  <c r="AA447" i="61"/>
  <c r="AE446" i="61"/>
  <c r="U446" i="61"/>
  <c r="AB382" i="61"/>
  <c r="AE450" i="61"/>
  <c r="W249" i="61"/>
  <c r="J245" i="61"/>
  <c r="Z244" i="61"/>
  <c r="K340" i="61"/>
  <c r="X336" i="61"/>
  <c r="J331" i="61"/>
  <c r="AA280" i="61"/>
  <c r="U274" i="61"/>
  <c r="U272" i="61"/>
  <c r="K261" i="61"/>
  <c r="X260" i="61"/>
  <c r="W254" i="61"/>
  <c r="AA406" i="61"/>
  <c r="U404" i="61"/>
  <c r="AA395" i="61"/>
  <c r="J382" i="61"/>
  <c r="W368" i="61"/>
  <c r="O366" i="61"/>
  <c r="X365" i="61"/>
  <c r="X427" i="61"/>
  <c r="AA407" i="61"/>
  <c r="O450" i="61"/>
  <c r="K440" i="61"/>
  <c r="O246" i="61"/>
  <c r="W244" i="61"/>
  <c r="Y241" i="61"/>
  <c r="Z322" i="61"/>
  <c r="AB285" i="61"/>
  <c r="X280" i="61"/>
  <c r="AE274" i="61"/>
  <c r="X273" i="61"/>
  <c r="AE272" i="61"/>
  <c r="U271" i="61"/>
  <c r="K254" i="61"/>
  <c r="AA382" i="61"/>
  <c r="O368" i="61"/>
  <c r="AD360" i="61"/>
  <c r="AA419" i="61"/>
  <c r="Y407" i="61"/>
  <c r="Y453" i="61"/>
  <c r="AD340" i="61"/>
  <c r="AB331" i="61"/>
  <c r="U322" i="61"/>
  <c r="Y315" i="61"/>
  <c r="O294" i="61"/>
  <c r="W280" i="61"/>
  <c r="K278" i="61"/>
  <c r="AA261" i="61"/>
  <c r="J254" i="61"/>
  <c r="K406" i="61"/>
  <c r="O395" i="61"/>
  <c r="Z382" i="61"/>
  <c r="AB380" i="61"/>
  <c r="AA375" i="61"/>
  <c r="AB360" i="61"/>
  <c r="J433" i="61"/>
  <c r="AD427" i="61"/>
  <c r="O427" i="61"/>
  <c r="Z419" i="61"/>
  <c r="U418" i="61"/>
  <c r="AA411" i="61"/>
  <c r="W407" i="61"/>
  <c r="AB450" i="61"/>
  <c r="K244" i="61"/>
  <c r="V243" i="61"/>
  <c r="AA331" i="61"/>
  <c r="J294" i="61"/>
  <c r="AB274" i="61"/>
  <c r="U273" i="61"/>
  <c r="Y382" i="61"/>
  <c r="Y375" i="61"/>
  <c r="K374" i="61"/>
  <c r="AA360" i="61"/>
  <c r="Z450" i="61"/>
  <c r="AE331" i="61"/>
  <c r="K348" i="61"/>
  <c r="AA340" i="61"/>
  <c r="Z331" i="61"/>
  <c r="O280" i="61"/>
  <c r="Z274" i="61"/>
  <c r="O273" i="61"/>
  <c r="AB272" i="61"/>
  <c r="Y261" i="61"/>
  <c r="U255" i="61"/>
  <c r="Z254" i="61"/>
  <c r="AE406" i="61"/>
  <c r="X382" i="61"/>
  <c r="X375" i="61"/>
  <c r="AB368" i="61"/>
  <c r="AE364" i="61"/>
  <c r="Y360" i="61"/>
  <c r="J419" i="61"/>
  <c r="AE411" i="61"/>
  <c r="AE407" i="61"/>
  <c r="Y450" i="61"/>
  <c r="AB440" i="61"/>
  <c r="AB244" i="61"/>
  <c r="Z340" i="61"/>
  <c r="W331" i="61"/>
  <c r="Y274" i="61"/>
  <c r="K273" i="61"/>
  <c r="Z272" i="61"/>
  <c r="AD271" i="61"/>
  <c r="X261" i="61"/>
  <c r="Y254" i="61"/>
  <c r="W398" i="61"/>
  <c r="AE382" i="61"/>
  <c r="V382" i="61"/>
  <c r="W375" i="61"/>
  <c r="Z368" i="61"/>
  <c r="AA365" i="61"/>
  <c r="O360" i="61"/>
  <c r="AB455" i="61"/>
  <c r="W450" i="61"/>
  <c r="AA440" i="61"/>
  <c r="Y340" i="61"/>
  <c r="Y336" i="61"/>
  <c r="K331" i="61"/>
  <c r="AB280" i="61"/>
  <c r="W274" i="61"/>
  <c r="J273" i="61"/>
  <c r="W272" i="61"/>
  <c r="W261" i="61"/>
  <c r="AD382" i="61"/>
  <c r="O382" i="61"/>
  <c r="J375" i="61"/>
  <c r="X368" i="61"/>
  <c r="Z365" i="61"/>
  <c r="AA364" i="61"/>
  <c r="U456" i="61"/>
  <c r="AA455" i="61"/>
  <c r="V450" i="61"/>
  <c r="U449" i="61"/>
  <c r="Z440" i="61"/>
  <c r="AD249" i="61"/>
  <c r="AB247" i="61"/>
  <c r="AD246" i="61"/>
  <c r="AB241" i="61"/>
  <c r="O346" i="61"/>
  <c r="K337" i="61"/>
  <c r="Y333" i="61"/>
  <c r="Y325" i="61"/>
  <c r="AA324" i="61"/>
  <c r="W322" i="61"/>
  <c r="AD322" i="61"/>
  <c r="AD321" i="61"/>
  <c r="O319" i="61"/>
  <c r="X318" i="61"/>
  <c r="AB315" i="61"/>
  <c r="U314" i="61"/>
  <c r="AE310" i="61"/>
  <c r="AE307" i="61"/>
  <c r="K307" i="61"/>
  <c r="X293" i="61"/>
  <c r="U292" i="61"/>
  <c r="W285" i="61"/>
  <c r="O277" i="61"/>
  <c r="J275" i="61"/>
  <c r="U261" i="61"/>
  <c r="AA258" i="61"/>
  <c r="Z405" i="61"/>
  <c r="O396" i="61"/>
  <c r="V390" i="61"/>
  <c r="K383" i="61"/>
  <c r="K382" i="61"/>
  <c r="W379" i="61"/>
  <c r="J376" i="61"/>
  <c r="K369" i="61"/>
  <c r="J353" i="61"/>
  <c r="AA352" i="61"/>
  <c r="K433" i="61"/>
  <c r="Y418" i="61"/>
  <c r="AA417" i="61"/>
  <c r="O451" i="61"/>
  <c r="AE448" i="61"/>
  <c r="J438" i="61"/>
  <c r="K247" i="61"/>
  <c r="AB246" i="61"/>
  <c r="W241" i="61"/>
  <c r="AD241" i="61"/>
  <c r="Y239" i="61"/>
  <c r="Y349" i="61"/>
  <c r="AB348" i="61"/>
  <c r="J346" i="61"/>
  <c r="U345" i="61"/>
  <c r="V340" i="61"/>
  <c r="K339" i="61"/>
  <c r="Z338" i="61"/>
  <c r="Y324" i="61"/>
  <c r="O322" i="61"/>
  <c r="Z321" i="61"/>
  <c r="K318" i="61"/>
  <c r="W315" i="61"/>
  <c r="AB314" i="61"/>
  <c r="K314" i="61"/>
  <c r="Z310" i="61"/>
  <c r="AB307" i="61"/>
  <c r="AD302" i="61"/>
  <c r="J285" i="61"/>
  <c r="Z393" i="61"/>
  <c r="AB391" i="61"/>
  <c r="AA384" i="61"/>
  <c r="U379" i="61"/>
  <c r="J374" i="61"/>
  <c r="AD353" i="61"/>
  <c r="AE451" i="61"/>
  <c r="O448" i="61"/>
  <c r="Y249" i="61"/>
  <c r="J247" i="61"/>
  <c r="X246" i="61"/>
  <c r="Z245" i="61"/>
  <c r="V241" i="61"/>
  <c r="Y338" i="61"/>
  <c r="AB337" i="61"/>
  <c r="O324" i="61"/>
  <c r="AB322" i="61"/>
  <c r="K322" i="61"/>
  <c r="W321" i="61"/>
  <c r="AE317" i="61"/>
  <c r="U315" i="61"/>
  <c r="AA314" i="61"/>
  <c r="J314" i="61"/>
  <c r="W310" i="61"/>
  <c r="AA307" i="61"/>
  <c r="Y305" i="61"/>
  <c r="Z304" i="61"/>
  <c r="J303" i="61"/>
  <c r="X302" i="61"/>
  <c r="Y279" i="61"/>
  <c r="AD277" i="61"/>
  <c r="Y272" i="61"/>
  <c r="Z384" i="61"/>
  <c r="K379" i="61"/>
  <c r="AD376" i="61"/>
  <c r="K365" i="61"/>
  <c r="Y364" i="61"/>
  <c r="AB433" i="61"/>
  <c r="K427" i="61"/>
  <c r="J426" i="61"/>
  <c r="Y440" i="61"/>
  <c r="AE440" i="61"/>
  <c r="U241" i="61"/>
  <c r="J340" i="61"/>
  <c r="K338" i="61"/>
  <c r="AA337" i="61"/>
  <c r="AD337" i="61"/>
  <c r="K324" i="61"/>
  <c r="AA322" i="61"/>
  <c r="J322" i="61"/>
  <c r="V321" i="61"/>
  <c r="AB319" i="61"/>
  <c r="AD319" i="61"/>
  <c r="O315" i="61"/>
  <c r="Y307" i="61"/>
  <c r="AD307" i="61"/>
  <c r="W302" i="61"/>
  <c r="AD292" i="61"/>
  <c r="AE285" i="61"/>
  <c r="X279" i="61"/>
  <c r="AB275" i="61"/>
  <c r="AE273" i="61"/>
  <c r="X272" i="61"/>
  <c r="K260" i="61"/>
  <c r="AE398" i="61"/>
  <c r="X393" i="61"/>
  <c r="Y391" i="61"/>
  <c r="AD390" i="61"/>
  <c r="X384" i="61"/>
  <c r="X364" i="61"/>
  <c r="AB353" i="61"/>
  <c r="AA433" i="61"/>
  <c r="AB411" i="61"/>
  <c r="X408" i="61"/>
  <c r="AE408" i="61"/>
  <c r="X407" i="61"/>
  <c r="AE457" i="61"/>
  <c r="X440" i="61"/>
  <c r="AB438" i="61"/>
  <c r="O241" i="61"/>
  <c r="J338" i="61"/>
  <c r="V337" i="61"/>
  <c r="J335" i="61"/>
  <c r="AA319" i="61"/>
  <c r="W307" i="61"/>
  <c r="W304" i="61"/>
  <c r="V302" i="61"/>
  <c r="Z275" i="61"/>
  <c r="AD254" i="61"/>
  <c r="AB396" i="61"/>
  <c r="X391" i="61"/>
  <c r="W384" i="61"/>
  <c r="AA383" i="61"/>
  <c r="AB376" i="61"/>
  <c r="AB369" i="61"/>
  <c r="J364" i="61"/>
  <c r="Z353" i="61"/>
  <c r="Z433" i="61"/>
  <c r="AE449" i="61"/>
  <c r="O447" i="61"/>
  <c r="V440" i="61"/>
  <c r="Z438" i="61"/>
  <c r="AE437" i="61"/>
  <c r="AE247" i="61"/>
  <c r="AB346" i="61"/>
  <c r="U337" i="61"/>
  <c r="Z332" i="61"/>
  <c r="Y322" i="61"/>
  <c r="V319" i="61"/>
  <c r="AE315" i="61"/>
  <c r="X314" i="61"/>
  <c r="V307" i="61"/>
  <c r="U304" i="61"/>
  <c r="J302" i="61"/>
  <c r="Z292" i="61"/>
  <c r="Y285" i="61"/>
  <c r="U279" i="61"/>
  <c r="Y277" i="61"/>
  <c r="Y275" i="61"/>
  <c r="V272" i="61"/>
  <c r="AD261" i="61"/>
  <c r="AD258" i="61"/>
  <c r="Y396" i="61"/>
  <c r="O391" i="61"/>
  <c r="Z390" i="61"/>
  <c r="U384" i="61"/>
  <c r="Y383" i="61"/>
  <c r="U382" i="61"/>
  <c r="Z379" i="61"/>
  <c r="O377" i="61"/>
  <c r="Z376" i="61"/>
  <c r="AD374" i="61"/>
  <c r="Y369" i="61"/>
  <c r="Y353" i="61"/>
  <c r="AD352" i="61"/>
  <c r="Y350" i="61"/>
  <c r="Y433" i="61"/>
  <c r="Y427" i="61"/>
  <c r="Y426" i="61"/>
  <c r="Y423" i="61"/>
  <c r="AE417" i="61"/>
  <c r="V411" i="61"/>
  <c r="AD408" i="61"/>
  <c r="V408" i="61"/>
  <c r="V407" i="61"/>
  <c r="Y455" i="61"/>
  <c r="AE455" i="61"/>
  <c r="AB451" i="61"/>
  <c r="K447" i="61"/>
  <c r="AB446" i="61"/>
  <c r="K446" i="61"/>
  <c r="AD440" i="61"/>
  <c r="U440" i="61"/>
  <c r="Y438" i="61"/>
  <c r="AD437" i="61"/>
  <c r="U244" i="61"/>
  <c r="AD243" i="61"/>
  <c r="AE241" i="61"/>
  <c r="O337" i="61"/>
  <c r="J332" i="61"/>
  <c r="AB324" i="61"/>
  <c r="X322" i="61"/>
  <c r="U319" i="61"/>
  <c r="AB318" i="61"/>
  <c r="W314" i="61"/>
  <c r="AD314" i="61"/>
  <c r="O307" i="61"/>
  <c r="Y293" i="61"/>
  <c r="W292" i="61"/>
  <c r="X285" i="61"/>
  <c r="W277" i="61"/>
  <c r="O275" i="61"/>
  <c r="V261" i="61"/>
  <c r="AD260" i="61"/>
  <c r="U254" i="61"/>
  <c r="U396" i="61"/>
  <c r="J393" i="61"/>
  <c r="K391" i="61"/>
  <c r="Y390" i="61"/>
  <c r="AD384" i="61"/>
  <c r="O384" i="61"/>
  <c r="W383" i="61"/>
  <c r="W376" i="61"/>
  <c r="Z375" i="61"/>
  <c r="W374" i="61"/>
  <c r="X369" i="61"/>
  <c r="V353" i="61"/>
  <c r="W433" i="61"/>
  <c r="AD432" i="61"/>
  <c r="X423" i="61"/>
  <c r="O411" i="61"/>
  <c r="AD407" i="61"/>
  <c r="U407" i="61"/>
  <c r="J457" i="61"/>
  <c r="X455" i="61"/>
  <c r="Y451" i="61"/>
  <c r="O440" i="61"/>
  <c r="AE439" i="61"/>
  <c r="U438" i="61"/>
  <c r="AB239" i="61"/>
  <c r="V348" i="61"/>
  <c r="Y335" i="61"/>
  <c r="W247" i="61"/>
  <c r="W246" i="61"/>
  <c r="AB249" i="61"/>
  <c r="O247" i="61"/>
  <c r="AE246" i="61"/>
  <c r="V246" i="61"/>
  <c r="AE244" i="61"/>
  <c r="V244" i="61"/>
  <c r="AD244" i="61"/>
  <c r="AE243" i="61"/>
  <c r="K242" i="61"/>
  <c r="Z239" i="61"/>
  <c r="J239" i="61"/>
  <c r="Z349" i="61"/>
  <c r="O348" i="61"/>
  <c r="X347" i="61"/>
  <c r="AA346" i="61"/>
  <c r="V345" i="61"/>
  <c r="AB340" i="61"/>
  <c r="O340" i="61"/>
  <c r="AE339" i="61"/>
  <c r="W339" i="61"/>
  <c r="Y337" i="61"/>
  <c r="K335" i="61"/>
  <c r="AD334" i="61"/>
  <c r="O334" i="61"/>
  <c r="AA332" i="61"/>
  <c r="K332" i="61"/>
  <c r="U331" i="61"/>
  <c r="U329" i="61"/>
  <c r="U323" i="61"/>
  <c r="AE322" i="61"/>
  <c r="X321" i="61"/>
  <c r="X319" i="61"/>
  <c r="AE318" i="61"/>
  <c r="V318" i="61"/>
  <c r="X315" i="61"/>
  <c r="X310" i="61"/>
  <c r="X307" i="61"/>
  <c r="Y304" i="61"/>
  <c r="X303" i="61"/>
  <c r="Y302" i="61"/>
  <c r="U301" i="61"/>
  <c r="K300" i="61"/>
  <c r="AB299" i="61"/>
  <c r="Z293" i="61"/>
  <c r="X292" i="61"/>
  <c r="X290" i="61"/>
  <c r="AB288" i="61"/>
  <c r="J286" i="61"/>
  <c r="Z284" i="61"/>
  <c r="AE284" i="61"/>
  <c r="U256" i="61"/>
  <c r="O256" i="61"/>
  <c r="Y256" i="61"/>
  <c r="Z256" i="61"/>
  <c r="AB256" i="61"/>
  <c r="J256" i="61"/>
  <c r="J436" i="61"/>
  <c r="O436" i="61"/>
  <c r="AD436" i="61"/>
  <c r="W436" i="61"/>
  <c r="X436" i="61"/>
  <c r="Y436" i="61"/>
  <c r="Z436" i="61"/>
  <c r="AA436" i="61"/>
  <c r="K436" i="61"/>
  <c r="Y332" i="61"/>
  <c r="O432" i="61"/>
  <c r="U432" i="61"/>
  <c r="V432" i="61"/>
  <c r="W432" i="61"/>
  <c r="Y432" i="61"/>
  <c r="Z432" i="61"/>
  <c r="J432" i="61"/>
  <c r="AE432" i="61"/>
  <c r="W239" i="61"/>
  <c r="U321" i="61"/>
  <c r="AD310" i="61"/>
  <c r="U310" i="61"/>
  <c r="Y306" i="61"/>
  <c r="AD301" i="61"/>
  <c r="W293" i="61"/>
  <c r="O292" i="61"/>
  <c r="K378" i="61"/>
  <c r="Y378" i="61"/>
  <c r="Z378" i="61"/>
  <c r="J378" i="61"/>
  <c r="O410" i="61"/>
  <c r="V410" i="61"/>
  <c r="W410" i="61"/>
  <c r="Y410" i="61"/>
  <c r="Z410" i="61"/>
  <c r="AD410" i="61"/>
  <c r="J410" i="61"/>
  <c r="K441" i="61"/>
  <c r="Y441" i="61"/>
  <c r="AB334" i="61"/>
  <c r="V249" i="61"/>
  <c r="AE239" i="61"/>
  <c r="U249" i="61"/>
  <c r="AA247" i="61"/>
  <c r="Z246" i="61"/>
  <c r="X243" i="61"/>
  <c r="AD239" i="61"/>
  <c r="V239" i="61"/>
  <c r="Y348" i="61"/>
  <c r="AA335" i="61"/>
  <c r="Y334" i="61"/>
  <c r="W332" i="61"/>
  <c r="Y331" i="61"/>
  <c r="K330" i="61"/>
  <c r="AB329" i="61"/>
  <c r="AE323" i="61"/>
  <c r="AB321" i="61"/>
  <c r="K321" i="61"/>
  <c r="AA318" i="61"/>
  <c r="Z316" i="61"/>
  <c r="K310" i="61"/>
  <c r="W306" i="61"/>
  <c r="AB305" i="61"/>
  <c r="AB303" i="61"/>
  <c r="O303" i="61"/>
  <c r="AE302" i="61"/>
  <c r="U302" i="61"/>
  <c r="V299" i="61"/>
  <c r="U293" i="61"/>
  <c r="AB292" i="61"/>
  <c r="K292" i="61"/>
  <c r="V288" i="61"/>
  <c r="AE287" i="61"/>
  <c r="AB286" i="61"/>
  <c r="U284" i="61"/>
  <c r="X239" i="61"/>
  <c r="AA348" i="61"/>
  <c r="AB335" i="61"/>
  <c r="Z334" i="61"/>
  <c r="X332" i="61"/>
  <c r="Y330" i="61"/>
  <c r="X340" i="61"/>
  <c r="AE249" i="61"/>
  <c r="O249" i="61"/>
  <c r="Z247" i="61"/>
  <c r="Y246" i="61"/>
  <c r="Y244" i="61"/>
  <c r="W243" i="61"/>
  <c r="AA242" i="61"/>
  <c r="U239" i="61"/>
  <c r="X348" i="61"/>
  <c r="AD348" i="61"/>
  <c r="AB345" i="61"/>
  <c r="AE340" i="61"/>
  <c r="W340" i="61"/>
  <c r="Z335" i="61"/>
  <c r="W334" i="61"/>
  <c r="AE332" i="61"/>
  <c r="V332" i="61"/>
  <c r="AD332" i="61"/>
  <c r="X331" i="61"/>
  <c r="J330" i="61"/>
  <c r="AA329" i="61"/>
  <c r="AA321" i="61"/>
  <c r="J321" i="61"/>
  <c r="Y318" i="61"/>
  <c r="Y316" i="61"/>
  <c r="AA310" i="61"/>
  <c r="J310" i="61"/>
  <c r="Z305" i="61"/>
  <c r="AA303" i="61"/>
  <c r="K302" i="61"/>
  <c r="Y301" i="61"/>
  <c r="AE299" i="61"/>
  <c r="O299" i="61"/>
  <c r="AE293" i="61"/>
  <c r="O293" i="61"/>
  <c r="AA292" i="61"/>
  <c r="J292" i="61"/>
  <c r="AB291" i="61"/>
  <c r="AD290" i="61"/>
  <c r="AE288" i="61"/>
  <c r="O288" i="61"/>
  <c r="Z286" i="61"/>
  <c r="U285" i="61"/>
  <c r="O250" i="61"/>
  <c r="K250" i="61"/>
  <c r="AB250" i="61"/>
  <c r="U250" i="61"/>
  <c r="V250" i="61"/>
  <c r="AD250" i="61"/>
  <c r="W250" i="61"/>
  <c r="AE250" i="61"/>
  <c r="X250" i="61"/>
  <c r="Y250" i="61"/>
  <c r="J250" i="61"/>
  <c r="AA250" i="61"/>
  <c r="U361" i="61"/>
  <c r="O361" i="61"/>
  <c r="Y361" i="61"/>
  <c r="AA361" i="61"/>
  <c r="AB361" i="61"/>
  <c r="K361" i="61"/>
  <c r="V355" i="61"/>
  <c r="O355" i="61"/>
  <c r="U355" i="61"/>
  <c r="X355" i="61"/>
  <c r="Y355" i="61"/>
  <c r="Z355" i="61"/>
  <c r="AB355" i="61"/>
  <c r="J355" i="61"/>
  <c r="X301" i="61"/>
  <c r="Y286" i="61"/>
  <c r="W409" i="61"/>
  <c r="Y409" i="61"/>
  <c r="U409" i="61"/>
  <c r="Z242" i="61"/>
  <c r="O239" i="61"/>
  <c r="V334" i="61"/>
  <c r="U332" i="61"/>
  <c r="Y242" i="61"/>
  <c r="AA239" i="61"/>
  <c r="U348" i="61"/>
  <c r="Y347" i="61"/>
  <c r="W345" i="61"/>
  <c r="O335" i="61"/>
  <c r="AE334" i="61"/>
  <c r="U334" i="61"/>
  <c r="AB332" i="61"/>
  <c r="AD331" i="61"/>
  <c r="V331" i="61"/>
  <c r="V329" i="61"/>
  <c r="AD329" i="61"/>
  <c r="Y321" i="61"/>
  <c r="AE321" i="61"/>
  <c r="W318" i="61"/>
  <c r="Y310" i="61"/>
  <c r="V301" i="61"/>
  <c r="AB293" i="61"/>
  <c r="Y292" i="61"/>
  <c r="AE292" i="61"/>
  <c r="Y290" i="61"/>
  <c r="O286" i="61"/>
  <c r="W284" i="61"/>
  <c r="J284" i="61"/>
  <c r="W431" i="61"/>
  <c r="Y431" i="61"/>
  <c r="U431" i="61"/>
  <c r="AE410" i="61"/>
  <c r="K439" i="61"/>
  <c r="V439" i="61"/>
  <c r="W439" i="61"/>
  <c r="Y439" i="61"/>
  <c r="Z439" i="61"/>
  <c r="AD439" i="61"/>
  <c r="J439" i="61"/>
  <c r="U280" i="61"/>
  <c r="AA277" i="61"/>
  <c r="X274" i="61"/>
  <c r="AB269" i="61"/>
  <c r="AB255" i="61"/>
  <c r="AE254" i="61"/>
  <c r="U406" i="61"/>
  <c r="AB404" i="61"/>
  <c r="AA399" i="61"/>
  <c r="X398" i="61"/>
  <c r="AE395" i="61"/>
  <c r="AA394" i="61"/>
  <c r="K394" i="61"/>
  <c r="K393" i="61"/>
  <c r="AE390" i="61"/>
  <c r="W390" i="61"/>
  <c r="Y384" i="61"/>
  <c r="X383" i="61"/>
  <c r="U377" i="61"/>
  <c r="O376" i="61"/>
  <c r="O374" i="61"/>
  <c r="AA369" i="61"/>
  <c r="Y368" i="61"/>
  <c r="U366" i="61"/>
  <c r="AB365" i="61"/>
  <c r="O365" i="61"/>
  <c r="AD364" i="61"/>
  <c r="K364" i="61"/>
  <c r="U360" i="61"/>
  <c r="AA353" i="61"/>
  <c r="K353" i="61"/>
  <c r="X434" i="61"/>
  <c r="AD433" i="61"/>
  <c r="O433" i="61"/>
  <c r="W426" i="61"/>
  <c r="V425" i="61"/>
  <c r="AB423" i="61"/>
  <c r="W422" i="61"/>
  <c r="V421" i="61"/>
  <c r="Y420" i="61"/>
  <c r="AB419" i="61"/>
  <c r="K419" i="61"/>
  <c r="AD418" i="61"/>
  <c r="V418" i="61"/>
  <c r="X417" i="61"/>
  <c r="W411" i="61"/>
  <c r="U457" i="61"/>
  <c r="Y456" i="61"/>
  <c r="Y449" i="61"/>
  <c r="U448" i="61"/>
  <c r="U447" i="61"/>
  <c r="V442" i="61"/>
  <c r="U437" i="61"/>
  <c r="U435" i="61"/>
  <c r="K280" i="61"/>
  <c r="AD272" i="61"/>
  <c r="Y269" i="61"/>
  <c r="U260" i="61"/>
  <c r="AB258" i="61"/>
  <c r="W255" i="61"/>
  <c r="J406" i="61"/>
  <c r="J405" i="61"/>
  <c r="X399" i="61"/>
  <c r="V398" i="61"/>
  <c r="X395" i="61"/>
  <c r="U390" i="61"/>
  <c r="AB385" i="61"/>
  <c r="K360" i="61"/>
  <c r="AB418" i="61"/>
  <c r="O418" i="61"/>
  <c r="U417" i="61"/>
  <c r="AE436" i="61"/>
  <c r="K435" i="61"/>
  <c r="Z280" i="61"/>
  <c r="V277" i="61"/>
  <c r="O274" i="61"/>
  <c r="O272" i="61"/>
  <c r="V269" i="61"/>
  <c r="O399" i="61"/>
  <c r="U398" i="61"/>
  <c r="W395" i="61"/>
  <c r="AB390" i="61"/>
  <c r="O390" i="61"/>
  <c r="Z389" i="61"/>
  <c r="Y385" i="61"/>
  <c r="V384" i="61"/>
  <c r="AE383" i="61"/>
  <c r="J383" i="61"/>
  <c r="Y380" i="61"/>
  <c r="Y376" i="61"/>
  <c r="AE376" i="61"/>
  <c r="O369" i="61"/>
  <c r="AD368" i="61"/>
  <c r="V368" i="61"/>
  <c r="Y365" i="61"/>
  <c r="AE365" i="61"/>
  <c r="Z364" i="61"/>
  <c r="Z360" i="61"/>
  <c r="J360" i="61"/>
  <c r="J359" i="61"/>
  <c r="X353" i="61"/>
  <c r="AE353" i="61"/>
  <c r="Y352" i="61"/>
  <c r="AB426" i="61"/>
  <c r="AD425" i="61"/>
  <c r="J425" i="61"/>
  <c r="O423" i="61"/>
  <c r="K422" i="61"/>
  <c r="Y419" i="61"/>
  <c r="AE419" i="61"/>
  <c r="AA418" i="61"/>
  <c r="K418" i="61"/>
  <c r="AD417" i="61"/>
  <c r="K417" i="61"/>
  <c r="X412" i="61"/>
  <c r="AD411" i="61"/>
  <c r="K411" i="61"/>
  <c r="AB407" i="61"/>
  <c r="K407" i="61"/>
  <c r="Z455" i="61"/>
  <c r="AD453" i="61"/>
  <c r="J449" i="61"/>
  <c r="AB448" i="61"/>
  <c r="J447" i="61"/>
  <c r="AE276" i="61"/>
  <c r="AA272" i="61"/>
  <c r="K272" i="61"/>
  <c r="O269" i="61"/>
  <c r="Y258" i="61"/>
  <c r="O255" i="61"/>
  <c r="Y406" i="61"/>
  <c r="O404" i="61"/>
  <c r="K399" i="61"/>
  <c r="AB398" i="61"/>
  <c r="O398" i="61"/>
  <c r="U395" i="61"/>
  <c r="AA390" i="61"/>
  <c r="K390" i="61"/>
  <c r="J389" i="61"/>
  <c r="U385" i="61"/>
  <c r="X380" i="61"/>
  <c r="X376" i="61"/>
  <c r="W353" i="61"/>
  <c r="V352" i="61"/>
  <c r="AB421" i="61"/>
  <c r="X419" i="61"/>
  <c r="Z418" i="61"/>
  <c r="J418" i="61"/>
  <c r="J417" i="61"/>
  <c r="O412" i="61"/>
  <c r="Z457" i="61"/>
  <c r="AA448" i="61"/>
  <c r="AD442" i="61"/>
  <c r="AB437" i="61"/>
  <c r="Y435" i="61"/>
  <c r="K269" i="61"/>
  <c r="K398" i="61"/>
  <c r="O385" i="61"/>
  <c r="O380" i="61"/>
  <c r="W365" i="61"/>
  <c r="X360" i="61"/>
  <c r="Y457" i="61"/>
  <c r="Y448" i="61"/>
  <c r="O258" i="61"/>
  <c r="AE255" i="61"/>
  <c r="W406" i="61"/>
  <c r="AE399" i="61"/>
  <c r="Z398" i="61"/>
  <c r="J397" i="61"/>
  <c r="J395" i="61"/>
  <c r="Z383" i="61"/>
  <c r="K380" i="61"/>
  <c r="O379" i="61"/>
  <c r="AB377" i="61"/>
  <c r="V376" i="61"/>
  <c r="K375" i="61"/>
  <c r="AA368" i="61"/>
  <c r="K368" i="61"/>
  <c r="AB366" i="61"/>
  <c r="V365" i="61"/>
  <c r="AD365" i="61"/>
  <c r="W364" i="61"/>
  <c r="K363" i="61"/>
  <c r="AE360" i="61"/>
  <c r="W360" i="61"/>
  <c r="O354" i="61"/>
  <c r="U353" i="61"/>
  <c r="K352" i="61"/>
  <c r="O350" i="61"/>
  <c r="AB434" i="61"/>
  <c r="Z425" i="61"/>
  <c r="Z422" i="61"/>
  <c r="Y421" i="61"/>
  <c r="U419" i="61"/>
  <c r="X418" i="61"/>
  <c r="Z417" i="61"/>
  <c r="W457" i="61"/>
  <c r="V453" i="61"/>
  <c r="W451" i="61"/>
  <c r="AD450" i="61"/>
  <c r="J450" i="61"/>
  <c r="AB449" i="61"/>
  <c r="X448" i="61"/>
  <c r="AD448" i="61"/>
  <c r="W447" i="61"/>
  <c r="Z446" i="61"/>
  <c r="Y442" i="61"/>
  <c r="X437" i="61"/>
  <c r="W435" i="61"/>
  <c r="Y260" i="61"/>
  <c r="K258" i="61"/>
  <c r="AD406" i="61"/>
  <c r="V406" i="61"/>
  <c r="X390" i="61"/>
  <c r="Y377" i="61"/>
  <c r="U376" i="61"/>
  <c r="Y366" i="61"/>
  <c r="U365" i="61"/>
  <c r="V364" i="61"/>
  <c r="K350" i="61"/>
  <c r="Y434" i="61"/>
  <c r="V433" i="61"/>
  <c r="Y425" i="61"/>
  <c r="Y422" i="61"/>
  <c r="W421" i="61"/>
  <c r="O419" i="61"/>
  <c r="AE418" i="61"/>
  <c r="Y417" i="61"/>
  <c r="Y411" i="61"/>
  <c r="V457" i="61"/>
  <c r="Z449" i="61"/>
  <c r="W448" i="61"/>
  <c r="AD447" i="61"/>
  <c r="X442" i="61"/>
  <c r="W437" i="61"/>
  <c r="V435" i="61"/>
  <c r="AA457" i="61"/>
  <c r="K457" i="61"/>
  <c r="AD456" i="61"/>
  <c r="V456" i="61"/>
  <c r="AE453" i="61"/>
  <c r="W453" i="61"/>
  <c r="Z452" i="61"/>
  <c r="J452" i="61"/>
  <c r="U451" i="61"/>
  <c r="X450" i="61"/>
  <c r="AA449" i="61"/>
  <c r="K449" i="61"/>
  <c r="V448" i="61"/>
  <c r="AE442" i="61"/>
  <c r="W442" i="61"/>
  <c r="Z441" i="61"/>
  <c r="J441" i="61"/>
  <c r="X439" i="61"/>
  <c r="AA438" i="61"/>
  <c r="K438" i="61"/>
  <c r="V437" i="61"/>
  <c r="AB456" i="61"/>
  <c r="O456" i="61"/>
  <c r="U453" i="61"/>
  <c r="X452" i="61"/>
  <c r="AA451" i="61"/>
  <c r="K451" i="61"/>
  <c r="X441" i="61"/>
  <c r="Y452" i="61"/>
  <c r="X457" i="61"/>
  <c r="AA456" i="61"/>
  <c r="K456" i="61"/>
  <c r="AB453" i="61"/>
  <c r="O453" i="61"/>
  <c r="AE452" i="61"/>
  <c r="W452" i="61"/>
  <c r="Z451" i="61"/>
  <c r="J451" i="61"/>
  <c r="U450" i="61"/>
  <c r="X449" i="61"/>
  <c r="K448" i="61"/>
  <c r="AB442" i="61"/>
  <c r="O442" i="61"/>
  <c r="AE441" i="61"/>
  <c r="W441" i="61"/>
  <c r="U439" i="61"/>
  <c r="X438" i="61"/>
  <c r="AA437" i="61"/>
  <c r="K437" i="61"/>
  <c r="V436" i="61"/>
  <c r="Z456" i="61"/>
  <c r="J456" i="61"/>
  <c r="AA453" i="61"/>
  <c r="K453" i="61"/>
  <c r="AD452" i="61"/>
  <c r="V452" i="61"/>
  <c r="Z448" i="61"/>
  <c r="AA442" i="61"/>
  <c r="K442" i="61"/>
  <c r="AD441" i="61"/>
  <c r="V441" i="61"/>
  <c r="AB439" i="61"/>
  <c r="O439" i="61"/>
  <c r="AE438" i="61"/>
  <c r="W438" i="61"/>
  <c r="Z437" i="61"/>
  <c r="U436" i="61"/>
  <c r="Z453" i="61"/>
  <c r="J453" i="61"/>
  <c r="U452" i="61"/>
  <c r="X451" i="61"/>
  <c r="AA450" i="61"/>
  <c r="AD449" i="61"/>
  <c r="V449" i="61"/>
  <c r="Z442" i="61"/>
  <c r="U441" i="61"/>
  <c r="AA439" i="61"/>
  <c r="AD438" i="61"/>
  <c r="V438" i="61"/>
  <c r="X456" i="61"/>
  <c r="AB452" i="61"/>
  <c r="O452" i="61"/>
  <c r="AB441" i="61"/>
  <c r="O441" i="61"/>
  <c r="AB457" i="61"/>
  <c r="AE456" i="61"/>
  <c r="AA452" i="61"/>
  <c r="AD451" i="61"/>
  <c r="AA441" i="61"/>
  <c r="U434" i="61"/>
  <c r="X433" i="61"/>
  <c r="AA432" i="61"/>
  <c r="K432" i="61"/>
  <c r="AD431" i="61"/>
  <c r="V431" i="61"/>
  <c r="AE425" i="61"/>
  <c r="W425" i="61"/>
  <c r="Z424" i="61"/>
  <c r="J424" i="61"/>
  <c r="U423" i="61"/>
  <c r="X422" i="61"/>
  <c r="AA421" i="61"/>
  <c r="K421" i="61"/>
  <c r="AD420" i="61"/>
  <c r="V420" i="61"/>
  <c r="W417" i="61"/>
  <c r="Z416" i="61"/>
  <c r="J416" i="61"/>
  <c r="U412" i="61"/>
  <c r="X411" i="61"/>
  <c r="AA410" i="61"/>
  <c r="K410" i="61"/>
  <c r="AD409" i="61"/>
  <c r="V409" i="61"/>
  <c r="O407" i="61"/>
  <c r="Y416" i="61"/>
  <c r="AA434" i="61"/>
  <c r="K434" i="61"/>
  <c r="AB431" i="61"/>
  <c r="O431" i="61"/>
  <c r="X424" i="61"/>
  <c r="AA423" i="61"/>
  <c r="K423" i="61"/>
  <c r="AB420" i="61"/>
  <c r="O420" i="61"/>
  <c r="X416" i="61"/>
  <c r="AA412" i="61"/>
  <c r="K412" i="61"/>
  <c r="AB409" i="61"/>
  <c r="O409" i="61"/>
  <c r="Z434" i="61"/>
  <c r="J434" i="61"/>
  <c r="X432" i="61"/>
  <c r="AA431" i="61"/>
  <c r="K431" i="61"/>
  <c r="AB425" i="61"/>
  <c r="O425" i="61"/>
  <c r="AE424" i="61"/>
  <c r="W424" i="61"/>
  <c r="Z423" i="61"/>
  <c r="J423" i="61"/>
  <c r="U422" i="61"/>
  <c r="X421" i="61"/>
  <c r="AA420" i="61"/>
  <c r="K420" i="61"/>
  <c r="AD419" i="61"/>
  <c r="AB417" i="61"/>
  <c r="AE416" i="61"/>
  <c r="W416" i="61"/>
  <c r="Z412" i="61"/>
  <c r="J412" i="61"/>
  <c r="U411" i="61"/>
  <c r="X410" i="61"/>
  <c r="AA409" i="61"/>
  <c r="K409" i="61"/>
  <c r="Z431" i="61"/>
  <c r="J431" i="61"/>
  <c r="AD424" i="61"/>
  <c r="V424" i="61"/>
  <c r="Z420" i="61"/>
  <c r="J420" i="61"/>
  <c r="AD416" i="61"/>
  <c r="V416" i="61"/>
  <c r="Z409" i="61"/>
  <c r="J409" i="61"/>
  <c r="U424" i="61"/>
  <c r="U416" i="61"/>
  <c r="AE434" i="61"/>
  <c r="W434" i="61"/>
  <c r="X431" i="61"/>
  <c r="AB424" i="61"/>
  <c r="O424" i="61"/>
  <c r="AE423" i="61"/>
  <c r="W423" i="61"/>
  <c r="U421" i="61"/>
  <c r="X420" i="61"/>
  <c r="AB416" i="61"/>
  <c r="O416" i="61"/>
  <c r="AE412" i="61"/>
  <c r="W412" i="61"/>
  <c r="Z411" i="61"/>
  <c r="U410" i="61"/>
  <c r="X409" i="61"/>
  <c r="Y424" i="61"/>
  <c r="AD434" i="61"/>
  <c r="AB432" i="61"/>
  <c r="AE431" i="61"/>
  <c r="AA424" i="61"/>
  <c r="AD423" i="61"/>
  <c r="AE420" i="61"/>
  <c r="AA416" i="61"/>
  <c r="AD412" i="61"/>
  <c r="AB410" i="61"/>
  <c r="AE409" i="61"/>
  <c r="Y400" i="61"/>
  <c r="Y370" i="61"/>
  <c r="Y405" i="61"/>
  <c r="Y397" i="61"/>
  <c r="Y392" i="61"/>
  <c r="Y389" i="61"/>
  <c r="Y359" i="61"/>
  <c r="X351" i="61"/>
  <c r="X405" i="61"/>
  <c r="AE400" i="61"/>
  <c r="W400" i="61"/>
  <c r="Z399" i="61"/>
  <c r="J399" i="61"/>
  <c r="X397" i="61"/>
  <c r="AA396" i="61"/>
  <c r="K396" i="61"/>
  <c r="AD395" i="61"/>
  <c r="V395" i="61"/>
  <c r="AB393" i="61"/>
  <c r="O393" i="61"/>
  <c r="AE392" i="61"/>
  <c r="W392" i="61"/>
  <c r="Z391" i="61"/>
  <c r="J391" i="61"/>
  <c r="X389" i="61"/>
  <c r="AA385" i="61"/>
  <c r="K385" i="61"/>
  <c r="AE381" i="61"/>
  <c r="W381" i="61"/>
  <c r="Z380" i="61"/>
  <c r="J380" i="61"/>
  <c r="X378" i="61"/>
  <c r="AA377" i="61"/>
  <c r="K377" i="61"/>
  <c r="AE370" i="61"/>
  <c r="W370" i="61"/>
  <c r="Z369" i="61"/>
  <c r="J369" i="61"/>
  <c r="X367" i="61"/>
  <c r="AA366" i="61"/>
  <c r="K366" i="61"/>
  <c r="AB363" i="61"/>
  <c r="O363" i="61"/>
  <c r="AE362" i="61"/>
  <c r="W362" i="61"/>
  <c r="Z361" i="61"/>
  <c r="J361" i="61"/>
  <c r="X359" i="61"/>
  <c r="AA355" i="61"/>
  <c r="K355" i="61"/>
  <c r="V354" i="61"/>
  <c r="AB352" i="61"/>
  <c r="O352" i="61"/>
  <c r="AE351" i="61"/>
  <c r="W351" i="61"/>
  <c r="Z350" i="61"/>
  <c r="J350" i="61"/>
  <c r="AE405" i="61"/>
  <c r="W405" i="61"/>
  <c r="Z404" i="61"/>
  <c r="J404" i="61"/>
  <c r="AD400" i="61"/>
  <c r="V400" i="61"/>
  <c r="AE397" i="61"/>
  <c r="W397" i="61"/>
  <c r="Z396" i="61"/>
  <c r="J396" i="61"/>
  <c r="AD392" i="61"/>
  <c r="V392" i="61"/>
  <c r="AE389" i="61"/>
  <c r="W389" i="61"/>
  <c r="Z385" i="61"/>
  <c r="J385" i="61"/>
  <c r="AD381" i="61"/>
  <c r="V381" i="61"/>
  <c r="AE378" i="61"/>
  <c r="W378" i="61"/>
  <c r="Z377" i="61"/>
  <c r="J377" i="61"/>
  <c r="AD370" i="61"/>
  <c r="V370" i="61"/>
  <c r="AE367" i="61"/>
  <c r="W367" i="61"/>
  <c r="Z366" i="61"/>
  <c r="J366" i="61"/>
  <c r="AD362" i="61"/>
  <c r="V362" i="61"/>
  <c r="AE359" i="61"/>
  <c r="W359" i="61"/>
  <c r="AD351" i="61"/>
  <c r="V351" i="61"/>
  <c r="Y362" i="61"/>
  <c r="Y351" i="61"/>
  <c r="X400" i="61"/>
  <c r="AD405" i="61"/>
  <c r="V405" i="61"/>
  <c r="U400" i="61"/>
  <c r="AD397" i="61"/>
  <c r="V397" i="61"/>
  <c r="U392" i="61"/>
  <c r="AD389" i="61"/>
  <c r="V389" i="61"/>
  <c r="U381" i="61"/>
  <c r="AD378" i="61"/>
  <c r="V378" i="61"/>
  <c r="U370" i="61"/>
  <c r="AD367" i="61"/>
  <c r="V367" i="61"/>
  <c r="U362" i="61"/>
  <c r="X361" i="61"/>
  <c r="AD359" i="61"/>
  <c r="V359" i="61"/>
  <c r="Z352" i="61"/>
  <c r="J352" i="61"/>
  <c r="U351" i="61"/>
  <c r="X350" i="61"/>
  <c r="Y381" i="61"/>
  <c r="U405" i="61"/>
  <c r="X404" i="61"/>
  <c r="AB400" i="61"/>
  <c r="O400" i="61"/>
  <c r="W399" i="61"/>
  <c r="U397" i="61"/>
  <c r="X396" i="61"/>
  <c r="AB392" i="61"/>
  <c r="O392" i="61"/>
  <c r="AE391" i="61"/>
  <c r="W391" i="61"/>
  <c r="U389" i="61"/>
  <c r="X385" i="61"/>
  <c r="K384" i="61"/>
  <c r="AD383" i="61"/>
  <c r="V383" i="61"/>
  <c r="AB381" i="61"/>
  <c r="O381" i="61"/>
  <c r="AE380" i="61"/>
  <c r="W380" i="61"/>
  <c r="J379" i="61"/>
  <c r="U378" i="61"/>
  <c r="X377" i="61"/>
  <c r="AA376" i="61"/>
  <c r="AD375" i="61"/>
  <c r="V375" i="61"/>
  <c r="AB370" i="61"/>
  <c r="O370" i="61"/>
  <c r="AE369" i="61"/>
  <c r="W369" i="61"/>
  <c r="U367" i="61"/>
  <c r="X366" i="61"/>
  <c r="AB362" i="61"/>
  <c r="O362" i="61"/>
  <c r="AE361" i="61"/>
  <c r="W361" i="61"/>
  <c r="U359" i="61"/>
  <c r="AB351" i="61"/>
  <c r="O351" i="61"/>
  <c r="AE350" i="61"/>
  <c r="W350" i="61"/>
  <c r="X392" i="61"/>
  <c r="X381" i="61"/>
  <c r="X362" i="61"/>
  <c r="AB405" i="61"/>
  <c r="O405" i="61"/>
  <c r="AE404" i="61"/>
  <c r="W404" i="61"/>
  <c r="AA400" i="61"/>
  <c r="K400" i="61"/>
  <c r="V399" i="61"/>
  <c r="AB397" i="61"/>
  <c r="O397" i="61"/>
  <c r="AE396" i="61"/>
  <c r="W396" i="61"/>
  <c r="AA392" i="61"/>
  <c r="K392" i="61"/>
  <c r="AD391" i="61"/>
  <c r="V391" i="61"/>
  <c r="AB389" i="61"/>
  <c r="O389" i="61"/>
  <c r="AE385" i="61"/>
  <c r="W385" i="61"/>
  <c r="U383" i="61"/>
  <c r="AA381" i="61"/>
  <c r="K381" i="61"/>
  <c r="AD380" i="61"/>
  <c r="V380" i="61"/>
  <c r="AB378" i="61"/>
  <c r="O378" i="61"/>
  <c r="AE377" i="61"/>
  <c r="W377" i="61"/>
  <c r="U375" i="61"/>
  <c r="AA370" i="61"/>
  <c r="K370" i="61"/>
  <c r="AD369" i="61"/>
  <c r="V369" i="61"/>
  <c r="AB367" i="61"/>
  <c r="O367" i="61"/>
  <c r="AE366" i="61"/>
  <c r="W366" i="61"/>
  <c r="U364" i="61"/>
  <c r="X363" i="61"/>
  <c r="AA362" i="61"/>
  <c r="K362" i="61"/>
  <c r="AD361" i="61"/>
  <c r="V361" i="61"/>
  <c r="AB359" i="61"/>
  <c r="O359" i="61"/>
  <c r="AE355" i="61"/>
  <c r="W355" i="61"/>
  <c r="X352" i="61"/>
  <c r="AA351" i="61"/>
  <c r="K351" i="61"/>
  <c r="AD350" i="61"/>
  <c r="V350" i="61"/>
  <c r="X370" i="61"/>
  <c r="AA405" i="61"/>
  <c r="AD404" i="61"/>
  <c r="Z400" i="61"/>
  <c r="AA397" i="61"/>
  <c r="AD396" i="61"/>
  <c r="Z392" i="61"/>
  <c r="AA389" i="61"/>
  <c r="AD385" i="61"/>
  <c r="AB383" i="61"/>
  <c r="Z381" i="61"/>
  <c r="AA378" i="61"/>
  <c r="AD377" i="61"/>
  <c r="AB375" i="61"/>
  <c r="Z370" i="61"/>
  <c r="AA367" i="61"/>
  <c r="AD366" i="61"/>
  <c r="AB364" i="61"/>
  <c r="AE363" i="61"/>
  <c r="Z362" i="61"/>
  <c r="AA359" i="61"/>
  <c r="AD355" i="61"/>
  <c r="Z351" i="61"/>
  <c r="Z344" i="61"/>
  <c r="J344" i="61"/>
  <c r="Z333" i="61"/>
  <c r="J333" i="61"/>
  <c r="K308" i="61"/>
  <c r="O289" i="61"/>
  <c r="AB289" i="61"/>
  <c r="U289" i="61"/>
  <c r="V289" i="61"/>
  <c r="AD289" i="61"/>
  <c r="W289" i="61"/>
  <c r="AE289" i="61"/>
  <c r="X289" i="61"/>
  <c r="J289" i="61"/>
  <c r="Z289" i="61"/>
  <c r="W276" i="61"/>
  <c r="J265" i="61"/>
  <c r="Z265" i="61"/>
  <c r="K265" i="61"/>
  <c r="AA265" i="61"/>
  <c r="O265" i="61"/>
  <c r="AB265" i="61"/>
  <c r="U265" i="61"/>
  <c r="V265" i="61"/>
  <c r="AD265" i="61"/>
  <c r="X265" i="61"/>
  <c r="J257" i="61"/>
  <c r="Z257" i="61"/>
  <c r="K257" i="61"/>
  <c r="AA257" i="61"/>
  <c r="O257" i="61"/>
  <c r="AB257" i="61"/>
  <c r="U257" i="61"/>
  <c r="V257" i="61"/>
  <c r="AD257" i="61"/>
  <c r="X257" i="61"/>
  <c r="J295" i="61"/>
  <c r="Z295" i="61"/>
  <c r="K295" i="61"/>
  <c r="AA295" i="61"/>
  <c r="O295" i="61"/>
  <c r="AB295" i="61"/>
  <c r="U295" i="61"/>
  <c r="V295" i="61"/>
  <c r="AD295" i="61"/>
  <c r="X295" i="61"/>
  <c r="AE347" i="61"/>
  <c r="W347" i="61"/>
  <c r="X344" i="61"/>
  <c r="AE336" i="61"/>
  <c r="W336" i="61"/>
  <c r="X333" i="61"/>
  <c r="AE325" i="61"/>
  <c r="W325" i="61"/>
  <c r="K317" i="61"/>
  <c r="O317" i="61"/>
  <c r="AB317" i="61"/>
  <c r="U317" i="61"/>
  <c r="X317" i="61"/>
  <c r="O300" i="61"/>
  <c r="AB300" i="61"/>
  <c r="U300" i="61"/>
  <c r="V300" i="61"/>
  <c r="AD300" i="61"/>
  <c r="W300" i="61"/>
  <c r="AE300" i="61"/>
  <c r="J300" i="61"/>
  <c r="Z300" i="61"/>
  <c r="O278" i="61"/>
  <c r="AB278" i="61"/>
  <c r="U278" i="61"/>
  <c r="V278" i="61"/>
  <c r="AD278" i="61"/>
  <c r="W278" i="61"/>
  <c r="AE278" i="61"/>
  <c r="X278" i="61"/>
  <c r="J278" i="61"/>
  <c r="Z278" i="61"/>
  <c r="V347" i="61"/>
  <c r="Y346" i="61"/>
  <c r="AE344" i="61"/>
  <c r="W344" i="61"/>
  <c r="X338" i="61"/>
  <c r="AD336" i="61"/>
  <c r="V336" i="61"/>
  <c r="AE333" i="61"/>
  <c r="W333" i="61"/>
  <c r="X330" i="61"/>
  <c r="AD325" i="61"/>
  <c r="V325" i="61"/>
  <c r="K323" i="61"/>
  <c r="V323" i="61"/>
  <c r="AD323" i="61"/>
  <c r="J306" i="61"/>
  <c r="Z306" i="61"/>
  <c r="K306" i="61"/>
  <c r="AA306" i="61"/>
  <c r="O306" i="61"/>
  <c r="AB306" i="61"/>
  <c r="U306" i="61"/>
  <c r="X306" i="61"/>
  <c r="X349" i="61"/>
  <c r="AD347" i="61"/>
  <c r="AE349" i="61"/>
  <c r="W349" i="61"/>
  <c r="Z348" i="61"/>
  <c r="J348" i="61"/>
  <c r="U347" i="61"/>
  <c r="X346" i="61"/>
  <c r="AA345" i="61"/>
  <c r="K345" i="61"/>
  <c r="AD344" i="61"/>
  <c r="V344" i="61"/>
  <c r="AE338" i="61"/>
  <c r="W338" i="61"/>
  <c r="Z337" i="61"/>
  <c r="J337" i="61"/>
  <c r="U336" i="61"/>
  <c r="X335" i="61"/>
  <c r="AA334" i="61"/>
  <c r="K334" i="61"/>
  <c r="AD333" i="61"/>
  <c r="V333" i="61"/>
  <c r="AE330" i="61"/>
  <c r="W330" i="61"/>
  <c r="Z329" i="61"/>
  <c r="J329" i="61"/>
  <c r="U325" i="61"/>
  <c r="X324" i="61"/>
  <c r="Z323" i="61"/>
  <c r="AD320" i="61"/>
  <c r="K320" i="61"/>
  <c r="AA317" i="61"/>
  <c r="O305" i="61"/>
  <c r="AE265" i="61"/>
  <c r="AE257" i="61"/>
  <c r="O270" i="61"/>
  <c r="AB270" i="61"/>
  <c r="U270" i="61"/>
  <c r="V270" i="61"/>
  <c r="AD270" i="61"/>
  <c r="W270" i="61"/>
  <c r="AE270" i="61"/>
  <c r="X270" i="61"/>
  <c r="J270" i="61"/>
  <c r="Z270" i="61"/>
  <c r="AD349" i="61"/>
  <c r="V349" i="61"/>
  <c r="AB347" i="61"/>
  <c r="O347" i="61"/>
  <c r="AE346" i="61"/>
  <c r="W346" i="61"/>
  <c r="Z345" i="61"/>
  <c r="J345" i="61"/>
  <c r="U344" i="61"/>
  <c r="AD338" i="61"/>
  <c r="V338" i="61"/>
  <c r="AB336" i="61"/>
  <c r="O336" i="61"/>
  <c r="AE335" i="61"/>
  <c r="W335" i="61"/>
  <c r="J334" i="61"/>
  <c r="U333" i="61"/>
  <c r="AD330" i="61"/>
  <c r="V330" i="61"/>
  <c r="AB325" i="61"/>
  <c r="O325" i="61"/>
  <c r="AE324" i="61"/>
  <c r="W324" i="61"/>
  <c r="Y323" i="61"/>
  <c r="W319" i="61"/>
  <c r="AE319" i="61"/>
  <c r="J319" i="61"/>
  <c r="Z319" i="61"/>
  <c r="Z317" i="61"/>
  <c r="U316" i="61"/>
  <c r="V316" i="61"/>
  <c r="AD316" i="61"/>
  <c r="W316" i="61"/>
  <c r="AE316" i="61"/>
  <c r="X316" i="61"/>
  <c r="K316" i="61"/>
  <c r="AA316" i="61"/>
  <c r="AE306" i="61"/>
  <c r="AE295" i="61"/>
  <c r="AA289" i="61"/>
  <c r="Y287" i="61"/>
  <c r="Y344" i="61"/>
  <c r="O308" i="61"/>
  <c r="AB308" i="61"/>
  <c r="U308" i="61"/>
  <c r="V308" i="61"/>
  <c r="AD308" i="61"/>
  <c r="W308" i="61"/>
  <c r="AE308" i="61"/>
  <c r="J308" i="61"/>
  <c r="Z308" i="61"/>
  <c r="J276" i="61"/>
  <c r="Z276" i="61"/>
  <c r="K276" i="61"/>
  <c r="AA276" i="61"/>
  <c r="O276" i="61"/>
  <c r="AB276" i="61"/>
  <c r="U276" i="61"/>
  <c r="V276" i="61"/>
  <c r="AD276" i="61"/>
  <c r="X276" i="61"/>
  <c r="O259" i="61"/>
  <c r="AB259" i="61"/>
  <c r="U259" i="61"/>
  <c r="V259" i="61"/>
  <c r="AD259" i="61"/>
  <c r="W259" i="61"/>
  <c r="AE259" i="61"/>
  <c r="X259" i="61"/>
  <c r="J259" i="61"/>
  <c r="Z259" i="61"/>
  <c r="U349" i="61"/>
  <c r="AA347" i="61"/>
  <c r="K347" i="61"/>
  <c r="AD346" i="61"/>
  <c r="V346" i="61"/>
  <c r="AB344" i="61"/>
  <c r="O344" i="61"/>
  <c r="U338" i="61"/>
  <c r="X337" i="61"/>
  <c r="AA336" i="61"/>
  <c r="K336" i="61"/>
  <c r="AD335" i="61"/>
  <c r="V335" i="61"/>
  <c r="AB333" i="61"/>
  <c r="O333" i="61"/>
  <c r="U330" i="61"/>
  <c r="X329" i="61"/>
  <c r="AA325" i="61"/>
  <c r="K325" i="61"/>
  <c r="AD324" i="61"/>
  <c r="V324" i="61"/>
  <c r="X323" i="61"/>
  <c r="O320" i="61"/>
  <c r="AB320" i="61"/>
  <c r="W320" i="61"/>
  <c r="AE320" i="61"/>
  <c r="Y317" i="61"/>
  <c r="Y308" i="61"/>
  <c r="AD306" i="61"/>
  <c r="U305" i="61"/>
  <c r="V305" i="61"/>
  <c r="AD305" i="61"/>
  <c r="W305" i="61"/>
  <c r="AE305" i="61"/>
  <c r="X305" i="61"/>
  <c r="K305" i="61"/>
  <c r="AA305" i="61"/>
  <c r="AA300" i="61"/>
  <c r="Y289" i="61"/>
  <c r="AA270" i="61"/>
  <c r="Y265" i="61"/>
  <c r="AA259" i="61"/>
  <c r="Y257" i="61"/>
  <c r="AB349" i="61"/>
  <c r="AE348" i="61"/>
  <c r="Z347" i="61"/>
  <c r="AA344" i="61"/>
  <c r="AB338" i="61"/>
  <c r="AE337" i="61"/>
  <c r="Z336" i="61"/>
  <c r="AA333" i="61"/>
  <c r="AB330" i="61"/>
  <c r="AE329" i="61"/>
  <c r="Z325" i="61"/>
  <c r="W323" i="61"/>
  <c r="Z320" i="61"/>
  <c r="Y319" i="61"/>
  <c r="W317" i="61"/>
  <c r="X308" i="61"/>
  <c r="Y300" i="61"/>
  <c r="Y295" i="61"/>
  <c r="K289" i="61"/>
  <c r="J287" i="61"/>
  <c r="Z287" i="61"/>
  <c r="K287" i="61"/>
  <c r="AA287" i="61"/>
  <c r="O287" i="61"/>
  <c r="AB287" i="61"/>
  <c r="U287" i="61"/>
  <c r="V287" i="61"/>
  <c r="AD287" i="61"/>
  <c r="X287" i="61"/>
  <c r="AA278" i="61"/>
  <c r="Y276" i="61"/>
  <c r="Y270" i="61"/>
  <c r="W265" i="61"/>
  <c r="Y259" i="61"/>
  <c r="W257" i="61"/>
  <c r="U318" i="61"/>
  <c r="AD315" i="61"/>
  <c r="V315" i="61"/>
  <c r="AB310" i="61"/>
  <c r="AE309" i="61"/>
  <c r="W309" i="61"/>
  <c r="U307" i="61"/>
  <c r="AD304" i="61"/>
  <c r="V304" i="61"/>
  <c r="AB302" i="61"/>
  <c r="AE301" i="61"/>
  <c r="W301" i="61"/>
  <c r="U299" i="61"/>
  <c r="AA294" i="61"/>
  <c r="K294" i="61"/>
  <c r="AD293" i="61"/>
  <c r="V293" i="61"/>
  <c r="AE290" i="61"/>
  <c r="W290" i="61"/>
  <c r="U288" i="61"/>
  <c r="AA286" i="61"/>
  <c r="K286" i="61"/>
  <c r="AD285" i="61"/>
  <c r="V285" i="61"/>
  <c r="AE279" i="61"/>
  <c r="W279" i="61"/>
  <c r="U277" i="61"/>
  <c r="AA275" i="61"/>
  <c r="K275" i="61"/>
  <c r="AD274" i="61"/>
  <c r="V274" i="61"/>
  <c r="AE271" i="61"/>
  <c r="W271" i="61"/>
  <c r="U269" i="61"/>
  <c r="AA264" i="61"/>
  <c r="K264" i="61"/>
  <c r="AD263" i="61"/>
  <c r="V263" i="61"/>
  <c r="AB261" i="61"/>
  <c r="AE260" i="61"/>
  <c r="W260" i="61"/>
  <c r="U258" i="61"/>
  <c r="AA256" i="61"/>
  <c r="K256" i="61"/>
  <c r="AD255" i="61"/>
  <c r="V255" i="61"/>
  <c r="Z318" i="61"/>
  <c r="AA315" i="61"/>
  <c r="K315" i="61"/>
  <c r="AB309" i="61"/>
  <c r="O309" i="61"/>
  <c r="Z307" i="61"/>
  <c r="AA304" i="61"/>
  <c r="K304" i="61"/>
  <c r="AB301" i="61"/>
  <c r="O301" i="61"/>
  <c r="Z299" i="61"/>
  <c r="J299" i="61"/>
  <c r="X294" i="61"/>
  <c r="AA293" i="61"/>
  <c r="K293" i="61"/>
  <c r="AB290" i="61"/>
  <c r="O290" i="61"/>
  <c r="Z288" i="61"/>
  <c r="J288" i="61"/>
  <c r="X286" i="61"/>
  <c r="AA285" i="61"/>
  <c r="AB279" i="61"/>
  <c r="O279" i="61"/>
  <c r="Z277" i="61"/>
  <c r="J277" i="61"/>
  <c r="X275" i="61"/>
  <c r="AA274" i="61"/>
  <c r="K274" i="61"/>
  <c r="AD273" i="61"/>
  <c r="AB271" i="61"/>
  <c r="O271" i="61"/>
  <c r="Z269" i="61"/>
  <c r="J269" i="61"/>
  <c r="X264" i="61"/>
  <c r="AA263" i="61"/>
  <c r="AB260" i="61"/>
  <c r="O260" i="61"/>
  <c r="Z258" i="61"/>
  <c r="J258" i="61"/>
  <c r="X256" i="61"/>
  <c r="AA255" i="61"/>
  <c r="K255" i="61"/>
  <c r="Z315" i="61"/>
  <c r="AA309" i="61"/>
  <c r="K309" i="61"/>
  <c r="AA301" i="61"/>
  <c r="K301" i="61"/>
  <c r="AE294" i="61"/>
  <c r="W294" i="61"/>
  <c r="AA290" i="61"/>
  <c r="K290" i="61"/>
  <c r="AE286" i="61"/>
  <c r="W286" i="61"/>
  <c r="K279" i="61"/>
  <c r="AE275" i="61"/>
  <c r="W275" i="61"/>
  <c r="K271" i="61"/>
  <c r="AE264" i="61"/>
  <c r="W264" i="61"/>
  <c r="AE256" i="61"/>
  <c r="W256" i="61"/>
  <c r="Z255" i="61"/>
  <c r="J255" i="61"/>
  <c r="Z309" i="61"/>
  <c r="Z301" i="61"/>
  <c r="AD294" i="61"/>
  <c r="V294" i="61"/>
  <c r="Z290" i="61"/>
  <c r="AD286" i="61"/>
  <c r="V286" i="61"/>
  <c r="Z279" i="61"/>
  <c r="AD275" i="61"/>
  <c r="V275" i="61"/>
  <c r="Z271" i="61"/>
  <c r="X269" i="61"/>
  <c r="AD264" i="61"/>
  <c r="V264" i="61"/>
  <c r="Z260" i="61"/>
  <c r="X258" i="61"/>
  <c r="AD256" i="61"/>
  <c r="V256" i="61"/>
  <c r="Y240" i="61"/>
  <c r="X245" i="61"/>
  <c r="AE240" i="61"/>
  <c r="W240" i="61"/>
  <c r="Y248" i="61"/>
  <c r="Y245" i="61"/>
  <c r="W248" i="61"/>
  <c r="AA249" i="61"/>
  <c r="K249" i="61"/>
  <c r="AD248" i="61"/>
  <c r="V248" i="61"/>
  <c r="AE245" i="61"/>
  <c r="W245" i="61"/>
  <c r="U243" i="61"/>
  <c r="X242" i="61"/>
  <c r="AA241" i="61"/>
  <c r="K241" i="61"/>
  <c r="AD240" i="61"/>
  <c r="V240" i="61"/>
  <c r="AE248" i="61"/>
  <c r="Z249" i="61"/>
  <c r="J249" i="61"/>
  <c r="U248" i="61"/>
  <c r="X247" i="61"/>
  <c r="AA246" i="61"/>
  <c r="K246" i="61"/>
  <c r="AD245" i="61"/>
  <c r="V245" i="61"/>
  <c r="AB243" i="61"/>
  <c r="O243" i="61"/>
  <c r="AE242" i="61"/>
  <c r="W242" i="61"/>
  <c r="Z241" i="61"/>
  <c r="J241" i="61"/>
  <c r="U240" i="61"/>
  <c r="AB248" i="61"/>
  <c r="O248" i="61"/>
  <c r="U245" i="61"/>
  <c r="AA243" i="61"/>
  <c r="K243" i="61"/>
  <c r="AD242" i="61"/>
  <c r="V242" i="61"/>
  <c r="AB240" i="61"/>
  <c r="O240" i="61"/>
  <c r="X240" i="61"/>
  <c r="AA248" i="61"/>
  <c r="K248" i="61"/>
  <c r="AD247" i="61"/>
  <c r="V247" i="61"/>
  <c r="AB245" i="61"/>
  <c r="O245" i="61"/>
  <c r="Z243" i="61"/>
  <c r="U242" i="61"/>
  <c r="AA240" i="61"/>
  <c r="K240" i="61"/>
  <c r="X248" i="61"/>
  <c r="Z248" i="61"/>
  <c r="AA245" i="61"/>
  <c r="AB242" i="61"/>
  <c r="Z240" i="61"/>
  <c r="B300" i="60" l="1"/>
  <c r="C300" i="60"/>
  <c r="D300" i="60"/>
  <c r="E298" i="60" s="1"/>
  <c r="E300" i="60"/>
  <c r="G300" i="60"/>
  <c r="H300" i="60"/>
  <c r="B301" i="60"/>
  <c r="C301" i="60"/>
  <c r="D301" i="60"/>
  <c r="E301" i="60"/>
  <c r="G301" i="60"/>
  <c r="H301" i="60"/>
  <c r="P300" i="60" l="1"/>
  <c r="AD300" i="60" s="1"/>
  <c r="V300" i="60"/>
  <c r="J301" i="60"/>
  <c r="L301" i="60" s="1"/>
  <c r="V301" i="60"/>
  <c r="P301" i="60"/>
  <c r="AD301" i="60" s="1"/>
  <c r="I301" i="60"/>
  <c r="AC301" i="60"/>
  <c r="J300" i="60"/>
  <c r="L300" i="60" s="1"/>
  <c r="AB301" i="60"/>
  <c r="AC300" i="60"/>
  <c r="Y300" i="60"/>
  <c r="X301" i="60"/>
  <c r="Y301" i="60"/>
  <c r="AE300" i="60"/>
  <c r="Z301" i="60"/>
  <c r="AE301" i="60"/>
  <c r="I300" i="60"/>
  <c r="AB300" i="60"/>
  <c r="AA300" i="60"/>
  <c r="Z300" i="60"/>
  <c r="W300" i="60"/>
  <c r="W301" i="60"/>
  <c r="AA301" i="60"/>
  <c r="X300" i="60"/>
  <c r="Z2" i="60"/>
  <c r="T300" i="60" l="1"/>
  <c r="R300" i="60"/>
  <c r="R301" i="60"/>
  <c r="T301" i="60"/>
  <c r="B68" i="16"/>
  <c r="C68" i="16"/>
  <c r="E68" i="16"/>
  <c r="G68" i="16"/>
  <c r="I68" i="16"/>
  <c r="K68" i="16"/>
  <c r="Q68" i="16"/>
  <c r="X68" i="16"/>
  <c r="Z68" i="16"/>
  <c r="AB68" i="16"/>
  <c r="AC68" i="16"/>
  <c r="AD68" i="16"/>
  <c r="AE68" i="16"/>
  <c r="AF68" i="16"/>
  <c r="AG68" i="16"/>
  <c r="AH68" i="16"/>
  <c r="AI68" i="16"/>
  <c r="AJ68" i="16"/>
  <c r="AK68" i="16"/>
  <c r="B69" i="16"/>
  <c r="C69" i="16"/>
  <c r="E69" i="16"/>
  <c r="F70" i="16" s="1"/>
  <c r="G69" i="16"/>
  <c r="H70" i="16" s="1"/>
  <c r="I69" i="16"/>
  <c r="J70" i="16" s="1"/>
  <c r="K69" i="16"/>
  <c r="Q69" i="16"/>
  <c r="R70" i="16" s="1"/>
  <c r="X69" i="16"/>
  <c r="Y70" i="16" s="1"/>
  <c r="Z69" i="16"/>
  <c r="AA70" i="16" s="1"/>
  <c r="AB69" i="16"/>
  <c r="AC69" i="16"/>
  <c r="AD69" i="16"/>
  <c r="AE69" i="16"/>
  <c r="AF69" i="16"/>
  <c r="AG69" i="16"/>
  <c r="AH69" i="16"/>
  <c r="AI69" i="16"/>
  <c r="AJ69" i="16"/>
  <c r="AK69" i="16"/>
  <c r="B41" i="16"/>
  <c r="C41" i="16"/>
  <c r="E41" i="16"/>
  <c r="F42" i="16" s="1"/>
  <c r="G41" i="16"/>
  <c r="H42" i="16" s="1"/>
  <c r="I41" i="16"/>
  <c r="J42" i="16" s="1"/>
  <c r="K41" i="16"/>
  <c r="Q41" i="16"/>
  <c r="R42" i="16" s="1"/>
  <c r="X41" i="16"/>
  <c r="Y42" i="16" s="1"/>
  <c r="Z41" i="16"/>
  <c r="AA42" i="16" s="1"/>
  <c r="AB41" i="16"/>
  <c r="AC41" i="16"/>
  <c r="AD41" i="16"/>
  <c r="AE41" i="16"/>
  <c r="AF41" i="16"/>
  <c r="AG41" i="16"/>
  <c r="AH41" i="16"/>
  <c r="AI41" i="16"/>
  <c r="AJ41" i="16"/>
  <c r="AK41" i="16"/>
  <c r="B33" i="2"/>
  <c r="AR9" i="35"/>
  <c r="AR10" i="35" s="1"/>
  <c r="AR11" i="35" s="1"/>
  <c r="AR12" i="35" s="1"/>
  <c r="AR13" i="35" s="1"/>
  <c r="AR14" i="35" s="1"/>
  <c r="AR15" i="35" s="1"/>
  <c r="AR16" i="35" s="1"/>
  <c r="AR17" i="35" s="1"/>
  <c r="AR18" i="35" s="1"/>
  <c r="AR19" i="35" s="1"/>
  <c r="AR20" i="35" s="1"/>
  <c r="Y289" i="64"/>
  <c r="AE33" i="2" l="1"/>
  <c r="AB33" i="2"/>
  <c r="C34" i="2"/>
  <c r="H69" i="16"/>
  <c r="P51" i="65"/>
  <c r="AQ9" i="35"/>
  <c r="AQ10" i="35" s="1"/>
  <c r="AQ11" i="35" s="1"/>
  <c r="AQ12" i="35" s="1"/>
  <c r="AQ13" i="35" s="1"/>
  <c r="AQ14" i="35" s="1"/>
  <c r="AQ15" i="35" s="1"/>
  <c r="AQ16" i="35" s="1"/>
  <c r="AQ17" i="35" s="1"/>
  <c r="AQ18" i="35" s="1"/>
  <c r="AQ19" i="35" s="1"/>
  <c r="AQ20" i="35" s="1"/>
  <c r="AM68" i="16"/>
  <c r="R69" i="16"/>
  <c r="Y69" i="16"/>
  <c r="AA69" i="16"/>
  <c r="AL69" i="16"/>
  <c r="F69" i="16"/>
  <c r="J69" i="16"/>
  <c r="AM69" i="16"/>
  <c r="AM41" i="16"/>
  <c r="AL68" i="16"/>
  <c r="AL41" i="16"/>
  <c r="B39" i="46"/>
  <c r="C39" i="46"/>
  <c r="D39" i="46" s="1"/>
  <c r="G39" i="46"/>
  <c r="K39" i="46"/>
  <c r="Z39" i="46"/>
  <c r="AA13" i="46" s="1"/>
  <c r="M39" i="46"/>
  <c r="N13" i="46" s="1"/>
  <c r="B40" i="46"/>
  <c r="C40" i="46"/>
  <c r="D40" i="46" s="1"/>
  <c r="G40" i="46"/>
  <c r="K40" i="46"/>
  <c r="Z40" i="46"/>
  <c r="AA14" i="46" s="1"/>
  <c r="M40" i="46"/>
  <c r="N14" i="46" s="1"/>
  <c r="B41" i="46"/>
  <c r="C41" i="46"/>
  <c r="D41" i="46" s="1"/>
  <c r="G41" i="46"/>
  <c r="H15" i="46" s="1"/>
  <c r="K41" i="46"/>
  <c r="Z41" i="46"/>
  <c r="AA15" i="46" s="1"/>
  <c r="M41" i="46"/>
  <c r="N15" i="46" s="1"/>
  <c r="B42" i="46"/>
  <c r="C42" i="46"/>
  <c r="D42" i="46" s="1"/>
  <c r="G42" i="46"/>
  <c r="K42" i="46"/>
  <c r="Z42" i="46"/>
  <c r="AA16" i="46" s="1"/>
  <c r="M42" i="46"/>
  <c r="N16" i="46" s="1"/>
  <c r="B43" i="46"/>
  <c r="C43" i="46"/>
  <c r="D43" i="46" s="1"/>
  <c r="G43" i="46"/>
  <c r="K43" i="46"/>
  <c r="Z43" i="46"/>
  <c r="AA17" i="46" s="1"/>
  <c r="M43" i="46"/>
  <c r="N17" i="46" s="1"/>
  <c r="B44" i="46"/>
  <c r="C44" i="46"/>
  <c r="D44" i="46" s="1"/>
  <c r="G44" i="46"/>
  <c r="K44" i="46"/>
  <c r="Z44" i="46"/>
  <c r="AA18" i="46" s="1"/>
  <c r="M44" i="46"/>
  <c r="N18" i="46" s="1"/>
  <c r="B45" i="46"/>
  <c r="C45" i="46"/>
  <c r="D45" i="46" s="1"/>
  <c r="G45" i="46"/>
  <c r="H19" i="46" s="1"/>
  <c r="K45" i="46"/>
  <c r="Z45" i="46"/>
  <c r="AA19" i="46" s="1"/>
  <c r="M45" i="46"/>
  <c r="N19" i="46" s="1"/>
  <c r="B46" i="46"/>
  <c r="C46" i="46"/>
  <c r="D46" i="46" s="1"/>
  <c r="G46" i="46"/>
  <c r="K46" i="46"/>
  <c r="Z46" i="46"/>
  <c r="AA20" i="46" s="1"/>
  <c r="M46" i="46"/>
  <c r="N20" i="46" s="1"/>
  <c r="B47" i="46"/>
  <c r="C47" i="46"/>
  <c r="D47" i="46" s="1"/>
  <c r="G47" i="46"/>
  <c r="K47" i="46"/>
  <c r="Z47" i="46"/>
  <c r="AA21" i="46" s="1"/>
  <c r="M47" i="46"/>
  <c r="N21" i="46" s="1"/>
  <c r="B48" i="46"/>
  <c r="C48" i="46"/>
  <c r="D48" i="46" s="1"/>
  <c r="G48" i="46"/>
  <c r="K48" i="46"/>
  <c r="Z48" i="46"/>
  <c r="AA22" i="46" s="1"/>
  <c r="M48" i="46"/>
  <c r="N22" i="46" s="1"/>
  <c r="B49" i="46"/>
  <c r="C49" i="46"/>
  <c r="D49" i="46" s="1"/>
  <c r="G49" i="46"/>
  <c r="H23" i="46" s="1"/>
  <c r="K49" i="46"/>
  <c r="Z49" i="46"/>
  <c r="AA23" i="46" s="1"/>
  <c r="M49" i="46"/>
  <c r="N23" i="46" s="1"/>
  <c r="B50" i="46"/>
  <c r="C50" i="46"/>
  <c r="D50" i="46" s="1"/>
  <c r="G50" i="46"/>
  <c r="K50" i="46"/>
  <c r="Z50" i="46"/>
  <c r="AA24" i="46" s="1"/>
  <c r="M50" i="46"/>
  <c r="N24" i="46" s="1"/>
  <c r="B51" i="46"/>
  <c r="C51" i="46"/>
  <c r="D51" i="46" s="1"/>
  <c r="G51" i="46"/>
  <c r="K51" i="46"/>
  <c r="Z51" i="46"/>
  <c r="AA25" i="46" s="1"/>
  <c r="M51" i="46"/>
  <c r="N25" i="46" s="1"/>
  <c r="B52" i="46"/>
  <c r="C52" i="46"/>
  <c r="D52" i="46" s="1"/>
  <c r="G52" i="46"/>
  <c r="H26" i="46" s="1"/>
  <c r="K52" i="46"/>
  <c r="Z52" i="46"/>
  <c r="M52" i="46"/>
  <c r="B53" i="46"/>
  <c r="C53" i="46"/>
  <c r="D53" i="46" s="1"/>
  <c r="G53" i="46"/>
  <c r="H27" i="46" s="1"/>
  <c r="K53" i="46"/>
  <c r="Z53" i="46"/>
  <c r="AA27" i="46" s="1"/>
  <c r="M53" i="46"/>
  <c r="N27" i="46" s="1"/>
  <c r="B54" i="46"/>
  <c r="C54" i="46"/>
  <c r="D54" i="46" s="1"/>
  <c r="G54" i="46"/>
  <c r="K54" i="46"/>
  <c r="Z54" i="46"/>
  <c r="AA28" i="46" s="1"/>
  <c r="M54" i="46"/>
  <c r="N28" i="46" s="1"/>
  <c r="B55" i="46"/>
  <c r="C55" i="46"/>
  <c r="D55" i="46" s="1"/>
  <c r="G55" i="46"/>
  <c r="K55" i="46"/>
  <c r="Z55" i="46"/>
  <c r="AA29" i="46" s="1"/>
  <c r="M55" i="46"/>
  <c r="N29" i="46" s="1"/>
  <c r="B56" i="46"/>
  <c r="C56" i="46"/>
  <c r="D56" i="46" s="1"/>
  <c r="G56" i="46"/>
  <c r="K56" i="46"/>
  <c r="Z56" i="46"/>
  <c r="AA30" i="46" s="1"/>
  <c r="M56" i="46"/>
  <c r="N30" i="46" s="1"/>
  <c r="B57" i="46"/>
  <c r="C57" i="46"/>
  <c r="D57" i="46" s="1"/>
  <c r="G57" i="46"/>
  <c r="H31" i="46" s="1"/>
  <c r="K57" i="46"/>
  <c r="Z57" i="46"/>
  <c r="AA31" i="46" s="1"/>
  <c r="M57" i="46"/>
  <c r="N31" i="46" s="1"/>
  <c r="B58" i="46"/>
  <c r="C58" i="46"/>
  <c r="D58" i="46" s="1"/>
  <c r="G58" i="46"/>
  <c r="K58" i="46"/>
  <c r="Z58" i="46"/>
  <c r="M58" i="46"/>
  <c r="B59" i="46"/>
  <c r="C59" i="46"/>
  <c r="D59" i="46" s="1"/>
  <c r="G59" i="46"/>
  <c r="K59" i="46"/>
  <c r="Z59" i="46"/>
  <c r="AA33" i="46" s="1"/>
  <c r="M59" i="46"/>
  <c r="N33" i="46" s="1"/>
  <c r="K31" i="46"/>
  <c r="K32" i="46"/>
  <c r="K33" i="46"/>
  <c r="B31" i="46"/>
  <c r="C31" i="46"/>
  <c r="D31" i="46" s="1"/>
  <c r="B32" i="46"/>
  <c r="C32" i="46"/>
  <c r="D32" i="46" s="1"/>
  <c r="B33" i="46"/>
  <c r="C33" i="46"/>
  <c r="D33" i="46" s="1"/>
  <c r="R58" i="46" l="1"/>
  <c r="H32" i="46"/>
  <c r="R54" i="46"/>
  <c r="H28" i="46"/>
  <c r="R50" i="46"/>
  <c r="H24" i="46"/>
  <c r="R46" i="46"/>
  <c r="H20" i="46"/>
  <c r="R42" i="46"/>
  <c r="H16" i="46"/>
  <c r="R59" i="46"/>
  <c r="H33" i="46"/>
  <c r="R55" i="46"/>
  <c r="H29" i="46"/>
  <c r="R51" i="46"/>
  <c r="H25" i="46"/>
  <c r="R47" i="46"/>
  <c r="H21" i="46"/>
  <c r="R43" i="46"/>
  <c r="H17" i="46"/>
  <c r="R39" i="46"/>
  <c r="H13" i="46"/>
  <c r="R56" i="46"/>
  <c r="H30" i="46"/>
  <c r="R48" i="46"/>
  <c r="H22" i="46"/>
  <c r="R44" i="46"/>
  <c r="H18" i="46"/>
  <c r="R40" i="46"/>
  <c r="H14" i="46"/>
  <c r="AF34" i="2"/>
  <c r="R52" i="46"/>
  <c r="R57" i="46"/>
  <c r="R53" i="46"/>
  <c r="R49" i="46"/>
  <c r="R45" i="46"/>
  <c r="R41" i="46"/>
  <c r="X58" i="46"/>
  <c r="Y58" i="46" s="1"/>
  <c r="X54" i="46"/>
  <c r="Y54" i="46" s="1"/>
  <c r="X59" i="46"/>
  <c r="Y59" i="46" s="1"/>
  <c r="X55" i="46"/>
  <c r="Y55" i="46" s="1"/>
  <c r="X51" i="46"/>
  <c r="Y51" i="46" s="1"/>
  <c r="X47" i="46"/>
  <c r="Y47" i="46" s="1"/>
  <c r="X43" i="46"/>
  <c r="Y43" i="46" s="1"/>
  <c r="X39" i="46"/>
  <c r="Y39" i="46" s="1"/>
  <c r="X50" i="46"/>
  <c r="Y50" i="46" s="1"/>
  <c r="X56" i="46"/>
  <c r="Y56" i="46" s="1"/>
  <c r="X48" i="46"/>
  <c r="Y48" i="46" s="1"/>
  <c r="X44" i="46"/>
  <c r="Y44" i="46" s="1"/>
  <c r="X40" i="46"/>
  <c r="Y40" i="46" s="1"/>
  <c r="X42" i="46"/>
  <c r="Y42" i="46" s="1"/>
  <c r="X46" i="46"/>
  <c r="Y46" i="46" s="1"/>
  <c r="X52" i="46"/>
  <c r="Y52" i="46" s="1"/>
  <c r="X57" i="46"/>
  <c r="Y57" i="46" s="1"/>
  <c r="X53" i="46"/>
  <c r="Y53" i="46" s="1"/>
  <c r="X49" i="46"/>
  <c r="AL49" i="46" s="1"/>
  <c r="X45" i="46"/>
  <c r="Y45" i="46" s="1"/>
  <c r="X41" i="46"/>
  <c r="Y41" i="46" s="1"/>
  <c r="E54" i="46"/>
  <c r="AM54" i="46" s="1"/>
  <c r="E46" i="46"/>
  <c r="AM46" i="46" s="1"/>
  <c r="AI55" i="46"/>
  <c r="AI47" i="46"/>
  <c r="E56" i="46"/>
  <c r="AM56" i="46" s="1"/>
  <c r="E48" i="46"/>
  <c r="AM48" i="46" s="1"/>
  <c r="E40" i="46"/>
  <c r="AM40" i="46" s="1"/>
  <c r="AI39" i="46"/>
  <c r="AI57" i="46"/>
  <c r="AI49" i="46"/>
  <c r="AI41" i="46"/>
  <c r="E58" i="46"/>
  <c r="AM58" i="46" s="1"/>
  <c r="E42" i="46"/>
  <c r="AM42" i="46" s="1"/>
  <c r="AI51" i="46"/>
  <c r="AI43" i="46"/>
  <c r="AI59" i="46"/>
  <c r="E52" i="46"/>
  <c r="AM52" i="46" s="1"/>
  <c r="E44" i="46"/>
  <c r="AM44" i="46" s="1"/>
  <c r="E50" i="46"/>
  <c r="AM50" i="46" s="1"/>
  <c r="AI53" i="46"/>
  <c r="AI45" i="46"/>
  <c r="AH44" i="46"/>
  <c r="AF40" i="46"/>
  <c r="AF50" i="46"/>
  <c r="AF44" i="46"/>
  <c r="AJ50" i="46"/>
  <c r="AE50" i="46"/>
  <c r="AH39" i="46"/>
  <c r="I56" i="46"/>
  <c r="J30" i="46" s="1"/>
  <c r="I44" i="46"/>
  <c r="J18" i="46" s="1"/>
  <c r="AF45" i="46"/>
  <c r="I40" i="46"/>
  <c r="J14" i="46" s="1"/>
  <c r="AH56" i="46"/>
  <c r="I47" i="46"/>
  <c r="J21" i="46" s="1"/>
  <c r="I39" i="46"/>
  <c r="J13" i="46" s="1"/>
  <c r="I55" i="46"/>
  <c r="J29" i="46" s="1"/>
  <c r="I49" i="46"/>
  <c r="J23" i="46" s="1"/>
  <c r="AJ44" i="46"/>
  <c r="AE55" i="46"/>
  <c r="AF49" i="46"/>
  <c r="AE44" i="46"/>
  <c r="I41" i="46"/>
  <c r="J15" i="46" s="1"/>
  <c r="AB44" i="46"/>
  <c r="AH49" i="46"/>
  <c r="AF54" i="46"/>
  <c r="AH55" i="46"/>
  <c r="AH53" i="46"/>
  <c r="AH45" i="46"/>
  <c r="AH43" i="46"/>
  <c r="AF43" i="46"/>
  <c r="AH59" i="46"/>
  <c r="AE56" i="46"/>
  <c r="I51" i="46"/>
  <c r="J25" i="46" s="1"/>
  <c r="AB50" i="46"/>
  <c r="AE43" i="46"/>
  <c r="AB56" i="46"/>
  <c r="AF52" i="46"/>
  <c r="AF56" i="46"/>
  <c r="AJ32" i="46"/>
  <c r="AF58" i="46"/>
  <c r="AH51" i="46"/>
  <c r="AF42" i="46"/>
  <c r="AH32" i="46"/>
  <c r="AH57" i="46"/>
  <c r="AF51" i="46"/>
  <c r="AF57" i="46"/>
  <c r="I53" i="46"/>
  <c r="J27" i="46" s="1"/>
  <c r="AF48" i="46"/>
  <c r="I59" i="46"/>
  <c r="J33" i="46" s="1"/>
  <c r="AJ56" i="46"/>
  <c r="I43" i="46"/>
  <c r="J17" i="46" s="1"/>
  <c r="AF46" i="46"/>
  <c r="AH31" i="46"/>
  <c r="AE40" i="46"/>
  <c r="X33" i="46"/>
  <c r="T312" i="86" s="1"/>
  <c r="AH58" i="46"/>
  <c r="I58" i="46"/>
  <c r="J32" i="46" s="1"/>
  <c r="AF55" i="46"/>
  <c r="AB54" i="46"/>
  <c r="AH52" i="46"/>
  <c r="I52" i="46"/>
  <c r="J26" i="46" s="1"/>
  <c r="AB48" i="46"/>
  <c r="AH46" i="46"/>
  <c r="I46" i="46"/>
  <c r="J20" i="46" s="1"/>
  <c r="AB42" i="46"/>
  <c r="AH40" i="46"/>
  <c r="AE39" i="46"/>
  <c r="AE58" i="46"/>
  <c r="E33" i="46"/>
  <c r="AF31" i="46"/>
  <c r="AF59" i="46"/>
  <c r="AB58" i="46"/>
  <c r="AF53" i="46"/>
  <c r="AB52" i="46"/>
  <c r="AH50" i="46"/>
  <c r="I50" i="46"/>
  <c r="J24" i="46" s="1"/>
  <c r="AF47" i="46"/>
  <c r="AB46" i="46"/>
  <c r="AF41" i="46"/>
  <c r="AD40" i="46"/>
  <c r="AE52" i="46"/>
  <c r="AI33" i="46"/>
  <c r="AH33" i="46"/>
  <c r="AE31" i="46"/>
  <c r="AE59" i="46"/>
  <c r="I57" i="46"/>
  <c r="J31" i="46" s="1"/>
  <c r="AJ54" i="46"/>
  <c r="AE53" i="46"/>
  <c r="AJ48" i="46"/>
  <c r="AE47" i="46"/>
  <c r="I45" i="46"/>
  <c r="J19" i="46" s="1"/>
  <c r="AJ42" i="46"/>
  <c r="AE41" i="46"/>
  <c r="AB40" i="46"/>
  <c r="AE33" i="46"/>
  <c r="AB31" i="46"/>
  <c r="AH54" i="46"/>
  <c r="I54" i="46"/>
  <c r="J28" i="46" s="1"/>
  <c r="AH48" i="46"/>
  <c r="I48" i="46"/>
  <c r="J22" i="46" s="1"/>
  <c r="AH42" i="46"/>
  <c r="I42" i="46"/>
  <c r="J16" i="46" s="1"/>
  <c r="AH47" i="46"/>
  <c r="AD33" i="46"/>
  <c r="AI31" i="46"/>
  <c r="AE46" i="46"/>
  <c r="AH41" i="46"/>
  <c r="X31" i="46"/>
  <c r="T297" i="86" s="1"/>
  <c r="AJ58" i="46"/>
  <c r="AE57" i="46"/>
  <c r="AE54" i="46"/>
  <c r="AJ52" i="46"/>
  <c r="AE51" i="46"/>
  <c r="AE48" i="46"/>
  <c r="AJ46" i="46"/>
  <c r="AE45" i="46"/>
  <c r="AE42" i="46"/>
  <c r="AJ40" i="46"/>
  <c r="AF39" i="46"/>
  <c r="AE49" i="46"/>
  <c r="AD59" i="46"/>
  <c r="E59" i="46"/>
  <c r="AM59" i="46" s="1"/>
  <c r="AI58" i="46"/>
  <c r="AD57" i="46"/>
  <c r="E57" i="46"/>
  <c r="AM57" i="46" s="1"/>
  <c r="AI56" i="46"/>
  <c r="AD55" i="46"/>
  <c r="E55" i="46"/>
  <c r="AM55" i="46" s="1"/>
  <c r="AI54" i="46"/>
  <c r="AD53" i="46"/>
  <c r="E53" i="46"/>
  <c r="AM53" i="46" s="1"/>
  <c r="AI52" i="46"/>
  <c r="AD51" i="46"/>
  <c r="E51" i="46"/>
  <c r="AM51" i="46" s="1"/>
  <c r="AI50" i="46"/>
  <c r="AD49" i="46"/>
  <c r="E49" i="46"/>
  <c r="AM49" i="46" s="1"/>
  <c r="AI48" i="46"/>
  <c r="AD47" i="46"/>
  <c r="E47" i="46"/>
  <c r="AM47" i="46" s="1"/>
  <c r="AI46" i="46"/>
  <c r="AD45" i="46"/>
  <c r="E45" i="46"/>
  <c r="AM45" i="46" s="1"/>
  <c r="AI44" i="46"/>
  <c r="AD43" i="46"/>
  <c r="E43" i="46"/>
  <c r="AM43" i="46" s="1"/>
  <c r="AI42" i="46"/>
  <c r="AD41" i="46"/>
  <c r="E41" i="46"/>
  <c r="AM41" i="46" s="1"/>
  <c r="AI40" i="46"/>
  <c r="AD39" i="46"/>
  <c r="E39" i="46"/>
  <c r="AM39" i="46" s="1"/>
  <c r="AB59" i="46"/>
  <c r="AB57" i="46"/>
  <c r="AB55" i="46"/>
  <c r="AB53" i="46"/>
  <c r="AB51" i="46"/>
  <c r="AB49" i="46"/>
  <c r="AB47" i="46"/>
  <c r="AB45" i="46"/>
  <c r="AB43" i="46"/>
  <c r="AB41" i="46"/>
  <c r="AB39" i="46"/>
  <c r="AJ59" i="46"/>
  <c r="AJ57" i="46"/>
  <c r="AJ55" i="46"/>
  <c r="AJ53" i="46"/>
  <c r="AJ51" i="46"/>
  <c r="AJ49" i="46"/>
  <c r="AJ47" i="46"/>
  <c r="AJ45" i="46"/>
  <c r="AJ43" i="46"/>
  <c r="AJ41" i="46"/>
  <c r="AJ39" i="46"/>
  <c r="AD58" i="46"/>
  <c r="AD56" i="46"/>
  <c r="AD54" i="46"/>
  <c r="AD52" i="46"/>
  <c r="AD50" i="46"/>
  <c r="AD48" i="46"/>
  <c r="AD46" i="46"/>
  <c r="AD44" i="46"/>
  <c r="AD42" i="46"/>
  <c r="AD32" i="46"/>
  <c r="E31" i="46"/>
  <c r="AF32" i="46"/>
  <c r="AF33" i="46"/>
  <c r="AE32" i="46"/>
  <c r="X32" i="46"/>
  <c r="E32" i="46"/>
  <c r="AD31" i="46"/>
  <c r="AB32" i="46"/>
  <c r="AB33" i="46"/>
  <c r="AJ31" i="46"/>
  <c r="AJ33" i="46"/>
  <c r="AI32" i="46"/>
  <c r="AL53" i="46" l="1"/>
  <c r="AL52" i="46"/>
  <c r="AL59" i="46"/>
  <c r="AL43" i="46"/>
  <c r="AL46" i="46"/>
  <c r="F31" i="46"/>
  <c r="Y33" i="46"/>
  <c r="AL48" i="46"/>
  <c r="F33" i="46"/>
  <c r="AL55" i="46"/>
  <c r="AL40" i="46"/>
  <c r="AL42" i="46"/>
  <c r="AL47" i="46"/>
  <c r="Y31" i="46"/>
  <c r="AL54" i="46"/>
  <c r="AL56" i="46"/>
  <c r="AL51" i="46"/>
  <c r="AL50" i="46"/>
  <c r="AL58" i="46"/>
  <c r="AL39" i="46"/>
  <c r="AL44" i="46"/>
  <c r="AL57" i="46"/>
  <c r="AL32" i="46"/>
  <c r="AL41" i="46"/>
  <c r="AL45" i="46"/>
  <c r="Y49" i="46"/>
  <c r="AM33" i="46"/>
  <c r="AM32" i="46"/>
  <c r="AM31" i="46"/>
  <c r="AL33" i="46"/>
  <c r="AL31" i="46"/>
  <c r="B44" i="61"/>
  <c r="B30" i="61"/>
  <c r="B31" i="61"/>
  <c r="B32" i="61"/>
  <c r="B33" i="61"/>
  <c r="B34" i="61"/>
  <c r="B35" i="61"/>
  <c r="B36" i="61"/>
  <c r="B37" i="61"/>
  <c r="B38" i="61"/>
  <c r="B39" i="61"/>
  <c r="B40" i="61"/>
  <c r="B29" i="61"/>
  <c r="B15" i="61"/>
  <c r="B16" i="61"/>
  <c r="B17" i="61"/>
  <c r="B18" i="61"/>
  <c r="B19" i="61"/>
  <c r="B20" i="61"/>
  <c r="B21" i="61"/>
  <c r="B22" i="61"/>
  <c r="B23" i="61"/>
  <c r="B24" i="61"/>
  <c r="B25" i="61"/>
  <c r="B14" i="61"/>
  <c r="N831" i="62" l="1"/>
  <c r="N800" i="62"/>
  <c r="N769" i="62"/>
  <c r="N738" i="62"/>
  <c r="N710" i="62"/>
  <c r="N682" i="62"/>
  <c r="BJ284" i="60"/>
  <c r="BK284" i="60" s="1"/>
  <c r="BL284" i="60" s="1"/>
  <c r="BM284" i="60" s="1"/>
  <c r="BN284" i="60" s="1"/>
  <c r="BO284" i="60" s="1"/>
  <c r="BP284" i="60" s="1"/>
  <c r="BQ284" i="60" s="1"/>
  <c r="BR284" i="60" s="1"/>
  <c r="BS284" i="60" s="1"/>
  <c r="BT284" i="60" s="1"/>
  <c r="BH284" i="60"/>
  <c r="BJ269" i="60"/>
  <c r="BK269" i="60" s="1"/>
  <c r="BL269" i="60" s="1"/>
  <c r="BM269" i="60" s="1"/>
  <c r="BN269" i="60" s="1"/>
  <c r="BO269" i="60" s="1"/>
  <c r="BP269" i="60" s="1"/>
  <c r="BQ269" i="60" s="1"/>
  <c r="BR269" i="60" s="1"/>
  <c r="BS269" i="60" s="1"/>
  <c r="BT269" i="60" s="1"/>
  <c r="BH269" i="60"/>
  <c r="BJ254" i="60"/>
  <c r="BK254" i="60" s="1"/>
  <c r="BL254" i="60" s="1"/>
  <c r="BM254" i="60" s="1"/>
  <c r="BN254" i="60" s="1"/>
  <c r="BO254" i="60" s="1"/>
  <c r="BP254" i="60" s="1"/>
  <c r="BQ254" i="60" s="1"/>
  <c r="BR254" i="60" s="1"/>
  <c r="BS254" i="60" s="1"/>
  <c r="BT254" i="60" s="1"/>
  <c r="BH254" i="60"/>
  <c r="B224" i="60"/>
  <c r="B225" i="60"/>
  <c r="B226" i="60"/>
  <c r="B227" i="60"/>
  <c r="B228" i="60"/>
  <c r="B229" i="60"/>
  <c r="B230" i="60"/>
  <c r="B231" i="60"/>
  <c r="B232" i="60"/>
  <c r="B233" i="60"/>
  <c r="B234" i="60"/>
  <c r="B223" i="60"/>
  <c r="B209" i="60"/>
  <c r="B210" i="60"/>
  <c r="B211" i="60"/>
  <c r="B212" i="60"/>
  <c r="B213" i="60"/>
  <c r="B214" i="60"/>
  <c r="B215" i="60"/>
  <c r="B216" i="60"/>
  <c r="B217" i="60"/>
  <c r="B218" i="60"/>
  <c r="B219" i="60"/>
  <c r="B208" i="60"/>
  <c r="B194" i="60"/>
  <c r="B195" i="60"/>
  <c r="B196" i="60"/>
  <c r="B197" i="60"/>
  <c r="B198" i="60"/>
  <c r="B199" i="60"/>
  <c r="B200" i="60"/>
  <c r="B201" i="60"/>
  <c r="B202" i="60"/>
  <c r="B203" i="60"/>
  <c r="B204" i="60"/>
  <c r="B179" i="60"/>
  <c r="B180" i="60"/>
  <c r="B181" i="60"/>
  <c r="B182" i="60"/>
  <c r="B183" i="60"/>
  <c r="B184" i="60"/>
  <c r="B185" i="60"/>
  <c r="B186" i="60"/>
  <c r="B187" i="60"/>
  <c r="B188" i="60"/>
  <c r="B189" i="60"/>
  <c r="B178" i="60"/>
  <c r="B174" i="60"/>
  <c r="B173" i="60"/>
  <c r="B172" i="60"/>
  <c r="B171" i="60"/>
  <c r="B170" i="60"/>
  <c r="B169" i="60"/>
  <c r="B168" i="60"/>
  <c r="B167" i="60"/>
  <c r="B166" i="60"/>
  <c r="B165" i="60"/>
  <c r="B164" i="60"/>
  <c r="B193" i="60"/>
  <c r="B163" i="60"/>
  <c r="B149" i="60"/>
  <c r="B150" i="60"/>
  <c r="B151" i="60"/>
  <c r="B152" i="60"/>
  <c r="B153" i="60"/>
  <c r="B154" i="60"/>
  <c r="B155" i="60"/>
  <c r="B156" i="60"/>
  <c r="B157" i="60"/>
  <c r="B158" i="60"/>
  <c r="B159" i="60"/>
  <c r="B148" i="60"/>
  <c r="B134" i="60"/>
  <c r="B135" i="60"/>
  <c r="B136" i="60"/>
  <c r="B137" i="60"/>
  <c r="B138" i="60"/>
  <c r="B139" i="60"/>
  <c r="B140" i="60"/>
  <c r="B141" i="60"/>
  <c r="B142" i="60"/>
  <c r="B143" i="60"/>
  <c r="B144" i="60"/>
  <c r="B133" i="60"/>
  <c r="C133" i="60"/>
  <c r="B129" i="60"/>
  <c r="B128" i="60"/>
  <c r="B127" i="60"/>
  <c r="B126" i="60"/>
  <c r="B125" i="60"/>
  <c r="B124" i="60"/>
  <c r="B123" i="60"/>
  <c r="B122" i="60"/>
  <c r="B121" i="60"/>
  <c r="B120" i="60"/>
  <c r="B119" i="60"/>
  <c r="B118" i="60"/>
  <c r="AE489" i="62" l="1"/>
  <c r="AD489" i="62"/>
  <c r="AE601" i="62"/>
  <c r="AD601" i="62"/>
  <c r="B104" i="60"/>
  <c r="B105" i="60"/>
  <c r="B106" i="60"/>
  <c r="B107" i="60"/>
  <c r="B108" i="60"/>
  <c r="B109" i="60"/>
  <c r="B110" i="60"/>
  <c r="B111" i="60"/>
  <c r="B112" i="60"/>
  <c r="B113" i="60"/>
  <c r="B114" i="60"/>
  <c r="B103" i="60"/>
  <c r="B89" i="60"/>
  <c r="B90" i="60"/>
  <c r="B91" i="60"/>
  <c r="B92" i="60"/>
  <c r="B93" i="60"/>
  <c r="B94" i="60"/>
  <c r="B95" i="60"/>
  <c r="B96" i="60"/>
  <c r="B97" i="60"/>
  <c r="B98" i="60"/>
  <c r="B99" i="60"/>
  <c r="B88" i="60"/>
  <c r="B74" i="60"/>
  <c r="B75" i="60"/>
  <c r="B76" i="60"/>
  <c r="B77" i="60"/>
  <c r="B78" i="60"/>
  <c r="B79" i="60"/>
  <c r="B80" i="60"/>
  <c r="B81" i="60"/>
  <c r="B82" i="60"/>
  <c r="B83" i="60"/>
  <c r="B84" i="60"/>
  <c r="B73" i="60"/>
  <c r="B59" i="60"/>
  <c r="B60" i="60"/>
  <c r="B61" i="60"/>
  <c r="B62" i="60"/>
  <c r="B63" i="60"/>
  <c r="B64" i="60"/>
  <c r="B65" i="60"/>
  <c r="B66" i="60"/>
  <c r="B67" i="60"/>
  <c r="B68" i="60"/>
  <c r="B69" i="60"/>
  <c r="B58" i="60"/>
  <c r="B44" i="60"/>
  <c r="B45" i="60"/>
  <c r="B46" i="60"/>
  <c r="B47" i="60"/>
  <c r="B48" i="60"/>
  <c r="B49" i="60"/>
  <c r="B50" i="60"/>
  <c r="B51" i="60"/>
  <c r="B52" i="60"/>
  <c r="B53" i="60"/>
  <c r="B54" i="60"/>
  <c r="B43" i="60"/>
  <c r="BK239" i="60"/>
  <c r="BL239" i="60" s="1"/>
  <c r="BM239" i="60" s="1"/>
  <c r="BN239" i="60" s="1"/>
  <c r="BO239" i="60" s="1"/>
  <c r="BP239" i="60" s="1"/>
  <c r="BQ239" i="60" s="1"/>
  <c r="BR239" i="60" s="1"/>
  <c r="BS239" i="60" s="1"/>
  <c r="BT239" i="60" s="1"/>
  <c r="BJ222" i="60"/>
  <c r="BK222" i="60" s="1"/>
  <c r="BL222" i="60" s="1"/>
  <c r="BM222" i="60" s="1"/>
  <c r="BN222" i="60" s="1"/>
  <c r="BO222" i="60" s="1"/>
  <c r="BP222" i="60" s="1"/>
  <c r="BQ222" i="60" s="1"/>
  <c r="BR222" i="60" s="1"/>
  <c r="BS222" i="60" s="1"/>
  <c r="BT222" i="60" s="1"/>
  <c r="BH222" i="60"/>
  <c r="E221" i="60"/>
  <c r="BJ207" i="60"/>
  <c r="BK207" i="60" s="1"/>
  <c r="BL207" i="60" s="1"/>
  <c r="BM207" i="60" s="1"/>
  <c r="BN207" i="60" s="1"/>
  <c r="BO207" i="60" s="1"/>
  <c r="BP207" i="60" s="1"/>
  <c r="BQ207" i="60" s="1"/>
  <c r="BR207" i="60" s="1"/>
  <c r="BS207" i="60" s="1"/>
  <c r="BT207" i="60" s="1"/>
  <c r="BH207" i="60"/>
  <c r="E206" i="60"/>
  <c r="BJ192" i="60"/>
  <c r="BK192" i="60" s="1"/>
  <c r="BL192" i="60" s="1"/>
  <c r="BM192" i="60" s="1"/>
  <c r="BN192" i="60" s="1"/>
  <c r="BO192" i="60" s="1"/>
  <c r="BP192" i="60" s="1"/>
  <c r="BQ192" i="60" s="1"/>
  <c r="BR192" i="60" s="1"/>
  <c r="BS192" i="60" s="1"/>
  <c r="BT192" i="60" s="1"/>
  <c r="BH192" i="60"/>
  <c r="E191" i="60"/>
  <c r="BJ177" i="60"/>
  <c r="BK177" i="60" s="1"/>
  <c r="BL177" i="60" s="1"/>
  <c r="BM177" i="60" s="1"/>
  <c r="BN177" i="60" s="1"/>
  <c r="BO177" i="60" s="1"/>
  <c r="BP177" i="60" s="1"/>
  <c r="BQ177" i="60" s="1"/>
  <c r="BR177" i="60" s="1"/>
  <c r="BS177" i="60" s="1"/>
  <c r="BT177" i="60" s="1"/>
  <c r="BH177" i="60"/>
  <c r="E176" i="60"/>
  <c r="BJ162" i="60"/>
  <c r="BK162" i="60" s="1"/>
  <c r="BL162" i="60" s="1"/>
  <c r="BM162" i="60" s="1"/>
  <c r="BN162" i="60" s="1"/>
  <c r="BO162" i="60" s="1"/>
  <c r="BP162" i="60" s="1"/>
  <c r="BQ162" i="60" s="1"/>
  <c r="BR162" i="60" s="1"/>
  <c r="BS162" i="60" s="1"/>
  <c r="BT162" i="60" s="1"/>
  <c r="BH162" i="60"/>
  <c r="E161" i="60"/>
  <c r="BJ132" i="60"/>
  <c r="BK132" i="60" s="1"/>
  <c r="BL132" i="60" s="1"/>
  <c r="BM132" i="60" s="1"/>
  <c r="BN132" i="60" s="1"/>
  <c r="BO132" i="60" s="1"/>
  <c r="BP132" i="60" s="1"/>
  <c r="BQ132" i="60" s="1"/>
  <c r="BR132" i="60" s="1"/>
  <c r="BS132" i="60" s="1"/>
  <c r="BT132" i="60" s="1"/>
  <c r="BH132" i="60"/>
  <c r="E131" i="60"/>
  <c r="BJ147" i="60"/>
  <c r="BK147" i="60" s="1"/>
  <c r="BL147" i="60" s="1"/>
  <c r="BM147" i="60" s="1"/>
  <c r="BN147" i="60" s="1"/>
  <c r="BO147" i="60" s="1"/>
  <c r="BP147" i="60" s="1"/>
  <c r="BQ147" i="60" s="1"/>
  <c r="BR147" i="60" s="1"/>
  <c r="BS147" i="60" s="1"/>
  <c r="BT147" i="60" s="1"/>
  <c r="BH147" i="60"/>
  <c r="E146" i="60"/>
  <c r="BJ117" i="60"/>
  <c r="BK117" i="60" s="1"/>
  <c r="BL117" i="60" s="1"/>
  <c r="BM117" i="60" s="1"/>
  <c r="BN117" i="60" s="1"/>
  <c r="BO117" i="60" s="1"/>
  <c r="BP117" i="60" s="1"/>
  <c r="BQ117" i="60" s="1"/>
  <c r="BR117" i="60" s="1"/>
  <c r="BS117" i="60" s="1"/>
  <c r="BT117" i="60" s="1"/>
  <c r="BH117" i="60"/>
  <c r="E116" i="60"/>
  <c r="BJ102" i="60"/>
  <c r="BK102" i="60" s="1"/>
  <c r="BL102" i="60" s="1"/>
  <c r="BM102" i="60" s="1"/>
  <c r="BN102" i="60" s="1"/>
  <c r="BO102" i="60" s="1"/>
  <c r="BP102" i="60" s="1"/>
  <c r="BQ102" i="60" s="1"/>
  <c r="BR102" i="60" s="1"/>
  <c r="BS102" i="60" s="1"/>
  <c r="BT102" i="60" s="1"/>
  <c r="BH102" i="60"/>
  <c r="E101" i="60"/>
  <c r="BJ87" i="60"/>
  <c r="BK87" i="60" s="1"/>
  <c r="BL87" i="60" s="1"/>
  <c r="BM87" i="60" s="1"/>
  <c r="BN87" i="60" s="1"/>
  <c r="BO87" i="60" s="1"/>
  <c r="BP87" i="60" s="1"/>
  <c r="BQ87" i="60" s="1"/>
  <c r="BR87" i="60" s="1"/>
  <c r="BS87" i="60" s="1"/>
  <c r="BT87" i="60" s="1"/>
  <c r="BH87" i="60"/>
  <c r="E86" i="60"/>
  <c r="BJ72" i="60"/>
  <c r="BK72" i="60" s="1"/>
  <c r="BL72" i="60" s="1"/>
  <c r="BM72" i="60" s="1"/>
  <c r="BN72" i="60" s="1"/>
  <c r="BO72" i="60" s="1"/>
  <c r="BP72" i="60" s="1"/>
  <c r="BQ72" i="60" s="1"/>
  <c r="BR72" i="60" s="1"/>
  <c r="BS72" i="60" s="1"/>
  <c r="BT72" i="60" s="1"/>
  <c r="BH72" i="60"/>
  <c r="E71" i="60"/>
  <c r="X98" i="64" l="1"/>
  <c r="X97" i="64" s="1"/>
  <c r="X96" i="64" s="1"/>
  <c r="X95" i="64" s="1"/>
  <c r="X94" i="64" s="1"/>
  <c r="B40" i="16" l="1"/>
  <c r="C40" i="16"/>
  <c r="E40" i="16"/>
  <c r="F41" i="16" s="1"/>
  <c r="G40" i="16"/>
  <c r="H41" i="16" s="1"/>
  <c r="I40" i="16"/>
  <c r="J41" i="16" s="1"/>
  <c r="K40" i="16"/>
  <c r="Q40" i="16"/>
  <c r="R41" i="16" s="1"/>
  <c r="X40" i="16"/>
  <c r="Y41" i="16" s="1"/>
  <c r="Z40" i="16"/>
  <c r="AA41" i="16" s="1"/>
  <c r="AB40" i="16"/>
  <c r="AC40" i="16"/>
  <c r="AD40" i="16"/>
  <c r="AE40" i="16"/>
  <c r="AF40" i="16"/>
  <c r="AG40" i="16"/>
  <c r="AH40" i="16"/>
  <c r="AI40" i="16"/>
  <c r="AJ40" i="16"/>
  <c r="AK40" i="16"/>
  <c r="B66" i="16"/>
  <c r="C66" i="16"/>
  <c r="E66" i="16"/>
  <c r="G66" i="16"/>
  <c r="I66" i="16"/>
  <c r="K66" i="16"/>
  <c r="Q66" i="16"/>
  <c r="X66" i="16"/>
  <c r="Z66" i="16"/>
  <c r="AB66" i="16"/>
  <c r="AC66" i="16"/>
  <c r="AD66" i="16"/>
  <c r="AE66" i="16"/>
  <c r="AF66" i="16"/>
  <c r="AG66" i="16"/>
  <c r="AH66" i="16"/>
  <c r="AI66" i="16"/>
  <c r="AJ66" i="16"/>
  <c r="AK66" i="16"/>
  <c r="B67" i="16"/>
  <c r="C67" i="16"/>
  <c r="E67" i="16"/>
  <c r="F68" i="16" s="1"/>
  <c r="G67" i="16"/>
  <c r="H68" i="16" s="1"/>
  <c r="I67" i="16"/>
  <c r="J68" i="16" s="1"/>
  <c r="K67" i="16"/>
  <c r="Q67" i="16"/>
  <c r="R68" i="16" s="1"/>
  <c r="X67" i="16"/>
  <c r="Y68" i="16" s="1"/>
  <c r="Z67" i="16"/>
  <c r="AA68" i="16" s="1"/>
  <c r="AB67" i="16"/>
  <c r="AC67" i="16"/>
  <c r="AD67" i="16"/>
  <c r="AE67" i="16"/>
  <c r="AF67" i="16"/>
  <c r="AG67" i="16"/>
  <c r="AH67" i="16"/>
  <c r="AI67" i="16"/>
  <c r="AJ67" i="16"/>
  <c r="AK67" i="16"/>
  <c r="B32" i="2"/>
  <c r="Y26" i="64"/>
  <c r="Y58" i="64"/>
  <c r="O181" i="65"/>
  <c r="AB32" i="2" l="1"/>
  <c r="AE32" i="2"/>
  <c r="C33" i="2"/>
  <c r="X208" i="64"/>
  <c r="AQ8" i="2"/>
  <c r="AQ9" i="2" s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AQ36" i="2" s="1"/>
  <c r="X84" i="64"/>
  <c r="AP8" i="2"/>
  <c r="AP9" i="2" s="1"/>
  <c r="AP10" i="2" s="1"/>
  <c r="AP11" i="2" s="1"/>
  <c r="AP12" i="2" s="1"/>
  <c r="AP13" i="2" s="1"/>
  <c r="AP14" i="2" s="1"/>
  <c r="AP15" i="2" s="1"/>
  <c r="AP16" i="2" s="1"/>
  <c r="AP17" i="2" s="1"/>
  <c r="AP18" i="2" s="1"/>
  <c r="AP19" i="2" s="1"/>
  <c r="AP20" i="2" s="1"/>
  <c r="AP21" i="2" s="1"/>
  <c r="AP22" i="2" s="1"/>
  <c r="AP23" i="2" s="1"/>
  <c r="AP24" i="2" s="1"/>
  <c r="AP25" i="2" s="1"/>
  <c r="AP26" i="2" s="1"/>
  <c r="AP27" i="2" s="1"/>
  <c r="AP28" i="2" s="1"/>
  <c r="AP29" i="2" s="1"/>
  <c r="AP30" i="2" s="1"/>
  <c r="AP31" i="2" s="1"/>
  <c r="AP32" i="2" s="1"/>
  <c r="AP33" i="2" s="1"/>
  <c r="AP34" i="2" s="1"/>
  <c r="AP35" i="2" s="1"/>
  <c r="AP36" i="2" s="1"/>
  <c r="Y67" i="16"/>
  <c r="AL40" i="16"/>
  <c r="AA67" i="16"/>
  <c r="J67" i="16"/>
  <c r="R67" i="16"/>
  <c r="F67" i="16"/>
  <c r="AL66" i="16"/>
  <c r="AM40" i="16"/>
  <c r="AN8" i="2"/>
  <c r="AL67" i="16"/>
  <c r="AM67" i="16"/>
  <c r="AM66" i="16"/>
  <c r="H67" i="16"/>
  <c r="B824" i="62"/>
  <c r="C824" i="62"/>
  <c r="E824" i="62"/>
  <c r="F824" i="62"/>
  <c r="I824" i="62"/>
  <c r="N824" i="62" s="1"/>
  <c r="B825" i="62"/>
  <c r="C825" i="62"/>
  <c r="E825" i="62"/>
  <c r="F825" i="62"/>
  <c r="I825" i="62"/>
  <c r="Y825" i="62" s="1"/>
  <c r="B826" i="62"/>
  <c r="C826" i="62"/>
  <c r="E826" i="62"/>
  <c r="F826" i="62"/>
  <c r="I826" i="62"/>
  <c r="AC826" i="62" s="1"/>
  <c r="B827" i="62"/>
  <c r="C827" i="62"/>
  <c r="E827" i="62"/>
  <c r="F827" i="62"/>
  <c r="I827" i="62"/>
  <c r="B828" i="62"/>
  <c r="C828" i="62"/>
  <c r="E828" i="62"/>
  <c r="F828" i="62"/>
  <c r="I828" i="62"/>
  <c r="N828" i="62" s="1"/>
  <c r="B829" i="62"/>
  <c r="C829" i="62"/>
  <c r="E829" i="62"/>
  <c r="F829" i="62"/>
  <c r="I829" i="62"/>
  <c r="Y829" i="62" s="1"/>
  <c r="B835" i="62"/>
  <c r="C835" i="62"/>
  <c r="E835" i="62"/>
  <c r="F835" i="62"/>
  <c r="I835" i="62"/>
  <c r="B836" i="62"/>
  <c r="C836" i="62"/>
  <c r="E836" i="62"/>
  <c r="F836" i="62"/>
  <c r="I836" i="62"/>
  <c r="B837" i="62"/>
  <c r="C837" i="62"/>
  <c r="E837" i="62"/>
  <c r="F837" i="62"/>
  <c r="I837" i="62"/>
  <c r="L837" i="62" s="1"/>
  <c r="B838" i="62"/>
  <c r="C838" i="62"/>
  <c r="E838" i="62"/>
  <c r="F838" i="62"/>
  <c r="I838" i="62"/>
  <c r="L838" i="62" s="1"/>
  <c r="B839" i="62"/>
  <c r="C839" i="62"/>
  <c r="E839" i="62"/>
  <c r="F839" i="62"/>
  <c r="I839" i="62"/>
  <c r="B840" i="62"/>
  <c r="C840" i="62"/>
  <c r="E840" i="62"/>
  <c r="F840" i="62"/>
  <c r="I840" i="62"/>
  <c r="B841" i="62"/>
  <c r="C841" i="62"/>
  <c r="E841" i="62"/>
  <c r="F841" i="62"/>
  <c r="I841" i="62"/>
  <c r="L841" i="62" s="1"/>
  <c r="B842" i="62"/>
  <c r="C842" i="62"/>
  <c r="E842" i="62"/>
  <c r="F842" i="62"/>
  <c r="I842" i="62"/>
  <c r="B843" i="62"/>
  <c r="C843" i="62"/>
  <c r="E843" i="62"/>
  <c r="F843" i="62"/>
  <c r="I843" i="62"/>
  <c r="B844" i="62"/>
  <c r="C844" i="62"/>
  <c r="E844" i="62"/>
  <c r="F844" i="62"/>
  <c r="I844" i="62"/>
  <c r="Y844" i="62" s="1"/>
  <c r="B845" i="62"/>
  <c r="C845" i="62"/>
  <c r="E845" i="62"/>
  <c r="F845" i="62"/>
  <c r="I845" i="62"/>
  <c r="L845" i="62" s="1"/>
  <c r="B846" i="62"/>
  <c r="C846" i="62"/>
  <c r="E846" i="62"/>
  <c r="F846" i="62"/>
  <c r="I846" i="62"/>
  <c r="B847" i="62"/>
  <c r="C847" i="62"/>
  <c r="E847" i="62"/>
  <c r="F847" i="62"/>
  <c r="I847" i="62"/>
  <c r="B848" i="62"/>
  <c r="C848" i="62"/>
  <c r="E848" i="62"/>
  <c r="F848" i="62"/>
  <c r="I848" i="62"/>
  <c r="H848" i="62" s="1"/>
  <c r="B849" i="62"/>
  <c r="C849" i="62"/>
  <c r="E849" i="62"/>
  <c r="F849" i="62"/>
  <c r="I849" i="62"/>
  <c r="B850" i="62"/>
  <c r="C850" i="62"/>
  <c r="E850" i="62"/>
  <c r="F850" i="62"/>
  <c r="I850" i="62"/>
  <c r="B851" i="62"/>
  <c r="C851" i="62"/>
  <c r="E851" i="62"/>
  <c r="F851" i="62"/>
  <c r="I851" i="62"/>
  <c r="J851" i="62" s="1"/>
  <c r="B852" i="62"/>
  <c r="C852" i="62"/>
  <c r="E852" i="62"/>
  <c r="F852" i="62"/>
  <c r="I852" i="62"/>
  <c r="N852" i="62" s="1"/>
  <c r="B853" i="62"/>
  <c r="C853" i="62"/>
  <c r="E853" i="62"/>
  <c r="F853" i="62"/>
  <c r="I853" i="62"/>
  <c r="W853" i="62" s="1"/>
  <c r="B854" i="62"/>
  <c r="C854" i="62"/>
  <c r="E854" i="62"/>
  <c r="F854" i="62"/>
  <c r="I854" i="62"/>
  <c r="B855" i="62"/>
  <c r="C855" i="62"/>
  <c r="E855" i="62"/>
  <c r="F855" i="62"/>
  <c r="I855" i="62"/>
  <c r="J855" i="62" s="1"/>
  <c r="B856" i="62"/>
  <c r="C856" i="62"/>
  <c r="E856" i="62"/>
  <c r="F856" i="62"/>
  <c r="I856" i="62"/>
  <c r="J856" i="62" s="1"/>
  <c r="B857" i="62"/>
  <c r="C857" i="62"/>
  <c r="E857" i="62"/>
  <c r="F857" i="62"/>
  <c r="I857" i="62"/>
  <c r="B858" i="62"/>
  <c r="C858" i="62"/>
  <c r="E858" i="62"/>
  <c r="F858" i="62"/>
  <c r="I858" i="62"/>
  <c r="B859" i="62"/>
  <c r="C859" i="62"/>
  <c r="E859" i="62"/>
  <c r="F859" i="62"/>
  <c r="I859" i="62"/>
  <c r="AA859" i="62" s="1"/>
  <c r="B860" i="62"/>
  <c r="C860" i="62"/>
  <c r="E860" i="62"/>
  <c r="F860" i="62"/>
  <c r="I860" i="62"/>
  <c r="J860" i="62" s="1"/>
  <c r="B808" i="62"/>
  <c r="C808" i="62"/>
  <c r="E808" i="62"/>
  <c r="F808" i="62"/>
  <c r="I808" i="62"/>
  <c r="N808" i="62" s="1"/>
  <c r="B809" i="62"/>
  <c r="C809" i="62"/>
  <c r="E809" i="62"/>
  <c r="F809" i="62"/>
  <c r="I809" i="62"/>
  <c r="B810" i="62"/>
  <c r="C810" i="62"/>
  <c r="E810" i="62"/>
  <c r="F810" i="62"/>
  <c r="I810" i="62"/>
  <c r="N810" i="62" s="1"/>
  <c r="B811" i="62"/>
  <c r="C811" i="62"/>
  <c r="E811" i="62"/>
  <c r="F811" i="62"/>
  <c r="I811" i="62"/>
  <c r="B812" i="62"/>
  <c r="C812" i="62"/>
  <c r="E812" i="62"/>
  <c r="F812" i="62"/>
  <c r="I812" i="62"/>
  <c r="B813" i="62"/>
  <c r="C813" i="62"/>
  <c r="E813" i="62"/>
  <c r="F813" i="62"/>
  <c r="I813" i="62"/>
  <c r="B814" i="62"/>
  <c r="C814" i="62"/>
  <c r="E814" i="62"/>
  <c r="F814" i="62"/>
  <c r="I814" i="62"/>
  <c r="N814" i="62" s="1"/>
  <c r="B815" i="62"/>
  <c r="C815" i="62"/>
  <c r="E815" i="62"/>
  <c r="F815" i="62"/>
  <c r="I815" i="62"/>
  <c r="B816" i="62"/>
  <c r="C816" i="62"/>
  <c r="E816" i="62"/>
  <c r="F816" i="62"/>
  <c r="I816" i="62"/>
  <c r="N816" i="62" s="1"/>
  <c r="B817" i="62"/>
  <c r="C817" i="62"/>
  <c r="E817" i="62"/>
  <c r="F817" i="62"/>
  <c r="I817" i="62"/>
  <c r="B818" i="62"/>
  <c r="C818" i="62"/>
  <c r="E818" i="62"/>
  <c r="F818" i="62"/>
  <c r="I818" i="62"/>
  <c r="X818" i="62" s="1"/>
  <c r="B819" i="62"/>
  <c r="C819" i="62"/>
  <c r="E819" i="62"/>
  <c r="F819" i="62"/>
  <c r="I819" i="62"/>
  <c r="Y819" i="62" s="1"/>
  <c r="B820" i="62"/>
  <c r="C820" i="62"/>
  <c r="E820" i="62"/>
  <c r="F820" i="62"/>
  <c r="I820" i="62"/>
  <c r="Y820" i="62" s="1"/>
  <c r="B821" i="62"/>
  <c r="C821" i="62"/>
  <c r="E821" i="62"/>
  <c r="F821" i="62"/>
  <c r="I821" i="62"/>
  <c r="J821" i="62" s="1"/>
  <c r="B822" i="62"/>
  <c r="C822" i="62"/>
  <c r="E822" i="62"/>
  <c r="F822" i="62"/>
  <c r="I822" i="62"/>
  <c r="B823" i="62"/>
  <c r="C823" i="62"/>
  <c r="E823" i="62"/>
  <c r="F823" i="62"/>
  <c r="I823" i="62"/>
  <c r="AA823" i="62" s="1"/>
  <c r="B789" i="62"/>
  <c r="C789" i="62"/>
  <c r="E789" i="62"/>
  <c r="F789" i="62"/>
  <c r="I789" i="62"/>
  <c r="J789" i="62" s="1"/>
  <c r="B790" i="62"/>
  <c r="C790" i="62"/>
  <c r="E790" i="62"/>
  <c r="F790" i="62"/>
  <c r="I790" i="62"/>
  <c r="W790" i="62" s="1"/>
  <c r="B791" i="62"/>
  <c r="C791" i="62"/>
  <c r="E791" i="62"/>
  <c r="F791" i="62"/>
  <c r="I791" i="62"/>
  <c r="AC791" i="62" s="1"/>
  <c r="B792" i="62"/>
  <c r="C792" i="62"/>
  <c r="E792" i="62"/>
  <c r="F792" i="62"/>
  <c r="I792" i="62"/>
  <c r="AC792" i="62" s="1"/>
  <c r="B793" i="62"/>
  <c r="C793" i="62"/>
  <c r="E793" i="62"/>
  <c r="F793" i="62"/>
  <c r="I793" i="62"/>
  <c r="J793" i="62" s="1"/>
  <c r="B794" i="62"/>
  <c r="C794" i="62"/>
  <c r="E794" i="62"/>
  <c r="F794" i="62"/>
  <c r="I794" i="62"/>
  <c r="B795" i="62"/>
  <c r="C795" i="62"/>
  <c r="E795" i="62"/>
  <c r="F795" i="62"/>
  <c r="I795" i="62"/>
  <c r="N795" i="62" s="1"/>
  <c r="B796" i="62"/>
  <c r="C796" i="62"/>
  <c r="E796" i="62"/>
  <c r="F796" i="62"/>
  <c r="I796" i="62"/>
  <c r="B797" i="62"/>
  <c r="C797" i="62"/>
  <c r="E797" i="62"/>
  <c r="F797" i="62"/>
  <c r="I797" i="62"/>
  <c r="N797" i="62" s="1"/>
  <c r="B798" i="62"/>
  <c r="C798" i="62"/>
  <c r="E798" i="62"/>
  <c r="F798" i="62"/>
  <c r="I798" i="62"/>
  <c r="B804" i="62"/>
  <c r="C804" i="62"/>
  <c r="E804" i="62"/>
  <c r="F804" i="62"/>
  <c r="I804" i="62"/>
  <c r="B805" i="62"/>
  <c r="C805" i="62"/>
  <c r="E805" i="62"/>
  <c r="F805" i="62"/>
  <c r="I805" i="62"/>
  <c r="AA805" i="62" s="1"/>
  <c r="B806" i="62"/>
  <c r="C806" i="62"/>
  <c r="E806" i="62"/>
  <c r="F806" i="62"/>
  <c r="I806" i="62"/>
  <c r="B807" i="62"/>
  <c r="C807" i="62"/>
  <c r="E807" i="62"/>
  <c r="F807" i="62"/>
  <c r="I807" i="62"/>
  <c r="B756" i="62"/>
  <c r="C756" i="62"/>
  <c r="E756" i="62"/>
  <c r="F756" i="62"/>
  <c r="I756" i="62"/>
  <c r="N756" i="62" s="1"/>
  <c r="B757" i="62"/>
  <c r="C757" i="62"/>
  <c r="E757" i="62"/>
  <c r="F757" i="62"/>
  <c r="I757" i="62"/>
  <c r="AA757" i="62" s="1"/>
  <c r="B758" i="62"/>
  <c r="C758" i="62"/>
  <c r="E758" i="62"/>
  <c r="F758" i="62"/>
  <c r="I758" i="62"/>
  <c r="AC758" i="62" s="1"/>
  <c r="B759" i="62"/>
  <c r="C759" i="62"/>
  <c r="E759" i="62"/>
  <c r="F759" i="62"/>
  <c r="I759" i="62"/>
  <c r="Y759" i="62" s="1"/>
  <c r="B760" i="62"/>
  <c r="C760" i="62"/>
  <c r="E760" i="62"/>
  <c r="F760" i="62"/>
  <c r="I760" i="62"/>
  <c r="B761" i="62"/>
  <c r="C761" i="62"/>
  <c r="E761" i="62"/>
  <c r="F761" i="62"/>
  <c r="I761" i="62"/>
  <c r="B762" i="62"/>
  <c r="C762" i="62"/>
  <c r="E762" i="62"/>
  <c r="F762" i="62"/>
  <c r="I762" i="62"/>
  <c r="B763" i="62"/>
  <c r="C763" i="62"/>
  <c r="E763" i="62"/>
  <c r="F763" i="62"/>
  <c r="I763" i="62"/>
  <c r="W763" i="62" s="1"/>
  <c r="B764" i="62"/>
  <c r="C764" i="62"/>
  <c r="E764" i="62"/>
  <c r="F764" i="62"/>
  <c r="I764" i="62"/>
  <c r="Y764" i="62" s="1"/>
  <c r="B765" i="62"/>
  <c r="C765" i="62"/>
  <c r="E765" i="62"/>
  <c r="F765" i="62"/>
  <c r="I765" i="62"/>
  <c r="AC765" i="62" s="1"/>
  <c r="B766" i="62"/>
  <c r="C766" i="62"/>
  <c r="E766" i="62"/>
  <c r="F766" i="62"/>
  <c r="I766" i="62"/>
  <c r="N766" i="62" s="1"/>
  <c r="B767" i="62"/>
  <c r="C767" i="62"/>
  <c r="E767" i="62"/>
  <c r="F767" i="62"/>
  <c r="I767" i="62"/>
  <c r="Y767" i="62" s="1"/>
  <c r="B773" i="62"/>
  <c r="C773" i="62"/>
  <c r="E773" i="62"/>
  <c r="F773" i="62"/>
  <c r="I773" i="62"/>
  <c r="B774" i="62"/>
  <c r="C774" i="62"/>
  <c r="E774" i="62"/>
  <c r="F774" i="62"/>
  <c r="I774" i="62"/>
  <c r="Y774" i="62" s="1"/>
  <c r="B775" i="62"/>
  <c r="C775" i="62"/>
  <c r="E775" i="62"/>
  <c r="F775" i="62"/>
  <c r="I775" i="62"/>
  <c r="B776" i="62"/>
  <c r="C776" i="62"/>
  <c r="E776" i="62"/>
  <c r="F776" i="62"/>
  <c r="I776" i="62"/>
  <c r="W776" i="62" s="1"/>
  <c r="B777" i="62"/>
  <c r="C777" i="62"/>
  <c r="E777" i="62"/>
  <c r="F777" i="62"/>
  <c r="I777" i="62"/>
  <c r="AC777" i="62" s="1"/>
  <c r="B778" i="62"/>
  <c r="C778" i="62"/>
  <c r="E778" i="62"/>
  <c r="F778" i="62"/>
  <c r="I778" i="62"/>
  <c r="L778" i="62" s="1"/>
  <c r="B779" i="62"/>
  <c r="C779" i="62"/>
  <c r="E779" i="62"/>
  <c r="F779" i="62"/>
  <c r="I779" i="62"/>
  <c r="B780" i="62"/>
  <c r="C780" i="62"/>
  <c r="E780" i="62"/>
  <c r="F780" i="62"/>
  <c r="I780" i="62"/>
  <c r="L780" i="62" s="1"/>
  <c r="B781" i="62"/>
  <c r="C781" i="62"/>
  <c r="E781" i="62"/>
  <c r="F781" i="62"/>
  <c r="I781" i="62"/>
  <c r="N781" i="62" s="1"/>
  <c r="B782" i="62"/>
  <c r="C782" i="62"/>
  <c r="E782" i="62"/>
  <c r="F782" i="62"/>
  <c r="I782" i="62"/>
  <c r="B783" i="62"/>
  <c r="C783" i="62"/>
  <c r="E783" i="62"/>
  <c r="F783" i="62"/>
  <c r="I783" i="62"/>
  <c r="B784" i="62"/>
  <c r="C784" i="62"/>
  <c r="E784" i="62"/>
  <c r="F784" i="62"/>
  <c r="I784" i="62"/>
  <c r="L784" i="62" s="1"/>
  <c r="B785" i="62"/>
  <c r="C785" i="62"/>
  <c r="E785" i="62"/>
  <c r="F785" i="62"/>
  <c r="I785" i="62"/>
  <c r="N785" i="62" s="1"/>
  <c r="B786" i="62"/>
  <c r="C786" i="62"/>
  <c r="E786" i="62"/>
  <c r="F786" i="62"/>
  <c r="I786" i="62"/>
  <c r="B787" i="62"/>
  <c r="C787" i="62"/>
  <c r="E787" i="62"/>
  <c r="F787" i="62"/>
  <c r="I787" i="62"/>
  <c r="B788" i="62"/>
  <c r="C788" i="62"/>
  <c r="E788" i="62"/>
  <c r="F788" i="62"/>
  <c r="I788" i="62"/>
  <c r="B742" i="62"/>
  <c r="C742" i="62"/>
  <c r="E742" i="62"/>
  <c r="F742" i="62"/>
  <c r="I742" i="62"/>
  <c r="B743" i="62"/>
  <c r="C743" i="62"/>
  <c r="E743" i="62"/>
  <c r="F743" i="62"/>
  <c r="I743" i="62"/>
  <c r="H743" i="62" s="1"/>
  <c r="B744" i="62"/>
  <c r="C744" i="62"/>
  <c r="E744" i="62"/>
  <c r="F744" i="62"/>
  <c r="I744" i="62"/>
  <c r="J744" i="62" s="1"/>
  <c r="B745" i="62"/>
  <c r="C745" i="62"/>
  <c r="E745" i="62"/>
  <c r="F745" i="62"/>
  <c r="I745" i="62"/>
  <c r="Y745" i="62" s="1"/>
  <c r="B746" i="62"/>
  <c r="C746" i="62"/>
  <c r="E746" i="62"/>
  <c r="F746" i="62"/>
  <c r="I746" i="62"/>
  <c r="V746" i="62" s="1"/>
  <c r="B747" i="62"/>
  <c r="C747" i="62"/>
  <c r="E747" i="62"/>
  <c r="F747" i="62"/>
  <c r="I747" i="62"/>
  <c r="X747" i="62" s="1"/>
  <c r="B748" i="62"/>
  <c r="C748" i="62"/>
  <c r="E748" i="62"/>
  <c r="F748" i="62"/>
  <c r="I748" i="62"/>
  <c r="N748" i="62" s="1"/>
  <c r="B749" i="62"/>
  <c r="C749" i="62"/>
  <c r="E749" i="62"/>
  <c r="F749" i="62"/>
  <c r="I749" i="62"/>
  <c r="N749" i="62" s="1"/>
  <c r="B750" i="62"/>
  <c r="C750" i="62"/>
  <c r="E750" i="62"/>
  <c r="F750" i="62"/>
  <c r="I750" i="62"/>
  <c r="AB750" i="62" s="1"/>
  <c r="B751" i="62"/>
  <c r="C751" i="62"/>
  <c r="E751" i="62"/>
  <c r="F751" i="62"/>
  <c r="I751" i="62"/>
  <c r="B752" i="62"/>
  <c r="C752" i="62"/>
  <c r="E752" i="62"/>
  <c r="F752" i="62"/>
  <c r="I752" i="62"/>
  <c r="Y752" i="62" s="1"/>
  <c r="B753" i="62"/>
  <c r="C753" i="62"/>
  <c r="E753" i="62"/>
  <c r="F753" i="62"/>
  <c r="I753" i="62"/>
  <c r="B754" i="62"/>
  <c r="C754" i="62"/>
  <c r="E754" i="62"/>
  <c r="F754" i="62"/>
  <c r="I754" i="62"/>
  <c r="H754" i="62" s="1"/>
  <c r="B755" i="62"/>
  <c r="C755" i="62"/>
  <c r="E755" i="62"/>
  <c r="F755" i="62"/>
  <c r="I755" i="62"/>
  <c r="B46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B64" i="62"/>
  <c r="B43" i="62"/>
  <c r="B44" i="62"/>
  <c r="B45" i="62"/>
  <c r="E59" i="1"/>
  <c r="D59" i="1" s="1"/>
  <c r="E60" i="1"/>
  <c r="AF33" i="2" l="1"/>
  <c r="O59" i="1"/>
  <c r="K59" i="1"/>
  <c r="M59" i="1" s="1"/>
  <c r="O60" i="1"/>
  <c r="K60" i="1"/>
  <c r="M60" i="1" s="1"/>
  <c r="Y835" i="62"/>
  <c r="I831" i="62"/>
  <c r="Y804" i="62"/>
  <c r="I800" i="62"/>
  <c r="I710" i="62"/>
  <c r="N773" i="62"/>
  <c r="AD773" i="62" s="1"/>
  <c r="I769" i="62"/>
  <c r="I738" i="62"/>
  <c r="I682" i="62"/>
  <c r="I654" i="62"/>
  <c r="I626" i="62"/>
  <c r="I599" i="62"/>
  <c r="I571" i="62"/>
  <c r="I543" i="62"/>
  <c r="AE517" i="62"/>
  <c r="I515" i="62"/>
  <c r="I487" i="62"/>
  <c r="I459" i="62"/>
  <c r="I431" i="62"/>
  <c r="Y826" i="62"/>
  <c r="AC757" i="62"/>
  <c r="Y750" i="62"/>
  <c r="Y757" i="62"/>
  <c r="L757" i="62"/>
  <c r="AC797" i="62"/>
  <c r="AB59" i="1"/>
  <c r="AD517" i="62"/>
  <c r="X59" i="1"/>
  <c r="AA765" i="62"/>
  <c r="AC59" i="1"/>
  <c r="W765" i="62"/>
  <c r="W821" i="62"/>
  <c r="AD573" i="62"/>
  <c r="J752" i="62"/>
  <c r="AB744" i="62"/>
  <c r="AA784" i="62"/>
  <c r="AA778" i="62"/>
  <c r="AC860" i="62"/>
  <c r="N744" i="62"/>
  <c r="AD744" i="62" s="1"/>
  <c r="Y784" i="62"/>
  <c r="Y778" i="62"/>
  <c r="AC821" i="62"/>
  <c r="L819" i="62"/>
  <c r="Z752" i="62"/>
  <c r="Y744" i="62"/>
  <c r="H744" i="62"/>
  <c r="AE744" i="62" s="1"/>
  <c r="AA821" i="62"/>
  <c r="L821" i="62"/>
  <c r="AA811" i="62"/>
  <c r="AB853" i="62"/>
  <c r="AB851" i="62"/>
  <c r="Y754" i="62"/>
  <c r="W744" i="62"/>
  <c r="AA759" i="62"/>
  <c r="Y821" i="62"/>
  <c r="AB855" i="62"/>
  <c r="J742" i="62"/>
  <c r="V742" i="62"/>
  <c r="AA742" i="62"/>
  <c r="N742" i="62"/>
  <c r="AD742" i="62" s="1"/>
  <c r="AB742" i="62"/>
  <c r="AC60" i="1"/>
  <c r="AD628" i="62"/>
  <c r="J750" i="62"/>
  <c r="N750" i="62"/>
  <c r="AD750" i="62" s="1"/>
  <c r="W750" i="62"/>
  <c r="Y742" i="62"/>
  <c r="Y815" i="62"/>
  <c r="Z815" i="62"/>
  <c r="L815" i="62"/>
  <c r="Z809" i="62"/>
  <c r="AA809" i="62"/>
  <c r="H742" i="62"/>
  <c r="AE742" i="62" s="1"/>
  <c r="X60" i="1"/>
  <c r="AA60" i="1"/>
  <c r="V60" i="1"/>
  <c r="AE628" i="62"/>
  <c r="H750" i="62"/>
  <c r="AE750" i="62" s="1"/>
  <c r="W742" i="62"/>
  <c r="AA744" i="62"/>
  <c r="V744" i="62"/>
  <c r="N760" i="62"/>
  <c r="AD760" i="62" s="1"/>
  <c r="Y760" i="62"/>
  <c r="H796" i="62"/>
  <c r="AE796" i="62" s="1"/>
  <c r="Y796" i="62"/>
  <c r="L842" i="62"/>
  <c r="L840" i="62"/>
  <c r="Y840" i="62"/>
  <c r="H821" i="62"/>
  <c r="AE821" i="62" s="1"/>
  <c r="N821" i="62"/>
  <c r="AD821" i="62" s="1"/>
  <c r="Z821" i="62"/>
  <c r="Z819" i="62"/>
  <c r="J811" i="62"/>
  <c r="W811" i="62"/>
  <c r="J753" i="62"/>
  <c r="Y753" i="62"/>
  <c r="AC753" i="62"/>
  <c r="AD684" i="62"/>
  <c r="AE684" i="62"/>
  <c r="H798" i="62"/>
  <c r="N798" i="62"/>
  <c r="L798" i="62"/>
  <c r="Y798" i="62"/>
  <c r="H813" i="62"/>
  <c r="AE813" i="62" s="1"/>
  <c r="Y813" i="62"/>
  <c r="J849" i="62"/>
  <c r="W849" i="62"/>
  <c r="AB849" i="62"/>
  <c r="AE656" i="62"/>
  <c r="L752" i="62"/>
  <c r="W752" i="62"/>
  <c r="AA752" i="62"/>
  <c r="H752" i="62"/>
  <c r="AE752" i="62" s="1"/>
  <c r="V752" i="62"/>
  <c r="X752" i="62"/>
  <c r="AB752" i="62"/>
  <c r="V747" i="62"/>
  <c r="Y747" i="62"/>
  <c r="H747" i="62"/>
  <c r="AE747" i="62" s="1"/>
  <c r="AC747" i="62"/>
  <c r="H761" i="62"/>
  <c r="AE761" i="62" s="1"/>
  <c r="Y761" i="62"/>
  <c r="H792" i="62"/>
  <c r="N792" i="62"/>
  <c r="AE792" i="62"/>
  <c r="W792" i="62"/>
  <c r="Y792" i="62"/>
  <c r="L859" i="62"/>
  <c r="N859" i="62"/>
  <c r="AD859" i="62" s="1"/>
  <c r="W859" i="62"/>
  <c r="AB859" i="62"/>
  <c r="N839" i="62"/>
  <c r="AD839" i="62" s="1"/>
  <c r="AC839" i="62"/>
  <c r="Y839" i="62"/>
  <c r="V751" i="62"/>
  <c r="AC751" i="62"/>
  <c r="L764" i="62"/>
  <c r="N764" i="62"/>
  <c r="AD764" i="62" s="1"/>
  <c r="AC764" i="62"/>
  <c r="H759" i="62"/>
  <c r="AE759" i="62" s="1"/>
  <c r="W759" i="62"/>
  <c r="L759" i="62"/>
  <c r="AC759" i="62"/>
  <c r="N759" i="62"/>
  <c r="AD759" i="62" s="1"/>
  <c r="L807" i="62"/>
  <c r="AA807" i="62"/>
  <c r="AC798" i="62"/>
  <c r="N843" i="62"/>
  <c r="AD843" i="62" s="1"/>
  <c r="W843" i="62"/>
  <c r="Y843" i="62"/>
  <c r="AC843" i="62"/>
  <c r="L836" i="62"/>
  <c r="W836" i="62"/>
  <c r="Y836" i="62"/>
  <c r="AD656" i="62"/>
  <c r="H823" i="62"/>
  <c r="AE823" i="62" s="1"/>
  <c r="Y823" i="62"/>
  <c r="N823" i="62"/>
  <c r="Z823" i="62"/>
  <c r="H817" i="62"/>
  <c r="AA817" i="62"/>
  <c r="N753" i="62"/>
  <c r="AD753" i="62" s="1"/>
  <c r="AC752" i="62"/>
  <c r="N752" i="62"/>
  <c r="AD752" i="62" s="1"/>
  <c r="H748" i="62"/>
  <c r="AE748" i="62" s="1"/>
  <c r="Y748" i="62"/>
  <c r="AC748" i="62"/>
  <c r="H788" i="62"/>
  <c r="AE788" i="62" s="1"/>
  <c r="W788" i="62"/>
  <c r="Y788" i="62"/>
  <c r="AA798" i="62"/>
  <c r="L823" i="62"/>
  <c r="V818" i="62"/>
  <c r="Y818" i="62"/>
  <c r="AC818" i="62"/>
  <c r="H818" i="62"/>
  <c r="AE818" i="62" s="1"/>
  <c r="H850" i="62"/>
  <c r="AE850" i="62" s="1"/>
  <c r="Y850" i="62"/>
  <c r="AC850" i="62"/>
  <c r="N850" i="62"/>
  <c r="AD850" i="62" s="1"/>
  <c r="AA750" i="62"/>
  <c r="V750" i="62"/>
  <c r="AC744" i="62"/>
  <c r="X744" i="62"/>
  <c r="L744" i="62"/>
  <c r="AC742" i="62"/>
  <c r="X742" i="62"/>
  <c r="L742" i="62"/>
  <c r="Y765" i="62"/>
  <c r="L765" i="62"/>
  <c r="H757" i="62"/>
  <c r="AE757" i="62" s="1"/>
  <c r="N757" i="62"/>
  <c r="AD757" i="62" s="1"/>
  <c r="H819" i="62"/>
  <c r="AE819" i="62" s="1"/>
  <c r="N819" i="62"/>
  <c r="AD819" i="62" s="1"/>
  <c r="AA819" i="62"/>
  <c r="H815" i="62"/>
  <c r="AE815" i="62" s="1"/>
  <c r="N815" i="62"/>
  <c r="AD815" i="62" s="1"/>
  <c r="AA815" i="62"/>
  <c r="AC811" i="62"/>
  <c r="J797" i="62"/>
  <c r="Y797" i="62"/>
  <c r="H811" i="62"/>
  <c r="AE811" i="62" s="1"/>
  <c r="L811" i="62"/>
  <c r="Y811" i="62"/>
  <c r="N811" i="62"/>
  <c r="AD811" i="62" s="1"/>
  <c r="Z811" i="62"/>
  <c r="N809" i="62"/>
  <c r="AD809" i="62" s="1"/>
  <c r="N847" i="62"/>
  <c r="AD847" i="62" s="1"/>
  <c r="Y847" i="62"/>
  <c r="AA847" i="62"/>
  <c r="H827" i="62"/>
  <c r="AE827" i="62" s="1"/>
  <c r="L827" i="62"/>
  <c r="AA827" i="62"/>
  <c r="AC754" i="62"/>
  <c r="N754" i="62"/>
  <c r="AD754" i="62" s="1"/>
  <c r="N751" i="62"/>
  <c r="AD751" i="62" s="1"/>
  <c r="AA748" i="62"/>
  <c r="W748" i="62"/>
  <c r="L748" i="62"/>
  <c r="N746" i="62"/>
  <c r="AD746" i="62" s="1"/>
  <c r="V745" i="62"/>
  <c r="AB754" i="62"/>
  <c r="V754" i="62"/>
  <c r="AD748" i="62"/>
  <c r="Z748" i="62"/>
  <c r="J748" i="62"/>
  <c r="Y751" i="62"/>
  <c r="H751" i="62"/>
  <c r="AE751" i="62" s="1"/>
  <c r="AB746" i="62"/>
  <c r="AB745" i="62"/>
  <c r="X754" i="62"/>
  <c r="X751" i="62"/>
  <c r="AC750" i="62"/>
  <c r="X750" i="62"/>
  <c r="L750" i="62"/>
  <c r="AB748" i="62"/>
  <c r="X748" i="62"/>
  <c r="V748" i="62"/>
  <c r="N747" i="62"/>
  <c r="AD747" i="62" s="1"/>
  <c r="Y746" i="62"/>
  <c r="W840" i="62"/>
  <c r="W839" i="62"/>
  <c r="W827" i="62"/>
  <c r="AC788" i="62"/>
  <c r="N788" i="62"/>
  <c r="AD788" i="62" s="1"/>
  <c r="W778" i="62"/>
  <c r="W761" i="62"/>
  <c r="Y807" i="62"/>
  <c r="W796" i="62"/>
  <c r="Y795" i="62"/>
  <c r="AC793" i="62"/>
  <c r="Y790" i="62"/>
  <c r="N818" i="62"/>
  <c r="AD818" i="62" s="1"/>
  <c r="AE817" i="62"/>
  <c r="Z817" i="62"/>
  <c r="N817" i="62"/>
  <c r="AC816" i="62"/>
  <c r="AA860" i="62"/>
  <c r="AA856" i="62"/>
  <c r="AA855" i="62"/>
  <c r="H855" i="62"/>
  <c r="AE855" i="62" s="1"/>
  <c r="AA851" i="62"/>
  <c r="H851" i="62"/>
  <c r="AE851" i="62" s="1"/>
  <c r="AA849" i="62"/>
  <c r="N849" i="62"/>
  <c r="AD849" i="62" s="1"/>
  <c r="H849" i="62"/>
  <c r="AE849" i="62" s="1"/>
  <c r="AA788" i="62"/>
  <c r="L788" i="62"/>
  <c r="AA780" i="62"/>
  <c r="AE778" i="62"/>
  <c r="Y776" i="62"/>
  <c r="AA774" i="62"/>
  <c r="Y763" i="62"/>
  <c r="AC761" i="62"/>
  <c r="N761" i="62"/>
  <c r="AD761" i="62" s="1"/>
  <c r="Y756" i="62"/>
  <c r="AC796" i="62"/>
  <c r="N796" i="62"/>
  <c r="AD796" i="62" s="1"/>
  <c r="Y793" i="62"/>
  <c r="AD823" i="62"/>
  <c r="AD817" i="62"/>
  <c r="Y817" i="62"/>
  <c r="L817" i="62"/>
  <c r="Y816" i="62"/>
  <c r="AA813" i="62"/>
  <c r="N813" i="62"/>
  <c r="AD813" i="62" s="1"/>
  <c r="Y810" i="62"/>
  <c r="W860" i="62"/>
  <c r="H859" i="62"/>
  <c r="AE859" i="62" s="1"/>
  <c r="Z856" i="62"/>
  <c r="W855" i="62"/>
  <c r="W851" i="62"/>
  <c r="Y849" i="62"/>
  <c r="V849" i="62"/>
  <c r="AC848" i="62"/>
  <c r="Y780" i="62"/>
  <c r="Y766" i="62"/>
  <c r="AA761" i="62"/>
  <c r="L761" i="62"/>
  <c r="AA796" i="62"/>
  <c r="L796" i="62"/>
  <c r="N793" i="62"/>
  <c r="AD793" i="62" s="1"/>
  <c r="AC817" i="62"/>
  <c r="W817" i="62"/>
  <c r="J817" i="62"/>
  <c r="Z813" i="62"/>
  <c r="L813" i="62"/>
  <c r="N855" i="62"/>
  <c r="AD855" i="62" s="1"/>
  <c r="N851" i="62"/>
  <c r="AD851" i="62" s="1"/>
  <c r="AC849" i="62"/>
  <c r="X849" i="62"/>
  <c r="L849" i="62"/>
  <c r="Y827" i="62"/>
  <c r="AD545" i="62"/>
  <c r="J854" i="62"/>
  <c r="N854" i="62"/>
  <c r="AD854" i="62"/>
  <c r="Y854" i="62"/>
  <c r="AC854" i="62"/>
  <c r="H829" i="62"/>
  <c r="AE829" i="62" s="1"/>
  <c r="L829" i="62"/>
  <c r="AA829" i="62"/>
  <c r="N829" i="62"/>
  <c r="AD829" i="62" s="1"/>
  <c r="AC829" i="62"/>
  <c r="W829" i="62"/>
  <c r="AE545" i="62"/>
  <c r="AE573" i="62"/>
  <c r="J755" i="62"/>
  <c r="Y755" i="62"/>
  <c r="AC755" i="62"/>
  <c r="AC746" i="62"/>
  <c r="J806" i="62"/>
  <c r="AC806" i="62"/>
  <c r="Y806" i="62"/>
  <c r="H794" i="62"/>
  <c r="AE794" i="62" s="1"/>
  <c r="W794" i="62"/>
  <c r="N794" i="62"/>
  <c r="AD794" i="62" s="1"/>
  <c r="Y794" i="62"/>
  <c r="L794" i="62"/>
  <c r="AA794" i="62"/>
  <c r="AC794" i="62"/>
  <c r="J746" i="62"/>
  <c r="Z746" i="62"/>
  <c r="L746" i="62"/>
  <c r="W746" i="62"/>
  <c r="AA746" i="62"/>
  <c r="H746" i="62"/>
  <c r="AE746" i="62" s="1"/>
  <c r="X746" i="62"/>
  <c r="J754" i="62"/>
  <c r="Z754" i="62"/>
  <c r="AE754" i="62"/>
  <c r="L754" i="62"/>
  <c r="W754" i="62"/>
  <c r="AA754" i="62"/>
  <c r="J787" i="62"/>
  <c r="N787" i="62"/>
  <c r="AD787" i="62" s="1"/>
  <c r="Y787" i="62"/>
  <c r="AC787" i="62"/>
  <c r="H782" i="62"/>
  <c r="AE782" i="62" s="1"/>
  <c r="L782" i="62"/>
  <c r="AA782" i="62"/>
  <c r="N782" i="62"/>
  <c r="AD782" i="62" s="1"/>
  <c r="AC782" i="62"/>
  <c r="W782" i="62"/>
  <c r="Y782" i="62"/>
  <c r="AB751" i="62"/>
  <c r="Z750" i="62"/>
  <c r="AB747" i="62"/>
  <c r="Z744" i="62"/>
  <c r="Z742" i="62"/>
  <c r="J783" i="62"/>
  <c r="AC783" i="62"/>
  <c r="N779" i="62"/>
  <c r="AD779" i="62" s="1"/>
  <c r="AC779" i="62"/>
  <c r="H786" i="62"/>
  <c r="AE786" i="62" s="1"/>
  <c r="L786" i="62"/>
  <c r="AA786" i="62"/>
  <c r="N786" i="62"/>
  <c r="AD786" i="62" s="1"/>
  <c r="AC786" i="62"/>
  <c r="W786" i="62"/>
  <c r="Y786" i="62"/>
  <c r="N767" i="62"/>
  <c r="AD767" i="62" s="1"/>
  <c r="L767" i="62"/>
  <c r="AC767" i="62"/>
  <c r="W767" i="62"/>
  <c r="AA767" i="62"/>
  <c r="H805" i="62"/>
  <c r="AE805" i="62" s="1"/>
  <c r="N805" i="62"/>
  <c r="AD805" i="62" s="1"/>
  <c r="AC805" i="62"/>
  <c r="W805" i="62"/>
  <c r="L805" i="62"/>
  <c r="Y805" i="62"/>
  <c r="N812" i="62"/>
  <c r="AD812" i="62" s="1"/>
  <c r="Y812" i="62"/>
  <c r="AC812" i="62"/>
  <c r="L777" i="62"/>
  <c r="N777" i="62"/>
  <c r="AD777" i="62" s="1"/>
  <c r="Y777" i="62"/>
  <c r="L776" i="62"/>
  <c r="AA776" i="62"/>
  <c r="N776" i="62"/>
  <c r="AD776" i="62" s="1"/>
  <c r="AC776" i="62"/>
  <c r="L773" i="62"/>
  <c r="Y773" i="62"/>
  <c r="AC773" i="62"/>
  <c r="H807" i="62"/>
  <c r="AE807" i="62" s="1"/>
  <c r="N807" i="62"/>
  <c r="AD807" i="62" s="1"/>
  <c r="AC807" i="62"/>
  <c r="W807" i="62"/>
  <c r="J804" i="62"/>
  <c r="AC804" i="62"/>
  <c r="J785" i="62"/>
  <c r="Y785" i="62"/>
  <c r="AC785" i="62"/>
  <c r="H784" i="62"/>
  <c r="AE784" i="62" s="1"/>
  <c r="N784" i="62"/>
  <c r="AD784" i="62" s="1"/>
  <c r="AC784" i="62"/>
  <c r="W784" i="62"/>
  <c r="J781" i="62"/>
  <c r="Y781" i="62"/>
  <c r="AC781" i="62"/>
  <c r="H780" i="62"/>
  <c r="AE780" i="62" s="1"/>
  <c r="N780" i="62"/>
  <c r="AD780" i="62" s="1"/>
  <c r="AC780" i="62"/>
  <c r="W780" i="62"/>
  <c r="L774" i="62"/>
  <c r="W774" i="62"/>
  <c r="H763" i="62"/>
  <c r="AE763" i="62" s="1"/>
  <c r="L763" i="62"/>
  <c r="AA763" i="62"/>
  <c r="N763" i="62"/>
  <c r="AD763" i="62" s="1"/>
  <c r="AC763" i="62"/>
  <c r="V822" i="62"/>
  <c r="Y822" i="62"/>
  <c r="AB822" i="62"/>
  <c r="J791" i="62"/>
  <c r="N791" i="62"/>
  <c r="AD791" i="62" s="1"/>
  <c r="Y791" i="62"/>
  <c r="H790" i="62"/>
  <c r="AE790" i="62" s="1"/>
  <c r="L790" i="62"/>
  <c r="AA790" i="62"/>
  <c r="N790" i="62"/>
  <c r="AD790" i="62" s="1"/>
  <c r="AC790" i="62"/>
  <c r="J858" i="62"/>
  <c r="AA858" i="62"/>
  <c r="H825" i="62"/>
  <c r="AE825" i="62" s="1"/>
  <c r="L825" i="62"/>
  <c r="AA825" i="62"/>
  <c r="N825" i="62"/>
  <c r="AD825" i="62" s="1"/>
  <c r="AC825" i="62"/>
  <c r="W825" i="62"/>
  <c r="W757" i="62"/>
  <c r="AE798" i="62"/>
  <c r="W798" i="62"/>
  <c r="J795" i="62"/>
  <c r="AC795" i="62"/>
  <c r="H809" i="62"/>
  <c r="AE809" i="62" s="1"/>
  <c r="J809" i="62"/>
  <c r="W809" i="62"/>
  <c r="AC809" i="62"/>
  <c r="L809" i="62"/>
  <c r="Y809" i="62"/>
  <c r="L857" i="62"/>
  <c r="W857" i="62"/>
  <c r="AB857" i="62"/>
  <c r="J853" i="62"/>
  <c r="L853" i="62"/>
  <c r="X853" i="62"/>
  <c r="AC853" i="62"/>
  <c r="V853" i="62"/>
  <c r="Y853" i="62"/>
  <c r="H853" i="62"/>
  <c r="AE853" i="62" s="1"/>
  <c r="N853" i="62"/>
  <c r="AD853" i="62" s="1"/>
  <c r="AA853" i="62"/>
  <c r="L846" i="62"/>
  <c r="W846" i="62"/>
  <c r="Y846" i="62"/>
  <c r="L844" i="62"/>
  <c r="AA844" i="62"/>
  <c r="N844" i="62"/>
  <c r="AD844" i="62" s="1"/>
  <c r="AC844" i="62"/>
  <c r="W844" i="62"/>
  <c r="AA792" i="62"/>
  <c r="L792" i="62"/>
  <c r="AC823" i="62"/>
  <c r="W823" i="62"/>
  <c r="J823" i="62"/>
  <c r="AC819" i="62"/>
  <c r="W819" i="62"/>
  <c r="J819" i="62"/>
  <c r="AB818" i="62"/>
  <c r="AC815" i="62"/>
  <c r="W815" i="62"/>
  <c r="J815" i="62"/>
  <c r="AC813" i="62"/>
  <c r="W813" i="62"/>
  <c r="J813" i="62"/>
  <c r="Z860" i="62"/>
  <c r="L860" i="62"/>
  <c r="Y859" i="62"/>
  <c r="V859" i="62"/>
  <c r="Y855" i="62"/>
  <c r="V855" i="62"/>
  <c r="Y851" i="62"/>
  <c r="V851" i="62"/>
  <c r="Y848" i="62"/>
  <c r="AC847" i="62"/>
  <c r="W847" i="62"/>
  <c r="Y842" i="62"/>
  <c r="Y841" i="62"/>
  <c r="AC840" i="62"/>
  <c r="N840" i="62"/>
  <c r="AD840" i="62" s="1"/>
  <c r="Y838" i="62"/>
  <c r="Y837" i="62"/>
  <c r="AC836" i="62"/>
  <c r="N836" i="62"/>
  <c r="AD836" i="62" s="1"/>
  <c r="AC835" i="62"/>
  <c r="AC827" i="62"/>
  <c r="N827" i="62"/>
  <c r="AD827" i="62" s="1"/>
  <c r="Y860" i="62"/>
  <c r="AC859" i="62"/>
  <c r="X859" i="62"/>
  <c r="N856" i="62"/>
  <c r="AD856" i="62" s="1"/>
  <c r="AC855" i="62"/>
  <c r="X855" i="62"/>
  <c r="L855" i="62"/>
  <c r="AC851" i="62"/>
  <c r="X851" i="62"/>
  <c r="L851" i="62"/>
  <c r="N848" i="62"/>
  <c r="AD848" i="62" s="1"/>
  <c r="AB847" i="62"/>
  <c r="Y845" i="62"/>
  <c r="W842" i="62"/>
  <c r="AA840" i="62"/>
  <c r="W838" i="62"/>
  <c r="AA836" i="62"/>
  <c r="H860" i="62"/>
  <c r="AE860" i="62" s="1"/>
  <c r="V860" i="62"/>
  <c r="X860" i="62"/>
  <c r="AB860" i="62"/>
  <c r="J859" i="62"/>
  <c r="Z859" i="62"/>
  <c r="Z858" i="62"/>
  <c r="N858" i="62"/>
  <c r="AD858" i="62" s="1"/>
  <c r="AA857" i="62"/>
  <c r="N857" i="62"/>
  <c r="AD857" i="62" s="1"/>
  <c r="H857" i="62"/>
  <c r="AE857" i="62" s="1"/>
  <c r="Y856" i="62"/>
  <c r="L856" i="62"/>
  <c r="Z854" i="62"/>
  <c r="AC852" i="62"/>
  <c r="N860" i="62"/>
  <c r="AD860" i="62" s="1"/>
  <c r="Y858" i="62"/>
  <c r="L858" i="62"/>
  <c r="Y857" i="62"/>
  <c r="V857" i="62"/>
  <c r="AC856" i="62"/>
  <c r="W856" i="62"/>
  <c r="H854" i="62"/>
  <c r="AE854" i="62" s="1"/>
  <c r="V854" i="62"/>
  <c r="X854" i="62"/>
  <c r="AB854" i="62"/>
  <c r="L854" i="62"/>
  <c r="W854" i="62"/>
  <c r="AA854" i="62"/>
  <c r="Y852" i="62"/>
  <c r="AC858" i="62"/>
  <c r="W858" i="62"/>
  <c r="AC857" i="62"/>
  <c r="X857" i="62"/>
  <c r="H856" i="62"/>
  <c r="AE856" i="62" s="1"/>
  <c r="V856" i="62"/>
  <c r="X856" i="62"/>
  <c r="AB856" i="62"/>
  <c r="H858" i="62"/>
  <c r="AE858" i="62" s="1"/>
  <c r="V858" i="62"/>
  <c r="X858" i="62"/>
  <c r="AB858" i="62"/>
  <c r="J857" i="62"/>
  <c r="Z857" i="62"/>
  <c r="H852" i="62"/>
  <c r="AE852" i="62" s="1"/>
  <c r="V852" i="62"/>
  <c r="X852" i="62"/>
  <c r="AB852" i="62"/>
  <c r="J852" i="62"/>
  <c r="Z852" i="62"/>
  <c r="AD852" i="62"/>
  <c r="L852" i="62"/>
  <c r="W852" i="62"/>
  <c r="AA852" i="62"/>
  <c r="AA850" i="62"/>
  <c r="W850" i="62"/>
  <c r="L850" i="62"/>
  <c r="AE848" i="62"/>
  <c r="AA848" i="62"/>
  <c r="W848" i="62"/>
  <c r="L848" i="62"/>
  <c r="J847" i="62"/>
  <c r="H847" i="62"/>
  <c r="AE847" i="62" s="1"/>
  <c r="V847" i="62"/>
  <c r="X847" i="62"/>
  <c r="AA846" i="62"/>
  <c r="AC845" i="62"/>
  <c r="N845" i="62"/>
  <c r="AD845" i="62" s="1"/>
  <c r="J843" i="62"/>
  <c r="Z843" i="62"/>
  <c r="H843" i="62"/>
  <c r="AE843" i="62" s="1"/>
  <c r="V843" i="62"/>
  <c r="X843" i="62"/>
  <c r="AB843" i="62"/>
  <c r="AA842" i="62"/>
  <c r="AC841" i="62"/>
  <c r="N841" i="62"/>
  <c r="AD841" i="62" s="1"/>
  <c r="J839" i="62"/>
  <c r="Z839" i="62"/>
  <c r="H839" i="62"/>
  <c r="AE839" i="62" s="1"/>
  <c r="V839" i="62"/>
  <c r="X839" i="62"/>
  <c r="AB839" i="62"/>
  <c r="AA838" i="62"/>
  <c r="AC837" i="62"/>
  <c r="N837" i="62"/>
  <c r="AD837" i="62" s="1"/>
  <c r="J835" i="62"/>
  <c r="Z835" i="62"/>
  <c r="L835" i="62"/>
  <c r="W835" i="62"/>
  <c r="AA835" i="62"/>
  <c r="H835" i="62"/>
  <c r="AE835" i="62" s="1"/>
  <c r="V835" i="62"/>
  <c r="X835" i="62"/>
  <c r="AB835" i="62"/>
  <c r="Y828" i="62"/>
  <c r="J826" i="62"/>
  <c r="Z826" i="62"/>
  <c r="L826" i="62"/>
  <c r="W826" i="62"/>
  <c r="AA826" i="62"/>
  <c r="H826" i="62"/>
  <c r="AE826" i="62" s="1"/>
  <c r="V826" i="62"/>
  <c r="X826" i="62"/>
  <c r="AB826" i="62"/>
  <c r="Y824" i="62"/>
  <c r="Z850" i="62"/>
  <c r="J850" i="62"/>
  <c r="Z848" i="62"/>
  <c r="J848" i="62"/>
  <c r="H846" i="62"/>
  <c r="AE846" i="62" s="1"/>
  <c r="V846" i="62"/>
  <c r="X846" i="62"/>
  <c r="AB846" i="62"/>
  <c r="J846" i="62"/>
  <c r="Z846" i="62"/>
  <c r="AA845" i="62"/>
  <c r="H842" i="62"/>
  <c r="AE842" i="62" s="1"/>
  <c r="V842" i="62"/>
  <c r="X842" i="62"/>
  <c r="AB842" i="62"/>
  <c r="J842" i="62"/>
  <c r="Z842" i="62"/>
  <c r="AA841" i="62"/>
  <c r="H838" i="62"/>
  <c r="AE838" i="62" s="1"/>
  <c r="V838" i="62"/>
  <c r="X838" i="62"/>
  <c r="AB838" i="62"/>
  <c r="J838" i="62"/>
  <c r="Z838" i="62"/>
  <c r="AA837" i="62"/>
  <c r="J845" i="62"/>
  <c r="Z845" i="62"/>
  <c r="H845" i="62"/>
  <c r="AE845" i="62" s="1"/>
  <c r="V845" i="62"/>
  <c r="X845" i="62"/>
  <c r="AB845" i="62"/>
  <c r="J841" i="62"/>
  <c r="Z841" i="62"/>
  <c r="H841" i="62"/>
  <c r="AE841" i="62" s="1"/>
  <c r="V841" i="62"/>
  <c r="X841" i="62"/>
  <c r="AB841" i="62"/>
  <c r="J837" i="62"/>
  <c r="Z837" i="62"/>
  <c r="H837" i="62"/>
  <c r="AE837" i="62" s="1"/>
  <c r="V837" i="62"/>
  <c r="X837" i="62"/>
  <c r="AB837" i="62"/>
  <c r="J828" i="62"/>
  <c r="Z828" i="62"/>
  <c r="AD828" i="62"/>
  <c r="L828" i="62"/>
  <c r="W828" i="62"/>
  <c r="AA828" i="62"/>
  <c r="H828" i="62"/>
  <c r="AE828" i="62" s="1"/>
  <c r="V828" i="62"/>
  <c r="X828" i="62"/>
  <c r="AB828" i="62"/>
  <c r="J824" i="62"/>
  <c r="Z824" i="62"/>
  <c r="AD824" i="62"/>
  <c r="L824" i="62"/>
  <c r="W824" i="62"/>
  <c r="AA824" i="62"/>
  <c r="H824" i="62"/>
  <c r="AE824" i="62" s="1"/>
  <c r="V824" i="62"/>
  <c r="X824" i="62"/>
  <c r="AB824" i="62"/>
  <c r="Z855" i="62"/>
  <c r="Z853" i="62"/>
  <c r="Z851" i="62"/>
  <c r="AB850" i="62"/>
  <c r="X850" i="62"/>
  <c r="V850" i="62"/>
  <c r="Z849" i="62"/>
  <c r="AB848" i="62"/>
  <c r="X848" i="62"/>
  <c r="V848" i="62"/>
  <c r="Z847" i="62"/>
  <c r="L847" i="62"/>
  <c r="AC846" i="62"/>
  <c r="N846" i="62"/>
  <c r="AD846" i="62" s="1"/>
  <c r="W845" i="62"/>
  <c r="H844" i="62"/>
  <c r="AE844" i="62" s="1"/>
  <c r="V844" i="62"/>
  <c r="X844" i="62"/>
  <c r="AB844" i="62"/>
  <c r="J844" i="62"/>
  <c r="Z844" i="62"/>
  <c r="AA843" i="62"/>
  <c r="L843" i="62"/>
  <c r="AC842" i="62"/>
  <c r="N842" i="62"/>
  <c r="AD842" i="62" s="1"/>
  <c r="W841" i="62"/>
  <c r="H840" i="62"/>
  <c r="AE840" i="62" s="1"/>
  <c r="V840" i="62"/>
  <c r="X840" i="62"/>
  <c r="AB840" i="62"/>
  <c r="J840" i="62"/>
  <c r="Z840" i="62"/>
  <c r="AA839" i="62"/>
  <c r="L839" i="62"/>
  <c r="AC838" i="62"/>
  <c r="N838" i="62"/>
  <c r="AD838" i="62" s="1"/>
  <c r="W837" i="62"/>
  <c r="H836" i="62"/>
  <c r="AE836" i="62" s="1"/>
  <c r="V836" i="62"/>
  <c r="X836" i="62"/>
  <c r="AB836" i="62"/>
  <c r="J836" i="62"/>
  <c r="Z836" i="62"/>
  <c r="N835" i="62"/>
  <c r="AD835" i="62" s="1"/>
  <c r="AC828" i="62"/>
  <c r="N826" i="62"/>
  <c r="AD826" i="62" s="1"/>
  <c r="AC824" i="62"/>
  <c r="Z829" i="62"/>
  <c r="J829" i="62"/>
  <c r="Z827" i="62"/>
  <c r="J827" i="62"/>
  <c r="Z825" i="62"/>
  <c r="J825" i="62"/>
  <c r="AB829" i="62"/>
  <c r="X829" i="62"/>
  <c r="V829" i="62"/>
  <c r="AB827" i="62"/>
  <c r="X827" i="62"/>
  <c r="V827" i="62"/>
  <c r="AB825" i="62"/>
  <c r="X825" i="62"/>
  <c r="V825" i="62"/>
  <c r="J820" i="62"/>
  <c r="Z820" i="62"/>
  <c r="L820" i="62"/>
  <c r="W820" i="62"/>
  <c r="AA820" i="62"/>
  <c r="AE820" i="62"/>
  <c r="J822" i="62"/>
  <c r="Z822" i="62"/>
  <c r="L822" i="62"/>
  <c r="W822" i="62"/>
  <c r="AA822" i="62"/>
  <c r="X820" i="62"/>
  <c r="H820" i="62"/>
  <c r="J814" i="62"/>
  <c r="Z814" i="62"/>
  <c r="AD814" i="62"/>
  <c r="H814" i="62"/>
  <c r="AE814" i="62" s="1"/>
  <c r="V814" i="62"/>
  <c r="AB814" i="62"/>
  <c r="L814" i="62"/>
  <c r="W814" i="62"/>
  <c r="AA814" i="62"/>
  <c r="X814" i="62"/>
  <c r="J808" i="62"/>
  <c r="Z808" i="62"/>
  <c r="AD808" i="62"/>
  <c r="L808" i="62"/>
  <c r="W808" i="62"/>
  <c r="AA808" i="62"/>
  <c r="H808" i="62"/>
  <c r="AE808" i="62" s="1"/>
  <c r="V808" i="62"/>
  <c r="X808" i="62"/>
  <c r="AB808" i="62"/>
  <c r="X822" i="62"/>
  <c r="H822" i="62"/>
  <c r="AE822" i="62" s="1"/>
  <c r="AC820" i="62"/>
  <c r="N820" i="62"/>
  <c r="AD820" i="62" s="1"/>
  <c r="AC814" i="62"/>
  <c r="J810" i="62"/>
  <c r="Z810" i="62"/>
  <c r="AD810" i="62"/>
  <c r="L810" i="62"/>
  <c r="W810" i="62"/>
  <c r="AA810" i="62"/>
  <c r="H810" i="62"/>
  <c r="AE810" i="62" s="1"/>
  <c r="V810" i="62"/>
  <c r="X810" i="62"/>
  <c r="AB810" i="62"/>
  <c r="AC808" i="62"/>
  <c r="AC822" i="62"/>
  <c r="N822" i="62"/>
  <c r="AD822" i="62" s="1"/>
  <c r="AB820" i="62"/>
  <c r="V820" i="62"/>
  <c r="J818" i="62"/>
  <c r="Z818" i="62"/>
  <c r="L818" i="62"/>
  <c r="W818" i="62"/>
  <c r="AA818" i="62"/>
  <c r="J816" i="62"/>
  <c r="Z816" i="62"/>
  <c r="AD816" i="62"/>
  <c r="H816" i="62"/>
  <c r="AE816" i="62" s="1"/>
  <c r="V816" i="62"/>
  <c r="X816" i="62"/>
  <c r="AB816" i="62"/>
  <c r="L816" i="62"/>
  <c r="W816" i="62"/>
  <c r="AA816" i="62"/>
  <c r="Y814" i="62"/>
  <c r="J812" i="62"/>
  <c r="Z812" i="62"/>
  <c r="H812" i="62"/>
  <c r="AE812" i="62" s="1"/>
  <c r="V812" i="62"/>
  <c r="X812" i="62"/>
  <c r="AB812" i="62"/>
  <c r="L812" i="62"/>
  <c r="W812" i="62"/>
  <c r="AA812" i="62"/>
  <c r="AC810" i="62"/>
  <c r="Y808" i="62"/>
  <c r="AB823" i="62"/>
  <c r="X823" i="62"/>
  <c r="V823" i="62"/>
  <c r="AB821" i="62"/>
  <c r="X821" i="62"/>
  <c r="V821" i="62"/>
  <c r="AB819" i="62"/>
  <c r="X819" i="62"/>
  <c r="V819" i="62"/>
  <c r="AB817" i="62"/>
  <c r="X817" i="62"/>
  <c r="V817" i="62"/>
  <c r="AB815" i="62"/>
  <c r="X815" i="62"/>
  <c r="V815" i="62"/>
  <c r="AB813" i="62"/>
  <c r="X813" i="62"/>
  <c r="V813" i="62"/>
  <c r="AB811" i="62"/>
  <c r="X811" i="62"/>
  <c r="V811" i="62"/>
  <c r="AB809" i="62"/>
  <c r="X809" i="62"/>
  <c r="V809" i="62"/>
  <c r="Z807" i="62"/>
  <c r="J807" i="62"/>
  <c r="AB806" i="62"/>
  <c r="X806" i="62"/>
  <c r="V806" i="62"/>
  <c r="H806" i="62"/>
  <c r="AE806" i="62" s="1"/>
  <c r="Z805" i="62"/>
  <c r="J805" i="62"/>
  <c r="AB804" i="62"/>
  <c r="X804" i="62"/>
  <c r="V804" i="62"/>
  <c r="H804" i="62"/>
  <c r="AE804" i="62" s="1"/>
  <c r="AD798" i="62"/>
  <c r="Z798" i="62"/>
  <c r="J798" i="62"/>
  <c r="AB797" i="62"/>
  <c r="X797" i="62"/>
  <c r="V797" i="62"/>
  <c r="H797" i="62"/>
  <c r="Z796" i="62"/>
  <c r="J796" i="62"/>
  <c r="AB795" i="62"/>
  <c r="X795" i="62"/>
  <c r="V795" i="62"/>
  <c r="H795" i="62"/>
  <c r="AE795" i="62" s="1"/>
  <c r="Z794" i="62"/>
  <c r="J794" i="62"/>
  <c r="AB793" i="62"/>
  <c r="X793" i="62"/>
  <c r="V793" i="62"/>
  <c r="H793" i="62"/>
  <c r="AE793" i="62" s="1"/>
  <c r="AD792" i="62"/>
  <c r="Z792" i="62"/>
  <c r="J792" i="62"/>
  <c r="AB791" i="62"/>
  <c r="X791" i="62"/>
  <c r="V791" i="62"/>
  <c r="H791" i="62"/>
  <c r="AE791" i="62" s="1"/>
  <c r="Z790" i="62"/>
  <c r="J790" i="62"/>
  <c r="AB789" i="62"/>
  <c r="X789" i="62"/>
  <c r="V789" i="62"/>
  <c r="H789" i="62"/>
  <c r="AE789" i="62" s="1"/>
  <c r="N806" i="62"/>
  <c r="AD806" i="62" s="1"/>
  <c r="N804" i="62"/>
  <c r="AD804" i="62" s="1"/>
  <c r="AC789" i="62"/>
  <c r="Y789" i="62"/>
  <c r="N789" i="62"/>
  <c r="AD789" i="62" s="1"/>
  <c r="AA806" i="62"/>
  <c r="W806" i="62"/>
  <c r="L806" i="62"/>
  <c r="AA804" i="62"/>
  <c r="W804" i="62"/>
  <c r="L804" i="62"/>
  <c r="AE797" i="62"/>
  <c r="AA797" i="62"/>
  <c r="W797" i="62"/>
  <c r="L797" i="62"/>
  <c r="AA795" i="62"/>
  <c r="W795" i="62"/>
  <c r="L795" i="62"/>
  <c r="AA793" i="62"/>
  <c r="W793" i="62"/>
  <c r="L793" i="62"/>
  <c r="AA791" i="62"/>
  <c r="W791" i="62"/>
  <c r="L791" i="62"/>
  <c r="AA789" i="62"/>
  <c r="W789" i="62"/>
  <c r="L789" i="62"/>
  <c r="AB807" i="62"/>
  <c r="X807" i="62"/>
  <c r="V807" i="62"/>
  <c r="Z806" i="62"/>
  <c r="AB805" i="62"/>
  <c r="X805" i="62"/>
  <c r="V805" i="62"/>
  <c r="Z804" i="62"/>
  <c r="AB798" i="62"/>
  <c r="X798" i="62"/>
  <c r="V798" i="62"/>
  <c r="AD797" i="62"/>
  <c r="Z797" i="62"/>
  <c r="AB796" i="62"/>
  <c r="X796" i="62"/>
  <c r="V796" i="62"/>
  <c r="AD795" i="62"/>
  <c r="Z795" i="62"/>
  <c r="AB794" i="62"/>
  <c r="X794" i="62"/>
  <c r="V794" i="62"/>
  <c r="Z793" i="62"/>
  <c r="AB792" i="62"/>
  <c r="X792" i="62"/>
  <c r="V792" i="62"/>
  <c r="Z791" i="62"/>
  <c r="AB790" i="62"/>
  <c r="X790" i="62"/>
  <c r="V790" i="62"/>
  <c r="Z789" i="62"/>
  <c r="J775" i="62"/>
  <c r="Z775" i="62"/>
  <c r="H775" i="62"/>
  <c r="V775" i="62"/>
  <c r="X775" i="62"/>
  <c r="AB775" i="62"/>
  <c r="J762" i="62"/>
  <c r="Z762" i="62"/>
  <c r="L762" i="62"/>
  <c r="W762" i="62"/>
  <c r="AA762" i="62"/>
  <c r="H762" i="62"/>
  <c r="AE762" i="62" s="1"/>
  <c r="V762" i="62"/>
  <c r="X762" i="62"/>
  <c r="AB762" i="62"/>
  <c r="Z788" i="62"/>
  <c r="J788" i="62"/>
  <c r="AB787" i="62"/>
  <c r="X787" i="62"/>
  <c r="V787" i="62"/>
  <c r="H787" i="62"/>
  <c r="AE787" i="62" s="1"/>
  <c r="Z786" i="62"/>
  <c r="J786" i="62"/>
  <c r="AB785" i="62"/>
  <c r="X785" i="62"/>
  <c r="V785" i="62"/>
  <c r="H785" i="62"/>
  <c r="AE785" i="62" s="1"/>
  <c r="Z784" i="62"/>
  <c r="J784" i="62"/>
  <c r="AB783" i="62"/>
  <c r="X783" i="62"/>
  <c r="V783" i="62"/>
  <c r="H783" i="62"/>
  <c r="AE783" i="62" s="1"/>
  <c r="Z782" i="62"/>
  <c r="J782" i="62"/>
  <c r="AB781" i="62"/>
  <c r="X781" i="62"/>
  <c r="V781" i="62"/>
  <c r="H781" i="62"/>
  <c r="AE781" i="62" s="1"/>
  <c r="Z780" i="62"/>
  <c r="J780" i="62"/>
  <c r="AB779" i="62"/>
  <c r="W779" i="62"/>
  <c r="H778" i="62"/>
  <c r="V778" i="62"/>
  <c r="X778" i="62"/>
  <c r="AB778" i="62"/>
  <c r="J778" i="62"/>
  <c r="Z778" i="62"/>
  <c r="AA777" i="62"/>
  <c r="AE775" i="62"/>
  <c r="W775" i="62"/>
  <c r="H774" i="62"/>
  <c r="AE774" i="62" s="1"/>
  <c r="V774" i="62"/>
  <c r="X774" i="62"/>
  <c r="AB774" i="62"/>
  <c r="J774" i="62"/>
  <c r="Z774" i="62"/>
  <c r="AA773" i="62"/>
  <c r="W766" i="62"/>
  <c r="H765" i="62"/>
  <c r="AE765" i="62" s="1"/>
  <c r="V765" i="62"/>
  <c r="X765" i="62"/>
  <c r="AB765" i="62"/>
  <c r="J765" i="62"/>
  <c r="Z765" i="62"/>
  <c r="AA764" i="62"/>
  <c r="AC762" i="62"/>
  <c r="Y783" i="62"/>
  <c r="N783" i="62"/>
  <c r="AD783" i="62" s="1"/>
  <c r="Y779" i="62"/>
  <c r="J758" i="62"/>
  <c r="Z758" i="62"/>
  <c r="L758" i="62"/>
  <c r="W758" i="62"/>
  <c r="AA758" i="62"/>
  <c r="H758" i="62"/>
  <c r="AE758" i="62" s="1"/>
  <c r="V758" i="62"/>
  <c r="X758" i="62"/>
  <c r="AB758" i="62"/>
  <c r="AA787" i="62"/>
  <c r="W787" i="62"/>
  <c r="L787" i="62"/>
  <c r="AA785" i="62"/>
  <c r="W785" i="62"/>
  <c r="L785" i="62"/>
  <c r="AA783" i="62"/>
  <c r="W783" i="62"/>
  <c r="L783" i="62"/>
  <c r="AA781" i="62"/>
  <c r="W781" i="62"/>
  <c r="L781" i="62"/>
  <c r="AA779" i="62"/>
  <c r="J777" i="62"/>
  <c r="Z777" i="62"/>
  <c r="H777" i="62"/>
  <c r="AE777" i="62" s="1"/>
  <c r="V777" i="62"/>
  <c r="X777" i="62"/>
  <c r="AB777" i="62"/>
  <c r="AC775" i="62"/>
  <c r="N775" i="62"/>
  <c r="AD775" i="62" s="1"/>
  <c r="J773" i="62"/>
  <c r="Z773" i="62"/>
  <c r="H773" i="62"/>
  <c r="AE773" i="62" s="1"/>
  <c r="V773" i="62"/>
  <c r="X773" i="62"/>
  <c r="AB773" i="62"/>
  <c r="AC766" i="62"/>
  <c r="J764" i="62"/>
  <c r="Z764" i="62"/>
  <c r="H764" i="62"/>
  <c r="AE764" i="62" s="1"/>
  <c r="V764" i="62"/>
  <c r="X764" i="62"/>
  <c r="AB764" i="62"/>
  <c r="Y762" i="62"/>
  <c r="J760" i="62"/>
  <c r="Z760" i="62"/>
  <c r="L760" i="62"/>
  <c r="W760" i="62"/>
  <c r="AA760" i="62"/>
  <c r="H760" i="62"/>
  <c r="AE760" i="62" s="1"/>
  <c r="V760" i="62"/>
  <c r="X760" i="62"/>
  <c r="AB760" i="62"/>
  <c r="Y758" i="62"/>
  <c r="J756" i="62"/>
  <c r="Z756" i="62"/>
  <c r="AD756" i="62"/>
  <c r="L756" i="62"/>
  <c r="W756" i="62"/>
  <c r="AA756" i="62"/>
  <c r="H756" i="62"/>
  <c r="AE756" i="62" s="1"/>
  <c r="V756" i="62"/>
  <c r="X756" i="62"/>
  <c r="AB756" i="62"/>
  <c r="J779" i="62"/>
  <c r="H779" i="62"/>
  <c r="AE779" i="62" s="1"/>
  <c r="V779" i="62"/>
  <c r="X779" i="62"/>
  <c r="Y775" i="62"/>
  <c r="J766" i="62"/>
  <c r="Z766" i="62"/>
  <c r="AD766" i="62"/>
  <c r="H766" i="62"/>
  <c r="AE766" i="62" s="1"/>
  <c r="V766" i="62"/>
  <c r="X766" i="62"/>
  <c r="AB766" i="62"/>
  <c r="AB788" i="62"/>
  <c r="X788" i="62"/>
  <c r="V788" i="62"/>
  <c r="Z787" i="62"/>
  <c r="AB786" i="62"/>
  <c r="X786" i="62"/>
  <c r="V786" i="62"/>
  <c r="AD785" i="62"/>
  <c r="Z785" i="62"/>
  <c r="AB784" i="62"/>
  <c r="X784" i="62"/>
  <c r="V784" i="62"/>
  <c r="Z783" i="62"/>
  <c r="AB782" i="62"/>
  <c r="X782" i="62"/>
  <c r="V782" i="62"/>
  <c r="AD781" i="62"/>
  <c r="Z781" i="62"/>
  <c r="AB780" i="62"/>
  <c r="X780" i="62"/>
  <c r="V780" i="62"/>
  <c r="Z779" i="62"/>
  <c r="L779" i="62"/>
  <c r="AC778" i="62"/>
  <c r="N778" i="62"/>
  <c r="AD778" i="62" s="1"/>
  <c r="W777" i="62"/>
  <c r="H776" i="62"/>
  <c r="AE776" i="62" s="1"/>
  <c r="V776" i="62"/>
  <c r="X776" i="62"/>
  <c r="AB776" i="62"/>
  <c r="J776" i="62"/>
  <c r="Z776" i="62"/>
  <c r="AA775" i="62"/>
  <c r="L775" i="62"/>
  <c r="AC774" i="62"/>
  <c r="N774" i="62"/>
  <c r="AD774" i="62" s="1"/>
  <c r="W773" i="62"/>
  <c r="H767" i="62"/>
  <c r="AE767" i="62" s="1"/>
  <c r="V767" i="62"/>
  <c r="X767" i="62"/>
  <c r="AB767" i="62"/>
  <c r="J767" i="62"/>
  <c r="Z767" i="62"/>
  <c r="AA766" i="62"/>
  <c r="L766" i="62"/>
  <c r="N765" i="62"/>
  <c r="AD765" i="62" s="1"/>
  <c r="W764" i="62"/>
  <c r="N762" i="62"/>
  <c r="AD762" i="62" s="1"/>
  <c r="AC760" i="62"/>
  <c r="N758" i="62"/>
  <c r="AD758" i="62" s="1"/>
  <c r="AC756" i="62"/>
  <c r="Z763" i="62"/>
  <c r="J763" i="62"/>
  <c r="Z761" i="62"/>
  <c r="J761" i="62"/>
  <c r="Z759" i="62"/>
  <c r="J759" i="62"/>
  <c r="Z757" i="62"/>
  <c r="J757" i="62"/>
  <c r="AB763" i="62"/>
  <c r="X763" i="62"/>
  <c r="V763" i="62"/>
  <c r="AB761" i="62"/>
  <c r="X761" i="62"/>
  <c r="V761" i="62"/>
  <c r="AB759" i="62"/>
  <c r="X759" i="62"/>
  <c r="V759" i="62"/>
  <c r="AB757" i="62"/>
  <c r="X757" i="62"/>
  <c r="V757" i="62"/>
  <c r="N755" i="62"/>
  <c r="AD755" i="62" s="1"/>
  <c r="Y743" i="62"/>
  <c r="AE712" i="62"/>
  <c r="AD712" i="62"/>
  <c r="AB755" i="62"/>
  <c r="X755" i="62"/>
  <c r="V755" i="62"/>
  <c r="H755" i="62"/>
  <c r="AE755" i="62" s="1"/>
  <c r="AB753" i="62"/>
  <c r="X753" i="62"/>
  <c r="V753" i="62"/>
  <c r="H753" i="62"/>
  <c r="AE753" i="62" s="1"/>
  <c r="X749" i="62"/>
  <c r="H749" i="62"/>
  <c r="AE749" i="62" s="1"/>
  <c r="J745" i="62"/>
  <c r="Z745" i="62"/>
  <c r="L745" i="62"/>
  <c r="W745" i="62"/>
  <c r="AA745" i="62"/>
  <c r="X743" i="62"/>
  <c r="Y749" i="62"/>
  <c r="J743" i="62"/>
  <c r="Z743" i="62"/>
  <c r="L743" i="62"/>
  <c r="W743" i="62"/>
  <c r="AA743" i="62"/>
  <c r="AE743" i="62"/>
  <c r="AA755" i="62"/>
  <c r="W755" i="62"/>
  <c r="L755" i="62"/>
  <c r="AA753" i="62"/>
  <c r="W753" i="62"/>
  <c r="L753" i="62"/>
  <c r="J751" i="62"/>
  <c r="Z751" i="62"/>
  <c r="L751" i="62"/>
  <c r="W751" i="62"/>
  <c r="AA751" i="62"/>
  <c r="AC749" i="62"/>
  <c r="J747" i="62"/>
  <c r="Z747" i="62"/>
  <c r="L747" i="62"/>
  <c r="W747" i="62"/>
  <c r="AA747" i="62"/>
  <c r="X745" i="62"/>
  <c r="H745" i="62"/>
  <c r="AE745" i="62" s="1"/>
  <c r="AC743" i="62"/>
  <c r="N743" i="62"/>
  <c r="AD743" i="62" s="1"/>
  <c r="J749" i="62"/>
  <c r="Z749" i="62"/>
  <c r="AD749" i="62"/>
  <c r="L749" i="62"/>
  <c r="W749" i="62"/>
  <c r="AA749" i="62"/>
  <c r="Z755" i="62"/>
  <c r="Z753" i="62"/>
  <c r="AB749" i="62"/>
  <c r="V749" i="62"/>
  <c r="AC745" i="62"/>
  <c r="N745" i="62"/>
  <c r="AD745" i="62" s="1"/>
  <c r="AB743" i="62"/>
  <c r="V743" i="62"/>
  <c r="AE461" i="62"/>
  <c r="AD461" i="62"/>
  <c r="AD433" i="62"/>
  <c r="AE433" i="62"/>
  <c r="V59" i="1"/>
  <c r="AB60" i="1"/>
  <c r="AA59" i="1"/>
  <c r="E57" i="1"/>
  <c r="D57" i="1" s="1"/>
  <c r="E58" i="1"/>
  <c r="D58" i="1" s="1"/>
  <c r="R60" i="1" l="1"/>
  <c r="T60" i="1"/>
  <c r="R59" i="1"/>
  <c r="T59" i="1"/>
  <c r="I57" i="1"/>
  <c r="K57" i="1"/>
  <c r="M57" i="1" s="1"/>
  <c r="G58" i="1"/>
  <c r="K58" i="1"/>
  <c r="M58" i="1" s="1"/>
  <c r="AB58" i="1"/>
  <c r="AA58" i="1"/>
  <c r="O58" i="1"/>
  <c r="X58" i="1"/>
  <c r="AA57" i="1"/>
  <c r="Z57" i="1"/>
  <c r="V57" i="1"/>
  <c r="Z58" i="1"/>
  <c r="V58" i="1"/>
  <c r="AC57" i="1"/>
  <c r="G57" i="1"/>
  <c r="I58" i="1"/>
  <c r="AC58" i="1"/>
  <c r="AB57" i="1"/>
  <c r="X57" i="1"/>
  <c r="O57" i="1"/>
  <c r="Y109" i="72"/>
  <c r="Y110" i="72" s="1"/>
  <c r="Y111" i="72" s="1"/>
  <c r="Y112" i="72" s="1"/>
  <c r="Y113" i="72" s="1"/>
  <c r="Y114" i="72" s="1"/>
  <c r="Y115" i="72" s="1"/>
  <c r="T58" i="1" l="1"/>
  <c r="R58" i="1"/>
  <c r="R57" i="1"/>
  <c r="T57" i="1"/>
  <c r="AN9" i="2"/>
  <c r="AN10" i="2" s="1"/>
  <c r="AN11" i="2" s="1"/>
  <c r="AN12" i="2" s="1"/>
  <c r="AN13" i="2" s="1"/>
  <c r="AN14" i="2" s="1"/>
  <c r="AN15" i="2" s="1"/>
  <c r="AN16" i="2" s="1"/>
  <c r="AN17" i="2" s="1"/>
  <c r="AN18" i="2" s="1"/>
  <c r="AN19" i="2" s="1"/>
  <c r="AN20" i="2" s="1"/>
  <c r="AN21" i="2" s="1"/>
  <c r="AN22" i="2" s="1"/>
  <c r="AN23" i="2" s="1"/>
  <c r="AN24" i="2" s="1"/>
  <c r="AN25" i="2" s="1"/>
  <c r="AN26" i="2" s="1"/>
  <c r="AN27" i="2" s="1"/>
  <c r="AN28" i="2" s="1"/>
  <c r="AN29" i="2" s="1"/>
  <c r="AN30" i="2" s="1"/>
  <c r="AN31" i="2" s="1"/>
  <c r="AN32" i="2" s="1"/>
  <c r="AN33" i="2" s="1"/>
  <c r="AN34" i="2" s="1"/>
  <c r="AN35" i="2" s="1"/>
  <c r="AN36" i="2" s="1"/>
  <c r="C77" i="55" l="1"/>
  <c r="D7" i="55" s="1"/>
  <c r="D77" i="55"/>
  <c r="E77" i="55"/>
  <c r="F77" i="55"/>
  <c r="G77" i="55"/>
  <c r="H77" i="55"/>
  <c r="I77" i="55"/>
  <c r="J77" i="55"/>
  <c r="K77" i="55"/>
  <c r="L77" i="55"/>
  <c r="M77" i="55"/>
  <c r="N77" i="55"/>
  <c r="O77" i="55"/>
  <c r="P77" i="55"/>
  <c r="Q77" i="55"/>
  <c r="R77" i="55"/>
  <c r="C78" i="55"/>
  <c r="D8" i="55" s="1"/>
  <c r="D78" i="55"/>
  <c r="E78" i="55"/>
  <c r="F78" i="55"/>
  <c r="G78" i="55"/>
  <c r="H78" i="55"/>
  <c r="I78" i="55"/>
  <c r="J78" i="55"/>
  <c r="K78" i="55"/>
  <c r="L78" i="55"/>
  <c r="M78" i="55"/>
  <c r="N78" i="55"/>
  <c r="O78" i="55"/>
  <c r="P78" i="55"/>
  <c r="Q78" i="55"/>
  <c r="R78" i="55"/>
  <c r="C79" i="55"/>
  <c r="D9" i="55" s="1"/>
  <c r="D79" i="55"/>
  <c r="E79" i="55"/>
  <c r="F79" i="55"/>
  <c r="G79" i="55"/>
  <c r="H79" i="55"/>
  <c r="I79" i="55"/>
  <c r="J79" i="55"/>
  <c r="K79" i="55"/>
  <c r="L79" i="55"/>
  <c r="M79" i="55"/>
  <c r="N79" i="55"/>
  <c r="O79" i="55"/>
  <c r="P79" i="55"/>
  <c r="Q79" i="55"/>
  <c r="R79" i="55"/>
  <c r="C80" i="55"/>
  <c r="D10" i="55" s="1"/>
  <c r="D80" i="55"/>
  <c r="E80" i="55"/>
  <c r="F80" i="55"/>
  <c r="G80" i="55"/>
  <c r="H80" i="55"/>
  <c r="I80" i="55"/>
  <c r="J80" i="55"/>
  <c r="K80" i="55"/>
  <c r="L80" i="55"/>
  <c r="M80" i="55"/>
  <c r="N80" i="55"/>
  <c r="O80" i="55"/>
  <c r="P80" i="55"/>
  <c r="Q80" i="55"/>
  <c r="R80" i="55"/>
  <c r="C81" i="55"/>
  <c r="D11" i="55" s="1"/>
  <c r="D81" i="55"/>
  <c r="E81" i="55"/>
  <c r="F81" i="55"/>
  <c r="G81" i="55"/>
  <c r="H81" i="55"/>
  <c r="I81" i="55"/>
  <c r="J81" i="55"/>
  <c r="K81" i="55"/>
  <c r="L81" i="55"/>
  <c r="M81" i="55"/>
  <c r="N81" i="55"/>
  <c r="O81" i="55"/>
  <c r="P81" i="55"/>
  <c r="Q81" i="55"/>
  <c r="R81" i="55"/>
  <c r="C82" i="55"/>
  <c r="D12" i="55" s="1"/>
  <c r="D82" i="55"/>
  <c r="E82" i="55"/>
  <c r="F82" i="55"/>
  <c r="G82" i="55"/>
  <c r="H82" i="55"/>
  <c r="I82" i="55"/>
  <c r="J82" i="55"/>
  <c r="K82" i="55"/>
  <c r="L82" i="55"/>
  <c r="M82" i="55"/>
  <c r="N82" i="55"/>
  <c r="O82" i="55"/>
  <c r="P82" i="55"/>
  <c r="Q82" i="55"/>
  <c r="R82" i="55"/>
  <c r="C83" i="55"/>
  <c r="D13" i="55" s="1"/>
  <c r="D83" i="55"/>
  <c r="E83" i="55"/>
  <c r="F83" i="55"/>
  <c r="G83" i="55"/>
  <c r="H83" i="55"/>
  <c r="I83" i="55"/>
  <c r="J83" i="55"/>
  <c r="K83" i="55"/>
  <c r="L83" i="55"/>
  <c r="M83" i="55"/>
  <c r="N83" i="55"/>
  <c r="O83" i="55"/>
  <c r="P83" i="55"/>
  <c r="Q83" i="55"/>
  <c r="R83" i="55"/>
  <c r="C84" i="55"/>
  <c r="D14" i="55" s="1"/>
  <c r="D84" i="55"/>
  <c r="E84" i="55"/>
  <c r="F84" i="55"/>
  <c r="G84" i="55"/>
  <c r="H84" i="55"/>
  <c r="I84" i="55"/>
  <c r="J84" i="55"/>
  <c r="K84" i="55"/>
  <c r="L84" i="55"/>
  <c r="M84" i="55"/>
  <c r="N84" i="55"/>
  <c r="O84" i="55"/>
  <c r="P84" i="55"/>
  <c r="Q84" i="55"/>
  <c r="R84" i="55"/>
  <c r="C85" i="55"/>
  <c r="D15" i="55" s="1"/>
  <c r="D85" i="55"/>
  <c r="E85" i="55"/>
  <c r="F85" i="55"/>
  <c r="G85" i="55"/>
  <c r="H85" i="55"/>
  <c r="I85" i="55"/>
  <c r="J85" i="55"/>
  <c r="K85" i="55"/>
  <c r="L85" i="55"/>
  <c r="M85" i="55"/>
  <c r="N85" i="55"/>
  <c r="O85" i="55"/>
  <c r="P85" i="55"/>
  <c r="Q85" i="55"/>
  <c r="R85" i="55"/>
  <c r="C86" i="55"/>
  <c r="D16" i="55" s="1"/>
  <c r="D86" i="55"/>
  <c r="E86" i="55"/>
  <c r="F86" i="55"/>
  <c r="G86" i="55"/>
  <c r="H86" i="55"/>
  <c r="I86" i="55"/>
  <c r="J86" i="55"/>
  <c r="K86" i="55"/>
  <c r="L86" i="55"/>
  <c r="M86" i="55"/>
  <c r="N86" i="55"/>
  <c r="O86" i="55"/>
  <c r="P86" i="55"/>
  <c r="Q86" i="55"/>
  <c r="R86" i="55"/>
  <c r="C87" i="55"/>
  <c r="D17" i="55" s="1"/>
  <c r="D87" i="55"/>
  <c r="E87" i="55"/>
  <c r="F87" i="55"/>
  <c r="G87" i="55"/>
  <c r="H87" i="55"/>
  <c r="I87" i="55"/>
  <c r="J87" i="55"/>
  <c r="K87" i="55"/>
  <c r="L87" i="55"/>
  <c r="M87" i="55"/>
  <c r="N87" i="55"/>
  <c r="O87" i="55"/>
  <c r="P87" i="55"/>
  <c r="Q87" i="55"/>
  <c r="R87" i="55"/>
  <c r="C88" i="55"/>
  <c r="D18" i="55" s="1"/>
  <c r="D88" i="55"/>
  <c r="E88" i="55"/>
  <c r="F88" i="55"/>
  <c r="G88" i="55"/>
  <c r="H88" i="55"/>
  <c r="I88" i="55"/>
  <c r="J88" i="55"/>
  <c r="K88" i="55"/>
  <c r="L88" i="55"/>
  <c r="M88" i="55"/>
  <c r="N88" i="55"/>
  <c r="O88" i="55"/>
  <c r="P88" i="55"/>
  <c r="Q88" i="55"/>
  <c r="R88" i="55"/>
  <c r="C89" i="55"/>
  <c r="D19" i="55" s="1"/>
  <c r="D89" i="55"/>
  <c r="E89" i="55"/>
  <c r="F89" i="55"/>
  <c r="G89" i="55"/>
  <c r="H89" i="55"/>
  <c r="I89" i="55"/>
  <c r="J89" i="55"/>
  <c r="K89" i="55"/>
  <c r="L89" i="55"/>
  <c r="M89" i="55"/>
  <c r="N89" i="55"/>
  <c r="O89" i="55"/>
  <c r="P89" i="55"/>
  <c r="Q89" i="55"/>
  <c r="R89" i="55"/>
  <c r="C90" i="55"/>
  <c r="D20" i="55" s="1"/>
  <c r="D90" i="55"/>
  <c r="E90" i="55"/>
  <c r="F90" i="55"/>
  <c r="G90" i="55"/>
  <c r="H90" i="55"/>
  <c r="I90" i="55"/>
  <c r="J90" i="55"/>
  <c r="K90" i="55"/>
  <c r="L90" i="55"/>
  <c r="M90" i="55"/>
  <c r="N90" i="55"/>
  <c r="O90" i="55"/>
  <c r="P90" i="55"/>
  <c r="Q90" i="55"/>
  <c r="R90" i="55"/>
  <c r="C91" i="55"/>
  <c r="D21" i="55" s="1"/>
  <c r="D91" i="55"/>
  <c r="E91" i="55"/>
  <c r="F91" i="55"/>
  <c r="G91" i="55"/>
  <c r="H91" i="55"/>
  <c r="I91" i="55"/>
  <c r="J91" i="55"/>
  <c r="K91" i="55"/>
  <c r="L91" i="55"/>
  <c r="M91" i="55"/>
  <c r="N91" i="55"/>
  <c r="O91" i="55"/>
  <c r="P91" i="55"/>
  <c r="Q91" i="55"/>
  <c r="R91" i="55"/>
  <c r="C92" i="55"/>
  <c r="D22" i="55" s="1"/>
  <c r="D92" i="55"/>
  <c r="E92" i="55"/>
  <c r="F92" i="55"/>
  <c r="G92" i="55"/>
  <c r="H92" i="55"/>
  <c r="I92" i="55"/>
  <c r="J92" i="55"/>
  <c r="K92" i="55"/>
  <c r="L92" i="55"/>
  <c r="M92" i="55"/>
  <c r="N92" i="55"/>
  <c r="O92" i="55"/>
  <c r="P92" i="55"/>
  <c r="Q92" i="55"/>
  <c r="R92" i="55"/>
  <c r="C93" i="55"/>
  <c r="D23" i="55" s="1"/>
  <c r="D93" i="55"/>
  <c r="E93" i="55"/>
  <c r="F93" i="55"/>
  <c r="G93" i="55"/>
  <c r="H93" i="55"/>
  <c r="I93" i="55"/>
  <c r="J93" i="55"/>
  <c r="K93" i="55"/>
  <c r="L93" i="55"/>
  <c r="M93" i="55"/>
  <c r="N93" i="55"/>
  <c r="O93" i="55"/>
  <c r="P93" i="55"/>
  <c r="Q93" i="55"/>
  <c r="R93" i="55"/>
  <c r="C94" i="55"/>
  <c r="D24" i="55" s="1"/>
  <c r="D94" i="55"/>
  <c r="E94" i="55"/>
  <c r="F94" i="55"/>
  <c r="G94" i="55"/>
  <c r="H94" i="55"/>
  <c r="I94" i="55"/>
  <c r="J94" i="55"/>
  <c r="K94" i="55"/>
  <c r="L94" i="55"/>
  <c r="M94" i="55"/>
  <c r="N94" i="55"/>
  <c r="O94" i="55"/>
  <c r="P94" i="55"/>
  <c r="Q94" i="55"/>
  <c r="R94" i="55"/>
  <c r="C95" i="55"/>
  <c r="D25" i="55" s="1"/>
  <c r="D95" i="55"/>
  <c r="E95" i="55"/>
  <c r="F95" i="55"/>
  <c r="G95" i="55"/>
  <c r="H95" i="55"/>
  <c r="I95" i="55"/>
  <c r="J95" i="55"/>
  <c r="K95" i="55"/>
  <c r="L95" i="55"/>
  <c r="M95" i="55"/>
  <c r="N95" i="55"/>
  <c r="O95" i="55"/>
  <c r="P95" i="55"/>
  <c r="Q95" i="55"/>
  <c r="R95" i="55"/>
  <c r="C96" i="55"/>
  <c r="D26" i="55" s="1"/>
  <c r="D96" i="55"/>
  <c r="E96" i="55"/>
  <c r="F96" i="55"/>
  <c r="G96" i="55"/>
  <c r="H96" i="55"/>
  <c r="I96" i="55"/>
  <c r="J96" i="55"/>
  <c r="K96" i="55"/>
  <c r="L96" i="55"/>
  <c r="M96" i="55"/>
  <c r="N96" i="55"/>
  <c r="O96" i="55"/>
  <c r="P96" i="55"/>
  <c r="Q96" i="55"/>
  <c r="R96" i="55"/>
  <c r="C97" i="55"/>
  <c r="D27" i="55" s="1"/>
  <c r="D97" i="55"/>
  <c r="E97" i="55"/>
  <c r="F97" i="55"/>
  <c r="G97" i="55"/>
  <c r="H97" i="55"/>
  <c r="I97" i="55"/>
  <c r="J97" i="55"/>
  <c r="K97" i="55"/>
  <c r="L97" i="55"/>
  <c r="M97" i="55"/>
  <c r="N97" i="55"/>
  <c r="O97" i="55"/>
  <c r="P97" i="55"/>
  <c r="Q97" i="55"/>
  <c r="R97" i="55"/>
  <c r="C98" i="55"/>
  <c r="D28" i="55" s="1"/>
  <c r="D98" i="55"/>
  <c r="E98" i="55"/>
  <c r="F98" i="55"/>
  <c r="G98" i="55"/>
  <c r="H98" i="55"/>
  <c r="I98" i="55"/>
  <c r="J98" i="55"/>
  <c r="K98" i="55"/>
  <c r="L98" i="55"/>
  <c r="M98" i="55"/>
  <c r="N98" i="55"/>
  <c r="O98" i="55"/>
  <c r="P98" i="55"/>
  <c r="Q98" i="55"/>
  <c r="R98" i="55"/>
  <c r="C99" i="55"/>
  <c r="D29" i="55" s="1"/>
  <c r="D99" i="55"/>
  <c r="E99" i="55"/>
  <c r="F99" i="55"/>
  <c r="G99" i="55"/>
  <c r="H99" i="55"/>
  <c r="I99" i="55"/>
  <c r="J99" i="55"/>
  <c r="K99" i="55"/>
  <c r="L99" i="55"/>
  <c r="M99" i="55"/>
  <c r="N99" i="55"/>
  <c r="O99" i="55"/>
  <c r="P99" i="55"/>
  <c r="Q99" i="55"/>
  <c r="R99" i="55"/>
  <c r="C100" i="55"/>
  <c r="D100" i="55"/>
  <c r="E100" i="55"/>
  <c r="F100" i="55"/>
  <c r="G100" i="55"/>
  <c r="H100" i="55"/>
  <c r="I100" i="55"/>
  <c r="J100" i="55"/>
  <c r="K100" i="55"/>
  <c r="L100" i="55"/>
  <c r="M100" i="55"/>
  <c r="N100" i="55"/>
  <c r="O100" i="55"/>
  <c r="P100" i="55"/>
  <c r="Q100" i="55"/>
  <c r="R100" i="55"/>
  <c r="C101" i="55"/>
  <c r="D101" i="55"/>
  <c r="E101" i="55"/>
  <c r="F101" i="55"/>
  <c r="G101" i="55"/>
  <c r="H101" i="55"/>
  <c r="I101" i="55"/>
  <c r="J101" i="55"/>
  <c r="K101" i="55"/>
  <c r="L101" i="55"/>
  <c r="M101" i="55"/>
  <c r="N101" i="55"/>
  <c r="O101" i="55"/>
  <c r="P101" i="55"/>
  <c r="Q101" i="55"/>
  <c r="R101" i="55"/>
  <c r="C102" i="55"/>
  <c r="D102" i="55"/>
  <c r="E102" i="55"/>
  <c r="F102" i="55"/>
  <c r="G102" i="55"/>
  <c r="H102" i="55"/>
  <c r="I102" i="55"/>
  <c r="J102" i="55"/>
  <c r="K102" i="55"/>
  <c r="L102" i="55"/>
  <c r="M102" i="55"/>
  <c r="N102" i="55"/>
  <c r="O102" i="55"/>
  <c r="P102" i="55"/>
  <c r="Q102" i="55"/>
  <c r="R102" i="55"/>
  <c r="D76" i="55"/>
  <c r="E76" i="55"/>
  <c r="F76" i="55"/>
  <c r="G76" i="55"/>
  <c r="H76" i="55"/>
  <c r="I76" i="55"/>
  <c r="J76" i="55"/>
  <c r="K76" i="55"/>
  <c r="L76" i="55"/>
  <c r="M76" i="55"/>
  <c r="N76" i="55"/>
  <c r="O76" i="55"/>
  <c r="P76" i="55"/>
  <c r="Q76" i="55"/>
  <c r="R76" i="55"/>
  <c r="B77" i="55"/>
  <c r="B78" i="55"/>
  <c r="B79" i="55"/>
  <c r="B80" i="55"/>
  <c r="B81" i="55"/>
  <c r="B82" i="55"/>
  <c r="B83" i="55"/>
  <c r="B84" i="55"/>
  <c r="B85" i="55"/>
  <c r="B86" i="55"/>
  <c r="B87" i="55"/>
  <c r="B88" i="55"/>
  <c r="B89" i="55"/>
  <c r="B90" i="55"/>
  <c r="B91" i="55"/>
  <c r="B92" i="55"/>
  <c r="B93" i="55"/>
  <c r="B94" i="55"/>
  <c r="B95" i="55"/>
  <c r="B96" i="55"/>
  <c r="B97" i="55"/>
  <c r="B98" i="55"/>
  <c r="B99" i="55"/>
  <c r="B100" i="55"/>
  <c r="B101" i="55"/>
  <c r="B102" i="55"/>
  <c r="B76" i="55"/>
  <c r="A102" i="55"/>
  <c r="C76" i="55" l="1"/>
  <c r="C104" i="55" s="1"/>
  <c r="B7" i="55"/>
  <c r="B8" i="55"/>
  <c r="B9" i="55"/>
  <c r="B10" i="55"/>
  <c r="B11" i="55"/>
  <c r="B12" i="55"/>
  <c r="B13" i="55"/>
  <c r="B14" i="55"/>
  <c r="B15" i="55"/>
  <c r="B16" i="55"/>
  <c r="B17" i="55"/>
  <c r="B18" i="55"/>
  <c r="B19" i="55"/>
  <c r="B20" i="55"/>
  <c r="B21" i="55"/>
  <c r="B22" i="55"/>
  <c r="B23" i="55"/>
  <c r="B24" i="55"/>
  <c r="B25" i="55"/>
  <c r="B26" i="55"/>
  <c r="B27" i="55"/>
  <c r="B28" i="55"/>
  <c r="B29" i="55"/>
  <c r="P7" i="55" l="1"/>
  <c r="Q7" i="55"/>
  <c r="R7" i="55"/>
  <c r="S7" i="55"/>
  <c r="P8" i="55"/>
  <c r="Q8" i="55"/>
  <c r="R8" i="55"/>
  <c r="S8" i="55"/>
  <c r="P9" i="55"/>
  <c r="Q9" i="55"/>
  <c r="R9" i="55"/>
  <c r="S9" i="55"/>
  <c r="P10" i="55"/>
  <c r="Q10" i="55"/>
  <c r="R10" i="55"/>
  <c r="S10" i="55"/>
  <c r="P11" i="55"/>
  <c r="Q11" i="55"/>
  <c r="R11" i="55"/>
  <c r="S11" i="55"/>
  <c r="P12" i="55"/>
  <c r="Q12" i="55"/>
  <c r="R12" i="55"/>
  <c r="S12" i="55"/>
  <c r="P13" i="55"/>
  <c r="Q13" i="55"/>
  <c r="R13" i="55"/>
  <c r="S13" i="55"/>
  <c r="P14" i="55"/>
  <c r="Q14" i="55"/>
  <c r="R14" i="55"/>
  <c r="S14" i="55"/>
  <c r="P15" i="55"/>
  <c r="Q15" i="55"/>
  <c r="R15" i="55"/>
  <c r="S15" i="55"/>
  <c r="P16" i="55"/>
  <c r="Q16" i="55"/>
  <c r="R16" i="55"/>
  <c r="S16" i="55"/>
  <c r="P17" i="55"/>
  <c r="Q17" i="55"/>
  <c r="R17" i="55"/>
  <c r="S17" i="55"/>
  <c r="P18" i="55"/>
  <c r="Q18" i="55"/>
  <c r="R18" i="55"/>
  <c r="S18" i="55"/>
  <c r="P19" i="55"/>
  <c r="Q19" i="55"/>
  <c r="R19" i="55"/>
  <c r="S19" i="55"/>
  <c r="P20" i="55"/>
  <c r="Q20" i="55"/>
  <c r="R20" i="55"/>
  <c r="S20" i="55"/>
  <c r="P21" i="55"/>
  <c r="Q21" i="55"/>
  <c r="R21" i="55"/>
  <c r="S21" i="55"/>
  <c r="P22" i="55"/>
  <c r="Q22" i="55"/>
  <c r="R22" i="55"/>
  <c r="S22" i="55"/>
  <c r="P23" i="55"/>
  <c r="Q23" i="55"/>
  <c r="R23" i="55"/>
  <c r="S23" i="55"/>
  <c r="P24" i="55"/>
  <c r="Q24" i="55"/>
  <c r="R24" i="55"/>
  <c r="S24" i="55"/>
  <c r="P25" i="55"/>
  <c r="Q25" i="55"/>
  <c r="R25" i="55"/>
  <c r="S25" i="55"/>
  <c r="P26" i="55"/>
  <c r="Q26" i="55"/>
  <c r="R26" i="55"/>
  <c r="S26" i="55"/>
  <c r="P27" i="55"/>
  <c r="Q27" i="55"/>
  <c r="R27" i="55"/>
  <c r="S27" i="55"/>
  <c r="P28" i="55"/>
  <c r="Q28" i="55"/>
  <c r="R28" i="55"/>
  <c r="S28" i="55"/>
  <c r="P29" i="55"/>
  <c r="Q29" i="55"/>
  <c r="R29" i="55"/>
  <c r="S29" i="55"/>
  <c r="K7" i="55"/>
  <c r="L7" i="55"/>
  <c r="M7" i="55"/>
  <c r="N7" i="55"/>
  <c r="K8" i="55"/>
  <c r="L8" i="55"/>
  <c r="M8" i="55"/>
  <c r="N8" i="55"/>
  <c r="K9" i="55"/>
  <c r="L9" i="55"/>
  <c r="M9" i="55"/>
  <c r="N9" i="55"/>
  <c r="K10" i="55"/>
  <c r="L10" i="55"/>
  <c r="M10" i="55"/>
  <c r="N10" i="55"/>
  <c r="K11" i="55"/>
  <c r="L11" i="55"/>
  <c r="M11" i="55"/>
  <c r="N11" i="55"/>
  <c r="K12" i="55"/>
  <c r="L12" i="55"/>
  <c r="M12" i="55"/>
  <c r="N12" i="55"/>
  <c r="K13" i="55"/>
  <c r="L13" i="55"/>
  <c r="M13" i="55"/>
  <c r="N13" i="55"/>
  <c r="K14" i="55"/>
  <c r="L14" i="55"/>
  <c r="M14" i="55"/>
  <c r="N14" i="55"/>
  <c r="K15" i="55"/>
  <c r="L15" i="55"/>
  <c r="M15" i="55"/>
  <c r="N15" i="55"/>
  <c r="K16" i="55"/>
  <c r="L16" i="55"/>
  <c r="M16" i="55"/>
  <c r="N16" i="55"/>
  <c r="K17" i="55"/>
  <c r="L17" i="55"/>
  <c r="M17" i="55"/>
  <c r="N17" i="55"/>
  <c r="K18" i="55"/>
  <c r="L18" i="55"/>
  <c r="M18" i="55"/>
  <c r="N18" i="55"/>
  <c r="K19" i="55"/>
  <c r="L19" i="55"/>
  <c r="M19" i="55"/>
  <c r="N19" i="55"/>
  <c r="K20" i="55"/>
  <c r="L20" i="55"/>
  <c r="M20" i="55"/>
  <c r="N20" i="55"/>
  <c r="K21" i="55"/>
  <c r="L21" i="55"/>
  <c r="M21" i="55"/>
  <c r="N21" i="55"/>
  <c r="K22" i="55"/>
  <c r="L22" i="55"/>
  <c r="M22" i="55"/>
  <c r="N22" i="55"/>
  <c r="K23" i="55"/>
  <c r="L23" i="55"/>
  <c r="M23" i="55"/>
  <c r="N23" i="55"/>
  <c r="K24" i="55"/>
  <c r="L24" i="55"/>
  <c r="M24" i="55"/>
  <c r="N24" i="55"/>
  <c r="K25" i="55"/>
  <c r="L25" i="55"/>
  <c r="M25" i="55"/>
  <c r="N25" i="55"/>
  <c r="K26" i="55"/>
  <c r="L26" i="55"/>
  <c r="M26" i="55"/>
  <c r="N26" i="55"/>
  <c r="K27" i="55"/>
  <c r="L27" i="55"/>
  <c r="M27" i="55"/>
  <c r="N27" i="55"/>
  <c r="K28" i="55"/>
  <c r="L28" i="55"/>
  <c r="M28" i="55"/>
  <c r="N28" i="55"/>
  <c r="K29" i="55"/>
  <c r="L29" i="55"/>
  <c r="M29" i="55"/>
  <c r="N29" i="55"/>
  <c r="F7" i="55"/>
  <c r="G7" i="55"/>
  <c r="H7" i="55"/>
  <c r="I7" i="55"/>
  <c r="F8" i="55"/>
  <c r="G8" i="55"/>
  <c r="H8" i="55"/>
  <c r="I8" i="55"/>
  <c r="F9" i="55"/>
  <c r="G9" i="55"/>
  <c r="H9" i="55"/>
  <c r="I9" i="55"/>
  <c r="F10" i="55"/>
  <c r="G10" i="55"/>
  <c r="H10" i="55"/>
  <c r="I10" i="55"/>
  <c r="F11" i="55"/>
  <c r="G11" i="55"/>
  <c r="H11" i="55"/>
  <c r="I11" i="55"/>
  <c r="F12" i="55"/>
  <c r="G12" i="55"/>
  <c r="H12" i="55"/>
  <c r="I12" i="55"/>
  <c r="F13" i="55"/>
  <c r="G13" i="55"/>
  <c r="H13" i="55"/>
  <c r="I13" i="55"/>
  <c r="F14" i="55"/>
  <c r="G14" i="55"/>
  <c r="H14" i="55"/>
  <c r="I14" i="55"/>
  <c r="F15" i="55"/>
  <c r="G15" i="55"/>
  <c r="H15" i="55"/>
  <c r="I15" i="55"/>
  <c r="F16" i="55"/>
  <c r="G16" i="55"/>
  <c r="H16" i="55"/>
  <c r="I16" i="55"/>
  <c r="F17" i="55"/>
  <c r="G17" i="55"/>
  <c r="H17" i="55"/>
  <c r="I17" i="55"/>
  <c r="F18" i="55"/>
  <c r="G18" i="55"/>
  <c r="H18" i="55"/>
  <c r="I18" i="55"/>
  <c r="F19" i="55"/>
  <c r="G19" i="55"/>
  <c r="H19" i="55"/>
  <c r="I19" i="55"/>
  <c r="F20" i="55"/>
  <c r="G20" i="55"/>
  <c r="H20" i="55"/>
  <c r="I20" i="55"/>
  <c r="F21" i="55"/>
  <c r="G21" i="55"/>
  <c r="H21" i="55"/>
  <c r="I21" i="55"/>
  <c r="F22" i="55"/>
  <c r="G22" i="55"/>
  <c r="H22" i="55"/>
  <c r="I22" i="55"/>
  <c r="F23" i="55"/>
  <c r="G23" i="55"/>
  <c r="H23" i="55"/>
  <c r="I23" i="55"/>
  <c r="F24" i="55"/>
  <c r="G24" i="55"/>
  <c r="H24" i="55"/>
  <c r="I24" i="55"/>
  <c r="F25" i="55"/>
  <c r="G25" i="55"/>
  <c r="H25" i="55"/>
  <c r="I25" i="55"/>
  <c r="F26" i="55"/>
  <c r="G26" i="55"/>
  <c r="H26" i="55"/>
  <c r="I26" i="55"/>
  <c r="F27" i="55"/>
  <c r="G27" i="55"/>
  <c r="H27" i="55"/>
  <c r="I27" i="55"/>
  <c r="F28" i="55"/>
  <c r="G28" i="55"/>
  <c r="H28" i="55"/>
  <c r="I28" i="55"/>
  <c r="F29" i="55"/>
  <c r="G29" i="55"/>
  <c r="H29" i="55"/>
  <c r="I29" i="55"/>
  <c r="D6" i="55"/>
  <c r="G11" i="6" l="1"/>
  <c r="V11" i="6" s="1"/>
  <c r="I11" i="6"/>
  <c r="K11" i="6"/>
  <c r="X11" i="6"/>
  <c r="AA11" i="6"/>
  <c r="M11" i="6"/>
  <c r="AC11" i="6"/>
  <c r="G12" i="6"/>
  <c r="V12" i="6" s="1"/>
  <c r="I12" i="6"/>
  <c r="K12" i="6"/>
  <c r="X12" i="6"/>
  <c r="AA12" i="6"/>
  <c r="M12" i="6"/>
  <c r="AC12" i="6"/>
  <c r="G13" i="6"/>
  <c r="V13" i="6" s="1"/>
  <c r="I13" i="6"/>
  <c r="K13" i="6"/>
  <c r="X13" i="6"/>
  <c r="AA13" i="6"/>
  <c r="M13" i="6"/>
  <c r="AC13" i="6"/>
  <c r="G15" i="6"/>
  <c r="V15" i="6" s="1"/>
  <c r="I15" i="6"/>
  <c r="K15" i="6"/>
  <c r="AA15" i="6"/>
  <c r="M15" i="6"/>
  <c r="AC15" i="6"/>
  <c r="G16" i="6"/>
  <c r="V16" i="6" s="1"/>
  <c r="I16" i="6"/>
  <c r="K16" i="6"/>
  <c r="AA16" i="6"/>
  <c r="M16" i="6"/>
  <c r="AC16" i="6"/>
  <c r="G17" i="6"/>
  <c r="V17" i="6" s="1"/>
  <c r="I17" i="6"/>
  <c r="K17" i="6"/>
  <c r="AA17" i="6"/>
  <c r="M17" i="6"/>
  <c r="AC17" i="6"/>
  <c r="G18" i="6"/>
  <c r="V18" i="6" s="1"/>
  <c r="I18" i="6"/>
  <c r="K18" i="6"/>
  <c r="AA18" i="6"/>
  <c r="M18" i="6"/>
  <c r="AC18" i="6"/>
  <c r="G20" i="6"/>
  <c r="V20" i="6" s="1"/>
  <c r="I20" i="6"/>
  <c r="K20" i="6"/>
  <c r="X20" i="6"/>
  <c r="Y16" i="6" s="1"/>
  <c r="AA20" i="6"/>
  <c r="M20" i="6"/>
  <c r="AC20" i="6"/>
  <c r="G21" i="6"/>
  <c r="V21" i="6" s="1"/>
  <c r="I21" i="6"/>
  <c r="K21" i="6"/>
  <c r="X21" i="6"/>
  <c r="Y17" i="6" s="1"/>
  <c r="AA21" i="6"/>
  <c r="M21" i="6"/>
  <c r="AC21" i="6"/>
  <c r="G22" i="6"/>
  <c r="V22" i="6" s="1"/>
  <c r="I22" i="6"/>
  <c r="K22" i="6"/>
  <c r="X22" i="6"/>
  <c r="Y18" i="6" s="1"/>
  <c r="AA22" i="6"/>
  <c r="M22" i="6"/>
  <c r="AC22" i="6"/>
  <c r="G23" i="6"/>
  <c r="V23" i="6" s="1"/>
  <c r="I23" i="6"/>
  <c r="K23" i="6"/>
  <c r="X23" i="6"/>
  <c r="AA23" i="6"/>
  <c r="M23" i="6"/>
  <c r="AC23" i="6"/>
  <c r="N17" i="6" l="1"/>
  <c r="J12" i="6"/>
  <c r="N15" i="6"/>
  <c r="AD17" i="6"/>
  <c r="AB15" i="6"/>
  <c r="J17" i="6"/>
  <c r="N12" i="6"/>
  <c r="J15" i="6"/>
  <c r="H15" i="6"/>
  <c r="AD12" i="6"/>
  <c r="H17" i="6"/>
  <c r="AD15" i="6"/>
  <c r="AB17" i="6"/>
  <c r="Y12" i="6"/>
  <c r="H12" i="6"/>
  <c r="AB12" i="6"/>
  <c r="N18" i="6"/>
  <c r="J18" i="6"/>
  <c r="N16" i="6"/>
  <c r="J16" i="6"/>
  <c r="N13" i="6"/>
  <c r="J13" i="6"/>
  <c r="N11" i="6"/>
  <c r="J11" i="6"/>
  <c r="AB18" i="6"/>
  <c r="H18" i="6"/>
  <c r="AB16" i="6"/>
  <c r="H16" i="6"/>
  <c r="AB13" i="6"/>
  <c r="H13" i="6"/>
  <c r="AB11" i="6"/>
  <c r="H11" i="6"/>
  <c r="Y13" i="6"/>
  <c r="Y11" i="6"/>
  <c r="AD18" i="6"/>
  <c r="AD16" i="6"/>
  <c r="AD13" i="6"/>
  <c r="AD11" i="6"/>
  <c r="G27" i="51" l="1"/>
  <c r="H12" i="51" s="1"/>
  <c r="I27" i="51"/>
  <c r="J12" i="51" s="1"/>
  <c r="K27" i="51"/>
  <c r="T27" i="51"/>
  <c r="U12" i="51" s="1"/>
  <c r="W27" i="51"/>
  <c r="O27" i="51"/>
  <c r="P12" i="51" s="1"/>
  <c r="G28" i="51"/>
  <c r="H13" i="51" s="1"/>
  <c r="I28" i="51"/>
  <c r="J13" i="51" s="1"/>
  <c r="K28" i="51"/>
  <c r="T28" i="51"/>
  <c r="U13" i="51" s="1"/>
  <c r="W28" i="51"/>
  <c r="O28" i="51"/>
  <c r="P13" i="51" s="1"/>
  <c r="G29" i="51"/>
  <c r="H14" i="51" s="1"/>
  <c r="I29" i="51"/>
  <c r="J14" i="51" s="1"/>
  <c r="K29" i="51"/>
  <c r="T29" i="51"/>
  <c r="U14" i="51" s="1"/>
  <c r="W29" i="51"/>
  <c r="O29" i="51"/>
  <c r="P14" i="51" s="1"/>
  <c r="G30" i="51"/>
  <c r="H15" i="51" s="1"/>
  <c r="I30" i="51"/>
  <c r="J15" i="51" s="1"/>
  <c r="K30" i="51"/>
  <c r="T30" i="51"/>
  <c r="U15" i="51" s="1"/>
  <c r="W30" i="51"/>
  <c r="O30" i="51"/>
  <c r="P15" i="51" s="1"/>
  <c r="G31" i="51"/>
  <c r="H16" i="51" s="1"/>
  <c r="I31" i="51"/>
  <c r="J16" i="51" s="1"/>
  <c r="K31" i="51"/>
  <c r="T31" i="51"/>
  <c r="U16" i="51" s="1"/>
  <c r="W31" i="51"/>
  <c r="O31" i="51"/>
  <c r="P16" i="51" s="1"/>
  <c r="B41" i="51" l="1"/>
  <c r="B42" i="51"/>
  <c r="B43" i="51"/>
  <c r="B44" i="51"/>
  <c r="B45" i="51"/>
  <c r="B46" i="51"/>
  <c r="B58" i="16"/>
  <c r="C58" i="16"/>
  <c r="E58" i="16"/>
  <c r="G58" i="16"/>
  <c r="I58" i="16"/>
  <c r="K58" i="16"/>
  <c r="Q58" i="16"/>
  <c r="X58" i="16"/>
  <c r="Z58" i="16"/>
  <c r="AB58" i="16"/>
  <c r="AC58" i="16"/>
  <c r="AD58" i="16"/>
  <c r="AE58" i="16"/>
  <c r="AF58" i="16"/>
  <c r="AG58" i="16"/>
  <c r="AH58" i="16"/>
  <c r="AI58" i="16"/>
  <c r="AJ58" i="16"/>
  <c r="AK58" i="16"/>
  <c r="B59" i="16"/>
  <c r="C59" i="16"/>
  <c r="E59" i="16"/>
  <c r="G59" i="16"/>
  <c r="I59" i="16"/>
  <c r="K59" i="16"/>
  <c r="Q59" i="16"/>
  <c r="X59" i="16"/>
  <c r="Z59" i="16"/>
  <c r="AB59" i="16"/>
  <c r="AC59" i="16"/>
  <c r="AD59" i="16"/>
  <c r="AE59" i="16"/>
  <c r="AF59" i="16"/>
  <c r="AG59" i="16"/>
  <c r="AH59" i="16"/>
  <c r="AI59" i="16"/>
  <c r="AJ59" i="16"/>
  <c r="AK59" i="16"/>
  <c r="B60" i="16"/>
  <c r="C60" i="16"/>
  <c r="E60" i="16"/>
  <c r="G60" i="16"/>
  <c r="I60" i="16"/>
  <c r="K60" i="16"/>
  <c r="Q60" i="16"/>
  <c r="X60" i="16"/>
  <c r="Z60" i="16"/>
  <c r="AB60" i="16"/>
  <c r="AC60" i="16"/>
  <c r="AD60" i="16"/>
  <c r="AE60" i="16"/>
  <c r="AF60" i="16"/>
  <c r="AG60" i="16"/>
  <c r="AH60" i="16"/>
  <c r="AI60" i="16"/>
  <c r="AJ60" i="16"/>
  <c r="AK60" i="16"/>
  <c r="B61" i="16"/>
  <c r="C61" i="16"/>
  <c r="E61" i="16"/>
  <c r="G61" i="16"/>
  <c r="I61" i="16"/>
  <c r="K61" i="16"/>
  <c r="Q61" i="16"/>
  <c r="X61" i="16"/>
  <c r="Z61" i="16"/>
  <c r="AB61" i="16"/>
  <c r="AC61" i="16"/>
  <c r="AD61" i="16"/>
  <c r="AE61" i="16"/>
  <c r="AF61" i="16"/>
  <c r="AG61" i="16"/>
  <c r="AH61" i="16"/>
  <c r="AI61" i="16"/>
  <c r="AJ61" i="16"/>
  <c r="AK61" i="16"/>
  <c r="B62" i="16"/>
  <c r="C62" i="16"/>
  <c r="E62" i="16"/>
  <c r="G62" i="16"/>
  <c r="I62" i="16"/>
  <c r="K62" i="16"/>
  <c r="Q62" i="16"/>
  <c r="X62" i="16"/>
  <c r="Z62" i="16"/>
  <c r="AB62" i="16"/>
  <c r="AC62" i="16"/>
  <c r="AD62" i="16"/>
  <c r="AE62" i="16"/>
  <c r="AF62" i="16"/>
  <c r="AG62" i="16"/>
  <c r="AH62" i="16"/>
  <c r="AI62" i="16"/>
  <c r="AJ62" i="16"/>
  <c r="AK62" i="16"/>
  <c r="B63" i="16"/>
  <c r="C63" i="16"/>
  <c r="E63" i="16"/>
  <c r="G63" i="16"/>
  <c r="I63" i="16"/>
  <c r="K63" i="16"/>
  <c r="Q63" i="16"/>
  <c r="X63" i="16"/>
  <c r="Z63" i="16"/>
  <c r="AB63" i="16"/>
  <c r="AC63" i="16"/>
  <c r="AD63" i="16"/>
  <c r="AE63" i="16"/>
  <c r="AF63" i="16"/>
  <c r="AG63" i="16"/>
  <c r="AH63" i="16"/>
  <c r="AI63" i="16"/>
  <c r="AJ63" i="16"/>
  <c r="AK63" i="16"/>
  <c r="B64" i="16"/>
  <c r="C64" i="16"/>
  <c r="E64" i="16"/>
  <c r="G64" i="16"/>
  <c r="I64" i="16"/>
  <c r="K64" i="16"/>
  <c r="Q64" i="16"/>
  <c r="X64" i="16"/>
  <c r="Z64" i="16"/>
  <c r="AB64" i="16"/>
  <c r="AC64" i="16"/>
  <c r="AD64" i="16"/>
  <c r="AE64" i="16"/>
  <c r="AF64" i="16"/>
  <c r="AG64" i="16"/>
  <c r="AH64" i="16"/>
  <c r="AI64" i="16"/>
  <c r="AJ64" i="16"/>
  <c r="AK64" i="16"/>
  <c r="B65" i="16"/>
  <c r="C65" i="16"/>
  <c r="E65" i="16"/>
  <c r="F66" i="16" s="1"/>
  <c r="G65" i="16"/>
  <c r="H66" i="16" s="1"/>
  <c r="I65" i="16"/>
  <c r="J66" i="16" s="1"/>
  <c r="K65" i="16"/>
  <c r="Q65" i="16"/>
  <c r="R66" i="16" s="1"/>
  <c r="X65" i="16"/>
  <c r="Y66" i="16" s="1"/>
  <c r="Z65" i="16"/>
  <c r="AA66" i="16" s="1"/>
  <c r="AB65" i="16"/>
  <c r="AC65" i="16"/>
  <c r="AD65" i="16"/>
  <c r="AE65" i="16"/>
  <c r="AF65" i="16"/>
  <c r="AG65" i="16"/>
  <c r="AH65" i="16"/>
  <c r="AI65" i="16"/>
  <c r="AJ65" i="16"/>
  <c r="AK65" i="16"/>
  <c r="B48" i="16"/>
  <c r="C48" i="16"/>
  <c r="E48" i="16"/>
  <c r="G48" i="16"/>
  <c r="I48" i="16"/>
  <c r="K48" i="16"/>
  <c r="Q48" i="16"/>
  <c r="X48" i="16"/>
  <c r="Z48" i="16"/>
  <c r="AB48" i="16"/>
  <c r="AC48" i="16"/>
  <c r="AD48" i="16"/>
  <c r="AE48" i="16"/>
  <c r="AF48" i="16"/>
  <c r="AG48" i="16"/>
  <c r="AH48" i="16"/>
  <c r="AI48" i="16"/>
  <c r="AJ48" i="16"/>
  <c r="AK48" i="16"/>
  <c r="B49" i="16"/>
  <c r="C49" i="16"/>
  <c r="E49" i="16"/>
  <c r="G49" i="16"/>
  <c r="I49" i="16"/>
  <c r="K49" i="16"/>
  <c r="Q49" i="16"/>
  <c r="X49" i="16"/>
  <c r="Z49" i="16"/>
  <c r="AB49" i="16"/>
  <c r="AC49" i="16"/>
  <c r="AD49" i="16"/>
  <c r="AE49" i="16"/>
  <c r="AF49" i="16"/>
  <c r="AG49" i="16"/>
  <c r="AH49" i="16"/>
  <c r="AI49" i="16"/>
  <c r="AJ49" i="16"/>
  <c r="AK49" i="16"/>
  <c r="B50" i="16"/>
  <c r="C50" i="16"/>
  <c r="E50" i="16"/>
  <c r="G50" i="16"/>
  <c r="I50" i="16"/>
  <c r="K50" i="16"/>
  <c r="Q50" i="16"/>
  <c r="X50" i="16"/>
  <c r="Z50" i="16"/>
  <c r="AB50" i="16"/>
  <c r="AC50" i="16"/>
  <c r="AD50" i="16"/>
  <c r="AE50" i="16"/>
  <c r="AF50" i="16"/>
  <c r="AG50" i="16"/>
  <c r="AH50" i="16"/>
  <c r="AI50" i="16"/>
  <c r="AJ50" i="16"/>
  <c r="AK50" i="16"/>
  <c r="B51" i="16"/>
  <c r="C51" i="16"/>
  <c r="E51" i="16"/>
  <c r="G51" i="16"/>
  <c r="I51" i="16"/>
  <c r="K51" i="16"/>
  <c r="Q51" i="16"/>
  <c r="X51" i="16"/>
  <c r="Z51" i="16"/>
  <c r="AB51" i="16"/>
  <c r="AC51" i="16"/>
  <c r="AD51" i="16"/>
  <c r="AE51" i="16"/>
  <c r="AF51" i="16"/>
  <c r="AG51" i="16"/>
  <c r="AH51" i="16"/>
  <c r="AI51" i="16"/>
  <c r="AJ51" i="16"/>
  <c r="AK51" i="16"/>
  <c r="B52" i="16"/>
  <c r="C52" i="16"/>
  <c r="E52" i="16"/>
  <c r="G52" i="16"/>
  <c r="I52" i="16"/>
  <c r="K52" i="16"/>
  <c r="Q52" i="16"/>
  <c r="X52" i="16"/>
  <c r="Z52" i="16"/>
  <c r="AB52" i="16"/>
  <c r="AC52" i="16"/>
  <c r="AD52" i="16"/>
  <c r="AE52" i="16"/>
  <c r="AF52" i="16"/>
  <c r="AG52" i="16"/>
  <c r="AH52" i="16"/>
  <c r="AI52" i="16"/>
  <c r="AJ52" i="16"/>
  <c r="AK52" i="16"/>
  <c r="B53" i="16"/>
  <c r="C53" i="16"/>
  <c r="E53" i="16"/>
  <c r="G53" i="16"/>
  <c r="I53" i="16"/>
  <c r="K53" i="16"/>
  <c r="Q53" i="16"/>
  <c r="X53" i="16"/>
  <c r="Z53" i="16"/>
  <c r="AB53" i="16"/>
  <c r="AC53" i="16"/>
  <c r="AD53" i="16"/>
  <c r="AE53" i="16"/>
  <c r="AF53" i="16"/>
  <c r="AG53" i="16"/>
  <c r="AH53" i="16"/>
  <c r="AI53" i="16"/>
  <c r="AJ53" i="16"/>
  <c r="AK53" i="16"/>
  <c r="B54" i="16"/>
  <c r="C54" i="16"/>
  <c r="E54" i="16"/>
  <c r="G54" i="16"/>
  <c r="I54" i="16"/>
  <c r="K54" i="16"/>
  <c r="Q54" i="16"/>
  <c r="X54" i="16"/>
  <c r="Z54" i="16"/>
  <c r="AB54" i="16"/>
  <c r="AC54" i="16"/>
  <c r="AD54" i="16"/>
  <c r="AE54" i="16"/>
  <c r="AF54" i="16"/>
  <c r="AG54" i="16"/>
  <c r="AH54" i="16"/>
  <c r="AI54" i="16"/>
  <c r="AJ54" i="16"/>
  <c r="AK54" i="16"/>
  <c r="B55" i="16"/>
  <c r="C55" i="16"/>
  <c r="E55" i="16"/>
  <c r="G55" i="16"/>
  <c r="I55" i="16"/>
  <c r="K55" i="16"/>
  <c r="Q55" i="16"/>
  <c r="X55" i="16"/>
  <c r="Z55" i="16"/>
  <c r="AB55" i="16"/>
  <c r="AC55" i="16"/>
  <c r="AD55" i="16"/>
  <c r="AE55" i="16"/>
  <c r="AF55" i="16"/>
  <c r="AG55" i="16"/>
  <c r="AH55" i="16"/>
  <c r="AI55" i="16"/>
  <c r="AJ55" i="16"/>
  <c r="AK55" i="16"/>
  <c r="B56" i="16"/>
  <c r="C56" i="16"/>
  <c r="E56" i="16"/>
  <c r="G56" i="16"/>
  <c r="I56" i="16"/>
  <c r="K56" i="16"/>
  <c r="Q56" i="16"/>
  <c r="X56" i="16"/>
  <c r="Z56" i="16"/>
  <c r="AB56" i="16"/>
  <c r="AC56" i="16"/>
  <c r="AD56" i="16"/>
  <c r="AE56" i="16"/>
  <c r="AF56" i="16"/>
  <c r="AG56" i="16"/>
  <c r="AH56" i="16"/>
  <c r="AI56" i="16"/>
  <c r="AJ56" i="16"/>
  <c r="AK56" i="16"/>
  <c r="B57" i="16"/>
  <c r="C57" i="16"/>
  <c r="E57" i="16"/>
  <c r="G57" i="16"/>
  <c r="I57" i="16"/>
  <c r="K57" i="16"/>
  <c r="Q57" i="16"/>
  <c r="X57" i="16"/>
  <c r="Z57" i="16"/>
  <c r="AB57" i="16"/>
  <c r="AC57" i="16"/>
  <c r="AD57" i="16"/>
  <c r="AE57" i="16"/>
  <c r="AF57" i="16"/>
  <c r="AG57" i="16"/>
  <c r="AH57" i="16"/>
  <c r="AI57" i="16"/>
  <c r="AJ57" i="16"/>
  <c r="AK57" i="16"/>
  <c r="B36" i="16"/>
  <c r="C36" i="16"/>
  <c r="E36" i="16"/>
  <c r="G36" i="16"/>
  <c r="I36" i="16"/>
  <c r="K36" i="16"/>
  <c r="Q36" i="16"/>
  <c r="X36" i="16"/>
  <c r="Z36" i="16"/>
  <c r="AB36" i="16"/>
  <c r="AC36" i="16"/>
  <c r="AD36" i="16"/>
  <c r="AE36" i="16"/>
  <c r="AF36" i="16"/>
  <c r="AG36" i="16"/>
  <c r="AH36" i="16"/>
  <c r="AI36" i="16"/>
  <c r="AJ36" i="16"/>
  <c r="AK36" i="16"/>
  <c r="B37" i="16"/>
  <c r="C37" i="16"/>
  <c r="E37" i="16"/>
  <c r="G37" i="16"/>
  <c r="I37" i="16"/>
  <c r="K37" i="16"/>
  <c r="Q37" i="16"/>
  <c r="X37" i="16"/>
  <c r="Z37" i="16"/>
  <c r="AB37" i="16"/>
  <c r="AC37" i="16"/>
  <c r="AD37" i="16"/>
  <c r="AE37" i="16"/>
  <c r="AF37" i="16"/>
  <c r="AG37" i="16"/>
  <c r="AH37" i="16"/>
  <c r="AI37" i="16"/>
  <c r="AJ37" i="16"/>
  <c r="AK37" i="16"/>
  <c r="B38" i="16"/>
  <c r="C38" i="16"/>
  <c r="E38" i="16"/>
  <c r="G38" i="16"/>
  <c r="I38" i="16"/>
  <c r="K38" i="16"/>
  <c r="Q38" i="16"/>
  <c r="X38" i="16"/>
  <c r="Z38" i="16"/>
  <c r="AB38" i="16"/>
  <c r="AC38" i="16"/>
  <c r="AD38" i="16"/>
  <c r="AE38" i="16"/>
  <c r="AF38" i="16"/>
  <c r="AG38" i="16"/>
  <c r="AH38" i="16"/>
  <c r="AI38" i="16"/>
  <c r="AJ38" i="16"/>
  <c r="AK38" i="16"/>
  <c r="B39" i="16"/>
  <c r="C39" i="16"/>
  <c r="E39" i="16"/>
  <c r="F40" i="16" s="1"/>
  <c r="G39" i="16"/>
  <c r="H40" i="16" s="1"/>
  <c r="I39" i="16"/>
  <c r="J40" i="16" s="1"/>
  <c r="K39" i="16"/>
  <c r="Q39" i="16"/>
  <c r="R40" i="16" s="1"/>
  <c r="X39" i="16"/>
  <c r="Y40" i="16" s="1"/>
  <c r="Z39" i="16"/>
  <c r="AA40" i="16" s="1"/>
  <c r="AB39" i="16"/>
  <c r="AC39" i="16"/>
  <c r="AD39" i="16"/>
  <c r="AE39" i="16"/>
  <c r="AF39" i="16"/>
  <c r="AG39" i="16"/>
  <c r="AH39" i="16"/>
  <c r="AI39" i="16"/>
  <c r="AJ39" i="16"/>
  <c r="AK39" i="16"/>
  <c r="B11" i="6"/>
  <c r="C11" i="6"/>
  <c r="D11" i="6" s="1"/>
  <c r="E11" i="6"/>
  <c r="AE11" i="6"/>
  <c r="AF11" i="6"/>
  <c r="AG11" i="6"/>
  <c r="AH11" i="6"/>
  <c r="AI11" i="6"/>
  <c r="AJ11" i="6"/>
  <c r="B12" i="6"/>
  <c r="C12" i="6"/>
  <c r="D12" i="6" s="1"/>
  <c r="E12" i="6"/>
  <c r="AE12" i="6"/>
  <c r="AF12" i="6"/>
  <c r="AG12" i="6"/>
  <c r="AH12" i="6"/>
  <c r="AI12" i="6"/>
  <c r="AJ12" i="6"/>
  <c r="B13" i="6"/>
  <c r="C13" i="6"/>
  <c r="D13" i="6" s="1"/>
  <c r="E13" i="6"/>
  <c r="AE13" i="6"/>
  <c r="AF13" i="6"/>
  <c r="AG13" i="6"/>
  <c r="AH13" i="6"/>
  <c r="AI13" i="6"/>
  <c r="AJ13" i="6"/>
  <c r="B15" i="6"/>
  <c r="C15" i="6"/>
  <c r="D15" i="6" s="1"/>
  <c r="E15" i="6"/>
  <c r="AE15" i="6"/>
  <c r="AF15" i="6"/>
  <c r="AG15" i="6"/>
  <c r="AH15" i="6"/>
  <c r="AI15" i="6"/>
  <c r="AJ15" i="6"/>
  <c r="B16" i="6"/>
  <c r="C16" i="6"/>
  <c r="D16" i="6" s="1"/>
  <c r="E16" i="6"/>
  <c r="AE16" i="6"/>
  <c r="AF16" i="6"/>
  <c r="AG16" i="6"/>
  <c r="AH16" i="6"/>
  <c r="AI16" i="6"/>
  <c r="AJ16" i="6"/>
  <c r="B17" i="6"/>
  <c r="C17" i="6"/>
  <c r="D17" i="6" s="1"/>
  <c r="E17" i="6"/>
  <c r="AE17" i="6"/>
  <c r="AF17" i="6"/>
  <c r="AG17" i="6"/>
  <c r="AH17" i="6"/>
  <c r="AI17" i="6"/>
  <c r="AJ17" i="6"/>
  <c r="B18" i="6"/>
  <c r="C18" i="6"/>
  <c r="D18" i="6" s="1"/>
  <c r="E18" i="6"/>
  <c r="AE18" i="6"/>
  <c r="AF18" i="6"/>
  <c r="AG18" i="6"/>
  <c r="AH18" i="6"/>
  <c r="AI18" i="6"/>
  <c r="AJ18" i="6"/>
  <c r="B20" i="6"/>
  <c r="C20" i="6"/>
  <c r="D20" i="6" s="1"/>
  <c r="E20" i="6"/>
  <c r="AE20" i="6"/>
  <c r="AF20" i="6"/>
  <c r="AG20" i="6"/>
  <c r="AH20" i="6"/>
  <c r="AI20" i="6"/>
  <c r="AJ20" i="6"/>
  <c r="B21" i="6"/>
  <c r="C21" i="6"/>
  <c r="D21" i="6" s="1"/>
  <c r="E21" i="6"/>
  <c r="AE21" i="6"/>
  <c r="AF21" i="6"/>
  <c r="AG21" i="6"/>
  <c r="AH21" i="6"/>
  <c r="AI21" i="6"/>
  <c r="AJ21" i="6"/>
  <c r="B22" i="6"/>
  <c r="C22" i="6"/>
  <c r="D22" i="6" s="1"/>
  <c r="E22" i="6"/>
  <c r="AE22" i="6"/>
  <c r="AF22" i="6"/>
  <c r="AG22" i="6"/>
  <c r="AH22" i="6"/>
  <c r="AI22" i="6"/>
  <c r="AJ22" i="6"/>
  <c r="B23" i="6"/>
  <c r="C23" i="6"/>
  <c r="D23" i="6" s="1"/>
  <c r="E23" i="6"/>
  <c r="AE23" i="6"/>
  <c r="AF23" i="6"/>
  <c r="AG23" i="6"/>
  <c r="AH23" i="6"/>
  <c r="AI23" i="6"/>
  <c r="AJ23" i="6"/>
  <c r="AJ10" i="6"/>
  <c r="AI10" i="6"/>
  <c r="AH10" i="6"/>
  <c r="AG10" i="6"/>
  <c r="AF10" i="6"/>
  <c r="AE10" i="6"/>
  <c r="AC10" i="6"/>
  <c r="AD10" i="6" s="1"/>
  <c r="M10" i="6"/>
  <c r="N10" i="6" s="1"/>
  <c r="AA10" i="6"/>
  <c r="AB10" i="6" s="1"/>
  <c r="X10" i="6"/>
  <c r="Y10" i="6" s="1"/>
  <c r="K10" i="6"/>
  <c r="I10" i="6"/>
  <c r="J10" i="6" s="1"/>
  <c r="G10" i="6"/>
  <c r="V10" i="6" s="1"/>
  <c r="E10" i="6"/>
  <c r="C10" i="6"/>
  <c r="D10" i="6" s="1"/>
  <c r="B10" i="6"/>
  <c r="AO8" i="2"/>
  <c r="AO9" i="2" s="1"/>
  <c r="AO10" i="2" s="1"/>
  <c r="AO11" i="2" s="1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AO34" i="2" s="1"/>
  <c r="AO35" i="2" s="1"/>
  <c r="AO36" i="2" s="1"/>
  <c r="B31" i="2"/>
  <c r="B30" i="2"/>
  <c r="B29" i="2"/>
  <c r="B28" i="2"/>
  <c r="AB28" i="2" l="1"/>
  <c r="AE28" i="2"/>
  <c r="AB29" i="2"/>
  <c r="AE29" i="2"/>
  <c r="AE30" i="2"/>
  <c r="AB30" i="2"/>
  <c r="AB31" i="2"/>
  <c r="AE31" i="2"/>
  <c r="H10" i="6"/>
  <c r="AA5" i="6"/>
  <c r="C32" i="2"/>
  <c r="H61" i="16"/>
  <c r="R60" i="16"/>
  <c r="AM60" i="16"/>
  <c r="Y60" i="16"/>
  <c r="Y59" i="16"/>
  <c r="H60" i="16"/>
  <c r="R61" i="16"/>
  <c r="F61" i="16"/>
  <c r="Y63" i="16"/>
  <c r="AM62" i="16"/>
  <c r="R52" i="16"/>
  <c r="Y52" i="16"/>
  <c r="AM58" i="16"/>
  <c r="R53" i="16"/>
  <c r="F53" i="16"/>
  <c r="J63" i="16"/>
  <c r="Y62" i="16"/>
  <c r="H57" i="16"/>
  <c r="AM56" i="16"/>
  <c r="AA54" i="16"/>
  <c r="J54" i="16"/>
  <c r="H52" i="16"/>
  <c r="J65" i="16"/>
  <c r="F10" i="6"/>
  <c r="F16" i="6"/>
  <c r="F11" i="6"/>
  <c r="F17" i="6"/>
  <c r="F12" i="6"/>
  <c r="F15" i="6"/>
  <c r="F18" i="6"/>
  <c r="F13" i="6"/>
  <c r="AL11" i="6"/>
  <c r="R57" i="16"/>
  <c r="AM48" i="16"/>
  <c r="AA56" i="16"/>
  <c r="J56" i="16"/>
  <c r="H55" i="16"/>
  <c r="F49" i="16"/>
  <c r="F57" i="16"/>
  <c r="Y54" i="16"/>
  <c r="J50" i="16"/>
  <c r="AL20" i="6"/>
  <c r="R55" i="16"/>
  <c r="F55" i="16"/>
  <c r="AA53" i="16"/>
  <c r="J52" i="16"/>
  <c r="Y51" i="16"/>
  <c r="R50" i="16"/>
  <c r="AL49" i="16"/>
  <c r="AA58" i="16"/>
  <c r="AM54" i="16"/>
  <c r="R49" i="16"/>
  <c r="AL52" i="16"/>
  <c r="AA50" i="16"/>
  <c r="AL12" i="6"/>
  <c r="AL55" i="16"/>
  <c r="AA51" i="16"/>
  <c r="J51" i="16"/>
  <c r="Y50" i="16"/>
  <c r="AL48" i="16"/>
  <c r="J49" i="16"/>
  <c r="AL64" i="16"/>
  <c r="J62" i="16"/>
  <c r="F52" i="16"/>
  <c r="AK11" i="6"/>
  <c r="F50" i="16"/>
  <c r="R63" i="16"/>
  <c r="J39" i="16"/>
  <c r="R37" i="16"/>
  <c r="AL56" i="16"/>
  <c r="AL54" i="16"/>
  <c r="AL51" i="16"/>
  <c r="J59" i="16"/>
  <c r="Y39" i="16"/>
  <c r="H39" i="16"/>
  <c r="F38" i="16"/>
  <c r="AA57" i="16"/>
  <c r="R56" i="16"/>
  <c r="Y55" i="16"/>
  <c r="J55" i="16"/>
  <c r="F54" i="16"/>
  <c r="AM53" i="16"/>
  <c r="J53" i="16"/>
  <c r="R51" i="16"/>
  <c r="AL50" i="16"/>
  <c r="Y65" i="16"/>
  <c r="H56" i="16"/>
  <c r="R39" i="16"/>
  <c r="AA37" i="16"/>
  <c r="J37" i="16"/>
  <c r="AM57" i="16"/>
  <c r="Y53" i="16"/>
  <c r="H53" i="16"/>
  <c r="AM52" i="16"/>
  <c r="AA52" i="16"/>
  <c r="F51" i="16"/>
  <c r="Y49" i="16"/>
  <c r="F59" i="16"/>
  <c r="AL21" i="6"/>
  <c r="AK15" i="6"/>
  <c r="AK13" i="6"/>
  <c r="AL57" i="16"/>
  <c r="AL53" i="16"/>
  <c r="AA49" i="16"/>
  <c r="AA65" i="16"/>
  <c r="Y64" i="16"/>
  <c r="F63" i="16"/>
  <c r="Y61" i="16"/>
  <c r="AL58" i="16"/>
  <c r="J57" i="16"/>
  <c r="F56" i="16"/>
  <c r="AM55" i="16"/>
  <c r="AA55" i="16"/>
  <c r="R54" i="16"/>
  <c r="R62" i="16"/>
  <c r="J61" i="16"/>
  <c r="R58" i="16"/>
  <c r="R64" i="16"/>
  <c r="AM64" i="16"/>
  <c r="F62" i="16"/>
  <c r="H49" i="16"/>
  <c r="AM49" i="16"/>
  <c r="AA62" i="16"/>
  <c r="AL62" i="16"/>
  <c r="AA38" i="16"/>
  <c r="H51" i="16"/>
  <c r="AM51" i="16"/>
  <c r="H50" i="16"/>
  <c r="AM50" i="16"/>
  <c r="AM63" i="16"/>
  <c r="H63" i="16"/>
  <c r="Y57" i="16"/>
  <c r="Y58" i="16"/>
  <c r="AA63" i="16"/>
  <c r="AL63" i="16"/>
  <c r="AA61" i="16"/>
  <c r="AL61" i="16"/>
  <c r="AA59" i="16"/>
  <c r="AL59" i="16"/>
  <c r="C31" i="2"/>
  <c r="AA60" i="16"/>
  <c r="AL60" i="16"/>
  <c r="H58" i="16"/>
  <c r="AK21" i="6"/>
  <c r="Y37" i="16"/>
  <c r="Y56" i="16"/>
  <c r="H54" i="16"/>
  <c r="H64" i="16"/>
  <c r="H62" i="16"/>
  <c r="AM61" i="16"/>
  <c r="AM59" i="16"/>
  <c r="C30" i="2"/>
  <c r="AL65" i="16"/>
  <c r="H65" i="16"/>
  <c r="F64" i="16"/>
  <c r="J60" i="16"/>
  <c r="H59" i="16"/>
  <c r="F58" i="16"/>
  <c r="AA64" i="16"/>
  <c r="F60" i="16"/>
  <c r="R65" i="16"/>
  <c r="F65" i="16"/>
  <c r="J64" i="16"/>
  <c r="R59" i="16"/>
  <c r="J58" i="16"/>
  <c r="AM65" i="16"/>
  <c r="AM39" i="16"/>
  <c r="J38" i="16"/>
  <c r="F37" i="16"/>
  <c r="Y38" i="16"/>
  <c r="H37" i="16"/>
  <c r="R38" i="16"/>
  <c r="AM38" i="16"/>
  <c r="AM37" i="16"/>
  <c r="AM36" i="16"/>
  <c r="AA39" i="16"/>
  <c r="AL37" i="16"/>
  <c r="AL39" i="16"/>
  <c r="F39" i="16"/>
  <c r="AL38" i="16"/>
  <c r="AL36" i="16"/>
  <c r="H38" i="16"/>
  <c r="AL16" i="6"/>
  <c r="AL17" i="6"/>
  <c r="AK17" i="6"/>
  <c r="AL13" i="6"/>
  <c r="AK22" i="6"/>
  <c r="AL15" i="6"/>
  <c r="AK23" i="6"/>
  <c r="AL18" i="6"/>
  <c r="AK16" i="6"/>
  <c r="AK18" i="6"/>
  <c r="AK12" i="6"/>
  <c r="AL23" i="6"/>
  <c r="AK20" i="6"/>
  <c r="AL22" i="6"/>
  <c r="C29" i="2"/>
  <c r="AF29" i="2" l="1"/>
  <c r="AF30" i="2"/>
  <c r="AF31" i="2"/>
  <c r="AF32" i="2"/>
  <c r="B6" i="55"/>
  <c r="B114" i="1" l="1"/>
  <c r="C114" i="1"/>
  <c r="E114" i="1"/>
  <c r="I114" i="1" l="1"/>
  <c r="M114" i="1"/>
  <c r="AD114" i="1"/>
  <c r="AB114" i="1"/>
  <c r="Z114" i="1"/>
  <c r="V114" i="1"/>
  <c r="AF114" i="1"/>
  <c r="AC114" i="1"/>
  <c r="AA114" i="1"/>
  <c r="X114" i="1"/>
  <c r="O114" i="1"/>
  <c r="AE114" i="1"/>
  <c r="G114" i="1"/>
  <c r="D114" i="1"/>
  <c r="AG114" i="1" l="1"/>
  <c r="B11" i="16"/>
  <c r="C11" i="16"/>
  <c r="E11" i="16"/>
  <c r="G11" i="16"/>
  <c r="O11" i="16" s="1"/>
  <c r="I11" i="16"/>
  <c r="K11" i="16"/>
  <c r="Q11" i="16"/>
  <c r="X11" i="16"/>
  <c r="Z11" i="16"/>
  <c r="AB11" i="16"/>
  <c r="AC11" i="16"/>
  <c r="AD11" i="16"/>
  <c r="AE11" i="16"/>
  <c r="AF11" i="16"/>
  <c r="AG11" i="16"/>
  <c r="AH11" i="16"/>
  <c r="AI11" i="16"/>
  <c r="AJ11" i="16"/>
  <c r="AK11" i="16"/>
  <c r="B10" i="16"/>
  <c r="C10" i="16"/>
  <c r="E10" i="16"/>
  <c r="G10" i="16"/>
  <c r="O10" i="16" s="1"/>
  <c r="I10" i="16"/>
  <c r="K10" i="16"/>
  <c r="Q10" i="16"/>
  <c r="X10" i="16"/>
  <c r="Z10" i="16"/>
  <c r="AL11" i="16" l="1"/>
  <c r="AG5" i="16"/>
  <c r="AA10" i="16"/>
  <c r="AM11" i="16"/>
  <c r="H11" i="16"/>
  <c r="F10" i="16"/>
  <c r="Y11" i="16"/>
  <c r="J10" i="16"/>
  <c r="AA11" i="16"/>
  <c r="R11" i="16"/>
  <c r="J11" i="16"/>
  <c r="F11" i="16"/>
  <c r="R10" i="16"/>
  <c r="Y10" i="16"/>
  <c r="H10" i="16"/>
  <c r="E53" i="1" l="1"/>
  <c r="D53" i="1" s="1"/>
  <c r="E54" i="1"/>
  <c r="D54" i="1" s="1"/>
  <c r="E55" i="1"/>
  <c r="D55" i="1" s="1"/>
  <c r="E56" i="1"/>
  <c r="D56" i="1" s="1"/>
  <c r="K56" i="1" l="1"/>
  <c r="T56" i="1" s="1"/>
  <c r="K55" i="1"/>
  <c r="T55" i="1" s="1"/>
  <c r="K54" i="1"/>
  <c r="T54" i="1" s="1"/>
  <c r="K53" i="1"/>
  <c r="T53" i="1" s="1"/>
  <c r="X56" i="1"/>
  <c r="AB56" i="1"/>
  <c r="AC56" i="1"/>
  <c r="AA56" i="1"/>
  <c r="X55" i="1"/>
  <c r="AA55" i="1"/>
  <c r="AC55" i="1"/>
  <c r="AB55" i="1"/>
  <c r="X54" i="1"/>
  <c r="AB54" i="1"/>
  <c r="AC54" i="1"/>
  <c r="AA54" i="1"/>
  <c r="X53" i="1"/>
  <c r="AA53" i="1"/>
  <c r="AB53" i="1"/>
  <c r="AC53" i="1"/>
  <c r="O56" i="1"/>
  <c r="O55" i="1"/>
  <c r="O54" i="1"/>
  <c r="O53" i="1"/>
  <c r="M56" i="1" l="1"/>
  <c r="M55" i="1"/>
  <c r="M54" i="1"/>
  <c r="M53" i="1"/>
  <c r="R55" i="1"/>
  <c r="R56" i="1"/>
  <c r="R54" i="1"/>
  <c r="R53" i="1"/>
  <c r="D302" i="60"/>
  <c r="D303" i="60"/>
  <c r="D304" i="60"/>
  <c r="D305" i="60"/>
  <c r="D306" i="60"/>
  <c r="D307" i="60"/>
  <c r="D308" i="60"/>
  <c r="D309" i="60"/>
  <c r="D310" i="60"/>
  <c r="D311" i="60"/>
  <c r="D315" i="60"/>
  <c r="E313" i="60" s="1"/>
  <c r="D316" i="60"/>
  <c r="D317" i="60"/>
  <c r="D318" i="60"/>
  <c r="D319" i="60"/>
  <c r="D320" i="60"/>
  <c r="D321" i="60"/>
  <c r="D322" i="60"/>
  <c r="D323" i="60"/>
  <c r="D324" i="60"/>
  <c r="D325" i="60"/>
  <c r="D326" i="60"/>
  <c r="D330" i="60"/>
  <c r="E328" i="60" s="1"/>
  <c r="D331" i="60"/>
  <c r="D332" i="60"/>
  <c r="D333" i="60"/>
  <c r="D334" i="60"/>
  <c r="D335" i="60"/>
  <c r="D336" i="60"/>
  <c r="D337" i="60"/>
  <c r="D338" i="60"/>
  <c r="D339" i="60"/>
  <c r="D340" i="60"/>
  <c r="D341" i="60"/>
  <c r="D345" i="60"/>
  <c r="E343" i="60" s="1"/>
  <c r="D346" i="60"/>
  <c r="D347" i="60"/>
  <c r="D348" i="60"/>
  <c r="D349" i="60"/>
  <c r="D350" i="60"/>
  <c r="D351" i="60"/>
  <c r="D352" i="60"/>
  <c r="D353" i="60"/>
  <c r="D354" i="60"/>
  <c r="D355" i="60"/>
  <c r="D356" i="60"/>
  <c r="D360" i="60"/>
  <c r="E358" i="60" s="1"/>
  <c r="D361" i="60"/>
  <c r="D362" i="60"/>
  <c r="D363" i="60"/>
  <c r="D364" i="60"/>
  <c r="D365" i="60"/>
  <c r="D366" i="60"/>
  <c r="D367" i="60"/>
  <c r="D368" i="60"/>
  <c r="D369" i="60"/>
  <c r="D370" i="60"/>
  <c r="D371" i="60"/>
  <c r="D375" i="60"/>
  <c r="E373" i="60" s="1"/>
  <c r="D376" i="60"/>
  <c r="D377" i="60"/>
  <c r="D378" i="60"/>
  <c r="D379" i="60"/>
  <c r="D380" i="60"/>
  <c r="D381" i="60"/>
  <c r="D382" i="60"/>
  <c r="D383" i="60"/>
  <c r="D384" i="60"/>
  <c r="D385" i="60"/>
  <c r="D386" i="60"/>
  <c r="D390" i="60"/>
  <c r="E388" i="60" s="1"/>
  <c r="D391" i="60"/>
  <c r="D392" i="60"/>
  <c r="D393" i="60"/>
  <c r="D394" i="60"/>
  <c r="D395" i="60"/>
  <c r="D396" i="60"/>
  <c r="D397" i="60"/>
  <c r="D398" i="60"/>
  <c r="D399" i="60"/>
  <c r="D400" i="60"/>
  <c r="D401" i="60"/>
  <c r="D405" i="60"/>
  <c r="E403" i="60" s="1"/>
  <c r="D406" i="60"/>
  <c r="D407" i="60"/>
  <c r="D408" i="60"/>
  <c r="D409" i="60"/>
  <c r="D410" i="60"/>
  <c r="D411" i="60"/>
  <c r="D412" i="60"/>
  <c r="D413" i="60"/>
  <c r="D414" i="60"/>
  <c r="D415" i="60"/>
  <c r="D416" i="60"/>
  <c r="D420" i="60"/>
  <c r="E418" i="60" s="1"/>
  <c r="D421" i="60"/>
  <c r="D422" i="60"/>
  <c r="D423" i="60"/>
  <c r="D424" i="60"/>
  <c r="D425" i="60"/>
  <c r="D426" i="60"/>
  <c r="D427" i="60"/>
  <c r="D428" i="60"/>
  <c r="D429" i="60"/>
  <c r="D430" i="60"/>
  <c r="D431" i="60"/>
  <c r="D435" i="60"/>
  <c r="E433" i="60" s="1"/>
  <c r="D436" i="60"/>
  <c r="D437" i="60"/>
  <c r="D438" i="60"/>
  <c r="D439" i="60"/>
  <c r="D440" i="60"/>
  <c r="D441" i="60"/>
  <c r="D442" i="60"/>
  <c r="D443" i="60"/>
  <c r="D444" i="60"/>
  <c r="D445" i="60"/>
  <c r="D446" i="60"/>
  <c r="D450" i="60"/>
  <c r="E448" i="60" s="1"/>
  <c r="D451" i="60"/>
  <c r="D452" i="60"/>
  <c r="D453" i="60"/>
  <c r="D454" i="60"/>
  <c r="D455" i="60"/>
  <c r="D456" i="60"/>
  <c r="D457" i="60"/>
  <c r="D458" i="60"/>
  <c r="D459" i="60"/>
  <c r="D460" i="60"/>
  <c r="D461" i="60"/>
  <c r="D286" i="60"/>
  <c r="D287" i="60"/>
  <c r="D288" i="60"/>
  <c r="D289" i="60"/>
  <c r="D290" i="60"/>
  <c r="D291" i="60"/>
  <c r="D292" i="60"/>
  <c r="D293" i="60"/>
  <c r="D294" i="60"/>
  <c r="D295" i="60"/>
  <c r="D296" i="60"/>
  <c r="D285" i="60"/>
  <c r="E283" i="60" s="1"/>
  <c r="D271" i="60"/>
  <c r="D272" i="60"/>
  <c r="D273" i="60"/>
  <c r="D274" i="60"/>
  <c r="D275" i="60"/>
  <c r="D276" i="60"/>
  <c r="D277" i="60"/>
  <c r="D278" i="60"/>
  <c r="D279" i="60"/>
  <c r="D280" i="60"/>
  <c r="D281" i="60"/>
  <c r="D270" i="60"/>
  <c r="E268" i="60" s="1"/>
  <c r="D255" i="60"/>
  <c r="E253" i="60" s="1"/>
  <c r="B461" i="60"/>
  <c r="C461" i="60"/>
  <c r="E461" i="60"/>
  <c r="G461" i="60"/>
  <c r="H461" i="60"/>
  <c r="B454" i="60"/>
  <c r="C454" i="60"/>
  <c r="E454" i="60"/>
  <c r="G454" i="60"/>
  <c r="H454" i="60"/>
  <c r="B455" i="60"/>
  <c r="C455" i="60"/>
  <c r="E455" i="60"/>
  <c r="G455" i="60"/>
  <c r="H455" i="60"/>
  <c r="B456" i="60"/>
  <c r="C456" i="60"/>
  <c r="E456" i="60"/>
  <c r="G456" i="60"/>
  <c r="H456" i="60"/>
  <c r="B457" i="60"/>
  <c r="C457" i="60"/>
  <c r="E457" i="60"/>
  <c r="G457" i="60"/>
  <c r="H457" i="60"/>
  <c r="B458" i="60"/>
  <c r="C458" i="60"/>
  <c r="E458" i="60"/>
  <c r="G458" i="60"/>
  <c r="H458" i="60"/>
  <c r="B459" i="60"/>
  <c r="C459" i="60"/>
  <c r="E459" i="60"/>
  <c r="G459" i="60"/>
  <c r="H459" i="60"/>
  <c r="B460" i="60"/>
  <c r="C460" i="60"/>
  <c r="E460" i="60"/>
  <c r="G460" i="60"/>
  <c r="H460" i="60"/>
  <c r="B438" i="60"/>
  <c r="C438" i="60"/>
  <c r="E438" i="60"/>
  <c r="G438" i="60"/>
  <c r="H438" i="60"/>
  <c r="B439" i="60"/>
  <c r="C439" i="60"/>
  <c r="E439" i="60"/>
  <c r="G439" i="60"/>
  <c r="H439" i="60"/>
  <c r="B440" i="60"/>
  <c r="C440" i="60"/>
  <c r="E440" i="60"/>
  <c r="G440" i="60"/>
  <c r="H440" i="60"/>
  <c r="B441" i="60"/>
  <c r="C441" i="60"/>
  <c r="E441" i="60"/>
  <c r="G441" i="60"/>
  <c r="H441" i="60"/>
  <c r="B442" i="60"/>
  <c r="C442" i="60"/>
  <c r="E442" i="60"/>
  <c r="G442" i="60"/>
  <c r="H442" i="60"/>
  <c r="B443" i="60"/>
  <c r="C443" i="60"/>
  <c r="E443" i="60"/>
  <c r="G443" i="60"/>
  <c r="H443" i="60"/>
  <c r="B444" i="60"/>
  <c r="C444" i="60"/>
  <c r="E444" i="60"/>
  <c r="G444" i="60"/>
  <c r="H444" i="60"/>
  <c r="B445" i="60"/>
  <c r="C445" i="60"/>
  <c r="E445" i="60"/>
  <c r="G445" i="60"/>
  <c r="H445" i="60"/>
  <c r="B446" i="60"/>
  <c r="C446" i="60"/>
  <c r="E446" i="60"/>
  <c r="G446" i="60"/>
  <c r="H446" i="60"/>
  <c r="B450" i="60"/>
  <c r="C450" i="60"/>
  <c r="E450" i="60"/>
  <c r="G450" i="60"/>
  <c r="H450" i="60"/>
  <c r="B451" i="60"/>
  <c r="C451" i="60"/>
  <c r="E451" i="60"/>
  <c r="G451" i="60"/>
  <c r="H451" i="60"/>
  <c r="B452" i="60"/>
  <c r="C452" i="60"/>
  <c r="E452" i="60"/>
  <c r="G452" i="60"/>
  <c r="H452" i="60"/>
  <c r="B453" i="60"/>
  <c r="C453" i="60"/>
  <c r="E453" i="60"/>
  <c r="G453" i="60"/>
  <c r="H453" i="60"/>
  <c r="B406" i="60"/>
  <c r="C406" i="60"/>
  <c r="E406" i="60"/>
  <c r="G406" i="60"/>
  <c r="H406" i="60"/>
  <c r="B407" i="60"/>
  <c r="C407" i="60"/>
  <c r="E407" i="60"/>
  <c r="G407" i="60"/>
  <c r="H407" i="60"/>
  <c r="B408" i="60"/>
  <c r="C408" i="60"/>
  <c r="E408" i="60"/>
  <c r="G408" i="60"/>
  <c r="H408" i="60"/>
  <c r="B409" i="60"/>
  <c r="C409" i="60"/>
  <c r="E409" i="60"/>
  <c r="G409" i="60"/>
  <c r="H409" i="60"/>
  <c r="B410" i="60"/>
  <c r="C410" i="60"/>
  <c r="E410" i="60"/>
  <c r="G410" i="60"/>
  <c r="H410" i="60"/>
  <c r="B411" i="60"/>
  <c r="C411" i="60"/>
  <c r="E411" i="60"/>
  <c r="G411" i="60"/>
  <c r="H411" i="60"/>
  <c r="B412" i="60"/>
  <c r="C412" i="60"/>
  <c r="E412" i="60"/>
  <c r="G412" i="60"/>
  <c r="H412" i="60"/>
  <c r="B413" i="60"/>
  <c r="C413" i="60"/>
  <c r="E413" i="60"/>
  <c r="G413" i="60"/>
  <c r="H413" i="60"/>
  <c r="B414" i="60"/>
  <c r="C414" i="60"/>
  <c r="E414" i="60"/>
  <c r="G414" i="60"/>
  <c r="H414" i="60"/>
  <c r="B415" i="60"/>
  <c r="C415" i="60"/>
  <c r="E415" i="60"/>
  <c r="G415" i="60"/>
  <c r="H415" i="60"/>
  <c r="B416" i="60"/>
  <c r="C416" i="60"/>
  <c r="E416" i="60"/>
  <c r="G416" i="60"/>
  <c r="H416" i="60"/>
  <c r="B420" i="60"/>
  <c r="C420" i="60"/>
  <c r="E420" i="60"/>
  <c r="G420" i="60"/>
  <c r="H420" i="60"/>
  <c r="B421" i="60"/>
  <c r="C421" i="60"/>
  <c r="E421" i="60"/>
  <c r="G421" i="60"/>
  <c r="H421" i="60"/>
  <c r="B422" i="60"/>
  <c r="C422" i="60"/>
  <c r="E422" i="60"/>
  <c r="G422" i="60"/>
  <c r="H422" i="60"/>
  <c r="B423" i="60"/>
  <c r="C423" i="60"/>
  <c r="E423" i="60"/>
  <c r="G423" i="60"/>
  <c r="H423" i="60"/>
  <c r="B424" i="60"/>
  <c r="C424" i="60"/>
  <c r="E424" i="60"/>
  <c r="G424" i="60"/>
  <c r="H424" i="60"/>
  <c r="B425" i="60"/>
  <c r="C425" i="60"/>
  <c r="E425" i="60"/>
  <c r="G425" i="60"/>
  <c r="H425" i="60"/>
  <c r="B426" i="60"/>
  <c r="C426" i="60"/>
  <c r="E426" i="60"/>
  <c r="G426" i="60"/>
  <c r="H426" i="60"/>
  <c r="B427" i="60"/>
  <c r="C427" i="60"/>
  <c r="E427" i="60"/>
  <c r="G427" i="60"/>
  <c r="H427" i="60"/>
  <c r="B428" i="60"/>
  <c r="C428" i="60"/>
  <c r="E428" i="60"/>
  <c r="G428" i="60"/>
  <c r="H428" i="60"/>
  <c r="B429" i="60"/>
  <c r="C429" i="60"/>
  <c r="E429" i="60"/>
  <c r="G429" i="60"/>
  <c r="H429" i="60"/>
  <c r="B430" i="60"/>
  <c r="C430" i="60"/>
  <c r="E430" i="60"/>
  <c r="G430" i="60"/>
  <c r="H430" i="60"/>
  <c r="B431" i="60"/>
  <c r="C431" i="60"/>
  <c r="E431" i="60"/>
  <c r="G431" i="60"/>
  <c r="H431" i="60"/>
  <c r="B435" i="60"/>
  <c r="C435" i="60"/>
  <c r="E435" i="60"/>
  <c r="G435" i="60"/>
  <c r="H435" i="60"/>
  <c r="B436" i="60"/>
  <c r="C436" i="60"/>
  <c r="E436" i="60"/>
  <c r="G436" i="60"/>
  <c r="H436" i="60"/>
  <c r="B437" i="60"/>
  <c r="C437" i="60"/>
  <c r="E437" i="60"/>
  <c r="G437" i="60"/>
  <c r="H437" i="60"/>
  <c r="B352" i="60"/>
  <c r="C352" i="60"/>
  <c r="E352" i="60"/>
  <c r="G352" i="60"/>
  <c r="H352" i="60"/>
  <c r="B353" i="60"/>
  <c r="C353" i="60"/>
  <c r="E353" i="60"/>
  <c r="G353" i="60"/>
  <c r="H353" i="60"/>
  <c r="B354" i="60"/>
  <c r="C354" i="60"/>
  <c r="E354" i="60"/>
  <c r="G354" i="60"/>
  <c r="H354" i="60"/>
  <c r="B355" i="60"/>
  <c r="C355" i="60"/>
  <c r="E355" i="60"/>
  <c r="G355" i="60"/>
  <c r="H355" i="60"/>
  <c r="B356" i="60"/>
  <c r="C356" i="60"/>
  <c r="E356" i="60"/>
  <c r="G356" i="60"/>
  <c r="H356" i="60"/>
  <c r="B360" i="60"/>
  <c r="C360" i="60"/>
  <c r="E360" i="60"/>
  <c r="G360" i="60"/>
  <c r="H360" i="60"/>
  <c r="B361" i="60"/>
  <c r="C361" i="60"/>
  <c r="E361" i="60"/>
  <c r="G361" i="60"/>
  <c r="H361" i="60"/>
  <c r="B362" i="60"/>
  <c r="C362" i="60"/>
  <c r="E362" i="60"/>
  <c r="G362" i="60"/>
  <c r="H362" i="60"/>
  <c r="B363" i="60"/>
  <c r="C363" i="60"/>
  <c r="E363" i="60"/>
  <c r="G363" i="60"/>
  <c r="H363" i="60"/>
  <c r="B364" i="60"/>
  <c r="C364" i="60"/>
  <c r="E364" i="60"/>
  <c r="G364" i="60"/>
  <c r="H364" i="60"/>
  <c r="B365" i="60"/>
  <c r="C365" i="60"/>
  <c r="E365" i="60"/>
  <c r="G365" i="60"/>
  <c r="H365" i="60"/>
  <c r="B366" i="60"/>
  <c r="C366" i="60"/>
  <c r="E366" i="60"/>
  <c r="G366" i="60"/>
  <c r="H366" i="60"/>
  <c r="B367" i="60"/>
  <c r="C367" i="60"/>
  <c r="E367" i="60"/>
  <c r="G367" i="60"/>
  <c r="H367" i="60"/>
  <c r="B368" i="60"/>
  <c r="C368" i="60"/>
  <c r="E368" i="60"/>
  <c r="G368" i="60"/>
  <c r="H368" i="60"/>
  <c r="B369" i="60"/>
  <c r="C369" i="60"/>
  <c r="E369" i="60"/>
  <c r="G369" i="60"/>
  <c r="H369" i="60"/>
  <c r="B370" i="60"/>
  <c r="C370" i="60"/>
  <c r="E370" i="60"/>
  <c r="G370" i="60"/>
  <c r="H370" i="60"/>
  <c r="B371" i="60"/>
  <c r="C371" i="60"/>
  <c r="E371" i="60"/>
  <c r="G371" i="60"/>
  <c r="H371" i="60"/>
  <c r="B375" i="60"/>
  <c r="C375" i="60"/>
  <c r="E375" i="60"/>
  <c r="G375" i="60"/>
  <c r="H375" i="60"/>
  <c r="B376" i="60"/>
  <c r="C376" i="60"/>
  <c r="E376" i="60"/>
  <c r="G376" i="60"/>
  <c r="H376" i="60"/>
  <c r="B377" i="60"/>
  <c r="C377" i="60"/>
  <c r="E377" i="60"/>
  <c r="G377" i="60"/>
  <c r="H377" i="60"/>
  <c r="B378" i="60"/>
  <c r="C378" i="60"/>
  <c r="E378" i="60"/>
  <c r="G378" i="60"/>
  <c r="H378" i="60"/>
  <c r="B379" i="60"/>
  <c r="C379" i="60"/>
  <c r="E379" i="60"/>
  <c r="G379" i="60"/>
  <c r="H379" i="60"/>
  <c r="B380" i="60"/>
  <c r="C380" i="60"/>
  <c r="E380" i="60"/>
  <c r="G380" i="60"/>
  <c r="H380" i="60"/>
  <c r="B381" i="60"/>
  <c r="C381" i="60"/>
  <c r="E381" i="60"/>
  <c r="G381" i="60"/>
  <c r="H381" i="60"/>
  <c r="B382" i="60"/>
  <c r="C382" i="60"/>
  <c r="E382" i="60"/>
  <c r="G382" i="60"/>
  <c r="H382" i="60"/>
  <c r="B383" i="60"/>
  <c r="C383" i="60"/>
  <c r="E383" i="60"/>
  <c r="G383" i="60"/>
  <c r="H383" i="60"/>
  <c r="B384" i="60"/>
  <c r="C384" i="60"/>
  <c r="E384" i="60"/>
  <c r="G384" i="60"/>
  <c r="H384" i="60"/>
  <c r="B385" i="60"/>
  <c r="C385" i="60"/>
  <c r="E385" i="60"/>
  <c r="G385" i="60"/>
  <c r="H385" i="60"/>
  <c r="B386" i="60"/>
  <c r="C386" i="60"/>
  <c r="E386" i="60"/>
  <c r="G386" i="60"/>
  <c r="H386" i="60"/>
  <c r="B390" i="60"/>
  <c r="C390" i="60"/>
  <c r="E390" i="60"/>
  <c r="G390" i="60"/>
  <c r="H390" i="60"/>
  <c r="B391" i="60"/>
  <c r="C391" i="60"/>
  <c r="E391" i="60"/>
  <c r="G391" i="60"/>
  <c r="H391" i="60"/>
  <c r="B392" i="60"/>
  <c r="C392" i="60"/>
  <c r="E392" i="60"/>
  <c r="G392" i="60"/>
  <c r="H392" i="60"/>
  <c r="B393" i="60"/>
  <c r="C393" i="60"/>
  <c r="E393" i="60"/>
  <c r="G393" i="60"/>
  <c r="H393" i="60"/>
  <c r="B394" i="60"/>
  <c r="C394" i="60"/>
  <c r="E394" i="60"/>
  <c r="G394" i="60"/>
  <c r="H394" i="60"/>
  <c r="B395" i="60"/>
  <c r="C395" i="60"/>
  <c r="E395" i="60"/>
  <c r="G395" i="60"/>
  <c r="H395" i="60"/>
  <c r="B396" i="60"/>
  <c r="C396" i="60"/>
  <c r="E396" i="60"/>
  <c r="G396" i="60"/>
  <c r="H396" i="60"/>
  <c r="B397" i="60"/>
  <c r="C397" i="60"/>
  <c r="E397" i="60"/>
  <c r="G397" i="60"/>
  <c r="H397" i="60"/>
  <c r="B398" i="60"/>
  <c r="C398" i="60"/>
  <c r="E398" i="60"/>
  <c r="G398" i="60"/>
  <c r="H398" i="60"/>
  <c r="B399" i="60"/>
  <c r="C399" i="60"/>
  <c r="E399" i="60"/>
  <c r="G399" i="60"/>
  <c r="H399" i="60"/>
  <c r="B400" i="60"/>
  <c r="C400" i="60"/>
  <c r="E400" i="60"/>
  <c r="G400" i="60"/>
  <c r="H400" i="60"/>
  <c r="B401" i="60"/>
  <c r="C401" i="60"/>
  <c r="E401" i="60"/>
  <c r="G401" i="60"/>
  <c r="H401" i="60"/>
  <c r="B405" i="60"/>
  <c r="C405" i="60"/>
  <c r="E405" i="60"/>
  <c r="G405" i="60"/>
  <c r="H405" i="60"/>
  <c r="B245" i="60"/>
  <c r="C245" i="60"/>
  <c r="D245" i="60"/>
  <c r="E245" i="60"/>
  <c r="G245" i="60"/>
  <c r="H245" i="60"/>
  <c r="B246" i="60"/>
  <c r="C246" i="60"/>
  <c r="D246" i="60"/>
  <c r="E246" i="60"/>
  <c r="G246" i="60"/>
  <c r="H246" i="60"/>
  <c r="B247" i="60"/>
  <c r="C247" i="60"/>
  <c r="D247" i="60"/>
  <c r="E247" i="60"/>
  <c r="G247" i="60"/>
  <c r="H247" i="60"/>
  <c r="B248" i="60"/>
  <c r="C248" i="60"/>
  <c r="D248" i="60"/>
  <c r="E248" i="60"/>
  <c r="G248" i="60"/>
  <c r="H248" i="60"/>
  <c r="B249" i="60"/>
  <c r="C249" i="60"/>
  <c r="D249" i="60"/>
  <c r="E249" i="60"/>
  <c r="G249" i="60"/>
  <c r="H249" i="60"/>
  <c r="B250" i="60"/>
  <c r="C250" i="60"/>
  <c r="D250" i="60"/>
  <c r="E250" i="60"/>
  <c r="G250" i="60"/>
  <c r="H250" i="60"/>
  <c r="B251" i="60"/>
  <c r="C251" i="60"/>
  <c r="D251" i="60"/>
  <c r="E251" i="60"/>
  <c r="G251" i="60"/>
  <c r="H251" i="60"/>
  <c r="B255" i="60"/>
  <c r="C255" i="60"/>
  <c r="E255" i="60"/>
  <c r="G255" i="60"/>
  <c r="H255" i="60"/>
  <c r="B256" i="60"/>
  <c r="C256" i="60"/>
  <c r="E256" i="60"/>
  <c r="G256" i="60"/>
  <c r="H256" i="60"/>
  <c r="B257" i="60"/>
  <c r="C257" i="60"/>
  <c r="E257" i="60"/>
  <c r="G257" i="60"/>
  <c r="H257" i="60"/>
  <c r="B258" i="60"/>
  <c r="C258" i="60"/>
  <c r="E258" i="60"/>
  <c r="G258" i="60"/>
  <c r="H258" i="60"/>
  <c r="B259" i="60"/>
  <c r="C259" i="60"/>
  <c r="E259" i="60"/>
  <c r="G259" i="60"/>
  <c r="H259" i="60"/>
  <c r="B260" i="60"/>
  <c r="C260" i="60"/>
  <c r="E260" i="60"/>
  <c r="G260" i="60"/>
  <c r="H260" i="60"/>
  <c r="B261" i="60"/>
  <c r="C261" i="60"/>
  <c r="E261" i="60"/>
  <c r="G261" i="60"/>
  <c r="H261" i="60"/>
  <c r="B262" i="60"/>
  <c r="C262" i="60"/>
  <c r="E262" i="60"/>
  <c r="G262" i="60"/>
  <c r="H262" i="60"/>
  <c r="B263" i="60"/>
  <c r="C263" i="60"/>
  <c r="E263" i="60"/>
  <c r="G263" i="60"/>
  <c r="H263" i="60"/>
  <c r="B264" i="60"/>
  <c r="C264" i="60"/>
  <c r="E264" i="60"/>
  <c r="G264" i="60"/>
  <c r="H264" i="60"/>
  <c r="B265" i="60"/>
  <c r="C265" i="60"/>
  <c r="E265" i="60"/>
  <c r="G265" i="60"/>
  <c r="H265" i="60"/>
  <c r="B266" i="60"/>
  <c r="C266" i="60"/>
  <c r="E266" i="60"/>
  <c r="G266" i="60"/>
  <c r="H266" i="60"/>
  <c r="B270" i="60"/>
  <c r="C270" i="60"/>
  <c r="E270" i="60"/>
  <c r="G270" i="60"/>
  <c r="H270" i="60"/>
  <c r="B271" i="60"/>
  <c r="C271" i="60"/>
  <c r="E271" i="60"/>
  <c r="G271" i="60"/>
  <c r="H271" i="60"/>
  <c r="B272" i="60"/>
  <c r="C272" i="60"/>
  <c r="E272" i="60"/>
  <c r="G272" i="60"/>
  <c r="H272" i="60"/>
  <c r="B273" i="60"/>
  <c r="C273" i="60"/>
  <c r="E273" i="60"/>
  <c r="G273" i="60"/>
  <c r="H273" i="60"/>
  <c r="B274" i="60"/>
  <c r="C274" i="60"/>
  <c r="E274" i="60"/>
  <c r="G274" i="60"/>
  <c r="H274" i="60"/>
  <c r="B275" i="60"/>
  <c r="C275" i="60"/>
  <c r="E275" i="60"/>
  <c r="G275" i="60"/>
  <c r="H275" i="60"/>
  <c r="B276" i="60"/>
  <c r="C276" i="60"/>
  <c r="E276" i="60"/>
  <c r="G276" i="60"/>
  <c r="H276" i="60"/>
  <c r="B277" i="60"/>
  <c r="C277" i="60"/>
  <c r="E277" i="60"/>
  <c r="G277" i="60"/>
  <c r="H277" i="60"/>
  <c r="B278" i="60"/>
  <c r="C278" i="60"/>
  <c r="E278" i="60"/>
  <c r="G278" i="60"/>
  <c r="H278" i="60"/>
  <c r="B279" i="60"/>
  <c r="C279" i="60"/>
  <c r="E279" i="60"/>
  <c r="G279" i="60"/>
  <c r="H279" i="60"/>
  <c r="B280" i="60"/>
  <c r="C280" i="60"/>
  <c r="E280" i="60"/>
  <c r="G280" i="60"/>
  <c r="H280" i="60"/>
  <c r="B281" i="60"/>
  <c r="C281" i="60"/>
  <c r="E281" i="60"/>
  <c r="G281" i="60"/>
  <c r="H281" i="60"/>
  <c r="B285" i="60"/>
  <c r="C285" i="60"/>
  <c r="E285" i="60"/>
  <c r="G285" i="60"/>
  <c r="H285" i="60"/>
  <c r="B286" i="60"/>
  <c r="C286" i="60"/>
  <c r="E286" i="60"/>
  <c r="G286" i="60"/>
  <c r="H286" i="60"/>
  <c r="B287" i="60"/>
  <c r="C287" i="60"/>
  <c r="E287" i="60"/>
  <c r="G287" i="60"/>
  <c r="H287" i="60"/>
  <c r="B288" i="60"/>
  <c r="C288" i="60"/>
  <c r="E288" i="60"/>
  <c r="G288" i="60"/>
  <c r="H288" i="60"/>
  <c r="B289" i="60"/>
  <c r="C289" i="60"/>
  <c r="E289" i="60"/>
  <c r="G289" i="60"/>
  <c r="H289" i="60"/>
  <c r="B290" i="60"/>
  <c r="C290" i="60"/>
  <c r="E290" i="60"/>
  <c r="G290" i="60"/>
  <c r="H290" i="60"/>
  <c r="B291" i="60"/>
  <c r="C291" i="60"/>
  <c r="E291" i="60"/>
  <c r="G291" i="60"/>
  <c r="H291" i="60"/>
  <c r="B292" i="60"/>
  <c r="C292" i="60"/>
  <c r="E292" i="60"/>
  <c r="G292" i="60"/>
  <c r="H292" i="60"/>
  <c r="B293" i="60"/>
  <c r="C293" i="60"/>
  <c r="E293" i="60"/>
  <c r="G293" i="60"/>
  <c r="H293" i="60"/>
  <c r="B294" i="60"/>
  <c r="C294" i="60"/>
  <c r="E294" i="60"/>
  <c r="G294" i="60"/>
  <c r="H294" i="60"/>
  <c r="B295" i="60"/>
  <c r="C295" i="60"/>
  <c r="E295" i="60"/>
  <c r="G295" i="60"/>
  <c r="H295" i="60"/>
  <c r="B296" i="60"/>
  <c r="C296" i="60"/>
  <c r="E296" i="60"/>
  <c r="G296" i="60"/>
  <c r="H296" i="60"/>
  <c r="B302" i="60"/>
  <c r="C302" i="60"/>
  <c r="E302" i="60"/>
  <c r="G302" i="60"/>
  <c r="H302" i="60"/>
  <c r="B303" i="60"/>
  <c r="C303" i="60"/>
  <c r="E303" i="60"/>
  <c r="G303" i="60"/>
  <c r="H303" i="60"/>
  <c r="B304" i="60"/>
  <c r="C304" i="60"/>
  <c r="E304" i="60"/>
  <c r="G304" i="60"/>
  <c r="H304" i="60"/>
  <c r="B305" i="60"/>
  <c r="C305" i="60"/>
  <c r="E305" i="60"/>
  <c r="G305" i="60"/>
  <c r="H305" i="60"/>
  <c r="B306" i="60"/>
  <c r="C306" i="60"/>
  <c r="E306" i="60"/>
  <c r="G306" i="60"/>
  <c r="H306" i="60"/>
  <c r="B307" i="60"/>
  <c r="C307" i="60"/>
  <c r="E307" i="60"/>
  <c r="G307" i="60"/>
  <c r="H307" i="60"/>
  <c r="B308" i="60"/>
  <c r="C308" i="60"/>
  <c r="E308" i="60"/>
  <c r="G308" i="60"/>
  <c r="H308" i="60"/>
  <c r="B309" i="60"/>
  <c r="C309" i="60"/>
  <c r="E309" i="60"/>
  <c r="G309" i="60"/>
  <c r="H309" i="60"/>
  <c r="B310" i="60"/>
  <c r="C310" i="60"/>
  <c r="E310" i="60"/>
  <c r="G310" i="60"/>
  <c r="H310" i="60"/>
  <c r="B311" i="60"/>
  <c r="C311" i="60"/>
  <c r="E311" i="60"/>
  <c r="G311" i="60"/>
  <c r="H311" i="60"/>
  <c r="B315" i="60"/>
  <c r="C315" i="60"/>
  <c r="E315" i="60"/>
  <c r="G315" i="60"/>
  <c r="H315" i="60"/>
  <c r="B316" i="60"/>
  <c r="C316" i="60"/>
  <c r="E316" i="60"/>
  <c r="G316" i="60"/>
  <c r="H316" i="60"/>
  <c r="B317" i="60"/>
  <c r="C317" i="60"/>
  <c r="E317" i="60"/>
  <c r="G317" i="60"/>
  <c r="H317" i="60"/>
  <c r="B318" i="60"/>
  <c r="C318" i="60"/>
  <c r="E318" i="60"/>
  <c r="G318" i="60"/>
  <c r="H318" i="60"/>
  <c r="B319" i="60"/>
  <c r="C319" i="60"/>
  <c r="E319" i="60"/>
  <c r="G319" i="60"/>
  <c r="H319" i="60"/>
  <c r="B320" i="60"/>
  <c r="C320" i="60"/>
  <c r="E320" i="60"/>
  <c r="G320" i="60"/>
  <c r="H320" i="60"/>
  <c r="B321" i="60"/>
  <c r="C321" i="60"/>
  <c r="E321" i="60"/>
  <c r="G321" i="60"/>
  <c r="H321" i="60"/>
  <c r="B322" i="60"/>
  <c r="C322" i="60"/>
  <c r="E322" i="60"/>
  <c r="G322" i="60"/>
  <c r="H322" i="60"/>
  <c r="B323" i="60"/>
  <c r="C323" i="60"/>
  <c r="E323" i="60"/>
  <c r="G323" i="60"/>
  <c r="H323" i="60"/>
  <c r="B324" i="60"/>
  <c r="C324" i="60"/>
  <c r="E324" i="60"/>
  <c r="G324" i="60"/>
  <c r="H324" i="60"/>
  <c r="B325" i="60"/>
  <c r="C325" i="60"/>
  <c r="E325" i="60"/>
  <c r="G325" i="60"/>
  <c r="H325" i="60"/>
  <c r="B326" i="60"/>
  <c r="C326" i="60"/>
  <c r="E326" i="60"/>
  <c r="G326" i="60"/>
  <c r="H326" i="60"/>
  <c r="B330" i="60"/>
  <c r="C330" i="60"/>
  <c r="E330" i="60"/>
  <c r="G330" i="60"/>
  <c r="H330" i="60"/>
  <c r="B331" i="60"/>
  <c r="C331" i="60"/>
  <c r="E331" i="60"/>
  <c r="G331" i="60"/>
  <c r="H331" i="60"/>
  <c r="B332" i="60"/>
  <c r="C332" i="60"/>
  <c r="E332" i="60"/>
  <c r="G332" i="60"/>
  <c r="H332" i="60"/>
  <c r="B333" i="60"/>
  <c r="C333" i="60"/>
  <c r="E333" i="60"/>
  <c r="G333" i="60"/>
  <c r="H333" i="60"/>
  <c r="B334" i="60"/>
  <c r="C334" i="60"/>
  <c r="E334" i="60"/>
  <c r="G334" i="60"/>
  <c r="H334" i="60"/>
  <c r="B335" i="60"/>
  <c r="C335" i="60"/>
  <c r="E335" i="60"/>
  <c r="G335" i="60"/>
  <c r="H335" i="60"/>
  <c r="B336" i="60"/>
  <c r="C336" i="60"/>
  <c r="E336" i="60"/>
  <c r="G336" i="60"/>
  <c r="H336" i="60"/>
  <c r="B337" i="60"/>
  <c r="C337" i="60"/>
  <c r="E337" i="60"/>
  <c r="G337" i="60"/>
  <c r="H337" i="60"/>
  <c r="B338" i="60"/>
  <c r="C338" i="60"/>
  <c r="E338" i="60"/>
  <c r="G338" i="60"/>
  <c r="H338" i="60"/>
  <c r="B339" i="60"/>
  <c r="C339" i="60"/>
  <c r="E339" i="60"/>
  <c r="G339" i="60"/>
  <c r="H339" i="60"/>
  <c r="B340" i="60"/>
  <c r="C340" i="60"/>
  <c r="E340" i="60"/>
  <c r="G340" i="60"/>
  <c r="H340" i="60"/>
  <c r="B341" i="60"/>
  <c r="C341" i="60"/>
  <c r="E341" i="60"/>
  <c r="G341" i="60"/>
  <c r="H341" i="60"/>
  <c r="B345" i="60"/>
  <c r="C345" i="60"/>
  <c r="E345" i="60"/>
  <c r="G345" i="60"/>
  <c r="H345" i="60"/>
  <c r="B346" i="60"/>
  <c r="C346" i="60"/>
  <c r="E346" i="60"/>
  <c r="G346" i="60"/>
  <c r="H346" i="60"/>
  <c r="B347" i="60"/>
  <c r="C347" i="60"/>
  <c r="E347" i="60"/>
  <c r="G347" i="60"/>
  <c r="H347" i="60"/>
  <c r="B348" i="60"/>
  <c r="C348" i="60"/>
  <c r="E348" i="60"/>
  <c r="G348" i="60"/>
  <c r="H348" i="60"/>
  <c r="B349" i="60"/>
  <c r="C349" i="60"/>
  <c r="E349" i="60"/>
  <c r="G349" i="60"/>
  <c r="H349" i="60"/>
  <c r="B350" i="60"/>
  <c r="C350" i="60"/>
  <c r="E350" i="60"/>
  <c r="G350" i="60"/>
  <c r="H350" i="60"/>
  <c r="B351" i="60"/>
  <c r="C351" i="60"/>
  <c r="E351" i="60"/>
  <c r="G351" i="60"/>
  <c r="H351" i="60"/>
  <c r="E238" i="60"/>
  <c r="H238" i="60" l="1"/>
  <c r="V346" i="60"/>
  <c r="P346" i="60"/>
  <c r="Y396" i="60"/>
  <c r="V396" i="60"/>
  <c r="P396" i="60"/>
  <c r="AD396" i="60" s="1"/>
  <c r="I385" i="60"/>
  <c r="V385" i="60"/>
  <c r="P385" i="60"/>
  <c r="AD385" i="60" s="1"/>
  <c r="Y411" i="60"/>
  <c r="V411" i="60"/>
  <c r="P411" i="60"/>
  <c r="AD411" i="60" s="1"/>
  <c r="V341" i="60"/>
  <c r="P341" i="60"/>
  <c r="V333" i="60"/>
  <c r="P333" i="60"/>
  <c r="AD333" i="60" s="1"/>
  <c r="V405" i="60"/>
  <c r="P405" i="60"/>
  <c r="AD405" i="60" s="1"/>
  <c r="V394" i="60"/>
  <c r="P394" i="60"/>
  <c r="AD394" i="60" s="1"/>
  <c r="Y383" i="60"/>
  <c r="P383" i="60"/>
  <c r="AD383" i="60" s="1"/>
  <c r="V383" i="60"/>
  <c r="V375" i="60"/>
  <c r="P375" i="60"/>
  <c r="AD375" i="60" s="1"/>
  <c r="V364" i="60"/>
  <c r="P364" i="60"/>
  <c r="Y353" i="60"/>
  <c r="V353" i="60"/>
  <c r="P353" i="60"/>
  <c r="AD353" i="60" s="1"/>
  <c r="I428" i="60"/>
  <c r="V428" i="60"/>
  <c r="P428" i="60"/>
  <c r="AD428" i="60" s="1"/>
  <c r="P420" i="60"/>
  <c r="V420" i="60"/>
  <c r="I409" i="60"/>
  <c r="V409" i="60"/>
  <c r="P409" i="60"/>
  <c r="AD409" i="60" s="1"/>
  <c r="J446" i="60"/>
  <c r="L446" i="60" s="1"/>
  <c r="P446" i="60"/>
  <c r="V446" i="60"/>
  <c r="P438" i="60"/>
  <c r="V438" i="60"/>
  <c r="I461" i="60"/>
  <c r="V461" i="60"/>
  <c r="P461" i="60"/>
  <c r="J397" i="60"/>
  <c r="L397" i="60" s="1"/>
  <c r="V397" i="60"/>
  <c r="P397" i="60"/>
  <c r="W386" i="60"/>
  <c r="V386" i="60"/>
  <c r="P386" i="60"/>
  <c r="V378" i="60"/>
  <c r="P378" i="60"/>
  <c r="AD378" i="60" s="1"/>
  <c r="P367" i="60"/>
  <c r="AD367" i="60" s="1"/>
  <c r="V367" i="60"/>
  <c r="V356" i="60"/>
  <c r="P356" i="60"/>
  <c r="V431" i="60"/>
  <c r="P431" i="60"/>
  <c r="Y452" i="60"/>
  <c r="V452" i="60"/>
  <c r="P452" i="60"/>
  <c r="AE456" i="60"/>
  <c r="V456" i="60"/>
  <c r="P456" i="60"/>
  <c r="V350" i="60"/>
  <c r="P350" i="60"/>
  <c r="AD350" i="60" s="1"/>
  <c r="V339" i="60"/>
  <c r="P339" i="60"/>
  <c r="AD339" i="60" s="1"/>
  <c r="V331" i="60"/>
  <c r="P331" i="60"/>
  <c r="AD331" i="60" s="1"/>
  <c r="V400" i="60"/>
  <c r="P400" i="60"/>
  <c r="V392" i="60"/>
  <c r="P392" i="60"/>
  <c r="AD392" i="60" s="1"/>
  <c r="AB381" i="60"/>
  <c r="V381" i="60"/>
  <c r="P381" i="60"/>
  <c r="AD381" i="60" s="1"/>
  <c r="J370" i="60"/>
  <c r="L370" i="60" s="1"/>
  <c r="V370" i="60"/>
  <c r="P370" i="60"/>
  <c r="AD370" i="60" s="1"/>
  <c r="Y362" i="60"/>
  <c r="V362" i="60"/>
  <c r="P362" i="60"/>
  <c r="Y437" i="60"/>
  <c r="P437" i="60"/>
  <c r="AD437" i="60" s="1"/>
  <c r="V437" i="60"/>
  <c r="J426" i="60"/>
  <c r="L426" i="60" s="1"/>
  <c r="P426" i="60"/>
  <c r="AD426" i="60" s="1"/>
  <c r="V426" i="60"/>
  <c r="P415" i="60"/>
  <c r="V415" i="60"/>
  <c r="J407" i="60"/>
  <c r="L407" i="60" s="1"/>
  <c r="V407" i="60"/>
  <c r="P407" i="60"/>
  <c r="AD407" i="60" s="1"/>
  <c r="I444" i="60"/>
  <c r="V444" i="60"/>
  <c r="P444" i="60"/>
  <c r="AD444" i="60" s="1"/>
  <c r="P459" i="60"/>
  <c r="V459" i="60"/>
  <c r="J336" i="60"/>
  <c r="L336" i="60" s="1"/>
  <c r="P336" i="60"/>
  <c r="AD336" i="60" s="1"/>
  <c r="V336" i="60"/>
  <c r="V423" i="60"/>
  <c r="P423" i="60"/>
  <c r="V412" i="60"/>
  <c r="P412" i="60"/>
  <c r="AD412" i="60" s="1"/>
  <c r="V441" i="60"/>
  <c r="P441" i="60"/>
  <c r="P345" i="60"/>
  <c r="AD345" i="60" s="1"/>
  <c r="V345" i="60"/>
  <c r="V334" i="60"/>
  <c r="P334" i="60"/>
  <c r="AD334" i="60" s="1"/>
  <c r="V395" i="60"/>
  <c r="P395" i="60"/>
  <c r="AD395" i="60" s="1"/>
  <c r="V384" i="60"/>
  <c r="P384" i="60"/>
  <c r="AD384" i="60" s="1"/>
  <c r="Y376" i="60"/>
  <c r="P376" i="60"/>
  <c r="AD376" i="60" s="1"/>
  <c r="V376" i="60"/>
  <c r="P365" i="60"/>
  <c r="V365" i="60"/>
  <c r="I354" i="60"/>
  <c r="V354" i="60"/>
  <c r="P354" i="60"/>
  <c r="AD354" i="60" s="1"/>
  <c r="I429" i="60"/>
  <c r="V429" i="60"/>
  <c r="P429" i="60"/>
  <c r="P421" i="60"/>
  <c r="AD421" i="60" s="1"/>
  <c r="V421" i="60"/>
  <c r="AA410" i="60"/>
  <c r="P410" i="60"/>
  <c r="AD410" i="60" s="1"/>
  <c r="V410" i="60"/>
  <c r="P450" i="60"/>
  <c r="AD450" i="60" s="1"/>
  <c r="V450" i="60"/>
  <c r="P439" i="60"/>
  <c r="AD439" i="60" s="1"/>
  <c r="V439" i="60"/>
  <c r="Y454" i="60"/>
  <c r="V454" i="60"/>
  <c r="P454" i="60"/>
  <c r="J347" i="60"/>
  <c r="L347" i="60" s="1"/>
  <c r="P347" i="60"/>
  <c r="AD347" i="60" s="1"/>
  <c r="V347" i="60"/>
  <c r="Y348" i="60"/>
  <c r="V348" i="60"/>
  <c r="P348" i="60"/>
  <c r="V337" i="60"/>
  <c r="P337" i="60"/>
  <c r="AD337" i="60" s="1"/>
  <c r="P390" i="60"/>
  <c r="AD390" i="60" s="1"/>
  <c r="V390" i="60"/>
  <c r="J379" i="60"/>
  <c r="L379" i="60" s="1"/>
  <c r="P379" i="60"/>
  <c r="AD379" i="60" s="1"/>
  <c r="V379" i="60"/>
  <c r="AB368" i="60"/>
  <c r="V368" i="60"/>
  <c r="P368" i="60"/>
  <c r="AD368" i="60" s="1"/>
  <c r="P435" i="60"/>
  <c r="AD435" i="60" s="1"/>
  <c r="V435" i="60"/>
  <c r="V424" i="60"/>
  <c r="P424" i="60"/>
  <c r="AD424" i="60" s="1"/>
  <c r="P413" i="60"/>
  <c r="V413" i="60"/>
  <c r="Y453" i="60"/>
  <c r="V453" i="60"/>
  <c r="P453" i="60"/>
  <c r="P442" i="60"/>
  <c r="AD442" i="60" s="1"/>
  <c r="V442" i="60"/>
  <c r="J457" i="60"/>
  <c r="L457" i="60" s="1"/>
  <c r="P457" i="60"/>
  <c r="V457" i="60"/>
  <c r="I398" i="60"/>
  <c r="V398" i="60"/>
  <c r="P398" i="60"/>
  <c r="AD398" i="60" s="1"/>
  <c r="P360" i="60"/>
  <c r="AD360" i="60" s="1"/>
  <c r="V360" i="60"/>
  <c r="P351" i="60"/>
  <c r="V351" i="60"/>
  <c r="J340" i="60"/>
  <c r="L340" i="60" s="1"/>
  <c r="V340" i="60"/>
  <c r="P340" i="60"/>
  <c r="AD340" i="60" s="1"/>
  <c r="J332" i="60"/>
  <c r="L332" i="60" s="1"/>
  <c r="V332" i="60"/>
  <c r="P332" i="60"/>
  <c r="AD332" i="60" s="1"/>
  <c r="V401" i="60"/>
  <c r="P401" i="60"/>
  <c r="P393" i="60"/>
  <c r="V393" i="60"/>
  <c r="V382" i="60"/>
  <c r="P382" i="60"/>
  <c r="AD382" i="60" s="1"/>
  <c r="P371" i="60"/>
  <c r="AD371" i="60" s="1"/>
  <c r="V371" i="60"/>
  <c r="V363" i="60"/>
  <c r="P363" i="60"/>
  <c r="AD363" i="60" s="1"/>
  <c r="V352" i="60"/>
  <c r="P352" i="60"/>
  <c r="V427" i="60"/>
  <c r="P427" i="60"/>
  <c r="AD427" i="60" s="1"/>
  <c r="Y416" i="60"/>
  <c r="P416" i="60"/>
  <c r="AD416" i="60" s="1"/>
  <c r="V416" i="60"/>
  <c r="Y408" i="60"/>
  <c r="V408" i="60"/>
  <c r="P408" i="60"/>
  <c r="AD408" i="60" s="1"/>
  <c r="I445" i="60"/>
  <c r="P445" i="60"/>
  <c r="AD445" i="60" s="1"/>
  <c r="V445" i="60"/>
  <c r="W460" i="60"/>
  <c r="V460" i="60"/>
  <c r="P460" i="60"/>
  <c r="V335" i="60"/>
  <c r="P335" i="60"/>
  <c r="AD335" i="60" s="1"/>
  <c r="V366" i="60"/>
  <c r="P366" i="60"/>
  <c r="AD366" i="60" s="1"/>
  <c r="J430" i="60"/>
  <c r="L430" i="60" s="1"/>
  <c r="V430" i="60"/>
  <c r="P430" i="60"/>
  <c r="AC422" i="60"/>
  <c r="V422" i="60"/>
  <c r="P422" i="60"/>
  <c r="Y451" i="60"/>
  <c r="P451" i="60"/>
  <c r="V451" i="60"/>
  <c r="Y440" i="60"/>
  <c r="V440" i="60"/>
  <c r="P440" i="60"/>
  <c r="AD440" i="60" s="1"/>
  <c r="J455" i="60"/>
  <c r="L455" i="60" s="1"/>
  <c r="V455" i="60"/>
  <c r="P455" i="60"/>
  <c r="J377" i="60"/>
  <c r="L377" i="60" s="1"/>
  <c r="P377" i="60"/>
  <c r="AD377" i="60" s="1"/>
  <c r="V377" i="60"/>
  <c r="J355" i="60"/>
  <c r="L355" i="60" s="1"/>
  <c r="V355" i="60"/>
  <c r="P355" i="60"/>
  <c r="AD355" i="60" s="1"/>
  <c r="I349" i="60"/>
  <c r="V349" i="60"/>
  <c r="P349" i="60"/>
  <c r="AD349" i="60" s="1"/>
  <c r="I338" i="60"/>
  <c r="P338" i="60"/>
  <c r="AD338" i="60" s="1"/>
  <c r="V338" i="60"/>
  <c r="V330" i="60"/>
  <c r="P330" i="60"/>
  <c r="X399" i="60"/>
  <c r="V399" i="60"/>
  <c r="P399" i="60"/>
  <c r="AD399" i="60" s="1"/>
  <c r="V391" i="60"/>
  <c r="P391" i="60"/>
  <c r="AD391" i="60" s="1"/>
  <c r="V380" i="60"/>
  <c r="P380" i="60"/>
  <c r="AD380" i="60" s="1"/>
  <c r="I369" i="60"/>
  <c r="V369" i="60"/>
  <c r="P369" i="60"/>
  <c r="AD369" i="60" s="1"/>
  <c r="I361" i="60"/>
  <c r="P361" i="60"/>
  <c r="AD361" i="60" s="1"/>
  <c r="V361" i="60"/>
  <c r="V436" i="60"/>
  <c r="P436" i="60"/>
  <c r="AD436" i="60" s="1"/>
  <c r="V425" i="60"/>
  <c r="P425" i="60"/>
  <c r="AD425" i="60" s="1"/>
  <c r="V414" i="60"/>
  <c r="P414" i="60"/>
  <c r="AD414" i="60" s="1"/>
  <c r="V406" i="60"/>
  <c r="P406" i="60"/>
  <c r="AD406" i="60" s="1"/>
  <c r="P443" i="60"/>
  <c r="AD443" i="60" s="1"/>
  <c r="V443" i="60"/>
  <c r="V458" i="60"/>
  <c r="P458" i="60"/>
  <c r="AD458" i="60" s="1"/>
  <c r="J317" i="60"/>
  <c r="L317" i="60" s="1"/>
  <c r="V317" i="60"/>
  <c r="P317" i="60"/>
  <c r="AD317" i="60" s="1"/>
  <c r="AC263" i="60"/>
  <c r="V263" i="60"/>
  <c r="P263" i="60"/>
  <c r="AD263" i="60" s="1"/>
  <c r="J320" i="60"/>
  <c r="L320" i="60" s="1"/>
  <c r="V320" i="60"/>
  <c r="P320" i="60"/>
  <c r="AD320" i="60" s="1"/>
  <c r="AC309" i="60"/>
  <c r="P309" i="60"/>
  <c r="AD309" i="60" s="1"/>
  <c r="V309" i="60"/>
  <c r="I296" i="60"/>
  <c r="V296" i="60"/>
  <c r="P296" i="60"/>
  <c r="I288" i="60"/>
  <c r="V288" i="60"/>
  <c r="P288" i="60"/>
  <c r="AD288" i="60" s="1"/>
  <c r="V277" i="60"/>
  <c r="P277" i="60"/>
  <c r="AD277" i="60" s="1"/>
  <c r="V266" i="60"/>
  <c r="P266" i="60"/>
  <c r="AD266" i="60" s="1"/>
  <c r="V258" i="60"/>
  <c r="P258" i="60"/>
  <c r="AD258" i="60" s="1"/>
  <c r="J271" i="60"/>
  <c r="L271" i="60" s="1"/>
  <c r="V271" i="60"/>
  <c r="P271" i="60"/>
  <c r="AD271" i="60" s="1"/>
  <c r="I323" i="60"/>
  <c r="V323" i="60"/>
  <c r="P323" i="60"/>
  <c r="P315" i="60"/>
  <c r="AD315" i="60" s="1"/>
  <c r="V315" i="60"/>
  <c r="Y304" i="60"/>
  <c r="V304" i="60"/>
  <c r="P304" i="60"/>
  <c r="AD304" i="60" s="1"/>
  <c r="J291" i="60"/>
  <c r="L291" i="60" s="1"/>
  <c r="V291" i="60"/>
  <c r="P291" i="60"/>
  <c r="AD291" i="60" s="1"/>
  <c r="I280" i="60"/>
  <c r="V280" i="60"/>
  <c r="P280" i="60"/>
  <c r="AD280" i="60" s="1"/>
  <c r="AB272" i="60"/>
  <c r="P272" i="60"/>
  <c r="AD272" i="60" s="1"/>
  <c r="V272" i="60"/>
  <c r="I261" i="60"/>
  <c r="P261" i="60"/>
  <c r="AD261" i="60" s="1"/>
  <c r="V261" i="60"/>
  <c r="AC290" i="60"/>
  <c r="V290" i="60"/>
  <c r="P290" i="60"/>
  <c r="AD290" i="60" s="1"/>
  <c r="V306" i="60"/>
  <c r="P306" i="60"/>
  <c r="AD306" i="60" s="1"/>
  <c r="V274" i="60"/>
  <c r="P274" i="60"/>
  <c r="AD274" i="60" s="1"/>
  <c r="V326" i="60"/>
  <c r="P326" i="60"/>
  <c r="J318" i="60"/>
  <c r="L318" i="60" s="1"/>
  <c r="V318" i="60"/>
  <c r="P318" i="60"/>
  <c r="AD318" i="60" s="1"/>
  <c r="I307" i="60"/>
  <c r="V307" i="60"/>
  <c r="P307" i="60"/>
  <c r="AD307" i="60" s="1"/>
  <c r="P294" i="60"/>
  <c r="AD294" i="60" s="1"/>
  <c r="V294" i="60"/>
  <c r="I286" i="60"/>
  <c r="P286" i="60"/>
  <c r="AD286" i="60" s="1"/>
  <c r="V286" i="60"/>
  <c r="V275" i="60"/>
  <c r="P275" i="60"/>
  <c r="AD275" i="60" s="1"/>
  <c r="V264" i="60"/>
  <c r="P264" i="60"/>
  <c r="V256" i="60"/>
  <c r="P256" i="60"/>
  <c r="AD256" i="60" s="1"/>
  <c r="V279" i="60"/>
  <c r="P279" i="60"/>
  <c r="AD279" i="60" s="1"/>
  <c r="V285" i="60"/>
  <c r="P285" i="60"/>
  <c r="AD285" i="60" s="1"/>
  <c r="I321" i="60"/>
  <c r="V321" i="60"/>
  <c r="P321" i="60"/>
  <c r="J310" i="60"/>
  <c r="L310" i="60" s="1"/>
  <c r="V310" i="60"/>
  <c r="P310" i="60"/>
  <c r="AD310" i="60" s="1"/>
  <c r="V302" i="60"/>
  <c r="P302" i="60"/>
  <c r="AD302" i="60" s="1"/>
  <c r="V289" i="60"/>
  <c r="P289" i="60"/>
  <c r="AD289" i="60" s="1"/>
  <c r="Y278" i="60"/>
  <c r="P278" i="60"/>
  <c r="AD278" i="60" s="1"/>
  <c r="V278" i="60"/>
  <c r="P270" i="60"/>
  <c r="AD270" i="60" s="1"/>
  <c r="V270" i="60"/>
  <c r="P259" i="60"/>
  <c r="AD259" i="60" s="1"/>
  <c r="V259" i="60"/>
  <c r="I322" i="60"/>
  <c r="V322" i="60"/>
  <c r="P322" i="60"/>
  <c r="AD322" i="60" s="1"/>
  <c r="I311" i="60"/>
  <c r="P311" i="60"/>
  <c r="AD311" i="60" s="1"/>
  <c r="V311" i="60"/>
  <c r="I303" i="60"/>
  <c r="P303" i="60"/>
  <c r="AD303" i="60" s="1"/>
  <c r="V303" i="60"/>
  <c r="V293" i="60"/>
  <c r="P293" i="60"/>
  <c r="AD293" i="60" s="1"/>
  <c r="P255" i="60"/>
  <c r="AD255" i="60" s="1"/>
  <c r="V255" i="60"/>
  <c r="V324" i="60"/>
  <c r="P324" i="60"/>
  <c r="AD324" i="60" s="1"/>
  <c r="J316" i="60"/>
  <c r="L316" i="60" s="1"/>
  <c r="V316" i="60"/>
  <c r="P316" i="60"/>
  <c r="AD316" i="60" s="1"/>
  <c r="P305" i="60"/>
  <c r="AD305" i="60" s="1"/>
  <c r="V305" i="60"/>
  <c r="I292" i="60"/>
  <c r="P292" i="60"/>
  <c r="AD292" i="60" s="1"/>
  <c r="V292" i="60"/>
  <c r="I281" i="60"/>
  <c r="V281" i="60"/>
  <c r="P281" i="60"/>
  <c r="I273" i="60"/>
  <c r="V273" i="60"/>
  <c r="P273" i="60"/>
  <c r="AD273" i="60" s="1"/>
  <c r="I262" i="60"/>
  <c r="V262" i="60"/>
  <c r="P262" i="60"/>
  <c r="AD262" i="60" s="1"/>
  <c r="V260" i="60"/>
  <c r="P260" i="60"/>
  <c r="AD260" i="60" s="1"/>
  <c r="J325" i="60"/>
  <c r="L325" i="60" s="1"/>
  <c r="V325" i="60"/>
  <c r="P325" i="60"/>
  <c r="AD325" i="60" s="1"/>
  <c r="Y319" i="60"/>
  <c r="P319" i="60"/>
  <c r="AD319" i="60" s="1"/>
  <c r="V319" i="60"/>
  <c r="V308" i="60"/>
  <c r="P308" i="60"/>
  <c r="J295" i="60"/>
  <c r="L295" i="60" s="1"/>
  <c r="V295" i="60"/>
  <c r="P295" i="60"/>
  <c r="AD295" i="60" s="1"/>
  <c r="V287" i="60"/>
  <c r="P287" i="60"/>
  <c r="AD287" i="60" s="1"/>
  <c r="AA276" i="60"/>
  <c r="V276" i="60"/>
  <c r="P276" i="60"/>
  <c r="AD276" i="60" s="1"/>
  <c r="AB265" i="60"/>
  <c r="V265" i="60"/>
  <c r="P265" i="60"/>
  <c r="AD265" i="60" s="1"/>
  <c r="AB257" i="60"/>
  <c r="P257" i="60"/>
  <c r="AD257" i="60" s="1"/>
  <c r="V257" i="60"/>
  <c r="W248" i="60"/>
  <c r="P248" i="60"/>
  <c r="AD248" i="60" s="1"/>
  <c r="V248" i="60"/>
  <c r="P249" i="60"/>
  <c r="AD249" i="60" s="1"/>
  <c r="V249" i="60"/>
  <c r="J245" i="60"/>
  <c r="L245" i="60" s="1"/>
  <c r="P245" i="60"/>
  <c r="AD245" i="60" s="1"/>
  <c r="V245" i="60"/>
  <c r="P250" i="60"/>
  <c r="AD250" i="60" s="1"/>
  <c r="V250" i="60"/>
  <c r="J246" i="60"/>
  <c r="L246" i="60" s="1"/>
  <c r="P246" i="60"/>
  <c r="AD246" i="60" s="1"/>
  <c r="V246" i="60"/>
  <c r="P251" i="60"/>
  <c r="AD251" i="60" s="1"/>
  <c r="V251" i="60"/>
  <c r="I247" i="60"/>
  <c r="P247" i="60"/>
  <c r="AD247" i="60" s="1"/>
  <c r="V247" i="60"/>
  <c r="J450" i="60"/>
  <c r="L450" i="60" s="1"/>
  <c r="H448" i="60"/>
  <c r="Y435" i="60"/>
  <c r="H433" i="60"/>
  <c r="AA420" i="60"/>
  <c r="H418" i="60"/>
  <c r="I405" i="60"/>
  <c r="H403" i="60"/>
  <c r="I390" i="60"/>
  <c r="H388" i="60"/>
  <c r="Y375" i="60"/>
  <c r="H373" i="60"/>
  <c r="H358" i="60"/>
  <c r="H343" i="60"/>
  <c r="I315" i="60"/>
  <c r="H313" i="60"/>
  <c r="H298" i="60"/>
  <c r="H328" i="60"/>
  <c r="H268" i="60"/>
  <c r="H283" i="60"/>
  <c r="H253" i="60"/>
  <c r="AE401" i="60"/>
  <c r="AE414" i="60"/>
  <c r="AB461" i="60"/>
  <c r="AC439" i="60"/>
  <c r="AA456" i="60"/>
  <c r="Z334" i="60"/>
  <c r="J409" i="60"/>
  <c r="L409" i="60" s="1"/>
  <c r="AA288" i="60"/>
  <c r="AC429" i="60"/>
  <c r="Z457" i="60"/>
  <c r="W461" i="60"/>
  <c r="X288" i="60"/>
  <c r="Y322" i="60"/>
  <c r="AC288" i="60"/>
  <c r="AE331" i="60"/>
  <c r="AE247" i="60"/>
  <c r="AC424" i="60"/>
  <c r="Y320" i="60"/>
  <c r="AE248" i="60"/>
  <c r="AA424" i="60"/>
  <c r="Y334" i="60"/>
  <c r="AC248" i="60"/>
  <c r="AC247" i="60"/>
  <c r="Z378" i="60"/>
  <c r="W429" i="60"/>
  <c r="AC413" i="60"/>
  <c r="Y413" i="60"/>
  <c r="AC334" i="60"/>
  <c r="AB322" i="60"/>
  <c r="Z322" i="60"/>
  <c r="AB288" i="60"/>
  <c r="W288" i="60"/>
  <c r="AA261" i="60"/>
  <c r="AB393" i="60"/>
  <c r="Z379" i="60"/>
  <c r="Y378" i="60"/>
  <c r="W424" i="60"/>
  <c r="AB413" i="60"/>
  <c r="I413" i="60"/>
  <c r="Z407" i="60"/>
  <c r="AB445" i="60"/>
  <c r="AC426" i="60"/>
  <c r="Y347" i="60"/>
  <c r="AC322" i="60"/>
  <c r="X322" i="60"/>
  <c r="Y288" i="60"/>
  <c r="AE288" i="60"/>
  <c r="AE393" i="60"/>
  <c r="AC378" i="60"/>
  <c r="AE378" i="60"/>
  <c r="Y426" i="60"/>
  <c r="AB424" i="60"/>
  <c r="AC416" i="60"/>
  <c r="X413" i="60"/>
  <c r="Y261" i="60"/>
  <c r="AC428" i="60"/>
  <c r="AC335" i="60"/>
  <c r="AE261" i="60"/>
  <c r="W261" i="60"/>
  <c r="Y428" i="60"/>
  <c r="AC347" i="60"/>
  <c r="W335" i="60"/>
  <c r="AA323" i="60"/>
  <c r="AC261" i="60"/>
  <c r="Z258" i="60"/>
  <c r="AC398" i="60"/>
  <c r="AC370" i="60"/>
  <c r="X424" i="60"/>
  <c r="AE335" i="60"/>
  <c r="AE323" i="60"/>
  <c r="AE385" i="60"/>
  <c r="Z370" i="60"/>
  <c r="AB446" i="60"/>
  <c r="AA335" i="60"/>
  <c r="Y323" i="60"/>
  <c r="Z335" i="60"/>
  <c r="J335" i="60"/>
  <c r="L335" i="60" s="1"/>
  <c r="AE324" i="60"/>
  <c r="AC323" i="60"/>
  <c r="X323" i="60"/>
  <c r="AB315" i="60"/>
  <c r="AC303" i="60"/>
  <c r="AB255" i="60"/>
  <c r="AA385" i="60"/>
  <c r="X370" i="60"/>
  <c r="AE354" i="60"/>
  <c r="AC408" i="60"/>
  <c r="AA450" i="60"/>
  <c r="Z446" i="60"/>
  <c r="Y335" i="60"/>
  <c r="I335" i="60"/>
  <c r="AB323" i="60"/>
  <c r="W323" i="60"/>
  <c r="X315" i="60"/>
  <c r="AB293" i="60"/>
  <c r="Y270" i="60"/>
  <c r="AA405" i="60"/>
  <c r="Y386" i="60"/>
  <c r="W385" i="60"/>
  <c r="AA367" i="60"/>
  <c r="AA354" i="60"/>
  <c r="Y450" i="60"/>
  <c r="AC349" i="60"/>
  <c r="AE349" i="60"/>
  <c r="AC338" i="60"/>
  <c r="W320" i="60"/>
  <c r="AA315" i="60"/>
  <c r="W315" i="60"/>
  <c r="W293" i="60"/>
  <c r="Y279" i="60"/>
  <c r="AB273" i="60"/>
  <c r="AC266" i="60"/>
  <c r="AC262" i="60"/>
  <c r="W258" i="60"/>
  <c r="Y405" i="60"/>
  <c r="AA398" i="60"/>
  <c r="AE397" i="60"/>
  <c r="Z385" i="60"/>
  <c r="Y379" i="60"/>
  <c r="Y370" i="60"/>
  <c r="AE367" i="60"/>
  <c r="Y367" i="60"/>
  <c r="AB428" i="60"/>
  <c r="X428" i="60"/>
  <c r="X407" i="60"/>
  <c r="Y445" i="60"/>
  <c r="AC385" i="60"/>
  <c r="Y385" i="60"/>
  <c r="W367" i="60"/>
  <c r="AC355" i="60"/>
  <c r="AC352" i="60"/>
  <c r="AE428" i="60"/>
  <c r="AA428" i="60"/>
  <c r="W428" i="60"/>
  <c r="AC407" i="60"/>
  <c r="AB443" i="60"/>
  <c r="AA350" i="60"/>
  <c r="Y349" i="60"/>
  <c r="Y338" i="60"/>
  <c r="Z315" i="60"/>
  <c r="AB310" i="60"/>
  <c r="AC280" i="60"/>
  <c r="AA266" i="60"/>
  <c r="AE405" i="60"/>
  <c r="W405" i="60"/>
  <c r="Y398" i="60"/>
  <c r="AC397" i="60"/>
  <c r="Z350" i="60"/>
  <c r="W349" i="60"/>
  <c r="Z347" i="60"/>
  <c r="AC320" i="60"/>
  <c r="AE320" i="60"/>
  <c r="AC315" i="60"/>
  <c r="Y315" i="60"/>
  <c r="AB280" i="60"/>
  <c r="W266" i="60"/>
  <c r="W257" i="60"/>
  <c r="AA245" i="60"/>
  <c r="AC405" i="60"/>
  <c r="AB397" i="60"/>
  <c r="AE392" i="60"/>
  <c r="AB385" i="60"/>
  <c r="X385" i="60"/>
  <c r="Y371" i="60"/>
  <c r="AB370" i="60"/>
  <c r="AC367" i="60"/>
  <c r="Z355" i="60"/>
  <c r="Y352" i="60"/>
  <c r="Z429" i="60"/>
  <c r="Z428" i="60"/>
  <c r="AB407" i="60"/>
  <c r="AC444" i="60"/>
  <c r="AA461" i="60"/>
  <c r="Y350" i="60"/>
  <c r="AB349" i="60"/>
  <c r="W339" i="60"/>
  <c r="AC293" i="60"/>
  <c r="Y293" i="60"/>
  <c r="J293" i="60"/>
  <c r="L293" i="60" s="1"/>
  <c r="Y281" i="60"/>
  <c r="I248" i="60"/>
  <c r="AC384" i="60"/>
  <c r="AC350" i="60"/>
  <c r="AA349" i="60"/>
  <c r="J349" i="60"/>
  <c r="L349" i="60" s="1"/>
  <c r="AB346" i="60"/>
  <c r="AC340" i="60"/>
  <c r="Z330" i="60"/>
  <c r="Y355" i="60"/>
  <c r="J428" i="60"/>
  <c r="L428" i="60" s="1"/>
  <c r="AE424" i="60"/>
  <c r="AE293" i="60"/>
  <c r="AA293" i="60"/>
  <c r="AB292" i="60"/>
  <c r="Y273" i="60"/>
  <c r="Z248" i="60"/>
  <c r="AA395" i="60"/>
  <c r="J385" i="60"/>
  <c r="L385" i="60" s="1"/>
  <c r="AC362" i="60"/>
  <c r="AB360" i="60"/>
  <c r="X355" i="60"/>
  <c r="AA409" i="60"/>
  <c r="X446" i="60"/>
  <c r="AE445" i="60"/>
  <c r="X445" i="60"/>
  <c r="Z443" i="60"/>
  <c r="AB459" i="60"/>
  <c r="AA331" i="60"/>
  <c r="J315" i="60"/>
  <c r="L315" i="60" s="1"/>
  <c r="X295" i="60"/>
  <c r="Z293" i="60"/>
  <c r="AA292" i="60"/>
  <c r="J288" i="60"/>
  <c r="L288" i="60" s="1"/>
  <c r="Y248" i="60"/>
  <c r="W246" i="60"/>
  <c r="W378" i="60"/>
  <c r="AD362" i="60"/>
  <c r="J424" i="60"/>
  <c r="L424" i="60" s="1"/>
  <c r="W409" i="60"/>
  <c r="AC406" i="60"/>
  <c r="AC445" i="60"/>
  <c r="W443" i="60"/>
  <c r="X459" i="60"/>
  <c r="AB457" i="60"/>
  <c r="Y331" i="60"/>
  <c r="AC319" i="60"/>
  <c r="AB317" i="60"/>
  <c r="Y311" i="60"/>
  <c r="Y307" i="60"/>
  <c r="Y303" i="60"/>
  <c r="AC295" i="60"/>
  <c r="AA277" i="60"/>
  <c r="J266" i="60"/>
  <c r="L266" i="60" s="1"/>
  <c r="AB246" i="60"/>
  <c r="X397" i="60"/>
  <c r="Z393" i="60"/>
  <c r="Z392" i="60"/>
  <c r="I386" i="60"/>
  <c r="AB364" i="60"/>
  <c r="AC361" i="60"/>
  <c r="AE350" i="60"/>
  <c r="AA324" i="60"/>
  <c r="Y271" i="60"/>
  <c r="Y266" i="60"/>
  <c r="I266" i="60"/>
  <c r="Y392" i="60"/>
  <c r="J378" i="60"/>
  <c r="L378" i="60" s="1"/>
  <c r="AC375" i="60"/>
  <c r="Y369" i="60"/>
  <c r="AC366" i="60"/>
  <c r="AB355" i="60"/>
  <c r="AC354" i="60"/>
  <c r="I334" i="60"/>
  <c r="J331" i="60"/>
  <c r="L331" i="60" s="1"/>
  <c r="Y245" i="60"/>
  <c r="J350" i="60"/>
  <c r="L350" i="60" s="1"/>
  <c r="AE311" i="60"/>
  <c r="AC307" i="60"/>
  <c r="I293" i="60"/>
  <c r="W292" i="60"/>
  <c r="Y397" i="60"/>
  <c r="AA393" i="60"/>
  <c r="AA392" i="60"/>
  <c r="AA378" i="60"/>
  <c r="AA371" i="60"/>
  <c r="I370" i="60"/>
  <c r="J367" i="60"/>
  <c r="L367" i="60" s="1"/>
  <c r="AE361" i="60"/>
  <c r="Z459" i="60"/>
  <c r="AD457" i="60"/>
  <c r="Y455" i="60"/>
  <c r="W346" i="60"/>
  <c r="AA436" i="60"/>
  <c r="J436" i="60"/>
  <c r="L436" i="60" s="1"/>
  <c r="J421" i="60"/>
  <c r="L421" i="60" s="1"/>
  <c r="W421" i="60"/>
  <c r="I421" i="60"/>
  <c r="AC421" i="60"/>
  <c r="Y305" i="60"/>
  <c r="I289" i="60"/>
  <c r="Z289" i="60"/>
  <c r="AC289" i="60"/>
  <c r="X250" i="60"/>
  <c r="AB250" i="60"/>
  <c r="I250" i="60"/>
  <c r="Z250" i="60"/>
  <c r="J250" i="60"/>
  <c r="L250" i="60" s="1"/>
  <c r="W250" i="60"/>
  <c r="AA250" i="60"/>
  <c r="AE250" i="60"/>
  <c r="W425" i="60"/>
  <c r="AE425" i="60"/>
  <c r="Y415" i="60"/>
  <c r="I415" i="60"/>
  <c r="AC415" i="60"/>
  <c r="AD415" i="60"/>
  <c r="Y442" i="60"/>
  <c r="J442" i="60"/>
  <c r="L442" i="60" s="1"/>
  <c r="AE442" i="60"/>
  <c r="W442" i="60"/>
  <c r="AA346" i="60"/>
  <c r="Z340" i="60"/>
  <c r="AC339" i="60"/>
  <c r="AB338" i="60"/>
  <c r="X338" i="60"/>
  <c r="Y336" i="60"/>
  <c r="Z332" i="60"/>
  <c r="AC331" i="60"/>
  <c r="W331" i="60"/>
  <c r="I331" i="60"/>
  <c r="AC324" i="60"/>
  <c r="J306" i="60"/>
  <c r="L306" i="60" s="1"/>
  <c r="AB306" i="60"/>
  <c r="I276" i="60"/>
  <c r="Y276" i="60"/>
  <c r="AE276" i="60"/>
  <c r="W276" i="60"/>
  <c r="AB276" i="60"/>
  <c r="X276" i="60"/>
  <c r="AC276" i="60"/>
  <c r="I272" i="60"/>
  <c r="Y272" i="60"/>
  <c r="X272" i="60"/>
  <c r="J265" i="60"/>
  <c r="L265" i="60" s="1"/>
  <c r="AA265" i="60"/>
  <c r="AE265" i="60"/>
  <c r="W265" i="60"/>
  <c r="Y256" i="60"/>
  <c r="J255" i="60"/>
  <c r="L255" i="60" s="1"/>
  <c r="Z255" i="60"/>
  <c r="I255" i="60"/>
  <c r="X255" i="60"/>
  <c r="AC255" i="60"/>
  <c r="Y255" i="60"/>
  <c r="AC250" i="60"/>
  <c r="I380" i="60"/>
  <c r="Y380" i="60"/>
  <c r="AC380" i="60"/>
  <c r="J364" i="60"/>
  <c r="L364" i="60" s="1"/>
  <c r="AD364" i="60"/>
  <c r="Z364" i="60"/>
  <c r="I364" i="60"/>
  <c r="X364" i="60"/>
  <c r="AC364" i="60"/>
  <c r="Y364" i="60"/>
  <c r="I431" i="60"/>
  <c r="AD431" i="60"/>
  <c r="AC431" i="60"/>
  <c r="W453" i="60"/>
  <c r="AE453" i="60"/>
  <c r="J453" i="60"/>
  <c r="L453" i="60" s="1"/>
  <c r="AA453" i="60"/>
  <c r="AD453" i="60"/>
  <c r="AC453" i="60"/>
  <c r="X439" i="60"/>
  <c r="AB439" i="60"/>
  <c r="I439" i="60"/>
  <c r="Z439" i="60"/>
  <c r="J439" i="60"/>
  <c r="L439" i="60" s="1"/>
  <c r="W439" i="60"/>
  <c r="AA439" i="60"/>
  <c r="J346" i="60"/>
  <c r="L346" i="60" s="1"/>
  <c r="AA339" i="60"/>
  <c r="W338" i="60"/>
  <c r="Y250" i="60"/>
  <c r="J401" i="60"/>
  <c r="L401" i="60" s="1"/>
  <c r="AB401" i="60"/>
  <c r="W401" i="60"/>
  <c r="Y401" i="60"/>
  <c r="J394" i="60"/>
  <c r="L394" i="60" s="1"/>
  <c r="AC394" i="60"/>
  <c r="AA394" i="60"/>
  <c r="J368" i="60"/>
  <c r="L368" i="60" s="1"/>
  <c r="Y368" i="60"/>
  <c r="I412" i="60"/>
  <c r="Y412" i="60"/>
  <c r="J302" i="60"/>
  <c r="L302" i="60" s="1"/>
  <c r="Z302" i="60"/>
  <c r="I302" i="60"/>
  <c r="X302" i="60"/>
  <c r="AC302" i="60"/>
  <c r="Y302" i="60"/>
  <c r="Z346" i="60"/>
  <c r="AC345" i="60"/>
  <c r="J339" i="60"/>
  <c r="L339" i="60" s="1"/>
  <c r="AE338" i="60"/>
  <c r="AA338" i="60"/>
  <c r="J338" i="60"/>
  <c r="L338" i="60" s="1"/>
  <c r="J324" i="60"/>
  <c r="L324" i="60" s="1"/>
  <c r="Y324" i="60"/>
  <c r="I324" i="60"/>
  <c r="W324" i="60"/>
  <c r="AB302" i="60"/>
  <c r="AB287" i="60"/>
  <c r="AC260" i="60"/>
  <c r="Z351" i="60"/>
  <c r="AE346" i="60"/>
  <c r="X346" i="60"/>
  <c r="I346" i="60"/>
  <c r="Y345" i="60"/>
  <c r="Y339" i="60"/>
  <c r="I339" i="60"/>
  <c r="Z338" i="60"/>
  <c r="Z331" i="60"/>
  <c r="Z324" i="60"/>
  <c r="X319" i="60"/>
  <c r="AB319" i="60"/>
  <c r="I319" i="60"/>
  <c r="Z319" i="60"/>
  <c r="J319" i="60"/>
  <c r="L319" i="60" s="1"/>
  <c r="W319" i="60"/>
  <c r="AA319" i="60"/>
  <c r="Y308" i="60"/>
  <c r="AC308" i="60"/>
  <c r="J304" i="60"/>
  <c r="L304" i="60" s="1"/>
  <c r="X304" i="60"/>
  <c r="AB304" i="60"/>
  <c r="AC304" i="60"/>
  <c r="Y294" i="60"/>
  <c r="Y289" i="60"/>
  <c r="Z277" i="60"/>
  <c r="AE277" i="60"/>
  <c r="I277" i="60"/>
  <c r="W277" i="60"/>
  <c r="AC277" i="60"/>
  <c r="J277" i="60"/>
  <c r="L277" i="60" s="1"/>
  <c r="Y277" i="60"/>
  <c r="AC259" i="60"/>
  <c r="Y259" i="60"/>
  <c r="J251" i="60"/>
  <c r="L251" i="60" s="1"/>
  <c r="Y251" i="60"/>
  <c r="AA251" i="60"/>
  <c r="J382" i="60"/>
  <c r="L382" i="60" s="1"/>
  <c r="AA382" i="60"/>
  <c r="J381" i="60"/>
  <c r="L381" i="60" s="1"/>
  <c r="Z381" i="60"/>
  <c r="I381" i="60"/>
  <c r="X381" i="60"/>
  <c r="AC381" i="60"/>
  <c r="Y381" i="60"/>
  <c r="W363" i="60"/>
  <c r="AA363" i="60"/>
  <c r="I435" i="60"/>
  <c r="X435" i="60"/>
  <c r="AB435" i="60"/>
  <c r="AC435" i="60"/>
  <c r="Y421" i="60"/>
  <c r="Z415" i="60"/>
  <c r="AA442" i="60"/>
  <c r="Y439" i="60"/>
  <c r="W438" i="60"/>
  <c r="AA438" i="60"/>
  <c r="AE307" i="60"/>
  <c r="Y291" i="60"/>
  <c r="W280" i="60"/>
  <c r="Y274" i="60"/>
  <c r="AA258" i="60"/>
  <c r="I258" i="60"/>
  <c r="AC249" i="60"/>
  <c r="AA246" i="60"/>
  <c r="Y395" i="60"/>
  <c r="W393" i="60"/>
  <c r="Y430" i="60"/>
  <c r="Y414" i="60"/>
  <c r="AD441" i="60"/>
  <c r="AC457" i="60"/>
  <c r="X457" i="60"/>
  <c r="I457" i="60"/>
  <c r="AC461" i="60"/>
  <c r="X461" i="60"/>
  <c r="J461" i="60"/>
  <c r="L461" i="60" s="1"/>
  <c r="AE319" i="60"/>
  <c r="W311" i="60"/>
  <c r="W307" i="60"/>
  <c r="AE304" i="60"/>
  <c r="AB286" i="60"/>
  <c r="X280" i="60"/>
  <c r="X279" i="60"/>
  <c r="W262" i="60"/>
  <c r="AE258" i="60"/>
  <c r="Y247" i="60"/>
  <c r="J405" i="60"/>
  <c r="L405" i="60" s="1"/>
  <c r="W397" i="60"/>
  <c r="I379" i="60"/>
  <c r="I378" i="60"/>
  <c r="Y366" i="60"/>
  <c r="AE435" i="60"/>
  <c r="AE429" i="60"/>
  <c r="J429" i="60"/>
  <c r="L429" i="60" s="1"/>
  <c r="I407" i="60"/>
  <c r="Y406" i="60"/>
  <c r="AE439" i="60"/>
  <c r="Y457" i="60"/>
  <c r="AE461" i="60"/>
  <c r="Y461" i="60"/>
  <c r="I351" i="60"/>
  <c r="X349" i="60"/>
  <c r="I347" i="60"/>
  <c r="Z308" i="60"/>
  <c r="AA303" i="60"/>
  <c r="J303" i="60"/>
  <c r="L303" i="60" s="1"/>
  <c r="Y296" i="60"/>
  <c r="AB295" i="60"/>
  <c r="X293" i="60"/>
  <c r="J280" i="60"/>
  <c r="L280" i="60" s="1"/>
  <c r="J276" i="60"/>
  <c r="L276" i="60" s="1"/>
  <c r="Z274" i="60"/>
  <c r="I274" i="60"/>
  <c r="AA247" i="60"/>
  <c r="J247" i="60"/>
  <c r="L247" i="60" s="1"/>
  <c r="J393" i="60"/>
  <c r="L393" i="60" s="1"/>
  <c r="AB391" i="60"/>
  <c r="Y390" i="60"/>
  <c r="AC369" i="60"/>
  <c r="AA366" i="60"/>
  <c r="J366" i="60"/>
  <c r="L366" i="60" s="1"/>
  <c r="AE363" i="60"/>
  <c r="J363" i="60"/>
  <c r="L363" i="60" s="1"/>
  <c r="AC356" i="60"/>
  <c r="AD352" i="60"/>
  <c r="Z430" i="60"/>
  <c r="I430" i="60"/>
  <c r="AC409" i="60"/>
  <c r="AA406" i="60"/>
  <c r="J406" i="60"/>
  <c r="L406" i="60" s="1"/>
  <c r="AC446" i="60"/>
  <c r="Y446" i="60"/>
  <c r="AD446" i="60"/>
  <c r="AC443" i="60"/>
  <c r="Y443" i="60"/>
  <c r="I443" i="60"/>
  <c r="AC442" i="60"/>
  <c r="Y438" i="60"/>
  <c r="W456" i="60"/>
  <c r="W455" i="60"/>
  <c r="AD454" i="60"/>
  <c r="AD461" i="60"/>
  <c r="Z461" i="60"/>
  <c r="Y332" i="60"/>
  <c r="AC330" i="60"/>
  <c r="AD330" i="60"/>
  <c r="J323" i="60"/>
  <c r="L323" i="60" s="1"/>
  <c r="X273" i="60"/>
  <c r="AB261" i="60"/>
  <c r="X261" i="60"/>
  <c r="Z259" i="60"/>
  <c r="I259" i="60"/>
  <c r="AE398" i="60"/>
  <c r="W398" i="60"/>
  <c r="X393" i="60"/>
  <c r="I393" i="60"/>
  <c r="Y356" i="60"/>
  <c r="Z349" i="60"/>
  <c r="AC325" i="60"/>
  <c r="AA318" i="60"/>
  <c r="Z317" i="60"/>
  <c r="AD308" i="60"/>
  <c r="Z306" i="60"/>
  <c r="AE303" i="60"/>
  <c r="W303" i="60"/>
  <c r="AA280" i="60"/>
  <c r="AC279" i="60"/>
  <c r="AC273" i="60"/>
  <c r="AC272" i="60"/>
  <c r="J261" i="60"/>
  <c r="L261" i="60" s="1"/>
  <c r="W247" i="60"/>
  <c r="Y377" i="60"/>
  <c r="AE366" i="60"/>
  <c r="W366" i="60"/>
  <c r="Y363" i="60"/>
  <c r="AD356" i="60"/>
  <c r="I355" i="60"/>
  <c r="AA435" i="60"/>
  <c r="W435" i="60"/>
  <c r="J435" i="60"/>
  <c r="L435" i="60" s="1"/>
  <c r="Z426" i="60"/>
  <c r="I426" i="60"/>
  <c r="AC412" i="60"/>
  <c r="Y409" i="60"/>
  <c r="AE406" i="60"/>
  <c r="W406" i="60"/>
  <c r="AE446" i="60"/>
  <c r="AA446" i="60"/>
  <c r="W446" i="60"/>
  <c r="I446" i="60"/>
  <c r="AE443" i="60"/>
  <c r="AA443" i="60"/>
  <c r="AE438" i="60"/>
  <c r="J438" i="60"/>
  <c r="L438" i="60" s="1"/>
  <c r="Y330" i="60"/>
  <c r="Z325" i="60"/>
  <c r="AD323" i="60"/>
  <c r="AE280" i="60"/>
  <c r="Y280" i="60"/>
  <c r="AB279" i="60"/>
  <c r="AC274" i="60"/>
  <c r="Z261" i="60"/>
  <c r="J398" i="60"/>
  <c r="L398" i="60" s="1"/>
  <c r="Y436" i="60"/>
  <c r="Z435" i="60"/>
  <c r="AC430" i="60"/>
  <c r="AD430" i="60"/>
  <c r="AC346" i="60"/>
  <c r="Y346" i="60"/>
  <c r="AD346" i="60"/>
  <c r="AA345" i="60"/>
  <c r="W345" i="60"/>
  <c r="J345" i="60"/>
  <c r="L345" i="60" s="1"/>
  <c r="AE339" i="60"/>
  <c r="Z339" i="60"/>
  <c r="Z336" i="60"/>
  <c r="I336" i="60"/>
  <c r="AA334" i="60"/>
  <c r="W334" i="60"/>
  <c r="J334" i="60"/>
  <c r="L334" i="60" s="1"/>
  <c r="AC332" i="60"/>
  <c r="I332" i="60"/>
  <c r="AA330" i="60"/>
  <c r="W330" i="60"/>
  <c r="J330" i="60"/>
  <c r="L330" i="60" s="1"/>
  <c r="I325" i="60"/>
  <c r="AC317" i="60"/>
  <c r="X317" i="60"/>
  <c r="I317" i="60"/>
  <c r="Y316" i="60"/>
  <c r="AE315" i="60"/>
  <c r="AA311" i="60"/>
  <c r="J311" i="60"/>
  <c r="L311" i="60" s="1"/>
  <c r="Y310" i="60"/>
  <c r="AE308" i="60"/>
  <c r="AA308" i="60"/>
  <c r="W308" i="60"/>
  <c r="J308" i="60"/>
  <c r="L308" i="60" s="1"/>
  <c r="AC306" i="60"/>
  <c r="X306" i="60"/>
  <c r="I306" i="60"/>
  <c r="Z304" i="60"/>
  <c r="I304" i="60"/>
  <c r="AA296" i="60"/>
  <c r="J296" i="60"/>
  <c r="L296" i="60" s="1"/>
  <c r="Y295" i="60"/>
  <c r="AC292" i="60"/>
  <c r="X292" i="60"/>
  <c r="J292" i="60"/>
  <c r="L292" i="60" s="1"/>
  <c r="AC291" i="60"/>
  <c r="J289" i="60"/>
  <c r="L289" i="60" s="1"/>
  <c r="W289" i="60"/>
  <c r="AA289" i="60"/>
  <c r="AE289" i="60"/>
  <c r="X289" i="60"/>
  <c r="AB289" i="60"/>
  <c r="J287" i="60"/>
  <c r="L287" i="60" s="1"/>
  <c r="W287" i="60"/>
  <c r="AA287" i="60"/>
  <c r="I285" i="60"/>
  <c r="Y285" i="60"/>
  <c r="Z281" i="60"/>
  <c r="I263" i="60"/>
  <c r="Z263" i="60"/>
  <c r="Y263" i="60"/>
  <c r="AE399" i="60"/>
  <c r="Z345" i="60"/>
  <c r="I345" i="60"/>
  <c r="I340" i="60"/>
  <c r="I330" i="60"/>
  <c r="AC310" i="60"/>
  <c r="X310" i="60"/>
  <c r="I310" i="60"/>
  <c r="I308" i="60"/>
  <c r="I295" i="60"/>
  <c r="AB291" i="60"/>
  <c r="J281" i="60"/>
  <c r="L281" i="60" s="1"/>
  <c r="W281" i="60"/>
  <c r="AA281" i="60"/>
  <c r="AE281" i="60"/>
  <c r="X281" i="60"/>
  <c r="AB281" i="60"/>
  <c r="J264" i="60"/>
  <c r="L264" i="60" s="1"/>
  <c r="AC264" i="60"/>
  <c r="AD264" i="60"/>
  <c r="Y264" i="60"/>
  <c r="AE296" i="60"/>
  <c r="W296" i="60"/>
  <c r="Y290" i="60"/>
  <c r="I278" i="60"/>
  <c r="Z278" i="60"/>
  <c r="AC278" i="60"/>
  <c r="J275" i="60"/>
  <c r="L275" i="60" s="1"/>
  <c r="Y275" i="60"/>
  <c r="AC275" i="60"/>
  <c r="I257" i="60"/>
  <c r="Z257" i="60"/>
  <c r="J257" i="60"/>
  <c r="L257" i="60" s="1"/>
  <c r="X257" i="60"/>
  <c r="AC257" i="60"/>
  <c r="Y257" i="60"/>
  <c r="AA257" i="60"/>
  <c r="J399" i="60"/>
  <c r="L399" i="60" s="1"/>
  <c r="Y399" i="60"/>
  <c r="I399" i="60"/>
  <c r="Z399" i="60"/>
  <c r="AB399" i="60"/>
  <c r="AC399" i="60"/>
  <c r="W350" i="60"/>
  <c r="I350" i="60"/>
  <c r="AB345" i="60"/>
  <c r="X345" i="60"/>
  <c r="AE345" i="60"/>
  <c r="Y340" i="60"/>
  <c r="AC336" i="60"/>
  <c r="AB334" i="60"/>
  <c r="X334" i="60"/>
  <c r="AE334" i="60"/>
  <c r="AB330" i="60"/>
  <c r="X330" i="60"/>
  <c r="AE330" i="60"/>
  <c r="Z323" i="60"/>
  <c r="AE322" i="60"/>
  <c r="AA322" i="60"/>
  <c r="W322" i="60"/>
  <c r="J322" i="60"/>
  <c r="L322" i="60" s="1"/>
  <c r="AB321" i="60"/>
  <c r="AA320" i="60"/>
  <c r="Y317" i="60"/>
  <c r="AC311" i="60"/>
  <c r="Z310" i="60"/>
  <c r="AB308" i="60"/>
  <c r="X308" i="60"/>
  <c r="AA307" i="60"/>
  <c r="J307" i="60"/>
  <c r="L307" i="60" s="1"/>
  <c r="Y306" i="60"/>
  <c r="AA304" i="60"/>
  <c r="W304" i="60"/>
  <c r="AC296" i="60"/>
  <c r="AD296" i="60"/>
  <c r="Z295" i="60"/>
  <c r="AE292" i="60"/>
  <c r="Y292" i="60"/>
  <c r="X291" i="60"/>
  <c r="AE285" i="60"/>
  <c r="AC281" i="60"/>
  <c r="AD281" i="60"/>
  <c r="AC377" i="60"/>
  <c r="J375" i="60"/>
  <c r="L375" i="60" s="1"/>
  <c r="I375" i="60"/>
  <c r="Z375" i="60"/>
  <c r="Z371" i="60"/>
  <c r="AE371" i="60"/>
  <c r="I371" i="60"/>
  <c r="W371" i="60"/>
  <c r="AC371" i="60"/>
  <c r="I365" i="60"/>
  <c r="AD365" i="60"/>
  <c r="Y365" i="60"/>
  <c r="AC365" i="60"/>
  <c r="I353" i="60"/>
  <c r="Z353" i="60"/>
  <c r="J353" i="60"/>
  <c r="L353" i="60" s="1"/>
  <c r="W353" i="60"/>
  <c r="AA353" i="60"/>
  <c r="AE353" i="60"/>
  <c r="X353" i="60"/>
  <c r="AB353" i="60"/>
  <c r="X420" i="60"/>
  <c r="AB420" i="60"/>
  <c r="I420" i="60"/>
  <c r="W420" i="60"/>
  <c r="AC420" i="60"/>
  <c r="J420" i="60"/>
  <c r="L420" i="60" s="1"/>
  <c r="Y420" i="60"/>
  <c r="AE420" i="60"/>
  <c r="AD420" i="60"/>
  <c r="Z420" i="60"/>
  <c r="J458" i="60"/>
  <c r="L458" i="60" s="1"/>
  <c r="AA458" i="60"/>
  <c r="W458" i="60"/>
  <c r="AE458" i="60"/>
  <c r="Y458" i="60"/>
  <c r="AC458" i="60"/>
  <c r="AE273" i="60"/>
  <c r="AA273" i="60"/>
  <c r="W273" i="60"/>
  <c r="J273" i="60"/>
  <c r="L273" i="60" s="1"/>
  <c r="AA272" i="60"/>
  <c r="W272" i="60"/>
  <c r="J272" i="60"/>
  <c r="L272" i="60" s="1"/>
  <c r="AC270" i="60"/>
  <c r="Y265" i="60"/>
  <c r="AA262" i="60"/>
  <c r="J262" i="60"/>
  <c r="L262" i="60" s="1"/>
  <c r="J260" i="60"/>
  <c r="L260" i="60" s="1"/>
  <c r="Y260" i="60"/>
  <c r="J258" i="60"/>
  <c r="L258" i="60" s="1"/>
  <c r="Y258" i="60"/>
  <c r="AE257" i="60"/>
  <c r="J256" i="60"/>
  <c r="L256" i="60" s="1"/>
  <c r="AC256" i="60"/>
  <c r="AE251" i="60"/>
  <c r="J249" i="60"/>
  <c r="L249" i="60" s="1"/>
  <c r="Y249" i="60"/>
  <c r="J248" i="60"/>
  <c r="L248" i="60" s="1"/>
  <c r="X248" i="60"/>
  <c r="AB248" i="60"/>
  <c r="AE246" i="60"/>
  <c r="Y246" i="60"/>
  <c r="AC401" i="60"/>
  <c r="X401" i="60"/>
  <c r="Z395" i="60"/>
  <c r="AC391" i="60"/>
  <c r="AD386" i="60"/>
  <c r="Z386" i="60"/>
  <c r="AE386" i="60"/>
  <c r="I384" i="60"/>
  <c r="AB384" i="60"/>
  <c r="I383" i="60"/>
  <c r="AC383" i="60"/>
  <c r="Z382" i="60"/>
  <c r="AE382" i="60"/>
  <c r="I382" i="60"/>
  <c r="W382" i="60"/>
  <c r="AC382" i="60"/>
  <c r="AA377" i="60"/>
  <c r="AC353" i="60"/>
  <c r="J437" i="60"/>
  <c r="L437" i="60" s="1"/>
  <c r="I437" i="60"/>
  <c r="Z437" i="60"/>
  <c r="AC437" i="60"/>
  <c r="J422" i="60"/>
  <c r="L422" i="60" s="1"/>
  <c r="I422" i="60"/>
  <c r="Z422" i="60"/>
  <c r="AD422" i="60"/>
  <c r="Y422" i="60"/>
  <c r="W410" i="60"/>
  <c r="AE410" i="60"/>
  <c r="J410" i="60"/>
  <c r="L410" i="60" s="1"/>
  <c r="AC410" i="60"/>
  <c r="Y410" i="60"/>
  <c r="AB277" i="60"/>
  <c r="X277" i="60"/>
  <c r="Z273" i="60"/>
  <c r="AE272" i="60"/>
  <c r="Z272" i="60"/>
  <c r="AC271" i="60"/>
  <c r="Z270" i="60"/>
  <c r="I270" i="60"/>
  <c r="AE266" i="60"/>
  <c r="Z266" i="60"/>
  <c r="AC265" i="60"/>
  <c r="X265" i="60"/>
  <c r="Y262" i="60"/>
  <c r="AC258" i="60"/>
  <c r="AC251" i="60"/>
  <c r="AA248" i="60"/>
  <c r="AC246" i="60"/>
  <c r="X246" i="60"/>
  <c r="AC245" i="60"/>
  <c r="I401" i="60"/>
  <c r="Z401" i="60"/>
  <c r="I397" i="60"/>
  <c r="Z397" i="60"/>
  <c r="J395" i="60"/>
  <c r="L395" i="60" s="1"/>
  <c r="I395" i="60"/>
  <c r="X395" i="60"/>
  <c r="AB395" i="60"/>
  <c r="I394" i="60"/>
  <c r="W394" i="60"/>
  <c r="AE394" i="60"/>
  <c r="I392" i="60"/>
  <c r="J392" i="60"/>
  <c r="L392" i="60" s="1"/>
  <c r="X392" i="60"/>
  <c r="AB392" i="60"/>
  <c r="Y391" i="60"/>
  <c r="AC386" i="60"/>
  <c r="Y384" i="60"/>
  <c r="Y382" i="60"/>
  <c r="I377" i="60"/>
  <c r="Z377" i="60"/>
  <c r="X377" i="60"/>
  <c r="AB377" i="60"/>
  <c r="I376" i="60"/>
  <c r="AC376" i="60"/>
  <c r="I427" i="60"/>
  <c r="Y427" i="60"/>
  <c r="AC427" i="60"/>
  <c r="I423" i="60"/>
  <c r="AC423" i="60"/>
  <c r="AD423" i="60"/>
  <c r="Y423" i="60"/>
  <c r="J411" i="60"/>
  <c r="L411" i="60" s="1"/>
  <c r="I411" i="60"/>
  <c r="X411" i="60"/>
  <c r="AC411" i="60"/>
  <c r="Z411" i="60"/>
  <c r="AB411" i="60"/>
  <c r="I265" i="60"/>
  <c r="Z265" i="60"/>
  <c r="Z262" i="60"/>
  <c r="AE262" i="60"/>
  <c r="I251" i="60"/>
  <c r="W251" i="60"/>
  <c r="I246" i="60"/>
  <c r="Z246" i="60"/>
  <c r="W245" i="60"/>
  <c r="AE245" i="60"/>
  <c r="AA401" i="60"/>
  <c r="AD401" i="60"/>
  <c r="AA397" i="60"/>
  <c r="AD397" i="60"/>
  <c r="AC396" i="60"/>
  <c r="AC395" i="60"/>
  <c r="AE395" i="60"/>
  <c r="Y394" i="60"/>
  <c r="AD393" i="60"/>
  <c r="Y393" i="60"/>
  <c r="AC393" i="60"/>
  <c r="AC392" i="60"/>
  <c r="W392" i="60"/>
  <c r="X391" i="60"/>
  <c r="Z390" i="60"/>
  <c r="AA386" i="60"/>
  <c r="J386" i="60"/>
  <c r="L386" i="60" s="1"/>
  <c r="X384" i="60"/>
  <c r="W377" i="60"/>
  <c r="J371" i="60"/>
  <c r="L371" i="60" s="1"/>
  <c r="I362" i="60"/>
  <c r="Z362" i="60"/>
  <c r="J362" i="60"/>
  <c r="L362" i="60" s="1"/>
  <c r="W362" i="60"/>
  <c r="AA362" i="60"/>
  <c r="AE362" i="60"/>
  <c r="X362" i="60"/>
  <c r="AB362" i="60"/>
  <c r="J360" i="60"/>
  <c r="L360" i="60" s="1"/>
  <c r="I360" i="60"/>
  <c r="X360" i="60"/>
  <c r="AC360" i="60"/>
  <c r="Y360" i="60"/>
  <c r="Z360" i="60"/>
  <c r="J425" i="60"/>
  <c r="L425" i="60" s="1"/>
  <c r="Y425" i="60"/>
  <c r="I425" i="60"/>
  <c r="Z425" i="60"/>
  <c r="AA425" i="60"/>
  <c r="AC425" i="60"/>
  <c r="I414" i="60"/>
  <c r="W414" i="60"/>
  <c r="AC414" i="60"/>
  <c r="J414" i="60"/>
  <c r="L414" i="60" s="1"/>
  <c r="Z414" i="60"/>
  <c r="AA414" i="60"/>
  <c r="AE381" i="60"/>
  <c r="AA381" i="60"/>
  <c r="W381" i="60"/>
  <c r="AC379" i="60"/>
  <c r="AE377" i="60"/>
  <c r="AE370" i="60"/>
  <c r="AA370" i="60"/>
  <c r="W370" i="60"/>
  <c r="AC368" i="60"/>
  <c r="X368" i="60"/>
  <c r="I368" i="60"/>
  <c r="Z366" i="60"/>
  <c r="I366" i="60"/>
  <c r="AC363" i="60"/>
  <c r="Y361" i="60"/>
  <c r="AE360" i="60"/>
  <c r="AA356" i="60"/>
  <c r="J356" i="60"/>
  <c r="L356" i="60" s="1"/>
  <c r="AE355" i="60"/>
  <c r="AA355" i="60"/>
  <c r="W355" i="60"/>
  <c r="Y354" i="60"/>
  <c r="AA352" i="60"/>
  <c r="J352" i="60"/>
  <c r="L352" i="60" s="1"/>
  <c r="AC436" i="60"/>
  <c r="W436" i="60"/>
  <c r="I436" i="60"/>
  <c r="Y431" i="60"/>
  <c r="Y429" i="60"/>
  <c r="Y424" i="60"/>
  <c r="AA421" i="60"/>
  <c r="I416" i="60"/>
  <c r="J415" i="60"/>
  <c r="L415" i="60" s="1"/>
  <c r="J413" i="60"/>
  <c r="L413" i="60" s="1"/>
  <c r="W413" i="60"/>
  <c r="AA413" i="60"/>
  <c r="AE413" i="60"/>
  <c r="X409" i="60"/>
  <c r="AB409" i="60"/>
  <c r="AC451" i="60"/>
  <c r="I441" i="60"/>
  <c r="AA441" i="60"/>
  <c r="AE441" i="60"/>
  <c r="X441" i="60"/>
  <c r="AC441" i="60"/>
  <c r="I440" i="60"/>
  <c r="AC440" i="60"/>
  <c r="I460" i="60"/>
  <c r="Y460" i="60"/>
  <c r="AD460" i="60"/>
  <c r="AC460" i="60"/>
  <c r="AC455" i="60"/>
  <c r="AD455" i="60"/>
  <c r="J454" i="60"/>
  <c r="L454" i="60" s="1"/>
  <c r="AA454" i="60"/>
  <c r="W454" i="60"/>
  <c r="AE454" i="60"/>
  <c r="AD429" i="60"/>
  <c r="Z413" i="60"/>
  <c r="AD413" i="60"/>
  <c r="Z409" i="60"/>
  <c r="I408" i="60"/>
  <c r="X453" i="60"/>
  <c r="AB453" i="60"/>
  <c r="I453" i="60"/>
  <c r="Z453" i="60"/>
  <c r="AD452" i="60"/>
  <c r="AC452" i="60"/>
  <c r="I442" i="60"/>
  <c r="Z442" i="60"/>
  <c r="X442" i="60"/>
  <c r="AB442" i="60"/>
  <c r="AB441" i="60"/>
  <c r="AE460" i="60"/>
  <c r="J459" i="60"/>
  <c r="L459" i="60" s="1"/>
  <c r="AD459" i="60"/>
  <c r="Y459" i="60"/>
  <c r="AC459" i="60"/>
  <c r="I459" i="60"/>
  <c r="W459" i="60"/>
  <c r="AA459" i="60"/>
  <c r="AE459" i="60"/>
  <c r="I456" i="60"/>
  <c r="Y456" i="60"/>
  <c r="AC456" i="60"/>
  <c r="AA455" i="60"/>
  <c r="AC454" i="60"/>
  <c r="Z368" i="60"/>
  <c r="AB366" i="60"/>
  <c r="X366" i="60"/>
  <c r="AE356" i="60"/>
  <c r="W356" i="60"/>
  <c r="AE352" i="60"/>
  <c r="W352" i="60"/>
  <c r="AE436" i="60"/>
  <c r="Z436" i="60"/>
  <c r="AA429" i="60"/>
  <c r="I424" i="60"/>
  <c r="Z424" i="60"/>
  <c r="Z421" i="60"/>
  <c r="AE421" i="60"/>
  <c r="I451" i="60"/>
  <c r="AD451" i="60"/>
  <c r="Z451" i="60"/>
  <c r="Z450" i="60"/>
  <c r="AE450" i="60"/>
  <c r="I450" i="60"/>
  <c r="W450" i="60"/>
  <c r="AC450" i="60"/>
  <c r="Y441" i="60"/>
  <c r="AA460" i="60"/>
  <c r="X455" i="60"/>
  <c r="AB455" i="60"/>
  <c r="I455" i="60"/>
  <c r="Z455" i="60"/>
  <c r="AE409" i="60"/>
  <c r="Y407" i="60"/>
  <c r="Y444" i="60"/>
  <c r="X443" i="60"/>
  <c r="J443" i="60"/>
  <c r="L443" i="60" s="1"/>
  <c r="AC438" i="60"/>
  <c r="AD438" i="60"/>
  <c r="AE457" i="60"/>
  <c r="AA457" i="60"/>
  <c r="W457" i="60"/>
  <c r="AE455" i="60"/>
  <c r="AB460" i="60"/>
  <c r="X460" i="60"/>
  <c r="Z458" i="60"/>
  <c r="I458" i="60"/>
  <c r="AB456" i="60"/>
  <c r="X456" i="60"/>
  <c r="Z454" i="60"/>
  <c r="I454" i="60"/>
  <c r="J460" i="60"/>
  <c r="L460" i="60" s="1"/>
  <c r="J456" i="60"/>
  <c r="L456" i="60" s="1"/>
  <c r="Z460" i="60"/>
  <c r="AB458" i="60"/>
  <c r="X458" i="60"/>
  <c r="AD456" i="60"/>
  <c r="Z456" i="60"/>
  <c r="AB454" i="60"/>
  <c r="X454" i="60"/>
  <c r="AE452" i="60"/>
  <c r="AA452" i="60"/>
  <c r="W452" i="60"/>
  <c r="J452" i="60"/>
  <c r="L452" i="60" s="1"/>
  <c r="AB451" i="60"/>
  <c r="X451" i="60"/>
  <c r="AA445" i="60"/>
  <c r="W445" i="60"/>
  <c r="J445" i="60"/>
  <c r="L445" i="60" s="1"/>
  <c r="AB444" i="60"/>
  <c r="X444" i="60"/>
  <c r="W441" i="60"/>
  <c r="J441" i="60"/>
  <c r="L441" i="60" s="1"/>
  <c r="AB440" i="60"/>
  <c r="X440" i="60"/>
  <c r="Z438" i="60"/>
  <c r="I438" i="60"/>
  <c r="Z452" i="60"/>
  <c r="I452" i="60"/>
  <c r="AE451" i="60"/>
  <c r="AA451" i="60"/>
  <c r="W451" i="60"/>
  <c r="J451" i="60"/>
  <c r="L451" i="60" s="1"/>
  <c r="AB450" i="60"/>
  <c r="X450" i="60"/>
  <c r="Z445" i="60"/>
  <c r="AE444" i="60"/>
  <c r="AA444" i="60"/>
  <c r="W444" i="60"/>
  <c r="J444" i="60"/>
  <c r="L444" i="60" s="1"/>
  <c r="Z441" i="60"/>
  <c r="AE440" i="60"/>
  <c r="AA440" i="60"/>
  <c r="W440" i="60"/>
  <c r="J440" i="60"/>
  <c r="L440" i="60" s="1"/>
  <c r="Z444" i="60"/>
  <c r="Z440" i="60"/>
  <c r="AB438" i="60"/>
  <c r="X438" i="60"/>
  <c r="AB452" i="60"/>
  <c r="X452" i="60"/>
  <c r="AB431" i="60"/>
  <c r="X431" i="60"/>
  <c r="AB427" i="60"/>
  <c r="X427" i="60"/>
  <c r="AB423" i="60"/>
  <c r="X423" i="60"/>
  <c r="AB416" i="60"/>
  <c r="X416" i="60"/>
  <c r="AB412" i="60"/>
  <c r="X412" i="60"/>
  <c r="Z410" i="60"/>
  <c r="I410" i="60"/>
  <c r="AB408" i="60"/>
  <c r="X408" i="60"/>
  <c r="Z406" i="60"/>
  <c r="I406" i="60"/>
  <c r="AB437" i="60"/>
  <c r="X437" i="60"/>
  <c r="AE431" i="60"/>
  <c r="AA431" i="60"/>
  <c r="W431" i="60"/>
  <c r="J431" i="60"/>
  <c r="L431" i="60" s="1"/>
  <c r="AB430" i="60"/>
  <c r="X430" i="60"/>
  <c r="AE427" i="60"/>
  <c r="AA427" i="60"/>
  <c r="W427" i="60"/>
  <c r="J427" i="60"/>
  <c r="L427" i="60" s="1"/>
  <c r="AB426" i="60"/>
  <c r="X426" i="60"/>
  <c r="AE423" i="60"/>
  <c r="AA423" i="60"/>
  <c r="W423" i="60"/>
  <c r="J423" i="60"/>
  <c r="L423" i="60" s="1"/>
  <c r="AB422" i="60"/>
  <c r="X422" i="60"/>
  <c r="AE416" i="60"/>
  <c r="AA416" i="60"/>
  <c r="W416" i="60"/>
  <c r="J416" i="60"/>
  <c r="L416" i="60" s="1"/>
  <c r="AB415" i="60"/>
  <c r="X415" i="60"/>
  <c r="AE412" i="60"/>
  <c r="AA412" i="60"/>
  <c r="W412" i="60"/>
  <c r="J412" i="60"/>
  <c r="L412" i="60" s="1"/>
  <c r="AE408" i="60"/>
  <c r="AA408" i="60"/>
  <c r="W408" i="60"/>
  <c r="J408" i="60"/>
  <c r="L408" i="60" s="1"/>
  <c r="AE437" i="60"/>
  <c r="AA437" i="60"/>
  <c r="W437" i="60"/>
  <c r="AB436" i="60"/>
  <c r="X436" i="60"/>
  <c r="Z431" i="60"/>
  <c r="AE430" i="60"/>
  <c r="AA430" i="60"/>
  <c r="W430" i="60"/>
  <c r="AB429" i="60"/>
  <c r="X429" i="60"/>
  <c r="Z427" i="60"/>
  <c r="AE426" i="60"/>
  <c r="AA426" i="60"/>
  <c r="W426" i="60"/>
  <c r="AB425" i="60"/>
  <c r="X425" i="60"/>
  <c r="Z423" i="60"/>
  <c r="AE422" i="60"/>
  <c r="AA422" i="60"/>
  <c r="W422" i="60"/>
  <c r="AB421" i="60"/>
  <c r="X421" i="60"/>
  <c r="Z416" i="60"/>
  <c r="AE415" i="60"/>
  <c r="AA415" i="60"/>
  <c r="W415" i="60"/>
  <c r="AB414" i="60"/>
  <c r="X414" i="60"/>
  <c r="Z412" i="60"/>
  <c r="AE411" i="60"/>
  <c r="AA411" i="60"/>
  <c r="W411" i="60"/>
  <c r="AB410" i="60"/>
  <c r="X410" i="60"/>
  <c r="Z408" i="60"/>
  <c r="AE407" i="60"/>
  <c r="AA407" i="60"/>
  <c r="W407" i="60"/>
  <c r="AB406" i="60"/>
  <c r="X406" i="60"/>
  <c r="AE400" i="60"/>
  <c r="AA400" i="60"/>
  <c r="W400" i="60"/>
  <c r="J400" i="60"/>
  <c r="L400" i="60" s="1"/>
  <c r="AE396" i="60"/>
  <c r="AA396" i="60"/>
  <c r="W396" i="60"/>
  <c r="J396" i="60"/>
  <c r="L396" i="60" s="1"/>
  <c r="AC400" i="60"/>
  <c r="AD400" i="60"/>
  <c r="AB405" i="60"/>
  <c r="X405" i="60"/>
  <c r="Z400" i="60"/>
  <c r="I400" i="60"/>
  <c r="AA399" i="60"/>
  <c r="W399" i="60"/>
  <c r="AB398" i="60"/>
  <c r="X398" i="60"/>
  <c r="Z396" i="60"/>
  <c r="I396" i="60"/>
  <c r="W395" i="60"/>
  <c r="AB394" i="60"/>
  <c r="X394" i="60"/>
  <c r="J390" i="60"/>
  <c r="L390" i="60" s="1"/>
  <c r="W390" i="60"/>
  <c r="AA390" i="60"/>
  <c r="AE390" i="60"/>
  <c r="X390" i="60"/>
  <c r="AB390" i="60"/>
  <c r="Y400" i="60"/>
  <c r="Z405" i="60"/>
  <c r="AB400" i="60"/>
  <c r="X400" i="60"/>
  <c r="Z398" i="60"/>
  <c r="AB396" i="60"/>
  <c r="X396" i="60"/>
  <c r="Z394" i="60"/>
  <c r="I391" i="60"/>
  <c r="Z391" i="60"/>
  <c r="J391" i="60"/>
  <c r="L391" i="60" s="1"/>
  <c r="W391" i="60"/>
  <c r="AA391" i="60"/>
  <c r="AE391" i="60"/>
  <c r="AC390" i="60"/>
  <c r="AB380" i="60"/>
  <c r="X380" i="60"/>
  <c r="AB376" i="60"/>
  <c r="X376" i="60"/>
  <c r="AB369" i="60"/>
  <c r="X369" i="60"/>
  <c r="Z367" i="60"/>
  <c r="I367" i="60"/>
  <c r="AB365" i="60"/>
  <c r="X365" i="60"/>
  <c r="Z363" i="60"/>
  <c r="I363" i="60"/>
  <c r="AB361" i="60"/>
  <c r="X361" i="60"/>
  <c r="Z356" i="60"/>
  <c r="I356" i="60"/>
  <c r="AB354" i="60"/>
  <c r="X354" i="60"/>
  <c r="Z352" i="60"/>
  <c r="I352" i="60"/>
  <c r="AE384" i="60"/>
  <c r="AA384" i="60"/>
  <c r="W384" i="60"/>
  <c r="J384" i="60"/>
  <c r="L384" i="60" s="1"/>
  <c r="AB383" i="60"/>
  <c r="X383" i="60"/>
  <c r="AE380" i="60"/>
  <c r="AA380" i="60"/>
  <c r="W380" i="60"/>
  <c r="J380" i="60"/>
  <c r="L380" i="60" s="1"/>
  <c r="AB379" i="60"/>
  <c r="X379" i="60"/>
  <c r="AE376" i="60"/>
  <c r="AA376" i="60"/>
  <c r="W376" i="60"/>
  <c r="J376" i="60"/>
  <c r="L376" i="60" s="1"/>
  <c r="AB375" i="60"/>
  <c r="X375" i="60"/>
  <c r="AE369" i="60"/>
  <c r="AA369" i="60"/>
  <c r="W369" i="60"/>
  <c r="J369" i="60"/>
  <c r="L369" i="60" s="1"/>
  <c r="AE365" i="60"/>
  <c r="AA365" i="60"/>
  <c r="W365" i="60"/>
  <c r="J365" i="60"/>
  <c r="L365" i="60" s="1"/>
  <c r="AA361" i="60"/>
  <c r="W361" i="60"/>
  <c r="J361" i="60"/>
  <c r="L361" i="60" s="1"/>
  <c r="W354" i="60"/>
  <c r="J354" i="60"/>
  <c r="L354" i="60" s="1"/>
  <c r="AB386" i="60"/>
  <c r="X386" i="60"/>
  <c r="Z384" i="60"/>
  <c r="AE383" i="60"/>
  <c r="AA383" i="60"/>
  <c r="W383" i="60"/>
  <c r="J383" i="60"/>
  <c r="L383" i="60" s="1"/>
  <c r="AB382" i="60"/>
  <c r="X382" i="60"/>
  <c r="Z380" i="60"/>
  <c r="AE379" i="60"/>
  <c r="AA379" i="60"/>
  <c r="W379" i="60"/>
  <c r="AB378" i="60"/>
  <c r="X378" i="60"/>
  <c r="Z376" i="60"/>
  <c r="AE375" i="60"/>
  <c r="AA375" i="60"/>
  <c r="W375" i="60"/>
  <c r="AB371" i="60"/>
  <c r="X371" i="60"/>
  <c r="Z369" i="60"/>
  <c r="AE368" i="60"/>
  <c r="AA368" i="60"/>
  <c r="W368" i="60"/>
  <c r="AB367" i="60"/>
  <c r="X367" i="60"/>
  <c r="Z365" i="60"/>
  <c r="AE364" i="60"/>
  <c r="AA364" i="60"/>
  <c r="W364" i="60"/>
  <c r="AB363" i="60"/>
  <c r="X363" i="60"/>
  <c r="Z361" i="60"/>
  <c r="AA360" i="60"/>
  <c r="W360" i="60"/>
  <c r="AB356" i="60"/>
  <c r="X356" i="60"/>
  <c r="Z354" i="60"/>
  <c r="AB352" i="60"/>
  <c r="X352" i="60"/>
  <c r="Z383" i="60"/>
  <c r="X326" i="60"/>
  <c r="I326" i="60"/>
  <c r="Z326" i="60"/>
  <c r="AB326" i="60"/>
  <c r="J326" i="60"/>
  <c r="L326" i="60" s="1"/>
  <c r="W326" i="60"/>
  <c r="AA326" i="60"/>
  <c r="AE326" i="60"/>
  <c r="Y351" i="60"/>
  <c r="AB341" i="60"/>
  <c r="I341" i="60"/>
  <c r="Z341" i="60"/>
  <c r="AD341" i="60"/>
  <c r="X341" i="60"/>
  <c r="J341" i="60"/>
  <c r="L341" i="60" s="1"/>
  <c r="W341" i="60"/>
  <c r="AA341" i="60"/>
  <c r="AE341" i="60"/>
  <c r="AB337" i="60"/>
  <c r="I337" i="60"/>
  <c r="Z337" i="60"/>
  <c r="J337" i="60"/>
  <c r="L337" i="60" s="1"/>
  <c r="W337" i="60"/>
  <c r="AA337" i="60"/>
  <c r="AE337" i="60"/>
  <c r="X337" i="60"/>
  <c r="I333" i="60"/>
  <c r="Z333" i="60"/>
  <c r="AB333" i="60"/>
  <c r="J333" i="60"/>
  <c r="L333" i="60" s="1"/>
  <c r="W333" i="60"/>
  <c r="AA333" i="60"/>
  <c r="AE333" i="60"/>
  <c r="X333" i="60"/>
  <c r="AC341" i="60"/>
  <c r="AC337" i="60"/>
  <c r="AC333" i="60"/>
  <c r="Y326" i="60"/>
  <c r="I348" i="60"/>
  <c r="Z348" i="60"/>
  <c r="X348" i="60"/>
  <c r="J348" i="60"/>
  <c r="L348" i="60" s="1"/>
  <c r="W348" i="60"/>
  <c r="AA348" i="60"/>
  <c r="AE348" i="60"/>
  <c r="AB348" i="60"/>
  <c r="J351" i="60"/>
  <c r="L351" i="60" s="1"/>
  <c r="W351" i="60"/>
  <c r="AA351" i="60"/>
  <c r="AE351" i="60"/>
  <c r="X351" i="60"/>
  <c r="AB351" i="60"/>
  <c r="AC348" i="60"/>
  <c r="AC326" i="60"/>
  <c r="AC351" i="60"/>
  <c r="AD351" i="60"/>
  <c r="AD348" i="60"/>
  <c r="Y341" i="60"/>
  <c r="Y337" i="60"/>
  <c r="Y333" i="60"/>
  <c r="AD326" i="60"/>
  <c r="Z321" i="60"/>
  <c r="AD321" i="60"/>
  <c r="I318" i="60"/>
  <c r="Z318" i="60"/>
  <c r="X318" i="60"/>
  <c r="AB318" i="60"/>
  <c r="W316" i="60"/>
  <c r="AB347" i="60"/>
  <c r="X347" i="60"/>
  <c r="AB340" i="60"/>
  <c r="X340" i="60"/>
  <c r="AB336" i="60"/>
  <c r="X336" i="60"/>
  <c r="AB332" i="60"/>
  <c r="X332" i="60"/>
  <c r="AB325" i="60"/>
  <c r="X325" i="60"/>
  <c r="Y321" i="60"/>
  <c r="AE318" i="60"/>
  <c r="W318" i="60"/>
  <c r="AC316" i="60"/>
  <c r="X305" i="60"/>
  <c r="AB305" i="60"/>
  <c r="I305" i="60"/>
  <c r="Z305" i="60"/>
  <c r="J305" i="60"/>
  <c r="L305" i="60" s="1"/>
  <c r="W305" i="60"/>
  <c r="AA305" i="60"/>
  <c r="AE305" i="60"/>
  <c r="X294" i="60"/>
  <c r="AB294" i="60"/>
  <c r="I294" i="60"/>
  <c r="Z294" i="60"/>
  <c r="J294" i="60"/>
  <c r="L294" i="60" s="1"/>
  <c r="W294" i="60"/>
  <c r="AA294" i="60"/>
  <c r="AE294" i="60"/>
  <c r="Y325" i="60"/>
  <c r="Y318" i="60"/>
  <c r="X309" i="60"/>
  <c r="AB309" i="60"/>
  <c r="I309" i="60"/>
  <c r="Z309" i="60"/>
  <c r="J309" i="60"/>
  <c r="L309" i="60" s="1"/>
  <c r="W309" i="60"/>
  <c r="AA309" i="60"/>
  <c r="AE309" i="60"/>
  <c r="AB350" i="60"/>
  <c r="X350" i="60"/>
  <c r="AE347" i="60"/>
  <c r="AA347" i="60"/>
  <c r="W347" i="60"/>
  <c r="AE340" i="60"/>
  <c r="AA340" i="60"/>
  <c r="W340" i="60"/>
  <c r="AB339" i="60"/>
  <c r="X339" i="60"/>
  <c r="AE336" i="60"/>
  <c r="AA336" i="60"/>
  <c r="W336" i="60"/>
  <c r="AB335" i="60"/>
  <c r="X335" i="60"/>
  <c r="AE332" i="60"/>
  <c r="AA332" i="60"/>
  <c r="W332" i="60"/>
  <c r="AB331" i="60"/>
  <c r="X331" i="60"/>
  <c r="AE325" i="60"/>
  <c r="AA325" i="60"/>
  <c r="W325" i="60"/>
  <c r="AB324" i="60"/>
  <c r="X324" i="60"/>
  <c r="AC321" i="60"/>
  <c r="X321" i="60"/>
  <c r="X320" i="60"/>
  <c r="AB320" i="60"/>
  <c r="I320" i="60"/>
  <c r="Z320" i="60"/>
  <c r="AC318" i="60"/>
  <c r="AA316" i="60"/>
  <c r="Y309" i="60"/>
  <c r="AC305" i="60"/>
  <c r="AC294" i="60"/>
  <c r="J321" i="60"/>
  <c r="L321" i="60" s="1"/>
  <c r="W321" i="60"/>
  <c r="AA321" i="60"/>
  <c r="AE321" i="60"/>
  <c r="X316" i="60"/>
  <c r="AB316" i="60"/>
  <c r="I316" i="60"/>
  <c r="Z316" i="60"/>
  <c r="AE316" i="60"/>
  <c r="Z291" i="60"/>
  <c r="I291" i="60"/>
  <c r="AE290" i="60"/>
  <c r="AA290" i="60"/>
  <c r="W290" i="60"/>
  <c r="J290" i="60"/>
  <c r="L290" i="60" s="1"/>
  <c r="AC287" i="60"/>
  <c r="X287" i="60"/>
  <c r="Y286" i="60"/>
  <c r="Z285" i="60"/>
  <c r="J279" i="60"/>
  <c r="L279" i="60" s="1"/>
  <c r="W279" i="60"/>
  <c r="AA279" i="60"/>
  <c r="AE279" i="60"/>
  <c r="I279" i="60"/>
  <c r="Z279" i="60"/>
  <c r="AB311" i="60"/>
  <c r="X311" i="60"/>
  <c r="AB307" i="60"/>
  <c r="X307" i="60"/>
  <c r="AB303" i="60"/>
  <c r="X303" i="60"/>
  <c r="AB296" i="60"/>
  <c r="X296" i="60"/>
  <c r="Z290" i="60"/>
  <c r="I290" i="60"/>
  <c r="I287" i="60"/>
  <c r="Z287" i="60"/>
  <c r="AC286" i="60"/>
  <c r="X286" i="60"/>
  <c r="X285" i="60"/>
  <c r="AB285" i="60"/>
  <c r="J285" i="60"/>
  <c r="L285" i="60" s="1"/>
  <c r="W285" i="60"/>
  <c r="AA285" i="60"/>
  <c r="J286" i="60"/>
  <c r="L286" i="60" s="1"/>
  <c r="W286" i="60"/>
  <c r="AA286" i="60"/>
  <c r="AE286" i="60"/>
  <c r="AE317" i="60"/>
  <c r="AA317" i="60"/>
  <c r="W317" i="60"/>
  <c r="Z311" i="60"/>
  <c r="AE310" i="60"/>
  <c r="AA310" i="60"/>
  <c r="W310" i="60"/>
  <c r="Z307" i="60"/>
  <c r="AE306" i="60"/>
  <c r="AA306" i="60"/>
  <c r="W306" i="60"/>
  <c r="Z303" i="60"/>
  <c r="AE302" i="60"/>
  <c r="AA302" i="60"/>
  <c r="W302" i="60"/>
  <c r="Z296" i="60"/>
  <c r="AE295" i="60"/>
  <c r="AA295" i="60"/>
  <c r="W295" i="60"/>
  <c r="Z292" i="60"/>
  <c r="AE291" i="60"/>
  <c r="AA291" i="60"/>
  <c r="W291" i="60"/>
  <c r="AB290" i="60"/>
  <c r="X290" i="60"/>
  <c r="Z288" i="60"/>
  <c r="AE287" i="60"/>
  <c r="Y287" i="60"/>
  <c r="Z286" i="60"/>
  <c r="AC285" i="60"/>
  <c r="AE278" i="60"/>
  <c r="AA278" i="60"/>
  <c r="W278" i="60"/>
  <c r="J278" i="60"/>
  <c r="L278" i="60" s="1"/>
  <c r="Z275" i="60"/>
  <c r="I275" i="60"/>
  <c r="AE274" i="60"/>
  <c r="AA274" i="60"/>
  <c r="W274" i="60"/>
  <c r="J274" i="60"/>
  <c r="L274" i="60" s="1"/>
  <c r="Z271" i="60"/>
  <c r="I271" i="60"/>
  <c r="AE270" i="60"/>
  <c r="AA270" i="60"/>
  <c r="W270" i="60"/>
  <c r="J270" i="60"/>
  <c r="L270" i="60" s="1"/>
  <c r="AB266" i="60"/>
  <c r="X266" i="60"/>
  <c r="Z264" i="60"/>
  <c r="I264" i="60"/>
  <c r="AE263" i="60"/>
  <c r="AA263" i="60"/>
  <c r="W263" i="60"/>
  <c r="J263" i="60"/>
  <c r="L263" i="60" s="1"/>
  <c r="AB262" i="60"/>
  <c r="X262" i="60"/>
  <c r="Z260" i="60"/>
  <c r="I260" i="60"/>
  <c r="AE259" i="60"/>
  <c r="AA259" i="60"/>
  <c r="W259" i="60"/>
  <c r="J259" i="60"/>
  <c r="L259" i="60" s="1"/>
  <c r="AB258" i="60"/>
  <c r="X258" i="60"/>
  <c r="Z256" i="60"/>
  <c r="I256" i="60"/>
  <c r="AE255" i="60"/>
  <c r="AA255" i="60"/>
  <c r="W255" i="60"/>
  <c r="AB251" i="60"/>
  <c r="X251" i="60"/>
  <c r="Z249" i="60"/>
  <c r="I249" i="60"/>
  <c r="AB247" i="60"/>
  <c r="X247" i="60"/>
  <c r="Z245" i="60"/>
  <c r="I245" i="60"/>
  <c r="AB275" i="60"/>
  <c r="X275" i="60"/>
  <c r="AB271" i="60"/>
  <c r="X271" i="60"/>
  <c r="AB264" i="60"/>
  <c r="X264" i="60"/>
  <c r="AB260" i="60"/>
  <c r="X260" i="60"/>
  <c r="AB256" i="60"/>
  <c r="X256" i="60"/>
  <c r="Z251" i="60"/>
  <c r="AB249" i="60"/>
  <c r="X249" i="60"/>
  <c r="Z247" i="60"/>
  <c r="AB245" i="60"/>
  <c r="X245" i="60"/>
  <c r="Z280" i="60"/>
  <c r="AB278" i="60"/>
  <c r="X278" i="60"/>
  <c r="Z276" i="60"/>
  <c r="AE275" i="60"/>
  <c r="AA275" i="60"/>
  <c r="W275" i="60"/>
  <c r="AB274" i="60"/>
  <c r="X274" i="60"/>
  <c r="AE271" i="60"/>
  <c r="AA271" i="60"/>
  <c r="W271" i="60"/>
  <c r="AB270" i="60"/>
  <c r="X270" i="60"/>
  <c r="AE264" i="60"/>
  <c r="AA264" i="60"/>
  <c r="W264" i="60"/>
  <c r="AB263" i="60"/>
  <c r="X263" i="60"/>
  <c r="AE260" i="60"/>
  <c r="AA260" i="60"/>
  <c r="W260" i="60"/>
  <c r="AB259" i="60"/>
  <c r="X259" i="60"/>
  <c r="AE256" i="60"/>
  <c r="AA256" i="60"/>
  <c r="W256" i="60"/>
  <c r="AE249" i="60"/>
  <c r="AA249" i="60"/>
  <c r="W249" i="60"/>
  <c r="R376" i="60" l="1"/>
  <c r="T376" i="60"/>
  <c r="R427" i="60"/>
  <c r="T427" i="60"/>
  <c r="R441" i="60"/>
  <c r="T441" i="60"/>
  <c r="R386" i="60"/>
  <c r="T386" i="60"/>
  <c r="R406" i="60"/>
  <c r="T406" i="60"/>
  <c r="T439" i="60"/>
  <c r="R439" i="60"/>
  <c r="R331" i="60"/>
  <c r="T331" i="60"/>
  <c r="R355" i="60"/>
  <c r="T355" i="60"/>
  <c r="R457" i="60"/>
  <c r="T457" i="60"/>
  <c r="T426" i="60"/>
  <c r="R426" i="60"/>
  <c r="T383" i="60"/>
  <c r="R383" i="60"/>
  <c r="T354" i="60"/>
  <c r="R354" i="60"/>
  <c r="R391" i="60"/>
  <c r="T391" i="60"/>
  <c r="T390" i="60"/>
  <c r="R390" i="60"/>
  <c r="R396" i="60"/>
  <c r="T396" i="60"/>
  <c r="R452" i="60"/>
  <c r="T452" i="60"/>
  <c r="R413" i="60"/>
  <c r="T413" i="60"/>
  <c r="R414" i="60"/>
  <c r="T414" i="60"/>
  <c r="T362" i="60"/>
  <c r="R362" i="60"/>
  <c r="R392" i="60"/>
  <c r="T392" i="60"/>
  <c r="T395" i="60"/>
  <c r="R395" i="60"/>
  <c r="R420" i="60"/>
  <c r="T420" i="60"/>
  <c r="R381" i="60"/>
  <c r="T381" i="60"/>
  <c r="R338" i="60"/>
  <c r="T338" i="60"/>
  <c r="T368" i="60"/>
  <c r="R368" i="60"/>
  <c r="R401" i="60"/>
  <c r="T401" i="60"/>
  <c r="R453" i="60"/>
  <c r="T453" i="60"/>
  <c r="R442" i="60"/>
  <c r="T442" i="60"/>
  <c r="R378" i="60"/>
  <c r="T378" i="60"/>
  <c r="R424" i="60"/>
  <c r="T424" i="60"/>
  <c r="R409" i="60"/>
  <c r="T409" i="60"/>
  <c r="R379" i="60"/>
  <c r="T379" i="60"/>
  <c r="T370" i="60"/>
  <c r="R370" i="60"/>
  <c r="T348" i="60"/>
  <c r="R348" i="60"/>
  <c r="R369" i="60"/>
  <c r="T369" i="60"/>
  <c r="R408" i="60"/>
  <c r="T408" i="60"/>
  <c r="R423" i="60"/>
  <c r="T423" i="60"/>
  <c r="R440" i="60"/>
  <c r="T440" i="60"/>
  <c r="R415" i="60"/>
  <c r="T415" i="60"/>
  <c r="R356" i="60"/>
  <c r="T356" i="60"/>
  <c r="R437" i="60"/>
  <c r="T437" i="60"/>
  <c r="R334" i="60"/>
  <c r="T334" i="60"/>
  <c r="R363" i="60"/>
  <c r="T363" i="60"/>
  <c r="R393" i="60"/>
  <c r="T393" i="60"/>
  <c r="T405" i="60"/>
  <c r="R405" i="60"/>
  <c r="T430" i="60"/>
  <c r="R430" i="60"/>
  <c r="R397" i="60"/>
  <c r="T397" i="60"/>
  <c r="R446" i="60"/>
  <c r="T446" i="60"/>
  <c r="R361" i="60"/>
  <c r="T361" i="60"/>
  <c r="T425" i="60"/>
  <c r="R425" i="60"/>
  <c r="T360" i="60"/>
  <c r="R360" i="60"/>
  <c r="R411" i="60"/>
  <c r="T411" i="60"/>
  <c r="T375" i="60"/>
  <c r="R375" i="60"/>
  <c r="T345" i="60"/>
  <c r="R345" i="60"/>
  <c r="T429" i="60"/>
  <c r="R429" i="60"/>
  <c r="R382" i="60"/>
  <c r="T382" i="60"/>
  <c r="R421" i="60"/>
  <c r="T421" i="60"/>
  <c r="R367" i="60"/>
  <c r="T367" i="60"/>
  <c r="R377" i="60"/>
  <c r="T377" i="60"/>
  <c r="R332" i="60"/>
  <c r="T332" i="60"/>
  <c r="R347" i="60"/>
  <c r="T347" i="60"/>
  <c r="T336" i="60"/>
  <c r="R336" i="60"/>
  <c r="T407" i="60"/>
  <c r="R407" i="60"/>
  <c r="T384" i="60"/>
  <c r="R384" i="60"/>
  <c r="R416" i="60"/>
  <c r="T416" i="60"/>
  <c r="R445" i="60"/>
  <c r="T445" i="60"/>
  <c r="T456" i="60"/>
  <c r="R456" i="60"/>
  <c r="T443" i="60"/>
  <c r="R443" i="60"/>
  <c r="R454" i="60"/>
  <c r="T454" i="60"/>
  <c r="T352" i="60"/>
  <c r="R352" i="60"/>
  <c r="R371" i="60"/>
  <c r="T371" i="60"/>
  <c r="T458" i="60"/>
  <c r="R458" i="60"/>
  <c r="T353" i="60"/>
  <c r="R353" i="60"/>
  <c r="R366" i="60"/>
  <c r="T366" i="60"/>
  <c r="R339" i="60"/>
  <c r="T339" i="60"/>
  <c r="R436" i="60"/>
  <c r="T436" i="60"/>
  <c r="R349" i="60"/>
  <c r="T349" i="60"/>
  <c r="T450" i="60"/>
  <c r="R450" i="60"/>
  <c r="R351" i="60"/>
  <c r="T351" i="60"/>
  <c r="R400" i="60"/>
  <c r="T400" i="60"/>
  <c r="R460" i="60"/>
  <c r="T460" i="60"/>
  <c r="R459" i="60"/>
  <c r="T459" i="60"/>
  <c r="T422" i="60"/>
  <c r="R422" i="60"/>
  <c r="R330" i="60"/>
  <c r="T330" i="60"/>
  <c r="R398" i="60"/>
  <c r="T398" i="60"/>
  <c r="T435" i="60"/>
  <c r="R435" i="60"/>
  <c r="R394" i="60"/>
  <c r="T394" i="60"/>
  <c r="R346" i="60"/>
  <c r="T346" i="60"/>
  <c r="R364" i="60"/>
  <c r="T364" i="60"/>
  <c r="T333" i="60"/>
  <c r="R333" i="60"/>
  <c r="R365" i="60"/>
  <c r="T365" i="60"/>
  <c r="T380" i="60"/>
  <c r="R380" i="60"/>
  <c r="R412" i="60"/>
  <c r="T412" i="60"/>
  <c r="R431" i="60"/>
  <c r="T431" i="60"/>
  <c r="R451" i="60"/>
  <c r="T451" i="60"/>
  <c r="R410" i="60"/>
  <c r="T410" i="60"/>
  <c r="R461" i="60"/>
  <c r="T461" i="60"/>
  <c r="T350" i="60"/>
  <c r="R350" i="60"/>
  <c r="T455" i="60"/>
  <c r="R455" i="60"/>
  <c r="R340" i="60"/>
  <c r="T340" i="60"/>
  <c r="R337" i="60"/>
  <c r="T337" i="60"/>
  <c r="T341" i="60"/>
  <c r="R341" i="60"/>
  <c r="T444" i="60"/>
  <c r="R444" i="60"/>
  <c r="R399" i="60"/>
  <c r="T399" i="60"/>
  <c r="T438" i="60"/>
  <c r="R438" i="60"/>
  <c r="R385" i="60"/>
  <c r="T385" i="60"/>
  <c r="R428" i="60"/>
  <c r="T428" i="60"/>
  <c r="T335" i="60"/>
  <c r="R335" i="60"/>
  <c r="R302" i="60"/>
  <c r="T302" i="60"/>
  <c r="T288" i="60"/>
  <c r="R288" i="60"/>
  <c r="R320" i="60"/>
  <c r="T320" i="60"/>
  <c r="R293" i="60"/>
  <c r="T293" i="60"/>
  <c r="T278" i="60"/>
  <c r="R278" i="60"/>
  <c r="R279" i="60"/>
  <c r="T279" i="60"/>
  <c r="R264" i="60"/>
  <c r="T264" i="60"/>
  <c r="T308" i="60"/>
  <c r="R308" i="60"/>
  <c r="R323" i="60"/>
  <c r="T323" i="60"/>
  <c r="R276" i="60"/>
  <c r="T276" i="60"/>
  <c r="R306" i="60"/>
  <c r="T306" i="60"/>
  <c r="R316" i="60"/>
  <c r="T316" i="60"/>
  <c r="R281" i="60"/>
  <c r="T281" i="60"/>
  <c r="R286" i="60"/>
  <c r="T286" i="60"/>
  <c r="R296" i="60"/>
  <c r="T296" i="60"/>
  <c r="T261" i="60"/>
  <c r="R261" i="60"/>
  <c r="R280" i="60"/>
  <c r="T280" i="60"/>
  <c r="T319" i="60"/>
  <c r="R319" i="60"/>
  <c r="R266" i="60"/>
  <c r="T266" i="60"/>
  <c r="R256" i="60"/>
  <c r="T256" i="60"/>
  <c r="R305" i="60"/>
  <c r="T305" i="60"/>
  <c r="T274" i="60"/>
  <c r="R274" i="60"/>
  <c r="T285" i="60"/>
  <c r="R285" i="60"/>
  <c r="R258" i="60"/>
  <c r="T258" i="60"/>
  <c r="R272" i="60"/>
  <c r="T272" i="60"/>
  <c r="R307" i="60"/>
  <c r="T307" i="60"/>
  <c r="R289" i="60"/>
  <c r="T289" i="60"/>
  <c r="R324" i="60"/>
  <c r="T324" i="60"/>
  <c r="T291" i="60"/>
  <c r="R291" i="60"/>
  <c r="R321" i="60"/>
  <c r="T321" i="60"/>
  <c r="R275" i="60"/>
  <c r="T275" i="60"/>
  <c r="R277" i="60"/>
  <c r="T277" i="60"/>
  <c r="R326" i="60"/>
  <c r="T326" i="60"/>
  <c r="R259" i="60"/>
  <c r="T259" i="60"/>
  <c r="R263" i="60"/>
  <c r="T263" i="60"/>
  <c r="T270" i="60"/>
  <c r="R270" i="60"/>
  <c r="R309" i="60"/>
  <c r="T309" i="60"/>
  <c r="T260" i="60"/>
  <c r="R260" i="60"/>
  <c r="R287" i="60"/>
  <c r="T287" i="60"/>
  <c r="R304" i="60"/>
  <c r="T304" i="60"/>
  <c r="R265" i="60"/>
  <c r="T265" i="60"/>
  <c r="T315" i="60"/>
  <c r="R315" i="60"/>
  <c r="R303" i="60"/>
  <c r="T303" i="60"/>
  <c r="R294" i="60"/>
  <c r="T294" i="60"/>
  <c r="T290" i="60"/>
  <c r="R290" i="60"/>
  <c r="T262" i="60"/>
  <c r="R262" i="60"/>
  <c r="R273" i="60"/>
  <c r="T273" i="60"/>
  <c r="R322" i="60"/>
  <c r="T322" i="60"/>
  <c r="R257" i="60"/>
  <c r="T257" i="60"/>
  <c r="R292" i="60"/>
  <c r="T292" i="60"/>
  <c r="T311" i="60"/>
  <c r="R311" i="60"/>
  <c r="T255" i="60"/>
  <c r="R255" i="60"/>
  <c r="R295" i="60"/>
  <c r="T295" i="60"/>
  <c r="R325" i="60"/>
  <c r="T325" i="60"/>
  <c r="R310" i="60"/>
  <c r="T310" i="60"/>
  <c r="R318" i="60"/>
  <c r="T318" i="60"/>
  <c r="R271" i="60"/>
  <c r="T271" i="60"/>
  <c r="R317" i="60"/>
  <c r="T317" i="60"/>
  <c r="R245" i="60"/>
  <c r="T245" i="60"/>
  <c r="R246" i="60"/>
  <c r="T246" i="60"/>
  <c r="T249" i="60"/>
  <c r="R249" i="60"/>
  <c r="T251" i="60"/>
  <c r="R251" i="60"/>
  <c r="T247" i="60"/>
  <c r="R247" i="60"/>
  <c r="R248" i="60"/>
  <c r="T248" i="60"/>
  <c r="T250" i="60"/>
  <c r="R250" i="60"/>
  <c r="B37" i="62" l="1"/>
  <c r="C37" i="62"/>
  <c r="E37" i="62"/>
  <c r="F37" i="62"/>
  <c r="G37" i="62" s="1"/>
  <c r="I37" i="62"/>
  <c r="K10" i="46"/>
  <c r="K11" i="46"/>
  <c r="K12" i="46"/>
  <c r="K13" i="46"/>
  <c r="K14" i="46"/>
  <c r="K15" i="46"/>
  <c r="K16" i="46"/>
  <c r="K17" i="46"/>
  <c r="K18" i="46"/>
  <c r="K19" i="46"/>
  <c r="K20" i="46"/>
  <c r="K21" i="46"/>
  <c r="K22" i="46"/>
  <c r="K23" i="46"/>
  <c r="K24" i="46"/>
  <c r="K25" i="46"/>
  <c r="K26" i="46"/>
  <c r="K27" i="46"/>
  <c r="K28" i="46"/>
  <c r="K29" i="46"/>
  <c r="K30" i="46"/>
  <c r="N37" i="62" l="1"/>
  <c r="L37" i="62"/>
  <c r="E26" i="46"/>
  <c r="X26" i="46"/>
  <c r="X24" i="46"/>
  <c r="X20" i="46"/>
  <c r="X16" i="46"/>
  <c r="X14" i="46"/>
  <c r="Y14" i="46" s="1"/>
  <c r="X12" i="46"/>
  <c r="T57" i="86" s="1"/>
  <c r="E10" i="46"/>
  <c r="F10" i="46" s="1"/>
  <c r="M10" i="46"/>
  <c r="Z10" i="46"/>
  <c r="AA10" i="46" s="1"/>
  <c r="X10" i="46"/>
  <c r="E29" i="46"/>
  <c r="F29" i="46" s="1"/>
  <c r="X29" i="46"/>
  <c r="E27" i="46"/>
  <c r="F27" i="46" s="1"/>
  <c r="X27" i="46"/>
  <c r="Y27" i="46" s="1"/>
  <c r="E25" i="46"/>
  <c r="F25" i="46" s="1"/>
  <c r="X25" i="46"/>
  <c r="E23" i="46"/>
  <c r="F23" i="46" s="1"/>
  <c r="X23" i="46"/>
  <c r="E21" i="46"/>
  <c r="F21" i="46" s="1"/>
  <c r="X21" i="46"/>
  <c r="AF19" i="46"/>
  <c r="X19" i="46"/>
  <c r="E17" i="46"/>
  <c r="F17" i="46" s="1"/>
  <c r="X17" i="46"/>
  <c r="Y17" i="46" s="1"/>
  <c r="E15" i="46"/>
  <c r="F15" i="46" s="1"/>
  <c r="X15" i="46"/>
  <c r="X13" i="46"/>
  <c r="T72" i="86" s="1"/>
  <c r="E11" i="46"/>
  <c r="X11" i="46"/>
  <c r="T42" i="86" s="1"/>
  <c r="X30" i="46"/>
  <c r="E28" i="46"/>
  <c r="F28" i="46" s="1"/>
  <c r="X28" i="46"/>
  <c r="T252" i="86" s="1"/>
  <c r="X22" i="46"/>
  <c r="X18" i="46"/>
  <c r="AJ13" i="46"/>
  <c r="AH11" i="46"/>
  <c r="AI13" i="46"/>
  <c r="AJ30" i="46"/>
  <c r="AF30" i="46"/>
  <c r="AH17" i="46"/>
  <c r="AF13" i="46"/>
  <c r="AH25" i="46"/>
  <c r="AD13" i="46"/>
  <c r="AB21" i="46"/>
  <c r="AI15" i="46"/>
  <c r="AD15" i="46"/>
  <c r="AH15" i="46"/>
  <c r="AB15" i="46"/>
  <c r="AF15" i="46"/>
  <c r="AJ15" i="46"/>
  <c r="AE15" i="46"/>
  <c r="AJ21" i="46"/>
  <c r="AJ29" i="46"/>
  <c r="AF28" i="46"/>
  <c r="AE21" i="46"/>
  <c r="AF21" i="46"/>
  <c r="AJ17" i="46"/>
  <c r="E13" i="46"/>
  <c r="F13" i="46" s="1"/>
  <c r="AF27" i="46"/>
  <c r="AF18" i="46"/>
  <c r="E18" i="46"/>
  <c r="F18" i="46" s="1"/>
  <c r="AE17" i="46"/>
  <c r="AI10" i="46"/>
  <c r="AD18" i="46"/>
  <c r="AB17" i="46"/>
  <c r="AF10" i="46"/>
  <c r="AF29" i="46"/>
  <c r="AE28" i="46"/>
  <c r="AF22" i="46"/>
  <c r="AF11" i="46"/>
  <c r="AE29" i="46"/>
  <c r="AB11" i="46"/>
  <c r="AD29" i="46"/>
  <c r="AF23" i="46"/>
  <c r="AI11" i="46"/>
  <c r="AI29" i="46"/>
  <c r="AE25" i="46"/>
  <c r="AF24" i="46"/>
  <c r="AE23" i="46"/>
  <c r="AD22" i="46"/>
  <c r="E22" i="46"/>
  <c r="F22" i="46" s="1"/>
  <c r="AH21" i="46"/>
  <c r="AE13" i="46"/>
  <c r="AJ23" i="46"/>
  <c r="AB23" i="46"/>
  <c r="AH23" i="46"/>
  <c r="AI22" i="46"/>
  <c r="AF16" i="46"/>
  <c r="Y37" i="62"/>
  <c r="AC37" i="62"/>
  <c r="N41" i="62"/>
  <c r="AD37" i="62" s="1"/>
  <c r="Z37" i="62"/>
  <c r="J37" i="62"/>
  <c r="AB37" i="62"/>
  <c r="X37" i="62"/>
  <c r="V37" i="62"/>
  <c r="H37" i="62"/>
  <c r="AE37" i="62" s="1"/>
  <c r="AA37" i="62"/>
  <c r="W37" i="62"/>
  <c r="AE27" i="46"/>
  <c r="AJ27" i="46"/>
  <c r="AB27" i="46"/>
  <c r="AF26" i="46"/>
  <c r="AH27" i="46"/>
  <c r="AF12" i="46"/>
  <c r="AF20" i="46"/>
  <c r="AB19" i="46"/>
  <c r="AH19" i="46"/>
  <c r="E19" i="46"/>
  <c r="F19" i="46" s="1"/>
  <c r="AD19" i="46"/>
  <c r="AI19" i="46"/>
  <c r="AE19" i="46"/>
  <c r="AJ19" i="46"/>
  <c r="AI14" i="46"/>
  <c r="E14" i="46"/>
  <c r="F14" i="46" s="1"/>
  <c r="AD14" i="46"/>
  <c r="AF14" i="46"/>
  <c r="AI28" i="46"/>
  <c r="AI27" i="46"/>
  <c r="AD27" i="46"/>
  <c r="AI26" i="46"/>
  <c r="AF25" i="46"/>
  <c r="AI24" i="46"/>
  <c r="AI23" i="46"/>
  <c r="AD23" i="46"/>
  <c r="AI18" i="46"/>
  <c r="AF17" i="46"/>
  <c r="AH13" i="46"/>
  <c r="AB13" i="46"/>
  <c r="AJ11" i="46"/>
  <c r="AE11" i="46"/>
  <c r="AD10" i="46"/>
  <c r="AD11" i="46"/>
  <c r="AD26" i="46"/>
  <c r="AJ25" i="46"/>
  <c r="AB25" i="46"/>
  <c r="AI30" i="46"/>
  <c r="AD30" i="46"/>
  <c r="E30" i="46"/>
  <c r="F30" i="46" s="1"/>
  <c r="AH29" i="46"/>
  <c r="AB29" i="46"/>
  <c r="AJ28" i="46"/>
  <c r="AD28" i="46"/>
  <c r="AH30" i="46"/>
  <c r="AB30" i="46"/>
  <c r="AB16" i="46"/>
  <c r="AH16" i="46"/>
  <c r="E16" i="46"/>
  <c r="F16" i="46" s="1"/>
  <c r="AD16" i="46"/>
  <c r="AI16" i="46"/>
  <c r="AE16" i="46"/>
  <c r="AJ16" i="46"/>
  <c r="AB28" i="46"/>
  <c r="AH28" i="46"/>
  <c r="AB24" i="46"/>
  <c r="AH24" i="46"/>
  <c r="AE24" i="46"/>
  <c r="AJ24" i="46"/>
  <c r="AB20" i="46"/>
  <c r="AH20" i="46"/>
  <c r="E20" i="46"/>
  <c r="F20" i="46" s="1"/>
  <c r="AD20" i="46"/>
  <c r="AI20" i="46"/>
  <c r="AE20" i="46"/>
  <c r="AJ20" i="46"/>
  <c r="AE30" i="46"/>
  <c r="AE26" i="46"/>
  <c r="AJ26" i="46"/>
  <c r="AB26" i="46"/>
  <c r="AH26" i="46"/>
  <c r="AD24" i="46"/>
  <c r="E24" i="46"/>
  <c r="F24" i="46" s="1"/>
  <c r="AH22" i="46"/>
  <c r="AB22" i="46"/>
  <c r="AH18" i="46"/>
  <c r="AB18" i="46"/>
  <c r="AH14" i="46"/>
  <c r="AB14" i="46"/>
  <c r="AJ12" i="46"/>
  <c r="AE12" i="46"/>
  <c r="AH10" i="46"/>
  <c r="AB10" i="46"/>
  <c r="AI12" i="46"/>
  <c r="AD12" i="46"/>
  <c r="E12" i="46"/>
  <c r="AI25" i="46"/>
  <c r="AD25" i="46"/>
  <c r="AJ22" i="46"/>
  <c r="AE22" i="46"/>
  <c r="AI21" i="46"/>
  <c r="AD21" i="46"/>
  <c r="AJ18" i="46"/>
  <c r="AE18" i="46"/>
  <c r="AI17" i="46"/>
  <c r="AD17" i="46"/>
  <c r="AJ14" i="46"/>
  <c r="AE14" i="46"/>
  <c r="AH12" i="46"/>
  <c r="AB12" i="46"/>
  <c r="AJ10" i="46"/>
  <c r="AE10" i="46"/>
  <c r="E177" i="61"/>
  <c r="E162" i="61"/>
  <c r="E147" i="61"/>
  <c r="E132" i="61"/>
  <c r="E117" i="61"/>
  <c r="E102" i="61"/>
  <c r="E87" i="61"/>
  <c r="E72" i="61"/>
  <c r="E57" i="61"/>
  <c r="H225" i="61"/>
  <c r="I225" i="61"/>
  <c r="J225" i="61" s="1"/>
  <c r="AC225" i="61"/>
  <c r="H226" i="61"/>
  <c r="I226" i="61"/>
  <c r="J226" i="61" s="1"/>
  <c r="AC226" i="61"/>
  <c r="H227" i="61"/>
  <c r="I227" i="61"/>
  <c r="J227" i="61" s="1"/>
  <c r="AC227" i="61"/>
  <c r="H228" i="61"/>
  <c r="I228" i="61"/>
  <c r="J228" i="61" s="1"/>
  <c r="AC228" i="61"/>
  <c r="H229" i="61"/>
  <c r="I229" i="61"/>
  <c r="J229" i="61" s="1"/>
  <c r="AC229" i="61"/>
  <c r="H230" i="61"/>
  <c r="I230" i="61"/>
  <c r="J230" i="61" s="1"/>
  <c r="AC230" i="61"/>
  <c r="H231" i="61"/>
  <c r="I231" i="61"/>
  <c r="J231" i="61" s="1"/>
  <c r="AC231" i="61"/>
  <c r="H232" i="61"/>
  <c r="I232" i="61"/>
  <c r="J232" i="61" s="1"/>
  <c r="AC232" i="61"/>
  <c r="H233" i="61"/>
  <c r="I233" i="61"/>
  <c r="J233" i="61" s="1"/>
  <c r="AC233" i="61"/>
  <c r="H234" i="61"/>
  <c r="I234" i="61"/>
  <c r="J234" i="61" s="1"/>
  <c r="AC234" i="61"/>
  <c r="H235" i="61"/>
  <c r="I235" i="61"/>
  <c r="AB235" i="61" s="1"/>
  <c r="AC235" i="61"/>
  <c r="AC224" i="61"/>
  <c r="I224" i="61"/>
  <c r="AA224" i="61" s="1"/>
  <c r="H224" i="61"/>
  <c r="D225" i="61"/>
  <c r="F225" i="61"/>
  <c r="D226" i="61"/>
  <c r="F226" i="61"/>
  <c r="D227" i="61"/>
  <c r="F227" i="61"/>
  <c r="D228" i="61"/>
  <c r="F228" i="61"/>
  <c r="D229" i="61"/>
  <c r="F229" i="61"/>
  <c r="D230" i="61"/>
  <c r="F230" i="61"/>
  <c r="D231" i="61"/>
  <c r="F231" i="61"/>
  <c r="D232" i="61"/>
  <c r="F232" i="61"/>
  <c r="D233" i="61"/>
  <c r="F233" i="61"/>
  <c r="D234" i="61"/>
  <c r="F234" i="61"/>
  <c r="D235" i="61"/>
  <c r="F235" i="61"/>
  <c r="F224" i="61"/>
  <c r="E222" i="61"/>
  <c r="H210" i="61"/>
  <c r="I210" i="61"/>
  <c r="J210" i="61" s="1"/>
  <c r="AC210" i="61"/>
  <c r="H211" i="61"/>
  <c r="I211" i="61"/>
  <c r="J211" i="61" s="1"/>
  <c r="AC211" i="61"/>
  <c r="H212" i="61"/>
  <c r="I212" i="61"/>
  <c r="J212" i="61" s="1"/>
  <c r="AC212" i="61"/>
  <c r="H213" i="61"/>
  <c r="I213" i="61"/>
  <c r="J213" i="61" s="1"/>
  <c r="AC213" i="61"/>
  <c r="H214" i="61"/>
  <c r="I214" i="61"/>
  <c r="X214" i="61" s="1"/>
  <c r="AC214" i="61"/>
  <c r="H215" i="61"/>
  <c r="I215" i="61"/>
  <c r="O215" i="61" s="1"/>
  <c r="AC215" i="61"/>
  <c r="H216" i="61"/>
  <c r="I216" i="61"/>
  <c r="O216" i="61" s="1"/>
  <c r="AC216" i="61"/>
  <c r="H217" i="61"/>
  <c r="I217" i="61"/>
  <c r="U217" i="61" s="1"/>
  <c r="AC217" i="61"/>
  <c r="H218" i="61"/>
  <c r="I218" i="61"/>
  <c r="X218" i="61" s="1"/>
  <c r="AC218" i="61"/>
  <c r="H219" i="61"/>
  <c r="I219" i="61"/>
  <c r="O219" i="61" s="1"/>
  <c r="AC219" i="61"/>
  <c r="H220" i="61"/>
  <c r="I220" i="61"/>
  <c r="X220" i="61" s="1"/>
  <c r="AC220" i="61"/>
  <c r="AC209" i="61"/>
  <c r="I209" i="61"/>
  <c r="AA209" i="61" s="1"/>
  <c r="H209" i="61"/>
  <c r="D210" i="61"/>
  <c r="F210" i="61"/>
  <c r="D211" i="61"/>
  <c r="F211" i="61"/>
  <c r="D212" i="61"/>
  <c r="F212" i="61"/>
  <c r="D213" i="61"/>
  <c r="F213" i="61"/>
  <c r="D214" i="61"/>
  <c r="F214" i="61"/>
  <c r="D215" i="61"/>
  <c r="F215" i="61"/>
  <c r="D216" i="61"/>
  <c r="F216" i="61"/>
  <c r="D217" i="61"/>
  <c r="F217" i="61"/>
  <c r="D218" i="61"/>
  <c r="F218" i="61"/>
  <c r="D219" i="61"/>
  <c r="F219" i="61"/>
  <c r="D220" i="61"/>
  <c r="F220" i="61"/>
  <c r="F209" i="61"/>
  <c r="E207" i="61"/>
  <c r="H195" i="61"/>
  <c r="I195" i="61"/>
  <c r="J195" i="61" s="1"/>
  <c r="AC195" i="61"/>
  <c r="H196" i="61"/>
  <c r="I196" i="61"/>
  <c r="J196" i="61" s="1"/>
  <c r="AC196" i="61"/>
  <c r="H197" i="61"/>
  <c r="I197" i="61"/>
  <c r="J197" i="61" s="1"/>
  <c r="AC197" i="61"/>
  <c r="H198" i="61"/>
  <c r="I198" i="61"/>
  <c r="J198" i="61" s="1"/>
  <c r="AC198" i="61"/>
  <c r="H199" i="61"/>
  <c r="I199" i="61"/>
  <c r="J199" i="61" s="1"/>
  <c r="AC199" i="61"/>
  <c r="H200" i="61"/>
  <c r="I200" i="61"/>
  <c r="O200" i="61" s="1"/>
  <c r="AC200" i="61"/>
  <c r="H201" i="61"/>
  <c r="I201" i="61"/>
  <c r="J201" i="61" s="1"/>
  <c r="AC201" i="61"/>
  <c r="H202" i="61"/>
  <c r="I202" i="61"/>
  <c r="U202" i="61" s="1"/>
  <c r="AC202" i="61"/>
  <c r="H203" i="61"/>
  <c r="I203" i="61"/>
  <c r="X203" i="61" s="1"/>
  <c r="AC203" i="61"/>
  <c r="H204" i="61"/>
  <c r="I204" i="61"/>
  <c r="O204" i="61" s="1"/>
  <c r="AC204" i="61"/>
  <c r="H205" i="61"/>
  <c r="I205" i="61"/>
  <c r="X205" i="61" s="1"/>
  <c r="AC205" i="61"/>
  <c r="AC194" i="61"/>
  <c r="I194" i="61"/>
  <c r="AB194" i="61" s="1"/>
  <c r="H194" i="61"/>
  <c r="D195" i="61"/>
  <c r="F195" i="61"/>
  <c r="D196" i="61"/>
  <c r="F196" i="61"/>
  <c r="D197" i="61"/>
  <c r="F197" i="61"/>
  <c r="D198" i="61"/>
  <c r="F198" i="61"/>
  <c r="D199" i="61"/>
  <c r="F199" i="61"/>
  <c r="D200" i="61"/>
  <c r="F200" i="61"/>
  <c r="D201" i="61"/>
  <c r="F201" i="61"/>
  <c r="D202" i="61"/>
  <c r="F202" i="61"/>
  <c r="D203" i="61"/>
  <c r="F203" i="61"/>
  <c r="D204" i="61"/>
  <c r="F204" i="61"/>
  <c r="D205" i="61"/>
  <c r="F205" i="61"/>
  <c r="F194" i="61"/>
  <c r="E192" i="61"/>
  <c r="Y21" i="46" l="1"/>
  <c r="T177" i="86"/>
  <c r="Y29" i="46"/>
  <c r="T267" i="86"/>
  <c r="Y20" i="46"/>
  <c r="T162" i="86"/>
  <c r="Y18" i="46"/>
  <c r="T132" i="86"/>
  <c r="Y23" i="46"/>
  <c r="T207" i="86"/>
  <c r="Y24" i="46"/>
  <c r="T222" i="86"/>
  <c r="Y22" i="46"/>
  <c r="T192" i="86"/>
  <c r="Y25" i="46"/>
  <c r="T237" i="86"/>
  <c r="Y30" i="46"/>
  <c r="T282" i="86"/>
  <c r="Y19" i="46"/>
  <c r="T147" i="86"/>
  <c r="Y16" i="46"/>
  <c r="T117" i="86"/>
  <c r="Y15" i="46"/>
  <c r="T102" i="86"/>
  <c r="Y13" i="46"/>
  <c r="Y28" i="46"/>
  <c r="T87" i="86"/>
  <c r="Y10" i="46"/>
  <c r="T27" i="86"/>
  <c r="N10" i="46"/>
  <c r="L27" i="86"/>
  <c r="AD27" i="86" s="1"/>
  <c r="AM14" i="46"/>
  <c r="AM11" i="46"/>
  <c r="AL11" i="46"/>
  <c r="AM20" i="46"/>
  <c r="AM28" i="46"/>
  <c r="AM22" i="46"/>
  <c r="AM18" i="46"/>
  <c r="AM24" i="46"/>
  <c r="AM17" i="46"/>
  <c r="AM21" i="46"/>
  <c r="AM25" i="46"/>
  <c r="AM29" i="46"/>
  <c r="AM26" i="46"/>
  <c r="AM12" i="46"/>
  <c r="AM19" i="46"/>
  <c r="AM13" i="46"/>
  <c r="AM16" i="46"/>
  <c r="AM30" i="46"/>
  <c r="AM15" i="46"/>
  <c r="AM23" i="46"/>
  <c r="AM27" i="46"/>
  <c r="AM10" i="46"/>
  <c r="AL28" i="46"/>
  <c r="AL23" i="46"/>
  <c r="AL14" i="46"/>
  <c r="AL20" i="46"/>
  <c r="AL10" i="46"/>
  <c r="AL26" i="46"/>
  <c r="AL12" i="46"/>
  <c r="AL25" i="46"/>
  <c r="AL29" i="46"/>
  <c r="AL22" i="46"/>
  <c r="AL30" i="46"/>
  <c r="AL19" i="46"/>
  <c r="AL15" i="46"/>
  <c r="AL17" i="46"/>
  <c r="AL21" i="46"/>
  <c r="AL27" i="46"/>
  <c r="AL16" i="46"/>
  <c r="AL24" i="46"/>
  <c r="AL13" i="46"/>
  <c r="AL18" i="46"/>
  <c r="O224" i="61"/>
  <c r="Y215" i="61"/>
  <c r="Y220" i="61"/>
  <c r="Y232" i="61"/>
  <c r="Y197" i="61"/>
  <c r="AB210" i="61"/>
  <c r="Y199" i="61"/>
  <c r="U197" i="61"/>
  <c r="AB196" i="61"/>
  <c r="Y230" i="61"/>
  <c r="Y200" i="61"/>
  <c r="Y210" i="61"/>
  <c r="U232" i="61"/>
  <c r="Y231" i="61"/>
  <c r="Y235" i="61"/>
  <c r="U231" i="61"/>
  <c r="U225" i="61"/>
  <c r="O209" i="61"/>
  <c r="U215" i="61"/>
  <c r="AB214" i="61"/>
  <c r="Y213" i="61"/>
  <c r="AB212" i="61"/>
  <c r="X210" i="61"/>
  <c r="X224" i="61"/>
  <c r="Y234" i="61"/>
  <c r="Y195" i="61"/>
  <c r="Y212" i="61"/>
  <c r="AB211" i="61"/>
  <c r="O210" i="61"/>
  <c r="AB224" i="61"/>
  <c r="U234" i="61"/>
  <c r="Y233" i="61"/>
  <c r="U230" i="61"/>
  <c r="Y229" i="61"/>
  <c r="Y226" i="61"/>
  <c r="U203" i="61"/>
  <c r="Y202" i="61"/>
  <c r="X195" i="61"/>
  <c r="Y211" i="61"/>
  <c r="U233" i="61"/>
  <c r="U229" i="61"/>
  <c r="Y228" i="61"/>
  <c r="U226" i="61"/>
  <c r="Y225" i="61"/>
  <c r="X235" i="61"/>
  <c r="O235" i="61"/>
  <c r="AB234" i="61"/>
  <c r="X233" i="61"/>
  <c r="X232" i="61"/>
  <c r="O232" i="61"/>
  <c r="AB231" i="61"/>
  <c r="X231" i="61"/>
  <c r="O231" i="61"/>
  <c r="AB230" i="61"/>
  <c r="X230" i="61"/>
  <c r="O230" i="61"/>
  <c r="AB229" i="61"/>
  <c r="O229" i="61"/>
  <c r="O226" i="61"/>
  <c r="AE235" i="61"/>
  <c r="AA235" i="61"/>
  <c r="W235" i="61"/>
  <c r="K235" i="61"/>
  <c r="AE234" i="61"/>
  <c r="AA234" i="61"/>
  <c r="W234" i="61"/>
  <c r="K234" i="61"/>
  <c r="AE233" i="61"/>
  <c r="AA233" i="61"/>
  <c r="W233" i="61"/>
  <c r="K233" i="61"/>
  <c r="AE232" i="61"/>
  <c r="AA232" i="61"/>
  <c r="W232" i="61"/>
  <c r="K232" i="61"/>
  <c r="AE231" i="61"/>
  <c r="AA231" i="61"/>
  <c r="W231" i="61"/>
  <c r="K231" i="61"/>
  <c r="AE230" i="61"/>
  <c r="AA230" i="61"/>
  <c r="W230" i="61"/>
  <c r="K230" i="61"/>
  <c r="AE229" i="61"/>
  <c r="AA229" i="61"/>
  <c r="W229" i="61"/>
  <c r="K229" i="61"/>
  <c r="AE228" i="61"/>
  <c r="AA228" i="61"/>
  <c r="W228" i="61"/>
  <c r="K228" i="61"/>
  <c r="AE227" i="61"/>
  <c r="AA227" i="61"/>
  <c r="W227" i="61"/>
  <c r="K227" i="61"/>
  <c r="AE226" i="61"/>
  <c r="AA226" i="61"/>
  <c r="W226" i="61"/>
  <c r="K226" i="61"/>
  <c r="AE225" i="61"/>
  <c r="AA225" i="61"/>
  <c r="W225" i="61"/>
  <c r="K225" i="61"/>
  <c r="U228" i="61"/>
  <c r="Y227" i="61"/>
  <c r="U227" i="61"/>
  <c r="X234" i="61"/>
  <c r="O234" i="61"/>
  <c r="AB233" i="61"/>
  <c r="O233" i="61"/>
  <c r="AB232" i="61"/>
  <c r="X229" i="61"/>
  <c r="AB228" i="61"/>
  <c r="X228" i="61"/>
  <c r="O228" i="61"/>
  <c r="AB227" i="61"/>
  <c r="X227" i="61"/>
  <c r="O227" i="61"/>
  <c r="AB226" i="61"/>
  <c r="X226" i="61"/>
  <c r="AB225" i="61"/>
  <c r="X225" i="61"/>
  <c r="O225" i="61"/>
  <c r="AD235" i="61"/>
  <c r="Z235" i="61"/>
  <c r="V235" i="61"/>
  <c r="J235" i="61"/>
  <c r="AD234" i="61"/>
  <c r="Z234" i="61"/>
  <c r="V234" i="61"/>
  <c r="AD233" i="61"/>
  <c r="Z233" i="61"/>
  <c r="V233" i="61"/>
  <c r="AD232" i="61"/>
  <c r="Z232" i="61"/>
  <c r="V232" i="61"/>
  <c r="AD231" i="61"/>
  <c r="Z231" i="61"/>
  <c r="V231" i="61"/>
  <c r="AD230" i="61"/>
  <c r="Z230" i="61"/>
  <c r="V230" i="61"/>
  <c r="AD229" i="61"/>
  <c r="Z229" i="61"/>
  <c r="V229" i="61"/>
  <c r="AD228" i="61"/>
  <c r="Z228" i="61"/>
  <c r="V228" i="61"/>
  <c r="AD227" i="61"/>
  <c r="Z227" i="61"/>
  <c r="V227" i="61"/>
  <c r="AD226" i="61"/>
  <c r="Z226" i="61"/>
  <c r="V226" i="61"/>
  <c r="AD225" i="61"/>
  <c r="Z225" i="61"/>
  <c r="V225" i="61"/>
  <c r="U235" i="61"/>
  <c r="U224" i="61"/>
  <c r="Y224" i="61"/>
  <c r="J224" i="61"/>
  <c r="V224" i="61"/>
  <c r="Z224" i="61"/>
  <c r="K224" i="61"/>
  <c r="W224" i="61"/>
  <c r="U198" i="61"/>
  <c r="AB197" i="61"/>
  <c r="U196" i="61"/>
  <c r="AB195" i="61"/>
  <c r="O195" i="61"/>
  <c r="AB209" i="61"/>
  <c r="U220" i="61"/>
  <c r="Y219" i="61"/>
  <c r="Y216" i="61"/>
  <c r="U214" i="61"/>
  <c r="U213" i="61"/>
  <c r="U212" i="61"/>
  <c r="U211" i="61"/>
  <c r="U210" i="61"/>
  <c r="U219" i="61"/>
  <c r="Y218" i="61"/>
  <c r="U216" i="61"/>
  <c r="O214" i="61"/>
  <c r="AB213" i="61"/>
  <c r="O213" i="61"/>
  <c r="O212" i="61"/>
  <c r="O211" i="61"/>
  <c r="U200" i="61"/>
  <c r="Y198" i="61"/>
  <c r="Y196" i="61"/>
  <c r="U195" i="61"/>
  <c r="X209" i="61"/>
  <c r="Y214" i="61"/>
  <c r="X213" i="61"/>
  <c r="X212" i="61"/>
  <c r="X211" i="61"/>
  <c r="AB220" i="61"/>
  <c r="O220" i="61"/>
  <c r="X217" i="61"/>
  <c r="O217" i="61"/>
  <c r="X215" i="61"/>
  <c r="AE220" i="61"/>
  <c r="AA220" i="61"/>
  <c r="W220" i="61"/>
  <c r="K220" i="61"/>
  <c r="AE219" i="61"/>
  <c r="AA219" i="61"/>
  <c r="W219" i="61"/>
  <c r="K219" i="61"/>
  <c r="AE218" i="61"/>
  <c r="AA218" i="61"/>
  <c r="W218" i="61"/>
  <c r="K218" i="61"/>
  <c r="AE217" i="61"/>
  <c r="AA217" i="61"/>
  <c r="W217" i="61"/>
  <c r="K217" i="61"/>
  <c r="AE216" i="61"/>
  <c r="AA216" i="61"/>
  <c r="W216" i="61"/>
  <c r="K216" i="61"/>
  <c r="AE215" i="61"/>
  <c r="AA215" i="61"/>
  <c r="W215" i="61"/>
  <c r="K215" i="61"/>
  <c r="AE214" i="61"/>
  <c r="AA214" i="61"/>
  <c r="W214" i="61"/>
  <c r="K214" i="61"/>
  <c r="AE213" i="61"/>
  <c r="AA213" i="61"/>
  <c r="W213" i="61"/>
  <c r="K213" i="61"/>
  <c r="AE212" i="61"/>
  <c r="AA212" i="61"/>
  <c r="W212" i="61"/>
  <c r="K212" i="61"/>
  <c r="AE211" i="61"/>
  <c r="AA211" i="61"/>
  <c r="W211" i="61"/>
  <c r="K211" i="61"/>
  <c r="AE210" i="61"/>
  <c r="AA210" i="61"/>
  <c r="W210" i="61"/>
  <c r="K210" i="61"/>
  <c r="X219" i="61"/>
  <c r="AB218" i="61"/>
  <c r="O218" i="61"/>
  <c r="AB217" i="61"/>
  <c r="AB216" i="61"/>
  <c r="AD220" i="61"/>
  <c r="Z220" i="61"/>
  <c r="V220" i="61"/>
  <c r="J220" i="61"/>
  <c r="AD219" i="61"/>
  <c r="Z219" i="61"/>
  <c r="V219" i="61"/>
  <c r="J219" i="61"/>
  <c r="AD218" i="61"/>
  <c r="Z218" i="61"/>
  <c r="V218" i="61"/>
  <c r="J218" i="61"/>
  <c r="AD217" i="61"/>
  <c r="Z217" i="61"/>
  <c r="V217" i="61"/>
  <c r="J217" i="61"/>
  <c r="AD216" i="61"/>
  <c r="Z216" i="61"/>
  <c r="V216" i="61"/>
  <c r="J216" i="61"/>
  <c r="AD215" i="61"/>
  <c r="Z215" i="61"/>
  <c r="V215" i="61"/>
  <c r="J215" i="61"/>
  <c r="AD214" i="61"/>
  <c r="Z214" i="61"/>
  <c r="V214" i="61"/>
  <c r="J214" i="61"/>
  <c r="AD213" i="61"/>
  <c r="Z213" i="61"/>
  <c r="V213" i="61"/>
  <c r="AD212" i="61"/>
  <c r="Z212" i="61"/>
  <c r="V212" i="61"/>
  <c r="AD211" i="61"/>
  <c r="Z211" i="61"/>
  <c r="V211" i="61"/>
  <c r="AD210" i="61"/>
  <c r="Z210" i="61"/>
  <c r="V210" i="61"/>
  <c r="Y217" i="61"/>
  <c r="U218" i="61"/>
  <c r="AB219" i="61"/>
  <c r="X216" i="61"/>
  <c r="AB215" i="61"/>
  <c r="J209" i="61"/>
  <c r="V209" i="61"/>
  <c r="Z209" i="61"/>
  <c r="U209" i="61"/>
  <c r="Y209" i="61"/>
  <c r="K209" i="61"/>
  <c r="W209" i="61"/>
  <c r="Y204" i="61"/>
  <c r="Y203" i="61"/>
  <c r="U199" i="61"/>
  <c r="AB198" i="61"/>
  <c r="O198" i="61"/>
  <c r="O197" i="61"/>
  <c r="O196" i="61"/>
  <c r="Y201" i="61"/>
  <c r="U201" i="61"/>
  <c r="X198" i="61"/>
  <c r="X197" i="61"/>
  <c r="X196" i="61"/>
  <c r="Y205" i="61"/>
  <c r="U205" i="61"/>
  <c r="AB205" i="61"/>
  <c r="O205" i="61"/>
  <c r="X202" i="61"/>
  <c r="O202" i="61"/>
  <c r="AB201" i="61"/>
  <c r="O201" i="61"/>
  <c r="AB200" i="61"/>
  <c r="X200" i="61"/>
  <c r="AB199" i="61"/>
  <c r="AE205" i="61"/>
  <c r="AA205" i="61"/>
  <c r="W205" i="61"/>
  <c r="K205" i="61"/>
  <c r="AE204" i="61"/>
  <c r="AA204" i="61"/>
  <c r="W204" i="61"/>
  <c r="K204" i="61"/>
  <c r="AE203" i="61"/>
  <c r="AA203" i="61"/>
  <c r="W203" i="61"/>
  <c r="K203" i="61"/>
  <c r="AE202" i="61"/>
  <c r="AA202" i="61"/>
  <c r="W202" i="61"/>
  <c r="K202" i="61"/>
  <c r="AE201" i="61"/>
  <c r="AA201" i="61"/>
  <c r="W201" i="61"/>
  <c r="K201" i="61"/>
  <c r="AE200" i="61"/>
  <c r="AA200" i="61"/>
  <c r="W200" i="61"/>
  <c r="K200" i="61"/>
  <c r="AE199" i="61"/>
  <c r="AA199" i="61"/>
  <c r="W199" i="61"/>
  <c r="K199" i="61"/>
  <c r="AE198" i="61"/>
  <c r="AA198" i="61"/>
  <c r="W198" i="61"/>
  <c r="K198" i="61"/>
  <c r="AE197" i="61"/>
  <c r="AA197" i="61"/>
  <c r="W197" i="61"/>
  <c r="K197" i="61"/>
  <c r="AE196" i="61"/>
  <c r="AA196" i="61"/>
  <c r="W196" i="61"/>
  <c r="K196" i="61"/>
  <c r="AE195" i="61"/>
  <c r="AA195" i="61"/>
  <c r="W195" i="61"/>
  <c r="K195" i="61"/>
  <c r="U204" i="61"/>
  <c r="X204" i="61"/>
  <c r="AB203" i="61"/>
  <c r="O203" i="61"/>
  <c r="AB202" i="61"/>
  <c r="X201" i="61"/>
  <c r="X199" i="61"/>
  <c r="O199" i="61"/>
  <c r="AD205" i="61"/>
  <c r="Z205" i="61"/>
  <c r="V205" i="61"/>
  <c r="J205" i="61"/>
  <c r="AD204" i="61"/>
  <c r="Z204" i="61"/>
  <c r="V204" i="61"/>
  <c r="J204" i="61"/>
  <c r="AD203" i="61"/>
  <c r="Z203" i="61"/>
  <c r="V203" i="61"/>
  <c r="J203" i="61"/>
  <c r="AD202" i="61"/>
  <c r="Z202" i="61"/>
  <c r="V202" i="61"/>
  <c r="J202" i="61"/>
  <c r="AD201" i="61"/>
  <c r="Z201" i="61"/>
  <c r="V201" i="61"/>
  <c r="AD200" i="61"/>
  <c r="Z200" i="61"/>
  <c r="V200" i="61"/>
  <c r="J200" i="61"/>
  <c r="AD199" i="61"/>
  <c r="Z199" i="61"/>
  <c r="V199" i="61"/>
  <c r="AD198" i="61"/>
  <c r="Z198" i="61"/>
  <c r="V198" i="61"/>
  <c r="AD197" i="61"/>
  <c r="Z197" i="61"/>
  <c r="V197" i="61"/>
  <c r="AD196" i="61"/>
  <c r="Z196" i="61"/>
  <c r="V196" i="61"/>
  <c r="AD195" i="61"/>
  <c r="Z195" i="61"/>
  <c r="V195" i="61"/>
  <c r="AB204" i="61"/>
  <c r="Y194" i="61"/>
  <c r="J194" i="61"/>
  <c r="V194" i="61"/>
  <c r="Z194" i="61"/>
  <c r="U194" i="61"/>
  <c r="K194" i="61"/>
  <c r="W194" i="61"/>
  <c r="AA194" i="61"/>
  <c r="O194" i="61"/>
  <c r="X194" i="61"/>
  <c r="E42" i="61"/>
  <c r="E27" i="61"/>
  <c r="AB47" i="16"/>
  <c r="AC47" i="16"/>
  <c r="AD47" i="16"/>
  <c r="AE47" i="16"/>
  <c r="AF47" i="16"/>
  <c r="AG47" i="16"/>
  <c r="AH47" i="16"/>
  <c r="AI47" i="16"/>
  <c r="AJ47" i="16"/>
  <c r="AK47" i="16"/>
  <c r="AK10" i="16"/>
  <c r="AJ10" i="16"/>
  <c r="AI10" i="16"/>
  <c r="AH10" i="16"/>
  <c r="AG10" i="16"/>
  <c r="AF10" i="16"/>
  <c r="AE10" i="16"/>
  <c r="AD10" i="16"/>
  <c r="AC10" i="16"/>
  <c r="AB10" i="16"/>
  <c r="AB17" i="16"/>
  <c r="AC17" i="16"/>
  <c r="AD17" i="16"/>
  <c r="AE17" i="16"/>
  <c r="AF17" i="16"/>
  <c r="AG17" i="16"/>
  <c r="AH17" i="16"/>
  <c r="AI17" i="16"/>
  <c r="AJ17" i="16"/>
  <c r="AK17" i="16"/>
  <c r="AB18" i="16"/>
  <c r="AC18" i="16"/>
  <c r="AD18" i="16"/>
  <c r="AE18" i="16"/>
  <c r="AF18" i="16"/>
  <c r="AG18" i="16"/>
  <c r="AH18" i="16"/>
  <c r="AI18" i="16"/>
  <c r="AJ18" i="16"/>
  <c r="AK18" i="16"/>
  <c r="AB19" i="16"/>
  <c r="AC19" i="16"/>
  <c r="AD19" i="16"/>
  <c r="AE19" i="16"/>
  <c r="AF19" i="16"/>
  <c r="AG19" i="16"/>
  <c r="AH19" i="16"/>
  <c r="AI19" i="16"/>
  <c r="AJ19" i="16"/>
  <c r="AK19" i="16"/>
  <c r="AB20" i="16"/>
  <c r="AC20" i="16"/>
  <c r="AD20" i="16"/>
  <c r="AE20" i="16"/>
  <c r="AF20" i="16"/>
  <c r="AG20" i="16"/>
  <c r="AH20" i="16"/>
  <c r="AI20" i="16"/>
  <c r="AJ20" i="16"/>
  <c r="AK20" i="16"/>
  <c r="AB21" i="16"/>
  <c r="AC21" i="16"/>
  <c r="AD21" i="16"/>
  <c r="AE21" i="16"/>
  <c r="AF21" i="16"/>
  <c r="AG21" i="16"/>
  <c r="AH21" i="16"/>
  <c r="AI21" i="16"/>
  <c r="AJ21" i="16"/>
  <c r="AK21" i="16"/>
  <c r="AB22" i="16"/>
  <c r="AC22" i="16"/>
  <c r="AD22" i="16"/>
  <c r="AE22" i="16"/>
  <c r="AF22" i="16"/>
  <c r="AG22" i="16"/>
  <c r="AH22" i="16"/>
  <c r="AI22" i="16"/>
  <c r="AJ22" i="16"/>
  <c r="AK22" i="16"/>
  <c r="AB23" i="16"/>
  <c r="AC23" i="16"/>
  <c r="AD23" i="16"/>
  <c r="AE23" i="16"/>
  <c r="AF23" i="16"/>
  <c r="AG23" i="16"/>
  <c r="AH23" i="16"/>
  <c r="AI23" i="16"/>
  <c r="AJ23" i="16"/>
  <c r="AK23" i="16"/>
  <c r="AB24" i="16"/>
  <c r="AC24" i="16"/>
  <c r="AD24" i="16"/>
  <c r="AE24" i="16"/>
  <c r="AF24" i="16"/>
  <c r="AG24" i="16"/>
  <c r="AH24" i="16"/>
  <c r="AI24" i="16"/>
  <c r="AJ24" i="16"/>
  <c r="AK24" i="16"/>
  <c r="AB25" i="16"/>
  <c r="AC25" i="16"/>
  <c r="AD25" i="16"/>
  <c r="AE25" i="16"/>
  <c r="AF25" i="16"/>
  <c r="AG25" i="16"/>
  <c r="AH25" i="16"/>
  <c r="AI25" i="16"/>
  <c r="AJ25" i="16"/>
  <c r="AK25" i="16"/>
  <c r="AB26" i="16"/>
  <c r="AC26" i="16"/>
  <c r="AD26" i="16"/>
  <c r="AE26" i="16"/>
  <c r="AF26" i="16"/>
  <c r="AG26" i="16"/>
  <c r="AH26" i="16"/>
  <c r="AI26" i="16"/>
  <c r="AJ26" i="16"/>
  <c r="AK26" i="16"/>
  <c r="AB27" i="16"/>
  <c r="AC27" i="16"/>
  <c r="AD27" i="16"/>
  <c r="AE27" i="16"/>
  <c r="AF27" i="16"/>
  <c r="AG27" i="16"/>
  <c r="AH27" i="16"/>
  <c r="AI27" i="16"/>
  <c r="AJ27" i="16"/>
  <c r="AK27" i="16"/>
  <c r="AB28" i="16"/>
  <c r="AC28" i="16"/>
  <c r="AD28" i="16"/>
  <c r="AE28" i="16"/>
  <c r="AF28" i="16"/>
  <c r="AG28" i="16"/>
  <c r="AH28" i="16"/>
  <c r="AI28" i="16"/>
  <c r="AJ28" i="16"/>
  <c r="AK28" i="16"/>
  <c r="AB29" i="16"/>
  <c r="AC29" i="16"/>
  <c r="AD29" i="16"/>
  <c r="AE29" i="16"/>
  <c r="AF29" i="16"/>
  <c r="AG29" i="16"/>
  <c r="AH29" i="16"/>
  <c r="AI29" i="16"/>
  <c r="AJ29" i="16"/>
  <c r="AK29" i="16"/>
  <c r="AB30" i="16"/>
  <c r="AC30" i="16"/>
  <c r="AD30" i="16"/>
  <c r="AE30" i="16"/>
  <c r="AF30" i="16"/>
  <c r="AG30" i="16"/>
  <c r="AH30" i="16"/>
  <c r="AI30" i="16"/>
  <c r="AJ30" i="16"/>
  <c r="AK30" i="16"/>
  <c r="AB31" i="16"/>
  <c r="AC31" i="16"/>
  <c r="AD31" i="16"/>
  <c r="AE31" i="16"/>
  <c r="AF31" i="16"/>
  <c r="AG31" i="16"/>
  <c r="AH31" i="16"/>
  <c r="AI31" i="16"/>
  <c r="AJ31" i="16"/>
  <c r="AK31" i="16"/>
  <c r="AB32" i="16"/>
  <c r="AC32" i="16"/>
  <c r="AD32" i="16"/>
  <c r="AE32" i="16"/>
  <c r="AF32" i="16"/>
  <c r="AG32" i="16"/>
  <c r="AH32" i="16"/>
  <c r="AI32" i="16"/>
  <c r="AJ32" i="16"/>
  <c r="AK32" i="16"/>
  <c r="AB33" i="16"/>
  <c r="AC33" i="16"/>
  <c r="AD33" i="16"/>
  <c r="AE33" i="16"/>
  <c r="AF33" i="16"/>
  <c r="AG33" i="16"/>
  <c r="AH33" i="16"/>
  <c r="AI33" i="16"/>
  <c r="AJ33" i="16"/>
  <c r="AK33" i="16"/>
  <c r="AB34" i="16"/>
  <c r="AC34" i="16"/>
  <c r="AD34" i="16"/>
  <c r="AE34" i="16"/>
  <c r="AF34" i="16"/>
  <c r="AG34" i="16"/>
  <c r="AH34" i="16"/>
  <c r="AI34" i="16"/>
  <c r="AJ34" i="16"/>
  <c r="AK34" i="16"/>
  <c r="AB35" i="16"/>
  <c r="AC35" i="16"/>
  <c r="AD35" i="16"/>
  <c r="AE35" i="16"/>
  <c r="AF35" i="16"/>
  <c r="AG35" i="16"/>
  <c r="AH35" i="16"/>
  <c r="AI35" i="16"/>
  <c r="AJ35" i="16"/>
  <c r="AK35" i="16"/>
  <c r="AK16" i="16"/>
  <c r="AJ16" i="16"/>
  <c r="AI16" i="16"/>
  <c r="AH16" i="16"/>
  <c r="AG16" i="16"/>
  <c r="AF16" i="16"/>
  <c r="AE16" i="16"/>
  <c r="AD16" i="16"/>
  <c r="AC16" i="16"/>
  <c r="AB16" i="16"/>
  <c r="Z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AA36" i="16" s="1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Y36" i="16" s="1"/>
  <c r="Z16" i="16"/>
  <c r="X16" i="16"/>
  <c r="Z47" i="16"/>
  <c r="AA48" i="16" s="1"/>
  <c r="X47" i="16"/>
  <c r="Y48" i="16" s="1"/>
  <c r="D320" i="48" l="1"/>
  <c r="D319" i="48"/>
  <c r="D318" i="48"/>
  <c r="D317" i="48"/>
  <c r="D316" i="48"/>
  <c r="D315" i="48"/>
  <c r="D314" i="48"/>
  <c r="D313" i="48"/>
  <c r="D312" i="48"/>
  <c r="D311" i="48"/>
  <c r="D310" i="48"/>
  <c r="D309" i="48"/>
  <c r="D308" i="48"/>
  <c r="D307" i="48"/>
  <c r="D306" i="48"/>
  <c r="D290" i="48"/>
  <c r="D289" i="48"/>
  <c r="D288" i="48"/>
  <c r="D287" i="48"/>
  <c r="D286" i="48"/>
  <c r="D285" i="48"/>
  <c r="D284" i="48"/>
  <c r="D283" i="48"/>
  <c r="D282" i="48"/>
  <c r="D281" i="48"/>
  <c r="D280" i="48"/>
  <c r="D279" i="48"/>
  <c r="D278" i="48"/>
  <c r="D277" i="48"/>
  <c r="D276" i="48"/>
  <c r="D260" i="48"/>
  <c r="D259" i="48"/>
  <c r="D258" i="48"/>
  <c r="D257" i="48"/>
  <c r="D256" i="48"/>
  <c r="D255" i="48"/>
  <c r="D254" i="48"/>
  <c r="D253" i="48"/>
  <c r="D252" i="48"/>
  <c r="D251" i="48"/>
  <c r="D250" i="48"/>
  <c r="D249" i="48"/>
  <c r="D248" i="48"/>
  <c r="D247" i="48"/>
  <c r="D246" i="48"/>
  <c r="D230" i="48"/>
  <c r="D229" i="48"/>
  <c r="D228" i="48"/>
  <c r="D227" i="48"/>
  <c r="D226" i="48"/>
  <c r="D225" i="48"/>
  <c r="D224" i="48"/>
  <c r="D223" i="48"/>
  <c r="D222" i="48"/>
  <c r="D221" i="48"/>
  <c r="D220" i="48"/>
  <c r="D219" i="48"/>
  <c r="D218" i="48"/>
  <c r="D217" i="48"/>
  <c r="D216" i="48"/>
  <c r="D200" i="48"/>
  <c r="D199" i="48"/>
  <c r="D198" i="48"/>
  <c r="D197" i="48"/>
  <c r="D196" i="48"/>
  <c r="D195" i="48"/>
  <c r="D194" i="48"/>
  <c r="D193" i="48"/>
  <c r="D192" i="48"/>
  <c r="D191" i="48"/>
  <c r="D190" i="48"/>
  <c r="D189" i="48"/>
  <c r="D188" i="48"/>
  <c r="D187" i="48"/>
  <c r="D186" i="48"/>
  <c r="D170" i="48"/>
  <c r="D169" i="48"/>
  <c r="D168" i="48"/>
  <c r="D167" i="48"/>
  <c r="D166" i="48"/>
  <c r="D165" i="48"/>
  <c r="D164" i="48"/>
  <c r="D163" i="48"/>
  <c r="D162" i="48"/>
  <c r="D161" i="48"/>
  <c r="D160" i="48"/>
  <c r="D159" i="48"/>
  <c r="D158" i="48"/>
  <c r="D157" i="48"/>
  <c r="D156" i="48"/>
  <c r="D140" i="48"/>
  <c r="D139" i="48"/>
  <c r="D138" i="48"/>
  <c r="D137" i="48"/>
  <c r="D136" i="48"/>
  <c r="D135" i="48"/>
  <c r="D134" i="48"/>
  <c r="D133" i="48"/>
  <c r="D132" i="48"/>
  <c r="D131" i="48"/>
  <c r="D130" i="48"/>
  <c r="D129" i="48"/>
  <c r="D128" i="48"/>
  <c r="D127" i="48"/>
  <c r="D126" i="48"/>
  <c r="D110" i="48"/>
  <c r="D109" i="48"/>
  <c r="D108" i="48"/>
  <c r="D107" i="48"/>
  <c r="D106" i="48"/>
  <c r="D105" i="48"/>
  <c r="D104" i="48"/>
  <c r="D103" i="48"/>
  <c r="D102" i="48"/>
  <c r="D101" i="48"/>
  <c r="D100" i="48"/>
  <c r="D99" i="48"/>
  <c r="D98" i="48"/>
  <c r="D97" i="48"/>
  <c r="D96" i="48"/>
  <c r="D78" i="48"/>
  <c r="D77" i="48"/>
  <c r="B14" i="62" l="1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13" i="62" l="1"/>
  <c r="BJ57" i="60" l="1"/>
  <c r="BK57" i="60" s="1"/>
  <c r="BL57" i="60" s="1"/>
  <c r="BM57" i="60" s="1"/>
  <c r="BN57" i="60" s="1"/>
  <c r="BO57" i="60" s="1"/>
  <c r="BP57" i="60" s="1"/>
  <c r="BQ57" i="60" s="1"/>
  <c r="BR57" i="60" s="1"/>
  <c r="BS57" i="60" s="1"/>
  <c r="BT57" i="60" s="1"/>
  <c r="BH57" i="60"/>
  <c r="E56" i="60"/>
  <c r="C58" i="60"/>
  <c r="E58" i="60"/>
  <c r="G58" i="60"/>
  <c r="H58" i="60"/>
  <c r="I58" i="60" s="1"/>
  <c r="C59" i="60"/>
  <c r="E59" i="60"/>
  <c r="G59" i="60"/>
  <c r="H59" i="60"/>
  <c r="I59" i="60" s="1"/>
  <c r="C60" i="60"/>
  <c r="E60" i="60"/>
  <c r="G60" i="60"/>
  <c r="H60" i="60"/>
  <c r="V60" i="60" s="1"/>
  <c r="C61" i="60"/>
  <c r="E61" i="60"/>
  <c r="G61" i="60"/>
  <c r="H61" i="60"/>
  <c r="I61" i="60" s="1"/>
  <c r="C62" i="60"/>
  <c r="E62" i="60"/>
  <c r="G62" i="60"/>
  <c r="H62" i="60"/>
  <c r="I62" i="60" s="1"/>
  <c r="C63" i="60"/>
  <c r="E63" i="60"/>
  <c r="G63" i="60"/>
  <c r="H63" i="60"/>
  <c r="I63" i="60" s="1"/>
  <c r="B29" i="60"/>
  <c r="B30" i="60"/>
  <c r="B31" i="60"/>
  <c r="B32" i="60"/>
  <c r="B33" i="60"/>
  <c r="B34" i="60"/>
  <c r="B35" i="60"/>
  <c r="B36" i="60"/>
  <c r="B37" i="60"/>
  <c r="B38" i="60"/>
  <c r="B39" i="60"/>
  <c r="B28" i="60"/>
  <c r="B14" i="60"/>
  <c r="B15" i="60"/>
  <c r="B16" i="60"/>
  <c r="B17" i="60"/>
  <c r="B18" i="60"/>
  <c r="B19" i="60"/>
  <c r="B20" i="60"/>
  <c r="B21" i="60"/>
  <c r="B22" i="60"/>
  <c r="B23" i="60"/>
  <c r="B24" i="60"/>
  <c r="B13" i="60"/>
  <c r="AB58" i="60" l="1"/>
  <c r="W58" i="60"/>
  <c r="V58" i="60"/>
  <c r="Y58" i="60"/>
  <c r="AC59" i="60"/>
  <c r="AC58" i="60"/>
  <c r="X58" i="60"/>
  <c r="J58" i="60"/>
  <c r="L58" i="60" s="1"/>
  <c r="AA58" i="60"/>
  <c r="P58" i="60"/>
  <c r="AD58" i="60" s="1"/>
  <c r="Y62" i="60"/>
  <c r="AC61" i="60"/>
  <c r="X61" i="60"/>
  <c r="AE60" i="60"/>
  <c r="Z60" i="60"/>
  <c r="AA60" i="60"/>
  <c r="AC62" i="60"/>
  <c r="P62" i="60"/>
  <c r="AD62" i="60" s="1"/>
  <c r="AB61" i="60"/>
  <c r="Y60" i="60"/>
  <c r="X62" i="60"/>
  <c r="AB62" i="60"/>
  <c r="V62" i="60"/>
  <c r="Y61" i="60"/>
  <c r="AC60" i="60"/>
  <c r="P60" i="60"/>
  <c r="AD60" i="60" s="1"/>
  <c r="AE61" i="60"/>
  <c r="Z61" i="60"/>
  <c r="P61" i="60"/>
  <c r="AD61" i="60" s="1"/>
  <c r="AB60" i="60"/>
  <c r="W60" i="60"/>
  <c r="Z58" i="60"/>
  <c r="AE58" i="60"/>
  <c r="Y63" i="60"/>
  <c r="J60" i="60"/>
  <c r="L60" i="60" s="1"/>
  <c r="P59" i="60"/>
  <c r="AD59" i="60" s="1"/>
  <c r="I60" i="60"/>
  <c r="V61" i="60"/>
  <c r="AC63" i="60"/>
  <c r="AA61" i="60"/>
  <c r="W61" i="60"/>
  <c r="J61" i="60"/>
  <c r="L61" i="60" s="1"/>
  <c r="X60" i="60"/>
  <c r="Y59" i="60"/>
  <c r="P63" i="60"/>
  <c r="AD63" i="60" s="1"/>
  <c r="AB63" i="60"/>
  <c r="X63" i="60"/>
  <c r="V63" i="60"/>
  <c r="AE62" i="60"/>
  <c r="AA62" i="60"/>
  <c r="W62" i="60"/>
  <c r="J62" i="60"/>
  <c r="L62" i="60" s="1"/>
  <c r="AB59" i="60"/>
  <c r="X59" i="60"/>
  <c r="V59" i="60"/>
  <c r="AE63" i="60"/>
  <c r="AA63" i="60"/>
  <c r="W63" i="60"/>
  <c r="J63" i="60"/>
  <c r="L63" i="60" s="1"/>
  <c r="Z62" i="60"/>
  <c r="AE59" i="60"/>
  <c r="AA59" i="60"/>
  <c r="W59" i="60"/>
  <c r="J59" i="60"/>
  <c r="L59" i="60" s="1"/>
  <c r="Z63" i="60"/>
  <c r="Z59" i="60"/>
  <c r="C10" i="46"/>
  <c r="D10" i="46" s="1"/>
  <c r="C11" i="46"/>
  <c r="D11" i="46" s="1"/>
  <c r="C12" i="46"/>
  <c r="D12" i="46" s="1"/>
  <c r="C13" i="46"/>
  <c r="D13" i="46" s="1"/>
  <c r="C14" i="46"/>
  <c r="D14" i="46" s="1"/>
  <c r="C15" i="46"/>
  <c r="D15" i="46" s="1"/>
  <c r="C16" i="46"/>
  <c r="D16" i="46" s="1"/>
  <c r="C17" i="46"/>
  <c r="D17" i="46" s="1"/>
  <c r="C18" i="46"/>
  <c r="D18" i="46" s="1"/>
  <c r="C19" i="46"/>
  <c r="D19" i="46" s="1"/>
  <c r="C20" i="46"/>
  <c r="D20" i="46" s="1"/>
  <c r="C21" i="46"/>
  <c r="D21" i="46" s="1"/>
  <c r="C22" i="46"/>
  <c r="C23" i="46"/>
  <c r="D23" i="46" s="1"/>
  <c r="C24" i="46"/>
  <c r="D24" i="46" s="1"/>
  <c r="C25" i="46"/>
  <c r="D25" i="46" s="1"/>
  <c r="C26" i="46"/>
  <c r="D26" i="46" s="1"/>
  <c r="C27" i="46"/>
  <c r="D27" i="46" s="1"/>
  <c r="C28" i="46"/>
  <c r="D28" i="46" s="1"/>
  <c r="C29" i="46"/>
  <c r="D29" i="46" s="1"/>
  <c r="C30" i="46"/>
  <c r="D30" i="46" s="1"/>
  <c r="C9" i="46"/>
  <c r="D9" i="46" s="1"/>
  <c r="D22" i="46" l="1"/>
  <c r="G697" i="62" s="1"/>
  <c r="G731" i="62"/>
  <c r="G685" i="62"/>
  <c r="G718" i="62"/>
  <c r="G728" i="62"/>
  <c r="G692" i="62"/>
  <c r="G691" i="62"/>
  <c r="G713" i="62"/>
  <c r="G733" i="62"/>
  <c r="G715" i="62"/>
  <c r="G698" i="62"/>
  <c r="G699" i="62"/>
  <c r="G724" i="62"/>
  <c r="G686" i="62"/>
  <c r="G729" i="62"/>
  <c r="G726" i="62"/>
  <c r="G719" i="62"/>
  <c r="G721" i="62"/>
  <c r="G694" i="62"/>
  <c r="G714" i="62"/>
  <c r="G695" i="62"/>
  <c r="G703" i="62"/>
  <c r="G720" i="62"/>
  <c r="G704" i="62"/>
  <c r="G701" i="62"/>
  <c r="G730" i="62"/>
  <c r="G702" i="62"/>
  <c r="G693" i="62"/>
  <c r="G705" i="62"/>
  <c r="G732" i="62"/>
  <c r="G689" i="62"/>
  <c r="G700" i="62"/>
  <c r="G723" i="62"/>
  <c r="G696" i="62"/>
  <c r="G716" i="62"/>
  <c r="G708" i="62"/>
  <c r="G722" i="62"/>
  <c r="G734" i="62"/>
  <c r="G736" i="62"/>
  <c r="G687" i="62"/>
  <c r="G706" i="62"/>
  <c r="G707" i="62"/>
  <c r="G690" i="62"/>
  <c r="G717" i="62"/>
  <c r="G688" i="62"/>
  <c r="G727" i="62"/>
  <c r="G735" i="62"/>
  <c r="G478" i="62"/>
  <c r="G496" i="62"/>
  <c r="G512" i="62"/>
  <c r="G676" i="62"/>
  <c r="G522" i="62"/>
  <c r="G533" i="62"/>
  <c r="G561" i="62"/>
  <c r="G646" i="62"/>
  <c r="G536" i="62"/>
  <c r="G668" i="62"/>
  <c r="G463" i="62"/>
  <c r="G539" i="62"/>
  <c r="G562" i="62"/>
  <c r="G546" i="62"/>
  <c r="G466" i="62"/>
  <c r="G534" i="62"/>
  <c r="G639" i="62"/>
  <c r="G485" i="62"/>
  <c r="G555" i="62"/>
  <c r="G592" i="62"/>
  <c r="G576" i="62"/>
  <c r="G612" i="62"/>
  <c r="G661" i="62"/>
  <c r="G506" i="62"/>
  <c r="G629" i="62"/>
  <c r="G475" i="62"/>
  <c r="G493" i="62"/>
  <c r="G621" i="62"/>
  <c r="G605" i="62"/>
  <c r="G679" i="62"/>
  <c r="G583" i="62"/>
  <c r="G538" i="62"/>
  <c r="G462" i="62"/>
  <c r="G651" i="62"/>
  <c r="G507" i="62"/>
  <c r="G594" i="62"/>
  <c r="G578" i="62"/>
  <c r="G657" i="62"/>
  <c r="G513" i="62"/>
  <c r="G595" i="62"/>
  <c r="G579" i="62"/>
  <c r="G615" i="62"/>
  <c r="G652" i="62"/>
  <c r="G663" i="62"/>
  <c r="G503" i="62"/>
  <c r="G521" i="62"/>
  <c r="G642" i="62"/>
  <c r="G524" i="62"/>
  <c r="G672" i="62"/>
  <c r="G564" i="62"/>
  <c r="G548" i="62"/>
  <c r="G585" i="62"/>
  <c r="G582" i="62"/>
  <c r="G468" i="62"/>
  <c r="G511" i="62"/>
  <c r="G589" i="62"/>
  <c r="G678" i="62"/>
  <c r="G525" i="62"/>
  <c r="G557" i="62"/>
  <c r="G610" i="62"/>
  <c r="G638" i="62"/>
  <c r="G510" i="62"/>
  <c r="G528" i="62"/>
  <c r="G633" i="62"/>
  <c r="G660" i="62"/>
  <c r="G531" i="62"/>
  <c r="G508" i="62"/>
  <c r="G526" i="62"/>
  <c r="G631" i="62"/>
  <c r="G477" i="62"/>
  <c r="G567" i="62"/>
  <c r="G551" i="62"/>
  <c r="G588" i="62"/>
  <c r="G624" i="62"/>
  <c r="G608" i="62"/>
  <c r="G480" i="62"/>
  <c r="G498" i="62"/>
  <c r="G467" i="62"/>
  <c r="G535" i="62"/>
  <c r="G617" i="62"/>
  <c r="G671" i="62"/>
  <c r="G552" i="62"/>
  <c r="G635" i="62"/>
  <c r="G481" i="62"/>
  <c r="G499" i="62"/>
  <c r="G590" i="62"/>
  <c r="G574" i="62"/>
  <c r="G484" i="62"/>
  <c r="G680" i="62"/>
  <c r="G505" i="62"/>
  <c r="G591" i="62"/>
  <c r="G575" i="62"/>
  <c r="G611" i="62"/>
  <c r="G644" i="62"/>
  <c r="G495" i="62"/>
  <c r="G634" i="62"/>
  <c r="G664" i="62"/>
  <c r="G560" i="62"/>
  <c r="G597" i="62"/>
  <c r="G581" i="62"/>
  <c r="G648" i="62"/>
  <c r="G529" i="62"/>
  <c r="G650" i="62"/>
  <c r="G670" i="62"/>
  <c r="G673" i="62"/>
  <c r="G643" i="62"/>
  <c r="G569" i="62"/>
  <c r="G553" i="62"/>
  <c r="G622" i="62"/>
  <c r="G606" i="62"/>
  <c r="G630" i="62"/>
  <c r="G520" i="62"/>
  <c r="G677" i="62"/>
  <c r="G479" i="62"/>
  <c r="G523" i="62"/>
  <c r="G554" i="62"/>
  <c r="G482" i="62"/>
  <c r="G500" i="62"/>
  <c r="G518" i="62"/>
  <c r="G469" i="62"/>
  <c r="G563" i="62"/>
  <c r="G547" i="62"/>
  <c r="G584" i="62"/>
  <c r="G620" i="62"/>
  <c r="G604" i="62"/>
  <c r="G675" i="62"/>
  <c r="G472" i="62"/>
  <c r="G490" i="62"/>
  <c r="G645" i="62"/>
  <c r="G509" i="62"/>
  <c r="G527" i="62"/>
  <c r="G613" i="62"/>
  <c r="G667" i="62"/>
  <c r="G465" i="62"/>
  <c r="G473" i="62"/>
  <c r="G491" i="62"/>
  <c r="G476" i="62"/>
  <c r="G497" i="62"/>
  <c r="G587" i="62"/>
  <c r="G623" i="62"/>
  <c r="G607" i="62"/>
  <c r="G636" i="62"/>
  <c r="G666" i="62"/>
  <c r="G537" i="62"/>
  <c r="G540" i="62"/>
  <c r="G556" i="62"/>
  <c r="G593" i="62"/>
  <c r="G577" i="62"/>
  <c r="G640" i="62"/>
  <c r="G470" i="62"/>
  <c r="G665" i="62"/>
  <c r="G603" i="62"/>
  <c r="G658" i="62"/>
  <c r="G662" i="62"/>
  <c r="G504" i="62"/>
  <c r="G541" i="62"/>
  <c r="G565" i="62"/>
  <c r="G549" i="62"/>
  <c r="G618" i="62"/>
  <c r="G602" i="62"/>
  <c r="G494" i="62"/>
  <c r="G649" i="62"/>
  <c r="G674" i="62"/>
  <c r="G471" i="62"/>
  <c r="G566" i="62"/>
  <c r="G550" i="62"/>
  <c r="G492" i="62"/>
  <c r="G647" i="62"/>
  <c r="G559" i="62"/>
  <c r="G596" i="62"/>
  <c r="G580" i="62"/>
  <c r="G616" i="62"/>
  <c r="G464" i="62"/>
  <c r="G637" i="62"/>
  <c r="G483" i="62"/>
  <c r="G501" i="62"/>
  <c r="G519" i="62"/>
  <c r="G609" i="62"/>
  <c r="G659" i="62"/>
  <c r="G619" i="62"/>
  <c r="G532" i="62"/>
  <c r="G568" i="62"/>
  <c r="G632" i="62"/>
  <c r="R59" i="60"/>
  <c r="T59" i="60"/>
  <c r="R58" i="60"/>
  <c r="T58" i="60"/>
  <c r="R62" i="60"/>
  <c r="T62" i="60"/>
  <c r="R63" i="60"/>
  <c r="T63" i="60"/>
  <c r="R60" i="60"/>
  <c r="T60" i="60"/>
  <c r="R61" i="60"/>
  <c r="T61" i="60"/>
  <c r="C7" i="55"/>
  <c r="C15" i="55"/>
  <c r="C23" i="55"/>
  <c r="C8" i="55"/>
  <c r="C16" i="55"/>
  <c r="C24" i="55"/>
  <c r="C9" i="55"/>
  <c r="C17" i="55"/>
  <c r="C25" i="55"/>
  <c r="C10" i="55"/>
  <c r="C18" i="55"/>
  <c r="C26" i="55"/>
  <c r="C13" i="55"/>
  <c r="C11" i="55"/>
  <c r="C27" i="55"/>
  <c r="C21" i="55"/>
  <c r="C12" i="55"/>
  <c r="C20" i="55"/>
  <c r="C28" i="55"/>
  <c r="C29" i="55"/>
  <c r="C14" i="55"/>
  <c r="C22" i="55"/>
  <c r="C6" i="55"/>
  <c r="G601" i="62"/>
  <c r="G489" i="62"/>
  <c r="G858" i="62"/>
  <c r="G781" i="62"/>
  <c r="G847" i="62"/>
  <c r="G859" i="62"/>
  <c r="G835" i="62"/>
  <c r="G839" i="62"/>
  <c r="G806" i="62"/>
  <c r="G854" i="62"/>
  <c r="G810" i="62"/>
  <c r="G853" i="62"/>
  <c r="G461" i="62"/>
  <c r="G744" i="62"/>
  <c r="G780" i="62"/>
  <c r="G818" i="62"/>
  <c r="G755" i="62"/>
  <c r="G812" i="62"/>
  <c r="G745" i="62"/>
  <c r="G786" i="62"/>
  <c r="G778" i="62"/>
  <c r="G712" i="62"/>
  <c r="G751" i="62"/>
  <c r="G784" i="62"/>
  <c r="G763" i="62"/>
  <c r="G754" i="62"/>
  <c r="G747" i="62"/>
  <c r="G743" i="62"/>
  <c r="G851" i="62"/>
  <c r="G826" i="62"/>
  <c r="G749" i="62"/>
  <c r="G760" i="62"/>
  <c r="G796" i="62"/>
  <c r="G811" i="62"/>
  <c r="G846" i="62"/>
  <c r="G783" i="62"/>
  <c r="G852" i="62"/>
  <c r="G845" i="62"/>
  <c r="G827" i="62"/>
  <c r="G814" i="62"/>
  <c r="G766" i="62"/>
  <c r="G791" i="62"/>
  <c r="G843" i="62"/>
  <c r="G836" i="62"/>
  <c r="G748" i="62"/>
  <c r="G742" i="62"/>
  <c r="G758" i="62"/>
  <c r="G793" i="62"/>
  <c r="G821" i="62"/>
  <c r="G573" i="62"/>
  <c r="G746" i="62"/>
  <c r="G756" i="62"/>
  <c r="G820" i="62"/>
  <c r="G855" i="62"/>
  <c r="G773" i="62"/>
  <c r="G807" i="62"/>
  <c r="G795" i="62"/>
  <c r="G823" i="62"/>
  <c r="G809" i="62"/>
  <c r="G776" i="62"/>
  <c r="G761" i="62"/>
  <c r="G808" i="62"/>
  <c r="G844" i="62"/>
  <c r="G829" i="62"/>
  <c r="G787" i="62"/>
  <c r="G765" i="62"/>
  <c r="G757" i="62"/>
  <c r="G797" i="62"/>
  <c r="G815" i="62"/>
  <c r="G828" i="62"/>
  <c r="G517" i="62"/>
  <c r="G857" i="62"/>
  <c r="G628" i="62"/>
  <c r="G545" i="62"/>
  <c r="G750" i="62"/>
  <c r="G656" i="62"/>
  <c r="G753" i="62"/>
  <c r="G684" i="62"/>
  <c r="G764" i="62"/>
  <c r="G816" i="62"/>
  <c r="G850" i="62"/>
  <c r="G842" i="62"/>
  <c r="G779" i="62"/>
  <c r="G849" i="62"/>
  <c r="G838" i="62"/>
  <c r="G824" i="62"/>
  <c r="G782" i="62"/>
  <c r="G840" i="62"/>
  <c r="G841" i="62"/>
  <c r="G775" i="62"/>
  <c r="G822" i="62"/>
  <c r="G825" i="62"/>
  <c r="G860" i="62"/>
  <c r="G789" i="62"/>
  <c r="G798" i="62"/>
  <c r="G848" i="62"/>
  <c r="G762" i="62"/>
  <c r="G774" i="62"/>
  <c r="G813" i="62"/>
  <c r="G785" i="62"/>
  <c r="G792" i="62"/>
  <c r="G767" i="62"/>
  <c r="G805" i="62"/>
  <c r="G804" i="62"/>
  <c r="G819" i="62"/>
  <c r="G790" i="62"/>
  <c r="G777" i="62"/>
  <c r="G759" i="62"/>
  <c r="G837" i="62"/>
  <c r="G794" i="62"/>
  <c r="G817" i="62"/>
  <c r="G752" i="62"/>
  <c r="G856" i="62"/>
  <c r="G788" i="62"/>
  <c r="AD403" i="70"/>
  <c r="AC403" i="70"/>
  <c r="AB403" i="70"/>
  <c r="AA403" i="70"/>
  <c r="Y403" i="70"/>
  <c r="X403" i="70"/>
  <c r="AD402" i="70"/>
  <c r="AC402" i="70"/>
  <c r="AB402" i="70"/>
  <c r="AA402" i="70"/>
  <c r="Y402" i="70"/>
  <c r="X402" i="70"/>
  <c r="AD401" i="70"/>
  <c r="AC401" i="70"/>
  <c r="AB401" i="70"/>
  <c r="AA401" i="70"/>
  <c r="Y401" i="70"/>
  <c r="X401" i="70"/>
  <c r="AD400" i="70"/>
  <c r="AC400" i="70"/>
  <c r="AB400" i="70"/>
  <c r="AA400" i="70"/>
  <c r="Y400" i="70"/>
  <c r="X400" i="70"/>
  <c r="AD399" i="70"/>
  <c r="AC399" i="70"/>
  <c r="AB399" i="70"/>
  <c r="AA399" i="70"/>
  <c r="Y399" i="70"/>
  <c r="X399" i="70"/>
  <c r="AD398" i="70"/>
  <c r="AC398" i="70"/>
  <c r="AB398" i="70"/>
  <c r="AA398" i="70"/>
  <c r="Y398" i="70"/>
  <c r="X398" i="70"/>
  <c r="AD397" i="70"/>
  <c r="AC397" i="70"/>
  <c r="AB397" i="70"/>
  <c r="AA397" i="70"/>
  <c r="Y397" i="70"/>
  <c r="X397" i="70"/>
  <c r="AD396" i="70"/>
  <c r="AC396" i="70"/>
  <c r="AB396" i="70"/>
  <c r="AA396" i="70"/>
  <c r="Y396" i="70"/>
  <c r="X396" i="70"/>
  <c r="AD395" i="70"/>
  <c r="AC395" i="70"/>
  <c r="AB395" i="70"/>
  <c r="AA395" i="70"/>
  <c r="Y395" i="70"/>
  <c r="X395" i="70"/>
  <c r="AD394" i="70"/>
  <c r="AC394" i="70"/>
  <c r="AB394" i="70"/>
  <c r="AA394" i="70"/>
  <c r="Y394" i="70"/>
  <c r="X394" i="70"/>
  <c r="AD393" i="70"/>
  <c r="AC393" i="70"/>
  <c r="AB393" i="70"/>
  <c r="AA393" i="70"/>
  <c r="Y393" i="70"/>
  <c r="X393" i="70"/>
  <c r="AD392" i="70"/>
  <c r="AC392" i="70"/>
  <c r="AB392" i="70"/>
  <c r="AA392" i="70"/>
  <c r="Y392" i="70"/>
  <c r="X392" i="70"/>
  <c r="AD391" i="70"/>
  <c r="AC391" i="70"/>
  <c r="AB391" i="70"/>
  <c r="AA391" i="70"/>
  <c r="Y391" i="70"/>
  <c r="X391" i="70"/>
  <c r="AD390" i="70"/>
  <c r="AC390" i="70"/>
  <c r="AB390" i="70"/>
  <c r="AA390" i="70"/>
  <c r="Y390" i="70"/>
  <c r="X390" i="70"/>
  <c r="AD389" i="70"/>
  <c r="AC389" i="70"/>
  <c r="AB389" i="70"/>
  <c r="AA389" i="70"/>
  <c r="Y389" i="70"/>
  <c r="X389" i="70"/>
  <c r="AD388" i="70"/>
  <c r="AC388" i="70"/>
  <c r="AB388" i="70"/>
  <c r="AA388" i="70"/>
  <c r="Y388" i="70"/>
  <c r="X388" i="70"/>
  <c r="AD387" i="70"/>
  <c r="AC387" i="70"/>
  <c r="AB387" i="70"/>
  <c r="AA387" i="70"/>
  <c r="Y387" i="70"/>
  <c r="X387" i="70"/>
  <c r="AD386" i="70"/>
  <c r="AC386" i="70"/>
  <c r="AB386" i="70"/>
  <c r="AA386" i="70"/>
  <c r="Y386" i="70"/>
  <c r="X386" i="70"/>
  <c r="AD385" i="70"/>
  <c r="AC385" i="70"/>
  <c r="AB385" i="70"/>
  <c r="AA385" i="70"/>
  <c r="Y385" i="70"/>
  <c r="X385" i="70"/>
  <c r="AD384" i="70"/>
  <c r="AC384" i="70"/>
  <c r="AB384" i="70"/>
  <c r="AA384" i="70"/>
  <c r="Y384" i="70"/>
  <c r="X384" i="70"/>
  <c r="AD383" i="70"/>
  <c r="AC383" i="70"/>
  <c r="AB383" i="70"/>
  <c r="AA383" i="70"/>
  <c r="Y383" i="70"/>
  <c r="X383" i="70"/>
  <c r="AD382" i="70"/>
  <c r="AC382" i="70"/>
  <c r="AB382" i="70"/>
  <c r="AA382" i="70"/>
  <c r="Y382" i="70"/>
  <c r="X382" i="70"/>
  <c r="AD381" i="70"/>
  <c r="AC381" i="70"/>
  <c r="AB381" i="70"/>
  <c r="AA381" i="70"/>
  <c r="Y381" i="70"/>
  <c r="X381" i="70"/>
  <c r="AD380" i="70"/>
  <c r="AC380" i="70"/>
  <c r="AB380" i="70"/>
  <c r="AA380" i="70"/>
  <c r="Y380" i="70"/>
  <c r="X380" i="70"/>
  <c r="AD379" i="70"/>
  <c r="AC379" i="70"/>
  <c r="AB379" i="70"/>
  <c r="AA379" i="70"/>
  <c r="Y379" i="70"/>
  <c r="X379" i="70"/>
  <c r="AD378" i="70"/>
  <c r="AC378" i="70"/>
  <c r="AB378" i="70"/>
  <c r="AA378" i="70"/>
  <c r="Y378" i="70"/>
  <c r="X378" i="70"/>
  <c r="AD377" i="70"/>
  <c r="AC377" i="70"/>
  <c r="AB377" i="70"/>
  <c r="AA377" i="70"/>
  <c r="Y377" i="70"/>
  <c r="X377" i="70"/>
  <c r="AD376" i="70"/>
  <c r="AC376" i="70"/>
  <c r="AB376" i="70"/>
  <c r="AA376" i="70"/>
  <c r="Y376" i="70"/>
  <c r="X376" i="70"/>
  <c r="AD375" i="70"/>
  <c r="AC375" i="70"/>
  <c r="AB375" i="70"/>
  <c r="AA375" i="70"/>
  <c r="Y375" i="70"/>
  <c r="X375" i="70"/>
  <c r="AD374" i="70"/>
  <c r="AC374" i="70"/>
  <c r="AB374" i="70"/>
  <c r="AA374" i="70"/>
  <c r="Y374" i="70"/>
  <c r="X374" i="70"/>
  <c r="AD373" i="70"/>
  <c r="AC373" i="70"/>
  <c r="AB373" i="70"/>
  <c r="AA373" i="70"/>
  <c r="Y373" i="70"/>
  <c r="X373" i="70"/>
  <c r="AD372" i="70"/>
  <c r="AC372" i="70"/>
  <c r="AB372" i="70"/>
  <c r="AA372" i="70"/>
  <c r="Y372" i="70"/>
  <c r="X372" i="70"/>
  <c r="AD371" i="70"/>
  <c r="AC371" i="70"/>
  <c r="AB371" i="70"/>
  <c r="AA371" i="70"/>
  <c r="Y371" i="70"/>
  <c r="X371" i="70"/>
  <c r="AD370" i="70"/>
  <c r="AC370" i="70"/>
  <c r="AB370" i="70"/>
  <c r="AA370" i="70"/>
  <c r="Y370" i="70"/>
  <c r="X370" i="70"/>
  <c r="AD369" i="70"/>
  <c r="AC369" i="70"/>
  <c r="AB369" i="70"/>
  <c r="AA369" i="70"/>
  <c r="Y369" i="70"/>
  <c r="X369" i="70"/>
  <c r="AD368" i="70"/>
  <c r="AC368" i="70"/>
  <c r="AB368" i="70"/>
  <c r="AA368" i="70"/>
  <c r="Y368" i="70"/>
  <c r="X368" i="70"/>
  <c r="AD367" i="70"/>
  <c r="AC367" i="70"/>
  <c r="AB367" i="70"/>
  <c r="AA367" i="70"/>
  <c r="Y367" i="70"/>
  <c r="X367" i="70"/>
  <c r="AD366" i="70"/>
  <c r="AC366" i="70"/>
  <c r="AB366" i="70"/>
  <c r="AA366" i="70"/>
  <c r="Y366" i="70"/>
  <c r="X366" i="70"/>
  <c r="AD365" i="70"/>
  <c r="AC365" i="70"/>
  <c r="AB365" i="70"/>
  <c r="AA365" i="70"/>
  <c r="Y365" i="70"/>
  <c r="X365" i="70"/>
  <c r="AD364" i="70"/>
  <c r="AC364" i="70"/>
  <c r="AB364" i="70"/>
  <c r="AA364" i="70"/>
  <c r="Y364" i="70"/>
  <c r="X364" i="70"/>
  <c r="AD363" i="70"/>
  <c r="AC363" i="70"/>
  <c r="AB363" i="70"/>
  <c r="AA363" i="70"/>
  <c r="Y363" i="70"/>
  <c r="X363" i="70"/>
  <c r="AD362" i="70"/>
  <c r="AC362" i="70"/>
  <c r="AB362" i="70"/>
  <c r="AA362" i="70"/>
  <c r="Y362" i="70"/>
  <c r="X362" i="70"/>
  <c r="AD361" i="70"/>
  <c r="AC361" i="70"/>
  <c r="AB361" i="70"/>
  <c r="AA361" i="70"/>
  <c r="Y361" i="70"/>
  <c r="X361" i="70"/>
  <c r="AD360" i="70"/>
  <c r="AC360" i="70"/>
  <c r="AB360" i="70"/>
  <c r="AA360" i="70"/>
  <c r="Y360" i="70"/>
  <c r="X360" i="70"/>
  <c r="AD359" i="70"/>
  <c r="AC359" i="70"/>
  <c r="AB359" i="70"/>
  <c r="AA359" i="70"/>
  <c r="Y359" i="70"/>
  <c r="X359" i="70"/>
  <c r="AD358" i="70"/>
  <c r="AC358" i="70"/>
  <c r="AB358" i="70"/>
  <c r="AA358" i="70"/>
  <c r="Y358" i="70"/>
  <c r="X358" i="70"/>
  <c r="AD357" i="70"/>
  <c r="AC357" i="70"/>
  <c r="AB357" i="70"/>
  <c r="AA357" i="70"/>
  <c r="Y357" i="70"/>
  <c r="X357" i="70"/>
  <c r="AD356" i="70"/>
  <c r="AC356" i="70"/>
  <c r="AB356" i="70"/>
  <c r="AA356" i="70"/>
  <c r="Y356" i="70"/>
  <c r="X356" i="70"/>
  <c r="AD355" i="70"/>
  <c r="AC355" i="70"/>
  <c r="AB355" i="70"/>
  <c r="AA355" i="70"/>
  <c r="Y355" i="70"/>
  <c r="X355" i="70"/>
  <c r="AD354" i="70"/>
  <c r="AC354" i="70"/>
  <c r="AB354" i="70"/>
  <c r="AA354" i="70"/>
  <c r="Y354" i="70"/>
  <c r="X354" i="70"/>
  <c r="AD353" i="70"/>
  <c r="AC353" i="70"/>
  <c r="AB353" i="70"/>
  <c r="AA353" i="70"/>
  <c r="Y353" i="70"/>
  <c r="X353" i="70"/>
  <c r="AD352" i="70"/>
  <c r="AC352" i="70"/>
  <c r="AB352" i="70"/>
  <c r="AA352" i="70"/>
  <c r="Y352" i="70"/>
  <c r="X352" i="70"/>
  <c r="AD351" i="70"/>
  <c r="AC351" i="70"/>
  <c r="AB351" i="70"/>
  <c r="AA351" i="70"/>
  <c r="Y351" i="70"/>
  <c r="X351" i="70"/>
  <c r="AD350" i="70"/>
  <c r="AC350" i="70"/>
  <c r="AB350" i="70"/>
  <c r="AA350" i="70"/>
  <c r="Y350" i="70"/>
  <c r="X350" i="70"/>
  <c r="AD349" i="70"/>
  <c r="AC349" i="70"/>
  <c r="AB349" i="70"/>
  <c r="AA349" i="70"/>
  <c r="Y349" i="70"/>
  <c r="X349" i="70"/>
  <c r="AD348" i="70"/>
  <c r="AC348" i="70"/>
  <c r="AB348" i="70"/>
  <c r="AA348" i="70"/>
  <c r="Y348" i="70"/>
  <c r="X348" i="70"/>
  <c r="AD347" i="70"/>
  <c r="AC347" i="70"/>
  <c r="AB347" i="70"/>
  <c r="AA347" i="70"/>
  <c r="Y347" i="70"/>
  <c r="X347" i="70"/>
  <c r="AD346" i="70"/>
  <c r="AC346" i="70"/>
  <c r="AB346" i="70"/>
  <c r="AA346" i="70"/>
  <c r="Y346" i="70"/>
  <c r="X346" i="70"/>
  <c r="AD345" i="70"/>
  <c r="AC345" i="70"/>
  <c r="AB345" i="70"/>
  <c r="AA345" i="70"/>
  <c r="Y345" i="70"/>
  <c r="X345" i="70"/>
  <c r="AD344" i="70"/>
  <c r="AC344" i="70"/>
  <c r="AB344" i="70"/>
  <c r="AA344" i="70"/>
  <c r="Y344" i="70"/>
  <c r="X344" i="70"/>
  <c r="AD343" i="70"/>
  <c r="AC343" i="70"/>
  <c r="AB343" i="70"/>
  <c r="AA343" i="70"/>
  <c r="Y343" i="70"/>
  <c r="X343" i="70"/>
  <c r="AD342" i="70"/>
  <c r="AC342" i="70"/>
  <c r="AB342" i="70"/>
  <c r="AA342" i="70"/>
  <c r="Y342" i="70"/>
  <c r="X342" i="70"/>
  <c r="AD341" i="70"/>
  <c r="AC341" i="70"/>
  <c r="AB341" i="70"/>
  <c r="AA341" i="70"/>
  <c r="Y341" i="70"/>
  <c r="X341" i="70"/>
  <c r="AD340" i="70"/>
  <c r="AC340" i="70"/>
  <c r="AB340" i="70"/>
  <c r="AA340" i="70"/>
  <c r="Y340" i="70"/>
  <c r="X340" i="70"/>
  <c r="AD339" i="70"/>
  <c r="AC339" i="70"/>
  <c r="AB339" i="70"/>
  <c r="AA339" i="70"/>
  <c r="Y339" i="70"/>
  <c r="X339" i="70"/>
  <c r="AD338" i="70"/>
  <c r="AC338" i="70"/>
  <c r="AB338" i="70"/>
  <c r="AA338" i="70"/>
  <c r="Y338" i="70"/>
  <c r="X338" i="70"/>
  <c r="AD337" i="70"/>
  <c r="AC337" i="70"/>
  <c r="AB337" i="70"/>
  <c r="AA337" i="70"/>
  <c r="Y337" i="70"/>
  <c r="X337" i="70"/>
  <c r="AD336" i="70"/>
  <c r="AC336" i="70"/>
  <c r="AB336" i="70"/>
  <c r="AA336" i="70"/>
  <c r="Y336" i="70"/>
  <c r="X336" i="70"/>
  <c r="AD335" i="70"/>
  <c r="AC335" i="70"/>
  <c r="AB335" i="70"/>
  <c r="AA335" i="70"/>
  <c r="Y335" i="70"/>
  <c r="X335" i="70"/>
  <c r="AD334" i="70"/>
  <c r="AC334" i="70"/>
  <c r="AB334" i="70"/>
  <c r="AA334" i="70"/>
  <c r="Y334" i="70"/>
  <c r="X334" i="70"/>
  <c r="AD333" i="70"/>
  <c r="AC333" i="70"/>
  <c r="AB333" i="70"/>
  <c r="AA333" i="70"/>
  <c r="Y333" i="70"/>
  <c r="X333" i="70"/>
  <c r="AD332" i="70"/>
  <c r="AC332" i="70"/>
  <c r="AB332" i="70"/>
  <c r="AA332" i="70"/>
  <c r="Y332" i="70"/>
  <c r="X332" i="70"/>
  <c r="AD331" i="70"/>
  <c r="AC331" i="70"/>
  <c r="AB331" i="70"/>
  <c r="AA331" i="70"/>
  <c r="Y331" i="70"/>
  <c r="X331" i="70"/>
  <c r="AD330" i="70"/>
  <c r="AC330" i="70"/>
  <c r="AB330" i="70"/>
  <c r="AA330" i="70"/>
  <c r="Y330" i="70"/>
  <c r="X330" i="70"/>
  <c r="AD329" i="70"/>
  <c r="AC329" i="70"/>
  <c r="AB329" i="70"/>
  <c r="AA329" i="70"/>
  <c r="Y329" i="70"/>
  <c r="X329" i="70"/>
  <c r="AD328" i="70"/>
  <c r="AC328" i="70"/>
  <c r="AB328" i="70"/>
  <c r="AA328" i="70"/>
  <c r="Y328" i="70"/>
  <c r="X328" i="70"/>
  <c r="AD327" i="70"/>
  <c r="AC327" i="70"/>
  <c r="AB327" i="70"/>
  <c r="AA327" i="70"/>
  <c r="Y327" i="70"/>
  <c r="X327" i="70"/>
  <c r="AD326" i="70"/>
  <c r="AC326" i="70"/>
  <c r="AB326" i="70"/>
  <c r="AA326" i="70"/>
  <c r="Y326" i="70"/>
  <c r="X326" i="70"/>
  <c r="AD325" i="70"/>
  <c r="AC325" i="70"/>
  <c r="AB325" i="70"/>
  <c r="AA325" i="70"/>
  <c r="Y325" i="70"/>
  <c r="X325" i="70"/>
  <c r="AD324" i="70"/>
  <c r="AC324" i="70"/>
  <c r="AB324" i="70"/>
  <c r="AA324" i="70"/>
  <c r="Y324" i="70"/>
  <c r="X324" i="70"/>
  <c r="AD323" i="70"/>
  <c r="AC323" i="70"/>
  <c r="AB323" i="70"/>
  <c r="AA323" i="70"/>
  <c r="Y323" i="70"/>
  <c r="X323" i="70"/>
  <c r="AD322" i="70"/>
  <c r="AC322" i="70"/>
  <c r="AB322" i="70"/>
  <c r="AA322" i="70"/>
  <c r="Y322" i="70"/>
  <c r="X322" i="70"/>
  <c r="AD321" i="70"/>
  <c r="AC321" i="70"/>
  <c r="AB321" i="70"/>
  <c r="AA321" i="70"/>
  <c r="Y321" i="70"/>
  <c r="X321" i="70"/>
  <c r="AD320" i="70"/>
  <c r="AC320" i="70"/>
  <c r="AB320" i="70"/>
  <c r="AA320" i="70"/>
  <c r="Y320" i="70"/>
  <c r="X320" i="70"/>
  <c r="AD319" i="70"/>
  <c r="AC319" i="70"/>
  <c r="AB319" i="70"/>
  <c r="AA319" i="70"/>
  <c r="Y319" i="70"/>
  <c r="X319" i="70"/>
  <c r="AD318" i="70"/>
  <c r="AC318" i="70"/>
  <c r="AB318" i="70"/>
  <c r="AA318" i="70"/>
  <c r="Y318" i="70"/>
  <c r="X318" i="70"/>
  <c r="AD317" i="70"/>
  <c r="AC317" i="70"/>
  <c r="AB317" i="70"/>
  <c r="AA317" i="70"/>
  <c r="Y317" i="70"/>
  <c r="X317" i="70"/>
  <c r="AD316" i="70"/>
  <c r="AC316" i="70"/>
  <c r="AB316" i="70"/>
  <c r="AA316" i="70"/>
  <c r="Y316" i="70"/>
  <c r="X316" i="70"/>
  <c r="AD315" i="70"/>
  <c r="AC315" i="70"/>
  <c r="AB315" i="70"/>
  <c r="AA315" i="70"/>
  <c r="Y315" i="70"/>
  <c r="X315" i="70"/>
  <c r="AD314" i="70"/>
  <c r="AC314" i="70"/>
  <c r="AB314" i="70"/>
  <c r="AA314" i="70"/>
  <c r="Y314" i="70"/>
  <c r="X314" i="70"/>
  <c r="AD313" i="70"/>
  <c r="AC313" i="70"/>
  <c r="AB313" i="70"/>
  <c r="AA313" i="70"/>
  <c r="Y313" i="70"/>
  <c r="X313" i="70"/>
  <c r="AD312" i="70"/>
  <c r="AC312" i="70"/>
  <c r="AB312" i="70"/>
  <c r="AA312" i="70"/>
  <c r="Y312" i="70"/>
  <c r="X312" i="70"/>
  <c r="AD311" i="70"/>
  <c r="AC311" i="70"/>
  <c r="AB311" i="70"/>
  <c r="AA311" i="70"/>
  <c r="Y311" i="70"/>
  <c r="X311" i="70"/>
  <c r="AD310" i="70"/>
  <c r="AC310" i="70"/>
  <c r="AB310" i="70"/>
  <c r="AA310" i="70"/>
  <c r="Y310" i="70"/>
  <c r="X310" i="70"/>
  <c r="AD309" i="70"/>
  <c r="AC309" i="70"/>
  <c r="AB309" i="70"/>
  <c r="AA309" i="70"/>
  <c r="Y309" i="70"/>
  <c r="X309" i="70"/>
  <c r="AD308" i="70"/>
  <c r="AC308" i="70"/>
  <c r="AB308" i="70"/>
  <c r="AA308" i="70"/>
  <c r="Y308" i="70"/>
  <c r="X308" i="70"/>
  <c r="AD307" i="70"/>
  <c r="AC307" i="70"/>
  <c r="AB307" i="70"/>
  <c r="AA307" i="70"/>
  <c r="Y307" i="70"/>
  <c r="X307" i="70"/>
  <c r="AD306" i="70"/>
  <c r="AC306" i="70"/>
  <c r="AB306" i="70"/>
  <c r="AA306" i="70"/>
  <c r="Y306" i="70"/>
  <c r="X306" i="70"/>
  <c r="AD305" i="70"/>
  <c r="AC305" i="70"/>
  <c r="AB305" i="70"/>
  <c r="AA305" i="70"/>
  <c r="Y305" i="70"/>
  <c r="X305" i="70"/>
  <c r="AD304" i="70"/>
  <c r="AC304" i="70"/>
  <c r="AB304" i="70"/>
  <c r="AA304" i="70"/>
  <c r="Y304" i="70"/>
  <c r="X304" i="70"/>
  <c r="AD303" i="70"/>
  <c r="AC303" i="70"/>
  <c r="AB303" i="70"/>
  <c r="AA303" i="70"/>
  <c r="Y303" i="70"/>
  <c r="X303" i="70"/>
  <c r="AD302" i="70"/>
  <c r="AC302" i="70"/>
  <c r="AB302" i="70"/>
  <c r="AA302" i="70"/>
  <c r="Y302" i="70"/>
  <c r="X302" i="70"/>
  <c r="AD301" i="70"/>
  <c r="AC301" i="70"/>
  <c r="AB301" i="70"/>
  <c r="AA301" i="70"/>
  <c r="Y301" i="70"/>
  <c r="X301" i="70"/>
  <c r="AD300" i="70"/>
  <c r="AC300" i="70"/>
  <c r="AB300" i="70"/>
  <c r="AA300" i="70"/>
  <c r="Y300" i="70"/>
  <c r="X300" i="70"/>
  <c r="AD299" i="70"/>
  <c r="AC299" i="70"/>
  <c r="AB299" i="70"/>
  <c r="AA299" i="70"/>
  <c r="Y299" i="70"/>
  <c r="X299" i="70"/>
  <c r="AD298" i="70"/>
  <c r="AC298" i="70"/>
  <c r="AB298" i="70"/>
  <c r="AA298" i="70"/>
  <c r="Y298" i="70"/>
  <c r="X298" i="70"/>
  <c r="AD297" i="70"/>
  <c r="AC297" i="70"/>
  <c r="AB297" i="70"/>
  <c r="AA297" i="70"/>
  <c r="Y297" i="70"/>
  <c r="X297" i="70"/>
  <c r="AD296" i="70"/>
  <c r="AC296" i="70"/>
  <c r="AB296" i="70"/>
  <c r="AA296" i="70"/>
  <c r="Y296" i="70"/>
  <c r="X296" i="70"/>
  <c r="AD295" i="70"/>
  <c r="AC295" i="70"/>
  <c r="AB295" i="70"/>
  <c r="AA295" i="70"/>
  <c r="Y295" i="70"/>
  <c r="X295" i="70"/>
  <c r="AD294" i="70"/>
  <c r="AC294" i="70"/>
  <c r="AB294" i="70"/>
  <c r="AA294" i="70"/>
  <c r="Y294" i="70"/>
  <c r="X294" i="70"/>
  <c r="AD194" i="70"/>
  <c r="AC194" i="70"/>
  <c r="AB194" i="70"/>
  <c r="AA194" i="70"/>
  <c r="Y194" i="70"/>
  <c r="X194" i="70"/>
  <c r="AD193" i="70"/>
  <c r="AC193" i="70"/>
  <c r="AB193" i="70"/>
  <c r="AA193" i="70"/>
  <c r="Y193" i="70"/>
  <c r="X193" i="70"/>
  <c r="AD192" i="70"/>
  <c r="AC192" i="70"/>
  <c r="AB192" i="70"/>
  <c r="AA192" i="70"/>
  <c r="Y192" i="70"/>
  <c r="X192" i="70"/>
  <c r="AD191" i="70"/>
  <c r="AC191" i="70"/>
  <c r="AB191" i="70"/>
  <c r="AA191" i="70"/>
  <c r="Y191" i="70"/>
  <c r="X191" i="70"/>
  <c r="AD190" i="70"/>
  <c r="AC190" i="70"/>
  <c r="AB190" i="70"/>
  <c r="AA190" i="70"/>
  <c r="Y190" i="70"/>
  <c r="X190" i="70"/>
  <c r="AD189" i="70"/>
  <c r="AC189" i="70"/>
  <c r="AB189" i="70"/>
  <c r="AA189" i="70"/>
  <c r="Y189" i="70"/>
  <c r="X189" i="70"/>
  <c r="AD188" i="70"/>
  <c r="AC188" i="70"/>
  <c r="AB188" i="70"/>
  <c r="AA188" i="70"/>
  <c r="Y188" i="70"/>
  <c r="X188" i="70"/>
  <c r="AD187" i="70"/>
  <c r="AC187" i="70"/>
  <c r="AB187" i="70"/>
  <c r="AA187" i="70"/>
  <c r="Y187" i="70"/>
  <c r="X187" i="70"/>
  <c r="AD186" i="70"/>
  <c r="AC186" i="70"/>
  <c r="AB186" i="70"/>
  <c r="AA186" i="70"/>
  <c r="Y186" i="70"/>
  <c r="X186" i="70"/>
  <c r="AD185" i="70"/>
  <c r="AC185" i="70"/>
  <c r="AB185" i="70"/>
  <c r="AA185" i="70"/>
  <c r="Y185" i="70"/>
  <c r="X185" i="70"/>
  <c r="AD184" i="70"/>
  <c r="AC184" i="70"/>
  <c r="AB184" i="70"/>
  <c r="AA184" i="70"/>
  <c r="Y184" i="70"/>
  <c r="X184" i="70"/>
  <c r="AD183" i="70"/>
  <c r="AC183" i="70"/>
  <c r="AB183" i="70"/>
  <c r="AA183" i="70"/>
  <c r="Y183" i="70"/>
  <c r="X183" i="70"/>
  <c r="AD182" i="70"/>
  <c r="AC182" i="70"/>
  <c r="AB182" i="70"/>
  <c r="AA182" i="70"/>
  <c r="Y182" i="70"/>
  <c r="X182" i="70"/>
  <c r="AD181" i="70"/>
  <c r="AC181" i="70"/>
  <c r="AB181" i="70"/>
  <c r="AA181" i="70"/>
  <c r="Y181" i="70"/>
  <c r="X181" i="70"/>
  <c r="AD180" i="70"/>
  <c r="AC180" i="70"/>
  <c r="AB180" i="70"/>
  <c r="AA180" i="70"/>
  <c r="Y180" i="70"/>
  <c r="X180" i="70"/>
  <c r="AD179" i="70"/>
  <c r="AC179" i="70"/>
  <c r="AB179" i="70"/>
  <c r="AA179" i="70"/>
  <c r="Y179" i="70"/>
  <c r="X179" i="70"/>
  <c r="AD178" i="70"/>
  <c r="AC178" i="70"/>
  <c r="AB178" i="70"/>
  <c r="AA178" i="70"/>
  <c r="Y178" i="70"/>
  <c r="X178" i="70"/>
  <c r="AD177" i="70"/>
  <c r="AC177" i="70"/>
  <c r="AB177" i="70"/>
  <c r="AA177" i="70"/>
  <c r="Y177" i="70"/>
  <c r="X177" i="70"/>
  <c r="AD176" i="70"/>
  <c r="AC176" i="70"/>
  <c r="AB176" i="70"/>
  <c r="AA176" i="70"/>
  <c r="Y176" i="70"/>
  <c r="X176" i="70"/>
  <c r="AD175" i="70"/>
  <c r="AC175" i="70"/>
  <c r="AB175" i="70"/>
  <c r="AA175" i="70"/>
  <c r="Y175" i="70"/>
  <c r="X175" i="70"/>
  <c r="AD174" i="70"/>
  <c r="AC174" i="70"/>
  <c r="AB174" i="70"/>
  <c r="AA174" i="70"/>
  <c r="Y174" i="70"/>
  <c r="X174" i="70"/>
  <c r="AD173" i="70"/>
  <c r="AC173" i="70"/>
  <c r="AB173" i="70"/>
  <c r="AA173" i="70"/>
  <c r="Y173" i="70"/>
  <c r="X173" i="70"/>
  <c r="AD172" i="70"/>
  <c r="AC172" i="70"/>
  <c r="AB172" i="70"/>
  <c r="AA172" i="70"/>
  <c r="Y172" i="70"/>
  <c r="X172" i="70"/>
  <c r="AD171" i="70"/>
  <c r="AC171" i="70"/>
  <c r="AB171" i="70"/>
  <c r="AA171" i="70"/>
  <c r="Y171" i="70"/>
  <c r="X171" i="70"/>
  <c r="AD170" i="70"/>
  <c r="AC170" i="70"/>
  <c r="AB170" i="70"/>
  <c r="AA170" i="70"/>
  <c r="Y170" i="70"/>
  <c r="X170" i="70"/>
  <c r="AD169" i="70"/>
  <c r="AC169" i="70"/>
  <c r="AB169" i="70"/>
  <c r="AA169" i="70"/>
  <c r="Y169" i="70"/>
  <c r="X169" i="70"/>
  <c r="AD168" i="70"/>
  <c r="AC168" i="70"/>
  <c r="AB168" i="70"/>
  <c r="AA168" i="70"/>
  <c r="Y168" i="70"/>
  <c r="X168" i="70"/>
  <c r="AD167" i="70"/>
  <c r="AC167" i="70"/>
  <c r="AB167" i="70"/>
  <c r="AA167" i="70"/>
  <c r="Y167" i="70"/>
  <c r="X167" i="70"/>
  <c r="AD166" i="70"/>
  <c r="AC166" i="70"/>
  <c r="AB166" i="70"/>
  <c r="AA166" i="70"/>
  <c r="Y166" i="70"/>
  <c r="X166" i="70"/>
  <c r="AD165" i="70"/>
  <c r="AC165" i="70"/>
  <c r="AB165" i="70"/>
  <c r="AA165" i="70"/>
  <c r="Y165" i="70"/>
  <c r="X165" i="70"/>
  <c r="AD164" i="70"/>
  <c r="AC164" i="70"/>
  <c r="AB164" i="70"/>
  <c r="AA164" i="70"/>
  <c r="Y164" i="70"/>
  <c r="X164" i="70"/>
  <c r="AD163" i="70"/>
  <c r="AC163" i="70"/>
  <c r="AB163" i="70"/>
  <c r="AA163" i="70"/>
  <c r="Y163" i="70"/>
  <c r="X163" i="70"/>
  <c r="AD162" i="70"/>
  <c r="AC162" i="70"/>
  <c r="AB162" i="70"/>
  <c r="AA162" i="70"/>
  <c r="Y162" i="70"/>
  <c r="X162" i="70"/>
  <c r="AD161" i="70"/>
  <c r="AC161" i="70"/>
  <c r="AB161" i="70"/>
  <c r="AA161" i="70"/>
  <c r="Y161" i="70"/>
  <c r="X161" i="70"/>
  <c r="AD160" i="70"/>
  <c r="AC160" i="70"/>
  <c r="AB160" i="70"/>
  <c r="AA160" i="70"/>
  <c r="Y160" i="70"/>
  <c r="X160" i="70"/>
  <c r="AD159" i="70"/>
  <c r="AC159" i="70"/>
  <c r="AB159" i="70"/>
  <c r="AA159" i="70"/>
  <c r="Y159" i="70"/>
  <c r="X159" i="70"/>
  <c r="AD158" i="70"/>
  <c r="AC158" i="70"/>
  <c r="AB158" i="70"/>
  <c r="AA158" i="70"/>
  <c r="Y158" i="70"/>
  <c r="X158" i="70"/>
  <c r="AD157" i="70"/>
  <c r="AC157" i="70"/>
  <c r="AB157" i="70"/>
  <c r="AA157" i="70"/>
  <c r="Y157" i="70"/>
  <c r="X157" i="70"/>
  <c r="AD156" i="70"/>
  <c r="AC156" i="70"/>
  <c r="AB156" i="70"/>
  <c r="AA156" i="70"/>
  <c r="Y156" i="70"/>
  <c r="X156" i="70"/>
  <c r="AD155" i="70"/>
  <c r="AC155" i="70"/>
  <c r="AB155" i="70"/>
  <c r="AA155" i="70"/>
  <c r="Y155" i="70"/>
  <c r="X155" i="70"/>
  <c r="AD154" i="70"/>
  <c r="AC154" i="70"/>
  <c r="AB154" i="70"/>
  <c r="AA154" i="70"/>
  <c r="Y154" i="70"/>
  <c r="X154" i="70"/>
  <c r="AD153" i="70"/>
  <c r="AC153" i="70"/>
  <c r="AB153" i="70"/>
  <c r="AA153" i="70"/>
  <c r="Y153" i="70"/>
  <c r="X153" i="70"/>
  <c r="AD152" i="70"/>
  <c r="AC152" i="70"/>
  <c r="AB152" i="70"/>
  <c r="AA152" i="70"/>
  <c r="Y152" i="70"/>
  <c r="X152" i="70"/>
  <c r="AD151" i="70"/>
  <c r="AC151" i="70"/>
  <c r="AB151" i="70"/>
  <c r="AA151" i="70"/>
  <c r="Y151" i="70"/>
  <c r="X151" i="70"/>
  <c r="AD150" i="70"/>
  <c r="AC150" i="70"/>
  <c r="AB150" i="70"/>
  <c r="AA150" i="70"/>
  <c r="Y150" i="70"/>
  <c r="X150" i="70"/>
  <c r="AD149" i="70"/>
  <c r="AC149" i="70"/>
  <c r="AB149" i="70"/>
  <c r="AA149" i="70"/>
  <c r="Y149" i="70"/>
  <c r="X149" i="70"/>
  <c r="AD148" i="70"/>
  <c r="AC148" i="70"/>
  <c r="AB148" i="70"/>
  <c r="AA148" i="70"/>
  <c r="Y148" i="70"/>
  <c r="X148" i="70"/>
  <c r="AD147" i="70"/>
  <c r="AC147" i="70"/>
  <c r="AB147" i="70"/>
  <c r="AA147" i="70"/>
  <c r="Y147" i="70"/>
  <c r="X147" i="70"/>
  <c r="AD146" i="70"/>
  <c r="AC146" i="70"/>
  <c r="AB146" i="70"/>
  <c r="AA146" i="70"/>
  <c r="Y146" i="70"/>
  <c r="X146" i="70"/>
  <c r="AD145" i="70"/>
  <c r="AC145" i="70"/>
  <c r="AB145" i="70"/>
  <c r="AA145" i="70"/>
  <c r="Y145" i="70"/>
  <c r="X145" i="70"/>
  <c r="AD144" i="70"/>
  <c r="AC144" i="70"/>
  <c r="AB144" i="70"/>
  <c r="AA144" i="70"/>
  <c r="Y144" i="70"/>
  <c r="X144" i="70"/>
  <c r="AD143" i="70"/>
  <c r="AC143" i="70"/>
  <c r="AB143" i="70"/>
  <c r="AA143" i="70"/>
  <c r="Y143" i="70"/>
  <c r="X143" i="70"/>
  <c r="AD142" i="70"/>
  <c r="AC142" i="70"/>
  <c r="AB142" i="70"/>
  <c r="AA142" i="70"/>
  <c r="Y142" i="70"/>
  <c r="X142" i="70"/>
  <c r="AD141" i="70"/>
  <c r="AC141" i="70"/>
  <c r="AB141" i="70"/>
  <c r="AA141" i="70"/>
  <c r="Y141" i="70"/>
  <c r="X141" i="70"/>
  <c r="AD140" i="70"/>
  <c r="AC140" i="70"/>
  <c r="AB140" i="70"/>
  <c r="AA140" i="70"/>
  <c r="Y140" i="70"/>
  <c r="X140" i="70"/>
  <c r="AD139" i="70"/>
  <c r="AC139" i="70"/>
  <c r="AB139" i="70"/>
  <c r="AA139" i="70"/>
  <c r="Y139" i="70"/>
  <c r="X139" i="70"/>
  <c r="AD138" i="70"/>
  <c r="AC138" i="70"/>
  <c r="AB138" i="70"/>
  <c r="AA138" i="70"/>
  <c r="Y138" i="70"/>
  <c r="X138" i="70"/>
  <c r="AD137" i="70"/>
  <c r="AC137" i="70"/>
  <c r="AB137" i="70"/>
  <c r="AA137" i="70"/>
  <c r="Y137" i="70"/>
  <c r="X137" i="70"/>
  <c r="AD136" i="70"/>
  <c r="AC136" i="70"/>
  <c r="AB136" i="70"/>
  <c r="AA136" i="70"/>
  <c r="Y136" i="70"/>
  <c r="X136" i="70"/>
  <c r="AD135" i="70"/>
  <c r="AC135" i="70"/>
  <c r="AB135" i="70"/>
  <c r="AA135" i="70"/>
  <c r="Y135" i="70"/>
  <c r="X135" i="70"/>
  <c r="AD134" i="70"/>
  <c r="AC134" i="70"/>
  <c r="AB134" i="70"/>
  <c r="AA134" i="70"/>
  <c r="Y134" i="70"/>
  <c r="X134" i="70"/>
  <c r="AD133" i="70"/>
  <c r="AC133" i="70"/>
  <c r="AB133" i="70"/>
  <c r="AA133" i="70"/>
  <c r="Y133" i="70"/>
  <c r="X133" i="70"/>
  <c r="AD132" i="70"/>
  <c r="AC132" i="70"/>
  <c r="AB132" i="70"/>
  <c r="AA132" i="70"/>
  <c r="Y132" i="70"/>
  <c r="X132" i="70"/>
  <c r="AD131" i="70"/>
  <c r="AC131" i="70"/>
  <c r="AB131" i="70"/>
  <c r="AA131" i="70"/>
  <c r="Y131" i="70"/>
  <c r="X131" i="70"/>
  <c r="AD130" i="70"/>
  <c r="AC130" i="70"/>
  <c r="AB130" i="70"/>
  <c r="AA130" i="70"/>
  <c r="Y130" i="70"/>
  <c r="X130" i="70"/>
  <c r="AD129" i="70"/>
  <c r="AC129" i="70"/>
  <c r="AB129" i="70"/>
  <c r="AA129" i="70"/>
  <c r="Y129" i="70"/>
  <c r="X129" i="70"/>
  <c r="AD128" i="70"/>
  <c r="AC128" i="70"/>
  <c r="AB128" i="70"/>
  <c r="AA128" i="70"/>
  <c r="Y128" i="70"/>
  <c r="X128" i="70"/>
  <c r="AD127" i="70"/>
  <c r="AC127" i="70"/>
  <c r="AB127" i="70"/>
  <c r="AA127" i="70"/>
  <c r="Y127" i="70"/>
  <c r="X127" i="70"/>
  <c r="AD126" i="70"/>
  <c r="AC126" i="70"/>
  <c r="AB126" i="70"/>
  <c r="AA126" i="70"/>
  <c r="Y126" i="70"/>
  <c r="X126" i="70"/>
  <c r="AD125" i="70"/>
  <c r="AC125" i="70"/>
  <c r="AB125" i="70"/>
  <c r="AA125" i="70"/>
  <c r="Y125" i="70"/>
  <c r="X125" i="70"/>
  <c r="AD124" i="70"/>
  <c r="AC124" i="70"/>
  <c r="AB124" i="70"/>
  <c r="AA124" i="70"/>
  <c r="Y124" i="70"/>
  <c r="X124" i="70"/>
  <c r="AD123" i="70"/>
  <c r="AC123" i="70"/>
  <c r="AB123" i="70"/>
  <c r="AA123" i="70"/>
  <c r="Y123" i="70"/>
  <c r="X123" i="70"/>
  <c r="AD122" i="70"/>
  <c r="AC122" i="70"/>
  <c r="AB122" i="70"/>
  <c r="AA122" i="70"/>
  <c r="Y122" i="70"/>
  <c r="X122" i="70"/>
  <c r="AD121" i="70"/>
  <c r="AC121" i="70"/>
  <c r="AB121" i="70"/>
  <c r="AA121" i="70"/>
  <c r="Y121" i="70"/>
  <c r="X121" i="70"/>
  <c r="AD120" i="70"/>
  <c r="AC120" i="70"/>
  <c r="AB120" i="70"/>
  <c r="AA120" i="70"/>
  <c r="Y120" i="70"/>
  <c r="X120" i="70"/>
  <c r="AD119" i="70"/>
  <c r="AC119" i="70"/>
  <c r="AB119" i="70"/>
  <c r="AA119" i="70"/>
  <c r="Y119" i="70"/>
  <c r="X119" i="70"/>
  <c r="AD118" i="70"/>
  <c r="AC118" i="70"/>
  <c r="AB118" i="70"/>
  <c r="AA118" i="70"/>
  <c r="Y118" i="70"/>
  <c r="X118" i="70"/>
  <c r="AD117" i="70"/>
  <c r="AC117" i="70"/>
  <c r="AB117" i="70"/>
  <c r="AA117" i="70"/>
  <c r="Y117" i="70"/>
  <c r="X117" i="70"/>
  <c r="AD116" i="70"/>
  <c r="AC116" i="70"/>
  <c r="AB116" i="70"/>
  <c r="AA116" i="70"/>
  <c r="Y116" i="70"/>
  <c r="X116" i="70"/>
  <c r="AD115" i="70"/>
  <c r="AC115" i="70"/>
  <c r="AB115" i="70"/>
  <c r="AA115" i="70"/>
  <c r="Y115" i="70"/>
  <c r="X115" i="70"/>
  <c r="AD114" i="70"/>
  <c r="AC114" i="70"/>
  <c r="AB114" i="70"/>
  <c r="AA114" i="70"/>
  <c r="Y114" i="70"/>
  <c r="X114" i="70"/>
  <c r="AD113" i="70"/>
  <c r="AC113" i="70"/>
  <c r="AB113" i="70"/>
  <c r="AA113" i="70"/>
  <c r="Y113" i="70"/>
  <c r="X113" i="70"/>
  <c r="AD112" i="70"/>
  <c r="AC112" i="70"/>
  <c r="AB112" i="70"/>
  <c r="AA112" i="70"/>
  <c r="Y112" i="70"/>
  <c r="X112" i="70"/>
  <c r="AD111" i="70"/>
  <c r="AC111" i="70"/>
  <c r="AB111" i="70"/>
  <c r="AA111" i="70"/>
  <c r="Y111" i="70"/>
  <c r="X111" i="70"/>
  <c r="AD110" i="70"/>
  <c r="AC110" i="70"/>
  <c r="AB110" i="70"/>
  <c r="AA110" i="70"/>
  <c r="Y110" i="70"/>
  <c r="X110" i="70"/>
  <c r="AD109" i="70"/>
  <c r="AC109" i="70"/>
  <c r="AB109" i="70"/>
  <c r="AA109" i="70"/>
  <c r="Y109" i="70"/>
  <c r="X109" i="70"/>
  <c r="AD108" i="70"/>
  <c r="AC108" i="70"/>
  <c r="AB108" i="70"/>
  <c r="AA108" i="70"/>
  <c r="Y108" i="70"/>
  <c r="X108" i="70"/>
  <c r="AD107" i="70"/>
  <c r="AC107" i="70"/>
  <c r="AB107" i="70"/>
  <c r="AA107" i="70"/>
  <c r="Y107" i="70"/>
  <c r="X107" i="70"/>
  <c r="AD106" i="70"/>
  <c r="AC106" i="70"/>
  <c r="AB106" i="70"/>
  <c r="AA106" i="70"/>
  <c r="Y106" i="70"/>
  <c r="X106" i="70"/>
  <c r="AD105" i="70"/>
  <c r="AC105" i="70"/>
  <c r="AB105" i="70"/>
  <c r="AA105" i="70"/>
  <c r="Y105" i="70"/>
  <c r="X105" i="70"/>
  <c r="AD104" i="70"/>
  <c r="AC104" i="70"/>
  <c r="AB104" i="70"/>
  <c r="AA104" i="70"/>
  <c r="Y104" i="70"/>
  <c r="X104" i="70"/>
  <c r="AD103" i="70"/>
  <c r="AC103" i="70"/>
  <c r="AB103" i="70"/>
  <c r="AA103" i="70"/>
  <c r="Y103" i="70"/>
  <c r="X103" i="70"/>
  <c r="AD102" i="70"/>
  <c r="AC102" i="70"/>
  <c r="AB102" i="70"/>
  <c r="AA102" i="70"/>
  <c r="Y102" i="70"/>
  <c r="X102" i="70"/>
  <c r="AD101" i="70"/>
  <c r="AC101" i="70"/>
  <c r="AB101" i="70"/>
  <c r="AA101" i="70"/>
  <c r="Y101" i="70"/>
  <c r="X101" i="70"/>
  <c r="AD100" i="70"/>
  <c r="AC100" i="70"/>
  <c r="AB100" i="70"/>
  <c r="AA100" i="70"/>
  <c r="Y100" i="70"/>
  <c r="X100" i="70"/>
  <c r="AD99" i="70"/>
  <c r="AC99" i="70"/>
  <c r="AB99" i="70"/>
  <c r="AA99" i="70"/>
  <c r="Y99" i="70"/>
  <c r="X99" i="70"/>
  <c r="AD98" i="70"/>
  <c r="AC98" i="70"/>
  <c r="AB98" i="70"/>
  <c r="AA98" i="70"/>
  <c r="Y98" i="70"/>
  <c r="X98" i="70"/>
  <c r="AD97" i="70"/>
  <c r="AC97" i="70"/>
  <c r="AB97" i="70"/>
  <c r="AA97" i="70"/>
  <c r="Y97" i="70"/>
  <c r="X97" i="70"/>
  <c r="AD96" i="70"/>
  <c r="AC96" i="70"/>
  <c r="AB96" i="70"/>
  <c r="AA96" i="70"/>
  <c r="Y96" i="70"/>
  <c r="X96" i="70"/>
  <c r="AD95" i="70"/>
  <c r="AC95" i="70"/>
  <c r="AB95" i="70"/>
  <c r="AA95" i="70"/>
  <c r="Y95" i="70"/>
  <c r="X95" i="70"/>
  <c r="AD94" i="70"/>
  <c r="AC94" i="70"/>
  <c r="AB94" i="70"/>
  <c r="AA94" i="70"/>
  <c r="Y94" i="70"/>
  <c r="X94" i="70"/>
  <c r="AD93" i="70"/>
  <c r="AC93" i="70"/>
  <c r="AB93" i="70"/>
  <c r="AA93" i="70"/>
  <c r="Y93" i="70"/>
  <c r="X93" i="70"/>
  <c r="AD92" i="70"/>
  <c r="AC92" i="70"/>
  <c r="AB92" i="70"/>
  <c r="AA92" i="70"/>
  <c r="Y92" i="70"/>
  <c r="X92" i="70"/>
  <c r="AD91" i="70"/>
  <c r="AC91" i="70"/>
  <c r="AB91" i="70"/>
  <c r="AA91" i="70"/>
  <c r="Y91" i="70"/>
  <c r="X91" i="70"/>
  <c r="AD90" i="70"/>
  <c r="AC90" i="70"/>
  <c r="AB90" i="70"/>
  <c r="AA90" i="70"/>
  <c r="Y90" i="70"/>
  <c r="X90" i="70"/>
  <c r="AD89" i="70"/>
  <c r="AC89" i="70"/>
  <c r="AB89" i="70"/>
  <c r="AA89" i="70"/>
  <c r="Y89" i="70"/>
  <c r="X89" i="70"/>
  <c r="AD88" i="70"/>
  <c r="AC88" i="70"/>
  <c r="AB88" i="70"/>
  <c r="AA88" i="70"/>
  <c r="Y88" i="70"/>
  <c r="X88" i="70"/>
  <c r="AD87" i="70"/>
  <c r="AC87" i="70"/>
  <c r="AB87" i="70"/>
  <c r="AA87" i="70"/>
  <c r="Y87" i="70"/>
  <c r="X87" i="70"/>
  <c r="AD86" i="70"/>
  <c r="AC86" i="70"/>
  <c r="AB86" i="70"/>
  <c r="AA86" i="70"/>
  <c r="Y86" i="70"/>
  <c r="X86" i="70"/>
  <c r="AD85" i="70"/>
  <c r="AC85" i="70"/>
  <c r="AB85" i="70"/>
  <c r="AA85" i="70"/>
  <c r="Y85" i="70"/>
  <c r="X85" i="70"/>
  <c r="AD84" i="70"/>
  <c r="AC84" i="70"/>
  <c r="AB84" i="70"/>
  <c r="AA84" i="70"/>
  <c r="Y84" i="70"/>
  <c r="X84" i="70"/>
  <c r="AD83" i="70"/>
  <c r="AC83" i="70"/>
  <c r="AB83" i="70"/>
  <c r="AA83" i="70"/>
  <c r="Y83" i="70"/>
  <c r="X83" i="70"/>
  <c r="AD82" i="70"/>
  <c r="AC82" i="70"/>
  <c r="AB82" i="70"/>
  <c r="AA82" i="70"/>
  <c r="Y82" i="70"/>
  <c r="X82" i="70"/>
  <c r="AD81" i="70"/>
  <c r="AC81" i="70"/>
  <c r="AB81" i="70"/>
  <c r="AA81" i="70"/>
  <c r="Y81" i="70"/>
  <c r="X81" i="70"/>
  <c r="AD80" i="70"/>
  <c r="AC80" i="70"/>
  <c r="AB80" i="70"/>
  <c r="AA80" i="70"/>
  <c r="Y80" i="70"/>
  <c r="X80" i="70"/>
  <c r="AD79" i="70"/>
  <c r="AC79" i="70"/>
  <c r="AB79" i="70"/>
  <c r="AA79" i="70"/>
  <c r="Y79" i="70"/>
  <c r="X79" i="70"/>
  <c r="AD78" i="70"/>
  <c r="AC78" i="70"/>
  <c r="AB78" i="70"/>
  <c r="AA78" i="70"/>
  <c r="Y78" i="70"/>
  <c r="X78" i="70"/>
  <c r="AD77" i="70"/>
  <c r="AC77" i="70"/>
  <c r="AB77" i="70"/>
  <c r="AA77" i="70"/>
  <c r="Y77" i="70"/>
  <c r="X77" i="70"/>
  <c r="AD76" i="70"/>
  <c r="AC76" i="70"/>
  <c r="AB76" i="70"/>
  <c r="AA76" i="70"/>
  <c r="Y76" i="70"/>
  <c r="X76" i="70"/>
  <c r="AD75" i="70"/>
  <c r="AC75" i="70"/>
  <c r="AB75" i="70"/>
  <c r="AA75" i="70"/>
  <c r="Y75" i="70"/>
  <c r="X75" i="70"/>
  <c r="AD74" i="70"/>
  <c r="AC74" i="70"/>
  <c r="AB74" i="70"/>
  <c r="AA74" i="70"/>
  <c r="Y74" i="70"/>
  <c r="X74" i="70"/>
  <c r="AD73" i="70"/>
  <c r="AC73" i="70"/>
  <c r="AB73" i="70"/>
  <c r="AA73" i="70"/>
  <c r="Y73" i="70"/>
  <c r="X73" i="70"/>
  <c r="AD72" i="70"/>
  <c r="AC72" i="70"/>
  <c r="AB72" i="70"/>
  <c r="AA72" i="70"/>
  <c r="Y72" i="70"/>
  <c r="X72" i="70"/>
  <c r="AD71" i="70"/>
  <c r="AC71" i="70"/>
  <c r="AB71" i="70"/>
  <c r="AA71" i="70"/>
  <c r="Y71" i="70"/>
  <c r="X71" i="70"/>
  <c r="AD70" i="70"/>
  <c r="AC70" i="70"/>
  <c r="AB70" i="70"/>
  <c r="AA70" i="70"/>
  <c r="Y70" i="70"/>
  <c r="X70" i="70"/>
  <c r="AD69" i="70"/>
  <c r="AC69" i="70"/>
  <c r="AB69" i="70"/>
  <c r="AA69" i="70"/>
  <c r="Y69" i="70"/>
  <c r="X69" i="70"/>
  <c r="AD68" i="70"/>
  <c r="AC68" i="70"/>
  <c r="AB68" i="70"/>
  <c r="AA68" i="70"/>
  <c r="Y68" i="70"/>
  <c r="X68" i="70"/>
  <c r="AD67" i="70"/>
  <c r="AC67" i="70"/>
  <c r="AB67" i="70"/>
  <c r="AA67" i="70"/>
  <c r="Y67" i="70"/>
  <c r="X67" i="70"/>
  <c r="AD66" i="70"/>
  <c r="AC66" i="70"/>
  <c r="AB66" i="70"/>
  <c r="AA66" i="70"/>
  <c r="Y66" i="70"/>
  <c r="X66" i="70"/>
  <c r="AD65" i="70"/>
  <c r="AC65" i="70"/>
  <c r="AB65" i="70"/>
  <c r="AA65" i="70"/>
  <c r="Y65" i="70"/>
  <c r="X65" i="70"/>
  <c r="AD64" i="70"/>
  <c r="AC64" i="70"/>
  <c r="AB64" i="70"/>
  <c r="AA64" i="70"/>
  <c r="Y64" i="70"/>
  <c r="X64" i="70"/>
  <c r="AD63" i="70"/>
  <c r="AC63" i="70"/>
  <c r="AB63" i="70"/>
  <c r="AA63" i="70"/>
  <c r="Y63" i="70"/>
  <c r="X63" i="70"/>
  <c r="AD62" i="70"/>
  <c r="AC62" i="70"/>
  <c r="AB62" i="70"/>
  <c r="AA62" i="70"/>
  <c r="Y62" i="70"/>
  <c r="X62" i="70"/>
  <c r="AD61" i="70"/>
  <c r="AC61" i="70"/>
  <c r="AB61" i="70"/>
  <c r="AA61" i="70"/>
  <c r="Y61" i="70"/>
  <c r="X61" i="70"/>
  <c r="AD60" i="70"/>
  <c r="AC60" i="70"/>
  <c r="AB60" i="70"/>
  <c r="AA60" i="70"/>
  <c r="Y60" i="70"/>
  <c r="X60" i="70"/>
  <c r="AD59" i="70"/>
  <c r="AC59" i="70"/>
  <c r="AB59" i="70"/>
  <c r="AA59" i="70"/>
  <c r="Y59" i="70"/>
  <c r="X59" i="70"/>
  <c r="AD58" i="70"/>
  <c r="AC58" i="70"/>
  <c r="AB58" i="70"/>
  <c r="AA58" i="70"/>
  <c r="Y58" i="70"/>
  <c r="X58" i="70"/>
  <c r="AD57" i="70"/>
  <c r="AC57" i="70"/>
  <c r="AB57" i="70"/>
  <c r="AA57" i="70"/>
  <c r="Y57" i="70"/>
  <c r="X57" i="70"/>
  <c r="AD56" i="70"/>
  <c r="AC56" i="70"/>
  <c r="AB56" i="70"/>
  <c r="AA56" i="70"/>
  <c r="Y56" i="70"/>
  <c r="X56" i="70"/>
  <c r="AD55" i="70"/>
  <c r="AC55" i="70"/>
  <c r="AB55" i="70"/>
  <c r="AA55" i="70"/>
  <c r="Y55" i="70"/>
  <c r="X55" i="70"/>
  <c r="AD54" i="70"/>
  <c r="AC54" i="70"/>
  <c r="AB54" i="70"/>
  <c r="AA54" i="70"/>
  <c r="Y54" i="70"/>
  <c r="X54" i="70"/>
  <c r="AD53" i="70"/>
  <c r="AC53" i="70"/>
  <c r="AB53" i="70"/>
  <c r="AA53" i="70"/>
  <c r="Y53" i="70"/>
  <c r="X53" i="70"/>
  <c r="AD52" i="70"/>
  <c r="AC52" i="70"/>
  <c r="AB52" i="70"/>
  <c r="AA52" i="70"/>
  <c r="Y52" i="70"/>
  <c r="X52" i="70"/>
  <c r="AD51" i="70"/>
  <c r="AC51" i="70"/>
  <c r="AB51" i="70"/>
  <c r="AA51" i="70"/>
  <c r="Y51" i="70"/>
  <c r="X51" i="70"/>
  <c r="AD50" i="70"/>
  <c r="AC50" i="70"/>
  <c r="AB50" i="70"/>
  <c r="AA50" i="70"/>
  <c r="Y50" i="70"/>
  <c r="X50" i="70"/>
  <c r="AD49" i="70"/>
  <c r="AC49" i="70"/>
  <c r="AB49" i="70"/>
  <c r="AA49" i="70"/>
  <c r="Y49" i="70"/>
  <c r="X49" i="70"/>
  <c r="AD48" i="70"/>
  <c r="AC48" i="70"/>
  <c r="AB48" i="70"/>
  <c r="AA48" i="70"/>
  <c r="Y48" i="70"/>
  <c r="X48" i="70"/>
  <c r="AD47" i="70"/>
  <c r="AC47" i="70"/>
  <c r="AB47" i="70"/>
  <c r="AA47" i="70"/>
  <c r="Y47" i="70"/>
  <c r="X47" i="70"/>
  <c r="AD46" i="70"/>
  <c r="AC46" i="70"/>
  <c r="AB46" i="70"/>
  <c r="AA46" i="70"/>
  <c r="Y46" i="70"/>
  <c r="X46" i="70"/>
  <c r="AD45" i="70"/>
  <c r="AC45" i="70"/>
  <c r="AB45" i="70"/>
  <c r="AA45" i="70"/>
  <c r="Y45" i="70"/>
  <c r="X45" i="70"/>
  <c r="AD44" i="70"/>
  <c r="AC44" i="70"/>
  <c r="AB44" i="70"/>
  <c r="AA44" i="70"/>
  <c r="Y44" i="70"/>
  <c r="X44" i="70"/>
  <c r="AD43" i="70"/>
  <c r="AC43" i="70"/>
  <c r="AB43" i="70"/>
  <c r="AA43" i="70"/>
  <c r="Y43" i="70"/>
  <c r="X43" i="70"/>
  <c r="AD42" i="70"/>
  <c r="AC42" i="70"/>
  <c r="AB42" i="70"/>
  <c r="AA42" i="70"/>
  <c r="Y42" i="70"/>
  <c r="X42" i="70"/>
  <c r="AD41" i="70"/>
  <c r="AC41" i="70"/>
  <c r="AB41" i="70"/>
  <c r="AA41" i="70"/>
  <c r="Y41" i="70"/>
  <c r="X41" i="70"/>
  <c r="AD40" i="70"/>
  <c r="AC40" i="70"/>
  <c r="AB40" i="70"/>
  <c r="AA40" i="70"/>
  <c r="Y40" i="70"/>
  <c r="X40" i="70"/>
  <c r="AD39" i="70"/>
  <c r="AC39" i="70"/>
  <c r="AB39" i="70"/>
  <c r="AA39" i="70"/>
  <c r="Y39" i="70"/>
  <c r="X39" i="70"/>
  <c r="AD38" i="70"/>
  <c r="AC38" i="70"/>
  <c r="AB38" i="70"/>
  <c r="AA38" i="70"/>
  <c r="Y38" i="70"/>
  <c r="X38" i="70"/>
  <c r="AD37" i="70"/>
  <c r="AC37" i="70"/>
  <c r="AB37" i="70"/>
  <c r="AA37" i="70"/>
  <c r="Y37" i="70"/>
  <c r="X37" i="70"/>
  <c r="AD36" i="70"/>
  <c r="AC36" i="70"/>
  <c r="AB36" i="70"/>
  <c r="AA36" i="70"/>
  <c r="Y36" i="70"/>
  <c r="X36" i="70"/>
  <c r="AD35" i="70"/>
  <c r="AC35" i="70"/>
  <c r="AB35" i="70"/>
  <c r="AA35" i="70"/>
  <c r="Y35" i="70"/>
  <c r="X35" i="70"/>
  <c r="AD34" i="70"/>
  <c r="AC34" i="70"/>
  <c r="AB34" i="70"/>
  <c r="AA34" i="70"/>
  <c r="Y34" i="70"/>
  <c r="X34" i="70"/>
  <c r="AD33" i="70"/>
  <c r="AC33" i="70"/>
  <c r="AB33" i="70"/>
  <c r="AA33" i="70"/>
  <c r="Y33" i="70"/>
  <c r="X33" i="70"/>
  <c r="AD32" i="70"/>
  <c r="AC32" i="70"/>
  <c r="AB32" i="70"/>
  <c r="AA32" i="70"/>
  <c r="Y32" i="70"/>
  <c r="X32" i="70"/>
  <c r="AD31" i="70"/>
  <c r="AC31" i="70"/>
  <c r="AB31" i="70"/>
  <c r="AA31" i="70"/>
  <c r="Y31" i="70"/>
  <c r="X31" i="70"/>
  <c r="AD30" i="70"/>
  <c r="AC30" i="70"/>
  <c r="AB30" i="70"/>
  <c r="AA30" i="70"/>
  <c r="Y30" i="70"/>
  <c r="X30" i="70"/>
  <c r="AD29" i="70"/>
  <c r="AC29" i="70"/>
  <c r="AB29" i="70"/>
  <c r="AA29" i="70"/>
  <c r="Y29" i="70"/>
  <c r="X29" i="70"/>
  <c r="AD28" i="70"/>
  <c r="AC28" i="70"/>
  <c r="AB28" i="70"/>
  <c r="AA28" i="70"/>
  <c r="Y28" i="70"/>
  <c r="X28" i="70"/>
  <c r="AD27" i="70"/>
  <c r="AC27" i="70"/>
  <c r="AB27" i="70"/>
  <c r="AA27" i="70"/>
  <c r="Y27" i="70"/>
  <c r="X27" i="70"/>
  <c r="AD26" i="70"/>
  <c r="AC26" i="70"/>
  <c r="AB26" i="70"/>
  <c r="AA26" i="70"/>
  <c r="Y26" i="70"/>
  <c r="X26" i="70"/>
  <c r="AD25" i="70"/>
  <c r="AC25" i="70"/>
  <c r="AB25" i="70"/>
  <c r="AA25" i="70"/>
  <c r="Y25" i="70"/>
  <c r="X25" i="70"/>
  <c r="AD24" i="70"/>
  <c r="AC24" i="70"/>
  <c r="AB24" i="70"/>
  <c r="AA24" i="70"/>
  <c r="Y24" i="70"/>
  <c r="X24" i="70"/>
  <c r="AD23" i="70"/>
  <c r="AC23" i="70"/>
  <c r="AB23" i="70"/>
  <c r="AA23" i="70"/>
  <c r="Y23" i="70"/>
  <c r="X23" i="70"/>
  <c r="AD22" i="70"/>
  <c r="AC22" i="70"/>
  <c r="AB22" i="70"/>
  <c r="AA22" i="70"/>
  <c r="Y22" i="70"/>
  <c r="X22" i="70"/>
  <c r="AD21" i="70"/>
  <c r="AC21" i="70"/>
  <c r="AB21" i="70"/>
  <c r="AA21" i="70"/>
  <c r="Y21" i="70"/>
  <c r="X21" i="70"/>
  <c r="AD20" i="70"/>
  <c r="AC20" i="70"/>
  <c r="AB20" i="70"/>
  <c r="AA20" i="70"/>
  <c r="Y20" i="70"/>
  <c r="X20" i="70"/>
  <c r="AD19" i="70"/>
  <c r="AC19" i="70"/>
  <c r="AB19" i="70"/>
  <c r="AA19" i="70"/>
  <c r="Y19" i="70"/>
  <c r="X19" i="70"/>
  <c r="AD18" i="70"/>
  <c r="AC18" i="70"/>
  <c r="AB18" i="70"/>
  <c r="AA18" i="70"/>
  <c r="Y18" i="70"/>
  <c r="X18" i="70"/>
  <c r="AD17" i="70"/>
  <c r="AC17" i="70"/>
  <c r="AB17" i="70"/>
  <c r="AA17" i="70"/>
  <c r="Y17" i="70"/>
  <c r="X17" i="70"/>
  <c r="AD16" i="70"/>
  <c r="AC16" i="70"/>
  <c r="AB16" i="70"/>
  <c r="AA16" i="70"/>
  <c r="Y16" i="70"/>
  <c r="X16" i="70"/>
  <c r="AD15" i="70"/>
  <c r="AC15" i="70"/>
  <c r="AB15" i="70"/>
  <c r="AA15" i="70"/>
  <c r="Y15" i="70"/>
  <c r="X15" i="70"/>
  <c r="AD14" i="70"/>
  <c r="AC14" i="70"/>
  <c r="AB14" i="70"/>
  <c r="AA14" i="70"/>
  <c r="Y14" i="70"/>
  <c r="X14" i="70"/>
  <c r="AD13" i="70"/>
  <c r="AC13" i="70"/>
  <c r="AB13" i="70"/>
  <c r="AA13" i="70"/>
  <c r="Y13" i="70"/>
  <c r="X13" i="70"/>
  <c r="AD12" i="70"/>
  <c r="AC12" i="70"/>
  <c r="AB12" i="70"/>
  <c r="AA12" i="70"/>
  <c r="Y12" i="70"/>
  <c r="X12" i="70"/>
  <c r="AD11" i="70"/>
  <c r="AC11" i="70"/>
  <c r="AB11" i="70"/>
  <c r="AA11" i="70"/>
  <c r="Y11" i="70"/>
  <c r="X11" i="70"/>
  <c r="AD10" i="70"/>
  <c r="AC10" i="70"/>
  <c r="AB10" i="70"/>
  <c r="AA10" i="70"/>
  <c r="Y10" i="70"/>
  <c r="X10" i="70"/>
  <c r="AD9" i="70"/>
  <c r="AC9" i="70"/>
  <c r="AB9" i="70"/>
  <c r="AA9" i="70"/>
  <c r="Y9" i="70"/>
  <c r="X9" i="70"/>
  <c r="AD8" i="70"/>
  <c r="AC8" i="70"/>
  <c r="AB8" i="70"/>
  <c r="AA8" i="70"/>
  <c r="Y8" i="70"/>
  <c r="X8" i="70"/>
  <c r="AD7" i="70"/>
  <c r="AC7" i="70"/>
  <c r="AB7" i="70"/>
  <c r="AA7" i="70"/>
  <c r="Y7" i="70"/>
  <c r="X7" i="70"/>
  <c r="AD6" i="70"/>
  <c r="AC6" i="70"/>
  <c r="AB6" i="70"/>
  <c r="AA6" i="70"/>
  <c r="Y6" i="70"/>
  <c r="X6" i="70"/>
  <c r="AD5" i="70"/>
  <c r="AC5" i="70"/>
  <c r="AB5" i="70"/>
  <c r="AA5" i="70"/>
  <c r="Y5" i="70"/>
  <c r="X5" i="70"/>
  <c r="G474" i="62" l="1"/>
  <c r="G669" i="62"/>
  <c r="G502" i="62"/>
  <c r="C19" i="55"/>
  <c r="G586" i="62"/>
  <c r="G558" i="62"/>
  <c r="G614" i="62"/>
  <c r="G530" i="62"/>
  <c r="G641" i="62"/>
  <c r="G725" i="62"/>
  <c r="AE184" i="70"/>
  <c r="AE188" i="70"/>
  <c r="AE403" i="70"/>
  <c r="AE169" i="70"/>
  <c r="AE42" i="70"/>
  <c r="AE52" i="70"/>
  <c r="AE63" i="70"/>
  <c r="AE91" i="70"/>
  <c r="AE111" i="70"/>
  <c r="AE147" i="70"/>
  <c r="AE6" i="70"/>
  <c r="AE20" i="70"/>
  <c r="AE32" i="70"/>
  <c r="AE36" i="70"/>
  <c r="AE47" i="70"/>
  <c r="AE73" i="70"/>
  <c r="AE125" i="70"/>
  <c r="AE402" i="70"/>
  <c r="AE343" i="70"/>
  <c r="AE21" i="70"/>
  <c r="AE25" i="70"/>
  <c r="AE156" i="70"/>
  <c r="AE308" i="70"/>
  <c r="AE324" i="70"/>
  <c r="AE329" i="70"/>
  <c r="AE336" i="70"/>
  <c r="AE339" i="70"/>
  <c r="AE381" i="70"/>
  <c r="AE385" i="70"/>
  <c r="AE83" i="70"/>
  <c r="AE16" i="70"/>
  <c r="AE19" i="70"/>
  <c r="AE22" i="70"/>
  <c r="AE75" i="70"/>
  <c r="AE79" i="70"/>
  <c r="AE97" i="70"/>
  <c r="AE100" i="70"/>
  <c r="AE131" i="70"/>
  <c r="AE157" i="70"/>
  <c r="AE161" i="70"/>
  <c r="AE354" i="70"/>
  <c r="AE358" i="70"/>
  <c r="AE378" i="70"/>
  <c r="AE82" i="70"/>
  <c r="AE85" i="70"/>
  <c r="AE114" i="70"/>
  <c r="AE351" i="70"/>
  <c r="AE5" i="70"/>
  <c r="AE12" i="70"/>
  <c r="AE15" i="70"/>
  <c r="AE39" i="70"/>
  <c r="AE44" i="70"/>
  <c r="AE28" i="70"/>
  <c r="AE58" i="70"/>
  <c r="AE60" i="70"/>
  <c r="AE68" i="70"/>
  <c r="AE84" i="70"/>
  <c r="AE87" i="70"/>
  <c r="AE93" i="70"/>
  <c r="AE110" i="70"/>
  <c r="AE146" i="70"/>
  <c r="AE172" i="70"/>
  <c r="AE296" i="70"/>
  <c r="AE349" i="70"/>
  <c r="AE367" i="70"/>
  <c r="AE401" i="70"/>
  <c r="AE347" i="70"/>
  <c r="AE357" i="70"/>
  <c r="AE361" i="70"/>
  <c r="AE371" i="70"/>
  <c r="AE399" i="70"/>
  <c r="AE115" i="70"/>
  <c r="AE325" i="70"/>
  <c r="AE333" i="70"/>
  <c r="AE337" i="70"/>
  <c r="AE397" i="70"/>
  <c r="AE10" i="70"/>
  <c r="AE14" i="70"/>
  <c r="AE17" i="70"/>
  <c r="AE24" i="70"/>
  <c r="AE27" i="70"/>
  <c r="AE30" i="70"/>
  <c r="AE37" i="70"/>
  <c r="AE41" i="70"/>
  <c r="AE43" i="70"/>
  <c r="AE50" i="70"/>
  <c r="AE53" i="70"/>
  <c r="AE61" i="70"/>
  <c r="AE65" i="70"/>
  <c r="AE67" i="70"/>
  <c r="AE74" i="70"/>
  <c r="AE143" i="70"/>
  <c r="AE34" i="70"/>
  <c r="AE51" i="70"/>
  <c r="AE62" i="70"/>
  <c r="AE95" i="70"/>
  <c r="AE103" i="70"/>
  <c r="AE105" i="70"/>
  <c r="AE108" i="70"/>
  <c r="AE117" i="70"/>
  <c r="AE126" i="70"/>
  <c r="AE132" i="70"/>
  <c r="AE137" i="70"/>
  <c r="AE140" i="70"/>
  <c r="AE149" i="70"/>
  <c r="AE155" i="70"/>
  <c r="AE164" i="70"/>
  <c r="AE175" i="70"/>
  <c r="AE179" i="70"/>
  <c r="AE297" i="70"/>
  <c r="AE322" i="70"/>
  <c r="AE326" i="70"/>
  <c r="AE330" i="70"/>
  <c r="AE332" i="70"/>
  <c r="AE355" i="70"/>
  <c r="AE362" i="70"/>
  <c r="AE365" i="70"/>
  <c r="AE374" i="70"/>
  <c r="AE377" i="70"/>
  <c r="AE383" i="70"/>
  <c r="AE386" i="70"/>
  <c r="AE390" i="70"/>
  <c r="AE395" i="70"/>
  <c r="AE106" i="70"/>
  <c r="AE118" i="70"/>
  <c r="AE127" i="70"/>
  <c r="AE138" i="70"/>
  <c r="AE189" i="70"/>
  <c r="AE295" i="70"/>
  <c r="AE302" i="70"/>
  <c r="AE305" i="70"/>
  <c r="AE307" i="70"/>
  <c r="AE310" i="70"/>
  <c r="AE313" i="70"/>
  <c r="AE315" i="70"/>
  <c r="AE334" i="70"/>
  <c r="AE338" i="70"/>
  <c r="AE342" i="70"/>
  <c r="AE346" i="70"/>
  <c r="AE350" i="70"/>
  <c r="AE353" i="70"/>
  <c r="AE359" i="70"/>
  <c r="AE363" i="70"/>
  <c r="AE366" i="70"/>
  <c r="AE370" i="70"/>
  <c r="AE373" i="70"/>
  <c r="AE379" i="70"/>
  <c r="AE391" i="70"/>
  <c r="AE394" i="70"/>
  <c r="AE398" i="70"/>
  <c r="AE400" i="70"/>
  <c r="AE94" i="70"/>
  <c r="AE99" i="70"/>
  <c r="AE102" i="70"/>
  <c r="AE113" i="70"/>
  <c r="AE122" i="70"/>
  <c r="AE124" i="70"/>
  <c r="AE154" i="70"/>
  <c r="AE163" i="70"/>
  <c r="AE170" i="70"/>
  <c r="AE183" i="70"/>
  <c r="AE185" i="70"/>
  <c r="AE192" i="70"/>
  <c r="AE294" i="70"/>
  <c r="AE303" i="70"/>
  <c r="AE311" i="70"/>
  <c r="AE316" i="70"/>
  <c r="AE318" i="70"/>
  <c r="AE320" i="70"/>
  <c r="AE321" i="70"/>
  <c r="AE323" i="70"/>
  <c r="AE327" i="70"/>
  <c r="AE331" i="70"/>
  <c r="AE335" i="70"/>
  <c r="AE341" i="70"/>
  <c r="AE345" i="70"/>
  <c r="AE369" i="70"/>
  <c r="AE375" i="70"/>
  <c r="AE382" i="70"/>
  <c r="AE387" i="70"/>
  <c r="AE389" i="70"/>
  <c r="AE393" i="70"/>
  <c r="AE13" i="70"/>
  <c r="AE29" i="70"/>
  <c r="AE46" i="70"/>
  <c r="AE49" i="70"/>
  <c r="AE70" i="70"/>
  <c r="AE78" i="70"/>
  <c r="AE81" i="70"/>
  <c r="AE90" i="70"/>
  <c r="AE92" i="70"/>
  <c r="AE134" i="70"/>
  <c r="AE142" i="70"/>
  <c r="AE145" i="70"/>
  <c r="AE159" i="70"/>
  <c r="AE171" i="70"/>
  <c r="AE55" i="70"/>
  <c r="AE107" i="70"/>
  <c r="AE116" i="70"/>
  <c r="AE119" i="70"/>
  <c r="AE148" i="70"/>
  <c r="AE151" i="70"/>
  <c r="AE166" i="70"/>
  <c r="AE139" i="70"/>
  <c r="AE174" i="70"/>
  <c r="AE178" i="70"/>
  <c r="AE7" i="70"/>
  <c r="AE9" i="70"/>
  <c r="AE11" i="70"/>
  <c r="AE18" i="70"/>
  <c r="AE23" i="70"/>
  <c r="AE26" i="70"/>
  <c r="AE31" i="70"/>
  <c r="AE38" i="70"/>
  <c r="AE40" i="70"/>
  <c r="AE45" i="70"/>
  <c r="AE57" i="70"/>
  <c r="AE66" i="70"/>
  <c r="AE69" i="70"/>
  <c r="AE77" i="70"/>
  <c r="AE89" i="70"/>
  <c r="AE98" i="70"/>
  <c r="AE101" i="70"/>
  <c r="AE109" i="70"/>
  <c r="AE121" i="70"/>
  <c r="AE130" i="70"/>
  <c r="AE133" i="70"/>
  <c r="AE141" i="70"/>
  <c r="AE153" i="70"/>
  <c r="AE162" i="70"/>
  <c r="AE165" i="70"/>
  <c r="AE173" i="70"/>
  <c r="AE176" i="70"/>
  <c r="AE177" i="70"/>
  <c r="AE181" i="70"/>
  <c r="AE8" i="70"/>
  <c r="AE35" i="70"/>
  <c r="AE54" i="70"/>
  <c r="AE59" i="70"/>
  <c r="AE71" i="70"/>
  <c r="AE76" i="70"/>
  <c r="AE86" i="70"/>
  <c r="AE123" i="70"/>
  <c r="AE129" i="70"/>
  <c r="AE135" i="70"/>
  <c r="AE150" i="70"/>
  <c r="AE158" i="70"/>
  <c r="AE167" i="70"/>
  <c r="AE182" i="70"/>
  <c r="AE187" i="70"/>
  <c r="AE190" i="70"/>
  <c r="AE193" i="70"/>
  <c r="AE300" i="70"/>
  <c r="AE299" i="70"/>
  <c r="AE328" i="70"/>
  <c r="AE396" i="70"/>
  <c r="AE186" i="70"/>
  <c r="AE191" i="70"/>
  <c r="AE194" i="70"/>
  <c r="AE298" i="70"/>
  <c r="AE301" i="70"/>
  <c r="AE304" i="70"/>
  <c r="AE306" i="70"/>
  <c r="AE309" i="70"/>
  <c r="AE312" i="70"/>
  <c r="AE340" i="70"/>
  <c r="AE344" i="70"/>
  <c r="AE348" i="70"/>
  <c r="AE352" i="70"/>
  <c r="AE356" i="70"/>
  <c r="AE360" i="70"/>
  <c r="AE364" i="70"/>
  <c r="AE368" i="70"/>
  <c r="AE372" i="70"/>
  <c r="AE376" i="70"/>
  <c r="AE380" i="70"/>
  <c r="AE384" i="70"/>
  <c r="AE392" i="70"/>
  <c r="AE317" i="70"/>
  <c r="AE319" i="70"/>
  <c r="AE388" i="70"/>
  <c r="AE33" i="70"/>
  <c r="AE48" i="70"/>
  <c r="AE64" i="70"/>
  <c r="AE80" i="70"/>
  <c r="AE96" i="70"/>
  <c r="AE112" i="70"/>
  <c r="AE128" i="70"/>
  <c r="AE144" i="70"/>
  <c r="AE160" i="70"/>
  <c r="AE56" i="70"/>
  <c r="AE72" i="70"/>
  <c r="AE88" i="70"/>
  <c r="AE104" i="70"/>
  <c r="AE120" i="70"/>
  <c r="AE136" i="70"/>
  <c r="AE152" i="70"/>
  <c r="AE168" i="70"/>
  <c r="AE180" i="70"/>
  <c r="AE314" i="70"/>
  <c r="D224" i="61" l="1"/>
  <c r="D209" i="61"/>
  <c r="D194" i="61"/>
  <c r="AC190" i="61"/>
  <c r="I190" i="61"/>
  <c r="H190" i="61"/>
  <c r="F190" i="61"/>
  <c r="D190" i="61"/>
  <c r="AC189" i="61"/>
  <c r="I189" i="61"/>
  <c r="Y189" i="61" s="1"/>
  <c r="H189" i="61"/>
  <c r="F189" i="61"/>
  <c r="D189" i="61"/>
  <c r="AC188" i="61"/>
  <c r="I188" i="61"/>
  <c r="H188" i="61"/>
  <c r="F188" i="61"/>
  <c r="D188" i="61"/>
  <c r="AC187" i="61"/>
  <c r="I187" i="61"/>
  <c r="H187" i="61"/>
  <c r="F187" i="61"/>
  <c r="D187" i="61"/>
  <c r="AC186" i="61"/>
  <c r="I186" i="61"/>
  <c r="H186" i="61"/>
  <c r="F186" i="61"/>
  <c r="D186" i="61"/>
  <c r="AC185" i="61"/>
  <c r="I185" i="61"/>
  <c r="Y185" i="61" s="1"/>
  <c r="H185" i="61"/>
  <c r="F185" i="61"/>
  <c r="D185" i="61"/>
  <c r="AC184" i="61"/>
  <c r="I184" i="61"/>
  <c r="H184" i="61"/>
  <c r="F184" i="61"/>
  <c r="D184" i="61"/>
  <c r="AC183" i="61"/>
  <c r="I183" i="61"/>
  <c r="Y183" i="61" s="1"/>
  <c r="H183" i="61"/>
  <c r="F183" i="61"/>
  <c r="D183" i="61"/>
  <c r="AC182" i="61"/>
  <c r="I182" i="61"/>
  <c r="H182" i="61"/>
  <c r="F182" i="61"/>
  <c r="D182" i="61"/>
  <c r="AC181" i="61"/>
  <c r="I181" i="61"/>
  <c r="Y181" i="61" s="1"/>
  <c r="H181" i="61"/>
  <c r="F181" i="61"/>
  <c r="D181" i="61"/>
  <c r="AC180" i="61"/>
  <c r="I180" i="61"/>
  <c r="H180" i="61"/>
  <c r="F180" i="61"/>
  <c r="D180" i="61"/>
  <c r="AC179" i="61"/>
  <c r="I179" i="61"/>
  <c r="H179" i="61"/>
  <c r="F179" i="61"/>
  <c r="AC175" i="61"/>
  <c r="I175" i="61"/>
  <c r="H175" i="61"/>
  <c r="F175" i="61"/>
  <c r="D175" i="61"/>
  <c r="AC174" i="61"/>
  <c r="I174" i="61"/>
  <c r="H174" i="61"/>
  <c r="F174" i="61"/>
  <c r="D174" i="61"/>
  <c r="AC173" i="61"/>
  <c r="I173" i="61"/>
  <c r="H173" i="61"/>
  <c r="F173" i="61"/>
  <c r="D173" i="61"/>
  <c r="AC172" i="61"/>
  <c r="I172" i="61"/>
  <c r="Y172" i="61" s="1"/>
  <c r="H172" i="61"/>
  <c r="F172" i="61"/>
  <c r="D172" i="61"/>
  <c r="AC171" i="61"/>
  <c r="I171" i="61"/>
  <c r="H171" i="61"/>
  <c r="F171" i="61"/>
  <c r="D171" i="61"/>
  <c r="AC170" i="61"/>
  <c r="I170" i="61"/>
  <c r="H170" i="61"/>
  <c r="F170" i="61"/>
  <c r="D170" i="61"/>
  <c r="AC169" i="61"/>
  <c r="I169" i="61"/>
  <c r="H169" i="61"/>
  <c r="F169" i="61"/>
  <c r="D169" i="61"/>
  <c r="AC168" i="61"/>
  <c r="I168" i="61"/>
  <c r="Y168" i="61" s="1"/>
  <c r="H168" i="61"/>
  <c r="F168" i="61"/>
  <c r="D168" i="61"/>
  <c r="AC167" i="61"/>
  <c r="I167" i="61"/>
  <c r="H167" i="61"/>
  <c r="F167" i="61"/>
  <c r="D167" i="61"/>
  <c r="AC166" i="61"/>
  <c r="I166" i="61"/>
  <c r="Y166" i="61" s="1"/>
  <c r="H166" i="61"/>
  <c r="F166" i="61"/>
  <c r="D166" i="61"/>
  <c r="AC165" i="61"/>
  <c r="I165" i="61"/>
  <c r="H165" i="61"/>
  <c r="F165" i="61"/>
  <c r="D165" i="61"/>
  <c r="AC164" i="61"/>
  <c r="I164" i="61"/>
  <c r="H164" i="61"/>
  <c r="F164" i="61"/>
  <c r="AC160" i="61"/>
  <c r="I160" i="61"/>
  <c r="H160" i="61"/>
  <c r="F160" i="61"/>
  <c r="D160" i="61"/>
  <c r="AC159" i="61"/>
  <c r="I159" i="61"/>
  <c r="Y159" i="61" s="1"/>
  <c r="H159" i="61"/>
  <c r="F159" i="61"/>
  <c r="D159" i="61"/>
  <c r="AC158" i="61"/>
  <c r="I158" i="61"/>
  <c r="H158" i="61"/>
  <c r="F158" i="61"/>
  <c r="D158" i="61"/>
  <c r="AC157" i="61"/>
  <c r="I157" i="61"/>
  <c r="W157" i="61" s="1"/>
  <c r="H157" i="61"/>
  <c r="F157" i="61"/>
  <c r="D157" i="61"/>
  <c r="AC156" i="61"/>
  <c r="I156" i="61"/>
  <c r="H156" i="61"/>
  <c r="F156" i="61"/>
  <c r="D156" i="61"/>
  <c r="AC155" i="61"/>
  <c r="I155" i="61"/>
  <c r="Y155" i="61" s="1"/>
  <c r="H155" i="61"/>
  <c r="F155" i="61"/>
  <c r="D155" i="61"/>
  <c r="AC154" i="61"/>
  <c r="I154" i="61"/>
  <c r="H154" i="61"/>
  <c r="F154" i="61"/>
  <c r="D154" i="61"/>
  <c r="AC153" i="61"/>
  <c r="I153" i="61"/>
  <c r="Y153" i="61" s="1"/>
  <c r="H153" i="61"/>
  <c r="F153" i="61"/>
  <c r="D153" i="61"/>
  <c r="AC152" i="61"/>
  <c r="I152" i="61"/>
  <c r="H152" i="61"/>
  <c r="F152" i="61"/>
  <c r="D152" i="61"/>
  <c r="AC151" i="61"/>
  <c r="I151" i="61"/>
  <c r="Y151" i="61" s="1"/>
  <c r="H151" i="61"/>
  <c r="F151" i="61"/>
  <c r="D151" i="61"/>
  <c r="AC150" i="61"/>
  <c r="I150" i="61"/>
  <c r="AB150" i="61" s="1"/>
  <c r="H150" i="61"/>
  <c r="F150" i="61"/>
  <c r="D150" i="61"/>
  <c r="AC149" i="61"/>
  <c r="I149" i="61"/>
  <c r="H149" i="61"/>
  <c r="F149" i="61"/>
  <c r="D149" i="61"/>
  <c r="AC145" i="61"/>
  <c r="I145" i="61"/>
  <c r="H145" i="61"/>
  <c r="F145" i="61"/>
  <c r="D145" i="61"/>
  <c r="AC144" i="61"/>
  <c r="I144" i="61"/>
  <c r="W144" i="61" s="1"/>
  <c r="H144" i="61"/>
  <c r="F144" i="61"/>
  <c r="D144" i="61"/>
  <c r="AC143" i="61"/>
  <c r="I143" i="61"/>
  <c r="H143" i="61"/>
  <c r="F143" i="61"/>
  <c r="D143" i="61"/>
  <c r="AC142" i="61"/>
  <c r="I142" i="61"/>
  <c r="Y142" i="61" s="1"/>
  <c r="H142" i="61"/>
  <c r="F142" i="61"/>
  <c r="D142" i="61"/>
  <c r="AC141" i="61"/>
  <c r="I141" i="61"/>
  <c r="H141" i="61"/>
  <c r="F141" i="61"/>
  <c r="D141" i="61"/>
  <c r="AC140" i="61"/>
  <c r="I140" i="61"/>
  <c r="Y140" i="61" s="1"/>
  <c r="H140" i="61"/>
  <c r="F140" i="61"/>
  <c r="D140" i="61"/>
  <c r="AC139" i="61"/>
  <c r="I139" i="61"/>
  <c r="H139" i="61"/>
  <c r="F139" i="61"/>
  <c r="D139" i="61"/>
  <c r="AC138" i="61"/>
  <c r="I138" i="61"/>
  <c r="Y138" i="61" s="1"/>
  <c r="H138" i="61"/>
  <c r="F138" i="61"/>
  <c r="D138" i="61"/>
  <c r="AC137" i="61"/>
  <c r="I137" i="61"/>
  <c r="H137" i="61"/>
  <c r="F137" i="61"/>
  <c r="D137" i="61"/>
  <c r="AC136" i="61"/>
  <c r="I136" i="61"/>
  <c r="W136" i="61" s="1"/>
  <c r="H136" i="61"/>
  <c r="F136" i="61"/>
  <c r="D136" i="61"/>
  <c r="AC135" i="61"/>
  <c r="I135" i="61"/>
  <c r="H135" i="61"/>
  <c r="F135" i="61"/>
  <c r="D135" i="61"/>
  <c r="AC134" i="61"/>
  <c r="I134" i="61"/>
  <c r="H134" i="61"/>
  <c r="F134" i="61"/>
  <c r="D134" i="61"/>
  <c r="AC130" i="61"/>
  <c r="I130" i="61"/>
  <c r="H130" i="61"/>
  <c r="F130" i="61"/>
  <c r="D130" i="61"/>
  <c r="AC129" i="61"/>
  <c r="I129" i="61"/>
  <c r="H129" i="61"/>
  <c r="F129" i="61"/>
  <c r="D129" i="61"/>
  <c r="AC128" i="61"/>
  <c r="I128" i="61"/>
  <c r="H128" i="61"/>
  <c r="F128" i="61"/>
  <c r="D128" i="61"/>
  <c r="AC127" i="61"/>
  <c r="I127" i="61"/>
  <c r="Y127" i="61" s="1"/>
  <c r="H127" i="61"/>
  <c r="F127" i="61"/>
  <c r="D127" i="61"/>
  <c r="AC126" i="61"/>
  <c r="I126" i="61"/>
  <c r="H126" i="61"/>
  <c r="F126" i="61"/>
  <c r="D126" i="61"/>
  <c r="AC125" i="61"/>
  <c r="I125" i="61"/>
  <c r="AA125" i="61" s="1"/>
  <c r="H125" i="61"/>
  <c r="F125" i="61"/>
  <c r="D125" i="61"/>
  <c r="AC124" i="61"/>
  <c r="I124" i="61"/>
  <c r="X124" i="61" s="1"/>
  <c r="H124" i="61"/>
  <c r="F124" i="61"/>
  <c r="D124" i="61"/>
  <c r="AC123" i="61"/>
  <c r="I123" i="61"/>
  <c r="Y123" i="61" s="1"/>
  <c r="H123" i="61"/>
  <c r="F123" i="61"/>
  <c r="D123" i="61"/>
  <c r="AC122" i="61"/>
  <c r="I122" i="61"/>
  <c r="H122" i="61"/>
  <c r="F122" i="61"/>
  <c r="D122" i="61"/>
  <c r="AC121" i="61"/>
  <c r="I121" i="61"/>
  <c r="AA121" i="61" s="1"/>
  <c r="H121" i="61"/>
  <c r="F121" i="61"/>
  <c r="D121" i="61"/>
  <c r="AC120" i="61"/>
  <c r="I120" i="61"/>
  <c r="H120" i="61"/>
  <c r="F120" i="61"/>
  <c r="D120" i="61"/>
  <c r="AC119" i="61"/>
  <c r="I119" i="61"/>
  <c r="H119" i="61"/>
  <c r="F119" i="61"/>
  <c r="D119" i="61"/>
  <c r="F104" i="61"/>
  <c r="H104" i="61"/>
  <c r="I104" i="61"/>
  <c r="AC104" i="61"/>
  <c r="F105" i="61"/>
  <c r="H105" i="61"/>
  <c r="I105" i="61"/>
  <c r="J105" i="61" s="1"/>
  <c r="AC105" i="61"/>
  <c r="F106" i="61"/>
  <c r="H106" i="61"/>
  <c r="I106" i="61"/>
  <c r="X106" i="61" s="1"/>
  <c r="AC106" i="61"/>
  <c r="F107" i="61"/>
  <c r="H107" i="61"/>
  <c r="I107" i="61"/>
  <c r="Z107" i="61" s="1"/>
  <c r="AC107" i="61"/>
  <c r="F108" i="61"/>
  <c r="H108" i="61"/>
  <c r="I108" i="61"/>
  <c r="Y108" i="61" s="1"/>
  <c r="AC108" i="61"/>
  <c r="F109" i="61"/>
  <c r="H109" i="61"/>
  <c r="I109" i="61"/>
  <c r="J109" i="61" s="1"/>
  <c r="AC109" i="61"/>
  <c r="F110" i="61"/>
  <c r="H110" i="61"/>
  <c r="I110" i="61"/>
  <c r="J110" i="61" s="1"/>
  <c r="AC110" i="61"/>
  <c r="F111" i="61"/>
  <c r="H111" i="61"/>
  <c r="I111" i="61"/>
  <c r="J111" i="61" s="1"/>
  <c r="AC111" i="61"/>
  <c r="F112" i="61"/>
  <c r="H112" i="61"/>
  <c r="I112" i="61"/>
  <c r="K112" i="61" s="1"/>
  <c r="AC112" i="61"/>
  <c r="F113" i="61"/>
  <c r="H113" i="61"/>
  <c r="I113" i="61"/>
  <c r="J113" i="61" s="1"/>
  <c r="AC113" i="61"/>
  <c r="F114" i="61"/>
  <c r="H114" i="61"/>
  <c r="I114" i="61"/>
  <c r="J114" i="61" s="1"/>
  <c r="AC114" i="61"/>
  <c r="F115" i="61"/>
  <c r="H115" i="61"/>
  <c r="I115" i="61"/>
  <c r="Z115" i="61" s="1"/>
  <c r="AC115" i="61"/>
  <c r="D115" i="61"/>
  <c r="D114" i="61"/>
  <c r="D113" i="61"/>
  <c r="D112" i="61"/>
  <c r="D111" i="61"/>
  <c r="D110" i="61"/>
  <c r="D109" i="61"/>
  <c r="D108" i="61"/>
  <c r="D107" i="61"/>
  <c r="D106" i="61"/>
  <c r="D105" i="61"/>
  <c r="D104" i="61"/>
  <c r="AC100" i="61"/>
  <c r="I100" i="61"/>
  <c r="H100" i="61"/>
  <c r="F100" i="61"/>
  <c r="D100" i="61"/>
  <c r="AC99" i="61"/>
  <c r="I99" i="61"/>
  <c r="H99" i="61"/>
  <c r="F99" i="61"/>
  <c r="D99" i="61"/>
  <c r="AC98" i="61"/>
  <c r="I98" i="61"/>
  <c r="H98" i="61"/>
  <c r="F98" i="61"/>
  <c r="D98" i="61"/>
  <c r="AC97" i="61"/>
  <c r="I97" i="61"/>
  <c r="H97" i="61"/>
  <c r="F97" i="61"/>
  <c r="D97" i="61"/>
  <c r="AC96" i="61"/>
  <c r="I96" i="61"/>
  <c r="H96" i="61"/>
  <c r="F96" i="61"/>
  <c r="D96" i="61"/>
  <c r="AC95" i="61"/>
  <c r="I95" i="61"/>
  <c r="H95" i="61"/>
  <c r="F95" i="61"/>
  <c r="D95" i="61"/>
  <c r="AC94" i="61"/>
  <c r="I94" i="61"/>
  <c r="H94" i="61"/>
  <c r="F94" i="61"/>
  <c r="D94" i="61"/>
  <c r="AC93" i="61"/>
  <c r="I93" i="61"/>
  <c r="H93" i="61"/>
  <c r="F93" i="61"/>
  <c r="D93" i="61"/>
  <c r="AC92" i="61"/>
  <c r="I92" i="61"/>
  <c r="H92" i="61"/>
  <c r="F92" i="61"/>
  <c r="D92" i="61"/>
  <c r="AC91" i="61"/>
  <c r="I91" i="61"/>
  <c r="H91" i="61"/>
  <c r="F91" i="61"/>
  <c r="D91" i="61"/>
  <c r="AC90" i="61"/>
  <c r="I90" i="61"/>
  <c r="H90" i="61"/>
  <c r="F90" i="61"/>
  <c r="D90" i="61"/>
  <c r="AC89" i="61"/>
  <c r="I89" i="61"/>
  <c r="H89" i="61"/>
  <c r="F89" i="61"/>
  <c r="D89" i="61"/>
  <c r="AC85" i="61"/>
  <c r="I85" i="61"/>
  <c r="H85" i="61"/>
  <c r="F85" i="61"/>
  <c r="D85" i="61"/>
  <c r="AC84" i="61"/>
  <c r="I84" i="61"/>
  <c r="H84" i="61"/>
  <c r="F84" i="61"/>
  <c r="D84" i="61"/>
  <c r="AC83" i="61"/>
  <c r="I83" i="61"/>
  <c r="H83" i="61"/>
  <c r="F83" i="61"/>
  <c r="D83" i="61"/>
  <c r="AC82" i="61"/>
  <c r="I82" i="61"/>
  <c r="U82" i="61" s="1"/>
  <c r="H82" i="61"/>
  <c r="F82" i="61"/>
  <c r="D82" i="61"/>
  <c r="AC81" i="61"/>
  <c r="I81" i="61"/>
  <c r="H81" i="61"/>
  <c r="F81" i="61"/>
  <c r="D81" i="61"/>
  <c r="AC80" i="61"/>
  <c r="I80" i="61"/>
  <c r="U80" i="61" s="1"/>
  <c r="H80" i="61"/>
  <c r="F80" i="61"/>
  <c r="D80" i="61"/>
  <c r="AC79" i="61"/>
  <c r="I79" i="61"/>
  <c r="H79" i="61"/>
  <c r="F79" i="61"/>
  <c r="D79" i="61"/>
  <c r="AC78" i="61"/>
  <c r="I78" i="61"/>
  <c r="U78" i="61" s="1"/>
  <c r="H78" i="61"/>
  <c r="F78" i="61"/>
  <c r="D78" i="61"/>
  <c r="AC77" i="61"/>
  <c r="I77" i="61"/>
  <c r="H77" i="61"/>
  <c r="F77" i="61"/>
  <c r="D77" i="61"/>
  <c r="AC76" i="61"/>
  <c r="I76" i="61"/>
  <c r="H76" i="61"/>
  <c r="F76" i="61"/>
  <c r="D76" i="61"/>
  <c r="AC75" i="61"/>
  <c r="I75" i="61"/>
  <c r="U75" i="61" s="1"/>
  <c r="H75" i="61"/>
  <c r="F75" i="61"/>
  <c r="D75" i="61"/>
  <c r="AC74" i="61"/>
  <c r="I74" i="61"/>
  <c r="U74" i="61" s="1"/>
  <c r="H74" i="61"/>
  <c r="F74" i="61"/>
  <c r="D74" i="61"/>
  <c r="AC70" i="61"/>
  <c r="I70" i="61"/>
  <c r="O70" i="61" s="1"/>
  <c r="H70" i="61"/>
  <c r="F70" i="61"/>
  <c r="D70" i="61"/>
  <c r="AC69" i="61"/>
  <c r="I69" i="61"/>
  <c r="H69" i="61"/>
  <c r="F69" i="61"/>
  <c r="D69" i="61"/>
  <c r="AC68" i="61"/>
  <c r="I68" i="61"/>
  <c r="O68" i="61" s="1"/>
  <c r="H68" i="61"/>
  <c r="F68" i="61"/>
  <c r="D68" i="61"/>
  <c r="AC67" i="61"/>
  <c r="I67" i="61"/>
  <c r="H67" i="61"/>
  <c r="F67" i="61"/>
  <c r="D67" i="61"/>
  <c r="AC66" i="61"/>
  <c r="I66" i="61"/>
  <c r="O66" i="61" s="1"/>
  <c r="H66" i="61"/>
  <c r="F66" i="61"/>
  <c r="D66" i="61"/>
  <c r="AC65" i="61"/>
  <c r="I65" i="61"/>
  <c r="H65" i="61"/>
  <c r="F65" i="61"/>
  <c r="D65" i="61"/>
  <c r="AC64" i="61"/>
  <c r="I64" i="61"/>
  <c r="O64" i="61" s="1"/>
  <c r="H64" i="61"/>
  <c r="F64" i="61"/>
  <c r="D64" i="61"/>
  <c r="AC63" i="61"/>
  <c r="I63" i="61"/>
  <c r="H63" i="61"/>
  <c r="F63" i="61"/>
  <c r="D63" i="61"/>
  <c r="AC62" i="61"/>
  <c r="I62" i="61"/>
  <c r="O62" i="61" s="1"/>
  <c r="H62" i="61"/>
  <c r="F62" i="61"/>
  <c r="D62" i="61"/>
  <c r="AC61" i="61"/>
  <c r="I61" i="61"/>
  <c r="H61" i="61"/>
  <c r="F61" i="61"/>
  <c r="D61" i="61"/>
  <c r="AC60" i="61"/>
  <c r="I60" i="61"/>
  <c r="H60" i="61"/>
  <c r="F60" i="61"/>
  <c r="D60" i="61"/>
  <c r="AC59" i="61"/>
  <c r="I59" i="61"/>
  <c r="O59" i="61" s="1"/>
  <c r="H59" i="61"/>
  <c r="F59" i="61"/>
  <c r="D59" i="61"/>
  <c r="AC55" i="61"/>
  <c r="I55" i="61"/>
  <c r="O55" i="61" s="1"/>
  <c r="H55" i="61"/>
  <c r="F55" i="61"/>
  <c r="D55" i="61"/>
  <c r="AC54" i="61"/>
  <c r="I54" i="61"/>
  <c r="H54" i="61"/>
  <c r="F54" i="61"/>
  <c r="D54" i="61"/>
  <c r="AC53" i="61"/>
  <c r="I53" i="61"/>
  <c r="O53" i="61" s="1"/>
  <c r="H53" i="61"/>
  <c r="F53" i="61"/>
  <c r="D53" i="61"/>
  <c r="AC52" i="61"/>
  <c r="I52" i="61"/>
  <c r="H52" i="61"/>
  <c r="F52" i="61"/>
  <c r="D52" i="61"/>
  <c r="AC51" i="61"/>
  <c r="I51" i="61"/>
  <c r="O51" i="61" s="1"/>
  <c r="H51" i="61"/>
  <c r="F51" i="61"/>
  <c r="D51" i="61"/>
  <c r="AC50" i="61"/>
  <c r="I50" i="61"/>
  <c r="H50" i="61"/>
  <c r="F50" i="61"/>
  <c r="D50" i="61"/>
  <c r="AC49" i="61"/>
  <c r="I49" i="61"/>
  <c r="O49" i="61" s="1"/>
  <c r="H49" i="61"/>
  <c r="F49" i="61"/>
  <c r="D49" i="61"/>
  <c r="AC48" i="61"/>
  <c r="I48" i="61"/>
  <c r="H48" i="61"/>
  <c r="F48" i="61"/>
  <c r="D48" i="61"/>
  <c r="AC47" i="61"/>
  <c r="I47" i="61"/>
  <c r="O47" i="61" s="1"/>
  <c r="H47" i="61"/>
  <c r="F47" i="61"/>
  <c r="D47" i="61"/>
  <c r="AC46" i="61"/>
  <c r="I46" i="61"/>
  <c r="H46" i="61"/>
  <c r="F46" i="61"/>
  <c r="D46" i="61"/>
  <c r="AC45" i="61"/>
  <c r="I45" i="61"/>
  <c r="O45" i="61" s="1"/>
  <c r="H45" i="61"/>
  <c r="F45" i="61"/>
  <c r="D45" i="61"/>
  <c r="AC44" i="61"/>
  <c r="I44" i="61"/>
  <c r="O44" i="61" s="1"/>
  <c r="H44" i="61"/>
  <c r="F44" i="61"/>
  <c r="D44" i="61"/>
  <c r="AC40" i="61"/>
  <c r="I40" i="61"/>
  <c r="H40" i="61"/>
  <c r="F40" i="61"/>
  <c r="D40" i="61"/>
  <c r="AC39" i="61"/>
  <c r="I39" i="61"/>
  <c r="H39" i="61"/>
  <c r="F39" i="61"/>
  <c r="D39" i="61"/>
  <c r="AC38" i="61"/>
  <c r="I38" i="61"/>
  <c r="H38" i="61"/>
  <c r="F38" i="61"/>
  <c r="D38" i="61"/>
  <c r="AC37" i="61"/>
  <c r="I37" i="61"/>
  <c r="H37" i="61"/>
  <c r="F37" i="61"/>
  <c r="D37" i="61"/>
  <c r="AC36" i="61"/>
  <c r="I36" i="61"/>
  <c r="H36" i="61"/>
  <c r="F36" i="61"/>
  <c r="D36" i="61"/>
  <c r="AC35" i="61"/>
  <c r="I35" i="61"/>
  <c r="H35" i="61"/>
  <c r="F35" i="61"/>
  <c r="D35" i="61"/>
  <c r="AC34" i="61"/>
  <c r="I34" i="61"/>
  <c r="H34" i="61"/>
  <c r="F34" i="61"/>
  <c r="D34" i="61"/>
  <c r="AC33" i="61"/>
  <c r="I33" i="61"/>
  <c r="H33" i="61"/>
  <c r="F33" i="61"/>
  <c r="D33" i="61"/>
  <c r="AC32" i="61"/>
  <c r="I32" i="61"/>
  <c r="H32" i="61"/>
  <c r="F32" i="61"/>
  <c r="D32" i="61"/>
  <c r="AC31" i="61"/>
  <c r="I31" i="61"/>
  <c r="H31" i="61"/>
  <c r="F31" i="61"/>
  <c r="D31" i="61"/>
  <c r="AC30" i="61"/>
  <c r="I30" i="61"/>
  <c r="H30" i="61"/>
  <c r="F30" i="61"/>
  <c r="D30" i="61"/>
  <c r="AC29" i="61"/>
  <c r="I29" i="61"/>
  <c r="H29" i="61"/>
  <c r="F29" i="61"/>
  <c r="D29" i="61"/>
  <c r="D15" i="61"/>
  <c r="F15" i="61"/>
  <c r="H15" i="61"/>
  <c r="I15" i="61"/>
  <c r="J15" i="61" s="1"/>
  <c r="AC15" i="61"/>
  <c r="D16" i="61"/>
  <c r="F16" i="61"/>
  <c r="H16" i="61"/>
  <c r="I16" i="61"/>
  <c r="K16" i="61" s="1"/>
  <c r="M16" i="61" s="1"/>
  <c r="AC16" i="61"/>
  <c r="D17" i="61"/>
  <c r="F17" i="61"/>
  <c r="H17" i="61"/>
  <c r="I17" i="61"/>
  <c r="AC17" i="61"/>
  <c r="D18" i="61"/>
  <c r="F18" i="61"/>
  <c r="H18" i="61"/>
  <c r="I18" i="61"/>
  <c r="O18" i="61" s="1"/>
  <c r="AC18" i="61"/>
  <c r="D19" i="61"/>
  <c r="F19" i="61"/>
  <c r="H19" i="61"/>
  <c r="I19" i="61"/>
  <c r="J19" i="61" s="1"/>
  <c r="AC19" i="61"/>
  <c r="D20" i="61"/>
  <c r="F20" i="61"/>
  <c r="H20" i="61"/>
  <c r="I20" i="61"/>
  <c r="J20" i="61" s="1"/>
  <c r="AC20" i="61"/>
  <c r="D21" i="61"/>
  <c r="F21" i="61"/>
  <c r="H21" i="61"/>
  <c r="I21" i="61"/>
  <c r="J21" i="61" s="1"/>
  <c r="AC21" i="61"/>
  <c r="D22" i="61"/>
  <c r="F22" i="61"/>
  <c r="H22" i="61"/>
  <c r="I22" i="61"/>
  <c r="J22" i="61" s="1"/>
  <c r="AC22" i="61"/>
  <c r="D23" i="61"/>
  <c r="F23" i="61"/>
  <c r="H23" i="61"/>
  <c r="I23" i="61"/>
  <c r="J23" i="61" s="1"/>
  <c r="AC23" i="61"/>
  <c r="D24" i="61"/>
  <c r="F24" i="61"/>
  <c r="H24" i="61"/>
  <c r="I24" i="61"/>
  <c r="J24" i="61" s="1"/>
  <c r="AC24" i="61"/>
  <c r="D25" i="61"/>
  <c r="F25" i="61"/>
  <c r="H25" i="61"/>
  <c r="I25" i="61"/>
  <c r="J25" i="61" s="1"/>
  <c r="AC25" i="61"/>
  <c r="AC14" i="61"/>
  <c r="I14" i="61"/>
  <c r="H14" i="61"/>
  <c r="F14" i="61"/>
  <c r="D14" i="61"/>
  <c r="BJ42" i="60"/>
  <c r="BK42" i="60" s="1"/>
  <c r="BL42" i="60" s="1"/>
  <c r="BM42" i="60" s="1"/>
  <c r="BN42" i="60" s="1"/>
  <c r="BO42" i="60" s="1"/>
  <c r="BP42" i="60" s="1"/>
  <c r="BQ42" i="60" s="1"/>
  <c r="BR42" i="60" s="1"/>
  <c r="BS42" i="60" s="1"/>
  <c r="BT42" i="60" s="1"/>
  <c r="BH42" i="60"/>
  <c r="E41" i="60"/>
  <c r="AB91" i="61" l="1"/>
  <c r="U91" i="61"/>
  <c r="O91" i="61"/>
  <c r="AB99" i="61"/>
  <c r="O99" i="61"/>
  <c r="U99" i="61"/>
  <c r="O77" i="61"/>
  <c r="U77" i="61"/>
  <c r="O85" i="61"/>
  <c r="U85" i="61"/>
  <c r="U96" i="61"/>
  <c r="O96" i="61"/>
  <c r="AB93" i="61"/>
  <c r="O93" i="61"/>
  <c r="U93" i="61"/>
  <c r="O79" i="61"/>
  <c r="U79" i="61"/>
  <c r="U90" i="61"/>
  <c r="O90" i="61"/>
  <c r="O98" i="61"/>
  <c r="U98" i="61"/>
  <c r="O76" i="61"/>
  <c r="U76" i="61"/>
  <c r="O84" i="61"/>
  <c r="U84" i="61"/>
  <c r="AB95" i="61"/>
  <c r="O95" i="61"/>
  <c r="U95" i="61"/>
  <c r="O81" i="61"/>
  <c r="U81" i="61"/>
  <c r="O92" i="61"/>
  <c r="U92" i="61"/>
  <c r="O100" i="61"/>
  <c r="U100" i="61"/>
  <c r="U89" i="61"/>
  <c r="O89" i="61"/>
  <c r="AB97" i="61"/>
  <c r="U97" i="61"/>
  <c r="O97" i="61"/>
  <c r="O83" i="61"/>
  <c r="U83" i="61"/>
  <c r="O94" i="61"/>
  <c r="U94" i="61"/>
  <c r="Y80" i="61"/>
  <c r="O80" i="61"/>
  <c r="O74" i="61"/>
  <c r="Y82" i="61"/>
  <c r="O82" i="61"/>
  <c r="Y78" i="61"/>
  <c r="O78" i="61"/>
  <c r="Z75" i="61"/>
  <c r="O75" i="61"/>
  <c r="W50" i="61"/>
  <c r="O50" i="61"/>
  <c r="Y52" i="61"/>
  <c r="O52" i="61"/>
  <c r="W63" i="61"/>
  <c r="O63" i="61"/>
  <c r="X60" i="61"/>
  <c r="O60" i="61"/>
  <c r="Y69" i="61"/>
  <c r="O69" i="61"/>
  <c r="AA46" i="61"/>
  <c r="O46" i="61"/>
  <c r="Y54" i="61"/>
  <c r="O54" i="61"/>
  <c r="Y65" i="61"/>
  <c r="O65" i="61"/>
  <c r="Y48" i="61"/>
  <c r="O48" i="61"/>
  <c r="Y67" i="61"/>
  <c r="O67" i="61"/>
  <c r="Y61" i="61"/>
  <c r="O61" i="61"/>
  <c r="Y39" i="61"/>
  <c r="X36" i="61"/>
  <c r="AB30" i="61"/>
  <c r="Y35" i="61"/>
  <c r="X40" i="61"/>
  <c r="Y31" i="61"/>
  <c r="AA33" i="61"/>
  <c r="AA37" i="61"/>
  <c r="Q16" i="61"/>
  <c r="S16" i="61"/>
  <c r="I12" i="61"/>
  <c r="J17" i="61"/>
  <c r="AD129" i="61"/>
  <c r="AE145" i="61"/>
  <c r="AE160" i="61"/>
  <c r="AE190" i="61"/>
  <c r="AE175" i="61"/>
  <c r="AE55" i="61"/>
  <c r="AE100" i="61"/>
  <c r="AE84" i="61"/>
  <c r="AE38" i="61"/>
  <c r="AE53" i="61"/>
  <c r="AE68" i="61"/>
  <c r="AE83" i="61"/>
  <c r="AD98" i="61"/>
  <c r="AE158" i="61"/>
  <c r="AE173" i="61"/>
  <c r="AE188" i="61"/>
  <c r="AD187" i="61"/>
  <c r="AE51" i="61"/>
  <c r="AE66" i="61"/>
  <c r="AE81" i="61"/>
  <c r="AD96" i="61"/>
  <c r="AE126" i="61"/>
  <c r="AE141" i="61"/>
  <c r="AD171" i="61"/>
  <c r="AE34" i="61"/>
  <c r="AE79" i="61"/>
  <c r="AE139" i="61"/>
  <c r="AE154" i="61"/>
  <c r="AE169" i="61"/>
  <c r="AE184" i="61"/>
  <c r="AE64" i="61"/>
  <c r="AE94" i="61"/>
  <c r="Y179" i="61"/>
  <c r="I177" i="61"/>
  <c r="Y164" i="61"/>
  <c r="I162" i="61"/>
  <c r="Y149" i="61"/>
  <c r="I147" i="61"/>
  <c r="W134" i="61"/>
  <c r="I132" i="61"/>
  <c r="W119" i="61"/>
  <c r="I117" i="61"/>
  <c r="U104" i="61"/>
  <c r="I102" i="61"/>
  <c r="AB89" i="61"/>
  <c r="I87" i="61"/>
  <c r="X74" i="61"/>
  <c r="I72" i="61"/>
  <c r="Y59" i="61"/>
  <c r="I57" i="61"/>
  <c r="AD92" i="61"/>
  <c r="AD167" i="61"/>
  <c r="Y14" i="61"/>
  <c r="I42" i="61"/>
  <c r="Y29" i="61"/>
  <c r="I27" i="61"/>
  <c r="AE32" i="61"/>
  <c r="AE47" i="61"/>
  <c r="AE122" i="61"/>
  <c r="AE137" i="61"/>
  <c r="AE152" i="61"/>
  <c r="AE182" i="61"/>
  <c r="AD18" i="61"/>
  <c r="V151" i="61"/>
  <c r="AE134" i="61"/>
  <c r="O32" i="61"/>
  <c r="K35" i="61"/>
  <c r="AE76" i="61"/>
  <c r="Y24" i="61"/>
  <c r="AA18" i="61"/>
  <c r="Y16" i="61"/>
  <c r="Y18" i="61"/>
  <c r="J172" i="61"/>
  <c r="K18" i="61"/>
  <c r="M18" i="61" s="1"/>
  <c r="U16" i="61"/>
  <c r="Z59" i="61"/>
  <c r="AA92" i="61"/>
  <c r="Z172" i="61"/>
  <c r="Y114" i="61"/>
  <c r="AB112" i="61"/>
  <c r="Z179" i="61"/>
  <c r="J31" i="61"/>
  <c r="J79" i="61"/>
  <c r="Z112" i="61"/>
  <c r="AA31" i="61"/>
  <c r="K67" i="61"/>
  <c r="U114" i="61"/>
  <c r="AD112" i="61"/>
  <c r="Y112" i="61"/>
  <c r="AA153" i="61"/>
  <c r="O167" i="61"/>
  <c r="J52" i="61"/>
  <c r="AB55" i="61"/>
  <c r="AB80" i="61"/>
  <c r="O112" i="61"/>
  <c r="K171" i="61"/>
  <c r="Y25" i="61"/>
  <c r="V115" i="61"/>
  <c r="U108" i="61"/>
  <c r="AD107" i="61"/>
  <c r="U22" i="61"/>
  <c r="Y20" i="61"/>
  <c r="W18" i="61"/>
  <c r="J18" i="61"/>
  <c r="Z16" i="61"/>
  <c r="J16" i="61"/>
  <c r="X34" i="61"/>
  <c r="AA35" i="61"/>
  <c r="O38" i="61"/>
  <c r="AB68" i="61"/>
  <c r="W96" i="61"/>
  <c r="AB114" i="61"/>
  <c r="O114" i="61"/>
  <c r="W129" i="61"/>
  <c r="J185" i="61"/>
  <c r="AE185" i="61"/>
  <c r="Y23" i="61"/>
  <c r="AD63" i="61"/>
  <c r="AA104" i="61"/>
  <c r="K140" i="61"/>
  <c r="AD157" i="61"/>
  <c r="V164" i="61"/>
  <c r="K167" i="61"/>
  <c r="O184" i="61"/>
  <c r="K185" i="61"/>
  <c r="U23" i="61"/>
  <c r="Y21" i="61"/>
  <c r="AE18" i="61"/>
  <c r="Z18" i="61"/>
  <c r="U18" i="61"/>
  <c r="AD16" i="61"/>
  <c r="K31" i="61"/>
  <c r="J35" i="61"/>
  <c r="AA67" i="61"/>
  <c r="X114" i="61"/>
  <c r="AA111" i="61"/>
  <c r="Y104" i="61"/>
  <c r="AA140" i="61"/>
  <c r="K153" i="61"/>
  <c r="AD165" i="61"/>
  <c r="X184" i="61"/>
  <c r="J14" i="61"/>
  <c r="X24" i="61"/>
  <c r="U20" i="61"/>
  <c r="O30" i="61"/>
  <c r="AB38" i="61"/>
  <c r="Z39" i="61"/>
  <c r="K52" i="61"/>
  <c r="K54" i="61"/>
  <c r="K78" i="61"/>
  <c r="Z79" i="61"/>
  <c r="AB106" i="61"/>
  <c r="Z123" i="61"/>
  <c r="K142" i="61"/>
  <c r="W171" i="61"/>
  <c r="O175" i="61"/>
  <c r="K183" i="61"/>
  <c r="AE189" i="61"/>
  <c r="Z14" i="61"/>
  <c r="U24" i="61"/>
  <c r="X30" i="61"/>
  <c r="X51" i="61"/>
  <c r="AA54" i="61"/>
  <c r="J69" i="61"/>
  <c r="AE69" i="61"/>
  <c r="W78" i="61"/>
  <c r="AD115" i="61"/>
  <c r="V112" i="61"/>
  <c r="AB110" i="61"/>
  <c r="V107" i="61"/>
  <c r="AE106" i="61"/>
  <c r="AA106" i="61"/>
  <c r="K104" i="61"/>
  <c r="K119" i="61"/>
  <c r="X141" i="61"/>
  <c r="V142" i="61"/>
  <c r="AE151" i="61"/>
  <c r="W167" i="61"/>
  <c r="O173" i="61"/>
  <c r="AB175" i="61"/>
  <c r="AA183" i="61"/>
  <c r="AB184" i="61"/>
  <c r="V185" i="61"/>
  <c r="J189" i="61"/>
  <c r="AE142" i="61"/>
  <c r="AB24" i="61"/>
  <c r="O24" i="61"/>
  <c r="O34" i="61"/>
  <c r="J39" i="61"/>
  <c r="K46" i="61"/>
  <c r="AE52" i="61"/>
  <c r="X68" i="61"/>
  <c r="K69" i="61"/>
  <c r="AD90" i="61"/>
  <c r="U112" i="61"/>
  <c r="AD106" i="61"/>
  <c r="Y106" i="61"/>
  <c r="AA119" i="61"/>
  <c r="AB122" i="61"/>
  <c r="AD136" i="61"/>
  <c r="AB141" i="61"/>
  <c r="AD144" i="61"/>
  <c r="J151" i="61"/>
  <c r="AB167" i="61"/>
  <c r="AA185" i="61"/>
  <c r="V189" i="61"/>
  <c r="Z29" i="61"/>
  <c r="K33" i="61"/>
  <c r="W37" i="61"/>
  <c r="AE44" i="61"/>
  <c r="J48" i="61"/>
  <c r="AE48" i="61"/>
  <c r="J61" i="61"/>
  <c r="AE61" i="61"/>
  <c r="J65" i="61"/>
  <c r="AE65" i="61"/>
  <c r="AD75" i="61"/>
  <c r="J75" i="61"/>
  <c r="K82" i="61"/>
  <c r="J83" i="61"/>
  <c r="AD83" i="61"/>
  <c r="AA96" i="61"/>
  <c r="K100" i="61"/>
  <c r="Y111" i="61"/>
  <c r="Y110" i="61"/>
  <c r="W121" i="61"/>
  <c r="K125" i="61"/>
  <c r="AD125" i="61"/>
  <c r="J127" i="61"/>
  <c r="AE127" i="61"/>
  <c r="J138" i="61"/>
  <c r="AE138" i="61"/>
  <c r="AD149" i="61"/>
  <c r="J149" i="61"/>
  <c r="O150" i="61"/>
  <c r="X152" i="61"/>
  <c r="J155" i="61"/>
  <c r="AE155" i="61"/>
  <c r="J159" i="61"/>
  <c r="AE159" i="61"/>
  <c r="V166" i="61"/>
  <c r="J168" i="61"/>
  <c r="AD168" i="61"/>
  <c r="AE180" i="61"/>
  <c r="J181" i="61"/>
  <c r="AE181" i="61"/>
  <c r="O188" i="61"/>
  <c r="X190" i="61"/>
  <c r="AB16" i="61"/>
  <c r="X16" i="61"/>
  <c r="O16" i="61"/>
  <c r="AD29" i="61"/>
  <c r="J29" i="61"/>
  <c r="AA29" i="61"/>
  <c r="AE31" i="61"/>
  <c r="AB34" i="61"/>
  <c r="AE35" i="61"/>
  <c r="AB51" i="61"/>
  <c r="X53" i="61"/>
  <c r="AD59" i="61"/>
  <c r="J59" i="61"/>
  <c r="X66" i="61"/>
  <c r="Z69" i="61"/>
  <c r="AA78" i="61"/>
  <c r="W82" i="61"/>
  <c r="X84" i="61"/>
  <c r="K92" i="61"/>
  <c r="K96" i="61"/>
  <c r="AB96" i="61"/>
  <c r="AB98" i="61"/>
  <c r="W100" i="61"/>
  <c r="X112" i="61"/>
  <c r="J112" i="61"/>
  <c r="AE111" i="61"/>
  <c r="W111" i="61"/>
  <c r="X110" i="61"/>
  <c r="O106" i="61"/>
  <c r="AE104" i="61"/>
  <c r="W104" i="61"/>
  <c r="J123" i="61"/>
  <c r="AE123" i="61"/>
  <c r="W125" i="61"/>
  <c r="O126" i="61"/>
  <c r="V127" i="61"/>
  <c r="O137" i="61"/>
  <c r="V138" i="61"/>
  <c r="X139" i="61"/>
  <c r="Z142" i="61"/>
  <c r="O145" i="61"/>
  <c r="V149" i="61"/>
  <c r="Z151" i="61"/>
  <c r="O154" i="61"/>
  <c r="V155" i="61"/>
  <c r="O158" i="61"/>
  <c r="V159" i="61"/>
  <c r="X160" i="61"/>
  <c r="O165" i="61"/>
  <c r="AA167" i="61"/>
  <c r="V168" i="61"/>
  <c r="AA171" i="61"/>
  <c r="AD179" i="61"/>
  <c r="J179" i="61"/>
  <c r="O180" i="61"/>
  <c r="V181" i="61"/>
  <c r="X182" i="61"/>
  <c r="Z185" i="61"/>
  <c r="AB188" i="61"/>
  <c r="Z189" i="61"/>
  <c r="Y22" i="61"/>
  <c r="AE16" i="61"/>
  <c r="AA16" i="61"/>
  <c r="W16" i="61"/>
  <c r="K29" i="61"/>
  <c r="Z31" i="61"/>
  <c r="AD33" i="61"/>
  <c r="Z35" i="61"/>
  <c r="AE39" i="61"/>
  <c r="AB47" i="61"/>
  <c r="Z48" i="61"/>
  <c r="Z52" i="61"/>
  <c r="AB60" i="61"/>
  <c r="Z61" i="61"/>
  <c r="AB64" i="61"/>
  <c r="Z65" i="61"/>
  <c r="AA69" i="61"/>
  <c r="AD79" i="61"/>
  <c r="AA82" i="61"/>
  <c r="Z83" i="61"/>
  <c r="AB90" i="61"/>
  <c r="W92" i="61"/>
  <c r="AA100" i="61"/>
  <c r="O111" i="61"/>
  <c r="O110" i="61"/>
  <c r="AE119" i="61"/>
  <c r="O122" i="61"/>
  <c r="V123" i="61"/>
  <c r="AB126" i="61"/>
  <c r="Z127" i="61"/>
  <c r="AB137" i="61"/>
  <c r="Z138" i="61"/>
  <c r="O141" i="61"/>
  <c r="J142" i="61"/>
  <c r="AA142" i="61"/>
  <c r="AB145" i="61"/>
  <c r="Z149" i="61"/>
  <c r="AB154" i="61"/>
  <c r="Z155" i="61"/>
  <c r="AB158" i="61"/>
  <c r="Z159" i="61"/>
  <c r="AB165" i="61"/>
  <c r="Z168" i="61"/>
  <c r="AD172" i="61"/>
  <c r="V179" i="61"/>
  <c r="AB180" i="61"/>
  <c r="Z181" i="61"/>
  <c r="O14" i="61"/>
  <c r="AB14" i="61"/>
  <c r="AE24" i="61"/>
  <c r="AA24" i="61"/>
  <c r="W24" i="61"/>
  <c r="K24" i="61"/>
  <c r="M24" i="61" s="1"/>
  <c r="AB22" i="61"/>
  <c r="X22" i="61"/>
  <c r="O22" i="61"/>
  <c r="AB20" i="61"/>
  <c r="X20" i="61"/>
  <c r="O20" i="61"/>
  <c r="Y19" i="61"/>
  <c r="X32" i="61"/>
  <c r="W33" i="61"/>
  <c r="Y37" i="61"/>
  <c r="AE37" i="61"/>
  <c r="Z37" i="61"/>
  <c r="J37" i="61"/>
  <c r="K44" i="61"/>
  <c r="AE45" i="61"/>
  <c r="AB45" i="61"/>
  <c r="W46" i="61"/>
  <c r="AE62" i="61"/>
  <c r="AB62" i="61"/>
  <c r="X62" i="61"/>
  <c r="AE70" i="61"/>
  <c r="AB70" i="61"/>
  <c r="X70" i="61"/>
  <c r="Y76" i="61"/>
  <c r="W76" i="61"/>
  <c r="AB76" i="61"/>
  <c r="AA76" i="61"/>
  <c r="K76" i="61"/>
  <c r="AD94" i="61"/>
  <c r="W94" i="61"/>
  <c r="AB94" i="61"/>
  <c r="AA94" i="61"/>
  <c r="K94" i="61"/>
  <c r="J115" i="61"/>
  <c r="K115" i="61"/>
  <c r="W115" i="61"/>
  <c r="AA115" i="61"/>
  <c r="AE115" i="61"/>
  <c r="O115" i="61"/>
  <c r="X115" i="61"/>
  <c r="AB115" i="61"/>
  <c r="U115" i="61"/>
  <c r="Y115" i="61"/>
  <c r="J107" i="61"/>
  <c r="K107" i="61"/>
  <c r="W107" i="61"/>
  <c r="AA107" i="61"/>
  <c r="AE107" i="61"/>
  <c r="O107" i="61"/>
  <c r="X107" i="61"/>
  <c r="AB107" i="61"/>
  <c r="U107" i="61"/>
  <c r="Y107" i="61"/>
  <c r="Y174" i="61"/>
  <c r="Z174" i="61"/>
  <c r="V174" i="61"/>
  <c r="AD174" i="61"/>
  <c r="J174" i="61"/>
  <c r="AE186" i="61"/>
  <c r="AB186" i="61"/>
  <c r="X186" i="61"/>
  <c r="O186" i="61"/>
  <c r="Y44" i="61"/>
  <c r="Z44" i="61"/>
  <c r="J44" i="61"/>
  <c r="AE77" i="61"/>
  <c r="Z77" i="61"/>
  <c r="AD77" i="61"/>
  <c r="J77" i="61"/>
  <c r="AD24" i="61"/>
  <c r="Z24" i="61"/>
  <c r="AE22" i="61"/>
  <c r="AA22" i="61"/>
  <c r="W22" i="61"/>
  <c r="K22" i="61"/>
  <c r="M22" i="61" s="1"/>
  <c r="AE20" i="61"/>
  <c r="AA20" i="61"/>
  <c r="W20" i="61"/>
  <c r="K20" i="61"/>
  <c r="M20" i="61" s="1"/>
  <c r="U19" i="61"/>
  <c r="AB18" i="61"/>
  <c r="X18" i="61"/>
  <c r="Y17" i="61"/>
  <c r="W29" i="61"/>
  <c r="AE29" i="61"/>
  <c r="AE30" i="61"/>
  <c r="W31" i="61"/>
  <c r="AD31" i="61"/>
  <c r="AB32" i="61"/>
  <c r="K37" i="61"/>
  <c r="AD37" i="61"/>
  <c r="AE40" i="61"/>
  <c r="O40" i="61"/>
  <c r="AB40" i="61"/>
  <c r="W44" i="61"/>
  <c r="X45" i="61"/>
  <c r="Y63" i="61"/>
  <c r="AA63" i="61"/>
  <c r="K63" i="61"/>
  <c r="AE63" i="61"/>
  <c r="Z63" i="61"/>
  <c r="J63" i="61"/>
  <c r="Y74" i="61"/>
  <c r="W74" i="61"/>
  <c r="AB74" i="61"/>
  <c r="AA74" i="61"/>
  <c r="K74" i="61"/>
  <c r="X76" i="61"/>
  <c r="AE85" i="61"/>
  <c r="Z85" i="61"/>
  <c r="AD85" i="61"/>
  <c r="J85" i="61"/>
  <c r="X94" i="61"/>
  <c r="J108" i="61"/>
  <c r="V108" i="61"/>
  <c r="Z108" i="61"/>
  <c r="AD108" i="61"/>
  <c r="K108" i="61"/>
  <c r="W108" i="61"/>
  <c r="AA108" i="61"/>
  <c r="AE108" i="61"/>
  <c r="O108" i="61"/>
  <c r="X108" i="61"/>
  <c r="AB108" i="61"/>
  <c r="Y50" i="61"/>
  <c r="AA50" i="61"/>
  <c r="K50" i="61"/>
  <c r="AE50" i="61"/>
  <c r="Z50" i="61"/>
  <c r="J50" i="61"/>
  <c r="X14" i="61"/>
  <c r="AD22" i="61"/>
  <c r="Z22" i="61"/>
  <c r="AD20" i="61"/>
  <c r="Z20" i="61"/>
  <c r="U17" i="61"/>
  <c r="Y33" i="61"/>
  <c r="AE33" i="61"/>
  <c r="Z33" i="61"/>
  <c r="J33" i="61"/>
  <c r="AE36" i="61"/>
  <c r="AB36" i="61"/>
  <c r="O36" i="61"/>
  <c r="AA44" i="61"/>
  <c r="Y46" i="61"/>
  <c r="AE46" i="61"/>
  <c r="Z46" i="61"/>
  <c r="J46" i="61"/>
  <c r="AD46" i="61"/>
  <c r="AE49" i="61"/>
  <c r="AB49" i="61"/>
  <c r="X49" i="61"/>
  <c r="AD50" i="61"/>
  <c r="Y84" i="61"/>
  <c r="W84" i="61"/>
  <c r="AB84" i="61"/>
  <c r="AA84" i="61"/>
  <c r="K84" i="61"/>
  <c r="AE120" i="61"/>
  <c r="AB120" i="61"/>
  <c r="O120" i="61"/>
  <c r="X120" i="61"/>
  <c r="W39" i="61"/>
  <c r="AD39" i="61"/>
  <c r="X47" i="61"/>
  <c r="K48" i="61"/>
  <c r="AA48" i="61"/>
  <c r="W52" i="61"/>
  <c r="AD52" i="61"/>
  <c r="AB53" i="61"/>
  <c r="X55" i="61"/>
  <c r="K59" i="61"/>
  <c r="AA59" i="61"/>
  <c r="K61" i="61"/>
  <c r="AA61" i="61"/>
  <c r="W65" i="61"/>
  <c r="AD65" i="61"/>
  <c r="AB66" i="61"/>
  <c r="X78" i="61"/>
  <c r="AE78" i="61"/>
  <c r="W80" i="61"/>
  <c r="Z81" i="61"/>
  <c r="AB82" i="61"/>
  <c r="W90" i="61"/>
  <c r="AB92" i="61"/>
  <c r="X96" i="61"/>
  <c r="AE96" i="61"/>
  <c r="W98" i="61"/>
  <c r="AB100" i="61"/>
  <c r="Y113" i="61"/>
  <c r="AE112" i="61"/>
  <c r="AA112" i="61"/>
  <c r="W112" i="61"/>
  <c r="AB111" i="61"/>
  <c r="X111" i="61"/>
  <c r="K111" i="61"/>
  <c r="U110" i="61"/>
  <c r="O104" i="61"/>
  <c r="X104" i="61"/>
  <c r="AB104" i="61"/>
  <c r="J104" i="61"/>
  <c r="V104" i="61"/>
  <c r="Z104" i="61"/>
  <c r="AD104" i="61"/>
  <c r="Y125" i="61"/>
  <c r="AE125" i="61"/>
  <c r="Z125" i="61"/>
  <c r="J125" i="61"/>
  <c r="V125" i="61"/>
  <c r="Y170" i="61"/>
  <c r="Z170" i="61"/>
  <c r="V170" i="61"/>
  <c r="AD170" i="61"/>
  <c r="J170" i="61"/>
  <c r="Y187" i="61"/>
  <c r="V187" i="61"/>
  <c r="AA187" i="61"/>
  <c r="K187" i="61"/>
  <c r="AE187" i="61"/>
  <c r="Z187" i="61"/>
  <c r="J187" i="61"/>
  <c r="W54" i="61"/>
  <c r="AD54" i="61"/>
  <c r="W67" i="61"/>
  <c r="AD67" i="61"/>
  <c r="X80" i="61"/>
  <c r="AE80" i="61"/>
  <c r="X90" i="61"/>
  <c r="AE90" i="61"/>
  <c r="X98" i="61"/>
  <c r="AE98" i="61"/>
  <c r="Y121" i="61"/>
  <c r="V121" i="61"/>
  <c r="AE121" i="61"/>
  <c r="Z121" i="61"/>
  <c r="J121" i="61"/>
  <c r="AE128" i="61"/>
  <c r="AB128" i="61"/>
  <c r="X128" i="61"/>
  <c r="O128" i="61"/>
  <c r="AE130" i="61"/>
  <c r="AB130" i="61"/>
  <c r="X130" i="61"/>
  <c r="O130" i="61"/>
  <c r="AE135" i="61"/>
  <c r="AB135" i="61"/>
  <c r="X135" i="61"/>
  <c r="O135" i="61"/>
  <c r="AE143" i="61"/>
  <c r="AB143" i="61"/>
  <c r="X143" i="61"/>
  <c r="O143" i="61"/>
  <c r="AE156" i="61"/>
  <c r="AB156" i="61"/>
  <c r="X156" i="61"/>
  <c r="O156" i="61"/>
  <c r="AD169" i="61"/>
  <c r="W169" i="61"/>
  <c r="AB169" i="61"/>
  <c r="O169" i="61"/>
  <c r="AA169" i="61"/>
  <c r="K169" i="61"/>
  <c r="W187" i="61"/>
  <c r="W35" i="61"/>
  <c r="AD35" i="61"/>
  <c r="X38" i="61"/>
  <c r="K39" i="61"/>
  <c r="AA39" i="61"/>
  <c r="AD44" i="61"/>
  <c r="W48" i="61"/>
  <c r="AD48" i="61"/>
  <c r="AA52" i="61"/>
  <c r="J54" i="61"/>
  <c r="Z54" i="61"/>
  <c r="AE54" i="61"/>
  <c r="W59" i="61"/>
  <c r="AE59" i="61"/>
  <c r="AE60" i="61"/>
  <c r="W61" i="61"/>
  <c r="AD61" i="61"/>
  <c r="X64" i="61"/>
  <c r="K65" i="61"/>
  <c r="AA65" i="61"/>
  <c r="J67" i="61"/>
  <c r="Z67" i="61"/>
  <c r="AE67" i="61"/>
  <c r="W69" i="61"/>
  <c r="AD69" i="61"/>
  <c r="AE74" i="61"/>
  <c r="AE75" i="61"/>
  <c r="AB78" i="61"/>
  <c r="K80" i="61"/>
  <c r="AA80" i="61"/>
  <c r="J81" i="61"/>
  <c r="AD81" i="61"/>
  <c r="X82" i="61"/>
  <c r="AE82" i="61"/>
  <c r="K90" i="61"/>
  <c r="AA90" i="61"/>
  <c r="X92" i="61"/>
  <c r="AE92" i="61"/>
  <c r="K98" i="61"/>
  <c r="AA98" i="61"/>
  <c r="X100" i="61"/>
  <c r="AD111" i="61"/>
  <c r="Z111" i="61"/>
  <c r="U111" i="61"/>
  <c r="J106" i="61"/>
  <c r="U106" i="61"/>
  <c r="Y119" i="61"/>
  <c r="V119" i="61"/>
  <c r="Z119" i="61"/>
  <c r="J119" i="61"/>
  <c r="K121" i="61"/>
  <c r="AD121" i="61"/>
  <c r="AE124" i="61"/>
  <c r="O124" i="61"/>
  <c r="AB124" i="61"/>
  <c r="Y129" i="61"/>
  <c r="V129" i="61"/>
  <c r="AA129" i="61"/>
  <c r="K129" i="61"/>
  <c r="Z129" i="61"/>
  <c r="J129" i="61"/>
  <c r="Y134" i="61"/>
  <c r="V134" i="61"/>
  <c r="AA134" i="61"/>
  <c r="K134" i="61"/>
  <c r="Z134" i="61"/>
  <c r="J134" i="61"/>
  <c r="Y136" i="61"/>
  <c r="V136" i="61"/>
  <c r="AA136" i="61"/>
  <c r="K136" i="61"/>
  <c r="AE136" i="61"/>
  <c r="Z136" i="61"/>
  <c r="J136" i="61"/>
  <c r="Y144" i="61"/>
  <c r="V144" i="61"/>
  <c r="AA144" i="61"/>
  <c r="K144" i="61"/>
  <c r="AE144" i="61"/>
  <c r="Z144" i="61"/>
  <c r="J144" i="61"/>
  <c r="Y157" i="61"/>
  <c r="V157" i="61"/>
  <c r="AA157" i="61"/>
  <c r="K157" i="61"/>
  <c r="AE157" i="61"/>
  <c r="Z157" i="61"/>
  <c r="J157" i="61"/>
  <c r="X169" i="61"/>
  <c r="AD119" i="61"/>
  <c r="W123" i="61"/>
  <c r="AD123" i="61"/>
  <c r="X126" i="61"/>
  <c r="K127" i="61"/>
  <c r="AA127" i="61"/>
  <c r="AD134" i="61"/>
  <c r="W138" i="61"/>
  <c r="AD138" i="61"/>
  <c r="AB139" i="61"/>
  <c r="V140" i="61"/>
  <c r="W149" i="61"/>
  <c r="AE149" i="61"/>
  <c r="AE150" i="61"/>
  <c r="W151" i="61"/>
  <c r="AD151" i="61"/>
  <c r="AB152" i="61"/>
  <c r="V153" i="61"/>
  <c r="X154" i="61"/>
  <c r="K155" i="61"/>
  <c r="AA155" i="61"/>
  <c r="W159" i="61"/>
  <c r="AD159" i="61"/>
  <c r="AB160" i="61"/>
  <c r="Z164" i="61"/>
  <c r="W165" i="61"/>
  <c r="Z166" i="61"/>
  <c r="X171" i="61"/>
  <c r="AE171" i="61"/>
  <c r="W173" i="61"/>
  <c r="W179" i="61"/>
  <c r="AE179" i="61"/>
  <c r="W181" i="61"/>
  <c r="AD181" i="61"/>
  <c r="AB182" i="61"/>
  <c r="V183" i="61"/>
  <c r="W189" i="61"/>
  <c r="AD189" i="61"/>
  <c r="AB190" i="61"/>
  <c r="W140" i="61"/>
  <c r="AD140" i="61"/>
  <c r="W153" i="61"/>
  <c r="AD153" i="61"/>
  <c r="X165" i="61"/>
  <c r="AE165" i="61"/>
  <c r="X173" i="61"/>
  <c r="W183" i="61"/>
  <c r="AD183" i="61"/>
  <c r="X122" i="61"/>
  <c r="K123" i="61"/>
  <c r="AA123" i="61"/>
  <c r="W127" i="61"/>
  <c r="AD127" i="61"/>
  <c r="X137" i="61"/>
  <c r="K138" i="61"/>
  <c r="AA138" i="61"/>
  <c r="O139" i="61"/>
  <c r="J140" i="61"/>
  <c r="Z140" i="61"/>
  <c r="AE140" i="61"/>
  <c r="W142" i="61"/>
  <c r="AD142" i="61"/>
  <c r="X145" i="61"/>
  <c r="K149" i="61"/>
  <c r="AA149" i="61"/>
  <c r="X150" i="61"/>
  <c r="K151" i="61"/>
  <c r="AA151" i="61"/>
  <c r="O152" i="61"/>
  <c r="J153" i="61"/>
  <c r="Z153" i="61"/>
  <c r="AE153" i="61"/>
  <c r="W155" i="61"/>
  <c r="AD155" i="61"/>
  <c r="X158" i="61"/>
  <c r="K159" i="61"/>
  <c r="AA159" i="61"/>
  <c r="O160" i="61"/>
  <c r="AD164" i="61"/>
  <c r="J164" i="61"/>
  <c r="K165" i="61"/>
  <c r="AA165" i="61"/>
  <c r="J166" i="61"/>
  <c r="AD166" i="61"/>
  <c r="X167" i="61"/>
  <c r="AE167" i="61"/>
  <c r="O171" i="61"/>
  <c r="AB171" i="61"/>
  <c r="V172" i="61"/>
  <c r="K173" i="61"/>
  <c r="AB173" i="61"/>
  <c r="X175" i="61"/>
  <c r="K179" i="61"/>
  <c r="AA179" i="61"/>
  <c r="X180" i="61"/>
  <c r="K181" i="61"/>
  <c r="AA181" i="61"/>
  <c r="O182" i="61"/>
  <c r="J183" i="61"/>
  <c r="Z183" i="61"/>
  <c r="AE183" i="61"/>
  <c r="W185" i="61"/>
  <c r="AD185" i="61"/>
  <c r="X188" i="61"/>
  <c r="K189" i="61"/>
  <c r="AA189" i="61"/>
  <c r="O190" i="61"/>
  <c r="U180" i="61"/>
  <c r="Y180" i="61"/>
  <c r="U182" i="61"/>
  <c r="Y182" i="61"/>
  <c r="U184" i="61"/>
  <c r="Y184" i="61"/>
  <c r="U186" i="61"/>
  <c r="Y186" i="61"/>
  <c r="U188" i="61"/>
  <c r="Y188" i="61"/>
  <c r="U190" i="61"/>
  <c r="Y190" i="61"/>
  <c r="O179" i="61"/>
  <c r="X179" i="61"/>
  <c r="AB179" i="61"/>
  <c r="J180" i="61"/>
  <c r="V180" i="61"/>
  <c r="Z180" i="61"/>
  <c r="AD180" i="61"/>
  <c r="O181" i="61"/>
  <c r="X181" i="61"/>
  <c r="AB181" i="61"/>
  <c r="J182" i="61"/>
  <c r="V182" i="61"/>
  <c r="Z182" i="61"/>
  <c r="AD182" i="61"/>
  <c r="O183" i="61"/>
  <c r="X183" i="61"/>
  <c r="AB183" i="61"/>
  <c r="J184" i="61"/>
  <c r="V184" i="61"/>
  <c r="Z184" i="61"/>
  <c r="AD184" i="61"/>
  <c r="O185" i="61"/>
  <c r="X185" i="61"/>
  <c r="AB185" i="61"/>
  <c r="J186" i="61"/>
  <c r="V186" i="61"/>
  <c r="Z186" i="61"/>
  <c r="AD186" i="61"/>
  <c r="O187" i="61"/>
  <c r="X187" i="61"/>
  <c r="AB187" i="61"/>
  <c r="J188" i="61"/>
  <c r="V188" i="61"/>
  <c r="Z188" i="61"/>
  <c r="AD188" i="61"/>
  <c r="O189" i="61"/>
  <c r="X189" i="61"/>
  <c r="AB189" i="61"/>
  <c r="J190" i="61"/>
  <c r="V190" i="61"/>
  <c r="Z190" i="61"/>
  <c r="AD190" i="61"/>
  <c r="U179" i="61"/>
  <c r="K180" i="61"/>
  <c r="W180" i="61"/>
  <c r="AA180" i="61"/>
  <c r="U181" i="61"/>
  <c r="K182" i="61"/>
  <c r="W182" i="61"/>
  <c r="AA182" i="61"/>
  <c r="U183" i="61"/>
  <c r="K184" i="61"/>
  <c r="W184" i="61"/>
  <c r="AA184" i="61"/>
  <c r="U185" i="61"/>
  <c r="K186" i="61"/>
  <c r="W186" i="61"/>
  <c r="AA186" i="61"/>
  <c r="U187" i="61"/>
  <c r="K188" i="61"/>
  <c r="W188" i="61"/>
  <c r="AA188" i="61"/>
  <c r="U189" i="61"/>
  <c r="K190" i="61"/>
  <c r="W190" i="61"/>
  <c r="AA190" i="61"/>
  <c r="K164" i="61"/>
  <c r="W164" i="61"/>
  <c r="AA164" i="61"/>
  <c r="AE164" i="61"/>
  <c r="U165" i="61"/>
  <c r="Y165" i="61"/>
  <c r="K166" i="61"/>
  <c r="W166" i="61"/>
  <c r="AA166" i="61"/>
  <c r="AE166" i="61"/>
  <c r="U167" i="61"/>
  <c r="Y167" i="61"/>
  <c r="K168" i="61"/>
  <c r="W168" i="61"/>
  <c r="AA168" i="61"/>
  <c r="AE168" i="61"/>
  <c r="U169" i="61"/>
  <c r="Y169" i="61"/>
  <c r="K170" i="61"/>
  <c r="W170" i="61"/>
  <c r="AA170" i="61"/>
  <c r="AE170" i="61"/>
  <c r="U171" i="61"/>
  <c r="Y171" i="61"/>
  <c r="K172" i="61"/>
  <c r="W172" i="61"/>
  <c r="AA172" i="61"/>
  <c r="AE172" i="61"/>
  <c r="U173" i="61"/>
  <c r="Y173" i="61"/>
  <c r="K174" i="61"/>
  <c r="W174" i="61"/>
  <c r="AA174" i="61"/>
  <c r="AE174" i="61"/>
  <c r="U175" i="61"/>
  <c r="Y175" i="61"/>
  <c r="O164" i="61"/>
  <c r="X164" i="61"/>
  <c r="AB164" i="61"/>
  <c r="J165" i="61"/>
  <c r="V165" i="61"/>
  <c r="Z165" i="61"/>
  <c r="O166" i="61"/>
  <c r="X166" i="61"/>
  <c r="AB166" i="61"/>
  <c r="J167" i="61"/>
  <c r="V167" i="61"/>
  <c r="Z167" i="61"/>
  <c r="O168" i="61"/>
  <c r="X168" i="61"/>
  <c r="AB168" i="61"/>
  <c r="J169" i="61"/>
  <c r="V169" i="61"/>
  <c r="Z169" i="61"/>
  <c r="O170" i="61"/>
  <c r="X170" i="61"/>
  <c r="AB170" i="61"/>
  <c r="J171" i="61"/>
  <c r="V171" i="61"/>
  <c r="Z171" i="61"/>
  <c r="O172" i="61"/>
  <c r="X172" i="61"/>
  <c r="AB172" i="61"/>
  <c r="J173" i="61"/>
  <c r="V173" i="61"/>
  <c r="Z173" i="61"/>
  <c r="AD173" i="61"/>
  <c r="O174" i="61"/>
  <c r="X174" i="61"/>
  <c r="AB174" i="61"/>
  <c r="J175" i="61"/>
  <c r="V175" i="61"/>
  <c r="Z175" i="61"/>
  <c r="AD175" i="61"/>
  <c r="U164" i="61"/>
  <c r="U166" i="61"/>
  <c r="U168" i="61"/>
  <c r="U170" i="61"/>
  <c r="U172" i="61"/>
  <c r="AA173" i="61"/>
  <c r="U174" i="61"/>
  <c r="K175" i="61"/>
  <c r="W175" i="61"/>
  <c r="AA175" i="61"/>
  <c r="U150" i="61"/>
  <c r="Y150" i="61"/>
  <c r="U152" i="61"/>
  <c r="Y152" i="61"/>
  <c r="U154" i="61"/>
  <c r="Y154" i="61"/>
  <c r="U156" i="61"/>
  <c r="Y156" i="61"/>
  <c r="U158" i="61"/>
  <c r="Y158" i="61"/>
  <c r="U160" i="61"/>
  <c r="Y160" i="61"/>
  <c r="O149" i="61"/>
  <c r="X149" i="61"/>
  <c r="AB149" i="61"/>
  <c r="J150" i="61"/>
  <c r="V150" i="61"/>
  <c r="Z150" i="61"/>
  <c r="AD150" i="61"/>
  <c r="O151" i="61"/>
  <c r="X151" i="61"/>
  <c r="AB151" i="61"/>
  <c r="J152" i="61"/>
  <c r="V152" i="61"/>
  <c r="Z152" i="61"/>
  <c r="AD152" i="61"/>
  <c r="O153" i="61"/>
  <c r="X153" i="61"/>
  <c r="AB153" i="61"/>
  <c r="J154" i="61"/>
  <c r="V154" i="61"/>
  <c r="Z154" i="61"/>
  <c r="AD154" i="61"/>
  <c r="O155" i="61"/>
  <c r="X155" i="61"/>
  <c r="AB155" i="61"/>
  <c r="J156" i="61"/>
  <c r="V156" i="61"/>
  <c r="Z156" i="61"/>
  <c r="AD156" i="61"/>
  <c r="O157" i="61"/>
  <c r="X157" i="61"/>
  <c r="AB157" i="61"/>
  <c r="J158" i="61"/>
  <c r="V158" i="61"/>
  <c r="Z158" i="61"/>
  <c r="AD158" i="61"/>
  <c r="O159" i="61"/>
  <c r="X159" i="61"/>
  <c r="AB159" i="61"/>
  <c r="J160" i="61"/>
  <c r="V160" i="61"/>
  <c r="Z160" i="61"/>
  <c r="AD160" i="61"/>
  <c r="U149" i="61"/>
  <c r="K150" i="61"/>
  <c r="W150" i="61"/>
  <c r="AA150" i="61"/>
  <c r="U151" i="61"/>
  <c r="K152" i="61"/>
  <c r="W152" i="61"/>
  <c r="AA152" i="61"/>
  <c r="U153" i="61"/>
  <c r="K154" i="61"/>
  <c r="W154" i="61"/>
  <c r="AA154" i="61"/>
  <c r="U155" i="61"/>
  <c r="K156" i="61"/>
  <c r="W156" i="61"/>
  <c r="AA156" i="61"/>
  <c r="U157" i="61"/>
  <c r="K158" i="61"/>
  <c r="W158" i="61"/>
  <c r="AA158" i="61"/>
  <c r="U159" i="61"/>
  <c r="K160" i="61"/>
  <c r="W160" i="61"/>
  <c r="AA160" i="61"/>
  <c r="O134" i="61"/>
  <c r="X134" i="61"/>
  <c r="AB134" i="61"/>
  <c r="J135" i="61"/>
  <c r="V135" i="61"/>
  <c r="Z135" i="61"/>
  <c r="AD135" i="61"/>
  <c r="O136" i="61"/>
  <c r="X136" i="61"/>
  <c r="AB136" i="61"/>
  <c r="J137" i="61"/>
  <c r="V137" i="61"/>
  <c r="Z137" i="61"/>
  <c r="AD137" i="61"/>
  <c r="O138" i="61"/>
  <c r="X138" i="61"/>
  <c r="AB138" i="61"/>
  <c r="J139" i="61"/>
  <c r="V139" i="61"/>
  <c r="Z139" i="61"/>
  <c r="AD139" i="61"/>
  <c r="O140" i="61"/>
  <c r="X140" i="61"/>
  <c r="AB140" i="61"/>
  <c r="J141" i="61"/>
  <c r="V141" i="61"/>
  <c r="Z141" i="61"/>
  <c r="AD141" i="61"/>
  <c r="O142" i="61"/>
  <c r="X142" i="61"/>
  <c r="AB142" i="61"/>
  <c r="J143" i="61"/>
  <c r="V143" i="61"/>
  <c r="Z143" i="61"/>
  <c r="AD143" i="61"/>
  <c r="O144" i="61"/>
  <c r="X144" i="61"/>
  <c r="AB144" i="61"/>
  <c r="J145" i="61"/>
  <c r="V145" i="61"/>
  <c r="Z145" i="61"/>
  <c r="AD145" i="61"/>
  <c r="U135" i="61"/>
  <c r="Y135" i="61"/>
  <c r="U137" i="61"/>
  <c r="Y137" i="61"/>
  <c r="U139" i="61"/>
  <c r="Y139" i="61"/>
  <c r="U141" i="61"/>
  <c r="Y141" i="61"/>
  <c r="U143" i="61"/>
  <c r="Y143" i="61"/>
  <c r="U145" i="61"/>
  <c r="Y145" i="61"/>
  <c r="U134" i="61"/>
  <c r="K135" i="61"/>
  <c r="W135" i="61"/>
  <c r="AA135" i="61"/>
  <c r="U136" i="61"/>
  <c r="K137" i="61"/>
  <c r="W137" i="61"/>
  <c r="AA137" i="61"/>
  <c r="U138" i="61"/>
  <c r="K139" i="61"/>
  <c r="W139" i="61"/>
  <c r="AA139" i="61"/>
  <c r="U140" i="61"/>
  <c r="K141" i="61"/>
  <c r="W141" i="61"/>
  <c r="AA141" i="61"/>
  <c r="U142" i="61"/>
  <c r="K143" i="61"/>
  <c r="W143" i="61"/>
  <c r="AA143" i="61"/>
  <c r="U144" i="61"/>
  <c r="K145" i="61"/>
  <c r="W145" i="61"/>
  <c r="AA145" i="61"/>
  <c r="U120" i="61"/>
  <c r="Y120" i="61"/>
  <c r="U122" i="61"/>
  <c r="Y122" i="61"/>
  <c r="U124" i="61"/>
  <c r="Y124" i="61"/>
  <c r="U126" i="61"/>
  <c r="Y126" i="61"/>
  <c r="U128" i="61"/>
  <c r="Y128" i="61"/>
  <c r="AE129" i="61"/>
  <c r="U130" i="61"/>
  <c r="Y130" i="61"/>
  <c r="O119" i="61"/>
  <c r="X119" i="61"/>
  <c r="AB119" i="61"/>
  <c r="J120" i="61"/>
  <c r="V120" i="61"/>
  <c r="Z120" i="61"/>
  <c r="AD120" i="61"/>
  <c r="O121" i="61"/>
  <c r="X121" i="61"/>
  <c r="AB121" i="61"/>
  <c r="J122" i="61"/>
  <c r="V122" i="61"/>
  <c r="Z122" i="61"/>
  <c r="AD122" i="61"/>
  <c r="O123" i="61"/>
  <c r="X123" i="61"/>
  <c r="AB123" i="61"/>
  <c r="J124" i="61"/>
  <c r="V124" i="61"/>
  <c r="Z124" i="61"/>
  <c r="AD124" i="61"/>
  <c r="O125" i="61"/>
  <c r="X125" i="61"/>
  <c r="AB125" i="61"/>
  <c r="J126" i="61"/>
  <c r="V126" i="61"/>
  <c r="Z126" i="61"/>
  <c r="AD126" i="61"/>
  <c r="O127" i="61"/>
  <c r="X127" i="61"/>
  <c r="AB127" i="61"/>
  <c r="J128" i="61"/>
  <c r="V128" i="61"/>
  <c r="Z128" i="61"/>
  <c r="AD128" i="61"/>
  <c r="O129" i="61"/>
  <c r="X129" i="61"/>
  <c r="AB129" i="61"/>
  <c r="J130" i="61"/>
  <c r="V130" i="61"/>
  <c r="Z130" i="61"/>
  <c r="AD130" i="61"/>
  <c r="U119" i="61"/>
  <c r="K120" i="61"/>
  <c r="W120" i="61"/>
  <c r="AA120" i="61"/>
  <c r="U121" i="61"/>
  <c r="K122" i="61"/>
  <c r="W122" i="61"/>
  <c r="AA122" i="61"/>
  <c r="U123" i="61"/>
  <c r="K124" i="61"/>
  <c r="W124" i="61"/>
  <c r="AA124" i="61"/>
  <c r="U125" i="61"/>
  <c r="K126" i="61"/>
  <c r="W126" i="61"/>
  <c r="AA126" i="61"/>
  <c r="U127" i="61"/>
  <c r="K128" i="61"/>
  <c r="W128" i="61"/>
  <c r="AA128" i="61"/>
  <c r="U129" i="61"/>
  <c r="K130" i="61"/>
  <c r="W130" i="61"/>
  <c r="AA130" i="61"/>
  <c r="U113" i="61"/>
  <c r="Y109" i="61"/>
  <c r="Y105" i="61"/>
  <c r="U105" i="61"/>
  <c r="AE114" i="61"/>
  <c r="AA114" i="61"/>
  <c r="W114" i="61"/>
  <c r="K114" i="61"/>
  <c r="AB113" i="61"/>
  <c r="X113" i="61"/>
  <c r="O113" i="61"/>
  <c r="V111" i="61"/>
  <c r="AE110" i="61"/>
  <c r="AA110" i="61"/>
  <c r="W110" i="61"/>
  <c r="K110" i="61"/>
  <c r="AB109" i="61"/>
  <c r="X109" i="61"/>
  <c r="O109" i="61"/>
  <c r="W106" i="61"/>
  <c r="K106" i="61"/>
  <c r="AB105" i="61"/>
  <c r="X105" i="61"/>
  <c r="O105" i="61"/>
  <c r="U109" i="61"/>
  <c r="AD114" i="61"/>
  <c r="Z114" i="61"/>
  <c r="V114" i="61"/>
  <c r="AE113" i="61"/>
  <c r="AA113" i="61"/>
  <c r="W113" i="61"/>
  <c r="K113" i="61"/>
  <c r="AD110" i="61"/>
  <c r="Z110" i="61"/>
  <c r="V110" i="61"/>
  <c r="AE109" i="61"/>
  <c r="AA109" i="61"/>
  <c r="W109" i="61"/>
  <c r="K109" i="61"/>
  <c r="Z106" i="61"/>
  <c r="V106" i="61"/>
  <c r="AE105" i="61"/>
  <c r="AA105" i="61"/>
  <c r="W105" i="61"/>
  <c r="K105" i="61"/>
  <c r="AD113" i="61"/>
  <c r="Z113" i="61"/>
  <c r="V113" i="61"/>
  <c r="AD109" i="61"/>
  <c r="Z109" i="61"/>
  <c r="V109" i="61"/>
  <c r="AD105" i="61"/>
  <c r="Z105" i="61"/>
  <c r="V105" i="61"/>
  <c r="Y95" i="61"/>
  <c r="Y97" i="61"/>
  <c r="Y99" i="61"/>
  <c r="AD89" i="61"/>
  <c r="J91" i="61"/>
  <c r="Z91" i="61"/>
  <c r="AD91" i="61"/>
  <c r="AD93" i="61"/>
  <c r="J95" i="61"/>
  <c r="AD97" i="61"/>
  <c r="AD99" i="61"/>
  <c r="K89" i="61"/>
  <c r="W89" i="61"/>
  <c r="AA89" i="61"/>
  <c r="AE89" i="61"/>
  <c r="Y90" i="61"/>
  <c r="K91" i="61"/>
  <c r="W91" i="61"/>
  <c r="AA91" i="61"/>
  <c r="AE91" i="61"/>
  <c r="Y92" i="61"/>
  <c r="K93" i="61"/>
  <c r="W93" i="61"/>
  <c r="AA93" i="61"/>
  <c r="AE93" i="61"/>
  <c r="Y94" i="61"/>
  <c r="K95" i="61"/>
  <c r="W95" i="61"/>
  <c r="AA95" i="61"/>
  <c r="AE95" i="61"/>
  <c r="Y96" i="61"/>
  <c r="K97" i="61"/>
  <c r="W97" i="61"/>
  <c r="AA97" i="61"/>
  <c r="AE97" i="61"/>
  <c r="Y98" i="61"/>
  <c r="K99" i="61"/>
  <c r="W99" i="61"/>
  <c r="AA99" i="61"/>
  <c r="AE99" i="61"/>
  <c r="Y100" i="61"/>
  <c r="Y89" i="61"/>
  <c r="Y91" i="61"/>
  <c r="Y93" i="61"/>
  <c r="J89" i="61"/>
  <c r="Z89" i="61"/>
  <c r="J93" i="61"/>
  <c r="Z93" i="61"/>
  <c r="Z95" i="61"/>
  <c r="AD95" i="61"/>
  <c r="J97" i="61"/>
  <c r="Z97" i="61"/>
  <c r="J99" i="61"/>
  <c r="Z99" i="61"/>
  <c r="X89" i="61"/>
  <c r="J90" i="61"/>
  <c r="Z90" i="61"/>
  <c r="X91" i="61"/>
  <c r="J92" i="61"/>
  <c r="Z92" i="61"/>
  <c r="X93" i="61"/>
  <c r="J94" i="61"/>
  <c r="Z94" i="61"/>
  <c r="X95" i="61"/>
  <c r="J96" i="61"/>
  <c r="Z96" i="61"/>
  <c r="X97" i="61"/>
  <c r="J98" i="61"/>
  <c r="Z98" i="61"/>
  <c r="X99" i="61"/>
  <c r="J100" i="61"/>
  <c r="Z100" i="61"/>
  <c r="AD100" i="61"/>
  <c r="J74" i="61"/>
  <c r="Z74" i="61"/>
  <c r="AD74" i="61"/>
  <c r="X75" i="61"/>
  <c r="AB75" i="61"/>
  <c r="J76" i="61"/>
  <c r="Z76" i="61"/>
  <c r="AD76" i="61"/>
  <c r="X77" i="61"/>
  <c r="AB77" i="61"/>
  <c r="J78" i="61"/>
  <c r="Z78" i="61"/>
  <c r="AD78" i="61"/>
  <c r="X79" i="61"/>
  <c r="AB79" i="61"/>
  <c r="J80" i="61"/>
  <c r="Z80" i="61"/>
  <c r="AD80" i="61"/>
  <c r="X81" i="61"/>
  <c r="AB81" i="61"/>
  <c r="J82" i="61"/>
  <c r="Z82" i="61"/>
  <c r="AD82" i="61"/>
  <c r="X83" i="61"/>
  <c r="AB83" i="61"/>
  <c r="J84" i="61"/>
  <c r="Z84" i="61"/>
  <c r="AD84" i="61"/>
  <c r="X85" i="61"/>
  <c r="AB85" i="61"/>
  <c r="Y75" i="61"/>
  <c r="Y77" i="61"/>
  <c r="Y79" i="61"/>
  <c r="Y81" i="61"/>
  <c r="Y83" i="61"/>
  <c r="Y85" i="61"/>
  <c r="K75" i="61"/>
  <c r="W75" i="61"/>
  <c r="AA75" i="61"/>
  <c r="K77" i="61"/>
  <c r="W77" i="61"/>
  <c r="AA77" i="61"/>
  <c r="K79" i="61"/>
  <c r="W79" i="61"/>
  <c r="AA79" i="61"/>
  <c r="K81" i="61"/>
  <c r="W81" i="61"/>
  <c r="AA81" i="61"/>
  <c r="K83" i="61"/>
  <c r="W83" i="61"/>
  <c r="AA83" i="61"/>
  <c r="K85" i="61"/>
  <c r="W85" i="61"/>
  <c r="AA85" i="61"/>
  <c r="U60" i="61"/>
  <c r="Y60" i="61"/>
  <c r="U62" i="61"/>
  <c r="Y62" i="61"/>
  <c r="U64" i="61"/>
  <c r="Y64" i="61"/>
  <c r="U66" i="61"/>
  <c r="Y66" i="61"/>
  <c r="U68" i="61"/>
  <c r="Y68" i="61"/>
  <c r="U70" i="61"/>
  <c r="Y70" i="61"/>
  <c r="X59" i="61"/>
  <c r="AB59" i="61"/>
  <c r="J60" i="61"/>
  <c r="Z60" i="61"/>
  <c r="AD60" i="61"/>
  <c r="X61" i="61"/>
  <c r="AB61" i="61"/>
  <c r="J62" i="61"/>
  <c r="Z62" i="61"/>
  <c r="AD62" i="61"/>
  <c r="X63" i="61"/>
  <c r="AB63" i="61"/>
  <c r="J64" i="61"/>
  <c r="Z64" i="61"/>
  <c r="AD64" i="61"/>
  <c r="X65" i="61"/>
  <c r="AB65" i="61"/>
  <c r="J66" i="61"/>
  <c r="Z66" i="61"/>
  <c r="AD66" i="61"/>
  <c r="X67" i="61"/>
  <c r="AB67" i="61"/>
  <c r="J68" i="61"/>
  <c r="Z68" i="61"/>
  <c r="AD68" i="61"/>
  <c r="X69" i="61"/>
  <c r="AB69" i="61"/>
  <c r="J70" i="61"/>
  <c r="Z70" i="61"/>
  <c r="AD70" i="61"/>
  <c r="U59" i="61"/>
  <c r="K60" i="61"/>
  <c r="W60" i="61"/>
  <c r="AA60" i="61"/>
  <c r="U61" i="61"/>
  <c r="K62" i="61"/>
  <c r="W62" i="61"/>
  <c r="AA62" i="61"/>
  <c r="U63" i="61"/>
  <c r="K64" i="61"/>
  <c r="W64" i="61"/>
  <c r="AA64" i="61"/>
  <c r="U65" i="61"/>
  <c r="K66" i="61"/>
  <c r="W66" i="61"/>
  <c r="AA66" i="61"/>
  <c r="U67" i="61"/>
  <c r="K68" i="61"/>
  <c r="W68" i="61"/>
  <c r="AA68" i="61"/>
  <c r="U69" i="61"/>
  <c r="K70" i="61"/>
  <c r="W70" i="61"/>
  <c r="AA70" i="61"/>
  <c r="U45" i="61"/>
  <c r="Y45" i="61"/>
  <c r="U47" i="61"/>
  <c r="Y47" i="61"/>
  <c r="U49" i="61"/>
  <c r="Y49" i="61"/>
  <c r="U51" i="61"/>
  <c r="Y51" i="61"/>
  <c r="U53" i="61"/>
  <c r="Y53" i="61"/>
  <c r="U55" i="61"/>
  <c r="Y55" i="61"/>
  <c r="X44" i="61"/>
  <c r="AB44" i="61"/>
  <c r="J45" i="61"/>
  <c r="Z45" i="61"/>
  <c r="AD45" i="61"/>
  <c r="X46" i="61"/>
  <c r="AB46" i="61"/>
  <c r="J47" i="61"/>
  <c r="Z47" i="61"/>
  <c r="AD47" i="61"/>
  <c r="X48" i="61"/>
  <c r="AB48" i="61"/>
  <c r="J49" i="61"/>
  <c r="Z49" i="61"/>
  <c r="AD49" i="61"/>
  <c r="X50" i="61"/>
  <c r="AB50" i="61"/>
  <c r="J51" i="61"/>
  <c r="Z51" i="61"/>
  <c r="AD51" i="61"/>
  <c r="X52" i="61"/>
  <c r="AB52" i="61"/>
  <c r="J53" i="61"/>
  <c r="Z53" i="61"/>
  <c r="AD53" i="61"/>
  <c r="X54" i="61"/>
  <c r="AB54" i="61"/>
  <c r="J55" i="61"/>
  <c r="Z55" i="61"/>
  <c r="AD55" i="61"/>
  <c r="U44" i="61"/>
  <c r="K45" i="61"/>
  <c r="W45" i="61"/>
  <c r="AA45" i="61"/>
  <c r="U46" i="61"/>
  <c r="K47" i="61"/>
  <c r="W47" i="61"/>
  <c r="AA47" i="61"/>
  <c r="U48" i="61"/>
  <c r="K49" i="61"/>
  <c r="W49" i="61"/>
  <c r="AA49" i="61"/>
  <c r="U50" i="61"/>
  <c r="K51" i="61"/>
  <c r="W51" i="61"/>
  <c r="AA51" i="61"/>
  <c r="U52" i="61"/>
  <c r="K53" i="61"/>
  <c r="W53" i="61"/>
  <c r="AA53" i="61"/>
  <c r="U54" i="61"/>
  <c r="K55" i="61"/>
  <c r="W55" i="61"/>
  <c r="AA55" i="61"/>
  <c r="U30" i="61"/>
  <c r="U32" i="61"/>
  <c r="Y34" i="61"/>
  <c r="U36" i="61"/>
  <c r="U38" i="61"/>
  <c r="O29" i="61"/>
  <c r="X29" i="61"/>
  <c r="AB29" i="61"/>
  <c r="J30" i="61"/>
  <c r="Z30" i="61"/>
  <c r="AD30" i="61"/>
  <c r="O31" i="61"/>
  <c r="X31" i="61"/>
  <c r="AB31" i="61"/>
  <c r="J32" i="61"/>
  <c r="Z32" i="61"/>
  <c r="AD32" i="61"/>
  <c r="O33" i="61"/>
  <c r="X33" i="61"/>
  <c r="AB33" i="61"/>
  <c r="J34" i="61"/>
  <c r="Z34" i="61"/>
  <c r="AD34" i="61"/>
  <c r="O35" i="61"/>
  <c r="X35" i="61"/>
  <c r="AB35" i="61"/>
  <c r="J36" i="61"/>
  <c r="Z36" i="61"/>
  <c r="AD36" i="61"/>
  <c r="O37" i="61"/>
  <c r="X37" i="61"/>
  <c r="AB37" i="61"/>
  <c r="J38" i="61"/>
  <c r="Z38" i="61"/>
  <c r="AD38" i="61"/>
  <c r="O39" i="61"/>
  <c r="X39" i="61"/>
  <c r="AB39" i="61"/>
  <c r="J40" i="61"/>
  <c r="Z40" i="61"/>
  <c r="AD40" i="61"/>
  <c r="Y30" i="61"/>
  <c r="Y32" i="61"/>
  <c r="U34" i="61"/>
  <c r="Y36" i="61"/>
  <c r="Y38" i="61"/>
  <c r="U40" i="61"/>
  <c r="Y40" i="61"/>
  <c r="U29" i="61"/>
  <c r="K30" i="61"/>
  <c r="W30" i="61"/>
  <c r="AA30" i="61"/>
  <c r="U31" i="61"/>
  <c r="K32" i="61"/>
  <c r="W32" i="61"/>
  <c r="AA32" i="61"/>
  <c r="U33" i="61"/>
  <c r="K34" i="61"/>
  <c r="W34" i="61"/>
  <c r="AA34" i="61"/>
  <c r="U35" i="61"/>
  <c r="K36" i="61"/>
  <c r="W36" i="61"/>
  <c r="AA36" i="61"/>
  <c r="U37" i="61"/>
  <c r="K38" i="61"/>
  <c r="W38" i="61"/>
  <c r="AA38" i="61"/>
  <c r="U39" i="61"/>
  <c r="K40" i="61"/>
  <c r="W40" i="61"/>
  <c r="AA40" i="61"/>
  <c r="AB25" i="61"/>
  <c r="X25" i="61"/>
  <c r="O25" i="61"/>
  <c r="AB23" i="61"/>
  <c r="X23" i="61"/>
  <c r="O23" i="61"/>
  <c r="AB21" i="61"/>
  <c r="X21" i="61"/>
  <c r="O21" i="61"/>
  <c r="AB19" i="61"/>
  <c r="X19" i="61"/>
  <c r="O19" i="61"/>
  <c r="AB17" i="61"/>
  <c r="X17" i="61"/>
  <c r="O17" i="61"/>
  <c r="AB15" i="61"/>
  <c r="X15" i="61"/>
  <c r="O15" i="61"/>
  <c r="Y15" i="61"/>
  <c r="AE25" i="61"/>
  <c r="AA25" i="61"/>
  <c r="W25" i="61"/>
  <c r="K25" i="61"/>
  <c r="M25" i="61" s="1"/>
  <c r="AE23" i="61"/>
  <c r="AA23" i="61"/>
  <c r="W23" i="61"/>
  <c r="K23" i="61"/>
  <c r="M23" i="61" s="1"/>
  <c r="AE21" i="61"/>
  <c r="AA21" i="61"/>
  <c r="W21" i="61"/>
  <c r="K21" i="61"/>
  <c r="M21" i="61" s="1"/>
  <c r="AE19" i="61"/>
  <c r="AA19" i="61"/>
  <c r="W19" i="61"/>
  <c r="K19" i="61"/>
  <c r="M19" i="61" s="1"/>
  <c r="AE17" i="61"/>
  <c r="AA17" i="61"/>
  <c r="W17" i="61"/>
  <c r="K17" i="61"/>
  <c r="M17" i="61" s="1"/>
  <c r="AE15" i="61"/>
  <c r="AA15" i="61"/>
  <c r="W15" i="61"/>
  <c r="K15" i="61"/>
  <c r="M15" i="61" s="1"/>
  <c r="U25" i="61"/>
  <c r="U21" i="61"/>
  <c r="U15" i="61"/>
  <c r="AD25" i="61"/>
  <c r="Z25" i="61"/>
  <c r="AD23" i="61"/>
  <c r="Z23" i="61"/>
  <c r="AD21" i="61"/>
  <c r="Z21" i="61"/>
  <c r="AD19" i="61"/>
  <c r="Z19" i="61"/>
  <c r="AD17" i="61"/>
  <c r="Z17" i="61"/>
  <c r="AD15" i="61"/>
  <c r="Z15" i="61"/>
  <c r="K14" i="61"/>
  <c r="M14" i="61" s="1"/>
  <c r="W14" i="61"/>
  <c r="AA14" i="61"/>
  <c r="U14" i="61"/>
  <c r="Q22" i="61" l="1"/>
  <c r="S22" i="61"/>
  <c r="S14" i="61"/>
  <c r="Q14" i="61"/>
  <c r="Q15" i="61"/>
  <c r="S15" i="61"/>
  <c r="Q24" i="61"/>
  <c r="S24" i="61"/>
  <c r="Q20" i="61"/>
  <c r="S20" i="61"/>
  <c r="Q18" i="61"/>
  <c r="S18" i="61"/>
  <c r="Q17" i="61"/>
  <c r="S17" i="61"/>
  <c r="Q21" i="61"/>
  <c r="S21" i="61"/>
  <c r="Q25" i="61"/>
  <c r="S25" i="61"/>
  <c r="Q19" i="61"/>
  <c r="S19" i="61"/>
  <c r="Q23" i="61"/>
  <c r="S23" i="61"/>
  <c r="P39" i="51"/>
  <c r="U39" i="51"/>
  <c r="J39" i="51"/>
  <c r="H39" i="51"/>
  <c r="F39" i="51"/>
  <c r="P38" i="51"/>
  <c r="U38" i="51"/>
  <c r="J38" i="51"/>
  <c r="H38" i="51"/>
  <c r="F38" i="51"/>
  <c r="P37" i="51"/>
  <c r="U37" i="51"/>
  <c r="J37" i="51"/>
  <c r="H37" i="51"/>
  <c r="F37" i="51"/>
  <c r="P35" i="51"/>
  <c r="U35" i="51"/>
  <c r="J35" i="51"/>
  <c r="H35" i="51"/>
  <c r="F35" i="51"/>
  <c r="P34" i="51"/>
  <c r="U34" i="51"/>
  <c r="J34" i="51"/>
  <c r="H34" i="51"/>
  <c r="F34" i="51"/>
  <c r="P33" i="51"/>
  <c r="U33" i="51"/>
  <c r="J33" i="51"/>
  <c r="H33" i="51"/>
  <c r="F33" i="51"/>
  <c r="P32" i="51"/>
  <c r="U32" i="51"/>
  <c r="J32" i="51"/>
  <c r="H32" i="51"/>
  <c r="F32" i="51"/>
  <c r="AG46" i="51"/>
  <c r="AF46" i="51"/>
  <c r="AE46" i="51"/>
  <c r="AD46" i="51"/>
  <c r="AC46" i="51"/>
  <c r="AB46" i="51"/>
  <c r="AA46" i="51"/>
  <c r="Z46" i="51"/>
  <c r="Y46" i="51"/>
  <c r="X46" i="51"/>
  <c r="P31" i="51"/>
  <c r="W46" i="51"/>
  <c r="T46" i="51"/>
  <c r="U31" i="51" s="1"/>
  <c r="K46" i="51"/>
  <c r="I46" i="51"/>
  <c r="J31" i="51" s="1"/>
  <c r="G46" i="51"/>
  <c r="H31" i="51" s="1"/>
  <c r="E46" i="51"/>
  <c r="C46" i="51"/>
  <c r="D46" i="51" s="1"/>
  <c r="AG45" i="51"/>
  <c r="AF45" i="51"/>
  <c r="AE45" i="51"/>
  <c r="AD45" i="51"/>
  <c r="AC45" i="51"/>
  <c r="AB45" i="51"/>
  <c r="AA45" i="51"/>
  <c r="Z45" i="51"/>
  <c r="Y45" i="51"/>
  <c r="X45" i="51"/>
  <c r="P30" i="51"/>
  <c r="W45" i="51"/>
  <c r="T45" i="51"/>
  <c r="U30" i="51" s="1"/>
  <c r="K45" i="51"/>
  <c r="I45" i="51"/>
  <c r="J30" i="51" s="1"/>
  <c r="G45" i="51"/>
  <c r="H30" i="51" s="1"/>
  <c r="E45" i="51"/>
  <c r="C45" i="51"/>
  <c r="D45" i="51" s="1"/>
  <c r="AG44" i="51"/>
  <c r="AF44" i="51"/>
  <c r="AE44" i="51"/>
  <c r="AD44" i="51"/>
  <c r="AC44" i="51"/>
  <c r="AB44" i="51"/>
  <c r="AA44" i="51"/>
  <c r="Z44" i="51"/>
  <c r="Y44" i="51"/>
  <c r="X44" i="51"/>
  <c r="P29" i="51"/>
  <c r="W44" i="51"/>
  <c r="T44" i="51"/>
  <c r="U29" i="51" s="1"/>
  <c r="K44" i="51"/>
  <c r="I44" i="51"/>
  <c r="J29" i="51" s="1"/>
  <c r="G44" i="51"/>
  <c r="H29" i="51" s="1"/>
  <c r="E44" i="51"/>
  <c r="C44" i="51"/>
  <c r="D44" i="51" s="1"/>
  <c r="AG43" i="51"/>
  <c r="AF43" i="51"/>
  <c r="AE43" i="51"/>
  <c r="AD43" i="51"/>
  <c r="AC43" i="51"/>
  <c r="AB43" i="51"/>
  <c r="AA43" i="51"/>
  <c r="Z43" i="51"/>
  <c r="Y43" i="51"/>
  <c r="X43" i="51"/>
  <c r="W43" i="51"/>
  <c r="T43" i="51"/>
  <c r="K43" i="51"/>
  <c r="I43" i="51"/>
  <c r="G43" i="51"/>
  <c r="E43" i="51"/>
  <c r="C43" i="51"/>
  <c r="D43" i="51" s="1"/>
  <c r="AG42" i="51"/>
  <c r="AF42" i="51"/>
  <c r="AE42" i="51"/>
  <c r="AD42" i="51"/>
  <c r="AC42" i="51"/>
  <c r="AB42" i="51"/>
  <c r="AA42" i="51"/>
  <c r="Z42" i="51"/>
  <c r="Y42" i="51"/>
  <c r="X42" i="51"/>
  <c r="W42" i="51"/>
  <c r="T42" i="51"/>
  <c r="K42" i="51"/>
  <c r="I42" i="51"/>
  <c r="G42" i="51"/>
  <c r="E42" i="51"/>
  <c r="C42" i="51"/>
  <c r="D42" i="51" s="1"/>
  <c r="AG41" i="51"/>
  <c r="AF41" i="51"/>
  <c r="AE41" i="51"/>
  <c r="AD41" i="51"/>
  <c r="AC41" i="51"/>
  <c r="AB41" i="51"/>
  <c r="AA41" i="51"/>
  <c r="Z41" i="51"/>
  <c r="Y41" i="51"/>
  <c r="X41" i="51"/>
  <c r="W41" i="51"/>
  <c r="T41" i="51"/>
  <c r="K41" i="51"/>
  <c r="I41" i="51"/>
  <c r="G41" i="51"/>
  <c r="E41" i="51"/>
  <c r="C41" i="51"/>
  <c r="D41" i="51" s="1"/>
  <c r="P28" i="51" l="1"/>
  <c r="H27" i="51"/>
  <c r="J27" i="51"/>
  <c r="H28" i="51"/>
  <c r="U27" i="51"/>
  <c r="J28" i="51"/>
  <c r="P27" i="51"/>
  <c r="U28" i="51"/>
  <c r="AI43" i="51"/>
  <c r="AI41" i="51"/>
  <c r="AH42" i="51"/>
  <c r="AI45" i="51"/>
  <c r="AH46" i="51"/>
  <c r="AH43" i="51"/>
  <c r="AI46" i="51"/>
  <c r="AI42" i="51"/>
  <c r="AI44" i="51"/>
  <c r="AH44" i="51"/>
  <c r="AH41" i="51"/>
  <c r="AH45" i="51"/>
  <c r="AP44" i="67" l="1"/>
  <c r="AN44" i="67"/>
  <c r="AL44" i="67"/>
  <c r="AK44" i="67"/>
  <c r="AI44" i="67"/>
  <c r="AG44" i="67"/>
  <c r="AV44" i="67" s="1"/>
  <c r="AE44" i="67"/>
  <c r="AD44" i="67"/>
  <c r="AC44" i="67"/>
  <c r="AB44" i="67"/>
  <c r="AP43" i="67"/>
  <c r="AN43" i="67"/>
  <c r="AL43" i="67"/>
  <c r="AK43" i="67"/>
  <c r="AI43" i="67"/>
  <c r="AG43" i="67"/>
  <c r="AE43" i="67"/>
  <c r="AD43" i="67"/>
  <c r="AC43" i="67"/>
  <c r="AB43" i="67"/>
  <c r="AP42" i="67"/>
  <c r="AN42" i="67"/>
  <c r="AL42" i="67"/>
  <c r="AK42" i="67"/>
  <c r="AI42" i="67"/>
  <c r="AG42" i="67"/>
  <c r="BC42" i="67" s="1"/>
  <c r="AE42" i="67"/>
  <c r="AD42" i="67"/>
  <c r="AC42" i="67"/>
  <c r="AB42" i="67"/>
  <c r="AP41" i="67"/>
  <c r="AN41" i="67"/>
  <c r="AL41" i="67"/>
  <c r="AK41" i="67"/>
  <c r="AI41" i="67"/>
  <c r="AG41" i="67"/>
  <c r="AV41" i="67" s="1"/>
  <c r="AE41" i="67"/>
  <c r="AD41" i="67"/>
  <c r="AC41" i="67"/>
  <c r="AB41" i="67"/>
  <c r="AP40" i="67"/>
  <c r="AN40" i="67"/>
  <c r="AL40" i="67"/>
  <c r="AK40" i="67"/>
  <c r="AI40" i="67"/>
  <c r="AG40" i="67"/>
  <c r="BB40" i="67" s="1"/>
  <c r="AE40" i="67"/>
  <c r="AD40" i="67"/>
  <c r="AC40" i="67"/>
  <c r="AB40" i="67"/>
  <c r="AP39" i="67"/>
  <c r="AN39" i="67"/>
  <c r="AL39" i="67"/>
  <c r="AK39" i="67"/>
  <c r="AI39" i="67"/>
  <c r="AG39" i="67"/>
  <c r="BA39" i="67" s="1"/>
  <c r="AE39" i="67"/>
  <c r="AD39" i="67"/>
  <c r="AC39" i="67"/>
  <c r="AB39" i="67"/>
  <c r="AP38" i="67"/>
  <c r="AN38" i="67"/>
  <c r="AL38" i="67"/>
  <c r="AK38" i="67"/>
  <c r="AI38" i="67"/>
  <c r="AG38" i="67"/>
  <c r="BC38" i="67" s="1"/>
  <c r="AE38" i="67"/>
  <c r="AD38" i="67"/>
  <c r="AC38" i="67"/>
  <c r="AB38" i="67"/>
  <c r="AP37" i="67"/>
  <c r="AN37" i="67"/>
  <c r="AL37" i="67"/>
  <c r="AK37" i="67"/>
  <c r="AI37" i="67"/>
  <c r="AG37" i="67"/>
  <c r="AU37" i="67" s="1"/>
  <c r="AE37" i="67"/>
  <c r="AD37" i="67"/>
  <c r="AC37" i="67"/>
  <c r="AB37" i="67"/>
  <c r="AP36" i="67"/>
  <c r="AN36" i="67"/>
  <c r="AL36" i="67"/>
  <c r="AK36" i="67"/>
  <c r="AI36" i="67"/>
  <c r="AG36" i="67"/>
  <c r="BC36" i="67" s="1"/>
  <c r="AE36" i="67"/>
  <c r="AD36" i="67"/>
  <c r="AC36" i="67"/>
  <c r="AB36" i="67"/>
  <c r="AP35" i="67"/>
  <c r="AN35" i="67"/>
  <c r="AL35" i="67"/>
  <c r="AK35" i="67"/>
  <c r="AI35" i="67"/>
  <c r="AG35" i="67"/>
  <c r="BC35" i="67" s="1"/>
  <c r="AE35" i="67"/>
  <c r="AD35" i="67"/>
  <c r="AC35" i="67"/>
  <c r="AB35" i="67"/>
  <c r="AP34" i="67"/>
  <c r="AN34" i="67"/>
  <c r="AL34" i="67"/>
  <c r="AK34" i="67"/>
  <c r="AI34" i="67"/>
  <c r="AG34" i="67"/>
  <c r="BC34" i="67" s="1"/>
  <c r="AE34" i="67"/>
  <c r="AD34" i="67"/>
  <c r="AC34" i="67"/>
  <c r="AB34" i="67"/>
  <c r="AP33" i="67"/>
  <c r="AN33" i="67"/>
  <c r="AL33" i="67"/>
  <c r="AK33" i="67"/>
  <c r="AI33" i="67"/>
  <c r="AG33" i="67"/>
  <c r="AE33" i="67"/>
  <c r="AD33" i="67"/>
  <c r="AC33" i="67"/>
  <c r="AB33" i="67"/>
  <c r="AP32" i="67"/>
  <c r="AN32" i="67"/>
  <c r="AL32" i="67"/>
  <c r="AK32" i="67"/>
  <c r="AI32" i="67"/>
  <c r="AG32" i="67"/>
  <c r="BB32" i="67" s="1"/>
  <c r="AE32" i="67"/>
  <c r="AD32" i="67"/>
  <c r="AC32" i="67"/>
  <c r="AB32" i="67"/>
  <c r="AP31" i="67"/>
  <c r="AN31" i="67"/>
  <c r="AL31" i="67"/>
  <c r="AK31" i="67"/>
  <c r="AI31" i="67"/>
  <c r="AG31" i="67"/>
  <c r="AE31" i="67"/>
  <c r="AD31" i="67"/>
  <c r="AC31" i="67"/>
  <c r="AB31" i="67"/>
  <c r="AP30" i="67"/>
  <c r="AN30" i="67"/>
  <c r="AL30" i="67"/>
  <c r="AK30" i="67"/>
  <c r="AI30" i="67"/>
  <c r="AG30" i="67"/>
  <c r="AE30" i="67"/>
  <c r="AD30" i="67"/>
  <c r="AC30" i="67"/>
  <c r="AB30" i="67"/>
  <c r="AP29" i="67"/>
  <c r="AN29" i="67"/>
  <c r="AL29" i="67"/>
  <c r="AK29" i="67"/>
  <c r="AI29" i="67"/>
  <c r="AG29" i="67"/>
  <c r="BC29" i="67" s="1"/>
  <c r="AE29" i="67"/>
  <c r="AD29" i="67"/>
  <c r="AC29" i="67"/>
  <c r="AB29" i="67"/>
  <c r="AP28" i="67"/>
  <c r="AN28" i="67"/>
  <c r="AL28" i="67"/>
  <c r="AK28" i="67"/>
  <c r="AI28" i="67"/>
  <c r="AG28" i="67"/>
  <c r="AE28" i="67"/>
  <c r="AD28" i="67"/>
  <c r="AC28" i="67"/>
  <c r="AB28" i="67"/>
  <c r="AP27" i="67"/>
  <c r="AN27" i="67"/>
  <c r="AL27" i="67"/>
  <c r="AK27" i="67"/>
  <c r="AI27" i="67"/>
  <c r="AG27" i="67"/>
  <c r="AE27" i="67"/>
  <c r="AD27" i="67"/>
  <c r="AC27" i="67"/>
  <c r="AB27" i="67"/>
  <c r="AP26" i="67"/>
  <c r="AN26" i="67"/>
  <c r="AL26" i="67"/>
  <c r="AK26" i="67"/>
  <c r="AI26" i="67"/>
  <c r="AG26" i="67"/>
  <c r="BB26" i="67" s="1"/>
  <c r="AE26" i="67"/>
  <c r="AD26" i="67"/>
  <c r="AC26" i="67"/>
  <c r="AB26" i="67"/>
  <c r="AP25" i="67"/>
  <c r="AN25" i="67"/>
  <c r="AL25" i="67"/>
  <c r="AK25" i="67"/>
  <c r="AI25" i="67"/>
  <c r="AG25" i="67"/>
  <c r="BC25" i="67" s="1"/>
  <c r="AE25" i="67"/>
  <c r="AD25" i="67"/>
  <c r="AC25" i="67"/>
  <c r="AB25" i="67"/>
  <c r="AP24" i="67"/>
  <c r="AN24" i="67"/>
  <c r="AL24" i="67"/>
  <c r="AK24" i="67"/>
  <c r="AI24" i="67"/>
  <c r="AG24" i="67"/>
  <c r="AE24" i="67"/>
  <c r="AD24" i="67"/>
  <c r="AC24" i="67"/>
  <c r="AB24" i="67"/>
  <c r="AP23" i="67"/>
  <c r="AN23" i="67"/>
  <c r="AL23" i="67"/>
  <c r="AK23" i="67"/>
  <c r="AI23" i="67"/>
  <c r="AG23" i="67"/>
  <c r="AE23" i="67"/>
  <c r="AD23" i="67"/>
  <c r="AC23" i="67"/>
  <c r="AB23" i="67"/>
  <c r="AP22" i="67"/>
  <c r="AN22" i="67"/>
  <c r="AL22" i="67"/>
  <c r="AK22" i="67"/>
  <c r="AI22" i="67"/>
  <c r="AG22" i="67"/>
  <c r="AE22" i="67"/>
  <c r="AD22" i="67"/>
  <c r="AC22" i="67"/>
  <c r="AB22" i="67"/>
  <c r="AP21" i="67"/>
  <c r="AN21" i="67"/>
  <c r="AL21" i="67"/>
  <c r="AK21" i="67"/>
  <c r="AI21" i="67"/>
  <c r="AG21" i="67"/>
  <c r="BC21" i="67" s="1"/>
  <c r="AE21" i="67"/>
  <c r="AD21" i="67"/>
  <c r="AC21" i="67"/>
  <c r="AB21" i="67"/>
  <c r="AP20" i="67"/>
  <c r="AN20" i="67"/>
  <c r="AL20" i="67"/>
  <c r="AK20" i="67"/>
  <c r="AI20" i="67"/>
  <c r="AG20" i="67"/>
  <c r="AV20" i="67" s="1"/>
  <c r="AE20" i="67"/>
  <c r="AD20" i="67"/>
  <c r="AC20" i="67"/>
  <c r="AB20" i="67"/>
  <c r="AP19" i="67"/>
  <c r="AN19" i="67"/>
  <c r="AL19" i="67"/>
  <c r="AK19" i="67"/>
  <c r="AI19" i="67"/>
  <c r="AG19" i="67"/>
  <c r="BC19" i="67" s="1"/>
  <c r="AE19" i="67"/>
  <c r="AD19" i="67"/>
  <c r="AC19" i="67"/>
  <c r="AB19" i="67"/>
  <c r="AP18" i="67"/>
  <c r="AN18" i="67"/>
  <c r="AL18" i="67"/>
  <c r="AK18" i="67"/>
  <c r="AI18" i="67"/>
  <c r="AG18" i="67"/>
  <c r="AE18" i="67"/>
  <c r="AD18" i="67"/>
  <c r="AC18" i="67"/>
  <c r="AB18" i="67"/>
  <c r="AP17" i="67"/>
  <c r="AN17" i="67"/>
  <c r="AL17" i="67"/>
  <c r="AK17" i="67"/>
  <c r="AI17" i="67"/>
  <c r="AG17" i="67"/>
  <c r="AE17" i="67"/>
  <c r="AD17" i="67"/>
  <c r="AC17" i="67"/>
  <c r="AB17" i="67"/>
  <c r="AP16" i="67"/>
  <c r="AN16" i="67"/>
  <c r="AL16" i="67"/>
  <c r="AK16" i="67"/>
  <c r="AI16" i="67"/>
  <c r="AG16" i="67"/>
  <c r="AE16" i="67"/>
  <c r="AD16" i="67"/>
  <c r="AC16" i="67"/>
  <c r="AB16" i="67"/>
  <c r="AP14" i="67"/>
  <c r="AN14" i="67"/>
  <c r="AL14" i="67"/>
  <c r="AK14" i="67"/>
  <c r="AI14" i="67"/>
  <c r="AG14" i="67"/>
  <c r="AE14" i="67"/>
  <c r="AD14" i="67"/>
  <c r="AC14" i="67"/>
  <c r="AB14" i="67"/>
  <c r="AP13" i="67"/>
  <c r="AN13" i="67"/>
  <c r="AL13" i="67"/>
  <c r="AK13" i="67"/>
  <c r="AI13" i="67"/>
  <c r="AG13" i="67"/>
  <c r="AE13" i="67"/>
  <c r="AD13" i="67"/>
  <c r="AC13" i="67"/>
  <c r="AB13" i="67"/>
  <c r="AP12" i="67"/>
  <c r="AN12" i="67"/>
  <c r="AL12" i="67"/>
  <c r="AK12" i="67"/>
  <c r="AI12" i="67"/>
  <c r="AG12" i="67"/>
  <c r="AT12" i="67" s="1"/>
  <c r="AE12" i="67"/>
  <c r="AD12" i="67"/>
  <c r="AC12" i="67"/>
  <c r="AB12" i="67"/>
  <c r="AP11" i="67"/>
  <c r="AN11" i="67"/>
  <c r="AL11" i="67"/>
  <c r="AK11" i="67"/>
  <c r="AI11" i="67"/>
  <c r="AG11" i="67"/>
  <c r="AE11" i="67"/>
  <c r="AD11" i="67"/>
  <c r="AC11" i="67"/>
  <c r="AB11" i="67"/>
  <c r="AP10" i="67"/>
  <c r="AN10" i="67"/>
  <c r="AL10" i="67"/>
  <c r="AK10" i="67"/>
  <c r="AI10" i="67"/>
  <c r="AG10" i="67"/>
  <c r="AV10" i="67" s="1"/>
  <c r="AE10" i="67"/>
  <c r="AD10" i="67"/>
  <c r="AC10" i="67"/>
  <c r="AB10" i="67"/>
  <c r="AL5" i="67"/>
  <c r="A14" i="2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l="1"/>
  <c r="B43" i="2" s="1"/>
  <c r="B42" i="2"/>
  <c r="B41" i="2"/>
  <c r="BF28" i="67"/>
  <c r="BF23" i="67"/>
  <c r="BF43" i="67"/>
  <c r="AJ10" i="67"/>
  <c r="AF11" i="67"/>
  <c r="AM11" i="67"/>
  <c r="AJ12" i="67"/>
  <c r="AQ12" i="67"/>
  <c r="AM13" i="67"/>
  <c r="AJ14" i="67"/>
  <c r="AQ14" i="67"/>
  <c r="AM10" i="67"/>
  <c r="AQ11" i="67"/>
  <c r="AF12" i="67"/>
  <c r="AM12" i="67"/>
  <c r="AJ13" i="67"/>
  <c r="AQ13" i="67"/>
  <c r="AF14" i="67"/>
  <c r="AM14" i="67"/>
  <c r="AF10" i="67"/>
  <c r="AJ11" i="67"/>
  <c r="BD14" i="67"/>
  <c r="AO11" i="67"/>
  <c r="AO13" i="67"/>
  <c r="AO10" i="67"/>
  <c r="AO14" i="67"/>
  <c r="BF38" i="67"/>
  <c r="AW34" i="67"/>
  <c r="AU40" i="67"/>
  <c r="BF31" i="67"/>
  <c r="AW38" i="67"/>
  <c r="AT36" i="67"/>
  <c r="AY36" i="67"/>
  <c r="AR39" i="67"/>
  <c r="AT32" i="67"/>
  <c r="BF33" i="67"/>
  <c r="AR34" i="67"/>
  <c r="BD34" i="67"/>
  <c r="BF35" i="67"/>
  <c r="AT35" i="67"/>
  <c r="AZ36" i="67"/>
  <c r="AU41" i="67"/>
  <c r="AV32" i="67"/>
  <c r="AX35" i="67"/>
  <c r="AT26" i="67"/>
  <c r="AX34" i="67"/>
  <c r="AY35" i="67"/>
  <c r="BB38" i="67"/>
  <c r="AX12" i="67"/>
  <c r="AV26" i="67"/>
  <c r="BB34" i="67"/>
  <c r="AR35" i="67"/>
  <c r="BB35" i="67"/>
  <c r="BF39" i="67"/>
  <c r="AU19" i="67"/>
  <c r="AT20" i="67"/>
  <c r="AY19" i="67"/>
  <c r="AR14" i="67"/>
  <c r="AZ20" i="67"/>
  <c r="BB20" i="67"/>
  <c r="AT28" i="67"/>
  <c r="BD28" i="67"/>
  <c r="AR33" i="67"/>
  <c r="AZ33" i="67"/>
  <c r="AV34" i="67"/>
  <c r="BA34" i="67"/>
  <c r="AX36" i="67"/>
  <c r="BD36" i="67"/>
  <c r="BA37" i="67"/>
  <c r="AT38" i="67"/>
  <c r="AZ38" i="67"/>
  <c r="AX39" i="67"/>
  <c r="BA41" i="67"/>
  <c r="AR42" i="67"/>
  <c r="AX42" i="67"/>
  <c r="BD42" i="67"/>
  <c r="AT43" i="67"/>
  <c r="AV28" i="67"/>
  <c r="AU33" i="67"/>
  <c r="BC33" i="67"/>
  <c r="AV38" i="67"/>
  <c r="BA38" i="67"/>
  <c r="AY39" i="67"/>
  <c r="BC41" i="67"/>
  <c r="AT42" i="67"/>
  <c r="AZ42" i="67"/>
  <c r="BF42" i="67"/>
  <c r="AU43" i="67"/>
  <c r="AZ28" i="67"/>
  <c r="AW33" i="67"/>
  <c r="BD33" i="67"/>
  <c r="AV42" i="67"/>
  <c r="BA42" i="67"/>
  <c r="BA43" i="67"/>
  <c r="AU44" i="67"/>
  <c r="BB28" i="67"/>
  <c r="AY33" i="67"/>
  <c r="BF34" i="67"/>
  <c r="AT34" i="67"/>
  <c r="AZ34" i="67"/>
  <c r="AW35" i="67"/>
  <c r="AU36" i="67"/>
  <c r="AR38" i="67"/>
  <c r="AX38" i="67"/>
  <c r="BD38" i="67"/>
  <c r="AT39" i="67"/>
  <c r="AW42" i="67"/>
  <c r="BB42" i="67"/>
  <c r="BF13" i="67"/>
  <c r="AY13" i="67"/>
  <c r="AU13" i="67"/>
  <c r="AY17" i="67"/>
  <c r="AR17" i="67"/>
  <c r="BC18" i="67"/>
  <c r="AZ18" i="67"/>
  <c r="AX18" i="67"/>
  <c r="BC22" i="67"/>
  <c r="AV22" i="67"/>
  <c r="AZ22" i="67"/>
  <c r="BF24" i="67"/>
  <c r="BB24" i="67"/>
  <c r="AT24" i="67"/>
  <c r="AZ24" i="67"/>
  <c r="BC30" i="67"/>
  <c r="BB30" i="67"/>
  <c r="AT30" i="67"/>
  <c r="AZ30" i="67"/>
  <c r="BC10" i="67"/>
  <c r="BD10" i="67"/>
  <c r="AZ10" i="67"/>
  <c r="BC13" i="67"/>
  <c r="BC16" i="67"/>
  <c r="AV16" i="67"/>
  <c r="BB18" i="67"/>
  <c r="BB22" i="67"/>
  <c r="BD24" i="67"/>
  <c r="BF27" i="67"/>
  <c r="BD30" i="67"/>
  <c r="BB37" i="67"/>
  <c r="AX37" i="67"/>
  <c r="AT37" i="67"/>
  <c r="BC37" i="67"/>
  <c r="AW37" i="67"/>
  <c r="AV37" i="67"/>
  <c r="BD37" i="67"/>
  <c r="BF40" i="67"/>
  <c r="BA40" i="67"/>
  <c r="AW40" i="67"/>
  <c r="AR40" i="67"/>
  <c r="BC40" i="67"/>
  <c r="AX40" i="67"/>
  <c r="AV40" i="67"/>
  <c r="BD40" i="67"/>
  <c r="BD16" i="67"/>
  <c r="AW17" i="67"/>
  <c r="AT18" i="67"/>
  <c r="BD18" i="67"/>
  <c r="AT22" i="67"/>
  <c r="AV24" i="67"/>
  <c r="AV30" i="67"/>
  <c r="AY37" i="67"/>
  <c r="BF37" i="67"/>
  <c r="AY40" i="67"/>
  <c r="BB41" i="67"/>
  <c r="AX41" i="67"/>
  <c r="AT41" i="67"/>
  <c r="BD41" i="67"/>
  <c r="AY41" i="67"/>
  <c r="AR41" i="67"/>
  <c r="AW41" i="67"/>
  <c r="BF41" i="67"/>
  <c r="BF44" i="67"/>
  <c r="BA44" i="67"/>
  <c r="AW44" i="67"/>
  <c r="AR44" i="67"/>
  <c r="BD44" i="67"/>
  <c r="AY44" i="67"/>
  <c r="AT44" i="67"/>
  <c r="BC44" i="67"/>
  <c r="AX44" i="67"/>
  <c r="AZ44" i="67"/>
  <c r="AR10" i="67"/>
  <c r="BD11" i="67"/>
  <c r="BA12" i="67"/>
  <c r="BB12" i="67"/>
  <c r="AH12" i="67"/>
  <c r="BF12" i="67"/>
  <c r="AF13" i="67"/>
  <c r="BC14" i="67"/>
  <c r="AZ14" i="67"/>
  <c r="AV14" i="67"/>
  <c r="AZ16" i="67"/>
  <c r="BF17" i="67"/>
  <c r="AV18" i="67"/>
  <c r="BD20" i="67"/>
  <c r="AX22" i="67"/>
  <c r="AX24" i="67"/>
  <c r="BC26" i="67"/>
  <c r="AZ26" i="67"/>
  <c r="AX26" i="67"/>
  <c r="AX30" i="67"/>
  <c r="BF32" i="67"/>
  <c r="AZ32" i="67"/>
  <c r="AX32" i="67"/>
  <c r="AR37" i="67"/>
  <c r="AZ37" i="67"/>
  <c r="BD39" i="67"/>
  <c r="AZ39" i="67"/>
  <c r="AV39" i="67"/>
  <c r="BB39" i="67"/>
  <c r="AW39" i="67"/>
  <c r="AU39" i="67"/>
  <c r="BC39" i="67"/>
  <c r="AT40" i="67"/>
  <c r="AZ40" i="67"/>
  <c r="AZ41" i="67"/>
  <c r="BD43" i="67"/>
  <c r="AZ43" i="67"/>
  <c r="AV43" i="67"/>
  <c r="BC43" i="67"/>
  <c r="AX43" i="67"/>
  <c r="AR43" i="67"/>
  <c r="BB43" i="67"/>
  <c r="AW43" i="67"/>
  <c r="AY43" i="67"/>
  <c r="BB44" i="67"/>
  <c r="AQ10" i="67"/>
  <c r="AO12" i="67"/>
  <c r="BF20" i="67"/>
  <c r="AX20" i="67"/>
  <c r="BD26" i="67"/>
  <c r="AX28" i="67"/>
  <c r="BD32" i="67"/>
  <c r="BB33" i="67"/>
  <c r="AX33" i="67"/>
  <c r="AT33" i="67"/>
  <c r="AV33" i="67"/>
  <c r="BA33" i="67"/>
  <c r="BD35" i="67"/>
  <c r="AZ35" i="67"/>
  <c r="AV35" i="67"/>
  <c r="AU35" i="67"/>
  <c r="BA35" i="67"/>
  <c r="BF36" i="67"/>
  <c r="BA36" i="67"/>
  <c r="AW36" i="67"/>
  <c r="AR36" i="67"/>
  <c r="AV36" i="67"/>
  <c r="BB36" i="67"/>
  <c r="AU34" i="67"/>
  <c r="AY34" i="67"/>
  <c r="AU38" i="67"/>
  <c r="AY38" i="67"/>
  <c r="AU42" i="67"/>
  <c r="AY42" i="67"/>
  <c r="AR21" i="67"/>
  <c r="BA21" i="67"/>
  <c r="BD22" i="67"/>
  <c r="AW10" i="67"/>
  <c r="BA10" i="67"/>
  <c r="AH11" i="67"/>
  <c r="AT11" i="67"/>
  <c r="AX11" i="67"/>
  <c r="BB11" i="67"/>
  <c r="BF11" i="67"/>
  <c r="AU12" i="67"/>
  <c r="AY12" i="67"/>
  <c r="BC12" i="67"/>
  <c r="AR13" i="67"/>
  <c r="AV13" i="67"/>
  <c r="AZ13" i="67"/>
  <c r="BD13" i="67"/>
  <c r="AW14" i="67"/>
  <c r="BA14" i="67"/>
  <c r="AR16" i="67"/>
  <c r="AW16" i="67"/>
  <c r="BA16" i="67"/>
  <c r="BF16" i="67"/>
  <c r="AT17" i="67"/>
  <c r="BD19" i="67"/>
  <c r="AZ19" i="67"/>
  <c r="AV19" i="67"/>
  <c r="BB19" i="67"/>
  <c r="AX19" i="67"/>
  <c r="AT19" i="67"/>
  <c r="AW19" i="67"/>
  <c r="BF19" i="67"/>
  <c r="AU21" i="67"/>
  <c r="AW11" i="67"/>
  <c r="BA11" i="67"/>
  <c r="AH10" i="67"/>
  <c r="AT10" i="67"/>
  <c r="AX10" i="67"/>
  <c r="BB10" i="67"/>
  <c r="BF10" i="67"/>
  <c r="AU11" i="67"/>
  <c r="AY11" i="67"/>
  <c r="BC11" i="67"/>
  <c r="AR12" i="67"/>
  <c r="AV12" i="67"/>
  <c r="AZ12" i="67"/>
  <c r="BD12" i="67"/>
  <c r="AW13" i="67"/>
  <c r="BA13" i="67"/>
  <c r="AH14" i="67"/>
  <c r="AT14" i="67"/>
  <c r="AX14" i="67"/>
  <c r="BB14" i="67"/>
  <c r="BF14" i="67"/>
  <c r="AT16" i="67"/>
  <c r="AX16" i="67"/>
  <c r="BB16" i="67"/>
  <c r="BB17" i="67"/>
  <c r="AX17" i="67"/>
  <c r="BD17" i="67"/>
  <c r="AZ17" i="67"/>
  <c r="AU17" i="67"/>
  <c r="BA17" i="67"/>
  <c r="BB21" i="67"/>
  <c r="AX21" i="67"/>
  <c r="AT21" i="67"/>
  <c r="BD21" i="67"/>
  <c r="AZ21" i="67"/>
  <c r="AV21" i="67"/>
  <c r="AW21" i="67"/>
  <c r="BF21" i="67"/>
  <c r="AX5" i="67"/>
  <c r="AU10" i="67"/>
  <c r="AY10" i="67"/>
  <c r="AR11" i="67"/>
  <c r="AV11" i="67"/>
  <c r="AZ11" i="67"/>
  <c r="AW12" i="67"/>
  <c r="AH13" i="67"/>
  <c r="AT13" i="67"/>
  <c r="AX13" i="67"/>
  <c r="BB13" i="67"/>
  <c r="AU14" i="67"/>
  <c r="AY14" i="67"/>
  <c r="AU16" i="67"/>
  <c r="AY16" i="67"/>
  <c r="AV17" i="67"/>
  <c r="BC17" i="67"/>
  <c r="AR19" i="67"/>
  <c r="BA19" i="67"/>
  <c r="AY21" i="67"/>
  <c r="AR18" i="67"/>
  <c r="AW18" i="67"/>
  <c r="BA18" i="67"/>
  <c r="BF18" i="67"/>
  <c r="AU20" i="67"/>
  <c r="AY20" i="67"/>
  <c r="BC20" i="67"/>
  <c r="AR22" i="67"/>
  <c r="AW22" i="67"/>
  <c r="BA22" i="67"/>
  <c r="BF22" i="67"/>
  <c r="AT23" i="67"/>
  <c r="AX23" i="67"/>
  <c r="BB23" i="67"/>
  <c r="AU24" i="67"/>
  <c r="AY24" i="67"/>
  <c r="BC24" i="67"/>
  <c r="AV25" i="67"/>
  <c r="AZ25" i="67"/>
  <c r="BD25" i="67"/>
  <c r="AR26" i="67"/>
  <c r="AW26" i="67"/>
  <c r="BA26" i="67"/>
  <c r="BF26" i="67"/>
  <c r="AT27" i="67"/>
  <c r="AX27" i="67"/>
  <c r="BB27" i="67"/>
  <c r="AU28" i="67"/>
  <c r="AY28" i="67"/>
  <c r="BC28" i="67"/>
  <c r="AV29" i="67"/>
  <c r="AZ29" i="67"/>
  <c r="BD29" i="67"/>
  <c r="AR30" i="67"/>
  <c r="AW30" i="67"/>
  <c r="BA30" i="67"/>
  <c r="BF30" i="67"/>
  <c r="AT31" i="67"/>
  <c r="AX31" i="67"/>
  <c r="BB31" i="67"/>
  <c r="AU32" i="67"/>
  <c r="AY32" i="67"/>
  <c r="BC32" i="67"/>
  <c r="AU23" i="67"/>
  <c r="AY23" i="67"/>
  <c r="BC23" i="67"/>
  <c r="AR25" i="67"/>
  <c r="AW25" i="67"/>
  <c r="BA25" i="67"/>
  <c r="BF25" i="67"/>
  <c r="AU27" i="67"/>
  <c r="AY27" i="67"/>
  <c r="BC27" i="67"/>
  <c r="AR29" i="67"/>
  <c r="AW29" i="67"/>
  <c r="BA29" i="67"/>
  <c r="BF29" i="67"/>
  <c r="AU31" i="67"/>
  <c r="AY31" i="67"/>
  <c r="BC31" i="67"/>
  <c r="AU18" i="67"/>
  <c r="AY18" i="67"/>
  <c r="AR20" i="67"/>
  <c r="AW20" i="67"/>
  <c r="BA20" i="67"/>
  <c r="AU22" i="67"/>
  <c r="AY22" i="67"/>
  <c r="AV23" i="67"/>
  <c r="AZ23" i="67"/>
  <c r="BD23" i="67"/>
  <c r="AR24" i="67"/>
  <c r="AW24" i="67"/>
  <c r="BA24" i="67"/>
  <c r="AT25" i="67"/>
  <c r="AX25" i="67"/>
  <c r="BB25" i="67"/>
  <c r="AU26" i="67"/>
  <c r="AY26" i="67"/>
  <c r="AV27" i="67"/>
  <c r="AZ27" i="67"/>
  <c r="BD27" i="67"/>
  <c r="AR28" i="67"/>
  <c r="AW28" i="67"/>
  <c r="BA28" i="67"/>
  <c r="AT29" i="67"/>
  <c r="AX29" i="67"/>
  <c r="BB29" i="67"/>
  <c r="AU30" i="67"/>
  <c r="AY30" i="67"/>
  <c r="AV31" i="67"/>
  <c r="AZ31" i="67"/>
  <c r="BD31" i="67"/>
  <c r="AR32" i="67"/>
  <c r="AW32" i="67"/>
  <c r="BA32" i="67"/>
  <c r="AR23" i="67"/>
  <c r="AW23" i="67"/>
  <c r="BA23" i="67"/>
  <c r="AU25" i="67"/>
  <c r="AY25" i="67"/>
  <c r="AR27" i="67"/>
  <c r="AW27" i="67"/>
  <c r="BA27" i="67"/>
  <c r="AU29" i="67"/>
  <c r="AY29" i="67"/>
  <c r="AR31" i="67"/>
  <c r="AW31" i="67"/>
  <c r="BA31" i="67"/>
  <c r="AS14" i="67" l="1"/>
  <c r="BE11" i="67"/>
  <c r="BE14" i="67"/>
  <c r="AS10" i="67"/>
  <c r="AS11" i="67"/>
  <c r="BE12" i="67"/>
  <c r="BE10" i="67"/>
  <c r="AS12" i="67"/>
  <c r="AS13" i="67"/>
  <c r="BE13" i="67"/>
  <c r="F42" i="47" l="1"/>
  <c r="C42" i="47"/>
  <c r="D42" i="47" s="1"/>
  <c r="B42" i="47"/>
  <c r="F41" i="47"/>
  <c r="AE41" i="47" s="1"/>
  <c r="C41" i="47"/>
  <c r="D41" i="47" s="1"/>
  <c r="B41" i="47"/>
  <c r="F40" i="47"/>
  <c r="AE40" i="47" s="1"/>
  <c r="C40" i="47"/>
  <c r="D40" i="47" s="1"/>
  <c r="B40" i="47"/>
  <c r="F39" i="47"/>
  <c r="AD39" i="47" s="1"/>
  <c r="C39" i="47"/>
  <c r="D39" i="47" s="1"/>
  <c r="B39" i="47"/>
  <c r="F38" i="47"/>
  <c r="AD38" i="47" s="1"/>
  <c r="C38" i="47"/>
  <c r="D38" i="47" s="1"/>
  <c r="B38" i="47"/>
  <c r="F37" i="47"/>
  <c r="AE37" i="47" s="1"/>
  <c r="C37" i="47"/>
  <c r="D37" i="47" s="1"/>
  <c r="B37" i="47"/>
  <c r="F36" i="47"/>
  <c r="AE36" i="47" s="1"/>
  <c r="C36" i="47"/>
  <c r="D36" i="47" s="1"/>
  <c r="B36" i="47"/>
  <c r="F35" i="47"/>
  <c r="AD35" i="47" s="1"/>
  <c r="C35" i="47"/>
  <c r="D35" i="47" s="1"/>
  <c r="B35" i="47"/>
  <c r="F34" i="47"/>
  <c r="AD34" i="47" s="1"/>
  <c r="C34" i="47"/>
  <c r="D34" i="47" s="1"/>
  <c r="B34" i="47"/>
  <c r="F33" i="47"/>
  <c r="AE33" i="47" s="1"/>
  <c r="C33" i="47"/>
  <c r="D33" i="47" s="1"/>
  <c r="B33" i="47"/>
  <c r="B23" i="47"/>
  <c r="C23" i="47"/>
  <c r="D23" i="47" s="1"/>
  <c r="F23" i="47"/>
  <c r="E23" i="47" s="1"/>
  <c r="AF23" i="47" s="1"/>
  <c r="B24" i="47"/>
  <c r="C24" i="47"/>
  <c r="D24" i="47" s="1"/>
  <c r="F24" i="47"/>
  <c r="I24" i="47" s="1"/>
  <c r="B25" i="47"/>
  <c r="C25" i="47"/>
  <c r="D25" i="47" s="1"/>
  <c r="F25" i="47"/>
  <c r="I25" i="47" s="1"/>
  <c r="B26" i="47"/>
  <c r="C26" i="47"/>
  <c r="D26" i="47" s="1"/>
  <c r="F26" i="47"/>
  <c r="E26" i="47" s="1"/>
  <c r="B27" i="47"/>
  <c r="C27" i="47"/>
  <c r="D27" i="47" s="1"/>
  <c r="F27" i="47"/>
  <c r="E27" i="47" s="1"/>
  <c r="AF27" i="47" s="1"/>
  <c r="B28" i="47"/>
  <c r="C28" i="47"/>
  <c r="D28" i="47" s="1"/>
  <c r="F28" i="47"/>
  <c r="G28" i="47" s="1"/>
  <c r="K28" i="47" s="1"/>
  <c r="B29" i="47"/>
  <c r="C29" i="47"/>
  <c r="D29" i="47" s="1"/>
  <c r="F29" i="47"/>
  <c r="G29" i="47" s="1"/>
  <c r="K29" i="47" s="1"/>
  <c r="B30" i="47"/>
  <c r="C30" i="47"/>
  <c r="D30" i="47" s="1"/>
  <c r="F30" i="47"/>
  <c r="E30" i="47" s="1"/>
  <c r="B31" i="47"/>
  <c r="C31" i="47"/>
  <c r="D31" i="47" s="1"/>
  <c r="F31" i="47"/>
  <c r="I31" i="47" s="1"/>
  <c r="O28" i="47" l="1"/>
  <c r="M28" i="47"/>
  <c r="M29" i="47"/>
  <c r="O29" i="47"/>
  <c r="I37" i="47"/>
  <c r="AA25" i="47"/>
  <c r="W25" i="47"/>
  <c r="AE28" i="47"/>
  <c r="Y34" i="47"/>
  <c r="Y23" i="47"/>
  <c r="U23" i="47"/>
  <c r="W28" i="47"/>
  <c r="Y27" i="47"/>
  <c r="Z25" i="47"/>
  <c r="AA23" i="47"/>
  <c r="AB41" i="47"/>
  <c r="Q25" i="47"/>
  <c r="AE24" i="47"/>
  <c r="G23" i="47"/>
  <c r="K23" i="47" s="1"/>
  <c r="T33" i="47"/>
  <c r="Z29" i="47"/>
  <c r="W24" i="47"/>
  <c r="U29" i="47"/>
  <c r="X27" i="47"/>
  <c r="AB24" i="47"/>
  <c r="T24" i="47"/>
  <c r="G37" i="47"/>
  <c r="K37" i="47" s="1"/>
  <c r="T27" i="47"/>
  <c r="AE27" i="47"/>
  <c r="AA24" i="47"/>
  <c r="S24" i="47"/>
  <c r="G31" i="47"/>
  <c r="K31" i="47" s="1"/>
  <c r="AE30" i="47"/>
  <c r="AE29" i="47"/>
  <c r="AC27" i="47"/>
  <c r="S27" i="47"/>
  <c r="S26" i="47"/>
  <c r="AE25" i="47"/>
  <c r="S25" i="47"/>
  <c r="X24" i="47"/>
  <c r="G24" i="47"/>
  <c r="K24" i="47" s="1"/>
  <c r="AE23" i="47"/>
  <c r="T23" i="47"/>
  <c r="I34" i="47"/>
  <c r="T41" i="47"/>
  <c r="S29" i="47"/>
  <c r="AD28" i="47"/>
  <c r="V28" i="47"/>
  <c r="E28" i="47"/>
  <c r="AF28" i="47" s="1"/>
  <c r="AE26" i="47"/>
  <c r="AE31" i="47"/>
  <c r="AC29" i="47"/>
  <c r="W29" i="47"/>
  <c r="Q29" i="47"/>
  <c r="AA28" i="47"/>
  <c r="S28" i="47"/>
  <c r="AA26" i="47"/>
  <c r="AD24" i="47"/>
  <c r="Z24" i="47"/>
  <c r="V24" i="47"/>
  <c r="Q24" i="47"/>
  <c r="E24" i="47"/>
  <c r="AF24" i="47" s="1"/>
  <c r="AC23" i="47"/>
  <c r="X23" i="47"/>
  <c r="S23" i="47"/>
  <c r="G33" i="47"/>
  <c r="K33" i="47" s="1"/>
  <c r="Y33" i="47"/>
  <c r="G36" i="47"/>
  <c r="K36" i="47" s="1"/>
  <c r="X37" i="47"/>
  <c r="Y29" i="47"/>
  <c r="E29" i="47"/>
  <c r="AF29" i="47" s="1"/>
  <c r="X33" i="47"/>
  <c r="X31" i="47"/>
  <c r="AA29" i="47"/>
  <c r="V29" i="47"/>
  <c r="I29" i="47"/>
  <c r="Z28" i="47"/>
  <c r="Q28" i="47"/>
  <c r="W26" i="47"/>
  <c r="AC24" i="47"/>
  <c r="Y24" i="47"/>
  <c r="U24" i="47"/>
  <c r="AB23" i="47"/>
  <c r="W23" i="47"/>
  <c r="I23" i="47"/>
  <c r="I33" i="47"/>
  <c r="AB33" i="47"/>
  <c r="T36" i="47"/>
  <c r="Y37" i="47"/>
  <c r="AD29" i="47"/>
  <c r="AB31" i="47"/>
  <c r="T31" i="47"/>
  <c r="W30" i="47"/>
  <c r="AC28" i="47"/>
  <c r="Y28" i="47"/>
  <c r="U28" i="47"/>
  <c r="I28" i="47"/>
  <c r="AB27" i="47"/>
  <c r="W27" i="47"/>
  <c r="I27" i="47"/>
  <c r="Q34" i="47"/>
  <c r="Z34" i="47"/>
  <c r="I38" i="47"/>
  <c r="Y38" i="47"/>
  <c r="G40" i="47"/>
  <c r="K40" i="47" s="1"/>
  <c r="U41" i="47"/>
  <c r="AC41" i="47"/>
  <c r="Q42" i="47"/>
  <c r="W31" i="47"/>
  <c r="AA30" i="47"/>
  <c r="AA31" i="47"/>
  <c r="S31" i="47"/>
  <c r="S30" i="47"/>
  <c r="AB28" i="47"/>
  <c r="X28" i="47"/>
  <c r="T28" i="47"/>
  <c r="AA27" i="47"/>
  <c r="U27" i="47"/>
  <c r="G27" i="47"/>
  <c r="K27" i="47" s="1"/>
  <c r="AD25" i="47"/>
  <c r="V25" i="47"/>
  <c r="E25" i="47"/>
  <c r="AF25" i="47" s="1"/>
  <c r="U33" i="47"/>
  <c r="AC33" i="47"/>
  <c r="E34" i="47"/>
  <c r="AF34" i="47" s="1"/>
  <c r="U34" i="47"/>
  <c r="AC34" i="47"/>
  <c r="X36" i="47"/>
  <c r="T37" i="47"/>
  <c r="AB37" i="47"/>
  <c r="Q38" i="47"/>
  <c r="Z38" i="47"/>
  <c r="T40" i="47"/>
  <c r="G41" i="47"/>
  <c r="K41" i="47" s="1"/>
  <c r="X41" i="47"/>
  <c r="V42" i="47"/>
  <c r="V34" i="47"/>
  <c r="AB36" i="47"/>
  <c r="U37" i="47"/>
  <c r="AC37" i="47"/>
  <c r="E38" i="47"/>
  <c r="AF38" i="47" s="1"/>
  <c r="U38" i="47"/>
  <c r="AC38" i="47"/>
  <c r="X40" i="47"/>
  <c r="I41" i="47"/>
  <c r="Y41" i="47"/>
  <c r="E42" i="47"/>
  <c r="AF42" i="47" s="1"/>
  <c r="Z42" i="47"/>
  <c r="V38" i="47"/>
  <c r="AB40" i="47"/>
  <c r="AD42" i="47"/>
  <c r="AA35" i="47"/>
  <c r="W39" i="47"/>
  <c r="E33" i="47"/>
  <c r="AF33" i="47" s="1"/>
  <c r="Q33" i="47"/>
  <c r="V33" i="47"/>
  <c r="Z33" i="47"/>
  <c r="AD33" i="47"/>
  <c r="S34" i="47"/>
  <c r="W34" i="47"/>
  <c r="AA34" i="47"/>
  <c r="AE34" i="47"/>
  <c r="G35" i="47"/>
  <c r="K35" i="47" s="1"/>
  <c r="T35" i="47"/>
  <c r="X35" i="47"/>
  <c r="AB35" i="47"/>
  <c r="I36" i="47"/>
  <c r="U36" i="47"/>
  <c r="Y36" i="47"/>
  <c r="AC36" i="47"/>
  <c r="E37" i="47"/>
  <c r="AF37" i="47" s="1"/>
  <c r="Q37" i="47"/>
  <c r="V37" i="47"/>
  <c r="Z37" i="47"/>
  <c r="AD37" i="47"/>
  <c r="S38" i="47"/>
  <c r="W38" i="47"/>
  <c r="AA38" i="47"/>
  <c r="AE38" i="47"/>
  <c r="G39" i="47"/>
  <c r="K39" i="47" s="1"/>
  <c r="T39" i="47"/>
  <c r="X39" i="47"/>
  <c r="AB39" i="47"/>
  <c r="I40" i="47"/>
  <c r="U40" i="47"/>
  <c r="Y40" i="47"/>
  <c r="AC40" i="47"/>
  <c r="E41" i="47"/>
  <c r="AF41" i="47" s="1"/>
  <c r="Q41" i="47"/>
  <c r="V41" i="47"/>
  <c r="Z41" i="47"/>
  <c r="AD41" i="47"/>
  <c r="S42" i="47"/>
  <c r="W42" i="47"/>
  <c r="AA42" i="47"/>
  <c r="AE42" i="47"/>
  <c r="S35" i="47"/>
  <c r="W35" i="47"/>
  <c r="AE35" i="47"/>
  <c r="S39" i="47"/>
  <c r="AA39" i="47"/>
  <c r="AE39" i="47"/>
  <c r="S33" i="47"/>
  <c r="W33" i="47"/>
  <c r="AA33" i="47"/>
  <c r="G34" i="47"/>
  <c r="K34" i="47" s="1"/>
  <c r="T34" i="47"/>
  <c r="X34" i="47"/>
  <c r="AB34" i="47"/>
  <c r="I35" i="47"/>
  <c r="U35" i="47"/>
  <c r="Y35" i="47"/>
  <c r="AC35" i="47"/>
  <c r="E36" i="47"/>
  <c r="AF36" i="47" s="1"/>
  <c r="Q36" i="47"/>
  <c r="V36" i="47"/>
  <c r="Z36" i="47"/>
  <c r="AD36" i="47"/>
  <c r="S37" i="47"/>
  <c r="W37" i="47"/>
  <c r="AA37" i="47"/>
  <c r="G38" i="47"/>
  <c r="K38" i="47" s="1"/>
  <c r="T38" i="47"/>
  <c r="X38" i="47"/>
  <c r="AB38" i="47"/>
  <c r="I39" i="47"/>
  <c r="U39" i="47"/>
  <c r="Y39" i="47"/>
  <c r="AC39" i="47"/>
  <c r="E40" i="47"/>
  <c r="AF40" i="47" s="1"/>
  <c r="Q40" i="47"/>
  <c r="V40" i="47"/>
  <c r="Z40" i="47"/>
  <c r="AD40" i="47"/>
  <c r="S41" i="47"/>
  <c r="W41" i="47"/>
  <c r="AA41" i="47"/>
  <c r="G42" i="47"/>
  <c r="K42" i="47" s="1"/>
  <c r="T42" i="47"/>
  <c r="X42" i="47"/>
  <c r="AB42" i="47"/>
  <c r="E35" i="47"/>
  <c r="AF35" i="47" s="1"/>
  <c r="Q35" i="47"/>
  <c r="V35" i="47"/>
  <c r="Z35" i="47"/>
  <c r="S36" i="47"/>
  <c r="W36" i="47"/>
  <c r="AA36" i="47"/>
  <c r="E39" i="47"/>
  <c r="AF39" i="47" s="1"/>
  <c r="Q39" i="47"/>
  <c r="V39" i="47"/>
  <c r="Z39" i="47"/>
  <c r="S40" i="47"/>
  <c r="W40" i="47"/>
  <c r="AA40" i="47"/>
  <c r="I42" i="47"/>
  <c r="U42" i="47"/>
  <c r="Y42" i="47"/>
  <c r="AC42" i="47"/>
  <c r="AD31" i="47"/>
  <c r="Z31" i="47"/>
  <c r="V31" i="47"/>
  <c r="Q31" i="47"/>
  <c r="E31" i="47"/>
  <c r="AF31" i="47" s="1"/>
  <c r="AF30" i="47"/>
  <c r="AC30" i="47"/>
  <c r="Y30" i="47"/>
  <c r="U30" i="47"/>
  <c r="I30" i="47"/>
  <c r="AB29" i="47"/>
  <c r="X29" i="47"/>
  <c r="T29" i="47"/>
  <c r="AD27" i="47"/>
  <c r="Z27" i="47"/>
  <c r="V27" i="47"/>
  <c r="Q27" i="47"/>
  <c r="AF26" i="47"/>
  <c r="AC26" i="47"/>
  <c r="Y26" i="47"/>
  <c r="U26" i="47"/>
  <c r="I26" i="47"/>
  <c r="AB25" i="47"/>
  <c r="X25" i="47"/>
  <c r="T25" i="47"/>
  <c r="G25" i="47"/>
  <c r="K25" i="47" s="1"/>
  <c r="AD23" i="47"/>
  <c r="Z23" i="47"/>
  <c r="V23" i="47"/>
  <c r="Q23" i="47"/>
  <c r="AC31" i="47"/>
  <c r="Y31" i="47"/>
  <c r="U31" i="47"/>
  <c r="AB30" i="47"/>
  <c r="X30" i="47"/>
  <c r="T30" i="47"/>
  <c r="G30" i="47"/>
  <c r="K30" i="47" s="1"/>
  <c r="AB26" i="47"/>
  <c r="X26" i="47"/>
  <c r="T26" i="47"/>
  <c r="G26" i="47"/>
  <c r="K26" i="47" s="1"/>
  <c r="AD30" i="47"/>
  <c r="Z30" i="47"/>
  <c r="V30" i="47"/>
  <c r="Q30" i="47"/>
  <c r="AD26" i="47"/>
  <c r="Z26" i="47"/>
  <c r="V26" i="47"/>
  <c r="Q26" i="47"/>
  <c r="AC25" i="47"/>
  <c r="Y25" i="47"/>
  <c r="U25" i="47"/>
  <c r="B16" i="47"/>
  <c r="C16" i="47"/>
  <c r="D16" i="47" s="1"/>
  <c r="F16" i="47"/>
  <c r="M34" i="47" l="1"/>
  <c r="O34" i="47"/>
  <c r="M39" i="47"/>
  <c r="O39" i="47"/>
  <c r="O36" i="47"/>
  <c r="M36" i="47"/>
  <c r="M42" i="47"/>
  <c r="O42" i="47"/>
  <c r="M35" i="47"/>
  <c r="O35" i="47"/>
  <c r="M37" i="47"/>
  <c r="O37" i="47"/>
  <c r="O41" i="47"/>
  <c r="M41" i="47"/>
  <c r="M33" i="47"/>
  <c r="O33" i="47"/>
  <c r="M38" i="47"/>
  <c r="O38" i="47"/>
  <c r="O40" i="47"/>
  <c r="M40" i="47"/>
  <c r="M26" i="47"/>
  <c r="O26" i="47"/>
  <c r="O24" i="47"/>
  <c r="M24" i="47"/>
  <c r="M23" i="47"/>
  <c r="O23" i="47"/>
  <c r="M30" i="47"/>
  <c r="O30" i="47"/>
  <c r="M31" i="47"/>
  <c r="O31" i="47"/>
  <c r="M27" i="47"/>
  <c r="O27" i="47"/>
  <c r="M25" i="47"/>
  <c r="O25" i="47"/>
  <c r="E16" i="47"/>
  <c r="AF16" i="47" s="1"/>
  <c r="AD16" i="47"/>
  <c r="X16" i="47"/>
  <c r="AB16" i="47"/>
  <c r="V16" i="47"/>
  <c r="AA16" i="47"/>
  <c r="T16" i="47"/>
  <c r="AE16" i="47"/>
  <c r="Z16" i="47"/>
  <c r="S16" i="47"/>
  <c r="W16" i="47"/>
  <c r="G16" i="47"/>
  <c r="Q16" i="47"/>
  <c r="R16" i="47" s="1"/>
  <c r="AC16" i="47"/>
  <c r="Y16" i="47"/>
  <c r="U16" i="47"/>
  <c r="I16" i="47"/>
  <c r="H16" i="47" l="1"/>
  <c r="K16" i="47"/>
  <c r="AL10" i="16"/>
  <c r="AM10" i="16"/>
  <c r="M16" i="47" l="1"/>
  <c r="O16" i="47"/>
  <c r="E52" i="1"/>
  <c r="D52" i="1" s="1"/>
  <c r="T11" i="51"/>
  <c r="K52" i="1" l="1"/>
  <c r="R52" i="1" s="1"/>
  <c r="X52" i="1"/>
  <c r="AB52" i="1"/>
  <c r="AC52" i="1"/>
  <c r="AA52" i="1"/>
  <c r="O52" i="1"/>
  <c r="B17" i="47"/>
  <c r="B18" i="47"/>
  <c r="B19" i="47"/>
  <c r="B20" i="47"/>
  <c r="F17" i="47"/>
  <c r="F18" i="47"/>
  <c r="F19" i="47"/>
  <c r="F20" i="47"/>
  <c r="C20" i="47"/>
  <c r="D20" i="47" s="1"/>
  <c r="C18" i="47"/>
  <c r="D18" i="47" s="1"/>
  <c r="C19" i="47"/>
  <c r="D19" i="47" s="1"/>
  <c r="C17" i="47"/>
  <c r="D17" i="47" s="1"/>
  <c r="M52" i="1" l="1"/>
  <c r="T52" i="1"/>
  <c r="I17" i="47"/>
  <c r="I19" i="47"/>
  <c r="R19" i="47"/>
  <c r="H19" i="47"/>
  <c r="E20" i="47"/>
  <c r="AF20" i="47" s="1"/>
  <c r="I18" i="47"/>
  <c r="AE17" i="47"/>
  <c r="W17" i="47"/>
  <c r="G17" i="47"/>
  <c r="X17" i="47"/>
  <c r="G18" i="47"/>
  <c r="AA17" i="47"/>
  <c r="S17" i="47"/>
  <c r="AB17" i="47"/>
  <c r="T17" i="47"/>
  <c r="W18" i="47"/>
  <c r="AE18" i="47"/>
  <c r="X18" i="47"/>
  <c r="AA18" i="47"/>
  <c r="S18" i="47"/>
  <c r="W20" i="47"/>
  <c r="AB18" i="47"/>
  <c r="T18" i="47"/>
  <c r="AE19" i="47"/>
  <c r="AD18" i="47"/>
  <c r="Z18" i="47"/>
  <c r="V18" i="47"/>
  <c r="Q18" i="47"/>
  <c r="R18" i="47" s="1"/>
  <c r="E18" i="47"/>
  <c r="AF18" i="47" s="1"/>
  <c r="AE20" i="47"/>
  <c r="W19" i="47"/>
  <c r="AC18" i="47"/>
  <c r="Y18" i="47"/>
  <c r="U18" i="47"/>
  <c r="AA20" i="47"/>
  <c r="AA19" i="47"/>
  <c r="S19" i="47"/>
  <c r="AC20" i="47"/>
  <c r="Y20" i="47"/>
  <c r="U20" i="47"/>
  <c r="I20" i="47"/>
  <c r="AB20" i="47"/>
  <c r="X20" i="47"/>
  <c r="T20" i="47"/>
  <c r="G20" i="47"/>
  <c r="AB19" i="47"/>
  <c r="T19" i="47"/>
  <c r="S20" i="47"/>
  <c r="AD20" i="47"/>
  <c r="Z20" i="47"/>
  <c r="V20" i="47"/>
  <c r="Q20" i="47"/>
  <c r="R20" i="47" s="1"/>
  <c r="X19" i="47"/>
  <c r="G19" i="47"/>
  <c r="K19" i="47" s="1"/>
  <c r="AD19" i="47"/>
  <c r="Z19" i="47"/>
  <c r="V19" i="47"/>
  <c r="Q19" i="47"/>
  <c r="E19" i="47"/>
  <c r="AF19" i="47" s="1"/>
  <c r="AD17" i="47"/>
  <c r="Z17" i="47"/>
  <c r="V17" i="47"/>
  <c r="Q17" i="47"/>
  <c r="R17" i="47" s="1"/>
  <c r="E17" i="47"/>
  <c r="AF17" i="47" s="1"/>
  <c r="AC19" i="47"/>
  <c r="Y19" i="47"/>
  <c r="U19" i="47"/>
  <c r="AC17" i="47"/>
  <c r="Y17" i="47"/>
  <c r="U17" i="47"/>
  <c r="BJ27" i="60"/>
  <c r="BK27" i="60" s="1"/>
  <c r="BL27" i="60" s="1"/>
  <c r="BM27" i="60" s="1"/>
  <c r="BN27" i="60" s="1"/>
  <c r="BO27" i="60" s="1"/>
  <c r="BP27" i="60" s="1"/>
  <c r="BQ27" i="60" s="1"/>
  <c r="BR27" i="60" s="1"/>
  <c r="BS27" i="60" s="1"/>
  <c r="BT27" i="60" s="1"/>
  <c r="BH27" i="60"/>
  <c r="E26" i="60"/>
  <c r="C28" i="60"/>
  <c r="E28" i="60"/>
  <c r="F28" i="60"/>
  <c r="G28" i="60"/>
  <c r="H28" i="60"/>
  <c r="C29" i="60"/>
  <c r="D29" i="60"/>
  <c r="D256" i="60" s="1"/>
  <c r="E29" i="60"/>
  <c r="F29" i="60"/>
  <c r="G29" i="60"/>
  <c r="H29" i="60"/>
  <c r="C30" i="60"/>
  <c r="E30" i="60"/>
  <c r="F30" i="60"/>
  <c r="G30" i="60"/>
  <c r="H30" i="60"/>
  <c r="C31" i="60"/>
  <c r="E31" i="60"/>
  <c r="F31" i="60"/>
  <c r="G31" i="60"/>
  <c r="H31" i="60"/>
  <c r="C32" i="60"/>
  <c r="E32" i="60"/>
  <c r="F32" i="60"/>
  <c r="G32" i="60"/>
  <c r="H32" i="60"/>
  <c r="C33" i="60"/>
  <c r="E33" i="60"/>
  <c r="F33" i="60"/>
  <c r="G33" i="60"/>
  <c r="H33" i="60"/>
  <c r="E11" i="60"/>
  <c r="I29" i="60" l="1"/>
  <c r="I32" i="60"/>
  <c r="I28" i="60"/>
  <c r="I30" i="60"/>
  <c r="I31" i="60"/>
  <c r="I33" i="60"/>
  <c r="O19" i="47"/>
  <c r="M19" i="47"/>
  <c r="H20" i="47"/>
  <c r="K20" i="47"/>
  <c r="H18" i="47"/>
  <c r="K18" i="47"/>
  <c r="H17" i="47"/>
  <c r="K17" i="47"/>
  <c r="D30" i="60"/>
  <c r="D257" i="60" s="1"/>
  <c r="P28" i="60"/>
  <c r="AD28" i="60" s="1"/>
  <c r="Y33" i="60"/>
  <c r="P33" i="60"/>
  <c r="AD33" i="60" s="1"/>
  <c r="AC32" i="60"/>
  <c r="Y32" i="60"/>
  <c r="P32" i="60"/>
  <c r="AD32" i="60" s="1"/>
  <c r="Y29" i="60"/>
  <c r="AC28" i="60"/>
  <c r="P30" i="60"/>
  <c r="AD30" i="60" s="1"/>
  <c r="P29" i="60"/>
  <c r="AD29" i="60" s="1"/>
  <c r="Y28" i="60"/>
  <c r="AC31" i="60"/>
  <c r="Y31" i="60"/>
  <c r="AC30" i="60"/>
  <c r="AC33" i="60"/>
  <c r="P31" i="60"/>
  <c r="AD31" i="60" s="1"/>
  <c r="Y30" i="60"/>
  <c r="AC29" i="60"/>
  <c r="AB33" i="60"/>
  <c r="X33" i="60"/>
  <c r="V33" i="60"/>
  <c r="AB32" i="60"/>
  <c r="X32" i="60"/>
  <c r="V32" i="60"/>
  <c r="AB31" i="60"/>
  <c r="X31" i="60"/>
  <c r="V31" i="60"/>
  <c r="AB30" i="60"/>
  <c r="X30" i="60"/>
  <c r="V30" i="60"/>
  <c r="AB29" i="60"/>
  <c r="X29" i="60"/>
  <c r="V29" i="60"/>
  <c r="AB28" i="60"/>
  <c r="X28" i="60"/>
  <c r="V28" i="60"/>
  <c r="AE33" i="60"/>
  <c r="AA33" i="60"/>
  <c r="W33" i="60"/>
  <c r="J33" i="60"/>
  <c r="L33" i="60" s="1"/>
  <c r="N33" i="60" s="1"/>
  <c r="AE32" i="60"/>
  <c r="AA32" i="60"/>
  <c r="W32" i="60"/>
  <c r="J32" i="60"/>
  <c r="L32" i="60" s="1"/>
  <c r="N32" i="60" s="1"/>
  <c r="AE31" i="60"/>
  <c r="AA31" i="60"/>
  <c r="W31" i="60"/>
  <c r="J31" i="60"/>
  <c r="L31" i="60" s="1"/>
  <c r="N31" i="60" s="1"/>
  <c r="AE30" i="60"/>
  <c r="AA30" i="60"/>
  <c r="W30" i="60"/>
  <c r="J30" i="60"/>
  <c r="L30" i="60" s="1"/>
  <c r="N30" i="60" s="1"/>
  <c r="AE29" i="60"/>
  <c r="AA29" i="60"/>
  <c r="W29" i="60"/>
  <c r="J29" i="60"/>
  <c r="L29" i="60" s="1"/>
  <c r="N29" i="60" s="1"/>
  <c r="AE28" i="60"/>
  <c r="AA28" i="60"/>
  <c r="W28" i="60"/>
  <c r="J28" i="60"/>
  <c r="L28" i="60" s="1"/>
  <c r="N28" i="60" s="1"/>
  <c r="Z33" i="60"/>
  <c r="Z32" i="60"/>
  <c r="Z31" i="60"/>
  <c r="Z30" i="60"/>
  <c r="Z29" i="60"/>
  <c r="Z28" i="60"/>
  <c r="B23" i="35"/>
  <c r="B36" i="35" s="1"/>
  <c r="B24" i="35"/>
  <c r="B37" i="35" s="1"/>
  <c r="B25" i="35"/>
  <c r="B38" i="35" s="1"/>
  <c r="B26" i="35"/>
  <c r="B39" i="35" s="1"/>
  <c r="B27" i="35"/>
  <c r="B40" i="35" s="1"/>
  <c r="B28" i="35"/>
  <c r="B41" i="35" s="1"/>
  <c r="B29" i="35"/>
  <c r="B42" i="35" s="1"/>
  <c r="B30" i="35"/>
  <c r="B43" i="35" s="1"/>
  <c r="B31" i="35"/>
  <c r="B44" i="35" s="1"/>
  <c r="B32" i="35"/>
  <c r="B45" i="35" s="1"/>
  <c r="B33" i="35"/>
  <c r="B46" i="35" s="1"/>
  <c r="B22" i="35"/>
  <c r="B35" i="35" s="1"/>
  <c r="M18" i="47" l="1"/>
  <c r="O18" i="47"/>
  <c r="M20" i="47"/>
  <c r="O20" i="47"/>
  <c r="M17" i="47"/>
  <c r="O17" i="47"/>
  <c r="R33" i="60"/>
  <c r="T33" i="60"/>
  <c r="R31" i="60"/>
  <c r="T31" i="60"/>
  <c r="R29" i="60"/>
  <c r="T29" i="60"/>
  <c r="T28" i="60"/>
  <c r="R28" i="60"/>
  <c r="R30" i="60"/>
  <c r="T30" i="60"/>
  <c r="R32" i="60"/>
  <c r="T32" i="60"/>
  <c r="D31" i="60"/>
  <c r="D258" i="60" s="1"/>
  <c r="D32" i="60" l="1"/>
  <c r="D259" i="60" s="1"/>
  <c r="H4" i="62"/>
  <c r="AE97" i="62"/>
  <c r="I65" i="62"/>
  <c r="F65" i="62"/>
  <c r="G65" i="62" s="1"/>
  <c r="E65" i="62"/>
  <c r="C65" i="62"/>
  <c r="I64" i="62"/>
  <c r="F64" i="62"/>
  <c r="G64" i="62" s="1"/>
  <c r="E64" i="62"/>
  <c r="C64" i="62"/>
  <c r="I63" i="62"/>
  <c r="F63" i="62"/>
  <c r="G63" i="62" s="1"/>
  <c r="E63" i="62"/>
  <c r="C63" i="62"/>
  <c r="I62" i="62"/>
  <c r="F62" i="62"/>
  <c r="G62" i="62" s="1"/>
  <c r="E62" i="62"/>
  <c r="C62" i="62"/>
  <c r="I61" i="62"/>
  <c r="F61" i="62"/>
  <c r="G61" i="62" s="1"/>
  <c r="E61" i="62"/>
  <c r="C61" i="62"/>
  <c r="I60" i="62"/>
  <c r="F60" i="62"/>
  <c r="G60" i="62" s="1"/>
  <c r="E60" i="62"/>
  <c r="C60" i="62"/>
  <c r="I59" i="62"/>
  <c r="F59" i="62"/>
  <c r="G59" i="62" s="1"/>
  <c r="E59" i="62"/>
  <c r="C59" i="62"/>
  <c r="I58" i="62"/>
  <c r="F58" i="62"/>
  <c r="G58" i="62" s="1"/>
  <c r="E58" i="62"/>
  <c r="C58" i="62"/>
  <c r="I57" i="62"/>
  <c r="F57" i="62"/>
  <c r="G57" i="62" s="1"/>
  <c r="E57" i="62"/>
  <c r="C57" i="62"/>
  <c r="I56" i="62"/>
  <c r="F56" i="62"/>
  <c r="G56" i="62" s="1"/>
  <c r="E56" i="62"/>
  <c r="C56" i="62"/>
  <c r="I55" i="62"/>
  <c r="F55" i="62"/>
  <c r="G55" i="62" s="1"/>
  <c r="E55" i="62"/>
  <c r="C55" i="62"/>
  <c r="I54" i="62"/>
  <c r="F54" i="62"/>
  <c r="G54" i="62" s="1"/>
  <c r="E54" i="62"/>
  <c r="C54" i="62"/>
  <c r="I53" i="62"/>
  <c r="F53" i="62"/>
  <c r="G53" i="62" s="1"/>
  <c r="E53" i="62"/>
  <c r="C53" i="62"/>
  <c r="I52" i="62"/>
  <c r="F52" i="62"/>
  <c r="G52" i="62" s="1"/>
  <c r="E52" i="62"/>
  <c r="C52" i="62"/>
  <c r="I51" i="62"/>
  <c r="F51" i="62"/>
  <c r="G51" i="62" s="1"/>
  <c r="E51" i="62"/>
  <c r="C51" i="62"/>
  <c r="I50" i="62"/>
  <c r="F50" i="62"/>
  <c r="G50" i="62" s="1"/>
  <c r="E50" i="62"/>
  <c r="C50" i="62"/>
  <c r="I49" i="62"/>
  <c r="F49" i="62"/>
  <c r="G49" i="62" s="1"/>
  <c r="E49" i="62"/>
  <c r="C49" i="62"/>
  <c r="I48" i="62"/>
  <c r="F48" i="62"/>
  <c r="G48" i="62" s="1"/>
  <c r="E48" i="62"/>
  <c r="C48" i="62"/>
  <c r="I47" i="62"/>
  <c r="F47" i="62"/>
  <c r="G47" i="62" s="1"/>
  <c r="E47" i="62"/>
  <c r="C47" i="62"/>
  <c r="I46" i="62"/>
  <c r="F46" i="62"/>
  <c r="G46" i="62" s="1"/>
  <c r="E46" i="62"/>
  <c r="C46" i="62"/>
  <c r="I45" i="62"/>
  <c r="F45" i="62"/>
  <c r="G45" i="62" s="1"/>
  <c r="E45" i="62"/>
  <c r="C45" i="62"/>
  <c r="I44" i="62"/>
  <c r="F44" i="62"/>
  <c r="G44" i="62" s="1"/>
  <c r="E44" i="62"/>
  <c r="C44" i="62"/>
  <c r="I43" i="62"/>
  <c r="F43" i="62"/>
  <c r="G43" i="62" s="1"/>
  <c r="E43" i="62"/>
  <c r="C43" i="62"/>
  <c r="I36" i="62"/>
  <c r="F36" i="62"/>
  <c r="G36" i="62" s="1"/>
  <c r="E36" i="62"/>
  <c r="C36" i="62"/>
  <c r="I35" i="62"/>
  <c r="F35" i="62"/>
  <c r="G35" i="62" s="1"/>
  <c r="E35" i="62"/>
  <c r="C35" i="62"/>
  <c r="I34" i="62"/>
  <c r="F34" i="62"/>
  <c r="G34" i="62" s="1"/>
  <c r="E34" i="62"/>
  <c r="C34" i="62"/>
  <c r="I33" i="62"/>
  <c r="F33" i="62"/>
  <c r="G33" i="62" s="1"/>
  <c r="E33" i="62"/>
  <c r="C33" i="62"/>
  <c r="I32" i="62"/>
  <c r="F32" i="62"/>
  <c r="G32" i="62" s="1"/>
  <c r="E32" i="62"/>
  <c r="C32" i="62"/>
  <c r="I31" i="62"/>
  <c r="F31" i="62"/>
  <c r="G31" i="62" s="1"/>
  <c r="E31" i="62"/>
  <c r="C31" i="62"/>
  <c r="I30" i="62"/>
  <c r="F30" i="62"/>
  <c r="G30" i="62" s="1"/>
  <c r="E30" i="62"/>
  <c r="C30" i="62"/>
  <c r="I29" i="62"/>
  <c r="F29" i="62"/>
  <c r="G29" i="62" s="1"/>
  <c r="E29" i="62"/>
  <c r="C29" i="62"/>
  <c r="I28" i="62"/>
  <c r="F28" i="62"/>
  <c r="G28" i="62" s="1"/>
  <c r="E28" i="62"/>
  <c r="C28" i="62"/>
  <c r="I27" i="62"/>
  <c r="F27" i="62"/>
  <c r="G27" i="62" s="1"/>
  <c r="E27" i="62"/>
  <c r="C27" i="62"/>
  <c r="I26" i="62"/>
  <c r="F26" i="62"/>
  <c r="G26" i="62" s="1"/>
  <c r="E26" i="62"/>
  <c r="C26" i="62"/>
  <c r="I25" i="62"/>
  <c r="F25" i="62"/>
  <c r="G25" i="62" s="1"/>
  <c r="E25" i="62"/>
  <c r="C25" i="62"/>
  <c r="I24" i="62"/>
  <c r="F24" i="62"/>
  <c r="G24" i="62" s="1"/>
  <c r="E24" i="62"/>
  <c r="C24" i="62"/>
  <c r="I23" i="62"/>
  <c r="F23" i="62"/>
  <c r="G23" i="62" s="1"/>
  <c r="E23" i="62"/>
  <c r="C23" i="62"/>
  <c r="I22" i="62"/>
  <c r="F22" i="62"/>
  <c r="G22" i="62" s="1"/>
  <c r="E22" i="62"/>
  <c r="C22" i="62"/>
  <c r="I21" i="62"/>
  <c r="F21" i="62"/>
  <c r="G21" i="62" s="1"/>
  <c r="E21" i="62"/>
  <c r="C21" i="62"/>
  <c r="I20" i="62"/>
  <c r="F20" i="62"/>
  <c r="G20" i="62" s="1"/>
  <c r="E20" i="62"/>
  <c r="C20" i="62"/>
  <c r="I19" i="62"/>
  <c r="F19" i="62"/>
  <c r="G19" i="62" s="1"/>
  <c r="E19" i="62"/>
  <c r="C19" i="62"/>
  <c r="I18" i="62"/>
  <c r="F18" i="62"/>
  <c r="G18" i="62" s="1"/>
  <c r="E18" i="62"/>
  <c r="C18" i="62"/>
  <c r="I17" i="62"/>
  <c r="F17" i="62"/>
  <c r="G17" i="62" s="1"/>
  <c r="E17" i="62"/>
  <c r="C17" i="62"/>
  <c r="I16" i="62"/>
  <c r="F16" i="62"/>
  <c r="G16" i="62" s="1"/>
  <c r="E16" i="62"/>
  <c r="C16" i="62"/>
  <c r="I15" i="62"/>
  <c r="F15" i="62"/>
  <c r="G15" i="62" s="1"/>
  <c r="E15" i="62"/>
  <c r="C15" i="62"/>
  <c r="I14" i="62"/>
  <c r="F14" i="62"/>
  <c r="G14" i="62" s="1"/>
  <c r="E14" i="62"/>
  <c r="C14" i="62"/>
  <c r="I13" i="62"/>
  <c r="F13" i="62"/>
  <c r="G13" i="62" s="1"/>
  <c r="E13" i="62"/>
  <c r="C13" i="62"/>
  <c r="N48" i="62" l="1"/>
  <c r="AD48" i="62" s="1"/>
  <c r="N50" i="62"/>
  <c r="AD50" i="62" s="1"/>
  <c r="N52" i="62"/>
  <c r="AD52" i="62" s="1"/>
  <c r="N54" i="62"/>
  <c r="AD54" i="62" s="1"/>
  <c r="N56" i="62"/>
  <c r="N58" i="62"/>
  <c r="N60" i="62"/>
  <c r="AD60" i="62" s="1"/>
  <c r="N62" i="62"/>
  <c r="N64" i="62"/>
  <c r="N47" i="62"/>
  <c r="AD47" i="62" s="1"/>
  <c r="AB45" i="62"/>
  <c r="N49" i="62"/>
  <c r="N51" i="62"/>
  <c r="AD51" i="62" s="1"/>
  <c r="J49" i="62"/>
  <c r="N53" i="62"/>
  <c r="AD53" i="62" s="1"/>
  <c r="N55" i="62"/>
  <c r="AD55" i="62" s="1"/>
  <c r="AB53" i="62"/>
  <c r="N57" i="62"/>
  <c r="AD57" i="62" s="1"/>
  <c r="N59" i="62"/>
  <c r="AD59" i="62" s="1"/>
  <c r="V57" i="62"/>
  <c r="N61" i="62"/>
  <c r="AD61" i="62" s="1"/>
  <c r="N63" i="62"/>
  <c r="AD63" i="62" s="1"/>
  <c r="AB61" i="62"/>
  <c r="N65" i="62"/>
  <c r="AD65" i="62" s="1"/>
  <c r="N69" i="62"/>
  <c r="L16" i="62"/>
  <c r="AA20" i="62"/>
  <c r="L24" i="62"/>
  <c r="W26" i="62"/>
  <c r="AA28" i="62"/>
  <c r="W34" i="62"/>
  <c r="D33" i="60"/>
  <c r="D260" i="60" s="1"/>
  <c r="W57" i="62"/>
  <c r="H57" i="62"/>
  <c r="AE57" i="62" s="1"/>
  <c r="J57" i="62"/>
  <c r="Z45" i="62"/>
  <c r="J45" i="62"/>
  <c r="AA24" i="62"/>
  <c r="AA36" i="62"/>
  <c r="L32" i="62"/>
  <c r="J61" i="62"/>
  <c r="W20" i="62"/>
  <c r="V49" i="62"/>
  <c r="Z53" i="62"/>
  <c r="L36" i="62"/>
  <c r="H49" i="62"/>
  <c r="AE49" i="62" s="1"/>
  <c r="W49" i="62"/>
  <c r="AB57" i="62"/>
  <c r="AB49" i="62"/>
  <c r="L20" i="62"/>
  <c r="J53" i="62"/>
  <c r="Z61" i="62"/>
  <c r="AB22" i="62"/>
  <c r="Z27" i="62"/>
  <c r="I179" i="62"/>
  <c r="AB18" i="62"/>
  <c r="Z23" i="62"/>
  <c r="AB16" i="62"/>
  <c r="AA16" i="62"/>
  <c r="W18" i="62"/>
  <c r="AB32" i="62"/>
  <c r="AA32" i="62"/>
  <c r="AB46" i="62"/>
  <c r="AA47" i="62"/>
  <c r="Z48" i="62"/>
  <c r="AB54" i="62"/>
  <c r="AA55" i="62"/>
  <c r="Z56" i="62"/>
  <c r="AB62" i="62"/>
  <c r="AA63" i="62"/>
  <c r="Z64" i="62"/>
  <c r="Z25" i="62"/>
  <c r="AB28" i="62"/>
  <c r="W28" i="62"/>
  <c r="L28" i="62"/>
  <c r="AB34" i="62"/>
  <c r="I123" i="62"/>
  <c r="Z13" i="62"/>
  <c r="Z29" i="62"/>
  <c r="AC45" i="62"/>
  <c r="W45" i="62"/>
  <c r="H45" i="62"/>
  <c r="AE45" i="62" s="1"/>
  <c r="V45" i="62"/>
  <c r="AC53" i="62"/>
  <c r="W53" i="62"/>
  <c r="H53" i="62"/>
  <c r="AE53" i="62" s="1"/>
  <c r="V53" i="62"/>
  <c r="AC61" i="62"/>
  <c r="W61" i="62"/>
  <c r="H61" i="62"/>
  <c r="AE61" i="62" s="1"/>
  <c r="V61" i="62"/>
  <c r="AB14" i="62"/>
  <c r="Z19" i="62"/>
  <c r="AB24" i="62"/>
  <c r="AB26" i="62"/>
  <c r="AB30" i="62"/>
  <c r="Z35" i="62"/>
  <c r="AC49" i="62"/>
  <c r="Z49" i="62"/>
  <c r="AC57" i="62"/>
  <c r="Z57" i="62"/>
  <c r="AE181" i="62"/>
  <c r="AD320" i="62"/>
  <c r="Z15" i="62"/>
  <c r="Z17" i="62"/>
  <c r="AB20" i="62"/>
  <c r="Z21" i="62"/>
  <c r="Z31" i="62"/>
  <c r="Z33" i="62"/>
  <c r="AB36" i="62"/>
  <c r="AA43" i="62"/>
  <c r="Z44" i="62"/>
  <c r="AB50" i="62"/>
  <c r="AA51" i="62"/>
  <c r="Z52" i="62"/>
  <c r="AB58" i="62"/>
  <c r="AA59" i="62"/>
  <c r="Z60" i="62"/>
  <c r="I374" i="62"/>
  <c r="W14" i="62"/>
  <c r="W22" i="62"/>
  <c r="W30" i="62"/>
  <c r="V43" i="62"/>
  <c r="AB43" i="62"/>
  <c r="W46" i="62"/>
  <c r="V47" i="62"/>
  <c r="AB47" i="62"/>
  <c r="W50" i="62"/>
  <c r="V51" i="62"/>
  <c r="AB51" i="62"/>
  <c r="W54" i="62"/>
  <c r="V55" i="62"/>
  <c r="AB55" i="62"/>
  <c r="W58" i="62"/>
  <c r="V59" i="62"/>
  <c r="AB59" i="62"/>
  <c r="W62" i="62"/>
  <c r="V63" i="62"/>
  <c r="AB63" i="62"/>
  <c r="AC65" i="62"/>
  <c r="AB65" i="62"/>
  <c r="W65" i="62"/>
  <c r="J65" i="62"/>
  <c r="Z65" i="62"/>
  <c r="V65" i="62"/>
  <c r="H65" i="62"/>
  <c r="AE65" i="62" s="1"/>
  <c r="AA65" i="62"/>
  <c r="AD236" i="62"/>
  <c r="AA14" i="62"/>
  <c r="W16" i="62"/>
  <c r="L18" i="62"/>
  <c r="AA22" i="62"/>
  <c r="W24" i="62"/>
  <c r="L26" i="62"/>
  <c r="AA30" i="62"/>
  <c r="W32" i="62"/>
  <c r="L34" i="62"/>
  <c r="H43" i="62"/>
  <c r="AE43" i="62" s="1"/>
  <c r="AA45" i="62"/>
  <c r="AA46" i="62"/>
  <c r="H47" i="62"/>
  <c r="AE47" i="62" s="1"/>
  <c r="AA49" i="62"/>
  <c r="AA50" i="62"/>
  <c r="H51" i="62"/>
  <c r="AE51" i="62" s="1"/>
  <c r="AA53" i="62"/>
  <c r="AA54" i="62"/>
  <c r="H55" i="62"/>
  <c r="AE55" i="62" s="1"/>
  <c r="AA57" i="62"/>
  <c r="AA58" i="62"/>
  <c r="H59" i="62"/>
  <c r="AE59" i="62" s="1"/>
  <c r="AA61" i="62"/>
  <c r="AA62" i="62"/>
  <c r="H63" i="62"/>
  <c r="AE63" i="62" s="1"/>
  <c r="L65" i="62"/>
  <c r="X43" i="62"/>
  <c r="X47" i="62"/>
  <c r="X51" i="62"/>
  <c r="X55" i="62"/>
  <c r="X59" i="62"/>
  <c r="X63" i="62"/>
  <c r="AE153" i="62"/>
  <c r="L14" i="62"/>
  <c r="AA18" i="62"/>
  <c r="L22" i="62"/>
  <c r="AA26" i="62"/>
  <c r="L30" i="62"/>
  <c r="AA34" i="62"/>
  <c r="W36" i="62"/>
  <c r="J43" i="62"/>
  <c r="Z43" i="62"/>
  <c r="L45" i="62"/>
  <c r="X45" i="62"/>
  <c r="L46" i="62"/>
  <c r="J47" i="62"/>
  <c r="Z47" i="62"/>
  <c r="L49" i="62"/>
  <c r="X49" i="62"/>
  <c r="L50" i="62"/>
  <c r="J51" i="62"/>
  <c r="Z51" i="62"/>
  <c r="L53" i="62"/>
  <c r="X53" i="62"/>
  <c r="L54" i="62"/>
  <c r="J55" i="62"/>
  <c r="Z55" i="62"/>
  <c r="L57" i="62"/>
  <c r="X57" i="62"/>
  <c r="L58" i="62"/>
  <c r="J59" i="62"/>
  <c r="Z59" i="62"/>
  <c r="L61" i="62"/>
  <c r="X61" i="62"/>
  <c r="L62" i="62"/>
  <c r="J63" i="62"/>
  <c r="Z63" i="62"/>
  <c r="X65" i="62"/>
  <c r="AE125" i="62"/>
  <c r="AD292" i="62"/>
  <c r="AE404" i="62"/>
  <c r="L13" i="62"/>
  <c r="W13" i="62"/>
  <c r="AA13" i="62"/>
  <c r="N14" i="62"/>
  <c r="AD14" i="62" s="1"/>
  <c r="Y14" i="62"/>
  <c r="AC14" i="62"/>
  <c r="L15" i="62"/>
  <c r="W15" i="62"/>
  <c r="AA15" i="62"/>
  <c r="N16" i="62"/>
  <c r="AD16" i="62" s="1"/>
  <c r="Y16" i="62"/>
  <c r="AC16" i="62"/>
  <c r="L17" i="62"/>
  <c r="W17" i="62"/>
  <c r="AA17" i="62"/>
  <c r="N18" i="62"/>
  <c r="AD18" i="62" s="1"/>
  <c r="Y18" i="62"/>
  <c r="AC18" i="62"/>
  <c r="L19" i="62"/>
  <c r="W19" i="62"/>
  <c r="AA19" i="62"/>
  <c r="N20" i="62"/>
  <c r="AD20" i="62" s="1"/>
  <c r="Y20" i="62"/>
  <c r="AC20" i="62"/>
  <c r="L21" i="62"/>
  <c r="W21" i="62"/>
  <c r="AA21" i="62"/>
  <c r="N22" i="62"/>
  <c r="AD22" i="62" s="1"/>
  <c r="Y22" i="62"/>
  <c r="AC22" i="62"/>
  <c r="L23" i="62"/>
  <c r="W23" i="62"/>
  <c r="AA23" i="62"/>
  <c r="N24" i="62"/>
  <c r="AD24" i="62" s="1"/>
  <c r="Y24" i="62"/>
  <c r="AC24" i="62"/>
  <c r="L25" i="62"/>
  <c r="W25" i="62"/>
  <c r="AA25" i="62"/>
  <c r="N26" i="62"/>
  <c r="AD26" i="62" s="1"/>
  <c r="Y26" i="62"/>
  <c r="AC26" i="62"/>
  <c r="L27" i="62"/>
  <c r="W27" i="62"/>
  <c r="AA27" i="62"/>
  <c r="N28" i="62"/>
  <c r="AD28" i="62" s="1"/>
  <c r="Y28" i="62"/>
  <c r="AC28" i="62"/>
  <c r="L29" i="62"/>
  <c r="W29" i="62"/>
  <c r="AA29" i="62"/>
  <c r="N30" i="62"/>
  <c r="AD30" i="62" s="1"/>
  <c r="Y30" i="62"/>
  <c r="AC30" i="62"/>
  <c r="L31" i="62"/>
  <c r="W31" i="62"/>
  <c r="AA31" i="62"/>
  <c r="N32" i="62"/>
  <c r="AD32" i="62" s="1"/>
  <c r="Y32" i="62"/>
  <c r="AC32" i="62"/>
  <c r="L33" i="62"/>
  <c r="W33" i="62"/>
  <c r="AA33" i="62"/>
  <c r="N34" i="62"/>
  <c r="AD34" i="62" s="1"/>
  <c r="Y34" i="62"/>
  <c r="AC34" i="62"/>
  <c r="L35" i="62"/>
  <c r="W35" i="62"/>
  <c r="AA35" i="62"/>
  <c r="N36" i="62"/>
  <c r="AD36" i="62" s="1"/>
  <c r="Y36" i="62"/>
  <c r="AC36" i="62"/>
  <c r="L44" i="62"/>
  <c r="W44" i="62"/>
  <c r="AA44" i="62"/>
  <c r="AD46" i="62"/>
  <c r="Y46" i="62"/>
  <c r="AC46" i="62"/>
  <c r="L48" i="62"/>
  <c r="W48" i="62"/>
  <c r="AA48" i="62"/>
  <c r="Y50" i="62"/>
  <c r="AC50" i="62"/>
  <c r="L52" i="62"/>
  <c r="W52" i="62"/>
  <c r="AA52" i="62"/>
  <c r="Y54" i="62"/>
  <c r="AC54" i="62"/>
  <c r="L56" i="62"/>
  <c r="W56" i="62"/>
  <c r="AA56" i="62"/>
  <c r="AD58" i="62"/>
  <c r="Y58" i="62"/>
  <c r="AC58" i="62"/>
  <c r="L60" i="62"/>
  <c r="W60" i="62"/>
  <c r="AA60" i="62"/>
  <c r="AD62" i="62"/>
  <c r="Y62" i="62"/>
  <c r="AC62" i="62"/>
  <c r="L64" i="62"/>
  <c r="W64" i="62"/>
  <c r="AA64" i="62"/>
  <c r="AE208" i="62"/>
  <c r="H13" i="62"/>
  <c r="AE13" i="62" s="1"/>
  <c r="V13" i="62"/>
  <c r="X13" i="62"/>
  <c r="AB13" i="62"/>
  <c r="J14" i="62"/>
  <c r="Z14" i="62"/>
  <c r="H15" i="62"/>
  <c r="AE15" i="62" s="1"/>
  <c r="V15" i="62"/>
  <c r="X15" i="62"/>
  <c r="AB15" i="62"/>
  <c r="J16" i="62"/>
  <c r="Z16" i="62"/>
  <c r="H17" i="62"/>
  <c r="AE17" i="62" s="1"/>
  <c r="V17" i="62"/>
  <c r="X17" i="62"/>
  <c r="AB17" i="62"/>
  <c r="J18" i="62"/>
  <c r="Z18" i="62"/>
  <c r="H19" i="62"/>
  <c r="AE19" i="62" s="1"/>
  <c r="V19" i="62"/>
  <c r="X19" i="62"/>
  <c r="AB19" i="62"/>
  <c r="J20" i="62"/>
  <c r="Z20" i="62"/>
  <c r="H21" i="62"/>
  <c r="AE21" i="62" s="1"/>
  <c r="V21" i="62"/>
  <c r="X21" i="62"/>
  <c r="AB21" i="62"/>
  <c r="J22" i="62"/>
  <c r="Z22" i="62"/>
  <c r="H23" i="62"/>
  <c r="AE23" i="62" s="1"/>
  <c r="V23" i="62"/>
  <c r="X23" i="62"/>
  <c r="AB23" i="62"/>
  <c r="J24" i="62"/>
  <c r="Z24" i="62"/>
  <c r="H25" i="62"/>
  <c r="AE25" i="62" s="1"/>
  <c r="V25" i="62"/>
  <c r="X25" i="62"/>
  <c r="AB25" i="62"/>
  <c r="J26" i="62"/>
  <c r="Z26" i="62"/>
  <c r="H27" i="62"/>
  <c r="AE27" i="62" s="1"/>
  <c r="V27" i="62"/>
  <c r="X27" i="62"/>
  <c r="AB27" i="62"/>
  <c r="J28" i="62"/>
  <c r="Z28" i="62"/>
  <c r="H29" i="62"/>
  <c r="AE29" i="62" s="1"/>
  <c r="V29" i="62"/>
  <c r="X29" i="62"/>
  <c r="AB29" i="62"/>
  <c r="J30" i="62"/>
  <c r="Z30" i="62"/>
  <c r="H31" i="62"/>
  <c r="AE31" i="62" s="1"/>
  <c r="V31" i="62"/>
  <c r="X31" i="62"/>
  <c r="AB31" i="62"/>
  <c r="J32" i="62"/>
  <c r="Z32" i="62"/>
  <c r="H33" i="62"/>
  <c r="AE33" i="62" s="1"/>
  <c r="V33" i="62"/>
  <c r="X33" i="62"/>
  <c r="AB33" i="62"/>
  <c r="J34" i="62"/>
  <c r="Z34" i="62"/>
  <c r="H35" i="62"/>
  <c r="AE35" i="62" s="1"/>
  <c r="V35" i="62"/>
  <c r="X35" i="62"/>
  <c r="AB35" i="62"/>
  <c r="J36" i="62"/>
  <c r="Z36" i="62"/>
  <c r="Y43" i="62"/>
  <c r="AC43" i="62"/>
  <c r="H44" i="62"/>
  <c r="AE44" i="62" s="1"/>
  <c r="V44" i="62"/>
  <c r="X44" i="62"/>
  <c r="AB44" i="62"/>
  <c r="J46" i="62"/>
  <c r="Z46" i="62"/>
  <c r="Y47" i="62"/>
  <c r="AC47" i="62"/>
  <c r="H48" i="62"/>
  <c r="AE48" i="62" s="1"/>
  <c r="V48" i="62"/>
  <c r="X48" i="62"/>
  <c r="AB48" i="62"/>
  <c r="J50" i="62"/>
  <c r="Z50" i="62"/>
  <c r="Y51" i="62"/>
  <c r="AC51" i="62"/>
  <c r="H52" i="62"/>
  <c r="AE52" i="62" s="1"/>
  <c r="V52" i="62"/>
  <c r="X52" i="62"/>
  <c r="AB52" i="62"/>
  <c r="J54" i="62"/>
  <c r="Z54" i="62"/>
  <c r="Y55" i="62"/>
  <c r="AC55" i="62"/>
  <c r="H56" i="62"/>
  <c r="AE56" i="62" s="1"/>
  <c r="V56" i="62"/>
  <c r="X56" i="62"/>
  <c r="AB56" i="62"/>
  <c r="J58" i="62"/>
  <c r="Z58" i="62"/>
  <c r="Y59" i="62"/>
  <c r="AC59" i="62"/>
  <c r="H60" i="62"/>
  <c r="AE60" i="62" s="1"/>
  <c r="V60" i="62"/>
  <c r="X60" i="62"/>
  <c r="AB60" i="62"/>
  <c r="J62" i="62"/>
  <c r="Z62" i="62"/>
  <c r="Y63" i="62"/>
  <c r="AC63" i="62"/>
  <c r="H64" i="62"/>
  <c r="AE64" i="62" s="1"/>
  <c r="V64" i="62"/>
  <c r="X64" i="62"/>
  <c r="AB64" i="62"/>
  <c r="AD208" i="62"/>
  <c r="N13" i="62"/>
  <c r="AD13" i="62" s="1"/>
  <c r="Y13" i="62"/>
  <c r="AC13" i="62"/>
  <c r="N15" i="62"/>
  <c r="AD15" i="62" s="1"/>
  <c r="Y15" i="62"/>
  <c r="AC15" i="62"/>
  <c r="N17" i="62"/>
  <c r="AD17" i="62" s="1"/>
  <c r="Y17" i="62"/>
  <c r="AC17" i="62"/>
  <c r="N19" i="62"/>
  <c r="AD19" i="62" s="1"/>
  <c r="Y19" i="62"/>
  <c r="AC19" i="62"/>
  <c r="N21" i="62"/>
  <c r="AD21" i="62" s="1"/>
  <c r="Y21" i="62"/>
  <c r="AC21" i="62"/>
  <c r="N23" i="62"/>
  <c r="AD23" i="62" s="1"/>
  <c r="Y23" i="62"/>
  <c r="AC23" i="62"/>
  <c r="N25" i="62"/>
  <c r="AD25" i="62" s="1"/>
  <c r="Y25" i="62"/>
  <c r="AC25" i="62"/>
  <c r="N27" i="62"/>
  <c r="AD27" i="62" s="1"/>
  <c r="Y27" i="62"/>
  <c r="AC27" i="62"/>
  <c r="N29" i="62"/>
  <c r="AD29" i="62" s="1"/>
  <c r="Y29" i="62"/>
  <c r="AC29" i="62"/>
  <c r="N31" i="62"/>
  <c r="AD31" i="62" s="1"/>
  <c r="Y31" i="62"/>
  <c r="AC31" i="62"/>
  <c r="N33" i="62"/>
  <c r="AD33" i="62" s="1"/>
  <c r="Y33" i="62"/>
  <c r="AC33" i="62"/>
  <c r="N35" i="62"/>
  <c r="AD35" i="62" s="1"/>
  <c r="Y35" i="62"/>
  <c r="AC35" i="62"/>
  <c r="AD44" i="62"/>
  <c r="Y44" i="62"/>
  <c r="AC44" i="62"/>
  <c r="Y48" i="62"/>
  <c r="AC48" i="62"/>
  <c r="Y52" i="62"/>
  <c r="AC52" i="62"/>
  <c r="AD56" i="62"/>
  <c r="Y56" i="62"/>
  <c r="AC56" i="62"/>
  <c r="Y60" i="62"/>
  <c r="AC60" i="62"/>
  <c r="AD64" i="62"/>
  <c r="Y64" i="62"/>
  <c r="AC64" i="62"/>
  <c r="AE264" i="62"/>
  <c r="I11" i="62"/>
  <c r="J13" i="62"/>
  <c r="H14" i="62"/>
  <c r="AE14" i="62" s="1"/>
  <c r="V14" i="62"/>
  <c r="X14" i="62"/>
  <c r="J15" i="62"/>
  <c r="H16" i="62"/>
  <c r="AE16" i="62" s="1"/>
  <c r="V16" i="62"/>
  <c r="X16" i="62"/>
  <c r="J17" i="62"/>
  <c r="H18" i="62"/>
  <c r="AE18" i="62" s="1"/>
  <c r="V18" i="62"/>
  <c r="X18" i="62"/>
  <c r="J19" i="62"/>
  <c r="H20" i="62"/>
  <c r="AE20" i="62" s="1"/>
  <c r="V20" i="62"/>
  <c r="X20" i="62"/>
  <c r="J21" i="62"/>
  <c r="H22" i="62"/>
  <c r="AE22" i="62" s="1"/>
  <c r="V22" i="62"/>
  <c r="X22" i="62"/>
  <c r="J23" i="62"/>
  <c r="H24" i="62"/>
  <c r="AE24" i="62" s="1"/>
  <c r="V24" i="62"/>
  <c r="X24" i="62"/>
  <c r="J25" i="62"/>
  <c r="H26" i="62"/>
  <c r="AE26" i="62" s="1"/>
  <c r="V26" i="62"/>
  <c r="X26" i="62"/>
  <c r="J27" i="62"/>
  <c r="H28" i="62"/>
  <c r="AE28" i="62" s="1"/>
  <c r="V28" i="62"/>
  <c r="X28" i="62"/>
  <c r="J29" i="62"/>
  <c r="H30" i="62"/>
  <c r="AE30" i="62" s="1"/>
  <c r="V30" i="62"/>
  <c r="X30" i="62"/>
  <c r="J31" i="62"/>
  <c r="H32" i="62"/>
  <c r="AE32" i="62" s="1"/>
  <c r="V32" i="62"/>
  <c r="X32" i="62"/>
  <c r="J33" i="62"/>
  <c r="H34" i="62"/>
  <c r="AE34" i="62" s="1"/>
  <c r="V34" i="62"/>
  <c r="X34" i="62"/>
  <c r="J35" i="62"/>
  <c r="H36" i="62"/>
  <c r="AE36" i="62" s="1"/>
  <c r="V36" i="62"/>
  <c r="X36" i="62"/>
  <c r="L43" i="62"/>
  <c r="W43" i="62"/>
  <c r="J44" i="62"/>
  <c r="AD45" i="62"/>
  <c r="Y45" i="62"/>
  <c r="H46" i="62"/>
  <c r="AE46" i="62" s="1"/>
  <c r="V46" i="62"/>
  <c r="X46" i="62"/>
  <c r="L47" i="62"/>
  <c r="W47" i="62"/>
  <c r="J48" i="62"/>
  <c r="AD49" i="62"/>
  <c r="Y49" i="62"/>
  <c r="H50" i="62"/>
  <c r="AE50" i="62" s="1"/>
  <c r="V50" i="62"/>
  <c r="X50" i="62"/>
  <c r="L51" i="62"/>
  <c r="W51" i="62"/>
  <c r="J52" i="62"/>
  <c r="Y53" i="62"/>
  <c r="H54" i="62"/>
  <c r="AE54" i="62" s="1"/>
  <c r="V54" i="62"/>
  <c r="X54" i="62"/>
  <c r="L55" i="62"/>
  <c r="W55" i="62"/>
  <c r="J56" i="62"/>
  <c r="Y57" i="62"/>
  <c r="H58" i="62"/>
  <c r="AE58" i="62" s="1"/>
  <c r="V58" i="62"/>
  <c r="X58" i="62"/>
  <c r="L59" i="62"/>
  <c r="W59" i="62"/>
  <c r="J60" i="62"/>
  <c r="Y61" i="62"/>
  <c r="H62" i="62"/>
  <c r="AE62" i="62" s="1"/>
  <c r="V62" i="62"/>
  <c r="X62" i="62"/>
  <c r="L63" i="62"/>
  <c r="W63" i="62"/>
  <c r="J64" i="62"/>
  <c r="Y65" i="62"/>
  <c r="AD264" i="62"/>
  <c r="AD125" i="62"/>
  <c r="AD181" i="62"/>
  <c r="AE320" i="62"/>
  <c r="AD97" i="62"/>
  <c r="AD153" i="62"/>
  <c r="AE236" i="62"/>
  <c r="AE348" i="62"/>
  <c r="AE292" i="62"/>
  <c r="AD348" i="62"/>
  <c r="AD376" i="62"/>
  <c r="AD404" i="62"/>
  <c r="I39" i="62"/>
  <c r="I67" i="62"/>
  <c r="I290" i="62"/>
  <c r="I151" i="62"/>
  <c r="I262" i="62"/>
  <c r="I234" i="62"/>
  <c r="I318" i="62"/>
  <c r="I346" i="62"/>
  <c r="I206" i="62"/>
  <c r="I402" i="62"/>
  <c r="I222" i="61"/>
  <c r="I207" i="61"/>
  <c r="I192" i="61"/>
  <c r="G196" i="61"/>
  <c r="G211" i="61" s="1"/>
  <c r="G226" i="61" s="1"/>
  <c r="G205" i="61"/>
  <c r="G220" i="61" s="1"/>
  <c r="G235" i="61" s="1"/>
  <c r="G204" i="61"/>
  <c r="G219" i="61" s="1"/>
  <c r="G234" i="61" s="1"/>
  <c r="G203" i="61"/>
  <c r="G218" i="61" s="1"/>
  <c r="G233" i="61" s="1"/>
  <c r="G202" i="61"/>
  <c r="G217" i="61" s="1"/>
  <c r="G232" i="61" s="1"/>
  <c r="G201" i="61"/>
  <c r="G216" i="61" s="1"/>
  <c r="G231" i="61" s="1"/>
  <c r="G200" i="61"/>
  <c r="G215" i="61" s="1"/>
  <c r="G230" i="61" s="1"/>
  <c r="G199" i="61"/>
  <c r="G214" i="61" s="1"/>
  <c r="G229" i="61" s="1"/>
  <c r="G198" i="61"/>
  <c r="G213" i="61" s="1"/>
  <c r="G228" i="61" s="1"/>
  <c r="G197" i="61"/>
  <c r="G212" i="61" s="1"/>
  <c r="G227" i="61" s="1"/>
  <c r="G195" i="61"/>
  <c r="G210" i="61" s="1"/>
  <c r="G225" i="61" s="1"/>
  <c r="G194" i="61"/>
  <c r="G209" i="61" s="1"/>
  <c r="G224" i="61" s="1"/>
  <c r="H234" i="60"/>
  <c r="AE234" i="60" s="1"/>
  <c r="G234" i="60"/>
  <c r="E234" i="60"/>
  <c r="C234" i="60"/>
  <c r="H233" i="60"/>
  <c r="Z233" i="60" s="1"/>
  <c r="G233" i="60"/>
  <c r="E233" i="60"/>
  <c r="C233" i="60"/>
  <c r="H232" i="60"/>
  <c r="G232" i="60"/>
  <c r="E232" i="60"/>
  <c r="C232" i="60"/>
  <c r="H231" i="60"/>
  <c r="AC231" i="60" s="1"/>
  <c r="G231" i="60"/>
  <c r="E231" i="60"/>
  <c r="C231" i="60"/>
  <c r="H230" i="60"/>
  <c r="G230" i="60"/>
  <c r="E230" i="60"/>
  <c r="C230" i="60"/>
  <c r="H229" i="60"/>
  <c r="AD229" i="60" s="1"/>
  <c r="G229" i="60"/>
  <c r="E229" i="60"/>
  <c r="C229" i="60"/>
  <c r="H228" i="60"/>
  <c r="G228" i="60"/>
  <c r="E228" i="60"/>
  <c r="C228" i="60"/>
  <c r="H227" i="60"/>
  <c r="X227" i="60" s="1"/>
  <c r="G227" i="60"/>
  <c r="E227" i="60"/>
  <c r="C227" i="60"/>
  <c r="H226" i="60"/>
  <c r="X226" i="60" s="1"/>
  <c r="G226" i="60"/>
  <c r="E226" i="60"/>
  <c r="C226" i="60"/>
  <c r="H225" i="60"/>
  <c r="G225" i="60"/>
  <c r="E225" i="60"/>
  <c r="C225" i="60"/>
  <c r="H224" i="60"/>
  <c r="G224" i="60"/>
  <c r="E224" i="60"/>
  <c r="C224" i="60"/>
  <c r="H223" i="60"/>
  <c r="G223" i="60"/>
  <c r="E223" i="60"/>
  <c r="C223" i="60"/>
  <c r="H219" i="60"/>
  <c r="W219" i="60" s="1"/>
  <c r="G219" i="60"/>
  <c r="E219" i="60"/>
  <c r="C219" i="60"/>
  <c r="H218" i="60"/>
  <c r="G218" i="60"/>
  <c r="E218" i="60"/>
  <c r="C218" i="60"/>
  <c r="H217" i="60"/>
  <c r="W217" i="60" s="1"/>
  <c r="G217" i="60"/>
  <c r="E217" i="60"/>
  <c r="C217" i="60"/>
  <c r="H216" i="60"/>
  <c r="X216" i="60" s="1"/>
  <c r="G216" i="60"/>
  <c r="E216" i="60"/>
  <c r="C216" i="60"/>
  <c r="H215" i="60"/>
  <c r="J215" i="60" s="1"/>
  <c r="L215" i="60" s="1"/>
  <c r="G215" i="60"/>
  <c r="E215" i="60"/>
  <c r="C215" i="60"/>
  <c r="H214" i="60"/>
  <c r="G214" i="60"/>
  <c r="E214" i="60"/>
  <c r="C214" i="60"/>
  <c r="H213" i="60"/>
  <c r="AB213" i="60" s="1"/>
  <c r="G213" i="60"/>
  <c r="E213" i="60"/>
  <c r="C213" i="60"/>
  <c r="H212" i="60"/>
  <c r="G212" i="60"/>
  <c r="E212" i="60"/>
  <c r="C212" i="60"/>
  <c r="H211" i="60"/>
  <c r="AB211" i="60" s="1"/>
  <c r="G211" i="60"/>
  <c r="E211" i="60"/>
  <c r="C211" i="60"/>
  <c r="H210" i="60"/>
  <c r="G210" i="60"/>
  <c r="E210" i="60"/>
  <c r="C210" i="60"/>
  <c r="H209" i="60"/>
  <c r="G209" i="60"/>
  <c r="E209" i="60"/>
  <c r="C209" i="60"/>
  <c r="H208" i="60"/>
  <c r="G208" i="60"/>
  <c r="E208" i="60"/>
  <c r="C208" i="60"/>
  <c r="H204" i="60"/>
  <c r="W204" i="60" s="1"/>
  <c r="G204" i="60"/>
  <c r="E204" i="60"/>
  <c r="C204" i="60"/>
  <c r="H203" i="60"/>
  <c r="AA203" i="60" s="1"/>
  <c r="G203" i="60"/>
  <c r="E203" i="60"/>
  <c r="C203" i="60"/>
  <c r="H202" i="60"/>
  <c r="AB202" i="60" s="1"/>
  <c r="G202" i="60"/>
  <c r="E202" i="60"/>
  <c r="C202" i="60"/>
  <c r="H201" i="60"/>
  <c r="X201" i="60" s="1"/>
  <c r="G201" i="60"/>
  <c r="E201" i="60"/>
  <c r="C201" i="60"/>
  <c r="H200" i="60"/>
  <c r="G200" i="60"/>
  <c r="E200" i="60"/>
  <c r="C200" i="60"/>
  <c r="H199" i="60"/>
  <c r="AC199" i="60" s="1"/>
  <c r="G199" i="60"/>
  <c r="E199" i="60"/>
  <c r="C199" i="60"/>
  <c r="H198" i="60"/>
  <c r="AC198" i="60" s="1"/>
  <c r="G198" i="60"/>
  <c r="E198" i="60"/>
  <c r="C198" i="60"/>
  <c r="H197" i="60"/>
  <c r="G197" i="60"/>
  <c r="E197" i="60"/>
  <c r="C197" i="60"/>
  <c r="H196" i="60"/>
  <c r="P196" i="60" s="1"/>
  <c r="G196" i="60"/>
  <c r="E196" i="60"/>
  <c r="C196" i="60"/>
  <c r="H195" i="60"/>
  <c r="G195" i="60"/>
  <c r="E195" i="60"/>
  <c r="C195" i="60"/>
  <c r="H194" i="60"/>
  <c r="G194" i="60"/>
  <c r="E194" i="60"/>
  <c r="C194" i="60"/>
  <c r="H193" i="60"/>
  <c r="G193" i="60"/>
  <c r="E193" i="60"/>
  <c r="C193" i="60"/>
  <c r="H189" i="60"/>
  <c r="G189" i="60"/>
  <c r="E189" i="60"/>
  <c r="C189" i="60"/>
  <c r="H188" i="60"/>
  <c r="AA188" i="60" s="1"/>
  <c r="G188" i="60"/>
  <c r="E188" i="60"/>
  <c r="C188" i="60"/>
  <c r="H187" i="60"/>
  <c r="V187" i="60" s="1"/>
  <c r="G187" i="60"/>
  <c r="E187" i="60"/>
  <c r="C187" i="60"/>
  <c r="H186" i="60"/>
  <c r="G186" i="60"/>
  <c r="E186" i="60"/>
  <c r="C186" i="60"/>
  <c r="H185" i="60"/>
  <c r="W185" i="60" s="1"/>
  <c r="G185" i="60"/>
  <c r="E185" i="60"/>
  <c r="C185" i="60"/>
  <c r="H184" i="60"/>
  <c r="J184" i="60" s="1"/>
  <c r="L184" i="60" s="1"/>
  <c r="G184" i="60"/>
  <c r="E184" i="60"/>
  <c r="C184" i="60"/>
  <c r="H183" i="60"/>
  <c r="AA183" i="60" s="1"/>
  <c r="G183" i="60"/>
  <c r="E183" i="60"/>
  <c r="C183" i="60"/>
  <c r="H182" i="60"/>
  <c r="J182" i="60" s="1"/>
  <c r="L182" i="60" s="1"/>
  <c r="G182" i="60"/>
  <c r="E182" i="60"/>
  <c r="C182" i="60"/>
  <c r="H181" i="60"/>
  <c r="G181" i="60"/>
  <c r="E181" i="60"/>
  <c r="C181" i="60"/>
  <c r="H180" i="60"/>
  <c r="J180" i="60" s="1"/>
  <c r="L180" i="60" s="1"/>
  <c r="G180" i="60"/>
  <c r="E180" i="60"/>
  <c r="C180" i="60"/>
  <c r="H179" i="60"/>
  <c r="G179" i="60"/>
  <c r="E179" i="60"/>
  <c r="C179" i="60"/>
  <c r="H178" i="60"/>
  <c r="G178" i="60"/>
  <c r="E178" i="60"/>
  <c r="C178" i="60"/>
  <c r="H174" i="60"/>
  <c r="G174" i="60"/>
  <c r="E174" i="60"/>
  <c r="C174" i="60"/>
  <c r="H173" i="60"/>
  <c r="AA173" i="60" s="1"/>
  <c r="G173" i="60"/>
  <c r="E173" i="60"/>
  <c r="C173" i="60"/>
  <c r="H172" i="60"/>
  <c r="G172" i="60"/>
  <c r="E172" i="60"/>
  <c r="C172" i="60"/>
  <c r="H171" i="60"/>
  <c r="G171" i="60"/>
  <c r="E171" i="60"/>
  <c r="C171" i="60"/>
  <c r="H170" i="60"/>
  <c r="G170" i="60"/>
  <c r="E170" i="60"/>
  <c r="C170" i="60"/>
  <c r="H169" i="60"/>
  <c r="AC169" i="60" s="1"/>
  <c r="G169" i="60"/>
  <c r="E169" i="60"/>
  <c r="C169" i="60"/>
  <c r="H168" i="60"/>
  <c r="G168" i="60"/>
  <c r="E168" i="60"/>
  <c r="C168" i="60"/>
  <c r="H167" i="60"/>
  <c r="G167" i="60"/>
  <c r="E167" i="60"/>
  <c r="C167" i="60"/>
  <c r="H166" i="60"/>
  <c r="G166" i="60"/>
  <c r="E166" i="60"/>
  <c r="C166" i="60"/>
  <c r="H165" i="60"/>
  <c r="AA165" i="60" s="1"/>
  <c r="G165" i="60"/>
  <c r="E165" i="60"/>
  <c r="C165" i="60"/>
  <c r="H164" i="60"/>
  <c r="W164" i="60" s="1"/>
  <c r="G164" i="60"/>
  <c r="E164" i="60"/>
  <c r="C164" i="60"/>
  <c r="H163" i="60"/>
  <c r="G163" i="60"/>
  <c r="E163" i="60"/>
  <c r="C163" i="60"/>
  <c r="H159" i="60"/>
  <c r="G159" i="60"/>
  <c r="E159" i="60"/>
  <c r="C159" i="60"/>
  <c r="H158" i="60"/>
  <c r="G158" i="60"/>
  <c r="E158" i="60"/>
  <c r="C158" i="60"/>
  <c r="H157" i="60"/>
  <c r="Z157" i="60" s="1"/>
  <c r="G157" i="60"/>
  <c r="E157" i="60"/>
  <c r="C157" i="60"/>
  <c r="H156" i="60"/>
  <c r="G156" i="60"/>
  <c r="E156" i="60"/>
  <c r="C156" i="60"/>
  <c r="H155" i="60"/>
  <c r="G155" i="60"/>
  <c r="E155" i="60"/>
  <c r="C155" i="60"/>
  <c r="H154" i="60"/>
  <c r="AA154" i="60" s="1"/>
  <c r="G154" i="60"/>
  <c r="E154" i="60"/>
  <c r="C154" i="60"/>
  <c r="H153" i="60"/>
  <c r="Z153" i="60" s="1"/>
  <c r="G153" i="60"/>
  <c r="E153" i="60"/>
  <c r="C153" i="60"/>
  <c r="H152" i="60"/>
  <c r="W152" i="60" s="1"/>
  <c r="G152" i="60"/>
  <c r="E152" i="60"/>
  <c r="C152" i="60"/>
  <c r="H151" i="60"/>
  <c r="J151" i="60" s="1"/>
  <c r="L151" i="60" s="1"/>
  <c r="G151" i="60"/>
  <c r="E151" i="60"/>
  <c r="C151" i="60"/>
  <c r="H150" i="60"/>
  <c r="G150" i="60"/>
  <c r="E150" i="60"/>
  <c r="C150" i="60"/>
  <c r="H149" i="60"/>
  <c r="Z149" i="60" s="1"/>
  <c r="G149" i="60"/>
  <c r="E149" i="60"/>
  <c r="C149" i="60"/>
  <c r="H148" i="60"/>
  <c r="G148" i="60"/>
  <c r="E148" i="60"/>
  <c r="C148" i="60"/>
  <c r="H144" i="60"/>
  <c r="G144" i="60"/>
  <c r="E144" i="60"/>
  <c r="C144" i="60"/>
  <c r="H143" i="60"/>
  <c r="G143" i="60"/>
  <c r="E143" i="60"/>
  <c r="C143" i="60"/>
  <c r="H142" i="60"/>
  <c r="G142" i="60"/>
  <c r="E142" i="60"/>
  <c r="C142" i="60"/>
  <c r="H141" i="60"/>
  <c r="G141" i="60"/>
  <c r="E141" i="60"/>
  <c r="C141" i="60"/>
  <c r="H140" i="60"/>
  <c r="G140" i="60"/>
  <c r="E140" i="60"/>
  <c r="C140" i="60"/>
  <c r="H139" i="60"/>
  <c r="G139" i="60"/>
  <c r="E139" i="60"/>
  <c r="C139" i="60"/>
  <c r="H138" i="60"/>
  <c r="G138" i="60"/>
  <c r="E138" i="60"/>
  <c r="C138" i="60"/>
  <c r="H137" i="60"/>
  <c r="AC137" i="60" s="1"/>
  <c r="G137" i="60"/>
  <c r="E137" i="60"/>
  <c r="C137" i="60"/>
  <c r="H136" i="60"/>
  <c r="G136" i="60"/>
  <c r="E136" i="60"/>
  <c r="C136" i="60"/>
  <c r="H135" i="60"/>
  <c r="AC135" i="60" s="1"/>
  <c r="G135" i="60"/>
  <c r="E135" i="60"/>
  <c r="C135" i="60"/>
  <c r="H134" i="60"/>
  <c r="G134" i="60"/>
  <c r="E134" i="60"/>
  <c r="C134" i="60"/>
  <c r="H133" i="60"/>
  <c r="G133" i="60"/>
  <c r="E133" i="60"/>
  <c r="H129" i="60"/>
  <c r="G129" i="60"/>
  <c r="E129" i="60"/>
  <c r="C129" i="60"/>
  <c r="H128" i="60"/>
  <c r="Y128" i="60" s="1"/>
  <c r="G128" i="60"/>
  <c r="E128" i="60"/>
  <c r="C128" i="60"/>
  <c r="H127" i="60"/>
  <c r="AC127" i="60" s="1"/>
  <c r="G127" i="60"/>
  <c r="E127" i="60"/>
  <c r="C127" i="60"/>
  <c r="H126" i="60"/>
  <c r="G126" i="60"/>
  <c r="E126" i="60"/>
  <c r="C126" i="60"/>
  <c r="H125" i="60"/>
  <c r="Y125" i="60" s="1"/>
  <c r="G125" i="60"/>
  <c r="E125" i="60"/>
  <c r="C125" i="60"/>
  <c r="H124" i="60"/>
  <c r="G124" i="60"/>
  <c r="E124" i="60"/>
  <c r="C124" i="60"/>
  <c r="H123" i="60"/>
  <c r="AC123" i="60" s="1"/>
  <c r="G123" i="60"/>
  <c r="E123" i="60"/>
  <c r="C123" i="60"/>
  <c r="H122" i="60"/>
  <c r="P122" i="60" s="1"/>
  <c r="G122" i="60"/>
  <c r="E122" i="60"/>
  <c r="C122" i="60"/>
  <c r="H121" i="60"/>
  <c r="Y121" i="60" s="1"/>
  <c r="G121" i="60"/>
  <c r="E121" i="60"/>
  <c r="C121" i="60"/>
  <c r="H120" i="60"/>
  <c r="Y120" i="60" s="1"/>
  <c r="G120" i="60"/>
  <c r="E120" i="60"/>
  <c r="C120" i="60"/>
  <c r="H119" i="60"/>
  <c r="AC119" i="60" s="1"/>
  <c r="G119" i="60"/>
  <c r="E119" i="60"/>
  <c r="C119" i="60"/>
  <c r="H118" i="60"/>
  <c r="G118" i="60"/>
  <c r="E118" i="60"/>
  <c r="C118" i="60"/>
  <c r="H114" i="60"/>
  <c r="Y114" i="60" s="1"/>
  <c r="G114" i="60"/>
  <c r="E114" i="60"/>
  <c r="C114" i="60"/>
  <c r="H113" i="60"/>
  <c r="AC113" i="60" s="1"/>
  <c r="G113" i="60"/>
  <c r="E113" i="60"/>
  <c r="C113" i="60"/>
  <c r="H112" i="60"/>
  <c r="AC112" i="60" s="1"/>
  <c r="G112" i="60"/>
  <c r="E112" i="60"/>
  <c r="C112" i="60"/>
  <c r="H111" i="60"/>
  <c r="Y111" i="60" s="1"/>
  <c r="G111" i="60"/>
  <c r="E111" i="60"/>
  <c r="C111" i="60"/>
  <c r="H110" i="60"/>
  <c r="Y110" i="60" s="1"/>
  <c r="G110" i="60"/>
  <c r="E110" i="60"/>
  <c r="C110" i="60"/>
  <c r="H109" i="60"/>
  <c r="G109" i="60"/>
  <c r="E109" i="60"/>
  <c r="C109" i="60"/>
  <c r="H108" i="60"/>
  <c r="AC108" i="60" s="1"/>
  <c r="G108" i="60"/>
  <c r="E108" i="60"/>
  <c r="C108" i="60"/>
  <c r="H107" i="60"/>
  <c r="G107" i="60"/>
  <c r="E107" i="60"/>
  <c r="C107" i="60"/>
  <c r="H106" i="60"/>
  <c r="Y106" i="60" s="1"/>
  <c r="G106" i="60"/>
  <c r="E106" i="60"/>
  <c r="C106" i="60"/>
  <c r="H105" i="60"/>
  <c r="G105" i="60"/>
  <c r="E105" i="60"/>
  <c r="C105" i="60"/>
  <c r="H104" i="60"/>
  <c r="AC104" i="60" s="1"/>
  <c r="G104" i="60"/>
  <c r="E104" i="60"/>
  <c r="C104" i="60"/>
  <c r="H103" i="60"/>
  <c r="G103" i="60"/>
  <c r="E103" i="60"/>
  <c r="C103" i="60"/>
  <c r="H99" i="60"/>
  <c r="Y99" i="60" s="1"/>
  <c r="G99" i="60"/>
  <c r="E99" i="60"/>
  <c r="C99" i="60"/>
  <c r="H98" i="60"/>
  <c r="AC98" i="60" s="1"/>
  <c r="G98" i="60"/>
  <c r="E98" i="60"/>
  <c r="C98" i="60"/>
  <c r="H97" i="60"/>
  <c r="AC97" i="60" s="1"/>
  <c r="G97" i="60"/>
  <c r="E97" i="60"/>
  <c r="C97" i="60"/>
  <c r="H96" i="60"/>
  <c r="G96" i="60"/>
  <c r="E96" i="60"/>
  <c r="C96" i="60"/>
  <c r="H95" i="60"/>
  <c r="Y95" i="60" s="1"/>
  <c r="G95" i="60"/>
  <c r="E95" i="60"/>
  <c r="C95" i="60"/>
  <c r="H94" i="60"/>
  <c r="G94" i="60"/>
  <c r="E94" i="60"/>
  <c r="C94" i="60"/>
  <c r="H93" i="60"/>
  <c r="AC93" i="60" s="1"/>
  <c r="G93" i="60"/>
  <c r="E93" i="60"/>
  <c r="C93" i="60"/>
  <c r="H92" i="60"/>
  <c r="Y92" i="60" s="1"/>
  <c r="G92" i="60"/>
  <c r="E92" i="60"/>
  <c r="C92" i="60"/>
  <c r="H91" i="60"/>
  <c r="G91" i="60"/>
  <c r="E91" i="60"/>
  <c r="C91" i="60"/>
  <c r="H90" i="60"/>
  <c r="Y90" i="60" s="1"/>
  <c r="G90" i="60"/>
  <c r="E90" i="60"/>
  <c r="C90" i="60"/>
  <c r="H89" i="60"/>
  <c r="AC89" i="60" s="1"/>
  <c r="G89" i="60"/>
  <c r="E89" i="60"/>
  <c r="C89" i="60"/>
  <c r="H88" i="60"/>
  <c r="G88" i="60"/>
  <c r="E88" i="60"/>
  <c r="C88" i="60"/>
  <c r="H84" i="60"/>
  <c r="Y84" i="60" s="1"/>
  <c r="G84" i="60"/>
  <c r="E84" i="60"/>
  <c r="C84" i="60"/>
  <c r="H83" i="60"/>
  <c r="G83" i="60"/>
  <c r="E83" i="60"/>
  <c r="C83" i="60"/>
  <c r="H82" i="60"/>
  <c r="AC82" i="60" s="1"/>
  <c r="G82" i="60"/>
  <c r="E82" i="60"/>
  <c r="C82" i="60"/>
  <c r="H81" i="60"/>
  <c r="Y81" i="60" s="1"/>
  <c r="G81" i="60"/>
  <c r="E81" i="60"/>
  <c r="C81" i="60"/>
  <c r="H80" i="60"/>
  <c r="Y80" i="60" s="1"/>
  <c r="G80" i="60"/>
  <c r="E80" i="60"/>
  <c r="C80" i="60"/>
  <c r="H79" i="60"/>
  <c r="G79" i="60"/>
  <c r="E79" i="60"/>
  <c r="C79" i="60"/>
  <c r="H78" i="60"/>
  <c r="P78" i="60" s="1"/>
  <c r="G78" i="60"/>
  <c r="E78" i="60"/>
  <c r="C78" i="60"/>
  <c r="H77" i="60"/>
  <c r="G77" i="60"/>
  <c r="E77" i="60"/>
  <c r="C77" i="60"/>
  <c r="H76" i="60"/>
  <c r="J76" i="60" s="1"/>
  <c r="L76" i="60" s="1"/>
  <c r="G76" i="60"/>
  <c r="E76" i="60"/>
  <c r="C76" i="60"/>
  <c r="H75" i="60"/>
  <c r="G75" i="60"/>
  <c r="E75" i="60"/>
  <c r="C75" i="60"/>
  <c r="H74" i="60"/>
  <c r="G74" i="60"/>
  <c r="E74" i="60"/>
  <c r="C74" i="60"/>
  <c r="H73" i="60"/>
  <c r="G73" i="60"/>
  <c r="E73" i="60"/>
  <c r="C73" i="60"/>
  <c r="H69" i="60"/>
  <c r="G69" i="60"/>
  <c r="E69" i="60"/>
  <c r="C69" i="60"/>
  <c r="H68" i="60"/>
  <c r="G68" i="60"/>
  <c r="E68" i="60"/>
  <c r="C68" i="60"/>
  <c r="H67" i="60"/>
  <c r="W67" i="60" s="1"/>
  <c r="G67" i="60"/>
  <c r="E67" i="60"/>
  <c r="C67" i="60"/>
  <c r="H66" i="60"/>
  <c r="Z66" i="60" s="1"/>
  <c r="G66" i="60"/>
  <c r="E66" i="60"/>
  <c r="C66" i="60"/>
  <c r="H65" i="60"/>
  <c r="G65" i="60"/>
  <c r="E65" i="60"/>
  <c r="C65" i="60"/>
  <c r="H64" i="60"/>
  <c r="G64" i="60"/>
  <c r="E64" i="60"/>
  <c r="C64" i="60"/>
  <c r="H54" i="60"/>
  <c r="G54" i="60"/>
  <c r="E54" i="60"/>
  <c r="C54" i="60"/>
  <c r="H53" i="60"/>
  <c r="I53" i="60" s="1"/>
  <c r="G53" i="60"/>
  <c r="E53" i="60"/>
  <c r="C53" i="60"/>
  <c r="H52" i="60"/>
  <c r="X52" i="60" s="1"/>
  <c r="G52" i="60"/>
  <c r="E52" i="60"/>
  <c r="C52" i="60"/>
  <c r="H51" i="60"/>
  <c r="AC51" i="60" s="1"/>
  <c r="G51" i="60"/>
  <c r="E51" i="60"/>
  <c r="C51" i="60"/>
  <c r="H50" i="60"/>
  <c r="AA50" i="60" s="1"/>
  <c r="G50" i="60"/>
  <c r="E50" i="60"/>
  <c r="C50" i="60"/>
  <c r="H49" i="60"/>
  <c r="X49" i="60" s="1"/>
  <c r="G49" i="60"/>
  <c r="E49" i="60"/>
  <c r="C49" i="60"/>
  <c r="H48" i="60"/>
  <c r="X48" i="60" s="1"/>
  <c r="G48" i="60"/>
  <c r="E48" i="60"/>
  <c r="C48" i="60"/>
  <c r="H47" i="60"/>
  <c r="AC47" i="60" s="1"/>
  <c r="G47" i="60"/>
  <c r="E47" i="60"/>
  <c r="C47" i="60"/>
  <c r="H46" i="60"/>
  <c r="AA46" i="60" s="1"/>
  <c r="G46" i="60"/>
  <c r="E46" i="60"/>
  <c r="C46" i="60"/>
  <c r="H45" i="60"/>
  <c r="J45" i="60" s="1"/>
  <c r="L45" i="60" s="1"/>
  <c r="G45" i="60"/>
  <c r="E45" i="60"/>
  <c r="C45" i="60"/>
  <c r="H44" i="60"/>
  <c r="W44" i="60" s="1"/>
  <c r="G44" i="60"/>
  <c r="E44" i="60"/>
  <c r="C44" i="60"/>
  <c r="H43" i="60"/>
  <c r="Z43" i="60" s="1"/>
  <c r="G43" i="60"/>
  <c r="E43" i="60"/>
  <c r="C43" i="60"/>
  <c r="H39" i="60"/>
  <c r="G39" i="60"/>
  <c r="E39" i="60"/>
  <c r="C39" i="60"/>
  <c r="H38" i="60"/>
  <c r="G38" i="60"/>
  <c r="E38" i="60"/>
  <c r="C38" i="60"/>
  <c r="H37" i="60"/>
  <c r="G37" i="60"/>
  <c r="E37" i="60"/>
  <c r="C37" i="60"/>
  <c r="H36" i="60"/>
  <c r="G36" i="60"/>
  <c r="E36" i="60"/>
  <c r="C36" i="60"/>
  <c r="H35" i="60"/>
  <c r="G35" i="60"/>
  <c r="E35" i="60"/>
  <c r="C35" i="60"/>
  <c r="H34" i="60"/>
  <c r="G34" i="60"/>
  <c r="E34" i="60"/>
  <c r="C34" i="60"/>
  <c r="H24" i="60"/>
  <c r="G24" i="60"/>
  <c r="E24" i="60"/>
  <c r="C24" i="60"/>
  <c r="H23" i="60"/>
  <c r="G23" i="60"/>
  <c r="E23" i="60"/>
  <c r="C23" i="60"/>
  <c r="H22" i="60"/>
  <c r="G22" i="60"/>
  <c r="E22" i="60"/>
  <c r="C22" i="60"/>
  <c r="H21" i="60"/>
  <c r="G21" i="60"/>
  <c r="E21" i="60"/>
  <c r="C21" i="60"/>
  <c r="H20" i="60"/>
  <c r="G20" i="60"/>
  <c r="E20" i="60"/>
  <c r="C20" i="60"/>
  <c r="H19" i="60"/>
  <c r="N19" i="60" s="1"/>
  <c r="G19" i="60"/>
  <c r="E19" i="60"/>
  <c r="C19" i="60"/>
  <c r="H18" i="60"/>
  <c r="G18" i="60"/>
  <c r="E18" i="60"/>
  <c r="C18" i="60"/>
  <c r="H17" i="60"/>
  <c r="G17" i="60"/>
  <c r="E17" i="60"/>
  <c r="C17" i="60"/>
  <c r="H16" i="60"/>
  <c r="G16" i="60"/>
  <c r="E16" i="60"/>
  <c r="C16" i="60"/>
  <c r="H15" i="60"/>
  <c r="G15" i="60"/>
  <c r="E15" i="60"/>
  <c r="C15" i="60"/>
  <c r="H14" i="60"/>
  <c r="G14" i="60"/>
  <c r="E14" i="60"/>
  <c r="C14" i="60"/>
  <c r="H13" i="60"/>
  <c r="G13" i="60"/>
  <c r="E13" i="60"/>
  <c r="C13" i="60"/>
  <c r="F43" i="60"/>
  <c r="F39" i="60"/>
  <c r="F54" i="60" s="1"/>
  <c r="F69" i="60" s="1"/>
  <c r="F84" i="60" s="1"/>
  <c r="F99" i="60" s="1"/>
  <c r="F114" i="60" s="1"/>
  <c r="F38" i="60"/>
  <c r="F53" i="60" s="1"/>
  <c r="F68" i="60" s="1"/>
  <c r="F83" i="60" s="1"/>
  <c r="F98" i="60" s="1"/>
  <c r="F113" i="60" s="1"/>
  <c r="F37" i="60"/>
  <c r="F52" i="60" s="1"/>
  <c r="F67" i="60" s="1"/>
  <c r="F82" i="60" s="1"/>
  <c r="F97" i="60" s="1"/>
  <c r="F112" i="60" s="1"/>
  <c r="F36" i="60"/>
  <c r="F51" i="60" s="1"/>
  <c r="F66" i="60" s="1"/>
  <c r="F81" i="60" s="1"/>
  <c r="F96" i="60" s="1"/>
  <c r="F111" i="60" s="1"/>
  <c r="F35" i="60"/>
  <c r="F50" i="60" s="1"/>
  <c r="F65" i="60" s="1"/>
  <c r="F80" i="60" s="1"/>
  <c r="F95" i="60" s="1"/>
  <c r="F110" i="60" s="1"/>
  <c r="F34" i="60"/>
  <c r="F49" i="60" s="1"/>
  <c r="F64" i="60" s="1"/>
  <c r="F79" i="60" s="1"/>
  <c r="F94" i="60" s="1"/>
  <c r="F109" i="60" s="1"/>
  <c r="F48" i="60"/>
  <c r="F47" i="60"/>
  <c r="F46" i="60"/>
  <c r="F45" i="60"/>
  <c r="F44" i="60"/>
  <c r="D34" i="60"/>
  <c r="D261" i="60" s="1"/>
  <c r="BJ19" i="60"/>
  <c r="BK19" i="60" s="1"/>
  <c r="BL19" i="60" s="1"/>
  <c r="BM19" i="60" s="1"/>
  <c r="BN19" i="60" s="1"/>
  <c r="BO19" i="60" s="1"/>
  <c r="BP19" i="60" s="1"/>
  <c r="BQ19" i="60" s="1"/>
  <c r="BR19" i="60" s="1"/>
  <c r="BS19" i="60" s="1"/>
  <c r="BT19" i="60" s="1"/>
  <c r="BJ18" i="60"/>
  <c r="BK18" i="60" s="1"/>
  <c r="BL18" i="60" s="1"/>
  <c r="BM18" i="60" s="1"/>
  <c r="BN18" i="60" s="1"/>
  <c r="BO18" i="60" s="1"/>
  <c r="BP18" i="60" s="1"/>
  <c r="BQ18" i="60" s="1"/>
  <c r="BR18" i="60" s="1"/>
  <c r="BS18" i="60" s="1"/>
  <c r="BT18" i="60" s="1"/>
  <c r="BJ17" i="60"/>
  <c r="BK17" i="60" s="1"/>
  <c r="BL17" i="60" s="1"/>
  <c r="BM17" i="60" s="1"/>
  <c r="BN17" i="60" s="1"/>
  <c r="BO17" i="60" s="1"/>
  <c r="BP17" i="60" s="1"/>
  <c r="BQ17" i="60" s="1"/>
  <c r="BR17" i="60" s="1"/>
  <c r="BS17" i="60" s="1"/>
  <c r="BT17" i="60" s="1"/>
  <c r="BJ16" i="60"/>
  <c r="BK16" i="60" s="1"/>
  <c r="BL16" i="60" s="1"/>
  <c r="BM16" i="60" s="1"/>
  <c r="BN16" i="60" s="1"/>
  <c r="BO16" i="60" s="1"/>
  <c r="BP16" i="60" s="1"/>
  <c r="BQ16" i="60" s="1"/>
  <c r="BR16" i="60" s="1"/>
  <c r="BS16" i="60" s="1"/>
  <c r="BT16" i="60" s="1"/>
  <c r="BJ15" i="60"/>
  <c r="BK15" i="60" s="1"/>
  <c r="BL15" i="60" s="1"/>
  <c r="BM15" i="60" s="1"/>
  <c r="BN15" i="60" s="1"/>
  <c r="BO15" i="60" s="1"/>
  <c r="BP15" i="60" s="1"/>
  <c r="BQ15" i="60" s="1"/>
  <c r="BR15" i="60" s="1"/>
  <c r="BS15" i="60" s="1"/>
  <c r="BT15" i="60" s="1"/>
  <c r="BJ14" i="60"/>
  <c r="BK14" i="60" s="1"/>
  <c r="BL14" i="60" s="1"/>
  <c r="BM14" i="60" s="1"/>
  <c r="BN14" i="60" s="1"/>
  <c r="BO14" i="60" s="1"/>
  <c r="BP14" i="60" s="1"/>
  <c r="BQ14" i="60" s="1"/>
  <c r="BR14" i="60" s="1"/>
  <c r="BS14" i="60" s="1"/>
  <c r="BT14" i="60" s="1"/>
  <c r="BJ13" i="60"/>
  <c r="BK13" i="60" s="1"/>
  <c r="BL13" i="60" s="1"/>
  <c r="BM13" i="60" s="1"/>
  <c r="BN13" i="60" s="1"/>
  <c r="BO13" i="60" s="1"/>
  <c r="BP13" i="60" s="1"/>
  <c r="BQ13" i="60" s="1"/>
  <c r="BR13" i="60" s="1"/>
  <c r="BS13" i="60" s="1"/>
  <c r="BT13" i="60" s="1"/>
  <c r="BJ9" i="60"/>
  <c r="BK9" i="60" s="1"/>
  <c r="BL9" i="60" s="1"/>
  <c r="BM9" i="60" s="1"/>
  <c r="BN9" i="60" s="1"/>
  <c r="BO9" i="60" s="1"/>
  <c r="BP9" i="60" s="1"/>
  <c r="BQ9" i="60" s="1"/>
  <c r="BR9" i="60" s="1"/>
  <c r="BS9" i="60" s="1"/>
  <c r="BT9" i="60" s="1"/>
  <c r="BJ8" i="60"/>
  <c r="BK8" i="60" s="1"/>
  <c r="BL8" i="60" s="1"/>
  <c r="BM8" i="60" s="1"/>
  <c r="BN8" i="60" s="1"/>
  <c r="BO8" i="60" s="1"/>
  <c r="BP8" i="60" s="1"/>
  <c r="BQ8" i="60" s="1"/>
  <c r="BR8" i="60" s="1"/>
  <c r="BS8" i="60" s="1"/>
  <c r="BT8" i="60" s="1"/>
  <c r="BJ7" i="60"/>
  <c r="BK7" i="60" s="1"/>
  <c r="BL7" i="60" s="1"/>
  <c r="BM7" i="60" s="1"/>
  <c r="BN7" i="60" s="1"/>
  <c r="BO7" i="60" s="1"/>
  <c r="BP7" i="60" s="1"/>
  <c r="BQ7" i="60" s="1"/>
  <c r="BR7" i="60" s="1"/>
  <c r="BS7" i="60" s="1"/>
  <c r="BT7" i="60" s="1"/>
  <c r="BJ6" i="60"/>
  <c r="BK6" i="60" s="1"/>
  <c r="BL6" i="60" s="1"/>
  <c r="BM6" i="60" s="1"/>
  <c r="BN6" i="60" s="1"/>
  <c r="BO6" i="60" s="1"/>
  <c r="BP6" i="60" s="1"/>
  <c r="BQ6" i="60" s="1"/>
  <c r="BR6" i="60" s="1"/>
  <c r="BS6" i="60" s="1"/>
  <c r="BT6" i="60" s="1"/>
  <c r="BJ5" i="60"/>
  <c r="BK5" i="60" s="1"/>
  <c r="BL5" i="60" s="1"/>
  <c r="BM5" i="60" s="1"/>
  <c r="BN5" i="60" s="1"/>
  <c r="BO5" i="60" s="1"/>
  <c r="BP5" i="60" s="1"/>
  <c r="BQ5" i="60" s="1"/>
  <c r="BR5" i="60" s="1"/>
  <c r="BS5" i="60" s="1"/>
  <c r="BT5" i="60" s="1"/>
  <c r="BJ4" i="60"/>
  <c r="BK4" i="60" s="1"/>
  <c r="BL4" i="60" s="1"/>
  <c r="BM4" i="60" s="1"/>
  <c r="BN4" i="60" s="1"/>
  <c r="BO4" i="60" s="1"/>
  <c r="BP4" i="60" s="1"/>
  <c r="BQ4" i="60" s="1"/>
  <c r="BR4" i="60" s="1"/>
  <c r="BS4" i="60" s="1"/>
  <c r="BT4" i="60" s="1"/>
  <c r="BH4" i="60"/>
  <c r="BH5" i="60" s="1"/>
  <c r="BH6" i="60" s="1"/>
  <c r="BH7" i="60" s="1"/>
  <c r="BH8" i="60" s="1"/>
  <c r="BH9" i="60" s="1"/>
  <c r="BH13" i="60" s="1"/>
  <c r="BH14" i="60" s="1"/>
  <c r="BH15" i="60" s="1"/>
  <c r="BH16" i="60" s="1"/>
  <c r="BH17" i="60" s="1"/>
  <c r="BH18" i="60" s="1"/>
  <c r="BH19" i="60" s="1"/>
  <c r="BJ3" i="60"/>
  <c r="BK3" i="60" s="1"/>
  <c r="BL3" i="60" s="1"/>
  <c r="BM3" i="60" s="1"/>
  <c r="BN3" i="60" s="1"/>
  <c r="BO3" i="60" s="1"/>
  <c r="BP3" i="60" s="1"/>
  <c r="BQ3" i="60" s="1"/>
  <c r="BR3" i="60" s="1"/>
  <c r="BS3" i="60" s="1"/>
  <c r="BT3" i="60" s="1"/>
  <c r="X14" i="60" l="1"/>
  <c r="X24" i="60"/>
  <c r="N43" i="62"/>
  <c r="AD43" i="62" s="1"/>
  <c r="X22" i="60"/>
  <c r="X18" i="60"/>
  <c r="X20" i="60"/>
  <c r="J37" i="60"/>
  <c r="L37" i="60" s="1"/>
  <c r="R37" i="60" s="1"/>
  <c r="V13" i="60"/>
  <c r="V21" i="60"/>
  <c r="AC36" i="60"/>
  <c r="AC38" i="60"/>
  <c r="Z35" i="60"/>
  <c r="X16" i="60"/>
  <c r="N71" i="62"/>
  <c r="AD71" i="62" s="1"/>
  <c r="N127" i="62"/>
  <c r="AD127" i="62" s="1"/>
  <c r="V4" i="62"/>
  <c r="T180" i="60"/>
  <c r="R180" i="60"/>
  <c r="R182" i="60"/>
  <c r="T182" i="60"/>
  <c r="T184" i="60"/>
  <c r="R184" i="60"/>
  <c r="T45" i="60"/>
  <c r="R45" i="60"/>
  <c r="R151" i="60"/>
  <c r="T151" i="60"/>
  <c r="R215" i="60"/>
  <c r="T215" i="60"/>
  <c r="R76" i="60"/>
  <c r="T76" i="60"/>
  <c r="K42" i="62"/>
  <c r="K41" i="62"/>
  <c r="Y4" i="61"/>
  <c r="H221" i="60"/>
  <c r="AB208" i="60"/>
  <c r="H206" i="60"/>
  <c r="AA193" i="60"/>
  <c r="H191" i="60"/>
  <c r="AA178" i="60"/>
  <c r="H176" i="60"/>
  <c r="H161" i="60"/>
  <c r="H101" i="60"/>
  <c r="H116" i="60"/>
  <c r="Y133" i="60"/>
  <c r="H131" i="60"/>
  <c r="H86" i="60"/>
  <c r="W148" i="60"/>
  <c r="H146" i="60"/>
  <c r="H71" i="60"/>
  <c r="F126" i="60"/>
  <c r="F338" i="60"/>
  <c r="F127" i="60"/>
  <c r="F339" i="60"/>
  <c r="F124" i="60"/>
  <c r="F336" i="60"/>
  <c r="F128" i="60"/>
  <c r="F340" i="60"/>
  <c r="F125" i="60"/>
  <c r="F337" i="60"/>
  <c r="F129" i="60"/>
  <c r="F341" i="60"/>
  <c r="K53" i="62"/>
  <c r="K18" i="62"/>
  <c r="K37" i="62"/>
  <c r="AE226" i="60"/>
  <c r="Z64" i="60"/>
  <c r="H56" i="60"/>
  <c r="F61" i="60"/>
  <c r="F76" i="60" s="1"/>
  <c r="F91" i="60" s="1"/>
  <c r="F106" i="60" s="1"/>
  <c r="F62" i="60"/>
  <c r="F77" i="60" s="1"/>
  <c r="F92" i="60" s="1"/>
  <c r="F107" i="60" s="1"/>
  <c r="F58" i="60"/>
  <c r="F73" i="60" s="1"/>
  <c r="F88" i="60" s="1"/>
  <c r="F103" i="60" s="1"/>
  <c r="F59" i="60"/>
  <c r="F74" i="60" s="1"/>
  <c r="F89" i="60" s="1"/>
  <c r="F104" i="60" s="1"/>
  <c r="F63" i="60"/>
  <c r="F78" i="60" s="1"/>
  <c r="F93" i="60" s="1"/>
  <c r="F108" i="60" s="1"/>
  <c r="F60" i="60"/>
  <c r="F75" i="60" s="1"/>
  <c r="F90" i="60" s="1"/>
  <c r="F105" i="60" s="1"/>
  <c r="AE174" i="60"/>
  <c r="AE96" i="60"/>
  <c r="AE126" i="60"/>
  <c r="AE171" i="60"/>
  <c r="D35" i="60"/>
  <c r="D262" i="60" s="1"/>
  <c r="AE170" i="60"/>
  <c r="AE200" i="60"/>
  <c r="AE228" i="60"/>
  <c r="AC67" i="60"/>
  <c r="AE204" i="60"/>
  <c r="W228" i="60"/>
  <c r="AE185" i="60"/>
  <c r="J204" i="60"/>
  <c r="L204" i="60" s="1"/>
  <c r="AE153" i="60"/>
  <c r="AE173" i="60"/>
  <c r="AE217" i="60"/>
  <c r="AE148" i="60"/>
  <c r="V226" i="60"/>
  <c r="K27" i="62"/>
  <c r="W153" i="60"/>
  <c r="X211" i="60"/>
  <c r="I38" i="60"/>
  <c r="AA149" i="60"/>
  <c r="AE195" i="60"/>
  <c r="K51" i="62"/>
  <c r="K63" i="62"/>
  <c r="AC78" i="60"/>
  <c r="K44" i="62"/>
  <c r="K47" i="62"/>
  <c r="AE121" i="60"/>
  <c r="AE224" i="61"/>
  <c r="AE110" i="60"/>
  <c r="AE111" i="60"/>
  <c r="W53" i="60"/>
  <c r="AE166" i="60"/>
  <c r="AE178" i="60"/>
  <c r="K60" i="62"/>
  <c r="K56" i="62"/>
  <c r="I64" i="60"/>
  <c r="P111" i="60"/>
  <c r="AD111" i="60" s="1"/>
  <c r="J178" i="60"/>
  <c r="L178" i="60" s="1"/>
  <c r="AE213" i="60"/>
  <c r="Y183" i="60"/>
  <c r="AE225" i="60"/>
  <c r="K58" i="62"/>
  <c r="K45" i="62"/>
  <c r="K25" i="62"/>
  <c r="K54" i="62"/>
  <c r="AE125" i="60"/>
  <c r="P92" i="60"/>
  <c r="AD92" i="60" s="1"/>
  <c r="P133" i="60"/>
  <c r="AD133" i="60" s="1"/>
  <c r="AA157" i="60"/>
  <c r="AB185" i="60"/>
  <c r="J227" i="60"/>
  <c r="L227" i="60" s="1"/>
  <c r="K33" i="62"/>
  <c r="K21" i="62"/>
  <c r="K17" i="62"/>
  <c r="K49" i="62"/>
  <c r="K35" i="62"/>
  <c r="K26" i="62"/>
  <c r="K19" i="62"/>
  <c r="K13" i="62"/>
  <c r="K65" i="62"/>
  <c r="K32" i="62"/>
  <c r="K16" i="62"/>
  <c r="K23" i="62"/>
  <c r="AE38" i="60"/>
  <c r="V15" i="60"/>
  <c r="V34" i="60"/>
  <c r="X45" i="60"/>
  <c r="V65" i="60"/>
  <c r="AC92" i="60"/>
  <c r="P198" i="60"/>
  <c r="AD198" i="60" s="1"/>
  <c r="W213" i="60"/>
  <c r="K57" i="62"/>
  <c r="K61" i="62"/>
  <c r="K29" i="62"/>
  <c r="K34" i="62"/>
  <c r="K28" i="62"/>
  <c r="K64" i="62"/>
  <c r="K62" i="62"/>
  <c r="K55" i="62"/>
  <c r="K48" i="62"/>
  <c r="K46" i="62"/>
  <c r="K22" i="62"/>
  <c r="AE137" i="60"/>
  <c r="AE198" i="60"/>
  <c r="AE92" i="60"/>
  <c r="K59" i="62"/>
  <c r="K52" i="62"/>
  <c r="K50" i="62"/>
  <c r="K43" i="62"/>
  <c r="K36" i="62"/>
  <c r="K31" i="62"/>
  <c r="K20" i="62"/>
  <c r="K15" i="62"/>
  <c r="K30" i="62"/>
  <c r="K24" i="62"/>
  <c r="K14" i="62"/>
  <c r="AE81" i="60"/>
  <c r="AE224" i="60"/>
  <c r="AE233" i="60"/>
  <c r="V23" i="60"/>
  <c r="J38" i="60"/>
  <c r="L38" i="60" s="1"/>
  <c r="N38" i="60" s="1"/>
  <c r="I48" i="60"/>
  <c r="V64" i="60"/>
  <c r="AA65" i="60"/>
  <c r="P81" i="60"/>
  <c r="AD81" i="60" s="1"/>
  <c r="AE181" i="60"/>
  <c r="J188" i="60"/>
  <c r="L188" i="60" s="1"/>
  <c r="I202" i="60"/>
  <c r="I231" i="60"/>
  <c r="X188" i="60"/>
  <c r="J231" i="60"/>
  <c r="L231" i="60" s="1"/>
  <c r="AE45" i="60"/>
  <c r="J49" i="60"/>
  <c r="L49" i="60" s="1"/>
  <c r="AB64" i="60"/>
  <c r="W149" i="60"/>
  <c r="AE151" i="60"/>
  <c r="AE152" i="60"/>
  <c r="J157" i="60"/>
  <c r="L157" i="60" s="1"/>
  <c r="X173" i="60"/>
  <c r="AC188" i="60"/>
  <c r="W224" i="60"/>
  <c r="Z156" i="60"/>
  <c r="W156" i="60"/>
  <c r="V51" i="60"/>
  <c r="AE51" i="60"/>
  <c r="AE99" i="60"/>
  <c r="V37" i="60"/>
  <c r="AB38" i="60"/>
  <c r="Z47" i="60"/>
  <c r="AC48" i="60"/>
  <c r="V48" i="60"/>
  <c r="AC53" i="60"/>
  <c r="AB53" i="60"/>
  <c r="Y76" i="60"/>
  <c r="Y122" i="60"/>
  <c r="AC122" i="60"/>
  <c r="P139" i="60"/>
  <c r="AD139" i="60" s="1"/>
  <c r="AC139" i="60"/>
  <c r="AC195" i="60"/>
  <c r="Y195" i="60"/>
  <c r="AC211" i="60"/>
  <c r="V211" i="60"/>
  <c r="I211" i="60"/>
  <c r="AC226" i="60"/>
  <c r="AB226" i="60"/>
  <c r="J226" i="60"/>
  <c r="L226" i="60" s="1"/>
  <c r="Z226" i="60"/>
  <c r="I226" i="60"/>
  <c r="AB228" i="60"/>
  <c r="I228" i="60"/>
  <c r="AC182" i="60"/>
  <c r="Y182" i="60"/>
  <c r="AC186" i="60"/>
  <c r="X186" i="60"/>
  <c r="AC230" i="60"/>
  <c r="X230" i="60"/>
  <c r="V230" i="60"/>
  <c r="AC234" i="60"/>
  <c r="X234" i="60"/>
  <c r="V234" i="60"/>
  <c r="AE24" i="60"/>
  <c r="AE156" i="60"/>
  <c r="AE219" i="60"/>
  <c r="J44" i="60"/>
  <c r="L44" i="60" s="1"/>
  <c r="AB67" i="60"/>
  <c r="I67" i="60"/>
  <c r="P98" i="60"/>
  <c r="AD98" i="60" s="1"/>
  <c r="J156" i="60"/>
  <c r="L156" i="60" s="1"/>
  <c r="AC208" i="60"/>
  <c r="J208" i="60"/>
  <c r="L208" i="60" s="1"/>
  <c r="I208" i="60"/>
  <c r="X212" i="60"/>
  <c r="J212" i="60"/>
  <c r="L212" i="60" s="1"/>
  <c r="Z219" i="60"/>
  <c r="AC223" i="60"/>
  <c r="W223" i="60"/>
  <c r="I223" i="60"/>
  <c r="J230" i="60"/>
  <c r="L230" i="60" s="1"/>
  <c r="J234" i="60"/>
  <c r="L234" i="60" s="1"/>
  <c r="AE37" i="60"/>
  <c r="AE65" i="60"/>
  <c r="AE84" i="60"/>
  <c r="AE230" i="60"/>
  <c r="AD234" i="60"/>
  <c r="Z14" i="60"/>
  <c r="W38" i="60"/>
  <c r="V47" i="60"/>
  <c r="AB48" i="60"/>
  <c r="Z51" i="60"/>
  <c r="AC52" i="60"/>
  <c r="J52" i="60"/>
  <c r="L52" i="60" s="1"/>
  <c r="J67" i="60"/>
  <c r="L67" i="60" s="1"/>
  <c r="AC178" i="60"/>
  <c r="P178" i="60"/>
  <c r="AD178" i="60" s="1"/>
  <c r="V178" i="60"/>
  <c r="W208" i="60"/>
  <c r="Z215" i="60"/>
  <c r="W215" i="60"/>
  <c r="AB223" i="60"/>
  <c r="AE14" i="61"/>
  <c r="AA64" i="60"/>
  <c r="AE107" i="60"/>
  <c r="AE133" i="60"/>
  <c r="AE149" i="60"/>
  <c r="W202" i="60"/>
  <c r="W231" i="60"/>
  <c r="AE122" i="60"/>
  <c r="AB231" i="60"/>
  <c r="Y103" i="60"/>
  <c r="P103" i="60"/>
  <c r="AD103" i="60" s="1"/>
  <c r="Z142" i="60"/>
  <c r="P142" i="60"/>
  <c r="AD142" i="60" s="1"/>
  <c r="AC167" i="60"/>
  <c r="Y167" i="60"/>
  <c r="J167" i="60"/>
  <c r="L167" i="60" s="1"/>
  <c r="AE103" i="60"/>
  <c r="AC17" i="60"/>
  <c r="AB17" i="60"/>
  <c r="Y79" i="60"/>
  <c r="W143" i="60"/>
  <c r="J143" i="60"/>
  <c r="L143" i="60" s="1"/>
  <c r="Z143" i="60"/>
  <c r="AE108" i="60"/>
  <c r="AE218" i="60"/>
  <c r="AC13" i="60"/>
  <c r="AB13" i="60"/>
  <c r="AC21" i="60"/>
  <c r="AB21" i="60"/>
  <c r="Z36" i="60"/>
  <c r="AC37" i="60"/>
  <c r="Z37" i="60"/>
  <c r="I37" i="60"/>
  <c r="AC44" i="60"/>
  <c r="V44" i="60"/>
  <c r="X44" i="60"/>
  <c r="I44" i="60"/>
  <c r="AC49" i="60"/>
  <c r="AB49" i="60"/>
  <c r="I49" i="60"/>
  <c r="W49" i="60"/>
  <c r="J73" i="60"/>
  <c r="L73" i="60" s="1"/>
  <c r="I73" i="60"/>
  <c r="W76" i="60"/>
  <c r="Z76" i="60"/>
  <c r="I76" i="60"/>
  <c r="P76" i="60"/>
  <c r="AD76" i="60" s="1"/>
  <c r="AC90" i="60"/>
  <c r="P90" i="60"/>
  <c r="AD90" i="60" s="1"/>
  <c r="AC143" i="60"/>
  <c r="Z148" i="60"/>
  <c r="J148" i="60"/>
  <c r="L148" i="60" s="1"/>
  <c r="AA148" i="60"/>
  <c r="Z152" i="60"/>
  <c r="AA152" i="60"/>
  <c r="J152" i="60"/>
  <c r="L152" i="60" s="1"/>
  <c r="P171" i="60"/>
  <c r="AD171" i="60" s="1"/>
  <c r="AC171" i="60"/>
  <c r="AC204" i="60"/>
  <c r="X204" i="60"/>
  <c r="I204" i="60"/>
  <c r="AB204" i="60"/>
  <c r="V204" i="60"/>
  <c r="AC227" i="60"/>
  <c r="W227" i="60"/>
  <c r="AB227" i="60"/>
  <c r="I227" i="60"/>
  <c r="AB232" i="60"/>
  <c r="W232" i="60"/>
  <c r="AC19" i="60"/>
  <c r="AB19" i="60"/>
  <c r="AC66" i="60"/>
  <c r="X66" i="60"/>
  <c r="I66" i="60"/>
  <c r="AB66" i="60"/>
  <c r="V66" i="60"/>
  <c r="Y74" i="60"/>
  <c r="W74" i="60"/>
  <c r="I74" i="60"/>
  <c r="AC79" i="60"/>
  <c r="P79" i="60"/>
  <c r="AD79" i="60" s="1"/>
  <c r="Y91" i="60"/>
  <c r="AE91" i="60"/>
  <c r="AC120" i="60"/>
  <c r="P120" i="60"/>
  <c r="AD120" i="60" s="1"/>
  <c r="AC128" i="60"/>
  <c r="P128" i="60"/>
  <c r="AD128" i="60" s="1"/>
  <c r="AA179" i="60"/>
  <c r="Y179" i="60"/>
  <c r="V225" i="60"/>
  <c r="Z225" i="60"/>
  <c r="AE66" i="60"/>
  <c r="AE141" i="60"/>
  <c r="V19" i="60"/>
  <c r="J66" i="60"/>
  <c r="L66" i="60" s="1"/>
  <c r="P74" i="60"/>
  <c r="AD74" i="60" s="1"/>
  <c r="AC103" i="60"/>
  <c r="AC109" i="60"/>
  <c r="P109" i="60"/>
  <c r="AD109" i="60" s="1"/>
  <c r="Y129" i="60"/>
  <c r="Z163" i="60"/>
  <c r="J163" i="60"/>
  <c r="L163" i="60" s="1"/>
  <c r="V167" i="60"/>
  <c r="W189" i="60"/>
  <c r="X193" i="60"/>
  <c r="P193" i="60"/>
  <c r="AD193" i="60" s="1"/>
  <c r="AC193" i="60"/>
  <c r="J193" i="60"/>
  <c r="L193" i="60" s="1"/>
  <c r="AC201" i="60"/>
  <c r="W201" i="60"/>
  <c r="AB201" i="60"/>
  <c r="I201" i="60"/>
  <c r="AE214" i="60"/>
  <c r="AC216" i="60"/>
  <c r="W216" i="60"/>
  <c r="AB216" i="60"/>
  <c r="I216" i="60"/>
  <c r="Z218" i="60"/>
  <c r="AC219" i="60"/>
  <c r="AB219" i="60"/>
  <c r="V219" i="60"/>
  <c r="X219" i="60"/>
  <c r="I219" i="60"/>
  <c r="AE21" i="60"/>
  <c r="AE73" i="60"/>
  <c r="AE106" i="60"/>
  <c r="AE129" i="60"/>
  <c r="AE199" i="60"/>
  <c r="AC15" i="60"/>
  <c r="AB15" i="60"/>
  <c r="V17" i="60"/>
  <c r="AC23" i="60"/>
  <c r="AB23" i="60"/>
  <c r="AC34" i="60"/>
  <c r="AB34" i="60"/>
  <c r="AE34" i="60"/>
  <c r="V36" i="60"/>
  <c r="X37" i="60"/>
  <c r="AC43" i="60"/>
  <c r="V43" i="60"/>
  <c r="AE43" i="60"/>
  <c r="Z44" i="60"/>
  <c r="AC45" i="60"/>
  <c r="AB45" i="60"/>
  <c r="I45" i="60"/>
  <c r="W45" i="60"/>
  <c r="W66" i="60"/>
  <c r="AC74" i="60"/>
  <c r="Y75" i="60"/>
  <c r="J75" i="60"/>
  <c r="L75" i="60" s="1"/>
  <c r="AC76" i="60"/>
  <c r="Y78" i="60"/>
  <c r="W78" i="60"/>
  <c r="I78" i="60"/>
  <c r="Y109" i="60"/>
  <c r="P143" i="60"/>
  <c r="AD143" i="60" s="1"/>
  <c r="W163" i="60"/>
  <c r="Z164" i="60"/>
  <c r="AA164" i="60"/>
  <c r="J164" i="60"/>
  <c r="L164" i="60" s="1"/>
  <c r="AA167" i="60"/>
  <c r="AA168" i="60"/>
  <c r="Y168" i="60"/>
  <c r="V193" i="60"/>
  <c r="J201" i="60"/>
  <c r="L201" i="60" s="1"/>
  <c r="Z204" i="60"/>
  <c r="V210" i="60"/>
  <c r="Z210" i="60"/>
  <c r="AE210" i="60"/>
  <c r="AC212" i="60"/>
  <c r="AB212" i="60"/>
  <c r="I212" i="60"/>
  <c r="W212" i="60"/>
  <c r="Z214" i="60"/>
  <c r="AC215" i="60"/>
  <c r="X215" i="60"/>
  <c r="I215" i="60"/>
  <c r="V215" i="60"/>
  <c r="J216" i="60"/>
  <c r="L216" i="60" s="1"/>
  <c r="J219" i="60"/>
  <c r="L219" i="60" s="1"/>
  <c r="AE15" i="60"/>
  <c r="X38" i="60"/>
  <c r="J48" i="60"/>
  <c r="L48" i="60" s="1"/>
  <c r="Z48" i="60"/>
  <c r="V52" i="60"/>
  <c r="J53" i="60"/>
  <c r="L53" i="60" s="1"/>
  <c r="X67" i="60"/>
  <c r="AC81" i="60"/>
  <c r="Y98" i="60"/>
  <c r="AC111" i="60"/>
  <c r="AC133" i="60"/>
  <c r="AA153" i="60"/>
  <c r="W157" i="60"/>
  <c r="AC173" i="60"/>
  <c r="Y178" i="60"/>
  <c r="V182" i="60"/>
  <c r="X208" i="60"/>
  <c r="J211" i="60"/>
  <c r="L211" i="60" s="1"/>
  <c r="Z211" i="60"/>
  <c r="J223" i="60"/>
  <c r="L223" i="60" s="1"/>
  <c r="W226" i="60"/>
  <c r="Z230" i="60"/>
  <c r="X231" i="60"/>
  <c r="Z234" i="60"/>
  <c r="W48" i="60"/>
  <c r="Z52" i="60"/>
  <c r="X53" i="60"/>
  <c r="AE77" i="60"/>
  <c r="AA182" i="60"/>
  <c r="W211" i="60"/>
  <c r="X223" i="60"/>
  <c r="AC39" i="60"/>
  <c r="Z39" i="60"/>
  <c r="V39" i="60"/>
  <c r="AE39" i="60"/>
  <c r="X39" i="60"/>
  <c r="J39" i="60"/>
  <c r="L39" i="60" s="1"/>
  <c r="N39" i="60" s="1"/>
  <c r="AB39" i="60"/>
  <c r="W39" i="60"/>
  <c r="I39" i="60"/>
  <c r="AC54" i="60"/>
  <c r="Z54" i="60"/>
  <c r="V54" i="60"/>
  <c r="AB54" i="60"/>
  <c r="W54" i="60"/>
  <c r="I54" i="60"/>
  <c r="X54" i="60"/>
  <c r="J54" i="60"/>
  <c r="L54" i="60" s="1"/>
  <c r="AE54" i="60"/>
  <c r="Z69" i="60"/>
  <c r="J69" i="60"/>
  <c r="L69" i="60" s="1"/>
  <c r="AC69" i="60"/>
  <c r="P69" i="60"/>
  <c r="AD69" i="60" s="1"/>
  <c r="Y69" i="60"/>
  <c r="AE69" i="60"/>
  <c r="I69" i="60"/>
  <c r="W69" i="60"/>
  <c r="AC209" i="60"/>
  <c r="X209" i="60"/>
  <c r="J209" i="60"/>
  <c r="L209" i="60" s="1"/>
  <c r="Z209" i="60"/>
  <c r="V209" i="60"/>
  <c r="W209" i="60"/>
  <c r="AB209" i="60"/>
  <c r="I209" i="60"/>
  <c r="AA209" i="60"/>
  <c r="AC16" i="60"/>
  <c r="I16" i="60"/>
  <c r="AB16" i="60"/>
  <c r="V16" i="60"/>
  <c r="Z16" i="60"/>
  <c r="AC18" i="60"/>
  <c r="Z18" i="60"/>
  <c r="I18" i="60"/>
  <c r="AB18" i="60"/>
  <c r="V18" i="60"/>
  <c r="AC20" i="60"/>
  <c r="AB20" i="60"/>
  <c r="V20" i="60"/>
  <c r="AE20" i="60"/>
  <c r="Z20" i="60"/>
  <c r="I20" i="60"/>
  <c r="AC22" i="60"/>
  <c r="Z22" i="60"/>
  <c r="I22" i="60"/>
  <c r="AB22" i="60"/>
  <c r="V22" i="60"/>
  <c r="AC24" i="60"/>
  <c r="Z24" i="60"/>
  <c r="AB24" i="60"/>
  <c r="V24" i="60"/>
  <c r="I24" i="60"/>
  <c r="X35" i="60"/>
  <c r="W35" i="60"/>
  <c r="AE35" i="60"/>
  <c r="AB35" i="60"/>
  <c r="I35" i="60"/>
  <c r="V35" i="60"/>
  <c r="AC46" i="60"/>
  <c r="Z46" i="60"/>
  <c r="V46" i="60"/>
  <c r="X46" i="60"/>
  <c r="J46" i="60"/>
  <c r="L46" i="60" s="1"/>
  <c r="AB46" i="60"/>
  <c r="W46" i="60"/>
  <c r="I46" i="60"/>
  <c r="AC50" i="60"/>
  <c r="Z50" i="60"/>
  <c r="V50" i="60"/>
  <c r="AB50" i="60"/>
  <c r="W50" i="60"/>
  <c r="I50" i="60"/>
  <c r="X50" i="60"/>
  <c r="J50" i="60"/>
  <c r="L50" i="60" s="1"/>
  <c r="AE50" i="60"/>
  <c r="AC203" i="60"/>
  <c r="AB203" i="60"/>
  <c r="W203" i="60"/>
  <c r="I203" i="60"/>
  <c r="X203" i="60"/>
  <c r="J203" i="60"/>
  <c r="L203" i="60" s="1"/>
  <c r="Z203" i="60"/>
  <c r="AE203" i="60"/>
  <c r="V203" i="60"/>
  <c r="Y88" i="60"/>
  <c r="P88" i="60"/>
  <c r="AD88" i="60" s="1"/>
  <c r="AC88" i="60"/>
  <c r="AE88" i="60"/>
  <c r="Z136" i="60"/>
  <c r="J136" i="60"/>
  <c r="L136" i="60" s="1"/>
  <c r="W136" i="60"/>
  <c r="AC136" i="60"/>
  <c r="Y136" i="60"/>
  <c r="I136" i="60"/>
  <c r="Z158" i="60"/>
  <c r="J158" i="60"/>
  <c r="L158" i="60" s="1"/>
  <c r="W158" i="60"/>
  <c r="AA158" i="60"/>
  <c r="W170" i="60"/>
  <c r="AC229" i="60"/>
  <c r="AB229" i="60"/>
  <c r="W229" i="60"/>
  <c r="I229" i="60"/>
  <c r="X229" i="60"/>
  <c r="J229" i="60"/>
  <c r="L229" i="60" s="1"/>
  <c r="Z229" i="60"/>
  <c r="AE229" i="60"/>
  <c r="V229" i="60"/>
  <c r="AC14" i="60"/>
  <c r="AB14" i="60"/>
  <c r="V14" i="60"/>
  <c r="AA138" i="60"/>
  <c r="AA172" i="60"/>
  <c r="Y172" i="60"/>
  <c r="V172" i="60"/>
  <c r="AA229" i="60"/>
  <c r="I14" i="60"/>
  <c r="AA39" i="60"/>
  <c r="AA54" i="60"/>
  <c r="P105" i="60"/>
  <c r="AD105" i="60" s="1"/>
  <c r="Y105" i="60"/>
  <c r="AC105" i="60"/>
  <c r="Y126" i="60"/>
  <c r="P126" i="60"/>
  <c r="AD126" i="60" s="1"/>
  <c r="AC126" i="60"/>
  <c r="Z140" i="60"/>
  <c r="J140" i="60"/>
  <c r="L140" i="60" s="1"/>
  <c r="W140" i="60"/>
  <c r="AC140" i="60"/>
  <c r="I140" i="60"/>
  <c r="Y140" i="60"/>
  <c r="Z166" i="60"/>
  <c r="W166" i="60"/>
  <c r="AB166" i="60"/>
  <c r="J166" i="60"/>
  <c r="L166" i="60" s="1"/>
  <c r="AA36" i="60"/>
  <c r="AA47" i="60"/>
  <c r="P94" i="60"/>
  <c r="AD94" i="60" s="1"/>
  <c r="Y94" i="60"/>
  <c r="Y135" i="60"/>
  <c r="I135" i="60"/>
  <c r="Z135" i="60"/>
  <c r="J135" i="60"/>
  <c r="L135" i="60" s="1"/>
  <c r="Z159" i="60"/>
  <c r="W159" i="60"/>
  <c r="AA159" i="60"/>
  <c r="AA210" i="60"/>
  <c r="AA213" i="60"/>
  <c r="AC217" i="60"/>
  <c r="X217" i="60"/>
  <c r="J217" i="60"/>
  <c r="L217" i="60" s="1"/>
  <c r="Z217" i="60"/>
  <c r="V217" i="60"/>
  <c r="AA232" i="60"/>
  <c r="AE36" i="60"/>
  <c r="AE189" i="60"/>
  <c r="AE232" i="60"/>
  <c r="X13" i="60"/>
  <c r="X15" i="60"/>
  <c r="X17" i="60"/>
  <c r="X19" i="60"/>
  <c r="X21" i="60"/>
  <c r="X23" i="60"/>
  <c r="X34" i="60"/>
  <c r="I36" i="60"/>
  <c r="W36" i="60"/>
  <c r="AB36" i="60"/>
  <c r="AA37" i="60"/>
  <c r="V38" i="60"/>
  <c r="Z38" i="60"/>
  <c r="I43" i="60"/>
  <c r="W43" i="60"/>
  <c r="AB43" i="60"/>
  <c r="AA44" i="60"/>
  <c r="V45" i="60"/>
  <c r="Z45" i="60"/>
  <c r="I47" i="60"/>
  <c r="W47" i="60"/>
  <c r="AB47" i="60"/>
  <c r="AA48" i="60"/>
  <c r="V49" i="60"/>
  <c r="Z49" i="60"/>
  <c r="I51" i="60"/>
  <c r="W51" i="60"/>
  <c r="AB51" i="60"/>
  <c r="AA52" i="60"/>
  <c r="V53" i="60"/>
  <c r="Z53" i="60"/>
  <c r="AC65" i="60"/>
  <c r="AB65" i="60"/>
  <c r="W65" i="60"/>
  <c r="I65" i="60"/>
  <c r="X65" i="60"/>
  <c r="P83" i="60"/>
  <c r="AD83" i="60" s="1"/>
  <c r="Y83" i="60"/>
  <c r="AC94" i="60"/>
  <c r="Y107" i="60"/>
  <c r="P107" i="60"/>
  <c r="AD107" i="60" s="1"/>
  <c r="AC107" i="60"/>
  <c r="P124" i="60"/>
  <c r="AD124" i="60" s="1"/>
  <c r="Y124" i="60"/>
  <c r="P135" i="60"/>
  <c r="AD135" i="60" s="1"/>
  <c r="Z150" i="60"/>
  <c r="J150" i="60"/>
  <c r="L150" i="60" s="1"/>
  <c r="W150" i="60"/>
  <c r="Z155" i="60"/>
  <c r="W155" i="60"/>
  <c r="AA155" i="60"/>
  <c r="J159" i="60"/>
  <c r="L159" i="60" s="1"/>
  <c r="AA169" i="60"/>
  <c r="P169" i="60"/>
  <c r="AD169" i="60" s="1"/>
  <c r="X169" i="60"/>
  <c r="Y186" i="60"/>
  <c r="J186" i="60"/>
  <c r="L186" i="60" s="1"/>
  <c r="AA186" i="60"/>
  <c r="V186" i="60"/>
  <c r="AB194" i="60"/>
  <c r="V194" i="60"/>
  <c r="Y194" i="60"/>
  <c r="Y199" i="60"/>
  <c r="P200" i="60"/>
  <c r="AD200" i="60" s="1"/>
  <c r="Y200" i="60"/>
  <c r="I213" i="60"/>
  <c r="AC214" i="60"/>
  <c r="AB214" i="60"/>
  <c r="W214" i="60"/>
  <c r="I214" i="60"/>
  <c r="X214" i="60"/>
  <c r="J214" i="60"/>
  <c r="L214" i="60" s="1"/>
  <c r="AA214" i="60"/>
  <c r="I217" i="60"/>
  <c r="AB217" i="60"/>
  <c r="AC218" i="60"/>
  <c r="AB218" i="60"/>
  <c r="W218" i="60"/>
  <c r="I218" i="60"/>
  <c r="X218" i="60"/>
  <c r="J218" i="60"/>
  <c r="L218" i="60" s="1"/>
  <c r="AA218" i="60"/>
  <c r="AC224" i="60"/>
  <c r="X224" i="60"/>
  <c r="J224" i="60"/>
  <c r="L224" i="60" s="1"/>
  <c r="Z224" i="60"/>
  <c r="V224" i="60"/>
  <c r="AA224" i="60"/>
  <c r="I232" i="60"/>
  <c r="AC233" i="60"/>
  <c r="AB233" i="60"/>
  <c r="W233" i="60"/>
  <c r="I233" i="60"/>
  <c r="X233" i="60"/>
  <c r="J233" i="60"/>
  <c r="L233" i="60" s="1"/>
  <c r="AA233" i="60"/>
  <c r="AA43" i="60"/>
  <c r="AA51" i="60"/>
  <c r="Y118" i="60"/>
  <c r="P118" i="60"/>
  <c r="AD118" i="60" s="1"/>
  <c r="AC118" i="60"/>
  <c r="AE134" i="60"/>
  <c r="Y139" i="60"/>
  <c r="I139" i="60"/>
  <c r="Z139" i="60"/>
  <c r="J139" i="60"/>
  <c r="L139" i="60" s="1"/>
  <c r="W144" i="60"/>
  <c r="J144" i="60"/>
  <c r="L144" i="60" s="1"/>
  <c r="P144" i="60"/>
  <c r="AD144" i="60" s="1"/>
  <c r="Z154" i="60"/>
  <c r="J154" i="60"/>
  <c r="L154" i="60" s="1"/>
  <c r="W154" i="60"/>
  <c r="Y171" i="60"/>
  <c r="J171" i="60"/>
  <c r="L171" i="60" s="1"/>
  <c r="AA171" i="60"/>
  <c r="V171" i="60"/>
  <c r="AA180" i="60"/>
  <c r="X180" i="60"/>
  <c r="AC180" i="60"/>
  <c r="AA187" i="60"/>
  <c r="Y187" i="60"/>
  <c r="AC210" i="60"/>
  <c r="AB210" i="60"/>
  <c r="W210" i="60"/>
  <c r="I210" i="60"/>
  <c r="X210" i="60"/>
  <c r="J210" i="60"/>
  <c r="L210" i="60" s="1"/>
  <c r="AC213" i="60"/>
  <c r="X213" i="60"/>
  <c r="J213" i="60"/>
  <c r="L213" i="60" s="1"/>
  <c r="Z213" i="60"/>
  <c r="V213" i="60"/>
  <c r="AA217" i="60"/>
  <c r="AC232" i="60"/>
  <c r="X232" i="60"/>
  <c r="J232" i="60"/>
  <c r="L232" i="60" s="1"/>
  <c r="Z232" i="60"/>
  <c r="V232" i="60"/>
  <c r="AE47" i="60"/>
  <c r="AE118" i="60"/>
  <c r="AE144" i="60"/>
  <c r="AE159" i="60"/>
  <c r="I13" i="60"/>
  <c r="Z13" i="60"/>
  <c r="I15" i="60"/>
  <c r="Z15" i="60"/>
  <c r="I17" i="60"/>
  <c r="Z17" i="60"/>
  <c r="I19" i="60"/>
  <c r="Z19" i="60"/>
  <c r="I21" i="60"/>
  <c r="Z21" i="60"/>
  <c r="I23" i="60"/>
  <c r="Z23" i="60"/>
  <c r="I34" i="60"/>
  <c r="Z34" i="60"/>
  <c r="J36" i="60"/>
  <c r="L36" i="60" s="1"/>
  <c r="N36" i="60" s="1"/>
  <c r="X36" i="60"/>
  <c r="W37" i="60"/>
  <c r="AB37" i="60"/>
  <c r="AA38" i="60"/>
  <c r="J43" i="60"/>
  <c r="L43" i="60" s="1"/>
  <c r="X43" i="60"/>
  <c r="AB44" i="60"/>
  <c r="AA45" i="60"/>
  <c r="AE46" i="60"/>
  <c r="J47" i="60"/>
  <c r="L47" i="60" s="1"/>
  <c r="X47" i="60"/>
  <c r="AA49" i="60"/>
  <c r="J51" i="60"/>
  <c r="L51" i="60" s="1"/>
  <c r="X51" i="60"/>
  <c r="I52" i="60"/>
  <c r="W52" i="60"/>
  <c r="AB52" i="60"/>
  <c r="AA53" i="60"/>
  <c r="AC64" i="60"/>
  <c r="X64" i="60"/>
  <c r="J64" i="60"/>
  <c r="L64" i="60" s="1"/>
  <c r="W64" i="60"/>
  <c r="J65" i="60"/>
  <c r="L65" i="60" s="1"/>
  <c r="Z65" i="60"/>
  <c r="AC83" i="60"/>
  <c r="Y96" i="60"/>
  <c r="P96" i="60"/>
  <c r="AD96" i="60" s="1"/>
  <c r="AC96" i="60"/>
  <c r="P113" i="60"/>
  <c r="AD113" i="60" s="1"/>
  <c r="Y113" i="60"/>
  <c r="AC124" i="60"/>
  <c r="W135" i="60"/>
  <c r="I137" i="60"/>
  <c r="W137" i="60"/>
  <c r="W139" i="60"/>
  <c r="AA141" i="60"/>
  <c r="AA150" i="60"/>
  <c r="Z151" i="60"/>
  <c r="W151" i="60"/>
  <c r="AA151" i="60"/>
  <c r="J155" i="60"/>
  <c r="L155" i="60" s="1"/>
  <c r="Z165" i="60"/>
  <c r="J165" i="60"/>
  <c r="L165" i="60" s="1"/>
  <c r="W165" i="60"/>
  <c r="J169" i="60"/>
  <c r="L169" i="60" s="1"/>
  <c r="X171" i="60"/>
  <c r="W174" i="60"/>
  <c r="AB174" i="60"/>
  <c r="AA184" i="60"/>
  <c r="X184" i="60"/>
  <c r="AC184" i="60"/>
  <c r="P186" i="60"/>
  <c r="AD186" i="60" s="1"/>
  <c r="Y196" i="60"/>
  <c r="AC196" i="60"/>
  <c r="AC202" i="60"/>
  <c r="X202" i="60"/>
  <c r="J202" i="60"/>
  <c r="L202" i="60" s="1"/>
  <c r="Z202" i="60"/>
  <c r="V202" i="60"/>
  <c r="AA202" i="60"/>
  <c r="V214" i="60"/>
  <c r="V218" i="60"/>
  <c r="I224" i="60"/>
  <c r="AB224" i="60"/>
  <c r="AC225" i="60"/>
  <c r="AB225" i="60"/>
  <c r="W225" i="60"/>
  <c r="I225" i="60"/>
  <c r="X225" i="60"/>
  <c r="J225" i="60"/>
  <c r="L225" i="60" s="1"/>
  <c r="AA225" i="60"/>
  <c r="AC228" i="60"/>
  <c r="X228" i="60"/>
  <c r="J228" i="60"/>
  <c r="L228" i="60" s="1"/>
  <c r="Z228" i="60"/>
  <c r="V228" i="60"/>
  <c r="AA228" i="60"/>
  <c r="V233" i="60"/>
  <c r="AA67" i="60"/>
  <c r="I143" i="60"/>
  <c r="Y143" i="60"/>
  <c r="J149" i="60"/>
  <c r="L149" i="60" s="1"/>
  <c r="J153" i="60"/>
  <c r="L153" i="60" s="1"/>
  <c r="X167" i="60"/>
  <c r="V168" i="60"/>
  <c r="J173" i="60"/>
  <c r="L173" i="60" s="1"/>
  <c r="X178" i="60"/>
  <c r="V179" i="60"/>
  <c r="X182" i="60"/>
  <c r="V183" i="60"/>
  <c r="Y193" i="60"/>
  <c r="AA201" i="60"/>
  <c r="AA208" i="60"/>
  <c r="AA212" i="60"/>
  <c r="AB215" i="60"/>
  <c r="AA216" i="60"/>
  <c r="AA223" i="60"/>
  <c r="AA227" i="60"/>
  <c r="I230" i="60"/>
  <c r="W230" i="60"/>
  <c r="AB230" i="60"/>
  <c r="AA231" i="60"/>
  <c r="I234" i="60"/>
  <c r="W234" i="60"/>
  <c r="AB234" i="60"/>
  <c r="AA66" i="60"/>
  <c r="V67" i="60"/>
  <c r="Z67" i="60"/>
  <c r="AA73" i="60"/>
  <c r="Z74" i="60"/>
  <c r="Z78" i="60"/>
  <c r="AA156" i="60"/>
  <c r="AA163" i="60"/>
  <c r="P167" i="60"/>
  <c r="AD167" i="60" s="1"/>
  <c r="P182" i="60"/>
  <c r="AD182" i="60" s="1"/>
  <c r="V201" i="60"/>
  <c r="Z201" i="60"/>
  <c r="AA204" i="60"/>
  <c r="V208" i="60"/>
  <c r="Z208" i="60"/>
  <c r="AA211" i="60"/>
  <c r="V212" i="60"/>
  <c r="Z212" i="60"/>
  <c r="AA215" i="60"/>
  <c r="V216" i="60"/>
  <c r="Z216" i="60"/>
  <c r="AA219" i="60"/>
  <c r="V223" i="60"/>
  <c r="Z223" i="60"/>
  <c r="AA226" i="60"/>
  <c r="V227" i="60"/>
  <c r="Z227" i="60"/>
  <c r="AA230" i="60"/>
  <c r="V231" i="60"/>
  <c r="Z231" i="60"/>
  <c r="AA234" i="60"/>
  <c r="AD209" i="61"/>
  <c r="AD224" i="61"/>
  <c r="AD14" i="61"/>
  <c r="AE194" i="61"/>
  <c r="AD194" i="61"/>
  <c r="AE209" i="61"/>
  <c r="AE89" i="60"/>
  <c r="AE93" i="60"/>
  <c r="P68" i="60"/>
  <c r="AD68" i="60" s="1"/>
  <c r="AA68" i="60"/>
  <c r="AB77" i="60"/>
  <c r="X77" i="60"/>
  <c r="V77" i="60"/>
  <c r="AC77" i="60"/>
  <c r="W77" i="60"/>
  <c r="I77" i="60"/>
  <c r="Z77" i="60"/>
  <c r="P77" i="60"/>
  <c r="AD77" i="60" s="1"/>
  <c r="AA77" i="60"/>
  <c r="AB80" i="60"/>
  <c r="X80" i="60"/>
  <c r="V80" i="60"/>
  <c r="AA80" i="60"/>
  <c r="W80" i="60"/>
  <c r="J80" i="60"/>
  <c r="L80" i="60" s="1"/>
  <c r="Z80" i="60"/>
  <c r="I80" i="60"/>
  <c r="Y82" i="60"/>
  <c r="AB84" i="60"/>
  <c r="X84" i="60"/>
  <c r="V84" i="60"/>
  <c r="AA84" i="60"/>
  <c r="W84" i="60"/>
  <c r="J84" i="60"/>
  <c r="L84" i="60" s="1"/>
  <c r="Z84" i="60"/>
  <c r="I84" i="60"/>
  <c r="Y89" i="60"/>
  <c r="AB91" i="60"/>
  <c r="X91" i="60"/>
  <c r="V91" i="60"/>
  <c r="AA91" i="60"/>
  <c r="W91" i="60"/>
  <c r="J91" i="60"/>
  <c r="L91" i="60" s="1"/>
  <c r="Z91" i="60"/>
  <c r="I91" i="60"/>
  <c r="Y93" i="60"/>
  <c r="AB95" i="60"/>
  <c r="X95" i="60"/>
  <c r="V95" i="60"/>
  <c r="AA95" i="60"/>
  <c r="W95" i="60"/>
  <c r="J95" i="60"/>
  <c r="L95" i="60" s="1"/>
  <c r="Z95" i="60"/>
  <c r="I95" i="60"/>
  <c r="Y97" i="60"/>
  <c r="AB99" i="60"/>
  <c r="X99" i="60"/>
  <c r="V99" i="60"/>
  <c r="AA99" i="60"/>
  <c r="W99" i="60"/>
  <c r="J99" i="60"/>
  <c r="L99" i="60" s="1"/>
  <c r="Z99" i="60"/>
  <c r="I99" i="60"/>
  <c r="Y104" i="60"/>
  <c r="AB106" i="60"/>
  <c r="X106" i="60"/>
  <c r="V106" i="60"/>
  <c r="AA106" i="60"/>
  <c r="W106" i="60"/>
  <c r="J106" i="60"/>
  <c r="L106" i="60" s="1"/>
  <c r="Z106" i="60"/>
  <c r="I106" i="60"/>
  <c r="Y108" i="60"/>
  <c r="AB110" i="60"/>
  <c r="X110" i="60"/>
  <c r="V110" i="60"/>
  <c r="AA110" i="60"/>
  <c r="W110" i="60"/>
  <c r="J110" i="60"/>
  <c r="L110" i="60" s="1"/>
  <c r="Z110" i="60"/>
  <c r="I110" i="60"/>
  <c r="Y112" i="60"/>
  <c r="AB114" i="60"/>
  <c r="X114" i="60"/>
  <c r="V114" i="60"/>
  <c r="AA114" i="60"/>
  <c r="W114" i="60"/>
  <c r="J114" i="60"/>
  <c r="L114" i="60" s="1"/>
  <c r="Z114" i="60"/>
  <c r="I114" i="60"/>
  <c r="Y119" i="60"/>
  <c r="AB121" i="60"/>
  <c r="X121" i="60"/>
  <c r="V121" i="60"/>
  <c r="AA121" i="60"/>
  <c r="W121" i="60"/>
  <c r="J121" i="60"/>
  <c r="L121" i="60" s="1"/>
  <c r="Z121" i="60"/>
  <c r="I121" i="60"/>
  <c r="Y123" i="60"/>
  <c r="AB125" i="60"/>
  <c r="X125" i="60"/>
  <c r="V125" i="60"/>
  <c r="AA125" i="60"/>
  <c r="W125" i="60"/>
  <c r="J125" i="60"/>
  <c r="L125" i="60" s="1"/>
  <c r="Z125" i="60"/>
  <c r="I125" i="60"/>
  <c r="Y127" i="60"/>
  <c r="AB129" i="60"/>
  <c r="X129" i="60"/>
  <c r="V129" i="60"/>
  <c r="AA129" i="60"/>
  <c r="W129" i="60"/>
  <c r="J129" i="60"/>
  <c r="L129" i="60" s="1"/>
  <c r="Z129" i="60"/>
  <c r="I129" i="60"/>
  <c r="Z134" i="60"/>
  <c r="AE13" i="60"/>
  <c r="AE14" i="60"/>
  <c r="AE16" i="60"/>
  <c r="AE23" i="60"/>
  <c r="AE127" i="60"/>
  <c r="J13" i="60"/>
  <c r="L13" i="60" s="1"/>
  <c r="N13" i="60" s="1"/>
  <c r="W13" i="60"/>
  <c r="AA13" i="60"/>
  <c r="J14" i="60"/>
  <c r="L14" i="60" s="1"/>
  <c r="N14" i="60" s="1"/>
  <c r="W14" i="60"/>
  <c r="AA14" i="60"/>
  <c r="J15" i="60"/>
  <c r="L15" i="60" s="1"/>
  <c r="N15" i="60" s="1"/>
  <c r="W15" i="60"/>
  <c r="AA15" i="60"/>
  <c r="J16" i="60"/>
  <c r="L16" i="60" s="1"/>
  <c r="N16" i="60" s="1"/>
  <c r="W16" i="60"/>
  <c r="AA16" i="60"/>
  <c r="J17" i="60"/>
  <c r="L17" i="60" s="1"/>
  <c r="N17" i="60" s="1"/>
  <c r="W17" i="60"/>
  <c r="AA17" i="60"/>
  <c r="J18" i="60"/>
  <c r="L18" i="60" s="1"/>
  <c r="N18" i="60" s="1"/>
  <c r="W18" i="60"/>
  <c r="AA18" i="60"/>
  <c r="J19" i="60"/>
  <c r="L19" i="60" s="1"/>
  <c r="W19" i="60"/>
  <c r="AA19" i="60"/>
  <c r="J20" i="60"/>
  <c r="L20" i="60" s="1"/>
  <c r="N20" i="60" s="1"/>
  <c r="W20" i="60"/>
  <c r="AA20" i="60"/>
  <c r="J21" i="60"/>
  <c r="L21" i="60" s="1"/>
  <c r="N21" i="60" s="1"/>
  <c r="W21" i="60"/>
  <c r="AA21" i="60"/>
  <c r="J22" i="60"/>
  <c r="L22" i="60" s="1"/>
  <c r="N22" i="60" s="1"/>
  <c r="W22" i="60"/>
  <c r="AA22" i="60"/>
  <c r="J23" i="60"/>
  <c r="L23" i="60" s="1"/>
  <c r="N23" i="60" s="1"/>
  <c r="W23" i="60"/>
  <c r="AA23" i="60"/>
  <c r="J24" i="60"/>
  <c r="L24" i="60" s="1"/>
  <c r="N24" i="60" s="1"/>
  <c r="W24" i="60"/>
  <c r="AA24" i="60"/>
  <c r="J34" i="60"/>
  <c r="L34" i="60" s="1"/>
  <c r="N34" i="60" s="1"/>
  <c r="W34" i="60"/>
  <c r="AA34" i="60"/>
  <c r="J35" i="60"/>
  <c r="L35" i="60" s="1"/>
  <c r="N35" i="60" s="1"/>
  <c r="AB75" i="60"/>
  <c r="X75" i="60"/>
  <c r="V75" i="60"/>
  <c r="Z75" i="60"/>
  <c r="P75" i="60"/>
  <c r="AD75" i="60" s="1"/>
  <c r="AC75" i="60"/>
  <c r="W75" i="60"/>
  <c r="I75" i="60"/>
  <c r="AA75" i="60"/>
  <c r="J77" i="60"/>
  <c r="L77" i="60" s="1"/>
  <c r="AB79" i="60"/>
  <c r="X79" i="60"/>
  <c r="V79" i="60"/>
  <c r="AA79" i="60"/>
  <c r="W79" i="60"/>
  <c r="J79" i="60"/>
  <c r="L79" i="60" s="1"/>
  <c r="Z79" i="60"/>
  <c r="I79" i="60"/>
  <c r="P80" i="60"/>
  <c r="AD80" i="60" s="1"/>
  <c r="AB83" i="60"/>
  <c r="X83" i="60"/>
  <c r="V83" i="60"/>
  <c r="AA83" i="60"/>
  <c r="W83" i="60"/>
  <c r="J83" i="60"/>
  <c r="L83" i="60" s="1"/>
  <c r="Z83" i="60"/>
  <c r="I83" i="60"/>
  <c r="P84" i="60"/>
  <c r="AD84" i="60" s="1"/>
  <c r="AB90" i="60"/>
  <c r="X90" i="60"/>
  <c r="V90" i="60"/>
  <c r="AA90" i="60"/>
  <c r="W90" i="60"/>
  <c r="J90" i="60"/>
  <c r="L90" i="60" s="1"/>
  <c r="Z90" i="60"/>
  <c r="I90" i="60"/>
  <c r="P91" i="60"/>
  <c r="AD91" i="60" s="1"/>
  <c r="AB94" i="60"/>
  <c r="X94" i="60"/>
  <c r="V94" i="60"/>
  <c r="AA94" i="60"/>
  <c r="W94" i="60"/>
  <c r="J94" i="60"/>
  <c r="L94" i="60" s="1"/>
  <c r="Z94" i="60"/>
  <c r="I94" i="60"/>
  <c r="P95" i="60"/>
  <c r="AD95" i="60" s="1"/>
  <c r="AB98" i="60"/>
  <c r="X98" i="60"/>
  <c r="V98" i="60"/>
  <c r="AA98" i="60"/>
  <c r="W98" i="60"/>
  <c r="J98" i="60"/>
  <c r="L98" i="60" s="1"/>
  <c r="Z98" i="60"/>
  <c r="I98" i="60"/>
  <c r="P99" i="60"/>
  <c r="AD99" i="60" s="1"/>
  <c r="AB105" i="60"/>
  <c r="X105" i="60"/>
  <c r="V105" i="60"/>
  <c r="AA105" i="60"/>
  <c r="W105" i="60"/>
  <c r="J105" i="60"/>
  <c r="L105" i="60" s="1"/>
  <c r="Z105" i="60"/>
  <c r="I105" i="60"/>
  <c r="P106" i="60"/>
  <c r="AD106" i="60" s="1"/>
  <c r="AB109" i="60"/>
  <c r="X109" i="60"/>
  <c r="V109" i="60"/>
  <c r="AA109" i="60"/>
  <c r="W109" i="60"/>
  <c r="J109" i="60"/>
  <c r="L109" i="60" s="1"/>
  <c r="Z109" i="60"/>
  <c r="I109" i="60"/>
  <c r="P110" i="60"/>
  <c r="AD110" i="60" s="1"/>
  <c r="AB113" i="60"/>
  <c r="X113" i="60"/>
  <c r="V113" i="60"/>
  <c r="AA113" i="60"/>
  <c r="W113" i="60"/>
  <c r="J113" i="60"/>
  <c r="L113" i="60" s="1"/>
  <c r="Z113" i="60"/>
  <c r="I113" i="60"/>
  <c r="P114" i="60"/>
  <c r="AD114" i="60" s="1"/>
  <c r="AB120" i="60"/>
  <c r="X120" i="60"/>
  <c r="V120" i="60"/>
  <c r="AA120" i="60"/>
  <c r="W120" i="60"/>
  <c r="J120" i="60"/>
  <c r="L120" i="60" s="1"/>
  <c r="Z120" i="60"/>
  <c r="I120" i="60"/>
  <c r="P121" i="60"/>
  <c r="AD121" i="60" s="1"/>
  <c r="AB124" i="60"/>
  <c r="X124" i="60"/>
  <c r="V124" i="60"/>
  <c r="AA124" i="60"/>
  <c r="W124" i="60"/>
  <c r="J124" i="60"/>
  <c r="L124" i="60" s="1"/>
  <c r="Z124" i="60"/>
  <c r="I124" i="60"/>
  <c r="P125" i="60"/>
  <c r="AD125" i="60" s="1"/>
  <c r="AB128" i="60"/>
  <c r="X128" i="60"/>
  <c r="V128" i="60"/>
  <c r="AA128" i="60"/>
  <c r="W128" i="60"/>
  <c r="J128" i="60"/>
  <c r="L128" i="60" s="1"/>
  <c r="Z128" i="60"/>
  <c r="I128" i="60"/>
  <c r="P129" i="60"/>
  <c r="AD129" i="60" s="1"/>
  <c r="AB141" i="60"/>
  <c r="X141" i="60"/>
  <c r="V141" i="60"/>
  <c r="Z141" i="60"/>
  <c r="P141" i="60"/>
  <c r="AD141" i="60" s="1"/>
  <c r="Y141" i="60"/>
  <c r="J141" i="60"/>
  <c r="L141" i="60" s="1"/>
  <c r="W141" i="60"/>
  <c r="AC141" i="60"/>
  <c r="I141" i="60"/>
  <c r="AB68" i="60"/>
  <c r="X68" i="60"/>
  <c r="V68" i="60"/>
  <c r="AC68" i="60"/>
  <c r="W68" i="60"/>
  <c r="I68" i="60"/>
  <c r="Y68" i="60"/>
  <c r="AB82" i="60"/>
  <c r="X82" i="60"/>
  <c r="V82" i="60"/>
  <c r="AA82" i="60"/>
  <c r="W82" i="60"/>
  <c r="J82" i="60"/>
  <c r="L82" i="60" s="1"/>
  <c r="Z82" i="60"/>
  <c r="I82" i="60"/>
  <c r="AB89" i="60"/>
  <c r="X89" i="60"/>
  <c r="V89" i="60"/>
  <c r="AA89" i="60"/>
  <c r="W89" i="60"/>
  <c r="J89" i="60"/>
  <c r="L89" i="60" s="1"/>
  <c r="Z89" i="60"/>
  <c r="I89" i="60"/>
  <c r="AB93" i="60"/>
  <c r="X93" i="60"/>
  <c r="V93" i="60"/>
  <c r="AA93" i="60"/>
  <c r="W93" i="60"/>
  <c r="J93" i="60"/>
  <c r="L93" i="60" s="1"/>
  <c r="Z93" i="60"/>
  <c r="I93" i="60"/>
  <c r="AB97" i="60"/>
  <c r="X97" i="60"/>
  <c r="V97" i="60"/>
  <c r="AA97" i="60"/>
  <c r="W97" i="60"/>
  <c r="J97" i="60"/>
  <c r="L97" i="60" s="1"/>
  <c r="Z97" i="60"/>
  <c r="I97" i="60"/>
  <c r="AB104" i="60"/>
  <c r="X104" i="60"/>
  <c r="V104" i="60"/>
  <c r="AA104" i="60"/>
  <c r="W104" i="60"/>
  <c r="J104" i="60"/>
  <c r="L104" i="60" s="1"/>
  <c r="Z104" i="60"/>
  <c r="I104" i="60"/>
  <c r="AB108" i="60"/>
  <c r="X108" i="60"/>
  <c r="V108" i="60"/>
  <c r="AA108" i="60"/>
  <c r="W108" i="60"/>
  <c r="J108" i="60"/>
  <c r="L108" i="60" s="1"/>
  <c r="Z108" i="60"/>
  <c r="I108" i="60"/>
  <c r="AB112" i="60"/>
  <c r="X112" i="60"/>
  <c r="V112" i="60"/>
  <c r="AA112" i="60"/>
  <c r="W112" i="60"/>
  <c r="J112" i="60"/>
  <c r="L112" i="60" s="1"/>
  <c r="Z112" i="60"/>
  <c r="I112" i="60"/>
  <c r="AB119" i="60"/>
  <c r="X119" i="60"/>
  <c r="V119" i="60"/>
  <c r="AA119" i="60"/>
  <c r="W119" i="60"/>
  <c r="J119" i="60"/>
  <c r="L119" i="60" s="1"/>
  <c r="Z119" i="60"/>
  <c r="I119" i="60"/>
  <c r="AB123" i="60"/>
  <c r="X123" i="60"/>
  <c r="V123" i="60"/>
  <c r="AA123" i="60"/>
  <c r="W123" i="60"/>
  <c r="J123" i="60"/>
  <c r="L123" i="60" s="1"/>
  <c r="Z123" i="60"/>
  <c r="I123" i="60"/>
  <c r="AB127" i="60"/>
  <c r="X127" i="60"/>
  <c r="V127" i="60"/>
  <c r="AA127" i="60"/>
  <c r="W127" i="60"/>
  <c r="J127" i="60"/>
  <c r="L127" i="60" s="1"/>
  <c r="Z127" i="60"/>
  <c r="I127" i="60"/>
  <c r="AB134" i="60"/>
  <c r="X134" i="60"/>
  <c r="Y134" i="60"/>
  <c r="V134" i="60"/>
  <c r="AC134" i="60"/>
  <c r="W134" i="60"/>
  <c r="J134" i="60"/>
  <c r="L134" i="60" s="1"/>
  <c r="AA134" i="60"/>
  <c r="I134" i="60"/>
  <c r="AE112" i="60"/>
  <c r="P13" i="60"/>
  <c r="AD13" i="60" s="1"/>
  <c r="Y13" i="60"/>
  <c r="P14" i="60"/>
  <c r="AD14" i="60" s="1"/>
  <c r="Y14" i="60"/>
  <c r="P15" i="60"/>
  <c r="AD15" i="60" s="1"/>
  <c r="Y15" i="60"/>
  <c r="P16" i="60"/>
  <c r="AD16" i="60" s="1"/>
  <c r="Y16" i="60"/>
  <c r="P17" i="60"/>
  <c r="AD17" i="60" s="1"/>
  <c r="Y17" i="60"/>
  <c r="P18" i="60"/>
  <c r="AD18" i="60" s="1"/>
  <c r="Y18" i="60"/>
  <c r="P19" i="60"/>
  <c r="AD19" i="60" s="1"/>
  <c r="Y19" i="60"/>
  <c r="P20" i="60"/>
  <c r="AD20" i="60" s="1"/>
  <c r="Y20" i="60"/>
  <c r="P21" i="60"/>
  <c r="AD21" i="60" s="1"/>
  <c r="Y21" i="60"/>
  <c r="P22" i="60"/>
  <c r="AD22" i="60" s="1"/>
  <c r="Y22" i="60"/>
  <c r="P23" i="60"/>
  <c r="AD23" i="60" s="1"/>
  <c r="Y23" i="60"/>
  <c r="P24" i="60"/>
  <c r="AD24" i="60" s="1"/>
  <c r="Y24" i="60"/>
  <c r="P34" i="60"/>
  <c r="AD34" i="60" s="1"/>
  <c r="Y34" i="60"/>
  <c r="AC35" i="60"/>
  <c r="Y35" i="60"/>
  <c r="P35" i="60"/>
  <c r="AD35" i="60" s="1"/>
  <c r="AA35" i="60"/>
  <c r="J68" i="60"/>
  <c r="L68" i="60" s="1"/>
  <c r="Z68" i="60"/>
  <c r="AB73" i="60"/>
  <c r="X73" i="60"/>
  <c r="V73" i="60"/>
  <c r="AC73" i="60"/>
  <c r="W73" i="60"/>
  <c r="Z73" i="60"/>
  <c r="P73" i="60"/>
  <c r="AD73" i="60" s="1"/>
  <c r="Y73" i="60"/>
  <c r="Y77" i="60"/>
  <c r="AC80" i="60"/>
  <c r="AB81" i="60"/>
  <c r="X81" i="60"/>
  <c r="V81" i="60"/>
  <c r="AA81" i="60"/>
  <c r="W81" i="60"/>
  <c r="J81" i="60"/>
  <c r="L81" i="60" s="1"/>
  <c r="Z81" i="60"/>
  <c r="I81" i="60"/>
  <c r="P82" i="60"/>
  <c r="AD82" i="60" s="1"/>
  <c r="AC84" i="60"/>
  <c r="AB88" i="60"/>
  <c r="X88" i="60"/>
  <c r="V88" i="60"/>
  <c r="AA88" i="60"/>
  <c r="W88" i="60"/>
  <c r="J88" i="60"/>
  <c r="L88" i="60" s="1"/>
  <c r="Z88" i="60"/>
  <c r="I88" i="60"/>
  <c r="P89" i="60"/>
  <c r="AD89" i="60" s="1"/>
  <c r="AC91" i="60"/>
  <c r="AB92" i="60"/>
  <c r="X92" i="60"/>
  <c r="V92" i="60"/>
  <c r="AA92" i="60"/>
  <c r="W92" i="60"/>
  <c r="J92" i="60"/>
  <c r="L92" i="60" s="1"/>
  <c r="Z92" i="60"/>
  <c r="I92" i="60"/>
  <c r="P93" i="60"/>
  <c r="AD93" i="60" s="1"/>
  <c r="AC95" i="60"/>
  <c r="AB96" i="60"/>
  <c r="X96" i="60"/>
  <c r="V96" i="60"/>
  <c r="AA96" i="60"/>
  <c r="W96" i="60"/>
  <c r="J96" i="60"/>
  <c r="L96" i="60" s="1"/>
  <c r="Z96" i="60"/>
  <c r="I96" i="60"/>
  <c r="P97" i="60"/>
  <c r="AD97" i="60" s="1"/>
  <c r="AC99" i="60"/>
  <c r="AB103" i="60"/>
  <c r="X103" i="60"/>
  <c r="V103" i="60"/>
  <c r="AA103" i="60"/>
  <c r="W103" i="60"/>
  <c r="J103" i="60"/>
  <c r="L103" i="60" s="1"/>
  <c r="Z103" i="60"/>
  <c r="I103" i="60"/>
  <c r="P104" i="60"/>
  <c r="AD104" i="60" s="1"/>
  <c r="AC106" i="60"/>
  <c r="AB107" i="60"/>
  <c r="X107" i="60"/>
  <c r="V107" i="60"/>
  <c r="AA107" i="60"/>
  <c r="W107" i="60"/>
  <c r="J107" i="60"/>
  <c r="L107" i="60" s="1"/>
  <c r="Z107" i="60"/>
  <c r="I107" i="60"/>
  <c r="P108" i="60"/>
  <c r="AD108" i="60" s="1"/>
  <c r="AC110" i="60"/>
  <c r="AB111" i="60"/>
  <c r="X111" i="60"/>
  <c r="V111" i="60"/>
  <c r="AA111" i="60"/>
  <c r="W111" i="60"/>
  <c r="J111" i="60"/>
  <c r="L111" i="60" s="1"/>
  <c r="Z111" i="60"/>
  <c r="I111" i="60"/>
  <c r="P112" i="60"/>
  <c r="AD112" i="60" s="1"/>
  <c r="AC114" i="60"/>
  <c r="AB118" i="60"/>
  <c r="X118" i="60"/>
  <c r="V118" i="60"/>
  <c r="AA118" i="60"/>
  <c r="W118" i="60"/>
  <c r="J118" i="60"/>
  <c r="L118" i="60" s="1"/>
  <c r="Z118" i="60"/>
  <c r="I118" i="60"/>
  <c r="P119" i="60"/>
  <c r="AD119" i="60" s="1"/>
  <c r="AC121" i="60"/>
  <c r="AB122" i="60"/>
  <c r="X122" i="60"/>
  <c r="V122" i="60"/>
  <c r="AA122" i="60"/>
  <c r="W122" i="60"/>
  <c r="J122" i="60"/>
  <c r="L122" i="60" s="1"/>
  <c r="Z122" i="60"/>
  <c r="I122" i="60"/>
  <c r="P123" i="60"/>
  <c r="AD123" i="60" s="1"/>
  <c r="AC125" i="60"/>
  <c r="AB126" i="60"/>
  <c r="X126" i="60"/>
  <c r="V126" i="60"/>
  <c r="AA126" i="60"/>
  <c r="W126" i="60"/>
  <c r="J126" i="60"/>
  <c r="L126" i="60" s="1"/>
  <c r="Z126" i="60"/>
  <c r="I126" i="60"/>
  <c r="P127" i="60"/>
  <c r="AD127" i="60" s="1"/>
  <c r="AC129" i="60"/>
  <c r="AB133" i="60"/>
  <c r="X133" i="60"/>
  <c r="V133" i="60"/>
  <c r="AA133" i="60"/>
  <c r="W133" i="60"/>
  <c r="J133" i="60"/>
  <c r="L133" i="60" s="1"/>
  <c r="Z133" i="60"/>
  <c r="I133" i="60"/>
  <c r="P134" i="60"/>
  <c r="AD134" i="60" s="1"/>
  <c r="AB138" i="60"/>
  <c r="X138" i="60"/>
  <c r="V138" i="60"/>
  <c r="Y138" i="60"/>
  <c r="J138" i="60"/>
  <c r="L138" i="60" s="1"/>
  <c r="AC138" i="60"/>
  <c r="W138" i="60"/>
  <c r="I138" i="60"/>
  <c r="Z138" i="60"/>
  <c r="P138" i="60"/>
  <c r="AD138" i="60" s="1"/>
  <c r="Z181" i="60"/>
  <c r="I181" i="60"/>
  <c r="AA181" i="60"/>
  <c r="P181" i="60"/>
  <c r="AD181" i="60" s="1"/>
  <c r="Y181" i="60"/>
  <c r="V181" i="60"/>
  <c r="AC181" i="60"/>
  <c r="X181" i="60"/>
  <c r="J181" i="60"/>
  <c r="L181" i="60" s="1"/>
  <c r="AB181" i="60"/>
  <c r="W181" i="60"/>
  <c r="P36" i="60"/>
  <c r="AD36" i="60" s="1"/>
  <c r="Y36" i="60"/>
  <c r="P37" i="60"/>
  <c r="AD37" i="60" s="1"/>
  <c r="Y37" i="60"/>
  <c r="P38" i="60"/>
  <c r="AD38" i="60" s="1"/>
  <c r="Y38" i="60"/>
  <c r="P39" i="60"/>
  <c r="AD39" i="60" s="1"/>
  <c r="Y39" i="60"/>
  <c r="P43" i="60"/>
  <c r="AD43" i="60" s="1"/>
  <c r="Y43" i="60"/>
  <c r="P44" i="60"/>
  <c r="AD44" i="60" s="1"/>
  <c r="Y44" i="60"/>
  <c r="P45" i="60"/>
  <c r="AD45" i="60" s="1"/>
  <c r="Y45" i="60"/>
  <c r="P46" i="60"/>
  <c r="AD46" i="60" s="1"/>
  <c r="Y46" i="60"/>
  <c r="P47" i="60"/>
  <c r="AD47" i="60" s="1"/>
  <c r="Y47" i="60"/>
  <c r="P48" i="60"/>
  <c r="AD48" i="60" s="1"/>
  <c r="Y48" i="60"/>
  <c r="P49" i="60"/>
  <c r="AD49" i="60" s="1"/>
  <c r="Y49" i="60"/>
  <c r="P50" i="60"/>
  <c r="AD50" i="60" s="1"/>
  <c r="Y50" i="60"/>
  <c r="P51" i="60"/>
  <c r="AD51" i="60" s="1"/>
  <c r="Y51" i="60"/>
  <c r="P52" i="60"/>
  <c r="AD52" i="60" s="1"/>
  <c r="Y52" i="60"/>
  <c r="P53" i="60"/>
  <c r="AD53" i="60" s="1"/>
  <c r="Y53" i="60"/>
  <c r="P54" i="60"/>
  <c r="AD54" i="60" s="1"/>
  <c r="Y54" i="60"/>
  <c r="P64" i="60"/>
  <c r="AD64" i="60" s="1"/>
  <c r="Y64" i="60"/>
  <c r="P65" i="60"/>
  <c r="AD65" i="60" s="1"/>
  <c r="Y65" i="60"/>
  <c r="P66" i="60"/>
  <c r="AD66" i="60" s="1"/>
  <c r="Y66" i="60"/>
  <c r="P67" i="60"/>
  <c r="AD67" i="60" s="1"/>
  <c r="Y67" i="60"/>
  <c r="AB69" i="60"/>
  <c r="X69" i="60"/>
  <c r="V69" i="60"/>
  <c r="AA69" i="60"/>
  <c r="J74" i="60"/>
  <c r="L74" i="60" s="1"/>
  <c r="AB76" i="60"/>
  <c r="X76" i="60"/>
  <c r="V76" i="60"/>
  <c r="AA76" i="60"/>
  <c r="J78" i="60"/>
  <c r="L78" i="60" s="1"/>
  <c r="AB142" i="60"/>
  <c r="X142" i="60"/>
  <c r="V142" i="60"/>
  <c r="Y142" i="60"/>
  <c r="J142" i="60"/>
  <c r="L142" i="60" s="1"/>
  <c r="AC142" i="60"/>
  <c r="W142" i="60"/>
  <c r="I142" i="60"/>
  <c r="AA142" i="60"/>
  <c r="Z189" i="60"/>
  <c r="I189" i="60"/>
  <c r="AA189" i="60"/>
  <c r="P189" i="60"/>
  <c r="AD189" i="60" s="1"/>
  <c r="Y189" i="60"/>
  <c r="V189" i="60"/>
  <c r="AC189" i="60"/>
  <c r="X189" i="60"/>
  <c r="J189" i="60"/>
  <c r="L189" i="60" s="1"/>
  <c r="AB189" i="60"/>
  <c r="AB74" i="60"/>
  <c r="X74" i="60"/>
  <c r="V74" i="60"/>
  <c r="AA74" i="60"/>
  <c r="AB78" i="60"/>
  <c r="X78" i="60"/>
  <c r="V78" i="60"/>
  <c r="AA78" i="60"/>
  <c r="AB137" i="60"/>
  <c r="X137" i="60"/>
  <c r="V137" i="60"/>
  <c r="Z137" i="60"/>
  <c r="P137" i="60"/>
  <c r="AD137" i="60" s="1"/>
  <c r="Y137" i="60"/>
  <c r="J137" i="60"/>
  <c r="L137" i="60" s="1"/>
  <c r="AA137" i="60"/>
  <c r="Z170" i="60"/>
  <c r="I170" i="60"/>
  <c r="AA170" i="60"/>
  <c r="P170" i="60"/>
  <c r="AD170" i="60" s="1"/>
  <c r="Y170" i="60"/>
  <c r="V170" i="60"/>
  <c r="AC170" i="60"/>
  <c r="X170" i="60"/>
  <c r="J170" i="60"/>
  <c r="L170" i="60" s="1"/>
  <c r="AB170" i="60"/>
  <c r="AB135" i="60"/>
  <c r="X135" i="60"/>
  <c r="V135" i="60"/>
  <c r="AA135" i="60"/>
  <c r="P136" i="60"/>
  <c r="AD136" i="60" s="1"/>
  <c r="AB139" i="60"/>
  <c r="X139" i="60"/>
  <c r="V139" i="60"/>
  <c r="AA139" i="60"/>
  <c r="P140" i="60"/>
  <c r="AD140" i="60" s="1"/>
  <c r="AB143" i="60"/>
  <c r="X143" i="60"/>
  <c r="V143" i="60"/>
  <c r="AA143" i="60"/>
  <c r="Z174" i="60"/>
  <c r="I174" i="60"/>
  <c r="AA174" i="60"/>
  <c r="P174" i="60"/>
  <c r="AD174" i="60" s="1"/>
  <c r="Y174" i="60"/>
  <c r="V174" i="60"/>
  <c r="AC174" i="60"/>
  <c r="X174" i="60"/>
  <c r="J174" i="60"/>
  <c r="L174" i="60" s="1"/>
  <c r="Z185" i="60"/>
  <c r="I185" i="60"/>
  <c r="AA185" i="60"/>
  <c r="P185" i="60"/>
  <c r="AD185" i="60" s="1"/>
  <c r="Y185" i="60"/>
  <c r="V185" i="60"/>
  <c r="AC185" i="60"/>
  <c r="X185" i="60"/>
  <c r="J185" i="60"/>
  <c r="L185" i="60" s="1"/>
  <c r="AB136" i="60"/>
  <c r="X136" i="60"/>
  <c r="V136" i="60"/>
  <c r="AA136" i="60"/>
  <c r="AB140" i="60"/>
  <c r="X140" i="60"/>
  <c r="V140" i="60"/>
  <c r="AA140" i="60"/>
  <c r="Z144" i="60"/>
  <c r="I144" i="60"/>
  <c r="AC144" i="60"/>
  <c r="Y144" i="60"/>
  <c r="AB144" i="60"/>
  <c r="X144" i="60"/>
  <c r="V144" i="60"/>
  <c r="AA144" i="60"/>
  <c r="AB197" i="60"/>
  <c r="X197" i="60"/>
  <c r="V197" i="60"/>
  <c r="AA197" i="60"/>
  <c r="W197" i="60"/>
  <c r="J197" i="60"/>
  <c r="L197" i="60" s="1"/>
  <c r="Z197" i="60"/>
  <c r="I197" i="60"/>
  <c r="AC197" i="60"/>
  <c r="Y197" i="60"/>
  <c r="P197" i="60"/>
  <c r="AD197" i="60" s="1"/>
  <c r="V148" i="60"/>
  <c r="X148" i="60"/>
  <c r="AB148" i="60"/>
  <c r="V149" i="60"/>
  <c r="X149" i="60"/>
  <c r="AB149" i="60"/>
  <c r="V150" i="60"/>
  <c r="X150" i="60"/>
  <c r="AB150" i="60"/>
  <c r="V151" i="60"/>
  <c r="X151" i="60"/>
  <c r="AB151" i="60"/>
  <c r="V152" i="60"/>
  <c r="X152" i="60"/>
  <c r="AB152" i="60"/>
  <c r="V153" i="60"/>
  <c r="X153" i="60"/>
  <c r="AB153" i="60"/>
  <c r="V154" i="60"/>
  <c r="X154" i="60"/>
  <c r="AB154" i="60"/>
  <c r="V155" i="60"/>
  <c r="X155" i="60"/>
  <c r="AB155" i="60"/>
  <c r="V156" i="60"/>
  <c r="X156" i="60"/>
  <c r="AB156" i="60"/>
  <c r="V157" i="60"/>
  <c r="X157" i="60"/>
  <c r="AB157" i="60"/>
  <c r="V158" i="60"/>
  <c r="X158" i="60"/>
  <c r="AB158" i="60"/>
  <c r="V159" i="60"/>
  <c r="X159" i="60"/>
  <c r="AB159" i="60"/>
  <c r="V163" i="60"/>
  <c r="X163" i="60"/>
  <c r="AB163" i="60"/>
  <c r="V164" i="60"/>
  <c r="X164" i="60"/>
  <c r="AB164" i="60"/>
  <c r="V165" i="60"/>
  <c r="X165" i="60"/>
  <c r="AB165" i="60"/>
  <c r="V166" i="60"/>
  <c r="X166" i="60"/>
  <c r="AC166" i="60"/>
  <c r="Z167" i="60"/>
  <c r="I167" i="60"/>
  <c r="W167" i="60"/>
  <c r="AB167" i="60"/>
  <c r="P168" i="60"/>
  <c r="AD168" i="60" s="1"/>
  <c r="V169" i="60"/>
  <c r="Y169" i="60"/>
  <c r="Z171" i="60"/>
  <c r="I171" i="60"/>
  <c r="W171" i="60"/>
  <c r="AB171" i="60"/>
  <c r="P172" i="60"/>
  <c r="AD172" i="60" s="1"/>
  <c r="V173" i="60"/>
  <c r="Y173" i="60"/>
  <c r="Z178" i="60"/>
  <c r="I178" i="60"/>
  <c r="W178" i="60"/>
  <c r="AB178" i="60"/>
  <c r="P179" i="60"/>
  <c r="AD179" i="60" s="1"/>
  <c r="V180" i="60"/>
  <c r="Y180" i="60"/>
  <c r="Z182" i="60"/>
  <c r="I182" i="60"/>
  <c r="W182" i="60"/>
  <c r="AB182" i="60"/>
  <c r="P183" i="60"/>
  <c r="AD183" i="60" s="1"/>
  <c r="V184" i="60"/>
  <c r="Y184" i="60"/>
  <c r="Z186" i="60"/>
  <c r="I186" i="60"/>
  <c r="W186" i="60"/>
  <c r="AB186" i="60"/>
  <c r="P187" i="60"/>
  <c r="AD187" i="60" s="1"/>
  <c r="V188" i="60"/>
  <c r="Y188" i="60"/>
  <c r="Z193" i="60"/>
  <c r="I193" i="60"/>
  <c r="W193" i="60"/>
  <c r="AB193" i="60"/>
  <c r="P194" i="60"/>
  <c r="AD194" i="60" s="1"/>
  <c r="AB196" i="60"/>
  <c r="X196" i="60"/>
  <c r="V196" i="60"/>
  <c r="AA196" i="60"/>
  <c r="W196" i="60"/>
  <c r="J196" i="60"/>
  <c r="L196" i="60" s="1"/>
  <c r="Z196" i="60"/>
  <c r="I196" i="60"/>
  <c r="Y198" i="60"/>
  <c r="AC200" i="60"/>
  <c r="AB200" i="60"/>
  <c r="X200" i="60"/>
  <c r="V200" i="60"/>
  <c r="AA200" i="60"/>
  <c r="W200" i="60"/>
  <c r="J200" i="60"/>
  <c r="L200" i="60" s="1"/>
  <c r="Z200" i="60"/>
  <c r="I200" i="60"/>
  <c r="P148" i="60"/>
  <c r="AD148" i="60" s="1"/>
  <c r="Y148" i="60"/>
  <c r="AC148" i="60"/>
  <c r="P149" i="60"/>
  <c r="AD149" i="60" s="1"/>
  <c r="Y149" i="60"/>
  <c r="AC149" i="60"/>
  <c r="P150" i="60"/>
  <c r="AD150" i="60" s="1"/>
  <c r="Y150" i="60"/>
  <c r="AC150" i="60"/>
  <c r="P151" i="60"/>
  <c r="AD151" i="60" s="1"/>
  <c r="Y151" i="60"/>
  <c r="AC151" i="60"/>
  <c r="P152" i="60"/>
  <c r="AD152" i="60" s="1"/>
  <c r="Y152" i="60"/>
  <c r="AC152" i="60"/>
  <c r="P153" i="60"/>
  <c r="AD153" i="60" s="1"/>
  <c r="Y153" i="60"/>
  <c r="AC153" i="60"/>
  <c r="P154" i="60"/>
  <c r="AD154" i="60" s="1"/>
  <c r="Y154" i="60"/>
  <c r="AC154" i="60"/>
  <c r="P155" i="60"/>
  <c r="AD155" i="60" s="1"/>
  <c r="Y155" i="60"/>
  <c r="AC155" i="60"/>
  <c r="P156" i="60"/>
  <c r="AD156" i="60" s="1"/>
  <c r="Y156" i="60"/>
  <c r="AC156" i="60"/>
  <c r="P157" i="60"/>
  <c r="AD157" i="60" s="1"/>
  <c r="Y157" i="60"/>
  <c r="AC157" i="60"/>
  <c r="P158" i="60"/>
  <c r="AD158" i="60" s="1"/>
  <c r="Y158" i="60"/>
  <c r="AC158" i="60"/>
  <c r="P159" i="60"/>
  <c r="AD159" i="60" s="1"/>
  <c r="Y159" i="60"/>
  <c r="AC159" i="60"/>
  <c r="P163" i="60"/>
  <c r="AD163" i="60" s="1"/>
  <c r="Y163" i="60"/>
  <c r="AC163" i="60"/>
  <c r="P164" i="60"/>
  <c r="AD164" i="60" s="1"/>
  <c r="Y164" i="60"/>
  <c r="AC164" i="60"/>
  <c r="P165" i="60"/>
  <c r="AD165" i="60" s="1"/>
  <c r="Y165" i="60"/>
  <c r="AC165" i="60"/>
  <c r="P166" i="60"/>
  <c r="AD166" i="60" s="1"/>
  <c r="Y166" i="60"/>
  <c r="Z168" i="60"/>
  <c r="I168" i="60"/>
  <c r="W168" i="60"/>
  <c r="AB168" i="60"/>
  <c r="Z172" i="60"/>
  <c r="I172" i="60"/>
  <c r="W172" i="60"/>
  <c r="AB172" i="60"/>
  <c r="P173" i="60"/>
  <c r="AD173" i="60" s="1"/>
  <c r="Z179" i="60"/>
  <c r="I179" i="60"/>
  <c r="W179" i="60"/>
  <c r="AB179" i="60"/>
  <c r="P180" i="60"/>
  <c r="AD180" i="60" s="1"/>
  <c r="Z183" i="60"/>
  <c r="I183" i="60"/>
  <c r="W183" i="60"/>
  <c r="AB183" i="60"/>
  <c r="P184" i="60"/>
  <c r="AD184" i="60" s="1"/>
  <c r="Z187" i="60"/>
  <c r="I187" i="60"/>
  <c r="W187" i="60"/>
  <c r="AB187" i="60"/>
  <c r="P188" i="60"/>
  <c r="AD188" i="60" s="1"/>
  <c r="AA194" i="60"/>
  <c r="Z194" i="60"/>
  <c r="I194" i="60"/>
  <c r="W194" i="60"/>
  <c r="AC194" i="60"/>
  <c r="AB195" i="60"/>
  <c r="X195" i="60"/>
  <c r="V195" i="60"/>
  <c r="AA195" i="60"/>
  <c r="W195" i="60"/>
  <c r="J195" i="60"/>
  <c r="L195" i="60" s="1"/>
  <c r="Z195" i="60"/>
  <c r="I195" i="60"/>
  <c r="AB199" i="60"/>
  <c r="X199" i="60"/>
  <c r="V199" i="60"/>
  <c r="AA199" i="60"/>
  <c r="W199" i="60"/>
  <c r="J199" i="60"/>
  <c r="L199" i="60" s="1"/>
  <c r="Z199" i="60"/>
  <c r="I199" i="60"/>
  <c r="I148" i="60"/>
  <c r="I149" i="60"/>
  <c r="I150" i="60"/>
  <c r="I151" i="60"/>
  <c r="I152" i="60"/>
  <c r="I153" i="60"/>
  <c r="I154" i="60"/>
  <c r="I155" i="60"/>
  <c r="I156" i="60"/>
  <c r="I157" i="60"/>
  <c r="I158" i="60"/>
  <c r="I159" i="60"/>
  <c r="I163" i="60"/>
  <c r="I164" i="60"/>
  <c r="I165" i="60"/>
  <c r="I166" i="60"/>
  <c r="AA166" i="60"/>
  <c r="J168" i="60"/>
  <c r="L168" i="60" s="1"/>
  <c r="X168" i="60"/>
  <c r="AC168" i="60"/>
  <c r="Z169" i="60"/>
  <c r="I169" i="60"/>
  <c r="W169" i="60"/>
  <c r="AB169" i="60"/>
  <c r="J172" i="60"/>
  <c r="L172" i="60" s="1"/>
  <c r="X172" i="60"/>
  <c r="AC172" i="60"/>
  <c r="Z173" i="60"/>
  <c r="I173" i="60"/>
  <c r="W173" i="60"/>
  <c r="AB173" i="60"/>
  <c r="J179" i="60"/>
  <c r="L179" i="60" s="1"/>
  <c r="X179" i="60"/>
  <c r="AC179" i="60"/>
  <c r="Z180" i="60"/>
  <c r="I180" i="60"/>
  <c r="W180" i="60"/>
  <c r="AB180" i="60"/>
  <c r="J183" i="60"/>
  <c r="L183" i="60" s="1"/>
  <c r="X183" i="60"/>
  <c r="AC183" i="60"/>
  <c r="Z184" i="60"/>
  <c r="I184" i="60"/>
  <c r="W184" i="60"/>
  <c r="AB184" i="60"/>
  <c r="J187" i="60"/>
  <c r="L187" i="60" s="1"/>
  <c r="X187" i="60"/>
  <c r="AC187" i="60"/>
  <c r="Z188" i="60"/>
  <c r="I188" i="60"/>
  <c r="W188" i="60"/>
  <c r="AB188" i="60"/>
  <c r="J194" i="60"/>
  <c r="L194" i="60" s="1"/>
  <c r="X194" i="60"/>
  <c r="P195" i="60"/>
  <c r="AD195" i="60" s="1"/>
  <c r="AB198" i="60"/>
  <c r="X198" i="60"/>
  <c r="V198" i="60"/>
  <c r="AA198" i="60"/>
  <c r="W198" i="60"/>
  <c r="J198" i="60"/>
  <c r="L198" i="60" s="1"/>
  <c r="Z198" i="60"/>
  <c r="I198" i="60"/>
  <c r="P199" i="60"/>
  <c r="AD199" i="60" s="1"/>
  <c r="P201" i="60"/>
  <c r="AD201" i="60" s="1"/>
  <c r="Y201" i="60"/>
  <c r="P202" i="60"/>
  <c r="AD202" i="60" s="1"/>
  <c r="Y202" i="60"/>
  <c r="P203" i="60"/>
  <c r="AD203" i="60" s="1"/>
  <c r="Y203" i="60"/>
  <c r="P204" i="60"/>
  <c r="AD204" i="60" s="1"/>
  <c r="Y204" i="60"/>
  <c r="P208" i="60"/>
  <c r="AD208" i="60" s="1"/>
  <c r="Y208" i="60"/>
  <c r="P209" i="60"/>
  <c r="AD209" i="60" s="1"/>
  <c r="Y209" i="60"/>
  <c r="P210" i="60"/>
  <c r="AD210" i="60" s="1"/>
  <c r="Y210" i="60"/>
  <c r="P211" i="60"/>
  <c r="AD211" i="60" s="1"/>
  <c r="Y211" i="60"/>
  <c r="P212" i="60"/>
  <c r="AD212" i="60" s="1"/>
  <c r="Y212" i="60"/>
  <c r="P213" i="60"/>
  <c r="AD213" i="60" s="1"/>
  <c r="Y213" i="60"/>
  <c r="P214" i="60"/>
  <c r="AD214" i="60" s="1"/>
  <c r="Y214" i="60"/>
  <c r="P215" i="60"/>
  <c r="AD215" i="60" s="1"/>
  <c r="Y215" i="60"/>
  <c r="P216" i="60"/>
  <c r="AD216" i="60" s="1"/>
  <c r="Y216" i="60"/>
  <c r="P217" i="60"/>
  <c r="AD217" i="60" s="1"/>
  <c r="Y217" i="60"/>
  <c r="P218" i="60"/>
  <c r="AD218" i="60" s="1"/>
  <c r="Y218" i="60"/>
  <c r="P219" i="60"/>
  <c r="AD219" i="60" s="1"/>
  <c r="Y219" i="60"/>
  <c r="P223" i="60"/>
  <c r="AD223" i="60" s="1"/>
  <c r="Y223" i="60"/>
  <c r="P224" i="60"/>
  <c r="AD224" i="60" s="1"/>
  <c r="Y224" i="60"/>
  <c r="P225" i="60"/>
  <c r="AD225" i="60" s="1"/>
  <c r="Y225" i="60"/>
  <c r="P226" i="60"/>
  <c r="AD226" i="60" s="1"/>
  <c r="Y226" i="60"/>
  <c r="P227" i="60"/>
  <c r="AD227" i="60" s="1"/>
  <c r="Y227" i="60"/>
  <c r="P228" i="60"/>
  <c r="AD228" i="60" s="1"/>
  <c r="Y228" i="60"/>
  <c r="P229" i="60"/>
  <c r="Y229" i="60"/>
  <c r="P230" i="60"/>
  <c r="AD230" i="60" s="1"/>
  <c r="Y230" i="60"/>
  <c r="P231" i="60"/>
  <c r="AD231" i="60" s="1"/>
  <c r="Y231" i="60"/>
  <c r="P232" i="60"/>
  <c r="AD232" i="60" s="1"/>
  <c r="Y232" i="60"/>
  <c r="P233" i="60"/>
  <c r="AD233" i="60" s="1"/>
  <c r="Y233" i="60"/>
  <c r="P234" i="60"/>
  <c r="Y234" i="60"/>
  <c r="AE44" i="60"/>
  <c r="AE53" i="60"/>
  <c r="AE75" i="60"/>
  <c r="AE138" i="60"/>
  <c r="AE165" i="60"/>
  <c r="AE184" i="60"/>
  <c r="AE48" i="60"/>
  <c r="AE67" i="60"/>
  <c r="AE76" i="60"/>
  <c r="AE82" i="60"/>
  <c r="AE94" i="60"/>
  <c r="AE95" i="60"/>
  <c r="AE97" i="60"/>
  <c r="AE119" i="60"/>
  <c r="AE163" i="60"/>
  <c r="AE164" i="60"/>
  <c r="AE182" i="60"/>
  <c r="AE183" i="60"/>
  <c r="AE209" i="60"/>
  <c r="AE211" i="60"/>
  <c r="AE19" i="60"/>
  <c r="AE52" i="60"/>
  <c r="AE64" i="60"/>
  <c r="AE74" i="60"/>
  <c r="AE80" i="60"/>
  <c r="AE90" i="60"/>
  <c r="AE104" i="60"/>
  <c r="AE123" i="60"/>
  <c r="AE135" i="60"/>
  <c r="AE136" i="60"/>
  <c r="AE142" i="60"/>
  <c r="AE154" i="60"/>
  <c r="AE155" i="60"/>
  <c r="AE158" i="60"/>
  <c r="AE180" i="60"/>
  <c r="AE202" i="60"/>
  <c r="AE208" i="60"/>
  <c r="AE227" i="60"/>
  <c r="AE17" i="60"/>
  <c r="AE18" i="60"/>
  <c r="AE22" i="60"/>
  <c r="AE49" i="60"/>
  <c r="AE68" i="60"/>
  <c r="AD78" i="60"/>
  <c r="AE78" i="60"/>
  <c r="AE109" i="60"/>
  <c r="AE113" i="60"/>
  <c r="AE114" i="60"/>
  <c r="AE128" i="60"/>
  <c r="AE140" i="60"/>
  <c r="AE150" i="60"/>
  <c r="AE157" i="60"/>
  <c r="AE179" i="60"/>
  <c r="AE193" i="60"/>
  <c r="AD196" i="60"/>
  <c r="AE196" i="60"/>
  <c r="AE79" i="60"/>
  <c r="AE98" i="60"/>
  <c r="AE120" i="60"/>
  <c r="AE139" i="60"/>
  <c r="AE167" i="60"/>
  <c r="AE169" i="60"/>
  <c r="AE172" i="60"/>
  <c r="AE197" i="60"/>
  <c r="AE231" i="60"/>
  <c r="AE83" i="60"/>
  <c r="AE105" i="60"/>
  <c r="AE124" i="60"/>
  <c r="AE143" i="60"/>
  <c r="AE186" i="60"/>
  <c r="AE188" i="60"/>
  <c r="AE194" i="60"/>
  <c r="AE201" i="60"/>
  <c r="AD122" i="60"/>
  <c r="AE168" i="60"/>
  <c r="AE187" i="60"/>
  <c r="AE215" i="60"/>
  <c r="AE212" i="60"/>
  <c r="AE216" i="60"/>
  <c r="AE223" i="60"/>
  <c r="N37" i="60" l="1"/>
  <c r="T37" i="60"/>
  <c r="L161" i="60"/>
  <c r="L56" i="60"/>
  <c r="R79" i="60"/>
  <c r="T79" i="60"/>
  <c r="R156" i="60"/>
  <c r="T156" i="60"/>
  <c r="R198" i="60"/>
  <c r="T198" i="60"/>
  <c r="R194" i="60"/>
  <c r="T194" i="60"/>
  <c r="T197" i="60"/>
  <c r="R197" i="60"/>
  <c r="R74" i="60"/>
  <c r="T74" i="60"/>
  <c r="T124" i="60"/>
  <c r="R124" i="60"/>
  <c r="R83" i="60"/>
  <c r="T83" i="60"/>
  <c r="R95" i="60"/>
  <c r="T95" i="60"/>
  <c r="T218" i="60"/>
  <c r="R218" i="60"/>
  <c r="R186" i="60"/>
  <c r="T186" i="60"/>
  <c r="R53" i="60"/>
  <c r="T53" i="60"/>
  <c r="T73" i="60"/>
  <c r="R73" i="60"/>
  <c r="R49" i="60"/>
  <c r="T49" i="60"/>
  <c r="R68" i="60"/>
  <c r="T68" i="60"/>
  <c r="R113" i="60"/>
  <c r="T113" i="60"/>
  <c r="R125" i="60"/>
  <c r="T125" i="60"/>
  <c r="R84" i="60"/>
  <c r="T84" i="60"/>
  <c r="R149" i="60"/>
  <c r="T149" i="60"/>
  <c r="R228" i="60"/>
  <c r="T228" i="60"/>
  <c r="R47" i="60"/>
  <c r="T47" i="60"/>
  <c r="T210" i="60"/>
  <c r="R210" i="60"/>
  <c r="T154" i="60"/>
  <c r="R154" i="60"/>
  <c r="R233" i="60"/>
  <c r="T233" i="60"/>
  <c r="T150" i="60"/>
  <c r="R150" i="60"/>
  <c r="R209" i="60"/>
  <c r="T209" i="60"/>
  <c r="R223" i="60"/>
  <c r="T223" i="60"/>
  <c r="R164" i="60"/>
  <c r="T164" i="60"/>
  <c r="R152" i="60"/>
  <c r="T152" i="60"/>
  <c r="T167" i="60"/>
  <c r="R167" i="60"/>
  <c r="R52" i="60"/>
  <c r="T52" i="60"/>
  <c r="T231" i="60"/>
  <c r="R231" i="60"/>
  <c r="T137" i="60"/>
  <c r="R137" i="60"/>
  <c r="R165" i="60"/>
  <c r="T165" i="60"/>
  <c r="R168" i="60"/>
  <c r="T168" i="60"/>
  <c r="R200" i="60"/>
  <c r="T200" i="60"/>
  <c r="R78" i="60"/>
  <c r="T78" i="60"/>
  <c r="T118" i="60"/>
  <c r="R118" i="60"/>
  <c r="R96" i="60"/>
  <c r="T96" i="60"/>
  <c r="R109" i="60"/>
  <c r="T109" i="60"/>
  <c r="R121" i="60"/>
  <c r="T121" i="60"/>
  <c r="T80" i="60"/>
  <c r="R80" i="60"/>
  <c r="R202" i="60"/>
  <c r="T202" i="60"/>
  <c r="R155" i="60"/>
  <c r="T155" i="60"/>
  <c r="R69" i="60"/>
  <c r="T69" i="60"/>
  <c r="R48" i="60"/>
  <c r="T48" i="60"/>
  <c r="R66" i="60"/>
  <c r="T66" i="60"/>
  <c r="R157" i="60"/>
  <c r="T157" i="60"/>
  <c r="T178" i="60"/>
  <c r="R178" i="60"/>
  <c r="L176" i="60"/>
  <c r="R153" i="60"/>
  <c r="T153" i="60"/>
  <c r="R67" i="60"/>
  <c r="T67" i="60"/>
  <c r="R172" i="60"/>
  <c r="T172" i="60"/>
  <c r="R134" i="60"/>
  <c r="T134" i="60"/>
  <c r="R105" i="60"/>
  <c r="T105" i="60"/>
  <c r="R114" i="60"/>
  <c r="T114" i="60"/>
  <c r="R224" i="60"/>
  <c r="T224" i="60"/>
  <c r="R136" i="60"/>
  <c r="T136" i="60"/>
  <c r="R50" i="60"/>
  <c r="T50" i="60"/>
  <c r="R211" i="60"/>
  <c r="T211" i="60"/>
  <c r="T75" i="60"/>
  <c r="R75" i="60"/>
  <c r="R163" i="60"/>
  <c r="T163" i="60"/>
  <c r="R143" i="60"/>
  <c r="T143" i="60"/>
  <c r="R212" i="60"/>
  <c r="T212" i="60"/>
  <c r="R122" i="60"/>
  <c r="T122" i="60"/>
  <c r="R81" i="60"/>
  <c r="T81" i="60"/>
  <c r="R91" i="60"/>
  <c r="T91" i="60"/>
  <c r="R179" i="60"/>
  <c r="T179" i="60"/>
  <c r="R196" i="60"/>
  <c r="T196" i="60"/>
  <c r="R138" i="60"/>
  <c r="T138" i="60"/>
  <c r="R133" i="60"/>
  <c r="T133" i="60"/>
  <c r="T111" i="60"/>
  <c r="R111" i="60"/>
  <c r="R92" i="60"/>
  <c r="T92" i="60"/>
  <c r="R127" i="60"/>
  <c r="T127" i="60"/>
  <c r="R123" i="60"/>
  <c r="T123" i="60"/>
  <c r="R119" i="60"/>
  <c r="T119" i="60"/>
  <c r="R112" i="60"/>
  <c r="T112" i="60"/>
  <c r="R108" i="60"/>
  <c r="T108" i="60"/>
  <c r="R104" i="60"/>
  <c r="T104" i="60"/>
  <c r="R97" i="60"/>
  <c r="T97" i="60"/>
  <c r="R93" i="60"/>
  <c r="T93" i="60"/>
  <c r="R89" i="60"/>
  <c r="T89" i="60"/>
  <c r="R82" i="60"/>
  <c r="T82" i="60"/>
  <c r="T141" i="60"/>
  <c r="R141" i="60"/>
  <c r="T98" i="60"/>
  <c r="R98" i="60"/>
  <c r="R110" i="60"/>
  <c r="T110" i="60"/>
  <c r="R65" i="60"/>
  <c r="T65" i="60"/>
  <c r="R144" i="60"/>
  <c r="T144" i="60"/>
  <c r="R159" i="60"/>
  <c r="T159" i="60"/>
  <c r="R229" i="60"/>
  <c r="T229" i="60"/>
  <c r="R203" i="60"/>
  <c r="T203" i="60"/>
  <c r="T201" i="60"/>
  <c r="R201" i="60"/>
  <c r="R44" i="60"/>
  <c r="T44" i="60"/>
  <c r="R189" i="60"/>
  <c r="T189" i="60"/>
  <c r="R103" i="60"/>
  <c r="T103" i="60"/>
  <c r="R129" i="60"/>
  <c r="T129" i="60"/>
  <c r="R232" i="60"/>
  <c r="T232" i="60"/>
  <c r="T214" i="60"/>
  <c r="R214" i="60"/>
  <c r="R183" i="60"/>
  <c r="T183" i="60"/>
  <c r="R185" i="60"/>
  <c r="T185" i="60"/>
  <c r="R142" i="60"/>
  <c r="T142" i="60"/>
  <c r="T94" i="60"/>
  <c r="R94" i="60"/>
  <c r="R106" i="60"/>
  <c r="T106" i="60"/>
  <c r="R173" i="60"/>
  <c r="T173" i="60"/>
  <c r="R225" i="60"/>
  <c r="T225" i="60"/>
  <c r="T158" i="60"/>
  <c r="R158" i="60"/>
  <c r="R54" i="60"/>
  <c r="T54" i="60"/>
  <c r="R219" i="60"/>
  <c r="T219" i="60"/>
  <c r="R193" i="60"/>
  <c r="T193" i="60"/>
  <c r="T148" i="60"/>
  <c r="R148" i="60"/>
  <c r="R234" i="60"/>
  <c r="T234" i="60"/>
  <c r="T188" i="60"/>
  <c r="R188" i="60"/>
  <c r="T227" i="60"/>
  <c r="R227" i="60"/>
  <c r="T120" i="60"/>
  <c r="R120" i="60"/>
  <c r="R187" i="60"/>
  <c r="T187" i="60"/>
  <c r="R199" i="60"/>
  <c r="T199" i="60"/>
  <c r="R195" i="60"/>
  <c r="T195" i="60"/>
  <c r="R174" i="60"/>
  <c r="T174" i="60"/>
  <c r="R170" i="60"/>
  <c r="T170" i="60"/>
  <c r="R181" i="60"/>
  <c r="T181" i="60"/>
  <c r="R126" i="60"/>
  <c r="T126" i="60"/>
  <c r="T107" i="60"/>
  <c r="R107" i="60"/>
  <c r="T88" i="60"/>
  <c r="R88" i="60"/>
  <c r="T128" i="60"/>
  <c r="R128" i="60"/>
  <c r="T90" i="60"/>
  <c r="R90" i="60"/>
  <c r="R77" i="60"/>
  <c r="T77" i="60"/>
  <c r="R99" i="60"/>
  <c r="T99" i="60"/>
  <c r="R169" i="60"/>
  <c r="T169" i="60"/>
  <c r="R64" i="60"/>
  <c r="T64" i="60"/>
  <c r="R51" i="60"/>
  <c r="T51" i="60"/>
  <c r="R43" i="60"/>
  <c r="T43" i="60"/>
  <c r="R213" i="60"/>
  <c r="T213" i="60"/>
  <c r="T171" i="60"/>
  <c r="R171" i="60"/>
  <c r="R139" i="60"/>
  <c r="T139" i="60"/>
  <c r="R217" i="60"/>
  <c r="T217" i="60"/>
  <c r="R135" i="60"/>
  <c r="T135" i="60"/>
  <c r="R166" i="60"/>
  <c r="T166" i="60"/>
  <c r="R140" i="60"/>
  <c r="T140" i="60"/>
  <c r="R46" i="60"/>
  <c r="T46" i="60"/>
  <c r="R216" i="60"/>
  <c r="T216" i="60"/>
  <c r="R230" i="60"/>
  <c r="T230" i="60"/>
  <c r="T208" i="60"/>
  <c r="R208" i="60"/>
  <c r="R226" i="60"/>
  <c r="T226" i="60"/>
  <c r="R204" i="60"/>
  <c r="T204" i="60"/>
  <c r="R20" i="60"/>
  <c r="T20" i="60"/>
  <c r="R34" i="60"/>
  <c r="T34" i="60"/>
  <c r="T17" i="60"/>
  <c r="R17" i="60"/>
  <c r="T36" i="60"/>
  <c r="R36" i="60"/>
  <c r="R38" i="60"/>
  <c r="T38" i="60"/>
  <c r="R23" i="60"/>
  <c r="T23" i="60"/>
  <c r="R22" i="60"/>
  <c r="T22" i="60"/>
  <c r="R14" i="60"/>
  <c r="T14" i="60"/>
  <c r="R15" i="60"/>
  <c r="T15" i="60"/>
  <c r="R19" i="60"/>
  <c r="T19" i="60"/>
  <c r="R24" i="60"/>
  <c r="T24" i="60"/>
  <c r="R16" i="60"/>
  <c r="T16" i="60"/>
  <c r="T21" i="60"/>
  <c r="R21" i="60"/>
  <c r="R13" i="60"/>
  <c r="T13" i="60"/>
  <c r="R35" i="60"/>
  <c r="T35" i="60"/>
  <c r="R18" i="60"/>
  <c r="T18" i="60"/>
  <c r="R39" i="60"/>
  <c r="T39" i="60"/>
  <c r="F144" i="60"/>
  <c r="F159" i="60" s="1"/>
  <c r="F174" i="60" s="1"/>
  <c r="F189" i="60" s="1"/>
  <c r="F204" i="60" s="1"/>
  <c r="F219" i="60" s="1"/>
  <c r="F234" i="60" s="1"/>
  <c r="F251" i="60" s="1"/>
  <c r="F356" i="60"/>
  <c r="F371" i="60" s="1"/>
  <c r="F386" i="60" s="1"/>
  <c r="F401" i="60" s="1"/>
  <c r="F416" i="60" s="1"/>
  <c r="F431" i="60" s="1"/>
  <c r="F446" i="60" s="1"/>
  <c r="F461" i="60" s="1"/>
  <c r="F143" i="60"/>
  <c r="F158" i="60" s="1"/>
  <c r="F173" i="60" s="1"/>
  <c r="F188" i="60" s="1"/>
  <c r="F203" i="60" s="1"/>
  <c r="F218" i="60" s="1"/>
  <c r="F233" i="60" s="1"/>
  <c r="F250" i="60" s="1"/>
  <c r="F355" i="60"/>
  <c r="F370" i="60" s="1"/>
  <c r="F385" i="60" s="1"/>
  <c r="F400" i="60" s="1"/>
  <c r="F415" i="60" s="1"/>
  <c r="F430" i="60" s="1"/>
  <c r="F445" i="60" s="1"/>
  <c r="F460" i="60" s="1"/>
  <c r="F142" i="60"/>
  <c r="F157" i="60" s="1"/>
  <c r="F172" i="60" s="1"/>
  <c r="F187" i="60" s="1"/>
  <c r="F202" i="60" s="1"/>
  <c r="F217" i="60" s="1"/>
  <c r="F232" i="60" s="1"/>
  <c r="F249" i="60" s="1"/>
  <c r="F354" i="60"/>
  <c r="F369" i="60" s="1"/>
  <c r="F384" i="60" s="1"/>
  <c r="F399" i="60" s="1"/>
  <c r="F414" i="60" s="1"/>
  <c r="F429" i="60" s="1"/>
  <c r="F444" i="60" s="1"/>
  <c r="F459" i="60" s="1"/>
  <c r="F140" i="60"/>
  <c r="F155" i="60" s="1"/>
  <c r="F170" i="60" s="1"/>
  <c r="F185" i="60" s="1"/>
  <c r="F200" i="60" s="1"/>
  <c r="F215" i="60" s="1"/>
  <c r="F230" i="60" s="1"/>
  <c r="F247" i="60" s="1"/>
  <c r="F352" i="60"/>
  <c r="F367" i="60" s="1"/>
  <c r="F382" i="60" s="1"/>
  <c r="F397" i="60" s="1"/>
  <c r="F412" i="60" s="1"/>
  <c r="F427" i="60" s="1"/>
  <c r="F442" i="60" s="1"/>
  <c r="F457" i="60" s="1"/>
  <c r="F139" i="60"/>
  <c r="F154" i="60" s="1"/>
  <c r="F169" i="60" s="1"/>
  <c r="F184" i="60" s="1"/>
  <c r="F199" i="60" s="1"/>
  <c r="F214" i="60" s="1"/>
  <c r="F229" i="60" s="1"/>
  <c r="F246" i="60" s="1"/>
  <c r="F351" i="60"/>
  <c r="F366" i="60" s="1"/>
  <c r="F381" i="60" s="1"/>
  <c r="F396" i="60" s="1"/>
  <c r="F411" i="60" s="1"/>
  <c r="F426" i="60" s="1"/>
  <c r="F441" i="60" s="1"/>
  <c r="F456" i="60" s="1"/>
  <c r="F141" i="60"/>
  <c r="F156" i="60" s="1"/>
  <c r="F171" i="60" s="1"/>
  <c r="F186" i="60" s="1"/>
  <c r="F201" i="60" s="1"/>
  <c r="F216" i="60" s="1"/>
  <c r="F231" i="60" s="1"/>
  <c r="F248" i="60" s="1"/>
  <c r="F353" i="60"/>
  <c r="F368" i="60" s="1"/>
  <c r="F383" i="60" s="1"/>
  <c r="F398" i="60" s="1"/>
  <c r="F413" i="60" s="1"/>
  <c r="F428" i="60" s="1"/>
  <c r="F443" i="60" s="1"/>
  <c r="F458" i="60" s="1"/>
  <c r="F118" i="60"/>
  <c r="F330" i="60"/>
  <c r="F120" i="60"/>
  <c r="F332" i="60"/>
  <c r="F122" i="60"/>
  <c r="F334" i="60"/>
  <c r="F123" i="60"/>
  <c r="F335" i="60"/>
  <c r="F121" i="60"/>
  <c r="F333" i="60"/>
  <c r="F119" i="60"/>
  <c r="F331" i="60"/>
  <c r="D36" i="60"/>
  <c r="D263" i="60" s="1"/>
  <c r="E113" i="1"/>
  <c r="C113" i="1"/>
  <c r="B113" i="1"/>
  <c r="E112" i="1"/>
  <c r="M112" i="1" s="1"/>
  <c r="C112" i="1"/>
  <c r="B112" i="1"/>
  <c r="E111" i="1"/>
  <c r="C111" i="1"/>
  <c r="B111" i="1"/>
  <c r="E110" i="1"/>
  <c r="C110" i="1"/>
  <c r="B110" i="1"/>
  <c r="E109" i="1"/>
  <c r="M109" i="1" s="1"/>
  <c r="C109" i="1"/>
  <c r="B109" i="1"/>
  <c r="E108" i="1"/>
  <c r="C108" i="1"/>
  <c r="B108" i="1"/>
  <c r="E107" i="1"/>
  <c r="M107" i="1" s="1"/>
  <c r="C107" i="1"/>
  <c r="B107" i="1"/>
  <c r="E106" i="1"/>
  <c r="M106" i="1" s="1"/>
  <c r="C106" i="1"/>
  <c r="B106" i="1"/>
  <c r="E105" i="1"/>
  <c r="C105" i="1"/>
  <c r="B105" i="1"/>
  <c r="E104" i="1"/>
  <c r="C104" i="1"/>
  <c r="B104" i="1"/>
  <c r="E103" i="1"/>
  <c r="M103" i="1" s="1"/>
  <c r="C103" i="1"/>
  <c r="B103" i="1"/>
  <c r="E102" i="1"/>
  <c r="M102" i="1" s="1"/>
  <c r="C102" i="1"/>
  <c r="B102" i="1"/>
  <c r="E101" i="1"/>
  <c r="M101" i="1" s="1"/>
  <c r="C101" i="1"/>
  <c r="B101" i="1"/>
  <c r="E100" i="1"/>
  <c r="C100" i="1"/>
  <c r="B100" i="1"/>
  <c r="E99" i="1"/>
  <c r="M99" i="1" s="1"/>
  <c r="C99" i="1"/>
  <c r="B99" i="1"/>
  <c r="E98" i="1"/>
  <c r="C98" i="1"/>
  <c r="B98" i="1"/>
  <c r="E97" i="1"/>
  <c r="M97" i="1" s="1"/>
  <c r="C97" i="1"/>
  <c r="B97" i="1"/>
  <c r="E96" i="1"/>
  <c r="C96" i="1"/>
  <c r="B96" i="1"/>
  <c r="E95" i="1"/>
  <c r="M95" i="1" s="1"/>
  <c r="C95" i="1"/>
  <c r="B95" i="1"/>
  <c r="E94" i="1"/>
  <c r="M94" i="1" s="1"/>
  <c r="C94" i="1"/>
  <c r="B94" i="1"/>
  <c r="E93" i="1"/>
  <c r="M93" i="1" s="1"/>
  <c r="C93" i="1"/>
  <c r="B93" i="1"/>
  <c r="E92" i="1"/>
  <c r="C92" i="1"/>
  <c r="B92" i="1"/>
  <c r="E91" i="1"/>
  <c r="C91" i="1"/>
  <c r="B91" i="1"/>
  <c r="E90" i="1"/>
  <c r="M90" i="1" s="1"/>
  <c r="C90" i="1"/>
  <c r="B90" i="1"/>
  <c r="E89" i="1"/>
  <c r="M89" i="1" s="1"/>
  <c r="C89" i="1"/>
  <c r="B89" i="1"/>
  <c r="E88" i="1"/>
  <c r="M88" i="1" s="1"/>
  <c r="C88" i="1"/>
  <c r="B88" i="1"/>
  <c r="E87" i="1"/>
  <c r="M87" i="1" s="1"/>
  <c r="C87" i="1"/>
  <c r="B87" i="1"/>
  <c r="E86" i="1"/>
  <c r="C86" i="1"/>
  <c r="B86" i="1"/>
  <c r="E85" i="1"/>
  <c r="M85" i="1" s="1"/>
  <c r="C85" i="1"/>
  <c r="B85" i="1"/>
  <c r="E84" i="1"/>
  <c r="C84" i="1"/>
  <c r="B84" i="1"/>
  <c r="E83" i="1"/>
  <c r="M83" i="1" s="1"/>
  <c r="C83" i="1"/>
  <c r="B83" i="1"/>
  <c r="E82" i="1"/>
  <c r="C82" i="1"/>
  <c r="B82" i="1"/>
  <c r="E81" i="1"/>
  <c r="M81" i="1" s="1"/>
  <c r="C81" i="1"/>
  <c r="B81" i="1"/>
  <c r="E80" i="1"/>
  <c r="C80" i="1"/>
  <c r="B80" i="1"/>
  <c r="E79" i="1"/>
  <c r="M79" i="1" s="1"/>
  <c r="C79" i="1"/>
  <c r="B79" i="1"/>
  <c r="E78" i="1"/>
  <c r="C78" i="1"/>
  <c r="B78" i="1"/>
  <c r="E77" i="1"/>
  <c r="M77" i="1" s="1"/>
  <c r="C77" i="1"/>
  <c r="B77" i="1"/>
  <c r="E76" i="1"/>
  <c r="M76" i="1" s="1"/>
  <c r="C76" i="1"/>
  <c r="B76" i="1"/>
  <c r="E75" i="1"/>
  <c r="M75" i="1" s="1"/>
  <c r="C75" i="1"/>
  <c r="B75" i="1"/>
  <c r="E74" i="1"/>
  <c r="M74" i="1" s="1"/>
  <c r="C74" i="1"/>
  <c r="B74" i="1"/>
  <c r="E73" i="1"/>
  <c r="C73" i="1"/>
  <c r="B73" i="1"/>
  <c r="E72" i="1"/>
  <c r="C72" i="1"/>
  <c r="B72" i="1"/>
  <c r="E71" i="1"/>
  <c r="C71" i="1"/>
  <c r="B71" i="1"/>
  <c r="E70" i="1"/>
  <c r="C70" i="1"/>
  <c r="B70" i="1"/>
  <c r="E69" i="1"/>
  <c r="C69" i="1"/>
  <c r="B69" i="1"/>
  <c r="E68" i="1"/>
  <c r="C68" i="1"/>
  <c r="B68" i="1"/>
  <c r="E67" i="1"/>
  <c r="C67" i="1"/>
  <c r="B67" i="1"/>
  <c r="E66" i="1"/>
  <c r="C66" i="1"/>
  <c r="B66" i="1"/>
  <c r="E65" i="1"/>
  <c r="C65" i="1"/>
  <c r="B65" i="1"/>
  <c r="E64" i="1"/>
  <c r="C64" i="1"/>
  <c r="B64" i="1"/>
  <c r="E63" i="1"/>
  <c r="C63" i="1"/>
  <c r="B63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D44" i="1" s="1"/>
  <c r="E45" i="1"/>
  <c r="D45" i="1" s="1"/>
  <c r="E46" i="1"/>
  <c r="D46" i="1" s="1"/>
  <c r="E47" i="1"/>
  <c r="D47" i="1" s="1"/>
  <c r="E48" i="1"/>
  <c r="D48" i="1" s="1"/>
  <c r="E49" i="1"/>
  <c r="D49" i="1" s="1"/>
  <c r="E50" i="1"/>
  <c r="D50" i="1" s="1"/>
  <c r="E51" i="1"/>
  <c r="D51" i="1" s="1"/>
  <c r="AD52" i="1"/>
  <c r="AF53" i="1"/>
  <c r="AE58" i="1"/>
  <c r="G59" i="1"/>
  <c r="E61" i="1"/>
  <c r="D37" i="1" l="1"/>
  <c r="AC37" i="1"/>
  <c r="AD37" i="1"/>
  <c r="AE37" i="1"/>
  <c r="AF37" i="1"/>
  <c r="AA37" i="1"/>
  <c r="AB37" i="1"/>
  <c r="D36" i="1"/>
  <c r="AA36" i="1"/>
  <c r="AB36" i="1"/>
  <c r="AC36" i="1"/>
  <c r="AD36" i="1"/>
  <c r="AE36" i="1"/>
  <c r="AF36" i="1"/>
  <c r="D43" i="1"/>
  <c r="AA43" i="1"/>
  <c r="AB43" i="1"/>
  <c r="AC43" i="1"/>
  <c r="AD43" i="1"/>
  <c r="AE43" i="1"/>
  <c r="AF43" i="1"/>
  <c r="D35" i="1"/>
  <c r="AA35" i="1"/>
  <c r="AB35" i="1"/>
  <c r="AC35" i="1"/>
  <c r="AD35" i="1"/>
  <c r="AE35" i="1"/>
  <c r="AF35" i="1"/>
  <c r="AE42" i="1"/>
  <c r="D42" i="1"/>
  <c r="AF42" i="1"/>
  <c r="AA42" i="1"/>
  <c r="AB42" i="1"/>
  <c r="AC42" i="1"/>
  <c r="AD42" i="1"/>
  <c r="D34" i="1"/>
  <c r="AE34" i="1"/>
  <c r="AF34" i="1"/>
  <c r="AA34" i="1"/>
  <c r="AB34" i="1"/>
  <c r="AC34" i="1"/>
  <c r="AD34" i="1"/>
  <c r="D41" i="1"/>
  <c r="AC41" i="1"/>
  <c r="AD41" i="1"/>
  <c r="AE41" i="1"/>
  <c r="AF41" i="1"/>
  <c r="AA41" i="1"/>
  <c r="AB41" i="1"/>
  <c r="D33" i="1"/>
  <c r="AC33" i="1"/>
  <c r="AD33" i="1"/>
  <c r="AE33" i="1"/>
  <c r="AF33" i="1"/>
  <c r="AA33" i="1"/>
  <c r="AB33" i="1"/>
  <c r="D40" i="1"/>
  <c r="AA40" i="1"/>
  <c r="AB40" i="1"/>
  <c r="AC40" i="1"/>
  <c r="AD40" i="1"/>
  <c r="AE40" i="1"/>
  <c r="AF40" i="1"/>
  <c r="D32" i="1"/>
  <c r="AA32" i="1"/>
  <c r="AB32" i="1"/>
  <c r="AC32" i="1"/>
  <c r="AD32" i="1"/>
  <c r="AE32" i="1"/>
  <c r="AF32" i="1"/>
  <c r="D39" i="1"/>
  <c r="AA39" i="1"/>
  <c r="AB39" i="1"/>
  <c r="AC39" i="1"/>
  <c r="AD39" i="1"/>
  <c r="AE39" i="1"/>
  <c r="AF39" i="1"/>
  <c r="D38" i="1"/>
  <c r="AE38" i="1"/>
  <c r="AF38" i="1"/>
  <c r="AA38" i="1"/>
  <c r="AB38" i="1"/>
  <c r="AC38" i="1"/>
  <c r="AD38" i="1"/>
  <c r="K45" i="1"/>
  <c r="M45" i="1" s="1"/>
  <c r="K37" i="1"/>
  <c r="M37" i="1" s="1"/>
  <c r="K21" i="1"/>
  <c r="M21" i="1" s="1"/>
  <c r="K13" i="1"/>
  <c r="M13" i="1" s="1"/>
  <c r="AF80" i="1"/>
  <c r="M80" i="1"/>
  <c r="AD96" i="1"/>
  <c r="M96" i="1"/>
  <c r="AC104" i="1"/>
  <c r="M104" i="1"/>
  <c r="K44" i="1"/>
  <c r="M44" i="1" s="1"/>
  <c r="AC91" i="1"/>
  <c r="M91" i="1"/>
  <c r="K61" i="1"/>
  <c r="R61" i="1" s="1"/>
  <c r="M61" i="1"/>
  <c r="K51" i="1"/>
  <c r="M51" i="1" s="1"/>
  <c r="K43" i="1"/>
  <c r="M43" i="1" s="1"/>
  <c r="K35" i="1"/>
  <c r="M35" i="1" s="1"/>
  <c r="K19" i="1"/>
  <c r="M19" i="1" s="1"/>
  <c r="AD78" i="1"/>
  <c r="M78" i="1"/>
  <c r="Z86" i="1"/>
  <c r="M86" i="1"/>
  <c r="F57" i="1"/>
  <c r="M110" i="1"/>
  <c r="K50" i="1"/>
  <c r="R50" i="1" s="1"/>
  <c r="K42" i="1"/>
  <c r="R42" i="1" s="1"/>
  <c r="K18" i="1"/>
  <c r="M18" i="1" s="1"/>
  <c r="AD105" i="1"/>
  <c r="M105" i="1"/>
  <c r="AA113" i="1"/>
  <c r="M113" i="1"/>
  <c r="K49" i="1"/>
  <c r="R49" i="1" s="1"/>
  <c r="K41" i="1"/>
  <c r="M41" i="1" s="1"/>
  <c r="K33" i="1"/>
  <c r="M33" i="1" s="1"/>
  <c r="K17" i="1"/>
  <c r="M17" i="1" s="1"/>
  <c r="AD84" i="1"/>
  <c r="M84" i="1"/>
  <c r="AD92" i="1"/>
  <c r="M92" i="1"/>
  <c r="AD100" i="1"/>
  <c r="M100" i="1"/>
  <c r="AE108" i="1"/>
  <c r="M108" i="1"/>
  <c r="K48" i="1"/>
  <c r="R48" i="1" s="1"/>
  <c r="K32" i="1"/>
  <c r="M32" i="1" s="1"/>
  <c r="D24" i="1"/>
  <c r="K16" i="1"/>
  <c r="M16" i="1" s="1"/>
  <c r="F58" i="1"/>
  <c r="M111" i="1"/>
  <c r="K47" i="1"/>
  <c r="M47" i="1" s="1"/>
  <c r="K39" i="1"/>
  <c r="M39" i="1" s="1"/>
  <c r="K31" i="1"/>
  <c r="M31" i="1" s="1"/>
  <c r="AD31" i="1"/>
  <c r="D31" i="1"/>
  <c r="AE31" i="1"/>
  <c r="AF31" i="1"/>
  <c r="K23" i="1"/>
  <c r="M23" i="1" s="1"/>
  <c r="K15" i="1"/>
  <c r="M15" i="1" s="1"/>
  <c r="AD82" i="1"/>
  <c r="M82" i="1"/>
  <c r="Z98" i="1"/>
  <c r="M98" i="1"/>
  <c r="K46" i="1"/>
  <c r="M46" i="1" s="1"/>
  <c r="K38" i="1"/>
  <c r="T38" i="1" s="1"/>
  <c r="AF30" i="1"/>
  <c r="D30" i="1"/>
  <c r="AD30" i="1"/>
  <c r="AE30" i="1"/>
  <c r="K14" i="1"/>
  <c r="M14" i="1" s="1"/>
  <c r="K29" i="1"/>
  <c r="M29" i="1" s="1"/>
  <c r="AF29" i="1"/>
  <c r="AD29" i="1"/>
  <c r="Z29" i="1"/>
  <c r="D29" i="1"/>
  <c r="AE29" i="1"/>
  <c r="Z28" i="1"/>
  <c r="AD28" i="1"/>
  <c r="D28" i="1"/>
  <c r="AE28" i="1"/>
  <c r="AF28" i="1"/>
  <c r="K27" i="1"/>
  <c r="M27" i="1" s="1"/>
  <c r="AD27" i="1"/>
  <c r="D27" i="1"/>
  <c r="AE27" i="1"/>
  <c r="Z27" i="1"/>
  <c r="AF27" i="1"/>
  <c r="Z26" i="1"/>
  <c r="AB26" i="1"/>
  <c r="AF26" i="1"/>
  <c r="D26" i="1"/>
  <c r="AC26" i="1"/>
  <c r="AA26" i="1"/>
  <c r="AD26" i="1"/>
  <c r="AE26" i="1"/>
  <c r="K25" i="1"/>
  <c r="M25" i="1" s="1"/>
  <c r="D25" i="1"/>
  <c r="Z25" i="1"/>
  <c r="AA25" i="1"/>
  <c r="AC25" i="1"/>
  <c r="AD25" i="1"/>
  <c r="AE25" i="1"/>
  <c r="AF25" i="1"/>
  <c r="AB25" i="1"/>
  <c r="Z24" i="1"/>
  <c r="AF24" i="1"/>
  <c r="AA24" i="1"/>
  <c r="AB24" i="1"/>
  <c r="AC24" i="1"/>
  <c r="AD24" i="1"/>
  <c r="AE24" i="1"/>
  <c r="O72" i="1"/>
  <c r="K72" i="1"/>
  <c r="M72" i="1" s="1"/>
  <c r="AF70" i="1"/>
  <c r="O70" i="1"/>
  <c r="K70" i="1"/>
  <c r="M70" i="1" s="1"/>
  <c r="AE73" i="1"/>
  <c r="O73" i="1"/>
  <c r="K73" i="1"/>
  <c r="M73" i="1" s="1"/>
  <c r="K71" i="1"/>
  <c r="M71" i="1" s="1"/>
  <c r="O71" i="1"/>
  <c r="K69" i="1"/>
  <c r="M69" i="1" s="1"/>
  <c r="O69" i="1"/>
  <c r="O67" i="1"/>
  <c r="K67" i="1"/>
  <c r="M67" i="1" s="1"/>
  <c r="D66" i="1"/>
  <c r="K66" i="1"/>
  <c r="M66" i="1" s="1"/>
  <c r="O66" i="1"/>
  <c r="O65" i="1"/>
  <c r="K65" i="1"/>
  <c r="M65" i="1" s="1"/>
  <c r="O68" i="1"/>
  <c r="K68" i="1"/>
  <c r="M68" i="1" s="1"/>
  <c r="K64" i="1"/>
  <c r="M64" i="1" s="1"/>
  <c r="O64" i="1"/>
  <c r="D63" i="1"/>
  <c r="O63" i="1"/>
  <c r="K63" i="1"/>
  <c r="M63" i="1" s="1"/>
  <c r="R45" i="1"/>
  <c r="T43" i="1"/>
  <c r="I22" i="1"/>
  <c r="K22" i="1"/>
  <c r="M22" i="1" s="1"/>
  <c r="G40" i="1"/>
  <c r="K40" i="1"/>
  <c r="M40" i="1" s="1"/>
  <c r="V24" i="1"/>
  <c r="K24" i="1"/>
  <c r="M24" i="1" s="1"/>
  <c r="V36" i="1"/>
  <c r="K36" i="1"/>
  <c r="M36" i="1" s="1"/>
  <c r="K28" i="1"/>
  <c r="M28" i="1" s="1"/>
  <c r="V20" i="1"/>
  <c r="K20" i="1"/>
  <c r="M20" i="1" s="1"/>
  <c r="V12" i="1"/>
  <c r="K12" i="1"/>
  <c r="M12" i="1" s="1"/>
  <c r="X30" i="1"/>
  <c r="K30" i="1"/>
  <c r="M30" i="1" s="1"/>
  <c r="X11" i="1"/>
  <c r="K11" i="1"/>
  <c r="M11" i="1" s="1"/>
  <c r="G34" i="1"/>
  <c r="K34" i="1"/>
  <c r="M34" i="1" s="1"/>
  <c r="K26" i="1"/>
  <c r="M26" i="1" s="1"/>
  <c r="F262" i="60"/>
  <c r="F277" i="60" s="1"/>
  <c r="F292" i="60" s="1"/>
  <c r="F264" i="60"/>
  <c r="F279" i="60" s="1"/>
  <c r="F294" i="60" s="1"/>
  <c r="F263" i="60"/>
  <c r="F278" i="60" s="1"/>
  <c r="F293" i="60" s="1"/>
  <c r="F265" i="60"/>
  <c r="F280" i="60" s="1"/>
  <c r="F261" i="60"/>
  <c r="F276" i="60" s="1"/>
  <c r="F291" i="60" s="1"/>
  <c r="F266" i="60"/>
  <c r="F281" i="60" s="1"/>
  <c r="AA51" i="1"/>
  <c r="AC51" i="1"/>
  <c r="AB51" i="1"/>
  <c r="AA48" i="1"/>
  <c r="AB48" i="1"/>
  <c r="AC48" i="1"/>
  <c r="AC47" i="1"/>
  <c r="AA47" i="1"/>
  <c r="AB47" i="1"/>
  <c r="AB46" i="1"/>
  <c r="AC46" i="1"/>
  <c r="AA46" i="1"/>
  <c r="O50" i="1"/>
  <c r="AB50" i="1"/>
  <c r="AC50" i="1"/>
  <c r="AA50" i="1"/>
  <c r="AA49" i="1"/>
  <c r="AB49" i="1"/>
  <c r="AC49" i="1"/>
  <c r="AA45" i="1"/>
  <c r="AB45" i="1"/>
  <c r="AC45" i="1"/>
  <c r="AB44" i="1"/>
  <c r="AC44" i="1"/>
  <c r="AA44" i="1"/>
  <c r="F134" i="60"/>
  <c r="F149" i="60" s="1"/>
  <c r="F164" i="60" s="1"/>
  <c r="F179" i="60" s="1"/>
  <c r="F194" i="60" s="1"/>
  <c r="F209" i="60" s="1"/>
  <c r="F224" i="60" s="1"/>
  <c r="F241" i="60" s="1"/>
  <c r="F346" i="60"/>
  <c r="F361" i="60" s="1"/>
  <c r="F376" i="60" s="1"/>
  <c r="F391" i="60" s="1"/>
  <c r="F406" i="60" s="1"/>
  <c r="F421" i="60" s="1"/>
  <c r="F436" i="60" s="1"/>
  <c r="F451" i="60" s="1"/>
  <c r="F138" i="60"/>
  <c r="F153" i="60" s="1"/>
  <c r="F168" i="60" s="1"/>
  <c r="F183" i="60" s="1"/>
  <c r="F198" i="60" s="1"/>
  <c r="F213" i="60" s="1"/>
  <c r="F228" i="60" s="1"/>
  <c r="F245" i="60" s="1"/>
  <c r="F350" i="60"/>
  <c r="F365" i="60" s="1"/>
  <c r="F380" i="60" s="1"/>
  <c r="F395" i="60" s="1"/>
  <c r="F410" i="60" s="1"/>
  <c r="F425" i="60" s="1"/>
  <c r="F440" i="60" s="1"/>
  <c r="F455" i="60" s="1"/>
  <c r="F135" i="60"/>
  <c r="F150" i="60" s="1"/>
  <c r="F165" i="60" s="1"/>
  <c r="F180" i="60" s="1"/>
  <c r="F195" i="60" s="1"/>
  <c r="F210" i="60" s="1"/>
  <c r="F225" i="60" s="1"/>
  <c r="F242" i="60" s="1"/>
  <c r="F347" i="60"/>
  <c r="F362" i="60" s="1"/>
  <c r="F377" i="60" s="1"/>
  <c r="F392" i="60" s="1"/>
  <c r="F407" i="60" s="1"/>
  <c r="F422" i="60" s="1"/>
  <c r="F437" i="60" s="1"/>
  <c r="F452" i="60" s="1"/>
  <c r="F136" i="60"/>
  <c r="F151" i="60" s="1"/>
  <c r="F166" i="60" s="1"/>
  <c r="F181" i="60" s="1"/>
  <c r="F196" i="60" s="1"/>
  <c r="F211" i="60" s="1"/>
  <c r="F226" i="60" s="1"/>
  <c r="F243" i="60" s="1"/>
  <c r="F348" i="60"/>
  <c r="F363" i="60" s="1"/>
  <c r="F378" i="60" s="1"/>
  <c r="F393" i="60" s="1"/>
  <c r="F408" i="60" s="1"/>
  <c r="F423" i="60" s="1"/>
  <c r="F438" i="60" s="1"/>
  <c r="F453" i="60" s="1"/>
  <c r="F137" i="60"/>
  <c r="F152" i="60" s="1"/>
  <c r="F167" i="60" s="1"/>
  <c r="F182" i="60" s="1"/>
  <c r="F197" i="60" s="1"/>
  <c r="F212" i="60" s="1"/>
  <c r="F227" i="60" s="1"/>
  <c r="F244" i="60" s="1"/>
  <c r="F349" i="60"/>
  <c r="F364" i="60" s="1"/>
  <c r="F379" i="60" s="1"/>
  <c r="F394" i="60" s="1"/>
  <c r="F409" i="60" s="1"/>
  <c r="F424" i="60" s="1"/>
  <c r="F439" i="60" s="1"/>
  <c r="F454" i="60" s="1"/>
  <c r="F133" i="60"/>
  <c r="F148" i="60" s="1"/>
  <c r="F163" i="60" s="1"/>
  <c r="F178" i="60" s="1"/>
  <c r="F193" i="60" s="1"/>
  <c r="F208" i="60" s="1"/>
  <c r="F223" i="60" s="1"/>
  <c r="F240" i="60" s="1"/>
  <c r="F345" i="60"/>
  <c r="F360" i="60" s="1"/>
  <c r="F375" i="60" s="1"/>
  <c r="F390" i="60" s="1"/>
  <c r="F405" i="60" s="1"/>
  <c r="F420" i="60" s="1"/>
  <c r="F435" i="60" s="1"/>
  <c r="F450" i="60" s="1"/>
  <c r="D37" i="60"/>
  <c r="D264" i="60" s="1"/>
  <c r="Z90" i="1"/>
  <c r="D91" i="1"/>
  <c r="X63" i="1"/>
  <c r="I92" i="1"/>
  <c r="O48" i="1"/>
  <c r="I47" i="1"/>
  <c r="X26" i="1"/>
  <c r="G84" i="1"/>
  <c r="O87" i="1"/>
  <c r="I105" i="1"/>
  <c r="O110" i="1"/>
  <c r="P57" i="1" s="1"/>
  <c r="AF84" i="1"/>
  <c r="D84" i="1"/>
  <c r="D104" i="1"/>
  <c r="AA66" i="1"/>
  <c r="V77" i="1"/>
  <c r="I80" i="1"/>
  <c r="Z100" i="1"/>
  <c r="AE110" i="1"/>
  <c r="AA80" i="1"/>
  <c r="AA107" i="1"/>
  <c r="I31" i="1"/>
  <c r="G24" i="1"/>
  <c r="F14" i="1"/>
  <c r="I96" i="1"/>
  <c r="D107" i="1"/>
  <c r="V97" i="1"/>
  <c r="O106" i="1"/>
  <c r="AC108" i="1"/>
  <c r="I32" i="1"/>
  <c r="I18" i="1"/>
  <c r="AG52" i="1"/>
  <c r="Z55" i="1"/>
  <c r="V71" i="1"/>
  <c r="D80" i="1"/>
  <c r="O81" i="1"/>
  <c r="I82" i="1"/>
  <c r="V85" i="1"/>
  <c r="D90" i="1"/>
  <c r="O91" i="1"/>
  <c r="G99" i="1"/>
  <c r="O104" i="1"/>
  <c r="AB106" i="1"/>
  <c r="Z70" i="1"/>
  <c r="I55" i="1"/>
  <c r="G42" i="1"/>
  <c r="G20" i="1"/>
  <c r="F18" i="1"/>
  <c r="X50" i="1"/>
  <c r="AD20" i="1"/>
  <c r="D108" i="1"/>
  <c r="AF46" i="1"/>
  <c r="O46" i="1"/>
  <c r="G51" i="1"/>
  <c r="G49" i="1"/>
  <c r="F36" i="1"/>
  <c r="Z32" i="1"/>
  <c r="O32" i="1"/>
  <c r="X32" i="1"/>
  <c r="O31" i="1"/>
  <c r="V26" i="1"/>
  <c r="AC22" i="1"/>
  <c r="V22" i="1"/>
  <c r="AF22" i="1"/>
  <c r="X12" i="1"/>
  <c r="V52" i="1"/>
  <c r="V48" i="1"/>
  <c r="V40" i="1"/>
  <c r="O18" i="1"/>
  <c r="AF59" i="1"/>
  <c r="Z52" i="1"/>
  <c r="AA22" i="1"/>
  <c r="Z60" i="1"/>
  <c r="O36" i="1"/>
  <c r="X36" i="1"/>
  <c r="X34" i="1"/>
  <c r="AE21" i="1"/>
  <c r="X14" i="1"/>
  <c r="O14" i="1"/>
  <c r="F52" i="1"/>
  <c r="G50" i="1"/>
  <c r="I48" i="1"/>
  <c r="G47" i="1"/>
  <c r="F42" i="1"/>
  <c r="G35" i="1"/>
  <c r="G32" i="1"/>
  <c r="V30" i="1"/>
  <c r="I26" i="1"/>
  <c r="G22" i="1"/>
  <c r="X46" i="1"/>
  <c r="V42" i="1"/>
  <c r="V32" i="1"/>
  <c r="O30" i="1"/>
  <c r="O26" i="1"/>
  <c r="X22" i="1"/>
  <c r="O11" i="1"/>
  <c r="Z36" i="1"/>
  <c r="X67" i="1"/>
  <c r="V83" i="1"/>
  <c r="AD86" i="1"/>
  <c r="AC86" i="1"/>
  <c r="G86" i="1"/>
  <c r="D86" i="1"/>
  <c r="AF86" i="1"/>
  <c r="I86" i="1"/>
  <c r="AD103" i="1"/>
  <c r="AF103" i="1"/>
  <c r="Z103" i="1"/>
  <c r="D103" i="1"/>
  <c r="AA109" i="1"/>
  <c r="AF109" i="1"/>
  <c r="I111" i="1"/>
  <c r="AA111" i="1"/>
  <c r="AF112" i="1"/>
  <c r="AA112" i="1"/>
  <c r="F48" i="1"/>
  <c r="V44" i="1"/>
  <c r="Z44" i="1"/>
  <c r="O42" i="1"/>
  <c r="X42" i="1"/>
  <c r="G33" i="1"/>
  <c r="F32" i="1"/>
  <c r="G31" i="1"/>
  <c r="F26" i="1"/>
  <c r="F22" i="1"/>
  <c r="AC18" i="1"/>
  <c r="V18" i="1"/>
  <c r="I14" i="1"/>
  <c r="G12" i="1"/>
  <c r="X48" i="1"/>
  <c r="V46" i="1"/>
  <c r="O34" i="1"/>
  <c r="O22" i="1"/>
  <c r="X18" i="1"/>
  <c r="V14" i="1"/>
  <c r="AD57" i="1"/>
  <c r="AA30" i="1"/>
  <c r="AB15" i="1"/>
  <c r="AD88" i="1"/>
  <c r="G88" i="1"/>
  <c r="I88" i="1"/>
  <c r="G95" i="1"/>
  <c r="V95" i="1"/>
  <c r="D95" i="1"/>
  <c r="AC95" i="1"/>
  <c r="O95" i="1"/>
  <c r="V101" i="1"/>
  <c r="X112" i="1"/>
  <c r="AA82" i="1"/>
  <c r="Z105" i="1"/>
  <c r="AD70" i="1"/>
  <c r="V73" i="1"/>
  <c r="AE81" i="1"/>
  <c r="G82" i="1"/>
  <c r="AF82" i="1"/>
  <c r="AC84" i="1"/>
  <c r="AE87" i="1"/>
  <c r="V91" i="1"/>
  <c r="Z92" i="1"/>
  <c r="I100" i="1"/>
  <c r="V104" i="1"/>
  <c r="G105" i="1"/>
  <c r="AF107" i="1"/>
  <c r="G113" i="1"/>
  <c r="D78" i="1"/>
  <c r="AF78" i="1"/>
  <c r="AC80" i="1"/>
  <c r="Z82" i="1"/>
  <c r="AD90" i="1"/>
  <c r="Z96" i="1"/>
  <c r="X110" i="1"/>
  <c r="Y57" i="1" s="1"/>
  <c r="D113" i="1"/>
  <c r="AC113" i="1"/>
  <c r="F43" i="1"/>
  <c r="Z43" i="1"/>
  <c r="V43" i="1"/>
  <c r="G43" i="1"/>
  <c r="O43" i="1"/>
  <c r="X43" i="1"/>
  <c r="F61" i="1"/>
  <c r="AE61" i="1"/>
  <c r="O61" i="1"/>
  <c r="X61" i="1"/>
  <c r="Y61" i="1" s="1"/>
  <c r="V61" i="1"/>
  <c r="W61" i="1" s="1"/>
  <c r="I56" i="1"/>
  <c r="F45" i="1"/>
  <c r="AF45" i="1"/>
  <c r="Z45" i="1"/>
  <c r="AD45" i="1"/>
  <c r="O45" i="1"/>
  <c r="X45" i="1"/>
  <c r="V45" i="1"/>
  <c r="Z38" i="1"/>
  <c r="Z16" i="1"/>
  <c r="AE16" i="1"/>
  <c r="AC16" i="1"/>
  <c r="AF16" i="1"/>
  <c r="AA16" i="1"/>
  <c r="AD16" i="1"/>
  <c r="I16" i="1"/>
  <c r="F16" i="1"/>
  <c r="V56" i="1"/>
  <c r="O38" i="1"/>
  <c r="V16" i="1"/>
  <c r="AB61" i="1"/>
  <c r="AB16" i="1"/>
  <c r="AF60" i="1"/>
  <c r="F60" i="1"/>
  <c r="AE60" i="1"/>
  <c r="AD58" i="1"/>
  <c r="AF58" i="1"/>
  <c r="G56" i="1"/>
  <c r="F55" i="1"/>
  <c r="AE55" i="1"/>
  <c r="V55" i="1"/>
  <c r="G55" i="1"/>
  <c r="AF55" i="1"/>
  <c r="Z50" i="1"/>
  <c r="AD50" i="1"/>
  <c r="AE50" i="1"/>
  <c r="AF50" i="1"/>
  <c r="F50" i="1"/>
  <c r="AE44" i="1"/>
  <c r="AF44" i="1"/>
  <c r="F44" i="1"/>
  <c r="Z40" i="1"/>
  <c r="I40" i="1"/>
  <c r="F40" i="1"/>
  <c r="F29" i="1"/>
  <c r="AA29" i="1"/>
  <c r="AC29" i="1"/>
  <c r="AB29" i="1"/>
  <c r="O29" i="1"/>
  <c r="X29" i="1"/>
  <c r="V29" i="1"/>
  <c r="I24" i="1"/>
  <c r="F24" i="1"/>
  <c r="AE20" i="1"/>
  <c r="AA20" i="1"/>
  <c r="AC20" i="1"/>
  <c r="AF20" i="1"/>
  <c r="F20" i="1"/>
  <c r="AB20" i="1"/>
  <c r="I20" i="1"/>
  <c r="Z13" i="1"/>
  <c r="AB13" i="1"/>
  <c r="AD13" i="1"/>
  <c r="AE13" i="1"/>
  <c r="AC13" i="1"/>
  <c r="O13" i="1"/>
  <c r="X13" i="1"/>
  <c r="AF13" i="1"/>
  <c r="V13" i="1"/>
  <c r="V50" i="1"/>
  <c r="X44" i="1"/>
  <c r="O40" i="1"/>
  <c r="V34" i="1"/>
  <c r="X28" i="1"/>
  <c r="O24" i="1"/>
  <c r="X20" i="1"/>
  <c r="O16" i="1"/>
  <c r="AF61" i="1"/>
  <c r="AA61" i="1"/>
  <c r="AD60" i="1"/>
  <c r="AF57" i="1"/>
  <c r="AD55" i="1"/>
  <c r="AE45" i="1"/>
  <c r="Z20" i="1"/>
  <c r="AF56" i="1"/>
  <c r="AD56" i="1"/>
  <c r="F56" i="1"/>
  <c r="Z56" i="1"/>
  <c r="Z54" i="1"/>
  <c r="AD54" i="1"/>
  <c r="AF54" i="1"/>
  <c r="AE54" i="1"/>
  <c r="AA28" i="1"/>
  <c r="AC28" i="1"/>
  <c r="AB28" i="1"/>
  <c r="F28" i="1"/>
  <c r="AA17" i="1"/>
  <c r="AC17" i="1"/>
  <c r="AF17" i="1"/>
  <c r="Z17" i="1"/>
  <c r="AD17" i="1"/>
  <c r="AB17" i="1"/>
  <c r="AE17" i="1"/>
  <c r="O17" i="1"/>
  <c r="X17" i="1"/>
  <c r="V17" i="1"/>
  <c r="X38" i="1"/>
  <c r="V28" i="1"/>
  <c r="AD61" i="1"/>
  <c r="Z61" i="1"/>
  <c r="AE75" i="1"/>
  <c r="O75" i="1"/>
  <c r="X75" i="1"/>
  <c r="V75" i="1"/>
  <c r="AD102" i="1"/>
  <c r="I102" i="1"/>
  <c r="Z102" i="1"/>
  <c r="F59" i="1"/>
  <c r="AE59" i="1"/>
  <c r="Z59" i="1"/>
  <c r="AD59" i="1"/>
  <c r="AE57" i="1"/>
  <c r="F41" i="1"/>
  <c r="Z41" i="1"/>
  <c r="O41" i="1"/>
  <c r="X41" i="1"/>
  <c r="V41" i="1"/>
  <c r="G41" i="1"/>
  <c r="F39" i="1"/>
  <c r="Z39" i="1"/>
  <c r="V39" i="1"/>
  <c r="I39" i="1"/>
  <c r="O39" i="1"/>
  <c r="X39" i="1"/>
  <c r="G39" i="1"/>
  <c r="Z34" i="1"/>
  <c r="F34" i="1"/>
  <c r="O25" i="1"/>
  <c r="X25" i="1"/>
  <c r="V25" i="1"/>
  <c r="AA21" i="1"/>
  <c r="AC21" i="1"/>
  <c r="AF21" i="1"/>
  <c r="AB21" i="1"/>
  <c r="Z21" i="1"/>
  <c r="AD21" i="1"/>
  <c r="O21" i="1"/>
  <c r="X21" i="1"/>
  <c r="V21" i="1"/>
  <c r="G16" i="1"/>
  <c r="Z12" i="1"/>
  <c r="AB12" i="1"/>
  <c r="AD12" i="1"/>
  <c r="AA12" i="1"/>
  <c r="AF12" i="1"/>
  <c r="AC12" i="1"/>
  <c r="AE12" i="1"/>
  <c r="F12" i="1"/>
  <c r="I12" i="1"/>
  <c r="V54" i="1"/>
  <c r="O44" i="1"/>
  <c r="X40" i="1"/>
  <c r="V38" i="1"/>
  <c r="O28" i="1"/>
  <c r="X24" i="1"/>
  <c r="O20" i="1"/>
  <c r="X16" i="1"/>
  <c r="O12" i="1"/>
  <c r="AC61" i="1"/>
  <c r="AE56" i="1"/>
  <c r="AD44" i="1"/>
  <c r="AA13" i="1"/>
  <c r="X79" i="1"/>
  <c r="V79" i="1"/>
  <c r="AE79" i="1"/>
  <c r="O79" i="1"/>
  <c r="AE52" i="1"/>
  <c r="AF52" i="1"/>
  <c r="F49" i="1"/>
  <c r="AF49" i="1"/>
  <c r="Z49" i="1"/>
  <c r="AD49" i="1"/>
  <c r="AE48" i="1"/>
  <c r="AF48" i="1"/>
  <c r="F47" i="1"/>
  <c r="Z47" i="1"/>
  <c r="AD47" i="1"/>
  <c r="AE47" i="1"/>
  <c r="AF47" i="1"/>
  <c r="F37" i="1"/>
  <c r="Z37" i="1"/>
  <c r="F35" i="1"/>
  <c r="Z35" i="1"/>
  <c r="Z30" i="1"/>
  <c r="AB30" i="1"/>
  <c r="AB27" i="1"/>
  <c r="AA27" i="1"/>
  <c r="AC27" i="1"/>
  <c r="Z19" i="1"/>
  <c r="AB19" i="1"/>
  <c r="AD19" i="1"/>
  <c r="AE19" i="1"/>
  <c r="AA19" i="1"/>
  <c r="AF19" i="1"/>
  <c r="AC19" i="1"/>
  <c r="Z18" i="1"/>
  <c r="AB18" i="1"/>
  <c r="AD18" i="1"/>
  <c r="AE18" i="1"/>
  <c r="G14" i="1"/>
  <c r="AB11" i="1"/>
  <c r="AF11" i="1"/>
  <c r="AC11" i="1"/>
  <c r="AE11" i="1"/>
  <c r="Z11" i="1"/>
  <c r="AA11" i="1"/>
  <c r="V53" i="1"/>
  <c r="X51" i="1"/>
  <c r="O51" i="1"/>
  <c r="V49" i="1"/>
  <c r="X47" i="1"/>
  <c r="O47" i="1"/>
  <c r="V37" i="1"/>
  <c r="X35" i="1"/>
  <c r="O35" i="1"/>
  <c r="V33" i="1"/>
  <c r="X31" i="1"/>
  <c r="X27" i="1"/>
  <c r="O27" i="1"/>
  <c r="X23" i="1"/>
  <c r="O23" i="1"/>
  <c r="X19" i="1"/>
  <c r="O19" i="1"/>
  <c r="X15" i="1"/>
  <c r="O15" i="1"/>
  <c r="V11" i="1"/>
  <c r="Z48" i="1"/>
  <c r="AA18" i="1"/>
  <c r="AD11" i="1"/>
  <c r="AF74" i="1"/>
  <c r="Z74" i="1"/>
  <c r="I74" i="1"/>
  <c r="AD74" i="1"/>
  <c r="F53" i="1"/>
  <c r="Z53" i="1"/>
  <c r="AE53" i="1"/>
  <c r="F51" i="1"/>
  <c r="Z51" i="1"/>
  <c r="AD51" i="1"/>
  <c r="AE51" i="1"/>
  <c r="AF51" i="1"/>
  <c r="G48" i="1"/>
  <c r="Z46" i="1"/>
  <c r="AD46" i="1"/>
  <c r="AE46" i="1"/>
  <c r="Z42" i="1"/>
  <c r="F33" i="1"/>
  <c r="Z33" i="1"/>
  <c r="F31" i="1"/>
  <c r="Z31" i="1"/>
  <c r="AB31" i="1"/>
  <c r="AC31" i="1"/>
  <c r="AA31" i="1"/>
  <c r="G26" i="1"/>
  <c r="Z23" i="1"/>
  <c r="AB23" i="1"/>
  <c r="AD23" i="1"/>
  <c r="AE23" i="1"/>
  <c r="AC23" i="1"/>
  <c r="AA23" i="1"/>
  <c r="AF23" i="1"/>
  <c r="Z22" i="1"/>
  <c r="AB22" i="1"/>
  <c r="AD22" i="1"/>
  <c r="AE22" i="1"/>
  <c r="G18" i="1"/>
  <c r="AA15" i="1"/>
  <c r="AC15" i="1"/>
  <c r="AF15" i="1"/>
  <c r="Z15" i="1"/>
  <c r="AD15" i="1"/>
  <c r="AE15" i="1"/>
  <c r="AE14" i="1"/>
  <c r="AA14" i="1"/>
  <c r="AC14" i="1"/>
  <c r="AF14" i="1"/>
  <c r="AB14" i="1"/>
  <c r="AD14" i="1"/>
  <c r="Z14" i="1"/>
  <c r="V51" i="1"/>
  <c r="X49" i="1"/>
  <c r="O49" i="1"/>
  <c r="V47" i="1"/>
  <c r="X37" i="1"/>
  <c r="O37" i="1"/>
  <c r="V35" i="1"/>
  <c r="X33" i="1"/>
  <c r="O33" i="1"/>
  <c r="V31" i="1"/>
  <c r="V27" i="1"/>
  <c r="V23" i="1"/>
  <c r="V19" i="1"/>
  <c r="V15" i="1"/>
  <c r="AD53" i="1"/>
  <c r="AE49" i="1"/>
  <c r="AD48" i="1"/>
  <c r="AC30" i="1"/>
  <c r="AF18" i="1"/>
  <c r="AA108" i="1"/>
  <c r="X108" i="1"/>
  <c r="AF108" i="1"/>
  <c r="O108" i="1"/>
  <c r="G108" i="1"/>
  <c r="V108" i="1"/>
  <c r="AE65" i="1"/>
  <c r="X65" i="1"/>
  <c r="V65" i="1"/>
  <c r="AE63" i="1"/>
  <c r="G63" i="1"/>
  <c r="V67" i="1"/>
  <c r="G67" i="1"/>
  <c r="D67" i="1"/>
  <c r="AE67" i="1"/>
  <c r="X71" i="1"/>
  <c r="D77" i="1"/>
  <c r="X77" i="1"/>
  <c r="X83" i="1"/>
  <c r="X85" i="1"/>
  <c r="V63" i="1"/>
  <c r="AF66" i="1"/>
  <c r="AC66" i="1"/>
  <c r="G66" i="1"/>
  <c r="AE71" i="1"/>
  <c r="X73" i="1"/>
  <c r="O77" i="1"/>
  <c r="AE77" i="1"/>
  <c r="X81" i="1"/>
  <c r="G81" i="1"/>
  <c r="D81" i="1"/>
  <c r="V81" i="1"/>
  <c r="O83" i="1"/>
  <c r="AE83" i="1"/>
  <c r="O85" i="1"/>
  <c r="AE85" i="1"/>
  <c r="AE93" i="1"/>
  <c r="O93" i="1"/>
  <c r="X93" i="1"/>
  <c r="V93" i="1"/>
  <c r="AA99" i="1"/>
  <c r="X99" i="1"/>
  <c r="AF99" i="1"/>
  <c r="AC99" i="1"/>
  <c r="V99" i="1"/>
  <c r="D99" i="1"/>
  <c r="O99" i="1"/>
  <c r="AE99" i="1"/>
  <c r="AE69" i="1"/>
  <c r="AA78" i="1"/>
  <c r="AD80" i="1"/>
  <c r="D82" i="1"/>
  <c r="AC82" i="1"/>
  <c r="AA84" i="1"/>
  <c r="AA91" i="1"/>
  <c r="X91" i="1"/>
  <c r="AF91" i="1"/>
  <c r="AE91" i="1"/>
  <c r="AD94" i="1"/>
  <c r="I94" i="1"/>
  <c r="AE97" i="1"/>
  <c r="O97" i="1"/>
  <c r="X97" i="1"/>
  <c r="AF104" i="1"/>
  <c r="AA104" i="1"/>
  <c r="X104" i="1"/>
  <c r="AE104" i="1"/>
  <c r="D109" i="1"/>
  <c r="AC109" i="1"/>
  <c r="G109" i="1"/>
  <c r="X69" i="1"/>
  <c r="I70" i="1"/>
  <c r="G78" i="1"/>
  <c r="AC78" i="1"/>
  <c r="G80" i="1"/>
  <c r="Z80" i="1"/>
  <c r="G91" i="1"/>
  <c r="Z94" i="1"/>
  <c r="AA95" i="1"/>
  <c r="X95" i="1"/>
  <c r="AF95" i="1"/>
  <c r="AE95" i="1"/>
  <c r="AD98" i="1"/>
  <c r="I98" i="1"/>
  <c r="AE101" i="1"/>
  <c r="O101" i="1"/>
  <c r="X101" i="1"/>
  <c r="G104" i="1"/>
  <c r="AC111" i="1"/>
  <c r="D111" i="1"/>
  <c r="AF111" i="1"/>
  <c r="Z111" i="1"/>
  <c r="G111" i="1"/>
  <c r="AD111" i="1"/>
  <c r="AA86" i="1"/>
  <c r="V87" i="1"/>
  <c r="AC87" i="1"/>
  <c r="V88" i="1"/>
  <c r="AC88" i="1"/>
  <c r="I90" i="1"/>
  <c r="AB90" i="1"/>
  <c r="I103" i="1"/>
  <c r="AA103" i="1"/>
  <c r="D105" i="1"/>
  <c r="AC105" i="1"/>
  <c r="I107" i="1"/>
  <c r="AC107" i="1"/>
  <c r="D112" i="1"/>
  <c r="G112" i="1"/>
  <c r="V112" i="1"/>
  <c r="W59" i="1" s="1"/>
  <c r="AC112" i="1"/>
  <c r="AF113" i="1"/>
  <c r="D88" i="1"/>
  <c r="Z88" i="1"/>
  <c r="X90" i="1"/>
  <c r="X103" i="1"/>
  <c r="V105" i="1"/>
  <c r="AA105" i="1"/>
  <c r="V110" i="1"/>
  <c r="W57" i="1" s="1"/>
  <c r="O112" i="1"/>
  <c r="P59" i="1" s="1"/>
  <c r="AE112" i="1"/>
  <c r="I64" i="1"/>
  <c r="Z64" i="1"/>
  <c r="AB64" i="1"/>
  <c r="AD64" i="1"/>
  <c r="I68" i="1"/>
  <c r="Z68" i="1"/>
  <c r="AB68" i="1"/>
  <c r="AD68" i="1"/>
  <c r="V72" i="1"/>
  <c r="AE72" i="1"/>
  <c r="X72" i="1"/>
  <c r="AB72" i="1"/>
  <c r="V76" i="1"/>
  <c r="AE76" i="1"/>
  <c r="X76" i="1"/>
  <c r="O76" i="1"/>
  <c r="AB76" i="1"/>
  <c r="AF89" i="1"/>
  <c r="AC89" i="1"/>
  <c r="AA89" i="1"/>
  <c r="G89" i="1"/>
  <c r="D89" i="1"/>
  <c r="Z89" i="1"/>
  <c r="V89" i="1"/>
  <c r="AD89" i="1"/>
  <c r="X89" i="1"/>
  <c r="I89" i="1"/>
  <c r="AE89" i="1"/>
  <c r="I63" i="1"/>
  <c r="Z63" i="1"/>
  <c r="AB63" i="1"/>
  <c r="AD63" i="1"/>
  <c r="X64" i="1"/>
  <c r="AE64" i="1"/>
  <c r="D65" i="1"/>
  <c r="G65" i="1"/>
  <c r="AA65" i="1"/>
  <c r="AC65" i="1"/>
  <c r="AF65" i="1"/>
  <c r="V66" i="1"/>
  <c r="I67" i="1"/>
  <c r="Z67" i="1"/>
  <c r="AB67" i="1"/>
  <c r="AD67" i="1"/>
  <c r="X68" i="1"/>
  <c r="AE68" i="1"/>
  <c r="D69" i="1"/>
  <c r="G69" i="1"/>
  <c r="V69" i="1"/>
  <c r="D70" i="1"/>
  <c r="AA70" i="1"/>
  <c r="G72" i="1"/>
  <c r="AC72" i="1"/>
  <c r="D74" i="1"/>
  <c r="AA74" i="1"/>
  <c r="G76" i="1"/>
  <c r="AC76" i="1"/>
  <c r="I78" i="1"/>
  <c r="Z78" i="1"/>
  <c r="V80" i="1"/>
  <c r="AE80" i="1"/>
  <c r="X80" i="1"/>
  <c r="O80" i="1"/>
  <c r="AB80" i="1"/>
  <c r="AE82" i="1"/>
  <c r="X82" i="1"/>
  <c r="O82" i="1"/>
  <c r="V82" i="1"/>
  <c r="AB82" i="1"/>
  <c r="I84" i="1"/>
  <c r="Z84" i="1"/>
  <c r="AE86" i="1"/>
  <c r="X86" i="1"/>
  <c r="O86" i="1"/>
  <c r="V86" i="1"/>
  <c r="AB86" i="1"/>
  <c r="AE92" i="1"/>
  <c r="X92" i="1"/>
  <c r="O92" i="1"/>
  <c r="V92" i="1"/>
  <c r="AC92" i="1"/>
  <c r="G92" i="1"/>
  <c r="AF92" i="1"/>
  <c r="AA92" i="1"/>
  <c r="D92" i="1"/>
  <c r="AB92" i="1"/>
  <c r="AE96" i="1"/>
  <c r="X96" i="1"/>
  <c r="O96" i="1"/>
  <c r="V96" i="1"/>
  <c r="AC96" i="1"/>
  <c r="G96" i="1"/>
  <c r="AF96" i="1"/>
  <c r="AA96" i="1"/>
  <c r="D96" i="1"/>
  <c r="AB96" i="1"/>
  <c r="AE100" i="1"/>
  <c r="X100" i="1"/>
  <c r="O100" i="1"/>
  <c r="V100" i="1"/>
  <c r="AC100" i="1"/>
  <c r="G100" i="1"/>
  <c r="AF100" i="1"/>
  <c r="AA100" i="1"/>
  <c r="D100" i="1"/>
  <c r="AB100" i="1"/>
  <c r="D64" i="1"/>
  <c r="G64" i="1"/>
  <c r="AA64" i="1"/>
  <c r="AC64" i="1"/>
  <c r="AF64" i="1"/>
  <c r="I66" i="1"/>
  <c r="Z66" i="1"/>
  <c r="AB66" i="1"/>
  <c r="AD66" i="1"/>
  <c r="D68" i="1"/>
  <c r="G68" i="1"/>
  <c r="AA68" i="1"/>
  <c r="AC68" i="1"/>
  <c r="AF68" i="1"/>
  <c r="AE70" i="1"/>
  <c r="X70" i="1"/>
  <c r="V70" i="1"/>
  <c r="AB70" i="1"/>
  <c r="I72" i="1"/>
  <c r="Z72" i="1"/>
  <c r="AD72" i="1"/>
  <c r="AE74" i="1"/>
  <c r="X74" i="1"/>
  <c r="O74" i="1"/>
  <c r="V74" i="1"/>
  <c r="AB74" i="1"/>
  <c r="I76" i="1"/>
  <c r="Z76" i="1"/>
  <c r="AD76" i="1"/>
  <c r="O89" i="1"/>
  <c r="AB89" i="1"/>
  <c r="AA63" i="1"/>
  <c r="AC63" i="1"/>
  <c r="AF63" i="1"/>
  <c r="V64" i="1"/>
  <c r="I65" i="1"/>
  <c r="Z65" i="1"/>
  <c r="AB65" i="1"/>
  <c r="AD65" i="1"/>
  <c r="X66" i="1"/>
  <c r="AE66" i="1"/>
  <c r="AA67" i="1"/>
  <c r="AC67" i="1"/>
  <c r="AF67" i="1"/>
  <c r="V68" i="1"/>
  <c r="AD69" i="1"/>
  <c r="AB69" i="1"/>
  <c r="Z69" i="1"/>
  <c r="AF69" i="1"/>
  <c r="AC69" i="1"/>
  <c r="AA69" i="1"/>
  <c r="I69" i="1"/>
  <c r="G70" i="1"/>
  <c r="AC70" i="1"/>
  <c r="D72" i="1"/>
  <c r="AA72" i="1"/>
  <c r="AF72" i="1"/>
  <c r="G74" i="1"/>
  <c r="AC74" i="1"/>
  <c r="D76" i="1"/>
  <c r="AA76" i="1"/>
  <c r="AF76" i="1"/>
  <c r="AE78" i="1"/>
  <c r="X78" i="1"/>
  <c r="O78" i="1"/>
  <c r="V78" i="1"/>
  <c r="AB78" i="1"/>
  <c r="V84" i="1"/>
  <c r="AE84" i="1"/>
  <c r="X84" i="1"/>
  <c r="O84" i="1"/>
  <c r="AB84" i="1"/>
  <c r="V94" i="1"/>
  <c r="AE94" i="1"/>
  <c r="X94" i="1"/>
  <c r="O94" i="1"/>
  <c r="AF94" i="1"/>
  <c r="AA94" i="1"/>
  <c r="D94" i="1"/>
  <c r="AC94" i="1"/>
  <c r="G94" i="1"/>
  <c r="AB94" i="1"/>
  <c r="V98" i="1"/>
  <c r="AE98" i="1"/>
  <c r="X98" i="1"/>
  <c r="O98" i="1"/>
  <c r="AF98" i="1"/>
  <c r="AA98" i="1"/>
  <c r="D98" i="1"/>
  <c r="AC98" i="1"/>
  <c r="G98" i="1"/>
  <c r="AB98" i="1"/>
  <c r="V102" i="1"/>
  <c r="AE102" i="1"/>
  <c r="X102" i="1"/>
  <c r="O102" i="1"/>
  <c r="AF102" i="1"/>
  <c r="AA102" i="1"/>
  <c r="D102" i="1"/>
  <c r="AC102" i="1"/>
  <c r="G102" i="1"/>
  <c r="AB102" i="1"/>
  <c r="AF106" i="1"/>
  <c r="AC106" i="1"/>
  <c r="AA106" i="1"/>
  <c r="G106" i="1"/>
  <c r="D106" i="1"/>
  <c r="Z106" i="1"/>
  <c r="V106" i="1"/>
  <c r="AD106" i="1"/>
  <c r="X106" i="1"/>
  <c r="I106" i="1"/>
  <c r="AE106" i="1"/>
  <c r="I71" i="1"/>
  <c r="Z71" i="1"/>
  <c r="AB71" i="1"/>
  <c r="AD71" i="1"/>
  <c r="D73" i="1"/>
  <c r="G73" i="1"/>
  <c r="AA73" i="1"/>
  <c r="AC73" i="1"/>
  <c r="AF73" i="1"/>
  <c r="I75" i="1"/>
  <c r="Z75" i="1"/>
  <c r="AB75" i="1"/>
  <c r="AD75" i="1"/>
  <c r="G77" i="1"/>
  <c r="AA77" i="1"/>
  <c r="AC77" i="1"/>
  <c r="AF77" i="1"/>
  <c r="I79" i="1"/>
  <c r="Z79" i="1"/>
  <c r="AB79" i="1"/>
  <c r="AD79" i="1"/>
  <c r="AA81" i="1"/>
  <c r="AC81" i="1"/>
  <c r="AF81" i="1"/>
  <c r="I83" i="1"/>
  <c r="Z83" i="1"/>
  <c r="AB83" i="1"/>
  <c r="AD83" i="1"/>
  <c r="D85" i="1"/>
  <c r="G85" i="1"/>
  <c r="AA85" i="1"/>
  <c r="AC85" i="1"/>
  <c r="AF85" i="1"/>
  <c r="AD87" i="1"/>
  <c r="AB87" i="1"/>
  <c r="Z87" i="1"/>
  <c r="I87" i="1"/>
  <c r="X87" i="1"/>
  <c r="AA87" i="1"/>
  <c r="AA88" i="1"/>
  <c r="V90" i="1"/>
  <c r="AE90" i="1"/>
  <c r="O90" i="1"/>
  <c r="AC90" i="1"/>
  <c r="D71" i="1"/>
  <c r="G71" i="1"/>
  <c r="AA71" i="1"/>
  <c r="AC71" i="1"/>
  <c r="AF71" i="1"/>
  <c r="I73" i="1"/>
  <c r="Z73" i="1"/>
  <c r="AB73" i="1"/>
  <c r="AD73" i="1"/>
  <c r="D75" i="1"/>
  <c r="G75" i="1"/>
  <c r="AA75" i="1"/>
  <c r="AC75" i="1"/>
  <c r="AF75" i="1"/>
  <c r="I77" i="1"/>
  <c r="Z77" i="1"/>
  <c r="AB77" i="1"/>
  <c r="AD77" i="1"/>
  <c r="D79" i="1"/>
  <c r="G79" i="1"/>
  <c r="AA79" i="1"/>
  <c r="AC79" i="1"/>
  <c r="AF79" i="1"/>
  <c r="I81" i="1"/>
  <c r="Z81" i="1"/>
  <c r="AB81" i="1"/>
  <c r="AD81" i="1"/>
  <c r="D83" i="1"/>
  <c r="G83" i="1"/>
  <c r="AA83" i="1"/>
  <c r="AC83" i="1"/>
  <c r="AF83" i="1"/>
  <c r="I85" i="1"/>
  <c r="Z85" i="1"/>
  <c r="AB85" i="1"/>
  <c r="AD85" i="1"/>
  <c r="D87" i="1"/>
  <c r="G87" i="1"/>
  <c r="AF87" i="1"/>
  <c r="AE88" i="1"/>
  <c r="X88" i="1"/>
  <c r="O88" i="1"/>
  <c r="AB88" i="1"/>
  <c r="AF88" i="1"/>
  <c r="G90" i="1"/>
  <c r="AA90" i="1"/>
  <c r="AF90" i="1"/>
  <c r="I93" i="1"/>
  <c r="Z93" i="1"/>
  <c r="AB93" i="1"/>
  <c r="AD93" i="1"/>
  <c r="I97" i="1"/>
  <c r="Z97" i="1"/>
  <c r="AB97" i="1"/>
  <c r="AD97" i="1"/>
  <c r="I101" i="1"/>
  <c r="Z101" i="1"/>
  <c r="AB101" i="1"/>
  <c r="AD101" i="1"/>
  <c r="V103" i="1"/>
  <c r="O103" i="1"/>
  <c r="AB103" i="1"/>
  <c r="AE103" i="1"/>
  <c r="V107" i="1"/>
  <c r="AE107" i="1"/>
  <c r="X107" i="1"/>
  <c r="O107" i="1"/>
  <c r="Z107" i="1"/>
  <c r="AD107" i="1"/>
  <c r="AE109" i="1"/>
  <c r="X109" i="1"/>
  <c r="O109" i="1"/>
  <c r="V109" i="1"/>
  <c r="AB109" i="1"/>
  <c r="AE113" i="1"/>
  <c r="X113" i="1"/>
  <c r="O113" i="1"/>
  <c r="P60" i="1" s="1"/>
  <c r="V113" i="1"/>
  <c r="W60" i="1" s="1"/>
  <c r="AB113" i="1"/>
  <c r="I91" i="1"/>
  <c r="Z91" i="1"/>
  <c r="AB91" i="1"/>
  <c r="AD91" i="1"/>
  <c r="D93" i="1"/>
  <c r="G93" i="1"/>
  <c r="AA93" i="1"/>
  <c r="AC93" i="1"/>
  <c r="AF93" i="1"/>
  <c r="I95" i="1"/>
  <c r="Z95" i="1"/>
  <c r="AB95" i="1"/>
  <c r="AD95" i="1"/>
  <c r="D97" i="1"/>
  <c r="G97" i="1"/>
  <c r="AA97" i="1"/>
  <c r="AC97" i="1"/>
  <c r="AF97" i="1"/>
  <c r="I99" i="1"/>
  <c r="Z99" i="1"/>
  <c r="AB99" i="1"/>
  <c r="AD99" i="1"/>
  <c r="D101" i="1"/>
  <c r="G101" i="1"/>
  <c r="AA101" i="1"/>
  <c r="AC101" i="1"/>
  <c r="AF101" i="1"/>
  <c r="G103" i="1"/>
  <c r="AC103" i="1"/>
  <c r="AE105" i="1"/>
  <c r="X105" i="1"/>
  <c r="O105" i="1"/>
  <c r="AB105" i="1"/>
  <c r="AF105" i="1"/>
  <c r="G107" i="1"/>
  <c r="AB107" i="1"/>
  <c r="I109" i="1"/>
  <c r="Z109" i="1"/>
  <c r="AD109" i="1"/>
  <c r="V111" i="1"/>
  <c r="W58" i="1" s="1"/>
  <c r="AE111" i="1"/>
  <c r="X111" i="1"/>
  <c r="Y58" i="1" s="1"/>
  <c r="O111" i="1"/>
  <c r="P58" i="1" s="1"/>
  <c r="AB111" i="1"/>
  <c r="I113" i="1"/>
  <c r="Z113" i="1"/>
  <c r="AD113" i="1"/>
  <c r="I110" i="1"/>
  <c r="Z110" i="1"/>
  <c r="AB110" i="1"/>
  <c r="AD110" i="1"/>
  <c r="I104" i="1"/>
  <c r="Z104" i="1"/>
  <c r="AB104" i="1"/>
  <c r="AD104" i="1"/>
  <c r="I108" i="1"/>
  <c r="Z108" i="1"/>
  <c r="AB108" i="1"/>
  <c r="AD108" i="1"/>
  <c r="D110" i="1"/>
  <c r="G110" i="1"/>
  <c r="AA110" i="1"/>
  <c r="AC110" i="1"/>
  <c r="AF110" i="1"/>
  <c r="I112" i="1"/>
  <c r="Z112" i="1"/>
  <c r="AB112" i="1"/>
  <c r="AD112" i="1"/>
  <c r="F27" i="1"/>
  <c r="G27" i="1"/>
  <c r="F25" i="1"/>
  <c r="G25" i="1"/>
  <c r="F23" i="1"/>
  <c r="G23" i="1"/>
  <c r="F21" i="1"/>
  <c r="G21" i="1"/>
  <c r="F19" i="1"/>
  <c r="G19" i="1"/>
  <c r="F17" i="1"/>
  <c r="G17" i="1"/>
  <c r="F15" i="1"/>
  <c r="G15" i="1"/>
  <c r="F13" i="1"/>
  <c r="G13" i="1"/>
  <c r="F11" i="1"/>
  <c r="G11" i="1"/>
  <c r="I61" i="1"/>
  <c r="I54" i="1"/>
  <c r="I53" i="1"/>
  <c r="I46" i="1"/>
  <c r="I45" i="1"/>
  <c r="I38" i="1"/>
  <c r="I37" i="1"/>
  <c r="I30" i="1"/>
  <c r="I29" i="1"/>
  <c r="I60" i="1"/>
  <c r="I59" i="1"/>
  <c r="G54" i="1"/>
  <c r="I52" i="1"/>
  <c r="I51" i="1"/>
  <c r="G46" i="1"/>
  <c r="I44" i="1"/>
  <c r="I43" i="1"/>
  <c r="G38" i="1"/>
  <c r="I36" i="1"/>
  <c r="I35" i="1"/>
  <c r="G30" i="1"/>
  <c r="I28" i="1"/>
  <c r="I27" i="1"/>
  <c r="I25" i="1"/>
  <c r="I23" i="1"/>
  <c r="I21" i="1"/>
  <c r="I19" i="1"/>
  <c r="I17" i="1"/>
  <c r="I15" i="1"/>
  <c r="I13" i="1"/>
  <c r="I11" i="1"/>
  <c r="G61" i="1"/>
  <c r="G60" i="1"/>
  <c r="F54" i="1"/>
  <c r="G53" i="1"/>
  <c r="G52" i="1"/>
  <c r="I50" i="1"/>
  <c r="I49" i="1"/>
  <c r="F46" i="1"/>
  <c r="G45" i="1"/>
  <c r="G44" i="1"/>
  <c r="I42" i="1"/>
  <c r="I41" i="1"/>
  <c r="F38" i="1"/>
  <c r="G37" i="1"/>
  <c r="G36" i="1"/>
  <c r="I34" i="1"/>
  <c r="I33" i="1"/>
  <c r="F30" i="1"/>
  <c r="G29" i="1"/>
  <c r="G28" i="1"/>
  <c r="R51" i="1" l="1"/>
  <c r="T29" i="1"/>
  <c r="T61" i="1"/>
  <c r="T51" i="1"/>
  <c r="R29" i="1"/>
  <c r="T45" i="1"/>
  <c r="R43" i="1"/>
  <c r="R46" i="1"/>
  <c r="T46" i="1"/>
  <c r="T14" i="1"/>
  <c r="W36" i="1"/>
  <c r="P50" i="1"/>
  <c r="AG50" i="1"/>
  <c r="R14" i="1"/>
  <c r="T33" i="1"/>
  <c r="R33" i="1"/>
  <c r="T47" i="1"/>
  <c r="R18" i="1"/>
  <c r="R47" i="1"/>
  <c r="T18" i="1"/>
  <c r="T17" i="1"/>
  <c r="R17" i="1"/>
  <c r="T37" i="1"/>
  <c r="R37" i="1"/>
  <c r="R21" i="1"/>
  <c r="M50" i="1"/>
  <c r="T19" i="1"/>
  <c r="T27" i="1"/>
  <c r="T44" i="1"/>
  <c r="R27" i="1"/>
  <c r="R44" i="1"/>
  <c r="T41" i="1"/>
  <c r="P38" i="1"/>
  <c r="R41" i="1"/>
  <c r="T21" i="1"/>
  <c r="M49" i="1"/>
  <c r="M48" i="1"/>
  <c r="M38" i="1"/>
  <c r="M42" i="1"/>
  <c r="T16" i="1"/>
  <c r="R16" i="1"/>
  <c r="R19" i="1"/>
  <c r="T49" i="1"/>
  <c r="T42" i="1"/>
  <c r="T31" i="1"/>
  <c r="T32" i="1"/>
  <c r="R31" i="1"/>
  <c r="R32" i="1"/>
  <c r="T23" i="1"/>
  <c r="T35" i="1"/>
  <c r="T15" i="1"/>
  <c r="T13" i="1"/>
  <c r="T39" i="1"/>
  <c r="R23" i="1"/>
  <c r="R35" i="1"/>
  <c r="R15" i="1"/>
  <c r="R13" i="1"/>
  <c r="R39" i="1"/>
  <c r="T25" i="1"/>
  <c r="T50" i="1"/>
  <c r="T48" i="1"/>
  <c r="R38" i="1"/>
  <c r="R25" i="1"/>
  <c r="Y30" i="1"/>
  <c r="AG30" i="1"/>
  <c r="W24" i="1"/>
  <c r="R73" i="1"/>
  <c r="T73" i="1"/>
  <c r="R70" i="1"/>
  <c r="T70" i="1"/>
  <c r="R72" i="1"/>
  <c r="T72" i="1"/>
  <c r="R71" i="1"/>
  <c r="T71" i="1"/>
  <c r="R69" i="1"/>
  <c r="T69" i="1"/>
  <c r="T66" i="1"/>
  <c r="R66" i="1"/>
  <c r="T64" i="1"/>
  <c r="R64" i="1"/>
  <c r="T68" i="1"/>
  <c r="R68" i="1"/>
  <c r="T67" i="1"/>
  <c r="R67" i="1"/>
  <c r="T63" i="1"/>
  <c r="R63" i="1"/>
  <c r="R65" i="1"/>
  <c r="T65" i="1"/>
  <c r="T30" i="1"/>
  <c r="R30" i="1"/>
  <c r="R36" i="1"/>
  <c r="T36" i="1"/>
  <c r="T22" i="1"/>
  <c r="R22" i="1"/>
  <c r="R26" i="1"/>
  <c r="T26" i="1"/>
  <c r="R12" i="1"/>
  <c r="T12" i="1"/>
  <c r="R24" i="1"/>
  <c r="T24" i="1"/>
  <c r="Y11" i="1"/>
  <c r="R28" i="1"/>
  <c r="T28" i="1"/>
  <c r="AG11" i="1"/>
  <c r="T34" i="1"/>
  <c r="R34" i="1"/>
  <c r="R20" i="1"/>
  <c r="T20" i="1"/>
  <c r="R40" i="1"/>
  <c r="T40" i="1"/>
  <c r="R11" i="1"/>
  <c r="T11" i="1"/>
  <c r="F296" i="60"/>
  <c r="F301" i="60"/>
  <c r="F318" i="60" s="1"/>
  <c r="F295" i="60"/>
  <c r="F315" i="60" s="1"/>
  <c r="F300" i="60"/>
  <c r="F317" i="60" s="1"/>
  <c r="F310" i="60"/>
  <c r="F257" i="60"/>
  <c r="F272" i="60" s="1"/>
  <c r="F311" i="60"/>
  <c r="F258" i="60"/>
  <c r="F273" i="60" s="1"/>
  <c r="F255" i="60"/>
  <c r="F270" i="60" s="1"/>
  <c r="F316" i="60"/>
  <c r="F260" i="60"/>
  <c r="F275" i="60" s="1"/>
  <c r="F259" i="60"/>
  <c r="F274" i="60" s="1"/>
  <c r="F256" i="60"/>
  <c r="F271" i="60" s="1"/>
  <c r="AG61" i="1"/>
  <c r="P61" i="1"/>
  <c r="D38" i="60"/>
  <c r="D265" i="60" s="1"/>
  <c r="AG113" i="1"/>
  <c r="AG60" i="1"/>
  <c r="Y60" i="1"/>
  <c r="AG112" i="1"/>
  <c r="AG104" i="1"/>
  <c r="AG56" i="1"/>
  <c r="AG110" i="1"/>
  <c r="Y59" i="1"/>
  <c r="W55" i="1"/>
  <c r="AG109" i="1"/>
  <c r="AG111" i="1"/>
  <c r="AG59" i="1"/>
  <c r="AG58" i="1"/>
  <c r="AG57" i="1"/>
  <c r="W56" i="1"/>
  <c r="Y56" i="1"/>
  <c r="P56" i="1"/>
  <c r="P55" i="1"/>
  <c r="AG106" i="1"/>
  <c r="W51" i="1"/>
  <c r="Y55" i="1"/>
  <c r="P53" i="1"/>
  <c r="AG108" i="1"/>
  <c r="AG55" i="1"/>
  <c r="W54" i="1"/>
  <c r="AG54" i="1"/>
  <c r="AG107" i="1"/>
  <c r="P51" i="1"/>
  <c r="W53" i="1"/>
  <c r="P54" i="1"/>
  <c r="AG53" i="1"/>
  <c r="Y54" i="1"/>
  <c r="W46" i="1"/>
  <c r="Y53" i="1"/>
  <c r="W52" i="1"/>
  <c r="P49" i="1"/>
  <c r="AG105" i="1"/>
  <c r="Y52" i="1"/>
  <c r="Y42" i="1"/>
  <c r="AG51" i="1"/>
  <c r="Y51" i="1"/>
  <c r="Y45" i="1"/>
  <c r="P52" i="1"/>
  <c r="AG102" i="1"/>
  <c r="Y50" i="1"/>
  <c r="AG101" i="1"/>
  <c r="W50" i="1"/>
  <c r="Y49" i="1"/>
  <c r="AG46" i="1"/>
  <c r="AG100" i="1"/>
  <c r="Y48" i="1"/>
  <c r="AG48" i="1"/>
  <c r="AG103" i="1"/>
  <c r="W49" i="1"/>
  <c r="W48" i="1"/>
  <c r="P36" i="1"/>
  <c r="AG49" i="1"/>
  <c r="W43" i="1"/>
  <c r="Y41" i="1"/>
  <c r="P47" i="1"/>
  <c r="AG97" i="1"/>
  <c r="W47" i="1"/>
  <c r="Y47" i="1"/>
  <c r="P48" i="1"/>
  <c r="AG47" i="1"/>
  <c r="W44" i="1"/>
  <c r="AG99" i="1"/>
  <c r="P46" i="1"/>
  <c r="W32" i="1"/>
  <c r="AG87" i="1"/>
  <c r="Y46" i="1"/>
  <c r="P45" i="1"/>
  <c r="P43" i="1"/>
  <c r="AG45" i="1"/>
  <c r="AG43" i="1"/>
  <c r="AG98" i="1"/>
  <c r="W45" i="1"/>
  <c r="AG44" i="1"/>
  <c r="P44" i="1"/>
  <c r="AG96" i="1"/>
  <c r="Y44" i="1"/>
  <c r="AG95" i="1"/>
  <c r="P42" i="1"/>
  <c r="W42" i="1"/>
  <c r="P39" i="1"/>
  <c r="Y43" i="1"/>
  <c r="AG42" i="1"/>
  <c r="P40" i="1"/>
  <c r="W40" i="1"/>
  <c r="AG35" i="1"/>
  <c r="P41" i="1"/>
  <c r="AG40" i="1"/>
  <c r="W41" i="1"/>
  <c r="AG94" i="1"/>
  <c r="AG92" i="1"/>
  <c r="AG93" i="1"/>
  <c r="AG39" i="1"/>
  <c r="AG88" i="1"/>
  <c r="AG37" i="1"/>
  <c r="W37" i="1"/>
  <c r="W38" i="1"/>
  <c r="W39" i="1"/>
  <c r="AG36" i="1"/>
  <c r="Y40" i="1"/>
  <c r="AG91" i="1"/>
  <c r="AG41" i="1"/>
  <c r="Y38" i="1"/>
  <c r="W35" i="1"/>
  <c r="AG90" i="1"/>
  <c r="P37" i="1"/>
  <c r="AG38" i="1"/>
  <c r="Y37" i="1"/>
  <c r="Y39" i="1"/>
  <c r="AG89" i="1"/>
  <c r="W34" i="1"/>
  <c r="Y36" i="1"/>
  <c r="P35" i="1"/>
  <c r="P34" i="1"/>
  <c r="Y35" i="1"/>
  <c r="AG34" i="1"/>
  <c r="Y34" i="1"/>
  <c r="AG85" i="1"/>
  <c r="W33" i="1"/>
  <c r="P30" i="1"/>
  <c r="AG33" i="1"/>
  <c r="P28" i="1"/>
  <c r="P32" i="1"/>
  <c r="P33" i="1"/>
  <c r="AG32" i="1"/>
  <c r="Y32" i="1"/>
  <c r="AG86" i="1"/>
  <c r="Y33" i="1"/>
  <c r="W31" i="1"/>
  <c r="AG31" i="1"/>
  <c r="P31" i="1"/>
  <c r="AG84" i="1"/>
  <c r="Y31" i="1"/>
  <c r="W30" i="1"/>
  <c r="AG29" i="1"/>
  <c r="P29" i="1"/>
  <c r="Y29" i="1"/>
  <c r="AG83" i="1"/>
  <c r="W26" i="1"/>
  <c r="W29" i="1"/>
  <c r="AG82" i="1"/>
  <c r="P20" i="1"/>
  <c r="AG79" i="1"/>
  <c r="W28" i="1"/>
  <c r="AG28" i="1"/>
  <c r="AG74" i="1"/>
  <c r="AG80" i="1"/>
  <c r="AG25" i="1"/>
  <c r="Y28" i="1"/>
  <c r="AG81" i="1"/>
  <c r="P22" i="1"/>
  <c r="Y26" i="1"/>
  <c r="W27" i="1"/>
  <c r="P27" i="1"/>
  <c r="Y27" i="1"/>
  <c r="AG22" i="1"/>
  <c r="AG26" i="1"/>
  <c r="W25" i="1"/>
  <c r="AG77" i="1"/>
  <c r="P26" i="1"/>
  <c r="AG27" i="1"/>
  <c r="P25" i="1"/>
  <c r="AG23" i="1"/>
  <c r="AG75" i="1"/>
  <c r="AG78" i="1"/>
  <c r="Y25" i="1"/>
  <c r="P24" i="1"/>
  <c r="Y24" i="1"/>
  <c r="AG24" i="1"/>
  <c r="AG76" i="1"/>
  <c r="Y22" i="1"/>
  <c r="W23" i="1"/>
  <c r="W22" i="1"/>
  <c r="P23" i="1"/>
  <c r="Y23" i="1"/>
  <c r="Y21" i="1"/>
  <c r="AG21" i="1"/>
  <c r="W21" i="1"/>
  <c r="P21" i="1"/>
  <c r="AG20" i="1"/>
  <c r="Y20" i="1"/>
  <c r="AG73" i="1"/>
  <c r="W20" i="1"/>
  <c r="AG72" i="1"/>
  <c r="W19" i="1"/>
  <c r="Y19" i="1"/>
  <c r="AG18" i="1"/>
  <c r="P14" i="1"/>
  <c r="P19" i="1"/>
  <c r="P18" i="1"/>
  <c r="AG71" i="1"/>
  <c r="AG19" i="1"/>
  <c r="W18" i="1"/>
  <c r="P16" i="1"/>
  <c r="Y18" i="1"/>
  <c r="AG70" i="1"/>
  <c r="AG16" i="1"/>
  <c r="W17" i="1"/>
  <c r="AG17" i="1"/>
  <c r="W16" i="1"/>
  <c r="P17" i="1"/>
  <c r="Y17" i="1"/>
  <c r="AG69" i="1"/>
  <c r="Y16" i="1"/>
  <c r="AG15" i="1"/>
  <c r="P15" i="1"/>
  <c r="W15" i="1"/>
  <c r="Y15" i="1"/>
  <c r="AG63" i="1"/>
  <c r="Y14" i="1"/>
  <c r="AG67" i="1"/>
  <c r="P12" i="1"/>
  <c r="AG68" i="1"/>
  <c r="W14" i="1"/>
  <c r="W11" i="1"/>
  <c r="AG14" i="1"/>
  <c r="W13" i="1"/>
  <c r="Y12" i="1"/>
  <c r="P13" i="1"/>
  <c r="AG12" i="1"/>
  <c r="AG13" i="1"/>
  <c r="AG66" i="1"/>
  <c r="P11" i="1"/>
  <c r="Y13" i="1"/>
  <c r="W12" i="1"/>
  <c r="AG65" i="1"/>
  <c r="AG64" i="1"/>
  <c r="F287" i="60" l="1"/>
  <c r="F304" i="60" s="1"/>
  <c r="F321" i="60" s="1"/>
  <c r="F285" i="60"/>
  <c r="F302" i="60" s="1"/>
  <c r="F319" i="60" s="1"/>
  <c r="F288" i="60"/>
  <c r="F305" i="60" s="1"/>
  <c r="F322" i="60" s="1"/>
  <c r="F286" i="60"/>
  <c r="F303" i="60" s="1"/>
  <c r="F320" i="60" s="1"/>
  <c r="F309" i="60"/>
  <c r="F326" i="60" s="1"/>
  <c r="F290" i="60"/>
  <c r="F307" i="60" s="1"/>
  <c r="F324" i="60" s="1"/>
  <c r="F308" i="60"/>
  <c r="F325" i="60" s="1"/>
  <c r="F289" i="60"/>
  <c r="F306" i="60" s="1"/>
  <c r="F323" i="60" s="1"/>
  <c r="D39" i="60"/>
  <c r="D266" i="60" s="1"/>
  <c r="B12" i="51"/>
  <c r="C12" i="51"/>
  <c r="D12" i="51" s="1"/>
  <c r="B13" i="51"/>
  <c r="C13" i="51"/>
  <c r="D13" i="51" s="1"/>
  <c r="B14" i="51"/>
  <c r="C14" i="51"/>
  <c r="D14" i="51" s="1"/>
  <c r="B15" i="51"/>
  <c r="C15" i="51"/>
  <c r="D15" i="51" s="1"/>
  <c r="B16" i="51"/>
  <c r="C16" i="51"/>
  <c r="D16" i="51" s="1"/>
  <c r="B26" i="51"/>
  <c r="C26" i="51"/>
  <c r="D26" i="51" s="1"/>
  <c r="E26" i="51"/>
  <c r="F26" i="51" s="1"/>
  <c r="G26" i="51"/>
  <c r="H26" i="51" s="1"/>
  <c r="I26" i="51"/>
  <c r="J26" i="51" s="1"/>
  <c r="K26" i="51"/>
  <c r="T26" i="51"/>
  <c r="W26" i="51"/>
  <c r="O26" i="51"/>
  <c r="P26" i="51" s="1"/>
  <c r="X26" i="51"/>
  <c r="Y26" i="51"/>
  <c r="Z26" i="51"/>
  <c r="AA26" i="51"/>
  <c r="AB26" i="51"/>
  <c r="AC26" i="51"/>
  <c r="AD26" i="51"/>
  <c r="AE26" i="51"/>
  <c r="AF26" i="51"/>
  <c r="AG26" i="51"/>
  <c r="B27" i="51"/>
  <c r="C27" i="51"/>
  <c r="D27" i="51" s="1"/>
  <c r="E27" i="51"/>
  <c r="F12" i="51" s="1"/>
  <c r="X27" i="51"/>
  <c r="Y27" i="51"/>
  <c r="Z27" i="51"/>
  <c r="AA27" i="51"/>
  <c r="AB27" i="51"/>
  <c r="AC27" i="51"/>
  <c r="AD27" i="51"/>
  <c r="AE27" i="51"/>
  <c r="AF27" i="51"/>
  <c r="AG27" i="51"/>
  <c r="B28" i="51"/>
  <c r="C28" i="51"/>
  <c r="D28" i="51" s="1"/>
  <c r="E28" i="51"/>
  <c r="F13" i="51" s="1"/>
  <c r="X28" i="51"/>
  <c r="Y28" i="51"/>
  <c r="Z28" i="51"/>
  <c r="AA28" i="51"/>
  <c r="AB28" i="51"/>
  <c r="AC28" i="51"/>
  <c r="AD28" i="51"/>
  <c r="AE28" i="51"/>
  <c r="AF28" i="51"/>
  <c r="AG28" i="51"/>
  <c r="B29" i="51"/>
  <c r="C29" i="51"/>
  <c r="D29" i="51" s="1"/>
  <c r="E29" i="51"/>
  <c r="F14" i="51" s="1"/>
  <c r="X29" i="51"/>
  <c r="Y29" i="51"/>
  <c r="Z29" i="51"/>
  <c r="AA29" i="51"/>
  <c r="AB29" i="51"/>
  <c r="AC29" i="51"/>
  <c r="AD29" i="51"/>
  <c r="AE29" i="51"/>
  <c r="AF29" i="51"/>
  <c r="AG29" i="51"/>
  <c r="B30" i="51"/>
  <c r="C30" i="51"/>
  <c r="D30" i="51" s="1"/>
  <c r="E30" i="51"/>
  <c r="F15" i="51" s="1"/>
  <c r="X30" i="51"/>
  <c r="Y30" i="51"/>
  <c r="Z30" i="51"/>
  <c r="AA30" i="51"/>
  <c r="AB30" i="51"/>
  <c r="AC30" i="51"/>
  <c r="AD30" i="51"/>
  <c r="AE30" i="51"/>
  <c r="AF30" i="51"/>
  <c r="AG30" i="51"/>
  <c r="B31" i="51"/>
  <c r="C31" i="51"/>
  <c r="D31" i="51" s="1"/>
  <c r="E31" i="51"/>
  <c r="F16" i="51" s="1"/>
  <c r="X31" i="51"/>
  <c r="Y31" i="51"/>
  <c r="Z31" i="51"/>
  <c r="AA31" i="51"/>
  <c r="AB31" i="51"/>
  <c r="AC31" i="51"/>
  <c r="AD31" i="51"/>
  <c r="AE31" i="51"/>
  <c r="AF31" i="51"/>
  <c r="AG31" i="51"/>
  <c r="AG11" i="51"/>
  <c r="AF11" i="51"/>
  <c r="AE11" i="51"/>
  <c r="AD11" i="51"/>
  <c r="AC11" i="51"/>
  <c r="AB11" i="51"/>
  <c r="AA11" i="51"/>
  <c r="Z11" i="51"/>
  <c r="Y11" i="51"/>
  <c r="X11" i="51"/>
  <c r="O11" i="51"/>
  <c r="W11" i="51"/>
  <c r="K11" i="51"/>
  <c r="I11" i="51"/>
  <c r="G11" i="51"/>
  <c r="E11" i="51"/>
  <c r="C11" i="51"/>
  <c r="D11" i="51" s="1"/>
  <c r="B11" i="51"/>
  <c r="F22" i="47"/>
  <c r="AD22" i="47" s="1"/>
  <c r="C22" i="47"/>
  <c r="D22" i="47" s="1"/>
  <c r="B22" i="47"/>
  <c r="B12" i="47"/>
  <c r="C12" i="47"/>
  <c r="D12" i="47" s="1"/>
  <c r="F12" i="47"/>
  <c r="B13" i="47"/>
  <c r="C13" i="47"/>
  <c r="D13" i="47" s="1"/>
  <c r="F13" i="47"/>
  <c r="B14" i="47"/>
  <c r="C14" i="47"/>
  <c r="D14" i="47" s="1"/>
  <c r="F14" i="47"/>
  <c r="B15" i="47"/>
  <c r="C15" i="47"/>
  <c r="D15" i="47" s="1"/>
  <c r="F15" i="47"/>
  <c r="F11" i="47"/>
  <c r="K11" i="47" s="1"/>
  <c r="C11" i="47"/>
  <c r="D11" i="47" s="1"/>
  <c r="B11" i="47"/>
  <c r="AB58" i="50"/>
  <c r="AA58" i="50"/>
  <c r="Z58" i="50"/>
  <c r="Y58" i="50"/>
  <c r="X58" i="50"/>
  <c r="W58" i="50"/>
  <c r="V58" i="50"/>
  <c r="U58" i="50"/>
  <c r="T58" i="50"/>
  <c r="N58" i="50"/>
  <c r="J58" i="50"/>
  <c r="H58" i="50"/>
  <c r="G58" i="50"/>
  <c r="E58" i="50"/>
  <c r="C58" i="50"/>
  <c r="B58" i="50"/>
  <c r="AB57" i="50"/>
  <c r="AA57" i="50"/>
  <c r="Z57" i="50"/>
  <c r="Y57" i="50"/>
  <c r="X57" i="50"/>
  <c r="W57" i="50"/>
  <c r="V57" i="50"/>
  <c r="U57" i="50"/>
  <c r="T57" i="50"/>
  <c r="N57" i="50"/>
  <c r="J57" i="50"/>
  <c r="H57" i="50"/>
  <c r="I57" i="50" s="1"/>
  <c r="G57" i="50"/>
  <c r="E57" i="50"/>
  <c r="C57" i="50"/>
  <c r="B57" i="50"/>
  <c r="AB56" i="50"/>
  <c r="AA56" i="50"/>
  <c r="Z56" i="50"/>
  <c r="Y56" i="50"/>
  <c r="X56" i="50"/>
  <c r="W56" i="50"/>
  <c r="V56" i="50"/>
  <c r="U56" i="50"/>
  <c r="T56" i="50"/>
  <c r="N56" i="50"/>
  <c r="J56" i="50"/>
  <c r="H56" i="50"/>
  <c r="G56" i="50"/>
  <c r="E56" i="50"/>
  <c r="C56" i="50"/>
  <c r="B56" i="50"/>
  <c r="AB55" i="50"/>
  <c r="AA55" i="50"/>
  <c r="Z55" i="50"/>
  <c r="Y55" i="50"/>
  <c r="X55" i="50"/>
  <c r="W55" i="50"/>
  <c r="V55" i="50"/>
  <c r="U55" i="50"/>
  <c r="T55" i="50"/>
  <c r="N55" i="50"/>
  <c r="J55" i="50"/>
  <c r="H55" i="50"/>
  <c r="G55" i="50"/>
  <c r="E55" i="50"/>
  <c r="C55" i="50"/>
  <c r="B55" i="50"/>
  <c r="AB54" i="50"/>
  <c r="AA54" i="50"/>
  <c r="Z54" i="50"/>
  <c r="Y54" i="50"/>
  <c r="X54" i="50"/>
  <c r="W54" i="50"/>
  <c r="V54" i="50"/>
  <c r="U54" i="50"/>
  <c r="T54" i="50"/>
  <c r="N54" i="50"/>
  <c r="J54" i="50"/>
  <c r="H54" i="50"/>
  <c r="G54" i="50"/>
  <c r="E54" i="50"/>
  <c r="C54" i="50"/>
  <c r="B54" i="50"/>
  <c r="AB53" i="50"/>
  <c r="AA53" i="50"/>
  <c r="Z53" i="50"/>
  <c r="Y53" i="50"/>
  <c r="X53" i="50"/>
  <c r="W53" i="50"/>
  <c r="V53" i="50"/>
  <c r="U53" i="50"/>
  <c r="T53" i="50"/>
  <c r="N53" i="50"/>
  <c r="J53" i="50"/>
  <c r="H53" i="50"/>
  <c r="G53" i="50"/>
  <c r="E53" i="50"/>
  <c r="C53" i="50"/>
  <c r="B53" i="50"/>
  <c r="AB52" i="50"/>
  <c r="AA52" i="50"/>
  <c r="Z52" i="50"/>
  <c r="Y52" i="50"/>
  <c r="X52" i="50"/>
  <c r="W52" i="50"/>
  <c r="V52" i="50"/>
  <c r="U52" i="50"/>
  <c r="T52" i="50"/>
  <c r="N52" i="50"/>
  <c r="J52" i="50"/>
  <c r="H52" i="50"/>
  <c r="I52" i="50" s="1"/>
  <c r="G52" i="50"/>
  <c r="E52" i="50"/>
  <c r="C52" i="50"/>
  <c r="B52" i="50"/>
  <c r="AB51" i="50"/>
  <c r="AA51" i="50"/>
  <c r="Z51" i="50"/>
  <c r="Y51" i="50"/>
  <c r="X51" i="50"/>
  <c r="W51" i="50"/>
  <c r="V51" i="50"/>
  <c r="U51" i="50"/>
  <c r="T51" i="50"/>
  <c r="N51" i="50"/>
  <c r="J51" i="50"/>
  <c r="H51" i="50"/>
  <c r="G51" i="50"/>
  <c r="E51" i="50"/>
  <c r="C51" i="50"/>
  <c r="B51" i="50"/>
  <c r="AB50" i="50"/>
  <c r="AA50" i="50"/>
  <c r="Z50" i="50"/>
  <c r="Y50" i="50"/>
  <c r="X50" i="50"/>
  <c r="W50" i="50"/>
  <c r="V50" i="50"/>
  <c r="U50" i="50"/>
  <c r="T50" i="50"/>
  <c r="N50" i="50"/>
  <c r="J50" i="50"/>
  <c r="H50" i="50"/>
  <c r="G50" i="50"/>
  <c r="E50" i="50"/>
  <c r="C50" i="50"/>
  <c r="B50" i="50"/>
  <c r="AB49" i="50"/>
  <c r="AA49" i="50"/>
  <c r="Z49" i="50"/>
  <c r="Y49" i="50"/>
  <c r="X49" i="50"/>
  <c r="W49" i="50"/>
  <c r="V49" i="50"/>
  <c r="U49" i="50"/>
  <c r="T49" i="50"/>
  <c r="N49" i="50"/>
  <c r="J49" i="50"/>
  <c r="H49" i="50"/>
  <c r="G49" i="50"/>
  <c r="E49" i="50"/>
  <c r="C49" i="50"/>
  <c r="B49" i="50"/>
  <c r="AB48" i="50"/>
  <c r="AA48" i="50"/>
  <c r="Z48" i="50"/>
  <c r="Y48" i="50"/>
  <c r="X48" i="50"/>
  <c r="W48" i="50"/>
  <c r="V48" i="50"/>
  <c r="U48" i="50"/>
  <c r="T48" i="50"/>
  <c r="N48" i="50"/>
  <c r="J48" i="50"/>
  <c r="H48" i="50"/>
  <c r="G48" i="50"/>
  <c r="E48" i="50"/>
  <c r="C48" i="50"/>
  <c r="B48" i="50"/>
  <c r="AB47" i="50"/>
  <c r="AA47" i="50"/>
  <c r="Z47" i="50"/>
  <c r="Y47" i="50"/>
  <c r="X47" i="50"/>
  <c r="W47" i="50"/>
  <c r="V47" i="50"/>
  <c r="U47" i="50"/>
  <c r="T47" i="50"/>
  <c r="N47" i="50"/>
  <c r="J47" i="50"/>
  <c r="H47" i="50"/>
  <c r="G47" i="50"/>
  <c r="E47" i="50"/>
  <c r="C47" i="50"/>
  <c r="B47" i="50"/>
  <c r="AB46" i="50"/>
  <c r="AA46" i="50"/>
  <c r="Z46" i="50"/>
  <c r="Y46" i="50"/>
  <c r="X46" i="50"/>
  <c r="W46" i="50"/>
  <c r="V46" i="50"/>
  <c r="U46" i="50"/>
  <c r="T46" i="50"/>
  <c r="N46" i="50"/>
  <c r="J46" i="50"/>
  <c r="H46" i="50"/>
  <c r="G46" i="50"/>
  <c r="E46" i="50"/>
  <c r="C46" i="50"/>
  <c r="B46" i="50"/>
  <c r="AB45" i="50"/>
  <c r="AA45" i="50"/>
  <c r="Z45" i="50"/>
  <c r="Y45" i="50"/>
  <c r="X45" i="50"/>
  <c r="W45" i="50"/>
  <c r="V45" i="50"/>
  <c r="U45" i="50"/>
  <c r="T45" i="50"/>
  <c r="N45" i="50"/>
  <c r="J45" i="50"/>
  <c r="H45" i="50"/>
  <c r="G45" i="50"/>
  <c r="E45" i="50"/>
  <c r="C45" i="50"/>
  <c r="B45" i="50"/>
  <c r="AB44" i="50"/>
  <c r="AA44" i="50"/>
  <c r="Z44" i="50"/>
  <c r="Y44" i="50"/>
  <c r="X44" i="50"/>
  <c r="W44" i="50"/>
  <c r="V44" i="50"/>
  <c r="U44" i="50"/>
  <c r="T44" i="50"/>
  <c r="N44" i="50"/>
  <c r="J44" i="50"/>
  <c r="H44" i="50"/>
  <c r="I44" i="50" s="1"/>
  <c r="G44" i="50"/>
  <c r="E44" i="50"/>
  <c r="C44" i="50"/>
  <c r="B44" i="50"/>
  <c r="AB43" i="50"/>
  <c r="AA43" i="50"/>
  <c r="Z43" i="50"/>
  <c r="Y43" i="50"/>
  <c r="X43" i="50"/>
  <c r="W43" i="50"/>
  <c r="V43" i="50"/>
  <c r="U43" i="50"/>
  <c r="T43" i="50"/>
  <c r="N43" i="50"/>
  <c r="J43" i="50"/>
  <c r="H43" i="50"/>
  <c r="G43" i="50"/>
  <c r="E43" i="50"/>
  <c r="C43" i="50"/>
  <c r="B43" i="50"/>
  <c r="AB41" i="50"/>
  <c r="AA41" i="50"/>
  <c r="Z41" i="50"/>
  <c r="Y41" i="50"/>
  <c r="X41" i="50"/>
  <c r="W41" i="50"/>
  <c r="V41" i="50"/>
  <c r="U41" i="50"/>
  <c r="T41" i="50"/>
  <c r="N41" i="50"/>
  <c r="J41" i="50"/>
  <c r="H41" i="50"/>
  <c r="I41" i="50" s="1"/>
  <c r="G41" i="50"/>
  <c r="E41" i="50"/>
  <c r="C41" i="50"/>
  <c r="B41" i="50"/>
  <c r="AB40" i="50"/>
  <c r="AA40" i="50"/>
  <c r="Z40" i="50"/>
  <c r="Y40" i="50"/>
  <c r="X40" i="50"/>
  <c r="W40" i="50"/>
  <c r="V40" i="50"/>
  <c r="U40" i="50"/>
  <c r="T40" i="50"/>
  <c r="N40" i="50"/>
  <c r="J40" i="50"/>
  <c r="H40" i="50"/>
  <c r="I40" i="50" s="1"/>
  <c r="G40" i="50"/>
  <c r="E40" i="50"/>
  <c r="C40" i="50"/>
  <c r="B40" i="50"/>
  <c r="AB39" i="50"/>
  <c r="AA39" i="50"/>
  <c r="Z39" i="50"/>
  <c r="Y39" i="50"/>
  <c r="X39" i="50"/>
  <c r="W39" i="50"/>
  <c r="V39" i="50"/>
  <c r="U39" i="50"/>
  <c r="T39" i="50"/>
  <c r="N39" i="50"/>
  <c r="J39" i="50"/>
  <c r="H39" i="50"/>
  <c r="I39" i="50" s="1"/>
  <c r="G39" i="50"/>
  <c r="E39" i="50"/>
  <c r="C39" i="50"/>
  <c r="B39" i="50"/>
  <c r="AB38" i="50"/>
  <c r="AA38" i="50"/>
  <c r="Z38" i="50"/>
  <c r="Y38" i="50"/>
  <c r="X38" i="50"/>
  <c r="W38" i="50"/>
  <c r="V38" i="50"/>
  <c r="U38" i="50"/>
  <c r="T38" i="50"/>
  <c r="N38" i="50"/>
  <c r="J38" i="50"/>
  <c r="H38" i="50"/>
  <c r="G38" i="50"/>
  <c r="E38" i="50"/>
  <c r="C38" i="50"/>
  <c r="B38" i="50"/>
  <c r="AB37" i="50"/>
  <c r="AA37" i="50"/>
  <c r="Z37" i="50"/>
  <c r="Y37" i="50"/>
  <c r="X37" i="50"/>
  <c r="W37" i="50"/>
  <c r="V37" i="50"/>
  <c r="U37" i="50"/>
  <c r="T37" i="50"/>
  <c r="N37" i="50"/>
  <c r="J37" i="50"/>
  <c r="H37" i="50"/>
  <c r="G37" i="50"/>
  <c r="E37" i="50"/>
  <c r="C37" i="50"/>
  <c r="B37" i="50"/>
  <c r="AB36" i="50"/>
  <c r="AA36" i="50"/>
  <c r="Z36" i="50"/>
  <c r="Y36" i="50"/>
  <c r="X36" i="50"/>
  <c r="W36" i="50"/>
  <c r="V36" i="50"/>
  <c r="U36" i="50"/>
  <c r="T36" i="50"/>
  <c r="N36" i="50"/>
  <c r="J36" i="50"/>
  <c r="H36" i="50"/>
  <c r="I36" i="50" s="1"/>
  <c r="G36" i="50"/>
  <c r="E36" i="50"/>
  <c r="C36" i="50"/>
  <c r="B36" i="50"/>
  <c r="AB35" i="50"/>
  <c r="AA35" i="50"/>
  <c r="Z35" i="50"/>
  <c r="Y35" i="50"/>
  <c r="X35" i="50"/>
  <c r="W35" i="50"/>
  <c r="V35" i="50"/>
  <c r="U35" i="50"/>
  <c r="T35" i="50"/>
  <c r="N35" i="50"/>
  <c r="J35" i="50"/>
  <c r="H35" i="50"/>
  <c r="G35" i="50"/>
  <c r="E35" i="50"/>
  <c r="C35" i="50"/>
  <c r="B35" i="50"/>
  <c r="AB34" i="50"/>
  <c r="AA34" i="50"/>
  <c r="Z34" i="50"/>
  <c r="Y34" i="50"/>
  <c r="X34" i="50"/>
  <c r="W34" i="50"/>
  <c r="V34" i="50"/>
  <c r="U34" i="50"/>
  <c r="T34" i="50"/>
  <c r="N34" i="50"/>
  <c r="J34" i="50"/>
  <c r="H34" i="50"/>
  <c r="G34" i="50"/>
  <c r="E34" i="50"/>
  <c r="C34" i="50"/>
  <c r="B34" i="50"/>
  <c r="AB33" i="50"/>
  <c r="AA33" i="50"/>
  <c r="Z33" i="50"/>
  <c r="Y33" i="50"/>
  <c r="X33" i="50"/>
  <c r="W33" i="50"/>
  <c r="V33" i="50"/>
  <c r="U33" i="50"/>
  <c r="T33" i="50"/>
  <c r="N33" i="50"/>
  <c r="J33" i="50"/>
  <c r="H33" i="50"/>
  <c r="G33" i="50"/>
  <c r="E33" i="50"/>
  <c r="C33" i="50"/>
  <c r="B33" i="50"/>
  <c r="AB32" i="50"/>
  <c r="AA32" i="50"/>
  <c r="Z32" i="50"/>
  <c r="Y32" i="50"/>
  <c r="X32" i="50"/>
  <c r="W32" i="50"/>
  <c r="V32" i="50"/>
  <c r="U32" i="50"/>
  <c r="T32" i="50"/>
  <c r="N32" i="50"/>
  <c r="J32" i="50"/>
  <c r="H32" i="50"/>
  <c r="G32" i="50"/>
  <c r="E32" i="50"/>
  <c r="C32" i="50"/>
  <c r="B32" i="50"/>
  <c r="AB31" i="50"/>
  <c r="AA31" i="50"/>
  <c r="Z31" i="50"/>
  <c r="Y31" i="50"/>
  <c r="X31" i="50"/>
  <c r="W31" i="50"/>
  <c r="V31" i="50"/>
  <c r="U31" i="50"/>
  <c r="T31" i="50"/>
  <c r="N31" i="50"/>
  <c r="J31" i="50"/>
  <c r="H31" i="50"/>
  <c r="G31" i="50"/>
  <c r="E31" i="50"/>
  <c r="C31" i="50"/>
  <c r="B31" i="50"/>
  <c r="AB30" i="50"/>
  <c r="AA30" i="50"/>
  <c r="Z30" i="50"/>
  <c r="Y30" i="50"/>
  <c r="X30" i="50"/>
  <c r="W30" i="50"/>
  <c r="V30" i="50"/>
  <c r="U30" i="50"/>
  <c r="T30" i="50"/>
  <c r="N30" i="50"/>
  <c r="J30" i="50"/>
  <c r="H30" i="50"/>
  <c r="G30" i="50"/>
  <c r="E30" i="50"/>
  <c r="C30" i="50"/>
  <c r="B30" i="50"/>
  <c r="AB29" i="50"/>
  <c r="AA29" i="50"/>
  <c r="Z29" i="50"/>
  <c r="Y29" i="50"/>
  <c r="X29" i="50"/>
  <c r="W29" i="50"/>
  <c r="V29" i="50"/>
  <c r="U29" i="50"/>
  <c r="T29" i="50"/>
  <c r="N29" i="50"/>
  <c r="J29" i="50"/>
  <c r="H29" i="50"/>
  <c r="G29" i="50"/>
  <c r="E29" i="50"/>
  <c r="C29" i="50"/>
  <c r="B29" i="50"/>
  <c r="AB28" i="50"/>
  <c r="AA28" i="50"/>
  <c r="Z28" i="50"/>
  <c r="Y28" i="50"/>
  <c r="X28" i="50"/>
  <c r="W28" i="50"/>
  <c r="V28" i="50"/>
  <c r="U28" i="50"/>
  <c r="T28" i="50"/>
  <c r="N28" i="50"/>
  <c r="J28" i="50"/>
  <c r="H28" i="50"/>
  <c r="G28" i="50"/>
  <c r="E28" i="50"/>
  <c r="C28" i="50"/>
  <c r="B28" i="50"/>
  <c r="AB27" i="50"/>
  <c r="AA27" i="50"/>
  <c r="Z27" i="50"/>
  <c r="Y27" i="50"/>
  <c r="X27" i="50"/>
  <c r="W27" i="50"/>
  <c r="V27" i="50"/>
  <c r="U27" i="50"/>
  <c r="T27" i="50"/>
  <c r="N27" i="50"/>
  <c r="J27" i="50"/>
  <c r="H27" i="50"/>
  <c r="G27" i="50"/>
  <c r="E27" i="50"/>
  <c r="C27" i="50"/>
  <c r="B27" i="50"/>
  <c r="AB26" i="50"/>
  <c r="AA26" i="50"/>
  <c r="Z26" i="50"/>
  <c r="Y26" i="50"/>
  <c r="X26" i="50"/>
  <c r="W26" i="50"/>
  <c r="V26" i="50"/>
  <c r="U26" i="50"/>
  <c r="T26" i="50"/>
  <c r="N26" i="50"/>
  <c r="J26" i="50"/>
  <c r="H26" i="50"/>
  <c r="G26" i="50"/>
  <c r="E26" i="50"/>
  <c r="C26" i="50"/>
  <c r="B26" i="50"/>
  <c r="B10" i="50"/>
  <c r="C10" i="50"/>
  <c r="E10" i="50"/>
  <c r="G10" i="50"/>
  <c r="H10" i="50"/>
  <c r="J10" i="50"/>
  <c r="N10" i="50"/>
  <c r="T10" i="50"/>
  <c r="U10" i="50"/>
  <c r="V10" i="50"/>
  <c r="W10" i="50"/>
  <c r="X10" i="50"/>
  <c r="Y10" i="50"/>
  <c r="Z10" i="50"/>
  <c r="AA10" i="50"/>
  <c r="AB10" i="50"/>
  <c r="B11" i="50"/>
  <c r="C11" i="50"/>
  <c r="E11" i="50"/>
  <c r="G11" i="50"/>
  <c r="H11" i="50"/>
  <c r="J11" i="50"/>
  <c r="N11" i="50"/>
  <c r="T11" i="50"/>
  <c r="U11" i="50"/>
  <c r="V11" i="50"/>
  <c r="W11" i="50"/>
  <c r="X11" i="50"/>
  <c r="Y11" i="50"/>
  <c r="Z11" i="50"/>
  <c r="AA11" i="50"/>
  <c r="AB11" i="50"/>
  <c r="B12" i="50"/>
  <c r="C12" i="50"/>
  <c r="E12" i="50"/>
  <c r="G12" i="50"/>
  <c r="H12" i="50"/>
  <c r="J12" i="50"/>
  <c r="N12" i="50"/>
  <c r="T12" i="50"/>
  <c r="U12" i="50"/>
  <c r="V12" i="50"/>
  <c r="W12" i="50"/>
  <c r="X12" i="50"/>
  <c r="Y12" i="50"/>
  <c r="Z12" i="50"/>
  <c r="AA12" i="50"/>
  <c r="AB12" i="50"/>
  <c r="B13" i="50"/>
  <c r="C13" i="50"/>
  <c r="E13" i="50"/>
  <c r="G13" i="50"/>
  <c r="H13" i="50"/>
  <c r="J13" i="50"/>
  <c r="N13" i="50"/>
  <c r="T13" i="50"/>
  <c r="U13" i="50"/>
  <c r="V13" i="50"/>
  <c r="W13" i="50"/>
  <c r="X13" i="50"/>
  <c r="Y13" i="50"/>
  <c r="Z13" i="50"/>
  <c r="AA13" i="50"/>
  <c r="AB13" i="50"/>
  <c r="B14" i="50"/>
  <c r="C14" i="50"/>
  <c r="E14" i="50"/>
  <c r="G14" i="50"/>
  <c r="H14" i="50"/>
  <c r="J14" i="50"/>
  <c r="N14" i="50"/>
  <c r="T14" i="50"/>
  <c r="U14" i="50"/>
  <c r="V14" i="50"/>
  <c r="W14" i="50"/>
  <c r="X14" i="50"/>
  <c r="Y14" i="50"/>
  <c r="Z14" i="50"/>
  <c r="AA14" i="50"/>
  <c r="AB14" i="50"/>
  <c r="B15" i="50"/>
  <c r="C15" i="50"/>
  <c r="E15" i="50"/>
  <c r="G15" i="50"/>
  <c r="H15" i="50"/>
  <c r="J15" i="50"/>
  <c r="N15" i="50"/>
  <c r="T15" i="50"/>
  <c r="U15" i="50"/>
  <c r="V15" i="50"/>
  <c r="W15" i="50"/>
  <c r="X15" i="50"/>
  <c r="Y15" i="50"/>
  <c r="Z15" i="50"/>
  <c r="AA15" i="50"/>
  <c r="AB15" i="50"/>
  <c r="B16" i="50"/>
  <c r="C16" i="50"/>
  <c r="E16" i="50"/>
  <c r="G16" i="50"/>
  <c r="H16" i="50"/>
  <c r="J16" i="50"/>
  <c r="N16" i="50"/>
  <c r="T16" i="50"/>
  <c r="U16" i="50"/>
  <c r="V16" i="50"/>
  <c r="W16" i="50"/>
  <c r="X16" i="50"/>
  <c r="Y16" i="50"/>
  <c r="Z16" i="50"/>
  <c r="AA16" i="50"/>
  <c r="AB16" i="50"/>
  <c r="B17" i="50"/>
  <c r="C17" i="50"/>
  <c r="E17" i="50"/>
  <c r="G17" i="50"/>
  <c r="H17" i="50"/>
  <c r="J17" i="50"/>
  <c r="N17" i="50"/>
  <c r="T17" i="50"/>
  <c r="U17" i="50"/>
  <c r="V17" i="50"/>
  <c r="W17" i="50"/>
  <c r="X17" i="50"/>
  <c r="Y17" i="50"/>
  <c r="Z17" i="50"/>
  <c r="AA17" i="50"/>
  <c r="AB17" i="50"/>
  <c r="B18" i="50"/>
  <c r="C18" i="50"/>
  <c r="E18" i="50"/>
  <c r="G18" i="50"/>
  <c r="H18" i="50"/>
  <c r="J18" i="50"/>
  <c r="N18" i="50"/>
  <c r="T18" i="50"/>
  <c r="U18" i="50"/>
  <c r="V18" i="50"/>
  <c r="W18" i="50"/>
  <c r="X18" i="50"/>
  <c r="Y18" i="50"/>
  <c r="Z18" i="50"/>
  <c r="AA18" i="50"/>
  <c r="AB18" i="50"/>
  <c r="B19" i="50"/>
  <c r="C19" i="50"/>
  <c r="E19" i="50"/>
  <c r="G19" i="50"/>
  <c r="H19" i="50"/>
  <c r="J19" i="50"/>
  <c r="N19" i="50"/>
  <c r="T19" i="50"/>
  <c r="U19" i="50"/>
  <c r="V19" i="50"/>
  <c r="W19" i="50"/>
  <c r="X19" i="50"/>
  <c r="Y19" i="50"/>
  <c r="Z19" i="50"/>
  <c r="AA19" i="50"/>
  <c r="AB19" i="50"/>
  <c r="B20" i="50"/>
  <c r="C20" i="50"/>
  <c r="E20" i="50"/>
  <c r="G20" i="50"/>
  <c r="H20" i="50"/>
  <c r="J20" i="50"/>
  <c r="N20" i="50"/>
  <c r="T20" i="50"/>
  <c r="U20" i="50"/>
  <c r="V20" i="50"/>
  <c r="W20" i="50"/>
  <c r="X20" i="50"/>
  <c r="Y20" i="50"/>
  <c r="Z20" i="50"/>
  <c r="AA20" i="50"/>
  <c r="AB20" i="50"/>
  <c r="B21" i="50"/>
  <c r="C21" i="50"/>
  <c r="E21" i="50"/>
  <c r="G21" i="50"/>
  <c r="H21" i="50"/>
  <c r="J21" i="50"/>
  <c r="N21" i="50"/>
  <c r="T21" i="50"/>
  <c r="U21" i="50"/>
  <c r="V21" i="50"/>
  <c r="W21" i="50"/>
  <c r="X21" i="50"/>
  <c r="Y21" i="50"/>
  <c r="Z21" i="50"/>
  <c r="AA21" i="50"/>
  <c r="AB21" i="50"/>
  <c r="B22" i="50"/>
  <c r="C22" i="50"/>
  <c r="E22" i="50"/>
  <c r="G22" i="50"/>
  <c r="H22" i="50"/>
  <c r="J22" i="50"/>
  <c r="N22" i="50"/>
  <c r="T22" i="50"/>
  <c r="U22" i="50"/>
  <c r="V22" i="50"/>
  <c r="W22" i="50"/>
  <c r="X22" i="50"/>
  <c r="Y22" i="50"/>
  <c r="Z22" i="50"/>
  <c r="AA22" i="50"/>
  <c r="AB22" i="50"/>
  <c r="B23" i="50"/>
  <c r="C23" i="50"/>
  <c r="E23" i="50"/>
  <c r="G23" i="50"/>
  <c r="H23" i="50"/>
  <c r="J23" i="50"/>
  <c r="N23" i="50"/>
  <c r="T23" i="50"/>
  <c r="U23" i="50"/>
  <c r="V23" i="50"/>
  <c r="W23" i="50"/>
  <c r="X23" i="50"/>
  <c r="Y23" i="50"/>
  <c r="Z23" i="50"/>
  <c r="AA23" i="50"/>
  <c r="AB23" i="50"/>
  <c r="B24" i="50"/>
  <c r="C24" i="50"/>
  <c r="E24" i="50"/>
  <c r="G24" i="50"/>
  <c r="H24" i="50"/>
  <c r="J24" i="50"/>
  <c r="N24" i="50"/>
  <c r="T24" i="50"/>
  <c r="U24" i="50"/>
  <c r="V24" i="50"/>
  <c r="W24" i="50"/>
  <c r="X24" i="50"/>
  <c r="Y24" i="50"/>
  <c r="Z24" i="50"/>
  <c r="AA24" i="50"/>
  <c r="AB24" i="50"/>
  <c r="AB9" i="50"/>
  <c r="AA9" i="50"/>
  <c r="Z9" i="50"/>
  <c r="Y9" i="50"/>
  <c r="X9" i="50"/>
  <c r="W9" i="50"/>
  <c r="V9" i="50"/>
  <c r="U9" i="50"/>
  <c r="T9" i="50"/>
  <c r="N9" i="50"/>
  <c r="J9" i="50"/>
  <c r="H9" i="50"/>
  <c r="G9" i="50"/>
  <c r="E9" i="50"/>
  <c r="C9" i="50"/>
  <c r="B9" i="50"/>
  <c r="AB55" i="49"/>
  <c r="AA55" i="49"/>
  <c r="Z55" i="49"/>
  <c r="Y55" i="49"/>
  <c r="X55" i="49"/>
  <c r="W55" i="49"/>
  <c r="T55" i="49"/>
  <c r="M55" i="49"/>
  <c r="I55" i="49"/>
  <c r="G55" i="49"/>
  <c r="F55" i="49"/>
  <c r="E55" i="49"/>
  <c r="C55" i="49"/>
  <c r="B55" i="49"/>
  <c r="AB54" i="49"/>
  <c r="AA54" i="49"/>
  <c r="Z54" i="49"/>
  <c r="Y54" i="49"/>
  <c r="X54" i="49"/>
  <c r="W54" i="49"/>
  <c r="T54" i="49"/>
  <c r="M54" i="49"/>
  <c r="N39" i="49" s="1"/>
  <c r="I54" i="49"/>
  <c r="G54" i="49"/>
  <c r="F54" i="49"/>
  <c r="E54" i="49"/>
  <c r="C54" i="49"/>
  <c r="B54" i="49"/>
  <c r="AB53" i="49"/>
  <c r="AA53" i="49"/>
  <c r="Z53" i="49"/>
  <c r="Y53" i="49"/>
  <c r="X53" i="49"/>
  <c r="W53" i="49"/>
  <c r="T53" i="49"/>
  <c r="M53" i="49"/>
  <c r="N38" i="49" s="1"/>
  <c r="I53" i="49"/>
  <c r="G53" i="49"/>
  <c r="F53" i="49"/>
  <c r="E53" i="49"/>
  <c r="C53" i="49"/>
  <c r="B53" i="49"/>
  <c r="AB52" i="49"/>
  <c r="AA52" i="49"/>
  <c r="Z52" i="49"/>
  <c r="Y52" i="49"/>
  <c r="X52" i="49"/>
  <c r="W52" i="49"/>
  <c r="T52" i="49"/>
  <c r="M52" i="49"/>
  <c r="N37" i="49" s="1"/>
  <c r="I52" i="49"/>
  <c r="G52" i="49"/>
  <c r="F52" i="49"/>
  <c r="E52" i="49"/>
  <c r="C52" i="49"/>
  <c r="B52" i="49"/>
  <c r="AB51" i="49"/>
  <c r="AA51" i="49"/>
  <c r="Z51" i="49"/>
  <c r="Y51" i="49"/>
  <c r="X51" i="49"/>
  <c r="W51" i="49"/>
  <c r="T51" i="49"/>
  <c r="M51" i="49"/>
  <c r="N36" i="49" s="1"/>
  <c r="I51" i="49"/>
  <c r="G51" i="49"/>
  <c r="F51" i="49"/>
  <c r="E51" i="49"/>
  <c r="C51" i="49"/>
  <c r="B51" i="49"/>
  <c r="AB50" i="49"/>
  <c r="AA50" i="49"/>
  <c r="Z50" i="49"/>
  <c r="Y50" i="49"/>
  <c r="X50" i="49"/>
  <c r="W50" i="49"/>
  <c r="T50" i="49"/>
  <c r="M50" i="49"/>
  <c r="N35" i="49" s="1"/>
  <c r="I50" i="49"/>
  <c r="G50" i="49"/>
  <c r="F50" i="49"/>
  <c r="E50" i="49"/>
  <c r="C50" i="49"/>
  <c r="B50" i="49"/>
  <c r="AB49" i="49"/>
  <c r="AA49" i="49"/>
  <c r="Z49" i="49"/>
  <c r="Y49" i="49"/>
  <c r="X49" i="49"/>
  <c r="W49" i="49"/>
  <c r="T49" i="49"/>
  <c r="M49" i="49"/>
  <c r="N34" i="49" s="1"/>
  <c r="I49" i="49"/>
  <c r="G49" i="49"/>
  <c r="F49" i="49"/>
  <c r="E49" i="49"/>
  <c r="C49" i="49"/>
  <c r="B49" i="49"/>
  <c r="AB48" i="49"/>
  <c r="AA48" i="49"/>
  <c r="Z48" i="49"/>
  <c r="Y48" i="49"/>
  <c r="X48" i="49"/>
  <c r="W48" i="49"/>
  <c r="T48" i="49"/>
  <c r="M48" i="49"/>
  <c r="N33" i="49" s="1"/>
  <c r="I48" i="49"/>
  <c r="G48" i="49"/>
  <c r="F48" i="49"/>
  <c r="E48" i="49"/>
  <c r="C48" i="49"/>
  <c r="B48" i="49"/>
  <c r="AB47" i="49"/>
  <c r="AA47" i="49"/>
  <c r="Z47" i="49"/>
  <c r="Y47" i="49"/>
  <c r="X47" i="49"/>
  <c r="W47" i="49"/>
  <c r="T47" i="49"/>
  <c r="M47" i="49"/>
  <c r="N32" i="49" s="1"/>
  <c r="I47" i="49"/>
  <c r="G47" i="49"/>
  <c r="F47" i="49"/>
  <c r="E47" i="49"/>
  <c r="C47" i="49"/>
  <c r="B47" i="49"/>
  <c r="AB46" i="49"/>
  <c r="AA46" i="49"/>
  <c r="Z46" i="49"/>
  <c r="Y46" i="49"/>
  <c r="X46" i="49"/>
  <c r="W46" i="49"/>
  <c r="T46" i="49"/>
  <c r="M46" i="49"/>
  <c r="N31" i="49" s="1"/>
  <c r="I46" i="49"/>
  <c r="G46" i="49"/>
  <c r="F46" i="49"/>
  <c r="E46" i="49"/>
  <c r="C46" i="49"/>
  <c r="B46" i="49"/>
  <c r="AB45" i="49"/>
  <c r="AA45" i="49"/>
  <c r="Z45" i="49"/>
  <c r="Y45" i="49"/>
  <c r="X45" i="49"/>
  <c r="W45" i="49"/>
  <c r="T45" i="49"/>
  <c r="M45" i="49"/>
  <c r="N30" i="49" s="1"/>
  <c r="I45" i="49"/>
  <c r="G45" i="49"/>
  <c r="F45" i="49"/>
  <c r="E45" i="49"/>
  <c r="C45" i="49"/>
  <c r="B45" i="49"/>
  <c r="AB44" i="49"/>
  <c r="AA44" i="49"/>
  <c r="Z44" i="49"/>
  <c r="Y44" i="49"/>
  <c r="X44" i="49"/>
  <c r="W44" i="49"/>
  <c r="T44" i="49"/>
  <c r="M44" i="49"/>
  <c r="N29" i="49" s="1"/>
  <c r="I44" i="49"/>
  <c r="G44" i="49"/>
  <c r="F44" i="49"/>
  <c r="E44" i="49"/>
  <c r="C44" i="49"/>
  <c r="B44" i="49"/>
  <c r="AB43" i="49"/>
  <c r="AA43" i="49"/>
  <c r="Z43" i="49"/>
  <c r="Y43" i="49"/>
  <c r="X43" i="49"/>
  <c r="W43" i="49"/>
  <c r="T43" i="49"/>
  <c r="M43" i="49"/>
  <c r="N28" i="49" s="1"/>
  <c r="I43" i="49"/>
  <c r="G43" i="49"/>
  <c r="F43" i="49"/>
  <c r="E43" i="49"/>
  <c r="C43" i="49"/>
  <c r="B43" i="49"/>
  <c r="AB42" i="49"/>
  <c r="AA42" i="49"/>
  <c r="Z42" i="49"/>
  <c r="Y42" i="49"/>
  <c r="X42" i="49"/>
  <c r="W42" i="49"/>
  <c r="T42" i="49"/>
  <c r="M42" i="49"/>
  <c r="N27" i="49" s="1"/>
  <c r="I42" i="49"/>
  <c r="G42" i="49"/>
  <c r="F42" i="49"/>
  <c r="E42" i="49"/>
  <c r="C42" i="49"/>
  <c r="B42" i="49"/>
  <c r="AB41" i="49"/>
  <c r="AA41" i="49"/>
  <c r="Z41" i="49"/>
  <c r="Y41" i="49"/>
  <c r="X41" i="49"/>
  <c r="W41" i="49"/>
  <c r="T41" i="49"/>
  <c r="M41" i="49"/>
  <c r="N26" i="49" s="1"/>
  <c r="I41" i="49"/>
  <c r="G41" i="49"/>
  <c r="F41" i="49"/>
  <c r="E41" i="49"/>
  <c r="C41" i="49"/>
  <c r="B41" i="49"/>
  <c r="AB39" i="49"/>
  <c r="AA39" i="49"/>
  <c r="Z39" i="49"/>
  <c r="Y39" i="49"/>
  <c r="X39" i="49"/>
  <c r="W39" i="49"/>
  <c r="T39" i="49"/>
  <c r="I39" i="49"/>
  <c r="G39" i="49"/>
  <c r="F39" i="49"/>
  <c r="E39" i="49"/>
  <c r="C39" i="49"/>
  <c r="B39" i="49"/>
  <c r="AB38" i="49"/>
  <c r="AA38" i="49"/>
  <c r="Z38" i="49"/>
  <c r="Y38" i="49"/>
  <c r="X38" i="49"/>
  <c r="W38" i="49"/>
  <c r="T38" i="49"/>
  <c r="I38" i="49"/>
  <c r="G38" i="49"/>
  <c r="F38" i="49"/>
  <c r="E38" i="49"/>
  <c r="C38" i="49"/>
  <c r="B38" i="49"/>
  <c r="AB37" i="49"/>
  <c r="AA37" i="49"/>
  <c r="Z37" i="49"/>
  <c r="Y37" i="49"/>
  <c r="X37" i="49"/>
  <c r="W37" i="49"/>
  <c r="T37" i="49"/>
  <c r="I37" i="49"/>
  <c r="G37" i="49"/>
  <c r="F37" i="49"/>
  <c r="E37" i="49"/>
  <c r="C37" i="49"/>
  <c r="B37" i="49"/>
  <c r="AB36" i="49"/>
  <c r="AA36" i="49"/>
  <c r="Z36" i="49"/>
  <c r="Y36" i="49"/>
  <c r="X36" i="49"/>
  <c r="W36" i="49"/>
  <c r="T36" i="49"/>
  <c r="I36" i="49"/>
  <c r="G36" i="49"/>
  <c r="F36" i="49"/>
  <c r="E36" i="49"/>
  <c r="C36" i="49"/>
  <c r="B36" i="49"/>
  <c r="AB35" i="49"/>
  <c r="AA35" i="49"/>
  <c r="Z35" i="49"/>
  <c r="Y35" i="49"/>
  <c r="X35" i="49"/>
  <c r="W35" i="49"/>
  <c r="T35" i="49"/>
  <c r="I35" i="49"/>
  <c r="G35" i="49"/>
  <c r="F35" i="49"/>
  <c r="E35" i="49"/>
  <c r="C35" i="49"/>
  <c r="B35" i="49"/>
  <c r="AB34" i="49"/>
  <c r="AA34" i="49"/>
  <c r="Z34" i="49"/>
  <c r="Y34" i="49"/>
  <c r="X34" i="49"/>
  <c r="W34" i="49"/>
  <c r="T34" i="49"/>
  <c r="I34" i="49"/>
  <c r="G34" i="49"/>
  <c r="F34" i="49"/>
  <c r="E34" i="49"/>
  <c r="C34" i="49"/>
  <c r="B34" i="49"/>
  <c r="AB33" i="49"/>
  <c r="AA33" i="49"/>
  <c r="Z33" i="49"/>
  <c r="Y33" i="49"/>
  <c r="X33" i="49"/>
  <c r="W33" i="49"/>
  <c r="T33" i="49"/>
  <c r="I33" i="49"/>
  <c r="G33" i="49"/>
  <c r="F33" i="49"/>
  <c r="E33" i="49"/>
  <c r="C33" i="49"/>
  <c r="B33" i="49"/>
  <c r="AB32" i="49"/>
  <c r="AA32" i="49"/>
  <c r="Z32" i="49"/>
  <c r="Y32" i="49"/>
  <c r="X32" i="49"/>
  <c r="W32" i="49"/>
  <c r="T32" i="49"/>
  <c r="I32" i="49"/>
  <c r="G32" i="49"/>
  <c r="F32" i="49"/>
  <c r="E32" i="49"/>
  <c r="C32" i="49"/>
  <c r="B32" i="49"/>
  <c r="AB31" i="49"/>
  <c r="AA31" i="49"/>
  <c r="Z31" i="49"/>
  <c r="Y31" i="49"/>
  <c r="X31" i="49"/>
  <c r="W31" i="49"/>
  <c r="T31" i="49"/>
  <c r="I31" i="49"/>
  <c r="G31" i="49"/>
  <c r="F31" i="49"/>
  <c r="E31" i="49"/>
  <c r="C31" i="49"/>
  <c r="B31" i="49"/>
  <c r="AB30" i="49"/>
  <c r="AA30" i="49"/>
  <c r="Z30" i="49"/>
  <c r="Y30" i="49"/>
  <c r="X30" i="49"/>
  <c r="W30" i="49"/>
  <c r="T30" i="49"/>
  <c r="I30" i="49"/>
  <c r="G30" i="49"/>
  <c r="F30" i="49"/>
  <c r="E30" i="49"/>
  <c r="C30" i="49"/>
  <c r="B30" i="49"/>
  <c r="AB29" i="49"/>
  <c r="AA29" i="49"/>
  <c r="Z29" i="49"/>
  <c r="Y29" i="49"/>
  <c r="X29" i="49"/>
  <c r="W29" i="49"/>
  <c r="T29" i="49"/>
  <c r="I29" i="49"/>
  <c r="G29" i="49"/>
  <c r="F29" i="49"/>
  <c r="E29" i="49"/>
  <c r="C29" i="49"/>
  <c r="B29" i="49"/>
  <c r="AB28" i="49"/>
  <c r="AA28" i="49"/>
  <c r="Z28" i="49"/>
  <c r="Y28" i="49"/>
  <c r="X28" i="49"/>
  <c r="W28" i="49"/>
  <c r="T28" i="49"/>
  <c r="U27" i="61" s="1"/>
  <c r="I28" i="49"/>
  <c r="G28" i="49"/>
  <c r="F28" i="49"/>
  <c r="E28" i="49"/>
  <c r="C28" i="49"/>
  <c r="B28" i="49"/>
  <c r="AB27" i="49"/>
  <c r="AA27" i="49"/>
  <c r="Z27" i="49"/>
  <c r="Y27" i="49"/>
  <c r="X27" i="49"/>
  <c r="W27" i="49"/>
  <c r="T27" i="49"/>
  <c r="I27" i="49"/>
  <c r="G27" i="49"/>
  <c r="F27" i="49"/>
  <c r="E27" i="49"/>
  <c r="C27" i="49"/>
  <c r="B27" i="49"/>
  <c r="AB26" i="49"/>
  <c r="AA26" i="49"/>
  <c r="Z26" i="49"/>
  <c r="Y26" i="49"/>
  <c r="X26" i="49"/>
  <c r="W26" i="49"/>
  <c r="T26" i="49"/>
  <c r="I26" i="49"/>
  <c r="G26" i="49"/>
  <c r="F26" i="49"/>
  <c r="E26" i="49"/>
  <c r="C26" i="49"/>
  <c r="B26" i="49"/>
  <c r="AB25" i="49"/>
  <c r="AA25" i="49"/>
  <c r="Z25" i="49"/>
  <c r="Y25" i="49"/>
  <c r="X25" i="49"/>
  <c r="W25" i="49"/>
  <c r="T25" i="49"/>
  <c r="I25" i="49"/>
  <c r="G25" i="49"/>
  <c r="F25" i="49"/>
  <c r="E25" i="49"/>
  <c r="C25" i="49"/>
  <c r="B25" i="49"/>
  <c r="B10" i="49"/>
  <c r="C10" i="49"/>
  <c r="E10" i="49"/>
  <c r="F10" i="49"/>
  <c r="G10" i="49"/>
  <c r="I10" i="49"/>
  <c r="M10" i="49"/>
  <c r="T10" i="49"/>
  <c r="W10" i="49"/>
  <c r="X10" i="49"/>
  <c r="Y10" i="49"/>
  <c r="Z10" i="49"/>
  <c r="AA10" i="49"/>
  <c r="AB10" i="49"/>
  <c r="B11" i="49"/>
  <c r="C11" i="49"/>
  <c r="E11" i="49"/>
  <c r="F11" i="49"/>
  <c r="G11" i="49"/>
  <c r="I11" i="49"/>
  <c r="M11" i="49"/>
  <c r="T11" i="49"/>
  <c r="U42" i="61" s="1"/>
  <c r="W11" i="49"/>
  <c r="X11" i="49"/>
  <c r="Y11" i="49"/>
  <c r="Z11" i="49"/>
  <c r="AA11" i="49"/>
  <c r="AB11" i="49"/>
  <c r="B12" i="49"/>
  <c r="C12" i="49"/>
  <c r="E12" i="49"/>
  <c r="F12" i="49"/>
  <c r="G12" i="49"/>
  <c r="I12" i="49"/>
  <c r="M12" i="49"/>
  <c r="T12" i="49"/>
  <c r="U57" i="61" s="1"/>
  <c r="W12" i="49"/>
  <c r="X12" i="49"/>
  <c r="Y12" i="49"/>
  <c r="Z12" i="49"/>
  <c r="AA12" i="49"/>
  <c r="AB12" i="49"/>
  <c r="B13" i="49"/>
  <c r="C13" i="49"/>
  <c r="E13" i="49"/>
  <c r="F13" i="49"/>
  <c r="G13" i="49"/>
  <c r="I13" i="49"/>
  <c r="M13" i="49"/>
  <c r="T13" i="49"/>
  <c r="W13" i="49"/>
  <c r="X13" i="49"/>
  <c r="Y13" i="49"/>
  <c r="Z13" i="49"/>
  <c r="AA13" i="49"/>
  <c r="AB13" i="49"/>
  <c r="B14" i="49"/>
  <c r="C14" i="49"/>
  <c r="E14" i="49"/>
  <c r="F14" i="49"/>
  <c r="G14" i="49"/>
  <c r="I14" i="49"/>
  <c r="M14" i="49"/>
  <c r="T14" i="49"/>
  <c r="U87" i="61" s="1"/>
  <c r="W14" i="49"/>
  <c r="X14" i="49"/>
  <c r="Y14" i="49"/>
  <c r="Z14" i="49"/>
  <c r="AA14" i="49"/>
  <c r="AB14" i="49"/>
  <c r="B15" i="49"/>
  <c r="C15" i="49"/>
  <c r="E15" i="49"/>
  <c r="F15" i="49"/>
  <c r="G15" i="49"/>
  <c r="I15" i="49"/>
  <c r="M15" i="49"/>
  <c r="T15" i="49"/>
  <c r="U102" i="61" s="1"/>
  <c r="W15" i="49"/>
  <c r="X15" i="49"/>
  <c r="Y15" i="49"/>
  <c r="Z15" i="49"/>
  <c r="AA15" i="49"/>
  <c r="AB15" i="49"/>
  <c r="B16" i="49"/>
  <c r="C16" i="49"/>
  <c r="E16" i="49"/>
  <c r="F16" i="49"/>
  <c r="G16" i="49"/>
  <c r="I16" i="49"/>
  <c r="M16" i="49"/>
  <c r="T16" i="49"/>
  <c r="U117" i="61" s="1"/>
  <c r="W16" i="49"/>
  <c r="X16" i="49"/>
  <c r="Y16" i="49"/>
  <c r="Z16" i="49"/>
  <c r="AA16" i="49"/>
  <c r="AB16" i="49"/>
  <c r="B17" i="49"/>
  <c r="C17" i="49"/>
  <c r="E17" i="49"/>
  <c r="F17" i="49"/>
  <c r="G17" i="49"/>
  <c r="I17" i="49"/>
  <c r="M17" i="49"/>
  <c r="T17" i="49"/>
  <c r="U132" i="61" s="1"/>
  <c r="W17" i="49"/>
  <c r="X17" i="49"/>
  <c r="Y17" i="49"/>
  <c r="Z17" i="49"/>
  <c r="AA17" i="49"/>
  <c r="AB17" i="49"/>
  <c r="B18" i="49"/>
  <c r="C18" i="49"/>
  <c r="E18" i="49"/>
  <c r="F18" i="49"/>
  <c r="G18" i="49"/>
  <c r="I18" i="49"/>
  <c r="M18" i="49"/>
  <c r="T18" i="49"/>
  <c r="U147" i="61" s="1"/>
  <c r="W18" i="49"/>
  <c r="X18" i="49"/>
  <c r="Y18" i="49"/>
  <c r="Z18" i="49"/>
  <c r="AA18" i="49"/>
  <c r="AB18" i="49"/>
  <c r="B19" i="49"/>
  <c r="C19" i="49"/>
  <c r="E19" i="49"/>
  <c r="F19" i="49"/>
  <c r="G19" i="49"/>
  <c r="I19" i="49"/>
  <c r="M19" i="49"/>
  <c r="T19" i="49"/>
  <c r="U162" i="61" s="1"/>
  <c r="W19" i="49"/>
  <c r="X19" i="49"/>
  <c r="Y19" i="49"/>
  <c r="Z19" i="49"/>
  <c r="AA19" i="49"/>
  <c r="AB19" i="49"/>
  <c r="B20" i="49"/>
  <c r="C20" i="49"/>
  <c r="E20" i="49"/>
  <c r="F20" i="49"/>
  <c r="G20" i="49"/>
  <c r="I20" i="49"/>
  <c r="M20" i="49"/>
  <c r="T20" i="49"/>
  <c r="U177" i="61" s="1"/>
  <c r="W20" i="49"/>
  <c r="X20" i="49"/>
  <c r="Y20" i="49"/>
  <c r="Z20" i="49"/>
  <c r="AA20" i="49"/>
  <c r="AB20" i="49"/>
  <c r="B21" i="49"/>
  <c r="C21" i="49"/>
  <c r="E21" i="49"/>
  <c r="F21" i="49"/>
  <c r="G21" i="49"/>
  <c r="I21" i="49"/>
  <c r="M21" i="49"/>
  <c r="T21" i="49"/>
  <c r="U192" i="61" s="1"/>
  <c r="W21" i="49"/>
  <c r="X21" i="49"/>
  <c r="Y21" i="49"/>
  <c r="Z21" i="49"/>
  <c r="AA21" i="49"/>
  <c r="AB21" i="49"/>
  <c r="B22" i="49"/>
  <c r="C22" i="49"/>
  <c r="E22" i="49"/>
  <c r="F22" i="49"/>
  <c r="G22" i="49"/>
  <c r="I22" i="49"/>
  <c r="M22" i="49"/>
  <c r="T22" i="49"/>
  <c r="U207" i="61" s="1"/>
  <c r="W22" i="49"/>
  <c r="X22" i="49"/>
  <c r="Y22" i="49"/>
  <c r="Z22" i="49"/>
  <c r="AA22" i="49"/>
  <c r="AB22" i="49"/>
  <c r="B23" i="49"/>
  <c r="C23" i="49"/>
  <c r="E23" i="49"/>
  <c r="F23" i="49"/>
  <c r="G23" i="49"/>
  <c r="I23" i="49"/>
  <c r="M23" i="49"/>
  <c r="T23" i="49"/>
  <c r="U222" i="61" s="1"/>
  <c r="W23" i="49"/>
  <c r="X23" i="49"/>
  <c r="Y23" i="49"/>
  <c r="Z23" i="49"/>
  <c r="AA23" i="49"/>
  <c r="AB23" i="49"/>
  <c r="AB9" i="49"/>
  <c r="AA9" i="49"/>
  <c r="Z9" i="49"/>
  <c r="Y9" i="49"/>
  <c r="X9" i="49"/>
  <c r="W9" i="49"/>
  <c r="T9" i="49"/>
  <c r="M9" i="49"/>
  <c r="I9" i="49"/>
  <c r="G9" i="49"/>
  <c r="F9" i="49"/>
  <c r="E9" i="49"/>
  <c r="C9" i="49"/>
  <c r="B9" i="49"/>
  <c r="B37" i="46"/>
  <c r="C37" i="46"/>
  <c r="D37" i="46" s="1"/>
  <c r="B38" i="46"/>
  <c r="C38" i="46"/>
  <c r="D38" i="46" s="1"/>
  <c r="AH320" i="48"/>
  <c r="AG320" i="48"/>
  <c r="AF320" i="48"/>
  <c r="AD320" i="48"/>
  <c r="AC320" i="48"/>
  <c r="AB320" i="48"/>
  <c r="Z320" i="48"/>
  <c r="X320" i="48"/>
  <c r="M320" i="48"/>
  <c r="N320" i="48" s="1"/>
  <c r="K320" i="48"/>
  <c r="I320" i="48"/>
  <c r="J320" i="48" s="1"/>
  <c r="G320" i="48"/>
  <c r="E320" i="48"/>
  <c r="C320" i="48"/>
  <c r="B320" i="48"/>
  <c r="AH319" i="48"/>
  <c r="AG319" i="48"/>
  <c r="AF319" i="48"/>
  <c r="AD319" i="48"/>
  <c r="AC319" i="48"/>
  <c r="AB319" i="48"/>
  <c r="Z319" i="48"/>
  <c r="X319" i="48"/>
  <c r="Y319" i="48" s="1"/>
  <c r="M319" i="48"/>
  <c r="N319" i="48" s="1"/>
  <c r="K319" i="48"/>
  <c r="I319" i="48"/>
  <c r="J319" i="48" s="1"/>
  <c r="G319" i="48"/>
  <c r="E319" i="48"/>
  <c r="C319" i="48"/>
  <c r="B319" i="48"/>
  <c r="AH318" i="48"/>
  <c r="AG318" i="48"/>
  <c r="AF318" i="48"/>
  <c r="AD318" i="48"/>
  <c r="AC318" i="48"/>
  <c r="AB318" i="48"/>
  <c r="Z318" i="48"/>
  <c r="X318" i="48"/>
  <c r="Y318" i="48" s="1"/>
  <c r="M318" i="48"/>
  <c r="N318" i="48" s="1"/>
  <c r="K318" i="48"/>
  <c r="I318" i="48"/>
  <c r="J318" i="48" s="1"/>
  <c r="G318" i="48"/>
  <c r="E318" i="48"/>
  <c r="C318" i="48"/>
  <c r="B318" i="48"/>
  <c r="AH317" i="48"/>
  <c r="AG317" i="48"/>
  <c r="AF317" i="48"/>
  <c r="AD317" i="48"/>
  <c r="AC317" i="48"/>
  <c r="AB317" i="48"/>
  <c r="Z317" i="48"/>
  <c r="X317" i="48"/>
  <c r="Y317" i="48" s="1"/>
  <c r="M317" i="48"/>
  <c r="N317" i="48" s="1"/>
  <c r="K317" i="48"/>
  <c r="I317" i="48"/>
  <c r="J317" i="48" s="1"/>
  <c r="G317" i="48"/>
  <c r="E317" i="48"/>
  <c r="C317" i="48"/>
  <c r="B317" i="48"/>
  <c r="AH316" i="48"/>
  <c r="AG316" i="48"/>
  <c r="AF316" i="48"/>
  <c r="AD316" i="48"/>
  <c r="AC316" i="48"/>
  <c r="AB316" i="48"/>
  <c r="Z316" i="48"/>
  <c r="X316" i="48"/>
  <c r="Y316" i="48" s="1"/>
  <c r="M316" i="48"/>
  <c r="N316" i="48" s="1"/>
  <c r="K316" i="48"/>
  <c r="I316" i="48"/>
  <c r="J316" i="48" s="1"/>
  <c r="G316" i="48"/>
  <c r="E316" i="48"/>
  <c r="C316" i="48"/>
  <c r="B316" i="48"/>
  <c r="AH315" i="48"/>
  <c r="AG315" i="48"/>
  <c r="AF315" i="48"/>
  <c r="AD315" i="48"/>
  <c r="AC315" i="48"/>
  <c r="AB315" i="48"/>
  <c r="Z315" i="48"/>
  <c r="X315" i="48"/>
  <c r="Y315" i="48" s="1"/>
  <c r="M315" i="48"/>
  <c r="N315" i="48" s="1"/>
  <c r="K315" i="48"/>
  <c r="I315" i="48"/>
  <c r="J315" i="48" s="1"/>
  <c r="G315" i="48"/>
  <c r="E315" i="48"/>
  <c r="C315" i="48"/>
  <c r="B315" i="48"/>
  <c r="AH314" i="48"/>
  <c r="AG314" i="48"/>
  <c r="AF314" i="48"/>
  <c r="AD314" i="48"/>
  <c r="AC314" i="48"/>
  <c r="AB314" i="48"/>
  <c r="Z314" i="48"/>
  <c r="X314" i="48"/>
  <c r="Y314" i="48" s="1"/>
  <c r="M314" i="48"/>
  <c r="N314" i="48" s="1"/>
  <c r="K314" i="48"/>
  <c r="I314" i="48"/>
  <c r="J314" i="48" s="1"/>
  <c r="G314" i="48"/>
  <c r="E314" i="48"/>
  <c r="C314" i="48"/>
  <c r="B314" i="48"/>
  <c r="AH313" i="48"/>
  <c r="AG313" i="48"/>
  <c r="AF313" i="48"/>
  <c r="AD313" i="48"/>
  <c r="AC313" i="48"/>
  <c r="AB313" i="48"/>
  <c r="Z313" i="48"/>
  <c r="X313" i="48"/>
  <c r="Y313" i="48" s="1"/>
  <c r="M313" i="48"/>
  <c r="N313" i="48" s="1"/>
  <c r="K313" i="48"/>
  <c r="I313" i="48"/>
  <c r="J313" i="48" s="1"/>
  <c r="G313" i="48"/>
  <c r="E313" i="48"/>
  <c r="C313" i="48"/>
  <c r="B313" i="48"/>
  <c r="AH312" i="48"/>
  <c r="AG312" i="48"/>
  <c r="AF312" i="48"/>
  <c r="AD312" i="48"/>
  <c r="AC312" i="48"/>
  <c r="AB312" i="48"/>
  <c r="Z312" i="48"/>
  <c r="X312" i="48"/>
  <c r="Y312" i="48" s="1"/>
  <c r="M312" i="48"/>
  <c r="N312" i="48" s="1"/>
  <c r="K312" i="48"/>
  <c r="I312" i="48"/>
  <c r="J312" i="48" s="1"/>
  <c r="G312" i="48"/>
  <c r="E312" i="48"/>
  <c r="C312" i="48"/>
  <c r="B312" i="48"/>
  <c r="AH311" i="48"/>
  <c r="AG311" i="48"/>
  <c r="AF311" i="48"/>
  <c r="AD311" i="48"/>
  <c r="AC311" i="48"/>
  <c r="AB311" i="48"/>
  <c r="Z311" i="48"/>
  <c r="X311" i="48"/>
  <c r="Y311" i="48" s="1"/>
  <c r="M311" i="48"/>
  <c r="N311" i="48" s="1"/>
  <c r="K311" i="48"/>
  <c r="I311" i="48"/>
  <c r="J311" i="48" s="1"/>
  <c r="G311" i="48"/>
  <c r="E311" i="48"/>
  <c r="C311" i="48"/>
  <c r="B311" i="48"/>
  <c r="AH310" i="48"/>
  <c r="AG310" i="48"/>
  <c r="AF310" i="48"/>
  <c r="AD310" i="48"/>
  <c r="AC310" i="48"/>
  <c r="AB310" i="48"/>
  <c r="Z310" i="48"/>
  <c r="X310" i="48"/>
  <c r="Y310" i="48" s="1"/>
  <c r="M310" i="48"/>
  <c r="N310" i="48" s="1"/>
  <c r="K310" i="48"/>
  <c r="I310" i="48"/>
  <c r="J310" i="48" s="1"/>
  <c r="G310" i="48"/>
  <c r="E310" i="48"/>
  <c r="C310" i="48"/>
  <c r="B310" i="48"/>
  <c r="AH309" i="48"/>
  <c r="AG309" i="48"/>
  <c r="AF309" i="48"/>
  <c r="AD309" i="48"/>
  <c r="AC309" i="48"/>
  <c r="AB309" i="48"/>
  <c r="Z309" i="48"/>
  <c r="X309" i="48"/>
  <c r="Y309" i="48" s="1"/>
  <c r="M309" i="48"/>
  <c r="N309" i="48" s="1"/>
  <c r="K309" i="48"/>
  <c r="I309" i="48"/>
  <c r="J309" i="48" s="1"/>
  <c r="G309" i="48"/>
  <c r="E309" i="48"/>
  <c r="C309" i="48"/>
  <c r="B309" i="48"/>
  <c r="AH308" i="48"/>
  <c r="AG308" i="48"/>
  <c r="AF308" i="48"/>
  <c r="AD308" i="48"/>
  <c r="AC308" i="48"/>
  <c r="AB308" i="48"/>
  <c r="Z308" i="48"/>
  <c r="X308" i="48"/>
  <c r="M308" i="48"/>
  <c r="N308" i="48" s="1"/>
  <c r="K308" i="48"/>
  <c r="I308" i="48"/>
  <c r="J308" i="48" s="1"/>
  <c r="G308" i="48"/>
  <c r="E308" i="48"/>
  <c r="C308" i="48"/>
  <c r="B308" i="48"/>
  <c r="AH307" i="48"/>
  <c r="AG307" i="48"/>
  <c r="AF307" i="48"/>
  <c r="AD307" i="48"/>
  <c r="AC307" i="48"/>
  <c r="AB307" i="48"/>
  <c r="Z307" i="48"/>
  <c r="X307" i="48"/>
  <c r="Y307" i="48" s="1"/>
  <c r="M307" i="48"/>
  <c r="K307" i="48"/>
  <c r="I307" i="48"/>
  <c r="G307" i="48"/>
  <c r="E307" i="48"/>
  <c r="C307" i="48"/>
  <c r="B307" i="48"/>
  <c r="AH306" i="48"/>
  <c r="AG306" i="48"/>
  <c r="AF306" i="48"/>
  <c r="AD306" i="48"/>
  <c r="AC306" i="48"/>
  <c r="AB306" i="48"/>
  <c r="Z306" i="48"/>
  <c r="X306" i="48"/>
  <c r="Y306" i="48" s="1"/>
  <c r="M306" i="48"/>
  <c r="N306" i="48" s="1"/>
  <c r="K306" i="48"/>
  <c r="I306" i="48"/>
  <c r="J306" i="48" s="1"/>
  <c r="G306" i="48"/>
  <c r="E306" i="48"/>
  <c r="C306" i="48"/>
  <c r="B306" i="48"/>
  <c r="AH305" i="48"/>
  <c r="AG305" i="48"/>
  <c r="AF305" i="48"/>
  <c r="AD305" i="48"/>
  <c r="AC305" i="48"/>
  <c r="AB305" i="48"/>
  <c r="Z305" i="48"/>
  <c r="X305" i="48"/>
  <c r="M305" i="48"/>
  <c r="K305" i="48"/>
  <c r="I305" i="48"/>
  <c r="G305" i="48"/>
  <c r="E305" i="48"/>
  <c r="C305" i="48"/>
  <c r="B305" i="48"/>
  <c r="AH304" i="48"/>
  <c r="AG304" i="48"/>
  <c r="AF304" i="48"/>
  <c r="AD304" i="48"/>
  <c r="AC304" i="48"/>
  <c r="AB304" i="48"/>
  <c r="Z304" i="48"/>
  <c r="X304" i="48"/>
  <c r="M304" i="48"/>
  <c r="K304" i="48"/>
  <c r="I304" i="48"/>
  <c r="G304" i="48"/>
  <c r="E304" i="48"/>
  <c r="C304" i="48"/>
  <c r="B304" i="48"/>
  <c r="AH303" i="48"/>
  <c r="AG303" i="48"/>
  <c r="AF303" i="48"/>
  <c r="AD303" i="48"/>
  <c r="AC303" i="48"/>
  <c r="AB303" i="48"/>
  <c r="Z303" i="48"/>
  <c r="X303" i="48"/>
  <c r="M303" i="48"/>
  <c r="K303" i="48"/>
  <c r="I303" i="48"/>
  <c r="G303" i="48"/>
  <c r="E303" i="48"/>
  <c r="C303" i="48"/>
  <c r="B303" i="48"/>
  <c r="AH302" i="48"/>
  <c r="AG302" i="48"/>
  <c r="AF302" i="48"/>
  <c r="AD302" i="48"/>
  <c r="AC302" i="48"/>
  <c r="AB302" i="48"/>
  <c r="Z302" i="48"/>
  <c r="X302" i="48"/>
  <c r="M302" i="48"/>
  <c r="K302" i="48"/>
  <c r="I302" i="48"/>
  <c r="G302" i="48"/>
  <c r="E302" i="48"/>
  <c r="C302" i="48"/>
  <c r="B302" i="48"/>
  <c r="AH301" i="48"/>
  <c r="AG301" i="48"/>
  <c r="AF301" i="48"/>
  <c r="AD301" i="48"/>
  <c r="AC301" i="48"/>
  <c r="AB301" i="48"/>
  <c r="Z301" i="48"/>
  <c r="X301" i="48"/>
  <c r="M301" i="48"/>
  <c r="K301" i="48"/>
  <c r="I301" i="48"/>
  <c r="G301" i="48"/>
  <c r="E301" i="48"/>
  <c r="C301" i="48"/>
  <c r="B301" i="48"/>
  <c r="AH300" i="48"/>
  <c r="AG300" i="48"/>
  <c r="AF300" i="48"/>
  <c r="AD300" i="48"/>
  <c r="AC300" i="48"/>
  <c r="AB300" i="48"/>
  <c r="Z300" i="48"/>
  <c r="X300" i="48"/>
  <c r="M300" i="48"/>
  <c r="K300" i="48"/>
  <c r="I300" i="48"/>
  <c r="G300" i="48"/>
  <c r="E300" i="48"/>
  <c r="C300" i="48"/>
  <c r="B300" i="48"/>
  <c r="AH299" i="48"/>
  <c r="AG299" i="48"/>
  <c r="AF299" i="48"/>
  <c r="AD299" i="48"/>
  <c r="AC299" i="48"/>
  <c r="AB299" i="48"/>
  <c r="Z299" i="48"/>
  <c r="X299" i="48"/>
  <c r="M299" i="48"/>
  <c r="K299" i="48"/>
  <c r="I299" i="48"/>
  <c r="G299" i="48"/>
  <c r="E299" i="48"/>
  <c r="C299" i="48"/>
  <c r="B299" i="48"/>
  <c r="AH298" i="48"/>
  <c r="AG298" i="48"/>
  <c r="AF298" i="48"/>
  <c r="AD298" i="48"/>
  <c r="AC298" i="48"/>
  <c r="AB298" i="48"/>
  <c r="Z298" i="48"/>
  <c r="X298" i="48"/>
  <c r="M298" i="48"/>
  <c r="K298" i="48"/>
  <c r="I298" i="48"/>
  <c r="G298" i="48"/>
  <c r="E298" i="48"/>
  <c r="C298" i="48"/>
  <c r="B298" i="48"/>
  <c r="AH297" i="48"/>
  <c r="AG297" i="48"/>
  <c r="AF297" i="48"/>
  <c r="AD297" i="48"/>
  <c r="AC297" i="48"/>
  <c r="AB297" i="48"/>
  <c r="Z297" i="48"/>
  <c r="X297" i="48"/>
  <c r="M297" i="48"/>
  <c r="K297" i="48"/>
  <c r="I297" i="48"/>
  <c r="G297" i="48"/>
  <c r="E297" i="48"/>
  <c r="C297" i="48"/>
  <c r="B297" i="48"/>
  <c r="AH296" i="48"/>
  <c r="AG296" i="48"/>
  <c r="AF296" i="48"/>
  <c r="AD296" i="48"/>
  <c r="AC296" i="48"/>
  <c r="AB296" i="48"/>
  <c r="Z296" i="48"/>
  <c r="X296" i="48"/>
  <c r="M296" i="48"/>
  <c r="K296" i="48"/>
  <c r="I296" i="48"/>
  <c r="G296" i="48"/>
  <c r="E296" i="48"/>
  <c r="C296" i="48"/>
  <c r="B296" i="48"/>
  <c r="AH295" i="48"/>
  <c r="AG295" i="48"/>
  <c r="AF295" i="48"/>
  <c r="AD295" i="48"/>
  <c r="AC295" i="48"/>
  <c r="AB295" i="48"/>
  <c r="Z295" i="48"/>
  <c r="X295" i="48"/>
  <c r="M295" i="48"/>
  <c r="K295" i="48"/>
  <c r="I295" i="48"/>
  <c r="G295" i="48"/>
  <c r="E295" i="48"/>
  <c r="C295" i="48"/>
  <c r="B295" i="48"/>
  <c r="AH294" i="48"/>
  <c r="AG294" i="48"/>
  <c r="AF294" i="48"/>
  <c r="AD294" i="48"/>
  <c r="AC294" i="48"/>
  <c r="AB294" i="48"/>
  <c r="Z294" i="48"/>
  <c r="X294" i="48"/>
  <c r="M294" i="48"/>
  <c r="N626" i="62" s="1"/>
  <c r="K294" i="48"/>
  <c r="I294" i="48"/>
  <c r="G294" i="48"/>
  <c r="E294" i="48"/>
  <c r="C294" i="48"/>
  <c r="B294" i="48"/>
  <c r="AH293" i="48"/>
  <c r="AG293" i="48"/>
  <c r="AF293" i="48"/>
  <c r="AD293" i="48"/>
  <c r="AC293" i="48"/>
  <c r="AB293" i="48"/>
  <c r="Z293" i="48"/>
  <c r="X293" i="48"/>
  <c r="M293" i="48"/>
  <c r="K293" i="48"/>
  <c r="I293" i="48"/>
  <c r="G293" i="48"/>
  <c r="E293" i="48"/>
  <c r="C293" i="48"/>
  <c r="B293" i="48"/>
  <c r="AH292" i="48"/>
  <c r="AG292" i="48"/>
  <c r="AF292" i="48"/>
  <c r="AD292" i="48"/>
  <c r="AC292" i="48"/>
  <c r="AB292" i="48"/>
  <c r="Z292" i="48"/>
  <c r="X292" i="48"/>
  <c r="M292" i="48"/>
  <c r="K292" i="48"/>
  <c r="I292" i="48"/>
  <c r="G292" i="48"/>
  <c r="E292" i="48"/>
  <c r="C292" i="48"/>
  <c r="B292" i="48"/>
  <c r="AH291" i="48"/>
  <c r="AG291" i="48"/>
  <c r="AF291" i="48"/>
  <c r="AD291" i="48"/>
  <c r="AC291" i="48"/>
  <c r="AB291" i="48"/>
  <c r="Z291" i="48"/>
  <c r="X291" i="48"/>
  <c r="M291" i="48"/>
  <c r="K291" i="48"/>
  <c r="I291" i="48"/>
  <c r="G291" i="48"/>
  <c r="E291" i="48"/>
  <c r="C291" i="48"/>
  <c r="B291" i="48"/>
  <c r="AH290" i="48"/>
  <c r="AG290" i="48"/>
  <c r="AF290" i="48"/>
  <c r="AD290" i="48"/>
  <c r="AC290" i="48"/>
  <c r="AB290" i="48"/>
  <c r="Z290" i="48"/>
  <c r="X290" i="48"/>
  <c r="M290" i="48"/>
  <c r="K290" i="48"/>
  <c r="I290" i="48"/>
  <c r="G290" i="48"/>
  <c r="E290" i="48"/>
  <c r="C290" i="48"/>
  <c r="B290" i="48"/>
  <c r="AH289" i="48"/>
  <c r="AG289" i="48"/>
  <c r="AF289" i="48"/>
  <c r="AD289" i="48"/>
  <c r="AC289" i="48"/>
  <c r="AB289" i="48"/>
  <c r="Z289" i="48"/>
  <c r="X289" i="48"/>
  <c r="M289" i="48"/>
  <c r="AD268" i="60" s="1"/>
  <c r="K289" i="48"/>
  <c r="I289" i="48"/>
  <c r="G289" i="48"/>
  <c r="E289" i="48"/>
  <c r="C289" i="48"/>
  <c r="B289" i="48"/>
  <c r="AH288" i="48"/>
  <c r="AG288" i="48"/>
  <c r="AF288" i="48"/>
  <c r="AD288" i="48"/>
  <c r="AC288" i="48"/>
  <c r="AB288" i="48"/>
  <c r="Z288" i="48"/>
  <c r="X288" i="48"/>
  <c r="M288" i="48"/>
  <c r="K288" i="48"/>
  <c r="I288" i="48"/>
  <c r="G288" i="48"/>
  <c r="E288" i="48"/>
  <c r="C288" i="48"/>
  <c r="B288" i="48"/>
  <c r="AH287" i="48"/>
  <c r="AG287" i="48"/>
  <c r="AF287" i="48"/>
  <c r="AD287" i="48"/>
  <c r="AC287" i="48"/>
  <c r="AB287" i="48"/>
  <c r="Z287" i="48"/>
  <c r="X287" i="48"/>
  <c r="M287" i="48"/>
  <c r="K287" i="48"/>
  <c r="I287" i="48"/>
  <c r="G287" i="48"/>
  <c r="E287" i="48"/>
  <c r="C287" i="48"/>
  <c r="B287" i="48"/>
  <c r="AH286" i="48"/>
  <c r="AG286" i="48"/>
  <c r="AF286" i="48"/>
  <c r="AD286" i="48"/>
  <c r="AC286" i="48"/>
  <c r="AB286" i="48"/>
  <c r="Z286" i="48"/>
  <c r="X286" i="48"/>
  <c r="M286" i="48"/>
  <c r="K286" i="48"/>
  <c r="I286" i="48"/>
  <c r="G286" i="48"/>
  <c r="E286" i="48"/>
  <c r="C286" i="48"/>
  <c r="B286" i="48"/>
  <c r="AH285" i="48"/>
  <c r="AG285" i="48"/>
  <c r="AF285" i="48"/>
  <c r="AD285" i="48"/>
  <c r="AC285" i="48"/>
  <c r="AB285" i="48"/>
  <c r="Z285" i="48"/>
  <c r="X285" i="48"/>
  <c r="M285" i="48"/>
  <c r="K285" i="48"/>
  <c r="I285" i="48"/>
  <c r="G285" i="48"/>
  <c r="E285" i="48"/>
  <c r="C285" i="48"/>
  <c r="B285" i="48"/>
  <c r="AH284" i="48"/>
  <c r="AG284" i="48"/>
  <c r="AF284" i="48"/>
  <c r="AD284" i="48"/>
  <c r="AC284" i="48"/>
  <c r="AB284" i="48"/>
  <c r="Z284" i="48"/>
  <c r="X284" i="48"/>
  <c r="M284" i="48"/>
  <c r="K284" i="48"/>
  <c r="I284" i="48"/>
  <c r="G284" i="48"/>
  <c r="E284" i="48"/>
  <c r="C284" i="48"/>
  <c r="B284" i="48"/>
  <c r="AH283" i="48"/>
  <c r="AG283" i="48"/>
  <c r="AF283" i="48"/>
  <c r="AD283" i="48"/>
  <c r="AC283" i="48"/>
  <c r="AB283" i="48"/>
  <c r="Z283" i="48"/>
  <c r="X283" i="48"/>
  <c r="M283" i="48"/>
  <c r="K283" i="48"/>
  <c r="I283" i="48"/>
  <c r="G283" i="48"/>
  <c r="E283" i="48"/>
  <c r="C283" i="48"/>
  <c r="B283" i="48"/>
  <c r="AH282" i="48"/>
  <c r="AG282" i="48"/>
  <c r="AF282" i="48"/>
  <c r="AD282" i="48"/>
  <c r="AC282" i="48"/>
  <c r="AB282" i="48"/>
  <c r="Z282" i="48"/>
  <c r="X282" i="48"/>
  <c r="M282" i="48"/>
  <c r="K282" i="48"/>
  <c r="I282" i="48"/>
  <c r="G282" i="48"/>
  <c r="E282" i="48"/>
  <c r="C282" i="48"/>
  <c r="B282" i="48"/>
  <c r="AH281" i="48"/>
  <c r="AG281" i="48"/>
  <c r="AF281" i="48"/>
  <c r="AD281" i="48"/>
  <c r="AC281" i="48"/>
  <c r="AB281" i="48"/>
  <c r="Z281" i="48"/>
  <c r="X281" i="48"/>
  <c r="M281" i="48"/>
  <c r="K281" i="48"/>
  <c r="I281" i="48"/>
  <c r="G281" i="48"/>
  <c r="E281" i="48"/>
  <c r="C281" i="48"/>
  <c r="B281" i="48"/>
  <c r="AH280" i="48"/>
  <c r="AG280" i="48"/>
  <c r="AF280" i="48"/>
  <c r="AD280" i="48"/>
  <c r="AC280" i="48"/>
  <c r="AB280" i="48"/>
  <c r="Z280" i="48"/>
  <c r="X280" i="48"/>
  <c r="M280" i="48"/>
  <c r="K280" i="48"/>
  <c r="I280" i="48"/>
  <c r="G280" i="48"/>
  <c r="E280" i="48"/>
  <c r="C280" i="48"/>
  <c r="B280" i="48"/>
  <c r="AH279" i="48"/>
  <c r="AG279" i="48"/>
  <c r="AF279" i="48"/>
  <c r="AD279" i="48"/>
  <c r="AC279" i="48"/>
  <c r="AB279" i="48"/>
  <c r="Z279" i="48"/>
  <c r="X279" i="48"/>
  <c r="M279" i="48"/>
  <c r="K279" i="48"/>
  <c r="I279" i="48"/>
  <c r="G279" i="48"/>
  <c r="E279" i="48"/>
  <c r="C279" i="48"/>
  <c r="B279" i="48"/>
  <c r="AH278" i="48"/>
  <c r="AG278" i="48"/>
  <c r="AF278" i="48"/>
  <c r="AD278" i="48"/>
  <c r="AC278" i="48"/>
  <c r="AB278" i="48"/>
  <c r="Z278" i="48"/>
  <c r="X278" i="48"/>
  <c r="M278" i="48"/>
  <c r="K278" i="48"/>
  <c r="I278" i="48"/>
  <c r="G278" i="48"/>
  <c r="E278" i="48"/>
  <c r="C278" i="48"/>
  <c r="B278" i="48"/>
  <c r="AH277" i="48"/>
  <c r="AG277" i="48"/>
  <c r="AF277" i="48"/>
  <c r="AD277" i="48"/>
  <c r="AC277" i="48"/>
  <c r="AB277" i="48"/>
  <c r="Z277" i="48"/>
  <c r="X277" i="48"/>
  <c r="M277" i="48"/>
  <c r="K277" i="48"/>
  <c r="I277" i="48"/>
  <c r="G277" i="48"/>
  <c r="E277" i="48"/>
  <c r="C277" i="48"/>
  <c r="B277" i="48"/>
  <c r="AH276" i="48"/>
  <c r="AG276" i="48"/>
  <c r="AF276" i="48"/>
  <c r="AD276" i="48"/>
  <c r="AC276" i="48"/>
  <c r="AB276" i="48"/>
  <c r="Z276" i="48"/>
  <c r="X276" i="48"/>
  <c r="M276" i="48"/>
  <c r="K276" i="48"/>
  <c r="I276" i="48"/>
  <c r="G276" i="48"/>
  <c r="E276" i="48"/>
  <c r="C276" i="48"/>
  <c r="B276" i="48"/>
  <c r="AH275" i="48"/>
  <c r="AG275" i="48"/>
  <c r="AF275" i="48"/>
  <c r="AD275" i="48"/>
  <c r="AC275" i="48"/>
  <c r="AB275" i="48"/>
  <c r="Z275" i="48"/>
  <c r="X275" i="48"/>
  <c r="M275" i="48"/>
  <c r="K275" i="48"/>
  <c r="I275" i="48"/>
  <c r="G275" i="48"/>
  <c r="E275" i="48"/>
  <c r="C275" i="48"/>
  <c r="B275" i="48"/>
  <c r="AH274" i="48"/>
  <c r="AG274" i="48"/>
  <c r="AF274" i="48"/>
  <c r="AD274" i="48"/>
  <c r="AC274" i="48"/>
  <c r="AB274" i="48"/>
  <c r="Z274" i="48"/>
  <c r="X274" i="48"/>
  <c r="M274" i="48"/>
  <c r="K274" i="48"/>
  <c r="I274" i="48"/>
  <c r="G274" i="48"/>
  <c r="E274" i="48"/>
  <c r="C274" i="48"/>
  <c r="B274" i="48"/>
  <c r="AH273" i="48"/>
  <c r="AG273" i="48"/>
  <c r="AF273" i="48"/>
  <c r="AD273" i="48"/>
  <c r="AC273" i="48"/>
  <c r="AB273" i="48"/>
  <c r="Z273" i="48"/>
  <c r="X273" i="48"/>
  <c r="M273" i="48"/>
  <c r="K273" i="48"/>
  <c r="I273" i="48"/>
  <c r="G273" i="48"/>
  <c r="E273" i="48"/>
  <c r="C273" i="48"/>
  <c r="B273" i="48"/>
  <c r="AH272" i="48"/>
  <c r="AG272" i="48"/>
  <c r="AF272" i="48"/>
  <c r="AD272" i="48"/>
  <c r="AC272" i="48"/>
  <c r="AB272" i="48"/>
  <c r="Z272" i="48"/>
  <c r="X272" i="48"/>
  <c r="M272" i="48"/>
  <c r="K272" i="48"/>
  <c r="I272" i="48"/>
  <c r="G272" i="48"/>
  <c r="E272" i="48"/>
  <c r="C272" i="48"/>
  <c r="B272" i="48"/>
  <c r="AH271" i="48"/>
  <c r="AG271" i="48"/>
  <c r="AF271" i="48"/>
  <c r="AD271" i="48"/>
  <c r="AC271" i="48"/>
  <c r="AB271" i="48"/>
  <c r="Z271" i="48"/>
  <c r="X271" i="48"/>
  <c r="M271" i="48"/>
  <c r="AD253" i="60" s="1"/>
  <c r="K271" i="48"/>
  <c r="I271" i="48"/>
  <c r="G271" i="48"/>
  <c r="E271" i="48"/>
  <c r="C271" i="48"/>
  <c r="B271" i="48"/>
  <c r="AH270" i="48"/>
  <c r="AG270" i="48"/>
  <c r="AF270" i="48"/>
  <c r="AD270" i="48"/>
  <c r="AC270" i="48"/>
  <c r="AB270" i="48"/>
  <c r="Z270" i="48"/>
  <c r="X270" i="48"/>
  <c r="M270" i="48"/>
  <c r="K270" i="48"/>
  <c r="I270" i="48"/>
  <c r="G270" i="48"/>
  <c r="E270" i="48"/>
  <c r="C270" i="48"/>
  <c r="B270" i="48"/>
  <c r="AH269" i="48"/>
  <c r="AG269" i="48"/>
  <c r="AF269" i="48"/>
  <c r="AD269" i="48"/>
  <c r="AC269" i="48"/>
  <c r="AB269" i="48"/>
  <c r="Z269" i="48"/>
  <c r="X269" i="48"/>
  <c r="M269" i="48"/>
  <c r="K269" i="48"/>
  <c r="I269" i="48"/>
  <c r="G269" i="48"/>
  <c r="E269" i="48"/>
  <c r="C269" i="48"/>
  <c r="B269" i="48"/>
  <c r="AH268" i="48"/>
  <c r="AG268" i="48"/>
  <c r="AF268" i="48"/>
  <c r="AD268" i="48"/>
  <c r="AC268" i="48"/>
  <c r="AB268" i="48"/>
  <c r="Z268" i="48"/>
  <c r="X268" i="48"/>
  <c r="M268" i="48"/>
  <c r="K268" i="48"/>
  <c r="I268" i="48"/>
  <c r="G268" i="48"/>
  <c r="E268" i="48"/>
  <c r="C268" i="48"/>
  <c r="B268" i="48"/>
  <c r="AH267" i="48"/>
  <c r="AG267" i="48"/>
  <c r="AF267" i="48"/>
  <c r="AD267" i="48"/>
  <c r="AC267" i="48"/>
  <c r="AB267" i="48"/>
  <c r="Z267" i="48"/>
  <c r="X267" i="48"/>
  <c r="M267" i="48"/>
  <c r="K267" i="48"/>
  <c r="I267" i="48"/>
  <c r="G267" i="48"/>
  <c r="E267" i="48"/>
  <c r="C267" i="48"/>
  <c r="B267" i="48"/>
  <c r="AH266" i="48"/>
  <c r="AG266" i="48"/>
  <c r="AF266" i="48"/>
  <c r="AD266" i="48"/>
  <c r="AC266" i="48"/>
  <c r="AB266" i="48"/>
  <c r="Z266" i="48"/>
  <c r="X266" i="48"/>
  <c r="M266" i="48"/>
  <c r="K266" i="48"/>
  <c r="I266" i="48"/>
  <c r="G266" i="48"/>
  <c r="E266" i="48"/>
  <c r="C266" i="48"/>
  <c r="B266" i="48"/>
  <c r="AH265" i="48"/>
  <c r="AG265" i="48"/>
  <c r="AF265" i="48"/>
  <c r="AD265" i="48"/>
  <c r="AC265" i="48"/>
  <c r="AB265" i="48"/>
  <c r="Z265" i="48"/>
  <c r="X265" i="48"/>
  <c r="M265" i="48"/>
  <c r="K265" i="48"/>
  <c r="I265" i="48"/>
  <c r="G265" i="48"/>
  <c r="E265" i="48"/>
  <c r="C265" i="48"/>
  <c r="B265" i="48"/>
  <c r="AH264" i="48"/>
  <c r="AG264" i="48"/>
  <c r="AF264" i="48"/>
  <c r="AD264" i="48"/>
  <c r="AC264" i="48"/>
  <c r="AB264" i="48"/>
  <c r="Z264" i="48"/>
  <c r="X264" i="48"/>
  <c r="M264" i="48"/>
  <c r="K264" i="48"/>
  <c r="I264" i="48"/>
  <c r="G264" i="48"/>
  <c r="E264" i="48"/>
  <c r="C264" i="48"/>
  <c r="B264" i="48"/>
  <c r="AH263" i="48"/>
  <c r="AG263" i="48"/>
  <c r="AF263" i="48"/>
  <c r="AD263" i="48"/>
  <c r="AC263" i="48"/>
  <c r="AB263" i="48"/>
  <c r="Z263" i="48"/>
  <c r="X263" i="48"/>
  <c r="M263" i="48"/>
  <c r="K263" i="48"/>
  <c r="I263" i="48"/>
  <c r="G263" i="48"/>
  <c r="E263" i="48"/>
  <c r="C263" i="48"/>
  <c r="B263" i="48"/>
  <c r="AH262" i="48"/>
  <c r="AG262" i="48"/>
  <c r="AF262" i="48"/>
  <c r="AD262" i="48"/>
  <c r="AC262" i="48"/>
  <c r="AB262" i="48"/>
  <c r="Z262" i="48"/>
  <c r="X262" i="48"/>
  <c r="M262" i="48"/>
  <c r="K262" i="48"/>
  <c r="I262" i="48"/>
  <c r="G262" i="48"/>
  <c r="E262" i="48"/>
  <c r="C262" i="48"/>
  <c r="B262" i="48"/>
  <c r="AH261" i="48"/>
  <c r="AG261" i="48"/>
  <c r="AF261" i="48"/>
  <c r="AD261" i="48"/>
  <c r="AC261" i="48"/>
  <c r="AB261" i="48"/>
  <c r="Z261" i="48"/>
  <c r="X261" i="48"/>
  <c r="M261" i="48"/>
  <c r="N599" i="62" s="1"/>
  <c r="K261" i="48"/>
  <c r="I261" i="48"/>
  <c r="G261" i="48"/>
  <c r="E261" i="48"/>
  <c r="C261" i="48"/>
  <c r="B261" i="48"/>
  <c r="AH260" i="48"/>
  <c r="AG260" i="48"/>
  <c r="AF260" i="48"/>
  <c r="AD260" i="48"/>
  <c r="AC260" i="48"/>
  <c r="AB260" i="48"/>
  <c r="Z260" i="48"/>
  <c r="X260" i="48"/>
  <c r="M260" i="48"/>
  <c r="K260" i="48"/>
  <c r="I260" i="48"/>
  <c r="G260" i="48"/>
  <c r="E260" i="48"/>
  <c r="C260" i="48"/>
  <c r="B260" i="48"/>
  <c r="AH259" i="48"/>
  <c r="AG259" i="48"/>
  <c r="AF259" i="48"/>
  <c r="AD259" i="48"/>
  <c r="AC259" i="48"/>
  <c r="AB259" i="48"/>
  <c r="Z259" i="48"/>
  <c r="X259" i="48"/>
  <c r="M259" i="48"/>
  <c r="K259" i="48"/>
  <c r="I259" i="48"/>
  <c r="G259" i="48"/>
  <c r="E259" i="48"/>
  <c r="C259" i="48"/>
  <c r="B259" i="48"/>
  <c r="AH258" i="48"/>
  <c r="AG258" i="48"/>
  <c r="AF258" i="48"/>
  <c r="AD258" i="48"/>
  <c r="AC258" i="48"/>
  <c r="AB258" i="48"/>
  <c r="Z258" i="48"/>
  <c r="X258" i="48"/>
  <c r="M258" i="48"/>
  <c r="K258" i="48"/>
  <c r="I258" i="48"/>
  <c r="G258" i="48"/>
  <c r="E258" i="48"/>
  <c r="C258" i="48"/>
  <c r="B258" i="48"/>
  <c r="AH257" i="48"/>
  <c r="AG257" i="48"/>
  <c r="AF257" i="48"/>
  <c r="AD257" i="48"/>
  <c r="AC257" i="48"/>
  <c r="AB257" i="48"/>
  <c r="Z257" i="48"/>
  <c r="X257" i="48"/>
  <c r="M257" i="48"/>
  <c r="K257" i="48"/>
  <c r="I257" i="48"/>
  <c r="G257" i="48"/>
  <c r="E257" i="48"/>
  <c r="C257" i="48"/>
  <c r="B257" i="48"/>
  <c r="AH256" i="48"/>
  <c r="AG256" i="48"/>
  <c r="AF256" i="48"/>
  <c r="AD256" i="48"/>
  <c r="AC256" i="48"/>
  <c r="AB256" i="48"/>
  <c r="Z256" i="48"/>
  <c r="X256" i="48"/>
  <c r="M256" i="48"/>
  <c r="K256" i="48"/>
  <c r="I256" i="48"/>
  <c r="G256" i="48"/>
  <c r="E256" i="48"/>
  <c r="C256" i="48"/>
  <c r="B256" i="48"/>
  <c r="AH255" i="48"/>
  <c r="AG255" i="48"/>
  <c r="AF255" i="48"/>
  <c r="AD255" i="48"/>
  <c r="AC255" i="48"/>
  <c r="AB255" i="48"/>
  <c r="Z255" i="48"/>
  <c r="X255" i="48"/>
  <c r="M255" i="48"/>
  <c r="K255" i="48"/>
  <c r="I255" i="48"/>
  <c r="G255" i="48"/>
  <c r="E255" i="48"/>
  <c r="C255" i="48"/>
  <c r="B255" i="48"/>
  <c r="AH254" i="48"/>
  <c r="AG254" i="48"/>
  <c r="AF254" i="48"/>
  <c r="AD254" i="48"/>
  <c r="AC254" i="48"/>
  <c r="AB254" i="48"/>
  <c r="Z254" i="48"/>
  <c r="X254" i="48"/>
  <c r="M254" i="48"/>
  <c r="K254" i="48"/>
  <c r="I254" i="48"/>
  <c r="G254" i="48"/>
  <c r="E254" i="48"/>
  <c r="C254" i="48"/>
  <c r="B254" i="48"/>
  <c r="AH253" i="48"/>
  <c r="AG253" i="48"/>
  <c r="AF253" i="48"/>
  <c r="AD253" i="48"/>
  <c r="AC253" i="48"/>
  <c r="AB253" i="48"/>
  <c r="Z253" i="48"/>
  <c r="X253" i="48"/>
  <c r="M253" i="48"/>
  <c r="AD238" i="60" s="1"/>
  <c r="K253" i="48"/>
  <c r="I253" i="48"/>
  <c r="G253" i="48"/>
  <c r="E253" i="48"/>
  <c r="C253" i="48"/>
  <c r="B253" i="48"/>
  <c r="AH252" i="48"/>
  <c r="AG252" i="48"/>
  <c r="AF252" i="48"/>
  <c r="AD252" i="48"/>
  <c r="AC252" i="48"/>
  <c r="AB252" i="48"/>
  <c r="Z252" i="48"/>
  <c r="X252" i="48"/>
  <c r="M252" i="48"/>
  <c r="K252" i="48"/>
  <c r="I252" i="48"/>
  <c r="G252" i="48"/>
  <c r="E252" i="48"/>
  <c r="C252" i="48"/>
  <c r="B252" i="48"/>
  <c r="AH251" i="48"/>
  <c r="AG251" i="48"/>
  <c r="AF251" i="48"/>
  <c r="AD251" i="48"/>
  <c r="AC251" i="48"/>
  <c r="AB251" i="48"/>
  <c r="Z251" i="48"/>
  <c r="X251" i="48"/>
  <c r="M251" i="48"/>
  <c r="K251" i="48"/>
  <c r="I251" i="48"/>
  <c r="G251" i="48"/>
  <c r="E251" i="48"/>
  <c r="C251" i="48"/>
  <c r="B251" i="48"/>
  <c r="AH250" i="48"/>
  <c r="AG250" i="48"/>
  <c r="AF250" i="48"/>
  <c r="AD250" i="48"/>
  <c r="AC250" i="48"/>
  <c r="AB250" i="48"/>
  <c r="Z250" i="48"/>
  <c r="X250" i="48"/>
  <c r="M250" i="48"/>
  <c r="K250" i="48"/>
  <c r="I250" i="48"/>
  <c r="G250" i="48"/>
  <c r="E250" i="48"/>
  <c r="C250" i="48"/>
  <c r="B250" i="48"/>
  <c r="AH249" i="48"/>
  <c r="AG249" i="48"/>
  <c r="AF249" i="48"/>
  <c r="AD249" i="48"/>
  <c r="AC249" i="48"/>
  <c r="AB249" i="48"/>
  <c r="Z249" i="48"/>
  <c r="X249" i="48"/>
  <c r="M249" i="48"/>
  <c r="K249" i="48"/>
  <c r="I249" i="48"/>
  <c r="G249" i="48"/>
  <c r="E249" i="48"/>
  <c r="C249" i="48"/>
  <c r="B249" i="48"/>
  <c r="AH248" i="48"/>
  <c r="AG248" i="48"/>
  <c r="AF248" i="48"/>
  <c r="AD248" i="48"/>
  <c r="AC248" i="48"/>
  <c r="AB248" i="48"/>
  <c r="Z248" i="48"/>
  <c r="X248" i="48"/>
  <c r="M248" i="48"/>
  <c r="K248" i="48"/>
  <c r="I248" i="48"/>
  <c r="G248" i="48"/>
  <c r="E248" i="48"/>
  <c r="C248" i="48"/>
  <c r="B248" i="48"/>
  <c r="AH247" i="48"/>
  <c r="AG247" i="48"/>
  <c r="AF247" i="48"/>
  <c r="AD247" i="48"/>
  <c r="AC247" i="48"/>
  <c r="AB247" i="48"/>
  <c r="Z247" i="48"/>
  <c r="X247" i="48"/>
  <c r="M247" i="48"/>
  <c r="K247" i="48"/>
  <c r="I247" i="48"/>
  <c r="G247" i="48"/>
  <c r="E247" i="48"/>
  <c r="C247" i="48"/>
  <c r="B247" i="48"/>
  <c r="AH246" i="48"/>
  <c r="AG246" i="48"/>
  <c r="AF246" i="48"/>
  <c r="AD246" i="48"/>
  <c r="AC246" i="48"/>
  <c r="AB246" i="48"/>
  <c r="Z246" i="48"/>
  <c r="X246" i="48"/>
  <c r="M246" i="48"/>
  <c r="K246" i="48"/>
  <c r="I246" i="48"/>
  <c r="G246" i="48"/>
  <c r="E246" i="48"/>
  <c r="C246" i="48"/>
  <c r="B246" i="48"/>
  <c r="AH245" i="48"/>
  <c r="AG245" i="48"/>
  <c r="AF245" i="48"/>
  <c r="AD245" i="48"/>
  <c r="AC245" i="48"/>
  <c r="AB245" i="48"/>
  <c r="Z245" i="48"/>
  <c r="X245" i="48"/>
  <c r="M245" i="48"/>
  <c r="K245" i="48"/>
  <c r="I245" i="48"/>
  <c r="G245" i="48"/>
  <c r="E245" i="48"/>
  <c r="C245" i="48"/>
  <c r="B245" i="48"/>
  <c r="AH244" i="48"/>
  <c r="AG244" i="48"/>
  <c r="AF244" i="48"/>
  <c r="AD244" i="48"/>
  <c r="AC244" i="48"/>
  <c r="AB244" i="48"/>
  <c r="Z244" i="48"/>
  <c r="X244" i="48"/>
  <c r="M244" i="48"/>
  <c r="K244" i="48"/>
  <c r="I244" i="48"/>
  <c r="G244" i="48"/>
  <c r="E244" i="48"/>
  <c r="C244" i="48"/>
  <c r="B244" i="48"/>
  <c r="AH243" i="48"/>
  <c r="AG243" i="48"/>
  <c r="AF243" i="48"/>
  <c r="AD243" i="48"/>
  <c r="AC243" i="48"/>
  <c r="AB243" i="48"/>
  <c r="Z243" i="48"/>
  <c r="X243" i="48"/>
  <c r="M243" i="48"/>
  <c r="K243" i="48"/>
  <c r="I243" i="48"/>
  <c r="G243" i="48"/>
  <c r="E243" i="48"/>
  <c r="C243" i="48"/>
  <c r="B243" i="48"/>
  <c r="AH242" i="48"/>
  <c r="AG242" i="48"/>
  <c r="AF242" i="48"/>
  <c r="AD242" i="48"/>
  <c r="AC242" i="48"/>
  <c r="AB242" i="48"/>
  <c r="Z242" i="48"/>
  <c r="X242" i="48"/>
  <c r="M242" i="48"/>
  <c r="K242" i="48"/>
  <c r="I242" i="48"/>
  <c r="G242" i="48"/>
  <c r="E242" i="48"/>
  <c r="C242" i="48"/>
  <c r="B242" i="48"/>
  <c r="AH241" i="48"/>
  <c r="AG241" i="48"/>
  <c r="AF241" i="48"/>
  <c r="AD241" i="48"/>
  <c r="AC241" i="48"/>
  <c r="AB241" i="48"/>
  <c r="Z241" i="48"/>
  <c r="X241" i="48"/>
  <c r="M241" i="48"/>
  <c r="K241" i="48"/>
  <c r="I241" i="48"/>
  <c r="G241" i="48"/>
  <c r="E241" i="48"/>
  <c r="C241" i="48"/>
  <c r="B241" i="48"/>
  <c r="AH240" i="48"/>
  <c r="AG240" i="48"/>
  <c r="AF240" i="48"/>
  <c r="AD240" i="48"/>
  <c r="AC240" i="48"/>
  <c r="AB240" i="48"/>
  <c r="Z240" i="48"/>
  <c r="X240" i="48"/>
  <c r="M240" i="48"/>
  <c r="K240" i="48"/>
  <c r="I240" i="48"/>
  <c r="G240" i="48"/>
  <c r="E240" i="48"/>
  <c r="C240" i="48"/>
  <c r="B240" i="48"/>
  <c r="AH239" i="48"/>
  <c r="AG239" i="48"/>
  <c r="AF239" i="48"/>
  <c r="AD239" i="48"/>
  <c r="AC239" i="48"/>
  <c r="AB239" i="48"/>
  <c r="Z239" i="48"/>
  <c r="X239" i="48"/>
  <c r="M239" i="48"/>
  <c r="K239" i="48"/>
  <c r="I239" i="48"/>
  <c r="G239" i="48"/>
  <c r="E239" i="48"/>
  <c r="C239" i="48"/>
  <c r="B239" i="48"/>
  <c r="AH238" i="48"/>
  <c r="AG238" i="48"/>
  <c r="AF238" i="48"/>
  <c r="AD238" i="48"/>
  <c r="AC238" i="48"/>
  <c r="AB238" i="48"/>
  <c r="Z238" i="48"/>
  <c r="X238" i="48"/>
  <c r="M238" i="48"/>
  <c r="K238" i="48"/>
  <c r="I238" i="48"/>
  <c r="G238" i="48"/>
  <c r="E238" i="48"/>
  <c r="C238" i="48"/>
  <c r="B238" i="48"/>
  <c r="AH237" i="48"/>
  <c r="AG237" i="48"/>
  <c r="AF237" i="48"/>
  <c r="AD237" i="48"/>
  <c r="AC237" i="48"/>
  <c r="AB237" i="48"/>
  <c r="Z237" i="48"/>
  <c r="X237" i="48"/>
  <c r="M237" i="48"/>
  <c r="K237" i="48"/>
  <c r="I237" i="48"/>
  <c r="G237" i="48"/>
  <c r="E237" i="48"/>
  <c r="C237" i="48"/>
  <c r="B237" i="48"/>
  <c r="AH236" i="48"/>
  <c r="AG236" i="48"/>
  <c r="AF236" i="48"/>
  <c r="AD236" i="48"/>
  <c r="AC236" i="48"/>
  <c r="AB236" i="48"/>
  <c r="Z236" i="48"/>
  <c r="X236" i="48"/>
  <c r="M236" i="48"/>
  <c r="K236" i="48"/>
  <c r="I236" i="48"/>
  <c r="G236" i="48"/>
  <c r="E236" i="48"/>
  <c r="C236" i="48"/>
  <c r="B236" i="48"/>
  <c r="AH235" i="48"/>
  <c r="AG235" i="48"/>
  <c r="AF235" i="48"/>
  <c r="AD235" i="48"/>
  <c r="AC235" i="48"/>
  <c r="AB235" i="48"/>
  <c r="Z235" i="48"/>
  <c r="X235" i="48"/>
  <c r="M235" i="48"/>
  <c r="K235" i="48"/>
  <c r="I235" i="48"/>
  <c r="G235" i="48"/>
  <c r="E235" i="48"/>
  <c r="C235" i="48"/>
  <c r="B235" i="48"/>
  <c r="AH234" i="48"/>
  <c r="AG234" i="48"/>
  <c r="AF234" i="48"/>
  <c r="AD234" i="48"/>
  <c r="AC234" i="48"/>
  <c r="AB234" i="48"/>
  <c r="Z234" i="48"/>
  <c r="X234" i="48"/>
  <c r="M234" i="48"/>
  <c r="K234" i="48"/>
  <c r="I234" i="48"/>
  <c r="G234" i="48"/>
  <c r="E234" i="48"/>
  <c r="C234" i="48"/>
  <c r="B234" i="48"/>
  <c r="AH233" i="48"/>
  <c r="AG233" i="48"/>
  <c r="AF233" i="48"/>
  <c r="AD233" i="48"/>
  <c r="AC233" i="48"/>
  <c r="AB233" i="48"/>
  <c r="Z233" i="48"/>
  <c r="X233" i="48"/>
  <c r="M233" i="48"/>
  <c r="K233" i="48"/>
  <c r="I233" i="48"/>
  <c r="G233" i="48"/>
  <c r="E233" i="48"/>
  <c r="C233" i="48"/>
  <c r="B233" i="48"/>
  <c r="AH232" i="48"/>
  <c r="AG232" i="48"/>
  <c r="AF232" i="48"/>
  <c r="AD232" i="48"/>
  <c r="AC232" i="48"/>
  <c r="AB232" i="48"/>
  <c r="Z232" i="48"/>
  <c r="X232" i="48"/>
  <c r="M232" i="48"/>
  <c r="K232" i="48"/>
  <c r="I232" i="48"/>
  <c r="G232" i="48"/>
  <c r="E232" i="48"/>
  <c r="C232" i="48"/>
  <c r="B232" i="48"/>
  <c r="AH231" i="48"/>
  <c r="AG231" i="48"/>
  <c r="AF231" i="48"/>
  <c r="AD231" i="48"/>
  <c r="AC231" i="48"/>
  <c r="AB231" i="48"/>
  <c r="Z231" i="48"/>
  <c r="X231" i="48"/>
  <c r="M231" i="48"/>
  <c r="K231" i="48"/>
  <c r="I231" i="48"/>
  <c r="G231" i="48"/>
  <c r="E231" i="48"/>
  <c r="C231" i="48"/>
  <c r="B231" i="48"/>
  <c r="AH230" i="48"/>
  <c r="AG230" i="48"/>
  <c r="AF230" i="48"/>
  <c r="AD230" i="48"/>
  <c r="AC230" i="48"/>
  <c r="AB230" i="48"/>
  <c r="Z230" i="48"/>
  <c r="X230" i="48"/>
  <c r="M230" i="48"/>
  <c r="K230" i="48"/>
  <c r="I230" i="48"/>
  <c r="G230" i="48"/>
  <c r="E230" i="48"/>
  <c r="C230" i="48"/>
  <c r="B230" i="48"/>
  <c r="AH229" i="48"/>
  <c r="AG229" i="48"/>
  <c r="AF229" i="48"/>
  <c r="AD229" i="48"/>
  <c r="AC229" i="48"/>
  <c r="AB229" i="48"/>
  <c r="Z229" i="48"/>
  <c r="X229" i="48"/>
  <c r="M229" i="48"/>
  <c r="K229" i="48"/>
  <c r="I229" i="48"/>
  <c r="G229" i="48"/>
  <c r="E229" i="48"/>
  <c r="C229" i="48"/>
  <c r="B229" i="48"/>
  <c r="AH228" i="48"/>
  <c r="AG228" i="48"/>
  <c r="AF228" i="48"/>
  <c r="AD228" i="48"/>
  <c r="AC228" i="48"/>
  <c r="AB228" i="48"/>
  <c r="Z228" i="48"/>
  <c r="X228" i="48"/>
  <c r="M228" i="48"/>
  <c r="N571" i="62" s="1"/>
  <c r="K228" i="48"/>
  <c r="I228" i="48"/>
  <c r="G228" i="48"/>
  <c r="E228" i="48"/>
  <c r="C228" i="48"/>
  <c r="B228" i="48"/>
  <c r="AH227" i="48"/>
  <c r="AG227" i="48"/>
  <c r="AF227" i="48"/>
  <c r="AD227" i="48"/>
  <c r="AC227" i="48"/>
  <c r="AB227" i="48"/>
  <c r="Z227" i="48"/>
  <c r="X227" i="48"/>
  <c r="M227" i="48"/>
  <c r="K227" i="48"/>
  <c r="I227" i="48"/>
  <c r="G227" i="48"/>
  <c r="E227" i="48"/>
  <c r="C227" i="48"/>
  <c r="B227" i="48"/>
  <c r="AH226" i="48"/>
  <c r="AG226" i="48"/>
  <c r="AF226" i="48"/>
  <c r="AD226" i="48"/>
  <c r="AC226" i="48"/>
  <c r="AB226" i="48"/>
  <c r="Z226" i="48"/>
  <c r="X226" i="48"/>
  <c r="M226" i="48"/>
  <c r="K226" i="48"/>
  <c r="I226" i="48"/>
  <c r="G226" i="48"/>
  <c r="E226" i="48"/>
  <c r="C226" i="48"/>
  <c r="B226" i="48"/>
  <c r="AH225" i="48"/>
  <c r="AG225" i="48"/>
  <c r="AF225" i="48"/>
  <c r="AD225" i="48"/>
  <c r="AC225" i="48"/>
  <c r="AB225" i="48"/>
  <c r="Z225" i="48"/>
  <c r="X225" i="48"/>
  <c r="M225" i="48"/>
  <c r="K225" i="48"/>
  <c r="I225" i="48"/>
  <c r="G225" i="48"/>
  <c r="E225" i="48"/>
  <c r="C225" i="48"/>
  <c r="B225" i="48"/>
  <c r="AH224" i="48"/>
  <c r="AG224" i="48"/>
  <c r="AF224" i="48"/>
  <c r="AD224" i="48"/>
  <c r="AC224" i="48"/>
  <c r="AB224" i="48"/>
  <c r="Z224" i="48"/>
  <c r="X224" i="48"/>
  <c r="M224" i="48"/>
  <c r="K224" i="48"/>
  <c r="I224" i="48"/>
  <c r="G224" i="48"/>
  <c r="E224" i="48"/>
  <c r="C224" i="48"/>
  <c r="B224" i="48"/>
  <c r="AH223" i="48"/>
  <c r="AG223" i="48"/>
  <c r="AF223" i="48"/>
  <c r="AD223" i="48"/>
  <c r="AC223" i="48"/>
  <c r="AB223" i="48"/>
  <c r="Z223" i="48"/>
  <c r="X223" i="48"/>
  <c r="M223" i="48"/>
  <c r="K223" i="48"/>
  <c r="I223" i="48"/>
  <c r="G223" i="48"/>
  <c r="E223" i="48"/>
  <c r="C223" i="48"/>
  <c r="B223" i="48"/>
  <c r="AH222" i="48"/>
  <c r="AG222" i="48"/>
  <c r="AF222" i="48"/>
  <c r="AD222" i="48"/>
  <c r="AC222" i="48"/>
  <c r="AB222" i="48"/>
  <c r="Z222" i="48"/>
  <c r="X222" i="48"/>
  <c r="M222" i="48"/>
  <c r="K222" i="48"/>
  <c r="I222" i="48"/>
  <c r="G222" i="48"/>
  <c r="E222" i="48"/>
  <c r="C222" i="48"/>
  <c r="B222" i="48"/>
  <c r="AH221" i="48"/>
  <c r="AG221" i="48"/>
  <c r="AF221" i="48"/>
  <c r="AD221" i="48"/>
  <c r="AC221" i="48"/>
  <c r="AB221" i="48"/>
  <c r="Z221" i="48"/>
  <c r="X221" i="48"/>
  <c r="M221" i="48"/>
  <c r="K221" i="48"/>
  <c r="I221" i="48"/>
  <c r="G221" i="48"/>
  <c r="E221" i="48"/>
  <c r="C221" i="48"/>
  <c r="B221" i="48"/>
  <c r="AH220" i="48"/>
  <c r="AG220" i="48"/>
  <c r="AF220" i="48"/>
  <c r="AD220" i="48"/>
  <c r="AC220" i="48"/>
  <c r="AB220" i="48"/>
  <c r="Z220" i="48"/>
  <c r="X220" i="48"/>
  <c r="M220" i="48"/>
  <c r="K220" i="48"/>
  <c r="I220" i="48"/>
  <c r="G220" i="48"/>
  <c r="E220" i="48"/>
  <c r="C220" i="48"/>
  <c r="B220" i="48"/>
  <c r="AH219" i="48"/>
  <c r="AG219" i="48"/>
  <c r="AF219" i="48"/>
  <c r="AD219" i="48"/>
  <c r="AC219" i="48"/>
  <c r="AB219" i="48"/>
  <c r="Z219" i="48"/>
  <c r="X219" i="48"/>
  <c r="M219" i="48"/>
  <c r="K219" i="48"/>
  <c r="I219" i="48"/>
  <c r="G219" i="48"/>
  <c r="E219" i="48"/>
  <c r="C219" i="48"/>
  <c r="B219" i="48"/>
  <c r="AH218" i="48"/>
  <c r="AG218" i="48"/>
  <c r="AF218" i="48"/>
  <c r="AD218" i="48"/>
  <c r="AC218" i="48"/>
  <c r="AB218" i="48"/>
  <c r="Z218" i="48"/>
  <c r="X218" i="48"/>
  <c r="M218" i="48"/>
  <c r="K218" i="48"/>
  <c r="I218" i="48"/>
  <c r="G218" i="48"/>
  <c r="E218" i="48"/>
  <c r="C218" i="48"/>
  <c r="B218" i="48"/>
  <c r="AH217" i="48"/>
  <c r="AG217" i="48"/>
  <c r="AF217" i="48"/>
  <c r="AD217" i="48"/>
  <c r="AC217" i="48"/>
  <c r="AB217" i="48"/>
  <c r="Z217" i="48"/>
  <c r="X217" i="48"/>
  <c r="M217" i="48"/>
  <c r="K217" i="48"/>
  <c r="I217" i="48"/>
  <c r="G217" i="48"/>
  <c r="E217" i="48"/>
  <c r="C217" i="48"/>
  <c r="B217" i="48"/>
  <c r="AH216" i="48"/>
  <c r="AG216" i="48"/>
  <c r="AF216" i="48"/>
  <c r="AD216" i="48"/>
  <c r="AC216" i="48"/>
  <c r="AB216" i="48"/>
  <c r="Z216" i="48"/>
  <c r="X216" i="48"/>
  <c r="M216" i="48"/>
  <c r="K216" i="48"/>
  <c r="I216" i="48"/>
  <c r="G216" i="48"/>
  <c r="E216" i="48"/>
  <c r="C216" i="48"/>
  <c r="B216" i="48"/>
  <c r="AH215" i="48"/>
  <c r="AG215" i="48"/>
  <c r="AF215" i="48"/>
  <c r="AD215" i="48"/>
  <c r="AC215" i="48"/>
  <c r="AB215" i="48"/>
  <c r="Z215" i="48"/>
  <c r="X215" i="48"/>
  <c r="M215" i="48"/>
  <c r="K215" i="48"/>
  <c r="I215" i="48"/>
  <c r="G215" i="48"/>
  <c r="E215" i="48"/>
  <c r="C215" i="48"/>
  <c r="B215" i="48"/>
  <c r="AH214" i="48"/>
  <c r="AG214" i="48"/>
  <c r="AF214" i="48"/>
  <c r="AD214" i="48"/>
  <c r="AC214" i="48"/>
  <c r="AB214" i="48"/>
  <c r="Z214" i="48"/>
  <c r="X214" i="48"/>
  <c r="M214" i="48"/>
  <c r="K214" i="48"/>
  <c r="I214" i="48"/>
  <c r="G214" i="48"/>
  <c r="E214" i="48"/>
  <c r="C214" i="48"/>
  <c r="B214" i="48"/>
  <c r="AH213" i="48"/>
  <c r="AG213" i="48"/>
  <c r="AF213" i="48"/>
  <c r="AD213" i="48"/>
  <c r="AC213" i="48"/>
  <c r="AB213" i="48"/>
  <c r="Z213" i="48"/>
  <c r="X213" i="48"/>
  <c r="M213" i="48"/>
  <c r="K213" i="48"/>
  <c r="I213" i="48"/>
  <c r="G213" i="48"/>
  <c r="E213" i="48"/>
  <c r="C213" i="48"/>
  <c r="B213" i="48"/>
  <c r="AH212" i="48"/>
  <c r="AG212" i="48"/>
  <c r="AF212" i="48"/>
  <c r="AD212" i="48"/>
  <c r="AC212" i="48"/>
  <c r="AB212" i="48"/>
  <c r="Z212" i="48"/>
  <c r="X212" i="48"/>
  <c r="M212" i="48"/>
  <c r="K212" i="48"/>
  <c r="I212" i="48"/>
  <c r="G212" i="48"/>
  <c r="E212" i="48"/>
  <c r="C212" i="48"/>
  <c r="B212" i="48"/>
  <c r="AH211" i="48"/>
  <c r="AG211" i="48"/>
  <c r="AF211" i="48"/>
  <c r="AD211" i="48"/>
  <c r="AC211" i="48"/>
  <c r="AB211" i="48"/>
  <c r="Z211" i="48"/>
  <c r="X211" i="48"/>
  <c r="M211" i="48"/>
  <c r="K211" i="48"/>
  <c r="I211" i="48"/>
  <c r="G211" i="48"/>
  <c r="E211" i="48"/>
  <c r="C211" i="48"/>
  <c r="B211" i="48"/>
  <c r="AH210" i="48"/>
  <c r="AG210" i="48"/>
  <c r="AF210" i="48"/>
  <c r="AD210" i="48"/>
  <c r="AC210" i="48"/>
  <c r="AB210" i="48"/>
  <c r="Z210" i="48"/>
  <c r="X210" i="48"/>
  <c r="M210" i="48"/>
  <c r="K210" i="48"/>
  <c r="I210" i="48"/>
  <c r="G210" i="48"/>
  <c r="E210" i="48"/>
  <c r="C210" i="48"/>
  <c r="B210" i="48"/>
  <c r="AH209" i="48"/>
  <c r="AG209" i="48"/>
  <c r="AF209" i="48"/>
  <c r="AD209" i="48"/>
  <c r="AC209" i="48"/>
  <c r="AB209" i="48"/>
  <c r="Z209" i="48"/>
  <c r="X209" i="48"/>
  <c r="M209" i="48"/>
  <c r="K209" i="48"/>
  <c r="I209" i="48"/>
  <c r="G209" i="48"/>
  <c r="E209" i="48"/>
  <c r="C209" i="48"/>
  <c r="B209" i="48"/>
  <c r="AH208" i="48"/>
  <c r="AG208" i="48"/>
  <c r="AF208" i="48"/>
  <c r="AD208" i="48"/>
  <c r="AC208" i="48"/>
  <c r="AB208" i="48"/>
  <c r="Z208" i="48"/>
  <c r="X208" i="48"/>
  <c r="M208" i="48"/>
  <c r="K208" i="48"/>
  <c r="I208" i="48"/>
  <c r="G208" i="48"/>
  <c r="E208" i="48"/>
  <c r="C208" i="48"/>
  <c r="B208" i="48"/>
  <c r="AH207" i="48"/>
  <c r="AG207" i="48"/>
  <c r="AF207" i="48"/>
  <c r="AD207" i="48"/>
  <c r="AC207" i="48"/>
  <c r="AB207" i="48"/>
  <c r="Z207" i="48"/>
  <c r="X207" i="48"/>
  <c r="M207" i="48"/>
  <c r="K207" i="48"/>
  <c r="I207" i="48"/>
  <c r="G207" i="48"/>
  <c r="E207" i="48"/>
  <c r="C207" i="48"/>
  <c r="B207" i="48"/>
  <c r="AH206" i="48"/>
  <c r="AG206" i="48"/>
  <c r="AF206" i="48"/>
  <c r="AD206" i="48"/>
  <c r="AC206" i="48"/>
  <c r="AB206" i="48"/>
  <c r="Z206" i="48"/>
  <c r="X206" i="48"/>
  <c r="M206" i="48"/>
  <c r="K206" i="48"/>
  <c r="I206" i="48"/>
  <c r="G206" i="48"/>
  <c r="E206" i="48"/>
  <c r="C206" i="48"/>
  <c r="B206" i="48"/>
  <c r="AH205" i="48"/>
  <c r="AG205" i="48"/>
  <c r="AF205" i="48"/>
  <c r="AD205" i="48"/>
  <c r="AC205" i="48"/>
  <c r="AB205" i="48"/>
  <c r="Z205" i="48"/>
  <c r="X205" i="48"/>
  <c r="M205" i="48"/>
  <c r="K205" i="48"/>
  <c r="I205" i="48"/>
  <c r="G205" i="48"/>
  <c r="E205" i="48"/>
  <c r="C205" i="48"/>
  <c r="B205" i="48"/>
  <c r="AH204" i="48"/>
  <c r="AG204" i="48"/>
  <c r="AF204" i="48"/>
  <c r="AD204" i="48"/>
  <c r="AC204" i="48"/>
  <c r="AB204" i="48"/>
  <c r="Z204" i="48"/>
  <c r="X204" i="48"/>
  <c r="M204" i="48"/>
  <c r="K204" i="48"/>
  <c r="I204" i="48"/>
  <c r="G204" i="48"/>
  <c r="E204" i="48"/>
  <c r="C204" i="48"/>
  <c r="B204" i="48"/>
  <c r="AH203" i="48"/>
  <c r="AG203" i="48"/>
  <c r="AF203" i="48"/>
  <c r="AD203" i="48"/>
  <c r="AC203" i="48"/>
  <c r="AB203" i="48"/>
  <c r="Z203" i="48"/>
  <c r="X203" i="48"/>
  <c r="M203" i="48"/>
  <c r="K203" i="48"/>
  <c r="I203" i="48"/>
  <c r="G203" i="48"/>
  <c r="E203" i="48"/>
  <c r="C203" i="48"/>
  <c r="B203" i="48"/>
  <c r="AH202" i="48"/>
  <c r="AG202" i="48"/>
  <c r="AF202" i="48"/>
  <c r="AD202" i="48"/>
  <c r="AC202" i="48"/>
  <c r="AB202" i="48"/>
  <c r="Z202" i="48"/>
  <c r="X202" i="48"/>
  <c r="M202" i="48"/>
  <c r="K202" i="48"/>
  <c r="I202" i="48"/>
  <c r="G202" i="48"/>
  <c r="E202" i="48"/>
  <c r="C202" i="48"/>
  <c r="B202" i="48"/>
  <c r="AH201" i="48"/>
  <c r="AG201" i="48"/>
  <c r="AF201" i="48"/>
  <c r="AD201" i="48"/>
  <c r="AC201" i="48"/>
  <c r="AB201" i="48"/>
  <c r="Z201" i="48"/>
  <c r="X201" i="48"/>
  <c r="M201" i="48"/>
  <c r="K201" i="48"/>
  <c r="I201" i="48"/>
  <c r="G201" i="48"/>
  <c r="E201" i="48"/>
  <c r="C201" i="48"/>
  <c r="B201" i="48"/>
  <c r="AH200" i="48"/>
  <c r="AG200" i="48"/>
  <c r="AF200" i="48"/>
  <c r="AD200" i="48"/>
  <c r="AC200" i="48"/>
  <c r="AB200" i="48"/>
  <c r="Z200" i="48"/>
  <c r="X200" i="48"/>
  <c r="M200" i="48"/>
  <c r="K200" i="48"/>
  <c r="I200" i="48"/>
  <c r="G200" i="48"/>
  <c r="E200" i="48"/>
  <c r="C200" i="48"/>
  <c r="B200" i="48"/>
  <c r="AH199" i="48"/>
  <c r="AG199" i="48"/>
  <c r="AF199" i="48"/>
  <c r="AD199" i="48"/>
  <c r="AC199" i="48"/>
  <c r="AB199" i="48"/>
  <c r="Z199" i="48"/>
  <c r="X199" i="48"/>
  <c r="M199" i="48"/>
  <c r="K199" i="48"/>
  <c r="I199" i="48"/>
  <c r="G199" i="48"/>
  <c r="E199" i="48"/>
  <c r="C199" i="48"/>
  <c r="B199" i="48"/>
  <c r="AH198" i="48"/>
  <c r="AG198" i="48"/>
  <c r="AF198" i="48"/>
  <c r="AD198" i="48"/>
  <c r="AC198" i="48"/>
  <c r="AB198" i="48"/>
  <c r="Z198" i="48"/>
  <c r="X198" i="48"/>
  <c r="M198" i="48"/>
  <c r="K198" i="48"/>
  <c r="I198" i="48"/>
  <c r="G198" i="48"/>
  <c r="E198" i="48"/>
  <c r="C198" i="48"/>
  <c r="B198" i="48"/>
  <c r="AH197" i="48"/>
  <c r="AG197" i="48"/>
  <c r="AF197" i="48"/>
  <c r="AD197" i="48"/>
  <c r="AC197" i="48"/>
  <c r="AB197" i="48"/>
  <c r="Z197" i="48"/>
  <c r="X197" i="48"/>
  <c r="M197" i="48"/>
  <c r="K197" i="48"/>
  <c r="I197" i="48"/>
  <c r="G197" i="48"/>
  <c r="E197" i="48"/>
  <c r="C197" i="48"/>
  <c r="B197" i="48"/>
  <c r="AH196" i="48"/>
  <c r="AG196" i="48"/>
  <c r="AF196" i="48"/>
  <c r="AD196" i="48"/>
  <c r="AC196" i="48"/>
  <c r="AB196" i="48"/>
  <c r="Z196" i="48"/>
  <c r="X196" i="48"/>
  <c r="M196" i="48"/>
  <c r="K196" i="48"/>
  <c r="I196" i="48"/>
  <c r="G196" i="48"/>
  <c r="E196" i="48"/>
  <c r="C196" i="48"/>
  <c r="B196" i="48"/>
  <c r="AH195" i="48"/>
  <c r="AG195" i="48"/>
  <c r="AF195" i="48"/>
  <c r="AD195" i="48"/>
  <c r="AC195" i="48"/>
  <c r="AB195" i="48"/>
  <c r="Z195" i="48"/>
  <c r="X195" i="48"/>
  <c r="M195" i="48"/>
  <c r="N543" i="62" s="1"/>
  <c r="K195" i="48"/>
  <c r="I195" i="48"/>
  <c r="G195" i="48"/>
  <c r="E195" i="48"/>
  <c r="C195" i="48"/>
  <c r="B195" i="48"/>
  <c r="AH194" i="48"/>
  <c r="AG194" i="48"/>
  <c r="AF194" i="48"/>
  <c r="AD194" i="48"/>
  <c r="AC194" i="48"/>
  <c r="AB194" i="48"/>
  <c r="Z194" i="48"/>
  <c r="X194" i="48"/>
  <c r="M194" i="48"/>
  <c r="K194" i="48"/>
  <c r="I194" i="48"/>
  <c r="G194" i="48"/>
  <c r="E194" i="48"/>
  <c r="C194" i="48"/>
  <c r="B194" i="48"/>
  <c r="AH193" i="48"/>
  <c r="AG193" i="48"/>
  <c r="AF193" i="48"/>
  <c r="AD193" i="48"/>
  <c r="AC193" i="48"/>
  <c r="AB193" i="48"/>
  <c r="Z193" i="48"/>
  <c r="X193" i="48"/>
  <c r="M193" i="48"/>
  <c r="K193" i="48"/>
  <c r="I193" i="48"/>
  <c r="G193" i="48"/>
  <c r="E193" i="48"/>
  <c r="C193" i="48"/>
  <c r="B193" i="48"/>
  <c r="AH192" i="48"/>
  <c r="AG192" i="48"/>
  <c r="AF192" i="48"/>
  <c r="AD192" i="48"/>
  <c r="AC192" i="48"/>
  <c r="AB192" i="48"/>
  <c r="Z192" i="48"/>
  <c r="X192" i="48"/>
  <c r="M192" i="48"/>
  <c r="K192" i="48"/>
  <c r="I192" i="48"/>
  <c r="G192" i="48"/>
  <c r="E192" i="48"/>
  <c r="C192" i="48"/>
  <c r="B192" i="48"/>
  <c r="AH191" i="48"/>
  <c r="AG191" i="48"/>
  <c r="AF191" i="48"/>
  <c r="AD191" i="48"/>
  <c r="AC191" i="48"/>
  <c r="AB191" i="48"/>
  <c r="Z191" i="48"/>
  <c r="X191" i="48"/>
  <c r="M191" i="48"/>
  <c r="K191" i="48"/>
  <c r="I191" i="48"/>
  <c r="G191" i="48"/>
  <c r="E191" i="48"/>
  <c r="C191" i="48"/>
  <c r="B191" i="48"/>
  <c r="AH190" i="48"/>
  <c r="AG190" i="48"/>
  <c r="AF190" i="48"/>
  <c r="AD190" i="48"/>
  <c r="AC190" i="48"/>
  <c r="AB190" i="48"/>
  <c r="Z190" i="48"/>
  <c r="X190" i="48"/>
  <c r="M190" i="48"/>
  <c r="K190" i="48"/>
  <c r="I190" i="48"/>
  <c r="G190" i="48"/>
  <c r="E190" i="48"/>
  <c r="C190" i="48"/>
  <c r="B190" i="48"/>
  <c r="AH189" i="48"/>
  <c r="AG189" i="48"/>
  <c r="AF189" i="48"/>
  <c r="AD189" i="48"/>
  <c r="AC189" i="48"/>
  <c r="AB189" i="48"/>
  <c r="Z189" i="48"/>
  <c r="X189" i="48"/>
  <c r="M189" i="48"/>
  <c r="K189" i="48"/>
  <c r="I189" i="48"/>
  <c r="G189" i="48"/>
  <c r="E189" i="48"/>
  <c r="C189" i="48"/>
  <c r="B189" i="48"/>
  <c r="AH188" i="48"/>
  <c r="AG188" i="48"/>
  <c r="AF188" i="48"/>
  <c r="AD188" i="48"/>
  <c r="AC188" i="48"/>
  <c r="AB188" i="48"/>
  <c r="Z188" i="48"/>
  <c r="X188" i="48"/>
  <c r="M188" i="48"/>
  <c r="K188" i="48"/>
  <c r="I188" i="48"/>
  <c r="G188" i="48"/>
  <c r="E188" i="48"/>
  <c r="C188" i="48"/>
  <c r="B188" i="48"/>
  <c r="AH187" i="48"/>
  <c r="AG187" i="48"/>
  <c r="AF187" i="48"/>
  <c r="AD187" i="48"/>
  <c r="AC187" i="48"/>
  <c r="AB187" i="48"/>
  <c r="Z187" i="48"/>
  <c r="X187" i="48"/>
  <c r="M187" i="48"/>
  <c r="K187" i="48"/>
  <c r="I187" i="48"/>
  <c r="G187" i="48"/>
  <c r="E187" i="48"/>
  <c r="C187" i="48"/>
  <c r="B187" i="48"/>
  <c r="AH186" i="48"/>
  <c r="AG186" i="48"/>
  <c r="AF186" i="48"/>
  <c r="AD186" i="48"/>
  <c r="AC186" i="48"/>
  <c r="AB186" i="48"/>
  <c r="Z186" i="48"/>
  <c r="X186" i="48"/>
  <c r="M186" i="48"/>
  <c r="K186" i="48"/>
  <c r="I186" i="48"/>
  <c r="G186" i="48"/>
  <c r="E186" i="48"/>
  <c r="C186" i="48"/>
  <c r="B186" i="48"/>
  <c r="AH185" i="48"/>
  <c r="AG185" i="48"/>
  <c r="AF185" i="48"/>
  <c r="AD185" i="48"/>
  <c r="AC185" i="48"/>
  <c r="AB185" i="48"/>
  <c r="Z185" i="48"/>
  <c r="X185" i="48"/>
  <c r="M185" i="48"/>
  <c r="K185" i="48"/>
  <c r="I185" i="48"/>
  <c r="G185" i="48"/>
  <c r="E185" i="48"/>
  <c r="C185" i="48"/>
  <c r="B185" i="48"/>
  <c r="AH184" i="48"/>
  <c r="AG184" i="48"/>
  <c r="AF184" i="48"/>
  <c r="AD184" i="48"/>
  <c r="AC184" i="48"/>
  <c r="AB184" i="48"/>
  <c r="Z184" i="48"/>
  <c r="X184" i="48"/>
  <c r="M184" i="48"/>
  <c r="K184" i="48"/>
  <c r="I184" i="48"/>
  <c r="G184" i="48"/>
  <c r="E184" i="48"/>
  <c r="C184" i="48"/>
  <c r="B184" i="48"/>
  <c r="AH183" i="48"/>
  <c r="AG183" i="48"/>
  <c r="AF183" i="48"/>
  <c r="AD183" i="48"/>
  <c r="AC183" i="48"/>
  <c r="AB183" i="48"/>
  <c r="Z183" i="48"/>
  <c r="X183" i="48"/>
  <c r="M183" i="48"/>
  <c r="K183" i="48"/>
  <c r="I183" i="48"/>
  <c r="G183" i="48"/>
  <c r="E183" i="48"/>
  <c r="C183" i="48"/>
  <c r="B183" i="48"/>
  <c r="AH182" i="48"/>
  <c r="AG182" i="48"/>
  <c r="AF182" i="48"/>
  <c r="AD182" i="48"/>
  <c r="AC182" i="48"/>
  <c r="AB182" i="48"/>
  <c r="Z182" i="48"/>
  <c r="X182" i="48"/>
  <c r="M182" i="48"/>
  <c r="K182" i="48"/>
  <c r="I182" i="48"/>
  <c r="G182" i="48"/>
  <c r="E182" i="48"/>
  <c r="C182" i="48"/>
  <c r="B182" i="48"/>
  <c r="AH181" i="48"/>
  <c r="AG181" i="48"/>
  <c r="AF181" i="48"/>
  <c r="AD181" i="48"/>
  <c r="AC181" i="48"/>
  <c r="AB181" i="48"/>
  <c r="Z181" i="48"/>
  <c r="X181" i="48"/>
  <c r="M181" i="48"/>
  <c r="K181" i="48"/>
  <c r="I181" i="48"/>
  <c r="G181" i="48"/>
  <c r="E181" i="48"/>
  <c r="C181" i="48"/>
  <c r="B181" i="48"/>
  <c r="AH180" i="48"/>
  <c r="AG180" i="48"/>
  <c r="AF180" i="48"/>
  <c r="AD180" i="48"/>
  <c r="AC180" i="48"/>
  <c r="AB180" i="48"/>
  <c r="Z180" i="48"/>
  <c r="X180" i="48"/>
  <c r="M180" i="48"/>
  <c r="K180" i="48"/>
  <c r="I180" i="48"/>
  <c r="G180" i="48"/>
  <c r="E180" i="48"/>
  <c r="C180" i="48"/>
  <c r="B180" i="48"/>
  <c r="AH179" i="48"/>
  <c r="AG179" i="48"/>
  <c r="AF179" i="48"/>
  <c r="AD179" i="48"/>
  <c r="AC179" i="48"/>
  <c r="AB179" i="48"/>
  <c r="Z179" i="48"/>
  <c r="X179" i="48"/>
  <c r="M179" i="48"/>
  <c r="K179" i="48"/>
  <c r="I179" i="48"/>
  <c r="G179" i="48"/>
  <c r="E179" i="48"/>
  <c r="C179" i="48"/>
  <c r="B179" i="48"/>
  <c r="AH178" i="48"/>
  <c r="AG178" i="48"/>
  <c r="AF178" i="48"/>
  <c r="AD178" i="48"/>
  <c r="AC178" i="48"/>
  <c r="AB178" i="48"/>
  <c r="Z178" i="48"/>
  <c r="X178" i="48"/>
  <c r="M178" i="48"/>
  <c r="K178" i="48"/>
  <c r="I178" i="48"/>
  <c r="G178" i="48"/>
  <c r="E178" i="48"/>
  <c r="C178" i="48"/>
  <c r="B178" i="48"/>
  <c r="AH177" i="48"/>
  <c r="AG177" i="48"/>
  <c r="AF177" i="48"/>
  <c r="AD177" i="48"/>
  <c r="AC177" i="48"/>
  <c r="AB177" i="48"/>
  <c r="Z177" i="48"/>
  <c r="X177" i="48"/>
  <c r="M177" i="48"/>
  <c r="K177" i="48"/>
  <c r="I177" i="48"/>
  <c r="G177" i="48"/>
  <c r="E177" i="48"/>
  <c r="C177" i="48"/>
  <c r="B177" i="48"/>
  <c r="AH176" i="48"/>
  <c r="AG176" i="48"/>
  <c r="AF176" i="48"/>
  <c r="AD176" i="48"/>
  <c r="AC176" i="48"/>
  <c r="AB176" i="48"/>
  <c r="Z176" i="48"/>
  <c r="X176" i="48"/>
  <c r="M176" i="48"/>
  <c r="K176" i="48"/>
  <c r="I176" i="48"/>
  <c r="G176" i="48"/>
  <c r="E176" i="48"/>
  <c r="C176" i="48"/>
  <c r="B176" i="48"/>
  <c r="AH175" i="48"/>
  <c r="AG175" i="48"/>
  <c r="AF175" i="48"/>
  <c r="AD175" i="48"/>
  <c r="AC175" i="48"/>
  <c r="AB175" i="48"/>
  <c r="Z175" i="48"/>
  <c r="X175" i="48"/>
  <c r="M175" i="48"/>
  <c r="K175" i="48"/>
  <c r="I175" i="48"/>
  <c r="G175" i="48"/>
  <c r="E175" i="48"/>
  <c r="C175" i="48"/>
  <c r="B175" i="48"/>
  <c r="AH174" i="48"/>
  <c r="AG174" i="48"/>
  <c r="AF174" i="48"/>
  <c r="AD174" i="48"/>
  <c r="AC174" i="48"/>
  <c r="AB174" i="48"/>
  <c r="Z174" i="48"/>
  <c r="X174" i="48"/>
  <c r="M174" i="48"/>
  <c r="K174" i="48"/>
  <c r="I174" i="48"/>
  <c r="G174" i="48"/>
  <c r="E174" i="48"/>
  <c r="C174" i="48"/>
  <c r="B174" i="48"/>
  <c r="AH173" i="48"/>
  <c r="AG173" i="48"/>
  <c r="AF173" i="48"/>
  <c r="AD173" i="48"/>
  <c r="AC173" i="48"/>
  <c r="AB173" i="48"/>
  <c r="Z173" i="48"/>
  <c r="X173" i="48"/>
  <c r="M173" i="48"/>
  <c r="K173" i="48"/>
  <c r="I173" i="48"/>
  <c r="G173" i="48"/>
  <c r="E173" i="48"/>
  <c r="C173" i="48"/>
  <c r="B173" i="48"/>
  <c r="AH172" i="48"/>
  <c r="AG172" i="48"/>
  <c r="AF172" i="48"/>
  <c r="AD172" i="48"/>
  <c r="AC172" i="48"/>
  <c r="AB172" i="48"/>
  <c r="Z172" i="48"/>
  <c r="X172" i="48"/>
  <c r="M172" i="48"/>
  <c r="K172" i="48"/>
  <c r="I172" i="48"/>
  <c r="G172" i="48"/>
  <c r="E172" i="48"/>
  <c r="C172" i="48"/>
  <c r="B172" i="48"/>
  <c r="AH171" i="48"/>
  <c r="AG171" i="48"/>
  <c r="AF171" i="48"/>
  <c r="AD171" i="48"/>
  <c r="AC171" i="48"/>
  <c r="AB171" i="48"/>
  <c r="Z171" i="48"/>
  <c r="X171" i="48"/>
  <c r="M171" i="48"/>
  <c r="K171" i="48"/>
  <c r="I171" i="48"/>
  <c r="G171" i="48"/>
  <c r="E171" i="48"/>
  <c r="C171" i="48"/>
  <c r="B171" i="48"/>
  <c r="AH170" i="48"/>
  <c r="AG170" i="48"/>
  <c r="AF170" i="48"/>
  <c r="AD170" i="48"/>
  <c r="AC170" i="48"/>
  <c r="AB170" i="48"/>
  <c r="Z170" i="48"/>
  <c r="X170" i="48"/>
  <c r="M170" i="48"/>
  <c r="K170" i="48"/>
  <c r="I170" i="48"/>
  <c r="G170" i="48"/>
  <c r="E170" i="48"/>
  <c r="C170" i="48"/>
  <c r="B170" i="48"/>
  <c r="AH169" i="48"/>
  <c r="AG169" i="48"/>
  <c r="AF169" i="48"/>
  <c r="AD169" i="48"/>
  <c r="AC169" i="48"/>
  <c r="AB169" i="48"/>
  <c r="Z169" i="48"/>
  <c r="X169" i="48"/>
  <c r="M169" i="48"/>
  <c r="K169" i="48"/>
  <c r="I169" i="48"/>
  <c r="G169" i="48"/>
  <c r="E169" i="48"/>
  <c r="C169" i="48"/>
  <c r="B169" i="48"/>
  <c r="AH168" i="48"/>
  <c r="AG168" i="48"/>
  <c r="AF168" i="48"/>
  <c r="AD168" i="48"/>
  <c r="AC168" i="48"/>
  <c r="AB168" i="48"/>
  <c r="Z168" i="48"/>
  <c r="X168" i="48"/>
  <c r="M168" i="48"/>
  <c r="K168" i="48"/>
  <c r="I168" i="48"/>
  <c r="G168" i="48"/>
  <c r="E168" i="48"/>
  <c r="C168" i="48"/>
  <c r="B168" i="48"/>
  <c r="AH167" i="48"/>
  <c r="AG167" i="48"/>
  <c r="AF167" i="48"/>
  <c r="AD167" i="48"/>
  <c r="AC167" i="48"/>
  <c r="AB167" i="48"/>
  <c r="Z167" i="48"/>
  <c r="X167" i="48"/>
  <c r="M167" i="48"/>
  <c r="K167" i="48"/>
  <c r="I167" i="48"/>
  <c r="G167" i="48"/>
  <c r="E167" i="48"/>
  <c r="C167" i="48"/>
  <c r="B167" i="48"/>
  <c r="AH166" i="48"/>
  <c r="AG166" i="48"/>
  <c r="AF166" i="48"/>
  <c r="AD166" i="48"/>
  <c r="AC166" i="48"/>
  <c r="AB166" i="48"/>
  <c r="Z166" i="48"/>
  <c r="X166" i="48"/>
  <c r="M166" i="48"/>
  <c r="K166" i="48"/>
  <c r="I166" i="48"/>
  <c r="G166" i="48"/>
  <c r="E166" i="48"/>
  <c r="C166" i="48"/>
  <c r="B166" i="48"/>
  <c r="AH165" i="48"/>
  <c r="AG165" i="48"/>
  <c r="AF165" i="48"/>
  <c r="AD165" i="48"/>
  <c r="AC165" i="48"/>
  <c r="AB165" i="48"/>
  <c r="Z165" i="48"/>
  <c r="X165" i="48"/>
  <c r="M165" i="48"/>
  <c r="K165" i="48"/>
  <c r="I165" i="48"/>
  <c r="G165" i="48"/>
  <c r="E165" i="48"/>
  <c r="C165" i="48"/>
  <c r="B165" i="48"/>
  <c r="AH164" i="48"/>
  <c r="AG164" i="48"/>
  <c r="AF164" i="48"/>
  <c r="AD164" i="48"/>
  <c r="AC164" i="48"/>
  <c r="AB164" i="48"/>
  <c r="Z164" i="48"/>
  <c r="X164" i="48"/>
  <c r="M164" i="48"/>
  <c r="K164" i="48"/>
  <c r="I164" i="48"/>
  <c r="G164" i="48"/>
  <c r="E164" i="48"/>
  <c r="C164" i="48"/>
  <c r="B164" i="48"/>
  <c r="AH163" i="48"/>
  <c r="AG163" i="48"/>
  <c r="AF163" i="48"/>
  <c r="AD163" i="48"/>
  <c r="AC163" i="48"/>
  <c r="AB163" i="48"/>
  <c r="Z163" i="48"/>
  <c r="X163" i="48"/>
  <c r="M163" i="48"/>
  <c r="K163" i="48"/>
  <c r="I163" i="48"/>
  <c r="G163" i="48"/>
  <c r="E163" i="48"/>
  <c r="C163" i="48"/>
  <c r="B163" i="48"/>
  <c r="AH162" i="48"/>
  <c r="AG162" i="48"/>
  <c r="AF162" i="48"/>
  <c r="AD162" i="48"/>
  <c r="AC162" i="48"/>
  <c r="AB162" i="48"/>
  <c r="Z162" i="48"/>
  <c r="X162" i="48"/>
  <c r="M162" i="48"/>
  <c r="N515" i="62" s="1"/>
  <c r="K162" i="48"/>
  <c r="I162" i="48"/>
  <c r="G162" i="48"/>
  <c r="E162" i="48"/>
  <c r="C162" i="48"/>
  <c r="B162" i="48"/>
  <c r="AH161" i="48"/>
  <c r="AG161" i="48"/>
  <c r="AF161" i="48"/>
  <c r="AD161" i="48"/>
  <c r="AC161" i="48"/>
  <c r="AB161" i="48"/>
  <c r="Z161" i="48"/>
  <c r="X161" i="48"/>
  <c r="M161" i="48"/>
  <c r="K161" i="48"/>
  <c r="I161" i="48"/>
  <c r="G161" i="48"/>
  <c r="E161" i="48"/>
  <c r="C161" i="48"/>
  <c r="B161" i="48"/>
  <c r="AH160" i="48"/>
  <c r="AG160" i="48"/>
  <c r="AF160" i="48"/>
  <c r="AD160" i="48"/>
  <c r="AC160" i="48"/>
  <c r="AB160" i="48"/>
  <c r="Z160" i="48"/>
  <c r="X160" i="48"/>
  <c r="M160" i="48"/>
  <c r="K160" i="48"/>
  <c r="I160" i="48"/>
  <c r="G160" i="48"/>
  <c r="E160" i="48"/>
  <c r="C160" i="48"/>
  <c r="B160" i="48"/>
  <c r="AH159" i="48"/>
  <c r="AG159" i="48"/>
  <c r="AF159" i="48"/>
  <c r="AD159" i="48"/>
  <c r="AC159" i="48"/>
  <c r="AB159" i="48"/>
  <c r="Z159" i="48"/>
  <c r="X159" i="48"/>
  <c r="M159" i="48"/>
  <c r="K159" i="48"/>
  <c r="I159" i="48"/>
  <c r="G159" i="48"/>
  <c r="E159" i="48"/>
  <c r="C159" i="48"/>
  <c r="B159" i="48"/>
  <c r="AH158" i="48"/>
  <c r="AG158" i="48"/>
  <c r="AF158" i="48"/>
  <c r="AD158" i="48"/>
  <c r="AC158" i="48"/>
  <c r="AB158" i="48"/>
  <c r="Z158" i="48"/>
  <c r="X158" i="48"/>
  <c r="M158" i="48"/>
  <c r="K158" i="48"/>
  <c r="I158" i="48"/>
  <c r="G158" i="48"/>
  <c r="E158" i="48"/>
  <c r="C158" i="48"/>
  <c r="B158" i="48"/>
  <c r="AH157" i="48"/>
  <c r="AG157" i="48"/>
  <c r="AF157" i="48"/>
  <c r="AD157" i="48"/>
  <c r="AC157" i="48"/>
  <c r="AB157" i="48"/>
  <c r="Z157" i="48"/>
  <c r="X157" i="48"/>
  <c r="M157" i="48"/>
  <c r="K157" i="48"/>
  <c r="I157" i="48"/>
  <c r="G157" i="48"/>
  <c r="E157" i="48"/>
  <c r="C157" i="48"/>
  <c r="B157" i="48"/>
  <c r="AH156" i="48"/>
  <c r="AG156" i="48"/>
  <c r="AF156" i="48"/>
  <c r="AD156" i="48"/>
  <c r="AC156" i="48"/>
  <c r="AB156" i="48"/>
  <c r="Z156" i="48"/>
  <c r="X156" i="48"/>
  <c r="M156" i="48"/>
  <c r="K156" i="48"/>
  <c r="I156" i="48"/>
  <c r="G156" i="48"/>
  <c r="E156" i="48"/>
  <c r="C156" i="48"/>
  <c r="B156" i="48"/>
  <c r="AH155" i="48"/>
  <c r="AG155" i="48"/>
  <c r="AF155" i="48"/>
  <c r="AD155" i="48"/>
  <c r="AC155" i="48"/>
  <c r="AB155" i="48"/>
  <c r="Z155" i="48"/>
  <c r="X155" i="48"/>
  <c r="M155" i="48"/>
  <c r="K155" i="48"/>
  <c r="I155" i="48"/>
  <c r="G155" i="48"/>
  <c r="E155" i="48"/>
  <c r="C155" i="48"/>
  <c r="B155" i="48"/>
  <c r="AH154" i="48"/>
  <c r="AG154" i="48"/>
  <c r="AF154" i="48"/>
  <c r="AD154" i="48"/>
  <c r="AC154" i="48"/>
  <c r="AB154" i="48"/>
  <c r="Z154" i="48"/>
  <c r="X154" i="48"/>
  <c r="M154" i="48"/>
  <c r="K154" i="48"/>
  <c r="I154" i="48"/>
  <c r="G154" i="48"/>
  <c r="E154" i="48"/>
  <c r="C154" i="48"/>
  <c r="B154" i="48"/>
  <c r="AH153" i="48"/>
  <c r="AG153" i="48"/>
  <c r="AF153" i="48"/>
  <c r="AD153" i="48"/>
  <c r="AC153" i="48"/>
  <c r="AB153" i="48"/>
  <c r="Z153" i="48"/>
  <c r="X153" i="48"/>
  <c r="M153" i="48"/>
  <c r="K153" i="48"/>
  <c r="I153" i="48"/>
  <c r="G153" i="48"/>
  <c r="E153" i="48"/>
  <c r="C153" i="48"/>
  <c r="B153" i="48"/>
  <c r="AH152" i="48"/>
  <c r="AG152" i="48"/>
  <c r="AF152" i="48"/>
  <c r="AD152" i="48"/>
  <c r="AC152" i="48"/>
  <c r="AB152" i="48"/>
  <c r="Z152" i="48"/>
  <c r="X152" i="48"/>
  <c r="M152" i="48"/>
  <c r="K152" i="48"/>
  <c r="I152" i="48"/>
  <c r="G152" i="48"/>
  <c r="E152" i="48"/>
  <c r="C152" i="48"/>
  <c r="B152" i="48"/>
  <c r="AH151" i="48"/>
  <c r="AG151" i="48"/>
  <c r="AF151" i="48"/>
  <c r="AD151" i="48"/>
  <c r="AC151" i="48"/>
  <c r="AB151" i="48"/>
  <c r="Z151" i="48"/>
  <c r="X151" i="48"/>
  <c r="M151" i="48"/>
  <c r="K151" i="48"/>
  <c r="I151" i="48"/>
  <c r="G151" i="48"/>
  <c r="E151" i="48"/>
  <c r="C151" i="48"/>
  <c r="B151" i="48"/>
  <c r="AH150" i="48"/>
  <c r="AG150" i="48"/>
  <c r="AF150" i="48"/>
  <c r="AD150" i="48"/>
  <c r="AC150" i="48"/>
  <c r="AB150" i="48"/>
  <c r="Z150" i="48"/>
  <c r="X150" i="48"/>
  <c r="M150" i="48"/>
  <c r="K150" i="48"/>
  <c r="I150" i="48"/>
  <c r="G150" i="48"/>
  <c r="E150" i="48"/>
  <c r="C150" i="48"/>
  <c r="B150" i="48"/>
  <c r="AH149" i="48"/>
  <c r="AG149" i="48"/>
  <c r="AF149" i="48"/>
  <c r="AD149" i="48"/>
  <c r="AC149" i="48"/>
  <c r="AB149" i="48"/>
  <c r="Z149" i="48"/>
  <c r="X149" i="48"/>
  <c r="M149" i="48"/>
  <c r="K149" i="48"/>
  <c r="I149" i="48"/>
  <c r="G149" i="48"/>
  <c r="E149" i="48"/>
  <c r="C149" i="48"/>
  <c r="B149" i="48"/>
  <c r="AH148" i="48"/>
  <c r="AG148" i="48"/>
  <c r="AF148" i="48"/>
  <c r="AD148" i="48"/>
  <c r="AC148" i="48"/>
  <c r="AB148" i="48"/>
  <c r="Z148" i="48"/>
  <c r="X148" i="48"/>
  <c r="M148" i="48"/>
  <c r="K148" i="48"/>
  <c r="I148" i="48"/>
  <c r="G148" i="48"/>
  <c r="E148" i="48"/>
  <c r="C148" i="48"/>
  <c r="B148" i="48"/>
  <c r="AH147" i="48"/>
  <c r="AG147" i="48"/>
  <c r="AF147" i="48"/>
  <c r="AD147" i="48"/>
  <c r="AC147" i="48"/>
  <c r="AB147" i="48"/>
  <c r="Z147" i="48"/>
  <c r="X147" i="48"/>
  <c r="M147" i="48"/>
  <c r="K147" i="48"/>
  <c r="I147" i="48"/>
  <c r="G147" i="48"/>
  <c r="E147" i="48"/>
  <c r="C147" i="48"/>
  <c r="B147" i="48"/>
  <c r="AH146" i="48"/>
  <c r="AG146" i="48"/>
  <c r="AF146" i="48"/>
  <c r="AD146" i="48"/>
  <c r="AC146" i="48"/>
  <c r="AB146" i="48"/>
  <c r="Z146" i="48"/>
  <c r="X146" i="48"/>
  <c r="M146" i="48"/>
  <c r="K146" i="48"/>
  <c r="I146" i="48"/>
  <c r="G146" i="48"/>
  <c r="E146" i="48"/>
  <c r="C146" i="48"/>
  <c r="B146" i="48"/>
  <c r="AH145" i="48"/>
  <c r="AG145" i="48"/>
  <c r="AF145" i="48"/>
  <c r="AD145" i="48"/>
  <c r="AC145" i="48"/>
  <c r="AB145" i="48"/>
  <c r="Z145" i="48"/>
  <c r="X145" i="48"/>
  <c r="M145" i="48"/>
  <c r="K145" i="48"/>
  <c r="I145" i="48"/>
  <c r="G145" i="48"/>
  <c r="E145" i="48"/>
  <c r="C145" i="48"/>
  <c r="B145" i="48"/>
  <c r="AH144" i="48"/>
  <c r="AG144" i="48"/>
  <c r="AF144" i="48"/>
  <c r="AD144" i="48"/>
  <c r="AC144" i="48"/>
  <c r="AB144" i="48"/>
  <c r="Z144" i="48"/>
  <c r="X144" i="48"/>
  <c r="M144" i="48"/>
  <c r="K144" i="48"/>
  <c r="I144" i="48"/>
  <c r="G144" i="48"/>
  <c r="E144" i="48"/>
  <c r="C144" i="48"/>
  <c r="AD177" i="86" s="1"/>
  <c r="B144" i="48"/>
  <c r="AH143" i="48"/>
  <c r="AG143" i="48"/>
  <c r="AF143" i="48"/>
  <c r="AD143" i="48"/>
  <c r="AC143" i="48"/>
  <c r="AB143" i="48"/>
  <c r="Z143" i="48"/>
  <c r="X143" i="48"/>
  <c r="M143" i="48"/>
  <c r="K143" i="48"/>
  <c r="I143" i="48"/>
  <c r="G143" i="48"/>
  <c r="E143" i="48"/>
  <c r="C143" i="48"/>
  <c r="B143" i="48"/>
  <c r="AH142" i="48"/>
  <c r="AG142" i="48"/>
  <c r="AF142" i="48"/>
  <c r="AD142" i="48"/>
  <c r="AC142" i="48"/>
  <c r="AB142" i="48"/>
  <c r="Z142" i="48"/>
  <c r="X142" i="48"/>
  <c r="M142" i="48"/>
  <c r="K142" i="48"/>
  <c r="I142" i="48"/>
  <c r="G142" i="48"/>
  <c r="E142" i="48"/>
  <c r="C142" i="48"/>
  <c r="B142" i="48"/>
  <c r="AH141" i="48"/>
  <c r="AG141" i="48"/>
  <c r="AF141" i="48"/>
  <c r="AD141" i="48"/>
  <c r="AC141" i="48"/>
  <c r="AB141" i="48"/>
  <c r="Z141" i="48"/>
  <c r="X141" i="48"/>
  <c r="M141" i="48"/>
  <c r="K141" i="48"/>
  <c r="I141" i="48"/>
  <c r="G141" i="48"/>
  <c r="E141" i="48"/>
  <c r="C141" i="48"/>
  <c r="B141" i="48"/>
  <c r="AH140" i="48"/>
  <c r="AG140" i="48"/>
  <c r="AF140" i="48"/>
  <c r="AD140" i="48"/>
  <c r="AC140" i="48"/>
  <c r="AB140" i="48"/>
  <c r="Z140" i="48"/>
  <c r="X140" i="48"/>
  <c r="M140" i="48"/>
  <c r="K140" i="48"/>
  <c r="I140" i="48"/>
  <c r="G140" i="48"/>
  <c r="E140" i="48"/>
  <c r="C140" i="48"/>
  <c r="B140" i="48"/>
  <c r="AH139" i="48"/>
  <c r="AG139" i="48"/>
  <c r="AF139" i="48"/>
  <c r="AD139" i="48"/>
  <c r="AC139" i="48"/>
  <c r="AB139" i="48"/>
  <c r="Z139" i="48"/>
  <c r="X139" i="48"/>
  <c r="M139" i="48"/>
  <c r="K139" i="48"/>
  <c r="I139" i="48"/>
  <c r="G139" i="48"/>
  <c r="E139" i="48"/>
  <c r="C139" i="48"/>
  <c r="B139" i="48"/>
  <c r="AH138" i="48"/>
  <c r="AG138" i="48"/>
  <c r="AF138" i="48"/>
  <c r="AD138" i="48"/>
  <c r="AC138" i="48"/>
  <c r="AB138" i="48"/>
  <c r="Z138" i="48"/>
  <c r="X138" i="48"/>
  <c r="M138" i="48"/>
  <c r="K138" i="48"/>
  <c r="I138" i="48"/>
  <c r="G138" i="48"/>
  <c r="E138" i="48"/>
  <c r="C138" i="48"/>
  <c r="B138" i="48"/>
  <c r="AH137" i="48"/>
  <c r="AG137" i="48"/>
  <c r="AF137" i="48"/>
  <c r="AD137" i="48"/>
  <c r="AC137" i="48"/>
  <c r="AB137" i="48"/>
  <c r="Z137" i="48"/>
  <c r="X137" i="48"/>
  <c r="M137" i="48"/>
  <c r="K137" i="48"/>
  <c r="I137" i="48"/>
  <c r="G137" i="48"/>
  <c r="E137" i="48"/>
  <c r="C137" i="48"/>
  <c r="B137" i="48"/>
  <c r="AH136" i="48"/>
  <c r="AG136" i="48"/>
  <c r="AF136" i="48"/>
  <c r="AD136" i="48"/>
  <c r="AC136" i="48"/>
  <c r="AB136" i="48"/>
  <c r="Z136" i="48"/>
  <c r="X136" i="48"/>
  <c r="M136" i="48"/>
  <c r="K136" i="48"/>
  <c r="I136" i="48"/>
  <c r="G136" i="48"/>
  <c r="E136" i="48"/>
  <c r="C136" i="48"/>
  <c r="B136" i="48"/>
  <c r="AH135" i="48"/>
  <c r="AG135" i="48"/>
  <c r="AF135" i="48"/>
  <c r="AD135" i="48"/>
  <c r="AC135" i="48"/>
  <c r="AB135" i="48"/>
  <c r="Z135" i="48"/>
  <c r="X135" i="48"/>
  <c r="M135" i="48"/>
  <c r="P448" i="60" s="1"/>
  <c r="K135" i="48"/>
  <c r="I135" i="48"/>
  <c r="G135" i="48"/>
  <c r="E135" i="48"/>
  <c r="C135" i="48"/>
  <c r="B135" i="48"/>
  <c r="AH134" i="48"/>
  <c r="AG134" i="48"/>
  <c r="AF134" i="48"/>
  <c r="AD134" i="48"/>
  <c r="AC134" i="48"/>
  <c r="AB134" i="48"/>
  <c r="Z134" i="48"/>
  <c r="X134" i="48"/>
  <c r="M134" i="48"/>
  <c r="K134" i="48"/>
  <c r="I134" i="48"/>
  <c r="G134" i="48"/>
  <c r="E134" i="48"/>
  <c r="C134" i="48"/>
  <c r="B134" i="48"/>
  <c r="AH133" i="48"/>
  <c r="AG133" i="48"/>
  <c r="AF133" i="48"/>
  <c r="AD133" i="48"/>
  <c r="AC133" i="48"/>
  <c r="AB133" i="48"/>
  <c r="Z133" i="48"/>
  <c r="X133" i="48"/>
  <c r="M133" i="48"/>
  <c r="K133" i="48"/>
  <c r="I133" i="48"/>
  <c r="G133" i="48"/>
  <c r="E133" i="48"/>
  <c r="C133" i="48"/>
  <c r="B133" i="48"/>
  <c r="AH132" i="48"/>
  <c r="AG132" i="48"/>
  <c r="AF132" i="48"/>
  <c r="AD132" i="48"/>
  <c r="AC132" i="48"/>
  <c r="AB132" i="48"/>
  <c r="Z132" i="48"/>
  <c r="X132" i="48"/>
  <c r="M132" i="48"/>
  <c r="K132" i="48"/>
  <c r="I132" i="48"/>
  <c r="G132" i="48"/>
  <c r="E132" i="48"/>
  <c r="C132" i="48"/>
  <c r="B132" i="48"/>
  <c r="AH131" i="48"/>
  <c r="AG131" i="48"/>
  <c r="AF131" i="48"/>
  <c r="AD131" i="48"/>
  <c r="AC131" i="48"/>
  <c r="AB131" i="48"/>
  <c r="Z131" i="48"/>
  <c r="X131" i="48"/>
  <c r="M131" i="48"/>
  <c r="K131" i="48"/>
  <c r="I131" i="48"/>
  <c r="G131" i="48"/>
  <c r="E131" i="48"/>
  <c r="C131" i="48"/>
  <c r="B131" i="48"/>
  <c r="AH130" i="48"/>
  <c r="AG130" i="48"/>
  <c r="AF130" i="48"/>
  <c r="AD130" i="48"/>
  <c r="AC130" i="48"/>
  <c r="AB130" i="48"/>
  <c r="Z130" i="48"/>
  <c r="X130" i="48"/>
  <c r="M130" i="48"/>
  <c r="K130" i="48"/>
  <c r="I130" i="48"/>
  <c r="G130" i="48"/>
  <c r="E130" i="48"/>
  <c r="C130" i="48"/>
  <c r="B130" i="48"/>
  <c r="AH129" i="48"/>
  <c r="AG129" i="48"/>
  <c r="AF129" i="48"/>
  <c r="AD129" i="48"/>
  <c r="AC129" i="48"/>
  <c r="AB129" i="48"/>
  <c r="Z129" i="48"/>
  <c r="X129" i="48"/>
  <c r="M129" i="48"/>
  <c r="N487" i="62" s="1"/>
  <c r="K129" i="48"/>
  <c r="I129" i="48"/>
  <c r="G129" i="48"/>
  <c r="E129" i="48"/>
  <c r="C129" i="48"/>
  <c r="B129" i="48"/>
  <c r="AH128" i="48"/>
  <c r="AG128" i="48"/>
  <c r="AF128" i="48"/>
  <c r="AD128" i="48"/>
  <c r="AC128" i="48"/>
  <c r="AB128" i="48"/>
  <c r="Z128" i="48"/>
  <c r="X128" i="48"/>
  <c r="M128" i="48"/>
  <c r="K128" i="48"/>
  <c r="I128" i="48"/>
  <c r="G128" i="48"/>
  <c r="E128" i="48"/>
  <c r="C128" i="48"/>
  <c r="B128" i="48"/>
  <c r="AH127" i="48"/>
  <c r="AG127" i="48"/>
  <c r="AF127" i="48"/>
  <c r="AD127" i="48"/>
  <c r="AC127" i="48"/>
  <c r="AB127" i="48"/>
  <c r="Z127" i="48"/>
  <c r="X127" i="48"/>
  <c r="M127" i="48"/>
  <c r="K127" i="48"/>
  <c r="I127" i="48"/>
  <c r="G127" i="48"/>
  <c r="E127" i="48"/>
  <c r="C127" i="48"/>
  <c r="B127" i="48"/>
  <c r="AH126" i="48"/>
  <c r="AG126" i="48"/>
  <c r="AF126" i="48"/>
  <c r="AD126" i="48"/>
  <c r="AC126" i="48"/>
  <c r="AB126" i="48"/>
  <c r="Z126" i="48"/>
  <c r="X126" i="48"/>
  <c r="M126" i="48"/>
  <c r="K126" i="48"/>
  <c r="I126" i="48"/>
  <c r="G126" i="48"/>
  <c r="E126" i="48"/>
  <c r="C126" i="48"/>
  <c r="AD162" i="86" s="1"/>
  <c r="B126" i="48"/>
  <c r="AH125" i="48"/>
  <c r="AG125" i="48"/>
  <c r="AF125" i="48"/>
  <c r="AD125" i="48"/>
  <c r="AC125" i="48"/>
  <c r="AB125" i="48"/>
  <c r="Z125" i="48"/>
  <c r="X125" i="48"/>
  <c r="M125" i="48"/>
  <c r="K125" i="48"/>
  <c r="I125" i="48"/>
  <c r="G125" i="48"/>
  <c r="E125" i="48"/>
  <c r="C125" i="48"/>
  <c r="B125" i="48"/>
  <c r="AH124" i="48"/>
  <c r="AG124" i="48"/>
  <c r="AF124" i="48"/>
  <c r="AD124" i="48"/>
  <c r="AC124" i="48"/>
  <c r="AB124" i="48"/>
  <c r="Z124" i="48"/>
  <c r="X124" i="48"/>
  <c r="M124" i="48"/>
  <c r="K124" i="48"/>
  <c r="I124" i="48"/>
  <c r="G124" i="48"/>
  <c r="E124" i="48"/>
  <c r="C124" i="48"/>
  <c r="B124" i="48"/>
  <c r="AH123" i="48"/>
  <c r="AG123" i="48"/>
  <c r="AF123" i="48"/>
  <c r="AD123" i="48"/>
  <c r="AC123" i="48"/>
  <c r="AB123" i="48"/>
  <c r="Z123" i="48"/>
  <c r="X123" i="48"/>
  <c r="M123" i="48"/>
  <c r="K123" i="48"/>
  <c r="I123" i="48"/>
  <c r="G123" i="48"/>
  <c r="E123" i="48"/>
  <c r="C123" i="48"/>
  <c r="B123" i="48"/>
  <c r="AH122" i="48"/>
  <c r="AG122" i="48"/>
  <c r="AF122" i="48"/>
  <c r="AD122" i="48"/>
  <c r="AC122" i="48"/>
  <c r="AB122" i="48"/>
  <c r="Z122" i="48"/>
  <c r="X122" i="48"/>
  <c r="M122" i="48"/>
  <c r="K122" i="48"/>
  <c r="I122" i="48"/>
  <c r="G122" i="48"/>
  <c r="E122" i="48"/>
  <c r="C122" i="48"/>
  <c r="B122" i="48"/>
  <c r="AH121" i="48"/>
  <c r="AG121" i="48"/>
  <c r="AF121" i="48"/>
  <c r="AD121" i="48"/>
  <c r="AC121" i="48"/>
  <c r="AB121" i="48"/>
  <c r="Z121" i="48"/>
  <c r="X121" i="48"/>
  <c r="M121" i="48"/>
  <c r="K121" i="48"/>
  <c r="I121" i="48"/>
  <c r="G121" i="48"/>
  <c r="E121" i="48"/>
  <c r="C121" i="48"/>
  <c r="B121" i="48"/>
  <c r="AH120" i="48"/>
  <c r="AG120" i="48"/>
  <c r="AF120" i="48"/>
  <c r="AD120" i="48"/>
  <c r="AC120" i="48"/>
  <c r="AB120" i="48"/>
  <c r="Z120" i="48"/>
  <c r="X120" i="48"/>
  <c r="M120" i="48"/>
  <c r="K120" i="48"/>
  <c r="I120" i="48"/>
  <c r="G120" i="48"/>
  <c r="E120" i="48"/>
  <c r="C120" i="48"/>
  <c r="B120" i="48"/>
  <c r="AH119" i="48"/>
  <c r="AG119" i="48"/>
  <c r="AF119" i="48"/>
  <c r="AD119" i="48"/>
  <c r="AC119" i="48"/>
  <c r="AB119" i="48"/>
  <c r="Z119" i="48"/>
  <c r="X119" i="48"/>
  <c r="M119" i="48"/>
  <c r="K119" i="48"/>
  <c r="I119" i="48"/>
  <c r="G119" i="48"/>
  <c r="E119" i="48"/>
  <c r="C119" i="48"/>
  <c r="B119" i="48"/>
  <c r="AH118" i="48"/>
  <c r="AG118" i="48"/>
  <c r="AF118" i="48"/>
  <c r="AD118" i="48"/>
  <c r="AC118" i="48"/>
  <c r="AB118" i="48"/>
  <c r="Z118" i="48"/>
  <c r="X118" i="48"/>
  <c r="M118" i="48"/>
  <c r="K118" i="48"/>
  <c r="I118" i="48"/>
  <c r="G118" i="48"/>
  <c r="E118" i="48"/>
  <c r="C118" i="48"/>
  <c r="B118" i="48"/>
  <c r="AH117" i="48"/>
  <c r="AG117" i="48"/>
  <c r="AF117" i="48"/>
  <c r="AD117" i="48"/>
  <c r="AC117" i="48"/>
  <c r="AB117" i="48"/>
  <c r="Z117" i="48"/>
  <c r="X117" i="48"/>
  <c r="M117" i="48"/>
  <c r="K117" i="48"/>
  <c r="I117" i="48"/>
  <c r="G117" i="48"/>
  <c r="E117" i="48"/>
  <c r="C117" i="48"/>
  <c r="B117" i="48"/>
  <c r="AH116" i="48"/>
  <c r="AG116" i="48"/>
  <c r="AF116" i="48"/>
  <c r="AD116" i="48"/>
  <c r="AC116" i="48"/>
  <c r="AB116" i="48"/>
  <c r="Z116" i="48"/>
  <c r="X116" i="48"/>
  <c r="M116" i="48"/>
  <c r="K116" i="48"/>
  <c r="I116" i="48"/>
  <c r="G116" i="48"/>
  <c r="E116" i="48"/>
  <c r="C116" i="48"/>
  <c r="B116" i="48"/>
  <c r="AH115" i="48"/>
  <c r="AG115" i="48"/>
  <c r="AF115" i="48"/>
  <c r="AD115" i="48"/>
  <c r="AC115" i="48"/>
  <c r="AB115" i="48"/>
  <c r="Z115" i="48"/>
  <c r="X115" i="48"/>
  <c r="M115" i="48"/>
  <c r="K115" i="48"/>
  <c r="I115" i="48"/>
  <c r="G115" i="48"/>
  <c r="E115" i="48"/>
  <c r="C115" i="48"/>
  <c r="B115" i="48"/>
  <c r="AH114" i="48"/>
  <c r="AG114" i="48"/>
  <c r="AF114" i="48"/>
  <c r="AD114" i="48"/>
  <c r="AC114" i="48"/>
  <c r="AB114" i="48"/>
  <c r="Z114" i="48"/>
  <c r="X114" i="48"/>
  <c r="M114" i="48"/>
  <c r="K114" i="48"/>
  <c r="I114" i="48"/>
  <c r="G114" i="48"/>
  <c r="E114" i="48"/>
  <c r="C114" i="48"/>
  <c r="B114" i="48"/>
  <c r="AH113" i="48"/>
  <c r="AG113" i="48"/>
  <c r="AF113" i="48"/>
  <c r="AD113" i="48"/>
  <c r="AC113" i="48"/>
  <c r="AB113" i="48"/>
  <c r="Z113" i="48"/>
  <c r="X113" i="48"/>
  <c r="M113" i="48"/>
  <c r="K113" i="48"/>
  <c r="I113" i="48"/>
  <c r="G113" i="48"/>
  <c r="E113" i="48"/>
  <c r="C113" i="48"/>
  <c r="B113" i="48"/>
  <c r="AH112" i="48"/>
  <c r="AG112" i="48"/>
  <c r="AF112" i="48"/>
  <c r="AD112" i="48"/>
  <c r="AC112" i="48"/>
  <c r="AB112" i="48"/>
  <c r="Z112" i="48"/>
  <c r="X112" i="48"/>
  <c r="M112" i="48"/>
  <c r="K112" i="48"/>
  <c r="I112" i="48"/>
  <c r="G112" i="48"/>
  <c r="E112" i="48"/>
  <c r="C112" i="48"/>
  <c r="B112" i="48"/>
  <c r="AH111" i="48"/>
  <c r="AG111" i="48"/>
  <c r="AF111" i="48"/>
  <c r="AD111" i="48"/>
  <c r="AC111" i="48"/>
  <c r="AB111" i="48"/>
  <c r="Z111" i="48"/>
  <c r="X111" i="48"/>
  <c r="M111" i="48"/>
  <c r="K111" i="48"/>
  <c r="I111" i="48"/>
  <c r="G111" i="48"/>
  <c r="E111" i="48"/>
  <c r="C111" i="48"/>
  <c r="B111" i="48"/>
  <c r="AH110" i="48"/>
  <c r="AG110" i="48"/>
  <c r="AF110" i="48"/>
  <c r="AD110" i="48"/>
  <c r="AC110" i="48"/>
  <c r="AB110" i="48"/>
  <c r="Z110" i="48"/>
  <c r="X110" i="48"/>
  <c r="M110" i="48"/>
  <c r="K110" i="48"/>
  <c r="I110" i="48"/>
  <c r="G110" i="48"/>
  <c r="E110" i="48"/>
  <c r="C110" i="48"/>
  <c r="B110" i="48"/>
  <c r="AH109" i="48"/>
  <c r="AG109" i="48"/>
  <c r="AF109" i="48"/>
  <c r="AD109" i="48"/>
  <c r="AC109" i="48"/>
  <c r="AB109" i="48"/>
  <c r="Z109" i="48"/>
  <c r="X109" i="48"/>
  <c r="M109" i="48"/>
  <c r="K109" i="48"/>
  <c r="I109" i="48"/>
  <c r="G109" i="48"/>
  <c r="E109" i="48"/>
  <c r="C109" i="48"/>
  <c r="B109" i="48"/>
  <c r="AH108" i="48"/>
  <c r="AG108" i="48"/>
  <c r="AF108" i="48"/>
  <c r="AD108" i="48"/>
  <c r="AC108" i="48"/>
  <c r="AB108" i="48"/>
  <c r="Z108" i="48"/>
  <c r="X108" i="48"/>
  <c r="M108" i="48"/>
  <c r="K108" i="48"/>
  <c r="I108" i="48"/>
  <c r="G108" i="48"/>
  <c r="E108" i="48"/>
  <c r="C108" i="48"/>
  <c r="AD147" i="86" s="1"/>
  <c r="B108" i="48"/>
  <c r="AH107" i="48"/>
  <c r="AG107" i="48"/>
  <c r="AF107" i="48"/>
  <c r="AD107" i="48"/>
  <c r="AC107" i="48"/>
  <c r="AB107" i="48"/>
  <c r="Z107" i="48"/>
  <c r="X107" i="48"/>
  <c r="M107" i="48"/>
  <c r="K107" i="48"/>
  <c r="I107" i="48"/>
  <c r="G107" i="48"/>
  <c r="E107" i="48"/>
  <c r="C107" i="48"/>
  <c r="B107" i="48"/>
  <c r="AH106" i="48"/>
  <c r="AG106" i="48"/>
  <c r="AF106" i="48"/>
  <c r="AD106" i="48"/>
  <c r="AC106" i="48"/>
  <c r="AB106" i="48"/>
  <c r="Z106" i="48"/>
  <c r="X106" i="48"/>
  <c r="M106" i="48"/>
  <c r="K106" i="48"/>
  <c r="I106" i="48"/>
  <c r="G106" i="48"/>
  <c r="E106" i="48"/>
  <c r="C106" i="48"/>
  <c r="B106" i="48"/>
  <c r="AH105" i="48"/>
  <c r="AG105" i="48"/>
  <c r="AF105" i="48"/>
  <c r="AD105" i="48"/>
  <c r="AC105" i="48"/>
  <c r="AB105" i="48"/>
  <c r="Z105" i="48"/>
  <c r="X105" i="48"/>
  <c r="M105" i="48"/>
  <c r="K105" i="48"/>
  <c r="I105" i="48"/>
  <c r="G105" i="48"/>
  <c r="E105" i="48"/>
  <c r="C105" i="48"/>
  <c r="B105" i="48"/>
  <c r="AH104" i="48"/>
  <c r="AG104" i="48"/>
  <c r="AF104" i="48"/>
  <c r="AD104" i="48"/>
  <c r="AC104" i="48"/>
  <c r="AB104" i="48"/>
  <c r="Z104" i="48"/>
  <c r="X104" i="48"/>
  <c r="M104" i="48"/>
  <c r="K104" i="48"/>
  <c r="I104" i="48"/>
  <c r="G104" i="48"/>
  <c r="E104" i="48"/>
  <c r="C104" i="48"/>
  <c r="B104" i="48"/>
  <c r="AH103" i="48"/>
  <c r="AG103" i="48"/>
  <c r="AF103" i="48"/>
  <c r="AD103" i="48"/>
  <c r="AC103" i="48"/>
  <c r="AB103" i="48"/>
  <c r="Z103" i="48"/>
  <c r="X103" i="48"/>
  <c r="M103" i="48"/>
  <c r="K103" i="48"/>
  <c r="I103" i="48"/>
  <c r="G103" i="48"/>
  <c r="E103" i="48"/>
  <c r="C103" i="48"/>
  <c r="B103" i="48"/>
  <c r="AH102" i="48"/>
  <c r="AG102" i="48"/>
  <c r="AF102" i="48"/>
  <c r="AD102" i="48"/>
  <c r="AC102" i="48"/>
  <c r="AB102" i="48"/>
  <c r="Z102" i="48"/>
  <c r="X102" i="48"/>
  <c r="M102" i="48"/>
  <c r="K102" i="48"/>
  <c r="I102" i="48"/>
  <c r="G102" i="48"/>
  <c r="E102" i="48"/>
  <c r="C102" i="48"/>
  <c r="B102" i="48"/>
  <c r="AH101" i="48"/>
  <c r="AG101" i="48"/>
  <c r="AF101" i="48"/>
  <c r="AD101" i="48"/>
  <c r="AC101" i="48"/>
  <c r="AB101" i="48"/>
  <c r="Z101" i="48"/>
  <c r="X101" i="48"/>
  <c r="M101" i="48"/>
  <c r="K101" i="48"/>
  <c r="I101" i="48"/>
  <c r="G101" i="48"/>
  <c r="E101" i="48"/>
  <c r="C101" i="48"/>
  <c r="B101" i="48"/>
  <c r="AH100" i="48"/>
  <c r="AG100" i="48"/>
  <c r="AF100" i="48"/>
  <c r="AD100" i="48"/>
  <c r="AC100" i="48"/>
  <c r="AB100" i="48"/>
  <c r="Z100" i="48"/>
  <c r="X100" i="48"/>
  <c r="M100" i="48"/>
  <c r="K100" i="48"/>
  <c r="I100" i="48"/>
  <c r="G100" i="48"/>
  <c r="E100" i="48"/>
  <c r="C100" i="48"/>
  <c r="B100" i="48"/>
  <c r="AH99" i="48"/>
  <c r="AG99" i="48"/>
  <c r="AF99" i="48"/>
  <c r="AD99" i="48"/>
  <c r="AC99" i="48"/>
  <c r="AB99" i="48"/>
  <c r="Z99" i="48"/>
  <c r="X99" i="48"/>
  <c r="M99" i="48"/>
  <c r="K99" i="48"/>
  <c r="I99" i="48"/>
  <c r="G99" i="48"/>
  <c r="E99" i="48"/>
  <c r="C99" i="48"/>
  <c r="B99" i="48"/>
  <c r="AH98" i="48"/>
  <c r="AG98" i="48"/>
  <c r="AF98" i="48"/>
  <c r="AD98" i="48"/>
  <c r="AC98" i="48"/>
  <c r="AB98" i="48"/>
  <c r="Z98" i="48"/>
  <c r="X98" i="48"/>
  <c r="M98" i="48"/>
  <c r="K98" i="48"/>
  <c r="I98" i="48"/>
  <c r="G98" i="48"/>
  <c r="E98" i="48"/>
  <c r="C98" i="48"/>
  <c r="B98" i="48"/>
  <c r="AH97" i="48"/>
  <c r="AG97" i="48"/>
  <c r="AF97" i="48"/>
  <c r="AD97" i="48"/>
  <c r="AC97" i="48"/>
  <c r="AB97" i="48"/>
  <c r="Z97" i="48"/>
  <c r="X97" i="48"/>
  <c r="M97" i="48"/>
  <c r="N459" i="62" s="1"/>
  <c r="K97" i="48"/>
  <c r="I97" i="48"/>
  <c r="G97" i="48"/>
  <c r="E97" i="48"/>
  <c r="C97" i="48"/>
  <c r="B97" i="48"/>
  <c r="AH96" i="48"/>
  <c r="AG96" i="48"/>
  <c r="AF96" i="48"/>
  <c r="AD96" i="48"/>
  <c r="AC96" i="48"/>
  <c r="AB96" i="48"/>
  <c r="Z96" i="48"/>
  <c r="X96" i="48"/>
  <c r="M96" i="48"/>
  <c r="K96" i="48"/>
  <c r="I96" i="48"/>
  <c r="G96" i="48"/>
  <c r="E96" i="48"/>
  <c r="C96" i="48"/>
  <c r="B96" i="48"/>
  <c r="AH94" i="48"/>
  <c r="AG94" i="48"/>
  <c r="AF94" i="48"/>
  <c r="AD94" i="48"/>
  <c r="AC94" i="48"/>
  <c r="AB94" i="48"/>
  <c r="Z94" i="48"/>
  <c r="X94" i="48"/>
  <c r="M94" i="48"/>
  <c r="K94" i="48"/>
  <c r="I94" i="48"/>
  <c r="G94" i="48"/>
  <c r="E94" i="48"/>
  <c r="C94" i="48"/>
  <c r="B94" i="48"/>
  <c r="AH93" i="48"/>
  <c r="AG93" i="48"/>
  <c r="AF93" i="48"/>
  <c r="AD93" i="48"/>
  <c r="AC93" i="48"/>
  <c r="AB93" i="48"/>
  <c r="Z93" i="48"/>
  <c r="X93" i="48"/>
  <c r="M93" i="48"/>
  <c r="K93" i="48"/>
  <c r="I93" i="48"/>
  <c r="G93" i="48"/>
  <c r="E93" i="48"/>
  <c r="C93" i="48"/>
  <c r="B93" i="48"/>
  <c r="AH92" i="48"/>
  <c r="AG92" i="48"/>
  <c r="AF92" i="48"/>
  <c r="AD92" i="48"/>
  <c r="AC92" i="48"/>
  <c r="AB92" i="48"/>
  <c r="Z92" i="48"/>
  <c r="X92" i="48"/>
  <c r="M92" i="48"/>
  <c r="K92" i="48"/>
  <c r="I92" i="48"/>
  <c r="G92" i="48"/>
  <c r="E92" i="48"/>
  <c r="C92" i="48"/>
  <c r="B92" i="48"/>
  <c r="AH91" i="48"/>
  <c r="AG91" i="48"/>
  <c r="AF91" i="48"/>
  <c r="AD91" i="48"/>
  <c r="AC91" i="48"/>
  <c r="AB91" i="48"/>
  <c r="Z91" i="48"/>
  <c r="X91" i="48"/>
  <c r="M91" i="48"/>
  <c r="K91" i="48"/>
  <c r="I91" i="48"/>
  <c r="G91" i="48"/>
  <c r="E91" i="48"/>
  <c r="C91" i="48"/>
  <c r="B91" i="48"/>
  <c r="AH90" i="48"/>
  <c r="AG90" i="48"/>
  <c r="AF90" i="48"/>
  <c r="AD90" i="48"/>
  <c r="AC90" i="48"/>
  <c r="AB90" i="48"/>
  <c r="Z90" i="48"/>
  <c r="X90" i="48"/>
  <c r="M90" i="48"/>
  <c r="K90" i="48"/>
  <c r="I90" i="48"/>
  <c r="G90" i="48"/>
  <c r="E90" i="48"/>
  <c r="C90" i="48"/>
  <c r="AD132" i="86" s="1"/>
  <c r="B90" i="48"/>
  <c r="AH89" i="48"/>
  <c r="AG89" i="48"/>
  <c r="AF89" i="48"/>
  <c r="AD89" i="48"/>
  <c r="AC89" i="48"/>
  <c r="AB89" i="48"/>
  <c r="Z89" i="48"/>
  <c r="X89" i="48"/>
  <c r="M89" i="48"/>
  <c r="K89" i="48"/>
  <c r="I89" i="48"/>
  <c r="G89" i="48"/>
  <c r="E89" i="48"/>
  <c r="C89" i="48"/>
  <c r="B89" i="48"/>
  <c r="AH88" i="48"/>
  <c r="AG88" i="48"/>
  <c r="AF88" i="48"/>
  <c r="AD88" i="48"/>
  <c r="AC88" i="48"/>
  <c r="AB88" i="48"/>
  <c r="Z88" i="48"/>
  <c r="X88" i="48"/>
  <c r="M88" i="48"/>
  <c r="K88" i="48"/>
  <c r="I88" i="48"/>
  <c r="G88" i="48"/>
  <c r="E88" i="48"/>
  <c r="C88" i="48"/>
  <c r="B88" i="48"/>
  <c r="AH87" i="48"/>
  <c r="AG87" i="48"/>
  <c r="AF87" i="48"/>
  <c r="AD87" i="48"/>
  <c r="AC87" i="48"/>
  <c r="AB87" i="48"/>
  <c r="Z87" i="48"/>
  <c r="X87" i="48"/>
  <c r="M87" i="48"/>
  <c r="K87" i="48"/>
  <c r="I87" i="48"/>
  <c r="G87" i="48"/>
  <c r="E87" i="48"/>
  <c r="C87" i="48"/>
  <c r="B87" i="48"/>
  <c r="AH86" i="48"/>
  <c r="AG86" i="48"/>
  <c r="AF86" i="48"/>
  <c r="AD86" i="48"/>
  <c r="AC86" i="48"/>
  <c r="AB86" i="48"/>
  <c r="Z86" i="48"/>
  <c r="X86" i="48"/>
  <c r="M86" i="48"/>
  <c r="K86" i="48"/>
  <c r="I86" i="48"/>
  <c r="G86" i="48"/>
  <c r="E86" i="48"/>
  <c r="C86" i="48"/>
  <c r="B86" i="48"/>
  <c r="AH85" i="48"/>
  <c r="AG85" i="48"/>
  <c r="AF85" i="48"/>
  <c r="AD85" i="48"/>
  <c r="AC85" i="48"/>
  <c r="AB85" i="48"/>
  <c r="Z85" i="48"/>
  <c r="X85" i="48"/>
  <c r="M85" i="48"/>
  <c r="K85" i="48"/>
  <c r="I85" i="48"/>
  <c r="G85" i="48"/>
  <c r="E85" i="48"/>
  <c r="C85" i="48"/>
  <c r="B85" i="48"/>
  <c r="AH84" i="48"/>
  <c r="AG84" i="48"/>
  <c r="AF84" i="48"/>
  <c r="AD84" i="48"/>
  <c r="AC84" i="48"/>
  <c r="AB84" i="48"/>
  <c r="Z84" i="48"/>
  <c r="X84" i="48"/>
  <c r="M84" i="48"/>
  <c r="K84" i="48"/>
  <c r="I84" i="48"/>
  <c r="G84" i="48"/>
  <c r="E84" i="48"/>
  <c r="C84" i="48"/>
  <c r="B84" i="48"/>
  <c r="AH83" i="48"/>
  <c r="AG83" i="48"/>
  <c r="AF83" i="48"/>
  <c r="AD83" i="48"/>
  <c r="AC83" i="48"/>
  <c r="AB83" i="48"/>
  <c r="Z83" i="48"/>
  <c r="X83" i="48"/>
  <c r="M83" i="48"/>
  <c r="K83" i="48"/>
  <c r="I83" i="48"/>
  <c r="G83" i="48"/>
  <c r="E83" i="48"/>
  <c r="C83" i="48"/>
  <c r="B83" i="48"/>
  <c r="AH82" i="48"/>
  <c r="AG82" i="48"/>
  <c r="AF82" i="48"/>
  <c r="AD82" i="48"/>
  <c r="AC82" i="48"/>
  <c r="AB82" i="48"/>
  <c r="Z82" i="48"/>
  <c r="X82" i="48"/>
  <c r="M82" i="48"/>
  <c r="K82" i="48"/>
  <c r="I82" i="48"/>
  <c r="G82" i="48"/>
  <c r="E82" i="48"/>
  <c r="C82" i="48"/>
  <c r="B82" i="48"/>
  <c r="AH81" i="48"/>
  <c r="AG81" i="48"/>
  <c r="AF81" i="48"/>
  <c r="AD81" i="48"/>
  <c r="AC81" i="48"/>
  <c r="AB81" i="48"/>
  <c r="Z81" i="48"/>
  <c r="X81" i="48"/>
  <c r="M81" i="48"/>
  <c r="K81" i="48"/>
  <c r="I81" i="48"/>
  <c r="G81" i="48"/>
  <c r="E81" i="48"/>
  <c r="C81" i="48"/>
  <c r="B81" i="48"/>
  <c r="AH80" i="48"/>
  <c r="AG80" i="48"/>
  <c r="AF80" i="48"/>
  <c r="AD80" i="48"/>
  <c r="AC80" i="48"/>
  <c r="AB80" i="48"/>
  <c r="Z80" i="48"/>
  <c r="X80" i="48"/>
  <c r="M80" i="48"/>
  <c r="K80" i="48"/>
  <c r="I80" i="48"/>
  <c r="G80" i="48"/>
  <c r="E80" i="48"/>
  <c r="C80" i="48"/>
  <c r="B80" i="48"/>
  <c r="AH78" i="48"/>
  <c r="AG78" i="48"/>
  <c r="AF78" i="48"/>
  <c r="AD78" i="48"/>
  <c r="AC78" i="48"/>
  <c r="AB78" i="48"/>
  <c r="Z78" i="48"/>
  <c r="X78" i="48"/>
  <c r="Y60" i="48" s="1"/>
  <c r="M78" i="48"/>
  <c r="N60" i="48" s="1"/>
  <c r="K78" i="48"/>
  <c r="I78" i="48"/>
  <c r="J60" i="48" s="1"/>
  <c r="G78" i="48"/>
  <c r="E78" i="48"/>
  <c r="C78" i="48"/>
  <c r="B78" i="48"/>
  <c r="AH77" i="48"/>
  <c r="AG77" i="48"/>
  <c r="AF77" i="48"/>
  <c r="AD77" i="48"/>
  <c r="AC77" i="48"/>
  <c r="AB77" i="48"/>
  <c r="Z77" i="48"/>
  <c r="X77" i="48"/>
  <c r="Y59" i="48" s="1"/>
  <c r="M77" i="48"/>
  <c r="N59" i="48" s="1"/>
  <c r="K77" i="48"/>
  <c r="I77" i="48"/>
  <c r="J59" i="48" s="1"/>
  <c r="G77" i="48"/>
  <c r="E77" i="48"/>
  <c r="C77" i="48"/>
  <c r="B77" i="48"/>
  <c r="AH76" i="48"/>
  <c r="AG76" i="48"/>
  <c r="AF76" i="48"/>
  <c r="AD76" i="48"/>
  <c r="AC76" i="48"/>
  <c r="AB76" i="48"/>
  <c r="Z76" i="48"/>
  <c r="X76" i="48"/>
  <c r="M76" i="48"/>
  <c r="K76" i="48"/>
  <c r="I76" i="48"/>
  <c r="G76" i="48"/>
  <c r="E76" i="48"/>
  <c r="C76" i="48"/>
  <c r="B76" i="48"/>
  <c r="AH75" i="48"/>
  <c r="AG75" i="48"/>
  <c r="AF75" i="48"/>
  <c r="AD75" i="48"/>
  <c r="AC75" i="48"/>
  <c r="AB75" i="48"/>
  <c r="Z75" i="48"/>
  <c r="X75" i="48"/>
  <c r="M75" i="48"/>
  <c r="K75" i="48"/>
  <c r="I75" i="48"/>
  <c r="G75" i="48"/>
  <c r="E75" i="48"/>
  <c r="C75" i="48"/>
  <c r="B75" i="48"/>
  <c r="AH74" i="48"/>
  <c r="AG74" i="48"/>
  <c r="AF74" i="48"/>
  <c r="AD74" i="48"/>
  <c r="AC74" i="48"/>
  <c r="AB74" i="48"/>
  <c r="Z74" i="48"/>
  <c r="X74" i="48"/>
  <c r="M74" i="48"/>
  <c r="K74" i="48"/>
  <c r="I74" i="48"/>
  <c r="G74" i="48"/>
  <c r="E74" i="48"/>
  <c r="C74" i="48"/>
  <c r="B74" i="48"/>
  <c r="AH73" i="48"/>
  <c r="AG73" i="48"/>
  <c r="AF73" i="48"/>
  <c r="AD73" i="48"/>
  <c r="AC73" i="48"/>
  <c r="AB73" i="48"/>
  <c r="Z73" i="48"/>
  <c r="X73" i="48"/>
  <c r="M73" i="48"/>
  <c r="K73" i="48"/>
  <c r="I73" i="48"/>
  <c r="G73" i="48"/>
  <c r="E73" i="48"/>
  <c r="C73" i="48"/>
  <c r="B73" i="48"/>
  <c r="AH72" i="48"/>
  <c r="AG72" i="48"/>
  <c r="AF72" i="48"/>
  <c r="AD72" i="48"/>
  <c r="AC72" i="48"/>
  <c r="AB72" i="48"/>
  <c r="Z72" i="48"/>
  <c r="X72" i="48"/>
  <c r="M72" i="48"/>
  <c r="K72" i="48"/>
  <c r="I72" i="48"/>
  <c r="G72" i="48"/>
  <c r="E72" i="48"/>
  <c r="C72" i="48"/>
  <c r="B72" i="48"/>
  <c r="AH71" i="48"/>
  <c r="AG71" i="48"/>
  <c r="AF71" i="48"/>
  <c r="AD71" i="48"/>
  <c r="AC71" i="48"/>
  <c r="AB71" i="48"/>
  <c r="Z71" i="48"/>
  <c r="X71" i="48"/>
  <c r="M71" i="48"/>
  <c r="K71" i="48"/>
  <c r="I71" i="48"/>
  <c r="G71" i="48"/>
  <c r="E71" i="48"/>
  <c r="C71" i="48"/>
  <c r="B71" i="48"/>
  <c r="AH70" i="48"/>
  <c r="AG70" i="48"/>
  <c r="AF70" i="48"/>
  <c r="AD70" i="48"/>
  <c r="AC70" i="48"/>
  <c r="AB70" i="48"/>
  <c r="Z70" i="48"/>
  <c r="X70" i="48"/>
  <c r="M70" i="48"/>
  <c r="K70" i="48"/>
  <c r="I70" i="48"/>
  <c r="G70" i="48"/>
  <c r="E70" i="48"/>
  <c r="C70" i="48"/>
  <c r="B70" i="48"/>
  <c r="AH69" i="48"/>
  <c r="AG69" i="48"/>
  <c r="AF69" i="48"/>
  <c r="AD69" i="48"/>
  <c r="AC69" i="48"/>
  <c r="AB69" i="48"/>
  <c r="Z69" i="48"/>
  <c r="X69" i="48"/>
  <c r="M69" i="48"/>
  <c r="K69" i="48"/>
  <c r="I69" i="48"/>
  <c r="G69" i="48"/>
  <c r="E69" i="48"/>
  <c r="C69" i="48"/>
  <c r="B69" i="48"/>
  <c r="AH68" i="48"/>
  <c r="AG68" i="48"/>
  <c r="AF68" i="48"/>
  <c r="AD68" i="48"/>
  <c r="AC68" i="48"/>
  <c r="AB68" i="48"/>
  <c r="Z68" i="48"/>
  <c r="X68" i="48"/>
  <c r="M68" i="48"/>
  <c r="K68" i="48"/>
  <c r="I68" i="48"/>
  <c r="G68" i="48"/>
  <c r="E68" i="48"/>
  <c r="C68" i="48"/>
  <c r="B68" i="48"/>
  <c r="AH67" i="48"/>
  <c r="AG67" i="48"/>
  <c r="AF67" i="48"/>
  <c r="AD67" i="48"/>
  <c r="AC67" i="48"/>
  <c r="AB67" i="48"/>
  <c r="Z67" i="48"/>
  <c r="X67" i="48"/>
  <c r="M67" i="48"/>
  <c r="K67" i="48"/>
  <c r="I67" i="48"/>
  <c r="G67" i="48"/>
  <c r="E67" i="48"/>
  <c r="C67" i="48"/>
  <c r="B67" i="48"/>
  <c r="AH66" i="48"/>
  <c r="AG66" i="48"/>
  <c r="AF66" i="48"/>
  <c r="AD66" i="48"/>
  <c r="AC66" i="48"/>
  <c r="AB66" i="48"/>
  <c r="Z66" i="48"/>
  <c r="X66" i="48"/>
  <c r="M66" i="48"/>
  <c r="K66" i="48"/>
  <c r="I66" i="48"/>
  <c r="G66" i="48"/>
  <c r="E66" i="48"/>
  <c r="C66" i="48"/>
  <c r="B66" i="48"/>
  <c r="AH65" i="48"/>
  <c r="AG65" i="48"/>
  <c r="AF65" i="48"/>
  <c r="AD65" i="48"/>
  <c r="AC65" i="48"/>
  <c r="AB65" i="48"/>
  <c r="Z65" i="48"/>
  <c r="X65" i="48"/>
  <c r="M65" i="48"/>
  <c r="K65" i="48"/>
  <c r="I65" i="48"/>
  <c r="G65" i="48"/>
  <c r="E65" i="48"/>
  <c r="C65" i="48"/>
  <c r="B65" i="48"/>
  <c r="AH64" i="48"/>
  <c r="AG64" i="48"/>
  <c r="AF64" i="48"/>
  <c r="AD64" i="48"/>
  <c r="AC64" i="48"/>
  <c r="AB64" i="48"/>
  <c r="Z64" i="48"/>
  <c r="X64" i="48"/>
  <c r="Y44" i="48" s="1"/>
  <c r="M64" i="48"/>
  <c r="K64" i="48"/>
  <c r="I64" i="48"/>
  <c r="J44" i="48" s="1"/>
  <c r="G64" i="48"/>
  <c r="E64" i="48"/>
  <c r="C64" i="48"/>
  <c r="B64" i="48"/>
  <c r="Y42" i="48"/>
  <c r="N44" i="48"/>
  <c r="J42" i="48"/>
  <c r="Y41" i="48"/>
  <c r="N42" i="48"/>
  <c r="J41" i="48"/>
  <c r="AH58" i="48"/>
  <c r="AG58" i="48"/>
  <c r="AF58" i="48"/>
  <c r="AD58" i="48"/>
  <c r="AC58" i="48"/>
  <c r="AB58" i="48"/>
  <c r="Z58" i="48"/>
  <c r="X58" i="48"/>
  <c r="Y40" i="48" s="1"/>
  <c r="M58" i="48"/>
  <c r="N41" i="48" s="1"/>
  <c r="K58" i="48"/>
  <c r="I58" i="48"/>
  <c r="J40" i="48" s="1"/>
  <c r="G58" i="48"/>
  <c r="E58" i="48"/>
  <c r="C58" i="48"/>
  <c r="D58" i="48" s="1"/>
  <c r="D76" i="48" s="1"/>
  <c r="B58" i="48"/>
  <c r="AH57" i="48"/>
  <c r="AG57" i="48"/>
  <c r="AF57" i="48"/>
  <c r="AD57" i="48"/>
  <c r="AC57" i="48"/>
  <c r="AB57" i="48"/>
  <c r="Z57" i="48"/>
  <c r="X57" i="48"/>
  <c r="Y39" i="48" s="1"/>
  <c r="M57" i="48"/>
  <c r="N40" i="48" s="1"/>
  <c r="K57" i="48"/>
  <c r="I57" i="48"/>
  <c r="J39" i="48" s="1"/>
  <c r="G57" i="48"/>
  <c r="E57" i="48"/>
  <c r="C57" i="48"/>
  <c r="D57" i="48" s="1"/>
  <c r="D75" i="48" s="1"/>
  <c r="B57" i="48"/>
  <c r="AH56" i="48"/>
  <c r="AG56" i="48"/>
  <c r="AF56" i="48"/>
  <c r="AD56" i="48"/>
  <c r="AC56" i="48"/>
  <c r="AB56" i="48"/>
  <c r="Z56" i="48"/>
  <c r="X56" i="48"/>
  <c r="M56" i="48"/>
  <c r="N39" i="48" s="1"/>
  <c r="K56" i="48"/>
  <c r="I56" i="48"/>
  <c r="G56" i="48"/>
  <c r="E56" i="48"/>
  <c r="C56" i="48"/>
  <c r="D56" i="48" s="1"/>
  <c r="D74" i="48" s="1"/>
  <c r="B56" i="48"/>
  <c r="AH55" i="48"/>
  <c r="AG55" i="48"/>
  <c r="AF55" i="48"/>
  <c r="AD55" i="48"/>
  <c r="AC55" i="48"/>
  <c r="AB55" i="48"/>
  <c r="Z55" i="48"/>
  <c r="X55" i="48"/>
  <c r="M55" i="48"/>
  <c r="N38" i="48" s="1"/>
  <c r="K55" i="48"/>
  <c r="I55" i="48"/>
  <c r="G55" i="48"/>
  <c r="E55" i="48"/>
  <c r="C55" i="48"/>
  <c r="D55" i="48" s="1"/>
  <c r="D73" i="48" s="1"/>
  <c r="B55" i="48"/>
  <c r="AH54" i="48"/>
  <c r="AG54" i="48"/>
  <c r="AF54" i="48"/>
  <c r="AD54" i="48"/>
  <c r="AC54" i="48"/>
  <c r="AB54" i="48"/>
  <c r="Z54" i="48"/>
  <c r="X54" i="48"/>
  <c r="M54" i="48"/>
  <c r="N37" i="48" s="1"/>
  <c r="K54" i="48"/>
  <c r="I54" i="48"/>
  <c r="G54" i="48"/>
  <c r="E54" i="48"/>
  <c r="C54" i="48"/>
  <c r="D54" i="48" s="1"/>
  <c r="D72" i="48" s="1"/>
  <c r="B54" i="48"/>
  <c r="AH53" i="48"/>
  <c r="AG53" i="48"/>
  <c r="AF53" i="48"/>
  <c r="AD53" i="48"/>
  <c r="AC53" i="48"/>
  <c r="AB53" i="48"/>
  <c r="Z53" i="48"/>
  <c r="X53" i="48"/>
  <c r="M53" i="48"/>
  <c r="N36" i="48" s="1"/>
  <c r="K53" i="48"/>
  <c r="I53" i="48"/>
  <c r="G53" i="48"/>
  <c r="E53" i="48"/>
  <c r="C53" i="48"/>
  <c r="B53" i="48"/>
  <c r="AH52" i="48"/>
  <c r="AG52" i="48"/>
  <c r="AF52" i="48"/>
  <c r="AD52" i="48"/>
  <c r="AC52" i="48"/>
  <c r="AB52" i="48"/>
  <c r="Z52" i="48"/>
  <c r="X52" i="48"/>
  <c r="M52" i="48"/>
  <c r="N35" i="48" s="1"/>
  <c r="K52" i="48"/>
  <c r="I52" i="48"/>
  <c r="G52" i="48"/>
  <c r="E52" i="48"/>
  <c r="C52" i="48"/>
  <c r="D52" i="48" s="1"/>
  <c r="D70" i="48" s="1"/>
  <c r="B52" i="48"/>
  <c r="AH51" i="48"/>
  <c r="AG51" i="48"/>
  <c r="AF51" i="48"/>
  <c r="AD51" i="48"/>
  <c r="AC51" i="48"/>
  <c r="AB51" i="48"/>
  <c r="Z51" i="48"/>
  <c r="X51" i="48"/>
  <c r="M51" i="48"/>
  <c r="N34" i="48" s="1"/>
  <c r="K51" i="48"/>
  <c r="I51" i="48"/>
  <c r="G51" i="48"/>
  <c r="E51" i="48"/>
  <c r="C51" i="48"/>
  <c r="D51" i="48" s="1"/>
  <c r="D69" i="48" s="1"/>
  <c r="B51" i="48"/>
  <c r="AH50" i="48"/>
  <c r="AG50" i="48"/>
  <c r="AF50" i="48"/>
  <c r="AD50" i="48"/>
  <c r="AC50" i="48"/>
  <c r="AB50" i="48"/>
  <c r="Z50" i="48"/>
  <c r="X50" i="48"/>
  <c r="M50" i="48"/>
  <c r="N33" i="48" s="1"/>
  <c r="K50" i="48"/>
  <c r="I50" i="48"/>
  <c r="G50" i="48"/>
  <c r="E50" i="48"/>
  <c r="C50" i="48"/>
  <c r="D50" i="48" s="1"/>
  <c r="D68" i="48" s="1"/>
  <c r="B50" i="48"/>
  <c r="AH49" i="48"/>
  <c r="AG49" i="48"/>
  <c r="AF49" i="48"/>
  <c r="AD49" i="48"/>
  <c r="AC49" i="48"/>
  <c r="AB49" i="48"/>
  <c r="Z49" i="48"/>
  <c r="X49" i="48"/>
  <c r="M49" i="48"/>
  <c r="N32" i="48" s="1"/>
  <c r="K49" i="48"/>
  <c r="I49" i="48"/>
  <c r="G49" i="48"/>
  <c r="E49" i="48"/>
  <c r="C49" i="48"/>
  <c r="D49" i="48" s="1"/>
  <c r="D67" i="48" s="1"/>
  <c r="B49" i="48"/>
  <c r="AH48" i="48"/>
  <c r="AG48" i="48"/>
  <c r="AF48" i="48"/>
  <c r="AD48" i="48"/>
  <c r="AC48" i="48"/>
  <c r="AB48" i="48"/>
  <c r="Z48" i="48"/>
  <c r="X48" i="48"/>
  <c r="M48" i="48"/>
  <c r="N31" i="48" s="1"/>
  <c r="K48" i="48"/>
  <c r="I48" i="48"/>
  <c r="G48" i="48"/>
  <c r="E48" i="48"/>
  <c r="C48" i="48"/>
  <c r="D48" i="48" s="1"/>
  <c r="D66" i="48" s="1"/>
  <c r="B48" i="48"/>
  <c r="AH47" i="48"/>
  <c r="AG47" i="48"/>
  <c r="AF47" i="48"/>
  <c r="AD47" i="48"/>
  <c r="AC47" i="48"/>
  <c r="AB47" i="48"/>
  <c r="Z47" i="48"/>
  <c r="X47" i="48"/>
  <c r="M47" i="48"/>
  <c r="N30" i="48" s="1"/>
  <c r="K47" i="48"/>
  <c r="I47" i="48"/>
  <c r="G47" i="48"/>
  <c r="E47" i="48"/>
  <c r="C47" i="48"/>
  <c r="D47" i="48" s="1"/>
  <c r="D65" i="48" s="1"/>
  <c r="B47" i="48"/>
  <c r="AH46" i="48"/>
  <c r="AG46" i="48"/>
  <c r="AF46" i="48"/>
  <c r="AD46" i="48"/>
  <c r="AC46" i="48"/>
  <c r="AB46" i="48"/>
  <c r="Z46" i="48"/>
  <c r="X46" i="48"/>
  <c r="M46" i="48"/>
  <c r="N29" i="48" s="1"/>
  <c r="K46" i="48"/>
  <c r="I46" i="48"/>
  <c r="G46" i="48"/>
  <c r="E46" i="48"/>
  <c r="C46" i="48"/>
  <c r="D46" i="48" s="1"/>
  <c r="D64" i="48" s="1"/>
  <c r="B46" i="48"/>
  <c r="Y24" i="48"/>
  <c r="J24" i="48"/>
  <c r="AH38" i="48"/>
  <c r="AG38" i="48"/>
  <c r="AF38" i="48"/>
  <c r="AD38" i="48"/>
  <c r="AC38" i="48"/>
  <c r="AB38" i="48"/>
  <c r="Z38" i="48"/>
  <c r="X38" i="48"/>
  <c r="K38" i="48"/>
  <c r="I38" i="48"/>
  <c r="G38" i="48"/>
  <c r="R38" i="48" s="1"/>
  <c r="E38" i="48"/>
  <c r="C38" i="48"/>
  <c r="D38" i="48" s="1"/>
  <c r="B38" i="48"/>
  <c r="AH37" i="48"/>
  <c r="AG37" i="48"/>
  <c r="AF37" i="48"/>
  <c r="AD37" i="48"/>
  <c r="AC37" i="48"/>
  <c r="AB37" i="48"/>
  <c r="Z37" i="48"/>
  <c r="X37" i="48"/>
  <c r="K37" i="48"/>
  <c r="I37" i="48"/>
  <c r="G37" i="48"/>
  <c r="R37" i="48" s="1"/>
  <c r="E37" i="48"/>
  <c r="C37" i="48"/>
  <c r="D37" i="48" s="1"/>
  <c r="B37" i="48"/>
  <c r="AH36" i="48"/>
  <c r="AG36" i="48"/>
  <c r="AF36" i="48"/>
  <c r="AD36" i="48"/>
  <c r="AC36" i="48"/>
  <c r="AB36" i="48"/>
  <c r="Z36" i="48"/>
  <c r="X36" i="48"/>
  <c r="P358" i="60"/>
  <c r="K36" i="48"/>
  <c r="I36" i="48"/>
  <c r="G36" i="48"/>
  <c r="R36" i="48" s="1"/>
  <c r="E36" i="48"/>
  <c r="C36" i="48"/>
  <c r="D36" i="48" s="1"/>
  <c r="B36" i="48"/>
  <c r="AH35" i="48"/>
  <c r="AG35" i="48"/>
  <c r="AF35" i="48"/>
  <c r="AD35" i="48"/>
  <c r="AC35" i="48"/>
  <c r="AB35" i="48"/>
  <c r="Z35" i="48"/>
  <c r="X35" i="48"/>
  <c r="P343" i="60"/>
  <c r="K35" i="48"/>
  <c r="I35" i="48"/>
  <c r="G35" i="48"/>
  <c r="R35" i="48" s="1"/>
  <c r="E35" i="48"/>
  <c r="C35" i="48"/>
  <c r="D35" i="48" s="1"/>
  <c r="B35" i="48"/>
  <c r="AH34" i="48"/>
  <c r="AG34" i="48"/>
  <c r="AF34" i="48"/>
  <c r="AD34" i="48"/>
  <c r="AC34" i="48"/>
  <c r="AB34" i="48"/>
  <c r="Z34" i="48"/>
  <c r="X34" i="48"/>
  <c r="P328" i="60"/>
  <c r="K34" i="48"/>
  <c r="I34" i="48"/>
  <c r="G34" i="48"/>
  <c r="R34" i="48" s="1"/>
  <c r="E34" i="48"/>
  <c r="C34" i="48"/>
  <c r="D34" i="48" s="1"/>
  <c r="B34" i="48"/>
  <c r="AH33" i="48"/>
  <c r="AG33" i="48"/>
  <c r="AF33" i="48"/>
  <c r="AD33" i="48"/>
  <c r="AC33" i="48"/>
  <c r="AB33" i="48"/>
  <c r="Z33" i="48"/>
  <c r="X33" i="48"/>
  <c r="K33" i="48"/>
  <c r="I33" i="48"/>
  <c r="G33" i="48"/>
  <c r="R33" i="48" s="1"/>
  <c r="E33" i="48"/>
  <c r="C33" i="48"/>
  <c r="B33" i="48"/>
  <c r="AH32" i="48"/>
  <c r="AG32" i="48"/>
  <c r="AF32" i="48"/>
  <c r="AD32" i="48"/>
  <c r="AC32" i="48"/>
  <c r="AB32" i="48"/>
  <c r="Z32" i="48"/>
  <c r="X32" i="48"/>
  <c r="K32" i="48"/>
  <c r="I32" i="48"/>
  <c r="G32" i="48"/>
  <c r="R32" i="48" s="1"/>
  <c r="E32" i="48"/>
  <c r="C32" i="48"/>
  <c r="D32" i="48" s="1"/>
  <c r="B32" i="48"/>
  <c r="AH31" i="48"/>
  <c r="AG31" i="48"/>
  <c r="AF31" i="48"/>
  <c r="AD31" i="48"/>
  <c r="AC31" i="48"/>
  <c r="AB31" i="48"/>
  <c r="Z31" i="48"/>
  <c r="X31" i="48"/>
  <c r="K31" i="48"/>
  <c r="I31" i="48"/>
  <c r="G31" i="48"/>
  <c r="R31" i="48" s="1"/>
  <c r="E31" i="48"/>
  <c r="C31" i="48"/>
  <c r="D31" i="48" s="1"/>
  <c r="B31" i="48"/>
  <c r="AH30" i="48"/>
  <c r="AG30" i="48"/>
  <c r="AF30" i="48"/>
  <c r="AD30" i="48"/>
  <c r="AC30" i="48"/>
  <c r="AB30" i="48"/>
  <c r="Z30" i="48"/>
  <c r="X30" i="48"/>
  <c r="K30" i="48"/>
  <c r="I30" i="48"/>
  <c r="G30" i="48"/>
  <c r="R30" i="48" s="1"/>
  <c r="E30" i="48"/>
  <c r="C30" i="48"/>
  <c r="D30" i="48" s="1"/>
  <c r="B30" i="48"/>
  <c r="AH29" i="48"/>
  <c r="AG29" i="48"/>
  <c r="AF29" i="48"/>
  <c r="AD29" i="48"/>
  <c r="AC29" i="48"/>
  <c r="AB29" i="48"/>
  <c r="Z29" i="48"/>
  <c r="X29" i="48"/>
  <c r="K29" i="48"/>
  <c r="I29" i="48"/>
  <c r="G29" i="48"/>
  <c r="R29" i="48" s="1"/>
  <c r="E29" i="48"/>
  <c r="C29" i="48"/>
  <c r="D29" i="48" s="1"/>
  <c r="B29" i="48"/>
  <c r="AH28" i="48"/>
  <c r="AG28" i="48"/>
  <c r="AF28" i="48"/>
  <c r="AD28" i="48"/>
  <c r="AC28" i="48"/>
  <c r="AB28" i="48"/>
  <c r="Z28" i="48"/>
  <c r="X28" i="48"/>
  <c r="K28" i="48"/>
  <c r="I28" i="48"/>
  <c r="G28" i="48"/>
  <c r="R28" i="48" s="1"/>
  <c r="E28" i="48"/>
  <c r="C28" i="48"/>
  <c r="D28" i="48" s="1"/>
  <c r="B28" i="48"/>
  <c r="B11" i="48"/>
  <c r="C11" i="48"/>
  <c r="D11" i="48" s="1"/>
  <c r="E11" i="48"/>
  <c r="G11" i="48"/>
  <c r="I11" i="48"/>
  <c r="K11" i="48"/>
  <c r="M11" i="48"/>
  <c r="P26" i="60" s="1"/>
  <c r="X11" i="48"/>
  <c r="Z11" i="48"/>
  <c r="AB11" i="48"/>
  <c r="AC11" i="48"/>
  <c r="AD11" i="48"/>
  <c r="AF11" i="48"/>
  <c r="AG11" i="48"/>
  <c r="AH11" i="48"/>
  <c r="B12" i="48"/>
  <c r="C12" i="48"/>
  <c r="D12" i="48" s="1"/>
  <c r="E12" i="48"/>
  <c r="G12" i="48"/>
  <c r="I12" i="48"/>
  <c r="K12" i="48"/>
  <c r="M12" i="48"/>
  <c r="N67" i="62" s="1"/>
  <c r="X12" i="48"/>
  <c r="Z12" i="48"/>
  <c r="AB12" i="48"/>
  <c r="AC12" i="48"/>
  <c r="AD12" i="48"/>
  <c r="AF12" i="48"/>
  <c r="AG12" i="48"/>
  <c r="AH12" i="48"/>
  <c r="B13" i="48"/>
  <c r="C13" i="48"/>
  <c r="E13" i="48"/>
  <c r="G13" i="48"/>
  <c r="R13" i="48" s="1"/>
  <c r="I13" i="48"/>
  <c r="K13" i="48"/>
  <c r="M13" i="48"/>
  <c r="N95" i="62" s="1"/>
  <c r="X13" i="48"/>
  <c r="Z13" i="48"/>
  <c r="AB13" i="48"/>
  <c r="AC13" i="48"/>
  <c r="AD13" i="48"/>
  <c r="AF13" i="48"/>
  <c r="AG13" i="48"/>
  <c r="AH13" i="48"/>
  <c r="B14" i="48"/>
  <c r="C14" i="48"/>
  <c r="D14" i="48" s="1"/>
  <c r="E14" i="48"/>
  <c r="G14" i="48"/>
  <c r="R14" i="48" s="1"/>
  <c r="I14" i="48"/>
  <c r="K14" i="48"/>
  <c r="M14" i="48"/>
  <c r="N123" i="62" s="1"/>
  <c r="X14" i="48"/>
  <c r="Z14" i="48"/>
  <c r="AB14" i="48"/>
  <c r="AC14" i="48"/>
  <c r="AD14" i="48"/>
  <c r="AF14" i="48"/>
  <c r="AG14" i="48"/>
  <c r="AH14" i="48"/>
  <c r="B15" i="48"/>
  <c r="C15" i="48"/>
  <c r="D15" i="48" s="1"/>
  <c r="E15" i="48"/>
  <c r="G15" i="48"/>
  <c r="R15" i="48" s="1"/>
  <c r="I15" i="48"/>
  <c r="K15" i="48"/>
  <c r="M15" i="48"/>
  <c r="X15" i="48"/>
  <c r="Z15" i="48"/>
  <c r="AB15" i="48"/>
  <c r="AC15" i="48"/>
  <c r="AD15" i="48"/>
  <c r="AF15" i="48"/>
  <c r="AG15" i="48"/>
  <c r="AH15" i="48"/>
  <c r="B16" i="48"/>
  <c r="C16" i="48"/>
  <c r="D16" i="48" s="1"/>
  <c r="E16" i="48"/>
  <c r="G16" i="48"/>
  <c r="R16" i="48" s="1"/>
  <c r="I16" i="48"/>
  <c r="K16" i="48"/>
  <c r="M16" i="48"/>
  <c r="X16" i="48"/>
  <c r="Z16" i="48"/>
  <c r="AB16" i="48"/>
  <c r="AC16" i="48"/>
  <c r="AD16" i="48"/>
  <c r="AF16" i="48"/>
  <c r="AG16" i="48"/>
  <c r="AH16" i="48"/>
  <c r="B17" i="48"/>
  <c r="C17" i="48"/>
  <c r="D17" i="48" s="1"/>
  <c r="E17" i="48"/>
  <c r="G17" i="48"/>
  <c r="R17" i="48" s="1"/>
  <c r="I17" i="48"/>
  <c r="K17" i="48"/>
  <c r="M17" i="48"/>
  <c r="X17" i="48"/>
  <c r="Z17" i="48"/>
  <c r="AB17" i="48"/>
  <c r="AC17" i="48"/>
  <c r="AD17" i="48"/>
  <c r="AF17" i="48"/>
  <c r="AG17" i="48"/>
  <c r="AH17" i="48"/>
  <c r="B18" i="48"/>
  <c r="C18" i="48"/>
  <c r="D18" i="48" s="1"/>
  <c r="E18" i="48"/>
  <c r="G18" i="48"/>
  <c r="R18" i="48" s="1"/>
  <c r="I18" i="48"/>
  <c r="K18" i="48"/>
  <c r="M18" i="48"/>
  <c r="X18" i="48"/>
  <c r="Z18" i="48"/>
  <c r="AB18" i="48"/>
  <c r="AC18" i="48"/>
  <c r="AD18" i="48"/>
  <c r="AF18" i="48"/>
  <c r="AG18" i="48"/>
  <c r="AH18" i="48"/>
  <c r="B19" i="48"/>
  <c r="C19" i="48"/>
  <c r="D19" i="48" s="1"/>
  <c r="E19" i="48"/>
  <c r="G19" i="48"/>
  <c r="R19" i="48" s="1"/>
  <c r="I19" i="48"/>
  <c r="K19" i="48"/>
  <c r="M19" i="48"/>
  <c r="X19" i="48"/>
  <c r="Z19" i="48"/>
  <c r="AB19" i="48"/>
  <c r="AC19" i="48"/>
  <c r="AD19" i="48"/>
  <c r="AF19" i="48"/>
  <c r="AG19" i="48"/>
  <c r="AH19" i="48"/>
  <c r="B20" i="48"/>
  <c r="C20" i="48"/>
  <c r="D20" i="48" s="1"/>
  <c r="E20" i="48"/>
  <c r="G20" i="48"/>
  <c r="R20" i="48" s="1"/>
  <c r="I20" i="48"/>
  <c r="K20" i="48"/>
  <c r="M20" i="48"/>
  <c r="X20" i="48"/>
  <c r="Z20" i="48"/>
  <c r="AB20" i="48"/>
  <c r="AC20" i="48"/>
  <c r="AD20" i="48"/>
  <c r="AF20" i="48"/>
  <c r="AG20" i="48"/>
  <c r="AH20" i="48"/>
  <c r="B21" i="48"/>
  <c r="C21" i="48"/>
  <c r="D21" i="48" s="1"/>
  <c r="E21" i="48"/>
  <c r="G21" i="48"/>
  <c r="R21" i="48" s="1"/>
  <c r="I21" i="48"/>
  <c r="K21" i="48"/>
  <c r="M21" i="48"/>
  <c r="X21" i="48"/>
  <c r="Z21" i="48"/>
  <c r="AB21" i="48"/>
  <c r="AC21" i="48"/>
  <c r="AD21" i="48"/>
  <c r="AF21" i="48"/>
  <c r="AG21" i="48"/>
  <c r="AH21" i="48"/>
  <c r="B22" i="48"/>
  <c r="C22" i="48"/>
  <c r="D22" i="48" s="1"/>
  <c r="E22" i="48"/>
  <c r="G22" i="48"/>
  <c r="R22" i="48" s="1"/>
  <c r="I22" i="48"/>
  <c r="K22" i="48"/>
  <c r="M22" i="48"/>
  <c r="X22" i="48"/>
  <c r="Z22" i="48"/>
  <c r="AB22" i="48"/>
  <c r="AC22" i="48"/>
  <c r="AD22" i="48"/>
  <c r="AF22" i="48"/>
  <c r="AG22" i="48"/>
  <c r="AH22" i="48"/>
  <c r="B23" i="48"/>
  <c r="C23" i="48"/>
  <c r="D23" i="48" s="1"/>
  <c r="E23" i="48"/>
  <c r="G23" i="48"/>
  <c r="R23" i="48" s="1"/>
  <c r="I23" i="48"/>
  <c r="K23" i="48"/>
  <c r="M23" i="48"/>
  <c r="P206" i="60" s="1"/>
  <c r="X23" i="48"/>
  <c r="Z23" i="48"/>
  <c r="AB23" i="48"/>
  <c r="AC23" i="48"/>
  <c r="AD23" i="48"/>
  <c r="AF23" i="48"/>
  <c r="AG23" i="48"/>
  <c r="AH23" i="48"/>
  <c r="AH10" i="48"/>
  <c r="AG10" i="48"/>
  <c r="AF10" i="48"/>
  <c r="AD10" i="48"/>
  <c r="AC10" i="48"/>
  <c r="AB10" i="48"/>
  <c r="Z10" i="48"/>
  <c r="X10" i="48"/>
  <c r="M10" i="48"/>
  <c r="N11" i="62" s="1"/>
  <c r="K10" i="48"/>
  <c r="I10" i="48"/>
  <c r="G10" i="48"/>
  <c r="E10" i="48"/>
  <c r="C10" i="48"/>
  <c r="D10" i="48" s="1"/>
  <c r="B10" i="48"/>
  <c r="D33" i="48" l="1"/>
  <c r="AD87" i="86"/>
  <c r="D13" i="48"/>
  <c r="D526" i="62" s="1"/>
  <c r="AD72" i="86"/>
  <c r="D53" i="48"/>
  <c r="D71" i="48" s="1"/>
  <c r="AD102" i="86"/>
  <c r="I48" i="50"/>
  <c r="F30" i="51"/>
  <c r="F28" i="51"/>
  <c r="F31" i="51"/>
  <c r="F29" i="51"/>
  <c r="F27" i="51"/>
  <c r="O11" i="47"/>
  <c r="M11" i="47"/>
  <c r="H26" i="60"/>
  <c r="N26" i="60" s="1"/>
  <c r="R11" i="48"/>
  <c r="H41" i="60"/>
  <c r="R12" i="48"/>
  <c r="H11" i="60"/>
  <c r="N11" i="60" s="1"/>
  <c r="R10" i="48"/>
  <c r="D723" i="62"/>
  <c r="D729" i="62"/>
  <c r="D733" i="62"/>
  <c r="D716" i="62"/>
  <c r="D706" i="62"/>
  <c r="D731" i="62"/>
  <c r="D695" i="62"/>
  <c r="D701" i="62"/>
  <c r="D732" i="62"/>
  <c r="D697" i="62"/>
  <c r="D693" i="62"/>
  <c r="D698" i="62"/>
  <c r="D728" i="62"/>
  <c r="D702" i="62"/>
  <c r="D730" i="62"/>
  <c r="D704" i="62"/>
  <c r="D734" i="62"/>
  <c r="D707" i="62"/>
  <c r="D726" i="62"/>
  <c r="D727" i="62"/>
  <c r="D720" i="62"/>
  <c r="D689" i="62"/>
  <c r="D696" i="62"/>
  <c r="D722" i="62"/>
  <c r="D692" i="62"/>
  <c r="D694" i="62"/>
  <c r="D725" i="62"/>
  <c r="D719" i="62"/>
  <c r="D703" i="62"/>
  <c r="D717" i="62"/>
  <c r="D715" i="62"/>
  <c r="D714" i="62"/>
  <c r="D724" i="62"/>
  <c r="D718" i="62"/>
  <c r="D688" i="62"/>
  <c r="D687" i="62"/>
  <c r="D691" i="62"/>
  <c r="D685" i="62"/>
  <c r="D700" i="62"/>
  <c r="D713" i="62"/>
  <c r="D699" i="62"/>
  <c r="D736" i="62"/>
  <c r="D721" i="62"/>
  <c r="D708" i="62"/>
  <c r="D735" i="62"/>
  <c r="D705" i="62"/>
  <c r="D686" i="62"/>
  <c r="D690" i="62"/>
  <c r="D509" i="62"/>
  <c r="D597" i="62"/>
  <c r="D581" i="62"/>
  <c r="D659" i="62"/>
  <c r="D462" i="62"/>
  <c r="D582" i="62"/>
  <c r="D618" i="62"/>
  <c r="D602" i="62"/>
  <c r="D665" i="62"/>
  <c r="D505" i="62"/>
  <c r="D523" i="62"/>
  <c r="D644" i="62"/>
  <c r="D567" i="62"/>
  <c r="D551" i="62"/>
  <c r="D588" i="62"/>
  <c r="D506" i="62"/>
  <c r="D527" i="62"/>
  <c r="D560" i="62"/>
  <c r="D613" i="62"/>
  <c r="D640" i="62"/>
  <c r="D512" i="62"/>
  <c r="D530" i="62"/>
  <c r="D635" i="62"/>
  <c r="D662" i="62"/>
  <c r="D533" i="62"/>
  <c r="D561" i="62"/>
  <c r="D510" i="62"/>
  <c r="D633" i="62"/>
  <c r="D479" i="62"/>
  <c r="D554" i="62"/>
  <c r="D591" i="62"/>
  <c r="D575" i="62"/>
  <c r="D611" i="62"/>
  <c r="D482" i="62"/>
  <c r="D500" i="62"/>
  <c r="D469" i="62"/>
  <c r="D537" i="62"/>
  <c r="D620" i="62"/>
  <c r="D604" i="62"/>
  <c r="D678" i="62"/>
  <c r="D490" i="62"/>
  <c r="D565" i="62"/>
  <c r="D468" i="62"/>
  <c r="D615" i="62"/>
  <c r="D631" i="62"/>
  <c r="D532" i="62"/>
  <c r="D645" i="62"/>
  <c r="D540" i="62"/>
  <c r="D483" i="62"/>
  <c r="D501" i="62"/>
  <c r="D593" i="62"/>
  <c r="D577" i="62"/>
  <c r="D507" i="62"/>
  <c r="D594" i="62"/>
  <c r="D578" i="62"/>
  <c r="D614" i="62"/>
  <c r="D646" i="62"/>
  <c r="D657" i="62"/>
  <c r="D497" i="62"/>
  <c r="D636" i="62"/>
  <c r="D518" i="62"/>
  <c r="D666" i="62"/>
  <c r="D563" i="62"/>
  <c r="D547" i="62"/>
  <c r="D584" i="62"/>
  <c r="D650" i="62"/>
  <c r="D675" i="62"/>
  <c r="D535" i="62"/>
  <c r="D670" i="62"/>
  <c r="D558" i="62"/>
  <c r="D663" i="62"/>
  <c r="D674" i="62"/>
  <c r="D672" i="62"/>
  <c r="D524" i="62"/>
  <c r="D519" i="62"/>
  <c r="D556" i="62"/>
  <c r="D609" i="62"/>
  <c r="D632" i="62"/>
  <c r="D504" i="62"/>
  <c r="D522" i="62"/>
  <c r="D481" i="62"/>
  <c r="D525" i="62"/>
  <c r="D557" i="62"/>
  <c r="D484" i="62"/>
  <c r="D502" i="62"/>
  <c r="D520" i="62"/>
  <c r="D680" i="62"/>
  <c r="D471" i="62"/>
  <c r="D566" i="62"/>
  <c r="D550" i="62"/>
  <c r="D587" i="62"/>
  <c r="D623" i="62"/>
  <c r="D607" i="62"/>
  <c r="D474" i="62"/>
  <c r="D492" i="62"/>
  <c r="D647" i="62"/>
  <c r="D511" i="62"/>
  <c r="D529" i="62"/>
  <c r="D616" i="62"/>
  <c r="D669" i="62"/>
  <c r="D629" i="62"/>
  <c r="D617" i="62"/>
  <c r="D538" i="62"/>
  <c r="D549" i="62"/>
  <c r="D536" i="62"/>
  <c r="D477" i="62"/>
  <c r="D624" i="62"/>
  <c r="D464" i="62"/>
  <c r="D475" i="62"/>
  <c r="D493" i="62"/>
  <c r="D589" i="62"/>
  <c r="D478" i="62"/>
  <c r="D499" i="62"/>
  <c r="D590" i="62"/>
  <c r="D574" i="62"/>
  <c r="D610" i="62"/>
  <c r="D638" i="62"/>
  <c r="D668" i="62"/>
  <c r="D539" i="62"/>
  <c r="D658" i="62"/>
  <c r="D559" i="62"/>
  <c r="D596" i="62"/>
  <c r="D580" i="62"/>
  <c r="D642" i="62"/>
  <c r="D637" i="62"/>
  <c r="D664" i="62"/>
  <c r="D472" i="62"/>
  <c r="D673" i="62"/>
  <c r="D568" i="62"/>
  <c r="D552" i="62"/>
  <c r="D621" i="62"/>
  <c r="D605" i="62"/>
  <c r="D679" i="62"/>
  <c r="D496" i="62"/>
  <c r="D651" i="62"/>
  <c r="D676" i="62"/>
  <c r="D473" i="62"/>
  <c r="D569" i="62"/>
  <c r="D553" i="62"/>
  <c r="D476" i="62"/>
  <c r="D494" i="62"/>
  <c r="D649" i="62"/>
  <c r="D463" i="62"/>
  <c r="D562" i="62"/>
  <c r="D546" i="62"/>
  <c r="D583" i="62"/>
  <c r="D619" i="62"/>
  <c r="D603" i="62"/>
  <c r="D671" i="62"/>
  <c r="D466" i="62"/>
  <c r="D639" i="62"/>
  <c r="D485" i="62"/>
  <c r="D503" i="62"/>
  <c r="D521" i="62"/>
  <c r="D612" i="62"/>
  <c r="D661" i="62"/>
  <c r="D564" i="62"/>
  <c r="D643" i="62"/>
  <c r="D541" i="62"/>
  <c r="D595" i="62"/>
  <c r="D508" i="62"/>
  <c r="D495" i="62"/>
  <c r="D608" i="62"/>
  <c r="D677" i="62"/>
  <c r="D498" i="62"/>
  <c r="D467" i="62"/>
  <c r="D585" i="62"/>
  <c r="D667" i="62"/>
  <c r="D470" i="62"/>
  <c r="D491" i="62"/>
  <c r="D586" i="62"/>
  <c r="D622" i="62"/>
  <c r="D606" i="62"/>
  <c r="D630" i="62"/>
  <c r="D660" i="62"/>
  <c r="D513" i="62"/>
  <c r="D531" i="62"/>
  <c r="D652" i="62"/>
  <c r="D534" i="62"/>
  <c r="D555" i="62"/>
  <c r="D592" i="62"/>
  <c r="D576" i="62"/>
  <c r="D634" i="62"/>
  <c r="D480" i="62"/>
  <c r="D548" i="62"/>
  <c r="D648" i="62"/>
  <c r="D465" i="62"/>
  <c r="D641" i="62"/>
  <c r="D579" i="62"/>
  <c r="J15" i="48"/>
  <c r="Y18" i="48"/>
  <c r="D444" i="62"/>
  <c r="D86" i="62"/>
  <c r="D451" i="62"/>
  <c r="D80" i="62"/>
  <c r="D69" i="62"/>
  <c r="D74" i="62"/>
  <c r="D82" i="62"/>
  <c r="D420" i="62"/>
  <c r="D170" i="62"/>
  <c r="D297" i="62"/>
  <c r="D381" i="62"/>
  <c r="D305" i="62"/>
  <c r="D268" i="62"/>
  <c r="D111" i="62"/>
  <c r="D157" i="62"/>
  <c r="D250" i="62"/>
  <c r="D337" i="62"/>
  <c r="D423" i="62"/>
  <c r="D147" i="62"/>
  <c r="D188" i="62"/>
  <c r="D274" i="62"/>
  <c r="D366" i="62"/>
  <c r="D442" i="62"/>
  <c r="D109" i="62"/>
  <c r="D199" i="62"/>
  <c r="D240" i="62"/>
  <c r="D335" i="62"/>
  <c r="D382" i="62"/>
  <c r="D92" i="62"/>
  <c r="D120" i="62"/>
  <c r="D194" i="62"/>
  <c r="D288" i="62"/>
  <c r="D372" i="62"/>
  <c r="D132" i="62"/>
  <c r="D209" i="62"/>
  <c r="D304" i="62"/>
  <c r="D351" i="62"/>
  <c r="D438" i="62"/>
  <c r="D127" i="62"/>
  <c r="D220" i="62"/>
  <c r="D315" i="62"/>
  <c r="D354" i="62"/>
  <c r="D130" i="62"/>
  <c r="D223" i="62"/>
  <c r="D310" i="62"/>
  <c r="D378" i="62"/>
  <c r="D78" i="62"/>
  <c r="D362" i="62"/>
  <c r="D412" i="62"/>
  <c r="D198" i="62"/>
  <c r="D334" i="62"/>
  <c r="D426" i="62"/>
  <c r="D342" i="62"/>
  <c r="D331" i="62"/>
  <c r="D103" i="62"/>
  <c r="D201" i="62"/>
  <c r="D242" i="62"/>
  <c r="D326" i="62"/>
  <c r="D415" i="62"/>
  <c r="D70" i="62"/>
  <c r="D139" i="62"/>
  <c r="D232" i="62"/>
  <c r="D266" i="62"/>
  <c r="D358" i="62"/>
  <c r="D79" i="62"/>
  <c r="D101" i="62"/>
  <c r="D191" i="62"/>
  <c r="D285" i="62"/>
  <c r="D332" i="62"/>
  <c r="D427" i="62"/>
  <c r="D75" i="62"/>
  <c r="D145" i="62"/>
  <c r="D186" i="62"/>
  <c r="D280" i="62"/>
  <c r="D364" i="62"/>
  <c r="D177" i="62"/>
  <c r="D254" i="62"/>
  <c r="D296" i="62"/>
  <c r="D396" i="62"/>
  <c r="D172" i="62"/>
  <c r="D212" i="62"/>
  <c r="D307" i="62"/>
  <c r="D399" i="62"/>
  <c r="D175" i="62"/>
  <c r="D215" i="62"/>
  <c r="D339" i="62"/>
  <c r="D417" i="62"/>
  <c r="D77" i="62"/>
  <c r="D386" i="62"/>
  <c r="D76" i="62"/>
  <c r="D190" i="62"/>
  <c r="D323" i="62"/>
  <c r="D452" i="62"/>
  <c r="D119" i="62"/>
  <c r="D193" i="62"/>
  <c r="D287" i="62"/>
  <c r="D371" i="62"/>
  <c r="D407" i="62"/>
  <c r="D457" i="62"/>
  <c r="D131" i="62"/>
  <c r="D224" i="62"/>
  <c r="D311" i="62"/>
  <c r="D350" i="62"/>
  <c r="D142" i="62"/>
  <c r="D183" i="62"/>
  <c r="D277" i="62"/>
  <c r="D324" i="62"/>
  <c r="D424" i="62"/>
  <c r="D137" i="62"/>
  <c r="D230" i="62"/>
  <c r="D272" i="62"/>
  <c r="D356" i="62"/>
  <c r="D169" i="62"/>
  <c r="D246" i="62"/>
  <c r="D341" i="62"/>
  <c r="D388" i="62"/>
  <c r="D435" i="62"/>
  <c r="D164" i="62"/>
  <c r="D257" i="62"/>
  <c r="D299" i="62"/>
  <c r="D391" i="62"/>
  <c r="D41" i="62"/>
  <c r="D167" i="62"/>
  <c r="D260" i="62"/>
  <c r="D328" i="62"/>
  <c r="D409" i="62"/>
  <c r="D73" i="62"/>
  <c r="D226" i="62"/>
  <c r="D368" i="62"/>
  <c r="D133" i="62"/>
  <c r="D144" i="62"/>
  <c r="D185" i="62"/>
  <c r="D279" i="62"/>
  <c r="D363" i="62"/>
  <c r="D93" i="62"/>
  <c r="D447" i="62"/>
  <c r="D176" i="62"/>
  <c r="D216" i="62"/>
  <c r="D303" i="62"/>
  <c r="D395" i="62"/>
  <c r="D434" i="62"/>
  <c r="D134" i="62"/>
  <c r="D227" i="62"/>
  <c r="D269" i="62"/>
  <c r="D369" i="62"/>
  <c r="D421" i="62"/>
  <c r="D129" i="62"/>
  <c r="D222" i="62"/>
  <c r="D309" i="62"/>
  <c r="D393" i="62"/>
  <c r="D71" i="62"/>
  <c r="D115" i="62"/>
  <c r="D161" i="62"/>
  <c r="D238" i="62"/>
  <c r="D333" i="62"/>
  <c r="D380" i="62"/>
  <c r="D110" i="62"/>
  <c r="D156" i="62"/>
  <c r="D249" i="62"/>
  <c r="D344" i="62"/>
  <c r="D383" i="62"/>
  <c r="D113" i="62"/>
  <c r="D159" i="62"/>
  <c r="D252" i="62"/>
  <c r="D365" i="62"/>
  <c r="D453" i="62"/>
  <c r="D116" i="62"/>
  <c r="D218" i="62"/>
  <c r="D360" i="62"/>
  <c r="D141" i="62"/>
  <c r="D162" i="62"/>
  <c r="D136" i="62"/>
  <c r="D229" i="62"/>
  <c r="D271" i="62"/>
  <c r="D355" i="62"/>
  <c r="D83" i="62"/>
  <c r="D456" i="62"/>
  <c r="D445" i="62"/>
  <c r="D42" i="62"/>
  <c r="D168" i="62"/>
  <c r="D253" i="62"/>
  <c r="D295" i="62"/>
  <c r="D387" i="62"/>
  <c r="D126" i="62"/>
  <c r="D219" i="62"/>
  <c r="D314" i="62"/>
  <c r="D361" i="62"/>
  <c r="D413" i="62"/>
  <c r="D439" i="62"/>
  <c r="D174" i="62"/>
  <c r="D214" i="62"/>
  <c r="D301" i="62"/>
  <c r="D385" i="62"/>
  <c r="D107" i="62"/>
  <c r="D197" i="62"/>
  <c r="D283" i="62"/>
  <c r="D330" i="62"/>
  <c r="D425" i="62"/>
  <c r="D102" i="62"/>
  <c r="D200" i="62"/>
  <c r="D241" i="62"/>
  <c r="D336" i="62"/>
  <c r="D428" i="62"/>
  <c r="D81" i="62"/>
  <c r="D105" i="62"/>
  <c r="D203" i="62"/>
  <c r="D244" i="62"/>
  <c r="D357" i="62"/>
  <c r="D89" i="62"/>
  <c r="D302" i="62"/>
  <c r="D327" i="62"/>
  <c r="D294" i="62"/>
  <c r="D108" i="62"/>
  <c r="D247" i="62"/>
  <c r="D352" i="62"/>
  <c r="D182" i="62"/>
  <c r="D448" i="62"/>
  <c r="D154" i="62"/>
  <c r="D128" i="62"/>
  <c r="D221" i="62"/>
  <c r="D316" i="62"/>
  <c r="D400" i="62"/>
  <c r="D455" i="62"/>
  <c r="D114" i="62"/>
  <c r="D160" i="62"/>
  <c r="D245" i="62"/>
  <c r="D340" i="62"/>
  <c r="D379" i="62"/>
  <c r="D171" i="62"/>
  <c r="D211" i="62"/>
  <c r="D306" i="62"/>
  <c r="D353" i="62"/>
  <c r="D405" i="62"/>
  <c r="D166" i="62"/>
  <c r="D259" i="62"/>
  <c r="D293" i="62"/>
  <c r="D377" i="62"/>
  <c r="D99" i="62"/>
  <c r="D189" i="62"/>
  <c r="D275" i="62"/>
  <c r="D322" i="62"/>
  <c r="D419" i="62"/>
  <c r="D118" i="62"/>
  <c r="D192" i="62"/>
  <c r="D286" i="62"/>
  <c r="D325" i="62"/>
  <c r="D422" i="62"/>
  <c r="D449" i="62"/>
  <c r="D121" i="62"/>
  <c r="D195" i="62"/>
  <c r="D281" i="62"/>
  <c r="D349" i="62"/>
  <c r="D87" i="62"/>
  <c r="D300" i="62"/>
  <c r="D454" i="62"/>
  <c r="D100" i="62"/>
  <c r="D239" i="62"/>
  <c r="D397" i="62"/>
  <c r="D210" i="62"/>
  <c r="D255" i="62"/>
  <c r="D173" i="62"/>
  <c r="D213" i="62"/>
  <c r="D308" i="62"/>
  <c r="D392" i="62"/>
  <c r="D106" i="62"/>
  <c r="D204" i="62"/>
  <c r="D237" i="62"/>
  <c r="D329" i="62"/>
  <c r="D418" i="62"/>
  <c r="D84" i="62"/>
  <c r="D163" i="62"/>
  <c r="D256" i="62"/>
  <c r="D298" i="62"/>
  <c r="D398" i="62"/>
  <c r="D436" i="62"/>
  <c r="D112" i="62"/>
  <c r="D158" i="62"/>
  <c r="D251" i="62"/>
  <c r="D338" i="62"/>
  <c r="D416" i="62"/>
  <c r="D148" i="62"/>
  <c r="D225" i="62"/>
  <c r="D267" i="62"/>
  <c r="D367" i="62"/>
  <c r="D411" i="62"/>
  <c r="D443" i="62"/>
  <c r="D143" i="62"/>
  <c r="D184" i="62"/>
  <c r="D278" i="62"/>
  <c r="D370" i="62"/>
  <c r="D414" i="62"/>
  <c r="D146" i="62"/>
  <c r="D187" i="62"/>
  <c r="D273" i="62"/>
  <c r="D394" i="62"/>
  <c r="D85" i="62"/>
  <c r="D437" i="62"/>
  <c r="D91" i="62"/>
  <c r="D258" i="62"/>
  <c r="D446" i="62"/>
  <c r="D149" i="62"/>
  <c r="D276" i="62"/>
  <c r="D389" i="62"/>
  <c r="D313" i="62"/>
  <c r="D284" i="62"/>
  <c r="D165" i="62"/>
  <c r="D384" i="62"/>
  <c r="D90" i="62"/>
  <c r="D450" i="62"/>
  <c r="D440" i="62"/>
  <c r="D98" i="62"/>
  <c r="D196" i="62"/>
  <c r="D282" i="62"/>
  <c r="D321" i="62"/>
  <c r="D410" i="62"/>
  <c r="D72" i="62"/>
  <c r="D117" i="62"/>
  <c r="D155" i="62"/>
  <c r="D248" i="62"/>
  <c r="D343" i="62"/>
  <c r="D390" i="62"/>
  <c r="D104" i="62"/>
  <c r="D202" i="62"/>
  <c r="D243" i="62"/>
  <c r="D408" i="62"/>
  <c r="D140" i="62"/>
  <c r="D217" i="62"/>
  <c r="D312" i="62"/>
  <c r="D359" i="62"/>
  <c r="D88" i="62"/>
  <c r="D441" i="62"/>
  <c r="D135" i="62"/>
  <c r="D228" i="62"/>
  <c r="D270" i="62"/>
  <c r="D406" i="62"/>
  <c r="D138" i="62"/>
  <c r="D231" i="62"/>
  <c r="D265" i="62"/>
  <c r="C237" i="61"/>
  <c r="C252" i="61"/>
  <c r="U72" i="61"/>
  <c r="U12" i="61"/>
  <c r="P71" i="60"/>
  <c r="AD71" i="60" s="1"/>
  <c r="P56" i="60"/>
  <c r="AD56" i="60" s="1"/>
  <c r="P313" i="60"/>
  <c r="N290" i="62"/>
  <c r="P161" i="60"/>
  <c r="AD161" i="60" s="1"/>
  <c r="N318" i="62"/>
  <c r="P176" i="60"/>
  <c r="AD176" i="60" s="1"/>
  <c r="AD206" i="60"/>
  <c r="N151" i="62"/>
  <c r="P86" i="60"/>
  <c r="AD86" i="60" s="1"/>
  <c r="N402" i="62"/>
  <c r="P221" i="60"/>
  <c r="AD221" i="60" s="1"/>
  <c r="N179" i="62"/>
  <c r="P101" i="60"/>
  <c r="AD101" i="60" s="1"/>
  <c r="N206" i="62"/>
  <c r="P116" i="60"/>
  <c r="AD116" i="60" s="1"/>
  <c r="N262" i="62"/>
  <c r="P146" i="60"/>
  <c r="AD146" i="60" s="1"/>
  <c r="N346" i="62"/>
  <c r="P191" i="60"/>
  <c r="AD191" i="60" s="1"/>
  <c r="N234" i="62"/>
  <c r="P131" i="60"/>
  <c r="AD131" i="60" s="1"/>
  <c r="N307" i="48"/>
  <c r="D601" i="62"/>
  <c r="D599" i="62" s="1"/>
  <c r="D489" i="62"/>
  <c r="D487" i="62" s="1"/>
  <c r="P11" i="51"/>
  <c r="J11" i="51"/>
  <c r="D855" i="62"/>
  <c r="D545" i="62"/>
  <c r="D543" i="62" s="1"/>
  <c r="D656" i="62"/>
  <c r="D654" i="62" s="1"/>
  <c r="D743" i="62"/>
  <c r="D814" i="62"/>
  <c r="D747" i="62"/>
  <c r="D788" i="62"/>
  <c r="D767" i="62"/>
  <c r="D808" i="62"/>
  <c r="D746" i="62"/>
  <c r="D433" i="62"/>
  <c r="D431" i="62" s="1"/>
  <c r="D517" i="62"/>
  <c r="D515" i="62" s="1"/>
  <c r="D628" i="62"/>
  <c r="D626" i="62" s="1"/>
  <c r="D765" i="62"/>
  <c r="D816" i="62"/>
  <c r="D754" i="62"/>
  <c r="D859" i="62"/>
  <c r="D753" i="62"/>
  <c r="D750" i="62"/>
  <c r="D742" i="62"/>
  <c r="D738" i="62" s="1"/>
  <c r="D461" i="62"/>
  <c r="D459" i="62" s="1"/>
  <c r="D795" i="62"/>
  <c r="D823" i="62"/>
  <c r="D822" i="62"/>
  <c r="D775" i="62"/>
  <c r="D757" i="62"/>
  <c r="D797" i="62"/>
  <c r="D790" i="62"/>
  <c r="D811" i="62"/>
  <c r="D786" i="62"/>
  <c r="D778" i="62"/>
  <c r="D763" i="62"/>
  <c r="D756" i="62"/>
  <c r="D810" i="62"/>
  <c r="D836" i="62"/>
  <c r="D857" i="62"/>
  <c r="D846" i="62"/>
  <c r="D835" i="62"/>
  <c r="D831" i="62" s="1"/>
  <c r="D779" i="62"/>
  <c r="D759" i="62"/>
  <c r="D798" i="62"/>
  <c r="D817" i="62"/>
  <c r="D854" i="62"/>
  <c r="D815" i="62"/>
  <c r="D782" i="62"/>
  <c r="D761" i="62"/>
  <c r="D573" i="62"/>
  <c r="D571" i="62" s="1"/>
  <c r="D751" i="62"/>
  <c r="D745" i="62"/>
  <c r="D794" i="62"/>
  <c r="D844" i="62"/>
  <c r="D781" i="62"/>
  <c r="D851" i="62"/>
  <c r="D843" i="62"/>
  <c r="D839" i="62"/>
  <c r="D826" i="62"/>
  <c r="D784" i="62"/>
  <c r="D804" i="62"/>
  <c r="D800" i="62" s="1"/>
  <c r="D812" i="62"/>
  <c r="D828" i="62"/>
  <c r="D853" i="62"/>
  <c r="D777" i="62"/>
  <c r="D789" i="62"/>
  <c r="D852" i="62"/>
  <c r="D842" i="62"/>
  <c r="D813" i="62"/>
  <c r="D752" i="62"/>
  <c r="D776" i="62"/>
  <c r="D749" i="62"/>
  <c r="D792" i="62"/>
  <c r="D819" i="62"/>
  <c r="D744" i="62"/>
  <c r="D806" i="62"/>
  <c r="D791" i="62"/>
  <c r="D787" i="62"/>
  <c r="D766" i="62"/>
  <c r="D805" i="62"/>
  <c r="D793" i="62"/>
  <c r="D821" i="62"/>
  <c r="D858" i="62"/>
  <c r="D774" i="62"/>
  <c r="D760" i="62"/>
  <c r="D820" i="62"/>
  <c r="D825" i="62"/>
  <c r="D850" i="62"/>
  <c r="D827" i="62"/>
  <c r="D785" i="62"/>
  <c r="D764" i="62"/>
  <c r="D807" i="62"/>
  <c r="D796" i="62"/>
  <c r="D809" i="62"/>
  <c r="D849" i="62"/>
  <c r="D840" i="62"/>
  <c r="D847" i="62"/>
  <c r="D829" i="62"/>
  <c r="D780" i="62"/>
  <c r="D856" i="62"/>
  <c r="D838" i="62"/>
  <c r="D845" i="62"/>
  <c r="D748" i="62"/>
  <c r="D758" i="62"/>
  <c r="D684" i="62"/>
  <c r="D682" i="62" s="1"/>
  <c r="D755" i="62"/>
  <c r="D841" i="62"/>
  <c r="D762" i="62"/>
  <c r="D848" i="62"/>
  <c r="D818" i="62"/>
  <c r="D712" i="62"/>
  <c r="D710" i="62" s="1"/>
  <c r="D824" i="62"/>
  <c r="D783" i="62"/>
  <c r="D837" i="62"/>
  <c r="D860" i="62"/>
  <c r="D773" i="62"/>
  <c r="D769" i="62" s="1"/>
  <c r="D37" i="62"/>
  <c r="D27" i="62"/>
  <c r="D24" i="62"/>
  <c r="D23" i="62"/>
  <c r="D44" i="62"/>
  <c r="D53" i="62"/>
  <c r="D62" i="62"/>
  <c r="D43" i="62"/>
  <c r="D50" i="62"/>
  <c r="D58" i="62"/>
  <c r="D65" i="62"/>
  <c r="D15" i="62"/>
  <c r="D22" i="62"/>
  <c r="D31" i="62"/>
  <c r="D28" i="62"/>
  <c r="D21" i="62"/>
  <c r="D46" i="62"/>
  <c r="D55" i="62"/>
  <c r="D64" i="62"/>
  <c r="D292" i="62"/>
  <c r="C290" i="62" s="1"/>
  <c r="D320" i="62"/>
  <c r="D348" i="62"/>
  <c r="D346" i="62" s="1"/>
  <c r="D376" i="62"/>
  <c r="D374" i="62" s="1"/>
  <c r="D404" i="62"/>
  <c r="D402" i="62" s="1"/>
  <c r="D19" i="62"/>
  <c r="D45" i="62"/>
  <c r="D52" i="62"/>
  <c r="D59" i="62"/>
  <c r="D125" i="62"/>
  <c r="C123" i="62" s="1"/>
  <c r="D181" i="62"/>
  <c r="C179" i="62" s="1"/>
  <c r="D16" i="62"/>
  <c r="D26" i="62"/>
  <c r="D35" i="62"/>
  <c r="D32" i="62"/>
  <c r="D33" i="62"/>
  <c r="D48" i="62"/>
  <c r="D57" i="62"/>
  <c r="D264" i="62"/>
  <c r="C262" i="62" s="1"/>
  <c r="D25" i="62"/>
  <c r="D47" i="62"/>
  <c r="D54" i="62"/>
  <c r="D61" i="62"/>
  <c r="D97" i="62"/>
  <c r="C95" i="62" s="1"/>
  <c r="D153" i="62"/>
  <c r="C151" i="62" s="1"/>
  <c r="D236" i="62"/>
  <c r="C234" i="62" s="1"/>
  <c r="D13" i="62"/>
  <c r="D11" i="62" s="1"/>
  <c r="D17" i="62"/>
  <c r="D30" i="62"/>
  <c r="D20" i="62"/>
  <c r="D36" i="62"/>
  <c r="D51" i="62"/>
  <c r="D60" i="62"/>
  <c r="D208" i="62"/>
  <c r="C206" i="62" s="1"/>
  <c r="D29" i="62"/>
  <c r="D49" i="62"/>
  <c r="D56" i="62"/>
  <c r="D63" i="62"/>
  <c r="D14" i="62"/>
  <c r="D18" i="62"/>
  <c r="D34" i="62"/>
  <c r="I56" i="50"/>
  <c r="F11" i="51"/>
  <c r="U26" i="51"/>
  <c r="U11" i="51"/>
  <c r="H11" i="51"/>
  <c r="AA5" i="51"/>
  <c r="N9" i="49"/>
  <c r="H28" i="49"/>
  <c r="H32" i="49"/>
  <c r="H36" i="49"/>
  <c r="H34" i="49"/>
  <c r="H25" i="49"/>
  <c r="H33" i="49"/>
  <c r="H31" i="49"/>
  <c r="H39" i="49"/>
  <c r="J11" i="48"/>
  <c r="AB14" i="47"/>
  <c r="G13" i="47"/>
  <c r="G12" i="47"/>
  <c r="AC15" i="47"/>
  <c r="P41" i="60"/>
  <c r="AD41" i="60" s="1"/>
  <c r="I24" i="50"/>
  <c r="I16" i="50"/>
  <c r="V11" i="47"/>
  <c r="AA5" i="47"/>
  <c r="AD11" i="60"/>
  <c r="P11" i="60"/>
  <c r="N39" i="62"/>
  <c r="AD26" i="60"/>
  <c r="U9" i="49"/>
  <c r="N23" i="48"/>
  <c r="N374" i="62"/>
  <c r="U23" i="49"/>
  <c r="U22" i="49"/>
  <c r="U21" i="49"/>
  <c r="U20" i="49"/>
  <c r="U19" i="49"/>
  <c r="U18" i="49"/>
  <c r="U17" i="49"/>
  <c r="U16" i="49"/>
  <c r="U15" i="49"/>
  <c r="U14" i="49"/>
  <c r="U13" i="49"/>
  <c r="U12" i="49"/>
  <c r="U11" i="49"/>
  <c r="U10" i="49"/>
  <c r="N23" i="49"/>
  <c r="N22" i="49"/>
  <c r="N21" i="49"/>
  <c r="N20" i="49"/>
  <c r="N19" i="49"/>
  <c r="N18" i="49"/>
  <c r="N17" i="49"/>
  <c r="N16" i="49"/>
  <c r="N15" i="49"/>
  <c r="N14" i="49"/>
  <c r="N13" i="49"/>
  <c r="N12" i="49"/>
  <c r="N11" i="49"/>
  <c r="N10" i="49"/>
  <c r="J272" i="48"/>
  <c r="Y270" i="48"/>
  <c r="Y282" i="48"/>
  <c r="J269" i="48"/>
  <c r="N299" i="48"/>
  <c r="U12" i="47"/>
  <c r="N212" i="48"/>
  <c r="N268" i="48"/>
  <c r="Y271" i="48"/>
  <c r="N280" i="48"/>
  <c r="Y303" i="48"/>
  <c r="Y268" i="48"/>
  <c r="J271" i="48"/>
  <c r="J283" i="48"/>
  <c r="J291" i="48"/>
  <c r="J295" i="48"/>
  <c r="Y12" i="47"/>
  <c r="J264" i="48"/>
  <c r="J268" i="48"/>
  <c r="AI284" i="48"/>
  <c r="J287" i="48"/>
  <c r="AD51" i="50"/>
  <c r="AC12" i="47"/>
  <c r="Y81" i="48"/>
  <c r="J97" i="48"/>
  <c r="Y98" i="48"/>
  <c r="N99" i="48"/>
  <c r="J101" i="48"/>
  <c r="Y102" i="48"/>
  <c r="J105" i="48"/>
  <c r="Y106" i="48"/>
  <c r="J109" i="48"/>
  <c r="Y110" i="48"/>
  <c r="N111" i="48"/>
  <c r="Y114" i="48"/>
  <c r="N115" i="48"/>
  <c r="J121" i="48"/>
  <c r="J125" i="48"/>
  <c r="Y126" i="48"/>
  <c r="AI130" i="48"/>
  <c r="Y130" i="48"/>
  <c r="N131" i="48"/>
  <c r="Y138" i="48"/>
  <c r="J141" i="48"/>
  <c r="Y142" i="48"/>
  <c r="J145" i="48"/>
  <c r="AI146" i="48"/>
  <c r="Y146" i="48"/>
  <c r="J149" i="48"/>
  <c r="Y150" i="48"/>
  <c r="N151" i="48"/>
  <c r="J153" i="48"/>
  <c r="Y154" i="48"/>
  <c r="N155" i="48"/>
  <c r="Y158" i="48"/>
  <c r="N159" i="48"/>
  <c r="J161" i="48"/>
  <c r="N163" i="48"/>
  <c r="J165" i="48"/>
  <c r="AI166" i="48"/>
  <c r="AI174" i="48"/>
  <c r="J197" i="48"/>
  <c r="J201" i="48"/>
  <c r="AI206" i="48"/>
  <c r="AI214" i="48"/>
  <c r="Y214" i="48"/>
  <c r="J217" i="48"/>
  <c r="Y222" i="48"/>
  <c r="N20" i="48"/>
  <c r="J18" i="48"/>
  <c r="N12" i="48"/>
  <c r="N16" i="48"/>
  <c r="J14" i="48"/>
  <c r="AI22" i="48"/>
  <c r="AI18" i="48"/>
  <c r="AD13" i="50"/>
  <c r="N144" i="48"/>
  <c r="J150" i="48"/>
  <c r="N152" i="48"/>
  <c r="J229" i="48"/>
  <c r="Y230" i="48"/>
  <c r="N231" i="48"/>
  <c r="Y234" i="48"/>
  <c r="J237" i="48"/>
  <c r="Y238" i="48"/>
  <c r="J241" i="48"/>
  <c r="J245" i="48"/>
  <c r="Y246" i="48"/>
  <c r="N247" i="48"/>
  <c r="Y254" i="48"/>
  <c r="N255" i="48"/>
  <c r="J257" i="48"/>
  <c r="J261" i="48"/>
  <c r="N263" i="48"/>
  <c r="J288" i="48"/>
  <c r="H21" i="49"/>
  <c r="H20" i="49"/>
  <c r="H15" i="49"/>
  <c r="H13" i="49"/>
  <c r="N136" i="48"/>
  <c r="N140" i="48"/>
  <c r="J154" i="48"/>
  <c r="J90" i="48"/>
  <c r="N92" i="48"/>
  <c r="N97" i="48"/>
  <c r="J99" i="48"/>
  <c r="J107" i="48"/>
  <c r="N145" i="48"/>
  <c r="N169" i="48"/>
  <c r="J183" i="48"/>
  <c r="J203" i="48"/>
  <c r="N228" i="48"/>
  <c r="I26" i="50"/>
  <c r="I34" i="50"/>
  <c r="Y139" i="48"/>
  <c r="Y151" i="48"/>
  <c r="Y155" i="48"/>
  <c r="Y163" i="48"/>
  <c r="Y183" i="48"/>
  <c r="Y207" i="48"/>
  <c r="J225" i="48"/>
  <c r="N227" i="48"/>
  <c r="J82" i="48"/>
  <c r="J86" i="48"/>
  <c r="N88" i="48"/>
  <c r="Y91" i="48"/>
  <c r="J94" i="48"/>
  <c r="J139" i="48"/>
  <c r="J147" i="48"/>
  <c r="N161" i="48"/>
  <c r="Y168" i="48"/>
  <c r="J171" i="48"/>
  <c r="N185" i="48"/>
  <c r="Y227" i="48"/>
  <c r="N252" i="48"/>
  <c r="N256" i="48"/>
  <c r="Y259" i="48"/>
  <c r="N260" i="48"/>
  <c r="N283" i="48"/>
  <c r="J304" i="48"/>
  <c r="N14" i="48"/>
  <c r="AC21" i="49"/>
  <c r="AC17" i="49"/>
  <c r="AD17" i="49"/>
  <c r="AC16" i="49"/>
  <c r="AC15" i="49"/>
  <c r="AD13" i="49"/>
  <c r="AC12" i="49"/>
  <c r="AC11" i="49"/>
  <c r="AC10" i="49"/>
  <c r="AD38" i="49"/>
  <c r="AC38" i="49"/>
  <c r="AD39" i="49"/>
  <c r="I31" i="50"/>
  <c r="I35" i="50"/>
  <c r="AH29" i="51"/>
  <c r="J140" i="48"/>
  <c r="J152" i="48"/>
  <c r="J156" i="48"/>
  <c r="J160" i="48"/>
  <c r="J227" i="48"/>
  <c r="J251" i="48"/>
  <c r="J255" i="48"/>
  <c r="J263" i="48"/>
  <c r="N265" i="48"/>
  <c r="AI320" i="48"/>
  <c r="I47" i="50"/>
  <c r="I55" i="50"/>
  <c r="AA13" i="47"/>
  <c r="AB12" i="47"/>
  <c r="X12" i="47"/>
  <c r="S12" i="47"/>
  <c r="E12" i="47"/>
  <c r="AF12" i="47" s="1"/>
  <c r="AI222" i="48"/>
  <c r="AC22" i="50"/>
  <c r="AC14" i="50"/>
  <c r="I46" i="50"/>
  <c r="AE12" i="47"/>
  <c r="AA12" i="47"/>
  <c r="W12" i="47"/>
  <c r="Q12" i="47"/>
  <c r="R12" i="47" s="1"/>
  <c r="AI262" i="48"/>
  <c r="AI317" i="48"/>
  <c r="I49" i="50"/>
  <c r="AD12" i="47"/>
  <c r="Z12" i="47"/>
  <c r="V12" i="47"/>
  <c r="I12" i="47"/>
  <c r="AI20" i="48"/>
  <c r="AI16" i="48"/>
  <c r="J16" i="48"/>
  <c r="N47" i="48"/>
  <c r="Y54" i="48"/>
  <c r="N55" i="48"/>
  <c r="Y65" i="48"/>
  <c r="N66" i="48"/>
  <c r="Y73" i="48"/>
  <c r="N74" i="48"/>
  <c r="Y77" i="48"/>
  <c r="N78" i="48"/>
  <c r="J81" i="48"/>
  <c r="Y82" i="48"/>
  <c r="J85" i="48"/>
  <c r="Y86" i="48"/>
  <c r="N87" i="48"/>
  <c r="J89" i="48"/>
  <c r="Y90" i="48"/>
  <c r="N91" i="48"/>
  <c r="N96" i="48"/>
  <c r="J98" i="48"/>
  <c r="Y99" i="48"/>
  <c r="N100" i="48"/>
  <c r="J102" i="48"/>
  <c r="N104" i="48"/>
  <c r="J106" i="48"/>
  <c r="Y107" i="48"/>
  <c r="N108" i="48"/>
  <c r="J168" i="48"/>
  <c r="AI181" i="48"/>
  <c r="Y187" i="48"/>
  <c r="N196" i="48"/>
  <c r="N217" i="48"/>
  <c r="J223" i="48"/>
  <c r="J284" i="48"/>
  <c r="AD23" i="49"/>
  <c r="AD24" i="50"/>
  <c r="I38" i="50"/>
  <c r="J205" i="48"/>
  <c r="Y208" i="48"/>
  <c r="J211" i="48"/>
  <c r="Y212" i="48"/>
  <c r="N213" i="48"/>
  <c r="Y219" i="48"/>
  <c r="J300" i="48"/>
  <c r="J303" i="48"/>
  <c r="N304" i="48"/>
  <c r="AH28" i="51"/>
  <c r="AI21" i="48"/>
  <c r="AI17" i="48"/>
  <c r="AI12" i="48"/>
  <c r="Y92" i="48"/>
  <c r="J96" i="48"/>
  <c r="Y101" i="48"/>
  <c r="J104" i="48"/>
  <c r="J108" i="48"/>
  <c r="J112" i="48"/>
  <c r="J116" i="48"/>
  <c r="J124" i="48"/>
  <c r="J128" i="48"/>
  <c r="J132" i="48"/>
  <c r="AI148" i="48"/>
  <c r="Y171" i="48"/>
  <c r="J184" i="48"/>
  <c r="AI186" i="48"/>
  <c r="J200" i="48"/>
  <c r="N202" i="48"/>
  <c r="J208" i="48"/>
  <c r="AI217" i="48"/>
  <c r="N218" i="48"/>
  <c r="N221" i="48"/>
  <c r="AI223" i="48"/>
  <c r="AI226" i="48"/>
  <c r="J236" i="48"/>
  <c r="J248" i="48"/>
  <c r="AI265" i="48"/>
  <c r="J267" i="48"/>
  <c r="AI287" i="48"/>
  <c r="N288" i="48"/>
  <c r="N296" i="48"/>
  <c r="Y302" i="48"/>
  <c r="N305" i="48"/>
  <c r="AD30" i="50"/>
  <c r="AC31" i="50"/>
  <c r="AD33" i="50"/>
  <c r="AE13" i="47"/>
  <c r="Y13" i="48"/>
  <c r="Y28" i="48"/>
  <c r="J77" i="48"/>
  <c r="N80" i="48"/>
  <c r="N116" i="48"/>
  <c r="N120" i="48"/>
  <c r="Y123" i="48"/>
  <c r="Y127" i="48"/>
  <c r="Y131" i="48"/>
  <c r="N165" i="48"/>
  <c r="J36" i="48"/>
  <c r="Y37" i="48"/>
  <c r="N49" i="48"/>
  <c r="J91" i="48"/>
  <c r="Y116" i="48"/>
  <c r="J119" i="48"/>
  <c r="N208" i="48"/>
  <c r="Y211" i="48"/>
  <c r="Y235" i="48"/>
  <c r="N236" i="48"/>
  <c r="N240" i="48"/>
  <c r="AI255" i="48"/>
  <c r="AI270" i="48"/>
  <c r="AI289" i="48"/>
  <c r="AI292" i="48"/>
  <c r="H12" i="49"/>
  <c r="I20" i="50"/>
  <c r="AI11" i="48"/>
  <c r="AI28" i="48"/>
  <c r="Y32" i="48"/>
  <c r="J50" i="48"/>
  <c r="Y51" i="48"/>
  <c r="J54" i="48"/>
  <c r="J65" i="48"/>
  <c r="J73" i="48"/>
  <c r="Y115" i="48"/>
  <c r="N124" i="48"/>
  <c r="J167" i="48"/>
  <c r="N22" i="48"/>
  <c r="N18" i="48"/>
  <c r="Y17" i="48"/>
  <c r="AI37" i="48"/>
  <c r="J22" i="48"/>
  <c r="J47" i="48"/>
  <c r="Y48" i="48"/>
  <c r="J51" i="48"/>
  <c r="AI106" i="48"/>
  <c r="Y14" i="48"/>
  <c r="AI14" i="48"/>
  <c r="J29" i="48"/>
  <c r="Y30" i="48"/>
  <c r="J33" i="48"/>
  <c r="Y34" i="48"/>
  <c r="J37" i="48"/>
  <c r="N21" i="48"/>
  <c r="N46" i="48"/>
  <c r="J48" i="48"/>
  <c r="J52" i="48"/>
  <c r="AI53" i="48"/>
  <c r="Y53" i="48"/>
  <c r="N54" i="48"/>
  <c r="J56" i="48"/>
  <c r="AI57" i="48"/>
  <c r="Y57" i="48"/>
  <c r="N58" i="48"/>
  <c r="AI64" i="48"/>
  <c r="Y64" i="48"/>
  <c r="N65" i="48"/>
  <c r="J67" i="48"/>
  <c r="AI68" i="48"/>
  <c r="Y68" i="48"/>
  <c r="N69" i="48"/>
  <c r="AI72" i="48"/>
  <c r="Y72" i="48"/>
  <c r="N73" i="48"/>
  <c r="J75" i="48"/>
  <c r="AI76" i="48"/>
  <c r="Y76" i="48"/>
  <c r="N77" i="48"/>
  <c r="AI81" i="48"/>
  <c r="J84" i="48"/>
  <c r="AI85" i="48"/>
  <c r="Y85" i="48"/>
  <c r="N86" i="48"/>
  <c r="AI89" i="48"/>
  <c r="Y89" i="48"/>
  <c r="J92" i="48"/>
  <c r="AI93" i="48"/>
  <c r="Y93" i="48"/>
  <c r="N94" i="48"/>
  <c r="J103" i="48"/>
  <c r="Y182" i="48"/>
  <c r="J195" i="48"/>
  <c r="J180" i="48"/>
  <c r="Y196" i="48"/>
  <c r="N201" i="48"/>
  <c r="AI212" i="48"/>
  <c r="J231" i="48"/>
  <c r="J216" i="48"/>
  <c r="N233" i="48"/>
  <c r="J235" i="48"/>
  <c r="Y236" i="48"/>
  <c r="J239" i="48"/>
  <c r="Y240" i="48"/>
  <c r="N241" i="48"/>
  <c r="J247" i="48"/>
  <c r="N249" i="48"/>
  <c r="J110" i="48"/>
  <c r="Y111" i="48"/>
  <c r="N125" i="48"/>
  <c r="AI132" i="48"/>
  <c r="J120" i="48"/>
  <c r="AI144" i="48"/>
  <c r="J164" i="48"/>
  <c r="J189" i="48"/>
  <c r="AI190" i="48"/>
  <c r="N176" i="48"/>
  <c r="AI194" i="48"/>
  <c r="AI198" i="48"/>
  <c r="J212" i="48"/>
  <c r="AI227" i="48"/>
  <c r="N230" i="48"/>
  <c r="N234" i="48"/>
  <c r="AI249" i="48"/>
  <c r="J244" i="48"/>
  <c r="J282" i="48"/>
  <c r="N287" i="48"/>
  <c r="J299" i="48"/>
  <c r="N300" i="48"/>
  <c r="H16" i="49"/>
  <c r="AD55" i="49"/>
  <c r="AC55" i="49"/>
  <c r="I18" i="50"/>
  <c r="I10" i="50"/>
  <c r="AD28" i="50"/>
  <c r="I50" i="50"/>
  <c r="AC50" i="50"/>
  <c r="Y104" i="48"/>
  <c r="N105" i="48"/>
  <c r="N109" i="48"/>
  <c r="J111" i="48"/>
  <c r="N112" i="48"/>
  <c r="J144" i="48"/>
  <c r="N149" i="48"/>
  <c r="J136" i="48"/>
  <c r="Y152" i="48"/>
  <c r="N153" i="48"/>
  <c r="J155" i="48"/>
  <c r="J169" i="48"/>
  <c r="Y170" i="48"/>
  <c r="J173" i="48"/>
  <c r="Y181" i="48"/>
  <c r="N182" i="48"/>
  <c r="Y203" i="48"/>
  <c r="J209" i="48"/>
  <c r="Y224" i="48"/>
  <c r="N225" i="48"/>
  <c r="AI246" i="48"/>
  <c r="J260" i="48"/>
  <c r="J279" i="48"/>
  <c r="N281" i="48"/>
  <c r="N284" i="48"/>
  <c r="Y287" i="48"/>
  <c r="AD21" i="49"/>
  <c r="AC19" i="50"/>
  <c r="AC11" i="50"/>
  <c r="AC27" i="50"/>
  <c r="AC44" i="50"/>
  <c r="AC48" i="50"/>
  <c r="I54" i="50"/>
  <c r="AC54" i="50"/>
  <c r="AC57" i="50"/>
  <c r="W13" i="47"/>
  <c r="T12" i="47"/>
  <c r="AI28" i="51"/>
  <c r="N164" i="48"/>
  <c r="Y58" i="48"/>
  <c r="AI114" i="48"/>
  <c r="AI133" i="48"/>
  <c r="J135" i="48"/>
  <c r="AI158" i="48"/>
  <c r="J163" i="48"/>
  <c r="J187" i="48"/>
  <c r="AI201" i="48"/>
  <c r="J224" i="48"/>
  <c r="AI225" i="48"/>
  <c r="Y46" i="48"/>
  <c r="AI49" i="48"/>
  <c r="N52" i="48"/>
  <c r="Y55" i="48"/>
  <c r="N56" i="48"/>
  <c r="Y66" i="48"/>
  <c r="N67" i="48"/>
  <c r="Y70" i="48"/>
  <c r="N71" i="48"/>
  <c r="N75" i="48"/>
  <c r="AI109" i="48"/>
  <c r="AI126" i="48"/>
  <c r="N147" i="48"/>
  <c r="Y159" i="48"/>
  <c r="AI165" i="48"/>
  <c r="N173" i="48"/>
  <c r="J175" i="48"/>
  <c r="N177" i="48"/>
  <c r="J182" i="48"/>
  <c r="N186" i="48"/>
  <c r="AI192" i="48"/>
  <c r="Y192" i="48"/>
  <c r="N197" i="48"/>
  <c r="N205" i="48"/>
  <c r="AI213" i="48"/>
  <c r="J19" i="48"/>
  <c r="AI13" i="48"/>
  <c r="AI30" i="48"/>
  <c r="J32" i="48"/>
  <c r="Y36" i="48"/>
  <c r="J46" i="48"/>
  <c r="AI47" i="48"/>
  <c r="Y47" i="48"/>
  <c r="J55" i="48"/>
  <c r="Y56" i="48"/>
  <c r="N57" i="48"/>
  <c r="J66" i="48"/>
  <c r="Y67" i="48"/>
  <c r="N68" i="48"/>
  <c r="J70" i="48"/>
  <c r="J74" i="48"/>
  <c r="Y75" i="48"/>
  <c r="N76" i="48"/>
  <c r="J78" i="48"/>
  <c r="J83" i="48"/>
  <c r="J87" i="48"/>
  <c r="N90" i="48"/>
  <c r="AI92" i="48"/>
  <c r="Y94" i="48"/>
  <c r="J100" i="48"/>
  <c r="N101" i="48"/>
  <c r="N113" i="48"/>
  <c r="J117" i="48"/>
  <c r="AI121" i="48"/>
  <c r="J126" i="48"/>
  <c r="N127" i="48"/>
  <c r="N117" i="48"/>
  <c r="J137" i="48"/>
  <c r="N141" i="48"/>
  <c r="Y143" i="48"/>
  <c r="N148" i="48"/>
  <c r="AI153" i="48"/>
  <c r="N157" i="48"/>
  <c r="J159" i="48"/>
  <c r="AI168" i="48"/>
  <c r="N168" i="48"/>
  <c r="N171" i="48"/>
  <c r="J172" i="48"/>
  <c r="J176" i="48"/>
  <c r="Y180" i="48"/>
  <c r="N181" i="48"/>
  <c r="J185" i="48"/>
  <c r="J188" i="48"/>
  <c r="J192" i="48"/>
  <c r="N194" i="48"/>
  <c r="J196" i="48"/>
  <c r="Y197" i="48"/>
  <c r="N198" i="48"/>
  <c r="J199" i="48"/>
  <c r="AI200" i="48"/>
  <c r="AI202" i="48"/>
  <c r="N203" i="48"/>
  <c r="AI211" i="48"/>
  <c r="Y213" i="48"/>
  <c r="N214" i="48"/>
  <c r="Y216" i="48"/>
  <c r="J221" i="48"/>
  <c r="N209" i="48"/>
  <c r="J232" i="48"/>
  <c r="AI233" i="48"/>
  <c r="AI239" i="48"/>
  <c r="N239" i="48"/>
  <c r="Y226" i="48"/>
  <c r="AI245" i="48"/>
  <c r="Y248" i="48"/>
  <c r="J250" i="48"/>
  <c r="AI251" i="48"/>
  <c r="N251" i="48"/>
  <c r="J253" i="48"/>
  <c r="AI254" i="48"/>
  <c r="J256" i="48"/>
  <c r="AI257" i="48"/>
  <c r="AI261" i="48"/>
  <c r="Y264" i="48"/>
  <c r="J266" i="48"/>
  <c r="AI267" i="48"/>
  <c r="N267" i="48"/>
  <c r="N272" i="48"/>
  <c r="AI275" i="48"/>
  <c r="Y275" i="48"/>
  <c r="N276" i="48"/>
  <c r="AI279" i="48"/>
  <c r="N279" i="48"/>
  <c r="AI281" i="48"/>
  <c r="AI286" i="48"/>
  <c r="Y286" i="48"/>
  <c r="J276" i="48"/>
  <c r="Y291" i="48"/>
  <c r="N292" i="48"/>
  <c r="Y295" i="48"/>
  <c r="AI298" i="48"/>
  <c r="N301" i="48"/>
  <c r="AC22" i="49"/>
  <c r="AD22" i="49"/>
  <c r="AC32" i="49"/>
  <c r="AD34" i="49"/>
  <c r="AC34" i="49"/>
  <c r="AD35" i="49"/>
  <c r="AC35" i="49"/>
  <c r="AD36" i="49"/>
  <c r="AC49" i="49"/>
  <c r="AD51" i="49"/>
  <c r="AC51" i="49"/>
  <c r="AD52" i="49"/>
  <c r="AC52" i="49"/>
  <c r="AD21" i="50"/>
  <c r="AD29" i="50"/>
  <c r="AD45" i="50"/>
  <c r="AD49" i="50"/>
  <c r="AD55" i="50"/>
  <c r="Z11" i="47"/>
  <c r="I11" i="47"/>
  <c r="Y11" i="47"/>
  <c r="G11" i="47"/>
  <c r="AD11" i="47"/>
  <c r="T11" i="47"/>
  <c r="H19" i="49"/>
  <c r="W14" i="47"/>
  <c r="X14" i="47"/>
  <c r="T14" i="47"/>
  <c r="AE14" i="47"/>
  <c r="J23" i="48"/>
  <c r="N70" i="48"/>
  <c r="AI116" i="48"/>
  <c r="AI128" i="48"/>
  <c r="AI136" i="48"/>
  <c r="AI152" i="48"/>
  <c r="N167" i="48"/>
  <c r="AI204" i="48"/>
  <c r="AI243" i="48"/>
  <c r="N244" i="48"/>
  <c r="AI247" i="48"/>
  <c r="AI252" i="48"/>
  <c r="AI259" i="48"/>
  <c r="AI263" i="48"/>
  <c r="AI268" i="48"/>
  <c r="AI271" i="48"/>
  <c r="AI273" i="48"/>
  <c r="AI277" i="48"/>
  <c r="AI282" i="48"/>
  <c r="J296" i="48"/>
  <c r="N297" i="48"/>
  <c r="AI302" i="48"/>
  <c r="AI316" i="48"/>
  <c r="AC14" i="49"/>
  <c r="AD14" i="49"/>
  <c r="AD27" i="49"/>
  <c r="AD28" i="49"/>
  <c r="AC28" i="49"/>
  <c r="H37" i="49"/>
  <c r="AC39" i="49"/>
  <c r="AD45" i="49"/>
  <c r="J53" i="48"/>
  <c r="Y69" i="48"/>
  <c r="J72" i="48"/>
  <c r="N83" i="48"/>
  <c r="AI142" i="48"/>
  <c r="J148" i="48"/>
  <c r="J151" i="48"/>
  <c r="AI161" i="48"/>
  <c r="N192" i="48"/>
  <c r="N210" i="48"/>
  <c r="Y35" i="48"/>
  <c r="J58" i="48"/>
  <c r="J69" i="48"/>
  <c r="Y74" i="48"/>
  <c r="N84" i="48"/>
  <c r="J114" i="48"/>
  <c r="AI117" i="48"/>
  <c r="AI120" i="48"/>
  <c r="J123" i="48"/>
  <c r="N129" i="48"/>
  <c r="J133" i="48"/>
  <c r="AI137" i="48"/>
  <c r="N143" i="48"/>
  <c r="AI162" i="48"/>
  <c r="AI170" i="48"/>
  <c r="Y172" i="48"/>
  <c r="Y176" i="48"/>
  <c r="AI196" i="48"/>
  <c r="J207" i="48"/>
  <c r="AI221" i="48"/>
  <c r="N222" i="48"/>
  <c r="N223" i="48"/>
  <c r="N226" i="48"/>
  <c r="AI238" i="48"/>
  <c r="J240" i="48"/>
  <c r="AI241" i="48"/>
  <c r="J243" i="48"/>
  <c r="AI250" i="48"/>
  <c r="Y250" i="48"/>
  <c r="J252" i="48"/>
  <c r="AI266" i="48"/>
  <c r="Y266" i="48"/>
  <c r="J273" i="48"/>
  <c r="J277" i="48"/>
  <c r="AI278" i="48"/>
  <c r="J280" i="48"/>
  <c r="AI283" i="48"/>
  <c r="AI294" i="48"/>
  <c r="Y297" i="48"/>
  <c r="N298" i="48"/>
  <c r="AI300" i="48"/>
  <c r="J302" i="48"/>
  <c r="AI305" i="48"/>
  <c r="J292" i="48"/>
  <c r="AI313" i="48"/>
  <c r="AI319" i="48"/>
  <c r="AC20" i="49"/>
  <c r="AC19" i="49"/>
  <c r="AC18" i="49"/>
  <c r="AD18" i="49"/>
  <c r="AC13" i="49"/>
  <c r="AD47" i="49"/>
  <c r="AC47" i="49"/>
  <c r="AD48" i="49"/>
  <c r="AC23" i="50"/>
  <c r="AC16" i="50"/>
  <c r="AC26" i="50"/>
  <c r="AC33" i="50"/>
  <c r="AC35" i="50"/>
  <c r="I37" i="50"/>
  <c r="AC37" i="50"/>
  <c r="AC39" i="50"/>
  <c r="AC41" i="50"/>
  <c r="AC46" i="50"/>
  <c r="AC52" i="50"/>
  <c r="AC56" i="50"/>
  <c r="AC17" i="50"/>
  <c r="AD16" i="50"/>
  <c r="AD12" i="50"/>
  <c r="AD27" i="50"/>
  <c r="I29" i="50"/>
  <c r="AC29" i="50"/>
  <c r="AD31" i="50"/>
  <c r="AD47" i="50"/>
  <c r="AD57" i="50"/>
  <c r="I58" i="50"/>
  <c r="AH31" i="51"/>
  <c r="AH27" i="51"/>
  <c r="J142" i="48"/>
  <c r="J127" i="48"/>
  <c r="Y162" i="48"/>
  <c r="Y147" i="48"/>
  <c r="E15" i="47"/>
  <c r="AF15" i="47" s="1"/>
  <c r="G15" i="47"/>
  <c r="U15" i="47"/>
  <c r="AA15" i="47"/>
  <c r="S15" i="47"/>
  <c r="Y15" i="47"/>
  <c r="I15" i="47"/>
  <c r="X15" i="47"/>
  <c r="AE15" i="47"/>
  <c r="AI23" i="48"/>
  <c r="AI33" i="48"/>
  <c r="Y49" i="48"/>
  <c r="AI52" i="48"/>
  <c r="AI80" i="48"/>
  <c r="AI88" i="48"/>
  <c r="AI91" i="48"/>
  <c r="N103" i="48"/>
  <c r="AI108" i="48"/>
  <c r="AI118" i="48"/>
  <c r="AI125" i="48"/>
  <c r="Y134" i="48"/>
  <c r="AI141" i="48"/>
  <c r="N257" i="48"/>
  <c r="H11" i="49"/>
  <c r="I45" i="50"/>
  <c r="AB15" i="47"/>
  <c r="Y22" i="48"/>
  <c r="AI15" i="48"/>
  <c r="Y29" i="48"/>
  <c r="J31" i="48"/>
  <c r="AI32" i="48"/>
  <c r="AI34" i="48"/>
  <c r="J20" i="48"/>
  <c r="Y38" i="48"/>
  <c r="AI46" i="48"/>
  <c r="AI51" i="48"/>
  <c r="AI56" i="48"/>
  <c r="AI67" i="48"/>
  <c r="AI70" i="48"/>
  <c r="AI75" i="48"/>
  <c r="AI78" i="48"/>
  <c r="AI84" i="48"/>
  <c r="AI87" i="48"/>
  <c r="J93" i="48"/>
  <c r="AI96" i="48"/>
  <c r="AI98" i="48"/>
  <c r="AI100" i="48"/>
  <c r="AI102" i="48"/>
  <c r="AI104" i="48"/>
  <c r="Y108" i="48"/>
  <c r="Y119" i="48"/>
  <c r="N128" i="48"/>
  <c r="J130" i="48"/>
  <c r="J115" i="48"/>
  <c r="N133" i="48"/>
  <c r="Y135" i="48"/>
  <c r="J146" i="48"/>
  <c r="J131" i="48"/>
  <c r="AI154" i="48"/>
  <c r="N156" i="48"/>
  <c r="Y166" i="48"/>
  <c r="AI177" i="48"/>
  <c r="J179" i="48"/>
  <c r="N189" i="48"/>
  <c r="N193" i="48"/>
  <c r="N206" i="48"/>
  <c r="AI208" i="48"/>
  <c r="J220" i="48"/>
  <c r="N224" i="48"/>
  <c r="Y231" i="48"/>
  <c r="N232" i="48"/>
  <c r="AI234" i="48"/>
  <c r="Y239" i="48"/>
  <c r="N248" i="48"/>
  <c r="Y255" i="48"/>
  <c r="N264" i="48"/>
  <c r="J275" i="48"/>
  <c r="AI276" i="48"/>
  <c r="N289" i="48"/>
  <c r="Y298" i="48"/>
  <c r="J307" i="48"/>
  <c r="AI308" i="48"/>
  <c r="AI318" i="48"/>
  <c r="AD22" i="50"/>
  <c r="AD19" i="50"/>
  <c r="I27" i="50"/>
  <c r="AD32" i="50"/>
  <c r="I33" i="50"/>
  <c r="AD34" i="50"/>
  <c r="AD36" i="50"/>
  <c r="AD38" i="50"/>
  <c r="AD40" i="50"/>
  <c r="AD43" i="50"/>
  <c r="AD53" i="50"/>
  <c r="I53" i="50"/>
  <c r="T15" i="47"/>
  <c r="J158" i="48"/>
  <c r="J143" i="48"/>
  <c r="Y262" i="48"/>
  <c r="Y247" i="48"/>
  <c r="I11" i="50"/>
  <c r="I28" i="50"/>
  <c r="N17" i="48"/>
  <c r="J28" i="48"/>
  <c r="J12" i="48"/>
  <c r="AI35" i="48"/>
  <c r="J49" i="48"/>
  <c r="N50" i="48"/>
  <c r="AI55" i="48"/>
  <c r="AI66" i="48"/>
  <c r="AI71" i="48"/>
  <c r="AI74" i="48"/>
  <c r="AI83" i="48"/>
  <c r="Y118" i="48"/>
  <c r="AI134" i="48"/>
  <c r="AI150" i="48"/>
  <c r="AI157" i="48"/>
  <c r="Y215" i="48"/>
  <c r="Y243" i="48"/>
  <c r="Y228" i="48"/>
  <c r="Y278" i="48"/>
  <c r="Y263" i="48"/>
  <c r="Y21" i="48"/>
  <c r="AI19" i="48"/>
  <c r="N13" i="48"/>
  <c r="AI29" i="48"/>
  <c r="AI31" i="48"/>
  <c r="Y31" i="48"/>
  <c r="Y15" i="48"/>
  <c r="J35" i="48"/>
  <c r="AI36" i="48"/>
  <c r="AI38" i="48"/>
  <c r="AI48" i="48"/>
  <c r="N48" i="48"/>
  <c r="AI50" i="48"/>
  <c r="Y50" i="48"/>
  <c r="N51" i="48"/>
  <c r="Y52" i="48"/>
  <c r="N53" i="48"/>
  <c r="J57" i="48"/>
  <c r="N64" i="48"/>
  <c r="J68" i="48"/>
  <c r="J71" i="48"/>
  <c r="Y71" i="48"/>
  <c r="N72" i="48"/>
  <c r="J76" i="48"/>
  <c r="N81" i="48"/>
  <c r="J88" i="48"/>
  <c r="AI97" i="48"/>
  <c r="AI101" i="48"/>
  <c r="Y103" i="48"/>
  <c r="AI105" i="48"/>
  <c r="AI110" i="48"/>
  <c r="AI112" i="48"/>
  <c r="AI122" i="48"/>
  <c r="Y122" i="48"/>
  <c r="N132" i="48"/>
  <c r="AI138" i="48"/>
  <c r="Y179" i="48"/>
  <c r="J181" i="48"/>
  <c r="AI182" i="48"/>
  <c r="AI197" i="48"/>
  <c r="Y199" i="48"/>
  <c r="J204" i="48"/>
  <c r="AI210" i="48"/>
  <c r="J222" i="48"/>
  <c r="Y223" i="48"/>
  <c r="J228" i="48"/>
  <c r="N229" i="48"/>
  <c r="J233" i="48"/>
  <c r="AI244" i="48"/>
  <c r="J259" i="48"/>
  <c r="AI260" i="48"/>
  <c r="N273" i="48"/>
  <c r="Y294" i="48"/>
  <c r="Y279" i="48"/>
  <c r="AD44" i="49"/>
  <c r="I12" i="50"/>
  <c r="W15" i="47"/>
  <c r="J113" i="48"/>
  <c r="N119" i="48"/>
  <c r="N121" i="48"/>
  <c r="N123" i="48"/>
  <c r="J129" i="48"/>
  <c r="N135" i="48"/>
  <c r="N137" i="48"/>
  <c r="N139" i="48"/>
  <c r="AI149" i="48"/>
  <c r="J166" i="48"/>
  <c r="J170" i="48"/>
  <c r="AI172" i="48"/>
  <c r="AI185" i="48"/>
  <c r="AI189" i="48"/>
  <c r="Y191" i="48"/>
  <c r="Y200" i="48"/>
  <c r="AI205" i="48"/>
  <c r="J213" i="48"/>
  <c r="AI216" i="48"/>
  <c r="AI218" i="48"/>
  <c r="J226" i="48"/>
  <c r="AI229" i="48"/>
  <c r="AI231" i="48"/>
  <c r="AI235" i="48"/>
  <c r="N237" i="48"/>
  <c r="N243" i="48"/>
  <c r="N253" i="48"/>
  <c r="N259" i="48"/>
  <c r="N269" i="48"/>
  <c r="N285" i="48"/>
  <c r="N291" i="48"/>
  <c r="AI293" i="48"/>
  <c r="AI297" i="48"/>
  <c r="AI309" i="48"/>
  <c r="AI311" i="48"/>
  <c r="H38" i="49"/>
  <c r="H23" i="49"/>
  <c r="AD41" i="49"/>
  <c r="I22" i="50"/>
  <c r="AC20" i="50"/>
  <c r="AD20" i="50"/>
  <c r="AD17" i="50"/>
  <c r="AC15" i="50"/>
  <c r="AD14" i="50"/>
  <c r="AD11" i="50"/>
  <c r="I13" i="50"/>
  <c r="I30" i="50"/>
  <c r="AC34" i="50"/>
  <c r="AC36" i="50"/>
  <c r="AC38" i="50"/>
  <c r="AC40" i="50"/>
  <c r="I43" i="50"/>
  <c r="AC43" i="50"/>
  <c r="AC45" i="50"/>
  <c r="AC47" i="50"/>
  <c r="AC49" i="50"/>
  <c r="I51" i="50"/>
  <c r="AC51" i="50"/>
  <c r="AC53" i="50"/>
  <c r="AC55" i="50"/>
  <c r="AD58" i="50"/>
  <c r="AE11" i="47"/>
  <c r="AC11" i="47"/>
  <c r="X11" i="47"/>
  <c r="Q11" i="47"/>
  <c r="E11" i="47"/>
  <c r="U11" i="47"/>
  <c r="AB11" i="47"/>
  <c r="AI113" i="48"/>
  <c r="J118" i="48"/>
  <c r="J122" i="48"/>
  <c r="AI124" i="48"/>
  <c r="AI129" i="48"/>
  <c r="J134" i="48"/>
  <c r="J138" i="48"/>
  <c r="AI140" i="48"/>
  <c r="AI145" i="48"/>
  <c r="AI156" i="48"/>
  <c r="J157" i="48"/>
  <c r="AI160" i="48"/>
  <c r="N160" i="48"/>
  <c r="J174" i="48"/>
  <c r="Y175" i="48"/>
  <c r="J177" i="48"/>
  <c r="Y177" i="48"/>
  <c r="N178" i="48"/>
  <c r="AI180" i="48"/>
  <c r="N180" i="48"/>
  <c r="Y184" i="48"/>
  <c r="Y188" i="48"/>
  <c r="AI193" i="48"/>
  <c r="AI195" i="48"/>
  <c r="Y195" i="48"/>
  <c r="Y204" i="48"/>
  <c r="AI220" i="48"/>
  <c r="J230" i="48"/>
  <c r="AI232" i="48"/>
  <c r="J238" i="48"/>
  <c r="AI240" i="48"/>
  <c r="AI242" i="48"/>
  <c r="Y242" i="48"/>
  <c r="Y244" i="48"/>
  <c r="N245" i="48"/>
  <c r="J254" i="48"/>
  <c r="AI256" i="48"/>
  <c r="AI258" i="48"/>
  <c r="Y258" i="48"/>
  <c r="N261" i="48"/>
  <c r="AI272" i="48"/>
  <c r="AI274" i="48"/>
  <c r="Y274" i="48"/>
  <c r="N277" i="48"/>
  <c r="J286" i="48"/>
  <c r="AI288" i="48"/>
  <c r="AI290" i="48"/>
  <c r="Y290" i="48"/>
  <c r="N293" i="48"/>
  <c r="Y296" i="48"/>
  <c r="J298" i="48"/>
  <c r="AI304" i="48"/>
  <c r="AI306" i="48"/>
  <c r="AI312" i="48"/>
  <c r="AI315" i="48"/>
  <c r="AD15" i="49"/>
  <c r="AD12" i="49"/>
  <c r="AD11" i="49"/>
  <c r="AD30" i="49"/>
  <c r="AC30" i="49"/>
  <c r="AD31" i="49"/>
  <c r="AC45" i="49"/>
  <c r="AD53" i="49"/>
  <c r="AC24" i="50"/>
  <c r="I14" i="50"/>
  <c r="AC12" i="50"/>
  <c r="I15" i="50"/>
  <c r="I32" i="50"/>
  <c r="I14" i="47"/>
  <c r="G14" i="47"/>
  <c r="AA14" i="47"/>
  <c r="J162" i="48"/>
  <c r="AI164" i="48"/>
  <c r="Y167" i="48"/>
  <c r="AI169" i="48"/>
  <c r="N170" i="48"/>
  <c r="AI173" i="48"/>
  <c r="N174" i="48"/>
  <c r="AI176" i="48"/>
  <c r="AI178" i="48"/>
  <c r="AI188" i="48"/>
  <c r="Y174" i="48"/>
  <c r="N190" i="48"/>
  <c r="J191" i="48"/>
  <c r="J193" i="48"/>
  <c r="Y193" i="48"/>
  <c r="AI209" i="48"/>
  <c r="J210" i="48"/>
  <c r="J214" i="48"/>
  <c r="N215" i="48"/>
  <c r="N219" i="48"/>
  <c r="Y220" i="48"/>
  <c r="AI230" i="48"/>
  <c r="Y232" i="48"/>
  <c r="AI237" i="48"/>
  <c r="J242" i="48"/>
  <c r="J246" i="48"/>
  <c r="AI248" i="48"/>
  <c r="J249" i="48"/>
  <c r="Y251" i="48"/>
  <c r="AI253" i="48"/>
  <c r="J258" i="48"/>
  <c r="J262" i="48"/>
  <c r="AI264" i="48"/>
  <c r="J265" i="48"/>
  <c r="Y267" i="48"/>
  <c r="AI269" i="48"/>
  <c r="AI280" i="48"/>
  <c r="J281" i="48"/>
  <c r="Y283" i="48"/>
  <c r="AI285" i="48"/>
  <c r="J290" i="48"/>
  <c r="J294" i="48"/>
  <c r="AI296" i="48"/>
  <c r="Y299" i="48"/>
  <c r="AI301" i="48"/>
  <c r="AI314" i="48"/>
  <c r="AC23" i="49"/>
  <c r="AD20" i="49"/>
  <c r="AD19" i="49"/>
  <c r="AD16" i="49"/>
  <c r="AD10" i="49"/>
  <c r="AD26" i="49"/>
  <c r="AC26" i="49"/>
  <c r="AC27" i="49"/>
  <c r="H29" i="49"/>
  <c r="AC31" i="49"/>
  <c r="AD32" i="49"/>
  <c r="AC36" i="49"/>
  <c r="AC41" i="49"/>
  <c r="AD43" i="49"/>
  <c r="AC43" i="49"/>
  <c r="AC44" i="49"/>
  <c r="AC48" i="49"/>
  <c r="AD49" i="49"/>
  <c r="AC53" i="49"/>
  <c r="AD23" i="50"/>
  <c r="AC21" i="50"/>
  <c r="AC18" i="50"/>
  <c r="AD18" i="50"/>
  <c r="AD15" i="50"/>
  <c r="AC13" i="50"/>
  <c r="AC10" i="50"/>
  <c r="AD10" i="50"/>
  <c r="AD26" i="50"/>
  <c r="AC28" i="50"/>
  <c r="AC30" i="50"/>
  <c r="AC32" i="50"/>
  <c r="I17" i="50"/>
  <c r="AD35" i="50"/>
  <c r="I19" i="50"/>
  <c r="AD37" i="50"/>
  <c r="I21" i="50"/>
  <c r="AD39" i="50"/>
  <c r="I23" i="50"/>
  <c r="AD41" i="50"/>
  <c r="AD44" i="50"/>
  <c r="AD46" i="50"/>
  <c r="AD48" i="50"/>
  <c r="AD50" i="50"/>
  <c r="AD52" i="50"/>
  <c r="AD54" i="50"/>
  <c r="AD56" i="50"/>
  <c r="AC58" i="50"/>
  <c r="AH30" i="51"/>
  <c r="AI30" i="51"/>
  <c r="AI29" i="51"/>
  <c r="AH26" i="51"/>
  <c r="AI26" i="51"/>
  <c r="AI31" i="51"/>
  <c r="AI27" i="51"/>
  <c r="W22" i="47"/>
  <c r="AE22" i="47"/>
  <c r="G22" i="47"/>
  <c r="K22" i="47" s="1"/>
  <c r="I22" i="47"/>
  <c r="U22" i="47"/>
  <c r="Y22" i="47"/>
  <c r="AC22" i="47"/>
  <c r="S22" i="47"/>
  <c r="AA22" i="47"/>
  <c r="T22" i="47"/>
  <c r="X22" i="47"/>
  <c r="AB22" i="47"/>
  <c r="E22" i="47"/>
  <c r="AF22" i="47" s="1"/>
  <c r="Q22" i="47"/>
  <c r="V22" i="47"/>
  <c r="Z22" i="47"/>
  <c r="S13" i="47"/>
  <c r="S14" i="47"/>
  <c r="AD13" i="47"/>
  <c r="AD14" i="47"/>
  <c r="Z14" i="47"/>
  <c r="V14" i="47"/>
  <c r="Q14" i="47"/>
  <c r="R14" i="47" s="1"/>
  <c r="E14" i="47"/>
  <c r="AF14" i="47" s="1"/>
  <c r="AC13" i="47"/>
  <c r="Y13" i="47"/>
  <c r="U13" i="47"/>
  <c r="I13" i="47"/>
  <c r="Z13" i="47"/>
  <c r="V13" i="47"/>
  <c r="Q13" i="47"/>
  <c r="R13" i="47" s="1"/>
  <c r="E13" i="47"/>
  <c r="AF13" i="47" s="1"/>
  <c r="AD15" i="47"/>
  <c r="Z15" i="47"/>
  <c r="V15" i="47"/>
  <c r="Q15" i="47"/>
  <c r="R15" i="47" s="1"/>
  <c r="AC14" i="47"/>
  <c r="Y14" i="47"/>
  <c r="U14" i="47"/>
  <c r="AB13" i="47"/>
  <c r="X13" i="47"/>
  <c r="T13" i="47"/>
  <c r="S11" i="47"/>
  <c r="W11" i="47"/>
  <c r="AA11" i="47"/>
  <c r="H26" i="49"/>
  <c r="H10" i="49"/>
  <c r="H18" i="49"/>
  <c r="AD29" i="49"/>
  <c r="AC29" i="49"/>
  <c r="AD37" i="49"/>
  <c r="AC37" i="49"/>
  <c r="AD46" i="49"/>
  <c r="AD54" i="49"/>
  <c r="AC54" i="49"/>
  <c r="H27" i="49"/>
  <c r="H35" i="49"/>
  <c r="H22" i="49"/>
  <c r="AD25" i="49"/>
  <c r="AC25" i="49"/>
  <c r="AD33" i="49"/>
  <c r="AC33" i="49"/>
  <c r="AD42" i="49"/>
  <c r="AC42" i="49"/>
  <c r="AD50" i="49"/>
  <c r="AC50" i="49"/>
  <c r="AC46" i="49"/>
  <c r="H30" i="49"/>
  <c r="H14" i="49"/>
  <c r="H17" i="49"/>
  <c r="N199" i="48"/>
  <c r="N184" i="48"/>
  <c r="Y19" i="48"/>
  <c r="Y11" i="48"/>
  <c r="J30" i="48"/>
  <c r="Y33" i="48"/>
  <c r="J34" i="48"/>
  <c r="Y88" i="48"/>
  <c r="Y97" i="48"/>
  <c r="Y112" i="48"/>
  <c r="Y113" i="48"/>
  <c r="Y128" i="48"/>
  <c r="Y160" i="48"/>
  <c r="Y221" i="48"/>
  <c r="Y206" i="48"/>
  <c r="Y237" i="48"/>
  <c r="Y252" i="48"/>
  <c r="Y20" i="48"/>
  <c r="AI54" i="48"/>
  <c r="AI58" i="48"/>
  <c r="AI65" i="48"/>
  <c r="AI69" i="48"/>
  <c r="AI73" i="48"/>
  <c r="AI77" i="48"/>
  <c r="AI82" i="48"/>
  <c r="N85" i="48"/>
  <c r="AI86" i="48"/>
  <c r="N89" i="48"/>
  <c r="Y80" i="48"/>
  <c r="Y96" i="48"/>
  <c r="N187" i="48"/>
  <c r="N172" i="48"/>
  <c r="J234" i="48"/>
  <c r="J219" i="48"/>
  <c r="Y209" i="48"/>
  <c r="Y194" i="48"/>
  <c r="Y23" i="48"/>
  <c r="J38" i="48"/>
  <c r="J64" i="48"/>
  <c r="J80" i="48"/>
  <c r="Y84" i="48"/>
  <c r="Y100" i="48"/>
  <c r="Y105" i="48"/>
  <c r="Y120" i="48"/>
  <c r="Y121" i="48"/>
  <c r="Y136" i="48"/>
  <c r="Y129" i="48"/>
  <c r="Y144" i="48"/>
  <c r="N188" i="48"/>
  <c r="Y189" i="48"/>
  <c r="AI199" i="48"/>
  <c r="Y269" i="48"/>
  <c r="Y284" i="48"/>
  <c r="Y285" i="48"/>
  <c r="Y300" i="48"/>
  <c r="Y16" i="48"/>
  <c r="Y12" i="48"/>
  <c r="J21" i="48"/>
  <c r="N19" i="48"/>
  <c r="J17" i="48"/>
  <c r="N15" i="48"/>
  <c r="J13" i="48"/>
  <c r="N11" i="48"/>
  <c r="Y78" i="48"/>
  <c r="Y83" i="48"/>
  <c r="Y87" i="48"/>
  <c r="Y109" i="48"/>
  <c r="Y124" i="48"/>
  <c r="Y117" i="48"/>
  <c r="Y132" i="48"/>
  <c r="Y125" i="48"/>
  <c r="Y140" i="48"/>
  <c r="Y133" i="48"/>
  <c r="Y148" i="48"/>
  <c r="Y141" i="48"/>
  <c r="Y156" i="48"/>
  <c r="Y149" i="48"/>
  <c r="Y164" i="48"/>
  <c r="J178" i="48"/>
  <c r="Y178" i="48"/>
  <c r="N204" i="48"/>
  <c r="Y205" i="48"/>
  <c r="Y190" i="48"/>
  <c r="AI215" i="48"/>
  <c r="AI90" i="48"/>
  <c r="N93" i="48"/>
  <c r="AI94" i="48"/>
  <c r="N82" i="48"/>
  <c r="N98" i="48"/>
  <c r="AI99" i="48"/>
  <c r="N102" i="48"/>
  <c r="AI103" i="48"/>
  <c r="N106" i="48"/>
  <c r="AI107" i="48"/>
  <c r="N110" i="48"/>
  <c r="AI111" i="48"/>
  <c r="N114" i="48"/>
  <c r="AI115" i="48"/>
  <c r="N118" i="48"/>
  <c r="AI119" i="48"/>
  <c r="N107" i="48"/>
  <c r="N122" i="48"/>
  <c r="AI123" i="48"/>
  <c r="N126" i="48"/>
  <c r="AI127" i="48"/>
  <c r="N130" i="48"/>
  <c r="AI131" i="48"/>
  <c r="N134" i="48"/>
  <c r="AI135" i="48"/>
  <c r="N138" i="48"/>
  <c r="AI139" i="48"/>
  <c r="N142" i="48"/>
  <c r="AI143" i="48"/>
  <c r="N146" i="48"/>
  <c r="AI147" i="48"/>
  <c r="N150" i="48"/>
  <c r="AI151" i="48"/>
  <c r="N154" i="48"/>
  <c r="AI155" i="48"/>
  <c r="N158" i="48"/>
  <c r="AI159" i="48"/>
  <c r="N162" i="48"/>
  <c r="AI163" i="48"/>
  <c r="N166" i="48"/>
  <c r="AI167" i="48"/>
  <c r="AI171" i="48"/>
  <c r="AI175" i="48"/>
  <c r="N175" i="48"/>
  <c r="AI179" i="48"/>
  <c r="N179" i="48"/>
  <c r="AI183" i="48"/>
  <c r="N183" i="48"/>
  <c r="Y185" i="48"/>
  <c r="AI191" i="48"/>
  <c r="N195" i="48"/>
  <c r="N200" i="48"/>
  <c r="Y201" i="48"/>
  <c r="Y186" i="48"/>
  <c r="AI207" i="48"/>
  <c r="N211" i="48"/>
  <c r="N216" i="48"/>
  <c r="Y217" i="48"/>
  <c r="Y202" i="48"/>
  <c r="AI228" i="48"/>
  <c r="Y137" i="48"/>
  <c r="Y145" i="48"/>
  <c r="Y153" i="48"/>
  <c r="Y157" i="48"/>
  <c r="Y161" i="48"/>
  <c r="Y165" i="48"/>
  <c r="Y169" i="48"/>
  <c r="Y173" i="48"/>
  <c r="AI187" i="48"/>
  <c r="N191" i="48"/>
  <c r="AI203" i="48"/>
  <c r="N207" i="48"/>
  <c r="AI219" i="48"/>
  <c r="Y225" i="48"/>
  <c r="Y210" i="48"/>
  <c r="Y245" i="48"/>
  <c r="Y260" i="48"/>
  <c r="Y261" i="48"/>
  <c r="Y276" i="48"/>
  <c r="Y277" i="48"/>
  <c r="Y292" i="48"/>
  <c r="Y293" i="48"/>
  <c r="Y308" i="48"/>
  <c r="J215" i="48"/>
  <c r="AI224" i="48"/>
  <c r="Y233" i="48"/>
  <c r="Y218" i="48"/>
  <c r="AI310" i="48"/>
  <c r="AI184" i="48"/>
  <c r="J186" i="48"/>
  <c r="J190" i="48"/>
  <c r="J194" i="48"/>
  <c r="J198" i="48"/>
  <c r="Y198" i="48"/>
  <c r="J202" i="48"/>
  <c r="J206" i="48"/>
  <c r="J218" i="48"/>
  <c r="Y229" i="48"/>
  <c r="N235" i="48"/>
  <c r="N220" i="48"/>
  <c r="Y241" i="48"/>
  <c r="Y256" i="48"/>
  <c r="Y257" i="48"/>
  <c r="Y272" i="48"/>
  <c r="Y265" i="48"/>
  <c r="Y280" i="48"/>
  <c r="Y273" i="48"/>
  <c r="Y288" i="48"/>
  <c r="Y289" i="48"/>
  <c r="Y304" i="48"/>
  <c r="N238" i="48"/>
  <c r="N242" i="48"/>
  <c r="N246" i="48"/>
  <c r="N250" i="48"/>
  <c r="N254" i="48"/>
  <c r="N258" i="48"/>
  <c r="N262" i="48"/>
  <c r="N266" i="48"/>
  <c r="N270" i="48"/>
  <c r="N274" i="48"/>
  <c r="N278" i="48"/>
  <c r="N282" i="48"/>
  <c r="N271" i="48"/>
  <c r="N286" i="48"/>
  <c r="N275" i="48"/>
  <c r="N290" i="48"/>
  <c r="AI291" i="48"/>
  <c r="N294" i="48"/>
  <c r="AI295" i="48"/>
  <c r="N295" i="48"/>
  <c r="AI299" i="48"/>
  <c r="N302" i="48"/>
  <c r="AI303" i="48"/>
  <c r="N303" i="48"/>
  <c r="AI307" i="48"/>
  <c r="AI236" i="48"/>
  <c r="Y249" i="48"/>
  <c r="Y253" i="48"/>
  <c r="Y281" i="48"/>
  <c r="J270" i="48"/>
  <c r="J285" i="48"/>
  <c r="J274" i="48"/>
  <c r="J289" i="48"/>
  <c r="J278" i="48"/>
  <c r="J293" i="48"/>
  <c r="J297" i="48"/>
  <c r="J301" i="48"/>
  <c r="Y301" i="48"/>
  <c r="J305" i="48"/>
  <c r="Y305" i="48"/>
  <c r="Y320" i="48"/>
  <c r="D528" i="62" l="1"/>
  <c r="Y4" i="60"/>
  <c r="H13" i="47"/>
  <c r="K13" i="47"/>
  <c r="M22" i="47"/>
  <c r="O22" i="47"/>
  <c r="H14" i="47"/>
  <c r="K14" i="47"/>
  <c r="H12" i="47"/>
  <c r="K12" i="47"/>
  <c r="H15" i="47"/>
  <c r="K15" i="47"/>
  <c r="R11" i="47"/>
  <c r="H11" i="47"/>
  <c r="M12" i="47" l="1"/>
  <c r="O12" i="47"/>
  <c r="M14" i="47"/>
  <c r="O14" i="47"/>
  <c r="M15" i="47"/>
  <c r="O15" i="47"/>
  <c r="M13" i="47"/>
  <c r="O13" i="47"/>
  <c r="D11" i="1" l="1"/>
  <c r="D12" i="1"/>
  <c r="D13" i="1"/>
  <c r="D14" i="1"/>
  <c r="D15" i="1"/>
  <c r="D16" i="1"/>
  <c r="D17" i="1"/>
  <c r="D18" i="1"/>
  <c r="D19" i="1"/>
  <c r="D20" i="1"/>
  <c r="D21" i="1"/>
  <c r="D22" i="1"/>
  <c r="D23" i="1"/>
  <c r="D60" i="1"/>
  <c r="D61" i="1"/>
  <c r="E10" i="1"/>
  <c r="F46" i="35"/>
  <c r="C46" i="35"/>
  <c r="F45" i="35"/>
  <c r="C45" i="35"/>
  <c r="F44" i="35"/>
  <c r="C44" i="35"/>
  <c r="F43" i="35"/>
  <c r="N43" i="35" s="1"/>
  <c r="C43" i="35"/>
  <c r="F42" i="35"/>
  <c r="C42" i="35"/>
  <c r="F41" i="35"/>
  <c r="N41" i="35" s="1"/>
  <c r="C41" i="35"/>
  <c r="F40" i="35"/>
  <c r="C40" i="35"/>
  <c r="F39" i="35"/>
  <c r="N39" i="35" s="1"/>
  <c r="C39" i="35"/>
  <c r="F38" i="35"/>
  <c r="C38" i="35"/>
  <c r="F37" i="35"/>
  <c r="C37" i="35"/>
  <c r="F36" i="35"/>
  <c r="C36" i="35"/>
  <c r="F35" i="35"/>
  <c r="N35" i="35" s="1"/>
  <c r="C35" i="35"/>
  <c r="F33" i="35"/>
  <c r="C33" i="35"/>
  <c r="F32" i="35"/>
  <c r="C32" i="35"/>
  <c r="F31" i="35"/>
  <c r="C31" i="35"/>
  <c r="F30" i="35"/>
  <c r="N30" i="35" s="1"/>
  <c r="P30" i="35" s="1"/>
  <c r="C30" i="35"/>
  <c r="F29" i="35"/>
  <c r="C29" i="35"/>
  <c r="F28" i="35"/>
  <c r="C28" i="35"/>
  <c r="F27" i="35"/>
  <c r="C27" i="35"/>
  <c r="F26" i="35"/>
  <c r="N26" i="35" s="1"/>
  <c r="P26" i="35" s="1"/>
  <c r="C26" i="35"/>
  <c r="F25" i="35"/>
  <c r="C25" i="35"/>
  <c r="F24" i="35"/>
  <c r="C24" i="35"/>
  <c r="F23" i="35"/>
  <c r="N23" i="35" s="1"/>
  <c r="P23" i="35" s="1"/>
  <c r="C23" i="35"/>
  <c r="F22" i="35"/>
  <c r="C22" i="35"/>
  <c r="P43" i="35" l="1"/>
  <c r="R43" i="35"/>
  <c r="T43" i="35"/>
  <c r="J36" i="35"/>
  <c r="N36" i="35"/>
  <c r="J40" i="35"/>
  <c r="N40" i="35"/>
  <c r="J44" i="35"/>
  <c r="N44" i="35"/>
  <c r="P39" i="35"/>
  <c r="R39" i="35"/>
  <c r="T39" i="35"/>
  <c r="P41" i="35"/>
  <c r="R41" i="35"/>
  <c r="T41" i="35"/>
  <c r="P35" i="35"/>
  <c r="T35" i="35"/>
  <c r="R35" i="35"/>
  <c r="AF37" i="35"/>
  <c r="N37" i="35"/>
  <c r="L45" i="35"/>
  <c r="N45" i="35"/>
  <c r="D38" i="35"/>
  <c r="N38" i="35"/>
  <c r="AE42" i="35"/>
  <c r="N42" i="35"/>
  <c r="Z46" i="35"/>
  <c r="N46" i="35"/>
  <c r="AH33" i="35"/>
  <c r="N33" i="35"/>
  <c r="P33" i="35" s="1"/>
  <c r="AH32" i="35"/>
  <c r="N32" i="35"/>
  <c r="P32" i="35" s="1"/>
  <c r="AH31" i="35"/>
  <c r="N31" i="35"/>
  <c r="P31" i="35" s="1"/>
  <c r="R30" i="35"/>
  <c r="T30" i="35"/>
  <c r="AH29" i="35"/>
  <c r="N29" i="35"/>
  <c r="P29" i="35" s="1"/>
  <c r="AH27" i="35"/>
  <c r="N27" i="35"/>
  <c r="P27" i="35" s="1"/>
  <c r="AH28" i="35"/>
  <c r="N28" i="35"/>
  <c r="P28" i="35" s="1"/>
  <c r="K10" i="1"/>
  <c r="K6" i="1" s="1"/>
  <c r="T26" i="35"/>
  <c r="R26" i="35"/>
  <c r="AH25" i="35"/>
  <c r="N25" i="35"/>
  <c r="P25" i="35" s="1"/>
  <c r="AH24" i="35"/>
  <c r="N24" i="35"/>
  <c r="P24" i="35" s="1"/>
  <c r="U22" i="35"/>
  <c r="N22" i="35"/>
  <c r="P22" i="35" s="1"/>
  <c r="AH23" i="35"/>
  <c r="U23" i="35"/>
  <c r="Z29" i="35"/>
  <c r="AD10" i="1"/>
  <c r="Z10" i="1"/>
  <c r="G10" i="1"/>
  <c r="AF10" i="1"/>
  <c r="AB10" i="1"/>
  <c r="AC10" i="1"/>
  <c r="X10" i="1"/>
  <c r="Y10" i="1" s="1"/>
  <c r="I10" i="1"/>
  <c r="D10" i="1"/>
  <c r="AA10" i="1"/>
  <c r="V10" i="1"/>
  <c r="W10" i="1" s="1"/>
  <c r="O10" i="1"/>
  <c r="P10" i="1" s="1"/>
  <c r="F10" i="1"/>
  <c r="AE10" i="1"/>
  <c r="D24" i="35"/>
  <c r="D23" i="35"/>
  <c r="AB23" i="35"/>
  <c r="L25" i="35"/>
  <c r="AB31" i="35"/>
  <c r="AF33" i="35"/>
  <c r="J23" i="35"/>
  <c r="L23" i="35"/>
  <c r="L33" i="35"/>
  <c r="AH37" i="35"/>
  <c r="D45" i="35"/>
  <c r="D46" i="35"/>
  <c r="H28" i="35"/>
  <c r="D29" i="35"/>
  <c r="D31" i="35"/>
  <c r="AF24" i="35"/>
  <c r="AB28" i="35"/>
  <c r="J37" i="35"/>
  <c r="AB29" i="35"/>
  <c r="H32" i="35"/>
  <c r="AB44" i="35"/>
  <c r="AA46" i="35"/>
  <c r="AF32" i="35"/>
  <c r="J24" i="35"/>
  <c r="AF25" i="35"/>
  <c r="H29" i="35"/>
  <c r="J31" i="35"/>
  <c r="J32" i="35"/>
  <c r="H46" i="35"/>
  <c r="AE46" i="35"/>
  <c r="J29" i="35"/>
  <c r="L31" i="35"/>
  <c r="D32" i="35"/>
  <c r="J46" i="35"/>
  <c r="AA24" i="35"/>
  <c r="H25" i="35"/>
  <c r="Z25" i="35"/>
  <c r="J27" i="35"/>
  <c r="J28" i="35"/>
  <c r="AF28" i="35"/>
  <c r="AE29" i="35"/>
  <c r="AA32" i="35"/>
  <c r="H33" i="35"/>
  <c r="Z33" i="35"/>
  <c r="D37" i="35"/>
  <c r="L37" i="35"/>
  <c r="AE38" i="35"/>
  <c r="AH40" i="35"/>
  <c r="J42" i="35"/>
  <c r="AH44" i="35"/>
  <c r="AH46" i="35"/>
  <c r="H24" i="35"/>
  <c r="AB24" i="35"/>
  <c r="D25" i="35"/>
  <c r="J25" i="35"/>
  <c r="AB25" i="35"/>
  <c r="L27" i="35"/>
  <c r="D28" i="35"/>
  <c r="L29" i="35"/>
  <c r="AF29" i="35"/>
  <c r="AB32" i="35"/>
  <c r="D33" i="35"/>
  <c r="J33" i="35"/>
  <c r="AB33" i="35"/>
  <c r="D44" i="35"/>
  <c r="AE25" i="35"/>
  <c r="D27" i="35"/>
  <c r="AB27" i="35"/>
  <c r="AA28" i="35"/>
  <c r="AE33" i="35"/>
  <c r="D40" i="35"/>
  <c r="D42" i="35"/>
  <c r="AA42" i="35"/>
  <c r="AA41" i="35"/>
  <c r="H41" i="35"/>
  <c r="AB41" i="35"/>
  <c r="L36" i="35"/>
  <c r="AB38" i="35"/>
  <c r="L38" i="35"/>
  <c r="AF38" i="35"/>
  <c r="J41" i="35"/>
  <c r="AF41" i="35"/>
  <c r="AA45" i="35"/>
  <c r="H45" i="35"/>
  <c r="AB45" i="35"/>
  <c r="AB36" i="35"/>
  <c r="H38" i="35"/>
  <c r="Z38" i="35"/>
  <c r="AH38" i="35"/>
  <c r="L40" i="35"/>
  <c r="AH41" i="35"/>
  <c r="AB42" i="35"/>
  <c r="L42" i="35"/>
  <c r="AF42" i="35"/>
  <c r="J45" i="35"/>
  <c r="AF45" i="35"/>
  <c r="D36" i="35"/>
  <c r="AH36" i="35"/>
  <c r="AA37" i="35"/>
  <c r="H37" i="35"/>
  <c r="AB37" i="35"/>
  <c r="J38" i="35"/>
  <c r="AA38" i="35"/>
  <c r="AB40" i="35"/>
  <c r="D41" i="35"/>
  <c r="L41" i="35"/>
  <c r="H42" i="35"/>
  <c r="Z42" i="35"/>
  <c r="AH42" i="35"/>
  <c r="L44" i="35"/>
  <c r="AH45" i="35"/>
  <c r="AB46" i="35"/>
  <c r="L46" i="35"/>
  <c r="AF46" i="35"/>
  <c r="L24" i="35"/>
  <c r="AA25" i="35"/>
  <c r="L28" i="35"/>
  <c r="AA29" i="35"/>
  <c r="L32" i="35"/>
  <c r="AA33" i="35"/>
  <c r="AG35" i="35"/>
  <c r="AC35" i="35"/>
  <c r="X35" i="35"/>
  <c r="U35" i="35"/>
  <c r="AD35" i="35"/>
  <c r="AI35" i="35"/>
  <c r="AG39" i="35"/>
  <c r="AC39" i="35"/>
  <c r="X39" i="35"/>
  <c r="U39" i="35"/>
  <c r="AD39" i="35"/>
  <c r="AI39" i="35"/>
  <c r="AG43" i="35"/>
  <c r="AC43" i="35"/>
  <c r="X43" i="35"/>
  <c r="U43" i="35"/>
  <c r="AD43" i="35"/>
  <c r="AI43" i="35"/>
  <c r="Z35" i="35"/>
  <c r="AE35" i="35"/>
  <c r="AG36" i="35"/>
  <c r="AC36" i="35"/>
  <c r="X36" i="35"/>
  <c r="U36" i="35"/>
  <c r="AD36" i="35"/>
  <c r="AI36" i="35"/>
  <c r="Z39" i="35"/>
  <c r="AE39" i="35"/>
  <c r="AG40" i="35"/>
  <c r="AC40" i="35"/>
  <c r="X40" i="35"/>
  <c r="U40" i="35"/>
  <c r="AD40" i="35"/>
  <c r="AI40" i="35"/>
  <c r="Z43" i="35"/>
  <c r="AE43" i="35"/>
  <c r="AG44" i="35"/>
  <c r="AC44" i="35"/>
  <c r="X44" i="35"/>
  <c r="U44" i="35"/>
  <c r="AD44" i="35"/>
  <c r="AI44" i="35"/>
  <c r="H35" i="35"/>
  <c r="AA35" i="35"/>
  <c r="AF35" i="35"/>
  <c r="Z36" i="35"/>
  <c r="AE36" i="35"/>
  <c r="AG37" i="35"/>
  <c r="AC37" i="35"/>
  <c r="X37" i="35"/>
  <c r="U37" i="35"/>
  <c r="AD37" i="35"/>
  <c r="AI37" i="35"/>
  <c r="H39" i="35"/>
  <c r="AA39" i="35"/>
  <c r="AF39" i="35"/>
  <c r="Z40" i="35"/>
  <c r="AE40" i="35"/>
  <c r="AG41" i="35"/>
  <c r="AC41" i="35"/>
  <c r="X41" i="35"/>
  <c r="U41" i="35"/>
  <c r="AD41" i="35"/>
  <c r="AI41" i="35"/>
  <c r="H43" i="35"/>
  <c r="AA43" i="35"/>
  <c r="AF43" i="35"/>
  <c r="Z44" i="35"/>
  <c r="AE44" i="35"/>
  <c r="AG45" i="35"/>
  <c r="AC45" i="35"/>
  <c r="X45" i="35"/>
  <c r="U45" i="35"/>
  <c r="AD45" i="35"/>
  <c r="AI45" i="35"/>
  <c r="D35" i="35"/>
  <c r="J35" i="35"/>
  <c r="L35" i="35"/>
  <c r="AB35" i="35"/>
  <c r="AH35" i="35"/>
  <c r="H36" i="35"/>
  <c r="AA36" i="35"/>
  <c r="AF36" i="35"/>
  <c r="Z37" i="35"/>
  <c r="AE37" i="35"/>
  <c r="AG38" i="35"/>
  <c r="AC38" i="35"/>
  <c r="X38" i="35"/>
  <c r="U38" i="35"/>
  <c r="AD38" i="35"/>
  <c r="AI38" i="35"/>
  <c r="D39" i="35"/>
  <c r="J39" i="35"/>
  <c r="L39" i="35"/>
  <c r="AB39" i="35"/>
  <c r="AH39" i="35"/>
  <c r="H40" i="35"/>
  <c r="AA40" i="35"/>
  <c r="AF40" i="35"/>
  <c r="Z41" i="35"/>
  <c r="AE41" i="35"/>
  <c r="AG42" i="35"/>
  <c r="AC42" i="35"/>
  <c r="X42" i="35"/>
  <c r="U42" i="35"/>
  <c r="AD42" i="35"/>
  <c r="AI42" i="35"/>
  <c r="D43" i="35"/>
  <c r="J43" i="35"/>
  <c r="L43" i="35"/>
  <c r="AB43" i="35"/>
  <c r="AH43" i="35"/>
  <c r="H44" i="35"/>
  <c r="AA44" i="35"/>
  <c r="AF44" i="35"/>
  <c r="Z45" i="35"/>
  <c r="AE45" i="35"/>
  <c r="AG46" i="35"/>
  <c r="AC46" i="35"/>
  <c r="X46" i="35"/>
  <c r="U46" i="35"/>
  <c r="AD46" i="35"/>
  <c r="AI46" i="35"/>
  <c r="AG22" i="35"/>
  <c r="AC22" i="35"/>
  <c r="X22" i="35"/>
  <c r="AD22" i="35"/>
  <c r="AI22" i="35"/>
  <c r="AG26" i="35"/>
  <c r="AC26" i="35"/>
  <c r="X26" i="35"/>
  <c r="U26" i="35"/>
  <c r="AD26" i="35"/>
  <c r="AI26" i="35"/>
  <c r="AG30" i="35"/>
  <c r="AC30" i="35"/>
  <c r="X30" i="35"/>
  <c r="U30" i="35"/>
  <c r="AD30" i="35"/>
  <c r="AI30" i="35"/>
  <c r="Z22" i="35"/>
  <c r="AE22" i="35"/>
  <c r="AG23" i="35"/>
  <c r="AC23" i="35"/>
  <c r="X23" i="35"/>
  <c r="AD23" i="35"/>
  <c r="AI23" i="35"/>
  <c r="Z26" i="35"/>
  <c r="AE26" i="35"/>
  <c r="AG27" i="35"/>
  <c r="AC27" i="35"/>
  <c r="X27" i="35"/>
  <c r="U27" i="35"/>
  <c r="AD27" i="35"/>
  <c r="AI27" i="35"/>
  <c r="Z30" i="35"/>
  <c r="AE30" i="35"/>
  <c r="AG31" i="35"/>
  <c r="AC31" i="35"/>
  <c r="X31" i="35"/>
  <c r="U31" i="35"/>
  <c r="AD31" i="35"/>
  <c r="AI31" i="35"/>
  <c r="H22" i="35"/>
  <c r="AA22" i="35"/>
  <c r="AF22" i="35"/>
  <c r="Z23" i="35"/>
  <c r="AE23" i="35"/>
  <c r="AG24" i="35"/>
  <c r="AC24" i="35"/>
  <c r="X24" i="35"/>
  <c r="U24" i="35"/>
  <c r="AD24" i="35"/>
  <c r="AI24" i="35"/>
  <c r="H26" i="35"/>
  <c r="AA26" i="35"/>
  <c r="AF26" i="35"/>
  <c r="Z27" i="35"/>
  <c r="AE27" i="35"/>
  <c r="AG28" i="35"/>
  <c r="AC28" i="35"/>
  <c r="X28" i="35"/>
  <c r="U28" i="35"/>
  <c r="AD28" i="35"/>
  <c r="AI28" i="35"/>
  <c r="H30" i="35"/>
  <c r="AA30" i="35"/>
  <c r="AF30" i="35"/>
  <c r="Z31" i="35"/>
  <c r="AE31" i="35"/>
  <c r="AG32" i="35"/>
  <c r="AC32" i="35"/>
  <c r="X32" i="35"/>
  <c r="U32" i="35"/>
  <c r="AD32" i="35"/>
  <c r="AI32" i="35"/>
  <c r="D22" i="35"/>
  <c r="J22" i="35"/>
  <c r="L22" i="35"/>
  <c r="AB22" i="35"/>
  <c r="AH22" i="35"/>
  <c r="H23" i="35"/>
  <c r="AA23" i="35"/>
  <c r="AF23" i="35"/>
  <c r="Z24" i="35"/>
  <c r="AE24" i="35"/>
  <c r="AG25" i="35"/>
  <c r="AC25" i="35"/>
  <c r="X25" i="35"/>
  <c r="U25" i="35"/>
  <c r="AD25" i="35"/>
  <c r="AI25" i="35"/>
  <c r="D26" i="35"/>
  <c r="J26" i="35"/>
  <c r="L26" i="35"/>
  <c r="AB26" i="35"/>
  <c r="AH26" i="35"/>
  <c r="H27" i="35"/>
  <c r="AA27" i="35"/>
  <c r="AF27" i="35"/>
  <c r="Z28" i="35"/>
  <c r="AE28" i="35"/>
  <c r="AG29" i="35"/>
  <c r="AC29" i="35"/>
  <c r="X29" i="35"/>
  <c r="U29" i="35"/>
  <c r="AD29" i="35"/>
  <c r="AI29" i="35"/>
  <c r="D30" i="35"/>
  <c r="J30" i="35"/>
  <c r="L30" i="35"/>
  <c r="AB30" i="35"/>
  <c r="AH30" i="35"/>
  <c r="H31" i="35"/>
  <c r="AA31" i="35"/>
  <c r="AF31" i="35"/>
  <c r="Z32" i="35"/>
  <c r="AE32" i="35"/>
  <c r="AG33" i="35"/>
  <c r="AC33" i="35"/>
  <c r="X33" i="35"/>
  <c r="U33" i="35"/>
  <c r="AD33" i="35"/>
  <c r="AI33" i="35"/>
  <c r="E25" i="35" l="1"/>
  <c r="P38" i="35"/>
  <c r="R38" i="35"/>
  <c r="T38" i="35"/>
  <c r="P45" i="35"/>
  <c r="R45" i="35"/>
  <c r="T45" i="35"/>
  <c r="P36" i="35"/>
  <c r="R36" i="35"/>
  <c r="T36" i="35"/>
  <c r="P40" i="35"/>
  <c r="R40" i="35"/>
  <c r="T40" i="35"/>
  <c r="R46" i="35"/>
  <c r="T46" i="35"/>
  <c r="P46" i="35"/>
  <c r="P37" i="35"/>
  <c r="R37" i="35"/>
  <c r="T37" i="35"/>
  <c r="P42" i="35"/>
  <c r="R42" i="35"/>
  <c r="T42" i="35"/>
  <c r="P44" i="35"/>
  <c r="R44" i="35"/>
  <c r="T44" i="35"/>
  <c r="T33" i="35"/>
  <c r="R33" i="35"/>
  <c r="R32" i="35"/>
  <c r="T32" i="35"/>
  <c r="T31" i="35"/>
  <c r="R31" i="35"/>
  <c r="T29" i="35"/>
  <c r="R29" i="35"/>
  <c r="R28" i="35"/>
  <c r="T28" i="35"/>
  <c r="T10" i="1"/>
  <c r="R10" i="1"/>
  <c r="R27" i="35"/>
  <c r="T27" i="35"/>
  <c r="M10" i="1"/>
  <c r="R25" i="35"/>
  <c r="T25" i="35"/>
  <c r="R24" i="35"/>
  <c r="T24" i="35"/>
  <c r="T23" i="35"/>
  <c r="R23" i="35"/>
  <c r="T22" i="35"/>
  <c r="R22" i="35"/>
  <c r="E32" i="35"/>
  <c r="E33" i="35"/>
  <c r="E29" i="35"/>
  <c r="E31" i="35"/>
  <c r="E30" i="35"/>
  <c r="E28" i="35"/>
  <c r="E27" i="35"/>
  <c r="E26" i="35"/>
  <c r="E24" i="35"/>
  <c r="E23" i="35"/>
  <c r="AG10" i="1"/>
  <c r="E22" i="35"/>
  <c r="A7" i="55" l="1"/>
  <c r="A8" i="55" s="1"/>
  <c r="A9" i="55" s="1"/>
  <c r="A10" i="55" s="1"/>
  <c r="A11" i="55" s="1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T2" i="51" l="1"/>
  <c r="T2" i="50"/>
  <c r="T2" i="49"/>
  <c r="P2" i="48"/>
  <c r="K2" i="45"/>
  <c r="A10" i="46"/>
  <c r="AB2" i="44"/>
  <c r="Q2" i="47"/>
  <c r="M37" i="46"/>
  <c r="N11" i="46" s="1"/>
  <c r="M38" i="46"/>
  <c r="N12" i="46" s="1"/>
  <c r="Z37" i="46"/>
  <c r="AA11" i="46" s="1"/>
  <c r="Z38" i="46"/>
  <c r="AA12" i="46" s="1"/>
  <c r="K37" i="46"/>
  <c r="K38" i="46"/>
  <c r="G37" i="46"/>
  <c r="H11" i="46" s="1"/>
  <c r="G38" i="46"/>
  <c r="H12" i="46" s="1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B11" i="46"/>
  <c r="B10" i="46"/>
  <c r="B35" i="16"/>
  <c r="C35" i="16"/>
  <c r="E35" i="16"/>
  <c r="F36" i="16" s="1"/>
  <c r="G35" i="16"/>
  <c r="H36" i="16" s="1"/>
  <c r="I35" i="16"/>
  <c r="J36" i="16" s="1"/>
  <c r="K35" i="16"/>
  <c r="Q35" i="16"/>
  <c r="R36" i="16" s="1"/>
  <c r="B27" i="2"/>
  <c r="AB27" i="2" l="1"/>
  <c r="AE27" i="2"/>
  <c r="R38" i="46"/>
  <c r="R37" i="46"/>
  <c r="X38" i="46"/>
  <c r="X37" i="46"/>
  <c r="Y11" i="46" s="1"/>
  <c r="K61" i="46"/>
  <c r="C28" i="2"/>
  <c r="AL35" i="16"/>
  <c r="AM35" i="16"/>
  <c r="E38" i="46"/>
  <c r="F12" i="46" s="1"/>
  <c r="I38" i="46"/>
  <c r="J12" i="46" s="1"/>
  <c r="AJ38" i="46"/>
  <c r="AE38" i="46"/>
  <c r="AI38" i="46"/>
  <c r="AD38" i="46"/>
  <c r="AH38" i="46"/>
  <c r="AB38" i="46"/>
  <c r="E37" i="46"/>
  <c r="F11" i="46" s="1"/>
  <c r="I37" i="46"/>
  <c r="J11" i="46" s="1"/>
  <c r="AI37" i="46"/>
  <c r="AD37" i="46"/>
  <c r="AH37" i="46"/>
  <c r="AB37" i="46"/>
  <c r="AF37" i="46"/>
  <c r="AF38" i="46"/>
  <c r="AE37" i="46"/>
  <c r="AJ37" i="46"/>
  <c r="AF28" i="2" l="1"/>
  <c r="AL38" i="46"/>
  <c r="Y12" i="46"/>
  <c r="AL37" i="46"/>
  <c r="Y37" i="46"/>
  <c r="Y38" i="46"/>
  <c r="AM37" i="46"/>
  <c r="I61" i="46"/>
  <c r="AM38" i="46"/>
  <c r="B61" i="1"/>
  <c r="C61" i="1"/>
  <c r="I16" i="16" l="1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J35" i="16" s="1"/>
  <c r="I47" i="16"/>
  <c r="J48" i="16" s="1"/>
  <c r="J31" i="16" l="1"/>
  <c r="J19" i="16"/>
  <c r="J33" i="16"/>
  <c r="J29" i="16"/>
  <c r="J25" i="16"/>
  <c r="J21" i="16"/>
  <c r="J17" i="16"/>
  <c r="J32" i="16"/>
  <c r="J28" i="16"/>
  <c r="J24" i="16"/>
  <c r="J20" i="16"/>
  <c r="J34" i="16"/>
  <c r="J30" i="16"/>
  <c r="J26" i="16"/>
  <c r="J22" i="16"/>
  <c r="J18" i="16"/>
  <c r="J23" i="16"/>
  <c r="J27" i="16"/>
  <c r="H4" i="46"/>
  <c r="B60" i="1" l="1"/>
  <c r="C60" i="1"/>
  <c r="B59" i="1" l="1"/>
  <c r="C59" i="1"/>
  <c r="AK10" i="6" l="1"/>
  <c r="B58" i="1"/>
  <c r="C58" i="1"/>
  <c r="C20" i="35"/>
  <c r="F20" i="35"/>
  <c r="N20" i="35" l="1"/>
  <c r="P20" i="35" s="1"/>
  <c r="H20" i="35"/>
  <c r="I20" i="35" s="1"/>
  <c r="X20" i="35"/>
  <c r="Y20" i="35" s="1"/>
  <c r="U20" i="35"/>
  <c r="V20" i="35" s="1"/>
  <c r="G20" i="35"/>
  <c r="D20" i="35"/>
  <c r="E20" i="35" s="1"/>
  <c r="J20" i="35"/>
  <c r="L20" i="35"/>
  <c r="M20" i="35" s="1"/>
  <c r="AD20" i="35"/>
  <c r="Z20" i="35"/>
  <c r="AC20" i="35"/>
  <c r="AF20" i="35"/>
  <c r="AE20" i="35"/>
  <c r="AB20" i="35"/>
  <c r="AA20" i="35"/>
  <c r="AG20" i="35"/>
  <c r="AI20" i="35"/>
  <c r="AH20" i="35"/>
  <c r="B57" i="1"/>
  <c r="C57" i="1"/>
  <c r="T20" i="35" l="1"/>
  <c r="R20" i="35"/>
  <c r="B56" i="1"/>
  <c r="C56" i="1"/>
  <c r="B55" i="1" l="1"/>
  <c r="C55" i="1"/>
  <c r="B54" i="1" l="1"/>
  <c r="C54" i="1"/>
  <c r="C19" i="35"/>
  <c r="F19" i="35"/>
  <c r="N19" i="35" l="1"/>
  <c r="P19" i="35" s="1"/>
  <c r="U19" i="35"/>
  <c r="V19" i="35" s="1"/>
  <c r="J19" i="35"/>
  <c r="G19" i="35"/>
  <c r="D19" i="35"/>
  <c r="E19" i="35" s="1"/>
  <c r="L19" i="35"/>
  <c r="M19" i="35" s="1"/>
  <c r="X19" i="35"/>
  <c r="Y19" i="35" s="1"/>
  <c r="H19" i="35"/>
  <c r="I19" i="35" s="1"/>
  <c r="AD19" i="35"/>
  <c r="Z19" i="35"/>
  <c r="AF19" i="35"/>
  <c r="AA19" i="35"/>
  <c r="AE19" i="35"/>
  <c r="AC19" i="35"/>
  <c r="AB19" i="35"/>
  <c r="AI19" i="35"/>
  <c r="AH19" i="35"/>
  <c r="AG19" i="35"/>
  <c r="B52" i="1"/>
  <c r="C52" i="1"/>
  <c r="B53" i="1"/>
  <c r="C53" i="1"/>
  <c r="T19" i="35" l="1"/>
  <c r="R19" i="35"/>
  <c r="B50" i="1"/>
  <c r="C50" i="1"/>
  <c r="B51" i="1"/>
  <c r="C51" i="1"/>
  <c r="B49" i="1" l="1"/>
  <c r="C49" i="1"/>
  <c r="K6" i="55" l="1"/>
  <c r="D31" i="55"/>
  <c r="G6" i="55"/>
  <c r="H6" i="55"/>
  <c r="I6" i="55"/>
  <c r="F6" i="55"/>
  <c r="Q6" i="55"/>
  <c r="R6" i="55"/>
  <c r="S6" i="55"/>
  <c r="P6" i="55"/>
  <c r="L6" i="55"/>
  <c r="M6" i="55"/>
  <c r="N6" i="55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B26" i="2" l="1"/>
  <c r="AE26" i="2" l="1"/>
  <c r="AB26" i="2"/>
  <c r="C27" i="2"/>
  <c r="B8" i="2"/>
  <c r="G8" i="2"/>
  <c r="N8" i="2"/>
  <c r="Q8" i="2"/>
  <c r="S8" i="2"/>
  <c r="W8" i="2"/>
  <c r="X8" i="2"/>
  <c r="Y8" i="2"/>
  <c r="Z8" i="2"/>
  <c r="AD8" i="2"/>
  <c r="B9" i="2"/>
  <c r="G9" i="2"/>
  <c r="H10" i="2" s="1"/>
  <c r="N9" i="2"/>
  <c r="O10" i="2" s="1"/>
  <c r="Q9" i="2"/>
  <c r="R10" i="2" s="1"/>
  <c r="S9" i="2"/>
  <c r="W9" i="2"/>
  <c r="X9" i="2"/>
  <c r="Y9" i="2"/>
  <c r="Z9" i="2"/>
  <c r="AA10" i="2" s="1"/>
  <c r="AD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AB10" i="2" l="1"/>
  <c r="AE10" i="2"/>
  <c r="AB24" i="2"/>
  <c r="AE24" i="2"/>
  <c r="AB16" i="2"/>
  <c r="AE16" i="2"/>
  <c r="AE22" i="2"/>
  <c r="AB22" i="2"/>
  <c r="AE14" i="2"/>
  <c r="AB14" i="2"/>
  <c r="AE17" i="2"/>
  <c r="AB17" i="2"/>
  <c r="AB15" i="2"/>
  <c r="AE15" i="2"/>
  <c r="AB21" i="2"/>
  <c r="AE21" i="2"/>
  <c r="AB13" i="2"/>
  <c r="AE13" i="2"/>
  <c r="AB25" i="2"/>
  <c r="AE25" i="2"/>
  <c r="AB23" i="2"/>
  <c r="AE23" i="2"/>
  <c r="AB20" i="2"/>
  <c r="AE20" i="2"/>
  <c r="AB12" i="2"/>
  <c r="AE12" i="2"/>
  <c r="AB18" i="2"/>
  <c r="AE18" i="2"/>
  <c r="AB19" i="2"/>
  <c r="AE19" i="2"/>
  <c r="AB11" i="2"/>
  <c r="AE11" i="2"/>
  <c r="AF27" i="2"/>
  <c r="AA9" i="2"/>
  <c r="C22" i="2"/>
  <c r="C18" i="2"/>
  <c r="C10" i="2"/>
  <c r="C23" i="2"/>
  <c r="C19" i="2"/>
  <c r="C15" i="2"/>
  <c r="C11" i="2"/>
  <c r="C20" i="2"/>
  <c r="C12" i="2"/>
  <c r="C25" i="2"/>
  <c r="C21" i="2"/>
  <c r="C17" i="2"/>
  <c r="C13" i="2"/>
  <c r="C9" i="2"/>
  <c r="C26" i="2"/>
  <c r="C24" i="2"/>
  <c r="C16" i="2"/>
  <c r="C14" i="2"/>
  <c r="R9" i="2"/>
  <c r="O9" i="2"/>
  <c r="H9" i="2"/>
  <c r="AE8" i="2"/>
  <c r="AE9" i="2"/>
  <c r="AB8" i="2"/>
  <c r="AB9" i="2"/>
  <c r="AF15" i="2" l="1"/>
  <c r="AF11" i="2"/>
  <c r="AF25" i="2"/>
  <c r="AF20" i="2"/>
  <c r="AF18" i="2"/>
  <c r="AF19" i="2"/>
  <c r="AF23" i="2"/>
  <c r="AF26" i="2"/>
  <c r="AF21" i="2"/>
  <c r="AF22" i="2"/>
  <c r="AF16" i="2"/>
  <c r="AF24" i="2"/>
  <c r="AF17" i="2"/>
  <c r="AF12" i="2"/>
  <c r="AF13" i="2"/>
  <c r="AF10" i="2"/>
  <c r="AF14" i="2"/>
  <c r="AF9" i="2"/>
  <c r="I9" i="50"/>
  <c r="H9" i="49"/>
  <c r="Y10" i="48" l="1"/>
  <c r="N10" i="48"/>
  <c r="J10" i="48"/>
  <c r="K9" i="46"/>
  <c r="G9" i="46"/>
  <c r="B9" i="46"/>
  <c r="AL30" i="45"/>
  <c r="AK30" i="45"/>
  <c r="AJ30" i="45"/>
  <c r="AI30" i="45"/>
  <c r="AH30" i="45"/>
  <c r="AG30" i="45"/>
  <c r="AF30" i="45"/>
  <c r="AE30" i="45"/>
  <c r="AD30" i="45"/>
  <c r="AB30" i="45"/>
  <c r="P30" i="45"/>
  <c r="Z30" i="45"/>
  <c r="W30" i="45"/>
  <c r="L30" i="45"/>
  <c r="J30" i="45"/>
  <c r="H30" i="45"/>
  <c r="F30" i="45"/>
  <c r="C30" i="45"/>
  <c r="B30" i="45"/>
  <c r="AL29" i="45"/>
  <c r="AK29" i="45"/>
  <c r="AJ29" i="45"/>
  <c r="AI29" i="45"/>
  <c r="AH29" i="45"/>
  <c r="AG29" i="45"/>
  <c r="AF29" i="45"/>
  <c r="AE29" i="45"/>
  <c r="AD29" i="45"/>
  <c r="AB29" i="45"/>
  <c r="P29" i="45"/>
  <c r="Z29" i="45"/>
  <c r="W29" i="45"/>
  <c r="X23" i="45" s="1"/>
  <c r="L29" i="45"/>
  <c r="J29" i="45"/>
  <c r="H29" i="45"/>
  <c r="F29" i="45"/>
  <c r="C29" i="45"/>
  <c r="B29" i="45"/>
  <c r="AL28" i="45"/>
  <c r="AK28" i="45"/>
  <c r="AJ28" i="45"/>
  <c r="AI28" i="45"/>
  <c r="AH28" i="45"/>
  <c r="AG28" i="45"/>
  <c r="AF28" i="45"/>
  <c r="AE28" i="45"/>
  <c r="AD28" i="45"/>
  <c r="AB28" i="45"/>
  <c r="P28" i="45"/>
  <c r="Z28" i="45"/>
  <c r="W28" i="45"/>
  <c r="X22" i="45" s="1"/>
  <c r="L28" i="45"/>
  <c r="J28" i="45"/>
  <c r="H28" i="45"/>
  <c r="F28" i="45"/>
  <c r="C28" i="45"/>
  <c r="B28" i="45"/>
  <c r="AL27" i="45"/>
  <c r="AK27" i="45"/>
  <c r="AJ27" i="45"/>
  <c r="AI27" i="45"/>
  <c r="AH27" i="45"/>
  <c r="AG27" i="45"/>
  <c r="AF27" i="45"/>
  <c r="AE27" i="45"/>
  <c r="AD27" i="45"/>
  <c r="AB27" i="45"/>
  <c r="P27" i="45"/>
  <c r="Z27" i="45"/>
  <c r="W27" i="45"/>
  <c r="X21" i="45" s="1"/>
  <c r="L27" i="45"/>
  <c r="J27" i="45"/>
  <c r="H27" i="45"/>
  <c r="F27" i="45"/>
  <c r="C27" i="45"/>
  <c r="B27" i="45"/>
  <c r="AL26" i="45"/>
  <c r="AK26" i="45"/>
  <c r="AJ26" i="45"/>
  <c r="AI26" i="45"/>
  <c r="AH26" i="45"/>
  <c r="AG26" i="45"/>
  <c r="AF26" i="45"/>
  <c r="AE26" i="45"/>
  <c r="AD26" i="45"/>
  <c r="AB26" i="45"/>
  <c r="P26" i="45"/>
  <c r="Z26" i="45"/>
  <c r="W26" i="45"/>
  <c r="X20" i="45" s="1"/>
  <c r="L26" i="45"/>
  <c r="J26" i="45"/>
  <c r="H26" i="45"/>
  <c r="F26" i="45"/>
  <c r="C26" i="45"/>
  <c r="B26" i="45"/>
  <c r="AL25" i="45"/>
  <c r="AK25" i="45"/>
  <c r="AJ25" i="45"/>
  <c r="AI25" i="45"/>
  <c r="AH25" i="45"/>
  <c r="AG25" i="45"/>
  <c r="AF25" i="45"/>
  <c r="AE25" i="45"/>
  <c r="AD25" i="45"/>
  <c r="AB25" i="45"/>
  <c r="P25" i="45"/>
  <c r="Z25" i="45"/>
  <c r="W25" i="45"/>
  <c r="X19" i="45" s="1"/>
  <c r="L25" i="45"/>
  <c r="J25" i="45"/>
  <c r="H25" i="45"/>
  <c r="F25" i="45"/>
  <c r="C25" i="45"/>
  <c r="B25" i="45"/>
  <c r="AL23" i="45"/>
  <c r="AK23" i="45"/>
  <c r="AJ23" i="45"/>
  <c r="AI23" i="45"/>
  <c r="AH23" i="45"/>
  <c r="AG23" i="45"/>
  <c r="AF23" i="45"/>
  <c r="AE23" i="45"/>
  <c r="AD23" i="45"/>
  <c r="AB23" i="45"/>
  <c r="P23" i="45"/>
  <c r="Z23" i="45"/>
  <c r="L23" i="45"/>
  <c r="J23" i="45"/>
  <c r="H23" i="45"/>
  <c r="F23" i="45"/>
  <c r="C23" i="45"/>
  <c r="B23" i="45"/>
  <c r="AL22" i="45"/>
  <c r="AK22" i="45"/>
  <c r="AJ22" i="45"/>
  <c r="AI22" i="45"/>
  <c r="AH22" i="45"/>
  <c r="AG22" i="45"/>
  <c r="AF22" i="45"/>
  <c r="AE22" i="45"/>
  <c r="AD22" i="45"/>
  <c r="AB22" i="45"/>
  <c r="P22" i="45"/>
  <c r="Z22" i="45"/>
  <c r="L22" i="45"/>
  <c r="J22" i="45"/>
  <c r="H22" i="45"/>
  <c r="F22" i="45"/>
  <c r="C22" i="45"/>
  <c r="B22" i="45"/>
  <c r="AL21" i="45"/>
  <c r="AK21" i="45"/>
  <c r="AJ21" i="45"/>
  <c r="AI21" i="45"/>
  <c r="AH21" i="45"/>
  <c r="AG21" i="45"/>
  <c r="AF21" i="45"/>
  <c r="AE21" i="45"/>
  <c r="AD21" i="45"/>
  <c r="AB21" i="45"/>
  <c r="P21" i="45"/>
  <c r="Z21" i="45"/>
  <c r="L21" i="45"/>
  <c r="J21" i="45"/>
  <c r="H21" i="45"/>
  <c r="F21" i="45"/>
  <c r="C21" i="45"/>
  <c r="B21" i="45"/>
  <c r="AL20" i="45"/>
  <c r="AK20" i="45"/>
  <c r="AJ20" i="45"/>
  <c r="AI20" i="45"/>
  <c r="AH20" i="45"/>
  <c r="AG20" i="45"/>
  <c r="AF20" i="45"/>
  <c r="AE20" i="45"/>
  <c r="AD20" i="45"/>
  <c r="AB20" i="45"/>
  <c r="P20" i="45"/>
  <c r="Z20" i="45"/>
  <c r="L20" i="45"/>
  <c r="J20" i="45"/>
  <c r="H20" i="45"/>
  <c r="F20" i="45"/>
  <c r="C20" i="45"/>
  <c r="B20" i="45"/>
  <c r="AL19" i="45"/>
  <c r="AK19" i="45"/>
  <c r="AJ19" i="45"/>
  <c r="AI19" i="45"/>
  <c r="AH19" i="45"/>
  <c r="AG19" i="45"/>
  <c r="AF19" i="45"/>
  <c r="AE19" i="45"/>
  <c r="AD19" i="45"/>
  <c r="AB19" i="45"/>
  <c r="P19" i="45"/>
  <c r="Z19" i="45"/>
  <c r="L19" i="45"/>
  <c r="J19" i="45"/>
  <c r="H19" i="45"/>
  <c r="F19" i="45"/>
  <c r="C19" i="45"/>
  <c r="B19" i="45"/>
  <c r="AL18" i="45"/>
  <c r="AK18" i="45"/>
  <c r="AJ18" i="45"/>
  <c r="AI18" i="45"/>
  <c r="AH18" i="45"/>
  <c r="AG18" i="45"/>
  <c r="AF18" i="45"/>
  <c r="AE18" i="45"/>
  <c r="AD18" i="45"/>
  <c r="AB18" i="45"/>
  <c r="P18" i="45"/>
  <c r="Z18" i="45"/>
  <c r="L18" i="45"/>
  <c r="J18" i="45"/>
  <c r="H18" i="45"/>
  <c r="F18" i="45"/>
  <c r="C18" i="45"/>
  <c r="B18" i="45"/>
  <c r="AL16" i="45"/>
  <c r="AK16" i="45"/>
  <c r="AJ16" i="45"/>
  <c r="AI16" i="45"/>
  <c r="AH16" i="45"/>
  <c r="AG16" i="45"/>
  <c r="AF16" i="45"/>
  <c r="AE16" i="45"/>
  <c r="AD16" i="45"/>
  <c r="AB16" i="45"/>
  <c r="P16" i="45"/>
  <c r="Z16" i="45"/>
  <c r="W16" i="45"/>
  <c r="L16" i="45"/>
  <c r="J16" i="45"/>
  <c r="H16" i="45"/>
  <c r="F16" i="45"/>
  <c r="C16" i="45"/>
  <c r="B16" i="45"/>
  <c r="AL15" i="45"/>
  <c r="AK15" i="45"/>
  <c r="AJ15" i="45"/>
  <c r="AI15" i="45"/>
  <c r="AH15" i="45"/>
  <c r="AG15" i="45"/>
  <c r="AF15" i="45"/>
  <c r="AE15" i="45"/>
  <c r="AD15" i="45"/>
  <c r="AB15" i="45"/>
  <c r="P15" i="45"/>
  <c r="Z15" i="45"/>
  <c r="W15" i="45"/>
  <c r="L15" i="45"/>
  <c r="J15" i="45"/>
  <c r="H15" i="45"/>
  <c r="F15" i="45"/>
  <c r="C15" i="45"/>
  <c r="B15" i="45"/>
  <c r="AL14" i="45"/>
  <c r="AK14" i="45"/>
  <c r="AJ14" i="45"/>
  <c r="AI14" i="45"/>
  <c r="AH14" i="45"/>
  <c r="AG14" i="45"/>
  <c r="AF14" i="45"/>
  <c r="AE14" i="45"/>
  <c r="AD14" i="45"/>
  <c r="AB14" i="45"/>
  <c r="P14" i="45"/>
  <c r="Z14" i="45"/>
  <c r="W14" i="45"/>
  <c r="L14" i="45"/>
  <c r="J14" i="45"/>
  <c r="H14" i="45"/>
  <c r="F14" i="45"/>
  <c r="C14" i="45"/>
  <c r="B14" i="45"/>
  <c r="AL13" i="45"/>
  <c r="AK13" i="45"/>
  <c r="AJ13" i="45"/>
  <c r="AI13" i="45"/>
  <c r="AH13" i="45"/>
  <c r="AG13" i="45"/>
  <c r="AF13" i="45"/>
  <c r="AE13" i="45"/>
  <c r="AD13" i="45"/>
  <c r="AB13" i="45"/>
  <c r="P13" i="45"/>
  <c r="Z13" i="45"/>
  <c r="W13" i="45"/>
  <c r="L13" i="45"/>
  <c r="J13" i="45"/>
  <c r="H13" i="45"/>
  <c r="F13" i="45"/>
  <c r="C13" i="45"/>
  <c r="B13" i="45"/>
  <c r="AL12" i="45"/>
  <c r="AK12" i="45"/>
  <c r="AJ12" i="45"/>
  <c r="AI12" i="45"/>
  <c r="AH12" i="45"/>
  <c r="AG12" i="45"/>
  <c r="AF12" i="45"/>
  <c r="AE12" i="45"/>
  <c r="AD12" i="45"/>
  <c r="AB12" i="45"/>
  <c r="P12" i="45"/>
  <c r="Z12" i="45"/>
  <c r="W12" i="45"/>
  <c r="L12" i="45"/>
  <c r="J12" i="45"/>
  <c r="H12" i="45"/>
  <c r="F12" i="45"/>
  <c r="C12" i="45"/>
  <c r="B12" i="45"/>
  <c r="AL11" i="45"/>
  <c r="AK11" i="45"/>
  <c r="AJ11" i="45"/>
  <c r="AI11" i="45"/>
  <c r="AH11" i="45"/>
  <c r="AG11" i="45"/>
  <c r="AF11" i="45"/>
  <c r="AE11" i="45"/>
  <c r="AD11" i="45"/>
  <c r="AB11" i="45"/>
  <c r="P11" i="45"/>
  <c r="Z11" i="45"/>
  <c r="W11" i="45"/>
  <c r="L11" i="45"/>
  <c r="J11" i="45"/>
  <c r="H11" i="45"/>
  <c r="F11" i="45"/>
  <c r="C11" i="45"/>
  <c r="B11" i="45"/>
  <c r="AA26" i="44"/>
  <c r="AQ33" i="44"/>
  <c r="AO33" i="44"/>
  <c r="AN33" i="44"/>
  <c r="AM33" i="44"/>
  <c r="AL33" i="44"/>
  <c r="AK33" i="44"/>
  <c r="AJ33" i="44"/>
  <c r="AI33" i="44"/>
  <c r="AH33" i="44"/>
  <c r="AG33" i="44"/>
  <c r="AE33" i="44"/>
  <c r="AC33" i="44"/>
  <c r="Z33" i="44"/>
  <c r="AA25" i="44" s="1"/>
  <c r="M33" i="44"/>
  <c r="K33" i="44"/>
  <c r="I33" i="44"/>
  <c r="Q33" i="44" s="1"/>
  <c r="G33" i="44"/>
  <c r="E33" i="44"/>
  <c r="C33" i="44"/>
  <c r="D33" i="44" s="1"/>
  <c r="B33" i="44"/>
  <c r="AQ32" i="44"/>
  <c r="AO32" i="44"/>
  <c r="AN32" i="44"/>
  <c r="AM32" i="44"/>
  <c r="AL32" i="44"/>
  <c r="AK32" i="44"/>
  <c r="AJ32" i="44"/>
  <c r="AI32" i="44"/>
  <c r="AH32" i="44"/>
  <c r="AG32" i="44"/>
  <c r="AE32" i="44"/>
  <c r="AC32" i="44"/>
  <c r="Z32" i="44"/>
  <c r="AA24" i="44" s="1"/>
  <c r="M32" i="44"/>
  <c r="K32" i="44"/>
  <c r="I32" i="44"/>
  <c r="Q32" i="44" s="1"/>
  <c r="G32" i="44"/>
  <c r="E32" i="44"/>
  <c r="C32" i="44"/>
  <c r="D32" i="44" s="1"/>
  <c r="B32" i="44"/>
  <c r="AQ31" i="44"/>
  <c r="AO31" i="44"/>
  <c r="AN31" i="44"/>
  <c r="AM31" i="44"/>
  <c r="AL31" i="44"/>
  <c r="AK31" i="44"/>
  <c r="AJ31" i="44"/>
  <c r="AI31" i="44"/>
  <c r="AH31" i="44"/>
  <c r="AG31" i="44"/>
  <c r="AE31" i="44"/>
  <c r="AC31" i="44"/>
  <c r="Z31" i="44"/>
  <c r="AA23" i="44" s="1"/>
  <c r="M31" i="44"/>
  <c r="K31" i="44"/>
  <c r="I31" i="44"/>
  <c r="Q31" i="44" s="1"/>
  <c r="G31" i="44"/>
  <c r="E31" i="44"/>
  <c r="C31" i="44"/>
  <c r="D31" i="44" s="1"/>
  <c r="B31" i="44"/>
  <c r="AQ30" i="44"/>
  <c r="AO30" i="44"/>
  <c r="AN30" i="44"/>
  <c r="AM30" i="44"/>
  <c r="AL30" i="44"/>
  <c r="AK30" i="44"/>
  <c r="AJ30" i="44"/>
  <c r="AI30" i="44"/>
  <c r="AH30" i="44"/>
  <c r="AG30" i="44"/>
  <c r="AE30" i="44"/>
  <c r="AC30" i="44"/>
  <c r="Z30" i="44"/>
  <c r="AA22" i="44" s="1"/>
  <c r="M30" i="44"/>
  <c r="K30" i="44"/>
  <c r="I30" i="44"/>
  <c r="Q30" i="44" s="1"/>
  <c r="G30" i="44"/>
  <c r="E30" i="44"/>
  <c r="C30" i="44"/>
  <c r="D30" i="44" s="1"/>
  <c r="B30" i="44"/>
  <c r="AQ29" i="44"/>
  <c r="AO29" i="44"/>
  <c r="AN29" i="44"/>
  <c r="AM29" i="44"/>
  <c r="AL29" i="44"/>
  <c r="AK29" i="44"/>
  <c r="AJ29" i="44"/>
  <c r="AI29" i="44"/>
  <c r="AH29" i="44"/>
  <c r="AG29" i="44"/>
  <c r="AE29" i="44"/>
  <c r="AC29" i="44"/>
  <c r="Z29" i="44"/>
  <c r="AA21" i="44" s="1"/>
  <c r="M29" i="44"/>
  <c r="K29" i="44"/>
  <c r="I29" i="44"/>
  <c r="Q29" i="44" s="1"/>
  <c r="G29" i="44"/>
  <c r="E29" i="44"/>
  <c r="C29" i="44"/>
  <c r="D29" i="44" s="1"/>
  <c r="B29" i="44"/>
  <c r="AQ28" i="44"/>
  <c r="AO28" i="44"/>
  <c r="AN28" i="44"/>
  <c r="AM28" i="44"/>
  <c r="AL28" i="44"/>
  <c r="AK28" i="44"/>
  <c r="AJ28" i="44"/>
  <c r="AI28" i="44"/>
  <c r="AH28" i="44"/>
  <c r="AG28" i="44"/>
  <c r="AE28" i="44"/>
  <c r="AC28" i="44"/>
  <c r="Z28" i="44"/>
  <c r="AA20" i="44" s="1"/>
  <c r="M28" i="44"/>
  <c r="K28" i="44"/>
  <c r="I28" i="44"/>
  <c r="Q28" i="44" s="1"/>
  <c r="G28" i="44"/>
  <c r="E28" i="44"/>
  <c r="C28" i="44"/>
  <c r="D28" i="44" s="1"/>
  <c r="B28" i="44"/>
  <c r="AA19" i="44"/>
  <c r="AQ24" i="44"/>
  <c r="AO24" i="44"/>
  <c r="AN24" i="44"/>
  <c r="AM24" i="44"/>
  <c r="AL24" i="44"/>
  <c r="AK24" i="44"/>
  <c r="AJ24" i="44"/>
  <c r="AI24" i="44"/>
  <c r="AH24" i="44"/>
  <c r="AG24" i="44"/>
  <c r="AE24" i="44"/>
  <c r="S24" i="44"/>
  <c r="AC24" i="44"/>
  <c r="M24" i="44"/>
  <c r="K24" i="44"/>
  <c r="I24" i="44"/>
  <c r="Q24" i="44" s="1"/>
  <c r="G24" i="44"/>
  <c r="E24" i="44"/>
  <c r="C24" i="44"/>
  <c r="D24" i="44" s="1"/>
  <c r="B24" i="44"/>
  <c r="AQ23" i="44"/>
  <c r="AO23" i="44"/>
  <c r="AN23" i="44"/>
  <c r="AM23" i="44"/>
  <c r="AL23" i="44"/>
  <c r="AK23" i="44"/>
  <c r="AJ23" i="44"/>
  <c r="AI23" i="44"/>
  <c r="AH23" i="44"/>
  <c r="AG23" i="44"/>
  <c r="AE23" i="44"/>
  <c r="S23" i="44"/>
  <c r="AC23" i="44"/>
  <c r="M23" i="44"/>
  <c r="K23" i="44"/>
  <c r="I23" i="44"/>
  <c r="Q23" i="44" s="1"/>
  <c r="G23" i="44"/>
  <c r="E23" i="44"/>
  <c r="C23" i="44"/>
  <c r="D23" i="44" s="1"/>
  <c r="B23" i="44"/>
  <c r="AQ22" i="44"/>
  <c r="AO22" i="44"/>
  <c r="AN22" i="44"/>
  <c r="AM22" i="44"/>
  <c r="AL22" i="44"/>
  <c r="AK22" i="44"/>
  <c r="AJ22" i="44"/>
  <c r="AI22" i="44"/>
  <c r="AH22" i="44"/>
  <c r="AG22" i="44"/>
  <c r="AE22" i="44"/>
  <c r="S22" i="44"/>
  <c r="AC22" i="44"/>
  <c r="M22" i="44"/>
  <c r="K22" i="44"/>
  <c r="I22" i="44"/>
  <c r="Q22" i="44" s="1"/>
  <c r="G22" i="44"/>
  <c r="E22" i="44"/>
  <c r="C22" i="44"/>
  <c r="D22" i="44" s="1"/>
  <c r="B22" i="44"/>
  <c r="AQ21" i="44"/>
  <c r="AO21" i="44"/>
  <c r="AN21" i="44"/>
  <c r="AM21" i="44"/>
  <c r="AL21" i="44"/>
  <c r="AK21" i="44"/>
  <c r="AJ21" i="44"/>
  <c r="AI21" i="44"/>
  <c r="AH21" i="44"/>
  <c r="AG21" i="44"/>
  <c r="AE21" i="44"/>
  <c r="S21" i="44"/>
  <c r="AC21" i="44"/>
  <c r="M21" i="44"/>
  <c r="K21" i="44"/>
  <c r="I21" i="44"/>
  <c r="Q21" i="44" s="1"/>
  <c r="G21" i="44"/>
  <c r="E21" i="44"/>
  <c r="C21" i="44"/>
  <c r="D21" i="44" s="1"/>
  <c r="B21" i="44"/>
  <c r="AQ20" i="44"/>
  <c r="AO20" i="44"/>
  <c r="AN20" i="44"/>
  <c r="AM20" i="44"/>
  <c r="AL20" i="44"/>
  <c r="AK20" i="44"/>
  <c r="AJ20" i="44"/>
  <c r="AI20" i="44"/>
  <c r="AH20" i="44"/>
  <c r="AG20" i="44"/>
  <c r="AE20" i="44"/>
  <c r="S20" i="44"/>
  <c r="AC20" i="44"/>
  <c r="M20" i="44"/>
  <c r="K20" i="44"/>
  <c r="I20" i="44"/>
  <c r="Q20" i="44" s="1"/>
  <c r="G20" i="44"/>
  <c r="E20" i="44"/>
  <c r="C20" i="44"/>
  <c r="D20" i="44" s="1"/>
  <c r="B20" i="44"/>
  <c r="AQ19" i="44"/>
  <c r="AO19" i="44"/>
  <c r="AN19" i="44"/>
  <c r="AM19" i="44"/>
  <c r="AL19" i="44"/>
  <c r="AK19" i="44"/>
  <c r="AJ19" i="44"/>
  <c r="AI19" i="44"/>
  <c r="AH19" i="44"/>
  <c r="AG19" i="44"/>
  <c r="AE19" i="44"/>
  <c r="S19" i="44"/>
  <c r="AC19" i="44"/>
  <c r="M19" i="44"/>
  <c r="K19" i="44"/>
  <c r="I19" i="44"/>
  <c r="Q19" i="44" s="1"/>
  <c r="G19" i="44"/>
  <c r="E19" i="44"/>
  <c r="C19" i="44"/>
  <c r="D19" i="44" s="1"/>
  <c r="B19" i="44"/>
  <c r="AQ15" i="44"/>
  <c r="AO15" i="44"/>
  <c r="AN15" i="44"/>
  <c r="AM15" i="44"/>
  <c r="AL15" i="44"/>
  <c r="AK15" i="44"/>
  <c r="AJ15" i="44"/>
  <c r="AI15" i="44"/>
  <c r="AH15" i="44"/>
  <c r="AG15" i="44"/>
  <c r="AE15" i="44"/>
  <c r="AF15" i="44" s="1"/>
  <c r="S15" i="44"/>
  <c r="T15" i="44" s="1"/>
  <c r="AC15" i="44"/>
  <c r="AD15" i="44" s="1"/>
  <c r="Z15" i="44"/>
  <c r="AA15" i="44" s="1"/>
  <c r="M15" i="44"/>
  <c r="K15" i="44"/>
  <c r="I15" i="44"/>
  <c r="G15" i="44"/>
  <c r="H15" i="44" s="1"/>
  <c r="E15" i="44"/>
  <c r="C15" i="44"/>
  <c r="D15" i="44" s="1"/>
  <c r="B15" i="44"/>
  <c r="AQ14" i="44"/>
  <c r="AO14" i="44"/>
  <c r="AN14" i="44"/>
  <c r="AM14" i="44"/>
  <c r="AL14" i="44"/>
  <c r="AK14" i="44"/>
  <c r="AJ14" i="44"/>
  <c r="AI14" i="44"/>
  <c r="AH14" i="44"/>
  <c r="AG14" i="44"/>
  <c r="AE14" i="44"/>
  <c r="S14" i="44"/>
  <c r="AC14" i="44"/>
  <c r="AD14" i="44" s="1"/>
  <c r="Z14" i="44"/>
  <c r="AA14" i="44" s="1"/>
  <c r="M14" i="44"/>
  <c r="K14" i="44"/>
  <c r="I14" i="44"/>
  <c r="G14" i="44"/>
  <c r="E14" i="44"/>
  <c r="C14" i="44"/>
  <c r="D14" i="44" s="1"/>
  <c r="B14" i="44"/>
  <c r="AQ13" i="44"/>
  <c r="AO13" i="44"/>
  <c r="AN13" i="44"/>
  <c r="AM13" i="44"/>
  <c r="AL13" i="44"/>
  <c r="AK13" i="44"/>
  <c r="AJ13" i="44"/>
  <c r="AI13" i="44"/>
  <c r="AH13" i="44"/>
  <c r="AG13" i="44"/>
  <c r="AE13" i="44"/>
  <c r="S13" i="44"/>
  <c r="T13" i="44" s="1"/>
  <c r="AC13" i="44"/>
  <c r="AD13" i="44" s="1"/>
  <c r="Z13" i="44"/>
  <c r="AA13" i="44" s="1"/>
  <c r="M13" i="44"/>
  <c r="K13" i="44"/>
  <c r="I13" i="44"/>
  <c r="G13" i="44"/>
  <c r="H13" i="44" s="1"/>
  <c r="E13" i="44"/>
  <c r="C13" i="44"/>
  <c r="D13" i="44" s="1"/>
  <c r="B13" i="44"/>
  <c r="AQ12" i="44"/>
  <c r="AO12" i="44"/>
  <c r="AN12" i="44"/>
  <c r="AM12" i="44"/>
  <c r="AL12" i="44"/>
  <c r="AK12" i="44"/>
  <c r="AJ12" i="44"/>
  <c r="AI12" i="44"/>
  <c r="AH12" i="44"/>
  <c r="AG12" i="44"/>
  <c r="AE12" i="44"/>
  <c r="S12" i="44"/>
  <c r="AC12" i="44"/>
  <c r="AD12" i="44" s="1"/>
  <c r="Z12" i="44"/>
  <c r="AA12" i="44" s="1"/>
  <c r="M12" i="44"/>
  <c r="K12" i="44"/>
  <c r="I12" i="44"/>
  <c r="G12" i="44"/>
  <c r="H12" i="44" s="1"/>
  <c r="E12" i="44"/>
  <c r="C12" i="44"/>
  <c r="D12" i="44" s="1"/>
  <c r="B12" i="44"/>
  <c r="AQ11" i="44"/>
  <c r="AO11" i="44"/>
  <c r="AN11" i="44"/>
  <c r="AM11" i="44"/>
  <c r="AL11" i="44"/>
  <c r="AK11" i="44"/>
  <c r="AJ11" i="44"/>
  <c r="AI11" i="44"/>
  <c r="AH11" i="44"/>
  <c r="AG11" i="44"/>
  <c r="AE11" i="44"/>
  <c r="S11" i="44"/>
  <c r="T11" i="44" s="1"/>
  <c r="AC11" i="44"/>
  <c r="AD11" i="44" s="1"/>
  <c r="Z11" i="44"/>
  <c r="AA11" i="44" s="1"/>
  <c r="M11" i="44"/>
  <c r="K11" i="44"/>
  <c r="I11" i="44"/>
  <c r="G11" i="44"/>
  <c r="H11" i="44" s="1"/>
  <c r="E11" i="44"/>
  <c r="C11" i="44"/>
  <c r="D11" i="44" s="1"/>
  <c r="B11" i="44"/>
  <c r="AQ10" i="44"/>
  <c r="AO10" i="44"/>
  <c r="AN10" i="44"/>
  <c r="AM10" i="44"/>
  <c r="AL10" i="44"/>
  <c r="AK10" i="44"/>
  <c r="AJ10" i="44"/>
  <c r="AI10" i="44"/>
  <c r="AH10" i="44"/>
  <c r="AG10" i="44"/>
  <c r="AE10" i="44"/>
  <c r="S10" i="44"/>
  <c r="AC10" i="44"/>
  <c r="Z10" i="44"/>
  <c r="AA10" i="44" s="1"/>
  <c r="M10" i="44"/>
  <c r="K10" i="44"/>
  <c r="I10" i="44"/>
  <c r="G10" i="44"/>
  <c r="E10" i="44"/>
  <c r="C10" i="44"/>
  <c r="D10" i="44" s="1"/>
  <c r="B10" i="44"/>
  <c r="F18" i="35"/>
  <c r="C18" i="35"/>
  <c r="F17" i="35"/>
  <c r="C17" i="35"/>
  <c r="F16" i="35"/>
  <c r="C16" i="35"/>
  <c r="F15" i="35"/>
  <c r="C15" i="35"/>
  <c r="F14" i="35"/>
  <c r="C14" i="35"/>
  <c r="F13" i="35"/>
  <c r="C13" i="35"/>
  <c r="F12" i="35"/>
  <c r="C12" i="35"/>
  <c r="F11" i="35"/>
  <c r="C11" i="35"/>
  <c r="F10" i="35"/>
  <c r="C10" i="35"/>
  <c r="Q47" i="16"/>
  <c r="G47" i="16"/>
  <c r="H48" i="16" s="1"/>
  <c r="E47" i="16"/>
  <c r="F48" i="16" s="1"/>
  <c r="C47" i="16"/>
  <c r="B47" i="16"/>
  <c r="AA35" i="16"/>
  <c r="Y35" i="16"/>
  <c r="Q34" i="16"/>
  <c r="K34" i="16"/>
  <c r="G34" i="16"/>
  <c r="E34" i="16"/>
  <c r="F35" i="16" s="1"/>
  <c r="C34" i="16"/>
  <c r="B34" i="16"/>
  <c r="Q33" i="16"/>
  <c r="AL33" i="16" s="1"/>
  <c r="K33" i="16"/>
  <c r="G33" i="16"/>
  <c r="E33" i="16"/>
  <c r="C33" i="16"/>
  <c r="B33" i="16"/>
  <c r="Q32" i="16"/>
  <c r="AL32" i="16" s="1"/>
  <c r="K32" i="16"/>
  <c r="G32" i="16"/>
  <c r="E32" i="16"/>
  <c r="C32" i="16"/>
  <c r="B32" i="16"/>
  <c r="Q31" i="16"/>
  <c r="AL31" i="16" s="1"/>
  <c r="K31" i="16"/>
  <c r="G31" i="16"/>
  <c r="E31" i="16"/>
  <c r="C31" i="16"/>
  <c r="B31" i="16"/>
  <c r="Q30" i="16"/>
  <c r="AL30" i="16" s="1"/>
  <c r="K30" i="16"/>
  <c r="G30" i="16"/>
  <c r="E30" i="16"/>
  <c r="C30" i="16"/>
  <c r="B30" i="16"/>
  <c r="Q29" i="16"/>
  <c r="AL29" i="16" s="1"/>
  <c r="K29" i="16"/>
  <c r="G29" i="16"/>
  <c r="E29" i="16"/>
  <c r="C29" i="16"/>
  <c r="B29" i="16"/>
  <c r="Q28" i="16"/>
  <c r="AL28" i="16" s="1"/>
  <c r="K28" i="16"/>
  <c r="G28" i="16"/>
  <c r="E28" i="16"/>
  <c r="C28" i="16"/>
  <c r="B28" i="16"/>
  <c r="Q27" i="16"/>
  <c r="AL27" i="16" s="1"/>
  <c r="K27" i="16"/>
  <c r="G27" i="16"/>
  <c r="E27" i="16"/>
  <c r="C27" i="16"/>
  <c r="B27" i="16"/>
  <c r="Q26" i="16"/>
  <c r="AL26" i="16" s="1"/>
  <c r="K26" i="16"/>
  <c r="G26" i="16"/>
  <c r="E26" i="16"/>
  <c r="C26" i="16"/>
  <c r="B26" i="16"/>
  <c r="Q25" i="16"/>
  <c r="AL25" i="16" s="1"/>
  <c r="K25" i="16"/>
  <c r="G25" i="16"/>
  <c r="E25" i="16"/>
  <c r="C25" i="16"/>
  <c r="B25" i="16"/>
  <c r="Q24" i="16"/>
  <c r="AL24" i="16" s="1"/>
  <c r="K24" i="16"/>
  <c r="G24" i="16"/>
  <c r="E24" i="16"/>
  <c r="C24" i="16"/>
  <c r="B24" i="16"/>
  <c r="Q23" i="16"/>
  <c r="AL23" i="16" s="1"/>
  <c r="K23" i="16"/>
  <c r="G23" i="16"/>
  <c r="E23" i="16"/>
  <c r="C23" i="16"/>
  <c r="B23" i="16"/>
  <c r="Q22" i="16"/>
  <c r="AL22" i="16" s="1"/>
  <c r="K22" i="16"/>
  <c r="G22" i="16"/>
  <c r="E22" i="16"/>
  <c r="C22" i="16"/>
  <c r="B22" i="16"/>
  <c r="Q21" i="16"/>
  <c r="AL21" i="16" s="1"/>
  <c r="K21" i="16"/>
  <c r="G21" i="16"/>
  <c r="E21" i="16"/>
  <c r="C21" i="16"/>
  <c r="B21" i="16"/>
  <c r="Q20" i="16"/>
  <c r="AL20" i="16" s="1"/>
  <c r="K20" i="16"/>
  <c r="G20" i="16"/>
  <c r="E20" i="16"/>
  <c r="C20" i="16"/>
  <c r="B20" i="16"/>
  <c r="Q19" i="16"/>
  <c r="AL19" i="16" s="1"/>
  <c r="K19" i="16"/>
  <c r="G19" i="16"/>
  <c r="E19" i="16"/>
  <c r="C19" i="16"/>
  <c r="B19" i="16"/>
  <c r="Q18" i="16"/>
  <c r="AL18" i="16" s="1"/>
  <c r="K18" i="16"/>
  <c r="G18" i="16"/>
  <c r="E18" i="16"/>
  <c r="C18" i="16"/>
  <c r="B18" i="16"/>
  <c r="Q17" i="16"/>
  <c r="AL17" i="16" s="1"/>
  <c r="K17" i="16"/>
  <c r="G17" i="16"/>
  <c r="E17" i="16"/>
  <c r="C17" i="16"/>
  <c r="B17" i="16"/>
  <c r="AF11" i="44" l="1"/>
  <c r="L12" i="44"/>
  <c r="AF13" i="44"/>
  <c r="L14" i="44"/>
  <c r="H14" i="44"/>
  <c r="AF14" i="44"/>
  <c r="L15" i="44"/>
  <c r="L11" i="44"/>
  <c r="AF12" i="44"/>
  <c r="L13" i="44"/>
  <c r="Q14" i="44"/>
  <c r="J14" i="44"/>
  <c r="Q11" i="44"/>
  <c r="J11" i="44"/>
  <c r="T12" i="44"/>
  <c r="Q13" i="44"/>
  <c r="J13" i="44"/>
  <c r="Q12" i="44"/>
  <c r="J12" i="44"/>
  <c r="Q10" i="44"/>
  <c r="R5" i="44"/>
  <c r="T14" i="44"/>
  <c r="Q15" i="44"/>
  <c r="J15" i="44"/>
  <c r="R9" i="46"/>
  <c r="L10" i="44"/>
  <c r="T10" i="44"/>
  <c r="AF10" i="44"/>
  <c r="J10" i="44"/>
  <c r="AD10" i="44"/>
  <c r="H10" i="44"/>
  <c r="N12" i="35"/>
  <c r="P12" i="35" s="1"/>
  <c r="N16" i="35"/>
  <c r="P16" i="35" s="1"/>
  <c r="N13" i="35"/>
  <c r="P13" i="35" s="1"/>
  <c r="N17" i="35"/>
  <c r="P17" i="35" s="1"/>
  <c r="N10" i="35"/>
  <c r="P10" i="35" s="1"/>
  <c r="N14" i="35"/>
  <c r="P14" i="35" s="1"/>
  <c r="N18" i="35"/>
  <c r="P18" i="35" s="1"/>
  <c r="N11" i="35"/>
  <c r="P11" i="35" s="1"/>
  <c r="N15" i="35"/>
  <c r="P15" i="35" s="1"/>
  <c r="AC4" i="46"/>
  <c r="H9" i="46"/>
  <c r="AL47" i="16"/>
  <c r="R48" i="16"/>
  <c r="M9" i="46"/>
  <c r="Z9" i="46"/>
  <c r="AA9" i="46" s="1"/>
  <c r="X9" i="46"/>
  <c r="AM47" i="16"/>
  <c r="AM18" i="16"/>
  <c r="AM20" i="16"/>
  <c r="AM22" i="16"/>
  <c r="AM24" i="16"/>
  <c r="AM26" i="16"/>
  <c r="AM17" i="16"/>
  <c r="AM19" i="16"/>
  <c r="AM21" i="16"/>
  <c r="AM23" i="16"/>
  <c r="AM25" i="16"/>
  <c r="AM27" i="16"/>
  <c r="AM29" i="16"/>
  <c r="AM28" i="16"/>
  <c r="AM30" i="16"/>
  <c r="AM31" i="16"/>
  <c r="AM33" i="16"/>
  <c r="R35" i="16"/>
  <c r="AL34" i="16"/>
  <c r="AM32" i="16"/>
  <c r="H35" i="16"/>
  <c r="AM34" i="16"/>
  <c r="AC11" i="45"/>
  <c r="K12" i="45"/>
  <c r="Q12" i="45"/>
  <c r="I13" i="45"/>
  <c r="AA13" i="45"/>
  <c r="G14" i="45"/>
  <c r="X14" i="45"/>
  <c r="AC15" i="45"/>
  <c r="K16" i="45"/>
  <c r="Q16" i="45"/>
  <c r="G11" i="45"/>
  <c r="X11" i="45"/>
  <c r="AC12" i="45"/>
  <c r="K13" i="45"/>
  <c r="Q13" i="45"/>
  <c r="I14" i="45"/>
  <c r="G15" i="45"/>
  <c r="X15" i="45"/>
  <c r="AC16" i="45"/>
  <c r="K11" i="45"/>
  <c r="Q11" i="45"/>
  <c r="I12" i="45"/>
  <c r="AA12" i="45"/>
  <c r="G13" i="45"/>
  <c r="X13" i="45"/>
  <c r="AC14" i="45"/>
  <c r="K15" i="45"/>
  <c r="Q15" i="45"/>
  <c r="I16" i="45"/>
  <c r="I11" i="45"/>
  <c r="AA11" i="45"/>
  <c r="G12" i="45"/>
  <c r="X12" i="45"/>
  <c r="AC13" i="45"/>
  <c r="K14" i="45"/>
  <c r="Q14" i="45"/>
  <c r="I15" i="45"/>
  <c r="AA15" i="45"/>
  <c r="G16" i="45"/>
  <c r="X16" i="45"/>
  <c r="AA16" i="45"/>
  <c r="U11" i="35"/>
  <c r="V11" i="35" s="1"/>
  <c r="J11" i="35"/>
  <c r="L11" i="35"/>
  <c r="M11" i="35" s="1"/>
  <c r="X11" i="35"/>
  <c r="Y11" i="35" s="1"/>
  <c r="H11" i="35"/>
  <c r="I11" i="35" s="1"/>
  <c r="G11" i="35"/>
  <c r="D11" i="35"/>
  <c r="E11" i="35" s="1"/>
  <c r="L17" i="35"/>
  <c r="M17" i="35" s="1"/>
  <c r="G17" i="35"/>
  <c r="J17" i="35"/>
  <c r="H17" i="35"/>
  <c r="I17" i="35" s="1"/>
  <c r="X17" i="35"/>
  <c r="Y17" i="35" s="1"/>
  <c r="U17" i="35"/>
  <c r="V17" i="35" s="1"/>
  <c r="D17" i="35"/>
  <c r="E17" i="35" s="1"/>
  <c r="X10" i="35"/>
  <c r="Y10" i="35" s="1"/>
  <c r="D10" i="35"/>
  <c r="E10" i="35" s="1"/>
  <c r="H10" i="35"/>
  <c r="I10" i="35" s="1"/>
  <c r="G10" i="35"/>
  <c r="U10" i="35"/>
  <c r="V10" i="35" s="1"/>
  <c r="L10" i="35"/>
  <c r="J10" i="35"/>
  <c r="H12" i="35"/>
  <c r="I12" i="35" s="1"/>
  <c r="J12" i="35"/>
  <c r="L12" i="35"/>
  <c r="M12" i="35" s="1"/>
  <c r="X12" i="35"/>
  <c r="Y12" i="35" s="1"/>
  <c r="U12" i="35"/>
  <c r="V12" i="35" s="1"/>
  <c r="G12" i="35"/>
  <c r="D12" i="35"/>
  <c r="E12" i="35" s="1"/>
  <c r="X14" i="35"/>
  <c r="Y14" i="35" s="1"/>
  <c r="D14" i="35"/>
  <c r="E14" i="35" s="1"/>
  <c r="G14" i="35"/>
  <c r="U14" i="35"/>
  <c r="V14" i="35" s="1"/>
  <c r="L14" i="35"/>
  <c r="M14" i="35" s="1"/>
  <c r="J14" i="35"/>
  <c r="H14" i="35"/>
  <c r="I14" i="35" s="1"/>
  <c r="H16" i="35"/>
  <c r="I16" i="35" s="1"/>
  <c r="L16" i="35"/>
  <c r="M16" i="35" s="1"/>
  <c r="X16" i="35"/>
  <c r="Y16" i="35" s="1"/>
  <c r="U16" i="35"/>
  <c r="V16" i="35" s="1"/>
  <c r="G16" i="35"/>
  <c r="D16" i="35"/>
  <c r="E16" i="35" s="1"/>
  <c r="J16" i="35"/>
  <c r="X18" i="35"/>
  <c r="Y18" i="35" s="1"/>
  <c r="D18" i="35"/>
  <c r="E18" i="35" s="1"/>
  <c r="U18" i="35"/>
  <c r="V18" i="35" s="1"/>
  <c r="L18" i="35"/>
  <c r="M18" i="35" s="1"/>
  <c r="J18" i="35"/>
  <c r="H18" i="35"/>
  <c r="I18" i="35" s="1"/>
  <c r="G18" i="35"/>
  <c r="U15" i="35"/>
  <c r="J15" i="35"/>
  <c r="X15" i="35"/>
  <c r="Y15" i="35" s="1"/>
  <c r="H15" i="35"/>
  <c r="I15" i="35" s="1"/>
  <c r="G15" i="35"/>
  <c r="D15" i="35"/>
  <c r="E15" i="35" s="1"/>
  <c r="L15" i="35"/>
  <c r="M15" i="35" s="1"/>
  <c r="L13" i="35"/>
  <c r="M13" i="35" s="1"/>
  <c r="G13" i="35"/>
  <c r="U13" i="35"/>
  <c r="V13" i="35" s="1"/>
  <c r="D13" i="35"/>
  <c r="E13" i="35" s="1"/>
  <c r="J13" i="35"/>
  <c r="H13" i="35"/>
  <c r="I13" i="35" s="1"/>
  <c r="X13" i="35"/>
  <c r="Y13" i="35" s="1"/>
  <c r="AA14" i="45"/>
  <c r="AD10" i="35"/>
  <c r="Z10" i="35"/>
  <c r="AE10" i="35"/>
  <c r="AC10" i="35"/>
  <c r="AB10" i="35"/>
  <c r="AF10" i="35"/>
  <c r="AA10" i="35"/>
  <c r="AD11" i="35"/>
  <c r="Z11" i="35"/>
  <c r="AB11" i="35"/>
  <c r="AF11" i="35"/>
  <c r="AA11" i="35"/>
  <c r="AE11" i="35"/>
  <c r="AC11" i="35"/>
  <c r="AD12" i="35"/>
  <c r="Z12" i="35"/>
  <c r="AE12" i="35"/>
  <c r="AC12" i="35"/>
  <c r="AB12" i="35"/>
  <c r="AF12" i="35"/>
  <c r="AA12" i="35"/>
  <c r="AD13" i="35"/>
  <c r="Z13" i="35"/>
  <c r="AB13" i="35"/>
  <c r="AF13" i="35"/>
  <c r="AA13" i="35"/>
  <c r="AE13" i="35"/>
  <c r="AC13" i="35"/>
  <c r="AD14" i="35"/>
  <c r="Z14" i="35"/>
  <c r="AE14" i="35"/>
  <c r="AC14" i="35"/>
  <c r="AB14" i="35"/>
  <c r="AA14" i="35"/>
  <c r="AF14" i="35"/>
  <c r="AD15" i="35"/>
  <c r="Z15" i="35"/>
  <c r="AF15" i="35"/>
  <c r="AA15" i="35"/>
  <c r="AC15" i="35"/>
  <c r="AB15" i="35"/>
  <c r="AE15" i="35"/>
  <c r="AD16" i="35"/>
  <c r="Z16" i="35"/>
  <c r="AC16" i="35"/>
  <c r="AB16" i="35"/>
  <c r="AA16" i="35"/>
  <c r="AF16" i="35"/>
  <c r="AE16" i="35"/>
  <c r="AD17" i="35"/>
  <c r="Z17" i="35"/>
  <c r="AF17" i="35"/>
  <c r="AA17" i="35"/>
  <c r="AB17" i="35"/>
  <c r="AE17" i="35"/>
  <c r="AC17" i="35"/>
  <c r="AD18" i="35"/>
  <c r="Z18" i="35"/>
  <c r="AC18" i="35"/>
  <c r="AA18" i="35"/>
  <c r="AF18" i="35"/>
  <c r="AE18" i="35"/>
  <c r="AB18" i="35"/>
  <c r="AI10" i="35"/>
  <c r="AH10" i="35"/>
  <c r="AG10" i="35"/>
  <c r="AI11" i="35"/>
  <c r="AH11" i="35"/>
  <c r="AG11" i="35"/>
  <c r="AG12" i="35"/>
  <c r="AI12" i="35"/>
  <c r="AH12" i="35"/>
  <c r="AH13" i="35"/>
  <c r="AG13" i="35"/>
  <c r="AI13" i="35"/>
  <c r="AI14" i="35"/>
  <c r="AH14" i="35"/>
  <c r="AG14" i="35"/>
  <c r="AI15" i="35"/>
  <c r="AH15" i="35"/>
  <c r="AG15" i="35"/>
  <c r="AG16" i="35"/>
  <c r="AI16" i="35"/>
  <c r="AH16" i="35"/>
  <c r="AH17" i="35"/>
  <c r="AG17" i="35"/>
  <c r="AI17" i="35"/>
  <c r="AI18" i="35"/>
  <c r="AH18" i="35"/>
  <c r="AG18" i="35"/>
  <c r="I9" i="46"/>
  <c r="J9" i="46" s="1"/>
  <c r="E9" i="46"/>
  <c r="F9" i="46" s="1"/>
  <c r="AJ9" i="46"/>
  <c r="AE9" i="46"/>
  <c r="AF9" i="46"/>
  <c r="AI9" i="46"/>
  <c r="AD9" i="46"/>
  <c r="AH9" i="46"/>
  <c r="AB9" i="46"/>
  <c r="R18" i="16"/>
  <c r="Y19" i="16"/>
  <c r="H20" i="16"/>
  <c r="AA20" i="16"/>
  <c r="R22" i="16"/>
  <c r="Y23" i="16"/>
  <c r="H24" i="16"/>
  <c r="AA24" i="16"/>
  <c r="R26" i="16"/>
  <c r="Y27" i="16"/>
  <c r="H28" i="16"/>
  <c r="AA28" i="16"/>
  <c r="R30" i="16"/>
  <c r="Y31" i="16"/>
  <c r="H32" i="16"/>
  <c r="AA32" i="16"/>
  <c r="Y18" i="16"/>
  <c r="AA19" i="16"/>
  <c r="Y22" i="16"/>
  <c r="AA23" i="16"/>
  <c r="Y26" i="16"/>
  <c r="AA27" i="16"/>
  <c r="Y30" i="16"/>
  <c r="AA31" i="16"/>
  <c r="Y34" i="16"/>
  <c r="AA18" i="16"/>
  <c r="Y21" i="16"/>
  <c r="AA22" i="16"/>
  <c r="Y25" i="16"/>
  <c r="AA26" i="16"/>
  <c r="Y29" i="16"/>
  <c r="AA30" i="16"/>
  <c r="Y33" i="16"/>
  <c r="AA34" i="16"/>
  <c r="R19" i="16"/>
  <c r="Y20" i="16"/>
  <c r="AA21" i="16"/>
  <c r="R23" i="16"/>
  <c r="Y24" i="16"/>
  <c r="AA25" i="16"/>
  <c r="R27" i="16"/>
  <c r="Y28" i="16"/>
  <c r="AA29" i="16"/>
  <c r="R31" i="16"/>
  <c r="Y32" i="16"/>
  <c r="AA33" i="16"/>
  <c r="R34" i="16"/>
  <c r="R21" i="16"/>
  <c r="R25" i="16"/>
  <c r="R29" i="16"/>
  <c r="R33" i="16"/>
  <c r="H18" i="16"/>
  <c r="R20" i="16"/>
  <c r="H22" i="16"/>
  <c r="R24" i="16"/>
  <c r="H26" i="16"/>
  <c r="R28" i="16"/>
  <c r="H30" i="16"/>
  <c r="R32" i="16"/>
  <c r="H19" i="16"/>
  <c r="H23" i="16"/>
  <c r="H27" i="16"/>
  <c r="H31" i="16"/>
  <c r="H34" i="16"/>
  <c r="H21" i="16"/>
  <c r="H25" i="16"/>
  <c r="H29" i="16"/>
  <c r="H33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AN22" i="45"/>
  <c r="AM13" i="45"/>
  <c r="AM22" i="45"/>
  <c r="AM30" i="45"/>
  <c r="AN30" i="45"/>
  <c r="AN27" i="45"/>
  <c r="AN12" i="45"/>
  <c r="AN14" i="45"/>
  <c r="AN16" i="45"/>
  <c r="AN21" i="45"/>
  <c r="AM27" i="45"/>
  <c r="AM16" i="45"/>
  <c r="AM21" i="45"/>
  <c r="AN13" i="45"/>
  <c r="AN18" i="45"/>
  <c r="AN29" i="45"/>
  <c r="AM12" i="45"/>
  <c r="AM18" i="45"/>
  <c r="AN20" i="45"/>
  <c r="AN23" i="45"/>
  <c r="AN26" i="45"/>
  <c r="AM26" i="45"/>
  <c r="AN15" i="45"/>
  <c r="AN19" i="45"/>
  <c r="AN25" i="45"/>
  <c r="AN28" i="45"/>
  <c r="AM14" i="45"/>
  <c r="AM19" i="45"/>
  <c r="AM23" i="45"/>
  <c r="AM28" i="45"/>
  <c r="AM15" i="45"/>
  <c r="AM20" i="45"/>
  <c r="AM25" i="45"/>
  <c r="AM29" i="45"/>
  <c r="K16" i="16"/>
  <c r="Q16" i="16"/>
  <c r="R17" i="16" s="1"/>
  <c r="G16" i="16"/>
  <c r="H17" i="16" s="1"/>
  <c r="E16" i="16"/>
  <c r="F17" i="16" s="1"/>
  <c r="C16" i="16"/>
  <c r="B16" i="16"/>
  <c r="P26" i="54"/>
  <c r="N26" i="54"/>
  <c r="O20" i="54" s="1"/>
  <c r="P25" i="54"/>
  <c r="N25" i="54"/>
  <c r="O19" i="54" s="1"/>
  <c r="P24" i="54"/>
  <c r="N24" i="54"/>
  <c r="O18" i="54" s="1"/>
  <c r="P23" i="54"/>
  <c r="N23" i="54"/>
  <c r="O17" i="54" s="1"/>
  <c r="P22" i="54"/>
  <c r="N22" i="54"/>
  <c r="O16" i="54" s="1"/>
  <c r="P14" i="54"/>
  <c r="N14" i="54"/>
  <c r="P13" i="54"/>
  <c r="N13" i="54"/>
  <c r="P12" i="54"/>
  <c r="N12" i="54"/>
  <c r="P11" i="54"/>
  <c r="N11" i="54"/>
  <c r="P10" i="54"/>
  <c r="N10" i="54"/>
  <c r="N9" i="46" l="1"/>
  <c r="L12" i="86"/>
  <c r="Y9" i="46"/>
  <c r="T12" i="86"/>
  <c r="T10" i="35"/>
  <c r="R10" i="35"/>
  <c r="T14" i="35"/>
  <c r="R14" i="35"/>
  <c r="R17" i="35"/>
  <c r="T17" i="35"/>
  <c r="R13" i="35"/>
  <c r="T13" i="35"/>
  <c r="T16" i="35"/>
  <c r="R16" i="35"/>
  <c r="R15" i="35"/>
  <c r="T15" i="35"/>
  <c r="R12" i="35"/>
  <c r="T12" i="35"/>
  <c r="T11" i="35"/>
  <c r="R11" i="35"/>
  <c r="T18" i="35"/>
  <c r="R18" i="35"/>
  <c r="AL9" i="46"/>
  <c r="V15" i="35"/>
  <c r="M10" i="35"/>
  <c r="AM9" i="46"/>
  <c r="O11" i="54"/>
  <c r="O13" i="54"/>
  <c r="O12" i="54"/>
  <c r="O10" i="54"/>
  <c r="O14" i="54"/>
  <c r="R26" i="54"/>
  <c r="AB26" i="54"/>
  <c r="Y26" i="54"/>
  <c r="G26" i="54"/>
  <c r="E26" i="54"/>
  <c r="C26" i="54"/>
  <c r="B26" i="54"/>
  <c r="R25" i="54"/>
  <c r="AB25" i="54"/>
  <c r="Y25" i="54"/>
  <c r="G25" i="54"/>
  <c r="E25" i="54"/>
  <c r="C25" i="54"/>
  <c r="B25" i="54"/>
  <c r="R24" i="54"/>
  <c r="AB24" i="54"/>
  <c r="Y24" i="54"/>
  <c r="G24" i="54"/>
  <c r="E24" i="54"/>
  <c r="C24" i="54"/>
  <c r="B24" i="54"/>
  <c r="R23" i="54"/>
  <c r="AB23" i="54"/>
  <c r="Y23" i="54"/>
  <c r="G23" i="54"/>
  <c r="E23" i="54"/>
  <c r="C23" i="54"/>
  <c r="B23" i="54"/>
  <c r="R22" i="54"/>
  <c r="AB22" i="54"/>
  <c r="Y22" i="54"/>
  <c r="G22" i="54"/>
  <c r="E22" i="54"/>
  <c r="C22" i="54"/>
  <c r="B22" i="54"/>
  <c r="R20" i="54"/>
  <c r="AB20" i="54"/>
  <c r="G20" i="54"/>
  <c r="E20" i="54"/>
  <c r="C20" i="54"/>
  <c r="B20" i="54"/>
  <c r="R19" i="54"/>
  <c r="AB19" i="54"/>
  <c r="G19" i="54"/>
  <c r="E19" i="54"/>
  <c r="C19" i="54"/>
  <c r="B19" i="54"/>
  <c r="R18" i="54"/>
  <c r="AB18" i="54"/>
  <c r="G18" i="54"/>
  <c r="E18" i="54"/>
  <c r="C18" i="54"/>
  <c r="B18" i="54"/>
  <c r="R17" i="54"/>
  <c r="AB17" i="54"/>
  <c r="G17" i="54"/>
  <c r="E17" i="54"/>
  <c r="C17" i="54"/>
  <c r="B17" i="54"/>
  <c r="R16" i="54"/>
  <c r="AB16" i="54"/>
  <c r="G16" i="54"/>
  <c r="E16" i="54"/>
  <c r="C16" i="54"/>
  <c r="B16" i="54"/>
  <c r="B11" i="54"/>
  <c r="C11" i="54"/>
  <c r="E11" i="54"/>
  <c r="G11" i="54"/>
  <c r="L11" i="54" s="1"/>
  <c r="B12" i="54"/>
  <c r="C12" i="54"/>
  <c r="E12" i="54"/>
  <c r="G12" i="54"/>
  <c r="L12" i="54" s="1"/>
  <c r="B13" i="54"/>
  <c r="C13" i="54"/>
  <c r="E13" i="54"/>
  <c r="G13" i="54"/>
  <c r="L13" i="54" s="1"/>
  <c r="B14" i="54"/>
  <c r="C14" i="54"/>
  <c r="E14" i="54"/>
  <c r="G14" i="54"/>
  <c r="L14" i="54" s="1"/>
  <c r="G10" i="54"/>
  <c r="L10" i="54" s="1"/>
  <c r="E10" i="54"/>
  <c r="C10" i="54"/>
  <c r="B10" i="54"/>
  <c r="P5" i="54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L18" i="54" l="1"/>
  <c r="Y19" i="54"/>
  <c r="AL19" i="54" s="1"/>
  <c r="L19" i="54"/>
  <c r="Y17" i="54"/>
  <c r="Z17" i="54" s="1"/>
  <c r="L17" i="54"/>
  <c r="Y16" i="54"/>
  <c r="Z16" i="54" s="1"/>
  <c r="L16" i="54"/>
  <c r="Y20" i="54"/>
  <c r="Z20" i="54" s="1"/>
  <c r="L20" i="54"/>
  <c r="Y18" i="54"/>
  <c r="Z18" i="54" s="1"/>
  <c r="AB14" i="54"/>
  <c r="AC14" i="54" s="1"/>
  <c r="R14" i="54"/>
  <c r="S14" i="54" s="1"/>
  <c r="Y14" i="54"/>
  <c r="AB13" i="54"/>
  <c r="AC13" i="54" s="1"/>
  <c r="R13" i="54"/>
  <c r="S13" i="54" s="1"/>
  <c r="Y13" i="54"/>
  <c r="R12" i="54"/>
  <c r="S12" i="54" s="1"/>
  <c r="Y12" i="54"/>
  <c r="Z12" i="54" s="1"/>
  <c r="AB12" i="54"/>
  <c r="AC12" i="54" s="1"/>
  <c r="R11" i="54"/>
  <c r="S11" i="54" s="1"/>
  <c r="Y11" i="54"/>
  <c r="AB11" i="54"/>
  <c r="AC11" i="54" s="1"/>
  <c r="R10" i="54"/>
  <c r="S10" i="54" s="1"/>
  <c r="Y10" i="54"/>
  <c r="AB10" i="54"/>
  <c r="AC10" i="54" s="1"/>
  <c r="AM18" i="54"/>
  <c r="AM24" i="54"/>
  <c r="AM10" i="54"/>
  <c r="AM16" i="54"/>
  <c r="AM17" i="54"/>
  <c r="AM19" i="54"/>
  <c r="AM20" i="54"/>
  <c r="AM22" i="54"/>
  <c r="AM23" i="54"/>
  <c r="AM25" i="54"/>
  <c r="AM26" i="54"/>
  <c r="AM14" i="54"/>
  <c r="AM13" i="54"/>
  <c r="AM12" i="54"/>
  <c r="AM11" i="54"/>
  <c r="F12" i="54"/>
  <c r="AI14" i="54"/>
  <c r="AD14" i="54"/>
  <c r="AH14" i="54"/>
  <c r="AJ14" i="54"/>
  <c r="AF14" i="54"/>
  <c r="AK14" i="54"/>
  <c r="AG14" i="54"/>
  <c r="AJ13" i="54"/>
  <c r="AF13" i="54"/>
  <c r="AI13" i="54"/>
  <c r="AK13" i="54"/>
  <c r="AH13" i="54"/>
  <c r="AG13" i="54"/>
  <c r="AD13" i="54"/>
  <c r="AI12" i="54"/>
  <c r="AD12" i="54"/>
  <c r="AH12" i="54"/>
  <c r="AK12" i="54"/>
  <c r="AG12" i="54"/>
  <c r="AF12" i="54"/>
  <c r="AJ12" i="54"/>
  <c r="AJ11" i="54"/>
  <c r="AF11" i="54"/>
  <c r="AI11" i="54"/>
  <c r="AD11" i="54"/>
  <c r="AH11" i="54"/>
  <c r="AG11" i="54"/>
  <c r="AK11" i="54"/>
  <c r="AK10" i="54"/>
  <c r="AG10" i="54"/>
  <c r="AJ10" i="54"/>
  <c r="AF10" i="54"/>
  <c r="AI10" i="54"/>
  <c r="AD10" i="54"/>
  <c r="AH10" i="54"/>
  <c r="AH16" i="54"/>
  <c r="AK16" i="54"/>
  <c r="AG16" i="54"/>
  <c r="AI16" i="54"/>
  <c r="AD16" i="54"/>
  <c r="AJ16" i="54"/>
  <c r="AF16" i="54"/>
  <c r="AK17" i="54"/>
  <c r="AG17" i="54"/>
  <c r="AJ17" i="54"/>
  <c r="AF17" i="54"/>
  <c r="AH17" i="54"/>
  <c r="AD17" i="54"/>
  <c r="AI17" i="54"/>
  <c r="AJ18" i="54"/>
  <c r="AF18" i="54"/>
  <c r="AI18" i="54"/>
  <c r="AD18" i="54"/>
  <c r="AL18" i="54"/>
  <c r="AK18" i="54"/>
  <c r="AG18" i="54"/>
  <c r="AH18" i="54"/>
  <c r="AI19" i="54"/>
  <c r="AD19" i="54"/>
  <c r="AH19" i="54"/>
  <c r="AJ19" i="54"/>
  <c r="AF19" i="54"/>
  <c r="AK19" i="54"/>
  <c r="AG19" i="54"/>
  <c r="AH20" i="54"/>
  <c r="AK20" i="54"/>
  <c r="AG20" i="54"/>
  <c r="AI20" i="54"/>
  <c r="AD20" i="54"/>
  <c r="AJ20" i="54"/>
  <c r="AF20" i="54"/>
  <c r="AL22" i="54"/>
  <c r="AK22" i="54"/>
  <c r="AG22" i="54"/>
  <c r="AJ22" i="54"/>
  <c r="AF22" i="54"/>
  <c r="AH22" i="54"/>
  <c r="AI22" i="54"/>
  <c r="AD22" i="54"/>
  <c r="AJ23" i="54"/>
  <c r="AF23" i="54"/>
  <c r="AI23" i="54"/>
  <c r="AD23" i="54"/>
  <c r="AL23" i="54"/>
  <c r="AK23" i="54"/>
  <c r="AG23" i="54"/>
  <c r="AH23" i="54"/>
  <c r="AI24" i="54"/>
  <c r="AD24" i="54"/>
  <c r="AH24" i="54"/>
  <c r="AJ24" i="54"/>
  <c r="AF24" i="54"/>
  <c r="AG24" i="54"/>
  <c r="AL24" i="54"/>
  <c r="AK24" i="54"/>
  <c r="AH25" i="54"/>
  <c r="AL25" i="54"/>
  <c r="AK25" i="54"/>
  <c r="AG25" i="54"/>
  <c r="AI25" i="54"/>
  <c r="AD25" i="54"/>
  <c r="AJ25" i="54"/>
  <c r="AF25" i="54"/>
  <c r="AL26" i="54"/>
  <c r="AK26" i="54"/>
  <c r="AG26" i="54"/>
  <c r="AJ26" i="54"/>
  <c r="AF26" i="54"/>
  <c r="AH26" i="54"/>
  <c r="AI26" i="54"/>
  <c r="AD26" i="54"/>
  <c r="F13" i="54"/>
  <c r="H14" i="54"/>
  <c r="H11" i="54"/>
  <c r="F10" i="54"/>
  <c r="H12" i="54"/>
  <c r="F11" i="54"/>
  <c r="H10" i="54"/>
  <c r="F14" i="54"/>
  <c r="H13" i="54"/>
  <c r="AC5" i="54"/>
  <c r="Z19" i="54" l="1"/>
  <c r="AL17" i="54"/>
  <c r="Z10" i="54"/>
  <c r="Z11" i="54"/>
  <c r="AL20" i="54"/>
  <c r="Z13" i="54"/>
  <c r="AL16" i="54"/>
  <c r="Z14" i="54"/>
  <c r="AL14" i="54"/>
  <c r="AL10" i="54"/>
  <c r="AL13" i="54"/>
  <c r="AE10" i="54"/>
  <c r="AE11" i="54"/>
  <c r="AE13" i="54"/>
  <c r="AE12" i="54"/>
  <c r="AE14" i="54"/>
  <c r="AL12" i="54"/>
  <c r="AL11" i="54"/>
  <c r="F9" i="35"/>
  <c r="C9" i="35"/>
  <c r="N9" i="35" l="1"/>
  <c r="P9" i="35" s="1"/>
  <c r="L9" i="35"/>
  <c r="M9" i="35" s="1"/>
  <c r="H9" i="35"/>
  <c r="I9" i="35" s="1"/>
  <c r="X9" i="35"/>
  <c r="Y9" i="35" s="1"/>
  <c r="U9" i="35"/>
  <c r="V9" i="35" s="1"/>
  <c r="D9" i="35"/>
  <c r="E9" i="35" s="1"/>
  <c r="J9" i="35"/>
  <c r="G9" i="35"/>
  <c r="AA9" i="35"/>
  <c r="AC9" i="35"/>
  <c r="AB9" i="35"/>
  <c r="Z9" i="35"/>
  <c r="AH9" i="35"/>
  <c r="AD9" i="35"/>
  <c r="AG9" i="35"/>
  <c r="AF9" i="35"/>
  <c r="AI9" i="35"/>
  <c r="AE9" i="35"/>
  <c r="AA17" i="16"/>
  <c r="T9" i="35" l="1"/>
  <c r="R9" i="35"/>
  <c r="AL10" i="6"/>
  <c r="Y17" i="16" l="1"/>
  <c r="AB4" i="35" l="1"/>
  <c r="AI11" i="51" l="1"/>
  <c r="F5" i="51"/>
  <c r="E4" i="50"/>
  <c r="F4" i="49"/>
  <c r="E4" i="48"/>
  <c r="G5" i="47"/>
  <c r="S5" i="45"/>
  <c r="F5" i="45"/>
  <c r="Y4" i="49" l="1"/>
  <c r="AD9" i="49"/>
  <c r="AH11" i="51"/>
  <c r="X4" i="50"/>
  <c r="AC9" i="50"/>
  <c r="AD9" i="50"/>
  <c r="Z4" i="48"/>
  <c r="AC9" i="49"/>
  <c r="AI10" i="48"/>
  <c r="AN11" i="45"/>
  <c r="AM11" i="45"/>
  <c r="G4" i="1"/>
  <c r="G4" i="35"/>
  <c r="AM16" i="16" l="1"/>
  <c r="AL16" i="16"/>
  <c r="G5" i="44"/>
  <c r="K5" i="16" l="1"/>
  <c r="G5" i="6"/>
  <c r="AA4" i="1" l="1"/>
  <c r="AF11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N7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Q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 xml:space="preserve">Morten Røe:
5,0 tilsvarer fettgruppe 2
6,0 tilsvarer fettgruppe 2+
7,0 tilsvarer fettgruppe 3-
8,0 tilsvarer fettgruppe 3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79" authorId="0" shapeId="0" xr:uid="{00000000-0006-0000-02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tc={C180EA79-A726-4962-84CB-74FE393900A6}</author>
  </authors>
  <commentList>
    <comment ref="R6" authorId="0" shapeId="0" xr:uid="{C180EA79-A726-4962-84CB-74FE393900A6}">
      <text>
        <t>[Kommentartråd]
Din versjon av Excel lar deg lese denne kommentartråden. Eventuelle endringer i den vil imidlertid bli fjernet hvis filen åpnes i en nyere versjon av Excel. Finn ut mer: https://go.microsoft.com/fwlink/?linkid=870924
Kommentar:
    De med over 100% har ikke rapportert alle slakt enda som avregningsdata</t>
      </text>
    </comment>
  </commentList>
</comments>
</file>

<file path=xl/sharedStrings.xml><?xml version="1.0" encoding="utf-8"?>
<sst xmlns="http://schemas.openxmlformats.org/spreadsheetml/2006/main" count="3707" uniqueCount="711">
  <si>
    <t>Klasse</t>
  </si>
  <si>
    <t>Vekt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</si>
  <si>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</si>
  <si>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</si>
  <si>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</si>
  <si>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</si>
  <si>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</si>
  <si>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</si>
  <si>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</si>
  <si>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</si>
  <si>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</si>
  <si>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</si>
  <si>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</si>
  <si>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</si>
  <si>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</si>
  <si>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</si>
  <si>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</si>
  <si>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</si>
  <si>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</si>
  <si>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</si>
  <si>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</si>
  <si>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</si>
  <si>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</si>
  <si>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</si>
  <si>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ANTPRO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</si>
  <si>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</si>
  <si>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</si>
  <si>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</si>
  <si>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</si>
  <si>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</si>
  <si>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</si>
  <si>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</si>
  <si>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</si>
  <si>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</si>
  <si>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</si>
  <si>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</si>
  <si>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</si>
  <si>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</si>
  <si>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</si>
  <si>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</si>
  <si>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</si>
  <si>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</si>
  <si>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</si>
  <si>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</si>
  <si>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</si>
  <si>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</si>
  <si>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</si>
  <si>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</si>
  <si>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</si>
  <si>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</si>
  <si>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</si>
  <si>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</si>
  <si>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</si>
  <si>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</si>
  <si>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</si>
  <si>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</si>
  <si>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</si>
  <si>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</si>
  <si>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</si>
  <si>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</si>
  <si>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</si>
  <si>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Slaktevekt</t>
  </si>
  <si>
    <t>Stjerne</t>
  </si>
  <si>
    <t>Ordinær</t>
  </si>
  <si>
    <t>Økologisk</t>
  </si>
  <si>
    <t>Nødslakt</t>
  </si>
  <si>
    <t>Spesial</t>
  </si>
  <si>
    <t>MANED</t>
  </si>
  <si>
    <t>ANT_PROD</t>
  </si>
  <si>
    <t>produsent</t>
  </si>
  <si>
    <t>per</t>
  </si>
  <si>
    <t xml:space="preserve">   senter</t>
  </si>
  <si>
    <t>Produ-</t>
  </si>
  <si>
    <t>23 kg</t>
  </si>
  <si>
    <t>ANTALL</t>
  </si>
  <si>
    <t>VEKTPRO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</si>
  <si>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</si>
  <si>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</si>
  <si>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</si>
  <si>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</si>
  <si>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</si>
  <si>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</si>
  <si>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</si>
  <si>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</si>
  <si>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</si>
  <si>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Øre Vilt</t>
  </si>
  <si>
    <t>Malvik</t>
  </si>
  <si>
    <t>Måned</t>
  </si>
  <si>
    <t>Slaktevekt*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</si>
  <si>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</si>
  <si>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</si>
  <si>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</si>
  <si>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</si>
  <si>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</si>
  <si>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</si>
  <si>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</si>
  <si>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</si>
  <si>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</si>
  <si>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</si>
  <si>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</si>
  <si>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</si>
  <si>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</si>
  <si>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</si>
  <si>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</si>
  <si>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</si>
  <si>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</si>
  <si>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</si>
  <si>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</si>
  <si>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</si>
  <si>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VEKTGRUP</t>
  </si>
  <si>
    <t>Vest</t>
  </si>
  <si>
    <t>Nord</t>
  </si>
  <si>
    <t>Rogaland</t>
  </si>
  <si>
    <t>Nordland</t>
  </si>
  <si>
    <t>FYLKE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</si>
  <si>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</si>
  <si>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</si>
  <si>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</si>
  <si>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</si>
  <si>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</si>
  <si>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</si>
  <si>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</si>
  <si>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</si>
  <si>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</si>
  <si>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</si>
  <si>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</si>
  <si>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</si>
  <si>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</si>
  <si>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</si>
  <si>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</si>
  <si>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</si>
  <si>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</si>
  <si>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</si>
  <si>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</si>
  <si>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</si>
  <si>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</si>
  <si>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</si>
  <si>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</si>
  <si>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</si>
  <si>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</si>
  <si>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</si>
  <si>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</si>
  <si>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</si>
  <si>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</si>
  <si>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</si>
  <si>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</si>
  <si>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</si>
  <si>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</si>
  <si>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</si>
  <si>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</si>
  <si>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</si>
  <si>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</si>
  <si>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</si>
  <si>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</si>
  <si>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</si>
  <si>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</si>
  <si>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</si>
  <si>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</si>
  <si>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</si>
  <si>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</si>
  <si>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</si>
  <si>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</si>
  <si>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</si>
  <si>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</si>
  <si>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</si>
  <si>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</si>
  <si>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</si>
  <si>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</si>
  <si>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</si>
  <si>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</si>
  <si>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</si>
  <si>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</si>
  <si>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</si>
  <si>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</si>
  <si>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</si>
  <si>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</si>
  <si>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</si>
  <si>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</si>
  <si>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</si>
  <si>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</si>
  <si>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</si>
  <si>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</si>
  <si>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</si>
  <si>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</si>
  <si>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</si>
  <si>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</si>
  <si>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</si>
  <si>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</si>
  <si>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</si>
  <si>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</si>
  <si>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</si>
  <si>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</si>
  <si>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</si>
  <si>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</si>
  <si>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</si>
  <si>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</si>
  <si>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</si>
  <si>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</si>
  <si>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</si>
  <si>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</si>
  <si>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</si>
  <si>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</si>
  <si>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</si>
  <si>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</si>
  <si>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</si>
  <si>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</si>
  <si>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</si>
  <si>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</si>
  <si>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</si>
  <si>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</si>
  <si>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</si>
  <si>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</si>
  <si>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</si>
  <si>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</si>
  <si>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</si>
  <si>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</si>
  <si>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</si>
  <si>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</si>
  <si>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</si>
  <si>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</si>
  <si>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</si>
  <si>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</si>
  <si>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</si>
  <si>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</si>
  <si>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</si>
  <si>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</si>
  <si>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</si>
  <si>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</si>
  <si>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</si>
  <si>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</si>
  <si>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</si>
  <si>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</si>
  <si>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</si>
  <si>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</si>
  <si>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</si>
  <si>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</si>
  <si>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</si>
  <si>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</si>
  <si>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</si>
  <si>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</si>
  <si>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</si>
  <si>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</si>
  <si>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</si>
  <si>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</si>
  <si>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</si>
  <si>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</si>
  <si>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</si>
  <si>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</si>
  <si>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</si>
  <si>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</si>
  <si>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</si>
  <si>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</si>
  <si>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</si>
  <si>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</si>
  <si>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</si>
  <si>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</si>
  <si>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</si>
  <si>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</si>
  <si>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</si>
  <si>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</si>
  <si>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</si>
  <si>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</si>
  <si>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</si>
  <si>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</si>
  <si>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</si>
  <si>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</si>
  <si>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</si>
  <si>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</si>
  <si>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</si>
  <si>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</si>
  <si>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</si>
  <si>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</si>
  <si>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</si>
  <si>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</si>
  <si>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</si>
  <si>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</si>
  <si>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</si>
  <si>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</si>
  <si>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</si>
  <si>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</si>
  <si>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</si>
  <si>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</si>
  <si>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</si>
  <si>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</si>
  <si>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</si>
  <si>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</si>
  <si>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</si>
  <si>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</si>
  <si>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</si>
  <si>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</si>
  <si>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</si>
  <si>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</si>
  <si>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</si>
  <si>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</si>
  <si>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</si>
  <si>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</si>
  <si>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</si>
  <si>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</si>
  <si>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</si>
  <si>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</si>
  <si>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</si>
  <si>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</si>
  <si>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</si>
  <si>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</si>
  <si>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</si>
  <si>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</si>
  <si>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</si>
  <si>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</si>
  <si>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</si>
  <si>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</si>
  <si>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</si>
  <si>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</si>
  <si>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</si>
  <si>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</si>
  <si>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</si>
  <si>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</si>
  <si>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</si>
  <si>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</si>
  <si>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</si>
  <si>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</si>
  <si>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</si>
  <si>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</si>
  <si>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</si>
  <si>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</si>
  <si>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</si>
  <si>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</si>
  <si>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</si>
  <si>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</si>
  <si>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</si>
  <si>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</si>
  <si>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</si>
  <si>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</si>
  <si>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</si>
  <si>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</si>
  <si>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</si>
  <si>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</si>
  <si>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</si>
  <si>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</si>
  <si>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</si>
  <si>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</si>
  <si>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</si>
  <si>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</si>
  <si>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</si>
  <si>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</si>
  <si>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</si>
  <si>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</si>
  <si>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</si>
  <si>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</si>
  <si>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</si>
  <si>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</si>
  <si>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</si>
  <si>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</si>
  <si>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</si>
  <si>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</si>
  <si>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</si>
  <si>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</si>
  <si>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</si>
  <si>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</si>
  <si>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</si>
  <si>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</si>
  <si>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</si>
  <si>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</si>
  <si>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</si>
  <si>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</si>
  <si>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</si>
  <si>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</si>
  <si>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</si>
  <si>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</si>
  <si>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</si>
  <si>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</si>
  <si>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</si>
  <si>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</si>
  <si>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</si>
  <si>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</si>
  <si>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</si>
  <si>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</si>
  <si>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</si>
  <si>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</si>
  <si>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</si>
  <si>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</si>
  <si>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</si>
  <si>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</si>
  <si>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</si>
  <si>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</si>
  <si>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</si>
  <si>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</si>
  <si>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</si>
  <si>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</si>
  <si>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</si>
  <si>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</si>
  <si>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</si>
  <si>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</si>
  <si>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</si>
  <si>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</si>
  <si>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</si>
  <si>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</si>
  <si>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</si>
  <si>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</si>
  <si>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</si>
  <si>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</si>
  <si>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</si>
  <si>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</si>
  <si>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</si>
  <si>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</si>
  <si>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</si>
  <si>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</si>
  <si>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</si>
  <si>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</si>
  <si>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</si>
  <si>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</si>
  <si>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</si>
  <si>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</si>
  <si>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</si>
  <si>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</si>
  <si>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Fett-</t>
  </si>
  <si>
    <t>gruppe</t>
  </si>
  <si>
    <t>Slakte-</t>
  </si>
  <si>
    <t>Vekt -</t>
  </si>
  <si>
    <t>Klasse -</t>
  </si>
  <si>
    <t xml:space="preserve">Middel </t>
  </si>
  <si>
    <t>Andel</t>
  </si>
  <si>
    <t>Std</t>
  </si>
  <si>
    <t>Standardavvikelser</t>
  </si>
  <si>
    <t>Korrelasjoner</t>
  </si>
  <si>
    <t>Fettgr.</t>
  </si>
  <si>
    <t>Antalls</t>
  </si>
  <si>
    <t>Region</t>
  </si>
  <si>
    <t>Totalt antall slakt :</t>
  </si>
  <si>
    <t>Standardavvik :</t>
  </si>
  <si>
    <t xml:space="preserve">Klasse og 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</si>
  <si>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</si>
  <si>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</si>
  <si>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</si>
  <si>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</si>
  <si>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</si>
  <si>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</si>
  <si>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</si>
  <si>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</si>
  <si>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</si>
  <si>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</si>
  <si>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</si>
  <si>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</si>
  <si>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</si>
  <si>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Vektgruppe</t>
  </si>
  <si>
    <t>FYLKER</t>
  </si>
  <si>
    <t>BEDRIFTSGRUPPE</t>
  </si>
  <si>
    <t>KATEGORI</t>
  </si>
  <si>
    <t>April</t>
  </si>
  <si>
    <t>Mai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</si>
  <si>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</si>
  <si>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</si>
  <si>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</si>
  <si>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</si>
  <si>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</si>
  <si>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</si>
  <si>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</si>
  <si>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</si>
  <si>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>UNG OKS</t>
  </si>
  <si>
    <t>Osen</t>
  </si>
  <si>
    <t>Villsau</t>
  </si>
  <si>
    <t>&lt;=10,0 kg</t>
  </si>
  <si>
    <t>10,1 - =&gt;</t>
  </si>
  <si>
    <t>15,1 - =&gt;</t>
  </si>
  <si>
    <t>20,1 - =&gt;</t>
  </si>
  <si>
    <t>25,1 - =&gt;</t>
  </si>
  <si>
    <t>28,1 - =&gt;</t>
  </si>
  <si>
    <t>30,1 - =&gt;</t>
  </si>
  <si>
    <t>33,1 - =&gt;</t>
  </si>
  <si>
    <t>35,1 - =&gt;</t>
  </si>
  <si>
    <t>38,1 - =&gt;</t>
  </si>
  <si>
    <t>40,1 - =&gt;</t>
  </si>
  <si>
    <t>43,1 - =&gt;</t>
  </si>
  <si>
    <t>45,1 - =&gt;</t>
  </si>
  <si>
    <t>50,1 - =&gt;</t>
  </si>
  <si>
    <t>55,1 - =&gt;</t>
  </si>
  <si>
    <t>60,1 - =&gt;</t>
  </si>
  <si>
    <t>40 kg</t>
  </si>
  <si>
    <t>MEANVK16</t>
  </si>
  <si>
    <t>MEANVK40</t>
  </si>
  <si>
    <t>16 kg</t>
  </si>
  <si>
    <t>over</t>
  </si>
  <si>
    <t>Ung sau</t>
  </si>
  <si>
    <t>Sau</t>
  </si>
  <si>
    <t>Dielam</t>
  </si>
  <si>
    <t>Lam</t>
  </si>
  <si>
    <t>Vær</t>
  </si>
  <si>
    <t>Prima</t>
  </si>
  <si>
    <t>Horten</t>
  </si>
  <si>
    <t>Suldal</t>
  </si>
  <si>
    <t>Vekt og</t>
  </si>
  <si>
    <t>Kategori</t>
  </si>
  <si>
    <t>Kla-</t>
  </si>
  <si>
    <t>sse</t>
  </si>
  <si>
    <t>produ-</t>
  </si>
  <si>
    <t>senter</t>
  </si>
  <si>
    <t>fett-</t>
  </si>
  <si>
    <t>+/-</t>
  </si>
  <si>
    <t>over-</t>
  </si>
  <si>
    <t>fete</t>
  </si>
  <si>
    <t>ANTALL1</t>
  </si>
  <si>
    <t>ANTPRO_180</t>
  </si>
  <si>
    <t>ANTPRO_181</t>
  </si>
  <si>
    <t>ANTPRO_183</t>
  </si>
  <si>
    <t>ANTPRO_185</t>
  </si>
  <si>
    <t>SUMPRO</t>
  </si>
  <si>
    <t>VEKT_180</t>
  </si>
  <si>
    <t>VEKT_181</t>
  </si>
  <si>
    <t>VEKT_183</t>
  </si>
  <si>
    <t>VEKT_185</t>
  </si>
  <si>
    <t>AN35_180</t>
  </si>
  <si>
    <t>AN35_181</t>
  </si>
  <si>
    <t>AN35_183</t>
  </si>
  <si>
    <t>AN35_185</t>
  </si>
  <si>
    <t>EFTA</t>
  </si>
  <si>
    <t>Middel vekt</t>
  </si>
  <si>
    <t>Andels% over 35 kg</t>
  </si>
  <si>
    <t>Kategorisering av slakt ved de ulike slakteriene:</t>
  </si>
  <si>
    <t>Ant-</t>
  </si>
  <si>
    <t>Uke-</t>
  </si>
  <si>
    <t>nr</t>
  </si>
  <si>
    <t>ALL SAU :</t>
  </si>
  <si>
    <t>Andelsprosent</t>
  </si>
  <si>
    <t>All sau</t>
  </si>
  <si>
    <t>Fett</t>
  </si>
  <si>
    <t>gr.</t>
  </si>
  <si>
    <t>Uke</t>
  </si>
  <si>
    <t>fett</t>
  </si>
  <si>
    <t>% per</t>
  </si>
  <si>
    <t>uke</t>
  </si>
  <si>
    <t xml:space="preserve">Andelsprosent </t>
  </si>
  <si>
    <t>% over</t>
  </si>
  <si>
    <t>grup</t>
  </si>
  <si>
    <t>vekt i kilo (kg)</t>
  </si>
  <si>
    <t xml:space="preserve">&gt; 16 </t>
  </si>
  <si>
    <t>&gt; 23</t>
  </si>
  <si>
    <t>&gt; 40</t>
  </si>
  <si>
    <t>Over-</t>
  </si>
  <si>
    <t>&gt; 16</t>
  </si>
  <si>
    <t>Vekt i kilo (kg)</t>
  </si>
  <si>
    <t>Vekt over i kg</t>
  </si>
  <si>
    <t>&gt;23</t>
  </si>
  <si>
    <t>Standardavvik:</t>
  </si>
  <si>
    <t>Slakt</t>
  </si>
  <si>
    <t>grup.</t>
  </si>
  <si>
    <t>Organi-</t>
  </si>
  <si>
    <t>sasjon</t>
  </si>
  <si>
    <t>Strilalam</t>
  </si>
  <si>
    <t>And%</t>
  </si>
  <si>
    <t>&gt;</t>
  </si>
  <si>
    <t>all</t>
  </si>
  <si>
    <t>Kilo</t>
  </si>
  <si>
    <t>Korr</t>
  </si>
  <si>
    <t>Korr.</t>
  </si>
  <si>
    <t>bonde</t>
  </si>
  <si>
    <t>% slakt</t>
  </si>
  <si>
    <t>over (kilo)</t>
  </si>
  <si>
    <t>&gt;16</t>
  </si>
  <si>
    <t>&gt;35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</si>
  <si>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</si>
  <si>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</si>
  <si>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</si>
  <si>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</si>
  <si>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</si>
  <si>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</si>
  <si>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</si>
  <si>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</si>
  <si>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</si>
  <si>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</si>
  <si>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</si>
  <si>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&gt;40</t>
  </si>
  <si>
    <t>Fettgruppe per MÅNED</t>
  </si>
  <si>
    <t>og</t>
  </si>
  <si>
    <t>Slakkteri</t>
  </si>
  <si>
    <t>16kg</t>
  </si>
  <si>
    <t>23kg</t>
  </si>
  <si>
    <t>35kg</t>
  </si>
  <si>
    <t xml:space="preserve">Oppdatert per: </t>
  </si>
  <si>
    <t>Fettgruppe</t>
  </si>
  <si>
    <t>2'</t>
  </si>
  <si>
    <t>Tallverdi</t>
  </si>
  <si>
    <t>INDIKATOR</t>
  </si>
  <si>
    <t>tonn</t>
  </si>
  <si>
    <t>:</t>
  </si>
  <si>
    <t>Gult fett Ordinær</t>
  </si>
  <si>
    <t>Gult fett Villsau</t>
  </si>
  <si>
    <t>Gult fett Økologisk</t>
  </si>
  <si>
    <t>Gult fett Spesial</t>
  </si>
  <si>
    <t>Lyngenlam</t>
  </si>
  <si>
    <t>OKO</t>
  </si>
  <si>
    <t>Øko-</t>
  </si>
  <si>
    <t>logisk</t>
  </si>
  <si>
    <t>Nr.</t>
  </si>
  <si>
    <t>Trøndelag</t>
  </si>
  <si>
    <t>Færder</t>
  </si>
  <si>
    <t>Tvedestrand</t>
  </si>
  <si>
    <t>KOMMUNE1</t>
  </si>
  <si>
    <t>Midt</t>
  </si>
  <si>
    <t>Andels %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</si>
  <si>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</si>
  <si>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</si>
  <si>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</si>
  <si>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</si>
  <si>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</si>
  <si>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</si>
  <si>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</si>
  <si>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</si>
  <si>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</si>
  <si>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</si>
  <si>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</si>
  <si>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</si>
  <si>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</si>
  <si>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</si>
  <si>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</si>
  <si>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</si>
  <si>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</si>
  <si>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</si>
  <si>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</si>
  <si>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</si>
  <si>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</si>
  <si>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</si>
  <si>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</si>
  <si>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</si>
  <si>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</si>
  <si>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Indre Fosen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</si>
  <si>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</si>
  <si>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</si>
  <si>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</si>
  <si>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</si>
  <si>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</si>
  <si>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</si>
  <si>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</si>
  <si>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</si>
  <si>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</si>
  <si>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</si>
  <si>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</si>
  <si>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</si>
  <si>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</si>
  <si>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</si>
  <si>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</si>
  <si>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</si>
  <si>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</si>
  <si>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</si>
  <si>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</si>
  <si>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</si>
  <si>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</si>
  <si>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</si>
  <si>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</si>
  <si>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</si>
  <si>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</si>
  <si>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</si>
  <si>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</si>
  <si>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PgDn</t>
  </si>
  <si>
    <t xml:space="preserve">Flere </t>
  </si>
  <si>
    <t>figurer</t>
  </si>
  <si>
    <t>Flere figurer under!</t>
  </si>
  <si>
    <t>PgUp</t>
  </si>
  <si>
    <t>kg</t>
  </si>
  <si>
    <t>i middel klasse</t>
  </si>
  <si>
    <t>i middel fettgruppe</t>
  </si>
  <si>
    <t>Klasse:</t>
  </si>
  <si>
    <t/>
  </si>
  <si>
    <t>Middel vekt:</t>
  </si>
  <si>
    <t>Slakthuset</t>
  </si>
  <si>
    <t>Dalpro</t>
  </si>
  <si>
    <t>ALL SAU, KLASSE, SLAKTERI innen KLASSE</t>
  </si>
  <si>
    <t xml:space="preserve">Fettgruppe </t>
  </si>
  <si>
    <t>produsenter</t>
  </si>
  <si>
    <t>ANTALL_LENGDE</t>
  </si>
  <si>
    <t>M_LENGD</t>
  </si>
  <si>
    <t>M_KFAKT</t>
  </si>
  <si>
    <t>LENGDE</t>
  </si>
  <si>
    <t>Lengde</t>
  </si>
  <si>
    <t>i cm</t>
  </si>
  <si>
    <t>K-faktor</t>
  </si>
  <si>
    <t>med</t>
  </si>
  <si>
    <t>lengde</t>
  </si>
  <si>
    <t>Fettg</t>
  </si>
  <si>
    <t>Klas</t>
  </si>
  <si>
    <t>Midddel</t>
  </si>
  <si>
    <t>Tonn-</t>
  </si>
  <si>
    <t>asje</t>
  </si>
  <si>
    <t>av alle slakt er lengdemålte:</t>
  </si>
  <si>
    <t>måling</t>
  </si>
  <si>
    <t>lengde-</t>
  </si>
  <si>
    <t>40kg</t>
  </si>
  <si>
    <t>K-</t>
  </si>
  <si>
    <t>faktor</t>
  </si>
  <si>
    <t>Har tatt bort slakt som opplagt ikke er lengdemålt skikkelig</t>
  </si>
  <si>
    <t xml:space="preserve">per </t>
  </si>
  <si>
    <t>Fylker</t>
  </si>
  <si>
    <t>Stje-</t>
  </si>
  <si>
    <t>rne</t>
  </si>
  <si>
    <t>Vekt-</t>
  </si>
  <si>
    <t>Antall slakt i 2024</t>
  </si>
  <si>
    <t>Middelvekt i 2024</t>
  </si>
  <si>
    <t>Middel klasse i 2024</t>
  </si>
  <si>
    <t>Middel fettgruppe i 2024</t>
  </si>
  <si>
    <t>FYLKE2</t>
  </si>
  <si>
    <t>Klasser</t>
  </si>
  <si>
    <t>Kasserte</t>
  </si>
  <si>
    <t>Østfold</t>
  </si>
  <si>
    <t>Akershus</t>
  </si>
  <si>
    <t>Buskerud</t>
  </si>
  <si>
    <t>Vestfold</t>
  </si>
  <si>
    <t>Telemark</t>
  </si>
  <si>
    <t>Troms</t>
  </si>
  <si>
    <t>Finnmark</t>
  </si>
  <si>
    <t>SLAKTERI per MÅNED</t>
  </si>
  <si>
    <t>i</t>
  </si>
  <si>
    <t>målte</t>
  </si>
  <si>
    <t>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</si>
</sst>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[$-414]d/\ mmm\.\ yyyy;@"/>
    <numFmt numFmtId="167" formatCode="#,##0.0"/>
  </numFmts>
  <fonts count="43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20"/>
      <name val="Verdana"/>
      <family val="2"/>
    </font>
    <font>
      <b/>
      <sz val="26"/>
      <name val="Verdana"/>
      <family val="2"/>
    </font>
    <font>
      <b/>
      <sz val="16"/>
      <name val="Verdana"/>
      <family val="2"/>
    </font>
    <font>
      <sz val="26"/>
      <name val="Arial"/>
      <family val="2"/>
    </font>
    <font>
      <sz val="12"/>
      <name val="Verdana"/>
      <family val="2"/>
    </font>
    <font>
      <b/>
      <sz val="18"/>
      <name val="Verdana"/>
      <family val="2"/>
    </font>
    <font>
      <b/>
      <sz val="12"/>
      <name val="Verdana"/>
      <family val="2"/>
    </font>
    <font>
      <sz val="20"/>
      <name val="Verdana"/>
      <family val="2"/>
    </font>
    <font>
      <sz val="9"/>
      <name val="Arial"/>
      <family val="2"/>
    </font>
    <font>
      <sz val="26"/>
      <name val="Verdana"/>
      <family val="2"/>
    </font>
    <font>
      <sz val="16"/>
      <name val="Verdana"/>
      <family val="2"/>
    </font>
    <font>
      <sz val="18"/>
      <name val="Verdana"/>
      <family val="2"/>
    </font>
    <font>
      <i/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81"/>
      <name val="Tahoma"/>
      <family val="2"/>
    </font>
    <font>
      <sz val="14"/>
      <name val="Arial"/>
      <family val="2"/>
    </font>
    <font>
      <sz val="18"/>
      <name val="Arial"/>
      <family val="2"/>
    </font>
    <font>
      <b/>
      <sz val="14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1"/>
      <name val="Arial"/>
      <family val="2"/>
    </font>
    <font>
      <sz val="11"/>
      <name val="Verdana"/>
      <family val="2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4506668294322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666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164" fontId="6" fillId="3" borderId="0" xfId="2" applyNumberFormat="1" applyFill="1"/>
    <xf numFmtId="2" fontId="6" fillId="0" borderId="0" xfId="2" applyNumberFormat="1"/>
    <xf numFmtId="0" fontId="6" fillId="0" borderId="0" xfId="2"/>
    <xf numFmtId="164" fontId="6" fillId="0" borderId="0" xfId="2" applyNumberFormat="1"/>
    <xf numFmtId="0" fontId="15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6" fillId="3" borderId="0" xfId="2" applyNumberFormat="1" applyFill="1"/>
    <xf numFmtId="0" fontId="16" fillId="0" borderId="0" xfId="8"/>
    <xf numFmtId="2" fontId="0" fillId="6" borderId="0" xfId="0" applyNumberFormat="1" applyFill="1"/>
    <xf numFmtId="1" fontId="8" fillId="7" borderId="0" xfId="0" applyNumberFormat="1" applyFont="1" applyFill="1" applyAlignment="1">
      <alignment horizontal="center"/>
    </xf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6" borderId="0" xfId="0" applyFill="1"/>
    <xf numFmtId="0" fontId="0" fillId="8" borderId="0" xfId="0" applyFill="1"/>
    <xf numFmtId="0" fontId="6" fillId="9" borderId="0" xfId="0" applyFont="1" applyFill="1"/>
    <xf numFmtId="2" fontId="6" fillId="9" borderId="0" xfId="0" applyNumberFormat="1" applyFont="1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0" borderId="0" xfId="10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8" borderId="0" xfId="0" applyFont="1" applyFill="1"/>
    <xf numFmtId="0" fontId="14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0" fontId="17" fillId="5" borderId="0" xfId="0" applyFont="1" applyFill="1"/>
    <xf numFmtId="164" fontId="8" fillId="2" borderId="0" xfId="0" applyNumberFormat="1" applyFont="1" applyFill="1" applyAlignment="1">
      <alignment horizontal="center"/>
    </xf>
    <xf numFmtId="0" fontId="0" fillId="11" borderId="0" xfId="0" applyFill="1"/>
    <xf numFmtId="2" fontId="0" fillId="11" borderId="0" xfId="0" applyNumberFormat="1" applyFill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7" fillId="8" borderId="0" xfId="0" applyFont="1" applyFill="1"/>
    <xf numFmtId="0" fontId="0" fillId="12" borderId="0" xfId="0" applyFill="1"/>
    <xf numFmtId="0" fontId="7" fillId="12" borderId="0" xfId="0" applyFont="1" applyFill="1"/>
    <xf numFmtId="2" fontId="0" fillId="12" borderId="0" xfId="0" applyNumberFormat="1" applyFill="1"/>
    <xf numFmtId="1" fontId="0" fillId="12" borderId="0" xfId="0" applyNumberFormat="1" applyFill="1"/>
    <xf numFmtId="1" fontId="8" fillId="6" borderId="0" xfId="0" applyNumberFormat="1" applyFont="1" applyFill="1" applyAlignment="1">
      <alignment horizontal="center"/>
    </xf>
    <xf numFmtId="164" fontId="8" fillId="13" borderId="0" xfId="0" applyNumberFormat="1" applyFont="1" applyFill="1" applyAlignment="1">
      <alignment horizontal="center"/>
    </xf>
    <xf numFmtId="0" fontId="18" fillId="8" borderId="0" xfId="0" applyFont="1" applyFill="1"/>
    <xf numFmtId="0" fontId="6" fillId="14" borderId="0" xfId="0" applyFont="1" applyFill="1"/>
    <xf numFmtId="2" fontId="6" fillId="14" borderId="0" xfId="0" applyNumberFormat="1" applyFont="1" applyFill="1"/>
    <xf numFmtId="2" fontId="6" fillId="10" borderId="0" xfId="0" applyNumberFormat="1" applyFont="1" applyFill="1"/>
    <xf numFmtId="0" fontId="5" fillId="9" borderId="0" xfId="0" applyFont="1" applyFill="1"/>
    <xf numFmtId="2" fontId="5" fillId="9" borderId="0" xfId="0" applyNumberFormat="1" applyFont="1" applyFill="1"/>
    <xf numFmtId="164" fontId="0" fillId="8" borderId="0" xfId="0" applyNumberFormat="1" applyFill="1"/>
    <xf numFmtId="164" fontId="5" fillId="0" borderId="0" xfId="10" applyNumberFormat="1" applyFont="1"/>
    <xf numFmtId="164" fontId="5" fillId="9" borderId="0" xfId="0" applyNumberFormat="1" applyFont="1" applyFill="1"/>
    <xf numFmtId="164" fontId="6" fillId="9" borderId="0" xfId="0" applyNumberFormat="1" applyFont="1" applyFill="1"/>
    <xf numFmtId="164" fontId="6" fillId="14" borderId="0" xfId="0" applyNumberFormat="1" applyFont="1" applyFill="1"/>
    <xf numFmtId="164" fontId="0" fillId="0" borderId="0" xfId="0" applyNumberFormat="1"/>
    <xf numFmtId="164" fontId="8" fillId="4" borderId="0" xfId="0" applyNumberFormat="1" applyFont="1" applyFill="1" applyAlignment="1">
      <alignment horizontal="center"/>
    </xf>
    <xf numFmtId="164" fontId="5" fillId="8" borderId="0" xfId="0" applyNumberFormat="1" applyFont="1" applyFill="1"/>
    <xf numFmtId="164" fontId="5" fillId="8" borderId="0" xfId="10" applyNumberFormat="1" applyFont="1" applyFill="1"/>
    <xf numFmtId="0" fontId="7" fillId="9" borderId="0" xfId="0" applyFont="1" applyFill="1"/>
    <xf numFmtId="0" fontId="5" fillId="6" borderId="0" xfId="0" applyFont="1" applyFill="1"/>
    <xf numFmtId="2" fontId="5" fillId="6" borderId="0" xfId="0" applyNumberFormat="1" applyFont="1" applyFill="1"/>
    <xf numFmtId="164" fontId="5" fillId="6" borderId="0" xfId="0" applyNumberFormat="1" applyFont="1" applyFill="1"/>
    <xf numFmtId="164" fontId="0" fillId="5" borderId="0" xfId="0" applyNumberFormat="1" applyFill="1"/>
    <xf numFmtId="164" fontId="5" fillId="5" borderId="0" xfId="0" applyNumberFormat="1" applyFont="1" applyFill="1"/>
    <xf numFmtId="164" fontId="0" fillId="6" borderId="0" xfId="0" applyNumberFormat="1" applyFill="1"/>
    <xf numFmtId="0" fontId="5" fillId="5" borderId="0" xfId="0" quotePrefix="1" applyFont="1" applyFill="1"/>
    <xf numFmtId="1" fontId="5" fillId="6" borderId="0" xfId="0" applyNumberFormat="1" applyFont="1" applyFill="1"/>
    <xf numFmtId="164" fontId="5" fillId="5" borderId="0" xfId="0" quotePrefix="1" applyNumberFormat="1" applyFont="1" applyFill="1"/>
    <xf numFmtId="0" fontId="8" fillId="3" borderId="0" xfId="0" quotePrefix="1" applyFont="1" applyFill="1"/>
    <xf numFmtId="0" fontId="5" fillId="11" borderId="0" xfId="0" applyFont="1" applyFill="1"/>
    <xf numFmtId="2" fontId="5" fillId="11" borderId="0" xfId="0" applyNumberFormat="1" applyFont="1" applyFill="1"/>
    <xf numFmtId="0" fontId="8" fillId="8" borderId="0" xfId="0" quotePrefix="1" applyFont="1" applyFill="1"/>
    <xf numFmtId="2" fontId="8" fillId="10" borderId="0" xfId="0" quotePrefix="1" applyNumberFormat="1" applyFont="1" applyFill="1"/>
    <xf numFmtId="0" fontId="19" fillId="3" borderId="0" xfId="0" quotePrefix="1" applyFont="1" applyFill="1"/>
    <xf numFmtId="164" fontId="19" fillId="2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0" fontId="19" fillId="3" borderId="0" xfId="0" applyFont="1" applyFill="1"/>
    <xf numFmtId="0" fontId="5" fillId="0" borderId="0" xfId="0" quotePrefix="1" applyFont="1"/>
    <xf numFmtId="2" fontId="7" fillId="9" borderId="0" xfId="0" applyNumberFormat="1" applyFont="1" applyFill="1"/>
    <xf numFmtId="0" fontId="5" fillId="8" borderId="0" xfId="0" quotePrefix="1" applyFont="1" applyFill="1"/>
    <xf numFmtId="0" fontId="20" fillId="5" borderId="0" xfId="0" applyFont="1" applyFill="1"/>
    <xf numFmtId="1" fontId="8" fillId="13" borderId="0" xfId="0" applyNumberFormat="1" applyFont="1" applyFill="1" applyAlignment="1">
      <alignment horizontal="center"/>
    </xf>
    <xf numFmtId="164" fontId="5" fillId="11" borderId="0" xfId="0" applyNumberFormat="1" applyFont="1" applyFill="1"/>
    <xf numFmtId="0" fontId="7" fillId="6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5" fillId="11" borderId="0" xfId="0" applyNumberFormat="1" applyFont="1" applyFill="1"/>
    <xf numFmtId="1" fontId="0" fillId="6" borderId="0" xfId="0" applyNumberFormat="1" applyFill="1"/>
    <xf numFmtId="1" fontId="0" fillId="0" borderId="0" xfId="0" quotePrefix="1" applyNumberFormat="1"/>
    <xf numFmtId="1" fontId="2" fillId="0" borderId="0" xfId="4" applyNumberFormat="1"/>
    <xf numFmtId="0" fontId="21" fillId="5" borderId="0" xfId="0" applyFont="1" applyFill="1"/>
    <xf numFmtId="0" fontId="22" fillId="5" borderId="0" xfId="0" applyFont="1" applyFill="1"/>
    <xf numFmtId="0" fontId="23" fillId="5" borderId="0" xfId="0" applyFont="1" applyFill="1"/>
    <xf numFmtId="164" fontId="23" fillId="5" borderId="0" xfId="0" applyNumberFormat="1" applyFont="1" applyFill="1"/>
    <xf numFmtId="0" fontId="24" fillId="5" borderId="0" xfId="0" applyFont="1" applyFill="1"/>
    <xf numFmtId="0" fontId="25" fillId="5" borderId="0" xfId="0" applyFont="1" applyFill="1"/>
    <xf numFmtId="164" fontId="5" fillId="10" borderId="0" xfId="0" applyNumberFormat="1" applyFont="1" applyFill="1"/>
    <xf numFmtId="1" fontId="5" fillId="10" borderId="0" xfId="0" applyNumberFormat="1" applyFont="1" applyFill="1"/>
    <xf numFmtId="0" fontId="21" fillId="8" borderId="0" xfId="0" applyFont="1" applyFill="1"/>
    <xf numFmtId="0" fontId="20" fillId="0" borderId="0" xfId="0" applyFont="1"/>
    <xf numFmtId="0" fontId="26" fillId="8" borderId="0" xfId="0" applyFont="1" applyFill="1"/>
    <xf numFmtId="0" fontId="27" fillId="8" borderId="0" xfId="0" applyFont="1" applyFill="1"/>
    <xf numFmtId="0" fontId="20" fillId="8" borderId="0" xfId="0" applyFont="1" applyFill="1"/>
    <xf numFmtId="1" fontId="5" fillId="9" borderId="0" xfId="0" applyNumberFormat="1" applyFont="1" applyFill="1"/>
    <xf numFmtId="1" fontId="6" fillId="9" borderId="0" xfId="0" applyNumberFormat="1" applyFont="1" applyFill="1"/>
    <xf numFmtId="164" fontId="20" fillId="8" borderId="0" xfId="0" applyNumberFormat="1" applyFont="1" applyFill="1"/>
    <xf numFmtId="164" fontId="27" fillId="8" borderId="0" xfId="0" applyNumberFormat="1" applyFont="1" applyFill="1"/>
    <xf numFmtId="164" fontId="6" fillId="8" borderId="0" xfId="0" applyNumberFormat="1" applyFont="1" applyFill="1"/>
    <xf numFmtId="164" fontId="5" fillId="0" borderId="0" xfId="0" quotePrefix="1" applyNumberFormat="1" applyFont="1"/>
    <xf numFmtId="164" fontId="7" fillId="9" borderId="0" xfId="0" applyNumberFormat="1" applyFont="1" applyFill="1"/>
    <xf numFmtId="164" fontId="11" fillId="0" borderId="0" xfId="0" applyNumberFormat="1" applyFont="1"/>
    <xf numFmtId="164" fontId="7" fillId="0" borderId="0" xfId="0" applyNumberFormat="1" applyFont="1"/>
    <xf numFmtId="2" fontId="0" fillId="8" borderId="0" xfId="0" applyNumberFormat="1" applyFill="1"/>
    <xf numFmtId="2" fontId="20" fillId="8" borderId="0" xfId="0" applyNumberFormat="1" applyFont="1" applyFill="1"/>
    <xf numFmtId="2" fontId="6" fillId="8" borderId="0" xfId="0" applyNumberFormat="1" applyFont="1" applyFill="1"/>
    <xf numFmtId="2" fontId="5" fillId="0" borderId="0" xfId="0" quotePrefix="1" applyNumberFormat="1" applyFont="1"/>
    <xf numFmtId="2" fontId="5" fillId="0" borderId="0" xfId="10" quotePrefix="1" applyNumberFormat="1" applyFont="1"/>
    <xf numFmtId="1" fontId="5" fillId="0" borderId="0" xfId="10" applyNumberFormat="1" applyFont="1"/>
    <xf numFmtId="164" fontId="0" fillId="10" borderId="0" xfId="0" applyNumberFormat="1" applyFill="1"/>
    <xf numFmtId="164" fontId="0" fillId="12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28" fillId="8" borderId="0" xfId="0" applyFont="1" applyFill="1"/>
    <xf numFmtId="0" fontId="19" fillId="8" borderId="0" xfId="0" applyFont="1" applyFill="1"/>
    <xf numFmtId="0" fontId="28" fillId="0" borderId="0" xfId="0" applyFont="1"/>
    <xf numFmtId="0" fontId="28" fillId="0" borderId="0" xfId="3" applyFont="1"/>
    <xf numFmtId="0" fontId="28" fillId="0" borderId="0" xfId="7" applyFont="1"/>
    <xf numFmtId="0" fontId="20" fillId="3" borderId="0" xfId="0" applyFont="1" applyFill="1"/>
    <xf numFmtId="0" fontId="27" fillId="5" borderId="0" xfId="0" applyFont="1" applyFill="1"/>
    <xf numFmtId="1" fontId="21" fillId="8" borderId="0" xfId="0" applyNumberFormat="1" applyFont="1" applyFill="1"/>
    <xf numFmtId="1" fontId="6" fillId="14" borderId="0" xfId="0" applyNumberFormat="1" applyFont="1" applyFill="1"/>
    <xf numFmtId="1" fontId="27" fillId="8" borderId="0" xfId="0" applyNumberFormat="1" applyFont="1" applyFill="1"/>
    <xf numFmtId="1" fontId="6" fillId="10" borderId="0" xfId="0" applyNumberFormat="1" applyFont="1" applyFill="1"/>
    <xf numFmtId="164" fontId="21" fillId="8" borderId="0" xfId="0" applyNumberFormat="1" applyFont="1" applyFill="1"/>
    <xf numFmtId="164" fontId="6" fillId="10" borderId="0" xfId="0" applyNumberFormat="1" applyFont="1" applyFill="1"/>
    <xf numFmtId="164" fontId="20" fillId="5" borderId="0" xfId="0" applyNumberFormat="1" applyFont="1" applyFill="1"/>
    <xf numFmtId="1" fontId="5" fillId="8" borderId="0" xfId="0" quotePrefix="1" applyNumberFormat="1" applyFont="1" applyFill="1"/>
    <xf numFmtId="1" fontId="5" fillId="8" borderId="0" xfId="10" quotePrefix="1" applyNumberFormat="1" applyFont="1" applyFill="1"/>
    <xf numFmtId="164" fontId="12" fillId="8" borderId="0" xfId="0" applyNumberFormat="1" applyFont="1" applyFill="1"/>
    <xf numFmtId="164" fontId="5" fillId="8" borderId="0" xfId="0" quotePrefix="1" applyNumberFormat="1" applyFont="1" applyFill="1"/>
    <xf numFmtId="164" fontId="6" fillId="10" borderId="0" xfId="0" quotePrefix="1" applyNumberFormat="1" applyFont="1" applyFill="1"/>
    <xf numFmtId="164" fontId="6" fillId="12" borderId="0" xfId="0" quotePrefix="1" applyNumberFormat="1" applyFont="1" applyFill="1"/>
    <xf numFmtId="0" fontId="22" fillId="8" borderId="0" xfId="0" applyFont="1" applyFill="1"/>
    <xf numFmtId="0" fontId="29" fillId="8" borderId="0" xfId="0" applyFont="1" applyFill="1"/>
    <xf numFmtId="0" fontId="29" fillId="0" borderId="0" xfId="0" applyFont="1"/>
    <xf numFmtId="0" fontId="22" fillId="0" borderId="0" xfId="0" applyFont="1"/>
    <xf numFmtId="0" fontId="30" fillId="8" borderId="0" xfId="0" applyFont="1" applyFill="1"/>
    <xf numFmtId="2" fontId="22" fillId="0" borderId="0" xfId="0" applyNumberFormat="1" applyFont="1"/>
    <xf numFmtId="0" fontId="30" fillId="0" borderId="0" xfId="0" applyFont="1"/>
    <xf numFmtId="0" fontId="31" fillId="8" borderId="0" xfId="0" applyFont="1" applyFill="1"/>
    <xf numFmtId="0" fontId="25" fillId="8" borderId="0" xfId="0" applyFont="1" applyFill="1"/>
    <xf numFmtId="0" fontId="25" fillId="0" borderId="0" xfId="0" applyFont="1"/>
    <xf numFmtId="2" fontId="25" fillId="0" borderId="0" xfId="0" applyNumberFormat="1" applyFont="1"/>
    <xf numFmtId="0" fontId="31" fillId="0" borderId="0" xfId="0" applyFont="1"/>
    <xf numFmtId="164" fontId="29" fillId="8" borderId="0" xfId="0" applyNumberFormat="1" applyFont="1" applyFill="1"/>
    <xf numFmtId="164" fontId="25" fillId="8" borderId="0" xfId="0" applyNumberFormat="1" applyFont="1" applyFill="1"/>
    <xf numFmtId="164" fontId="31" fillId="8" borderId="0" xfId="0" applyNumberFormat="1" applyFont="1" applyFill="1"/>
    <xf numFmtId="164" fontId="5" fillId="10" borderId="0" xfId="0" quotePrefix="1" applyNumberFormat="1" applyFont="1" applyFill="1"/>
    <xf numFmtId="164" fontId="6" fillId="0" borderId="0" xfId="0" quotePrefix="1" applyNumberFormat="1" applyFont="1"/>
    <xf numFmtId="1" fontId="29" fillId="8" borderId="0" xfId="0" applyNumberFormat="1" applyFont="1" applyFill="1"/>
    <xf numFmtId="1" fontId="31" fillId="8" borderId="0" xfId="0" applyNumberFormat="1" applyFont="1" applyFill="1"/>
    <xf numFmtId="1" fontId="9" fillId="8" borderId="0" xfId="0" applyNumberFormat="1" applyFont="1" applyFill="1"/>
    <xf numFmtId="1" fontId="6" fillId="8" borderId="0" xfId="0" applyNumberFormat="1" applyFont="1" applyFill="1"/>
    <xf numFmtId="164" fontId="30" fillId="8" borderId="0" xfId="0" applyNumberFormat="1" applyFont="1" applyFill="1"/>
    <xf numFmtId="164" fontId="9" fillId="8" borderId="0" xfId="0" applyNumberFormat="1" applyFont="1" applyFill="1"/>
    <xf numFmtId="1" fontId="30" fillId="8" borderId="0" xfId="0" applyNumberFormat="1" applyFont="1" applyFill="1"/>
    <xf numFmtId="1" fontId="6" fillId="0" borderId="0" xfId="0" quotePrefix="1" applyNumberFormat="1" applyFont="1"/>
    <xf numFmtId="164" fontId="22" fillId="8" borderId="0" xfId="0" applyNumberFormat="1" applyFont="1" applyFill="1"/>
    <xf numFmtId="1" fontId="22" fillId="8" borderId="0" xfId="0" applyNumberFormat="1" applyFont="1" applyFill="1"/>
    <xf numFmtId="1" fontId="8" fillId="10" borderId="0" xfId="0" quotePrefix="1" applyNumberFormat="1" applyFont="1" applyFill="1"/>
    <xf numFmtId="0" fontId="30" fillId="5" borderId="0" xfId="0" applyFont="1" applyFill="1"/>
    <xf numFmtId="164" fontId="30" fillId="5" borderId="0" xfId="0" applyNumberFormat="1" applyFont="1" applyFill="1"/>
    <xf numFmtId="1" fontId="30" fillId="5" borderId="0" xfId="0" applyNumberFormat="1" applyFont="1" applyFill="1"/>
    <xf numFmtId="164" fontId="8" fillId="8" borderId="0" xfId="0" quotePrefix="1" applyNumberFormat="1" applyFont="1" applyFill="1"/>
    <xf numFmtId="164" fontId="8" fillId="10" borderId="0" xfId="0" quotePrefix="1" applyNumberFormat="1" applyFont="1" applyFill="1"/>
    <xf numFmtId="1" fontId="8" fillId="6" borderId="0" xfId="0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29" fillId="8" borderId="0" xfId="2" applyFont="1" applyFill="1"/>
    <xf numFmtId="0" fontId="21" fillId="8" borderId="0" xfId="2" applyFont="1" applyFill="1"/>
    <xf numFmtId="164" fontId="29" fillId="8" borderId="0" xfId="2" applyNumberFormat="1" applyFont="1" applyFill="1"/>
    <xf numFmtId="1" fontId="29" fillId="8" borderId="0" xfId="2" applyNumberFormat="1" applyFont="1" applyFill="1"/>
    <xf numFmtId="0" fontId="29" fillId="0" borderId="0" xfId="2" applyFont="1"/>
    <xf numFmtId="0" fontId="30" fillId="8" borderId="0" xfId="2" applyFont="1" applyFill="1"/>
    <xf numFmtId="0" fontId="22" fillId="8" borderId="0" xfId="2" applyFont="1" applyFill="1"/>
    <xf numFmtId="164" fontId="30" fillId="8" borderId="0" xfId="2" applyNumberFormat="1" applyFont="1" applyFill="1"/>
    <xf numFmtId="1" fontId="30" fillId="8" borderId="0" xfId="2" applyNumberFormat="1" applyFont="1" applyFill="1"/>
    <xf numFmtId="2" fontId="22" fillId="0" borderId="0" xfId="2" applyNumberFormat="1" applyFont="1"/>
    <xf numFmtId="0" fontId="30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5" fillId="0" borderId="0" xfId="2" applyFont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1" applyFont="1"/>
    <xf numFmtId="164" fontId="2" fillId="0" borderId="0" xfId="2" applyNumberFormat="1" applyFont="1"/>
    <xf numFmtId="0" fontId="6" fillId="0" borderId="0" xfId="2" quotePrefix="1"/>
    <xf numFmtId="0" fontId="6" fillId="10" borderId="0" xfId="2" quotePrefix="1" applyFill="1"/>
    <xf numFmtId="164" fontId="7" fillId="2" borderId="0" xfId="0" applyNumberFormat="1" applyFont="1" applyFill="1" applyAlignment="1">
      <alignment horizontal="center"/>
    </xf>
    <xf numFmtId="0" fontId="0" fillId="15" borderId="0" xfId="0" applyFill="1"/>
    <xf numFmtId="1" fontId="0" fillId="15" borderId="0" xfId="0" applyNumberFormat="1" applyFill="1"/>
    <xf numFmtId="164" fontId="0" fillId="15" borderId="0" xfId="0" applyNumberFormat="1" applyFill="1"/>
    <xf numFmtId="164" fontId="5" fillId="15" borderId="0" xfId="0" applyNumberFormat="1" applyFont="1" applyFill="1"/>
    <xf numFmtId="2" fontId="0" fillId="15" borderId="0" xfId="0" applyNumberFormat="1" applyFill="1"/>
    <xf numFmtId="2" fontId="5" fillId="15" borderId="0" xfId="0" applyNumberFormat="1" applyFont="1" applyFill="1"/>
    <xf numFmtId="0" fontId="32" fillId="5" borderId="0" xfId="0" applyFont="1" applyFill="1"/>
    <xf numFmtId="0" fontId="32" fillId="0" borderId="0" xfId="0" applyFont="1"/>
    <xf numFmtId="0" fontId="5" fillId="6" borderId="0" xfId="0" applyFont="1" applyFill="1" applyAlignment="1">
      <alignment horizontal="center"/>
    </xf>
    <xf numFmtId="0" fontId="5" fillId="6" borderId="0" xfId="0" quotePrefix="1" applyFont="1" applyFill="1"/>
    <xf numFmtId="0" fontId="5" fillId="16" borderId="0" xfId="0" applyFont="1" applyFill="1" applyAlignment="1">
      <alignment horizontal="center"/>
    </xf>
    <xf numFmtId="0" fontId="5" fillId="16" borderId="0" xfId="0" applyFont="1" applyFill="1"/>
    <xf numFmtId="0" fontId="14" fillId="8" borderId="0" xfId="2" applyFont="1" applyFill="1"/>
    <xf numFmtId="0" fontId="9" fillId="0" borderId="0" xfId="2" applyFont="1"/>
    <xf numFmtId="164" fontId="36" fillId="8" borderId="0" xfId="2" applyNumberFormat="1" applyFont="1" applyFill="1"/>
    <xf numFmtId="0" fontId="36" fillId="8" borderId="0" xfId="2" applyFont="1" applyFill="1"/>
    <xf numFmtId="164" fontId="9" fillId="0" borderId="0" xfId="2" applyNumberFormat="1" applyFont="1"/>
    <xf numFmtId="0" fontId="12" fillId="8" borderId="0" xfId="2" applyFont="1" applyFill="1"/>
    <xf numFmtId="164" fontId="5" fillId="10" borderId="0" xfId="2" applyNumberFormat="1" applyFont="1" applyFill="1"/>
    <xf numFmtId="164" fontId="5" fillId="0" borderId="0" xfId="2" applyNumberFormat="1" applyFont="1"/>
    <xf numFmtId="1" fontId="14" fillId="3" borderId="0" xfId="0" applyNumberFormat="1" applyFont="1" applyFill="1"/>
    <xf numFmtId="1" fontId="9" fillId="3" borderId="0" xfId="0" applyNumberFormat="1" applyFont="1" applyFill="1"/>
    <xf numFmtId="1" fontId="8" fillId="3" borderId="0" xfId="0" applyNumberFormat="1" applyFont="1" applyFill="1"/>
    <xf numFmtId="1" fontId="0" fillId="3" borderId="0" xfId="0" applyNumberFormat="1" applyFill="1"/>
    <xf numFmtId="1" fontId="15" fillId="0" borderId="0" xfId="6" applyNumberFormat="1"/>
    <xf numFmtId="1" fontId="16" fillId="0" borderId="0" xfId="8" applyNumberFormat="1"/>
    <xf numFmtId="0" fontId="9" fillId="8" borderId="0" xfId="2" applyFont="1" applyFill="1"/>
    <xf numFmtId="1" fontId="6" fillId="10" borderId="0" xfId="0" quotePrefix="1" applyNumberFormat="1" applyFont="1" applyFill="1"/>
    <xf numFmtId="0" fontId="6" fillId="5" borderId="0" xfId="0" applyFont="1" applyFill="1"/>
    <xf numFmtId="0" fontId="5" fillId="5" borderId="0" xfId="10" applyFont="1" applyFill="1"/>
    <xf numFmtId="0" fontId="5" fillId="5" borderId="0" xfId="10" quotePrefix="1" applyFont="1" applyFill="1"/>
    <xf numFmtId="1" fontId="5" fillId="5" borderId="0" xfId="10" applyNumberFormat="1" applyFont="1" applyFill="1"/>
    <xf numFmtId="164" fontId="5" fillId="5" borderId="0" xfId="10" applyNumberFormat="1" applyFont="1" applyFill="1"/>
    <xf numFmtId="164" fontId="5" fillId="5" borderId="0" xfId="10" quotePrefix="1" applyNumberFormat="1" applyFont="1" applyFill="1"/>
    <xf numFmtId="2" fontId="5" fillId="17" borderId="0" xfId="0" applyNumberFormat="1" applyFont="1" applyFill="1"/>
    <xf numFmtId="164" fontId="5" fillId="17" borderId="0" xfId="0" applyNumberFormat="1" applyFont="1" applyFill="1"/>
    <xf numFmtId="1" fontId="5" fillId="18" borderId="0" xfId="0" applyNumberFormat="1" applyFont="1" applyFill="1"/>
    <xf numFmtId="1" fontId="7" fillId="9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2" fontId="5" fillId="18" borderId="0" xfId="0" applyNumberFormat="1" applyFont="1" applyFill="1"/>
    <xf numFmtId="164" fontId="5" fillId="8" borderId="0" xfId="10" quotePrefix="1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0" fontId="6" fillId="3" borderId="0" xfId="0" applyFont="1" applyFill="1"/>
    <xf numFmtId="0" fontId="6" fillId="0" borderId="0" xfId="0" quotePrefix="1" applyFont="1"/>
    <xf numFmtId="1" fontId="20" fillId="8" borderId="0" xfId="0" applyNumberFormat="1" applyFont="1" applyFill="1"/>
    <xf numFmtId="164" fontId="5" fillId="18" borderId="0" xfId="0" applyNumberFormat="1" applyFont="1" applyFill="1"/>
    <xf numFmtId="0" fontId="6" fillId="16" borderId="0" xfId="2" applyFill="1"/>
    <xf numFmtId="1" fontId="6" fillId="5" borderId="0" xfId="0" applyNumberFormat="1" applyFont="1" applyFill="1"/>
    <xf numFmtId="164" fontId="5" fillId="17" borderId="0" xfId="2" applyNumberFormat="1" applyFont="1" applyFill="1"/>
    <xf numFmtId="0" fontId="6" fillId="12" borderId="0" xfId="2" applyFill="1"/>
    <xf numFmtId="164" fontId="6" fillId="12" borderId="0" xfId="2" applyNumberFormat="1" applyFill="1"/>
    <xf numFmtId="1" fontId="6" fillId="12" borderId="0" xfId="2" applyNumberFormat="1" applyFill="1"/>
    <xf numFmtId="164" fontId="24" fillId="5" borderId="0" xfId="0" applyNumberFormat="1" applyFont="1" applyFill="1"/>
    <xf numFmtId="0" fontId="7" fillId="11" borderId="0" xfId="0" applyFont="1" applyFill="1"/>
    <xf numFmtId="1" fontId="8" fillId="0" borderId="0" xfId="0" quotePrefix="1" applyNumberFormat="1" applyFont="1"/>
    <xf numFmtId="164" fontId="8" fillId="0" borderId="0" xfId="0" quotePrefix="1" applyNumberFormat="1" applyFont="1"/>
    <xf numFmtId="2" fontId="8" fillId="0" borderId="0" xfId="0" quotePrefix="1" applyNumberFormat="1" applyFont="1"/>
    <xf numFmtId="164" fontId="5" fillId="19" borderId="0" xfId="0" applyNumberFormat="1" applyFont="1" applyFill="1"/>
    <xf numFmtId="2" fontId="5" fillId="19" borderId="0" xfId="0" applyNumberFormat="1" applyFont="1" applyFill="1"/>
    <xf numFmtId="164" fontId="8" fillId="5" borderId="0" xfId="0" applyNumberFormat="1" applyFont="1" applyFill="1"/>
    <xf numFmtId="1" fontId="7" fillId="0" borderId="0" xfId="0" applyNumberFormat="1" applyFont="1"/>
    <xf numFmtId="1" fontId="21" fillId="5" borderId="0" xfId="0" applyNumberFormat="1" applyFont="1" applyFill="1"/>
    <xf numFmtId="1" fontId="14" fillId="5" borderId="0" xfId="0" applyNumberFormat="1" applyFont="1" applyFill="1"/>
    <xf numFmtId="3" fontId="8" fillId="4" borderId="0" xfId="0" applyNumberFormat="1" applyFont="1" applyFill="1"/>
    <xf numFmtId="3" fontId="5" fillId="0" borderId="0" xfId="0" applyNumberFormat="1" applyFont="1"/>
    <xf numFmtId="3" fontId="5" fillId="6" borderId="0" xfId="0" applyNumberFormat="1" applyFont="1" applyFill="1"/>
    <xf numFmtId="2" fontId="0" fillId="17" borderId="0" xfId="0" applyNumberFormat="1" applyFill="1"/>
    <xf numFmtId="0" fontId="6" fillId="20" borderId="0" xfId="2" applyFill="1"/>
    <xf numFmtId="0" fontId="17" fillId="8" borderId="0" xfId="2" applyFont="1" applyFill="1"/>
    <xf numFmtId="3" fontId="14" fillId="3" borderId="0" xfId="0" applyNumberFormat="1" applyFont="1" applyFill="1"/>
    <xf numFmtId="3" fontId="0" fillId="5" borderId="0" xfId="0" applyNumberFormat="1" applyFill="1"/>
    <xf numFmtId="3" fontId="0" fillId="3" borderId="0" xfId="0" applyNumberFormat="1" applyFill="1"/>
    <xf numFmtId="3" fontId="8" fillId="3" borderId="0" xfId="0" applyNumberFormat="1" applyFont="1" applyFill="1"/>
    <xf numFmtId="3" fontId="8" fillId="3" borderId="0" xfId="0" quotePrefix="1" applyNumberFormat="1" applyFont="1" applyFill="1"/>
    <xf numFmtId="3" fontId="8" fillId="6" borderId="0" xfId="0" applyNumberFormat="1" applyFont="1" applyFill="1" applyAlignment="1">
      <alignment horizontal="center"/>
    </xf>
    <xf numFmtId="3" fontId="0" fillId="0" borderId="0" xfId="0" applyNumberFormat="1"/>
    <xf numFmtId="3" fontId="15" fillId="0" borderId="0" xfId="6" applyNumberFormat="1"/>
    <xf numFmtId="3" fontId="16" fillId="0" borderId="0" xfId="8" applyNumberFormat="1"/>
    <xf numFmtId="3" fontId="0" fillId="8" borderId="0" xfId="0" applyNumberFormat="1" applyFill="1"/>
    <xf numFmtId="3" fontId="21" fillId="8" borderId="0" xfId="0" applyNumberFormat="1" applyFont="1" applyFill="1"/>
    <xf numFmtId="3" fontId="5" fillId="5" borderId="0" xfId="0" applyNumberFormat="1" applyFont="1" applyFill="1"/>
    <xf numFmtId="3" fontId="5" fillId="5" borderId="0" xfId="10" applyNumberFormat="1" applyFont="1" applyFill="1"/>
    <xf numFmtId="3" fontId="5" fillId="9" borderId="0" xfId="0" applyNumberFormat="1" applyFont="1" applyFill="1"/>
    <xf numFmtId="3" fontId="6" fillId="0" borderId="0" xfId="0" applyNumberFormat="1" applyFont="1"/>
    <xf numFmtId="3" fontId="6" fillId="9" borderId="0" xfId="0" applyNumberFormat="1" applyFont="1" applyFill="1"/>
    <xf numFmtId="3" fontId="27" fillId="5" borderId="0" xfId="0" applyNumberFormat="1" applyFont="1" applyFill="1"/>
    <xf numFmtId="3" fontId="9" fillId="3" borderId="0" xfId="0" applyNumberFormat="1" applyFont="1" applyFill="1"/>
    <xf numFmtId="3" fontId="29" fillId="8" borderId="0" xfId="0" applyNumberFormat="1" applyFont="1" applyFill="1"/>
    <xf numFmtId="3" fontId="22" fillId="8" borderId="0" xfId="0" applyNumberFormat="1" applyFont="1" applyFill="1"/>
    <xf numFmtId="3" fontId="5" fillId="8" borderId="0" xfId="0" applyNumberFormat="1" applyFont="1" applyFill="1"/>
    <xf numFmtId="3" fontId="5" fillId="8" borderId="0" xfId="10" applyNumberFormat="1" applyFont="1" applyFill="1"/>
    <xf numFmtId="3" fontId="5" fillId="10" borderId="0" xfId="0" applyNumberFormat="1" applyFont="1" applyFill="1"/>
    <xf numFmtId="3" fontId="0" fillId="10" borderId="0" xfId="0" applyNumberFormat="1" applyFill="1"/>
    <xf numFmtId="0" fontId="5" fillId="12" borderId="0" xfId="2" applyFont="1" applyFill="1"/>
    <xf numFmtId="0" fontId="9" fillId="12" borderId="0" xfId="2" applyFont="1" applyFill="1"/>
    <xf numFmtId="164" fontId="6" fillId="20" borderId="0" xfId="2" applyNumberFormat="1" applyFill="1"/>
    <xf numFmtId="1" fontId="6" fillId="20" borderId="0" xfId="2" applyNumberFormat="1" applyFill="1"/>
    <xf numFmtId="1" fontId="5" fillId="20" borderId="0" xfId="2" applyNumberFormat="1" applyFont="1" applyFill="1"/>
    <xf numFmtId="164" fontId="5" fillId="20" borderId="0" xfId="2" applyNumberFormat="1" applyFont="1" applyFill="1"/>
    <xf numFmtId="164" fontId="36" fillId="20" borderId="0" xfId="2" applyNumberFormat="1" applyFont="1" applyFill="1"/>
    <xf numFmtId="0" fontId="36" fillId="20" borderId="0" xfId="2" applyFont="1" applyFill="1"/>
    <xf numFmtId="0" fontId="5" fillId="20" borderId="0" xfId="2" applyFont="1" applyFill="1"/>
    <xf numFmtId="0" fontId="5" fillId="20" borderId="0" xfId="10" applyFont="1" applyFill="1"/>
    <xf numFmtId="164" fontId="5" fillId="20" borderId="0" xfId="10" applyNumberFormat="1" applyFont="1" applyFill="1"/>
    <xf numFmtId="1" fontId="5" fillId="20" borderId="0" xfId="10" applyNumberFormat="1" applyFont="1" applyFill="1"/>
    <xf numFmtId="3" fontId="5" fillId="6" borderId="0" xfId="2" applyNumberFormat="1" applyFont="1" applyFill="1"/>
    <xf numFmtId="3" fontId="6" fillId="0" borderId="0" xfId="2" applyNumberFormat="1"/>
    <xf numFmtId="3" fontId="9" fillId="0" borderId="0" xfId="2" applyNumberFormat="1" applyFont="1"/>
    <xf numFmtId="3" fontId="5" fillId="8" borderId="0" xfId="0" quotePrefix="1" applyNumberFormat="1" applyFont="1" applyFill="1"/>
    <xf numFmtId="3" fontId="2" fillId="0" borderId="0" xfId="3" applyNumberFormat="1"/>
    <xf numFmtId="3" fontId="2" fillId="0" borderId="0" xfId="7" applyNumberFormat="1"/>
    <xf numFmtId="3" fontId="6" fillId="10" borderId="0" xfId="0" applyNumberFormat="1" applyFont="1" applyFill="1"/>
    <xf numFmtId="3" fontId="0" fillId="15" borderId="0" xfId="0" applyNumberFormat="1" applyFill="1"/>
    <xf numFmtId="3" fontId="30" fillId="8" borderId="0" xfId="0" applyNumberFormat="1" applyFont="1" applyFill="1"/>
    <xf numFmtId="3" fontId="6" fillId="8" borderId="0" xfId="0" applyNumberFormat="1" applyFont="1" applyFill="1"/>
    <xf numFmtId="3" fontId="22" fillId="0" borderId="0" xfId="0" applyNumberFormat="1" applyFont="1"/>
    <xf numFmtId="3" fontId="6" fillId="8" borderId="0" xfId="2" applyNumberFormat="1" applyFill="1"/>
    <xf numFmtId="3" fontId="29" fillId="8" borderId="0" xfId="2" applyNumberFormat="1" applyFont="1" applyFill="1"/>
    <xf numFmtId="3" fontId="22" fillId="0" borderId="0" xfId="2" applyNumberFormat="1" applyFont="1"/>
    <xf numFmtId="3" fontId="5" fillId="8" borderId="0" xfId="2" applyNumberFormat="1" applyFont="1" applyFill="1"/>
    <xf numFmtId="3" fontId="6" fillId="10" borderId="0" xfId="2" applyNumberFormat="1" applyFill="1"/>
    <xf numFmtId="3" fontId="6" fillId="20" borderId="0" xfId="2" applyNumberFormat="1" applyFill="1"/>
    <xf numFmtId="3" fontId="5" fillId="20" borderId="0" xfId="2" applyNumberFormat="1" applyFont="1" applyFill="1"/>
    <xf numFmtId="3" fontId="5" fillId="20" borderId="0" xfId="10" applyNumberFormat="1" applyFont="1" applyFill="1"/>
    <xf numFmtId="3" fontId="20" fillId="8" borderId="0" xfId="0" applyNumberFormat="1" applyFont="1" applyFill="1"/>
    <xf numFmtId="3" fontId="5" fillId="12" borderId="0" xfId="0" applyNumberFormat="1" applyFont="1" applyFill="1"/>
    <xf numFmtId="3" fontId="7" fillId="0" borderId="0" xfId="0" applyNumberFormat="1" applyFont="1"/>
    <xf numFmtId="3" fontId="7" fillId="0" borderId="0" xfId="3" applyNumberFormat="1" applyFont="1"/>
    <xf numFmtId="3" fontId="7" fillId="0" borderId="0" xfId="7" applyNumberFormat="1" applyFont="1"/>
    <xf numFmtId="3" fontId="20" fillId="0" borderId="0" xfId="0" applyNumberFormat="1" applyFont="1"/>
    <xf numFmtId="3" fontId="0" fillId="12" borderId="0" xfId="0" applyNumberFormat="1" applyFill="1"/>
    <xf numFmtId="3" fontId="10" fillId="0" borderId="0" xfId="0" applyNumberFormat="1" applyFont="1"/>
    <xf numFmtId="3" fontId="19" fillId="3" borderId="0" xfId="0" quotePrefix="1" applyNumberFormat="1" applyFont="1" applyFill="1"/>
    <xf numFmtId="3" fontId="19" fillId="3" borderId="0" xfId="0" applyNumberFormat="1" applyFont="1" applyFill="1"/>
    <xf numFmtId="3" fontId="22" fillId="8" borderId="0" xfId="2" applyNumberFormat="1" applyFont="1" applyFill="1"/>
    <xf numFmtId="3" fontId="5" fillId="0" borderId="0" xfId="2" applyNumberFormat="1" applyFont="1"/>
    <xf numFmtId="3" fontId="6" fillId="12" borderId="0" xfId="2" applyNumberFormat="1" applyFill="1"/>
    <xf numFmtId="3" fontId="2" fillId="0" borderId="0" xfId="2" applyNumberFormat="1" applyFont="1"/>
    <xf numFmtId="1" fontId="21" fillId="8" borderId="0" xfId="2" applyNumberFormat="1" applyFont="1" applyFill="1"/>
    <xf numFmtId="3" fontId="23" fillId="5" borderId="0" xfId="0" applyNumberFormat="1" applyFont="1" applyFill="1"/>
    <xf numFmtId="3" fontId="22" fillId="5" borderId="0" xfId="0" applyNumberFormat="1" applyFont="1" applyFill="1"/>
    <xf numFmtId="3" fontId="5" fillId="11" borderId="0" xfId="0" applyNumberFormat="1" applyFont="1" applyFill="1"/>
    <xf numFmtId="3" fontId="0" fillId="6" borderId="0" xfId="0" applyNumberFormat="1" applyFill="1"/>
    <xf numFmtId="3" fontId="30" fillId="5" borderId="0" xfId="0" applyNumberFormat="1" applyFont="1" applyFill="1"/>
    <xf numFmtId="3" fontId="25" fillId="0" borderId="0" xfId="0" applyNumberFormat="1" applyFont="1"/>
    <xf numFmtId="3" fontId="5" fillId="5" borderId="0" xfId="0" quotePrefix="1" applyNumberFormat="1" applyFont="1" applyFill="1"/>
    <xf numFmtId="3" fontId="7" fillId="6" borderId="0" xfId="0" applyNumberFormat="1" applyFont="1" applyFill="1"/>
    <xf numFmtId="2" fontId="6" fillId="12" borderId="0" xfId="2" applyNumberFormat="1" applyFill="1"/>
    <xf numFmtId="164" fontId="5" fillId="12" borderId="0" xfId="2" applyNumberFormat="1" applyFont="1" applyFill="1"/>
    <xf numFmtId="164" fontId="2" fillId="5" borderId="0" xfId="0" applyNumberFormat="1" applyFont="1" applyFill="1"/>
    <xf numFmtId="164" fontId="7" fillId="5" borderId="0" xfId="0" applyNumberFormat="1" applyFont="1" applyFill="1"/>
    <xf numFmtId="0" fontId="19" fillId="5" borderId="0" xfId="0" quotePrefix="1" applyFont="1" applyFill="1"/>
    <xf numFmtId="164" fontId="8" fillId="6" borderId="0" xfId="0" applyNumberFormat="1" applyFont="1" applyFill="1"/>
    <xf numFmtId="2" fontId="7" fillId="6" borderId="0" xfId="0" applyNumberFormat="1" applyFont="1" applyFill="1"/>
    <xf numFmtId="0" fontId="2" fillId="5" borderId="0" xfId="0" applyFont="1" applyFill="1"/>
    <xf numFmtId="0" fontId="39" fillId="5" borderId="0" xfId="0" applyFont="1" applyFill="1"/>
    <xf numFmtId="0" fontId="40" fillId="5" borderId="0" xfId="0" applyFont="1" applyFill="1"/>
    <xf numFmtId="0" fontId="7" fillId="5" borderId="0" xfId="0" applyFont="1" applyFill="1"/>
    <xf numFmtId="0" fontId="2" fillId="6" borderId="0" xfId="0" applyFont="1" applyFill="1"/>
    <xf numFmtId="1" fontId="7" fillId="5" borderId="0" xfId="0" applyNumberFormat="1" applyFont="1" applyFill="1"/>
    <xf numFmtId="1" fontId="2" fillId="5" borderId="0" xfId="0" applyNumberFormat="1" applyFont="1" applyFill="1"/>
    <xf numFmtId="164" fontId="7" fillId="6" borderId="0" xfId="0" applyNumberFormat="1" applyFont="1" applyFill="1"/>
    <xf numFmtId="1" fontId="7" fillId="18" borderId="0" xfId="0" applyNumberFormat="1" applyFont="1" applyFill="1"/>
    <xf numFmtId="164" fontId="39" fillId="5" borderId="0" xfId="0" applyNumberFormat="1" applyFont="1" applyFill="1"/>
    <xf numFmtId="164" fontId="7" fillId="5" borderId="0" xfId="0" quotePrefix="1" applyNumberFormat="1" applyFont="1" applyFill="1"/>
    <xf numFmtId="164" fontId="2" fillId="0" borderId="0" xfId="0" quotePrefix="1" applyNumberFormat="1" applyFont="1"/>
    <xf numFmtId="164" fontId="2" fillId="0" borderId="0" xfId="0" applyNumberFormat="1" applyFont="1"/>
    <xf numFmtId="164" fontId="7" fillId="10" borderId="0" xfId="0" applyNumberFormat="1" applyFont="1" applyFill="1"/>
    <xf numFmtId="0" fontId="7" fillId="5" borderId="0" xfId="0" quotePrefix="1" applyFont="1" applyFill="1"/>
    <xf numFmtId="1" fontId="7" fillId="6" borderId="0" xfId="0" applyNumberFormat="1" applyFont="1" applyFill="1"/>
    <xf numFmtId="2" fontId="7" fillId="10" borderId="0" xfId="0" applyNumberFormat="1" applyFont="1" applyFill="1"/>
    <xf numFmtId="2" fontId="2" fillId="0" borderId="0" xfId="0" applyNumberFormat="1" applyFont="1"/>
    <xf numFmtId="1" fontId="2" fillId="0" borderId="0" xfId="0" applyNumberFormat="1" applyFont="1"/>
    <xf numFmtId="164" fontId="40" fillId="5" borderId="0" xfId="0" applyNumberFormat="1" applyFont="1" applyFill="1"/>
    <xf numFmtId="164" fontId="19" fillId="5" borderId="0" xfId="0" quotePrefix="1" applyNumberFormat="1" applyFont="1" applyFill="1"/>
    <xf numFmtId="0" fontId="2" fillId="8" borderId="0" xfId="0" applyFont="1" applyFill="1"/>
    <xf numFmtId="0" fontId="39" fillId="8" borderId="0" xfId="0" applyFont="1" applyFill="1"/>
    <xf numFmtId="0" fontId="7" fillId="5" borderId="0" xfId="10" quotePrefix="1" applyFont="1" applyFill="1"/>
    <xf numFmtId="2" fontId="2" fillId="9" borderId="0" xfId="0" applyNumberFormat="1" applyFont="1" applyFill="1"/>
    <xf numFmtId="0" fontId="19" fillId="5" borderId="0" xfId="10" quotePrefix="1" applyFont="1" applyFill="1"/>
    <xf numFmtId="0" fontId="19" fillId="5" borderId="0" xfId="0" applyFont="1" applyFill="1"/>
    <xf numFmtId="0" fontId="40" fillId="8" borderId="0" xfId="0" applyFont="1" applyFill="1"/>
    <xf numFmtId="3" fontId="8" fillId="0" borderId="0" xfId="0" applyNumberFormat="1" applyFont="1"/>
    <xf numFmtId="1" fontId="40" fillId="8" borderId="0" xfId="0" applyNumberFormat="1" applyFont="1" applyFill="1"/>
    <xf numFmtId="164" fontId="7" fillId="5" borderId="0" xfId="10" quotePrefix="1" applyNumberFormat="1" applyFont="1" applyFill="1"/>
    <xf numFmtId="164" fontId="2" fillId="9" borderId="0" xfId="0" applyNumberFormat="1" applyFont="1" applyFill="1"/>
    <xf numFmtId="164" fontId="2" fillId="8" borderId="0" xfId="0" applyNumberFormat="1" applyFont="1" applyFill="1"/>
    <xf numFmtId="164" fontId="7" fillId="8" borderId="0" xfId="0" applyNumberFormat="1" applyFont="1" applyFill="1"/>
    <xf numFmtId="0" fontId="7" fillId="8" borderId="0" xfId="0" applyFont="1" applyFill="1"/>
    <xf numFmtId="1" fontId="2" fillId="8" borderId="0" xfId="0" applyNumberFormat="1" applyFont="1" applyFill="1"/>
    <xf numFmtId="0" fontId="7" fillId="0" borderId="0" xfId="10" applyFont="1"/>
    <xf numFmtId="1" fontId="7" fillId="8" borderId="0" xfId="0" applyNumberFormat="1" applyFont="1" applyFill="1"/>
    <xf numFmtId="1" fontId="7" fillId="8" borderId="0" xfId="0" quotePrefix="1" applyNumberFormat="1" applyFont="1" applyFill="1"/>
    <xf numFmtId="1" fontId="7" fillId="8" borderId="0" xfId="10" quotePrefix="1" applyNumberFormat="1" applyFont="1" applyFill="1"/>
    <xf numFmtId="3" fontId="2" fillId="8" borderId="0" xfId="0" applyNumberFormat="1" applyFont="1" applyFill="1"/>
    <xf numFmtId="3" fontId="39" fillId="8" borderId="0" xfId="0" applyNumberFormat="1" applyFont="1" applyFill="1"/>
    <xf numFmtId="3" fontId="7" fillId="8" borderId="0" xfId="0" applyNumberFormat="1" applyFont="1" applyFill="1"/>
    <xf numFmtId="3" fontId="7" fillId="8" borderId="0" xfId="0" quotePrefix="1" applyNumberFormat="1" applyFont="1" applyFill="1"/>
    <xf numFmtId="3" fontId="7" fillId="8" borderId="0" xfId="10" quotePrefix="1" applyNumberFormat="1" applyFont="1" applyFill="1"/>
    <xf numFmtId="3" fontId="7" fillId="10" borderId="0" xfId="0" applyNumberFormat="1" applyFont="1" applyFill="1"/>
    <xf numFmtId="3" fontId="7" fillId="15" borderId="0" xfId="0" applyNumberFormat="1" applyFont="1" applyFill="1"/>
    <xf numFmtId="3" fontId="2" fillId="0" borderId="0" xfId="0" applyNumberFormat="1" applyFont="1"/>
    <xf numFmtId="2" fontId="7" fillId="15" borderId="0" xfId="0" applyNumberFormat="1" applyFont="1" applyFill="1"/>
    <xf numFmtId="164" fontId="7" fillId="8" borderId="0" xfId="10" applyNumberFormat="1" applyFont="1" applyFill="1"/>
    <xf numFmtId="0" fontId="7" fillId="8" borderId="0" xfId="10" applyFont="1" applyFill="1"/>
    <xf numFmtId="164" fontId="7" fillId="18" borderId="0" xfId="0" applyNumberFormat="1" applyFont="1" applyFill="1"/>
    <xf numFmtId="2" fontId="7" fillId="18" borderId="0" xfId="0" applyNumberFormat="1" applyFont="1" applyFill="1"/>
    <xf numFmtId="164" fontId="2" fillId="10" borderId="0" xfId="0" applyNumberFormat="1" applyFont="1" applyFill="1"/>
    <xf numFmtId="2" fontId="2" fillId="10" borderId="0" xfId="0" applyNumberFormat="1" applyFont="1" applyFill="1"/>
    <xf numFmtId="1" fontId="2" fillId="10" borderId="0" xfId="0" applyNumberFormat="1" applyFont="1" applyFill="1"/>
    <xf numFmtId="164" fontId="2" fillId="15" borderId="0" xfId="0" applyNumberFormat="1" applyFont="1" applyFill="1"/>
    <xf numFmtId="2" fontId="2" fillId="15" borderId="0" xfId="0" applyNumberFormat="1" applyFont="1" applyFill="1"/>
    <xf numFmtId="1" fontId="2" fillId="15" borderId="0" xfId="0" applyNumberFormat="1" applyFont="1" applyFill="1"/>
    <xf numFmtId="0" fontId="2" fillId="10" borderId="0" xfId="0" applyFont="1" applyFill="1"/>
    <xf numFmtId="0" fontId="2" fillId="15" borderId="0" xfId="0" applyFont="1" applyFill="1"/>
    <xf numFmtId="0" fontId="7" fillId="8" borderId="0" xfId="0" quotePrefix="1" applyFont="1" applyFill="1"/>
    <xf numFmtId="0" fontId="7" fillId="8" borderId="0" xfId="10" quotePrefix="1" applyFont="1" applyFill="1"/>
    <xf numFmtId="0" fontId="7" fillId="15" borderId="0" xfId="0" applyFont="1" applyFill="1"/>
    <xf numFmtId="1" fontId="39" fillId="8" borderId="0" xfId="0" applyNumberFormat="1" applyFont="1" applyFill="1"/>
    <xf numFmtId="1" fontId="2" fillId="0" borderId="0" xfId="0" quotePrefix="1" applyNumberFormat="1" applyFont="1"/>
    <xf numFmtId="164" fontId="7" fillId="0" borderId="0" xfId="0" quotePrefix="1" applyNumberFormat="1" applyFont="1"/>
    <xf numFmtId="2" fontId="7" fillId="0" borderId="0" xfId="0" quotePrefix="1" applyNumberFormat="1" applyFont="1"/>
    <xf numFmtId="164" fontId="40" fillId="8" borderId="0" xfId="0" applyNumberFormat="1" applyFont="1" applyFill="1"/>
    <xf numFmtId="164" fontId="7" fillId="8" borderId="0" xfId="0" quotePrefix="1" applyNumberFormat="1" applyFont="1" applyFill="1"/>
    <xf numFmtId="1" fontId="7" fillId="8" borderId="0" xfId="10" applyNumberFormat="1" applyFont="1" applyFill="1"/>
    <xf numFmtId="2" fontId="2" fillId="8" borderId="0" xfId="0" applyNumberFormat="1" applyFont="1" applyFill="1"/>
    <xf numFmtId="2" fontId="40" fillId="8" borderId="0" xfId="0" applyNumberFormat="1" applyFont="1" applyFill="1"/>
    <xf numFmtId="164" fontId="2" fillId="10" borderId="0" xfId="0" quotePrefix="1" applyNumberFormat="1" applyFont="1" applyFill="1"/>
    <xf numFmtId="0" fontId="2" fillId="12" borderId="0" xfId="0" applyFont="1" applyFill="1"/>
    <xf numFmtId="3" fontId="2" fillId="10" borderId="0" xfId="0" applyNumberFormat="1" applyFont="1" applyFill="1"/>
    <xf numFmtId="164" fontId="2" fillId="12" borderId="0" xfId="0" applyNumberFormat="1" applyFont="1" applyFill="1"/>
    <xf numFmtId="2" fontId="6" fillId="8" borderId="0" xfId="2" applyNumberFormat="1" applyFill="1"/>
    <xf numFmtId="2" fontId="29" fillId="8" borderId="0" xfId="2" applyNumberFormat="1" applyFont="1" applyFill="1"/>
    <xf numFmtId="2" fontId="30" fillId="8" borderId="0" xfId="2" applyNumberFormat="1" applyFont="1" applyFill="1"/>
    <xf numFmtId="2" fontId="5" fillId="8" borderId="0" xfId="2" applyNumberFormat="1" applyFont="1" applyFill="1"/>
    <xf numFmtId="2" fontId="5" fillId="8" borderId="0" xfId="10" applyNumberFormat="1" applyFont="1" applyFill="1"/>
    <xf numFmtId="2" fontId="5" fillId="6" borderId="0" xfId="2" applyNumberFormat="1" applyFont="1" applyFill="1"/>
    <xf numFmtId="164" fontId="7" fillId="8" borderId="0" xfId="2" applyNumberFormat="1" applyFont="1" applyFill="1"/>
    <xf numFmtId="0" fontId="7" fillId="8" borderId="0" xfId="2" applyFont="1" applyFill="1"/>
    <xf numFmtId="0" fontId="39" fillId="8" borderId="0" xfId="2" applyFont="1" applyFill="1"/>
    <xf numFmtId="164" fontId="7" fillId="0" borderId="0" xfId="2" applyNumberFormat="1" applyFont="1"/>
    <xf numFmtId="2" fontId="7" fillId="0" borderId="0" xfId="2" applyNumberFormat="1" applyFont="1"/>
    <xf numFmtId="0" fontId="7" fillId="12" borderId="0" xfId="2" applyFont="1" applyFill="1"/>
    <xf numFmtId="3" fontId="7" fillId="0" borderId="0" xfId="2" applyNumberFormat="1" applyFont="1"/>
    <xf numFmtId="3" fontId="7" fillId="7" borderId="0" xfId="0" applyNumberFormat="1" applyFont="1" applyFill="1"/>
    <xf numFmtId="164" fontId="41" fillId="5" borderId="0" xfId="0" applyNumberFormat="1" applyFont="1" applyFill="1"/>
    <xf numFmtId="164" fontId="42" fillId="5" borderId="0" xfId="0" applyNumberFormat="1" applyFont="1" applyFill="1"/>
    <xf numFmtId="164" fontId="8" fillId="5" borderId="0" xfId="0" quotePrefix="1" applyNumberFormat="1" applyFont="1" applyFill="1"/>
    <xf numFmtId="0" fontId="41" fillId="5" borderId="0" xfId="0" applyFont="1" applyFill="1"/>
    <xf numFmtId="164" fontId="41" fillId="6" borderId="0" xfId="0" applyNumberFormat="1" applyFont="1" applyFill="1"/>
    <xf numFmtId="164" fontId="41" fillId="0" borderId="0" xfId="0" applyNumberFormat="1" applyFont="1"/>
    <xf numFmtId="3" fontId="40" fillId="8" borderId="0" xfId="0" applyNumberFormat="1" applyFont="1" applyFill="1"/>
    <xf numFmtId="3" fontId="7" fillId="0" borderId="0" xfId="10" applyNumberFormat="1" applyFont="1"/>
    <xf numFmtId="3" fontId="7" fillId="9" borderId="0" xfId="0" applyNumberFormat="1" applyFont="1" applyFill="1"/>
    <xf numFmtId="3" fontId="5" fillId="0" borderId="0" xfId="10" applyNumberFormat="1" applyFont="1"/>
    <xf numFmtId="3" fontId="2" fillId="5" borderId="0" xfId="0" applyNumberFormat="1" applyFont="1" applyFill="1"/>
    <xf numFmtId="3" fontId="19" fillId="0" borderId="0" xfId="0" applyNumberFormat="1" applyFont="1"/>
    <xf numFmtId="3" fontId="19" fillId="5" borderId="0" xfId="0" applyNumberFormat="1" applyFont="1" applyFill="1"/>
    <xf numFmtId="3" fontId="39" fillId="5" borderId="0" xfId="0" applyNumberFormat="1" applyFont="1" applyFill="1"/>
    <xf numFmtId="3" fontId="7" fillId="5" borderId="0" xfId="0" applyNumberFormat="1" applyFont="1" applyFill="1"/>
    <xf numFmtId="3" fontId="7" fillId="5" borderId="0" xfId="0" quotePrefix="1" applyNumberFormat="1" applyFont="1" applyFill="1"/>
    <xf numFmtId="3" fontId="7" fillId="8" borderId="0" xfId="10" applyNumberFormat="1" applyFont="1" applyFill="1"/>
    <xf numFmtId="3" fontId="7" fillId="0" borderId="0" xfId="0" quotePrefix="1" applyNumberFormat="1" applyFont="1"/>
    <xf numFmtId="3" fontId="6" fillId="10" borderId="0" xfId="0" quotePrefix="1" applyNumberFormat="1" applyFont="1" applyFill="1"/>
    <xf numFmtId="3" fontId="6" fillId="0" borderId="0" xfId="0" quotePrefix="1" applyNumberFormat="1" applyFont="1"/>
    <xf numFmtId="3" fontId="5" fillId="0" borderId="0" xfId="0" quotePrefix="1" applyNumberFormat="1" applyFont="1"/>
    <xf numFmtId="3" fontId="28" fillId="8" borderId="0" xfId="0" applyNumberFormat="1" applyFont="1" applyFill="1"/>
    <xf numFmtId="3" fontId="7" fillId="11" borderId="0" xfId="0" applyNumberFormat="1" applyFont="1" applyFill="1"/>
    <xf numFmtId="3" fontId="40" fillId="5" borderId="0" xfId="0" applyNumberFormat="1" applyFont="1" applyFill="1"/>
    <xf numFmtId="3" fontId="30" fillId="8" borderId="0" xfId="2" applyNumberFormat="1" applyFont="1" applyFill="1"/>
    <xf numFmtId="3" fontId="7" fillId="8" borderId="0" xfId="2" applyNumberFormat="1" applyFont="1" applyFill="1"/>
    <xf numFmtId="0" fontId="5" fillId="16" borderId="0" xfId="0" quotePrefix="1" applyFont="1" applyFill="1"/>
    <xf numFmtId="3" fontId="36" fillId="8" borderId="0" xfId="2" applyNumberFormat="1" applyFont="1" applyFill="1"/>
    <xf numFmtId="3" fontId="36" fillId="20" borderId="0" xfId="2" applyNumberFormat="1" applyFont="1" applyFill="1"/>
    <xf numFmtId="164" fontId="21" fillId="8" borderId="0" xfId="2" applyNumberFormat="1" applyFont="1" applyFill="1"/>
    <xf numFmtId="164" fontId="22" fillId="8" borderId="0" xfId="2" applyNumberFormat="1" applyFont="1" applyFill="1"/>
    <xf numFmtId="1" fontId="7" fillId="0" borderId="0" xfId="10" applyNumberFormat="1" applyFont="1"/>
    <xf numFmtId="164" fontId="39" fillId="8" borderId="0" xfId="0" applyNumberFormat="1" applyFont="1" applyFill="1"/>
    <xf numFmtId="3" fontId="27" fillId="8" borderId="0" xfId="0" applyNumberFormat="1" applyFont="1" applyFill="1"/>
    <xf numFmtId="3" fontId="25" fillId="8" borderId="0" xfId="0" applyNumberFormat="1" applyFont="1" applyFill="1"/>
    <xf numFmtId="3" fontId="5" fillId="17" borderId="0" xfId="0" applyNumberFormat="1" applyFont="1" applyFill="1"/>
    <xf numFmtId="3" fontId="41" fillId="8" borderId="0" xfId="0" applyNumberFormat="1" applyFont="1" applyFill="1"/>
    <xf numFmtId="3" fontId="42" fillId="8" borderId="0" xfId="0" applyNumberFormat="1" applyFont="1" applyFill="1"/>
    <xf numFmtId="3" fontId="8" fillId="8" borderId="0" xfId="0" applyNumberFormat="1" applyFont="1" applyFill="1"/>
    <xf numFmtId="3" fontId="8" fillId="8" borderId="0" xfId="10" applyNumberFormat="1" applyFont="1" applyFill="1"/>
    <xf numFmtId="3" fontId="8" fillId="0" borderId="0" xfId="0" quotePrefix="1" applyNumberFormat="1" applyFont="1"/>
    <xf numFmtId="3" fontId="41" fillId="0" borderId="0" xfId="0" applyNumberFormat="1" applyFont="1"/>
    <xf numFmtId="3" fontId="41" fillId="0" borderId="0" xfId="3" applyNumberFormat="1" applyFont="1"/>
    <xf numFmtId="3" fontId="41" fillId="0" borderId="0" xfId="7" applyNumberFormat="1" applyFont="1"/>
    <xf numFmtId="164" fontId="41" fillId="8" borderId="0" xfId="0" applyNumberFormat="1" applyFont="1" applyFill="1"/>
    <xf numFmtId="164" fontId="42" fillId="8" borderId="0" xfId="0" applyNumberFormat="1" applyFont="1" applyFill="1"/>
    <xf numFmtId="164" fontId="8" fillId="8" borderId="0" xfId="0" applyNumberFormat="1" applyFont="1" applyFill="1"/>
    <xf numFmtId="164" fontId="8" fillId="8" borderId="0" xfId="10" quotePrefix="1" applyNumberFormat="1" applyFont="1" applyFill="1"/>
    <xf numFmtId="0" fontId="41" fillId="8" borderId="0" xfId="0" applyFont="1" applyFill="1"/>
    <xf numFmtId="164" fontId="41" fillId="0" borderId="0" xfId="3" applyNumberFormat="1" applyFont="1"/>
    <xf numFmtId="164" fontId="41" fillId="0" borderId="0" xfId="7" applyNumberFormat="1" applyFont="1"/>
    <xf numFmtId="2" fontId="41" fillId="8" borderId="0" xfId="0" applyNumberFormat="1" applyFont="1" applyFill="1"/>
    <xf numFmtId="2" fontId="42" fillId="8" borderId="0" xfId="0" applyNumberFormat="1" applyFont="1" applyFill="1"/>
    <xf numFmtId="2" fontId="8" fillId="8" borderId="0" xfId="0" applyNumberFormat="1" applyFont="1" applyFill="1"/>
    <xf numFmtId="2" fontId="8" fillId="8" borderId="0" xfId="10" quotePrefix="1" applyNumberFormat="1" applyFont="1" applyFill="1"/>
    <xf numFmtId="2" fontId="41" fillId="0" borderId="0" xfId="0" quotePrefix="1" applyNumberFormat="1" applyFont="1"/>
    <xf numFmtId="2" fontId="41" fillId="10" borderId="0" xfId="0" quotePrefix="1" applyNumberFormat="1" applyFont="1" applyFill="1"/>
    <xf numFmtId="2" fontId="41" fillId="0" borderId="0" xfId="0" applyNumberFormat="1" applyFont="1"/>
    <xf numFmtId="2" fontId="41" fillId="0" borderId="0" xfId="3" applyNumberFormat="1" applyFont="1"/>
    <xf numFmtId="2" fontId="41" fillId="0" borderId="0" xfId="7" applyNumberFormat="1" applyFont="1"/>
    <xf numFmtId="0" fontId="42" fillId="8" borderId="0" xfId="0" applyFont="1" applyFill="1"/>
    <xf numFmtId="0" fontId="41" fillId="0" borderId="0" xfId="0" applyFont="1"/>
    <xf numFmtId="3" fontId="21" fillId="8" borderId="0" xfId="2" applyNumberFormat="1" applyFont="1" applyFill="1"/>
    <xf numFmtId="3" fontId="5" fillId="10" borderId="0" xfId="2" applyNumberFormat="1" applyFont="1" applyFill="1"/>
    <xf numFmtId="3" fontId="5" fillId="12" borderId="0" xfId="2" applyNumberFormat="1" applyFont="1" applyFill="1"/>
    <xf numFmtId="4" fontId="5" fillId="0" borderId="0" xfId="0" applyNumberFormat="1" applyFont="1"/>
    <xf numFmtId="164" fontId="5" fillId="0" borderId="0" xfId="2" applyNumberFormat="1" applyFont="1" applyFill="1"/>
    <xf numFmtId="164" fontId="5" fillId="0" borderId="0" xfId="10" applyNumberFormat="1" applyFont="1" applyFill="1"/>
    <xf numFmtId="3" fontId="0" fillId="0" borderId="0" xfId="0" applyNumberFormat="1"/>
    <xf numFmtId="3" fontId="8" fillId="10" borderId="0" xfId="0" quotePrefix="1" applyNumberFormat="1" applyFont="1" applyFill="1"/>
    <xf numFmtId="3" fontId="21" fillId="5" borderId="0" xfId="0" applyNumberFormat="1" applyFont="1" applyFill="1"/>
    <xf numFmtId="3" fontId="5" fillId="19" borderId="0" xfId="0" applyNumberFormat="1" applyFont="1" applyFill="1"/>
    <xf numFmtId="3" fontId="0" fillId="0" borderId="0" xfId="0" applyNumberFormat="1"/>
    <xf numFmtId="3" fontId="7" fillId="5" borderId="0" xfId="10" quotePrefix="1" applyNumberFormat="1" applyFont="1" applyFill="1"/>
    <xf numFmtId="3" fontId="2" fillId="9" borderId="0" xfId="0" applyNumberFormat="1" applyFont="1" applyFill="1"/>
    <xf numFmtId="0" fontId="8" fillId="5" borderId="0" xfId="0" applyFont="1" applyFill="1"/>
    <xf numFmtId="0" fontId="8" fillId="9" borderId="0" xfId="0" applyFont="1" applyFill="1"/>
    <xf numFmtId="0" fontId="41" fillId="9" borderId="0" xfId="0" applyFont="1" applyFill="1"/>
    <xf numFmtId="3" fontId="0" fillId="0" borderId="0" xfId="0" applyNumberFormat="1"/>
    <xf numFmtId="0" fontId="0" fillId="0" borderId="0" xfId="0"/>
    <xf numFmtId="0" fontId="0" fillId="0" borderId="0" xfId="0"/>
    <xf numFmtId="1" fontId="0" fillId="0" borderId="0" xfId="0" applyNumberFormat="1"/>
    <xf numFmtId="1" fontId="5" fillId="0" borderId="0" xfId="0" applyNumberFormat="1" applyFont="1"/>
    <xf numFmtId="0" fontId="0" fillId="0" borderId="0" xfId="0"/>
    <xf numFmtId="3" fontId="0" fillId="0" borderId="0" xfId="0" applyNumberFormat="1"/>
    <xf numFmtId="1" fontId="0" fillId="0" borderId="0" xfId="0" applyNumberFormat="1"/>
    <xf numFmtId="1" fontId="5" fillId="6" borderId="0" xfId="10" quotePrefix="1" applyNumberFormat="1" applyFont="1" applyFill="1"/>
    <xf numFmtId="167" fontId="8" fillId="0" borderId="0" xfId="0" applyNumberFormat="1" applyFont="1"/>
    <xf numFmtId="0" fontId="0" fillId="0" borderId="0" xfId="0"/>
    <xf numFmtId="1" fontId="0" fillId="0" borderId="0" xfId="0" applyNumberFormat="1"/>
    <xf numFmtId="164" fontId="28" fillId="8" borderId="0" xfId="0" applyNumberFormat="1" applyFont="1" applyFill="1"/>
    <xf numFmtId="0" fontId="0" fillId="0" borderId="0" xfId="0"/>
    <xf numFmtId="3" fontId="0" fillId="0" borderId="0" xfId="0" applyNumberFormat="1"/>
    <xf numFmtId="1" fontId="5" fillId="0" borderId="0" xfId="0" applyNumberFormat="1" applyFont="1"/>
    <xf numFmtId="0" fontId="0" fillId="0" borderId="0" xfId="0"/>
    <xf numFmtId="3" fontId="0" fillId="0" borderId="0" xfId="0" applyNumberFormat="1"/>
    <xf numFmtId="1" fontId="0" fillId="0" borderId="0" xfId="0" applyNumberFormat="1"/>
    <xf numFmtId="1" fontId="5" fillId="0" borderId="0" xfId="0" applyNumberFormat="1" applyFont="1"/>
    <xf numFmtId="0" fontId="0" fillId="0" borderId="0" xfId="0"/>
    <xf numFmtId="1" fontId="0" fillId="0" borderId="0" xfId="0" applyNumberFormat="1"/>
    <xf numFmtId="3" fontId="6" fillId="0" borderId="0" xfId="2" applyNumberFormat="1"/>
    <xf numFmtId="0" fontId="6" fillId="20" borderId="0" xfId="2" applyFill="1"/>
    <xf numFmtId="0" fontId="6" fillId="8" borderId="0" xfId="2" applyFill="1"/>
    <xf numFmtId="3" fontId="5" fillId="0" borderId="0" xfId="0" quotePrefix="1" applyNumberFormat="1" applyFont="1" applyFill="1"/>
    <xf numFmtId="164" fontId="5" fillId="0" borderId="0" xfId="0" quotePrefix="1" applyNumberFormat="1" applyFont="1" applyFill="1"/>
    <xf numFmtId="2" fontId="9" fillId="0" borderId="0" xfId="2" applyNumberFormat="1" applyFont="1"/>
    <xf numFmtId="2" fontId="7" fillId="0" borderId="0" xfId="2" applyNumberFormat="1" applyFont="1" applyFill="1"/>
    <xf numFmtId="164" fontId="7" fillId="0" borderId="0" xfId="2" applyNumberFormat="1" applyFont="1" applyFill="1"/>
    <xf numFmtId="3" fontId="5" fillId="0" borderId="0" xfId="2" applyNumberFormat="1" applyFont="1" applyFill="1"/>
    <xf numFmtId="164" fontId="5" fillId="0" borderId="0" xfId="0" applyNumberFormat="1" applyFont="1" applyFill="1"/>
    <xf numFmtId="0" fontId="20" fillId="3" borderId="0" xfId="0" applyFont="1" applyFill="1"/>
    <xf numFmtId="0" fontId="0" fillId="0" borderId="0" xfId="0"/>
    <xf numFmtId="0" fontId="0" fillId="0" borderId="0" xfId="0"/>
    <xf numFmtId="1" fontId="5" fillId="0" borderId="0" xfId="10" quotePrefix="1" applyNumberFormat="1" applyFont="1" applyFill="1"/>
    <xf numFmtId="164" fontId="7" fillId="11" borderId="0" xfId="0" applyNumberFormat="1" applyFont="1" applyFill="1"/>
    <xf numFmtId="2" fontId="7" fillId="11" borderId="0" xfId="0" applyNumberFormat="1" applyFont="1" applyFill="1"/>
    <xf numFmtId="3" fontId="0" fillId="0" borderId="0" xfId="0" applyNumberFormat="1"/>
    <xf numFmtId="3" fontId="22" fillId="0" borderId="0" xfId="2" applyNumberFormat="1" applyFont="1"/>
    <xf numFmtId="3" fontId="6" fillId="0" borderId="0" xfId="2" applyNumberFormat="1"/>
    <xf numFmtId="0" fontId="6" fillId="8" borderId="0" xfId="2" applyFill="1"/>
    <xf numFmtId="0" fontId="6" fillId="0" borderId="0" xfId="2"/>
    <xf numFmtId="1" fontId="5" fillId="6" borderId="0" xfId="2" applyNumberFormat="1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" fontId="8" fillId="0" borderId="0" xfId="0" applyNumberFormat="1" applyFont="1"/>
    <xf numFmtId="0" fontId="0" fillId="0" borderId="0" xfId="0"/>
    <xf numFmtId="0" fontId="0" fillId="0" borderId="0" xfId="0"/>
    <xf numFmtId="0" fontId="6" fillId="8" borderId="0" xfId="2" applyFill="1"/>
    <xf numFmtId="3" fontId="0" fillId="0" borderId="0" xfId="0" applyNumberFormat="1"/>
    <xf numFmtId="0" fontId="20" fillId="3" borderId="0" xfId="0" applyFont="1" applyFill="1"/>
    <xf numFmtId="0" fontId="27" fillId="0" borderId="0" xfId="0" applyFont="1"/>
    <xf numFmtId="166" fontId="25" fillId="0" borderId="0" xfId="0" applyNumberFormat="1" applyFont="1"/>
    <xf numFmtId="166" fontId="27" fillId="0" borderId="0" xfId="0" applyNumberFormat="1" applyFont="1"/>
    <xf numFmtId="166" fontId="0" fillId="0" borderId="0" xfId="0" applyNumberFormat="1"/>
    <xf numFmtId="0" fontId="20" fillId="0" borderId="0" xfId="0" applyFont="1"/>
    <xf numFmtId="0" fontId="0" fillId="0" borderId="0" xfId="0"/>
    <xf numFmtId="3" fontId="22" fillId="0" borderId="0" xfId="0" applyNumberFormat="1" applyFont="1"/>
    <xf numFmtId="3" fontId="30" fillId="0" borderId="0" xfId="0" applyNumberFormat="1" applyFont="1"/>
    <xf numFmtId="3" fontId="0" fillId="0" borderId="0" xfId="0" applyNumberFormat="1"/>
    <xf numFmtId="1" fontId="25" fillId="11" borderId="0" xfId="0" applyNumberFormat="1" applyFont="1" applyFill="1"/>
    <xf numFmtId="1" fontId="0" fillId="11" borderId="0" xfId="0" applyNumberFormat="1" applyFill="1"/>
    <xf numFmtId="3" fontId="22" fillId="0" borderId="0" xfId="0" applyNumberFormat="1" applyFont="1" applyAlignment="1"/>
    <xf numFmtId="0" fontId="0" fillId="0" borderId="0" xfId="0" applyAlignment="1"/>
    <xf numFmtId="3" fontId="25" fillId="0" borderId="0" xfId="0" applyNumberFormat="1" applyFont="1" applyAlignment="1"/>
    <xf numFmtId="3" fontId="31" fillId="0" borderId="0" xfId="0" applyNumberFormat="1" applyFont="1" applyAlignment="1"/>
    <xf numFmtId="3" fontId="37" fillId="0" borderId="0" xfId="0" applyNumberFormat="1" applyFont="1" applyAlignment="1"/>
    <xf numFmtId="1" fontId="20" fillId="0" borderId="0" xfId="0" applyNumberFormat="1" applyFont="1"/>
    <xf numFmtId="3" fontId="25" fillId="0" borderId="0" xfId="0" applyNumberFormat="1" applyFont="1"/>
    <xf numFmtId="3" fontId="20" fillId="0" borderId="0" xfId="0" applyNumberFormat="1" applyFont="1"/>
    <xf numFmtId="3" fontId="22" fillId="0" borderId="0" xfId="2" applyNumberFormat="1" applyFont="1"/>
    <xf numFmtId="3" fontId="6" fillId="0" borderId="0" xfId="2" applyNumberFormat="1"/>
    <xf numFmtId="3" fontId="5" fillId="0" borderId="0" xfId="0" applyNumberFormat="1" applyFont="1" applyAlignment="1"/>
    <xf numFmtId="3" fontId="0" fillId="0" borderId="0" xfId="0" applyNumberFormat="1" applyAlignment="1"/>
    <xf numFmtId="3" fontId="22" fillId="0" borderId="0" xfId="2" applyNumberFormat="1" applyFont="1" applyAlignment="1"/>
    <xf numFmtId="0" fontId="6" fillId="8" borderId="0" xfId="2" applyFill="1"/>
    <xf numFmtId="0" fontId="6" fillId="0" borderId="0" xfId="2"/>
    <xf numFmtId="3" fontId="9" fillId="0" borderId="0" xfId="2" applyNumberFormat="1" applyFont="1"/>
    <xf numFmtId="0" fontId="6" fillId="20" borderId="0" xfId="2" applyFill="1"/>
    <xf numFmtId="0" fontId="6" fillId="20" borderId="0" xfId="2" quotePrefix="1" applyFill="1"/>
    <xf numFmtId="3" fontId="38" fillId="0" borderId="0" xfId="0" applyNumberFormat="1" applyFont="1"/>
    <xf numFmtId="3" fontId="9" fillId="0" borderId="0" xfId="0" applyNumberFormat="1" applyFont="1"/>
  </cellXfs>
  <cellStyles count="13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6" xr:uid="{00000000-0005-0000-0000-000004000000}"/>
    <cellStyle name="Normal 6" xfId="9" xr:uid="{00000000-0005-0000-0000-000005000000}"/>
    <cellStyle name="Normal 7" xfId="12" xr:uid="{06961EA0-DD36-48F5-A5FC-4A62861A515B}"/>
    <cellStyle name="Normal_Ark1_1" xfId="10" xr:uid="{00000000-0005-0000-0000-000006000000}"/>
    <cellStyle name="Normal_Organisasjon" xfId="7" xr:uid="{00000000-0005-0000-0000-000007000000}"/>
    <cellStyle name="Normal_Per uke" xfId="4" xr:uid="{00000000-0005-0000-0000-000008000000}"/>
    <cellStyle name="Normal_Per år_1" xfId="8" xr:uid="{00000000-0005-0000-0000-000009000000}"/>
    <cellStyle name="Prosent 2" xfId="11" xr:uid="{00000000-0005-0000-0000-00000A000000}"/>
    <cellStyle name="Udefinert" xfId="5" xr:uid="{00000000-0005-0000-0000-00000B000000}"/>
  </cellStyles>
  <dxfs count="25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FF00"/>
      <color rgb="FFFFFFFF"/>
      <color rgb="FFFFFFCC"/>
      <color rgb="FF99FF66"/>
      <color rgb="FFCCFFCC"/>
      <color rgb="FF66FF33"/>
      <color rgb="FFCCFFFF"/>
      <color rgb="FFFF5050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theme" Target="theme/theme1.xml"/><Relationship Id="rId50" Type="http://schemas.microsoft.com/office/2017/10/relationships/person" Target="persons/perso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4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3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SAU, antall SLAKT</a:t>
            </a:r>
            <a:r>
              <a:rPr lang="nb-NO" sz="2800"/>
              <a:t>, per år, per uke 49.2024:</a:t>
            </a:r>
          </a:p>
        </c:rich>
      </c:tx>
      <c:layout>
        <c:manualLayout>
          <c:xMode val="edge"/>
          <c:yMode val="edge"/>
          <c:x val="0.18380408516846761"/>
          <c:y val="2.13652992121434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576433954584"/>
          <c:y val="0.14240952871726134"/>
          <c:w val="0.86251120837702699"/>
          <c:h val="0.759682820442502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År!$B$6:$B$7</c:f>
              <c:strCache>
                <c:ptCount val="2"/>
                <c:pt idx="0">
                  <c:v>Antall</c:v>
                </c:pt>
                <c:pt idx="1">
                  <c:v>slakt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8.9357431414301587E-3"/>
                  <c:y val="-3.1644450922835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20-4AA7-9F8A-55D512044B18}"/>
                </c:ext>
              </c:extLst>
            </c:dLbl>
            <c:dLbl>
              <c:idx val="1"/>
              <c:layout>
                <c:manualLayout>
                  <c:x val="-3.5742972565720632E-3"/>
                  <c:y val="-5.7355567297640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06-4072-9BD2-517EAE1E5E2E}"/>
                </c:ext>
              </c:extLst>
            </c:dLbl>
            <c:dLbl>
              <c:idx val="5"/>
              <c:layout>
                <c:manualLayout>
                  <c:x val="-1.7871486282860644E-3"/>
                  <c:y val="-0.1384444727874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58-43EA-BBED-CE9C9F9C487B}"/>
                </c:ext>
              </c:extLst>
            </c:dLbl>
            <c:dLbl>
              <c:idx val="7"/>
              <c:layout>
                <c:manualLayout>
                  <c:x val="8.9357431414301581E-4"/>
                  <c:y val="-5.3400010932285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48-4E38-857D-F420A9A00994}"/>
                </c:ext>
              </c:extLst>
            </c:dLbl>
            <c:dLbl>
              <c:idx val="8"/>
              <c:layout>
                <c:manualLayout>
                  <c:x val="0"/>
                  <c:y val="-4.7466676384254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43-416F-BED8-7AD1F2936F7F}"/>
                </c:ext>
              </c:extLst>
            </c:dLbl>
            <c:dLbl>
              <c:idx val="10"/>
              <c:layout>
                <c:manualLayout>
                  <c:x val="8.9357431414301581E-4"/>
                  <c:y val="-5.1422232749608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20-4AA7-9F8A-55D512044B18}"/>
                </c:ext>
              </c:extLst>
            </c:dLbl>
            <c:dLbl>
              <c:idx val="11"/>
              <c:layout>
                <c:manualLayout>
                  <c:x val="0"/>
                  <c:y val="-8.30666836724444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4F-45F7-BA59-7C9E732437F3}"/>
                </c:ext>
              </c:extLst>
            </c:dLbl>
            <c:dLbl>
              <c:idx val="12"/>
              <c:layout>
                <c:manualLayout>
                  <c:x val="0"/>
                  <c:y val="-5.5377789114962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4F-45F7-BA59-7C9E732437F3}"/>
                </c:ext>
              </c:extLst>
            </c:dLbl>
            <c:dLbl>
              <c:idx val="13"/>
              <c:layout>
                <c:manualLayout>
                  <c:x val="1.7871486282860316E-3"/>
                  <c:y val="-3.362222910551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4F-45F7-BA59-7C9E732437F3}"/>
                </c:ext>
              </c:extLst>
            </c:dLbl>
            <c:dLbl>
              <c:idx val="14"/>
              <c:layout>
                <c:manualLayout>
                  <c:x val="1.7871486282860316E-3"/>
                  <c:y val="-3.1644450922836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A0-44C2-8758-31CCE750DD8E}"/>
                </c:ext>
              </c:extLst>
            </c:dLbl>
            <c:dLbl>
              <c:idx val="17"/>
              <c:layout>
                <c:manualLayout>
                  <c:x val="-1.7871486282861626E-3"/>
                  <c:y val="-9.8888909133862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43-416F-BED8-7AD1F2936F7F}"/>
                </c:ext>
              </c:extLst>
            </c:dLbl>
            <c:dLbl>
              <c:idx val="18"/>
              <c:layout>
                <c:manualLayout>
                  <c:x val="0"/>
                  <c:y val="-5.5377789114962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A0-44C2-8758-31CCE750DD8E}"/>
                </c:ext>
              </c:extLst>
            </c:dLbl>
            <c:dLbl>
              <c:idx val="19"/>
              <c:layout>
                <c:manualLayout>
                  <c:x val="-8.9357431414301581E-4"/>
                  <c:y val="-2.9666672740158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43-416F-BED8-7AD1F2936F7F}"/>
                </c:ext>
              </c:extLst>
            </c:dLbl>
            <c:dLbl>
              <c:idx val="20"/>
              <c:layout>
                <c:manualLayout>
                  <c:x val="-2.323293216771841E-2"/>
                  <c:y val="-4.9444454566931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A2-4FC9-A196-6FCC67050F1C}"/>
                </c:ext>
              </c:extLst>
            </c:dLbl>
            <c:dLbl>
              <c:idx val="21"/>
              <c:layout>
                <c:manualLayout>
                  <c:x val="6.2550201990009798E-3"/>
                  <c:y val="-1.977778182677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43-416F-BED8-7AD1F2936F7F}"/>
                </c:ext>
              </c:extLst>
            </c:dLbl>
            <c:dLbl>
              <c:idx val="23"/>
              <c:layout>
                <c:manualLayout>
                  <c:x val="-2.6807229424291785E-3"/>
                  <c:y val="-0.10086668731653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D0-4A76-8CE7-11B442339FBF}"/>
                </c:ext>
              </c:extLst>
            </c:dLbl>
            <c:dLbl>
              <c:idx val="24"/>
              <c:layout>
                <c:manualLayout>
                  <c:x val="-1.7871486282860316E-3"/>
                  <c:y val="-5.9333345480317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D0-4A76-8CE7-11B442339FBF}"/>
                </c:ext>
              </c:extLst>
            </c:dLbl>
            <c:dLbl>
              <c:idx val="25"/>
              <c:layout>
                <c:manualLayout>
                  <c:x val="5.3614458848580951E-3"/>
                  <c:y val="-9.4933352768507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D0-4A76-8CE7-11B442339FBF}"/>
                </c:ext>
              </c:extLst>
            </c:dLbl>
            <c:dLbl>
              <c:idx val="26"/>
              <c:layout>
                <c:manualLayout>
                  <c:x val="-8.9357431414301581E-4"/>
                  <c:y val="-7.51555709417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D0-4A76-8CE7-11B442339FBF}"/>
                </c:ext>
              </c:extLst>
            </c:dLbl>
            <c:dLbl>
              <c:idx val="27"/>
              <c:layout>
                <c:manualLayout>
                  <c:x val="0"/>
                  <c:y val="-3.9555563653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5A-43B5-8B0F-0B08F99A09DB}"/>
                </c:ext>
              </c:extLst>
            </c:dLbl>
            <c:dLbl>
              <c:idx val="28"/>
              <c:layout>
                <c:manualLayout>
                  <c:x val="0"/>
                  <c:y val="-2.1755560009449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84-4EEC-B2D1-2FB1546BBB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1259322</c:v>
                </c:pt>
                <c:pt idx="1">
                  <c:v>1198647.5</c:v>
                </c:pt>
                <c:pt idx="2">
                  <c:v>1132756</c:v>
                </c:pt>
                <c:pt idx="3">
                  <c:v>1131558.5</c:v>
                </c:pt>
                <c:pt idx="4">
                  <c:v>1117756.5</c:v>
                </c:pt>
                <c:pt idx="5">
                  <c:v>1181915</c:v>
                </c:pt>
                <c:pt idx="6">
                  <c:v>1217923.1000000001</c:v>
                </c:pt>
                <c:pt idx="7">
                  <c:v>1197929.51</c:v>
                </c:pt>
                <c:pt idx="8">
                  <c:v>1255410</c:v>
                </c:pt>
                <c:pt idx="9">
                  <c:v>1259685</c:v>
                </c:pt>
                <c:pt idx="10">
                  <c:v>1216839</c:v>
                </c:pt>
                <c:pt idx="11">
                  <c:v>1144880</c:v>
                </c:pt>
                <c:pt idx="12">
                  <c:v>1141843</c:v>
                </c:pt>
                <c:pt idx="13">
                  <c:v>1140522</c:v>
                </c:pt>
                <c:pt idx="14">
                  <c:v>1173777</c:v>
                </c:pt>
                <c:pt idx="15">
                  <c:v>1165730</c:v>
                </c:pt>
                <c:pt idx="16">
                  <c:v>1116353.75</c:v>
                </c:pt>
                <c:pt idx="17">
                  <c:v>1155684</c:v>
                </c:pt>
                <c:pt idx="18">
                  <c:v>1159827</c:v>
                </c:pt>
                <c:pt idx="19">
                  <c:v>1208057</c:v>
                </c:pt>
                <c:pt idx="20">
                  <c:v>1274653</c:v>
                </c:pt>
                <c:pt idx="21">
                  <c:v>1365029.9799999951</c:v>
                </c:pt>
                <c:pt idx="22">
                  <c:v>1344401</c:v>
                </c:pt>
                <c:pt idx="23">
                  <c:v>1188057</c:v>
                </c:pt>
                <c:pt idx="24">
                  <c:v>1201203.57</c:v>
                </c:pt>
                <c:pt idx="25">
                  <c:v>1192455.7000000002</c:v>
                </c:pt>
                <c:pt idx="26">
                  <c:v>1160804</c:v>
                </c:pt>
                <c:pt idx="27">
                  <c:v>1108126</c:v>
                </c:pt>
                <c:pt idx="28">
                  <c:v>1068360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0-4F1E-93CF-FB57A40A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2552"/>
        <c:axId val="462802160"/>
      </c:barChart>
      <c:lineChart>
        <c:grouping val="standard"/>
        <c:varyColors val="0"/>
        <c:ser>
          <c:idx val="0"/>
          <c:order val="1"/>
          <c:tx>
            <c:strRef>
              <c:f>RNR!$D$18</c:f>
              <c:strCache>
                <c:ptCount val="1"/>
                <c:pt idx="0">
                  <c:v>Antall slakt i 2024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År!$AN$8:$AN$36</c:f>
              <c:numCache>
                <c:formatCode>0</c:formatCode>
                <c:ptCount val="29"/>
                <c:pt idx="0">
                  <c:v>1068360</c:v>
                </c:pt>
                <c:pt idx="1">
                  <c:v>1068360</c:v>
                </c:pt>
                <c:pt idx="2">
                  <c:v>1068360</c:v>
                </c:pt>
                <c:pt idx="3">
                  <c:v>1068360</c:v>
                </c:pt>
                <c:pt idx="4">
                  <c:v>1068360</c:v>
                </c:pt>
                <c:pt idx="5">
                  <c:v>1068360</c:v>
                </c:pt>
                <c:pt idx="6">
                  <c:v>1068360</c:v>
                </c:pt>
                <c:pt idx="7">
                  <c:v>1068360</c:v>
                </c:pt>
                <c:pt idx="8">
                  <c:v>1068360</c:v>
                </c:pt>
                <c:pt idx="9">
                  <c:v>1068360</c:v>
                </c:pt>
                <c:pt idx="10">
                  <c:v>1068360</c:v>
                </c:pt>
                <c:pt idx="11">
                  <c:v>1068360</c:v>
                </c:pt>
                <c:pt idx="12">
                  <c:v>1068360</c:v>
                </c:pt>
                <c:pt idx="13">
                  <c:v>1068360</c:v>
                </c:pt>
                <c:pt idx="14">
                  <c:v>1068360</c:v>
                </c:pt>
                <c:pt idx="15">
                  <c:v>1068360</c:v>
                </c:pt>
                <c:pt idx="16">
                  <c:v>1068360</c:v>
                </c:pt>
                <c:pt idx="17">
                  <c:v>1068360</c:v>
                </c:pt>
                <c:pt idx="18">
                  <c:v>1068360</c:v>
                </c:pt>
                <c:pt idx="19">
                  <c:v>1068360</c:v>
                </c:pt>
                <c:pt idx="20">
                  <c:v>1068360</c:v>
                </c:pt>
                <c:pt idx="21">
                  <c:v>1068360</c:v>
                </c:pt>
                <c:pt idx="22">
                  <c:v>1068360</c:v>
                </c:pt>
                <c:pt idx="23">
                  <c:v>1068360</c:v>
                </c:pt>
                <c:pt idx="24">
                  <c:v>1068360</c:v>
                </c:pt>
                <c:pt idx="25">
                  <c:v>1068360</c:v>
                </c:pt>
                <c:pt idx="26">
                  <c:v>1068360</c:v>
                </c:pt>
                <c:pt idx="27">
                  <c:v>1068360</c:v>
                </c:pt>
                <c:pt idx="28">
                  <c:v>1068360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3-42E8-88A7-E231303DF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2552"/>
        <c:axId val="462802160"/>
      </c:lineChart>
      <c:catAx>
        <c:axId val="462802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160"/>
        <c:crossesAt val="0"/>
        <c:auto val="1"/>
        <c:lblAlgn val="ctr"/>
        <c:lblOffset val="100"/>
        <c:tickLblSkip val="2"/>
        <c:noMultiLvlLbl val="0"/>
      </c:catAx>
      <c:valAx>
        <c:axId val="462802160"/>
        <c:scaling>
          <c:orientation val="minMax"/>
          <c:max val="1380000"/>
          <c:min val="94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6.3763793195896826E-3"/>
              <c:y val="0.391515155408416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552"/>
        <c:crosses val="autoZero"/>
        <c:crossBetween val="between"/>
        <c:majorUnit val="40000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4306760825477"/>
          <c:y val="0.15579130048570808"/>
          <c:w val="0.1357521021335201"/>
          <c:h val="0.1103162616731228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All sau, korrelasjon mellom FETTGRUPPE og slaktevekt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45082541378225E-2"/>
          <c:y val="0.12682573234951527"/>
          <c:w val="0.82940437571545655"/>
          <c:h val="0.77698427175341656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none"/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Måned!$AH$22:$AH$33</c:f>
              <c:numCache>
                <c:formatCode>0</c:formatCode>
                <c:ptCount val="12"/>
                <c:pt idx="0">
                  <c:v>50.352409203148838</c:v>
                </c:pt>
                <c:pt idx="1">
                  <c:v>57.240533744134225</c:v>
                </c:pt>
                <c:pt idx="2">
                  <c:v>65.219393543012586</c:v>
                </c:pt>
                <c:pt idx="3">
                  <c:v>71.305505283187117</c:v>
                </c:pt>
                <c:pt idx="4">
                  <c:v>56.380330447264015</c:v>
                </c:pt>
                <c:pt idx="5">
                  <c:v>47.699369258057615</c:v>
                </c:pt>
                <c:pt idx="6">
                  <c:v>38.410736065648194</c:v>
                </c:pt>
                <c:pt idx="7">
                  <c:v>43.810227427058678</c:v>
                </c:pt>
                <c:pt idx="8">
                  <c:v>39.458578868334648</c:v>
                </c:pt>
                <c:pt idx="9">
                  <c:v>43.554843663068382</c:v>
                </c:pt>
                <c:pt idx="10">
                  <c:v>48.09968656257012</c:v>
                </c:pt>
                <c:pt idx="11">
                  <c:v>43.407919538513347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D1-48D2-B239-8943E2649760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Måned!$AH$9:$AH$20</c:f>
              <c:numCache>
                <c:formatCode>0</c:formatCode>
                <c:ptCount val="12"/>
                <c:pt idx="0">
                  <c:v>50.828310606674052</c:v>
                </c:pt>
                <c:pt idx="1">
                  <c:v>54.966980415904878</c:v>
                </c:pt>
                <c:pt idx="2">
                  <c:v>62.870323821814097</c:v>
                </c:pt>
                <c:pt idx="3">
                  <c:v>68.489726779781648</c:v>
                </c:pt>
                <c:pt idx="4">
                  <c:v>55.751011816066175</c:v>
                </c:pt>
                <c:pt idx="5">
                  <c:v>45.289259216148189</c:v>
                </c:pt>
                <c:pt idx="6">
                  <c:v>38.257519007783451</c:v>
                </c:pt>
                <c:pt idx="7">
                  <c:v>44.694147712432247</c:v>
                </c:pt>
                <c:pt idx="8">
                  <c:v>39.128733292674035</c:v>
                </c:pt>
                <c:pt idx="9">
                  <c:v>42.171877651646781</c:v>
                </c:pt>
                <c:pt idx="10">
                  <c:v>45.52901429466516</c:v>
                </c:pt>
                <c:pt idx="11">
                  <c:v>53.236593843541776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D1-48D2-B239-8943E2649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1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</a:t>
                </a:r>
              </a:p>
            </c:rich>
          </c:tx>
          <c:layout>
            <c:manualLayout>
              <c:xMode val="edge"/>
              <c:yMode val="edge"/>
              <c:x val="1.6197099916140496E-2"/>
              <c:y val="0.409513488325038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711981324079606"/>
          <c:y val="0.25999900194348513"/>
          <c:w val="0.10394033827086772"/>
          <c:h val="0.13494269094771255"/>
        </c:manualLayout>
      </c:layout>
      <c:overlay val="0"/>
      <c:spPr>
        <a:solidFill>
          <a:srgbClr val="FFFFCC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99FF66"/>
    </a:solidFill>
  </c:sp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mnd'!$D$44</c:f>
              <c:strCache>
                <c:ptCount val="1"/>
                <c:pt idx="0">
                  <c:v>Gol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mnd'!$I$44:$I$55</c:f>
              <c:numCache>
                <c:formatCode>0.0</c:formatCode>
                <c:ptCount val="12"/>
                <c:pt idx="0">
                  <c:v>15.97198300608566</c:v>
                </c:pt>
                <c:pt idx="1">
                  <c:v>10.6430568499534</c:v>
                </c:pt>
                <c:pt idx="2">
                  <c:v>10.387754607764782</c:v>
                </c:pt>
                <c:pt idx="3">
                  <c:v>8.8061797752808992</c:v>
                </c:pt>
                <c:pt idx="4">
                  <c:v>12.259466170080696</c:v>
                </c:pt>
                <c:pt idx="5">
                  <c:v>7.0594342071113427</c:v>
                </c:pt>
                <c:pt idx="6">
                  <c:v>11.353711790393012</c:v>
                </c:pt>
                <c:pt idx="7">
                  <c:v>8.0449638506487098</c:v>
                </c:pt>
                <c:pt idx="8">
                  <c:v>12.657899974643298</c:v>
                </c:pt>
                <c:pt idx="9">
                  <c:v>11.030205491550705</c:v>
                </c:pt>
                <c:pt idx="10">
                  <c:v>9.5177419977605311</c:v>
                </c:pt>
                <c:pt idx="11">
                  <c:v>15.658620377904356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3B-43CD-AF1E-3884386FC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8296"/>
        <c:axId val="227258688"/>
      </c:barChart>
      <c:catAx>
        <c:axId val="227258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mnd'!$D$44</c:f>
              <c:strCache>
                <c:ptCount val="1"/>
                <c:pt idx="0">
                  <c:v>Gol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mnd'!$L$44:$L$55</c:f>
              <c:numCache>
                <c:formatCode>0.0</c:formatCode>
                <c:ptCount val="12"/>
                <c:pt idx="0">
                  <c:v>20.855427749820237</c:v>
                </c:pt>
                <c:pt idx="1">
                  <c:v>21.607092819614689</c:v>
                </c:pt>
                <c:pt idx="2">
                  <c:v>26.816437397994903</c:v>
                </c:pt>
                <c:pt idx="3">
                  <c:v>21.442743221690623</c:v>
                </c:pt>
                <c:pt idx="4">
                  <c:v>27.688607594936723</c:v>
                </c:pt>
                <c:pt idx="5">
                  <c:v>21.413235294117648</c:v>
                </c:pt>
                <c:pt idx="6">
                  <c:v>17.565384615384605</c:v>
                </c:pt>
                <c:pt idx="7">
                  <c:v>22.626455742952256</c:v>
                </c:pt>
                <c:pt idx="8">
                  <c:v>20.824088314485632</c:v>
                </c:pt>
                <c:pt idx="9">
                  <c:v>20.379581850533786</c:v>
                </c:pt>
                <c:pt idx="10">
                  <c:v>19.952606490872196</c:v>
                </c:pt>
                <c:pt idx="11">
                  <c:v>21.025692840646659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6-44DC-AD6E-99E227726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mnd'!$D$44</c:f>
              <c:strCache>
                <c:ptCount val="1"/>
                <c:pt idx="0">
                  <c:v>Gol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mnd'!$V$44:$V$55</c:f>
              <c:numCache>
                <c:formatCode>0.00</c:formatCode>
                <c:ptCount val="12"/>
                <c:pt idx="0">
                  <c:v>5.9590222861250899</c:v>
                </c:pt>
                <c:pt idx="1">
                  <c:v>5.8415061295971986</c:v>
                </c:pt>
                <c:pt idx="2">
                  <c:v>6.1748659361156459</c:v>
                </c:pt>
                <c:pt idx="3">
                  <c:v>5.2041467304625195</c:v>
                </c:pt>
                <c:pt idx="4">
                  <c:v>6.2430379746835438</c:v>
                </c:pt>
                <c:pt idx="5">
                  <c:v>6.1066176470588243</c:v>
                </c:pt>
                <c:pt idx="6">
                  <c:v>7.2025641025641001</c:v>
                </c:pt>
                <c:pt idx="7">
                  <c:v>5.7899790717715138</c:v>
                </c:pt>
                <c:pt idx="8">
                  <c:v>5.9432633279483049</c:v>
                </c:pt>
                <c:pt idx="9">
                  <c:v>6.1126334519572953</c:v>
                </c:pt>
                <c:pt idx="10">
                  <c:v>6.14604462474645</c:v>
                </c:pt>
                <c:pt idx="11">
                  <c:v>6.0704387990762125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D-4F11-81D0-C68B7A999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mnd'!$D$59</c:f>
              <c:strCache>
                <c:ptCount val="1"/>
                <c:pt idx="0">
                  <c:v>Forus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mnd'!$I$59:$I$70</c:f>
              <c:numCache>
                <c:formatCode>0.0</c:formatCode>
                <c:ptCount val="12"/>
                <c:pt idx="0">
                  <c:v>16.339418991847513</c:v>
                </c:pt>
                <c:pt idx="1">
                  <c:v>9.2544268406337373</c:v>
                </c:pt>
                <c:pt idx="2">
                  <c:v>12.78306570757344</c:v>
                </c:pt>
                <c:pt idx="3">
                  <c:v>7.5983146067415746</c:v>
                </c:pt>
                <c:pt idx="4">
                  <c:v>17.070142768466788</c:v>
                </c:pt>
                <c:pt idx="5">
                  <c:v>18.297430573579028</c:v>
                </c:pt>
                <c:pt idx="6">
                  <c:v>47.423580786026193</c:v>
                </c:pt>
                <c:pt idx="7">
                  <c:v>23.772407645835397</c:v>
                </c:pt>
                <c:pt idx="8">
                  <c:v>9.6938928529556883</c:v>
                </c:pt>
                <c:pt idx="9">
                  <c:v>8.8312790720496199</c:v>
                </c:pt>
                <c:pt idx="10">
                  <c:v>9.1461060272597354</c:v>
                </c:pt>
                <c:pt idx="11">
                  <c:v>20.052436488563419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6-4903-BD2B-D0CECC85B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3000"/>
        <c:axId val="227263392"/>
      </c:barChart>
      <c:catAx>
        <c:axId val="227263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mnd'!$D$59</c:f>
              <c:strCache>
                <c:ptCount val="1"/>
                <c:pt idx="0">
                  <c:v>Forus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mnd'!$L$59:$L$70</c:f>
              <c:numCache>
                <c:formatCode>0.0</c:formatCode>
                <c:ptCount val="12"/>
                <c:pt idx="0">
                  <c:v>24.851651440618379</c:v>
                </c:pt>
                <c:pt idx="1">
                  <c:v>24.538670694864045</c:v>
                </c:pt>
                <c:pt idx="2">
                  <c:v>28.699317923455904</c:v>
                </c:pt>
                <c:pt idx="3">
                  <c:v>25.497781885397455</c:v>
                </c:pt>
                <c:pt idx="4">
                  <c:v>21.032727272727271</c:v>
                </c:pt>
                <c:pt idx="5">
                  <c:v>18.706099290780163</c:v>
                </c:pt>
                <c:pt idx="6">
                  <c:v>21.427378759975433</c:v>
                </c:pt>
                <c:pt idx="7">
                  <c:v>22.831312752572561</c:v>
                </c:pt>
                <c:pt idx="8">
                  <c:v>19.978950329076724</c:v>
                </c:pt>
                <c:pt idx="9">
                  <c:v>20.182156846403704</c:v>
                </c:pt>
                <c:pt idx="10">
                  <c:v>19.747852242744063</c:v>
                </c:pt>
                <c:pt idx="11">
                  <c:v>18.882596934174913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3-49AD-94A6-329ACBD1D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mnd'!$D$59</c:f>
              <c:strCache>
                <c:ptCount val="1"/>
                <c:pt idx="0">
                  <c:v>Forus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mnd'!$V$59:$V$70</c:f>
              <c:numCache>
                <c:formatCode>0.00</c:formatCode>
                <c:ptCount val="12"/>
                <c:pt idx="0">
                  <c:v>6.4448348559381605</c:v>
                </c:pt>
                <c:pt idx="1">
                  <c:v>6.4330312185297105</c:v>
                </c:pt>
                <c:pt idx="2">
                  <c:v>6.8463433118605517</c:v>
                </c:pt>
                <c:pt idx="3">
                  <c:v>6.6192236598890961</c:v>
                </c:pt>
                <c:pt idx="4">
                  <c:v>7.3</c:v>
                </c:pt>
                <c:pt idx="5">
                  <c:v>6.7304964539007104</c:v>
                </c:pt>
                <c:pt idx="6">
                  <c:v>6.699201964395332</c:v>
                </c:pt>
                <c:pt idx="7">
                  <c:v>5.6212973378327717</c:v>
                </c:pt>
                <c:pt idx="8">
                  <c:v>5.1493784103054514</c:v>
                </c:pt>
                <c:pt idx="9">
                  <c:v>5.5179598299858323</c:v>
                </c:pt>
                <c:pt idx="10">
                  <c:v>5.3215831134564642</c:v>
                </c:pt>
                <c:pt idx="11">
                  <c:v>5.5112714156898122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2E-413F-9359-260F0FCFB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mnd'!$D$74</c:f>
              <c:strCache>
                <c:ptCount val="1"/>
                <c:pt idx="0">
                  <c:v>Sandeid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mnd'!$I$74:$I$85</c:f>
              <c:numCache>
                <c:formatCode>0.0</c:formatCode>
                <c:ptCount val="12"/>
                <c:pt idx="0">
                  <c:v>2.7557698932139161</c:v>
                </c:pt>
                <c:pt idx="1">
                  <c:v>3.2712022367194762</c:v>
                </c:pt>
                <c:pt idx="2">
                  <c:v>7.2343723509893678</c:v>
                </c:pt>
                <c:pt idx="3">
                  <c:v>6.4606741573033686</c:v>
                </c:pt>
                <c:pt idx="4">
                  <c:v>5.5865921787709514</c:v>
                </c:pt>
                <c:pt idx="5">
                  <c:v>14.819621074487412</c:v>
                </c:pt>
                <c:pt idx="6">
                  <c:v>0</c:v>
                </c:pt>
                <c:pt idx="7">
                  <c:v>12.234327027830048</c:v>
                </c:pt>
                <c:pt idx="8">
                  <c:v>9.3997006273737824</c:v>
                </c:pt>
                <c:pt idx="9">
                  <c:v>6.9002571097721344</c:v>
                </c:pt>
                <c:pt idx="10">
                  <c:v>4.1603922931387309</c:v>
                </c:pt>
                <c:pt idx="11">
                  <c:v>4.7916101618298521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D-4C62-AADF-6F616F36D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7704"/>
        <c:axId val="227268096"/>
      </c:barChart>
      <c:catAx>
        <c:axId val="227267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7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mnd'!$D$74</c:f>
              <c:strCache>
                <c:ptCount val="1"/>
                <c:pt idx="0">
                  <c:v>Sandeid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mnd'!$L$74:$L$85</c:f>
              <c:numCache>
                <c:formatCode>0.0</c:formatCode>
                <c:ptCount val="12"/>
                <c:pt idx="0">
                  <c:v>21.754166666666659</c:v>
                </c:pt>
                <c:pt idx="1">
                  <c:v>22.792877492877505</c:v>
                </c:pt>
                <c:pt idx="2">
                  <c:v>27.186340810177391</c:v>
                </c:pt>
                <c:pt idx="3">
                  <c:v>21.944130434782579</c:v>
                </c:pt>
                <c:pt idx="4">
                  <c:v>34.616666666666653</c:v>
                </c:pt>
                <c:pt idx="5">
                  <c:v>17.401751313485114</c:v>
                </c:pt>
                <c:pt idx="6">
                  <c:v>0</c:v>
                </c:pt>
                <c:pt idx="7">
                  <c:v>21.565676353922129</c:v>
                </c:pt>
                <c:pt idx="8">
                  <c:v>19.376846990572929</c:v>
                </c:pt>
                <c:pt idx="9">
                  <c:v>17.946771670340578</c:v>
                </c:pt>
                <c:pt idx="10">
                  <c:v>18.178700696055675</c:v>
                </c:pt>
                <c:pt idx="11">
                  <c:v>18.577547169811311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04-40E9-B8CB-AD9D90F4F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mnd'!$D$74</c:f>
              <c:strCache>
                <c:ptCount val="1"/>
                <c:pt idx="0">
                  <c:v>Sandeid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mnd'!$V$74:$V$85</c:f>
              <c:numCache>
                <c:formatCode>0.00</c:formatCode>
                <c:ptCount val="12"/>
                <c:pt idx="0">
                  <c:v>5.6833333333333353</c:v>
                </c:pt>
                <c:pt idx="1">
                  <c:v>5.649572649572649</c:v>
                </c:pt>
                <c:pt idx="2">
                  <c:v>5.9032474054235031</c:v>
                </c:pt>
                <c:pt idx="3">
                  <c:v>5.232608695652174</c:v>
                </c:pt>
                <c:pt idx="4">
                  <c:v>6.3</c:v>
                </c:pt>
                <c:pt idx="5">
                  <c:v>6.2049036777583195</c:v>
                </c:pt>
                <c:pt idx="6">
                  <c:v>0</c:v>
                </c:pt>
                <c:pt idx="7">
                  <c:v>6.0881567230632214</c:v>
                </c:pt>
                <c:pt idx="8">
                  <c:v>5.7749093546047892</c:v>
                </c:pt>
                <c:pt idx="9">
                  <c:v>5.8917727369693518</c:v>
                </c:pt>
                <c:pt idx="10">
                  <c:v>5.8320185614849178</c:v>
                </c:pt>
                <c:pt idx="11">
                  <c:v>6.1698113207547181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A-4293-BBE5-BD6D3BA7E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mnd'!$D$89</c:f>
              <c:strCache>
                <c:ptCount val="1"/>
                <c:pt idx="0">
                  <c:v>Jæren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mnd'!$I$89:$I$100</c:f>
              <c:numCache>
                <c:formatCode>0.0</c:formatCode>
                <c:ptCount val="12"/>
                <c:pt idx="0">
                  <c:v>8.4165805488575014</c:v>
                </c:pt>
                <c:pt idx="1">
                  <c:v>5.302889095992545</c:v>
                </c:pt>
                <c:pt idx="2">
                  <c:v>5.1127418925137436</c:v>
                </c:pt>
                <c:pt idx="3">
                  <c:v>2.8651685393258433</c:v>
                </c:pt>
                <c:pt idx="4">
                  <c:v>11.731843575418992</c:v>
                </c:pt>
                <c:pt idx="5">
                  <c:v>16.428756812873093</c:v>
                </c:pt>
                <c:pt idx="6">
                  <c:v>0</c:v>
                </c:pt>
                <c:pt idx="7">
                  <c:v>11.39645439239378</c:v>
                </c:pt>
                <c:pt idx="8">
                  <c:v>4.635640611069153</c:v>
                </c:pt>
                <c:pt idx="9">
                  <c:v>4.968744479990578</c:v>
                </c:pt>
                <c:pt idx="10">
                  <c:v>5.6083246457392173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A1-49E2-ADD4-A52BBE3A8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1288"/>
        <c:axId val="407131680"/>
      </c:barChart>
      <c:catAx>
        <c:axId val="407131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All sau, andels% av slakt med fettgruppe 3 eller høyere </a:t>
            </a:r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03919754867902"/>
          <c:y val="0.15454483373285544"/>
          <c:w val="0.88070159157968153"/>
          <c:h val="0.72740112486865149"/>
        </c:manualLayout>
      </c:layout>
      <c:lineChart>
        <c:grouping val="standard"/>
        <c:varyColors val="0"/>
        <c:ser>
          <c:idx val="3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Måned!$Z$22:$Z$33</c:f>
              <c:numCache>
                <c:formatCode>0</c:formatCode>
                <c:ptCount val="12"/>
                <c:pt idx="0">
                  <c:v>6.6264374359558245</c:v>
                </c:pt>
                <c:pt idx="1">
                  <c:v>6.3580246913580227</c:v>
                </c:pt>
                <c:pt idx="2">
                  <c:v>12.172713770422236</c:v>
                </c:pt>
                <c:pt idx="3">
                  <c:v>11.198288159771757</c:v>
                </c:pt>
                <c:pt idx="4">
                  <c:v>16.57635467980295</c:v>
                </c:pt>
                <c:pt idx="5">
                  <c:v>14.446840272018576</c:v>
                </c:pt>
                <c:pt idx="6">
                  <c:v>10.102301790281331</c:v>
                </c:pt>
                <c:pt idx="7">
                  <c:v>6.0290437588768979</c:v>
                </c:pt>
                <c:pt idx="8">
                  <c:v>3.4865148415635754</c:v>
                </c:pt>
                <c:pt idx="9">
                  <c:v>5.1786766388633261</c:v>
                </c:pt>
                <c:pt idx="10">
                  <c:v>6.3094963364680092</c:v>
                </c:pt>
                <c:pt idx="11">
                  <c:v>6.4368370298939244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7-4852-8323-78C25AA219FC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1125194389214924E-2"/>
                  <c:y val="-7.5608607264239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B9-4E58-95A4-F5480569F189}"/>
                </c:ext>
              </c:extLst>
            </c:dLbl>
            <c:dLbl>
              <c:idx val="1"/>
              <c:layout>
                <c:manualLayout>
                  <c:x val="-2.5350233267057886E-2"/>
                  <c:y val="-8.0056172397430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B9-4E58-95A4-F5480569F189}"/>
                </c:ext>
              </c:extLst>
            </c:dLbl>
            <c:dLbl>
              <c:idx val="2"/>
              <c:layout>
                <c:manualLayout>
                  <c:x val="-2.3237713828136396E-2"/>
                  <c:y val="-6.226591186466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B0-4050-8915-F4D8E7A0502D}"/>
                </c:ext>
              </c:extLst>
            </c:dLbl>
            <c:dLbl>
              <c:idx val="3"/>
              <c:layout>
                <c:manualLayout>
                  <c:x val="-1.5843895791911179E-2"/>
                  <c:y val="-0.1334269539957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B9-4E58-95A4-F5480569F189}"/>
                </c:ext>
              </c:extLst>
            </c:dLbl>
            <c:dLbl>
              <c:idx val="4"/>
              <c:layout>
                <c:manualLayout>
                  <c:x val="-2.85190124254402E-2"/>
                  <c:y val="-5.1146999031691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B9-4E58-95A4-F5480569F189}"/>
                </c:ext>
              </c:extLst>
            </c:dLbl>
            <c:dLbl>
              <c:idx val="5"/>
              <c:layout>
                <c:manualLayout>
                  <c:x val="-2.7462752705979379E-2"/>
                  <c:y val="5.3370781598286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B0-4050-8915-F4D8E7A0502D}"/>
                </c:ext>
              </c:extLst>
            </c:dLbl>
            <c:dLbl>
              <c:idx val="6"/>
              <c:layout>
                <c:manualLayout>
                  <c:x val="-2.1125194389214907E-2"/>
                  <c:y val="-6.0042129298072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B0-4050-8915-F4D8E7A0502D}"/>
                </c:ext>
              </c:extLst>
            </c:dLbl>
            <c:dLbl>
              <c:idx val="7"/>
              <c:layout>
                <c:manualLayout>
                  <c:x val="-7.7458151290614521E-17"/>
                  <c:y val="-4.002808619871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15-4054-B3C2-F212CD01CE21}"/>
                </c:ext>
              </c:extLst>
            </c:dLbl>
            <c:dLbl>
              <c:idx val="8"/>
              <c:layout>
                <c:manualLayout>
                  <c:x val="0"/>
                  <c:y val="-8.6727520097215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5-4054-B3C2-F212CD01CE21}"/>
                </c:ext>
              </c:extLst>
            </c:dLbl>
            <c:dLbl>
              <c:idx val="9"/>
              <c:layout>
                <c:manualLayout>
                  <c:x val="1.2675116633528943E-2"/>
                  <c:y val="-8.2279954964025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69-45ED-A1A5-C48EEFC1D4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Måned!$Z$9:$Z$20</c:f>
              <c:numCache>
                <c:formatCode>0</c:formatCode>
                <c:ptCount val="12"/>
                <c:pt idx="0">
                  <c:v>9.1629348949362743</c:v>
                </c:pt>
                <c:pt idx="1">
                  <c:v>9.0027958993476229</c:v>
                </c:pt>
                <c:pt idx="2">
                  <c:v>15.764489331298886</c:v>
                </c:pt>
                <c:pt idx="3">
                  <c:v>12.893258426966296</c:v>
                </c:pt>
                <c:pt idx="4">
                  <c:v>21.260086902545002</c:v>
                </c:pt>
                <c:pt idx="5">
                  <c:v>14.144822216454711</c:v>
                </c:pt>
                <c:pt idx="6">
                  <c:v>13.333333333333337</c:v>
                </c:pt>
                <c:pt idx="7">
                  <c:v>6.0206001782707732</c:v>
                </c:pt>
                <c:pt idx="8">
                  <c:v>2.7347062303860494</c:v>
                </c:pt>
                <c:pt idx="9">
                  <c:v>3.6893289631214303</c:v>
                </c:pt>
                <c:pt idx="10">
                  <c:v>4.2742963048766356</c:v>
                </c:pt>
                <c:pt idx="11">
                  <c:v>4.4118976584395613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7-4852-8323-78C25AA21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0968884718425742E-2"/>
              <c:y val="0.480292285949463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4974913415812"/>
          <c:y val="0.20012216469933036"/>
          <c:w val="8.1202835300499224E-2"/>
          <c:h val="0.126500659255225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mnd'!$D$89</c:f>
              <c:strCache>
                <c:ptCount val="1"/>
                <c:pt idx="0">
                  <c:v>Jæren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mnd'!$L$89:$L$100</c:f>
              <c:numCache>
                <c:formatCode>0.0</c:formatCode>
                <c:ptCount val="12"/>
                <c:pt idx="0">
                  <c:v>23.561527967257849</c:v>
                </c:pt>
                <c:pt idx="1">
                  <c:v>22.599121265377875</c:v>
                </c:pt>
                <c:pt idx="2">
                  <c:v>27.351065845570847</c:v>
                </c:pt>
                <c:pt idx="3">
                  <c:v>30.111764705882361</c:v>
                </c:pt>
                <c:pt idx="4">
                  <c:v>23.520105820105815</c:v>
                </c:pt>
                <c:pt idx="5">
                  <c:v>17.511216429699875</c:v>
                </c:pt>
                <c:pt idx="6">
                  <c:v>0</c:v>
                </c:pt>
                <c:pt idx="7">
                  <c:v>22.608542626227621</c:v>
                </c:pt>
                <c:pt idx="8">
                  <c:v>19.133037289730595</c:v>
                </c:pt>
                <c:pt idx="9">
                  <c:v>18.76849849405032</c:v>
                </c:pt>
                <c:pt idx="10">
                  <c:v>18.419896729776312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D-46F9-AB7C-92A6F1217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mnd'!$D$89</c:f>
              <c:strCache>
                <c:ptCount val="1"/>
                <c:pt idx="0">
                  <c:v>Jæren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mnd'!$V$89:$V$100</c:f>
              <c:numCache>
                <c:formatCode>0.00</c:formatCode>
                <c:ptCount val="12"/>
                <c:pt idx="0">
                  <c:v>7.1473396998635748</c:v>
                </c:pt>
                <c:pt idx="1">
                  <c:v>6.8769771528998254</c:v>
                </c:pt>
                <c:pt idx="2">
                  <c:v>7.2989104689720508</c:v>
                </c:pt>
                <c:pt idx="3">
                  <c:v>7.7794117647058814</c:v>
                </c:pt>
                <c:pt idx="4">
                  <c:v>7.4232804232804188</c:v>
                </c:pt>
                <c:pt idx="5">
                  <c:v>7.2590837282780418</c:v>
                </c:pt>
                <c:pt idx="6">
                  <c:v>0</c:v>
                </c:pt>
                <c:pt idx="7">
                  <c:v>6.2468062918223719</c:v>
                </c:pt>
                <c:pt idx="8">
                  <c:v>6.1495118221385709</c:v>
                </c:pt>
                <c:pt idx="9">
                  <c:v>6.1671357329778305</c:v>
                </c:pt>
                <c:pt idx="10">
                  <c:v>6.2626506024096402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F-441E-9F17-71753E69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mnd'!$D$104</c:f>
              <c:strCache>
                <c:ptCount val="1"/>
                <c:pt idx="0">
                  <c:v>Førde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mnd'!$I$104:$I$115</c:f>
              <c:numCache>
                <c:formatCode>0.0</c:formatCode>
                <c:ptCount val="12"/>
                <c:pt idx="0">
                  <c:v>1.1252727063956831</c:v>
                </c:pt>
                <c:pt idx="1">
                  <c:v>5.7688723205964569</c:v>
                </c:pt>
                <c:pt idx="2">
                  <c:v>16.50560682021846</c:v>
                </c:pt>
                <c:pt idx="3">
                  <c:v>10.351123595505618</c:v>
                </c:pt>
                <c:pt idx="4">
                  <c:v>8.1005586592178744</c:v>
                </c:pt>
                <c:pt idx="5">
                  <c:v>3.2182714767713478</c:v>
                </c:pt>
                <c:pt idx="6">
                  <c:v>0</c:v>
                </c:pt>
                <c:pt idx="7">
                  <c:v>6.6722788947212015</c:v>
                </c:pt>
                <c:pt idx="8">
                  <c:v>12.501942650238435</c:v>
                </c:pt>
                <c:pt idx="9">
                  <c:v>11.344232694157128</c:v>
                </c:pt>
                <c:pt idx="10">
                  <c:v>7.8159388393374254</c:v>
                </c:pt>
                <c:pt idx="11">
                  <c:v>5.1803634391103888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8-41EE-8D06-DEA301900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5992"/>
        <c:axId val="407136384"/>
      </c:barChart>
      <c:catAx>
        <c:axId val="407135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6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5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mnd'!$D$104</c:f>
              <c:strCache>
                <c:ptCount val="1"/>
                <c:pt idx="0">
                  <c:v>Førde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mnd'!$L$104:$L$115</c:f>
              <c:numCache>
                <c:formatCode>0.0</c:formatCode>
                <c:ptCount val="12"/>
                <c:pt idx="0">
                  <c:v>22.766326530612243</c:v>
                </c:pt>
                <c:pt idx="1">
                  <c:v>23.367043618739945</c:v>
                </c:pt>
                <c:pt idx="2">
                  <c:v>24.727923697725686</c:v>
                </c:pt>
                <c:pt idx="3">
                  <c:v>20.827951153324303</c:v>
                </c:pt>
                <c:pt idx="4">
                  <c:v>31.783524904214552</c:v>
                </c:pt>
                <c:pt idx="5">
                  <c:v>25.637903225806443</c:v>
                </c:pt>
                <c:pt idx="6">
                  <c:v>0</c:v>
                </c:pt>
                <c:pt idx="7">
                  <c:v>21.900133590618996</c:v>
                </c:pt>
                <c:pt idx="8">
                  <c:v>19.734327088740123</c:v>
                </c:pt>
                <c:pt idx="9">
                  <c:v>18.483685121107214</c:v>
                </c:pt>
                <c:pt idx="10">
                  <c:v>19.468852661479588</c:v>
                </c:pt>
                <c:pt idx="11">
                  <c:v>16.783071553228645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1-4EEC-98A5-3703311D2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mnd'!$D$104</c:f>
              <c:strCache>
                <c:ptCount val="1"/>
                <c:pt idx="0">
                  <c:v>Førde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mnd'!$V$104:$V$115</c:f>
              <c:numCache>
                <c:formatCode>0.00</c:formatCode>
                <c:ptCount val="12"/>
                <c:pt idx="0">
                  <c:v>7.0714285714285694</c:v>
                </c:pt>
                <c:pt idx="1">
                  <c:v>6.4620355411954735</c:v>
                </c:pt>
                <c:pt idx="2">
                  <c:v>6.0126192223037416</c:v>
                </c:pt>
                <c:pt idx="3">
                  <c:v>4.9959294436906392</c:v>
                </c:pt>
                <c:pt idx="4">
                  <c:v>6.68965517241379</c:v>
                </c:pt>
                <c:pt idx="5">
                  <c:v>6.5</c:v>
                </c:pt>
                <c:pt idx="6">
                  <c:v>0</c:v>
                </c:pt>
                <c:pt idx="7">
                  <c:v>5.8435505417841789</c:v>
                </c:pt>
                <c:pt idx="8">
                  <c:v>5.6307548033934518</c:v>
                </c:pt>
                <c:pt idx="9">
                  <c:v>5.4608996539792409</c:v>
                </c:pt>
                <c:pt idx="10">
                  <c:v>5.3954551068296892</c:v>
                </c:pt>
                <c:pt idx="11">
                  <c:v>5.4328097731239078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D2-4B08-A550-895EBA0B1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mnd'!$D$119</c:f>
              <c:strCache>
                <c:ptCount val="1"/>
                <c:pt idx="0">
                  <c:v>Ølen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mnd'!$I$119:$I$130</c:f>
              <c:numCache>
                <c:formatCode>0.0</c:formatCode>
                <c:ptCount val="12"/>
                <c:pt idx="0">
                  <c:v>5.6148811574233548</c:v>
                </c:pt>
                <c:pt idx="1">
                  <c:v>7.6328052190121181</c:v>
                </c:pt>
                <c:pt idx="2">
                  <c:v>11.186998958560393</c:v>
                </c:pt>
                <c:pt idx="3">
                  <c:v>9.480337078651683</c:v>
                </c:pt>
                <c:pt idx="4">
                  <c:v>14.680322780881443</c:v>
                </c:pt>
                <c:pt idx="5">
                  <c:v>15.961588372696601</c:v>
                </c:pt>
                <c:pt idx="6">
                  <c:v>8.2678311499272219</c:v>
                </c:pt>
                <c:pt idx="7">
                  <c:v>13.990294146776272</c:v>
                </c:pt>
                <c:pt idx="8">
                  <c:v>11.881930489929578</c:v>
                </c:pt>
                <c:pt idx="9">
                  <c:v>9.4568801397421058</c:v>
                </c:pt>
                <c:pt idx="10">
                  <c:v>6.4017915749642818</c:v>
                </c:pt>
                <c:pt idx="11">
                  <c:v>12.575716481330803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8-4D76-96D6-C3F13F0AF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0696"/>
        <c:axId val="407141088"/>
      </c:barChart>
      <c:catAx>
        <c:axId val="407140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1088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0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mnd'!$D$119</c:f>
              <c:strCache>
                <c:ptCount val="1"/>
                <c:pt idx="0">
                  <c:v>Ølen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mnd'!$L$119:$L$130</c:f>
              <c:numCache>
                <c:formatCode>0.0</c:formatCode>
                <c:ptCount val="12"/>
                <c:pt idx="0">
                  <c:v>21.164826175869123</c:v>
                </c:pt>
                <c:pt idx="1">
                  <c:v>19.781929181929154</c:v>
                </c:pt>
                <c:pt idx="2">
                  <c:v>24.233405499025842</c:v>
                </c:pt>
                <c:pt idx="3">
                  <c:v>23.85125925925928</c:v>
                </c:pt>
                <c:pt idx="4">
                  <c:v>24.586892177589846</c:v>
                </c:pt>
                <c:pt idx="5">
                  <c:v>17.941463414634139</c:v>
                </c:pt>
                <c:pt idx="6">
                  <c:v>20.930985915492951</c:v>
                </c:pt>
                <c:pt idx="7">
                  <c:v>20.617464250318559</c:v>
                </c:pt>
                <c:pt idx="8">
                  <c:v>18.382936735583495</c:v>
                </c:pt>
                <c:pt idx="9">
                  <c:v>17.132518743352101</c:v>
                </c:pt>
                <c:pt idx="10">
                  <c:v>17.819767792521091</c:v>
                </c:pt>
                <c:pt idx="11">
                  <c:v>16.809633357296914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7-4AB4-85D3-55E2FE416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mnd'!$D$119</c:f>
              <c:strCache>
                <c:ptCount val="1"/>
                <c:pt idx="0">
                  <c:v>Ølen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mnd'!$V$119:$V$130</c:f>
              <c:numCache>
                <c:formatCode>0.00</c:formatCode>
                <c:ptCount val="12"/>
                <c:pt idx="0">
                  <c:v>6.5419222903885492</c:v>
                </c:pt>
                <c:pt idx="1">
                  <c:v>6.2039072039072014</c:v>
                </c:pt>
                <c:pt idx="2">
                  <c:v>6.5594284477159572</c:v>
                </c:pt>
                <c:pt idx="3">
                  <c:v>6.3733333333333348</c:v>
                </c:pt>
                <c:pt idx="4">
                  <c:v>6.9027484143763198</c:v>
                </c:pt>
                <c:pt idx="5">
                  <c:v>6.6357723577235772</c:v>
                </c:pt>
                <c:pt idx="6">
                  <c:v>6.2570422535211261</c:v>
                </c:pt>
                <c:pt idx="7">
                  <c:v>6.3271272830242111</c:v>
                </c:pt>
                <c:pt idx="8">
                  <c:v>5.7471029624360357</c:v>
                </c:pt>
                <c:pt idx="9">
                  <c:v>5.6407761952940563</c:v>
                </c:pt>
                <c:pt idx="10">
                  <c:v>5.5535283474065134</c:v>
                </c:pt>
                <c:pt idx="11">
                  <c:v>5.7577282530553555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7-46BA-AB82-438E7CAA0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mnd'!$D$134</c:f>
              <c:strCache>
                <c:ptCount val="1"/>
                <c:pt idx="0">
                  <c:v>Midt-Norge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mnd'!$I$134:$I$145</c:f>
              <c:numCache>
                <c:formatCode>0.0</c:formatCode>
                <c:ptCount val="12"/>
                <c:pt idx="0">
                  <c:v>1.6764266850384657</c:v>
                </c:pt>
                <c:pt idx="1">
                  <c:v>2.1808014911463185</c:v>
                </c:pt>
                <c:pt idx="2">
                  <c:v>1.1698030952553944</c:v>
                </c:pt>
                <c:pt idx="3">
                  <c:v>2.9634831460674151</c:v>
                </c:pt>
                <c:pt idx="4">
                  <c:v>9.3109869646182522E-2</c:v>
                </c:pt>
                <c:pt idx="5">
                  <c:v>0.33739942901635078</c:v>
                </c:pt>
                <c:pt idx="6">
                  <c:v>0</c:v>
                </c:pt>
                <c:pt idx="7">
                  <c:v>1.0547687431910469</c:v>
                </c:pt>
                <c:pt idx="8">
                  <c:v>1.2424781946031129</c:v>
                </c:pt>
                <c:pt idx="9">
                  <c:v>1.9032992482973841</c:v>
                </c:pt>
                <c:pt idx="10">
                  <c:v>2.270357928877563</c:v>
                </c:pt>
                <c:pt idx="11">
                  <c:v>2.639905975951542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7-42BB-AB82-4E3092259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5400"/>
        <c:axId val="234094808"/>
      </c:barChart>
      <c:catAx>
        <c:axId val="407145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480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5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mnd'!$D$134</c:f>
              <c:strCache>
                <c:ptCount val="1"/>
                <c:pt idx="0">
                  <c:v>Midt-Norge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mnd'!$L$134:$L$145</c:f>
              <c:numCache>
                <c:formatCode>0.0</c:formatCode>
                <c:ptCount val="12"/>
                <c:pt idx="0">
                  <c:v>20.617123287671237</c:v>
                </c:pt>
                <c:pt idx="1">
                  <c:v>21.518803418803405</c:v>
                </c:pt>
                <c:pt idx="2">
                  <c:v>20.955279503105576</c:v>
                </c:pt>
                <c:pt idx="3">
                  <c:v>22.459715639810444</c:v>
                </c:pt>
                <c:pt idx="4">
                  <c:v>31.600000000000009</c:v>
                </c:pt>
                <c:pt idx="5">
                  <c:v>27.215384615384608</c:v>
                </c:pt>
                <c:pt idx="6">
                  <c:v>0</c:v>
                </c:pt>
                <c:pt idx="7">
                  <c:v>19.630046948356824</c:v>
                </c:pt>
                <c:pt idx="8">
                  <c:v>17.178143515470701</c:v>
                </c:pt>
                <c:pt idx="9">
                  <c:v>16.229466357308556</c:v>
                </c:pt>
                <c:pt idx="10">
                  <c:v>17.86445578231293</c:v>
                </c:pt>
                <c:pt idx="11">
                  <c:v>18.517808219178097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F-40D3-B5AD-F7444732D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81876778357202E-2"/>
          <c:y val="0.15728215909421542"/>
          <c:w val="0.89637857432535994"/>
          <c:h val="0.70784905259496878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Måned!$X$22:$X$33</c:f>
              <c:numCache>
                <c:formatCode>0.00</c:formatCode>
                <c:ptCount val="12"/>
                <c:pt idx="0">
                  <c:v>6.0999658431060011</c:v>
                </c:pt>
                <c:pt idx="1">
                  <c:v>5.8191358024691349</c:v>
                </c:pt>
                <c:pt idx="2">
                  <c:v>6.1388712072989611</c:v>
                </c:pt>
                <c:pt idx="3">
                  <c:v>5.7261055634807425</c:v>
                </c:pt>
                <c:pt idx="4">
                  <c:v>6.3992610837438413</c:v>
                </c:pt>
                <c:pt idx="5">
                  <c:v>6.4730469397910122</c:v>
                </c:pt>
                <c:pt idx="6">
                  <c:v>6.3058823529411763</c:v>
                </c:pt>
                <c:pt idx="7">
                  <c:v>5.9725214736374257</c:v>
                </c:pt>
                <c:pt idx="8">
                  <c:v>5.9211596433484948</c:v>
                </c:pt>
                <c:pt idx="9">
                  <c:v>6.0093197189476584</c:v>
                </c:pt>
                <c:pt idx="10">
                  <c:v>5.9545664339698838</c:v>
                </c:pt>
                <c:pt idx="11">
                  <c:v>6.1004098360655741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2-4B4F-8F38-9340F601CCC1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7941175392111495E-2"/>
                  <c:y val="-5.1560378082373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AA-4032-A00D-0B8C3C368ACD}"/>
                </c:ext>
              </c:extLst>
            </c:dLbl>
            <c:dLbl>
              <c:idx val="2"/>
              <c:layout>
                <c:manualLayout>
                  <c:x val="-3.1045750435679476E-2"/>
                  <c:y val="-4.7263679908842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FE-4E10-A76A-C69E6EBDA8A0}"/>
                </c:ext>
              </c:extLst>
            </c:dLbl>
            <c:dLbl>
              <c:idx val="3"/>
              <c:layout>
                <c:manualLayout>
                  <c:x val="-3.0010892087823419E-2"/>
                  <c:y val="-0.1246042470324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AA-4032-A00D-0B8C3C368ACD}"/>
                </c:ext>
              </c:extLst>
            </c:dLbl>
            <c:dLbl>
              <c:idx val="4"/>
              <c:layout>
                <c:manualLayout>
                  <c:x val="-3.7254900522815326E-2"/>
                  <c:y val="-4.7263679908842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FE-4E10-A76A-C69E6EBDA8A0}"/>
                </c:ext>
              </c:extLst>
            </c:dLbl>
            <c:dLbl>
              <c:idx val="5"/>
              <c:layout>
                <c:manualLayout>
                  <c:x val="-1.9662308609263719E-2"/>
                  <c:y val="-9.0230676907696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9E-40F3-91A9-CE306D982875}"/>
                </c:ext>
              </c:extLst>
            </c:dLbl>
            <c:dLbl>
              <c:idx val="7"/>
              <c:layout>
                <c:manualLayout>
                  <c:x val="4.6568625653519158E-2"/>
                  <c:y val="-5.7926837508885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0F-4585-9170-05571A7850CC}"/>
                </c:ext>
              </c:extLst>
            </c:dLbl>
            <c:dLbl>
              <c:idx val="8"/>
              <c:layout>
                <c:manualLayout>
                  <c:x val="-2.2766883652831742E-2"/>
                  <c:y val="4.5054206951355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D5-4053-A122-BE6C409EDB08}"/>
                </c:ext>
              </c:extLst>
            </c:dLbl>
            <c:dLbl>
              <c:idx val="9"/>
              <c:layout>
                <c:manualLayout>
                  <c:x val="-3.1045750435679437E-2"/>
                  <c:y val="4.7199645377610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8E-459C-B079-24DC2A04834B}"/>
                </c:ext>
              </c:extLst>
            </c:dLbl>
            <c:dLbl>
              <c:idx val="10"/>
              <c:layout>
                <c:manualLayout>
                  <c:x val="3.1045750435677922E-3"/>
                  <c:y val="2.3599822688805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73-4F88-9E42-8D4428B5E4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Måned!$X$9:$X$20</c:f>
              <c:numCache>
                <c:formatCode>0.00</c:formatCode>
                <c:ptCount val="12"/>
                <c:pt idx="0">
                  <c:v>6.2566310713055469</c:v>
                </c:pt>
                <c:pt idx="1">
                  <c:v>6.086113699906802</c:v>
                </c:pt>
                <c:pt idx="2">
                  <c:v>6.3852599966092685</c:v>
                </c:pt>
                <c:pt idx="3">
                  <c:v>5.8771067415730354</c:v>
                </c:pt>
                <c:pt idx="4">
                  <c:v>6.8103662321539407</c:v>
                </c:pt>
                <c:pt idx="5">
                  <c:v>6.6677913314300561</c:v>
                </c:pt>
                <c:pt idx="6">
                  <c:v>6.5813682678311469</c:v>
                </c:pt>
                <c:pt idx="7">
                  <c:v>5.9499653362384874</c:v>
                </c:pt>
                <c:pt idx="8">
                  <c:v>5.7366202520946521</c:v>
                </c:pt>
                <c:pt idx="9">
                  <c:v>5.762963435457598</c:v>
                </c:pt>
                <c:pt idx="10">
                  <c:v>5.7866616471678443</c:v>
                </c:pt>
                <c:pt idx="11">
                  <c:v>5.7657535485037519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2-4B4F-8F38-9340F601CCC1}"/>
            </c:ext>
          </c:extLst>
        </c:ser>
        <c:ser>
          <c:idx val="0"/>
          <c:order val="2"/>
          <c:tx>
            <c:strRef>
              <c:f>RNR!$D$21</c:f>
              <c:strCache>
                <c:ptCount val="1"/>
                <c:pt idx="0">
                  <c:v>Middel fettgruppe i 2024</c:v>
                </c:pt>
              </c:strCache>
            </c:strRef>
          </c:tx>
          <c:spPr>
            <a:ln w="6985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Måned!$AS$9:$AS$20</c:f>
              <c:numCache>
                <c:formatCode>0.00</c:formatCode>
                <c:ptCount val="12"/>
                <c:pt idx="0">
                  <c:v>5.8150539144108739</c:v>
                </c:pt>
                <c:pt idx="1">
                  <c:v>5.8150539144108739</c:v>
                </c:pt>
                <c:pt idx="2">
                  <c:v>5.8150539144108739</c:v>
                </c:pt>
                <c:pt idx="3">
                  <c:v>5.8150539144108739</c:v>
                </c:pt>
                <c:pt idx="4">
                  <c:v>5.8150539144108739</c:v>
                </c:pt>
                <c:pt idx="5">
                  <c:v>5.8150539144108739</c:v>
                </c:pt>
                <c:pt idx="6">
                  <c:v>5.8150539144108739</c:v>
                </c:pt>
                <c:pt idx="7">
                  <c:v>5.8150539144108739</c:v>
                </c:pt>
                <c:pt idx="8">
                  <c:v>5.8150539144108739</c:v>
                </c:pt>
                <c:pt idx="9">
                  <c:v>5.8150539144108739</c:v>
                </c:pt>
                <c:pt idx="10">
                  <c:v>5.8150539144108739</c:v>
                </c:pt>
                <c:pt idx="11">
                  <c:v>5.8150539144108739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7-4FDF-9CFD-8DDFBAEE7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5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892809046389437"/>
          <c:y val="0.16119016760773142"/>
          <c:w val="0.2180603804807463"/>
          <c:h val="0.159120773757526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mnd'!$D$134</c:f>
              <c:strCache>
                <c:ptCount val="1"/>
                <c:pt idx="0">
                  <c:v>Midt-Norge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mnd'!$V$134:$V$145</c:f>
              <c:numCache>
                <c:formatCode>0.00</c:formatCode>
                <c:ptCount val="12"/>
                <c:pt idx="0">
                  <c:v>6.5068493150684947</c:v>
                </c:pt>
                <c:pt idx="1">
                  <c:v>6.7606837606837606</c:v>
                </c:pt>
                <c:pt idx="2">
                  <c:v>6.3685300207039344</c:v>
                </c:pt>
                <c:pt idx="3">
                  <c:v>6.8720379146919424</c:v>
                </c:pt>
                <c:pt idx="4">
                  <c:v>7.3333333333333313</c:v>
                </c:pt>
                <c:pt idx="5">
                  <c:v>6.6153846153846141</c:v>
                </c:pt>
                <c:pt idx="6">
                  <c:v>0</c:v>
                </c:pt>
                <c:pt idx="7">
                  <c:v>6.106103286384978</c:v>
                </c:pt>
                <c:pt idx="8">
                  <c:v>5.6061005047180164</c:v>
                </c:pt>
                <c:pt idx="9">
                  <c:v>5.4279453467388512</c:v>
                </c:pt>
                <c:pt idx="10">
                  <c:v>5.8125</c:v>
                </c:pt>
                <c:pt idx="11">
                  <c:v>5.667808219178081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2-4A89-9506-4FCF0FC98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mnd'!$D$149</c:f>
              <c:strCache>
                <c:ptCount val="1"/>
                <c:pt idx="0">
                  <c:v>Målselv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mnd'!$I$149:$I$160</c:f>
              <c:numCache>
                <c:formatCode>0.0</c:formatCode>
                <c:ptCount val="12"/>
                <c:pt idx="0">
                  <c:v>7.383166838902282</c:v>
                </c:pt>
                <c:pt idx="1">
                  <c:v>3.914259086672879</c:v>
                </c:pt>
                <c:pt idx="2">
                  <c:v>3.7685582116302152</c:v>
                </c:pt>
                <c:pt idx="3">
                  <c:v>8.960674157303373</c:v>
                </c:pt>
                <c:pt idx="4">
                  <c:v>4.2520173805090007</c:v>
                </c:pt>
                <c:pt idx="5">
                  <c:v>2.5694264209706721</c:v>
                </c:pt>
                <c:pt idx="6">
                  <c:v>0</c:v>
                </c:pt>
                <c:pt idx="7">
                  <c:v>1.4311181539071016</c:v>
                </c:pt>
                <c:pt idx="8">
                  <c:v>4.6149190085258489</c:v>
                </c:pt>
                <c:pt idx="9">
                  <c:v>6.4932484151439613</c:v>
                </c:pt>
                <c:pt idx="10">
                  <c:v>6.5523765396347349</c:v>
                </c:pt>
                <c:pt idx="11">
                  <c:v>4.7916101618298521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4-4894-9C6D-3C539347A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9120"/>
        <c:axId val="234099512"/>
      </c:barChart>
      <c:catAx>
        <c:axId val="234099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9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mnd'!$D$149</c:f>
              <c:strCache>
                <c:ptCount val="1"/>
                <c:pt idx="0">
                  <c:v>Målselv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mnd'!$L$149:$L$160</c:f>
              <c:numCache>
                <c:formatCode>0.0</c:formatCode>
                <c:ptCount val="12"/>
                <c:pt idx="0">
                  <c:v>21.669984447900475</c:v>
                </c:pt>
                <c:pt idx="1">
                  <c:v>20.528571428571436</c:v>
                </c:pt>
                <c:pt idx="2">
                  <c:v>28.242223650385597</c:v>
                </c:pt>
                <c:pt idx="3">
                  <c:v>22.088087774294657</c:v>
                </c:pt>
                <c:pt idx="4">
                  <c:v>26.018978102189791</c:v>
                </c:pt>
                <c:pt idx="5">
                  <c:v>32.979797979797979</c:v>
                </c:pt>
                <c:pt idx="6">
                  <c:v>0</c:v>
                </c:pt>
                <c:pt idx="7">
                  <c:v>23.093217993079595</c:v>
                </c:pt>
                <c:pt idx="8">
                  <c:v>22.089530899208295</c:v>
                </c:pt>
                <c:pt idx="9">
                  <c:v>21.988306192617387</c:v>
                </c:pt>
                <c:pt idx="10">
                  <c:v>21.084664113140835</c:v>
                </c:pt>
                <c:pt idx="11">
                  <c:v>19.191886792452827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6-44C2-8591-A63E50597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mnd'!$D$149</c:f>
              <c:strCache>
                <c:ptCount val="1"/>
                <c:pt idx="0">
                  <c:v>Målselv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mnd'!$V$149:$V$160</c:f>
              <c:numCache>
                <c:formatCode>0.00</c:formatCode>
                <c:ptCount val="12"/>
                <c:pt idx="0">
                  <c:v>5.716951788491448</c:v>
                </c:pt>
                <c:pt idx="1">
                  <c:v>5.2428571428571438</c:v>
                </c:pt>
                <c:pt idx="2">
                  <c:v>6.5057840616966578</c:v>
                </c:pt>
                <c:pt idx="3">
                  <c:v>6.1567398119122254</c:v>
                </c:pt>
                <c:pt idx="4">
                  <c:v>7.3649635036496353</c:v>
                </c:pt>
                <c:pt idx="5">
                  <c:v>6.6262626262626254</c:v>
                </c:pt>
                <c:pt idx="6">
                  <c:v>0</c:v>
                </c:pt>
                <c:pt idx="7">
                  <c:v>6.1695501730103794</c:v>
                </c:pt>
                <c:pt idx="8">
                  <c:v>5.2692898499350109</c:v>
                </c:pt>
                <c:pt idx="9">
                  <c:v>5.3515698794725504</c:v>
                </c:pt>
                <c:pt idx="10">
                  <c:v>5.5274012964054204</c:v>
                </c:pt>
                <c:pt idx="11">
                  <c:v>5.445283018867924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2-48DA-B160-1B262F102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mnd'!$D$164</c:f>
              <c:strCache>
                <c:ptCount val="1"/>
                <c:pt idx="0">
                  <c:v>Oslo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mnd'!$I$164:$I$175</c:f>
              <c:numCache>
                <c:formatCode>0.0</c:formatCode>
                <c:ptCount val="12"/>
                <c:pt idx="0">
                  <c:v>6.3956826271672975</c:v>
                </c:pt>
                <c:pt idx="1">
                  <c:v>5.7129543336439887</c:v>
                </c:pt>
                <c:pt idx="2">
                  <c:v>3.0492382959141655</c:v>
                </c:pt>
                <c:pt idx="3">
                  <c:v>2.8230337078651679</c:v>
                </c:pt>
                <c:pt idx="4">
                  <c:v>3.0415890751086279</c:v>
                </c:pt>
                <c:pt idx="5">
                  <c:v>3.6854399169478329</c:v>
                </c:pt>
                <c:pt idx="6">
                  <c:v>5.0363901018922865</c:v>
                </c:pt>
                <c:pt idx="7">
                  <c:v>2.0897296226601956</c:v>
                </c:pt>
                <c:pt idx="8">
                  <c:v>3.7571537242990791</c:v>
                </c:pt>
                <c:pt idx="9">
                  <c:v>3.4937979627485225</c:v>
                </c:pt>
                <c:pt idx="10">
                  <c:v>3.8099926638094126</c:v>
                </c:pt>
                <c:pt idx="11">
                  <c:v>6.6992134526715503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F-45F1-BB75-F1D5B03F2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3824"/>
        <c:axId val="234104216"/>
      </c:barChart>
      <c:catAx>
        <c:axId val="234103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4216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mnd'!$D$164</c:f>
              <c:strCache>
                <c:ptCount val="1"/>
                <c:pt idx="0">
                  <c:v>Oslo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mnd'!$L$164:$L$175</c:f>
              <c:numCache>
                <c:formatCode>0.0</c:formatCode>
                <c:ptCount val="12"/>
                <c:pt idx="0">
                  <c:v>19.618850987432666</c:v>
                </c:pt>
                <c:pt idx="1">
                  <c:v>22.935562805872756</c:v>
                </c:pt>
                <c:pt idx="2">
                  <c:v>24.35353455123111</c:v>
                </c:pt>
                <c:pt idx="3">
                  <c:v>21.421393034825854</c:v>
                </c:pt>
                <c:pt idx="4">
                  <c:v>34.348979591836745</c:v>
                </c:pt>
                <c:pt idx="5">
                  <c:v>24.597183098591543</c:v>
                </c:pt>
                <c:pt idx="6">
                  <c:v>17.576878612716772</c:v>
                </c:pt>
                <c:pt idx="7">
                  <c:v>21.986303317535537</c:v>
                </c:pt>
                <c:pt idx="8">
                  <c:v>20.797851959361402</c:v>
                </c:pt>
                <c:pt idx="9">
                  <c:v>19.892900779439721</c:v>
                </c:pt>
                <c:pt idx="10">
                  <c:v>20.119837851532814</c:v>
                </c:pt>
                <c:pt idx="11">
                  <c:v>18.096356275303652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8-4301-B593-6E26E3E2D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mnd'!$D$164</c:f>
              <c:strCache>
                <c:ptCount val="1"/>
                <c:pt idx="0">
                  <c:v>Oslo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mnd'!$V$164:$V$175</c:f>
              <c:numCache>
                <c:formatCode>0.00</c:formatCode>
                <c:ptCount val="12"/>
                <c:pt idx="0">
                  <c:v>6.4614003590664284</c:v>
                </c:pt>
                <c:pt idx="1">
                  <c:v>6.2479608482871143</c:v>
                </c:pt>
                <c:pt idx="2">
                  <c:v>6.5234312946783195</c:v>
                </c:pt>
                <c:pt idx="3">
                  <c:v>5.2437810945273631</c:v>
                </c:pt>
                <c:pt idx="4">
                  <c:v>7.8979591836734686</c:v>
                </c:pt>
                <c:pt idx="5">
                  <c:v>7.1126760563380307</c:v>
                </c:pt>
                <c:pt idx="6">
                  <c:v>5.6936416184971108</c:v>
                </c:pt>
                <c:pt idx="7">
                  <c:v>6.1985781990521316</c:v>
                </c:pt>
                <c:pt idx="8">
                  <c:v>5.8634978229317865</c:v>
                </c:pt>
                <c:pt idx="9">
                  <c:v>5.8111087704515123</c:v>
                </c:pt>
                <c:pt idx="10">
                  <c:v>5.9252596909044852</c:v>
                </c:pt>
                <c:pt idx="11">
                  <c:v>5.7935222672064786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6E-4C24-9FAA-0F7E2C4CA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mnd'!$L$179:$L$190</c:f>
              <c:numCache>
                <c:formatCode>0.0</c:formatCode>
                <c:ptCount val="12"/>
                <c:pt idx="0">
                  <c:v>27.182568807339443</c:v>
                </c:pt>
                <c:pt idx="1">
                  <c:v>29.386245353159861</c:v>
                </c:pt>
                <c:pt idx="2">
                  <c:v>28.193137254901995</c:v>
                </c:pt>
                <c:pt idx="3">
                  <c:v>26.227551020408178</c:v>
                </c:pt>
                <c:pt idx="4">
                  <c:v>23.577000000000005</c:v>
                </c:pt>
                <c:pt idx="5">
                  <c:v>21.242176870748295</c:v>
                </c:pt>
                <c:pt idx="6">
                  <c:v>22.396965517241362</c:v>
                </c:pt>
                <c:pt idx="7">
                  <c:v>23.003999352331725</c:v>
                </c:pt>
                <c:pt idx="8">
                  <c:v>20.977500362897334</c:v>
                </c:pt>
                <c:pt idx="9">
                  <c:v>21.063889789303065</c:v>
                </c:pt>
                <c:pt idx="10">
                  <c:v>22.281199641897953</c:v>
                </c:pt>
                <c:pt idx="11">
                  <c:v>20.304938271604943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E-41FD-A406-814D7E778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mnd'!$V$179:$V$190</c:f>
              <c:numCache>
                <c:formatCode>0.00</c:formatCode>
                <c:ptCount val="12"/>
                <c:pt idx="0">
                  <c:v>7.6972477064220195</c:v>
                </c:pt>
                <c:pt idx="1">
                  <c:v>6.7657992565055771</c:v>
                </c:pt>
                <c:pt idx="2">
                  <c:v>6.7058823529411757</c:v>
                </c:pt>
                <c:pt idx="3">
                  <c:v>7.6530612244897949</c:v>
                </c:pt>
                <c:pt idx="4">
                  <c:v>6.79</c:v>
                </c:pt>
                <c:pt idx="5">
                  <c:v>7.4421768707483009</c:v>
                </c:pt>
                <c:pt idx="6">
                  <c:v>6.4634482758620697</c:v>
                </c:pt>
                <c:pt idx="7">
                  <c:v>5.8966968911917101</c:v>
                </c:pt>
                <c:pt idx="8">
                  <c:v>5.5876034257511966</c:v>
                </c:pt>
                <c:pt idx="9">
                  <c:v>6.0267423014586727</c:v>
                </c:pt>
                <c:pt idx="10">
                  <c:v>5.7914055505819153</c:v>
                </c:pt>
                <c:pt idx="11">
                  <c:v>6.2438271604938276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4-4E4C-9399-66902C190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mnd'!$D$194</c:f>
              <c:strCache>
                <c:ptCount val="1"/>
                <c:pt idx="0">
                  <c:v>Ole Ringdal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mnd'!$L$194:$L$205</c:f>
              <c:numCache>
                <c:formatCode>0.0</c:formatCode>
                <c:ptCount val="12"/>
                <c:pt idx="0">
                  <c:v>18.427500000000006</c:v>
                </c:pt>
                <c:pt idx="1">
                  <c:v>16.558935361216722</c:v>
                </c:pt>
                <c:pt idx="2">
                  <c:v>23.24344685242519</c:v>
                </c:pt>
                <c:pt idx="3">
                  <c:v>22.161855670103105</c:v>
                </c:pt>
                <c:pt idx="4">
                  <c:v>32.829999999999991</c:v>
                </c:pt>
                <c:pt idx="5">
                  <c:v>18.312499999999996</c:v>
                </c:pt>
                <c:pt idx="6">
                  <c:v>0</c:v>
                </c:pt>
                <c:pt idx="7">
                  <c:v>19.130441176470601</c:v>
                </c:pt>
                <c:pt idx="8">
                  <c:v>18.987479987191783</c:v>
                </c:pt>
                <c:pt idx="9">
                  <c:v>17.434638433879321</c:v>
                </c:pt>
                <c:pt idx="10">
                  <c:v>16.361502347417829</c:v>
                </c:pt>
                <c:pt idx="11">
                  <c:v>23.693333333333342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8-4D1A-9B78-377C3ECFD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</a:t>
            </a:r>
            <a:r>
              <a:rPr lang="nb-NO" sz="2800" baseline="0"/>
              <a:t> KLASSE </a:t>
            </a:r>
            <a:r>
              <a:rPr lang="nb-NO" sz="2800"/>
              <a:t>per måned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665432325075807"/>
          <c:y val="3.21555282082901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22558340535866E-2"/>
          <c:y val="0.13030746705710103"/>
          <c:w val="0.93777009507346587"/>
          <c:h val="0.75327263715512938"/>
        </c:manualLayout>
      </c:layout>
      <c:lineChart>
        <c:grouping val="standard"/>
        <c:varyColors val="0"/>
        <c:ser>
          <c:idx val="1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CCFF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Måned!$U$35:$U$46</c:f>
              <c:numCache>
                <c:formatCode>0.00</c:formatCode>
                <c:ptCount val="12"/>
                <c:pt idx="0">
                  <c:v>7.4539709038874324</c:v>
                </c:pt>
                <c:pt idx="1">
                  <c:v>7.558654811415459</c:v>
                </c:pt>
                <c:pt idx="2">
                  <c:v>7.4946693428563984</c:v>
                </c:pt>
                <c:pt idx="3">
                  <c:v>7.1610606869549747</c:v>
                </c:pt>
                <c:pt idx="4">
                  <c:v>7.5530538302277455</c:v>
                </c:pt>
                <c:pt idx="5">
                  <c:v>8.2721691678035505</c:v>
                </c:pt>
                <c:pt idx="6">
                  <c:v>8.3988439306358345</c:v>
                </c:pt>
                <c:pt idx="7">
                  <c:v>8.1557800373364149</c:v>
                </c:pt>
                <c:pt idx="8">
                  <c:v>8.0763333011862279</c:v>
                </c:pt>
                <c:pt idx="9">
                  <c:v>7.5177547290860653</c:v>
                </c:pt>
                <c:pt idx="10">
                  <c:v>7.2056827883708054</c:v>
                </c:pt>
                <c:pt idx="11">
                  <c:v>7.1566555105396068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15-4325-8ABB-D4637153CE04}"/>
            </c:ext>
          </c:extLst>
        </c:ser>
        <c:ser>
          <c:idx val="3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Måned!$U$22:$U$33</c:f>
              <c:numCache>
                <c:formatCode>0.00</c:formatCode>
                <c:ptCount val="12"/>
                <c:pt idx="0">
                  <c:v>7.3439599225777057</c:v>
                </c:pt>
                <c:pt idx="1">
                  <c:v>7.5014660493827154</c:v>
                </c:pt>
                <c:pt idx="2">
                  <c:v>7.3618077657542944</c:v>
                </c:pt>
                <c:pt idx="3">
                  <c:v>7.0674037089871602</c:v>
                </c:pt>
                <c:pt idx="4">
                  <c:v>7.6660098522167486</c:v>
                </c:pt>
                <c:pt idx="5">
                  <c:v>8.0796151932327103</c:v>
                </c:pt>
                <c:pt idx="6">
                  <c:v>8.5547314578005107</c:v>
                </c:pt>
                <c:pt idx="7">
                  <c:v>8.1503299548787904</c:v>
                </c:pt>
                <c:pt idx="8">
                  <c:v>8.0353080562160759</c:v>
                </c:pt>
                <c:pt idx="9">
                  <c:v>7.5840016360635136</c:v>
                </c:pt>
                <c:pt idx="10">
                  <c:v>7.4160777130329407</c:v>
                </c:pt>
                <c:pt idx="11">
                  <c:v>7.6937078109932493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15-4325-8ABB-D4637153CE04}"/>
            </c:ext>
          </c:extLst>
        </c:ser>
        <c:ser>
          <c:idx val="4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7515-4325-8ABB-D4637153CE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4-7515-4325-8ABB-D4637153CE04}"/>
              </c:ext>
            </c:extLst>
          </c:dPt>
          <c:dLbls>
            <c:dLbl>
              <c:idx val="0"/>
              <c:layout>
                <c:manualLayout>
                  <c:x val="-1.8137915703973759E-2"/>
                  <c:y val="-0.106121524018726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5-4325-8ABB-D4637153CE04}"/>
                </c:ext>
              </c:extLst>
            </c:dLbl>
            <c:dLbl>
              <c:idx val="1"/>
              <c:layout>
                <c:manualLayout>
                  <c:x val="-1.9204851921854567E-2"/>
                  <c:y val="-8.0652358254232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15-4325-8ABB-D4637153CE04}"/>
                </c:ext>
              </c:extLst>
            </c:dLbl>
            <c:dLbl>
              <c:idx val="2"/>
              <c:layout>
                <c:manualLayout>
                  <c:x val="-2.5606469229139422E-2"/>
                  <c:y val="-8.2774788734606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E1-44FF-B704-F0FD6CBBD1C3}"/>
                </c:ext>
              </c:extLst>
            </c:dLbl>
            <c:dLbl>
              <c:idx val="3"/>
              <c:layout>
                <c:manualLayout>
                  <c:x val="-3.200808653642432E-2"/>
                  <c:y val="-0.118856106900974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E1-44FF-B704-F0FD6CBBD1C3}"/>
                </c:ext>
              </c:extLst>
            </c:dLbl>
            <c:dLbl>
              <c:idx val="4"/>
              <c:layout>
                <c:manualLayout>
                  <c:x val="-2.5606469229139422E-2"/>
                  <c:y val="-0.11248881545985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E1-44FF-B704-F0FD6CBBD1C3}"/>
                </c:ext>
              </c:extLst>
            </c:dLbl>
            <c:dLbl>
              <c:idx val="5"/>
              <c:layout>
                <c:manualLayout>
                  <c:x val="-4.1610512497351641E-2"/>
                  <c:y val="-5.093833152898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9A-439A-96AA-5E00E93E45E2}"/>
                </c:ext>
              </c:extLst>
            </c:dLbl>
            <c:dLbl>
              <c:idx val="6"/>
              <c:layout>
                <c:manualLayout>
                  <c:x val="-2.5606469229139502E-2"/>
                  <c:y val="-5.730562297011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E4-4E71-A338-0CE63E5DE2FA}"/>
                </c:ext>
              </c:extLst>
            </c:dLbl>
            <c:dLbl>
              <c:idx val="7"/>
              <c:layout>
                <c:manualLayout>
                  <c:x val="-2.7740341664901118E-2"/>
                  <c:y val="-6.3672914411236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E4-4E71-A338-0CE63E5DE2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Måned!$U$9:$U$20</c:f>
              <c:numCache>
                <c:formatCode>0.00</c:formatCode>
                <c:ptCount val="12"/>
                <c:pt idx="0">
                  <c:v>7.6445056837754084</c:v>
                </c:pt>
                <c:pt idx="1">
                  <c:v>7.6626281453867682</c:v>
                </c:pt>
                <c:pt idx="2">
                  <c:v>7.6955847804499999</c:v>
                </c:pt>
                <c:pt idx="3">
                  <c:v>7.0601123595505619</c:v>
                </c:pt>
                <c:pt idx="4">
                  <c:v>8.0260707635009272</c:v>
                </c:pt>
                <c:pt idx="5">
                  <c:v>8.5795484038411622</c:v>
                </c:pt>
                <c:pt idx="6">
                  <c:v>8.6678311499272223</c:v>
                </c:pt>
                <c:pt idx="7">
                  <c:v>8.3427651777755809</c:v>
                </c:pt>
                <c:pt idx="8">
                  <c:v>8.1376596040538001</c:v>
                </c:pt>
                <c:pt idx="9">
                  <c:v>7.6425953366960444</c:v>
                </c:pt>
                <c:pt idx="10">
                  <c:v>7.3882389281439442</c:v>
                </c:pt>
                <c:pt idx="11">
                  <c:v>7.3141668926860142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15-4325-8ABB-D4637153C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3712"/>
        <c:axId val="374937240"/>
      </c:lineChart>
      <c:catAx>
        <c:axId val="374933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7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7240"/>
        <c:scaling>
          <c:orientation val="minMax"/>
          <c:max val="9.5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371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777176839721486"/>
          <c:y val="0.10120918373997653"/>
          <c:w val="0.11287009035017519"/>
          <c:h val="0.142141676078336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mnd'!$V$179:$V$190</c:f>
              <c:numCache>
                <c:formatCode>0.00</c:formatCode>
                <c:ptCount val="12"/>
                <c:pt idx="0">
                  <c:v>7.6972477064220195</c:v>
                </c:pt>
                <c:pt idx="1">
                  <c:v>6.7657992565055771</c:v>
                </c:pt>
                <c:pt idx="2">
                  <c:v>6.7058823529411757</c:v>
                </c:pt>
                <c:pt idx="3">
                  <c:v>7.6530612244897949</c:v>
                </c:pt>
                <c:pt idx="4">
                  <c:v>6.79</c:v>
                </c:pt>
                <c:pt idx="5">
                  <c:v>7.4421768707483009</c:v>
                </c:pt>
                <c:pt idx="6">
                  <c:v>6.4634482758620697</c:v>
                </c:pt>
                <c:pt idx="7">
                  <c:v>5.8966968911917101</c:v>
                </c:pt>
                <c:pt idx="8">
                  <c:v>5.5876034257511966</c:v>
                </c:pt>
                <c:pt idx="9">
                  <c:v>6.0267423014586727</c:v>
                </c:pt>
                <c:pt idx="10">
                  <c:v>5.7914055505819153</c:v>
                </c:pt>
                <c:pt idx="11">
                  <c:v>6.2438271604938276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70-4BBF-8AA8-6CF1A482D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mnd'!$D$209</c:f>
              <c:strCache>
                <c:ptCount val="1"/>
                <c:pt idx="0">
                  <c:v>Slakthuset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mnd'!$I$209:$I$220</c:f>
              <c:numCache>
                <c:formatCode>0.0</c:formatCode>
                <c:ptCount val="12"/>
                <c:pt idx="0">
                  <c:v>2.1472040417958436</c:v>
                </c:pt>
                <c:pt idx="1">
                  <c:v>8.5740913327120225</c:v>
                </c:pt>
                <c:pt idx="2">
                  <c:v>3.0686139165395145</c:v>
                </c:pt>
                <c:pt idx="3">
                  <c:v>2.4859550561797756</c:v>
                </c:pt>
                <c:pt idx="4">
                  <c:v>2.762259466170081</c:v>
                </c:pt>
                <c:pt idx="5">
                  <c:v>0</c:v>
                </c:pt>
                <c:pt idx="6">
                  <c:v>0</c:v>
                </c:pt>
                <c:pt idx="7">
                  <c:v>1.0587303159354264</c:v>
                </c:pt>
                <c:pt idx="8">
                  <c:v>2.6460941142469201</c:v>
                </c:pt>
                <c:pt idx="9">
                  <c:v>4.5713038016918226</c:v>
                </c:pt>
                <c:pt idx="10">
                  <c:v>8.1393103980848682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2-4991-AEA3-6EEDE4F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5952"/>
        <c:axId val="388026344"/>
      </c:barChart>
      <c:catAx>
        <c:axId val="388025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6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6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5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mnd'!$D$209</c:f>
              <c:strCache>
                <c:ptCount val="1"/>
                <c:pt idx="0">
                  <c:v>Slakthuset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mnd'!$L$209:$L$220</c:f>
              <c:numCache>
                <c:formatCode>0.0</c:formatCode>
                <c:ptCount val="12"/>
                <c:pt idx="0">
                  <c:v>22.066310160427804</c:v>
                </c:pt>
                <c:pt idx="1">
                  <c:v>22.394782608695671</c:v>
                </c:pt>
                <c:pt idx="2">
                  <c:v>24.145303867403317</c:v>
                </c:pt>
                <c:pt idx="3">
                  <c:v>21.922598870056497</c:v>
                </c:pt>
                <c:pt idx="4">
                  <c:v>23.722471910112361</c:v>
                </c:pt>
                <c:pt idx="5">
                  <c:v>0</c:v>
                </c:pt>
                <c:pt idx="6">
                  <c:v>0</c:v>
                </c:pt>
                <c:pt idx="7">
                  <c:v>21.363330215154296</c:v>
                </c:pt>
                <c:pt idx="8">
                  <c:v>21.426141164348326</c:v>
                </c:pt>
                <c:pt idx="9">
                  <c:v>19.854591316481624</c:v>
                </c:pt>
                <c:pt idx="10">
                  <c:v>19.488057400379457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4-4B93-AD5E-862C91499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mnd'!$D$209</c:f>
              <c:strCache>
                <c:ptCount val="1"/>
                <c:pt idx="0">
                  <c:v>Slakthuset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mnd'!$V$209:$V$220</c:f>
              <c:numCache>
                <c:formatCode>0.00</c:formatCode>
                <c:ptCount val="12"/>
                <c:pt idx="0">
                  <c:v>5.7700534759358284</c:v>
                </c:pt>
                <c:pt idx="1">
                  <c:v>5.5239130434782604</c:v>
                </c:pt>
                <c:pt idx="2">
                  <c:v>5.3749013417521692</c:v>
                </c:pt>
                <c:pt idx="3">
                  <c:v>5.129943502824859</c:v>
                </c:pt>
                <c:pt idx="4">
                  <c:v>5.8651685393258415</c:v>
                </c:pt>
                <c:pt idx="5">
                  <c:v>0</c:v>
                </c:pt>
                <c:pt idx="6">
                  <c:v>0</c:v>
                </c:pt>
                <c:pt idx="7">
                  <c:v>5.6810102899906445</c:v>
                </c:pt>
                <c:pt idx="8">
                  <c:v>5.8479134466769684</c:v>
                </c:pt>
                <c:pt idx="9">
                  <c:v>5.9452047442709182</c:v>
                </c:pt>
                <c:pt idx="10">
                  <c:v>6.1220351043643264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068-BB8B-1A3B2D23C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9598972218271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mnd'!$D$224</c:f>
              <c:strCache>
                <c:ptCount val="1"/>
                <c:pt idx="0">
                  <c:v>Røros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mnd'!$I$224:$I$235</c:f>
              <c:numCache>
                <c:formatCode>0.00</c:formatCode>
                <c:ptCount val="12"/>
                <c:pt idx="0">
                  <c:v>0.27557698932139157</c:v>
                </c:pt>
                <c:pt idx="1">
                  <c:v>1.4725069897483689</c:v>
                </c:pt>
                <c:pt idx="2">
                  <c:v>1.4313739736975952</c:v>
                </c:pt>
                <c:pt idx="3">
                  <c:v>7.02247191011236E-2</c:v>
                </c:pt>
                <c:pt idx="4">
                  <c:v>0.24829298572315328</c:v>
                </c:pt>
                <c:pt idx="5">
                  <c:v>1.6091357383856739</c:v>
                </c:pt>
                <c:pt idx="6">
                  <c:v>1.2809315866084423</c:v>
                </c:pt>
                <c:pt idx="7">
                  <c:v>0.5605625433297019</c:v>
                </c:pt>
                <c:pt idx="8">
                  <c:v>1.5778409726065863</c:v>
                </c:pt>
                <c:pt idx="9">
                  <c:v>1.6653255088222017</c:v>
                </c:pt>
                <c:pt idx="10">
                  <c:v>2.4228734700181485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3B-427C-A0D5-1FFBB71EF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0656"/>
        <c:axId val="388031048"/>
      </c:barChart>
      <c:catAx>
        <c:axId val="388030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1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0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mnd'!$D$224</c:f>
              <c:strCache>
                <c:ptCount val="1"/>
                <c:pt idx="0">
                  <c:v>Røros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mnd'!$L$224:$L$235</c:f>
              <c:numCache>
                <c:formatCode>0.0</c:formatCode>
                <c:ptCount val="12"/>
                <c:pt idx="0">
                  <c:v>20.50833333333334</c:v>
                </c:pt>
                <c:pt idx="1">
                  <c:v>18.720253164556965</c:v>
                </c:pt>
                <c:pt idx="2">
                  <c:v>25.240101522842657</c:v>
                </c:pt>
                <c:pt idx="3">
                  <c:v>21.76</c:v>
                </c:pt>
                <c:pt idx="4">
                  <c:v>25.762499999999999</c:v>
                </c:pt>
                <c:pt idx="5">
                  <c:v>13.129032258064521</c:v>
                </c:pt>
                <c:pt idx="6">
                  <c:v>13.852272727272725</c:v>
                </c:pt>
                <c:pt idx="7">
                  <c:v>20.474734982332155</c:v>
                </c:pt>
                <c:pt idx="8">
                  <c:v>20.101451529289776</c:v>
                </c:pt>
                <c:pt idx="9">
                  <c:v>20.334310548025897</c:v>
                </c:pt>
                <c:pt idx="10">
                  <c:v>19.194422310756956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0-4FEE-BA77-B90F8CC1A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mnd'!$D$224</c:f>
              <c:strCache>
                <c:ptCount val="1"/>
                <c:pt idx="0">
                  <c:v>Røros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mnd'!$V$224:$V$235</c:f>
              <c:numCache>
                <c:formatCode>0.00</c:formatCode>
                <c:ptCount val="12"/>
                <c:pt idx="0">
                  <c:v>4.8333333333333321</c:v>
                </c:pt>
                <c:pt idx="1">
                  <c:v>4.5696202531645591</c:v>
                </c:pt>
                <c:pt idx="2">
                  <c:v>6.148900169204734</c:v>
                </c:pt>
                <c:pt idx="3">
                  <c:v>5</c:v>
                </c:pt>
                <c:pt idx="4">
                  <c:v>6.75</c:v>
                </c:pt>
                <c:pt idx="5">
                  <c:v>5.2741935483870979</c:v>
                </c:pt>
                <c:pt idx="6">
                  <c:v>6.3636363636363633</c:v>
                </c:pt>
                <c:pt idx="7">
                  <c:v>5.531802120141343</c:v>
                </c:pt>
                <c:pt idx="8">
                  <c:v>5.6156903404181788</c:v>
                </c:pt>
                <c:pt idx="9">
                  <c:v>5.7575132586918087</c:v>
                </c:pt>
                <c:pt idx="10">
                  <c:v>5.7964143426294807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82-4DBC-AB92-18A98AAED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9598972218271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mnd'!$D$224</c:f>
              <c:strCache>
                <c:ptCount val="1"/>
                <c:pt idx="0">
                  <c:v>Røros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mnd'!$I$224:$I$235</c:f>
              <c:numCache>
                <c:formatCode>0.00</c:formatCode>
                <c:ptCount val="12"/>
                <c:pt idx="0">
                  <c:v>0.27557698932139157</c:v>
                </c:pt>
                <c:pt idx="1">
                  <c:v>1.4725069897483689</c:v>
                </c:pt>
                <c:pt idx="2">
                  <c:v>1.4313739736975952</c:v>
                </c:pt>
                <c:pt idx="3">
                  <c:v>7.02247191011236E-2</c:v>
                </c:pt>
                <c:pt idx="4">
                  <c:v>0.24829298572315328</c:v>
                </c:pt>
                <c:pt idx="5">
                  <c:v>1.6091357383856739</c:v>
                </c:pt>
                <c:pt idx="6">
                  <c:v>1.2809315866084423</c:v>
                </c:pt>
                <c:pt idx="7">
                  <c:v>0.5605625433297019</c:v>
                </c:pt>
                <c:pt idx="8">
                  <c:v>1.5778409726065863</c:v>
                </c:pt>
                <c:pt idx="9">
                  <c:v>1.6653255088222017</c:v>
                </c:pt>
                <c:pt idx="10">
                  <c:v>2.4228734700181485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5-458F-962E-0579B2C4B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0656"/>
        <c:axId val="388031048"/>
      </c:barChart>
      <c:catAx>
        <c:axId val="388030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1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0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mnd'!$D$224</c:f>
              <c:strCache>
                <c:ptCount val="1"/>
                <c:pt idx="0">
                  <c:v>Røros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mnd'!$L$224:$L$235</c:f>
              <c:numCache>
                <c:formatCode>0.0</c:formatCode>
                <c:ptCount val="12"/>
                <c:pt idx="0">
                  <c:v>20.50833333333334</c:v>
                </c:pt>
                <c:pt idx="1">
                  <c:v>18.720253164556965</c:v>
                </c:pt>
                <c:pt idx="2">
                  <c:v>25.240101522842657</c:v>
                </c:pt>
                <c:pt idx="3">
                  <c:v>21.76</c:v>
                </c:pt>
                <c:pt idx="4">
                  <c:v>25.762499999999999</c:v>
                </c:pt>
                <c:pt idx="5">
                  <c:v>13.129032258064521</c:v>
                </c:pt>
                <c:pt idx="6">
                  <c:v>13.852272727272725</c:v>
                </c:pt>
                <c:pt idx="7">
                  <c:v>20.474734982332155</c:v>
                </c:pt>
                <c:pt idx="8">
                  <c:v>20.101451529289776</c:v>
                </c:pt>
                <c:pt idx="9">
                  <c:v>20.334310548025897</c:v>
                </c:pt>
                <c:pt idx="10">
                  <c:v>19.194422310756956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D-498F-A517-616CA322C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mnd'!$D$224</c:f>
              <c:strCache>
                <c:ptCount val="1"/>
                <c:pt idx="0">
                  <c:v>Røros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mnd'!$V$224:$V$235</c:f>
              <c:numCache>
                <c:formatCode>0.00</c:formatCode>
                <c:ptCount val="12"/>
                <c:pt idx="0">
                  <c:v>4.8333333333333321</c:v>
                </c:pt>
                <c:pt idx="1">
                  <c:v>4.5696202531645591</c:v>
                </c:pt>
                <c:pt idx="2">
                  <c:v>6.148900169204734</c:v>
                </c:pt>
                <c:pt idx="3">
                  <c:v>5</c:v>
                </c:pt>
                <c:pt idx="4">
                  <c:v>6.75</c:v>
                </c:pt>
                <c:pt idx="5">
                  <c:v>5.2741935483870979</c:v>
                </c:pt>
                <c:pt idx="6">
                  <c:v>6.3636363636363633</c:v>
                </c:pt>
                <c:pt idx="7">
                  <c:v>5.531802120141343</c:v>
                </c:pt>
                <c:pt idx="8">
                  <c:v>5.6156903404181788</c:v>
                </c:pt>
                <c:pt idx="9">
                  <c:v>5.7575132586918087</c:v>
                </c:pt>
                <c:pt idx="10">
                  <c:v>5.7964143426294807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2B-4D0E-8BBE-A4D7675B4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sau: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67117863353577E-2"/>
          <c:y val="0.1551742627169464"/>
          <c:w val="0.87267228090187565"/>
          <c:h val="0.72830059023434046"/>
        </c:manualLayout>
      </c:layout>
      <c:lineChart>
        <c:grouping val="standard"/>
        <c:varyColors val="0"/>
        <c:ser>
          <c:idx val="0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Måned!$L$35:$L$46</c:f>
              <c:numCache>
                <c:formatCode>0.0</c:formatCode>
                <c:ptCount val="12"/>
                <c:pt idx="0">
                  <c:v>21.269037681850698</c:v>
                </c:pt>
                <c:pt idx="1">
                  <c:v>22.232891151584592</c:v>
                </c:pt>
                <c:pt idx="2">
                  <c:v>26.042955451867648</c:v>
                </c:pt>
                <c:pt idx="3">
                  <c:v>23.325324790888089</c:v>
                </c:pt>
                <c:pt idx="4">
                  <c:v>26.646739130434742</c:v>
                </c:pt>
                <c:pt idx="5">
                  <c:v>22.573789222373776</c:v>
                </c:pt>
                <c:pt idx="6">
                  <c:v>20.048926507018979</c:v>
                </c:pt>
                <c:pt idx="7">
                  <c:v>21.976293839491408</c:v>
                </c:pt>
                <c:pt idx="8">
                  <c:v>20.038826719066559</c:v>
                </c:pt>
                <c:pt idx="9">
                  <c:v>19.326119427648976</c:v>
                </c:pt>
                <c:pt idx="10">
                  <c:v>19.473659062654477</c:v>
                </c:pt>
                <c:pt idx="11">
                  <c:v>18.540960601256518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BD-4850-B514-7ABE183C3EAC}"/>
            </c:ext>
          </c:extLst>
        </c:ser>
        <c:ser>
          <c:idx val="3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'Ark1'!$U$43:$U$54</c:f>
              <c:numCache>
                <c:formatCode>General</c:formatCode>
                <c:ptCount val="12"/>
                <c:pt idx="0">
                  <c:v>20.903335989980643</c:v>
                </c:pt>
                <c:pt idx="1">
                  <c:v>21.465493827160504</c:v>
                </c:pt>
                <c:pt idx="2">
                  <c:v>24.749392106938444</c:v>
                </c:pt>
                <c:pt idx="3">
                  <c:v>23.291512125534958</c:v>
                </c:pt>
                <c:pt idx="4">
                  <c:v>25.911354679802923</c:v>
                </c:pt>
                <c:pt idx="5">
                  <c:v>21.704212970641905</c:v>
                </c:pt>
                <c:pt idx="6">
                  <c:v>21.561560102301833</c:v>
                </c:pt>
                <c:pt idx="7">
                  <c:v>21.934923042734695</c:v>
                </c:pt>
                <c:pt idx="8">
                  <c:v>20.00613158790712</c:v>
                </c:pt>
                <c:pt idx="9">
                  <c:v>19.253290800551294</c:v>
                </c:pt>
                <c:pt idx="10">
                  <c:v>19.564223302371129</c:v>
                </c:pt>
                <c:pt idx="11">
                  <c:v>18.953483606557366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BD-4850-B514-7ABE183C3EAC}"/>
            </c:ext>
          </c:extLst>
        </c:ser>
        <c:ser>
          <c:idx val="2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9120069187238815E-2"/>
                  <c:y val="-6.6754489995039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A1-4E8E-A247-A59775D678B0}"/>
                </c:ext>
              </c:extLst>
            </c:dLbl>
            <c:dLbl>
              <c:idx val="1"/>
              <c:layout>
                <c:manualLayout>
                  <c:x val="1.9560034593619408E-2"/>
                  <c:y val="6.6754489995039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A1-4E8E-A247-A59775D678B0}"/>
                </c:ext>
              </c:extLst>
            </c:dLbl>
            <c:dLbl>
              <c:idx val="2"/>
              <c:layout>
                <c:manualLayout>
                  <c:x val="-4.2208495702020829E-2"/>
                  <c:y val="-7.0926645619729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73-4EC8-B295-8FED1E586AB4}"/>
                </c:ext>
              </c:extLst>
            </c:dLbl>
            <c:dLbl>
              <c:idx val="3"/>
              <c:layout>
                <c:manualLayout>
                  <c:x val="-3.6031642672456801E-2"/>
                  <c:y val="-0.17066256641862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73-4EC8-B295-8FED1E586AB4}"/>
                </c:ext>
              </c:extLst>
            </c:dLbl>
            <c:dLbl>
              <c:idx val="5"/>
              <c:layout>
                <c:manualLayout>
                  <c:x val="-3.1913740652747456E-2"/>
                  <c:y val="6.0496256558004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4C-4157-9B9F-C8B609ED9410}"/>
                </c:ext>
              </c:extLst>
            </c:dLbl>
            <c:dLbl>
              <c:idx val="6"/>
              <c:layout>
                <c:manualLayout>
                  <c:x val="-2.4707412118256094E-2"/>
                  <c:y val="0.10013173499255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73-4EC8-B295-8FED1E586AB4}"/>
                </c:ext>
              </c:extLst>
            </c:dLbl>
            <c:dLbl>
              <c:idx val="7"/>
              <c:layout>
                <c:manualLayout>
                  <c:x val="-3.6031642672456954E-2"/>
                  <c:y val="-6.1501238777457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0-429F-8DEB-EC54ACBAEE9D}"/>
                </c:ext>
              </c:extLst>
            </c:dLbl>
            <c:dLbl>
              <c:idx val="8"/>
              <c:layout>
                <c:manualLayout>
                  <c:x val="-1.5442132573910059E-2"/>
                  <c:y val="-9.66600494849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24-4037-A128-00BA299FDB8F}"/>
                </c:ext>
              </c:extLst>
            </c:dLbl>
            <c:dLbl>
              <c:idx val="9"/>
              <c:layout>
                <c:manualLayout>
                  <c:x val="-4.3237971206948167E-2"/>
                  <c:y val="5.673524643679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5E-4B6B-A051-7629B53165C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'Ark1'!$U$31:$U$42</c:f>
              <c:numCache>
                <c:formatCode>General</c:formatCode>
                <c:ptCount val="12"/>
                <c:pt idx="0">
                  <c:v>21.295728556665527</c:v>
                </c:pt>
                <c:pt idx="1">
                  <c:v>22.026374650512729</c:v>
                </c:pt>
                <c:pt idx="2">
                  <c:v>25.792065683354078</c:v>
                </c:pt>
                <c:pt idx="3">
                  <c:v>22.643370786516911</c:v>
                </c:pt>
                <c:pt idx="4">
                  <c:v>25.832898820608275</c:v>
                </c:pt>
                <c:pt idx="5">
                  <c:v>19.902283934596365</c:v>
                </c:pt>
                <c:pt idx="6">
                  <c:v>20.689606986899527</c:v>
                </c:pt>
                <c:pt idx="7">
                  <c:v>21.976523719917225</c:v>
                </c:pt>
                <c:pt idx="8">
                  <c:v>19.928647888168275</c:v>
                </c:pt>
                <c:pt idx="9">
                  <c:v>19.171167396126329</c:v>
                </c:pt>
                <c:pt idx="10">
                  <c:v>19.123088729294555</c:v>
                </c:pt>
                <c:pt idx="11">
                  <c:v>18.665645059217113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BD-4850-B514-7ABE183C3EAC}"/>
            </c:ext>
          </c:extLst>
        </c:ser>
        <c:ser>
          <c:idx val="4"/>
          <c:order val="3"/>
          <c:tx>
            <c:strRef>
              <c:f>RNR!$D$19</c:f>
              <c:strCache>
                <c:ptCount val="1"/>
                <c:pt idx="0">
                  <c:v>Middelvekt i 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Måned!$AQ$9:$AQ$20</c:f>
              <c:numCache>
                <c:formatCode>General</c:formatCode>
                <c:ptCount val="12"/>
                <c:pt idx="0">
                  <c:v>20.03906941480032</c:v>
                </c:pt>
                <c:pt idx="1">
                  <c:v>20.03906941480032</c:v>
                </c:pt>
                <c:pt idx="2">
                  <c:v>20.03906941480032</c:v>
                </c:pt>
                <c:pt idx="3">
                  <c:v>20.03906941480032</c:v>
                </c:pt>
                <c:pt idx="4">
                  <c:v>20.03906941480032</c:v>
                </c:pt>
                <c:pt idx="5">
                  <c:v>20.03906941480032</c:v>
                </c:pt>
                <c:pt idx="6">
                  <c:v>20.03906941480032</c:v>
                </c:pt>
                <c:pt idx="7">
                  <c:v>20.03906941480032</c:v>
                </c:pt>
                <c:pt idx="8">
                  <c:v>20.03906941480032</c:v>
                </c:pt>
                <c:pt idx="9">
                  <c:v>20.03906941480032</c:v>
                </c:pt>
                <c:pt idx="10">
                  <c:v>20.03906941480032</c:v>
                </c:pt>
                <c:pt idx="11">
                  <c:v>20.03906941480032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AF-498F-8D48-0D41A0F3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064732528078129"/>
          <c:y val="0.18974837612109607"/>
          <c:w val="0.178073809178528"/>
          <c:h val="0.19178276980910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</a:t>
            </a:r>
            <a:r>
              <a:rPr lang="nb-NO" sz="2800" baseline="0"/>
              <a:t>a</a:t>
            </a:r>
            <a:r>
              <a:rPr lang="nb-NO" sz="2800"/>
              <a:t>ntall SLAKT</a:t>
            </a:r>
            <a:r>
              <a:rPr lang="nb-NO" sz="2800" baseline="0"/>
              <a:t> per </a:t>
            </a:r>
            <a:r>
              <a:rPr lang="nb-NO" sz="2800"/>
              <a:t>produsent 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594299547055453"/>
          <c:h val="0.737900868015146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KL!$X$344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KL!$AE$344:$AE$358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53-4DFD-B580-FC8A5601F235}"/>
            </c:ext>
          </c:extLst>
        </c:ser>
        <c:ser>
          <c:idx val="5"/>
          <c:order val="1"/>
          <c:tx>
            <c:strRef>
              <c:f>KL!$X$170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KL!$AE$170:$AE$184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53-4DFD-B580-FC8A5601F235}"/>
            </c:ext>
          </c:extLst>
        </c:ser>
        <c:ser>
          <c:idx val="10"/>
          <c:order val="2"/>
          <c:tx>
            <c:strRef>
              <c:f>KL!$X$95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KL!$AE$95:$AE$109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53-4DFD-B580-FC8A5601F235}"/>
            </c:ext>
          </c:extLst>
        </c:ser>
        <c:ser>
          <c:idx val="2"/>
          <c:order val="3"/>
          <c:tx>
            <c:strRef>
              <c:f>KL!$X$20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KL!$AE$20:$AE$34</c:f>
              <c:numCache>
                <c:formatCode>0.0</c:formatCode>
                <c:ptCount val="15"/>
                <c:pt idx="0">
                  <c:v>1.7924528301886793</c:v>
                </c:pt>
                <c:pt idx="1">
                  <c:v>2.1973094170403589</c:v>
                </c:pt>
                <c:pt idx="2">
                  <c:v>2.6002397362900811</c:v>
                </c:pt>
                <c:pt idx="3">
                  <c:v>3.4718270829484572</c:v>
                </c:pt>
                <c:pt idx="4">
                  <c:v>6.602838557066824</c:v>
                </c:pt>
                <c:pt idx="5">
                  <c:v>12.054799332572232</c:v>
                </c:pt>
                <c:pt idx="6">
                  <c:v>14.970494014500085</c:v>
                </c:pt>
                <c:pt idx="7">
                  <c:v>27.952658477539675</c:v>
                </c:pt>
                <c:pt idx="8">
                  <c:v>31.848590399477523</c:v>
                </c:pt>
                <c:pt idx="9">
                  <c:v>12.326207442596992</c:v>
                </c:pt>
                <c:pt idx="10">
                  <c:v>4.9363466167424441</c:v>
                </c:pt>
                <c:pt idx="11">
                  <c:v>1.8884156729131176</c:v>
                </c:pt>
                <c:pt idx="12">
                  <c:v>1.3053435114503817</c:v>
                </c:pt>
                <c:pt idx="13">
                  <c:v>1.2580645161290323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53-4DFD-B580-FC8A5601F235}"/>
            </c:ext>
          </c:extLst>
        </c:ser>
        <c:ser>
          <c:idx val="3"/>
          <c:order val="4"/>
          <c:tx>
            <c:strRef>
              <c:f>KL!$X$5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KL!$AE$5:$AE$19</c:f>
              <c:numCache>
                <c:formatCode>0.0</c:formatCode>
                <c:ptCount val="15"/>
                <c:pt idx="0">
                  <c:v>2.3830645161290325</c:v>
                </c:pt>
                <c:pt idx="1">
                  <c:v>2.4646840148698885</c:v>
                </c:pt>
                <c:pt idx="2">
                  <c:v>3.1975028376844494</c:v>
                </c:pt>
                <c:pt idx="3">
                  <c:v>3.6113932435416207</c:v>
                </c:pt>
                <c:pt idx="4">
                  <c:v>6.2253664754620779</c:v>
                </c:pt>
                <c:pt idx="5">
                  <c:v>10.205730129390018</c:v>
                </c:pt>
                <c:pt idx="6">
                  <c:v>15.867234976367319</c:v>
                </c:pt>
                <c:pt idx="7">
                  <c:v>26.24993371630579</c:v>
                </c:pt>
                <c:pt idx="8">
                  <c:v>27.990261404407995</c:v>
                </c:pt>
                <c:pt idx="9">
                  <c:v>14.024932614555256</c:v>
                </c:pt>
                <c:pt idx="10">
                  <c:v>3.9899280575539566</c:v>
                </c:pt>
                <c:pt idx="11">
                  <c:v>1.431159420289855</c:v>
                </c:pt>
                <c:pt idx="12">
                  <c:v>1.2721893491124261</c:v>
                </c:pt>
                <c:pt idx="13">
                  <c:v>1.2352941176470589</c:v>
                </c:pt>
                <c:pt idx="14">
                  <c:v>1.3333333333333333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53-4DFD-B580-FC8A5601F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059749524316456"/>
          <c:y val="0.17888586393168815"/>
          <c:w val="8.6064997255562853E-2"/>
          <c:h val="0.27731340246917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</a:t>
            </a:r>
            <a:r>
              <a:rPr lang="nb-NO" sz="2800" baseline="0"/>
              <a:t> a</a:t>
            </a:r>
            <a:r>
              <a:rPr lang="nb-NO" sz="2800"/>
              <a:t>ntall produsenter per KLASSE</a:t>
            </a:r>
          </a:p>
        </c:rich>
      </c:tx>
      <c:layout>
        <c:manualLayout>
          <c:xMode val="edge"/>
          <c:yMode val="edge"/>
          <c:x val="0.17251547260296166"/>
          <c:y val="3.0448900073057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451548880464"/>
          <c:y val="0.16442989729376614"/>
          <c:w val="0.84789388305628466"/>
          <c:h val="0.67050665058620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KL!$X$344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KL!$AA$344:$AA$358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99-4491-AD17-4523F681AF79}"/>
            </c:ext>
          </c:extLst>
        </c:ser>
        <c:ser>
          <c:idx val="5"/>
          <c:order val="1"/>
          <c:tx>
            <c:strRef>
              <c:f>KL!$X$170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KL!$AA$170:$AA$184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99-4491-AD17-4523F681AF79}"/>
            </c:ext>
          </c:extLst>
        </c:ser>
        <c:ser>
          <c:idx val="10"/>
          <c:order val="2"/>
          <c:tx>
            <c:strRef>
              <c:f>KL!$X$95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KL!$AA$95:$AA$109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99-4491-AD17-4523F681AF79}"/>
            </c:ext>
          </c:extLst>
        </c:ser>
        <c:ser>
          <c:idx val="2"/>
          <c:order val="3"/>
          <c:tx>
            <c:strRef>
              <c:f>KL!$X$20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KL!$AA$20:$AA$34</c:f>
              <c:numCache>
                <c:formatCode>General</c:formatCode>
                <c:ptCount val="15"/>
                <c:pt idx="0">
                  <c:v>689</c:v>
                </c:pt>
                <c:pt idx="1">
                  <c:v>2007</c:v>
                </c:pt>
                <c:pt idx="2">
                  <c:v>3337</c:v>
                </c:pt>
                <c:pt idx="3">
                  <c:v>5413</c:v>
                </c:pt>
                <c:pt idx="4">
                  <c:v>8455</c:v>
                </c:pt>
                <c:pt idx="5">
                  <c:v>11387</c:v>
                </c:pt>
                <c:pt idx="6">
                  <c:v>11862</c:v>
                </c:pt>
                <c:pt idx="7">
                  <c:v>11153</c:v>
                </c:pt>
                <c:pt idx="8">
                  <c:v>9187</c:v>
                </c:pt>
                <c:pt idx="9">
                  <c:v>6315</c:v>
                </c:pt>
                <c:pt idx="10">
                  <c:v>3739</c:v>
                </c:pt>
                <c:pt idx="11">
                  <c:v>1174</c:v>
                </c:pt>
                <c:pt idx="12">
                  <c:v>131</c:v>
                </c:pt>
                <c:pt idx="13">
                  <c:v>31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99-4491-AD17-4523F681AF79}"/>
            </c:ext>
          </c:extLst>
        </c:ser>
        <c:ser>
          <c:idx val="3"/>
          <c:order val="4"/>
          <c:tx>
            <c:strRef>
              <c:f>KL!$X$5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KL!$AA$5:$AA$19</c:f>
              <c:numCache>
                <c:formatCode>General</c:formatCode>
                <c:ptCount val="15"/>
                <c:pt idx="0">
                  <c:v>248</c:v>
                </c:pt>
                <c:pt idx="1">
                  <c:v>1076</c:v>
                </c:pt>
                <c:pt idx="2">
                  <c:v>2643</c:v>
                </c:pt>
                <c:pt idx="3">
                  <c:v>4529</c:v>
                </c:pt>
                <c:pt idx="4">
                  <c:v>7845</c:v>
                </c:pt>
                <c:pt idx="5">
                  <c:v>10820</c:v>
                </c:pt>
                <c:pt idx="6">
                  <c:v>11848</c:v>
                </c:pt>
                <c:pt idx="7">
                  <c:v>11315</c:v>
                </c:pt>
                <c:pt idx="8">
                  <c:v>9755</c:v>
                </c:pt>
                <c:pt idx="9">
                  <c:v>7420</c:v>
                </c:pt>
                <c:pt idx="10">
                  <c:v>4170</c:v>
                </c:pt>
                <c:pt idx="11">
                  <c:v>828</c:v>
                </c:pt>
                <c:pt idx="12">
                  <c:v>169</c:v>
                </c:pt>
                <c:pt idx="13">
                  <c:v>17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99-4491-AD17-4523F681A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1640"/>
        <c:axId val="666702032"/>
      </c:barChart>
      <c:catAx>
        <c:axId val="666701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1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8.1828028154891624E-2"/>
          <c:h val="0.275202773460154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andels% over 23 kg per KLASSE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481166205575656"/>
          <c:h val="0.67789981965444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Klasse!$AC$261:$AC$275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8-4516-9045-4BA69413FCF0}"/>
            </c:ext>
          </c:extLst>
        </c:ser>
        <c:ser>
          <c:idx val="5"/>
          <c:order val="1"/>
          <c:tx>
            <c:strRef>
              <c:f>Klasse!$B$186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Klasse!$AC$186:$AC$200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A8-4516-9045-4BA69413FCF0}"/>
            </c:ext>
          </c:extLst>
        </c:ser>
        <c:ser>
          <c:idx val="1"/>
          <c:order val="2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Klasse!$AC$111:$AC$125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A8-4516-9045-4BA69413FCF0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Klasse!$AC$28:$AC$44</c:f>
              <c:numCache>
                <c:formatCode>0</c:formatCode>
                <c:ptCount val="17"/>
                <c:pt idx="0">
                  <c:v>2.6720647773279338</c:v>
                </c:pt>
                <c:pt idx="1">
                  <c:v>5.8503401360544212</c:v>
                </c:pt>
                <c:pt idx="2">
                  <c:v>8.9086089662325705</c:v>
                </c:pt>
                <c:pt idx="3">
                  <c:v>11.365934124408028</c:v>
                </c:pt>
                <c:pt idx="4">
                  <c:v>11.626990524298281</c:v>
                </c:pt>
                <c:pt idx="5">
                  <c:v>12.117900748899959</c:v>
                </c:pt>
                <c:pt idx="6">
                  <c:v>14.309606937718216</c:v>
                </c:pt>
                <c:pt idx="7">
                  <c:v>16.236415658399522</c:v>
                </c:pt>
                <c:pt idx="8">
                  <c:v>29.357161654585035</c:v>
                </c:pt>
                <c:pt idx="9">
                  <c:v>56.510791366906481</c:v>
                </c:pt>
                <c:pt idx="10">
                  <c:v>73.917754781383778</c:v>
                </c:pt>
                <c:pt idx="11">
                  <c:v>81.912494361750106</c:v>
                </c:pt>
                <c:pt idx="12">
                  <c:v>83.040935672514621</c:v>
                </c:pt>
                <c:pt idx="13">
                  <c:v>82.051282051282044</c:v>
                </c:pt>
                <c:pt idx="14">
                  <c:v>100</c:v>
                </c:pt>
                <c:pt idx="16">
                  <c:v>28.698752228163997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A8-4516-9045-4BA69413FCF0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Klasse!$AC$10:$AC$26</c:f>
              <c:numCache>
                <c:formatCode>0</c:formatCode>
                <c:ptCount val="17"/>
                <c:pt idx="0">
                  <c:v>0.16920473773265651</c:v>
                </c:pt>
                <c:pt idx="1">
                  <c:v>0.60331825037707387</c:v>
                </c:pt>
                <c:pt idx="2">
                  <c:v>1.6684416045438411</c:v>
                </c:pt>
                <c:pt idx="3">
                  <c:v>3.9863047199804358</c:v>
                </c:pt>
                <c:pt idx="4">
                  <c:v>8.8824276178385695</c:v>
                </c:pt>
                <c:pt idx="5">
                  <c:v>13.660732073968088</c:v>
                </c:pt>
                <c:pt idx="6">
                  <c:v>14.53815261044177</c:v>
                </c:pt>
                <c:pt idx="7">
                  <c:v>12.740305301362204</c:v>
                </c:pt>
                <c:pt idx="8">
                  <c:v>26.516508267867938</c:v>
                </c:pt>
                <c:pt idx="9">
                  <c:v>61.00225820400712</c:v>
                </c:pt>
                <c:pt idx="10">
                  <c:v>88.075489842529137</c:v>
                </c:pt>
                <c:pt idx="11">
                  <c:v>92.489451476793278</c:v>
                </c:pt>
                <c:pt idx="12">
                  <c:v>93.953488372092991</c:v>
                </c:pt>
                <c:pt idx="13">
                  <c:v>85.714285714285694</c:v>
                </c:pt>
                <c:pt idx="14">
                  <c:v>100</c:v>
                </c:pt>
                <c:pt idx="16">
                  <c:v>27.460510328068043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A8-4516-9045-4BA69413F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428976783307494"/>
          <c:y val="0.20799015345474456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andelen av overfete slakt innen KLASSE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7926005603867E-2"/>
          <c:y val="0.15149165857692445"/>
          <c:w val="0.88663169789885243"/>
          <c:h val="0.70616627749117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KL!$X$344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KL!$AD$344:$AD$358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7-4696-A2A3-77F60ECF3F05}"/>
            </c:ext>
          </c:extLst>
        </c:ser>
        <c:ser>
          <c:idx val="5"/>
          <c:order val="1"/>
          <c:tx>
            <c:strRef>
              <c:f>KL!$X$170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KL!$AD$170:$AD$184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7-4696-A2A3-77F60ECF3F05}"/>
            </c:ext>
          </c:extLst>
        </c:ser>
        <c:ser>
          <c:idx val="1"/>
          <c:order val="2"/>
          <c:tx>
            <c:strRef>
              <c:f>KL!$X$95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KL!$AD$95:$AD$109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27-4696-A2A3-77F60ECF3F05}"/>
            </c:ext>
          </c:extLst>
        </c:ser>
        <c:ser>
          <c:idx val="4"/>
          <c:order val="3"/>
          <c:tx>
            <c:strRef>
              <c:f>KL!$X$20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KL!$AD$20:$AD$34</c:f>
              <c:numCache>
                <c:formatCode>0.00</c:formatCode>
                <c:ptCount val="15"/>
                <c:pt idx="0">
                  <c:v>0</c:v>
                </c:pt>
                <c:pt idx="1">
                  <c:v>4.5351473922902494E-2</c:v>
                </c:pt>
                <c:pt idx="2">
                  <c:v>3.4574161576581774E-2</c:v>
                </c:pt>
                <c:pt idx="3">
                  <c:v>0.13834938540946098</c:v>
                </c:pt>
                <c:pt idx="4">
                  <c:v>0.58215558779801879</c:v>
                </c:pt>
                <c:pt idx="5">
                  <c:v>1.7156219949296267</c:v>
                </c:pt>
                <c:pt idx="6">
                  <c:v>3.7245185268611327</c:v>
                </c:pt>
                <c:pt idx="7">
                  <c:v>5.5764764751921394</c:v>
                </c:pt>
                <c:pt idx="8">
                  <c:v>6.8313322601702708</c:v>
                </c:pt>
                <c:pt idx="9">
                  <c:v>10.336587872559093</c:v>
                </c:pt>
                <c:pt idx="10">
                  <c:v>17.505553448556103</c:v>
                </c:pt>
                <c:pt idx="11">
                  <c:v>31.754623364907541</c:v>
                </c:pt>
                <c:pt idx="12">
                  <c:v>36.84210526315789</c:v>
                </c:pt>
                <c:pt idx="13">
                  <c:v>48.717948717948723</c:v>
                </c:pt>
                <c:pt idx="14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27-4696-A2A3-77F60ECF3F05}"/>
            </c:ext>
          </c:extLst>
        </c:ser>
        <c:ser>
          <c:idx val="6"/>
          <c:order val="4"/>
          <c:tx>
            <c:strRef>
              <c:f>KL!$X$5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KL!$AD$5:$AD$19</c:f>
              <c:numCache>
                <c:formatCode>0.00</c:formatCode>
                <c:ptCount val="15"/>
                <c:pt idx="0">
                  <c:v>0.16920473773265651</c:v>
                </c:pt>
                <c:pt idx="1">
                  <c:v>0</c:v>
                </c:pt>
                <c:pt idx="2">
                  <c:v>2.3665838362323974E-2</c:v>
                </c:pt>
                <c:pt idx="3">
                  <c:v>4.8911714355588158E-2</c:v>
                </c:pt>
                <c:pt idx="4">
                  <c:v>0.16175928580203935</c:v>
                </c:pt>
                <c:pt idx="5">
                  <c:v>0.67556553710176948</c:v>
                </c:pt>
                <c:pt idx="6">
                  <c:v>1.6351498710072077</c:v>
                </c:pt>
                <c:pt idx="7">
                  <c:v>3.0311294264994042</c:v>
                </c:pt>
                <c:pt idx="8">
                  <c:v>5.2815469977476237</c:v>
                </c:pt>
                <c:pt idx="9">
                  <c:v>12.469129870753857</c:v>
                </c:pt>
                <c:pt idx="10">
                  <c:v>33.513643466762829</c:v>
                </c:pt>
                <c:pt idx="11">
                  <c:v>71.476793248945143</c:v>
                </c:pt>
                <c:pt idx="12">
                  <c:v>84.186046511627907</c:v>
                </c:pt>
                <c:pt idx="13">
                  <c:v>76.190476190476218</c:v>
                </c:pt>
                <c:pt idx="1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27-4696-A2A3-77F60ECF3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9288"/>
        <c:axId val="666699680"/>
      </c:barChart>
      <c:catAx>
        <c:axId val="666699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9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39858755184381"/>
          <c:y val="0.18596861254412167"/>
          <c:w val="5.5309831293212208E-2"/>
          <c:h val="0.26404528145967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fettgruppe innen KLASSE</a:t>
            </a:r>
          </a:p>
        </c:rich>
      </c:tx>
      <c:layout>
        <c:manualLayout>
          <c:xMode val="edge"/>
          <c:yMode val="edge"/>
          <c:x val="0.19257787730662107"/>
          <c:y val="4.72984718671993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4429444280313247"/>
          <c:w val="0.90304877314647591"/>
          <c:h val="0.670045557111233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KL!$X$344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KL!$AC$344:$AC$358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D-4751-A1BF-FA652A336DF5}"/>
            </c:ext>
          </c:extLst>
        </c:ser>
        <c:ser>
          <c:idx val="5"/>
          <c:order val="1"/>
          <c:tx>
            <c:strRef>
              <c:f>KL!$X$170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KL!$AC$170:$AC$184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D-4751-A1BF-FA652A336DF5}"/>
            </c:ext>
          </c:extLst>
        </c:ser>
        <c:ser>
          <c:idx val="1"/>
          <c:order val="2"/>
          <c:tx>
            <c:strRef>
              <c:f>KL!$X$95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KL!$AC$95:$AC$109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9D-4751-A1BF-FA652A336DF5}"/>
            </c:ext>
          </c:extLst>
        </c:ser>
        <c:ser>
          <c:idx val="4"/>
          <c:order val="3"/>
          <c:tx>
            <c:strRef>
              <c:f>KL!$X$20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KL!$AC$20:$AC$34</c:f>
              <c:numCache>
                <c:formatCode>0.00</c:formatCode>
                <c:ptCount val="15"/>
                <c:pt idx="0">
                  <c:v>2.2461538461538457</c:v>
                </c:pt>
                <c:pt idx="1">
                  <c:v>2.9469387755102039</c:v>
                </c:pt>
                <c:pt idx="2">
                  <c:v>3.5664400138296641</c:v>
                </c:pt>
                <c:pt idx="3">
                  <c:v>4.1209492896291193</c:v>
                </c:pt>
                <c:pt idx="4">
                  <c:v>4.9021620362906839</c:v>
                </c:pt>
                <c:pt idx="5">
                  <c:v>5.5446061718681694</c:v>
                </c:pt>
                <c:pt idx="6">
                  <c:v>5.9000788377069489</c:v>
                </c:pt>
                <c:pt idx="7">
                  <c:v>6.0630910070696338</c:v>
                </c:pt>
                <c:pt idx="8">
                  <c:v>6.3063128646276558</c:v>
                </c:pt>
                <c:pt idx="9">
                  <c:v>6.7545734840698861</c:v>
                </c:pt>
                <c:pt idx="10">
                  <c:v>7.2103267053150564</c:v>
                </c:pt>
                <c:pt idx="11">
                  <c:v>8.0410464591790713</c:v>
                </c:pt>
                <c:pt idx="12">
                  <c:v>8.5497076023391809</c:v>
                </c:pt>
                <c:pt idx="13">
                  <c:v>9.2307692307692282</c:v>
                </c:pt>
                <c:pt idx="1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9D-4751-A1BF-FA652A336DF5}"/>
            </c:ext>
          </c:extLst>
        </c:ser>
        <c:ser>
          <c:idx val="6"/>
          <c:order val="4"/>
          <c:tx>
            <c:strRef>
              <c:f>KL!$X$5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KL!$AC$5:$AC$19</c:f>
              <c:numCache>
                <c:formatCode>0.00</c:formatCode>
                <c:ptCount val="15"/>
                <c:pt idx="0">
                  <c:v>2.3333333333333339</c:v>
                </c:pt>
                <c:pt idx="1">
                  <c:v>2.5746606334841631</c:v>
                </c:pt>
                <c:pt idx="2">
                  <c:v>2.9245059756241858</c:v>
                </c:pt>
                <c:pt idx="3">
                  <c:v>3.6927732942039606</c:v>
                </c:pt>
                <c:pt idx="4">
                  <c:v>4.4405995331504151</c:v>
                </c:pt>
                <c:pt idx="5">
                  <c:v>5.0195606107257342</c:v>
                </c:pt>
                <c:pt idx="6">
                  <c:v>5.4556397776536629</c:v>
                </c:pt>
                <c:pt idx="7">
                  <c:v>5.7605296648687938</c:v>
                </c:pt>
                <c:pt idx="8">
                  <c:v>6.2551813803585485</c:v>
                </c:pt>
                <c:pt idx="9">
                  <c:v>7.1800893672224104</c:v>
                </c:pt>
                <c:pt idx="10">
                  <c:v>8.2857915614857571</c:v>
                </c:pt>
                <c:pt idx="11">
                  <c:v>10.206751054852322</c:v>
                </c:pt>
                <c:pt idx="12">
                  <c:v>12.288372093023252</c:v>
                </c:pt>
                <c:pt idx="13">
                  <c:v>11.047619047619047</c:v>
                </c:pt>
                <c:pt idx="14">
                  <c:v>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9D-4751-A1BF-FA652A336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8112"/>
        <c:axId val="666698504"/>
      </c:barChart>
      <c:catAx>
        <c:axId val="666698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11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03775273503659"/>
          <c:y val="0.22814708257621644"/>
          <c:w val="7.4420625560665921E-2"/>
          <c:h val="0.26858705161854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fettgruppe i P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51552405254001"/>
          <c:y val="0.17585956624324611"/>
          <c:w val="0.77502838802480678"/>
          <c:h val="0.70961371872146595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Klasse!$X$28:$X$30</c:f>
              <c:numCache>
                <c:formatCode>0.00</c:formatCode>
                <c:ptCount val="3"/>
                <c:pt idx="0">
                  <c:v>2.2461538461538457</c:v>
                </c:pt>
                <c:pt idx="1">
                  <c:v>2.9469387755102039</c:v>
                </c:pt>
                <c:pt idx="2">
                  <c:v>3.5664400138296641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21E-97F2-CDAC77F01A04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539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Klasse!$X$10:$X$12</c:f>
              <c:numCache>
                <c:formatCode>0.00</c:formatCode>
                <c:ptCount val="3"/>
                <c:pt idx="0">
                  <c:v>2.3333333333333339</c:v>
                </c:pt>
                <c:pt idx="1">
                  <c:v>2.5746606334841631</c:v>
                </c:pt>
                <c:pt idx="2">
                  <c:v>2.9245059756241858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21E-97F2-CDAC77F01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32142768943417"/>
          <c:y val="0.59410858468964223"/>
          <c:w val="0.19619729821969095"/>
          <c:h val="0.15291083195242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fettgruppe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51552405254001"/>
          <c:y val="0.17585956624324611"/>
          <c:w val="0.77502838802480678"/>
          <c:h val="0.70961371872146595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Klasse!$X$31:$X$33</c:f>
              <c:numCache>
                <c:formatCode>0.00</c:formatCode>
                <c:ptCount val="3"/>
                <c:pt idx="0">
                  <c:v>4.1209492896291193</c:v>
                </c:pt>
                <c:pt idx="1">
                  <c:v>4.9021620362906839</c:v>
                </c:pt>
                <c:pt idx="2">
                  <c:v>5.5446061718681694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1-49E1-AABF-9AE55C4F218D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539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Klasse!$X$13:$X$15</c:f>
              <c:numCache>
                <c:formatCode>0.00</c:formatCode>
                <c:ptCount val="3"/>
                <c:pt idx="0">
                  <c:v>3.6927732942039606</c:v>
                </c:pt>
                <c:pt idx="1">
                  <c:v>4.4405995331504151</c:v>
                </c:pt>
                <c:pt idx="2">
                  <c:v>5.0195606107257342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A1-49E1-AABF-9AE55C4F2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32142768943417"/>
          <c:y val="0.59410858468964223"/>
          <c:w val="0.19619729821969095"/>
          <c:h val="0.15291083195242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slaktevekt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Klasse!$M$261:$M$275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BB-4F85-BDDC-1CFB4B516185}"/>
            </c:ext>
          </c:extLst>
        </c:ser>
        <c:ser>
          <c:idx val="5"/>
          <c:order val="1"/>
          <c:tx>
            <c:strRef>
              <c:f>Klasse!$B$186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Klasse!$M$186:$M$200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BB-4F85-BDDC-1CFB4B516185}"/>
            </c:ext>
          </c:extLst>
        </c:ser>
        <c:ser>
          <c:idx val="1"/>
          <c:order val="2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Klasse!$M$111:$M$125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BB-4F85-BDDC-1CFB4B516185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Klasse!$M$28:$M$44</c:f>
              <c:numCache>
                <c:formatCode>0.0</c:formatCode>
                <c:ptCount val="17"/>
                <c:pt idx="0">
                  <c:v>9.536032388663962</c:v>
                </c:pt>
                <c:pt idx="1">
                  <c:v>11.362970521541945</c:v>
                </c:pt>
                <c:pt idx="2">
                  <c:v>12.346294802351071</c:v>
                </c:pt>
                <c:pt idx="3">
                  <c:v>13.052455701591038</c:v>
                </c:pt>
                <c:pt idx="4">
                  <c:v>13.708175255700828</c:v>
                </c:pt>
                <c:pt idx="5">
                  <c:v>15.712395459976188</c:v>
                </c:pt>
                <c:pt idx="6">
                  <c:v>18.414150805271124</c:v>
                </c:pt>
                <c:pt idx="7">
                  <c:v>20.550467352674065</c:v>
                </c:pt>
                <c:pt idx="8">
                  <c:v>22.808668696790313</c:v>
                </c:pt>
                <c:pt idx="9">
                  <c:v>25.351039311408236</c:v>
                </c:pt>
                <c:pt idx="10">
                  <c:v>28.420198298748439</c:v>
                </c:pt>
                <c:pt idx="11">
                  <c:v>33.193852052322931</c:v>
                </c:pt>
                <c:pt idx="12">
                  <c:v>36.953801169590655</c:v>
                </c:pt>
                <c:pt idx="13">
                  <c:v>40.830769230769207</c:v>
                </c:pt>
                <c:pt idx="14">
                  <c:v>53.4</c:v>
                </c:pt>
                <c:pt idx="16">
                  <c:v>18.993172905525832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BB-4F85-BDDC-1CFB4B516185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Klasse!$M$10:$M$26</c:f>
              <c:numCache>
                <c:formatCode>0.0</c:formatCode>
                <c:ptCount val="17"/>
                <c:pt idx="0">
                  <c:v>7.2808798646362014</c:v>
                </c:pt>
                <c:pt idx="1">
                  <c:v>8.3291101055806998</c:v>
                </c:pt>
                <c:pt idx="2">
                  <c:v>9.4512010412968515</c:v>
                </c:pt>
                <c:pt idx="3">
                  <c:v>11.545707997065181</c:v>
                </c:pt>
                <c:pt idx="4">
                  <c:v>13.023510381260548</c:v>
                </c:pt>
                <c:pt idx="5">
                  <c:v>15.438413960480419</c:v>
                </c:pt>
                <c:pt idx="6">
                  <c:v>18.056800978749877</c:v>
                </c:pt>
                <c:pt idx="7">
                  <c:v>20.112893831352473</c:v>
                </c:pt>
                <c:pt idx="8">
                  <c:v>22.493003717336407</c:v>
                </c:pt>
                <c:pt idx="9">
                  <c:v>25.604858501898633</c:v>
                </c:pt>
                <c:pt idx="10">
                  <c:v>31.350306527226873</c:v>
                </c:pt>
                <c:pt idx="11">
                  <c:v>41.275274261603293</c:v>
                </c:pt>
                <c:pt idx="12">
                  <c:v>50.085116279069773</c:v>
                </c:pt>
                <c:pt idx="13">
                  <c:v>52.533333333333317</c:v>
                </c:pt>
                <c:pt idx="14">
                  <c:v>33.125</c:v>
                </c:pt>
                <c:pt idx="16">
                  <c:v>18.348238153098436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BB-4F85-BDDC-1CFB4B516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U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0"/>
          <c:order val="0"/>
          <c:tx>
            <c:strRef>
              <c:f>Klasse!$B$261</c:f>
              <c:strCache>
                <c:ptCount val="1"/>
                <c:pt idx="0">
                  <c:v>#REF!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Klasse!$M$270:$M$272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8-4E65-94D4-1B83D4A4D608}"/>
            </c:ext>
          </c:extLst>
        </c:ser>
        <c:ser>
          <c:idx val="5"/>
          <c:order val="1"/>
          <c:tx>
            <c:strRef>
              <c:f>Klasse!$B$186</c:f>
              <c:strCache>
                <c:ptCount val="1"/>
                <c:pt idx="0">
                  <c:v>#REF!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Klasse!$M$195:$M$197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8-4E65-94D4-1B83D4A4D608}"/>
            </c:ext>
          </c:extLst>
        </c:ser>
        <c:ser>
          <c:idx val="1"/>
          <c:order val="2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Klasse!$M$120:$M$122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8-4E65-94D4-1B83D4A4D608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Klasse!$M$37:$M$39</c:f>
              <c:numCache>
                <c:formatCode>0.0</c:formatCode>
                <c:ptCount val="3"/>
                <c:pt idx="0">
                  <c:v>25.351039311408236</c:v>
                </c:pt>
                <c:pt idx="1">
                  <c:v>28.420198298748439</c:v>
                </c:pt>
                <c:pt idx="2">
                  <c:v>33.193852052322931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D8-4E65-94D4-1B83D4A4D608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Klasse!$M$19:$M$21</c:f>
              <c:numCache>
                <c:formatCode>0.0</c:formatCode>
                <c:ptCount val="3"/>
                <c:pt idx="0">
                  <c:v>25.604858501898633</c:v>
                </c:pt>
                <c:pt idx="1">
                  <c:v>31.350306527226873</c:v>
                </c:pt>
                <c:pt idx="2">
                  <c:v>41.275274261603293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D8-4E65-94D4-1B83D4A4D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569752048906014"/>
          <c:y val="0.18595233594055335"/>
          <c:w val="0.22640637909189618"/>
          <c:h val="0.19356933234716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Klasse!$D$22:$D$26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Klasse!$M$40:$M$44</c:f>
              <c:numCache>
                <c:formatCode>0.0</c:formatCode>
                <c:ptCount val="5"/>
                <c:pt idx="0">
                  <c:v>36.953801169590655</c:v>
                </c:pt>
                <c:pt idx="1">
                  <c:v>40.830769230769207</c:v>
                </c:pt>
                <c:pt idx="2">
                  <c:v>53.4</c:v>
                </c:pt>
                <c:pt idx="4">
                  <c:v>18.993172905525832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5-43AF-93D7-35FF41462252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Klasse!$D$22:$D$26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Klasse!$M$22:$M$26</c:f>
              <c:numCache>
                <c:formatCode>0.0</c:formatCode>
                <c:ptCount val="5"/>
                <c:pt idx="0">
                  <c:v>50.085116279069773</c:v>
                </c:pt>
                <c:pt idx="1">
                  <c:v>52.533333333333317</c:v>
                </c:pt>
                <c:pt idx="2">
                  <c:v>33.125</c:v>
                </c:pt>
                <c:pt idx="4">
                  <c:v>18.348238153098436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35-43AF-93D7-35FF41462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472360572823618"/>
          <c:y val="0.48267689288859211"/>
          <c:w val="0.22905418224196772"/>
          <c:h val="9.655015822771552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Måned!$F$35:$F$46</c:f>
              <c:numCache>
                <c:formatCode>#,##0</c:formatCode>
                <c:ptCount val="12"/>
                <c:pt idx="0">
                  <c:v>8386</c:v>
                </c:pt>
                <c:pt idx="1">
                  <c:v>13946</c:v>
                </c:pt>
                <c:pt idx="2">
                  <c:v>38363</c:v>
                </c:pt>
                <c:pt idx="3">
                  <c:v>5619</c:v>
                </c:pt>
                <c:pt idx="4">
                  <c:v>3864</c:v>
                </c:pt>
                <c:pt idx="5">
                  <c:v>5864</c:v>
                </c:pt>
                <c:pt idx="6">
                  <c:v>2422</c:v>
                </c:pt>
                <c:pt idx="7">
                  <c:v>105527</c:v>
                </c:pt>
                <c:pt idx="8">
                  <c:v>414760</c:v>
                </c:pt>
                <c:pt idx="9">
                  <c:v>411496</c:v>
                </c:pt>
                <c:pt idx="10">
                  <c:v>133526</c:v>
                </c:pt>
                <c:pt idx="11">
                  <c:v>17031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84-442A-B2EE-12D38C4C77EE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8783</c:v>
                </c:pt>
                <c:pt idx="1">
                  <c:v>12960</c:v>
                </c:pt>
                <c:pt idx="2">
                  <c:v>47130</c:v>
                </c:pt>
                <c:pt idx="3">
                  <c:v>2804</c:v>
                </c:pt>
                <c:pt idx="4">
                  <c:v>4060</c:v>
                </c:pt>
                <c:pt idx="5">
                  <c:v>6029</c:v>
                </c:pt>
                <c:pt idx="6">
                  <c:v>3910</c:v>
                </c:pt>
                <c:pt idx="7">
                  <c:v>103499</c:v>
                </c:pt>
                <c:pt idx="8">
                  <c:v>361249</c:v>
                </c:pt>
                <c:pt idx="9">
                  <c:v>410742</c:v>
                </c:pt>
                <c:pt idx="10">
                  <c:v>138664</c:v>
                </c:pt>
                <c:pt idx="11">
                  <c:v>8296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84-442A-B2EE-12D38C4C77EE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-1.0541500267978218E-3"/>
                  <c:y val="-0.25819852134426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BD-4D67-94BE-F3292E167226}"/>
                </c:ext>
              </c:extLst>
            </c:dLbl>
            <c:dLbl>
              <c:idx val="2"/>
              <c:layout>
                <c:manualLayout>
                  <c:x val="-1.3703950348371683E-2"/>
                  <c:y val="-6.8283917944371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BD-4D67-94BE-F3292E167226}"/>
                </c:ext>
              </c:extLst>
            </c:dLbl>
            <c:dLbl>
              <c:idx val="4"/>
              <c:layout>
                <c:manualLayout>
                  <c:x val="-1.2649800321573861E-2"/>
                  <c:y val="-9.602424347514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BD-4D67-94BE-F3292E167226}"/>
                </c:ext>
              </c:extLst>
            </c:dLbl>
            <c:dLbl>
              <c:idx val="5"/>
              <c:layout>
                <c:manualLayout>
                  <c:x val="-1.5812250401967327E-2"/>
                  <c:y val="-0.11736298396688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BD-4D67-94BE-F3292E167226}"/>
                </c:ext>
              </c:extLst>
            </c:dLbl>
            <c:dLbl>
              <c:idx val="6"/>
              <c:layout>
                <c:manualLayout>
                  <c:x val="-1.0541500267978218E-3"/>
                  <c:y val="-4.6945185698957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C7-4AE4-9237-3E2599D90D19}"/>
                </c:ext>
              </c:extLst>
            </c:dLbl>
            <c:dLbl>
              <c:idx val="7"/>
              <c:layout>
                <c:manualLayout>
                  <c:x val="-7.3790501875847523E-3"/>
                  <c:y val="-0.10029198762959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25-4EC6-8CBE-40407B3EA18C}"/>
                </c:ext>
              </c:extLst>
            </c:dLbl>
            <c:dLbl>
              <c:idx val="8"/>
              <c:layout>
                <c:manualLayout>
                  <c:x val="1.475810037516935E-2"/>
                  <c:y val="-0.11736298396688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49-402A-93F2-EE673BADA63E}"/>
                </c:ext>
              </c:extLst>
            </c:dLbl>
            <c:dLbl>
              <c:idx val="9"/>
              <c:layout>
                <c:manualLayout>
                  <c:x val="-1.5460688456509024E-16"/>
                  <c:y val="-0.10455974935231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BE-4B8C-B219-50F3EAA1E27B}"/>
                </c:ext>
              </c:extLst>
            </c:dLbl>
            <c:dLbl>
              <c:idx val="10"/>
              <c:layout>
                <c:manualLayout>
                  <c:x val="0"/>
                  <c:y val="-7.6819407687418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1B-4CB0-AA87-41E114C59EA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8709</c:v>
                </c:pt>
                <c:pt idx="1">
                  <c:v>10730</c:v>
                </c:pt>
                <c:pt idx="2">
                  <c:v>41289</c:v>
                </c:pt>
                <c:pt idx="3">
                  <c:v>7120</c:v>
                </c:pt>
                <c:pt idx="4">
                  <c:v>3222</c:v>
                </c:pt>
                <c:pt idx="5">
                  <c:v>3853</c:v>
                </c:pt>
                <c:pt idx="6">
                  <c:v>3435</c:v>
                </c:pt>
                <c:pt idx="7">
                  <c:v>100970</c:v>
                </c:pt>
                <c:pt idx="8">
                  <c:v>366767</c:v>
                </c:pt>
                <c:pt idx="9">
                  <c:v>407608</c:v>
                </c:pt>
                <c:pt idx="10">
                  <c:v>103596</c:v>
                </c:pt>
                <c:pt idx="11">
                  <c:v>11061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84-442A-B2EE-12D38C4C7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87010207243405"/>
          <c:y val="0.25720753098903121"/>
          <c:w val="0.10967343677228893"/>
          <c:h val="0.181323175430160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All sau: middel vekt i klasse P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833810294901434"/>
          <c:y val="0.1759305716884432"/>
          <c:w val="0.73320603042369803"/>
          <c:h val="0.7095428544226768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28575"/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Klasse!$M$28:$M$30</c:f>
              <c:numCache>
                <c:formatCode>0.0</c:formatCode>
                <c:ptCount val="3"/>
                <c:pt idx="0">
                  <c:v>9.536032388663962</c:v>
                </c:pt>
                <c:pt idx="1">
                  <c:v>11.362970521541945</c:v>
                </c:pt>
                <c:pt idx="2">
                  <c:v>12.346294802351071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B-447B-8D9C-F79650BA55FC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Klasse!$M$10:$M$12</c:f>
              <c:numCache>
                <c:formatCode>0.0</c:formatCode>
                <c:ptCount val="3"/>
                <c:pt idx="0">
                  <c:v>7.2808798646362014</c:v>
                </c:pt>
                <c:pt idx="1">
                  <c:v>8.3291101055806998</c:v>
                </c:pt>
                <c:pt idx="2">
                  <c:v>9.4512010412968515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B-447B-8D9C-F79650BA5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846145490382737"/>
          <c:y val="0.57755383974703944"/>
          <c:w val="0.24287460154189283"/>
          <c:h val="0.124575394534876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1297176127256"/>
          <c:y val="0.18575035128473463"/>
          <c:w val="0.7515310074734588"/>
          <c:h val="0.6997229738696837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Klasse!$M$31:$M$33</c:f>
              <c:numCache>
                <c:formatCode>0.0</c:formatCode>
                <c:ptCount val="3"/>
                <c:pt idx="0">
                  <c:v>13.052455701591038</c:v>
                </c:pt>
                <c:pt idx="1">
                  <c:v>13.708175255700828</c:v>
                </c:pt>
                <c:pt idx="2">
                  <c:v>15.712395459976188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A-4085-9509-FE66178531D7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Klasse!$M$13:$M$15</c:f>
              <c:numCache>
                <c:formatCode>0.0</c:formatCode>
                <c:ptCount val="3"/>
                <c:pt idx="0">
                  <c:v>11.545707997065181</c:v>
                </c:pt>
                <c:pt idx="1">
                  <c:v>13.023510381260548</c:v>
                </c:pt>
                <c:pt idx="2">
                  <c:v>15.438413960480419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A-4085-9509-FE6617853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814021781585845"/>
          <c:y val="0.19560202656087433"/>
          <c:w val="0.24714405709142545"/>
          <c:h val="0.1485379767417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R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471035977286454"/>
          <c:w val="0.74685421499881"/>
          <c:h val="0.73836981164163018"/>
        </c:manualLayout>
      </c:layout>
      <c:lineChart>
        <c:grouping val="standard"/>
        <c:varyColors val="0"/>
        <c:ser>
          <c:idx val="0"/>
          <c:order val="0"/>
          <c:tx>
            <c:strRef>
              <c:f>Klasse!$B$261</c:f>
              <c:strCache>
                <c:ptCount val="1"/>
                <c:pt idx="0">
                  <c:v>#REF!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Klasse!$M$267:$M$269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2-496E-AFCE-48A6ACEF6099}"/>
            </c:ext>
          </c:extLst>
        </c:ser>
        <c:ser>
          <c:idx val="5"/>
          <c:order val="1"/>
          <c:tx>
            <c:strRef>
              <c:f>Klasse!$B$186</c:f>
              <c:strCache>
                <c:ptCount val="1"/>
                <c:pt idx="0">
                  <c:v>#REF!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Klasse!$M$192:$M$194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2-496E-AFCE-48A6ACEF6099}"/>
            </c:ext>
          </c:extLst>
        </c:ser>
        <c:ser>
          <c:idx val="1"/>
          <c:order val="2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Klasse!$M$117:$M$119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F2-496E-AFCE-48A6ACEF6099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Klasse!$M$34:$M$36</c:f>
              <c:numCache>
                <c:formatCode>0.0</c:formatCode>
                <c:ptCount val="3"/>
                <c:pt idx="0">
                  <c:v>18.414150805271124</c:v>
                </c:pt>
                <c:pt idx="1">
                  <c:v>20.550467352674065</c:v>
                </c:pt>
                <c:pt idx="2">
                  <c:v>22.808668696790313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F2-496E-AFCE-48A6ACEF6099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dPt>
            <c:idx val="2"/>
            <c:marker>
              <c:symbol val="circle"/>
              <c:size val="13"/>
            </c:marker>
            <c:bubble3D val="0"/>
            <c:extLst>
              <c:ext xmlns:c16="http://schemas.microsoft.com/office/drawing/2014/chart" uri="{C3380CC4-5D6E-409C-BE32-E72D297353CC}">
                <c16:uniqueId val="{00000005-1CF2-496E-AFCE-48A6ACEF6099}"/>
              </c:ext>
            </c:extLst>
          </c:dPt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Klasse!$M$16:$M$18</c:f>
              <c:numCache>
                <c:formatCode>0.0</c:formatCode>
                <c:ptCount val="3"/>
                <c:pt idx="0">
                  <c:v>18.056800978749877</c:v>
                </c:pt>
                <c:pt idx="1">
                  <c:v>20.112893831352473</c:v>
                </c:pt>
                <c:pt idx="2">
                  <c:v>22.493003717336407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F2-496E-AFCE-48A6ACEF6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037487635864729"/>
          <c:y val="0.14696463990967681"/>
          <c:w val="0.22640637909189618"/>
          <c:h val="0.19356933234716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sau,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836682540823"/>
          <c:y val="0.17052439197591338"/>
          <c:w val="0.85212153699048598"/>
          <c:h val="0.7160426977721970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Klasse!$G$111:$G$125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A-46E4-BEE1-76CC1E76435C}"/>
            </c:ext>
          </c:extLst>
        </c:ser>
        <c:ser>
          <c:idx val="13"/>
          <c:order val="1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Klasse!$G$28:$G$44</c:f>
              <c:numCache>
                <c:formatCode>#,##0</c:formatCode>
                <c:ptCount val="17"/>
                <c:pt idx="0">
                  <c:v>1235</c:v>
                </c:pt>
                <c:pt idx="1">
                  <c:v>4410</c:v>
                </c:pt>
                <c:pt idx="2">
                  <c:v>8677</c:v>
                </c:pt>
                <c:pt idx="3">
                  <c:v>18793</c:v>
                </c:pt>
                <c:pt idx="4">
                  <c:v>55827</c:v>
                </c:pt>
                <c:pt idx="5">
                  <c:v>137268</c:v>
                </c:pt>
                <c:pt idx="6">
                  <c:v>177580</c:v>
                </c:pt>
                <c:pt idx="7">
                  <c:v>311756</c:v>
                </c:pt>
                <c:pt idx="8">
                  <c:v>292593</c:v>
                </c:pt>
                <c:pt idx="9">
                  <c:v>77840</c:v>
                </c:pt>
                <c:pt idx="10">
                  <c:v>18457</c:v>
                </c:pt>
                <c:pt idx="11">
                  <c:v>2217</c:v>
                </c:pt>
                <c:pt idx="12">
                  <c:v>171</c:v>
                </c:pt>
                <c:pt idx="13">
                  <c:v>39</c:v>
                </c:pt>
                <c:pt idx="14">
                  <c:v>5</c:v>
                </c:pt>
                <c:pt idx="16">
                  <c:v>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4A-46E4-BEE1-76CC1E76435C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957205444169009E-2"/>
                  <c:y val="-2.1353833013025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6A-4E78-B08A-008B92E76DCF}"/>
                </c:ext>
              </c:extLst>
            </c:dLbl>
            <c:dLbl>
              <c:idx val="1"/>
              <c:layout>
                <c:manualLayout>
                  <c:x val="-5.9786027220844959E-3"/>
                  <c:y val="-8.3279948750800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6A-4E78-B08A-008B92E76DCF}"/>
                </c:ext>
              </c:extLst>
            </c:dLbl>
            <c:dLbl>
              <c:idx val="2"/>
              <c:layout>
                <c:manualLayout>
                  <c:x val="-1.1957205444168992E-2"/>
                  <c:y val="-7.9009182148195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6A-4E78-B08A-008B92E76DCF}"/>
                </c:ext>
              </c:extLst>
            </c:dLbl>
            <c:dLbl>
              <c:idx val="3"/>
              <c:layout>
                <c:manualLayout>
                  <c:x val="-7.9714702961126965E-3"/>
                  <c:y val="-7.2603032244287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6A-4E78-B08A-008B92E76DCF}"/>
                </c:ext>
              </c:extLst>
            </c:dLbl>
            <c:dLbl>
              <c:idx val="4"/>
              <c:layout>
                <c:manualLayout>
                  <c:x val="-9.9643378701408623E-3"/>
                  <c:y val="-0.108904548366431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6A-4E78-B08A-008B92E76DCF}"/>
                </c:ext>
              </c:extLst>
            </c:dLbl>
            <c:dLbl>
              <c:idx val="5"/>
              <c:layout>
                <c:manualLayout>
                  <c:x val="-9.9643378701408259E-3"/>
                  <c:y val="-7.2603032244287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6A-4E78-B08A-008B92E76DCF}"/>
                </c:ext>
              </c:extLst>
            </c:dLbl>
            <c:dLbl>
              <c:idx val="6"/>
              <c:layout>
                <c:manualLayout>
                  <c:x val="-1.494650680521124E-2"/>
                  <c:y val="-8.755071535340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6A-4E78-B08A-008B92E76DCF}"/>
                </c:ext>
              </c:extLst>
            </c:dLbl>
            <c:dLbl>
              <c:idx val="7"/>
              <c:layout>
                <c:manualLayout>
                  <c:x val="-1.2953639231183074E-2"/>
                  <c:y val="-0.19645526371983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6A-4E78-B08A-008B92E76DCF}"/>
                </c:ext>
              </c:extLst>
            </c:dLbl>
            <c:dLbl>
              <c:idx val="8"/>
              <c:layout>
                <c:manualLayout>
                  <c:x val="2.1921543314309743E-2"/>
                  <c:y val="-5.55199658338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6A-4E78-B08A-008B92E76DCF}"/>
                </c:ext>
              </c:extLst>
            </c:dLbl>
            <c:dLbl>
              <c:idx val="9"/>
              <c:layout>
                <c:manualLayout>
                  <c:x val="-2.9893013610422479E-3"/>
                  <c:y val="-7.2603032244287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6A-4E78-B08A-008B92E76DCF}"/>
                </c:ext>
              </c:extLst>
            </c:dLbl>
            <c:dLbl>
              <c:idx val="10"/>
              <c:layout>
                <c:manualLayout>
                  <c:x val="-7.3070966925654073E-17"/>
                  <c:y val="-5.9790732436472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6A-4E78-B08A-008B92E76D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Klasse!$G$10:$G$26</c:f>
              <c:numCache>
                <c:formatCode>#,##0</c:formatCode>
                <c:ptCount val="17"/>
                <c:pt idx="0">
                  <c:v>591</c:v>
                </c:pt>
                <c:pt idx="1">
                  <c:v>2652</c:v>
                </c:pt>
                <c:pt idx="2">
                  <c:v>8451</c:v>
                </c:pt>
                <c:pt idx="3">
                  <c:v>16356</c:v>
                </c:pt>
                <c:pt idx="4">
                  <c:v>48838</c:v>
                </c:pt>
                <c:pt idx="5">
                  <c:v>110426</c:v>
                </c:pt>
                <c:pt idx="6">
                  <c:v>187995</c:v>
                </c:pt>
                <c:pt idx="7">
                  <c:v>297018</c:v>
                </c:pt>
                <c:pt idx="8">
                  <c:v>273045</c:v>
                </c:pt>
                <c:pt idx="9">
                  <c:v>104065</c:v>
                </c:pt>
                <c:pt idx="10">
                  <c:v>16638</c:v>
                </c:pt>
                <c:pt idx="11">
                  <c:v>1185</c:v>
                </c:pt>
                <c:pt idx="12">
                  <c:v>215</c:v>
                </c:pt>
                <c:pt idx="13">
                  <c:v>21</c:v>
                </c:pt>
                <c:pt idx="14">
                  <c:v>4</c:v>
                </c:pt>
                <c:pt idx="16">
                  <c:v>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4A-46E4-BEE1-76CC1E764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608190154764507"/>
          <c:y val="7.0951632453953278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sau: antalls% slakt innen de ulike KLASSENE</a:t>
            </a:r>
          </a:p>
        </c:rich>
      </c:tx>
      <c:layout>
        <c:manualLayout>
          <c:xMode val="edge"/>
          <c:yMode val="edge"/>
          <c:x val="0.11121113033453899"/>
          <c:y val="2.5190230696771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30757255871262E-2"/>
          <c:y val="0.14168900371791698"/>
          <c:w val="0.86127007166003577"/>
          <c:h val="0.7282575157899484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Klasse!$I$111:$I$125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D-45FE-9752-330F04DBAB15}"/>
            </c:ext>
          </c:extLst>
        </c:ser>
        <c:ser>
          <c:idx val="13"/>
          <c:order val="1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Klasse!$I$28:$I$44</c:f>
              <c:numCache>
                <c:formatCode>0.0</c:formatCode>
                <c:ptCount val="17"/>
                <c:pt idx="0">
                  <c:v>0.11144942001180375</c:v>
                </c:pt>
                <c:pt idx="1">
                  <c:v>0.39796918400976061</c:v>
                </c:pt>
                <c:pt idx="2">
                  <c:v>0.78303369833394398</c:v>
                </c:pt>
                <c:pt idx="3">
                  <c:v>1.6959262755318436</c:v>
                </c:pt>
                <c:pt idx="4">
                  <c:v>5.0379649967602971</c:v>
                </c:pt>
                <c:pt idx="5">
                  <c:v>12.387399988809941</c:v>
                </c:pt>
                <c:pt idx="6">
                  <c:v>16.025253445907776</c:v>
                </c:pt>
                <c:pt idx="7">
                  <c:v>28.133623793684112</c:v>
                </c:pt>
                <c:pt idx="8">
                  <c:v>26.404307813371407</c:v>
                </c:pt>
                <c:pt idx="9">
                  <c:v>7.0244719463310163</c:v>
                </c:pt>
                <c:pt idx="10">
                  <c:v>1.6656048138930053</c:v>
                </c:pt>
                <c:pt idx="11">
                  <c:v>0.20006750134912463</c:v>
                </c:pt>
                <c:pt idx="12">
                  <c:v>1.5431458155480518E-2</c:v>
                </c:pt>
                <c:pt idx="13">
                  <c:v>3.5194553687938009E-3</c:v>
                </c:pt>
                <c:pt idx="14">
                  <c:v>4.512122267684361E-4</c:v>
                </c:pt>
                <c:pt idx="16">
                  <c:v>0.10125202368683701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D-45FE-9752-330F04DBAB15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Klasse!$I$10:$I$26</c:f>
              <c:numCache>
                <c:formatCode>0.0</c:formatCode>
                <c:ptCount val="17"/>
                <c:pt idx="0">
                  <c:v>5.5318431989217133E-2</c:v>
                </c:pt>
                <c:pt idx="1">
                  <c:v>0.24823093339323823</c:v>
                </c:pt>
                <c:pt idx="2">
                  <c:v>0.79102549702347502</c:v>
                </c:pt>
                <c:pt idx="3">
                  <c:v>1.5309446254071659</c:v>
                </c:pt>
                <c:pt idx="4">
                  <c:v>4.5713055524355086</c:v>
                </c:pt>
                <c:pt idx="5">
                  <c:v>10.33602905387697</c:v>
                </c:pt>
                <c:pt idx="6">
                  <c:v>17.596596652813659</c:v>
                </c:pt>
                <c:pt idx="7">
                  <c:v>27.801302931596094</c:v>
                </c:pt>
                <c:pt idx="8">
                  <c:v>25.557396383241603</c:v>
                </c:pt>
                <c:pt idx="9">
                  <c:v>9.7406304990827035</c:v>
                </c:pt>
                <c:pt idx="10">
                  <c:v>1.557340222396945</c:v>
                </c:pt>
                <c:pt idx="11">
                  <c:v>0.11091766820172975</c:v>
                </c:pt>
                <c:pt idx="12">
                  <c:v>2.0124302669512151E-2</c:v>
                </c:pt>
                <c:pt idx="13">
                  <c:v>1.9656295630686282E-3</c:v>
                </c:pt>
                <c:pt idx="14">
                  <c:v>3.7440563106069119E-4</c:v>
                </c:pt>
                <c:pt idx="16">
                  <c:v>7.7033958590737195E-2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6D-45FE-9752-330F04DBA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2965921788567187E-2"/>
          <c:h val="0.180364141043704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</a:t>
            </a:r>
            <a:r>
              <a:rPr lang="en-US" sz="2800" baseline="0"/>
              <a:t> sau: a</a:t>
            </a:r>
            <a:r>
              <a:rPr lang="en-US" sz="2800"/>
              <a:t>ntall% slakt innen de ulike KLASSENE</a:t>
            </a:r>
          </a:p>
        </c:rich>
      </c:tx>
      <c:layout>
        <c:manualLayout>
          <c:xMode val="edge"/>
          <c:yMode val="edge"/>
          <c:x val="0.11121113033453899"/>
          <c:y val="2.5190230696771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30757255871262E-2"/>
          <c:y val="0.14168900371791698"/>
          <c:w val="0.86127007166003577"/>
          <c:h val="0.7282575157899484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Klasse!$I$28:$I$44</c:f>
              <c:numCache>
                <c:formatCode>0.0</c:formatCode>
                <c:ptCount val="17"/>
                <c:pt idx="0">
                  <c:v>0.11144942001180375</c:v>
                </c:pt>
                <c:pt idx="1">
                  <c:v>0.39796918400976061</c:v>
                </c:pt>
                <c:pt idx="2">
                  <c:v>0.78303369833394398</c:v>
                </c:pt>
                <c:pt idx="3">
                  <c:v>1.6959262755318436</c:v>
                </c:pt>
                <c:pt idx="4">
                  <c:v>5.0379649967602971</c:v>
                </c:pt>
                <c:pt idx="5">
                  <c:v>12.387399988809941</c:v>
                </c:pt>
                <c:pt idx="6">
                  <c:v>16.025253445907776</c:v>
                </c:pt>
                <c:pt idx="7">
                  <c:v>28.133623793684112</c:v>
                </c:pt>
                <c:pt idx="8">
                  <c:v>26.404307813371407</c:v>
                </c:pt>
                <c:pt idx="9">
                  <c:v>7.0244719463310163</c:v>
                </c:pt>
                <c:pt idx="10">
                  <c:v>1.6656048138930053</c:v>
                </c:pt>
                <c:pt idx="11">
                  <c:v>0.20006750134912463</c:v>
                </c:pt>
                <c:pt idx="12">
                  <c:v>1.5431458155480518E-2</c:v>
                </c:pt>
                <c:pt idx="13">
                  <c:v>3.5194553687938009E-3</c:v>
                </c:pt>
                <c:pt idx="14">
                  <c:v>4.512122267684361E-4</c:v>
                </c:pt>
                <c:pt idx="16">
                  <c:v>0.10125202368683701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5E-4AFE-8521-457C1B773E49}"/>
            </c:ext>
          </c:extLst>
        </c:ser>
        <c:ser>
          <c:idx val="1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0"/>
                  <c:y val="-3.2356951699988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AA-4F04-AFEA-A0E18BDA7056}"/>
                </c:ext>
              </c:extLst>
            </c:dLbl>
            <c:dLbl>
              <c:idx val="7"/>
              <c:layout>
                <c:manualLayout>
                  <c:x val="-1.0221647985598906E-3"/>
                  <c:y val="-7.9813814193304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AA-4F04-AFEA-A0E18BDA70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Klasse!$I$10:$I$26</c:f>
              <c:numCache>
                <c:formatCode>0.0</c:formatCode>
                <c:ptCount val="17"/>
                <c:pt idx="0">
                  <c:v>5.5318431989217133E-2</c:v>
                </c:pt>
                <c:pt idx="1">
                  <c:v>0.24823093339323823</c:v>
                </c:pt>
                <c:pt idx="2">
                  <c:v>0.79102549702347502</c:v>
                </c:pt>
                <c:pt idx="3">
                  <c:v>1.5309446254071659</c:v>
                </c:pt>
                <c:pt idx="4">
                  <c:v>4.5713055524355086</c:v>
                </c:pt>
                <c:pt idx="5">
                  <c:v>10.33602905387697</c:v>
                </c:pt>
                <c:pt idx="6">
                  <c:v>17.596596652813659</c:v>
                </c:pt>
                <c:pt idx="7">
                  <c:v>27.801302931596094</c:v>
                </c:pt>
                <c:pt idx="8">
                  <c:v>25.557396383241603</c:v>
                </c:pt>
                <c:pt idx="9">
                  <c:v>9.7406304990827035</c:v>
                </c:pt>
                <c:pt idx="10">
                  <c:v>1.557340222396945</c:v>
                </c:pt>
                <c:pt idx="11">
                  <c:v>0.11091766820172975</c:v>
                </c:pt>
                <c:pt idx="12">
                  <c:v>2.0124302669512151E-2</c:v>
                </c:pt>
                <c:pt idx="13">
                  <c:v>1.9656295630686282E-3</c:v>
                </c:pt>
                <c:pt idx="14">
                  <c:v>3.7440563106069119E-4</c:v>
                </c:pt>
                <c:pt idx="16">
                  <c:v>7.7033958590737195E-2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5E-4AFE-8521-457C1B773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5010235732933611E-2"/>
          <c:h val="0.11996446000748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</a:t>
            </a:r>
            <a:r>
              <a:rPr lang="nb-NO" sz="2800" baseline="0"/>
              <a:t>a</a:t>
            </a:r>
            <a:r>
              <a:rPr lang="nb-NO" sz="2800"/>
              <a:t>ntall LENGDEMÅLTE slakt innen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09901513142089"/>
          <c:y val="0.16166336963720979"/>
          <c:w val="0.85991504431667332"/>
          <c:h val="0.735758300467072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Klasse!$P$28:$P$44</c:f>
              <c:numCache>
                <c:formatCode>#,##0</c:formatCode>
                <c:ptCount val="17"/>
                <c:pt idx="0">
                  <c:v>261</c:v>
                </c:pt>
                <c:pt idx="1">
                  <c:v>957</c:v>
                </c:pt>
                <c:pt idx="2">
                  <c:v>2074</c:v>
                </c:pt>
                <c:pt idx="3">
                  <c:v>4654</c:v>
                </c:pt>
                <c:pt idx="4">
                  <c:v>13435</c:v>
                </c:pt>
                <c:pt idx="5">
                  <c:v>38034</c:v>
                </c:pt>
                <c:pt idx="6">
                  <c:v>59829</c:v>
                </c:pt>
                <c:pt idx="7">
                  <c:v>109194</c:v>
                </c:pt>
                <c:pt idx="8">
                  <c:v>106248</c:v>
                </c:pt>
                <c:pt idx="9">
                  <c:v>29538</c:v>
                </c:pt>
                <c:pt idx="10">
                  <c:v>5776</c:v>
                </c:pt>
                <c:pt idx="11">
                  <c:v>793</c:v>
                </c:pt>
                <c:pt idx="12">
                  <c:v>43</c:v>
                </c:pt>
                <c:pt idx="13">
                  <c:v>8</c:v>
                </c:pt>
                <c:pt idx="14">
                  <c:v>3</c:v>
                </c:pt>
                <c:pt idx="16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5-4D29-AC30-2C4D6DAA287E}"/>
            </c:ext>
          </c:extLst>
        </c:ser>
        <c:ser>
          <c:idx val="3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Klasse!$P$10:$P$26</c:f>
              <c:numCache>
                <c:formatCode>#,##0</c:formatCode>
                <c:ptCount val="17"/>
                <c:pt idx="0">
                  <c:v>575</c:v>
                </c:pt>
                <c:pt idx="1">
                  <c:v>2606</c:v>
                </c:pt>
                <c:pt idx="2">
                  <c:v>8346</c:v>
                </c:pt>
                <c:pt idx="3">
                  <c:v>16136</c:v>
                </c:pt>
                <c:pt idx="4">
                  <c:v>47996</c:v>
                </c:pt>
                <c:pt idx="5">
                  <c:v>108179</c:v>
                </c:pt>
                <c:pt idx="6">
                  <c:v>185743</c:v>
                </c:pt>
                <c:pt idx="7">
                  <c:v>293571</c:v>
                </c:pt>
                <c:pt idx="8">
                  <c:v>270644</c:v>
                </c:pt>
                <c:pt idx="9">
                  <c:v>103391</c:v>
                </c:pt>
                <c:pt idx="10">
                  <c:v>16386</c:v>
                </c:pt>
                <c:pt idx="11">
                  <c:v>1140</c:v>
                </c:pt>
                <c:pt idx="12">
                  <c:v>210</c:v>
                </c:pt>
                <c:pt idx="13">
                  <c:v>20</c:v>
                </c:pt>
                <c:pt idx="14">
                  <c:v>4</c:v>
                </c:pt>
                <c:pt idx="16">
                  <c:v>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A5-4D29-AC30-2C4D6DAA2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059749524316456"/>
          <c:y val="0.17888586393168815"/>
          <c:w val="8.8074300664518712E-2"/>
          <c:h val="0.125193397549783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</a:t>
            </a:r>
            <a:r>
              <a:rPr lang="nb-NO" sz="2800" baseline="0"/>
              <a:t>MIDDEL LENGDE</a:t>
            </a:r>
            <a:r>
              <a:rPr lang="nb-NO" sz="2800"/>
              <a:t> innen KLASSE</a:t>
            </a:r>
          </a:p>
        </c:rich>
      </c:tx>
      <c:layout>
        <c:manualLayout>
          <c:xMode val="edge"/>
          <c:yMode val="edge"/>
          <c:x val="0.11464508176017443"/>
          <c:y val="3.0448800407992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594299547055453"/>
          <c:h val="0.737900868015146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Klasse!$T$28:$T$42</c:f>
              <c:numCache>
                <c:formatCode>0.0</c:formatCode>
                <c:ptCount val="15"/>
                <c:pt idx="0">
                  <c:v>98.015325670498058</c:v>
                </c:pt>
                <c:pt idx="1">
                  <c:v>99.393730407523321</c:v>
                </c:pt>
                <c:pt idx="2">
                  <c:v>98.598987463838114</c:v>
                </c:pt>
                <c:pt idx="3">
                  <c:v>98.412032660077372</c:v>
                </c:pt>
                <c:pt idx="4">
                  <c:v>98.156471901749526</c:v>
                </c:pt>
                <c:pt idx="5">
                  <c:v>98.158855234789684</c:v>
                </c:pt>
                <c:pt idx="6">
                  <c:v>99.317150545721773</c:v>
                </c:pt>
                <c:pt idx="7">
                  <c:v>99.14574427166248</c:v>
                </c:pt>
                <c:pt idx="8">
                  <c:v>98.933691928317273</c:v>
                </c:pt>
                <c:pt idx="9">
                  <c:v>99.288770397453675</c:v>
                </c:pt>
                <c:pt idx="10">
                  <c:v>100.41045706371176</c:v>
                </c:pt>
                <c:pt idx="11">
                  <c:v>103.25283732660763</c:v>
                </c:pt>
                <c:pt idx="12">
                  <c:v>107.13488372093018</c:v>
                </c:pt>
                <c:pt idx="13">
                  <c:v>113.71250000000001</c:v>
                </c:pt>
                <c:pt idx="14">
                  <c:v>122.8666666666667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3-43C3-8BB2-CEC397C459F8}"/>
            </c:ext>
          </c:extLst>
        </c:ser>
        <c:ser>
          <c:idx val="3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013959378314317E-3"/>
                  <c:y val="-0.35566079657086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3-43C3-8BB2-CEC397C459F8}"/>
                </c:ext>
              </c:extLst>
            </c:dLbl>
            <c:dLbl>
              <c:idx val="1"/>
              <c:layout>
                <c:manualLayout>
                  <c:x val="-1.0046531261048092E-3"/>
                  <c:y val="-0.1949706776382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3-43C3-8BB2-CEC397C459F8}"/>
                </c:ext>
              </c:extLst>
            </c:dLbl>
            <c:dLbl>
              <c:idx val="3"/>
              <c:layout>
                <c:manualLayout>
                  <c:x val="0"/>
                  <c:y val="-5.3563372977539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3-43C3-8BB2-CEC397C459F8}"/>
                </c:ext>
              </c:extLst>
            </c:dLbl>
            <c:dLbl>
              <c:idx val="8"/>
              <c:layout>
                <c:manualLayout>
                  <c:x val="-1.0046531261047723E-3"/>
                  <c:y val="-4.2850705611097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3-43C3-8BB2-CEC397C459F8}"/>
                </c:ext>
              </c:extLst>
            </c:dLbl>
            <c:dLbl>
              <c:idx val="9"/>
              <c:layout>
                <c:manualLayout>
                  <c:x val="-1.0046531261047723E-3"/>
                  <c:y val="-4.4993240891652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3-43C3-8BB2-CEC397C459F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Klasse!$T$10:$T$24</c:f>
              <c:numCache>
                <c:formatCode>0.0</c:formatCode>
                <c:ptCount val="15"/>
                <c:pt idx="0">
                  <c:v>88.152869565217429</c:v>
                </c:pt>
                <c:pt idx="1">
                  <c:v>87.624290099769652</c:v>
                </c:pt>
                <c:pt idx="2">
                  <c:v>88.612029714833611</c:v>
                </c:pt>
                <c:pt idx="3">
                  <c:v>92.301202280614845</c:v>
                </c:pt>
                <c:pt idx="4">
                  <c:v>93.541024252020449</c:v>
                </c:pt>
                <c:pt idx="5">
                  <c:v>96.0092559554068</c:v>
                </c:pt>
                <c:pt idx="6">
                  <c:v>97.981863650312647</c:v>
                </c:pt>
                <c:pt idx="7">
                  <c:v>98.116999294889979</c:v>
                </c:pt>
                <c:pt idx="8">
                  <c:v>98.175214303660766</c:v>
                </c:pt>
                <c:pt idx="9">
                  <c:v>98.969953864456286</c:v>
                </c:pt>
                <c:pt idx="10">
                  <c:v>101.6993897229341</c:v>
                </c:pt>
                <c:pt idx="11">
                  <c:v>108.33500000000016</c:v>
                </c:pt>
                <c:pt idx="12">
                  <c:v>112.57857142857148</c:v>
                </c:pt>
                <c:pt idx="13">
                  <c:v>110.69</c:v>
                </c:pt>
                <c:pt idx="14">
                  <c:v>93.600000000000023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F3-43C3-8BB2-CEC397C45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1.7011862580222935E-2"/>
              <c:y val="0.4535261322666319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836398804257101"/>
          <c:y val="0.22602161396339163"/>
          <c:w val="8.8074300664518712E-2"/>
          <c:h val="0.125193397549783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</a:t>
            </a:r>
            <a:r>
              <a:rPr lang="nb-NO" sz="2800" baseline="0"/>
              <a:t>MIDDEL K-FAKTOR</a:t>
            </a:r>
            <a:r>
              <a:rPr lang="nb-NO" sz="2800"/>
              <a:t> innen KLASSE</a:t>
            </a:r>
          </a:p>
        </c:rich>
      </c:tx>
      <c:layout>
        <c:manualLayout>
          <c:xMode val="edge"/>
          <c:yMode val="edge"/>
          <c:x val="0.11464508176017443"/>
          <c:y val="3.0448800407992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594299547055453"/>
          <c:h val="0.737900868015146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Klasse!$V$28:$V$42</c:f>
              <c:numCache>
                <c:formatCode>0.00</c:formatCode>
                <c:ptCount val="15"/>
                <c:pt idx="0">
                  <c:v>11.688925760769084</c:v>
                </c:pt>
                <c:pt idx="1">
                  <c:v>13.1431713060605</c:v>
                </c:pt>
                <c:pt idx="2">
                  <c:v>13.991646499695456</c:v>
                </c:pt>
                <c:pt idx="3">
                  <c:v>14.765187953876969</c:v>
                </c:pt>
                <c:pt idx="4">
                  <c:v>15.753324613361404</c:v>
                </c:pt>
                <c:pt idx="5">
                  <c:v>17.103914374209861</c:v>
                </c:pt>
                <c:pt idx="6">
                  <c:v>18.689755423186281</c:v>
                </c:pt>
                <c:pt idx="7">
                  <c:v>20.669352153003619</c:v>
                </c:pt>
                <c:pt idx="8">
                  <c:v>22.906114082672424</c:v>
                </c:pt>
                <c:pt idx="9">
                  <c:v>25.140353999009378</c:v>
                </c:pt>
                <c:pt idx="10">
                  <c:v>27.175569996557236</c:v>
                </c:pt>
                <c:pt idx="11">
                  <c:v>29.463991451481096</c:v>
                </c:pt>
                <c:pt idx="12">
                  <c:v>31.981741009878984</c:v>
                </c:pt>
                <c:pt idx="13">
                  <c:v>35.487870597561127</c:v>
                </c:pt>
                <c:pt idx="14">
                  <c:v>37.826527343364809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C-4BB2-A749-90D385F264F2}"/>
            </c:ext>
          </c:extLst>
        </c:ser>
        <c:ser>
          <c:idx val="3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8418427874003653E-17"/>
                  <c:y val="-6.42760584166461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EC-4BB2-A749-90D385F264F2}"/>
                </c:ext>
              </c:extLst>
            </c:dLbl>
            <c:dLbl>
              <c:idx val="1"/>
              <c:layout>
                <c:manualLayout>
                  <c:x val="-5.0232656305238431E-3"/>
                  <c:y val="-5.142084673331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EC-4BB2-A749-90D385F264F2}"/>
                </c:ext>
              </c:extLst>
            </c:dLbl>
            <c:dLbl>
              <c:idx val="2"/>
              <c:layout>
                <c:manualLayout>
                  <c:x val="-8.0372250088381787E-3"/>
                  <c:y val="-3.85656350499877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EC-4BB2-A749-90D385F264F2}"/>
                </c:ext>
              </c:extLst>
            </c:dLbl>
            <c:dLbl>
              <c:idx val="3"/>
              <c:layout>
                <c:manualLayout>
                  <c:x val="-6.027918756628634E-3"/>
                  <c:y val="-7.9273805380530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EC-4BB2-A749-90D385F264F2}"/>
                </c:ext>
              </c:extLst>
            </c:dLbl>
            <c:dLbl>
              <c:idx val="4"/>
              <c:layout>
                <c:manualLayout>
                  <c:x val="-7.0325718827334068E-3"/>
                  <c:y val="-6.42760584166461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EC-4BB2-A749-90D385F264F2}"/>
                </c:ext>
              </c:extLst>
            </c:dLbl>
            <c:dLbl>
              <c:idx val="5"/>
              <c:layout>
                <c:manualLayout>
                  <c:x val="-6.027918756628634E-3"/>
                  <c:y val="-5.1420846733317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EC-4BB2-A749-90D385F264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Klasse!$V$10:$V$24</c:f>
              <c:numCache>
                <c:formatCode>0.00</c:formatCode>
                <c:ptCount val="15"/>
                <c:pt idx="0">
                  <c:v>9.9541424482783114</c:v>
                </c:pt>
                <c:pt idx="1">
                  <c:v>11.460717956303622</c:v>
                </c:pt>
                <c:pt idx="2">
                  <c:v>12.838391353141525</c:v>
                </c:pt>
                <c:pt idx="3">
                  <c:v>13.928804459412673</c:v>
                </c:pt>
                <c:pt idx="4">
                  <c:v>15.108768780754502</c:v>
                </c:pt>
                <c:pt idx="5">
                  <c:v>16.773676232857039</c:v>
                </c:pt>
                <c:pt idx="6">
                  <c:v>18.669965787964642</c:v>
                </c:pt>
                <c:pt idx="7">
                  <c:v>20.886163403518129</c:v>
                </c:pt>
                <c:pt idx="8">
                  <c:v>23.384363214005088</c:v>
                </c:pt>
                <c:pt idx="9">
                  <c:v>25.943605365811045</c:v>
                </c:pt>
                <c:pt idx="10">
                  <c:v>28.924103014579341</c:v>
                </c:pt>
                <c:pt idx="11">
                  <c:v>31.333938280195305</c:v>
                </c:pt>
                <c:pt idx="12">
                  <c:v>34.156976378469373</c:v>
                </c:pt>
                <c:pt idx="13">
                  <c:v>36.430478152433352</c:v>
                </c:pt>
                <c:pt idx="14">
                  <c:v>38.452692932209281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C-4BB2-A749-90D385F26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1.7011862580222935E-2"/>
              <c:y val="0.2092771102833764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836398804257101"/>
          <c:y val="0.22602161396339163"/>
          <c:w val="8.8074300664518712E-2"/>
          <c:h val="0.125193397549783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mnd'!$V$13:$V$24</c:f>
              <c:numCache>
                <c:formatCode>0.00</c:formatCode>
                <c:ptCount val="12"/>
                <c:pt idx="0">
                  <c:v>2.7777777777777781</c:v>
                </c:pt>
                <c:pt idx="1">
                  <c:v>2.8333333333333339</c:v>
                </c:pt>
                <c:pt idx="2">
                  <c:v>2.2888888888888888</c:v>
                </c:pt>
                <c:pt idx="3">
                  <c:v>2.1428571428571423</c:v>
                </c:pt>
                <c:pt idx="4">
                  <c:v>2.1578947368421049</c:v>
                </c:pt>
                <c:pt idx="5">
                  <c:v>2.5</c:v>
                </c:pt>
                <c:pt idx="6">
                  <c:v>0</c:v>
                </c:pt>
                <c:pt idx="7">
                  <c:v>1.7647058823529411</c:v>
                </c:pt>
                <c:pt idx="8">
                  <c:v>2.7848101265822796</c:v>
                </c:pt>
                <c:pt idx="9">
                  <c:v>2.3295019157088128</c:v>
                </c:pt>
                <c:pt idx="10">
                  <c:v>2.1881188118811878</c:v>
                </c:pt>
                <c:pt idx="11">
                  <c:v>2.2857142857142847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8-4ACB-8490-D8F9547F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Slakting, ALL</a:t>
            </a:r>
            <a:r>
              <a:rPr lang="nb-NO" sz="2800" baseline="0"/>
              <a:t> SAU, </a:t>
            </a:r>
            <a:r>
              <a:rPr lang="nb-NO" sz="2800"/>
              <a:t>antall lengdemålte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91620823616098"/>
          <c:y val="0.18293014208467975"/>
          <c:w val="0.8464832720469172"/>
          <c:h val="0.7064451334493523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Måned!$N$22:$N$33</c:f>
              <c:numCache>
                <c:formatCode>#,##0</c:formatCode>
                <c:ptCount val="12"/>
                <c:pt idx="0">
                  <c:v>1179</c:v>
                </c:pt>
                <c:pt idx="1">
                  <c:v>2812</c:v>
                </c:pt>
                <c:pt idx="2">
                  <c:v>6597</c:v>
                </c:pt>
                <c:pt idx="3">
                  <c:v>239</c:v>
                </c:pt>
                <c:pt idx="4">
                  <c:v>957</c:v>
                </c:pt>
                <c:pt idx="5">
                  <c:v>2831</c:v>
                </c:pt>
                <c:pt idx="6">
                  <c:v>1674</c:v>
                </c:pt>
                <c:pt idx="7">
                  <c:v>49696</c:v>
                </c:pt>
                <c:pt idx="8">
                  <c:v>116557</c:v>
                </c:pt>
                <c:pt idx="9">
                  <c:v>134643</c:v>
                </c:pt>
                <c:pt idx="10">
                  <c:v>49226</c:v>
                </c:pt>
                <c:pt idx="11">
                  <c:v>4635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6-4843-93F9-3C7710A657EA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Måned!$N$9:$N$20</c:f>
              <c:numCache>
                <c:formatCode>#,##0</c:formatCode>
                <c:ptCount val="12"/>
                <c:pt idx="0">
                  <c:v>5985</c:v>
                </c:pt>
                <c:pt idx="1">
                  <c:v>9008</c:v>
                </c:pt>
                <c:pt idx="2">
                  <c:v>35320</c:v>
                </c:pt>
                <c:pt idx="3">
                  <c:v>5674</c:v>
                </c:pt>
                <c:pt idx="4">
                  <c:v>3084</c:v>
                </c:pt>
                <c:pt idx="5">
                  <c:v>3826</c:v>
                </c:pt>
                <c:pt idx="6">
                  <c:v>3435</c:v>
                </c:pt>
                <c:pt idx="7">
                  <c:v>100890</c:v>
                </c:pt>
                <c:pt idx="8">
                  <c:v>366518</c:v>
                </c:pt>
                <c:pt idx="9">
                  <c:v>407326</c:v>
                </c:pt>
                <c:pt idx="10">
                  <c:v>103479</c:v>
                </c:pt>
                <c:pt idx="11">
                  <c:v>11039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6-4843-93F9-3C7710A65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lengdemålte</a:t>
                </a:r>
              </a:p>
            </c:rich>
          </c:tx>
          <c:layout>
            <c:manualLayout>
              <c:xMode val="edge"/>
              <c:yMode val="edge"/>
              <c:x val="2.4004862668602356E-2"/>
              <c:y val="0.34668774219730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31452905587804"/>
          <c:y val="0.28915294723062579"/>
          <c:w val="0.10062720066458179"/>
          <c:h val="0.122503909260072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mnd'!$D$28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mnd'!$P$28:$P$39</c:f>
              <c:numCache>
                <c:formatCode>0.0</c:formatCode>
                <c:ptCount val="12"/>
                <c:pt idx="0">
                  <c:v>10.25925925925926</c:v>
                </c:pt>
                <c:pt idx="1">
                  <c:v>13.873913043478263</c:v>
                </c:pt>
                <c:pt idx="2">
                  <c:v>12.143750000000002</c:v>
                </c:pt>
                <c:pt idx="3">
                  <c:v>9.4554054054054024</c:v>
                </c:pt>
                <c:pt idx="4">
                  <c:v>10.464285714285719</c:v>
                </c:pt>
                <c:pt idx="5">
                  <c:v>12.41</c:v>
                </c:pt>
                <c:pt idx="6">
                  <c:v>8.84</c:v>
                </c:pt>
                <c:pt idx="7">
                  <c:v>9.5251497005987993</c:v>
                </c:pt>
                <c:pt idx="8">
                  <c:v>7.6829439252336496</c:v>
                </c:pt>
                <c:pt idx="9">
                  <c:v>7.6573813708259983</c:v>
                </c:pt>
                <c:pt idx="10">
                  <c:v>8.2062098501070651</c:v>
                </c:pt>
                <c:pt idx="11">
                  <c:v>6.5526315789473708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2-45E7-9101-1E489557F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mnd'!$D$28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mnd'!$V$28:$V$39</c:f>
              <c:numCache>
                <c:formatCode>0.00</c:formatCode>
                <c:ptCount val="12"/>
                <c:pt idx="0">
                  <c:v>2.9259259259259256</c:v>
                </c:pt>
                <c:pt idx="1">
                  <c:v>2.5652173913043477</c:v>
                </c:pt>
                <c:pt idx="2">
                  <c:v>2.767045454545455</c:v>
                </c:pt>
                <c:pt idx="3">
                  <c:v>2.7837837837837833</c:v>
                </c:pt>
                <c:pt idx="4">
                  <c:v>2.5238095238095246</c:v>
                </c:pt>
                <c:pt idx="5">
                  <c:v>2.7</c:v>
                </c:pt>
                <c:pt idx="6">
                  <c:v>2.6</c:v>
                </c:pt>
                <c:pt idx="7">
                  <c:v>2.6047904191616782</c:v>
                </c:pt>
                <c:pt idx="8">
                  <c:v>2.5607476635514015</c:v>
                </c:pt>
                <c:pt idx="9">
                  <c:v>2.5281195079086118</c:v>
                </c:pt>
                <c:pt idx="10">
                  <c:v>2.5781584582441113</c:v>
                </c:pt>
                <c:pt idx="11">
                  <c:v>2.5157894736842099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E-41AC-8F36-2490DD70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mnd'!$D$43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mnd'!$P$43:$P$54</c:f>
              <c:numCache>
                <c:formatCode>0.0</c:formatCode>
                <c:ptCount val="12"/>
                <c:pt idx="0">
                  <c:v>12.880597014925373</c:v>
                </c:pt>
                <c:pt idx="1">
                  <c:v>11.714814814814805</c:v>
                </c:pt>
                <c:pt idx="2">
                  <c:v>13.2673076923077</c:v>
                </c:pt>
                <c:pt idx="3">
                  <c:v>10.609883720930236</c:v>
                </c:pt>
                <c:pt idx="4">
                  <c:v>13.530232558139531</c:v>
                </c:pt>
                <c:pt idx="5">
                  <c:v>14.324999999999998</c:v>
                </c:pt>
                <c:pt idx="6">
                  <c:v>12.128571428571425</c:v>
                </c:pt>
                <c:pt idx="7">
                  <c:v>12.04567901234569</c:v>
                </c:pt>
                <c:pt idx="8">
                  <c:v>8.9128250591016549</c:v>
                </c:pt>
                <c:pt idx="9">
                  <c:v>8.9016025641025855</c:v>
                </c:pt>
                <c:pt idx="10">
                  <c:v>9.4545650611071128</c:v>
                </c:pt>
                <c:pt idx="11">
                  <c:v>8.9857142857142946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3-44D7-95D3-100AF3DE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mnd'!$D$43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mnd'!$V$43:$V$54</c:f>
              <c:numCache>
                <c:formatCode>0.00</c:formatCode>
                <c:ptCount val="12"/>
                <c:pt idx="0">
                  <c:v>3.5074626865671639</c:v>
                </c:pt>
                <c:pt idx="1">
                  <c:v>3.0493827160493825</c:v>
                </c:pt>
                <c:pt idx="2">
                  <c:v>3.1794871794871802</c:v>
                </c:pt>
                <c:pt idx="3">
                  <c:v>3.0581395348837224</c:v>
                </c:pt>
                <c:pt idx="4">
                  <c:v>3.2790697674418601</c:v>
                </c:pt>
                <c:pt idx="5">
                  <c:v>3.3888888888888888</c:v>
                </c:pt>
                <c:pt idx="6">
                  <c:v>3</c:v>
                </c:pt>
                <c:pt idx="7">
                  <c:v>3.0197530864197546</c:v>
                </c:pt>
                <c:pt idx="8">
                  <c:v>2.8764775413711581</c:v>
                </c:pt>
                <c:pt idx="9">
                  <c:v>2.8782051282051277</c:v>
                </c:pt>
                <c:pt idx="10">
                  <c:v>2.9151689432063277</c:v>
                </c:pt>
                <c:pt idx="11">
                  <c:v>3.2380952380952377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7-4412-9924-DF2839AA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mnd'!$D$58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mnd'!$P$58:$P$69</c:f>
              <c:numCache>
                <c:formatCode>0.0</c:formatCode>
                <c:ptCount val="12"/>
                <c:pt idx="0">
                  <c:v>13.736619718309861</c:v>
                </c:pt>
                <c:pt idx="1">
                  <c:v>13.524528301886797</c:v>
                </c:pt>
                <c:pt idx="2">
                  <c:v>14.01845070422536</c:v>
                </c:pt>
                <c:pt idx="3">
                  <c:v>12.321543408360128</c:v>
                </c:pt>
                <c:pt idx="4">
                  <c:v>15.798648648648651</c:v>
                </c:pt>
                <c:pt idx="5">
                  <c:v>14.446511627906975</c:v>
                </c:pt>
                <c:pt idx="6">
                  <c:v>14.289285714285713</c:v>
                </c:pt>
                <c:pt idx="7">
                  <c:v>13.642281219272368</c:v>
                </c:pt>
                <c:pt idx="8">
                  <c:v>11.042969936228369</c:v>
                </c:pt>
                <c:pt idx="9">
                  <c:v>10.992938856015741</c:v>
                </c:pt>
                <c:pt idx="10">
                  <c:v>11.79218154080854</c:v>
                </c:pt>
                <c:pt idx="11">
                  <c:v>11.38068181818182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B-47BE-9922-D0B287D4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mnd'!$D$58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mnd'!$V$58:$V$69</c:f>
              <c:numCache>
                <c:formatCode>0.00</c:formatCode>
                <c:ptCount val="12"/>
                <c:pt idx="0">
                  <c:v>4.1408450704225341</c:v>
                </c:pt>
                <c:pt idx="1">
                  <c:v>3.5786163522012568</c:v>
                </c:pt>
                <c:pt idx="2">
                  <c:v>3.6492957746478871</c:v>
                </c:pt>
                <c:pt idx="3">
                  <c:v>3.527331189710611</c:v>
                </c:pt>
                <c:pt idx="4">
                  <c:v>3.9729729729729728</c:v>
                </c:pt>
                <c:pt idx="5">
                  <c:v>3.8372093023255824</c:v>
                </c:pt>
                <c:pt idx="6">
                  <c:v>3.4642857142857153</c:v>
                </c:pt>
                <c:pt idx="7">
                  <c:v>3.8308751229105216</c:v>
                </c:pt>
                <c:pt idx="8">
                  <c:v>3.6428788338900686</c:v>
                </c:pt>
                <c:pt idx="9">
                  <c:v>3.6464168310322154</c:v>
                </c:pt>
                <c:pt idx="10">
                  <c:v>3.8047292143401976</c:v>
                </c:pt>
                <c:pt idx="11">
                  <c:v>3.9744318181818192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9-4936-B6D6-6ADED0F83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mnd'!$D$73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mnd'!$P$73:$P$84</c:f>
              <c:numCache>
                <c:formatCode>0.0</c:formatCode>
                <c:ptCount val="12"/>
                <c:pt idx="0">
                  <c:v>13.33234042553191</c:v>
                </c:pt>
                <c:pt idx="1">
                  <c:v>14.122970297029685</c:v>
                </c:pt>
                <c:pt idx="2">
                  <c:v>15.506418918918937</c:v>
                </c:pt>
                <c:pt idx="3">
                  <c:v>14.295786516853941</c:v>
                </c:pt>
                <c:pt idx="4">
                  <c:v>17.598601398601389</c:v>
                </c:pt>
                <c:pt idx="5">
                  <c:v>17.758620689655157</c:v>
                </c:pt>
                <c:pt idx="6">
                  <c:v>16.904285714285724</c:v>
                </c:pt>
                <c:pt idx="7">
                  <c:v>16.96948558067033</c:v>
                </c:pt>
                <c:pt idx="8">
                  <c:v>12.409570586584298</c:v>
                </c:pt>
                <c:pt idx="9">
                  <c:v>12.400856098085571</c:v>
                </c:pt>
                <c:pt idx="10">
                  <c:v>13.422661432245862</c:v>
                </c:pt>
                <c:pt idx="11">
                  <c:v>12.717728852838921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E-4D60-907B-2986A3F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mnd'!$D$73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mnd'!$V$73:$V$84</c:f>
              <c:numCache>
                <c:formatCode>0.00</c:formatCode>
                <c:ptCount val="12"/>
                <c:pt idx="0">
                  <c:v>4.5085106382978708</c:v>
                </c:pt>
                <c:pt idx="1">
                  <c:v>4.3089108910891092</c:v>
                </c:pt>
                <c:pt idx="2">
                  <c:v>4.4343629343629347</c:v>
                </c:pt>
                <c:pt idx="3">
                  <c:v>4.2401685393258424</c:v>
                </c:pt>
                <c:pt idx="4">
                  <c:v>4.3426573426573434</c:v>
                </c:pt>
                <c:pt idx="5">
                  <c:v>4.1465517241379306</c:v>
                </c:pt>
                <c:pt idx="6">
                  <c:v>4.1428571428571441</c:v>
                </c:pt>
                <c:pt idx="7">
                  <c:v>4.3355416991426363</c:v>
                </c:pt>
                <c:pt idx="8">
                  <c:v>4.3896529142108704</c:v>
                </c:pt>
                <c:pt idx="9">
                  <c:v>4.4579479457947935</c:v>
                </c:pt>
                <c:pt idx="10">
                  <c:v>4.5278191417354812</c:v>
                </c:pt>
                <c:pt idx="11">
                  <c:v>4.4704519119351103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8-49FC-9778-3B512DFC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mnd'!$P$88:$P$99</c:f>
              <c:numCache>
                <c:formatCode>0.0</c:formatCode>
                <c:ptCount val="12"/>
                <c:pt idx="0">
                  <c:v>15.529014308426085</c:v>
                </c:pt>
                <c:pt idx="1">
                  <c:v>15.359686179843091</c:v>
                </c:pt>
                <c:pt idx="2">
                  <c:v>17.945966514459691</c:v>
                </c:pt>
                <c:pt idx="3">
                  <c:v>17.313785714285704</c:v>
                </c:pt>
                <c:pt idx="4">
                  <c:v>20.938585209003211</c:v>
                </c:pt>
                <c:pt idx="5">
                  <c:v>19.329914529914536</c:v>
                </c:pt>
                <c:pt idx="6">
                  <c:v>17.654782608695655</c:v>
                </c:pt>
                <c:pt idx="7">
                  <c:v>18.803091872791455</c:v>
                </c:pt>
                <c:pt idx="8">
                  <c:v>14.769789660511289</c:v>
                </c:pt>
                <c:pt idx="9">
                  <c:v>14.868155144138537</c:v>
                </c:pt>
                <c:pt idx="10">
                  <c:v>15.936502000918299</c:v>
                </c:pt>
                <c:pt idx="11">
                  <c:v>15.191186001296156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6-4F38-90C0-1D5C25E7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mnd'!$V$88:$V$99</c:f>
              <c:numCache>
                <c:formatCode>0.00</c:formatCode>
                <c:ptCount val="12"/>
                <c:pt idx="0">
                  <c:v>5.5461049284578703</c:v>
                </c:pt>
                <c:pt idx="1">
                  <c:v>5.2751961375980692</c:v>
                </c:pt>
                <c:pt idx="2">
                  <c:v>5.2577371892440397</c:v>
                </c:pt>
                <c:pt idx="3">
                  <c:v>5.0049999999999999</c:v>
                </c:pt>
                <c:pt idx="4">
                  <c:v>5.2379421221864941</c:v>
                </c:pt>
                <c:pt idx="5">
                  <c:v>5.3803418803418808</c:v>
                </c:pt>
                <c:pt idx="6">
                  <c:v>4.7652173913043478</c:v>
                </c:pt>
                <c:pt idx="7">
                  <c:v>4.7249116607773871</c:v>
                </c:pt>
                <c:pt idx="8">
                  <c:v>4.8833125637249362</c:v>
                </c:pt>
                <c:pt idx="9">
                  <c:v>5.0551856315820656</c:v>
                </c:pt>
                <c:pt idx="10">
                  <c:v>5.0682280390999139</c:v>
                </c:pt>
                <c:pt idx="11">
                  <c:v>5.1062864549578739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A-41C4-8EEA-64D72FA7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All sau, middel LENGDE i</a:t>
            </a:r>
            <a:r>
              <a:rPr lang="en-US" sz="2800" baseline="0"/>
              <a:t> cm</a:t>
            </a:r>
            <a:endParaRPr lang="en-US" sz="2800"/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7150111032909284E-2"/>
          <c:y val="0.12889526318503466"/>
          <c:w val="0.83479646890248327"/>
          <c:h val="0.77698726288309194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square"/>
            <c:size val="7"/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Måned!$R$22:$R$33</c:f>
              <c:numCache>
                <c:formatCode>0.0</c:formatCode>
                <c:ptCount val="12"/>
                <c:pt idx="0">
                  <c:v>103.08541136556414</c:v>
                </c:pt>
                <c:pt idx="1">
                  <c:v>99.850284495021469</c:v>
                </c:pt>
                <c:pt idx="2">
                  <c:v>105.50319842352602</c:v>
                </c:pt>
                <c:pt idx="3">
                  <c:v>106.46443514644358</c:v>
                </c:pt>
                <c:pt idx="4">
                  <c:v>105.47095088819218</c:v>
                </c:pt>
                <c:pt idx="5">
                  <c:v>95.947898269162977</c:v>
                </c:pt>
                <c:pt idx="6">
                  <c:v>104.14468339307082</c:v>
                </c:pt>
                <c:pt idx="7">
                  <c:v>100.32511067289168</c:v>
                </c:pt>
                <c:pt idx="8">
                  <c:v>98.376597716137312</c:v>
                </c:pt>
                <c:pt idx="9">
                  <c:v>98.738972690744319</c:v>
                </c:pt>
                <c:pt idx="10">
                  <c:v>98.945892414578253</c:v>
                </c:pt>
                <c:pt idx="11">
                  <c:v>96.513980582524397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6-4AAA-BB76-623565908EB1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5537635084286782E-2"/>
                  <c:y val="6.9122335137532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56-4AAA-BB76-623565908EB1}"/>
                </c:ext>
              </c:extLst>
            </c:dLbl>
            <c:dLbl>
              <c:idx val="1"/>
              <c:layout>
                <c:manualLayout>
                  <c:x val="-3.2986111983870421E-2"/>
                  <c:y val="-8.640291892191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56-4AAA-BB76-623565908EB1}"/>
                </c:ext>
              </c:extLst>
            </c:dLbl>
            <c:dLbl>
              <c:idx val="2"/>
              <c:layout>
                <c:manualLayout>
                  <c:x val="-2.5537635084286803E-2"/>
                  <c:y val="8.8562991894963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6-4AAA-BB76-623565908EB1}"/>
                </c:ext>
              </c:extLst>
            </c:dLbl>
            <c:dLbl>
              <c:idx val="3"/>
              <c:layout>
                <c:manualLayout>
                  <c:x val="-2.6601703212798714E-2"/>
                  <c:y val="4.9681678380101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56-4AAA-BB76-623565908EB1}"/>
                </c:ext>
              </c:extLst>
            </c:dLbl>
            <c:dLbl>
              <c:idx val="7"/>
              <c:layout>
                <c:manualLayout>
                  <c:x val="-1.4896953799167278E-2"/>
                  <c:y val="-6.9122335137532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5C-4519-93C7-E81BEA4041FF}"/>
                </c:ext>
              </c:extLst>
            </c:dLbl>
            <c:dLbl>
              <c:idx val="8"/>
              <c:layout>
                <c:manualLayout>
                  <c:x val="-1.7388028225787291E-2"/>
                  <c:y val="7.0462480605683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3A-414D-AB8C-E6020ED9A3E2}"/>
                </c:ext>
              </c:extLst>
            </c:dLbl>
            <c:dLbl>
              <c:idx val="9"/>
              <c:layout>
                <c:manualLayout>
                  <c:x val="-1.5342377846282904E-2"/>
                  <c:y val="6.217277700501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BF-49C5-BD80-D405D5E48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Måned!$R$9:$R$20</c:f>
              <c:numCache>
                <c:formatCode>0.0</c:formatCode>
                <c:ptCount val="12"/>
                <c:pt idx="0">
                  <c:v>100.7349206349205</c:v>
                </c:pt>
                <c:pt idx="1">
                  <c:v>100.57576598579035</c:v>
                </c:pt>
                <c:pt idx="2">
                  <c:v>104.89949320498351</c:v>
                </c:pt>
                <c:pt idx="3">
                  <c:v>102.3871519210434</c:v>
                </c:pt>
                <c:pt idx="4">
                  <c:v>102.88427367055787</c:v>
                </c:pt>
                <c:pt idx="5">
                  <c:v>93.647543125980235</c:v>
                </c:pt>
                <c:pt idx="6">
                  <c:v>96.340349344978023</c:v>
                </c:pt>
                <c:pt idx="7">
                  <c:v>99.254461294478531</c:v>
                </c:pt>
                <c:pt idx="8">
                  <c:v>97.074479288874727</c:v>
                </c:pt>
                <c:pt idx="9">
                  <c:v>97.031529045528245</c:v>
                </c:pt>
                <c:pt idx="10">
                  <c:v>97.466647339072821</c:v>
                </c:pt>
                <c:pt idx="11">
                  <c:v>96.672705861037826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56-4AAA-BB76-623565908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9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4218379958787887E-2"/>
              <c:y val="0.4042562274723136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847639854998509"/>
          <c:y val="0.15402272770953518"/>
          <c:w val="9.1142881225028963E-2"/>
          <c:h val="0.16334233703907741"/>
        </c:manualLayout>
      </c:layout>
      <c:overlay val="0"/>
      <c:spPr>
        <a:solidFill>
          <a:schemeClr val="bg1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1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mnd'!$D$103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mnd'!$P$103:$P$114</c:f>
              <c:numCache>
                <c:formatCode>0.0</c:formatCode>
                <c:ptCount val="12"/>
                <c:pt idx="0">
                  <c:v>18.801175015460753</c:v>
                </c:pt>
                <c:pt idx="1">
                  <c:v>18.996586538461596</c:v>
                </c:pt>
                <c:pt idx="2">
                  <c:v>21.549177232263357</c:v>
                </c:pt>
                <c:pt idx="3">
                  <c:v>20.947916666666639</c:v>
                </c:pt>
                <c:pt idx="4">
                  <c:v>24.051570680628277</c:v>
                </c:pt>
                <c:pt idx="5">
                  <c:v>20.172702702702686</c:v>
                </c:pt>
                <c:pt idx="6">
                  <c:v>18.95384615384615</c:v>
                </c:pt>
                <c:pt idx="7">
                  <c:v>20.048271181026951</c:v>
                </c:pt>
                <c:pt idx="8">
                  <c:v>17.356303975479769</c:v>
                </c:pt>
                <c:pt idx="9">
                  <c:v>17.729663359494371</c:v>
                </c:pt>
                <c:pt idx="10">
                  <c:v>18.265516942917703</c:v>
                </c:pt>
                <c:pt idx="11">
                  <c:v>17.782760067114069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8-4658-B60F-DF1522BE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mnd'!$D$103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mnd'!$V$103:$V$114</c:f>
              <c:numCache>
                <c:formatCode>0.00</c:formatCode>
                <c:ptCount val="12"/>
                <c:pt idx="0">
                  <c:v>6.0692640692640687</c:v>
                </c:pt>
                <c:pt idx="1">
                  <c:v>5.8480769230769241</c:v>
                </c:pt>
                <c:pt idx="2">
                  <c:v>5.9241974642568112</c:v>
                </c:pt>
                <c:pt idx="3">
                  <c:v>5.84375</c:v>
                </c:pt>
                <c:pt idx="4">
                  <c:v>6.0680628272251314</c:v>
                </c:pt>
                <c:pt idx="5">
                  <c:v>5.8432432432432435</c:v>
                </c:pt>
                <c:pt idx="6">
                  <c:v>5.5201465201465192</c:v>
                </c:pt>
                <c:pt idx="7">
                  <c:v>5.1287231494050953</c:v>
                </c:pt>
                <c:pt idx="8">
                  <c:v>5.2639502388893886</c:v>
                </c:pt>
                <c:pt idx="9">
                  <c:v>5.5233229675699684</c:v>
                </c:pt>
                <c:pt idx="10">
                  <c:v>5.5767516337040721</c:v>
                </c:pt>
                <c:pt idx="11">
                  <c:v>5.5578859060402692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5-4312-8167-2FFE8A33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mnd'!$P$118:$P$129</c:f>
              <c:numCache>
                <c:formatCode>0.0</c:formatCode>
                <c:ptCount val="12"/>
                <c:pt idx="0">
                  <c:v>21.677200811359057</c:v>
                </c:pt>
                <c:pt idx="1">
                  <c:v>22.839280575539551</c:v>
                </c:pt>
                <c:pt idx="2">
                  <c:v>25.764865111192151</c:v>
                </c:pt>
                <c:pt idx="3">
                  <c:v>25.543940419769822</c:v>
                </c:pt>
                <c:pt idx="4">
                  <c:v>27.172284122562701</c:v>
                </c:pt>
                <c:pt idx="5">
                  <c:v>19.688366013071882</c:v>
                </c:pt>
                <c:pt idx="6">
                  <c:v>19.489421894218935</c:v>
                </c:pt>
                <c:pt idx="7">
                  <c:v>20.751731084912755</c:v>
                </c:pt>
                <c:pt idx="8">
                  <c:v>19.385503299563126</c:v>
                </c:pt>
                <c:pt idx="9">
                  <c:v>19.866393711684768</c:v>
                </c:pt>
                <c:pt idx="10">
                  <c:v>20.237661954154575</c:v>
                </c:pt>
                <c:pt idx="11">
                  <c:v>20.0540693559802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3-4839-8719-5FD3D5D4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mnd'!$V$118:$V$129</c:f>
              <c:numCache>
                <c:formatCode>0.00</c:formatCode>
                <c:ptCount val="12"/>
                <c:pt idx="0">
                  <c:v>6.3959432048681553</c:v>
                </c:pt>
                <c:pt idx="1">
                  <c:v>6.2183453237410067</c:v>
                </c:pt>
                <c:pt idx="2">
                  <c:v>6.453518045935108</c:v>
                </c:pt>
                <c:pt idx="3">
                  <c:v>6.4793500338524046</c:v>
                </c:pt>
                <c:pt idx="4">
                  <c:v>6.974930362116992</c:v>
                </c:pt>
                <c:pt idx="5">
                  <c:v>6.3137254901960755</c:v>
                </c:pt>
                <c:pt idx="6">
                  <c:v>5.9065190651906496</c:v>
                </c:pt>
                <c:pt idx="7">
                  <c:v>5.5174600805849883</c:v>
                </c:pt>
                <c:pt idx="8">
                  <c:v>5.5529417232084759</c:v>
                </c:pt>
                <c:pt idx="9">
                  <c:v>5.8290231287205998</c:v>
                </c:pt>
                <c:pt idx="10">
                  <c:v>6.0322616367059156</c:v>
                </c:pt>
                <c:pt idx="11">
                  <c:v>6.0612172682236389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7-45BE-BA10-1999BD68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mnd'!$D$133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mnd'!$P$133:$P$144</c:f>
              <c:numCache>
                <c:formatCode>0.0</c:formatCode>
                <c:ptCount val="12"/>
                <c:pt idx="0">
                  <c:v>25.65647558386414</c:v>
                </c:pt>
                <c:pt idx="1">
                  <c:v>26.675253549695608</c:v>
                </c:pt>
                <c:pt idx="2">
                  <c:v>31.572022070756248</c:v>
                </c:pt>
                <c:pt idx="3">
                  <c:v>31.358502772643256</c:v>
                </c:pt>
                <c:pt idx="4">
                  <c:v>29.83882978723404</c:v>
                </c:pt>
                <c:pt idx="5">
                  <c:v>19.961198156682038</c:v>
                </c:pt>
                <c:pt idx="6">
                  <c:v>21.10490506329112</c:v>
                </c:pt>
                <c:pt idx="7">
                  <c:v>22.55674565463919</c:v>
                </c:pt>
                <c:pt idx="8">
                  <c:v>21.744020577831879</c:v>
                </c:pt>
                <c:pt idx="9">
                  <c:v>22.148786844691902</c:v>
                </c:pt>
                <c:pt idx="10">
                  <c:v>22.575165315699728</c:v>
                </c:pt>
                <c:pt idx="11">
                  <c:v>22.57955239064087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1-4B6E-A306-C31071B4D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mnd'!$D$133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mnd'!$V$133:$V$144</c:f>
              <c:numCache>
                <c:formatCode>0.00</c:formatCode>
                <c:ptCount val="12"/>
                <c:pt idx="0">
                  <c:v>6.9187898089171993</c:v>
                </c:pt>
                <c:pt idx="1">
                  <c:v>6.7870182555780945</c:v>
                </c:pt>
                <c:pt idx="2">
                  <c:v>7.2646326950124402</c:v>
                </c:pt>
                <c:pt idx="3">
                  <c:v>7.3539741219963055</c:v>
                </c:pt>
                <c:pt idx="4">
                  <c:v>7.4880319148936172</c:v>
                </c:pt>
                <c:pt idx="5">
                  <c:v>6.9004608294930883</c:v>
                </c:pt>
                <c:pt idx="6">
                  <c:v>6.7737341772151911</c:v>
                </c:pt>
                <c:pt idx="7">
                  <c:v>6.1673461880383789</c:v>
                </c:pt>
                <c:pt idx="8">
                  <c:v>6.0090409581440447</c:v>
                </c:pt>
                <c:pt idx="9">
                  <c:v>6.3285403483196951</c:v>
                </c:pt>
                <c:pt idx="10">
                  <c:v>6.6538502559726949</c:v>
                </c:pt>
                <c:pt idx="11">
                  <c:v>6.6617497456765005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4-4CB0-AF45-ED54D831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mnd'!$D$148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mnd'!$P$148:$P$159</c:f>
              <c:numCache>
                <c:formatCode>0.0</c:formatCode>
                <c:ptCount val="12"/>
                <c:pt idx="0">
                  <c:v>30.604604051565367</c:v>
                </c:pt>
                <c:pt idx="1">
                  <c:v>30.839160839160854</c:v>
                </c:pt>
                <c:pt idx="2">
                  <c:v>37.927933312362399</c:v>
                </c:pt>
                <c:pt idx="3">
                  <c:v>36.366478873239451</c:v>
                </c:pt>
                <c:pt idx="4">
                  <c:v>27.170041322314024</c:v>
                </c:pt>
                <c:pt idx="5">
                  <c:v>20.262814070351762</c:v>
                </c:pt>
                <c:pt idx="6">
                  <c:v>22.815922619047608</c:v>
                </c:pt>
                <c:pt idx="7">
                  <c:v>25.383098858116089</c:v>
                </c:pt>
                <c:pt idx="8">
                  <c:v>24.747013156059591</c:v>
                </c:pt>
                <c:pt idx="9">
                  <c:v>25.48395727040792</c:v>
                </c:pt>
                <c:pt idx="10">
                  <c:v>25.562572186670842</c:v>
                </c:pt>
                <c:pt idx="11">
                  <c:v>26.191923641703401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3-4AF7-ADA6-E2E52398F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mnd'!$D$148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mnd'!$V$148:$V$159</c:f>
              <c:numCache>
                <c:formatCode>0.00</c:formatCode>
                <c:ptCount val="12"/>
                <c:pt idx="0">
                  <c:v>7.5064456721915294</c:v>
                </c:pt>
                <c:pt idx="1">
                  <c:v>7.3790209790209778</c:v>
                </c:pt>
                <c:pt idx="2">
                  <c:v>8.2000629128656808</c:v>
                </c:pt>
                <c:pt idx="3">
                  <c:v>8.2535211267605639</c:v>
                </c:pt>
                <c:pt idx="4">
                  <c:v>8.1528925619834727</c:v>
                </c:pt>
                <c:pt idx="5">
                  <c:v>7.5427135678391952</c:v>
                </c:pt>
                <c:pt idx="6">
                  <c:v>7.6785714285714306</c:v>
                </c:pt>
                <c:pt idx="7">
                  <c:v>7.2989085862090723</c:v>
                </c:pt>
                <c:pt idx="8">
                  <c:v>6.9323136999674606</c:v>
                </c:pt>
                <c:pt idx="9">
                  <c:v>7.2351084183673491</c:v>
                </c:pt>
                <c:pt idx="10">
                  <c:v>7.4612142968628063</c:v>
                </c:pt>
                <c:pt idx="11">
                  <c:v>7.4919236417033757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A-4338-94D0-65CDF873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mnd'!$P$163:$P$174</c:f>
              <c:numCache>
                <c:formatCode>0.0</c:formatCode>
                <c:ptCount val="12"/>
                <c:pt idx="0">
                  <c:v>34.063428571428595</c:v>
                </c:pt>
                <c:pt idx="1">
                  <c:v>37.187499999999993</c:v>
                </c:pt>
                <c:pt idx="2">
                  <c:v>44.481684210526346</c:v>
                </c:pt>
                <c:pt idx="3">
                  <c:v>43.295774647887313</c:v>
                </c:pt>
                <c:pt idx="4">
                  <c:v>28.26972477064221</c:v>
                </c:pt>
                <c:pt idx="5">
                  <c:v>21.338757396449704</c:v>
                </c:pt>
                <c:pt idx="6">
                  <c:v>22.762048192771076</c:v>
                </c:pt>
                <c:pt idx="7">
                  <c:v>30.347213880547177</c:v>
                </c:pt>
                <c:pt idx="8">
                  <c:v>29.131525974025951</c:v>
                </c:pt>
                <c:pt idx="9">
                  <c:v>32.393627789280011</c:v>
                </c:pt>
                <c:pt idx="10">
                  <c:v>33.21903614457829</c:v>
                </c:pt>
                <c:pt idx="11">
                  <c:v>33.300934579439257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C7F-9048-2FC9FC7A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mnd'!$V$163:$V$174</c:f>
              <c:numCache>
                <c:formatCode>0.00</c:formatCode>
                <c:ptCount val="12"/>
                <c:pt idx="0">
                  <c:v>7.8571428571428559</c:v>
                </c:pt>
                <c:pt idx="1">
                  <c:v>8.0048076923076898</c:v>
                </c:pt>
                <c:pt idx="2">
                  <c:v>9.1789473684210492</c:v>
                </c:pt>
                <c:pt idx="3">
                  <c:v>9.4577464788732399</c:v>
                </c:pt>
                <c:pt idx="4">
                  <c:v>8.7247706422018361</c:v>
                </c:pt>
                <c:pt idx="5">
                  <c:v>8.0295857988165675</c:v>
                </c:pt>
                <c:pt idx="6">
                  <c:v>8.4819277108433742</c:v>
                </c:pt>
                <c:pt idx="7">
                  <c:v>8.4607941274607921</c:v>
                </c:pt>
                <c:pt idx="8">
                  <c:v>7.8857142857142879</c:v>
                </c:pt>
                <c:pt idx="9">
                  <c:v>8.4414538762364852</c:v>
                </c:pt>
                <c:pt idx="10">
                  <c:v>8.626506024096388</c:v>
                </c:pt>
                <c:pt idx="11">
                  <c:v>8.8224299065420553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8-4C7D-8851-9665F238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All sau, middel K-FAKTOR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058790350594528E-2"/>
          <c:y val="0.12898288967078617"/>
          <c:w val="0.83479646890248327"/>
          <c:h val="0.77698726288309194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square"/>
            <c:size val="7"/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Måned!$T$22:$T$33</c:f>
              <c:numCache>
                <c:formatCode>0.0</c:formatCode>
                <c:ptCount val="12"/>
                <c:pt idx="0">
                  <c:v>19.363050160105225</c:v>
                </c:pt>
                <c:pt idx="1">
                  <c:v>20.037405474212601</c:v>
                </c:pt>
                <c:pt idx="2">
                  <c:v>20.187157784186159</c:v>
                </c:pt>
                <c:pt idx="3">
                  <c:v>20.05371907306106</c:v>
                </c:pt>
                <c:pt idx="4">
                  <c:v>21.885274229848122</c:v>
                </c:pt>
                <c:pt idx="5">
                  <c:v>23.000004543903657</c:v>
                </c:pt>
                <c:pt idx="6">
                  <c:v>19.651849763112367</c:v>
                </c:pt>
                <c:pt idx="7">
                  <c:v>22.073171170436037</c:v>
                </c:pt>
                <c:pt idx="8">
                  <c:v>21.220985835829676</c:v>
                </c:pt>
                <c:pt idx="9">
                  <c:v>20.241287617418205</c:v>
                </c:pt>
                <c:pt idx="10">
                  <c:v>20.020872466609056</c:v>
                </c:pt>
                <c:pt idx="11">
                  <c:v>20.480417790906763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0-4763-836E-000042162617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128136257023899E-2"/>
                  <c:y val="-9.9363356760203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0-4763-836E-000042162617}"/>
                </c:ext>
              </c:extLst>
            </c:dLbl>
            <c:dLbl>
              <c:idx val="1"/>
              <c:layout>
                <c:manualLayout>
                  <c:x val="-2.021729444172702E-2"/>
                  <c:y val="-5.1841751353149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0-4763-836E-000042162617}"/>
                </c:ext>
              </c:extLst>
            </c:dLbl>
            <c:dLbl>
              <c:idx val="2"/>
              <c:layout>
                <c:manualLayout>
                  <c:x val="-2.7665771341310659E-2"/>
                  <c:y val="-4.536153243400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0-4763-836E-000042162617}"/>
                </c:ext>
              </c:extLst>
            </c:dLbl>
            <c:dLbl>
              <c:idx val="3"/>
              <c:layout>
                <c:manualLayout>
                  <c:x val="-1.0640681285119484E-2"/>
                  <c:y val="3.88813135148622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50-4763-836E-000042162617}"/>
                </c:ext>
              </c:extLst>
            </c:dLbl>
            <c:dLbl>
              <c:idx val="4"/>
              <c:layout>
                <c:manualLayout>
                  <c:x val="-2.4473566955774816E-2"/>
                  <c:y val="-0.12744430540982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50-4763-836E-000042162617}"/>
                </c:ext>
              </c:extLst>
            </c:dLbl>
            <c:dLbl>
              <c:idx val="5"/>
              <c:layout>
                <c:manualLayout>
                  <c:x val="-2.6601703212798714E-2"/>
                  <c:y val="-5.4001824326197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A5-40C4-A7B5-0CBA3D2BEE66}"/>
                </c:ext>
              </c:extLst>
            </c:dLbl>
            <c:dLbl>
              <c:idx val="6"/>
              <c:layout>
                <c:manualLayout>
                  <c:x val="-1.8089158184703202E-2"/>
                  <c:y val="-6.9122335137532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1A-48B9-90FC-7079D003963B}"/>
                </c:ext>
              </c:extLst>
            </c:dLbl>
            <c:dLbl>
              <c:idx val="7"/>
              <c:layout>
                <c:manualLayout>
                  <c:x val="-1.9153226313215074E-2"/>
                  <c:y val="-6.048204324534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1A-48B9-90FC-7079D00396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Måned!$T$9:$T$20</c:f>
              <c:numCache>
                <c:formatCode>0.0</c:formatCode>
                <c:ptCount val="12"/>
                <c:pt idx="0">
                  <c:v>20.622626342323013</c:v>
                </c:pt>
                <c:pt idx="1">
                  <c:v>20.962177061432502</c:v>
                </c:pt>
                <c:pt idx="2">
                  <c:v>21.132602673043188</c:v>
                </c:pt>
                <c:pt idx="3">
                  <c:v>19.837420269612725</c:v>
                </c:pt>
                <c:pt idx="4">
                  <c:v>22.484811489178849</c:v>
                </c:pt>
                <c:pt idx="5">
                  <c:v>23.319481306203887</c:v>
                </c:pt>
                <c:pt idx="6">
                  <c:v>22.754027278817656</c:v>
                </c:pt>
                <c:pt idx="7">
                  <c:v>22.112528638709904</c:v>
                </c:pt>
                <c:pt idx="8">
                  <c:v>21.434845632619975</c:v>
                </c:pt>
                <c:pt idx="9">
                  <c:v>20.319170897543824</c:v>
                </c:pt>
                <c:pt idx="10">
                  <c:v>19.869979713486543</c:v>
                </c:pt>
                <c:pt idx="11">
                  <c:v>19.765439688513212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50-4763-836E-00004216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19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4218379958787887E-2"/>
              <c:y val="0.4042562962300263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847639854998509"/>
          <c:y val="0.17778353041306211"/>
          <c:w val="9.1142881225028963E-2"/>
          <c:h val="0.13958153433555048"/>
        </c:manualLayout>
      </c:layout>
      <c:overlay val="0"/>
      <c:spPr>
        <a:solidFill>
          <a:schemeClr val="bg1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1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mnd'!$D$178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mnd'!$P$178:$P$189</c:f>
              <c:numCache>
                <c:formatCode>0.0</c:formatCode>
                <c:ptCount val="12"/>
                <c:pt idx="0">
                  <c:v>36.355263157894754</c:v>
                </c:pt>
                <c:pt idx="1">
                  <c:v>40.563333333333318</c:v>
                </c:pt>
                <c:pt idx="2">
                  <c:v>50.110810810810818</c:v>
                </c:pt>
                <c:pt idx="3">
                  <c:v>47.628571428571441</c:v>
                </c:pt>
                <c:pt idx="4">
                  <c:v>44.183333333333344</c:v>
                </c:pt>
                <c:pt idx="5">
                  <c:v>22.841304347826096</c:v>
                </c:pt>
                <c:pt idx="6">
                  <c:v>24.026315789473689</c:v>
                </c:pt>
                <c:pt idx="7">
                  <c:v>41.48051282051285</c:v>
                </c:pt>
                <c:pt idx="8">
                  <c:v>38.640458015267193</c:v>
                </c:pt>
                <c:pt idx="9">
                  <c:v>41.561920529801299</c:v>
                </c:pt>
                <c:pt idx="10">
                  <c:v>44.588679245283011</c:v>
                </c:pt>
                <c:pt idx="11">
                  <c:v>34.71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5-4EAB-B15A-DBED15C8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mnd'!$D$178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mnd'!$V$178:$V$189</c:f>
              <c:numCache>
                <c:formatCode>0.00</c:formatCode>
                <c:ptCount val="12"/>
                <c:pt idx="0">
                  <c:v>8.4473684210526301</c:v>
                </c:pt>
                <c:pt idx="1">
                  <c:v>9</c:v>
                </c:pt>
                <c:pt idx="2">
                  <c:v>9.9297297297297309</c:v>
                </c:pt>
                <c:pt idx="3">
                  <c:v>9.9523809523809561</c:v>
                </c:pt>
                <c:pt idx="4">
                  <c:v>10.041666666666664</c:v>
                </c:pt>
                <c:pt idx="5">
                  <c:v>8.0217391304347831</c:v>
                </c:pt>
                <c:pt idx="6">
                  <c:v>9.3684210526315805</c:v>
                </c:pt>
                <c:pt idx="7">
                  <c:v>10.897435897435898</c:v>
                </c:pt>
                <c:pt idx="8">
                  <c:v>10.171755725190842</c:v>
                </c:pt>
                <c:pt idx="9">
                  <c:v>10.519867549668875</c:v>
                </c:pt>
                <c:pt idx="10">
                  <c:v>11.169811320754718</c:v>
                </c:pt>
                <c:pt idx="11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C-4248-9EA9-AA17DF0C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mnd'!$D$193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mnd'!$P$193:$P$204</c:f>
              <c:numCache>
                <c:formatCode>0.0</c:formatCode>
                <c:ptCount val="12"/>
                <c:pt idx="0">
                  <c:v>42.35</c:v>
                </c:pt>
                <c:pt idx="1">
                  <c:v>50.6</c:v>
                </c:pt>
                <c:pt idx="2">
                  <c:v>52.726086956521719</c:v>
                </c:pt>
                <c:pt idx="3">
                  <c:v>50.6</c:v>
                </c:pt>
                <c:pt idx="4">
                  <c:v>61.866666666666674</c:v>
                </c:pt>
                <c:pt idx="5">
                  <c:v>17.625</c:v>
                </c:pt>
                <c:pt idx="6">
                  <c:v>20</c:v>
                </c:pt>
                <c:pt idx="7">
                  <c:v>55.345454545454579</c:v>
                </c:pt>
                <c:pt idx="8">
                  <c:v>51.447619047619057</c:v>
                </c:pt>
                <c:pt idx="9">
                  <c:v>48.034999999999997</c:v>
                </c:pt>
                <c:pt idx="10">
                  <c:v>51.95</c:v>
                </c:pt>
                <c:pt idx="11">
                  <c:v>53.133333333333354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2-496B-B846-42033EBC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mnd'!$D$178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mnd'!$V$178:$V$189</c:f>
              <c:numCache>
                <c:formatCode>0.00</c:formatCode>
                <c:ptCount val="12"/>
                <c:pt idx="0">
                  <c:v>8.4473684210526301</c:v>
                </c:pt>
                <c:pt idx="1">
                  <c:v>9</c:v>
                </c:pt>
                <c:pt idx="2">
                  <c:v>9.9297297297297309</c:v>
                </c:pt>
                <c:pt idx="3">
                  <c:v>9.9523809523809561</c:v>
                </c:pt>
                <c:pt idx="4">
                  <c:v>10.041666666666664</c:v>
                </c:pt>
                <c:pt idx="5">
                  <c:v>8.0217391304347831</c:v>
                </c:pt>
                <c:pt idx="6">
                  <c:v>9.3684210526315805</c:v>
                </c:pt>
                <c:pt idx="7">
                  <c:v>10.897435897435898</c:v>
                </c:pt>
                <c:pt idx="8">
                  <c:v>10.171755725190842</c:v>
                </c:pt>
                <c:pt idx="9">
                  <c:v>10.519867549668875</c:v>
                </c:pt>
                <c:pt idx="10">
                  <c:v>11.169811320754718</c:v>
                </c:pt>
                <c:pt idx="11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C-4F89-9C5B-1F19C1A8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mnd'!$D$208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mnd'!$P$208:$P$219</c:f>
              <c:numCache>
                <c:formatCode>0.0</c:formatCode>
                <c:ptCount val="12"/>
                <c:pt idx="0">
                  <c:v>57.4</c:v>
                </c:pt>
                <c:pt idx="1">
                  <c:v>0</c:v>
                </c:pt>
                <c:pt idx="2">
                  <c:v>65.625</c:v>
                </c:pt>
                <c:pt idx="3">
                  <c:v>0</c:v>
                </c:pt>
                <c:pt idx="4">
                  <c:v>0</c:v>
                </c:pt>
                <c:pt idx="5">
                  <c:v>16.100000000000001</c:v>
                </c:pt>
                <c:pt idx="6">
                  <c:v>0</c:v>
                </c:pt>
                <c:pt idx="7">
                  <c:v>0</c:v>
                </c:pt>
                <c:pt idx="8">
                  <c:v>54.35</c:v>
                </c:pt>
                <c:pt idx="9">
                  <c:v>47.175000000000011</c:v>
                </c:pt>
                <c:pt idx="10">
                  <c:v>18.600000000000001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7-4C66-959E-3C4DC72C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mnd'!$D$208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mnd'!$V$208:$V$219</c:f>
              <c:numCache>
                <c:formatCode>0.00</c:formatCode>
                <c:ptCount val="12"/>
                <c:pt idx="0">
                  <c:v>11</c:v>
                </c:pt>
                <c:pt idx="1">
                  <c:v>0</c:v>
                </c:pt>
                <c:pt idx="2">
                  <c:v>11.125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14.5</c:v>
                </c:pt>
                <c:pt idx="9">
                  <c:v>11.375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4-48CC-B640-783E9CE85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mnd'!$D$223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mnd'!$P$223:$P$234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55.9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25.533333333333328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E9-A695-00316FEF9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mnd'!$D$223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mnd'!$V$223:$V$234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3.6666666666666656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6-4E93-BCFB-30219558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mnd'!$H$240:$H$251</c:f>
              <c:numCache>
                <c:formatCode>#,##0</c:formatCode>
                <c:ptCount val="12"/>
                <c:pt idx="0">
                  <c:v>24</c:v>
                </c:pt>
                <c:pt idx="1">
                  <c:v>8</c:v>
                </c:pt>
                <c:pt idx="2">
                  <c:v>57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5</c:v>
                </c:pt>
                <c:pt idx="7">
                  <c:v>87</c:v>
                </c:pt>
                <c:pt idx="8">
                  <c:v>199</c:v>
                </c:pt>
                <c:pt idx="9">
                  <c:v>532</c:v>
                </c:pt>
                <c:pt idx="10">
                  <c:v>291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2-48AA-AF18-EBE43528A412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mnd'!$H$13:$H$24</c:f>
              <c:numCache>
                <c:formatCode>#,##0</c:formatCode>
                <c:ptCount val="12"/>
                <c:pt idx="0">
                  <c:v>9</c:v>
                </c:pt>
                <c:pt idx="1">
                  <c:v>6</c:v>
                </c:pt>
                <c:pt idx="2">
                  <c:v>45</c:v>
                </c:pt>
                <c:pt idx="3">
                  <c:v>7</c:v>
                </c:pt>
                <c:pt idx="4">
                  <c:v>19</c:v>
                </c:pt>
                <c:pt idx="5">
                  <c:v>2</c:v>
                </c:pt>
                <c:pt idx="6">
                  <c:v>0</c:v>
                </c:pt>
                <c:pt idx="7">
                  <c:v>34</c:v>
                </c:pt>
                <c:pt idx="8">
                  <c:v>79</c:v>
                </c:pt>
                <c:pt idx="9">
                  <c:v>261</c:v>
                </c:pt>
                <c:pt idx="10">
                  <c:v>101</c:v>
                </c:pt>
                <c:pt idx="1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B2-48AA-AF18-EBE43528A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350131233595814"/>
          <c:y val="0.17363564947279664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P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44713055530976E-2"/>
          <c:y val="0.17604790885466767"/>
          <c:w val="0.90659246070364796"/>
          <c:h val="0.660225098841126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mnd'!$H$255:$H$266</c:f>
              <c:numCache>
                <c:formatCode>#,##0</c:formatCode>
                <c:ptCount val="12"/>
                <c:pt idx="0">
                  <c:v>63</c:v>
                </c:pt>
                <c:pt idx="1">
                  <c:v>47</c:v>
                </c:pt>
                <c:pt idx="2">
                  <c:v>355</c:v>
                </c:pt>
                <c:pt idx="3">
                  <c:v>17</c:v>
                </c:pt>
                <c:pt idx="4">
                  <c:v>35</c:v>
                </c:pt>
                <c:pt idx="5">
                  <c:v>28</c:v>
                </c:pt>
                <c:pt idx="6">
                  <c:v>34</c:v>
                </c:pt>
                <c:pt idx="7">
                  <c:v>326</c:v>
                </c:pt>
                <c:pt idx="8">
                  <c:v>791</c:v>
                </c:pt>
                <c:pt idx="9">
                  <c:v>1803</c:v>
                </c:pt>
                <c:pt idx="10">
                  <c:v>865</c:v>
                </c:pt>
                <c:pt idx="1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B-4006-B7FB-7DEFDF837AF1}"/>
            </c:ext>
          </c:extLst>
        </c:ser>
        <c:ser>
          <c:idx val="0"/>
          <c:order val="1"/>
          <c:tx>
            <c:strRef>
              <c:f>'Klasse per mnd'!$B$28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mnd'!$H$28:$H$39</c:f>
              <c:numCache>
                <c:formatCode>#,##0</c:formatCode>
                <c:ptCount val="12"/>
                <c:pt idx="0">
                  <c:v>27</c:v>
                </c:pt>
                <c:pt idx="1">
                  <c:v>23</c:v>
                </c:pt>
                <c:pt idx="2">
                  <c:v>176</c:v>
                </c:pt>
                <c:pt idx="3">
                  <c:v>74</c:v>
                </c:pt>
                <c:pt idx="4">
                  <c:v>42</c:v>
                </c:pt>
                <c:pt idx="5">
                  <c:v>10</c:v>
                </c:pt>
                <c:pt idx="6">
                  <c:v>5</c:v>
                </c:pt>
                <c:pt idx="7">
                  <c:v>167</c:v>
                </c:pt>
                <c:pt idx="8">
                  <c:v>428</c:v>
                </c:pt>
                <c:pt idx="9">
                  <c:v>1138</c:v>
                </c:pt>
                <c:pt idx="10">
                  <c:v>467</c:v>
                </c:pt>
                <c:pt idx="11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B-4006-B7FB-7DEFDF837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All sau, korrelasjon mellom KLASSE og slaktevekt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45082541378225E-2"/>
          <c:y val="0.12682573234951527"/>
          <c:w val="0.82940437571545655"/>
          <c:h val="0.77698427175341656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none"/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Måned!$AG$22:$AG$33</c:f>
              <c:numCache>
                <c:formatCode>0</c:formatCode>
                <c:ptCount val="12"/>
                <c:pt idx="0">
                  <c:v>51.718640927300157</c:v>
                </c:pt>
                <c:pt idx="1">
                  <c:v>58.293546598715245</c:v>
                </c:pt>
                <c:pt idx="2">
                  <c:v>60.22228897668559</c:v>
                </c:pt>
                <c:pt idx="3">
                  <c:v>58.335433681918609</c:v>
                </c:pt>
                <c:pt idx="4">
                  <c:v>33.742460934866301</c:v>
                </c:pt>
                <c:pt idx="5">
                  <c:v>8.1015626328606345</c:v>
                </c:pt>
                <c:pt idx="6">
                  <c:v>28.552774299130625</c:v>
                </c:pt>
                <c:pt idx="7">
                  <c:v>31.217268598124257</c:v>
                </c:pt>
                <c:pt idx="8">
                  <c:v>59.274298582571213</c:v>
                </c:pt>
                <c:pt idx="9">
                  <c:v>53.798175997795219</c:v>
                </c:pt>
                <c:pt idx="10">
                  <c:v>46.801165791794681</c:v>
                </c:pt>
                <c:pt idx="11">
                  <c:v>46.775767816771008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67-42F4-9FA2-66E5CF249D0D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Måned!$AG$9:$AG$20</c:f>
              <c:numCache>
                <c:formatCode>0</c:formatCode>
                <c:ptCount val="12"/>
                <c:pt idx="0">
                  <c:v>54.6791521151358</c:v>
                </c:pt>
                <c:pt idx="1">
                  <c:v>58.102132817322115</c:v>
                </c:pt>
                <c:pt idx="2">
                  <c:v>62.371465840456807</c:v>
                </c:pt>
                <c:pt idx="3">
                  <c:v>67.913592441734636</c:v>
                </c:pt>
                <c:pt idx="4">
                  <c:v>34.724579343885154</c:v>
                </c:pt>
                <c:pt idx="5">
                  <c:v>9.6770113335406318</c:v>
                </c:pt>
                <c:pt idx="6">
                  <c:v>28.108695054277277</c:v>
                </c:pt>
                <c:pt idx="7">
                  <c:v>42.242288181753047</c:v>
                </c:pt>
                <c:pt idx="8">
                  <c:v>64.611931278350482</c:v>
                </c:pt>
                <c:pt idx="9">
                  <c:v>57.365066785904546</c:v>
                </c:pt>
                <c:pt idx="10">
                  <c:v>49.634457388053448</c:v>
                </c:pt>
                <c:pt idx="11">
                  <c:v>54.946965163724862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67-42F4-9FA2-66E5CF249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1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</a:t>
                </a:r>
              </a:p>
            </c:rich>
          </c:tx>
          <c:layout>
            <c:manualLayout>
              <c:xMode val="edge"/>
              <c:yMode val="edge"/>
              <c:x val="1.6197099916140496E-2"/>
              <c:y val="0.409513488325038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1814631677655554"/>
          <c:y val="0.20592344939290563"/>
          <c:w val="0.10394033827086772"/>
          <c:h val="0.13494269094771255"/>
        </c:manualLayout>
      </c:layout>
      <c:overlay val="0"/>
      <c:spPr>
        <a:solidFill>
          <a:srgbClr val="FFFFCC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99FF66"/>
    </a:solidFill>
  </c:sp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P+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mnd'!$B$270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mnd'!$H$270:$H$281</c:f>
              <c:numCache>
                <c:formatCode>#,##0</c:formatCode>
                <c:ptCount val="12"/>
                <c:pt idx="0">
                  <c:v>115</c:v>
                </c:pt>
                <c:pt idx="1">
                  <c:v>119</c:v>
                </c:pt>
                <c:pt idx="2">
                  <c:v>636</c:v>
                </c:pt>
                <c:pt idx="3">
                  <c:v>67</c:v>
                </c:pt>
                <c:pt idx="4">
                  <c:v>52</c:v>
                </c:pt>
                <c:pt idx="5">
                  <c:v>75</c:v>
                </c:pt>
                <c:pt idx="6">
                  <c:v>27</c:v>
                </c:pt>
                <c:pt idx="7">
                  <c:v>696</c:v>
                </c:pt>
                <c:pt idx="8">
                  <c:v>1814</c:v>
                </c:pt>
                <c:pt idx="9">
                  <c:v>3347</c:v>
                </c:pt>
                <c:pt idx="10">
                  <c:v>1671</c:v>
                </c:pt>
                <c:pt idx="1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01-4C88-87EA-F2951E4A68FC}"/>
            </c:ext>
          </c:extLst>
        </c:ser>
        <c:ser>
          <c:idx val="0"/>
          <c:order val="1"/>
          <c:tx>
            <c:strRef>
              <c:f>'Klasse per mnd'!$B$43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mnd'!$H$43:$H$54</c:f>
              <c:numCache>
                <c:formatCode>#,##0</c:formatCode>
                <c:ptCount val="12"/>
                <c:pt idx="0">
                  <c:v>67</c:v>
                </c:pt>
                <c:pt idx="1">
                  <c:v>81</c:v>
                </c:pt>
                <c:pt idx="2">
                  <c:v>312</c:v>
                </c:pt>
                <c:pt idx="3">
                  <c:v>172</c:v>
                </c:pt>
                <c:pt idx="4">
                  <c:v>43</c:v>
                </c:pt>
                <c:pt idx="5">
                  <c:v>36</c:v>
                </c:pt>
                <c:pt idx="6">
                  <c:v>7</c:v>
                </c:pt>
                <c:pt idx="7">
                  <c:v>405</c:v>
                </c:pt>
                <c:pt idx="8">
                  <c:v>1692</c:v>
                </c:pt>
                <c:pt idx="9">
                  <c:v>4056</c:v>
                </c:pt>
                <c:pt idx="10">
                  <c:v>1391</c:v>
                </c:pt>
                <c:pt idx="11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01-4C88-87EA-F2951E4A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O-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469058388977981E-2"/>
          <c:y val="0.18048015198904405"/>
          <c:w val="0.90496812898387702"/>
          <c:h val="0.655792715052627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mnd'!$H$285:$H$296</c:f>
              <c:numCache>
                <c:formatCode>#,##0</c:formatCode>
                <c:ptCount val="12"/>
                <c:pt idx="0">
                  <c:v>198</c:v>
                </c:pt>
                <c:pt idx="1">
                  <c:v>236</c:v>
                </c:pt>
                <c:pt idx="2">
                  <c:v>1260</c:v>
                </c:pt>
                <c:pt idx="3">
                  <c:v>101</c:v>
                </c:pt>
                <c:pt idx="4">
                  <c:v>101</c:v>
                </c:pt>
                <c:pt idx="5">
                  <c:v>119</c:v>
                </c:pt>
                <c:pt idx="6">
                  <c:v>27</c:v>
                </c:pt>
                <c:pt idx="7">
                  <c:v>1249</c:v>
                </c:pt>
                <c:pt idx="8">
                  <c:v>3906</c:v>
                </c:pt>
                <c:pt idx="9">
                  <c:v>8125</c:v>
                </c:pt>
                <c:pt idx="10">
                  <c:v>3373</c:v>
                </c:pt>
                <c:pt idx="11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E-4D80-AD2A-6CBD17C02AB3}"/>
            </c:ext>
          </c:extLst>
        </c:ser>
        <c:ser>
          <c:idx val="0"/>
          <c:order val="1"/>
          <c:tx>
            <c:strRef>
              <c:f>'Klasse per mnd'!$B$58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mnd'!$H$58:$H$69</c:f>
              <c:numCache>
                <c:formatCode>#,##0</c:formatCode>
                <c:ptCount val="12"/>
                <c:pt idx="0">
                  <c:v>142</c:v>
                </c:pt>
                <c:pt idx="1">
                  <c:v>159</c:v>
                </c:pt>
                <c:pt idx="2">
                  <c:v>710</c:v>
                </c:pt>
                <c:pt idx="3">
                  <c:v>311</c:v>
                </c:pt>
                <c:pt idx="4">
                  <c:v>74</c:v>
                </c:pt>
                <c:pt idx="5">
                  <c:v>43</c:v>
                </c:pt>
                <c:pt idx="6">
                  <c:v>28</c:v>
                </c:pt>
                <c:pt idx="7">
                  <c:v>1017</c:v>
                </c:pt>
                <c:pt idx="8">
                  <c:v>3293</c:v>
                </c:pt>
                <c:pt idx="9">
                  <c:v>7605</c:v>
                </c:pt>
                <c:pt idx="10">
                  <c:v>2622</c:v>
                </c:pt>
                <c:pt idx="11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6E-4D80-AD2A-6CBD17C02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O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mnd'!$H$300:$H$311</c:f>
              <c:numCache>
                <c:formatCode>#,##0</c:formatCode>
                <c:ptCount val="12"/>
                <c:pt idx="0">
                  <c:v>571</c:v>
                </c:pt>
                <c:pt idx="1">
                  <c:v>795</c:v>
                </c:pt>
                <c:pt idx="2">
                  <c:v>3331</c:v>
                </c:pt>
                <c:pt idx="3">
                  <c:v>278</c:v>
                </c:pt>
                <c:pt idx="4">
                  <c:v>233</c:v>
                </c:pt>
                <c:pt idx="5">
                  <c:v>257</c:v>
                </c:pt>
                <c:pt idx="6">
                  <c:v>76</c:v>
                </c:pt>
                <c:pt idx="7">
                  <c:v>2871</c:v>
                </c:pt>
                <c:pt idx="8">
                  <c:v>11556</c:v>
                </c:pt>
                <c:pt idx="9">
                  <c:v>25919</c:v>
                </c:pt>
                <c:pt idx="10">
                  <c:v>9617</c:v>
                </c:pt>
                <c:pt idx="11">
                  <c:v>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2-4DB9-8BA7-163696C84DD0}"/>
            </c:ext>
          </c:extLst>
        </c:ser>
        <c:ser>
          <c:idx val="0"/>
          <c:order val="1"/>
          <c:tx>
            <c:strRef>
              <c:f>'Klasse per mnd'!$B$73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mnd'!$H$73:$H$84</c:f>
              <c:numCache>
                <c:formatCode>#,##0</c:formatCode>
                <c:ptCount val="12"/>
                <c:pt idx="0">
                  <c:v>470</c:v>
                </c:pt>
                <c:pt idx="1">
                  <c:v>505</c:v>
                </c:pt>
                <c:pt idx="2">
                  <c:v>2072</c:v>
                </c:pt>
                <c:pt idx="3">
                  <c:v>712</c:v>
                </c:pt>
                <c:pt idx="4">
                  <c:v>143</c:v>
                </c:pt>
                <c:pt idx="5">
                  <c:v>116</c:v>
                </c:pt>
                <c:pt idx="6">
                  <c:v>70</c:v>
                </c:pt>
                <c:pt idx="7">
                  <c:v>2566</c:v>
                </c:pt>
                <c:pt idx="8">
                  <c:v>10689</c:v>
                </c:pt>
                <c:pt idx="9">
                  <c:v>23245</c:v>
                </c:pt>
                <c:pt idx="10">
                  <c:v>7387</c:v>
                </c:pt>
                <c:pt idx="11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2-4DB9-8BA7-163696C84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O+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mnd'!$H$315:$H$326</c:f>
              <c:numCache>
                <c:formatCode>#,##0</c:formatCode>
                <c:ptCount val="12"/>
                <c:pt idx="0">
                  <c:v>1476</c:v>
                </c:pt>
                <c:pt idx="1">
                  <c:v>1896</c:v>
                </c:pt>
                <c:pt idx="2">
                  <c:v>7371</c:v>
                </c:pt>
                <c:pt idx="3">
                  <c:v>478</c:v>
                </c:pt>
                <c:pt idx="4">
                  <c:v>515</c:v>
                </c:pt>
                <c:pt idx="5">
                  <c:v>533</c:v>
                </c:pt>
                <c:pt idx="6">
                  <c:v>119</c:v>
                </c:pt>
                <c:pt idx="7">
                  <c:v>7841</c:v>
                </c:pt>
                <c:pt idx="8">
                  <c:v>33880</c:v>
                </c:pt>
                <c:pt idx="9">
                  <c:v>60771</c:v>
                </c:pt>
                <c:pt idx="10">
                  <c:v>21336</c:v>
                </c:pt>
                <c:pt idx="11">
                  <c:v>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4-4888-87A5-46A3118BC25A}"/>
            </c:ext>
          </c:extLst>
        </c:ser>
        <c:ser>
          <c:idx val="0"/>
          <c:order val="1"/>
          <c:tx>
            <c:strRef>
              <c:f>'Klasse per mnd'!$B$88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mnd'!$H$88:$H$99</c:f>
              <c:numCache>
                <c:formatCode>#,##0</c:formatCode>
                <c:ptCount val="12"/>
                <c:pt idx="0">
                  <c:v>1258</c:v>
                </c:pt>
                <c:pt idx="1">
                  <c:v>1657</c:v>
                </c:pt>
                <c:pt idx="2">
                  <c:v>5913</c:v>
                </c:pt>
                <c:pt idx="3">
                  <c:v>1400</c:v>
                </c:pt>
                <c:pt idx="4">
                  <c:v>311</c:v>
                </c:pt>
                <c:pt idx="5">
                  <c:v>234</c:v>
                </c:pt>
                <c:pt idx="6">
                  <c:v>115</c:v>
                </c:pt>
                <c:pt idx="7">
                  <c:v>5660</c:v>
                </c:pt>
                <c:pt idx="8">
                  <c:v>26481</c:v>
                </c:pt>
                <c:pt idx="9">
                  <c:v>50611</c:v>
                </c:pt>
                <c:pt idx="10">
                  <c:v>15243</c:v>
                </c:pt>
                <c:pt idx="11">
                  <c:v>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4-4888-87A5-46A3118BC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R-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mnd'!$H$330:$H$341</c:f>
              <c:numCache>
                <c:formatCode>#,##0</c:formatCode>
                <c:ptCount val="12"/>
                <c:pt idx="0">
                  <c:v>1734</c:v>
                </c:pt>
                <c:pt idx="1">
                  <c:v>2635</c:v>
                </c:pt>
                <c:pt idx="2">
                  <c:v>8866</c:v>
                </c:pt>
                <c:pt idx="3">
                  <c:v>578</c:v>
                </c:pt>
                <c:pt idx="4">
                  <c:v>586</c:v>
                </c:pt>
                <c:pt idx="5">
                  <c:v>626</c:v>
                </c:pt>
                <c:pt idx="6">
                  <c:v>239</c:v>
                </c:pt>
                <c:pt idx="7">
                  <c:v>12608</c:v>
                </c:pt>
                <c:pt idx="8">
                  <c:v>50724</c:v>
                </c:pt>
                <c:pt idx="9">
                  <c:v>71272</c:v>
                </c:pt>
                <c:pt idx="10">
                  <c:v>26148</c:v>
                </c:pt>
                <c:pt idx="11">
                  <c:v>1564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F-4622-84C0-F09018080686}"/>
            </c:ext>
          </c:extLst>
        </c:ser>
        <c:ser>
          <c:idx val="0"/>
          <c:order val="1"/>
          <c:tx>
            <c:strRef>
              <c:f>'Klasse per mnd'!$B$103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mnd'!$H$103:$H$114</c:f>
              <c:numCache>
                <c:formatCode>#,##0</c:formatCode>
                <c:ptCount val="12"/>
                <c:pt idx="0">
                  <c:v>1617</c:v>
                </c:pt>
                <c:pt idx="1">
                  <c:v>2080</c:v>
                </c:pt>
                <c:pt idx="2">
                  <c:v>7414</c:v>
                </c:pt>
                <c:pt idx="3">
                  <c:v>1344</c:v>
                </c:pt>
                <c:pt idx="4">
                  <c:v>382</c:v>
                </c:pt>
                <c:pt idx="5">
                  <c:v>370</c:v>
                </c:pt>
                <c:pt idx="6">
                  <c:v>273</c:v>
                </c:pt>
                <c:pt idx="7">
                  <c:v>12523</c:v>
                </c:pt>
                <c:pt idx="8">
                  <c:v>55465</c:v>
                </c:pt>
                <c:pt idx="9">
                  <c:v>81036</c:v>
                </c:pt>
                <c:pt idx="10">
                  <c:v>23107</c:v>
                </c:pt>
                <c:pt idx="11">
                  <c:v>2384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F-4622-84C0-F09018080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R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mnd'!$H$345:$H$356</c:f>
              <c:numCache>
                <c:formatCode>#,##0</c:formatCode>
                <c:ptCount val="12"/>
                <c:pt idx="0">
                  <c:v>2437</c:v>
                </c:pt>
                <c:pt idx="1">
                  <c:v>3935</c:v>
                </c:pt>
                <c:pt idx="2">
                  <c:v>13133</c:v>
                </c:pt>
                <c:pt idx="3">
                  <c:v>750</c:v>
                </c:pt>
                <c:pt idx="4">
                  <c:v>1029</c:v>
                </c:pt>
                <c:pt idx="5">
                  <c:v>1645</c:v>
                </c:pt>
                <c:pt idx="6">
                  <c:v>925</c:v>
                </c:pt>
                <c:pt idx="7">
                  <c:v>29629</c:v>
                </c:pt>
                <c:pt idx="8">
                  <c:v>105025</c:v>
                </c:pt>
                <c:pt idx="9">
                  <c:v>111467</c:v>
                </c:pt>
                <c:pt idx="10">
                  <c:v>39146</c:v>
                </c:pt>
                <c:pt idx="11">
                  <c:v>2635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B4-48D4-9671-7AC8D5E186B5}"/>
            </c:ext>
          </c:extLst>
        </c:ser>
        <c:ser>
          <c:idx val="0"/>
          <c:order val="1"/>
          <c:tx>
            <c:strRef>
              <c:f>'Klasse per mnd'!$B$118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mnd'!$H$118:$H$129</c:f>
              <c:numCache>
                <c:formatCode>#,##0</c:formatCode>
                <c:ptCount val="12"/>
                <c:pt idx="0">
                  <c:v>2465</c:v>
                </c:pt>
                <c:pt idx="1">
                  <c:v>2780</c:v>
                </c:pt>
                <c:pt idx="2">
                  <c:v>10972</c:v>
                </c:pt>
                <c:pt idx="3">
                  <c:v>1477</c:v>
                </c:pt>
                <c:pt idx="4">
                  <c:v>718</c:v>
                </c:pt>
                <c:pt idx="5">
                  <c:v>765</c:v>
                </c:pt>
                <c:pt idx="6">
                  <c:v>813</c:v>
                </c:pt>
                <c:pt idx="7">
                  <c:v>26804</c:v>
                </c:pt>
                <c:pt idx="8">
                  <c:v>107590</c:v>
                </c:pt>
                <c:pt idx="9">
                  <c:v>112717</c:v>
                </c:pt>
                <c:pt idx="10">
                  <c:v>27091</c:v>
                </c:pt>
                <c:pt idx="11">
                  <c:v>2826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B4-48D4-9671-7AC8D5E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R+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mnd'!$H$360:$H$371</c:f>
              <c:numCache>
                <c:formatCode>#,##0</c:formatCode>
                <c:ptCount val="12"/>
                <c:pt idx="0">
                  <c:v>1656</c:v>
                </c:pt>
                <c:pt idx="1">
                  <c:v>2415</c:v>
                </c:pt>
                <c:pt idx="2">
                  <c:v>8891</c:v>
                </c:pt>
                <c:pt idx="3">
                  <c:v>403</c:v>
                </c:pt>
                <c:pt idx="4">
                  <c:v>954</c:v>
                </c:pt>
                <c:pt idx="5">
                  <c:v>1740</c:v>
                </c:pt>
                <c:pt idx="6">
                  <c:v>1725</c:v>
                </c:pt>
                <c:pt idx="7">
                  <c:v>34905</c:v>
                </c:pt>
                <c:pt idx="8">
                  <c:v>115207</c:v>
                </c:pt>
                <c:pt idx="9">
                  <c:v>95721</c:v>
                </c:pt>
                <c:pt idx="10">
                  <c:v>27092</c:v>
                </c:pt>
                <c:pt idx="11">
                  <c:v>1884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3-4A42-A10B-3314C1C416CD}"/>
            </c:ext>
          </c:extLst>
        </c:ser>
        <c:ser>
          <c:idx val="0"/>
          <c:order val="1"/>
          <c:tx>
            <c:strRef>
              <c:f>'Klasse per mnd'!$B$133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mnd'!$H$133:$H$144</c:f>
              <c:numCache>
                <c:formatCode>#,##0</c:formatCode>
                <c:ptCount val="12"/>
                <c:pt idx="0">
                  <c:v>1884</c:v>
                </c:pt>
                <c:pt idx="1">
                  <c:v>2465</c:v>
                </c:pt>
                <c:pt idx="2">
                  <c:v>9243</c:v>
                </c:pt>
                <c:pt idx="3">
                  <c:v>1082</c:v>
                </c:pt>
                <c:pt idx="4">
                  <c:v>752</c:v>
                </c:pt>
                <c:pt idx="5">
                  <c:v>1085</c:v>
                </c:pt>
                <c:pt idx="6">
                  <c:v>1264</c:v>
                </c:pt>
                <c:pt idx="7">
                  <c:v>32621</c:v>
                </c:pt>
                <c:pt idx="8">
                  <c:v>111382</c:v>
                </c:pt>
                <c:pt idx="9">
                  <c:v>90549</c:v>
                </c:pt>
                <c:pt idx="10">
                  <c:v>18752</c:v>
                </c:pt>
                <c:pt idx="11">
                  <c:v>1966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3-4A42-A10B-3314C1C4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U-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mnd'!$H$375:$H$386</c:f>
              <c:numCache>
                <c:formatCode>#,##0</c:formatCode>
                <c:ptCount val="12"/>
                <c:pt idx="0">
                  <c:v>359</c:v>
                </c:pt>
                <c:pt idx="1">
                  <c:v>607</c:v>
                </c:pt>
                <c:pt idx="2">
                  <c:v>2169</c:v>
                </c:pt>
                <c:pt idx="3">
                  <c:v>82</c:v>
                </c:pt>
                <c:pt idx="4">
                  <c:v>340</c:v>
                </c:pt>
                <c:pt idx="5">
                  <c:v>649</c:v>
                </c:pt>
                <c:pt idx="6">
                  <c:v>579</c:v>
                </c:pt>
                <c:pt idx="7">
                  <c:v>10450</c:v>
                </c:pt>
                <c:pt idx="8">
                  <c:v>31081</c:v>
                </c:pt>
                <c:pt idx="9">
                  <c:v>24489</c:v>
                </c:pt>
                <c:pt idx="10">
                  <c:v>6609</c:v>
                </c:pt>
                <c:pt idx="11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4-4253-BAD8-5C6079636FD3}"/>
            </c:ext>
          </c:extLst>
        </c:ser>
        <c:ser>
          <c:idx val="0"/>
          <c:order val="1"/>
          <c:tx>
            <c:strRef>
              <c:f>'Klasse per mnd'!$B$148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mnd'!$H$148:$H$159</c:f>
              <c:numCache>
                <c:formatCode>#,##0</c:formatCode>
                <c:ptCount val="12"/>
                <c:pt idx="0">
                  <c:v>543</c:v>
                </c:pt>
                <c:pt idx="1">
                  <c:v>715</c:v>
                </c:pt>
                <c:pt idx="2">
                  <c:v>3179</c:v>
                </c:pt>
                <c:pt idx="3">
                  <c:v>355</c:v>
                </c:pt>
                <c:pt idx="4">
                  <c:v>484</c:v>
                </c:pt>
                <c:pt idx="5">
                  <c:v>796</c:v>
                </c:pt>
                <c:pt idx="6">
                  <c:v>672</c:v>
                </c:pt>
                <c:pt idx="7">
                  <c:v>15851</c:v>
                </c:pt>
                <c:pt idx="8">
                  <c:v>43022</c:v>
                </c:pt>
                <c:pt idx="9">
                  <c:v>31360</c:v>
                </c:pt>
                <c:pt idx="10">
                  <c:v>6407</c:v>
                </c:pt>
                <c:pt idx="11">
                  <c:v>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4-4253-BAD8-5C6079636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U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mnd'!$B$390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mnd'!$H$390:$H$401</c:f>
              <c:numCache>
                <c:formatCode>#,##0</c:formatCode>
                <c:ptCount val="12"/>
                <c:pt idx="0">
                  <c:v>105</c:v>
                </c:pt>
                <c:pt idx="1">
                  <c:v>209</c:v>
                </c:pt>
                <c:pt idx="2">
                  <c:v>741</c:v>
                </c:pt>
                <c:pt idx="3">
                  <c:v>30</c:v>
                </c:pt>
                <c:pt idx="4">
                  <c:v>135</c:v>
                </c:pt>
                <c:pt idx="5">
                  <c:v>254</c:v>
                </c:pt>
                <c:pt idx="6">
                  <c:v>136</c:v>
                </c:pt>
                <c:pt idx="7">
                  <c:v>2372</c:v>
                </c:pt>
                <c:pt idx="8">
                  <c:v>6186</c:v>
                </c:pt>
                <c:pt idx="9">
                  <c:v>6140</c:v>
                </c:pt>
                <c:pt idx="10">
                  <c:v>1993</c:v>
                </c:pt>
                <c:pt idx="11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7-4F13-BB3A-020C875C5D2A}"/>
            </c:ext>
          </c:extLst>
        </c:ser>
        <c:ser>
          <c:idx val="0"/>
          <c:order val="1"/>
          <c:tx>
            <c:strRef>
              <c:f>'Klasse per mnd'!$B$163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mnd'!$H$163:$H$174</c:f>
              <c:numCache>
                <c:formatCode>#,##0</c:formatCode>
                <c:ptCount val="12"/>
                <c:pt idx="0">
                  <c:v>175</c:v>
                </c:pt>
                <c:pt idx="1">
                  <c:v>208</c:v>
                </c:pt>
                <c:pt idx="2">
                  <c:v>950</c:v>
                </c:pt>
                <c:pt idx="3">
                  <c:v>142</c:v>
                </c:pt>
                <c:pt idx="4">
                  <c:v>218</c:v>
                </c:pt>
                <c:pt idx="5">
                  <c:v>338</c:v>
                </c:pt>
                <c:pt idx="6">
                  <c:v>166</c:v>
                </c:pt>
                <c:pt idx="7">
                  <c:v>2997</c:v>
                </c:pt>
                <c:pt idx="8">
                  <c:v>6160</c:v>
                </c:pt>
                <c:pt idx="9">
                  <c:v>4347</c:v>
                </c:pt>
                <c:pt idx="10">
                  <c:v>830</c:v>
                </c:pt>
                <c:pt idx="11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7-4F13-BB3A-020C875C5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U+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mnd'!$H$405:$H$416</c:f>
              <c:numCache>
                <c:formatCode>#,##0</c:formatCode>
                <c:ptCount val="12"/>
                <c:pt idx="0">
                  <c:v>14</c:v>
                </c:pt>
                <c:pt idx="1">
                  <c:v>33</c:v>
                </c:pt>
                <c:pt idx="2">
                  <c:v>103</c:v>
                </c:pt>
                <c:pt idx="3">
                  <c:v>8</c:v>
                </c:pt>
                <c:pt idx="4">
                  <c:v>32</c:v>
                </c:pt>
                <c:pt idx="5">
                  <c:v>72</c:v>
                </c:pt>
                <c:pt idx="6">
                  <c:v>12</c:v>
                </c:pt>
                <c:pt idx="7">
                  <c:v>329</c:v>
                </c:pt>
                <c:pt idx="8">
                  <c:v>596</c:v>
                </c:pt>
                <c:pt idx="9">
                  <c:v>722</c:v>
                </c:pt>
                <c:pt idx="10">
                  <c:v>274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9-446D-930E-7EBD00B22EE8}"/>
            </c:ext>
          </c:extLst>
        </c:ser>
        <c:ser>
          <c:idx val="0"/>
          <c:order val="1"/>
          <c:tx>
            <c:strRef>
              <c:f>'Klasse per mnd'!$B$178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mnd'!$H$178:$H$189</c:f>
              <c:numCache>
                <c:formatCode>#,##0</c:formatCode>
                <c:ptCount val="12"/>
                <c:pt idx="0">
                  <c:v>38</c:v>
                </c:pt>
                <c:pt idx="1">
                  <c:v>30</c:v>
                </c:pt>
                <c:pt idx="2">
                  <c:v>185</c:v>
                </c:pt>
                <c:pt idx="3">
                  <c:v>21</c:v>
                </c:pt>
                <c:pt idx="4">
                  <c:v>24</c:v>
                </c:pt>
                <c:pt idx="5">
                  <c:v>46</c:v>
                </c:pt>
                <c:pt idx="6">
                  <c:v>19</c:v>
                </c:pt>
                <c:pt idx="7">
                  <c:v>195</c:v>
                </c:pt>
                <c:pt idx="8">
                  <c:v>262</c:v>
                </c:pt>
                <c:pt idx="9">
                  <c:v>302</c:v>
                </c:pt>
                <c:pt idx="10">
                  <c:v>53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9-446D-930E-7EBD00B22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920684428529985E-2"/>
          <c:y val="0.15700302334234742"/>
          <c:w val="0.87976854418751294"/>
          <c:h val="0.74765449998530542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1"/>
              <c:layout>
                <c:manualLayout>
                  <c:x val="-2.2708715626514511E-2"/>
                  <c:y val="-7.4977230792011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FD-4FAB-B527-E5FD79EB2890}"/>
                </c:ext>
              </c:extLst>
            </c:dLbl>
            <c:dLbl>
              <c:idx val="3"/>
              <c:layout>
                <c:manualLayout>
                  <c:x val="-2.5433761501696284E-2"/>
                  <c:y val="3.647540957449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D-4FAB-B527-E5FD79EB2890}"/>
                </c:ext>
              </c:extLst>
            </c:dLbl>
            <c:dLbl>
              <c:idx val="4"/>
              <c:layout>
                <c:manualLayout>
                  <c:x val="3.6333945002423218E-3"/>
                  <c:y val="7.092440750595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D-4FAB-B527-E5FD79EB2890}"/>
                </c:ext>
              </c:extLst>
            </c:dLbl>
            <c:dLbl>
              <c:idx val="5"/>
              <c:layout>
                <c:manualLayout>
                  <c:x val="-2.3617064251575091E-2"/>
                  <c:y val="-7.903005407806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3F-40A9-B900-5A5200C7DE67}"/>
                </c:ext>
              </c:extLst>
            </c:dLbl>
            <c:dLbl>
              <c:idx val="6"/>
              <c:layout>
                <c:manualLayout>
                  <c:x val="-1.4533578000969287E-2"/>
                  <c:y val="-6.8897995862929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3F-40A9-B900-5A5200C7DE67}"/>
                </c:ext>
              </c:extLst>
            </c:dLbl>
            <c:dLbl>
              <c:idx val="8"/>
              <c:layout>
                <c:manualLayout>
                  <c:x val="-2.9067156001938575E-2"/>
                  <c:y val="-4.4581056146601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0F-444A-90F3-B9F3EFFA97BF}"/>
                </c:ext>
              </c:extLst>
            </c:dLbl>
            <c:dLbl>
              <c:idx val="9"/>
              <c:layout>
                <c:manualLayout>
                  <c:x val="-2.5433761501696253E-2"/>
                  <c:y val="5.4713114361737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0F-444A-90F3-B9F3EFFA97BF}"/>
                </c:ext>
              </c:extLst>
            </c:dLbl>
            <c:dLbl>
              <c:idx val="10"/>
              <c:layout>
                <c:manualLayout>
                  <c:x val="-2.3617064251575157E-2"/>
                  <c:y val="-5.2686702718710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FD-4FAB-B527-E5FD79EB2890}"/>
                </c:ext>
              </c:extLst>
            </c:dLbl>
            <c:dLbl>
              <c:idx val="11"/>
              <c:layout>
                <c:manualLayout>
                  <c:x val="-1.9983669751332769E-2"/>
                  <c:y val="3.647540957449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D-4FAB-B527-E5FD79EB2890}"/>
                </c:ext>
              </c:extLst>
            </c:dLbl>
            <c:dLbl>
              <c:idx val="12"/>
              <c:layout>
                <c:manualLayout>
                  <c:x val="-4.450908262796844E-2"/>
                  <c:y val="-6.2818760933847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3F-40A9-B900-5A5200C7DE67}"/>
                </c:ext>
              </c:extLst>
            </c:dLbl>
            <c:dLbl>
              <c:idx val="13"/>
              <c:layout>
                <c:manualLayout>
                  <c:x val="-2.2708715626514577E-2"/>
                  <c:y val="-4.4581056146601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D-4FAB-B527-E5FD79EB2890}"/>
                </c:ext>
              </c:extLst>
            </c:dLbl>
            <c:dLbl>
              <c:idx val="14"/>
              <c:layout>
                <c:manualLayout>
                  <c:x val="-1.2716880750848192E-2"/>
                  <c:y val="-7.29508191489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D-4FAB-B527-E5FD79EB2890}"/>
                </c:ext>
              </c:extLst>
            </c:dLbl>
            <c:dLbl>
              <c:idx val="15"/>
              <c:layout>
                <c:manualLayout>
                  <c:x val="-2.8158807376877992E-2"/>
                  <c:y val="6.07923492908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4D-4AF3-878B-996431A862C3}"/>
                </c:ext>
              </c:extLst>
            </c:dLbl>
            <c:dLbl>
              <c:idx val="16"/>
              <c:layout>
                <c:manualLayout>
                  <c:x val="-4.450908262796844E-2"/>
                  <c:y val="-4.25546445035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4D-4AF3-878B-996431A862C3}"/>
                </c:ext>
              </c:extLst>
            </c:dLbl>
            <c:dLbl>
              <c:idx val="17"/>
              <c:layout>
                <c:manualLayout>
                  <c:x val="-2.4525412876635806E-2"/>
                  <c:y val="6.687158421990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FD-4FAB-B527-E5FD79EB2890}"/>
                </c:ext>
              </c:extLst>
            </c:dLbl>
            <c:dLbl>
              <c:idx val="18"/>
              <c:layout>
                <c:manualLayout>
                  <c:x val="-4.6325779878089599E-2"/>
                  <c:y val="-5.47131143617377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0F-444A-90F3-B9F3EFFA97BF}"/>
                </c:ext>
              </c:extLst>
            </c:dLbl>
            <c:dLbl>
              <c:idx val="19"/>
              <c:layout>
                <c:manualLayout>
                  <c:x val="-2.3617064251575223E-2"/>
                  <c:y val="-7.295081914898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FD-4FAB-B527-E5FD79EB2890}"/>
                </c:ext>
              </c:extLst>
            </c:dLbl>
            <c:dLbl>
              <c:idx val="20"/>
              <c:layout>
                <c:manualLayout>
                  <c:x val="-5.4500917503636157E-3"/>
                  <c:y val="-6.687158421990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3F-40A9-B900-5A5200C7DE67}"/>
                </c:ext>
              </c:extLst>
            </c:dLbl>
            <c:dLbl>
              <c:idx val="21"/>
              <c:layout>
                <c:manualLayout>
                  <c:x val="-5.4500917503634824E-2"/>
                  <c:y val="3.647540957449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0F-444A-90F3-B9F3EFFA97BF}"/>
                </c:ext>
              </c:extLst>
            </c:dLbl>
            <c:dLbl>
              <c:idx val="23"/>
              <c:layout>
                <c:manualLayout>
                  <c:x val="-2.3617064251575091E-2"/>
                  <c:y val="-5.066029107568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FD-4FAB-B527-E5FD79EB2890}"/>
                </c:ext>
              </c:extLst>
            </c:dLbl>
            <c:dLbl>
              <c:idx val="24"/>
              <c:layout>
                <c:manualLayout>
                  <c:x val="-2.7250458751817412E-2"/>
                  <c:y val="-0.10132058215136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FD-4FAB-B527-E5FD79EB2890}"/>
                </c:ext>
              </c:extLst>
            </c:dLbl>
            <c:dLbl>
              <c:idx val="25"/>
              <c:layout>
                <c:manualLayout>
                  <c:x val="-1.9983669751332901E-2"/>
                  <c:y val="-4.052823286054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FD-4FAB-B527-E5FD79EB2890}"/>
                </c:ext>
              </c:extLst>
            </c:dLbl>
            <c:dLbl>
              <c:idx val="26"/>
              <c:layout>
                <c:manualLayout>
                  <c:x val="-2.452541287663567E-2"/>
                  <c:y val="-0.125637521867694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FD-4FAB-B527-E5FD79EB2890}"/>
                </c:ext>
              </c:extLst>
            </c:dLbl>
            <c:dLbl>
              <c:idx val="27"/>
              <c:layout>
                <c:manualLayout>
                  <c:x val="-2.5433761501696253E-2"/>
                  <c:y val="-7.4977230792011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FD-4FAB-B527-E5FD79EB2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År!$G$8:$G$36</c:f>
              <c:numCache>
                <c:formatCode>0.0</c:formatCode>
                <c:ptCount val="29"/>
                <c:pt idx="0">
                  <c:v>19.808594783541935</c:v>
                </c:pt>
                <c:pt idx="1">
                  <c:v>19.915585441089611</c:v>
                </c:pt>
                <c:pt idx="2">
                  <c:v>19.872589330799201</c:v>
                </c:pt>
                <c:pt idx="3">
                  <c:v>19.751188471473984</c:v>
                </c:pt>
                <c:pt idx="4">
                  <c:v>20.270136474266575</c:v>
                </c:pt>
                <c:pt idx="5">
                  <c:v>20.202369036689404</c:v>
                </c:pt>
                <c:pt idx="6">
                  <c:v>20.180919222239289</c:v>
                </c:pt>
                <c:pt idx="7">
                  <c:v>19.731326595333936</c:v>
                </c:pt>
                <c:pt idx="8">
                  <c:v>20.271217450871465</c:v>
                </c:pt>
                <c:pt idx="9">
                  <c:v>20.387343264386125</c:v>
                </c:pt>
                <c:pt idx="10">
                  <c:v>20.363414962865807</c:v>
                </c:pt>
                <c:pt idx="11">
                  <c:v>20.186183093423431</c:v>
                </c:pt>
                <c:pt idx="12">
                  <c:v>20.798922969267394</c:v>
                </c:pt>
                <c:pt idx="13">
                  <c:v>20.607317175817716</c:v>
                </c:pt>
                <c:pt idx="14">
                  <c:v>20.358709857151151</c:v>
                </c:pt>
                <c:pt idx="15">
                  <c:v>19.795344711037352</c:v>
                </c:pt>
                <c:pt idx="16">
                  <c:v>20.137038371572128</c:v>
                </c:pt>
                <c:pt idx="17">
                  <c:v>19.990499911739064</c:v>
                </c:pt>
                <c:pt idx="18">
                  <c:v>20.552096821335589</c:v>
                </c:pt>
                <c:pt idx="19">
                  <c:v>20.87128391292763</c:v>
                </c:pt>
                <c:pt idx="20">
                  <c:v>20.259727314020804</c:v>
                </c:pt>
                <c:pt idx="21">
                  <c:v>19.955758165837221</c:v>
                </c:pt>
                <c:pt idx="22">
                  <c:v>19.96498043366428</c:v>
                </c:pt>
                <c:pt idx="23">
                  <c:v>20.125931474667937</c:v>
                </c:pt>
                <c:pt idx="24">
                  <c:v>20.262890252650124</c:v>
                </c:pt>
                <c:pt idx="25">
                  <c:v>20.320022404185934</c:v>
                </c:pt>
                <c:pt idx="26" formatCode="0.00">
                  <c:v>20.159729825190361</c:v>
                </c:pt>
                <c:pt idx="27" formatCode="0.00">
                  <c:v>20.114643921358105</c:v>
                </c:pt>
                <c:pt idx="28" formatCode="0.00">
                  <c:v>20.03906941480032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B-47B0-8778-E67E3E8F7888}"/>
            </c:ext>
          </c:extLst>
        </c:ser>
        <c:ser>
          <c:idx val="1"/>
          <c:order val="1"/>
          <c:tx>
            <c:v>Middel vekt 2024</c:v>
          </c:tx>
          <c:spPr>
            <a:ln w="762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År!$AO$8:$AO$36</c:f>
              <c:numCache>
                <c:formatCode>0.00</c:formatCode>
                <c:ptCount val="29"/>
                <c:pt idx="0">
                  <c:v>20.03906941480032</c:v>
                </c:pt>
                <c:pt idx="1">
                  <c:v>20.03906941480032</c:v>
                </c:pt>
                <c:pt idx="2">
                  <c:v>20.03906941480032</c:v>
                </c:pt>
                <c:pt idx="3">
                  <c:v>20.03906941480032</c:v>
                </c:pt>
                <c:pt idx="4">
                  <c:v>20.03906941480032</c:v>
                </c:pt>
                <c:pt idx="5">
                  <c:v>20.03906941480032</c:v>
                </c:pt>
                <c:pt idx="6">
                  <c:v>20.03906941480032</c:v>
                </c:pt>
                <c:pt idx="7">
                  <c:v>20.03906941480032</c:v>
                </c:pt>
                <c:pt idx="8">
                  <c:v>20.03906941480032</c:v>
                </c:pt>
                <c:pt idx="9">
                  <c:v>20.03906941480032</c:v>
                </c:pt>
                <c:pt idx="10">
                  <c:v>20.03906941480032</c:v>
                </c:pt>
                <c:pt idx="11">
                  <c:v>20.03906941480032</c:v>
                </c:pt>
                <c:pt idx="12">
                  <c:v>20.03906941480032</c:v>
                </c:pt>
                <c:pt idx="13">
                  <c:v>20.03906941480032</c:v>
                </c:pt>
                <c:pt idx="14">
                  <c:v>20.03906941480032</c:v>
                </c:pt>
                <c:pt idx="15">
                  <c:v>20.03906941480032</c:v>
                </c:pt>
                <c:pt idx="16">
                  <c:v>20.03906941480032</c:v>
                </c:pt>
                <c:pt idx="17">
                  <c:v>20.03906941480032</c:v>
                </c:pt>
                <c:pt idx="18">
                  <c:v>20.03906941480032</c:v>
                </c:pt>
                <c:pt idx="19">
                  <c:v>20.03906941480032</c:v>
                </c:pt>
                <c:pt idx="20">
                  <c:v>20.03906941480032</c:v>
                </c:pt>
                <c:pt idx="21">
                  <c:v>20.03906941480032</c:v>
                </c:pt>
                <c:pt idx="22">
                  <c:v>20.03906941480032</c:v>
                </c:pt>
                <c:pt idx="23">
                  <c:v>20.03906941480032</c:v>
                </c:pt>
                <c:pt idx="24">
                  <c:v>20.03906941480032</c:v>
                </c:pt>
                <c:pt idx="25">
                  <c:v>20.03906941480032</c:v>
                </c:pt>
                <c:pt idx="26">
                  <c:v>20.03906941480032</c:v>
                </c:pt>
                <c:pt idx="27">
                  <c:v>20.03906941480032</c:v>
                </c:pt>
                <c:pt idx="28">
                  <c:v>20.03906941480032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5-47D8-A2B8-FAEAE83FA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21.5"/>
          <c:min val="19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05400139728334"/>
          <c:y val="0.20761487055966318"/>
          <c:w val="0.14278353494381399"/>
          <c:h val="9.6167958873084158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</a:t>
            </a:r>
            <a:r>
              <a:rPr lang="nb-NO" sz="2800" baseline="0"/>
              <a:t> ALL SAU, antall i</a:t>
            </a:r>
            <a:r>
              <a:rPr lang="nb-NO" sz="2800"/>
              <a:t>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15500993766396E-2"/>
          <c:y val="0.16119113997367046"/>
          <c:w val="0.89716919579551468"/>
          <c:h val="0.74809155627278945"/>
        </c:manualLayout>
      </c:layout>
      <c:lineChart>
        <c:grouping val="standard"/>
        <c:varyColors val="0"/>
        <c:ser>
          <c:idx val="1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Uke!$E$63:$E$114</c:f>
              <c:numCache>
                <c:formatCode>0</c:formatCode>
                <c:ptCount val="52"/>
                <c:pt idx="0">
                  <c:v>64</c:v>
                </c:pt>
                <c:pt idx="1">
                  <c:v>4627</c:v>
                </c:pt>
                <c:pt idx="2">
                  <c:v>1241</c:v>
                </c:pt>
                <c:pt idx="3">
                  <c:v>2831</c:v>
                </c:pt>
                <c:pt idx="4">
                  <c:v>1048</c:v>
                </c:pt>
                <c:pt idx="5">
                  <c:v>2702</c:v>
                </c:pt>
                <c:pt idx="6">
                  <c:v>2053</c:v>
                </c:pt>
                <c:pt idx="7">
                  <c:v>6333</c:v>
                </c:pt>
                <c:pt idx="8">
                  <c:v>3552</c:v>
                </c:pt>
                <c:pt idx="9">
                  <c:v>18586</c:v>
                </c:pt>
                <c:pt idx="10">
                  <c:v>11845</c:v>
                </c:pt>
                <c:pt idx="11">
                  <c:v>7884</c:v>
                </c:pt>
                <c:pt idx="12">
                  <c:v>6107</c:v>
                </c:pt>
                <c:pt idx="13">
                  <c:v>8</c:v>
                </c:pt>
                <c:pt idx="14">
                  <c:v>1556</c:v>
                </c:pt>
                <c:pt idx="15">
                  <c:v>545</c:v>
                </c:pt>
                <c:pt idx="16">
                  <c:v>695</c:v>
                </c:pt>
                <c:pt idx="17">
                  <c:v>603</c:v>
                </c:pt>
                <c:pt idx="18">
                  <c:v>1086</c:v>
                </c:pt>
                <c:pt idx="19">
                  <c:v>84</c:v>
                </c:pt>
                <c:pt idx="20">
                  <c:v>1484</c:v>
                </c:pt>
                <c:pt idx="21">
                  <c:v>993</c:v>
                </c:pt>
                <c:pt idx="22">
                  <c:v>1204</c:v>
                </c:pt>
                <c:pt idx="23">
                  <c:v>1587</c:v>
                </c:pt>
                <c:pt idx="24">
                  <c:v>1574</c:v>
                </c:pt>
                <c:pt idx="25">
                  <c:v>1474</c:v>
                </c:pt>
                <c:pt idx="26">
                  <c:v>759</c:v>
                </c:pt>
                <c:pt idx="27">
                  <c:v>166</c:v>
                </c:pt>
                <c:pt idx="28">
                  <c:v>382</c:v>
                </c:pt>
                <c:pt idx="29">
                  <c:v>1965</c:v>
                </c:pt>
                <c:pt idx="30">
                  <c:v>2808</c:v>
                </c:pt>
                <c:pt idx="31">
                  <c:v>5303</c:v>
                </c:pt>
                <c:pt idx="32">
                  <c:v>19901</c:v>
                </c:pt>
                <c:pt idx="33">
                  <c:v>34238</c:v>
                </c:pt>
                <c:pt idx="34">
                  <c:v>53780</c:v>
                </c:pt>
                <c:pt idx="35">
                  <c:v>68268</c:v>
                </c:pt>
                <c:pt idx="36">
                  <c:v>88262</c:v>
                </c:pt>
                <c:pt idx="37">
                  <c:v>94557</c:v>
                </c:pt>
                <c:pt idx="38">
                  <c:v>98271</c:v>
                </c:pt>
                <c:pt idx="39">
                  <c:v>95243</c:v>
                </c:pt>
                <c:pt idx="40">
                  <c:v>95447</c:v>
                </c:pt>
                <c:pt idx="41">
                  <c:v>99943</c:v>
                </c:pt>
                <c:pt idx="42">
                  <c:v>92526</c:v>
                </c:pt>
                <c:pt idx="43">
                  <c:v>69643</c:v>
                </c:pt>
                <c:pt idx="44">
                  <c:v>43466</c:v>
                </c:pt>
                <c:pt idx="45">
                  <c:v>22916</c:v>
                </c:pt>
                <c:pt idx="46">
                  <c:v>15680</c:v>
                </c:pt>
                <c:pt idx="47">
                  <c:v>15137</c:v>
                </c:pt>
                <c:pt idx="48">
                  <c:v>7699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A-4285-8A8C-14FEDECA9261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1D-4E2A-B110-CAE01F3B349C}"/>
                </c:ext>
              </c:extLst>
            </c:dLbl>
            <c:dLbl>
              <c:idx val="1"/>
              <c:layout>
                <c:manualLayout>
                  <c:x val="-2.2199453313116332E-2"/>
                  <c:y val="-7.9824587041326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27-4DED-B944-E1253629C8D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27-4DED-B944-E1253629C8D4}"/>
                </c:ext>
              </c:extLst>
            </c:dLbl>
            <c:dLbl>
              <c:idx val="3"/>
              <c:layout>
                <c:manualLayout>
                  <c:x val="-1.8647540783017735E-2"/>
                  <c:y val="-5.7872825604961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27-4DED-B944-E1253629C8D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D-4E2A-B110-CAE01F3B34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27-4DED-B944-E1253629C8D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1D-4E2A-B110-CAE01F3B349C}"/>
                </c:ext>
              </c:extLst>
            </c:dLbl>
            <c:dLbl>
              <c:idx val="7"/>
              <c:layout>
                <c:manualLayout>
                  <c:x val="-2.5751365843214944E-2"/>
                  <c:y val="-0.11574565120992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27-4DED-B944-E1253629C8D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D-4E2A-B110-CAE01F3B349C}"/>
                </c:ext>
              </c:extLst>
            </c:dLbl>
            <c:dLbl>
              <c:idx val="9"/>
              <c:layout>
                <c:manualLayout>
                  <c:x val="-3.1967212770887515E-2"/>
                  <c:y val="-4.9890366900829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27-4DED-B944-E1253629C8D4}"/>
                </c:ext>
              </c:extLst>
            </c:dLbl>
            <c:dLbl>
              <c:idx val="10"/>
              <c:layout>
                <c:manualLayout>
                  <c:x val="-8.8797813252464997E-3"/>
                  <c:y val="-4.989036690082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D-4E2A-B110-CAE01F3B34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27-4DED-B944-E1253629C8D4}"/>
                </c:ext>
              </c:extLst>
            </c:dLbl>
            <c:dLbl>
              <c:idx val="14"/>
              <c:layout>
                <c:manualLayout>
                  <c:x val="-1.8647540783017717E-2"/>
                  <c:y val="-6.585528430909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1D-4E2A-B110-CAE01F3B349C}"/>
                </c:ext>
              </c:extLst>
            </c:dLbl>
            <c:dLbl>
              <c:idx val="15"/>
              <c:layout>
                <c:manualLayout>
                  <c:x val="-1.243169385534521E-2"/>
                  <c:y val="-5.5877210928928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27-4DED-B944-E1253629C8D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27-4DED-B944-E1253629C8D4}"/>
                </c:ext>
              </c:extLst>
            </c:dLbl>
            <c:dLbl>
              <c:idx val="17"/>
              <c:layout>
                <c:manualLayout>
                  <c:x val="-1.4207650120394518E-2"/>
                  <c:y val="-8.3815816393393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27-4DED-B944-E1253629C8D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27-4DED-B944-E1253629C8D4}"/>
                </c:ext>
              </c:extLst>
            </c:dLbl>
            <c:dLbl>
              <c:idx val="19"/>
              <c:layout>
                <c:manualLayout>
                  <c:x val="-1.5095628252919172E-2"/>
                  <c:y val="-7.3837743013227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27-4DED-B944-E1253629C8D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27-4DED-B944-E1253629C8D4}"/>
                </c:ext>
              </c:extLst>
            </c:dLbl>
            <c:dLbl>
              <c:idx val="21"/>
              <c:layout>
                <c:manualLayout>
                  <c:x val="-3.551912530098613E-2"/>
                  <c:y val="-8.980266042149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27-4DED-B944-E1253629C8D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4A-4704-B2D4-908A10E231DD}"/>
                </c:ext>
              </c:extLst>
            </c:dLbl>
            <c:dLbl>
              <c:idx val="23"/>
              <c:layout>
                <c:manualLayout>
                  <c:x val="-3.0191256505838211E-2"/>
                  <c:y val="-0.12771933926612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27-4DED-B944-E1253629C8D4}"/>
                </c:ext>
              </c:extLst>
            </c:dLbl>
            <c:dLbl>
              <c:idx val="24"/>
              <c:layout>
                <c:manualLayout>
                  <c:x val="-2.3975409578165702E-2"/>
                  <c:y val="-8.5811431069426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27-4DED-B944-E1253629C8D4}"/>
                </c:ext>
              </c:extLst>
            </c:dLbl>
            <c:dLbl>
              <c:idx val="25"/>
              <c:layout>
                <c:manualLayout>
                  <c:x val="-2.66393439757396E-2"/>
                  <c:y val="-0.1297149539421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81-40B8-8CFE-0B453987810F}"/>
                </c:ext>
              </c:extLst>
            </c:dLbl>
            <c:dLbl>
              <c:idx val="26"/>
              <c:layout>
                <c:manualLayout>
                  <c:x val="-1.5095628252919106E-2"/>
                  <c:y val="-6.38596696330616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9B-4853-B277-DB6A625CB92D}"/>
                </c:ext>
              </c:extLst>
            </c:dLbl>
            <c:dLbl>
              <c:idx val="27"/>
              <c:layout>
                <c:manualLayout>
                  <c:x val="-1.7759562650493065E-2"/>
                  <c:y val="-4.1907908196696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9B-4853-B277-DB6A625CB92D}"/>
                </c:ext>
              </c:extLst>
            </c:dLbl>
            <c:dLbl>
              <c:idx val="28"/>
              <c:layout>
                <c:manualLayout>
                  <c:x val="-1.0655737590295904E-2"/>
                  <c:y val="-8.581143106942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9B-4853-B277-DB6A625CB92D}"/>
                </c:ext>
              </c:extLst>
            </c:dLbl>
            <c:dLbl>
              <c:idx val="30"/>
              <c:layout>
                <c:manualLayout>
                  <c:x val="-2.66393439757396E-2"/>
                  <c:y val="-0.11774126588595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BE-4E8C-B55E-7EE2EA60FD50}"/>
                </c:ext>
              </c:extLst>
            </c:dLbl>
            <c:dLbl>
              <c:idx val="34"/>
              <c:layout>
                <c:manualLayout>
                  <c:x val="-7.3702184999546227E-2"/>
                  <c:y val="-4.390352287272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1D-4E2A-B110-CAE01F3B349C}"/>
                </c:ext>
              </c:extLst>
            </c:dLbl>
            <c:dLbl>
              <c:idx val="35"/>
              <c:layout>
                <c:manualLayout>
                  <c:x val="-5.4166666084003848E-2"/>
                  <c:y val="-3.392544949256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1D-4E2A-B110-CAE01F3B349C}"/>
                </c:ext>
              </c:extLst>
            </c:dLbl>
            <c:dLbl>
              <c:idx val="36"/>
              <c:layout>
                <c:manualLayout>
                  <c:x val="-6.127049114420121E-2"/>
                  <c:y val="-3.3925449492563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E4-4214-9114-D1B1D8024131}"/>
                </c:ext>
              </c:extLst>
            </c:dLbl>
            <c:dLbl>
              <c:idx val="37"/>
              <c:layout>
                <c:manualLayout>
                  <c:x val="-4.795081915633128E-2"/>
                  <c:y val="-4.9890366900829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E4-4214-9114-D1B1D8024131}"/>
                </c:ext>
              </c:extLst>
            </c:dLbl>
            <c:dLbl>
              <c:idx val="38"/>
              <c:layout>
                <c:manualLayout>
                  <c:x val="-4.9726775421380584E-2"/>
                  <c:y val="-0.125723724590089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E4-4214-9114-D1B1D8024131}"/>
                </c:ext>
              </c:extLst>
            </c:dLbl>
            <c:dLbl>
              <c:idx val="39"/>
              <c:layout>
                <c:manualLayout>
                  <c:x val="-2.2199453313116332E-2"/>
                  <c:y val="-0.145679871350421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A7-4285-BEF3-EA28E84ED170}"/>
                </c:ext>
              </c:extLst>
            </c:dLbl>
            <c:dLbl>
              <c:idx val="40"/>
              <c:layout>
                <c:manualLayout>
                  <c:x val="1.1543715722820362E-2"/>
                  <c:y val="-0.137697412646288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37-440E-AB1C-1B63E0AC3D89}"/>
                </c:ext>
              </c:extLst>
            </c:dLbl>
            <c:dLbl>
              <c:idx val="41"/>
              <c:layout>
                <c:manualLayout>
                  <c:x val="0"/>
                  <c:y val="-4.5899137548762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7-440E-AB1C-1B63E0AC3D89}"/>
                </c:ext>
              </c:extLst>
            </c:dLbl>
            <c:dLbl>
              <c:idx val="45"/>
              <c:layout>
                <c:manualLayout>
                  <c:x val="-7.5478141264595525E-2"/>
                  <c:y val="-1.1973688056199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B7-4D18-9F60-80B62F14202E}"/>
                </c:ext>
              </c:extLst>
            </c:dLbl>
            <c:dLbl>
              <c:idx val="46"/>
              <c:layout>
                <c:manualLayout>
                  <c:x val="-5.3278687951479201E-3"/>
                  <c:y val="-5.5877210928928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B7-4D18-9F60-80B62F1420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Uke!$E$10:$E$61</c:f>
              <c:numCache>
                <c:formatCode>#,##0</c:formatCode>
                <c:ptCount val="52"/>
                <c:pt idx="0">
                  <c:v>46</c:v>
                </c:pt>
                <c:pt idx="1">
                  <c:v>3540</c:v>
                </c:pt>
                <c:pt idx="2">
                  <c:v>1419</c:v>
                </c:pt>
                <c:pt idx="3">
                  <c:v>3508</c:v>
                </c:pt>
                <c:pt idx="4">
                  <c:v>601</c:v>
                </c:pt>
                <c:pt idx="5">
                  <c:v>3409</c:v>
                </c:pt>
                <c:pt idx="6">
                  <c:v>1203</c:v>
                </c:pt>
                <c:pt idx="7">
                  <c:v>3628</c:v>
                </c:pt>
                <c:pt idx="8">
                  <c:v>2114</c:v>
                </c:pt>
                <c:pt idx="9">
                  <c:v>19322</c:v>
                </c:pt>
                <c:pt idx="10">
                  <c:v>12427</c:v>
                </c:pt>
                <c:pt idx="11">
                  <c:v>9511</c:v>
                </c:pt>
                <c:pt idx="12">
                  <c:v>0</c:v>
                </c:pt>
                <c:pt idx="13">
                  <c:v>1439</c:v>
                </c:pt>
                <c:pt idx="14">
                  <c:v>4663</c:v>
                </c:pt>
                <c:pt idx="15">
                  <c:v>180</c:v>
                </c:pt>
                <c:pt idx="16">
                  <c:v>450</c:v>
                </c:pt>
                <c:pt idx="17">
                  <c:v>472</c:v>
                </c:pt>
                <c:pt idx="18">
                  <c:v>421</c:v>
                </c:pt>
                <c:pt idx="19">
                  <c:v>729</c:v>
                </c:pt>
                <c:pt idx="20">
                  <c:v>392</c:v>
                </c:pt>
                <c:pt idx="21">
                  <c:v>1596</c:v>
                </c:pt>
                <c:pt idx="22">
                  <c:v>369</c:v>
                </c:pt>
                <c:pt idx="23">
                  <c:v>1241</c:v>
                </c:pt>
                <c:pt idx="24">
                  <c:v>992</c:v>
                </c:pt>
                <c:pt idx="25">
                  <c:v>1251</c:v>
                </c:pt>
                <c:pt idx="26">
                  <c:v>563</c:v>
                </c:pt>
                <c:pt idx="27">
                  <c:v>141</c:v>
                </c:pt>
                <c:pt idx="28">
                  <c:v>669</c:v>
                </c:pt>
                <c:pt idx="29">
                  <c:v>124</c:v>
                </c:pt>
                <c:pt idx="30">
                  <c:v>3230</c:v>
                </c:pt>
                <c:pt idx="31">
                  <c:v>5598</c:v>
                </c:pt>
                <c:pt idx="32">
                  <c:v>12586</c:v>
                </c:pt>
                <c:pt idx="33">
                  <c:v>32459</c:v>
                </c:pt>
                <c:pt idx="34">
                  <c:v>49035</c:v>
                </c:pt>
                <c:pt idx="35">
                  <c:v>71263</c:v>
                </c:pt>
                <c:pt idx="36">
                  <c:v>87111</c:v>
                </c:pt>
                <c:pt idx="37">
                  <c:v>96554</c:v>
                </c:pt>
                <c:pt idx="38">
                  <c:v>92124</c:v>
                </c:pt>
                <c:pt idx="39">
                  <c:v>93959</c:v>
                </c:pt>
                <c:pt idx="40">
                  <c:v>92066</c:v>
                </c:pt>
                <c:pt idx="41">
                  <c:v>99127</c:v>
                </c:pt>
                <c:pt idx="42">
                  <c:v>84435</c:v>
                </c:pt>
                <c:pt idx="43">
                  <c:v>67801</c:v>
                </c:pt>
                <c:pt idx="44">
                  <c:v>38981</c:v>
                </c:pt>
                <c:pt idx="45">
                  <c:v>20580</c:v>
                </c:pt>
                <c:pt idx="46">
                  <c:v>17969</c:v>
                </c:pt>
                <c:pt idx="47">
                  <c:v>16001</c:v>
                </c:pt>
                <c:pt idx="48">
                  <c:v>11061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A-4285-8A8C-14FEDECA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3904"/>
        <c:axId val="374942728"/>
      </c:lineChart>
      <c:catAx>
        <c:axId val="37494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2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2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3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353035752282761"/>
          <c:y val="0.21329583397173923"/>
          <c:w val="8.6359752956449931E-2"/>
          <c:h val="0.113765801132647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E-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mnd'!$H$420:$H$431</c:f>
              <c:numCache>
                <c:formatCode>#,##0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10</c:v>
                </c:pt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5</c:v>
                </c:pt>
                <c:pt idx="7">
                  <c:v>24</c:v>
                </c:pt>
                <c:pt idx="8">
                  <c:v>43</c:v>
                </c:pt>
                <c:pt idx="9">
                  <c:v>52</c:v>
                </c:pt>
                <c:pt idx="10">
                  <c:v>23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3-421D-86B1-700B40C61362}"/>
            </c:ext>
          </c:extLst>
        </c:ser>
        <c:ser>
          <c:idx val="0"/>
          <c:order val="1"/>
          <c:tx>
            <c:strRef>
              <c:f>'Klasse per mnd'!$B$193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mnd'!$H$193:$H$204</c:f>
              <c:numCache>
                <c:formatCode>#,##0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23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33</c:v>
                </c:pt>
                <c:pt idx="8">
                  <c:v>42</c:v>
                </c:pt>
                <c:pt idx="9">
                  <c:v>80</c:v>
                </c:pt>
                <c:pt idx="10">
                  <c:v>16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23-421D-86B1-700B40C61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8882154251362394E-2"/>
          <c:h val="0.1400289852078087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E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mnd'!$H$435:$H$446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3</c:v>
                </c:pt>
                <c:pt idx="8">
                  <c:v>8</c:v>
                </c:pt>
                <c:pt idx="9">
                  <c:v>16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B-4C5F-AD14-06068AF63E1B}"/>
            </c:ext>
          </c:extLst>
        </c:ser>
        <c:ser>
          <c:idx val="0"/>
          <c:order val="1"/>
          <c:tx>
            <c:strRef>
              <c:f>'Klasse per mnd'!$B$208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mnd'!$H$208:$H$219</c:f>
              <c:numCache>
                <c:formatCode>#,##0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8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B-4C5F-AD14-06068AF63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E+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2907761789153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mnd'!$B$450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mnd'!$H$450:$H$461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C-4B2A-A1B9-8DCB7A7F50EC}"/>
            </c:ext>
          </c:extLst>
        </c:ser>
        <c:ser>
          <c:idx val="0"/>
          <c:order val="1"/>
          <c:tx>
            <c:strRef>
              <c:f>'Klasse per mnd'!$B$223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mnd'!$H$223:$H$234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C-4B2A-A1B9-8DCB7A7F5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mnd'!$I$240:$I$251</c:f>
              <c:numCache>
                <c:formatCode>0.00</c:formatCode>
                <c:ptCount val="12"/>
                <c:pt idx="0">
                  <c:v>0.27325515199817835</c:v>
                </c:pt>
                <c:pt idx="1">
                  <c:v>6.1728395061728399E-2</c:v>
                </c:pt>
                <c:pt idx="2">
                  <c:v>0.12094207511139402</c:v>
                </c:pt>
                <c:pt idx="3">
                  <c:v>3.5663338088445073E-2</c:v>
                </c:pt>
                <c:pt idx="4">
                  <c:v>0.2463054187192118</c:v>
                </c:pt>
                <c:pt idx="5">
                  <c:v>4.9759495770442877E-2</c:v>
                </c:pt>
                <c:pt idx="6">
                  <c:v>0.12787723785166238</c:v>
                </c:pt>
                <c:pt idx="7">
                  <c:v>8.4058783176649027E-2</c:v>
                </c:pt>
                <c:pt idx="8">
                  <c:v>5.5086657679329208E-2</c:v>
                </c:pt>
                <c:pt idx="9">
                  <c:v>0.12952169488389303</c:v>
                </c:pt>
                <c:pt idx="10">
                  <c:v>0.20985980499624995</c:v>
                </c:pt>
                <c:pt idx="11">
                  <c:v>0.21697203471552559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9-4058-8909-058F11E45B10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mnd'!$I$13:$I$24</c:f>
              <c:numCache>
                <c:formatCode>0.0</c:formatCode>
                <c:ptCount val="12"/>
                <c:pt idx="0">
                  <c:v>0.10334137099552188</c:v>
                </c:pt>
                <c:pt idx="1">
                  <c:v>5.5917986952469717E-2</c:v>
                </c:pt>
                <c:pt idx="2">
                  <c:v>0.10898786601758338</c:v>
                </c:pt>
                <c:pt idx="3">
                  <c:v>9.8314606741573052E-2</c:v>
                </c:pt>
                <c:pt idx="4">
                  <c:v>0.58969584109248918</c:v>
                </c:pt>
                <c:pt idx="5">
                  <c:v>5.1907604464053993E-2</c:v>
                </c:pt>
                <c:pt idx="6">
                  <c:v>0</c:v>
                </c:pt>
                <c:pt idx="7">
                  <c:v>3.3673368327225901E-2</c:v>
                </c:pt>
                <c:pt idx="8">
                  <c:v>2.1539560538434484E-2</c:v>
                </c:pt>
                <c:pt idx="9">
                  <c:v>6.4032109281466493E-2</c:v>
                </c:pt>
                <c:pt idx="10">
                  <c:v>9.7494111741766115E-2</c:v>
                </c:pt>
                <c:pt idx="11">
                  <c:v>0.25314166892686008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9-4058-8909-058F11E45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894604779471208"/>
          <c:y val="0.29659572423090147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mnd'!$I$255:$I$266</c:f>
              <c:numCache>
                <c:formatCode>0.00</c:formatCode>
                <c:ptCount val="12"/>
                <c:pt idx="0">
                  <c:v>0.71729477399521813</c:v>
                </c:pt>
                <c:pt idx="1">
                  <c:v>0.36265432098765432</c:v>
                </c:pt>
                <c:pt idx="2">
                  <c:v>0.75323573095692786</c:v>
                </c:pt>
                <c:pt idx="3">
                  <c:v>0.6062767475035663</c:v>
                </c:pt>
                <c:pt idx="4">
                  <c:v>0.86206896551724133</c:v>
                </c:pt>
                <c:pt idx="5">
                  <c:v>0.46442196052413343</c:v>
                </c:pt>
                <c:pt idx="6">
                  <c:v>0.86956521739130432</c:v>
                </c:pt>
                <c:pt idx="7">
                  <c:v>0.3149788886849148</c:v>
                </c:pt>
                <c:pt idx="8">
                  <c:v>0.21896254384095187</c:v>
                </c:pt>
                <c:pt idx="9">
                  <c:v>0.43896168397680302</c:v>
                </c:pt>
                <c:pt idx="10">
                  <c:v>0.62381007327063986</c:v>
                </c:pt>
                <c:pt idx="11">
                  <c:v>0.55448408871745403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5-4AC6-8C3B-63B3134F960F}"/>
            </c:ext>
          </c:extLst>
        </c:ser>
        <c:ser>
          <c:idx val="0"/>
          <c:order val="1"/>
          <c:tx>
            <c:strRef>
              <c:f>'Klasse per mnd'!$B$28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mnd'!$I$28:$I$39</c:f>
              <c:numCache>
                <c:formatCode>0.0</c:formatCode>
                <c:ptCount val="12"/>
                <c:pt idx="0">
                  <c:v>0.31002411298656563</c:v>
                </c:pt>
                <c:pt idx="1">
                  <c:v>0.21435228331780057</c:v>
                </c:pt>
                <c:pt idx="2">
                  <c:v>0.42626365375765929</c:v>
                </c:pt>
                <c:pt idx="3">
                  <c:v>1.039325842696629</c:v>
                </c:pt>
                <c:pt idx="4">
                  <c:v>1.3035381750465549</c:v>
                </c:pt>
                <c:pt idx="5">
                  <c:v>0.25953802232026996</c:v>
                </c:pt>
                <c:pt idx="6">
                  <c:v>0.14556040756914118</c:v>
                </c:pt>
                <c:pt idx="7">
                  <c:v>0.16539566207784487</c:v>
                </c:pt>
                <c:pt idx="8">
                  <c:v>0.11669534063860704</c:v>
                </c:pt>
                <c:pt idx="9">
                  <c:v>0.27918980981727543</c:v>
                </c:pt>
                <c:pt idx="10">
                  <c:v>0.4507896057762848</c:v>
                </c:pt>
                <c:pt idx="11">
                  <c:v>0.85887351957327551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5-4AC6-8C3B-63B3134F9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05196702368498"/>
          <c:y val="0.17363564947279664"/>
          <c:w val="8.2913358072045723E-2"/>
          <c:h val="0.1480332836641976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P+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mnd'!$I$270:$I$281</c:f>
              <c:numCache>
                <c:formatCode>0.00</c:formatCode>
                <c:ptCount val="12"/>
                <c:pt idx="0">
                  <c:v>1.3093476033246043</c:v>
                </c:pt>
                <c:pt idx="1">
                  <c:v>0.91820987654321029</c:v>
                </c:pt>
                <c:pt idx="2">
                  <c:v>1.3494589433481861</c:v>
                </c:pt>
                <c:pt idx="3">
                  <c:v>2.3894436519258204</c:v>
                </c:pt>
                <c:pt idx="4">
                  <c:v>1.2807881773399017</c:v>
                </c:pt>
                <c:pt idx="5">
                  <c:v>1.243987394261072</c:v>
                </c:pt>
                <c:pt idx="6">
                  <c:v>0.69053708439897743</c:v>
                </c:pt>
                <c:pt idx="7">
                  <c:v>0.67247026541319221</c:v>
                </c:pt>
                <c:pt idx="8">
                  <c:v>0.50214671874524219</c:v>
                </c:pt>
                <c:pt idx="9">
                  <c:v>0.81486675333907899</c:v>
                </c:pt>
                <c:pt idx="10">
                  <c:v>1.2050712513702184</c:v>
                </c:pt>
                <c:pt idx="11">
                  <c:v>0.69913211186113766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0-4904-90D2-EB9197DDE06E}"/>
            </c:ext>
          </c:extLst>
        </c:ser>
        <c:ser>
          <c:idx val="0"/>
          <c:order val="1"/>
          <c:tx>
            <c:strRef>
              <c:f>'Klasse per mnd'!$B$43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mnd'!$I$43:$I$54</c:f>
              <c:numCache>
                <c:formatCode>0.0</c:formatCode>
                <c:ptCount val="12"/>
                <c:pt idx="0">
                  <c:v>0.76931909518888497</c:v>
                </c:pt>
                <c:pt idx="1">
                  <c:v>0.75489282385834111</c:v>
                </c:pt>
                <c:pt idx="2">
                  <c:v>0.75564920438857808</c:v>
                </c:pt>
                <c:pt idx="3">
                  <c:v>2.4157303370786516</c:v>
                </c:pt>
                <c:pt idx="4">
                  <c:v>1.3345747982619491</c:v>
                </c:pt>
                <c:pt idx="5">
                  <c:v>0.9343368803529718</c:v>
                </c:pt>
                <c:pt idx="6">
                  <c:v>0.20378457059679764</c:v>
                </c:pt>
                <c:pt idx="7">
                  <c:v>0.40110924036842638</c:v>
                </c:pt>
                <c:pt idx="8">
                  <c:v>0.46132830925355905</c:v>
                </c:pt>
                <c:pt idx="9">
                  <c:v>0.99507369825911163</c:v>
                </c:pt>
                <c:pt idx="10">
                  <c:v>1.3427159349781843</c:v>
                </c:pt>
                <c:pt idx="11">
                  <c:v>1.7087062652563061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0-4904-90D2-EB9197DDE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139547347157525"/>
          <c:y val="0.17363564947279664"/>
          <c:w val="8.8569897349218787E-2"/>
          <c:h val="0.14576912846618265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O-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814512110036879E-2"/>
          <c:y val="0.16937636077593468"/>
          <c:w val="0.89462263419604204"/>
          <c:h val="0.666896506921593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mnd'!$I$285:$I$296</c:f>
              <c:numCache>
                <c:formatCode>0.00</c:formatCode>
                <c:ptCount val="12"/>
                <c:pt idx="0">
                  <c:v>2.2543550039849705</c:v>
                </c:pt>
                <c:pt idx="1">
                  <c:v>1.8209876543209875</c:v>
                </c:pt>
                <c:pt idx="2">
                  <c:v>2.673456397199236</c:v>
                </c:pt>
                <c:pt idx="3">
                  <c:v>3.6019971469329528</c:v>
                </c:pt>
                <c:pt idx="4">
                  <c:v>2.4876847290640396</c:v>
                </c:pt>
                <c:pt idx="5">
                  <c:v>1.9737933322275665</c:v>
                </c:pt>
                <c:pt idx="6">
                  <c:v>0.69053708439897743</c:v>
                </c:pt>
                <c:pt idx="7">
                  <c:v>1.2067749446854557</c:v>
                </c:pt>
                <c:pt idx="8">
                  <c:v>1.0812486678163815</c:v>
                </c:pt>
                <c:pt idx="9">
                  <c:v>1.9781273889692312</c:v>
                </c:pt>
                <c:pt idx="10">
                  <c:v>2.4324987018981128</c:v>
                </c:pt>
                <c:pt idx="11">
                  <c:v>1.1812921890067503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EC-414C-B0A4-9852848D34CB}"/>
            </c:ext>
          </c:extLst>
        </c:ser>
        <c:ser>
          <c:idx val="0"/>
          <c:order val="1"/>
          <c:tx>
            <c:strRef>
              <c:f>'Klasse per mnd'!$B$58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mnd'!$I$58:$I$69</c:f>
              <c:numCache>
                <c:formatCode>0.0</c:formatCode>
                <c:ptCount val="12"/>
                <c:pt idx="0">
                  <c:v>1.6304971868182347</c:v>
                </c:pt>
                <c:pt idx="1">
                  <c:v>1.4818266542404475</c:v>
                </c:pt>
                <c:pt idx="2">
                  <c:v>1.7195863304996486</c:v>
                </c:pt>
                <c:pt idx="3">
                  <c:v>4.3679775280898872</c:v>
                </c:pt>
                <c:pt idx="4">
                  <c:v>2.2967101179391687</c:v>
                </c:pt>
                <c:pt idx="5">
                  <c:v>1.1160134959771602</c:v>
                </c:pt>
                <c:pt idx="6">
                  <c:v>0.81513828238719055</c:v>
                </c:pt>
                <c:pt idx="7">
                  <c:v>1.0072298702584923</c:v>
                </c:pt>
                <c:pt idx="8">
                  <c:v>0.8978452259881613</c:v>
                </c:pt>
                <c:pt idx="9">
                  <c:v>1.8657631842358344</c:v>
                </c:pt>
                <c:pt idx="10">
                  <c:v>2.5309857523456505</c:v>
                </c:pt>
                <c:pt idx="11">
                  <c:v>3.1823524093662408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EC-414C-B0A4-9852848D3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371549249292781"/>
          <c:y val="0.17363564947279664"/>
          <c:w val="0.11624980969077371"/>
          <c:h val="0.1364942841532662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O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02335460000037E-2"/>
          <c:y val="0.16928033618583321"/>
          <c:w val="0.90541386999850604"/>
          <c:h val="0.6669926005592065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mnd'!$I$300:$I$311</c:f>
              <c:numCache>
                <c:formatCode>0.00</c:formatCode>
                <c:ptCount val="12"/>
                <c:pt idx="0">
                  <c:v>6.5011954912899919</c:v>
                </c:pt>
                <c:pt idx="1">
                  <c:v>6.1342592592592604</c:v>
                </c:pt>
                <c:pt idx="2">
                  <c:v>7.067685126246551</c:v>
                </c:pt>
                <c:pt idx="3">
                  <c:v>9.9144079885877314</c:v>
                </c:pt>
                <c:pt idx="4">
                  <c:v>5.7389162561576361</c:v>
                </c:pt>
                <c:pt idx="5">
                  <c:v>4.2627301376679396</c:v>
                </c:pt>
                <c:pt idx="6">
                  <c:v>1.9437340153452685</c:v>
                </c:pt>
                <c:pt idx="7">
                  <c:v>2.7739398448294192</c:v>
                </c:pt>
                <c:pt idx="8">
                  <c:v>3.1989015886549161</c:v>
                </c:pt>
                <c:pt idx="9">
                  <c:v>6.3102872362699696</c:v>
                </c:pt>
                <c:pt idx="10">
                  <c:v>6.9354699128829402</c:v>
                </c:pt>
                <c:pt idx="11">
                  <c:v>3.8934426229508201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A-4704-9397-41943F00A063}"/>
            </c:ext>
          </c:extLst>
        </c:ser>
        <c:ser>
          <c:idx val="0"/>
          <c:order val="1"/>
          <c:tx>
            <c:strRef>
              <c:f>'Klasse per mnd'!$B$73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mnd'!$I$73:$I$84</c:f>
              <c:numCache>
                <c:formatCode>0.0</c:formatCode>
                <c:ptCount val="12"/>
                <c:pt idx="0">
                  <c:v>5.396716040877255</c:v>
                </c:pt>
                <c:pt idx="1">
                  <c:v>4.7064305684995356</c:v>
                </c:pt>
                <c:pt idx="2">
                  <c:v>5.0182857419651743</c:v>
                </c:pt>
                <c:pt idx="3">
                  <c:v>10</c:v>
                </c:pt>
                <c:pt idx="4">
                  <c:v>4.4382371198013653</c:v>
                </c:pt>
                <c:pt idx="5">
                  <c:v>3.0106410589151307</c:v>
                </c:pt>
                <c:pt idx="6">
                  <c:v>2.0378457059679778</c:v>
                </c:pt>
                <c:pt idx="7">
                  <c:v>2.5413489155194608</c:v>
                </c:pt>
                <c:pt idx="8">
                  <c:v>2.9143843366496993</c:v>
                </c:pt>
                <c:pt idx="9">
                  <c:v>5.7027830660830974</c:v>
                </c:pt>
                <c:pt idx="10">
                  <c:v>7.1305841924398683</c:v>
                </c:pt>
                <c:pt idx="11">
                  <c:v>7.8021878672814386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A-4704-9397-41943F00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4549735525058"/>
          <c:y val="0.36734746153302272"/>
          <c:w val="8.616735842651102E-2"/>
          <c:h val="0.1188966059793054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O+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41473539211859E-2"/>
          <c:y val="0.1760120619980009"/>
          <c:w val="0.89939567394501219"/>
          <c:h val="0.66026080569952739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mnd'!$I$315:$I$326</c:f>
              <c:numCache>
                <c:formatCode>0.00</c:formatCode>
                <c:ptCount val="12"/>
                <c:pt idx="0">
                  <c:v>16.805191847887965</c:v>
                </c:pt>
                <c:pt idx="1">
                  <c:v>14.629629629629628</c:v>
                </c:pt>
                <c:pt idx="2">
                  <c:v>15.639719923615527</c:v>
                </c:pt>
                <c:pt idx="3">
                  <c:v>17.047075606276749</c:v>
                </c:pt>
                <c:pt idx="4">
                  <c:v>12.684729064039409</c:v>
                </c:pt>
                <c:pt idx="5">
                  <c:v>8.8406037485486824</c:v>
                </c:pt>
                <c:pt idx="6">
                  <c:v>3.0434782608695654</c:v>
                </c:pt>
                <c:pt idx="7">
                  <c:v>7.575918607909256</c:v>
                </c:pt>
                <c:pt idx="8">
                  <c:v>9.378572674249618</c:v>
                </c:pt>
                <c:pt idx="9">
                  <c:v>14.7954190221599</c:v>
                </c:pt>
                <c:pt idx="10">
                  <c:v>15.38683436219927</c:v>
                </c:pt>
                <c:pt idx="11">
                  <c:v>12.680810028929605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A3-452A-9FEE-5140C7C4A065}"/>
            </c:ext>
          </c:extLst>
        </c:ser>
        <c:ser>
          <c:idx val="0"/>
          <c:order val="1"/>
          <c:tx>
            <c:strRef>
              <c:f>'Klasse per mnd'!$B$88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mnd'!$I$88:$I$99</c:f>
              <c:numCache>
                <c:formatCode>0.0</c:formatCode>
                <c:ptCount val="12"/>
                <c:pt idx="0">
                  <c:v>14.444827190262943</c:v>
                </c:pt>
                <c:pt idx="1">
                  <c:v>15.442684063373722</c:v>
                </c:pt>
                <c:pt idx="2">
                  <c:v>14.321005594710453</c:v>
                </c:pt>
                <c:pt idx="3">
                  <c:v>19.662921348314612</c:v>
                </c:pt>
                <c:pt idx="4">
                  <c:v>9.6523898199875831</c:v>
                </c:pt>
                <c:pt idx="5">
                  <c:v>6.0731897222943152</c:v>
                </c:pt>
                <c:pt idx="6">
                  <c:v>3.3478893740902476</c:v>
                </c:pt>
                <c:pt idx="7">
                  <c:v>5.6056254332970195</c:v>
                </c:pt>
                <c:pt idx="8">
                  <c:v>7.2201152230162498</c:v>
                </c:pt>
                <c:pt idx="9">
                  <c:v>12.41658652430767</c:v>
                </c:pt>
                <c:pt idx="10">
                  <c:v>14.713888567126149</c:v>
                </c:pt>
                <c:pt idx="11">
                  <c:v>13.949914112648043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A3-452A-9FEE-5140C7C4A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665438483967662"/>
          <c:y val="0.35607490829080735"/>
          <c:w val="0.10805851608237012"/>
          <c:h val="0.13016910968749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R-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20458353722733E-2"/>
          <c:y val="0.16718190264949473"/>
          <c:w val="0.89711675341429775"/>
          <c:h val="0.66909082634448447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mnd'!$B$330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mnd'!$I$330:$I$341</c:f>
              <c:numCache>
                <c:formatCode>0.00</c:formatCode>
                <c:ptCount val="12"/>
                <c:pt idx="0">
                  <c:v>19.74268473186838</c:v>
                </c:pt>
                <c:pt idx="1">
                  <c:v>20.331790123456788</c:v>
                </c:pt>
                <c:pt idx="2">
                  <c:v>18.811797156800345</c:v>
                </c:pt>
                <c:pt idx="3">
                  <c:v>20.613409415121257</c:v>
                </c:pt>
                <c:pt idx="4">
                  <c:v>14.433497536945818</c:v>
                </c:pt>
                <c:pt idx="5">
                  <c:v>10.383148117432413</c:v>
                </c:pt>
                <c:pt idx="6">
                  <c:v>6.1125319693094635</c:v>
                </c:pt>
                <c:pt idx="7">
                  <c:v>12.181760210243578</c:v>
                </c:pt>
                <c:pt idx="8">
                  <c:v>14.041284543348221</c:v>
                </c:pt>
                <c:pt idx="9">
                  <c:v>17.352011725121852</c:v>
                </c:pt>
                <c:pt idx="10">
                  <c:v>18.85709340564242</c:v>
                </c:pt>
                <c:pt idx="11">
                  <c:v>18.852459016393436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A9-40D7-85E1-A569E8630791}"/>
            </c:ext>
          </c:extLst>
        </c:ser>
        <c:ser>
          <c:idx val="0"/>
          <c:order val="1"/>
          <c:tx>
            <c:strRef>
              <c:f>'Klasse per mnd'!$B$103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mnd'!$I$103:$I$114</c:f>
              <c:numCache>
                <c:formatCode>0.0</c:formatCode>
                <c:ptCount val="12"/>
                <c:pt idx="0">
                  <c:v>18.566999655528765</c:v>
                </c:pt>
                <c:pt idx="1">
                  <c:v>19.384902143522833</c:v>
                </c:pt>
                <c:pt idx="2">
                  <c:v>17.956356414541403</c:v>
                </c:pt>
                <c:pt idx="3">
                  <c:v>18.876404494382022</c:v>
                </c:pt>
                <c:pt idx="4">
                  <c:v>11.855990068280571</c:v>
                </c:pt>
                <c:pt idx="5">
                  <c:v>9.6029068258499866</c:v>
                </c:pt>
                <c:pt idx="6">
                  <c:v>7.9475982532751104</c:v>
                </c:pt>
                <c:pt idx="7">
                  <c:v>12.402693869466171</c:v>
                </c:pt>
                <c:pt idx="8">
                  <c:v>15.122680066636313</c:v>
                </c:pt>
                <c:pt idx="9">
                  <c:v>19.880865930011186</c:v>
                </c:pt>
                <c:pt idx="10">
                  <c:v>22.304915247692964</c:v>
                </c:pt>
                <c:pt idx="11">
                  <c:v>21.553204954344096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A9-40D7-85E1-A569E8630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82848339609721"/>
          <c:y val="0.35617383904363542"/>
          <c:w val="0.10588428620335502"/>
          <c:h val="0.130070260055139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andel% for fettgruppe 3 eller høyere, per uke</a:t>
            </a:r>
          </a:p>
        </c:rich>
      </c:tx>
      <c:layout>
        <c:manualLayout>
          <c:xMode val="edge"/>
          <c:yMode val="edge"/>
          <c:x val="0.18762088332708413"/>
          <c:y val="2.7734950208905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79612576141504E-2"/>
          <c:y val="0.1439333275112126"/>
          <c:w val="0.9097807507306046"/>
          <c:h val="0.73113838616950322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Uke!$Z$63:$Z$114</c:f>
              <c:numCache>
                <c:formatCode>0.00</c:formatCode>
                <c:ptCount val="52"/>
                <c:pt idx="0">
                  <c:v>0</c:v>
                </c:pt>
                <c:pt idx="1">
                  <c:v>5.4462934947049924</c:v>
                </c:pt>
                <c:pt idx="2">
                  <c:v>7.6551168412570529</c:v>
                </c:pt>
                <c:pt idx="3">
                  <c:v>8.1949841045566902</c:v>
                </c:pt>
                <c:pt idx="4">
                  <c:v>10.68702290076336</c:v>
                </c:pt>
                <c:pt idx="5">
                  <c:v>6.9948186528497436</c:v>
                </c:pt>
                <c:pt idx="6">
                  <c:v>5.5041402825133972</c:v>
                </c:pt>
                <c:pt idx="7">
                  <c:v>6.0792673298594675</c:v>
                </c:pt>
                <c:pt idx="8">
                  <c:v>12.443693693693696</c:v>
                </c:pt>
                <c:pt idx="9">
                  <c:v>13.676961153556444</c:v>
                </c:pt>
                <c:pt idx="10">
                  <c:v>12.520050654284512</c:v>
                </c:pt>
                <c:pt idx="11">
                  <c:v>9.576357179096906</c:v>
                </c:pt>
                <c:pt idx="12">
                  <c:v>8.8914360569837889</c:v>
                </c:pt>
                <c:pt idx="13">
                  <c:v>12.5</c:v>
                </c:pt>
                <c:pt idx="14">
                  <c:v>7.6478149100257058</c:v>
                </c:pt>
                <c:pt idx="15">
                  <c:v>13.211009174311929</c:v>
                </c:pt>
                <c:pt idx="16">
                  <c:v>17.553956834532379</c:v>
                </c:pt>
                <c:pt idx="17">
                  <c:v>23.051409618573796</c:v>
                </c:pt>
                <c:pt idx="18">
                  <c:v>16.666666666666671</c:v>
                </c:pt>
                <c:pt idx="19">
                  <c:v>3.5714285714285721</c:v>
                </c:pt>
                <c:pt idx="20">
                  <c:v>15.498652291105126</c:v>
                </c:pt>
                <c:pt idx="21">
                  <c:v>15.206445115810675</c:v>
                </c:pt>
                <c:pt idx="22">
                  <c:v>20.099667774086377</c:v>
                </c:pt>
                <c:pt idx="23">
                  <c:v>11.720226843100191</c:v>
                </c:pt>
                <c:pt idx="24">
                  <c:v>15.501905972045744</c:v>
                </c:pt>
                <c:pt idx="25">
                  <c:v>11.397557666214379</c:v>
                </c:pt>
                <c:pt idx="26">
                  <c:v>11.330698287220022</c:v>
                </c:pt>
                <c:pt idx="27">
                  <c:v>11.445783132530122</c:v>
                </c:pt>
                <c:pt idx="28">
                  <c:v>8.9005235602094235</c:v>
                </c:pt>
                <c:pt idx="29">
                  <c:v>11.246819338422393</c:v>
                </c:pt>
                <c:pt idx="30">
                  <c:v>5.4843304843304841</c:v>
                </c:pt>
                <c:pt idx="31">
                  <c:v>6.3926079577597585</c:v>
                </c:pt>
                <c:pt idx="32">
                  <c:v>7.3714888699060319</c:v>
                </c:pt>
                <c:pt idx="33">
                  <c:v>6.0371517027863781</c:v>
                </c:pt>
                <c:pt idx="34">
                  <c:v>5.3979174414280404</c:v>
                </c:pt>
                <c:pt idx="35">
                  <c:v>3.9344934669244735</c:v>
                </c:pt>
                <c:pt idx="36">
                  <c:v>3.5111372957784792</c:v>
                </c:pt>
                <c:pt idx="37">
                  <c:v>3.1240415833835673</c:v>
                </c:pt>
                <c:pt idx="38">
                  <c:v>3.2573190463107125</c:v>
                </c:pt>
                <c:pt idx="39">
                  <c:v>3.5551169114790593</c:v>
                </c:pt>
                <c:pt idx="40">
                  <c:v>4.5700755393045354</c:v>
                </c:pt>
                <c:pt idx="41">
                  <c:v>5.6752348838838147</c:v>
                </c:pt>
                <c:pt idx="42">
                  <c:v>6.686769124354238</c:v>
                </c:pt>
                <c:pt idx="43">
                  <c:v>6.0666542222477489</c:v>
                </c:pt>
                <c:pt idx="44">
                  <c:v>6.3635945336584943</c:v>
                </c:pt>
                <c:pt idx="45">
                  <c:v>6.3754581951474956</c:v>
                </c:pt>
                <c:pt idx="46">
                  <c:v>6.5369897959183678</c:v>
                </c:pt>
                <c:pt idx="47">
                  <c:v>6.7120301248596146</c:v>
                </c:pt>
                <c:pt idx="48">
                  <c:v>5.8968697233406928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76-4102-B0DF-FB78674FDA1C}"/>
            </c:ext>
          </c:extLst>
        </c:ser>
        <c:ser>
          <c:idx val="2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3366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Uke!$Z$10:$Z$61</c:f>
              <c:numCache>
                <c:formatCode>0.0</c:formatCode>
                <c:ptCount val="52"/>
                <c:pt idx="0">
                  <c:v>2.1739130434782608</c:v>
                </c:pt>
                <c:pt idx="1">
                  <c:v>9.7740112994350277</c:v>
                </c:pt>
                <c:pt idx="2">
                  <c:v>4.7216349541930942</c:v>
                </c:pt>
                <c:pt idx="3">
                  <c:v>10.604332953249719</c:v>
                </c:pt>
                <c:pt idx="4">
                  <c:v>17.803660565723796</c:v>
                </c:pt>
                <c:pt idx="5">
                  <c:v>11.029627456732179</c:v>
                </c:pt>
                <c:pt idx="6">
                  <c:v>7.3150457190357443</c:v>
                </c:pt>
                <c:pt idx="7">
                  <c:v>7.4421168687982355</c:v>
                </c:pt>
                <c:pt idx="8">
                  <c:v>6.4806054872280017</c:v>
                </c:pt>
                <c:pt idx="9">
                  <c:v>17.555118517751787</c:v>
                </c:pt>
                <c:pt idx="10">
                  <c:v>14.83061076687857</c:v>
                </c:pt>
                <c:pt idx="11">
                  <c:v>13.395016296919358</c:v>
                </c:pt>
                <c:pt idx="12">
                  <c:v>0</c:v>
                </c:pt>
                <c:pt idx="13">
                  <c:v>14.94093120222376</c:v>
                </c:pt>
                <c:pt idx="14">
                  <c:v>10.765601544070343</c:v>
                </c:pt>
                <c:pt idx="15">
                  <c:v>11.111111111111112</c:v>
                </c:pt>
                <c:pt idx="16">
                  <c:v>12.444444444444445</c:v>
                </c:pt>
                <c:pt idx="17">
                  <c:v>34.533898305084747</c:v>
                </c:pt>
                <c:pt idx="18">
                  <c:v>16.389548693586697</c:v>
                </c:pt>
                <c:pt idx="19">
                  <c:v>23.319615912208501</c:v>
                </c:pt>
                <c:pt idx="20">
                  <c:v>22.193877551020407</c:v>
                </c:pt>
                <c:pt idx="21">
                  <c:v>20.112781954887222</c:v>
                </c:pt>
                <c:pt idx="22">
                  <c:v>16.80216802168022</c:v>
                </c:pt>
                <c:pt idx="23">
                  <c:v>15.471394037066876</c:v>
                </c:pt>
                <c:pt idx="24">
                  <c:v>11.592741935483872</c:v>
                </c:pt>
                <c:pt idx="25">
                  <c:v>14.068745003996804</c:v>
                </c:pt>
                <c:pt idx="26">
                  <c:v>20.071047957371221</c:v>
                </c:pt>
                <c:pt idx="27">
                  <c:v>4.9645390070921991</c:v>
                </c:pt>
                <c:pt idx="28">
                  <c:v>11.509715994020922</c:v>
                </c:pt>
                <c:pt idx="29">
                  <c:v>4.0322580645161281</c:v>
                </c:pt>
                <c:pt idx="30">
                  <c:v>15.077399380804955</c:v>
                </c:pt>
                <c:pt idx="31">
                  <c:v>6.9489103251161133</c:v>
                </c:pt>
                <c:pt idx="32">
                  <c:v>7.8102653742253292</c:v>
                </c:pt>
                <c:pt idx="33">
                  <c:v>6.6114174805138788</c:v>
                </c:pt>
                <c:pt idx="34">
                  <c:v>4.7517079636993991</c:v>
                </c:pt>
                <c:pt idx="35">
                  <c:v>3.7831693866382272</c:v>
                </c:pt>
                <c:pt idx="36">
                  <c:v>2.3028090597054338</c:v>
                </c:pt>
                <c:pt idx="37">
                  <c:v>2.5695465749735904</c:v>
                </c:pt>
                <c:pt idx="38">
                  <c:v>2.553080630454605</c:v>
                </c:pt>
                <c:pt idx="39">
                  <c:v>3.1535031237028921</c:v>
                </c:pt>
                <c:pt idx="40">
                  <c:v>3.2031368800643008</c:v>
                </c:pt>
                <c:pt idx="41">
                  <c:v>4.3449312498108492</c:v>
                </c:pt>
                <c:pt idx="42">
                  <c:v>3.4594658613134368</c:v>
                </c:pt>
                <c:pt idx="43">
                  <c:v>3.9940413858202688</c:v>
                </c:pt>
                <c:pt idx="44">
                  <c:v>3.9378158590082362</c:v>
                </c:pt>
                <c:pt idx="45">
                  <c:v>4.2614188532555879</c:v>
                </c:pt>
                <c:pt idx="46">
                  <c:v>4.6914129890366754</c:v>
                </c:pt>
                <c:pt idx="47">
                  <c:v>5.3621648646959565</c:v>
                </c:pt>
                <c:pt idx="48">
                  <c:v>4.4118976584395613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76-4102-B0DF-FB78674FD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7440"/>
        <c:axId val="374935672"/>
      </c:lineChart>
      <c:catAx>
        <c:axId val="374927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5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35672"/>
        <c:scaling>
          <c:orientation val="minMax"/>
          <c:max val="4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2572549525059368E-2"/>
              <c:y val="0.453004941891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744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16510410229767"/>
          <c:y val="0.29026245269384571"/>
          <c:w val="9.0617567156802165E-2"/>
          <c:h val="0.105760887117097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R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7774956971687"/>
          <c:y val="0.18047124767650877"/>
          <c:w val="0.87685936298264988"/>
          <c:h val="0.6558016895541014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mnd'!$I$345:$I$356</c:f>
              <c:numCache>
                <c:formatCode>0.00</c:formatCode>
                <c:ptCount val="12"/>
                <c:pt idx="0">
                  <c:v>27.746783559148351</c:v>
                </c:pt>
                <c:pt idx="1">
                  <c:v>30.362654320987655</c:v>
                </c:pt>
                <c:pt idx="2">
                  <c:v>27.865478463823461</c:v>
                </c:pt>
                <c:pt idx="3">
                  <c:v>26.747503566333798</c:v>
                </c:pt>
                <c:pt idx="4">
                  <c:v>25.34482758620689</c:v>
                </c:pt>
                <c:pt idx="5">
                  <c:v>27.284790180792843</c:v>
                </c:pt>
                <c:pt idx="6">
                  <c:v>23.657289002557544</c:v>
                </c:pt>
                <c:pt idx="7">
                  <c:v>28.627329732654424</c:v>
                </c:pt>
                <c:pt idx="8">
                  <c:v>29.072744838047992</c:v>
                </c:pt>
                <c:pt idx="9">
                  <c:v>27.137960081997957</c:v>
                </c:pt>
                <c:pt idx="10">
                  <c:v>28.230831362141576</c:v>
                </c:pt>
                <c:pt idx="11">
                  <c:v>31.762295081967206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6-447A-BFC4-7A4A671BA3F7}"/>
            </c:ext>
          </c:extLst>
        </c:ser>
        <c:ser>
          <c:idx val="0"/>
          <c:order val="1"/>
          <c:tx>
            <c:strRef>
              <c:f>'Klasse per mnd'!$B$118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mnd'!$I$118:$I$129</c:f>
              <c:numCache>
                <c:formatCode>0.0</c:formatCode>
                <c:ptCount val="12"/>
                <c:pt idx="0">
                  <c:v>28.304053278217928</c:v>
                </c:pt>
                <c:pt idx="1">
                  <c:v>25.908667287977632</c:v>
                </c:pt>
                <c:pt idx="2">
                  <c:v>26.573663687664997</c:v>
                </c:pt>
                <c:pt idx="3">
                  <c:v>20.74438202247191</c:v>
                </c:pt>
                <c:pt idx="4">
                  <c:v>22.284295468652999</c:v>
                </c:pt>
                <c:pt idx="5">
                  <c:v>19.854658707500644</c:v>
                </c:pt>
                <c:pt idx="6">
                  <c:v>23.668122270742359</c:v>
                </c:pt>
                <c:pt idx="7">
                  <c:v>26.546498960087156</c:v>
                </c:pt>
                <c:pt idx="8">
                  <c:v>29.334700232027433</c:v>
                </c:pt>
                <c:pt idx="9">
                  <c:v>27.653284528272263</c:v>
                </c:pt>
                <c:pt idx="10">
                  <c:v>26.150623576199859</c:v>
                </c:pt>
                <c:pt idx="11">
                  <c:v>25.549227013832379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86-447A-BFC4-7A4A671BA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365686656926067"/>
          <c:y val="0.21834736978956601"/>
          <c:w val="0.10207170003129347"/>
          <c:h val="0.1344164714639495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R+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mnd'!$B$360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mnd'!$I$360:$I$371</c:f>
              <c:numCache>
                <c:formatCode>0.00</c:formatCode>
                <c:ptCount val="12"/>
                <c:pt idx="0">
                  <c:v>18.854605487874299</c:v>
                </c:pt>
                <c:pt idx="1">
                  <c:v>18.634259259259256</c:v>
                </c:pt>
                <c:pt idx="2">
                  <c:v>18.864841926586035</c:v>
                </c:pt>
                <c:pt idx="3">
                  <c:v>14.372325249643371</c:v>
                </c:pt>
                <c:pt idx="4">
                  <c:v>23.497536945812804</c:v>
                </c:pt>
                <c:pt idx="5">
                  <c:v>28.860507546856855</c:v>
                </c:pt>
                <c:pt idx="6">
                  <c:v>44.117647058823529</c:v>
                </c:pt>
                <c:pt idx="7">
                  <c:v>33.72496352621765</c:v>
                </c:pt>
                <c:pt idx="8">
                  <c:v>31.891299353077802</c:v>
                </c:pt>
                <c:pt idx="9">
                  <c:v>23.304410067633697</c:v>
                </c:pt>
                <c:pt idx="10">
                  <c:v>19.53787572837939</c:v>
                </c:pt>
                <c:pt idx="11">
                  <c:v>22.709739633558353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4-46B4-9328-93E45D26E202}"/>
            </c:ext>
          </c:extLst>
        </c:ser>
        <c:ser>
          <c:idx val="0"/>
          <c:order val="1"/>
          <c:tx>
            <c:strRef>
              <c:f>'Klasse per mnd'!$B$133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mnd'!$I$133:$I$144</c:f>
              <c:numCache>
                <c:formatCode>0.0</c:formatCode>
                <c:ptCount val="12"/>
                <c:pt idx="0">
                  <c:v>21.632793661729249</c:v>
                </c:pt>
                <c:pt idx="1">
                  <c:v>22.972972972972968</c:v>
                </c:pt>
                <c:pt idx="2">
                  <c:v>22.386107680011634</c:v>
                </c:pt>
                <c:pt idx="3">
                  <c:v>15.196629213483147</c:v>
                </c:pt>
                <c:pt idx="4">
                  <c:v>23.339540657976407</c:v>
                </c:pt>
                <c:pt idx="5">
                  <c:v>28.159875421749277</c:v>
                </c:pt>
                <c:pt idx="6">
                  <c:v>36.797671033478885</c:v>
                </c:pt>
                <c:pt idx="7">
                  <c:v>32.307616123601079</c:v>
                </c:pt>
                <c:pt idx="8">
                  <c:v>30.36859913787227</c:v>
                </c:pt>
                <c:pt idx="9">
                  <c:v>22.214725913132224</c:v>
                </c:pt>
                <c:pt idx="10">
                  <c:v>18.101084983976214</c:v>
                </c:pt>
                <c:pt idx="11">
                  <c:v>17.774161468221681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4-46B4-9328-93E45D26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550152070127731"/>
          <c:y val="0.30723622349444707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U-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mnd'!$B$375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mnd'!$I$375:$I$386</c:f>
              <c:numCache>
                <c:formatCode>0.00</c:formatCode>
                <c:ptCount val="12"/>
                <c:pt idx="0">
                  <c:v>4.0874416486394178</c:v>
                </c:pt>
                <c:pt idx="1">
                  <c:v>4.6836419753086407</c:v>
                </c:pt>
                <c:pt idx="2">
                  <c:v>4.6021642266072567</c:v>
                </c:pt>
                <c:pt idx="3">
                  <c:v>2.9243937232524968</c:v>
                </c:pt>
                <c:pt idx="4">
                  <c:v>8.3743842364532046</c:v>
                </c:pt>
                <c:pt idx="5">
                  <c:v>10.764637585005804</c:v>
                </c:pt>
                <c:pt idx="6">
                  <c:v>14.808184143222501</c:v>
                </c:pt>
                <c:pt idx="7">
                  <c:v>10.096715910298649</c:v>
                </c:pt>
                <c:pt idx="8">
                  <c:v>8.6037608408604616</c:v>
                </c:pt>
                <c:pt idx="9">
                  <c:v>5.9621368158113857</c:v>
                </c:pt>
                <c:pt idx="10">
                  <c:v>4.7661974268735934</c:v>
                </c:pt>
                <c:pt idx="11">
                  <c:v>5.1350048216007718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5-4DDC-9537-36AD642E468B}"/>
            </c:ext>
          </c:extLst>
        </c:ser>
        <c:ser>
          <c:idx val="0"/>
          <c:order val="1"/>
          <c:tx>
            <c:strRef>
              <c:f>'Klasse per mnd'!$B$148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mnd'!$I$148:$I$159</c:f>
              <c:numCache>
                <c:formatCode>0.0</c:formatCode>
                <c:ptCount val="12"/>
                <c:pt idx="0">
                  <c:v>6.2349293833964845</c:v>
                </c:pt>
                <c:pt idx="1">
                  <c:v>6.6635601118359764</c:v>
                </c:pt>
                <c:pt idx="2">
                  <c:v>7.6993872459977251</c:v>
                </c:pt>
                <c:pt idx="3">
                  <c:v>4.9859550561797752</c:v>
                </c:pt>
                <c:pt idx="4">
                  <c:v>15.021725636250778</c:v>
                </c:pt>
                <c:pt idx="5">
                  <c:v>20.659226576693484</c:v>
                </c:pt>
                <c:pt idx="6">
                  <c:v>19.563318777292576</c:v>
                </c:pt>
                <c:pt idx="7">
                  <c:v>15.698722392789939</c:v>
                </c:pt>
                <c:pt idx="8">
                  <c:v>11.730062955500356</c:v>
                </c:pt>
                <c:pt idx="9">
                  <c:v>7.6936664638574301</c:v>
                </c:pt>
                <c:pt idx="10">
                  <c:v>6.1846017220742118</c:v>
                </c:pt>
                <c:pt idx="11">
                  <c:v>6.1567670192568471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5-4DDC-9537-36AD642E4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90170640229862"/>
          <c:y val="0.48651910059135306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U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mnd'!$I$390:$I$401</c:f>
              <c:numCache>
                <c:formatCode>0.00</c:formatCode>
                <c:ptCount val="12"/>
                <c:pt idx="0">
                  <c:v>1.19549128999203</c:v>
                </c:pt>
                <c:pt idx="1">
                  <c:v>1.612654320987654</c:v>
                </c:pt>
                <c:pt idx="2">
                  <c:v>1.5722469764481222</c:v>
                </c:pt>
                <c:pt idx="3">
                  <c:v>1.0699001426533523</c:v>
                </c:pt>
                <c:pt idx="4">
                  <c:v>3.3251231527093599</c:v>
                </c:pt>
                <c:pt idx="5">
                  <c:v>4.2129706418974964</c:v>
                </c:pt>
                <c:pt idx="6">
                  <c:v>3.4782608695652173</c:v>
                </c:pt>
                <c:pt idx="7">
                  <c:v>2.2918095827012821</c:v>
                </c:pt>
                <c:pt idx="8">
                  <c:v>1.7123922834388463</c:v>
                </c:pt>
                <c:pt idx="9">
                  <c:v>1.4948556514795173</c:v>
                </c:pt>
                <c:pt idx="10">
                  <c:v>1.4372872555241452</c:v>
                </c:pt>
                <c:pt idx="11">
                  <c:v>1.8804243008678887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1-46F0-B805-3CA7ABCFBE8A}"/>
            </c:ext>
          </c:extLst>
        </c:ser>
        <c:ser>
          <c:idx val="0"/>
          <c:order val="1"/>
          <c:tx>
            <c:strRef>
              <c:f>'Klasse per mnd'!$B$148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mnd'!$I$163:$I$174</c:f>
              <c:numCache>
                <c:formatCode>0.0</c:formatCode>
                <c:ptCount val="12"/>
                <c:pt idx="0">
                  <c:v>2.0094155471351476</c:v>
                </c:pt>
                <c:pt idx="1">
                  <c:v>1.9384902143522833</c:v>
                </c:pt>
                <c:pt idx="2">
                  <c:v>2.3008549492600938</c:v>
                </c:pt>
                <c:pt idx="3">
                  <c:v>1.99438202247191</c:v>
                </c:pt>
                <c:pt idx="4">
                  <c:v>6.7659838609559282</c:v>
                </c:pt>
                <c:pt idx="5">
                  <c:v>8.7723851544251215</c:v>
                </c:pt>
                <c:pt idx="6">
                  <c:v>4.8326055312954876</c:v>
                </c:pt>
                <c:pt idx="7">
                  <c:v>2.968208378726354</c:v>
                </c:pt>
                <c:pt idx="8">
                  <c:v>1.6795404166678027</c:v>
                </c:pt>
                <c:pt idx="9">
                  <c:v>1.0664658201016661</c:v>
                </c:pt>
                <c:pt idx="10">
                  <c:v>0.80118923510560291</c:v>
                </c:pt>
                <c:pt idx="11">
                  <c:v>0.96736280625621573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1-46F0-B805-3CA7ABCFB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U+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mnd'!$B$405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mnd'!$I$405:$I$416</c:f>
              <c:numCache>
                <c:formatCode>0.00</c:formatCode>
                <c:ptCount val="12"/>
                <c:pt idx="0">
                  <c:v>0.159398838665604</c:v>
                </c:pt>
                <c:pt idx="1">
                  <c:v>0.25462962962962959</c:v>
                </c:pt>
                <c:pt idx="2">
                  <c:v>0.21854445151708035</c:v>
                </c:pt>
                <c:pt idx="3">
                  <c:v>0.28530670470756059</c:v>
                </c:pt>
                <c:pt idx="4">
                  <c:v>0.78817733990147776</c:v>
                </c:pt>
                <c:pt idx="5">
                  <c:v>1.1942278984906289</c:v>
                </c:pt>
                <c:pt idx="6">
                  <c:v>0.30690537084398978</c:v>
                </c:pt>
                <c:pt idx="7">
                  <c:v>0.31787746741514405</c:v>
                </c:pt>
                <c:pt idx="8">
                  <c:v>0.16498315566271463</c:v>
                </c:pt>
                <c:pt idx="9">
                  <c:v>0.17577944305671195</c:v>
                </c:pt>
                <c:pt idx="10">
                  <c:v>0.19759995384526632</c:v>
                </c:pt>
                <c:pt idx="11">
                  <c:v>0.2651880424300867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4-4594-A09D-853728A7A9C1}"/>
            </c:ext>
          </c:extLst>
        </c:ser>
        <c:ser>
          <c:idx val="0"/>
          <c:order val="1"/>
          <c:tx>
            <c:strRef>
              <c:f>'Klasse per mnd'!$B$178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mnd'!$I$178:$I$189</c:f>
              <c:numCache>
                <c:formatCode>0.0</c:formatCode>
                <c:ptCount val="12"/>
                <c:pt idx="0">
                  <c:v>0.43633023309220337</c:v>
                </c:pt>
                <c:pt idx="1">
                  <c:v>0.27958993476234861</c:v>
                </c:pt>
                <c:pt idx="2">
                  <c:v>0.44806122696117617</c:v>
                </c:pt>
                <c:pt idx="3">
                  <c:v>0.2949438202247191</c:v>
                </c:pt>
                <c:pt idx="4">
                  <c:v>0.74487895716946018</c:v>
                </c:pt>
                <c:pt idx="5">
                  <c:v>1.193874902673242</c:v>
                </c:pt>
                <c:pt idx="6">
                  <c:v>0.55312954876273668</c:v>
                </c:pt>
                <c:pt idx="7">
                  <c:v>0.19312667128850153</c:v>
                </c:pt>
                <c:pt idx="8">
                  <c:v>7.143499824139031E-2</c:v>
                </c:pt>
                <c:pt idx="9">
                  <c:v>7.4090793114953604E-2</c:v>
                </c:pt>
                <c:pt idx="10">
                  <c:v>5.1160276458550528E-2</c:v>
                </c:pt>
                <c:pt idx="11">
                  <c:v>9.0407738902450074E-2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E4-4594-A09D-853728A7A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E-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mnd'!$B$420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mnd'!$I$420:$I$431</c:f>
              <c:numCache>
                <c:formatCode>0.00</c:formatCode>
                <c:ptCount val="12"/>
                <c:pt idx="0">
                  <c:v>3.4156893999772286E-2</c:v>
                </c:pt>
                <c:pt idx="1">
                  <c:v>1.54320987654321E-2</c:v>
                </c:pt>
                <c:pt idx="2">
                  <c:v>2.1217907914279657E-2</c:v>
                </c:pt>
                <c:pt idx="3">
                  <c:v>0</c:v>
                </c:pt>
                <c:pt idx="4">
                  <c:v>4.926108374384236E-2</c:v>
                </c:pt>
                <c:pt idx="5">
                  <c:v>0.11610549013103336</c:v>
                </c:pt>
                <c:pt idx="6">
                  <c:v>0.12787723785166238</c:v>
                </c:pt>
                <c:pt idx="7">
                  <c:v>2.3188629841834219E-2</c:v>
                </c:pt>
                <c:pt idx="8">
                  <c:v>1.1903147136739477E-2</c:v>
                </c:pt>
                <c:pt idx="9">
                  <c:v>1.2660015289403078E-2</c:v>
                </c:pt>
                <c:pt idx="10">
                  <c:v>1.6586857439566137E-2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34-4BB5-B852-6FC0984C9096}"/>
            </c:ext>
          </c:extLst>
        </c:ser>
        <c:ser>
          <c:idx val="0"/>
          <c:order val="1"/>
          <c:tx>
            <c:strRef>
              <c:f>'Klasse per mnd'!$B$193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mnd'!$I$193:$I$204</c:f>
              <c:numCache>
                <c:formatCode>0.0</c:formatCode>
                <c:ptCount val="12"/>
                <c:pt idx="0">
                  <c:v>2.2964749110115968E-2</c:v>
                </c:pt>
                <c:pt idx="1">
                  <c:v>2.7958993476234859E-2</c:v>
                </c:pt>
                <c:pt idx="2">
                  <c:v>5.5704909297875971E-2</c:v>
                </c:pt>
                <c:pt idx="3">
                  <c:v>5.6179775280898882E-2</c:v>
                </c:pt>
                <c:pt idx="4">
                  <c:v>9.3109869646182522E-2</c:v>
                </c:pt>
                <c:pt idx="5">
                  <c:v>0.10381520892810799</c:v>
                </c:pt>
                <c:pt idx="6">
                  <c:v>5.822416302765647E-2</c:v>
                </c:pt>
                <c:pt idx="7">
                  <c:v>3.2682975141131006E-2</c:v>
                </c:pt>
                <c:pt idx="8">
                  <c:v>1.1451411931825929E-2</c:v>
                </c:pt>
                <c:pt idx="9">
                  <c:v>1.9626700162901613E-2</c:v>
                </c:pt>
                <c:pt idx="10">
                  <c:v>1.5444611761071855E-2</c:v>
                </c:pt>
                <c:pt idx="11">
                  <c:v>2.7122321670735017E-2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34-4BB5-B852-6FC0984C9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E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mnd'!$B$435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mnd'!$I$435:$I$446</c:f>
              <c:numCache>
                <c:formatCode>0.00</c:formatCode>
                <c:ptCount val="12"/>
                <c:pt idx="0">
                  <c:v>1.1385631333257424E-2</c:v>
                </c:pt>
                <c:pt idx="1">
                  <c:v>7.7160493827160498E-3</c:v>
                </c:pt>
                <c:pt idx="2">
                  <c:v>2.1217907914279654E-3</c:v>
                </c:pt>
                <c:pt idx="3">
                  <c:v>0</c:v>
                </c:pt>
                <c:pt idx="4">
                  <c:v>2.463054187192118E-2</c:v>
                </c:pt>
                <c:pt idx="5">
                  <c:v>3.317299718029524E-2</c:v>
                </c:pt>
                <c:pt idx="6">
                  <c:v>0</c:v>
                </c:pt>
                <c:pt idx="7">
                  <c:v>2.8985787302292774E-3</c:v>
                </c:pt>
                <c:pt idx="8">
                  <c:v>2.2145390021840899E-3</c:v>
                </c:pt>
                <c:pt idx="9">
                  <c:v>3.8953893198163318E-3</c:v>
                </c:pt>
                <c:pt idx="10">
                  <c:v>4.3270062885824735E-3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3-4E8B-8A37-DC5DE3CC7B0D}"/>
            </c:ext>
          </c:extLst>
        </c:ser>
        <c:ser>
          <c:idx val="0"/>
          <c:order val="1"/>
          <c:tx>
            <c:strRef>
              <c:f>'Klasse per mnd'!$B$208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mnd'!$I$208:$I$219</c:f>
              <c:numCache>
                <c:formatCode>0.0</c:formatCode>
                <c:ptCount val="12"/>
                <c:pt idx="0">
                  <c:v>1.1482374555057984E-2</c:v>
                </c:pt>
                <c:pt idx="1">
                  <c:v>0</c:v>
                </c:pt>
                <c:pt idx="2">
                  <c:v>1.9375620625348151E-2</c:v>
                </c:pt>
                <c:pt idx="3">
                  <c:v>0</c:v>
                </c:pt>
                <c:pt idx="4">
                  <c:v>0</c:v>
                </c:pt>
                <c:pt idx="5">
                  <c:v>2.5953802232026996E-2</c:v>
                </c:pt>
                <c:pt idx="6">
                  <c:v>0</c:v>
                </c:pt>
                <c:pt idx="7">
                  <c:v>0</c:v>
                </c:pt>
                <c:pt idx="8">
                  <c:v>5.4530533008694882E-4</c:v>
                </c:pt>
                <c:pt idx="9">
                  <c:v>1.9626700162901612E-3</c:v>
                </c:pt>
                <c:pt idx="10">
                  <c:v>9.6528823506699106E-4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3-4E8B-8A37-DC5DE3CC7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E+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17070602943435E-2"/>
          <c:y val="0.17602680006150534"/>
          <c:w val="0.88952013832532772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mnd'!$B$450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mnd'!$I$450:$I$461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5.5363475054602247E-4</c:v>
                </c:pt>
                <c:pt idx="9">
                  <c:v>7.303854974655624E-4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F-49A9-ACE9-4E5672DD2797}"/>
            </c:ext>
          </c:extLst>
        </c:ser>
        <c:ser>
          <c:idx val="0"/>
          <c:order val="1"/>
          <c:tx>
            <c:strRef>
              <c:f>'Klasse per mnd'!$B$223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mnd'!$I$223:$I$234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1.404494382022472E-2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7.3600125610881028E-4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F-49A9-ACE9-4E5672DD2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mnd'!$P$240:$P$251</c:f>
              <c:numCache>
                <c:formatCode>0.0</c:formatCode>
                <c:ptCount val="12"/>
                <c:pt idx="0">
                  <c:v>7.1708333333333316</c:v>
                </c:pt>
                <c:pt idx="1">
                  <c:v>9.4749999999999996</c:v>
                </c:pt>
                <c:pt idx="2">
                  <c:v>12.50526315789473</c:v>
                </c:pt>
                <c:pt idx="3">
                  <c:v>7.7</c:v>
                </c:pt>
                <c:pt idx="4">
                  <c:v>11.07</c:v>
                </c:pt>
                <c:pt idx="5">
                  <c:v>16.866666666666664</c:v>
                </c:pt>
                <c:pt idx="6">
                  <c:v>14.9</c:v>
                </c:pt>
                <c:pt idx="7">
                  <c:v>12.21724137931035</c:v>
                </c:pt>
                <c:pt idx="8">
                  <c:v>10.08291457286432</c:v>
                </c:pt>
                <c:pt idx="9">
                  <c:v>8.7233082706767018</c:v>
                </c:pt>
                <c:pt idx="10">
                  <c:v>9.4113402061855691</c:v>
                </c:pt>
                <c:pt idx="11">
                  <c:v>6.8833333333333355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B-4897-ADDE-9713CEA44B84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2.8159098908834918E-2"/>
                  <c:y val="-8.9425457280068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EC-4542-A7B8-5E407812E2BE}"/>
                </c:ext>
              </c:extLst>
            </c:dLbl>
            <c:dLbl>
              <c:idx val="1"/>
              <c:layout>
                <c:manualLayout>
                  <c:x val="-3.7545465211779913E-2"/>
                  <c:y val="-7.1540365824054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EC-4542-A7B8-5E407812E2BE}"/>
                </c:ext>
              </c:extLst>
            </c:dLbl>
            <c:dLbl>
              <c:idx val="2"/>
              <c:layout>
                <c:manualLayout>
                  <c:x val="-3.1678986272439279E-2"/>
                  <c:y val="6.0362183664046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EC-4542-A7B8-5E407812E2BE}"/>
                </c:ext>
              </c:extLst>
            </c:dLbl>
            <c:dLbl>
              <c:idx val="3"/>
              <c:layout>
                <c:manualLayout>
                  <c:x val="-2.5812507333098676E-2"/>
                  <c:y val="7.6011638688058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EC-4542-A7B8-5E407812E2BE}"/>
                </c:ext>
              </c:extLst>
            </c:dLbl>
            <c:dLbl>
              <c:idx val="4"/>
              <c:layout>
                <c:manualLayout>
                  <c:x val="-2.4639211545230553E-2"/>
                  <c:y val="6.4833456528049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EC-4542-A7B8-5E407812E2BE}"/>
                </c:ext>
              </c:extLst>
            </c:dLbl>
            <c:dLbl>
              <c:idx val="5"/>
              <c:layout>
                <c:manualLayout>
                  <c:x val="-3.8718760999648008E-2"/>
                  <c:y val="-7.3776002256056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EC-4542-A7B8-5E407812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mnd'!$P$13:$P$24</c:f>
              <c:numCache>
                <c:formatCode>0.0</c:formatCode>
                <c:ptCount val="12"/>
                <c:pt idx="0">
                  <c:v>9.7666666666666693</c:v>
                </c:pt>
                <c:pt idx="1">
                  <c:v>9.3333333333333357</c:v>
                </c:pt>
                <c:pt idx="2">
                  <c:v>9.0688888888888837</c:v>
                </c:pt>
                <c:pt idx="3">
                  <c:v>7.9142857142857119</c:v>
                </c:pt>
                <c:pt idx="4">
                  <c:v>7.0947368421052692</c:v>
                </c:pt>
                <c:pt idx="5">
                  <c:v>10.7</c:v>
                </c:pt>
                <c:pt idx="6">
                  <c:v>0</c:v>
                </c:pt>
                <c:pt idx="7">
                  <c:v>5.9794117647058798</c:v>
                </c:pt>
                <c:pt idx="8">
                  <c:v>6.915189873417722</c:v>
                </c:pt>
                <c:pt idx="9">
                  <c:v>7.4233716475095806</c:v>
                </c:pt>
                <c:pt idx="10">
                  <c:v>6.6940594059405933</c:v>
                </c:pt>
                <c:pt idx="11">
                  <c:v>6.292857142857148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AB-4897-ADDE-9713CEA44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13325314272359"/>
          <c:y val="0.42626263728700065"/>
          <c:w val="8.5456675360141759E-2"/>
          <c:h val="9.6441658954894566E-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mnd'!$P$255:$P$266</c:f>
              <c:numCache>
                <c:formatCode>0.0</c:formatCode>
                <c:ptCount val="12"/>
                <c:pt idx="0">
                  <c:v>10.476190476190473</c:v>
                </c:pt>
                <c:pt idx="1">
                  <c:v>12.014893617021272</c:v>
                </c:pt>
                <c:pt idx="2">
                  <c:v>12.29492957746479</c:v>
                </c:pt>
                <c:pt idx="3">
                  <c:v>13.911764705882351</c:v>
                </c:pt>
                <c:pt idx="4">
                  <c:v>14.214285714285712</c:v>
                </c:pt>
                <c:pt idx="5">
                  <c:v>17.671428571428589</c:v>
                </c:pt>
                <c:pt idx="6">
                  <c:v>13.017647058823524</c:v>
                </c:pt>
                <c:pt idx="7">
                  <c:v>16.089263803680979</c:v>
                </c:pt>
                <c:pt idx="8">
                  <c:v>11.677370417193435</c:v>
                </c:pt>
                <c:pt idx="9">
                  <c:v>10.407986688851928</c:v>
                </c:pt>
                <c:pt idx="10">
                  <c:v>10.498034682080903</c:v>
                </c:pt>
                <c:pt idx="11">
                  <c:v>11.339130434782613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6-44AA-A646-B4351EFB4910}"/>
            </c:ext>
          </c:extLst>
        </c:ser>
        <c:ser>
          <c:idx val="0"/>
          <c:order val="1"/>
          <c:tx>
            <c:strRef>
              <c:f>'Klasse per mnd'!$B$28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1"/>
              <c:layout>
                <c:manualLayout>
                  <c:x val="-3.637216942391179E-2"/>
                  <c:y val="-6.0362183664046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84-41B7-ABD7-F9D0AAB4F2E3}"/>
                </c:ext>
              </c:extLst>
            </c:dLbl>
            <c:dLbl>
              <c:idx val="2"/>
              <c:layout>
                <c:manualLayout>
                  <c:x val="-4.9278423090461147E-2"/>
                  <c:y val="9.836800300807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84-41B7-ABD7-F9D0AAB4F2E3}"/>
                </c:ext>
              </c:extLst>
            </c:dLbl>
            <c:dLbl>
              <c:idx val="3"/>
              <c:layout>
                <c:manualLayout>
                  <c:x val="-1.8772732605889901E-2"/>
                  <c:y val="-9.1661093712070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84-41B7-ABD7-F9D0AAB4F2E3}"/>
                </c:ext>
              </c:extLst>
            </c:dLbl>
            <c:dLbl>
              <c:idx val="4"/>
              <c:layout>
                <c:manualLayout>
                  <c:x val="-3.2852282060307401E-2"/>
                  <c:y val="8.4954184416064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84-41B7-ABD7-F9D0AAB4F2E3}"/>
                </c:ext>
              </c:extLst>
            </c:dLbl>
            <c:dLbl>
              <c:idx val="5"/>
              <c:layout>
                <c:manualLayout>
                  <c:x val="-4.3411944151120582E-2"/>
                  <c:y val="-6.0362183664046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84-41B7-ABD7-F9D0AAB4F2E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mnd'!$P$28:$P$39</c:f>
              <c:numCache>
                <c:formatCode>0.0</c:formatCode>
                <c:ptCount val="12"/>
                <c:pt idx="0">
                  <c:v>10.25925925925926</c:v>
                </c:pt>
                <c:pt idx="1">
                  <c:v>13.873913043478263</c:v>
                </c:pt>
                <c:pt idx="2">
                  <c:v>12.143750000000002</c:v>
                </c:pt>
                <c:pt idx="3">
                  <c:v>9.4554054054054024</c:v>
                </c:pt>
                <c:pt idx="4">
                  <c:v>10.464285714285719</c:v>
                </c:pt>
                <c:pt idx="5">
                  <c:v>12.41</c:v>
                </c:pt>
                <c:pt idx="6">
                  <c:v>8.84</c:v>
                </c:pt>
                <c:pt idx="7">
                  <c:v>9.5251497005987993</c:v>
                </c:pt>
                <c:pt idx="8">
                  <c:v>7.6829439252336496</c:v>
                </c:pt>
                <c:pt idx="9">
                  <c:v>7.6573813708259983</c:v>
                </c:pt>
                <c:pt idx="10">
                  <c:v>8.2062098501070651</c:v>
                </c:pt>
                <c:pt idx="11">
                  <c:v>6.5526315789473708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A6-44AA-A646-B4351EFB4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324148367409726"/>
          <c:y val="0.19822772122282623"/>
          <c:w val="8.5456675360141759E-2"/>
          <c:h val="0.100912931818897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 fettgruppe, per uke </a:t>
            </a:r>
          </a:p>
        </c:rich>
      </c:tx>
      <c:layout>
        <c:manualLayout>
          <c:xMode val="edge"/>
          <c:yMode val="edge"/>
          <c:x val="0.1492456327391383"/>
          <c:y val="3.0078530270865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62490110859557E-2"/>
          <c:y val="0.15847136282069654"/>
          <c:w val="0.90081613748002909"/>
          <c:h val="0.72884416361241411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Uke!$V$63:$V$114</c:f>
              <c:numCache>
                <c:formatCode>0.00</c:formatCode>
                <c:ptCount val="52"/>
                <c:pt idx="0">
                  <c:v>5.765625</c:v>
                </c:pt>
                <c:pt idx="1">
                  <c:v>6.1819753620056206</c:v>
                </c:pt>
                <c:pt idx="2">
                  <c:v>5.8799355358581806</c:v>
                </c:pt>
                <c:pt idx="3">
                  <c:v>6.0611091487107052</c:v>
                </c:pt>
                <c:pt idx="4">
                  <c:v>6.1708015267175593</c:v>
                </c:pt>
                <c:pt idx="5">
                  <c:v>5.898223538119912</c:v>
                </c:pt>
                <c:pt idx="6">
                  <c:v>5.8490014612761811</c:v>
                </c:pt>
                <c:pt idx="7">
                  <c:v>5.768198326227699</c:v>
                </c:pt>
                <c:pt idx="8">
                  <c:v>6.153153153153152</c:v>
                </c:pt>
                <c:pt idx="9">
                  <c:v>6.4360271171849774</c:v>
                </c:pt>
                <c:pt idx="10">
                  <c:v>6.1169269734065006</c:v>
                </c:pt>
                <c:pt idx="11">
                  <c:v>5.7952815829528168</c:v>
                </c:pt>
                <c:pt idx="12">
                  <c:v>5.6205993122646145</c:v>
                </c:pt>
                <c:pt idx="13">
                  <c:v>6</c:v>
                </c:pt>
                <c:pt idx="14">
                  <c:v>5.577120822622109</c:v>
                </c:pt>
                <c:pt idx="15">
                  <c:v>5.9211009174311915</c:v>
                </c:pt>
                <c:pt idx="16">
                  <c:v>5.9035971223021582</c:v>
                </c:pt>
                <c:pt idx="17">
                  <c:v>6.7761194029850769</c:v>
                </c:pt>
                <c:pt idx="18">
                  <c:v>6.0340699815837935</c:v>
                </c:pt>
                <c:pt idx="19">
                  <c:v>4.4523809523809508</c:v>
                </c:pt>
                <c:pt idx="20">
                  <c:v>6.3362533692722351</c:v>
                </c:pt>
                <c:pt idx="21">
                  <c:v>6.9244712990936552</c:v>
                </c:pt>
                <c:pt idx="22">
                  <c:v>6.5149501661129587</c:v>
                </c:pt>
                <c:pt idx="23">
                  <c:v>6.4833018273471987</c:v>
                </c:pt>
                <c:pt idx="24">
                  <c:v>6.5349428208386255</c:v>
                </c:pt>
                <c:pt idx="25">
                  <c:v>6.3066485753052905</c:v>
                </c:pt>
                <c:pt idx="26">
                  <c:v>6.5757575757575761</c:v>
                </c:pt>
                <c:pt idx="27">
                  <c:v>6.1807228915662638</c:v>
                </c:pt>
                <c:pt idx="28">
                  <c:v>6.0445026178010481</c:v>
                </c:pt>
                <c:pt idx="29">
                  <c:v>6.5796437659033105</c:v>
                </c:pt>
                <c:pt idx="30">
                  <c:v>5.7695868945868956</c:v>
                </c:pt>
                <c:pt idx="31">
                  <c:v>6.063737507071469</c:v>
                </c:pt>
                <c:pt idx="32">
                  <c:v>6.2079292497864449</c:v>
                </c:pt>
                <c:pt idx="33">
                  <c:v>5.9412932998422798</c:v>
                </c:pt>
                <c:pt idx="34">
                  <c:v>5.9127370769802923</c:v>
                </c:pt>
                <c:pt idx="35">
                  <c:v>5.95145602624949</c:v>
                </c:pt>
                <c:pt idx="36">
                  <c:v>5.9435997371462221</c:v>
                </c:pt>
                <c:pt idx="37">
                  <c:v>5.8800406104254579</c:v>
                </c:pt>
                <c:pt idx="38">
                  <c:v>5.9058827120920716</c:v>
                </c:pt>
                <c:pt idx="39">
                  <c:v>5.9622124460590289</c:v>
                </c:pt>
                <c:pt idx="40">
                  <c:v>6.0041069913145515</c:v>
                </c:pt>
                <c:pt idx="41">
                  <c:v>6.041353571535776</c:v>
                </c:pt>
                <c:pt idx="42">
                  <c:v>6.0341633702959188</c:v>
                </c:pt>
                <c:pt idx="43">
                  <c:v>5.9584595723906197</c:v>
                </c:pt>
                <c:pt idx="44">
                  <c:v>5.9476372336999024</c:v>
                </c:pt>
                <c:pt idx="45">
                  <c:v>6.0318118345260956</c:v>
                </c:pt>
                <c:pt idx="46">
                  <c:v>5.9208545918367346</c:v>
                </c:pt>
                <c:pt idx="47">
                  <c:v>5.9695448239413356</c:v>
                </c:pt>
                <c:pt idx="48">
                  <c:v>6.0548123132874387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2-4D28-BCB6-666AB10B0CDA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0-07DE-4F87-A13D-4B0E22C38B4D}"/>
              </c:ext>
            </c:extLst>
          </c:dPt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Uke!$V$10:$V$61</c:f>
              <c:numCache>
                <c:formatCode>0.00</c:formatCode>
                <c:ptCount val="52"/>
                <c:pt idx="0">
                  <c:v>6.2826086956521747</c:v>
                </c:pt>
                <c:pt idx="1">
                  <c:v>6.380225988700567</c:v>
                </c:pt>
                <c:pt idx="2">
                  <c:v>5.8167723749119107</c:v>
                </c:pt>
                <c:pt idx="3">
                  <c:v>6.3246864310148236</c:v>
                </c:pt>
                <c:pt idx="4">
                  <c:v>6.6955074875207981</c:v>
                </c:pt>
                <c:pt idx="5">
                  <c:v>6.221765913757701</c:v>
                </c:pt>
                <c:pt idx="6">
                  <c:v>5.8545303408146285</c:v>
                </c:pt>
                <c:pt idx="7">
                  <c:v>6.0176405733186327</c:v>
                </c:pt>
                <c:pt idx="8">
                  <c:v>5.9219489120151376</c:v>
                </c:pt>
                <c:pt idx="9">
                  <c:v>6.5943484111375614</c:v>
                </c:pt>
                <c:pt idx="10">
                  <c:v>6.291623078780078</c:v>
                </c:pt>
                <c:pt idx="11">
                  <c:v>6.0864262432972351</c:v>
                </c:pt>
                <c:pt idx="12">
                  <c:v>0</c:v>
                </c:pt>
                <c:pt idx="13">
                  <c:v>6.2724113968033359</c:v>
                </c:pt>
                <c:pt idx="14">
                  <c:v>5.5805275573665005</c:v>
                </c:pt>
                <c:pt idx="15">
                  <c:v>6.011111111111112</c:v>
                </c:pt>
                <c:pt idx="16">
                  <c:v>6.2444444444444436</c:v>
                </c:pt>
                <c:pt idx="17">
                  <c:v>7.6144067796610173</c:v>
                </c:pt>
                <c:pt idx="18">
                  <c:v>5.8147268408551085</c:v>
                </c:pt>
                <c:pt idx="19">
                  <c:v>7.0205761316872426</c:v>
                </c:pt>
                <c:pt idx="20">
                  <c:v>6.7525510204081645</c:v>
                </c:pt>
                <c:pt idx="21">
                  <c:v>6.9179197994987494</c:v>
                </c:pt>
                <c:pt idx="22">
                  <c:v>6.2276422764227632</c:v>
                </c:pt>
                <c:pt idx="23">
                  <c:v>6.8017727639000789</c:v>
                </c:pt>
                <c:pt idx="24">
                  <c:v>6.5433467741935507</c:v>
                </c:pt>
                <c:pt idx="25">
                  <c:v>6.7633892885691438</c:v>
                </c:pt>
                <c:pt idx="26">
                  <c:v>7.0337477797513293</c:v>
                </c:pt>
                <c:pt idx="27">
                  <c:v>5.1702127659574462</c:v>
                </c:pt>
                <c:pt idx="28">
                  <c:v>6.414050822122574</c:v>
                </c:pt>
                <c:pt idx="29">
                  <c:v>6.2258064516129021</c:v>
                </c:pt>
                <c:pt idx="30">
                  <c:v>6.5504643962848279</c:v>
                </c:pt>
                <c:pt idx="31">
                  <c:v>6.0528760271525517</c:v>
                </c:pt>
                <c:pt idx="32">
                  <c:v>6.1803591291911637</c:v>
                </c:pt>
                <c:pt idx="33">
                  <c:v>6.0427000215656683</c:v>
                </c:pt>
                <c:pt idx="34">
                  <c:v>5.8051391862955004</c:v>
                </c:pt>
                <c:pt idx="35">
                  <c:v>5.7528731599848451</c:v>
                </c:pt>
                <c:pt idx="36">
                  <c:v>5.7238695457519722</c:v>
                </c:pt>
                <c:pt idx="37">
                  <c:v>5.7490523437661807</c:v>
                </c:pt>
                <c:pt idx="38">
                  <c:v>5.7492618644435742</c:v>
                </c:pt>
                <c:pt idx="39">
                  <c:v>5.7349269362168602</c:v>
                </c:pt>
                <c:pt idx="40">
                  <c:v>5.7780613907414251</c:v>
                </c:pt>
                <c:pt idx="41">
                  <c:v>5.8029699274667825</c:v>
                </c:pt>
                <c:pt idx="42">
                  <c:v>5.7074672825250197</c:v>
                </c:pt>
                <c:pt idx="43">
                  <c:v>5.7288978038671994</c:v>
                </c:pt>
                <c:pt idx="44">
                  <c:v>5.74723583284164</c:v>
                </c:pt>
                <c:pt idx="45">
                  <c:v>5.9076773566569516</c:v>
                </c:pt>
                <c:pt idx="46">
                  <c:v>5.8054427068840804</c:v>
                </c:pt>
                <c:pt idx="47">
                  <c:v>5.8047622023623511</c:v>
                </c:pt>
                <c:pt idx="48">
                  <c:v>5.7657535485037519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2-4D28-BCB6-666AB10B0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4296"/>
        <c:axId val="374946256"/>
      </c:lineChart>
      <c:catAx>
        <c:axId val="374944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625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4296"/>
        <c:crosses val="autoZero"/>
        <c:crossBetween val="between"/>
        <c:majorUnit val="0.30000000000000004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836755927279891"/>
          <c:y val="0.20197298808022679"/>
          <c:w val="9.0546613884652752E-2"/>
          <c:h val="0.142713863504848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P+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816711796981035E-2"/>
          <c:y val="0.16038631797544989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mnd'!$P$270:$P$281</c:f>
              <c:numCache>
                <c:formatCode>0.0</c:formatCode>
                <c:ptCount val="12"/>
                <c:pt idx="0">
                  <c:v>11.063478260869562</c:v>
                </c:pt>
                <c:pt idx="1">
                  <c:v>11.689915966386552</c:v>
                </c:pt>
                <c:pt idx="2">
                  <c:v>13.038050314465409</c:v>
                </c:pt>
                <c:pt idx="3">
                  <c:v>13.426865671641796</c:v>
                </c:pt>
                <c:pt idx="4">
                  <c:v>14.725</c:v>
                </c:pt>
                <c:pt idx="5">
                  <c:v>18.038666666666671</c:v>
                </c:pt>
                <c:pt idx="6">
                  <c:v>13.418518518518519</c:v>
                </c:pt>
                <c:pt idx="7">
                  <c:v>17.434770114942523</c:v>
                </c:pt>
                <c:pt idx="8">
                  <c:v>12.171278941565602</c:v>
                </c:pt>
                <c:pt idx="9">
                  <c:v>11.35109052883179</c:v>
                </c:pt>
                <c:pt idx="10">
                  <c:v>11.899999999999999</c:v>
                </c:pt>
                <c:pt idx="11">
                  <c:v>12.110344827586202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0D-4ED6-9B7C-A1D3543B6832}"/>
            </c:ext>
          </c:extLst>
        </c:ser>
        <c:ser>
          <c:idx val="0"/>
          <c:order val="1"/>
          <c:tx>
            <c:strRef>
              <c:f>'Klasse per mnd'!$B$43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2.933239469670304E-2"/>
                  <c:y val="-8.7189820848066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BA-494C-B3C4-C4396EDF2AD7}"/>
                </c:ext>
              </c:extLst>
            </c:dLbl>
            <c:dLbl>
              <c:idx val="1"/>
              <c:layout>
                <c:manualLayout>
                  <c:x val="-3.2852282060307443E-2"/>
                  <c:y val="6.7069092960051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BA-494C-B3C4-C4396EDF2AD7}"/>
                </c:ext>
              </c:extLst>
            </c:dLbl>
            <c:dLbl>
              <c:idx val="2"/>
              <c:layout>
                <c:manualLayout>
                  <c:x val="-3.6372169423911811E-2"/>
                  <c:y val="8.94254572800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BA-494C-B3C4-C4396EDF2AD7}"/>
                </c:ext>
              </c:extLst>
            </c:dLbl>
            <c:dLbl>
              <c:idx val="4"/>
              <c:layout>
                <c:manualLayout>
                  <c:x val="-8.2130705150768504E-3"/>
                  <c:y val="6.9304729392052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BA-494C-B3C4-C4396EDF2AD7}"/>
                </c:ext>
              </c:extLst>
            </c:dLbl>
            <c:dLbl>
              <c:idx val="5"/>
              <c:layout>
                <c:manualLayout>
                  <c:x val="4.6931831514724777E-2"/>
                  <c:y val="-3.1298910048024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BA-494C-B3C4-C4396EDF2A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mnd'!$P$43:$P$54</c:f>
              <c:numCache>
                <c:formatCode>0.0</c:formatCode>
                <c:ptCount val="12"/>
                <c:pt idx="0">
                  <c:v>12.880597014925373</c:v>
                </c:pt>
                <c:pt idx="1">
                  <c:v>11.714814814814805</c:v>
                </c:pt>
                <c:pt idx="2">
                  <c:v>13.2673076923077</c:v>
                </c:pt>
                <c:pt idx="3">
                  <c:v>10.609883720930236</c:v>
                </c:pt>
                <c:pt idx="4">
                  <c:v>13.530232558139531</c:v>
                </c:pt>
                <c:pt idx="5">
                  <c:v>14.324999999999998</c:v>
                </c:pt>
                <c:pt idx="6">
                  <c:v>12.128571428571425</c:v>
                </c:pt>
                <c:pt idx="7">
                  <c:v>12.04567901234569</c:v>
                </c:pt>
                <c:pt idx="8">
                  <c:v>8.9128250591016549</c:v>
                </c:pt>
                <c:pt idx="9">
                  <c:v>8.9016025641025855</c:v>
                </c:pt>
                <c:pt idx="10">
                  <c:v>9.4545650611071128</c:v>
                </c:pt>
                <c:pt idx="11">
                  <c:v>8.9857142857142946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0D-4ED6-9B7C-A1D3543B6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118469615796447"/>
          <c:y val="0.26976808704688093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O-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mnd'!$P$285:$P$296</c:f>
              <c:numCache>
                <c:formatCode>0.0</c:formatCode>
                <c:ptCount val="12"/>
                <c:pt idx="0">
                  <c:v>12.481818181818189</c:v>
                </c:pt>
                <c:pt idx="1">
                  <c:v>12.510169491525437</c:v>
                </c:pt>
                <c:pt idx="2">
                  <c:v>14.2273015873016</c:v>
                </c:pt>
                <c:pt idx="3">
                  <c:v>14.504950495049499</c:v>
                </c:pt>
                <c:pt idx="4">
                  <c:v>16.748514851485147</c:v>
                </c:pt>
                <c:pt idx="5">
                  <c:v>18.496638655462188</c:v>
                </c:pt>
                <c:pt idx="6">
                  <c:v>13.08888888888889</c:v>
                </c:pt>
                <c:pt idx="7">
                  <c:v>18.501441152922347</c:v>
                </c:pt>
                <c:pt idx="8">
                  <c:v>12.583640552995403</c:v>
                </c:pt>
                <c:pt idx="9">
                  <c:v>12.144221538461522</c:v>
                </c:pt>
                <c:pt idx="10">
                  <c:v>13.05025200118593</c:v>
                </c:pt>
                <c:pt idx="11">
                  <c:v>13.093877551020412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CF-47CE-89D7-C4E79682C237}"/>
            </c:ext>
          </c:extLst>
        </c:ser>
        <c:ser>
          <c:idx val="0"/>
          <c:order val="1"/>
          <c:tx>
            <c:strRef>
              <c:f>'Klasse per mnd'!$B$58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3.0505690484571159E-2"/>
                  <c:y val="-6.0362183664046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C8-4E2E-9316-782D866A326C}"/>
                </c:ext>
              </c:extLst>
            </c:dLbl>
            <c:dLbl>
              <c:idx val="1"/>
              <c:layout>
                <c:manualLayout>
                  <c:x val="-2.1119324181626188E-2"/>
                  <c:y val="-8.49541844160650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C8-4E2E-9316-782D866A326C}"/>
                </c:ext>
              </c:extLst>
            </c:dLbl>
            <c:dLbl>
              <c:idx val="2"/>
              <c:layout>
                <c:manualLayout>
                  <c:x val="-1.6426141030153746E-2"/>
                  <c:y val="-8.4954184416064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C8-4E2E-9316-782D866A326C}"/>
                </c:ext>
              </c:extLst>
            </c:dLbl>
            <c:dLbl>
              <c:idx val="3"/>
              <c:layout>
                <c:manualLayout>
                  <c:x val="-3.637216942391177E-2"/>
                  <c:y val="6.9304729392052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C8-4E2E-9316-782D866A326C}"/>
                </c:ext>
              </c:extLst>
            </c:dLbl>
            <c:dLbl>
              <c:idx val="4"/>
              <c:layout>
                <c:manualLayout>
                  <c:x val="-2.8159098908835004E-2"/>
                  <c:y val="9.6132366576073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C8-4E2E-9316-782D866A326C}"/>
                </c:ext>
              </c:extLst>
            </c:dLbl>
            <c:dLbl>
              <c:idx val="5"/>
              <c:layout>
                <c:manualLayout>
                  <c:x val="-5.0451718878329312E-2"/>
                  <c:y val="0.1140174580320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C8-4E2E-9316-782D866A32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mnd'!$P$58:$P$69</c:f>
              <c:numCache>
                <c:formatCode>0.0</c:formatCode>
                <c:ptCount val="12"/>
                <c:pt idx="0">
                  <c:v>13.736619718309861</c:v>
                </c:pt>
                <c:pt idx="1">
                  <c:v>13.524528301886797</c:v>
                </c:pt>
                <c:pt idx="2">
                  <c:v>14.01845070422536</c:v>
                </c:pt>
                <c:pt idx="3">
                  <c:v>12.321543408360128</c:v>
                </c:pt>
                <c:pt idx="4">
                  <c:v>15.798648648648651</c:v>
                </c:pt>
                <c:pt idx="5">
                  <c:v>14.446511627906975</c:v>
                </c:pt>
                <c:pt idx="6">
                  <c:v>14.289285714285713</c:v>
                </c:pt>
                <c:pt idx="7">
                  <c:v>13.642281219272368</c:v>
                </c:pt>
                <c:pt idx="8">
                  <c:v>11.042969936228369</c:v>
                </c:pt>
                <c:pt idx="9">
                  <c:v>10.992938856015741</c:v>
                </c:pt>
                <c:pt idx="10">
                  <c:v>11.79218154080854</c:v>
                </c:pt>
                <c:pt idx="11">
                  <c:v>11.38068181818182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CF-47CE-89D7-C4E79682C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492046994653655"/>
          <c:y val="0.60511355184713744"/>
          <c:w val="8.5456675360141759E-2"/>
          <c:h val="0.1098554775469047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O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815068154344822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mnd'!$P$300:$P$311</c:f>
              <c:numCache>
                <c:formatCode>0.0</c:formatCode>
                <c:ptCount val="12"/>
                <c:pt idx="0">
                  <c:v>14.447985989492128</c:v>
                </c:pt>
                <c:pt idx="1">
                  <c:v>13.319496855345925</c:v>
                </c:pt>
                <c:pt idx="2">
                  <c:v>15.511888321825323</c:v>
                </c:pt>
                <c:pt idx="3">
                  <c:v>15.614388489208636</c:v>
                </c:pt>
                <c:pt idx="4">
                  <c:v>17.791845493562224</c:v>
                </c:pt>
                <c:pt idx="5">
                  <c:v>19.492996108949431</c:v>
                </c:pt>
                <c:pt idx="6">
                  <c:v>15.174999999999995</c:v>
                </c:pt>
                <c:pt idx="7">
                  <c:v>18.675513758272405</c:v>
                </c:pt>
                <c:pt idx="8">
                  <c:v>13.443085842852176</c:v>
                </c:pt>
                <c:pt idx="9">
                  <c:v>12.768771943362044</c:v>
                </c:pt>
                <c:pt idx="10">
                  <c:v>14.136695435166905</c:v>
                </c:pt>
                <c:pt idx="11">
                  <c:v>13.176470588235302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E-43FD-A068-816C3009090C}"/>
            </c:ext>
          </c:extLst>
        </c:ser>
        <c:ser>
          <c:idx val="0"/>
          <c:order val="1"/>
          <c:tx>
            <c:strRef>
              <c:f>'Klasse per mnd'!$B$73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2.4639211545230553E-2"/>
                  <c:y val="6.9304729392052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54-4DB9-95EB-678A62201E28}"/>
                </c:ext>
              </c:extLst>
            </c:dLbl>
            <c:dLbl>
              <c:idx val="1"/>
              <c:layout>
                <c:manualLayout>
                  <c:x val="-4.8105127302593004E-2"/>
                  <c:y val="-8.7189820848066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54-4DB9-95EB-678A62201E28}"/>
                </c:ext>
              </c:extLst>
            </c:dLbl>
            <c:dLbl>
              <c:idx val="2"/>
              <c:layout>
                <c:manualLayout>
                  <c:x val="-3.1678986272439279E-2"/>
                  <c:y val="-6.036218366404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54-4DB9-95EB-678A62201E28}"/>
                </c:ext>
              </c:extLst>
            </c:dLbl>
            <c:dLbl>
              <c:idx val="4"/>
              <c:layout>
                <c:manualLayout>
                  <c:x val="-7.9784113575032262E-2"/>
                  <c:y val="-6.0362183664046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54-4DB9-95EB-678A62201E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mnd'!$P$73:$P$84</c:f>
              <c:numCache>
                <c:formatCode>0.0</c:formatCode>
                <c:ptCount val="12"/>
                <c:pt idx="0">
                  <c:v>13.33234042553191</c:v>
                </c:pt>
                <c:pt idx="1">
                  <c:v>14.122970297029685</c:v>
                </c:pt>
                <c:pt idx="2">
                  <c:v>15.506418918918937</c:v>
                </c:pt>
                <c:pt idx="3">
                  <c:v>14.295786516853941</c:v>
                </c:pt>
                <c:pt idx="4">
                  <c:v>17.598601398601389</c:v>
                </c:pt>
                <c:pt idx="5">
                  <c:v>17.758620689655157</c:v>
                </c:pt>
                <c:pt idx="6">
                  <c:v>16.904285714285724</c:v>
                </c:pt>
                <c:pt idx="7">
                  <c:v>16.96948558067033</c:v>
                </c:pt>
                <c:pt idx="8">
                  <c:v>12.409570586584298</c:v>
                </c:pt>
                <c:pt idx="9">
                  <c:v>12.400856098085571</c:v>
                </c:pt>
                <c:pt idx="10">
                  <c:v>13.422661432245862</c:v>
                </c:pt>
                <c:pt idx="11">
                  <c:v>12.717728852838921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E-43FD-A068-816C30090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443472549035916"/>
          <c:y val="0.60734918827913909"/>
          <c:w val="8.4283362842257487E-2"/>
          <c:h val="9.8677295386896249E-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O+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mnd'!$P$315:$P$326</c:f>
              <c:numCache>
                <c:formatCode>0.0</c:formatCode>
                <c:ptCount val="12"/>
                <c:pt idx="0">
                  <c:v>16.694715447154451</c:v>
                </c:pt>
                <c:pt idx="1">
                  <c:v>15.458333333333318</c:v>
                </c:pt>
                <c:pt idx="2">
                  <c:v>17.986650386650421</c:v>
                </c:pt>
                <c:pt idx="3">
                  <c:v>17.667364016736389</c:v>
                </c:pt>
                <c:pt idx="4">
                  <c:v>21.232233009708711</c:v>
                </c:pt>
                <c:pt idx="5">
                  <c:v>19.671106941838637</c:v>
                </c:pt>
                <c:pt idx="6">
                  <c:v>19.515126050420164</c:v>
                </c:pt>
                <c:pt idx="7">
                  <c:v>18.795842367045015</c:v>
                </c:pt>
                <c:pt idx="8">
                  <c:v>15.375064935064865</c:v>
                </c:pt>
                <c:pt idx="9">
                  <c:v>15.098861298974951</c:v>
                </c:pt>
                <c:pt idx="10">
                  <c:v>15.787959317585322</c:v>
                </c:pt>
                <c:pt idx="11">
                  <c:v>14.621958174904922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0-48A8-93C2-404FF7D7AB0F}"/>
            </c:ext>
          </c:extLst>
        </c:ser>
        <c:ser>
          <c:idx val="0"/>
          <c:order val="1"/>
          <c:tx>
            <c:strRef>
              <c:f>'Klasse per mnd'!$B$88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2.2292619969494332E-2"/>
                  <c:y val="6.7069092960051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1F-4729-9B2F-CCE5A705FE4D}"/>
                </c:ext>
              </c:extLst>
            </c:dLbl>
            <c:dLbl>
              <c:idx val="2"/>
              <c:layout>
                <c:manualLayout>
                  <c:x val="-4.3411944151120499E-2"/>
                  <c:y val="-5.812654723204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1F-4729-9B2F-CCE5A705FE4D}"/>
                </c:ext>
              </c:extLst>
            </c:dLbl>
            <c:dLbl>
              <c:idx val="3"/>
              <c:layout>
                <c:manualLayout>
                  <c:x val="-3.5198873636043647E-2"/>
                  <c:y val="6.2597820096047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1F-4729-9B2F-CCE5A705FE4D}"/>
                </c:ext>
              </c:extLst>
            </c:dLbl>
            <c:dLbl>
              <c:idx val="4"/>
              <c:layout>
                <c:manualLayout>
                  <c:x val="-9.9730141968790376E-2"/>
                  <c:y val="-1.5649455024011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1F-4729-9B2F-CCE5A705FE4D}"/>
                </c:ext>
              </c:extLst>
            </c:dLbl>
            <c:dLbl>
              <c:idx val="5"/>
              <c:layout>
                <c:manualLayout>
                  <c:x val="2.2292619969494224E-2"/>
                  <c:y val="-3.3534546480025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1F-4729-9B2F-CCE5A705FE4D}"/>
                </c:ext>
              </c:extLst>
            </c:dLbl>
            <c:dLbl>
              <c:idx val="8"/>
              <c:layout>
                <c:manualLayout>
                  <c:x val="-3.519887363604373E-2"/>
                  <c:y val="7.154036582405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4A-4532-ACEE-0D7E2C30BA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mnd'!$P$88:$P$99</c:f>
              <c:numCache>
                <c:formatCode>0.0</c:formatCode>
                <c:ptCount val="12"/>
                <c:pt idx="0">
                  <c:v>15.529014308426085</c:v>
                </c:pt>
                <c:pt idx="1">
                  <c:v>15.359686179843091</c:v>
                </c:pt>
                <c:pt idx="2">
                  <c:v>17.945966514459691</c:v>
                </c:pt>
                <c:pt idx="3">
                  <c:v>17.313785714285704</c:v>
                </c:pt>
                <c:pt idx="4">
                  <c:v>20.938585209003211</c:v>
                </c:pt>
                <c:pt idx="5">
                  <c:v>19.329914529914536</c:v>
                </c:pt>
                <c:pt idx="6">
                  <c:v>17.654782608695655</c:v>
                </c:pt>
                <c:pt idx="7">
                  <c:v>18.803091872791455</c:v>
                </c:pt>
                <c:pt idx="8">
                  <c:v>14.769789660511289</c:v>
                </c:pt>
                <c:pt idx="9">
                  <c:v>14.868155144138537</c:v>
                </c:pt>
                <c:pt idx="10">
                  <c:v>15.936502000918299</c:v>
                </c:pt>
                <c:pt idx="11">
                  <c:v>15.191186001296156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0-48A8-93C2-404FF7D7A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2472328234578"/>
          <c:y val="0.56487209607110667"/>
          <c:w val="8.4283362842257487E-2"/>
          <c:h val="0.1098554775469047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R-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43416009112912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mnd'!$B$330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mnd'!$P$330:$P$341</c:f>
              <c:numCache>
                <c:formatCode>0.0</c:formatCode>
                <c:ptCount val="12"/>
                <c:pt idx="0">
                  <c:v>19.142445213379471</c:v>
                </c:pt>
                <c:pt idx="1">
                  <c:v>18.801935483870956</c:v>
                </c:pt>
                <c:pt idx="2">
                  <c:v>21.59915407173477</c:v>
                </c:pt>
                <c:pt idx="3">
                  <c:v>21.02508650519032</c:v>
                </c:pt>
                <c:pt idx="4">
                  <c:v>25.365187713310593</c:v>
                </c:pt>
                <c:pt idx="5">
                  <c:v>22.423801916932913</c:v>
                </c:pt>
                <c:pt idx="6">
                  <c:v>19.666945606694576</c:v>
                </c:pt>
                <c:pt idx="7">
                  <c:v>20.165886738578781</c:v>
                </c:pt>
                <c:pt idx="8">
                  <c:v>17.825697894487501</c:v>
                </c:pt>
                <c:pt idx="9">
                  <c:v>18.023636210573635</c:v>
                </c:pt>
                <c:pt idx="10">
                  <c:v>18.353093926877843</c:v>
                </c:pt>
                <c:pt idx="11">
                  <c:v>17.312659846547295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1-468F-A000-C1FDD2D24E8E}"/>
            </c:ext>
          </c:extLst>
        </c:ser>
        <c:ser>
          <c:idx val="0"/>
          <c:order val="1"/>
          <c:tx>
            <c:strRef>
              <c:f>'Klasse per mnd'!$B$103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3.5198873636043647E-2"/>
                  <c:y val="-8.048291155206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01-45DD-8A7B-1A27335ABD63}"/>
                </c:ext>
              </c:extLst>
            </c:dLbl>
            <c:dLbl>
              <c:idx val="1"/>
              <c:layout>
                <c:manualLayout>
                  <c:x val="-3.1678986272439279E-2"/>
                  <c:y val="6.0362183664045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01-45DD-8A7B-1A27335ABD63}"/>
                </c:ext>
              </c:extLst>
            </c:dLbl>
            <c:dLbl>
              <c:idx val="2"/>
              <c:layout>
                <c:manualLayout>
                  <c:x val="-4.3411944151120499E-2"/>
                  <c:y val="-6.7069092960051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01-45DD-8A7B-1A27335ABD63}"/>
                </c:ext>
              </c:extLst>
            </c:dLbl>
            <c:dLbl>
              <c:idx val="3"/>
              <c:layout>
                <c:manualLayout>
                  <c:x val="1.9946028393758065E-2"/>
                  <c:y val="6.2597820096047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01-45DD-8A7B-1A27335ABD63}"/>
                </c:ext>
              </c:extLst>
            </c:dLbl>
            <c:dLbl>
              <c:idx val="4"/>
              <c:layout>
                <c:manualLayout>
                  <c:x val="-9.8556846180922253E-2"/>
                  <c:y val="-3.8005819344029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01-45DD-8A7B-1A27335ABD63}"/>
                </c:ext>
              </c:extLst>
            </c:dLbl>
            <c:dLbl>
              <c:idx val="5"/>
              <c:layout>
                <c:manualLayout>
                  <c:x val="-3.9892056787516131E-2"/>
                  <c:y val="7.6011638688058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01-45DD-8A7B-1A27335ABD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mnd'!$P$103:$P$114</c:f>
              <c:numCache>
                <c:formatCode>0.0</c:formatCode>
                <c:ptCount val="12"/>
                <c:pt idx="0">
                  <c:v>18.801175015460753</c:v>
                </c:pt>
                <c:pt idx="1">
                  <c:v>18.996586538461596</c:v>
                </c:pt>
                <c:pt idx="2">
                  <c:v>21.549177232263357</c:v>
                </c:pt>
                <c:pt idx="3">
                  <c:v>20.947916666666639</c:v>
                </c:pt>
                <c:pt idx="4">
                  <c:v>24.051570680628277</c:v>
                </c:pt>
                <c:pt idx="5">
                  <c:v>20.172702702702686</c:v>
                </c:pt>
                <c:pt idx="6">
                  <c:v>18.95384615384615</c:v>
                </c:pt>
                <c:pt idx="7">
                  <c:v>20.048271181026951</c:v>
                </c:pt>
                <c:pt idx="8">
                  <c:v>17.356303975479769</c:v>
                </c:pt>
                <c:pt idx="9">
                  <c:v>17.729663359494371</c:v>
                </c:pt>
                <c:pt idx="10">
                  <c:v>18.265516942917703</c:v>
                </c:pt>
                <c:pt idx="11">
                  <c:v>17.782760067114069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1-468F-A000-C1FDD2D24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69432318848212"/>
          <c:y val="0.62970555259915617"/>
          <c:w val="8.7803266935878005E-2"/>
          <c:h val="0.12103365970691335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R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mnd'!$P$345:$P$356</c:f>
              <c:numCache>
                <c:formatCode>0.0</c:formatCode>
                <c:ptCount val="12"/>
                <c:pt idx="0">
                  <c:v>22.033196553139121</c:v>
                </c:pt>
                <c:pt idx="1">
                  <c:v>22.606861499364644</c:v>
                </c:pt>
                <c:pt idx="2">
                  <c:v>25.965704713317631</c:v>
                </c:pt>
                <c:pt idx="3">
                  <c:v>25.659999999999961</c:v>
                </c:pt>
                <c:pt idx="4">
                  <c:v>28.458794946550075</c:v>
                </c:pt>
                <c:pt idx="5">
                  <c:v>22.275440729483275</c:v>
                </c:pt>
                <c:pt idx="6">
                  <c:v>20.724756756756751</c:v>
                </c:pt>
                <c:pt idx="7">
                  <c:v>21.181680110702313</c:v>
                </c:pt>
                <c:pt idx="8">
                  <c:v>19.776287550583366</c:v>
                </c:pt>
                <c:pt idx="9">
                  <c:v>20.196380991683473</c:v>
                </c:pt>
                <c:pt idx="10">
                  <c:v>20.711771317631477</c:v>
                </c:pt>
                <c:pt idx="11">
                  <c:v>19.779430740037952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80-4B36-80B4-200321B8F240}"/>
            </c:ext>
          </c:extLst>
        </c:ser>
        <c:ser>
          <c:idx val="0"/>
          <c:order val="1"/>
          <c:tx>
            <c:strRef>
              <c:f>'Klasse per mnd'!$B$118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3.4885119692048619E-2"/>
                  <c:y val="-9.9032203011053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C7-4EA6-8AB0-D93E57003B38}"/>
                </c:ext>
              </c:extLst>
            </c:dLbl>
            <c:dLbl>
              <c:idx val="1"/>
              <c:layout>
                <c:manualLayout>
                  <c:x val="-4.8117406471791191E-2"/>
                  <c:y val="-7.6524884144905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7-4EA6-8AB0-D93E57003B38}"/>
                </c:ext>
              </c:extLst>
            </c:dLbl>
            <c:dLbl>
              <c:idx val="2"/>
              <c:layout>
                <c:manualLayout>
                  <c:x val="-3.729099001563816E-2"/>
                  <c:y val="-8.3277079804749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7-4EA6-8AB0-D93E57003B38}"/>
                </c:ext>
              </c:extLst>
            </c:dLbl>
            <c:dLbl>
              <c:idx val="3"/>
              <c:layout>
                <c:manualLayout>
                  <c:x val="-3.9696860339227716E-2"/>
                  <c:y val="8.1026347918135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7-4EA6-8AB0-D93E57003B38}"/>
                </c:ext>
              </c:extLst>
            </c:dLbl>
            <c:dLbl>
              <c:idx val="5"/>
              <c:layout>
                <c:manualLayout>
                  <c:x val="-0.10104655359076146"/>
                  <c:y val="-6.75219565984466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7-4EA6-8AB0-D93E57003B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mnd'!$P$118:$P$129</c:f>
              <c:numCache>
                <c:formatCode>0.0</c:formatCode>
                <c:ptCount val="12"/>
                <c:pt idx="0">
                  <c:v>21.677200811359057</c:v>
                </c:pt>
                <c:pt idx="1">
                  <c:v>22.839280575539551</c:v>
                </c:pt>
                <c:pt idx="2">
                  <c:v>25.764865111192151</c:v>
                </c:pt>
                <c:pt idx="3">
                  <c:v>25.543940419769822</c:v>
                </c:pt>
                <c:pt idx="4">
                  <c:v>27.172284122562701</c:v>
                </c:pt>
                <c:pt idx="5">
                  <c:v>19.688366013071882</c:v>
                </c:pt>
                <c:pt idx="6">
                  <c:v>19.489421894218935</c:v>
                </c:pt>
                <c:pt idx="7">
                  <c:v>20.751731084912755</c:v>
                </c:pt>
                <c:pt idx="8">
                  <c:v>19.385503299563126</c:v>
                </c:pt>
                <c:pt idx="9">
                  <c:v>19.866393711684768</c:v>
                </c:pt>
                <c:pt idx="10">
                  <c:v>20.237661954154575</c:v>
                </c:pt>
                <c:pt idx="11">
                  <c:v>20.0540693559802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80-4B36-80B4-200321B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553960166743867"/>
          <c:y val="0.62387416884636171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R+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6262195440745161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mnd'!$B$360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mnd'!$P$360:$P$371</c:f>
              <c:numCache>
                <c:formatCode>0.0</c:formatCode>
                <c:ptCount val="12"/>
                <c:pt idx="0">
                  <c:v>26.293417874396159</c:v>
                </c:pt>
                <c:pt idx="1">
                  <c:v>27.404803312629376</c:v>
                </c:pt>
                <c:pt idx="2">
                  <c:v>32.561432909684072</c:v>
                </c:pt>
                <c:pt idx="3">
                  <c:v>33.068238213399503</c:v>
                </c:pt>
                <c:pt idx="4">
                  <c:v>28.274633123689725</c:v>
                </c:pt>
                <c:pt idx="5">
                  <c:v>22.043103448275819</c:v>
                </c:pt>
                <c:pt idx="6">
                  <c:v>22.226956521739123</c:v>
                </c:pt>
                <c:pt idx="7">
                  <c:v>22.985844434894592</c:v>
                </c:pt>
                <c:pt idx="8">
                  <c:v>22.024021977831595</c:v>
                </c:pt>
                <c:pt idx="9">
                  <c:v>22.428086835699613</c:v>
                </c:pt>
                <c:pt idx="10">
                  <c:v>23.271530341060071</c:v>
                </c:pt>
                <c:pt idx="11">
                  <c:v>21.485138004246263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0-4476-874C-59AE6144D5DB}"/>
            </c:ext>
          </c:extLst>
        </c:ser>
        <c:ser>
          <c:idx val="0"/>
          <c:order val="1"/>
          <c:tx>
            <c:strRef>
              <c:f>'Klasse per mnd'!$B$133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2.933239469670304E-2"/>
                  <c:y val="7.1540365824054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C6-4317-B842-73FA86E7196E}"/>
                </c:ext>
              </c:extLst>
            </c:dLbl>
            <c:dLbl>
              <c:idx val="1"/>
              <c:layout>
                <c:manualLayout>
                  <c:x val="-2.9332394696703061E-2"/>
                  <c:y val="6.0362183664046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C6-4317-B842-73FA86E7196E}"/>
                </c:ext>
              </c:extLst>
            </c:dLbl>
            <c:dLbl>
              <c:idx val="2"/>
              <c:layout>
                <c:manualLayout>
                  <c:x val="-2.4639211545230553E-2"/>
                  <c:y val="9.3896730144071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C6-4317-B842-73FA86E7196E}"/>
                </c:ext>
              </c:extLst>
            </c:dLbl>
            <c:dLbl>
              <c:idx val="3"/>
              <c:layout>
                <c:manualLayout>
                  <c:x val="-2.111932418162623E-2"/>
                  <c:y val="8.4954184416064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C6-4317-B842-73FA86E7196E}"/>
                </c:ext>
              </c:extLst>
            </c:dLbl>
            <c:dLbl>
              <c:idx val="5"/>
              <c:layout>
                <c:manualLayout>
                  <c:x val="-9.9730141968790334E-2"/>
                  <c:y val="-6.706909296005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C6-4317-B842-73FA86E71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mnd'!$P$133:$P$144</c:f>
              <c:numCache>
                <c:formatCode>0.0</c:formatCode>
                <c:ptCount val="12"/>
                <c:pt idx="0">
                  <c:v>25.65647558386414</c:v>
                </c:pt>
                <c:pt idx="1">
                  <c:v>26.675253549695608</c:v>
                </c:pt>
                <c:pt idx="2">
                  <c:v>31.572022070756248</c:v>
                </c:pt>
                <c:pt idx="3">
                  <c:v>31.358502772643256</c:v>
                </c:pt>
                <c:pt idx="4">
                  <c:v>29.83882978723404</c:v>
                </c:pt>
                <c:pt idx="5">
                  <c:v>19.961198156682038</c:v>
                </c:pt>
                <c:pt idx="6">
                  <c:v>21.10490506329112</c:v>
                </c:pt>
                <c:pt idx="7">
                  <c:v>22.55674565463919</c:v>
                </c:pt>
                <c:pt idx="8">
                  <c:v>21.744020577831879</c:v>
                </c:pt>
                <c:pt idx="9">
                  <c:v>22.148786844691902</c:v>
                </c:pt>
                <c:pt idx="10">
                  <c:v>22.575165315699728</c:v>
                </c:pt>
                <c:pt idx="11">
                  <c:v>22.57955239064087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F0-4476-874C-59AE6144D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61658633747864"/>
          <c:y val="0.35025099859894243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U-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mnd'!$B$375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mnd'!$P$375:$P$386</c:f>
              <c:numCache>
                <c:formatCode>0.0</c:formatCode>
                <c:ptCount val="12"/>
                <c:pt idx="0">
                  <c:v>30.825905292479096</c:v>
                </c:pt>
                <c:pt idx="1">
                  <c:v>31.681878088962122</c:v>
                </c:pt>
                <c:pt idx="2">
                  <c:v>39.280728446288606</c:v>
                </c:pt>
                <c:pt idx="3">
                  <c:v>39.451219512195117</c:v>
                </c:pt>
                <c:pt idx="4">
                  <c:v>28.525588235294112</c:v>
                </c:pt>
                <c:pt idx="5">
                  <c:v>21.905084745762721</c:v>
                </c:pt>
                <c:pt idx="6">
                  <c:v>23.578238341968923</c:v>
                </c:pt>
                <c:pt idx="7">
                  <c:v>25.22937799043066</c:v>
                </c:pt>
                <c:pt idx="8">
                  <c:v>24.466938000707597</c:v>
                </c:pt>
                <c:pt idx="9">
                  <c:v>24.942390461023283</c:v>
                </c:pt>
                <c:pt idx="10">
                  <c:v>25.97040399455291</c:v>
                </c:pt>
                <c:pt idx="11">
                  <c:v>24.575586854460088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2A-4ACD-8F62-7794C8F1F0E0}"/>
            </c:ext>
          </c:extLst>
        </c:ser>
        <c:ser>
          <c:idx val="0"/>
          <c:order val="1"/>
          <c:tx>
            <c:strRef>
              <c:f>'Klasse per mnd'!$B$148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3.7545465211779913E-2"/>
                  <c:y val="-6.2597820096047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ED-4D3D-AE0A-55CBBD9C1AF6}"/>
                </c:ext>
              </c:extLst>
            </c:dLbl>
            <c:dLbl>
              <c:idx val="1"/>
              <c:layout>
                <c:manualLayout>
                  <c:x val="-3.9892056787516152E-2"/>
                  <c:y val="8.2718547984063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D-4D3D-AE0A-55CBBD9C1AF6}"/>
                </c:ext>
              </c:extLst>
            </c:dLbl>
            <c:dLbl>
              <c:idx val="2"/>
              <c:layout>
                <c:manualLayout>
                  <c:x val="-3.5198873636043647E-2"/>
                  <c:y val="-8.94254572800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D-4D3D-AE0A-55CBBD9C1AF6}"/>
                </c:ext>
              </c:extLst>
            </c:dLbl>
            <c:dLbl>
              <c:idx val="3"/>
              <c:layout>
                <c:manualLayout>
                  <c:x val="-9.1517071453713475E-2"/>
                  <c:y val="6.0362183664046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D-4D3D-AE0A-55CBBD9C1AF6}"/>
                </c:ext>
              </c:extLst>
            </c:dLbl>
            <c:dLbl>
              <c:idx val="4"/>
              <c:layout>
                <c:manualLayout>
                  <c:x val="-9.15170714537135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D-4D3D-AE0A-55CBBD9C1AF6}"/>
                </c:ext>
              </c:extLst>
            </c:dLbl>
            <c:dLbl>
              <c:idx val="5"/>
              <c:layout>
                <c:manualLayout>
                  <c:x val="-0.10559662090813103"/>
                  <c:y val="-1.5649455024012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D-4D3D-AE0A-55CBBD9C1AF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mnd'!$P$148:$P$159</c:f>
              <c:numCache>
                <c:formatCode>0.0</c:formatCode>
                <c:ptCount val="12"/>
                <c:pt idx="0">
                  <c:v>30.604604051565367</c:v>
                </c:pt>
                <c:pt idx="1">
                  <c:v>30.839160839160854</c:v>
                </c:pt>
                <c:pt idx="2">
                  <c:v>37.927933312362399</c:v>
                </c:pt>
                <c:pt idx="3">
                  <c:v>36.366478873239451</c:v>
                </c:pt>
                <c:pt idx="4">
                  <c:v>27.170041322314024</c:v>
                </c:pt>
                <c:pt idx="5">
                  <c:v>20.262814070351762</c:v>
                </c:pt>
                <c:pt idx="6">
                  <c:v>22.815922619047608</c:v>
                </c:pt>
                <c:pt idx="7">
                  <c:v>25.383098858116089</c:v>
                </c:pt>
                <c:pt idx="8">
                  <c:v>24.747013156059591</c:v>
                </c:pt>
                <c:pt idx="9">
                  <c:v>25.48395727040792</c:v>
                </c:pt>
                <c:pt idx="10">
                  <c:v>25.562572186670842</c:v>
                </c:pt>
                <c:pt idx="11">
                  <c:v>26.191923641703401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2A-4ACD-8F62-7794C8F1F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61658633747864"/>
          <c:y val="0.35025099859894243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U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mnd'!$P$390:$P$401</c:f>
              <c:numCache>
                <c:formatCode>0.0</c:formatCode>
                <c:ptCount val="12"/>
                <c:pt idx="0">
                  <c:v>32.938095238095237</c:v>
                </c:pt>
                <c:pt idx="1">
                  <c:v>36.19617224880384</c:v>
                </c:pt>
                <c:pt idx="2">
                  <c:v>44.424156545209186</c:v>
                </c:pt>
                <c:pt idx="3">
                  <c:v>44.039999999999992</c:v>
                </c:pt>
                <c:pt idx="4">
                  <c:v>32.865925925925929</c:v>
                </c:pt>
                <c:pt idx="5">
                  <c:v>22.442519685039375</c:v>
                </c:pt>
                <c:pt idx="6">
                  <c:v>24.147058823529409</c:v>
                </c:pt>
                <c:pt idx="7">
                  <c:v>27.944688026981421</c:v>
                </c:pt>
                <c:pt idx="8">
                  <c:v>26.841739411574554</c:v>
                </c:pt>
                <c:pt idx="9">
                  <c:v>28.036775244299633</c:v>
                </c:pt>
                <c:pt idx="10">
                  <c:v>28.819167084796756</c:v>
                </c:pt>
                <c:pt idx="11">
                  <c:v>25.366025641025633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5D-44F3-A663-64B672D4F261}"/>
            </c:ext>
          </c:extLst>
        </c:ser>
        <c:ser>
          <c:idx val="0"/>
          <c:order val="1"/>
          <c:tx>
            <c:strRef>
              <c:f>'Klasse per mnd'!$B$163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4.2238648363252397E-2"/>
                  <c:y val="-7.377600225605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2-43EB-92EF-8D1488C8C823}"/>
                </c:ext>
              </c:extLst>
            </c:dLbl>
            <c:dLbl>
              <c:idx val="1"/>
              <c:layout>
                <c:manualLayout>
                  <c:x val="-3.2852282060307443E-2"/>
                  <c:y val="9.1661093712070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82-43EB-92EF-8D1488C8C823}"/>
                </c:ext>
              </c:extLst>
            </c:dLbl>
            <c:dLbl>
              <c:idx val="2"/>
              <c:layout>
                <c:manualLayout>
                  <c:x val="-4.5758535726856737E-2"/>
                  <c:y val="-5.812654723204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2-43EB-92EF-8D1488C8C823}"/>
                </c:ext>
              </c:extLst>
            </c:dLbl>
            <c:dLbl>
              <c:idx val="3"/>
              <c:layout>
                <c:manualLayout>
                  <c:x val="-3.2852282060307401E-2"/>
                  <c:y val="-7.82472751200598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82-43EB-92EF-8D1488C8C823}"/>
                </c:ext>
              </c:extLst>
            </c:dLbl>
            <c:dLbl>
              <c:idx val="4"/>
              <c:layout>
                <c:manualLayout>
                  <c:x val="-9.0343775665845366E-2"/>
                  <c:y val="8.94254572800683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82-43EB-92EF-8D1488C8C823}"/>
                </c:ext>
              </c:extLst>
            </c:dLbl>
            <c:dLbl>
              <c:idx val="5"/>
              <c:layout>
                <c:manualLayout>
                  <c:x val="-1.1732957878682075E-3"/>
                  <c:y val="-0.10060363944007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82-43EB-92EF-8D1488C8C8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mnd'!$P$163:$P$174</c:f>
              <c:numCache>
                <c:formatCode>0.0</c:formatCode>
                <c:ptCount val="12"/>
                <c:pt idx="0">
                  <c:v>34.063428571428595</c:v>
                </c:pt>
                <c:pt idx="1">
                  <c:v>37.187499999999993</c:v>
                </c:pt>
                <c:pt idx="2">
                  <c:v>44.481684210526346</c:v>
                </c:pt>
                <c:pt idx="3">
                  <c:v>43.295774647887313</c:v>
                </c:pt>
                <c:pt idx="4">
                  <c:v>28.26972477064221</c:v>
                </c:pt>
                <c:pt idx="5">
                  <c:v>21.338757396449704</c:v>
                </c:pt>
                <c:pt idx="6">
                  <c:v>22.762048192771076</c:v>
                </c:pt>
                <c:pt idx="7">
                  <c:v>30.347213880547177</c:v>
                </c:pt>
                <c:pt idx="8">
                  <c:v>29.131525974025951</c:v>
                </c:pt>
                <c:pt idx="9">
                  <c:v>32.393627789280011</c:v>
                </c:pt>
                <c:pt idx="10">
                  <c:v>33.21903614457829</c:v>
                </c:pt>
                <c:pt idx="11">
                  <c:v>33.300934579439257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5D-44F3-A663-64B672D4F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61658633747864"/>
          <c:y val="0.35025099859894243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U+</a:t>
            </a:r>
            <a:endParaRPr lang="en-US" sz="2800"/>
          </a:p>
        </c:rich>
      </c:tx>
      <c:layout>
        <c:manualLayout>
          <c:xMode val="edge"/>
          <c:yMode val="edge"/>
          <c:x val="0.1867172754408866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7603577299946185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mnd'!$B$405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mnd'!$P$405:$P$416</c:f>
              <c:numCache>
                <c:formatCode>0.0</c:formatCode>
                <c:ptCount val="12"/>
                <c:pt idx="0">
                  <c:v>43.800000000000011</c:v>
                </c:pt>
                <c:pt idx="1">
                  <c:v>38.487878787878799</c:v>
                </c:pt>
                <c:pt idx="2">
                  <c:v>52.591262135922349</c:v>
                </c:pt>
                <c:pt idx="3">
                  <c:v>55.387500000000003</c:v>
                </c:pt>
                <c:pt idx="4">
                  <c:v>29.909375000000001</c:v>
                </c:pt>
                <c:pt idx="5">
                  <c:v>21.851388888888888</c:v>
                </c:pt>
                <c:pt idx="6">
                  <c:v>25.833333333333339</c:v>
                </c:pt>
                <c:pt idx="7">
                  <c:v>31.101215805471156</c:v>
                </c:pt>
                <c:pt idx="8">
                  <c:v>29.481711409395956</c:v>
                </c:pt>
                <c:pt idx="9">
                  <c:v>35.059376731301903</c:v>
                </c:pt>
                <c:pt idx="10">
                  <c:v>33.5835766423358</c:v>
                </c:pt>
                <c:pt idx="11">
                  <c:v>31.313636363636363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6-4AA9-A65F-24378E081157}"/>
            </c:ext>
          </c:extLst>
        </c:ser>
        <c:ser>
          <c:idx val="0"/>
          <c:order val="1"/>
          <c:tx>
            <c:strRef>
              <c:f>'Klasse per mnd'!$B$178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3.8718760999648008E-2"/>
                  <c:y val="6.4833456528049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DA-4989-8BA4-5B5DFA5298FC}"/>
                </c:ext>
              </c:extLst>
            </c:dLbl>
            <c:dLbl>
              <c:idx val="1"/>
              <c:layout>
                <c:manualLayout>
                  <c:x val="-4.3411944151120541E-2"/>
                  <c:y val="-0.10283927587207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DA-4989-8BA4-5B5DFA5298FC}"/>
                </c:ext>
              </c:extLst>
            </c:dLbl>
            <c:dLbl>
              <c:idx val="2"/>
              <c:layout>
                <c:manualLayout>
                  <c:x val="-2.2292619969494311E-2"/>
                  <c:y val="9.8368003008075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DA-4989-8BA4-5B5DFA5298FC}"/>
                </c:ext>
              </c:extLst>
            </c:dLbl>
            <c:dLbl>
              <c:idx val="3"/>
              <c:layout>
                <c:manualLayout>
                  <c:x val="1.1732957878681215E-2"/>
                  <c:y val="-8.9425457280068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DA-4989-8BA4-5B5DFA5298FC}"/>
                </c:ext>
              </c:extLst>
            </c:dLbl>
            <c:dLbl>
              <c:idx val="5"/>
              <c:layout>
                <c:manualLayout>
                  <c:x val="-8.6040697160853177E-17"/>
                  <c:y val="-8.7189820848066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DA-4989-8BA4-5B5DFA5298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mnd'!$P$178:$P$189</c:f>
              <c:numCache>
                <c:formatCode>0.0</c:formatCode>
                <c:ptCount val="12"/>
                <c:pt idx="0">
                  <c:v>36.355263157894754</c:v>
                </c:pt>
                <c:pt idx="1">
                  <c:v>40.563333333333318</c:v>
                </c:pt>
                <c:pt idx="2">
                  <c:v>50.110810810810818</c:v>
                </c:pt>
                <c:pt idx="3">
                  <c:v>47.628571428571441</c:v>
                </c:pt>
                <c:pt idx="4">
                  <c:v>44.183333333333344</c:v>
                </c:pt>
                <c:pt idx="5">
                  <c:v>22.841304347826096</c:v>
                </c:pt>
                <c:pt idx="6">
                  <c:v>24.026315789473689</c:v>
                </c:pt>
                <c:pt idx="7">
                  <c:v>41.48051282051285</c:v>
                </c:pt>
                <c:pt idx="8">
                  <c:v>38.640458015267193</c:v>
                </c:pt>
                <c:pt idx="9">
                  <c:v>41.561920529801299</c:v>
                </c:pt>
                <c:pt idx="10">
                  <c:v>44.588679245283011</c:v>
                </c:pt>
                <c:pt idx="11">
                  <c:v>34.71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6-4AA9-A65F-24378E081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61658633747864"/>
          <c:y val="0.35025099859894243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klasse 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078471512964276E-2"/>
          <c:y val="0.15269875349024695"/>
          <c:w val="0.93078970718722276"/>
          <c:h val="0.74689440993788825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Uke!$O$63:$O$114</c:f>
              <c:numCache>
                <c:formatCode>0.00</c:formatCode>
                <c:ptCount val="52"/>
                <c:pt idx="0">
                  <c:v>8.125</c:v>
                </c:pt>
                <c:pt idx="1">
                  <c:v>7.274043656797061</c:v>
                </c:pt>
                <c:pt idx="2">
                  <c:v>6.997582594681707</c:v>
                </c:pt>
                <c:pt idx="3">
                  <c:v>7.5863652419639696</c:v>
                </c:pt>
                <c:pt idx="4">
                  <c:v>7.4608778625954209</c:v>
                </c:pt>
                <c:pt idx="5">
                  <c:v>7.5247964470762385</c:v>
                </c:pt>
                <c:pt idx="6">
                  <c:v>7.5353141743789598</c:v>
                </c:pt>
                <c:pt idx="7">
                  <c:v>7.5548713090162636</c:v>
                </c:pt>
                <c:pt idx="8">
                  <c:v>7.4422860360360348</c:v>
                </c:pt>
                <c:pt idx="9">
                  <c:v>7.5764553965350254</c:v>
                </c:pt>
                <c:pt idx="10">
                  <c:v>7.2773322076825684</c:v>
                </c:pt>
                <c:pt idx="11">
                  <c:v>7.2525367833587007</c:v>
                </c:pt>
                <c:pt idx="12">
                  <c:v>6.9181267398067812</c:v>
                </c:pt>
                <c:pt idx="13">
                  <c:v>5</c:v>
                </c:pt>
                <c:pt idx="14">
                  <c:v>7.074550128534705</c:v>
                </c:pt>
                <c:pt idx="15">
                  <c:v>7.2</c:v>
                </c:pt>
                <c:pt idx="16">
                  <c:v>6.971223021582734</c:v>
                </c:pt>
                <c:pt idx="17">
                  <c:v>7.6368159203980097</c:v>
                </c:pt>
                <c:pt idx="18">
                  <c:v>7.3987108655616973</c:v>
                </c:pt>
                <c:pt idx="19">
                  <c:v>6.1785714285714306</c:v>
                </c:pt>
                <c:pt idx="20">
                  <c:v>7.5950134770889504</c:v>
                </c:pt>
                <c:pt idx="21">
                  <c:v>8.2447129909365557</c:v>
                </c:pt>
                <c:pt idx="22">
                  <c:v>7.2981727574750845</c:v>
                </c:pt>
                <c:pt idx="23">
                  <c:v>8.3396345305608062</c:v>
                </c:pt>
                <c:pt idx="24">
                  <c:v>8.1874205844980938</c:v>
                </c:pt>
                <c:pt idx="25">
                  <c:v>8.35142469470828</c:v>
                </c:pt>
                <c:pt idx="26">
                  <c:v>7.9802371541501982</c:v>
                </c:pt>
                <c:pt idx="27">
                  <c:v>7.8373493975903612</c:v>
                </c:pt>
                <c:pt idx="28">
                  <c:v>8.5183246073298449</c:v>
                </c:pt>
                <c:pt idx="29">
                  <c:v>8.7409669211195951</c:v>
                </c:pt>
                <c:pt idx="30">
                  <c:v>8.5288461538461586</c:v>
                </c:pt>
                <c:pt idx="31">
                  <c:v>8.2726758438619612</c:v>
                </c:pt>
                <c:pt idx="32">
                  <c:v>8.2108436761971753</c:v>
                </c:pt>
                <c:pt idx="33">
                  <c:v>8.1953093054500865</c:v>
                </c:pt>
                <c:pt idx="34">
                  <c:v>8.0829862402380073</c:v>
                </c:pt>
                <c:pt idx="35">
                  <c:v>8.2242339016816093</c:v>
                </c:pt>
                <c:pt idx="36">
                  <c:v>8.1368992318325013</c:v>
                </c:pt>
                <c:pt idx="37">
                  <c:v>7.997884873674078</c:v>
                </c:pt>
                <c:pt idx="38">
                  <c:v>7.8309470749254606</c:v>
                </c:pt>
                <c:pt idx="39">
                  <c:v>7.6804489568787204</c:v>
                </c:pt>
                <c:pt idx="40">
                  <c:v>7.6262114052825138</c:v>
                </c:pt>
                <c:pt idx="41">
                  <c:v>7.5742873437859553</c:v>
                </c:pt>
                <c:pt idx="42">
                  <c:v>7.5194864146293998</c:v>
                </c:pt>
                <c:pt idx="43">
                  <c:v>7.4061714745200495</c:v>
                </c:pt>
                <c:pt idx="44">
                  <c:v>7.4197993834261284</c:v>
                </c:pt>
                <c:pt idx="45">
                  <c:v>7.422935939954618</c:v>
                </c:pt>
                <c:pt idx="46">
                  <c:v>7.3642857142857121</c:v>
                </c:pt>
                <c:pt idx="47">
                  <c:v>7.4098566426636703</c:v>
                </c:pt>
                <c:pt idx="48">
                  <c:v>7.6696973632939347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A9-41DB-AA64-0E5806CAD33A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0135682470616497E-2"/>
                  <c:y val="-8.3105012671878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0D-4F19-8EED-348A262F9EF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0D-4F19-8EED-348A262F9EF6}"/>
                </c:ext>
              </c:extLst>
            </c:dLbl>
            <c:dLbl>
              <c:idx val="2"/>
              <c:layout>
                <c:manualLayout>
                  <c:x val="-1.8428513582939086E-2"/>
                  <c:y val="-6.8561635454299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0D-4F19-8EED-348A262F9EF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0D-4F19-8EED-348A262F9EF6}"/>
                </c:ext>
              </c:extLst>
            </c:dLbl>
            <c:dLbl>
              <c:idx val="4"/>
              <c:layout>
                <c:manualLayout>
                  <c:x val="-2.0271364941232994E-2"/>
                  <c:y val="-5.6095883553518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0D-4F19-8EED-348A262F9EF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0D-4F19-8EED-348A262F9EF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0D-4F19-8EED-348A262F9EF6}"/>
                </c:ext>
              </c:extLst>
            </c:dLbl>
            <c:dLbl>
              <c:idx val="7"/>
              <c:layout>
                <c:manualLayout>
                  <c:x val="-2.6721344695261672E-2"/>
                  <c:y val="-5.4018258236721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0D-4F19-8EED-348A262F9EF6}"/>
                </c:ext>
              </c:extLst>
            </c:dLbl>
            <c:dLbl>
              <c:idx val="8"/>
              <c:layout>
                <c:manualLayout>
                  <c:x val="-2.7642770374408661E-2"/>
                  <c:y val="6.0251134187111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0D-4F19-8EED-348A262F9EF6}"/>
                </c:ext>
              </c:extLst>
            </c:dLbl>
            <c:dLbl>
              <c:idx val="9"/>
              <c:layout>
                <c:manualLayout>
                  <c:x val="-1.1057108149763451E-2"/>
                  <c:y val="-6.4406384820705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DA-4C54-8CCE-4F582187BC4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0D-4F19-8EED-348A262F9EF6}"/>
                </c:ext>
              </c:extLst>
            </c:dLbl>
            <c:dLbl>
              <c:idx val="11"/>
              <c:layout>
                <c:manualLayout>
                  <c:x val="-2.7642770374408966E-3"/>
                  <c:y val="-5.1940632919924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0D-4F19-8EED-348A262F9EF6}"/>
                </c:ext>
              </c:extLst>
            </c:dLbl>
            <c:dLbl>
              <c:idx val="13"/>
              <c:layout>
                <c:manualLayout>
                  <c:x val="-2.1192790620379983E-2"/>
                  <c:y val="-3.11643797519545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DA-4C54-8CCE-4F582187BC41}"/>
                </c:ext>
              </c:extLst>
            </c:dLbl>
            <c:dLbl>
              <c:idx val="14"/>
              <c:layout>
                <c:manualLayout>
                  <c:x val="0"/>
                  <c:y val="3.9474881019142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0D-4F19-8EED-348A262F9EF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0D-4F19-8EED-348A262F9EF6}"/>
                </c:ext>
              </c:extLst>
            </c:dLbl>
            <c:dLbl>
              <c:idx val="16"/>
              <c:layout>
                <c:manualLayout>
                  <c:x val="-3.5014175807584265E-2"/>
                  <c:y val="-7.6872136721487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0D-4F19-8EED-348A262F9EF6}"/>
                </c:ext>
              </c:extLst>
            </c:dLbl>
            <c:dLbl>
              <c:idx val="17"/>
              <c:layout>
                <c:manualLayout>
                  <c:x val="-3.3171324449290357E-2"/>
                  <c:y val="-4.3630131652736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DA-4C54-8CCE-4F582187BC41}"/>
                </c:ext>
              </c:extLst>
            </c:dLbl>
            <c:dLbl>
              <c:idx val="18"/>
              <c:layout>
                <c:manualLayout>
                  <c:x val="-3.8699878524172081E-2"/>
                  <c:y val="4.7785382286330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62-452F-BC42-FAC8E27F0212}"/>
                </c:ext>
              </c:extLst>
            </c:dLbl>
            <c:dLbl>
              <c:idx val="19"/>
              <c:layout>
                <c:manualLayout>
                  <c:x val="-3.3171324449290357E-2"/>
                  <c:y val="-4.570775696953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0D-4F19-8EED-348A262F9EF6}"/>
                </c:ext>
              </c:extLst>
            </c:dLbl>
            <c:dLbl>
              <c:idx val="20"/>
              <c:layout>
                <c:manualLayout>
                  <c:x val="-2.2114216299526902E-2"/>
                  <c:y val="4.3630131652736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DA-4C54-8CCE-4F582187BC41}"/>
                </c:ext>
              </c:extLst>
            </c:dLbl>
            <c:dLbl>
              <c:idx val="21"/>
              <c:layout>
                <c:manualLayout>
                  <c:x val="-2.395706765782081E-2"/>
                  <c:y val="-4.7785382286330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0D-4F19-8EED-348A262F9EF6}"/>
                </c:ext>
              </c:extLst>
            </c:dLbl>
            <c:dLbl>
              <c:idx val="22"/>
              <c:layout>
                <c:manualLayout>
                  <c:x val="-2.1192790620379948E-2"/>
                  <c:y val="4.7785382286330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0D-4F19-8EED-348A262F9EF6}"/>
                </c:ext>
              </c:extLst>
            </c:dLbl>
            <c:dLbl>
              <c:idx val="23"/>
              <c:layout>
                <c:manualLayout>
                  <c:x val="-4.1464155561612877E-2"/>
                  <c:y val="-4.986300760312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0D-4F19-8EED-348A262F9EF6}"/>
                </c:ext>
              </c:extLst>
            </c:dLbl>
            <c:dLbl>
              <c:idx val="24"/>
              <c:layout>
                <c:manualLayout>
                  <c:x val="-1.9349939262086106E-2"/>
                  <c:y val="-4.9863007603127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62-452F-BC42-FAC8E27F0212}"/>
                </c:ext>
              </c:extLst>
            </c:dLbl>
            <c:dLbl>
              <c:idx val="25"/>
              <c:layout>
                <c:manualLayout>
                  <c:x val="-2.7642770374408696E-2"/>
                  <c:y val="3.5319630385548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62-452F-BC42-FAC8E27F0212}"/>
                </c:ext>
              </c:extLst>
            </c:dLbl>
            <c:dLbl>
              <c:idx val="26"/>
              <c:layout>
                <c:manualLayout>
                  <c:x val="-1.8428513582939086E-2"/>
                  <c:y val="-5.1940632919924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32-4894-BB08-AB4F113ADAD4}"/>
                </c:ext>
              </c:extLst>
            </c:dLbl>
            <c:dLbl>
              <c:idx val="28"/>
              <c:layout>
                <c:manualLayout>
                  <c:x val="-3.0407047411849492E-2"/>
                  <c:y val="-5.1940632919924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B9-4BF0-8800-A9AAE0EB9544}"/>
                </c:ext>
              </c:extLst>
            </c:dLbl>
            <c:dLbl>
              <c:idx val="29"/>
              <c:layout>
                <c:manualLayout>
                  <c:x val="-2.1192790620379948E-2"/>
                  <c:y val="4.57077569695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9-4BF0-8800-A9AAE0EB9544}"/>
                </c:ext>
              </c:extLst>
            </c:dLbl>
            <c:dLbl>
              <c:idx val="30"/>
              <c:layout>
                <c:manualLayout>
                  <c:x val="-1.0135682470616565E-2"/>
                  <c:y val="-4.3630131652736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32-4894-BB08-AB4F113ADAD4}"/>
                </c:ext>
              </c:extLst>
            </c:dLbl>
            <c:dLbl>
              <c:idx val="31"/>
              <c:layout>
                <c:manualLayout>
                  <c:x val="-1.8428513582939086E-3"/>
                  <c:y val="-4.3630131652736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32-4894-BB08-AB4F113ADAD4}"/>
                </c:ext>
              </c:extLst>
            </c:dLbl>
            <c:dLbl>
              <c:idx val="32"/>
              <c:layout>
                <c:manualLayout>
                  <c:x val="0"/>
                  <c:y val="-3.9474881019142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62-4D60-9F3A-557743D1F9CE}"/>
                </c:ext>
              </c:extLst>
            </c:dLbl>
            <c:dLbl>
              <c:idx val="33"/>
              <c:layout>
                <c:manualLayout>
                  <c:x val="-2.2114216299526902E-2"/>
                  <c:y val="8.3105012671878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62-4D60-9F3A-557743D1F9CE}"/>
                </c:ext>
              </c:extLst>
            </c:dLbl>
            <c:dLbl>
              <c:idx val="34"/>
              <c:layout>
                <c:manualLayout>
                  <c:x val="2.7642770374408628E-3"/>
                  <c:y val="-5.1940632919924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62-4D60-9F3A-557743D1F9CE}"/>
                </c:ext>
              </c:extLst>
            </c:dLbl>
            <c:dLbl>
              <c:idx val="35"/>
              <c:layout>
                <c:manualLayout>
                  <c:x val="-1.197853382891054E-2"/>
                  <c:y val="6.0251134187111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4D-4E12-9A36-097949FD49A9}"/>
                </c:ext>
              </c:extLst>
            </c:dLbl>
            <c:dLbl>
              <c:idx val="36"/>
              <c:layout>
                <c:manualLayout>
                  <c:x val="6.4499797540286796E-3"/>
                  <c:y val="-6.0251134187111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4D-4E12-9A36-097949FD49A9}"/>
                </c:ext>
              </c:extLst>
            </c:dLbl>
            <c:dLbl>
              <c:idx val="37"/>
              <c:layout>
                <c:manualLayout>
                  <c:x val="-4.6071283957347716E-3"/>
                  <c:y val="-2.2853878484766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D-4E12-9A36-097949FD49A9}"/>
                </c:ext>
              </c:extLst>
            </c:dLbl>
            <c:dLbl>
              <c:idx val="38"/>
              <c:layout>
                <c:manualLayout>
                  <c:x val="2.7642770374408494E-2"/>
                  <c:y val="-4.3630131652736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B9-4A80-BB69-51F8EB3BB8BF}"/>
                </c:ext>
              </c:extLst>
            </c:dLbl>
            <c:dLbl>
              <c:idx val="39"/>
              <c:layout>
                <c:manualLayout>
                  <c:x val="0"/>
                  <c:y val="-1.0388126583984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1F-4478-8F7D-3F6E2CDBDB2E}"/>
                </c:ext>
              </c:extLst>
            </c:dLbl>
            <c:dLbl>
              <c:idx val="40"/>
              <c:layout>
                <c:manualLayout>
                  <c:x val="-8.1085459764931977E-2"/>
                  <c:y val="4.7785382286330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1F-4478-8F7D-3F6E2CDBDB2E}"/>
                </c:ext>
              </c:extLst>
            </c:dLbl>
            <c:dLbl>
              <c:idx val="41"/>
              <c:layout>
                <c:manualLayout>
                  <c:x val="1.8428513582939086E-2"/>
                  <c:y val="-7.894976203828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95-4E0A-B794-5F1C19976824}"/>
                </c:ext>
              </c:extLst>
            </c:dLbl>
            <c:dLbl>
              <c:idx val="42"/>
              <c:layout>
                <c:manualLayout>
                  <c:x val="4.6071283957346363E-3"/>
                  <c:y val="-2.908675443515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93-4AC7-9B9F-2081F50DF3FE}"/>
                </c:ext>
              </c:extLst>
            </c:dLbl>
            <c:dLbl>
              <c:idx val="43"/>
              <c:layout>
                <c:manualLayout>
                  <c:x val="-4.9756986673935667E-2"/>
                  <c:y val="5.6095883553517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0E-46DD-966B-9C4D9396C001}"/>
                </c:ext>
              </c:extLst>
            </c:dLbl>
            <c:dLbl>
              <c:idx val="44"/>
              <c:layout>
                <c:manualLayout>
                  <c:x val="-2.9485621732702673E-2"/>
                  <c:y val="6.4406384820705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0E-46DD-966B-9C4D9396C0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Uke!$O$10:$O$61</c:f>
              <c:numCache>
                <c:formatCode>0.00</c:formatCode>
                <c:ptCount val="52"/>
                <c:pt idx="0">
                  <c:v>7.9565217391304355</c:v>
                </c:pt>
                <c:pt idx="1">
                  <c:v>7.5903954802259905</c:v>
                </c:pt>
                <c:pt idx="2">
                  <c:v>7.6518675123326272</c:v>
                </c:pt>
                <c:pt idx="3">
                  <c:v>7.7072405929304448</c:v>
                </c:pt>
                <c:pt idx="4">
                  <c:v>7.630615640599002</c:v>
                </c:pt>
                <c:pt idx="5">
                  <c:v>7.6192431798181284</c:v>
                </c:pt>
                <c:pt idx="6">
                  <c:v>7.6849542809642557</c:v>
                </c:pt>
                <c:pt idx="7">
                  <c:v>7.8241455347298752</c:v>
                </c:pt>
                <c:pt idx="8">
                  <c:v>7.42431409649953</c:v>
                </c:pt>
                <c:pt idx="9">
                  <c:v>7.8293137356381308</c:v>
                </c:pt>
                <c:pt idx="10">
                  <c:v>7.6724068560392684</c:v>
                </c:pt>
                <c:pt idx="11">
                  <c:v>7.4544211965093021</c:v>
                </c:pt>
                <c:pt idx="12">
                  <c:v>0</c:v>
                </c:pt>
                <c:pt idx="13">
                  <c:v>7.3328700486448941</c:v>
                </c:pt>
                <c:pt idx="14">
                  <c:v>6.8880549002787905</c:v>
                </c:pt>
                <c:pt idx="15">
                  <c:v>7.1222222222222227</c:v>
                </c:pt>
                <c:pt idx="16">
                  <c:v>7.2755555555555551</c:v>
                </c:pt>
                <c:pt idx="17">
                  <c:v>7.7944915254237293</c:v>
                </c:pt>
                <c:pt idx="18">
                  <c:v>6.7980997624703123</c:v>
                </c:pt>
                <c:pt idx="19">
                  <c:v>8.2057613168724259</c:v>
                </c:pt>
                <c:pt idx="20">
                  <c:v>7.9515306122448974</c:v>
                </c:pt>
                <c:pt idx="21">
                  <c:v>8.308897243107765</c:v>
                </c:pt>
                <c:pt idx="22">
                  <c:v>7.0785907859078607</c:v>
                </c:pt>
                <c:pt idx="23">
                  <c:v>8.6680096696212754</c:v>
                </c:pt>
                <c:pt idx="24">
                  <c:v>8.8860887096774217</c:v>
                </c:pt>
                <c:pt idx="25">
                  <c:v>8.6914468425259752</c:v>
                </c:pt>
                <c:pt idx="26">
                  <c:v>9.1882770870337502</c:v>
                </c:pt>
                <c:pt idx="27">
                  <c:v>6.4539007092198588</c:v>
                </c:pt>
                <c:pt idx="28">
                  <c:v>8.5246636771300448</c:v>
                </c:pt>
                <c:pt idx="29">
                  <c:v>8.4838709677419377</c:v>
                </c:pt>
                <c:pt idx="30">
                  <c:v>8.7591331269349819</c:v>
                </c:pt>
                <c:pt idx="31">
                  <c:v>8.5344765987852824</c:v>
                </c:pt>
                <c:pt idx="32">
                  <c:v>8.3639758461782936</c:v>
                </c:pt>
                <c:pt idx="33">
                  <c:v>8.363196648079116</c:v>
                </c:pt>
                <c:pt idx="34">
                  <c:v>8.2901396961354141</c:v>
                </c:pt>
                <c:pt idx="35">
                  <c:v>8.2798085963262853</c:v>
                </c:pt>
                <c:pt idx="36">
                  <c:v>8.3089736083847026</c:v>
                </c:pt>
                <c:pt idx="37">
                  <c:v>8.1500093212088576</c:v>
                </c:pt>
                <c:pt idx="38">
                  <c:v>7.9512939082106735</c:v>
                </c:pt>
                <c:pt idx="39">
                  <c:v>7.8201449568428787</c:v>
                </c:pt>
                <c:pt idx="40">
                  <c:v>7.6551278430691028</c:v>
                </c:pt>
                <c:pt idx="41">
                  <c:v>7.628184046727938</c:v>
                </c:pt>
                <c:pt idx="42">
                  <c:v>7.5339610351157695</c:v>
                </c:pt>
                <c:pt idx="43">
                  <c:v>7.5279273167062417</c:v>
                </c:pt>
                <c:pt idx="44">
                  <c:v>7.3487853056617309</c:v>
                </c:pt>
                <c:pt idx="45">
                  <c:v>7.5129251700680255</c:v>
                </c:pt>
                <c:pt idx="46">
                  <c:v>7.2861038455117182</c:v>
                </c:pt>
                <c:pt idx="47">
                  <c:v>7.3551028060746209</c:v>
                </c:pt>
                <c:pt idx="48">
                  <c:v>7.3141668926860142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A9-41DB-AA64-0E5806CAD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ax val="10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2635413842382086E-2"/>
          <c:h val="0.100907316971025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E-</a:t>
            </a:r>
            <a:endParaRPr lang="en-US" sz="2800"/>
          </a:p>
        </c:rich>
      </c:tx>
      <c:layout>
        <c:manualLayout>
          <c:xMode val="edge"/>
          <c:yMode val="edge"/>
          <c:x val="0.1867172754408866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7603577299946185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mnd'!$B$420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mnd'!$P$420:$P$431</c:f>
              <c:numCache>
                <c:formatCode>0.0</c:formatCode>
                <c:ptCount val="12"/>
                <c:pt idx="0">
                  <c:v>24.466666666666672</c:v>
                </c:pt>
                <c:pt idx="1">
                  <c:v>53.5</c:v>
                </c:pt>
                <c:pt idx="2">
                  <c:v>55.980000000000011</c:v>
                </c:pt>
                <c:pt idx="3">
                  <c:v>0</c:v>
                </c:pt>
                <c:pt idx="4">
                  <c:v>39.700000000000003</c:v>
                </c:pt>
                <c:pt idx="5">
                  <c:v>29.714285714285719</c:v>
                </c:pt>
                <c:pt idx="6">
                  <c:v>24.740000000000006</c:v>
                </c:pt>
                <c:pt idx="7">
                  <c:v>35.787500000000001</c:v>
                </c:pt>
                <c:pt idx="8">
                  <c:v>34.327906976744181</c:v>
                </c:pt>
                <c:pt idx="9">
                  <c:v>37.399999999999991</c:v>
                </c:pt>
                <c:pt idx="10">
                  <c:v>38.608695652173928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35-439B-9284-D77FD1F24EE9}"/>
            </c:ext>
          </c:extLst>
        </c:ser>
        <c:ser>
          <c:idx val="0"/>
          <c:order val="1"/>
          <c:tx>
            <c:strRef>
              <c:f>'Klasse per mnd'!$B$193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3.8718760999648008E-2"/>
                  <c:y val="6.4833456528049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35-439B-9284-D77FD1F24EE9}"/>
                </c:ext>
              </c:extLst>
            </c:dLbl>
            <c:dLbl>
              <c:idx val="1"/>
              <c:layout>
                <c:manualLayout>
                  <c:x val="-4.3411944151120541E-2"/>
                  <c:y val="-0.10283927587207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35-439B-9284-D77FD1F24EE9}"/>
                </c:ext>
              </c:extLst>
            </c:dLbl>
            <c:dLbl>
              <c:idx val="2"/>
              <c:layout>
                <c:manualLayout>
                  <c:x val="-6.805115569635109E-2"/>
                  <c:y val="7.6011638688058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35-439B-9284-D77FD1F24EE9}"/>
                </c:ext>
              </c:extLst>
            </c:dLbl>
            <c:dLbl>
              <c:idx val="3"/>
              <c:layout>
                <c:manualLayout>
                  <c:x val="-4.1065352575384254E-2"/>
                  <c:y val="-9.3896730144071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35-439B-9284-D77FD1F24EE9}"/>
                </c:ext>
              </c:extLst>
            </c:dLbl>
            <c:dLbl>
              <c:idx val="5"/>
              <c:layout>
                <c:manualLayout>
                  <c:x val="-9.1517071453713475E-2"/>
                  <c:y val="-6.706909296005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35-439B-9284-D77FD1F24EE9}"/>
                </c:ext>
              </c:extLst>
            </c:dLbl>
            <c:dLbl>
              <c:idx val="7"/>
              <c:layout>
                <c:manualLayout>
                  <c:x val="-7.0397747272087294E-3"/>
                  <c:y val="-5.589091080004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97-4777-820D-DF6B49E5F20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mnd'!$P$193:$P$204</c:f>
              <c:numCache>
                <c:formatCode>0.0</c:formatCode>
                <c:ptCount val="12"/>
                <c:pt idx="0">
                  <c:v>42.35</c:v>
                </c:pt>
                <c:pt idx="1">
                  <c:v>50.6</c:v>
                </c:pt>
                <c:pt idx="2">
                  <c:v>52.726086956521719</c:v>
                </c:pt>
                <c:pt idx="3">
                  <c:v>50.6</c:v>
                </c:pt>
                <c:pt idx="4">
                  <c:v>61.866666666666674</c:v>
                </c:pt>
                <c:pt idx="5">
                  <c:v>17.625</c:v>
                </c:pt>
                <c:pt idx="6">
                  <c:v>20</c:v>
                </c:pt>
                <c:pt idx="7">
                  <c:v>55.345454545454579</c:v>
                </c:pt>
                <c:pt idx="8">
                  <c:v>51.447619047619057</c:v>
                </c:pt>
                <c:pt idx="9">
                  <c:v>48.034999999999997</c:v>
                </c:pt>
                <c:pt idx="10">
                  <c:v>51.95</c:v>
                </c:pt>
                <c:pt idx="11">
                  <c:v>53.133333333333354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35-439B-9284-D77FD1F24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61658633747864"/>
          <c:y val="0.35025099859894243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Klasse_Slakteri!$I$433:$I$457</c:f>
              <c:numCache>
                <c:formatCode>#,##0</c:formatCode>
                <c:ptCount val="25"/>
                <c:pt idx="0">
                  <c:v>26</c:v>
                </c:pt>
                <c:pt idx="1">
                  <c:v>85</c:v>
                </c:pt>
                <c:pt idx="2">
                  <c:v>143</c:v>
                </c:pt>
                <c:pt idx="3">
                  <c:v>36</c:v>
                </c:pt>
                <c:pt idx="4">
                  <c:v>40</c:v>
                </c:pt>
                <c:pt idx="5">
                  <c:v>44</c:v>
                </c:pt>
                <c:pt idx="6">
                  <c:v>76</c:v>
                </c:pt>
                <c:pt idx="7">
                  <c:v>196</c:v>
                </c:pt>
                <c:pt idx="8">
                  <c:v>42</c:v>
                </c:pt>
                <c:pt idx="9">
                  <c:v>38</c:v>
                </c:pt>
                <c:pt idx="10">
                  <c:v>30</c:v>
                </c:pt>
                <c:pt idx="11">
                  <c:v>7</c:v>
                </c:pt>
                <c:pt idx="12">
                  <c:v>6</c:v>
                </c:pt>
                <c:pt idx="13">
                  <c:v>55</c:v>
                </c:pt>
                <c:pt idx="14">
                  <c:v>33</c:v>
                </c:pt>
                <c:pt idx="15">
                  <c:v>20</c:v>
                </c:pt>
                <c:pt idx="16">
                  <c:v>28</c:v>
                </c:pt>
                <c:pt idx="17">
                  <c:v>0</c:v>
                </c:pt>
                <c:pt idx="18">
                  <c:v>26</c:v>
                </c:pt>
                <c:pt idx="19">
                  <c:v>196</c:v>
                </c:pt>
                <c:pt idx="20">
                  <c:v>63</c:v>
                </c:pt>
                <c:pt idx="21">
                  <c:v>1</c:v>
                </c:pt>
                <c:pt idx="22">
                  <c:v>39</c:v>
                </c:pt>
                <c:pt idx="23">
                  <c:v>0</c:v>
                </c:pt>
                <c:pt idx="2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C8-426D-BEA2-1A670B5C6D16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Klasse_Slakteri!$I$13:$I$37</c:f>
              <c:numCache>
                <c:formatCode>#,##0</c:formatCode>
                <c:ptCount val="25"/>
                <c:pt idx="0">
                  <c:v>0</c:v>
                </c:pt>
                <c:pt idx="1">
                  <c:v>5</c:v>
                </c:pt>
                <c:pt idx="2">
                  <c:v>14</c:v>
                </c:pt>
                <c:pt idx="3">
                  <c:v>6</c:v>
                </c:pt>
                <c:pt idx="4">
                  <c:v>19</c:v>
                </c:pt>
                <c:pt idx="5">
                  <c:v>20</c:v>
                </c:pt>
                <c:pt idx="6">
                  <c:v>47</c:v>
                </c:pt>
                <c:pt idx="7">
                  <c:v>102</c:v>
                </c:pt>
                <c:pt idx="8">
                  <c:v>0</c:v>
                </c:pt>
                <c:pt idx="9">
                  <c:v>126</c:v>
                </c:pt>
                <c:pt idx="10">
                  <c:v>8</c:v>
                </c:pt>
                <c:pt idx="11">
                  <c:v>12</c:v>
                </c:pt>
                <c:pt idx="12">
                  <c:v>1</c:v>
                </c:pt>
                <c:pt idx="13">
                  <c:v>26</c:v>
                </c:pt>
                <c:pt idx="14">
                  <c:v>9</c:v>
                </c:pt>
                <c:pt idx="15">
                  <c:v>2</c:v>
                </c:pt>
                <c:pt idx="16">
                  <c:v>33</c:v>
                </c:pt>
                <c:pt idx="17">
                  <c:v>0</c:v>
                </c:pt>
                <c:pt idx="18">
                  <c:v>1</c:v>
                </c:pt>
                <c:pt idx="19">
                  <c:v>78</c:v>
                </c:pt>
                <c:pt idx="20">
                  <c:v>39</c:v>
                </c:pt>
                <c:pt idx="21">
                  <c:v>0</c:v>
                </c:pt>
                <c:pt idx="22">
                  <c:v>19</c:v>
                </c:pt>
                <c:pt idx="23">
                  <c:v>0</c:v>
                </c:pt>
                <c:pt idx="2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8-426D-BEA2-1A670B5C6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187375291064642"/>
          <c:y val="0.25403913870270345"/>
          <c:w val="0.10775379540886021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Klasse_Slakteri!$I$461:$I$485</c15:sqref>
                  </c15:fullRef>
                </c:ext>
              </c:extLst>
              <c:f>(Klasse_Slakteri!$I$461:$I$465,Klasse_Slakteri!$I$467:$I$485)</c:f>
              <c:numCache>
                <c:formatCode>#,##0</c:formatCode>
                <c:ptCount val="24"/>
                <c:pt idx="0">
                  <c:v>87</c:v>
                </c:pt>
                <c:pt idx="1">
                  <c:v>266</c:v>
                </c:pt>
                <c:pt idx="2">
                  <c:v>440</c:v>
                </c:pt>
                <c:pt idx="3">
                  <c:v>192</c:v>
                </c:pt>
                <c:pt idx="4">
                  <c:v>214</c:v>
                </c:pt>
                <c:pt idx="5">
                  <c:v>240</c:v>
                </c:pt>
                <c:pt idx="6">
                  <c:v>675</c:v>
                </c:pt>
                <c:pt idx="7">
                  <c:v>162</c:v>
                </c:pt>
                <c:pt idx="8">
                  <c:v>131</c:v>
                </c:pt>
                <c:pt idx="9">
                  <c:v>183</c:v>
                </c:pt>
                <c:pt idx="10">
                  <c:v>121</c:v>
                </c:pt>
                <c:pt idx="11">
                  <c:v>21</c:v>
                </c:pt>
                <c:pt idx="12">
                  <c:v>143</c:v>
                </c:pt>
                <c:pt idx="13">
                  <c:v>117</c:v>
                </c:pt>
                <c:pt idx="14">
                  <c:v>60</c:v>
                </c:pt>
                <c:pt idx="15">
                  <c:v>134</c:v>
                </c:pt>
                <c:pt idx="16">
                  <c:v>0</c:v>
                </c:pt>
                <c:pt idx="17">
                  <c:v>69</c:v>
                </c:pt>
                <c:pt idx="18">
                  <c:v>524</c:v>
                </c:pt>
                <c:pt idx="19">
                  <c:v>187</c:v>
                </c:pt>
                <c:pt idx="20">
                  <c:v>6</c:v>
                </c:pt>
                <c:pt idx="21">
                  <c:v>281</c:v>
                </c:pt>
                <c:pt idx="22">
                  <c:v>0</c:v>
                </c:pt>
                <c:pt idx="23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3-43B4-B5C3-63DA564183D7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Klasse_Slakteri!$I$41:$I$65</c15:sqref>
                  </c15:fullRef>
                </c:ext>
              </c:extLst>
              <c:f>(Klasse_Slakteri!$I$41:$I$45,Klasse_Slakteri!$I$47:$I$65)</c:f>
              <c:numCache>
                <c:formatCode>#,##0</c:formatCode>
                <c:ptCount val="24"/>
                <c:pt idx="0">
                  <c:v>0</c:v>
                </c:pt>
                <c:pt idx="1">
                  <c:v>47</c:v>
                </c:pt>
                <c:pt idx="2">
                  <c:v>120</c:v>
                </c:pt>
                <c:pt idx="3">
                  <c:v>69</c:v>
                </c:pt>
                <c:pt idx="4">
                  <c:v>133</c:v>
                </c:pt>
                <c:pt idx="5">
                  <c:v>226</c:v>
                </c:pt>
                <c:pt idx="6">
                  <c:v>549</c:v>
                </c:pt>
                <c:pt idx="7">
                  <c:v>0</c:v>
                </c:pt>
                <c:pt idx="8">
                  <c:v>177</c:v>
                </c:pt>
                <c:pt idx="9">
                  <c:v>54</c:v>
                </c:pt>
                <c:pt idx="10">
                  <c:v>68</c:v>
                </c:pt>
                <c:pt idx="11">
                  <c:v>6</c:v>
                </c:pt>
                <c:pt idx="12">
                  <c:v>105</c:v>
                </c:pt>
                <c:pt idx="13">
                  <c:v>92</c:v>
                </c:pt>
                <c:pt idx="14">
                  <c:v>6</c:v>
                </c:pt>
                <c:pt idx="15">
                  <c:v>172</c:v>
                </c:pt>
                <c:pt idx="16">
                  <c:v>0</c:v>
                </c:pt>
                <c:pt idx="17">
                  <c:v>22</c:v>
                </c:pt>
                <c:pt idx="18">
                  <c:v>336</c:v>
                </c:pt>
                <c:pt idx="19">
                  <c:v>152</c:v>
                </c:pt>
                <c:pt idx="20">
                  <c:v>0</c:v>
                </c:pt>
                <c:pt idx="21">
                  <c:v>151</c:v>
                </c:pt>
                <c:pt idx="22">
                  <c:v>0</c:v>
                </c:pt>
                <c:pt idx="23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3-43B4-B5C3-63DA56418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01342475731193"/>
          <c:y val="0.19002444653266082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Klasse_Slakteri!$I$489:$I$513</c15:sqref>
                  </c15:fullRef>
                </c:ext>
              </c:extLst>
              <c:f>(Klasse_Slakteri!$I$489:$I$493,Klasse_Slakteri!$I$495:$I$513)</c:f>
              <c:numCache>
                <c:formatCode>#,##0</c:formatCode>
                <c:ptCount val="24"/>
                <c:pt idx="0">
                  <c:v>109</c:v>
                </c:pt>
                <c:pt idx="1">
                  <c:v>420</c:v>
                </c:pt>
                <c:pt idx="2">
                  <c:v>731</c:v>
                </c:pt>
                <c:pt idx="3">
                  <c:v>360</c:v>
                </c:pt>
                <c:pt idx="4">
                  <c:v>416</c:v>
                </c:pt>
                <c:pt idx="5">
                  <c:v>666</c:v>
                </c:pt>
                <c:pt idx="6">
                  <c:v>1591</c:v>
                </c:pt>
                <c:pt idx="7">
                  <c:v>221</c:v>
                </c:pt>
                <c:pt idx="8">
                  <c:v>289</c:v>
                </c:pt>
                <c:pt idx="9">
                  <c:v>360</c:v>
                </c:pt>
                <c:pt idx="10">
                  <c:v>350</c:v>
                </c:pt>
                <c:pt idx="11">
                  <c:v>46</c:v>
                </c:pt>
                <c:pt idx="12">
                  <c:v>248</c:v>
                </c:pt>
                <c:pt idx="13">
                  <c:v>322</c:v>
                </c:pt>
                <c:pt idx="14">
                  <c:v>103</c:v>
                </c:pt>
                <c:pt idx="15">
                  <c:v>253</c:v>
                </c:pt>
                <c:pt idx="16">
                  <c:v>0</c:v>
                </c:pt>
                <c:pt idx="17">
                  <c:v>121</c:v>
                </c:pt>
                <c:pt idx="18">
                  <c:v>903</c:v>
                </c:pt>
                <c:pt idx="19">
                  <c:v>173</c:v>
                </c:pt>
                <c:pt idx="20">
                  <c:v>6</c:v>
                </c:pt>
                <c:pt idx="21">
                  <c:v>565</c:v>
                </c:pt>
                <c:pt idx="22">
                  <c:v>0</c:v>
                </c:pt>
                <c:pt idx="23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5-4331-8A4E-2AB3DA5B8F72}"/>
            </c:ext>
          </c:extLst>
        </c:ser>
        <c:ser>
          <c:idx val="0"/>
          <c:order val="1"/>
          <c:tx>
            <c:strRef>
              <c:f>Klasse_Slakteri!$B$69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Klasse_Slakteri!$I$69:$I$93</c15:sqref>
                  </c15:fullRef>
                </c:ext>
              </c:extLst>
              <c:f>(Klasse_Slakteri!$I$69:$I$73,Klasse_Slakteri!$I$75:$I$93)</c:f>
              <c:numCache>
                <c:formatCode>#,##0</c:formatCode>
                <c:ptCount val="24"/>
                <c:pt idx="0">
                  <c:v>0</c:v>
                </c:pt>
                <c:pt idx="1">
                  <c:v>155</c:v>
                </c:pt>
                <c:pt idx="2">
                  <c:v>390</c:v>
                </c:pt>
                <c:pt idx="3">
                  <c:v>253</c:v>
                </c:pt>
                <c:pt idx="4">
                  <c:v>573</c:v>
                </c:pt>
                <c:pt idx="5">
                  <c:v>942</c:v>
                </c:pt>
                <c:pt idx="6">
                  <c:v>1744</c:v>
                </c:pt>
                <c:pt idx="7">
                  <c:v>0</c:v>
                </c:pt>
                <c:pt idx="8">
                  <c:v>347</c:v>
                </c:pt>
                <c:pt idx="9">
                  <c:v>240</c:v>
                </c:pt>
                <c:pt idx="10">
                  <c:v>311</c:v>
                </c:pt>
                <c:pt idx="11">
                  <c:v>26</c:v>
                </c:pt>
                <c:pt idx="12">
                  <c:v>323</c:v>
                </c:pt>
                <c:pt idx="13">
                  <c:v>254</c:v>
                </c:pt>
                <c:pt idx="14">
                  <c:v>68</c:v>
                </c:pt>
                <c:pt idx="15">
                  <c:v>443</c:v>
                </c:pt>
                <c:pt idx="16">
                  <c:v>0</c:v>
                </c:pt>
                <c:pt idx="17">
                  <c:v>91</c:v>
                </c:pt>
                <c:pt idx="18">
                  <c:v>868</c:v>
                </c:pt>
                <c:pt idx="19">
                  <c:v>237</c:v>
                </c:pt>
                <c:pt idx="20">
                  <c:v>0</c:v>
                </c:pt>
                <c:pt idx="21">
                  <c:v>521</c:v>
                </c:pt>
                <c:pt idx="22">
                  <c:v>0</c:v>
                </c:pt>
                <c:pt idx="23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5-4331-8A4E-2AB3DA5B8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Klasse_Slakteri!$N$461:$N$485</c:f>
              <c:numCache>
                <c:formatCode>0.0</c:formatCode>
                <c:ptCount val="25"/>
                <c:pt idx="0">
                  <c:v>14.727586206896556</c:v>
                </c:pt>
                <c:pt idx="1">
                  <c:v>13.236842105263156</c:v>
                </c:pt>
                <c:pt idx="2">
                  <c:v>16.898181818181826</c:v>
                </c:pt>
                <c:pt idx="3">
                  <c:v>14.851041666666667</c:v>
                </c:pt>
                <c:pt idx="4">
                  <c:v>10.59392523364486</c:v>
                </c:pt>
                <c:pt idx="5">
                  <c:v>12.762601626016258</c:v>
                </c:pt>
                <c:pt idx="6">
                  <c:v>9.9858333333333409</c:v>
                </c:pt>
                <c:pt idx="7">
                  <c:v>8.9939259259259288</c:v>
                </c:pt>
                <c:pt idx="8">
                  <c:v>12.720987654320981</c:v>
                </c:pt>
                <c:pt idx="9">
                  <c:v>9.5053435114503877</c:v>
                </c:pt>
                <c:pt idx="10">
                  <c:v>12.35300546448088</c:v>
                </c:pt>
                <c:pt idx="11">
                  <c:v>11.625619834710747</c:v>
                </c:pt>
                <c:pt idx="12">
                  <c:v>13.490476190476191</c:v>
                </c:pt>
                <c:pt idx="13">
                  <c:v>8.5734265734265751</c:v>
                </c:pt>
                <c:pt idx="14">
                  <c:v>9.2547008547008502</c:v>
                </c:pt>
                <c:pt idx="15">
                  <c:v>12.230000000000002</c:v>
                </c:pt>
                <c:pt idx="16">
                  <c:v>7.7805970149253758</c:v>
                </c:pt>
                <c:pt idx="17">
                  <c:v>0</c:v>
                </c:pt>
                <c:pt idx="18">
                  <c:v>8.9826086956521749</c:v>
                </c:pt>
                <c:pt idx="19">
                  <c:v>10.730343511450384</c:v>
                </c:pt>
                <c:pt idx="20">
                  <c:v>9.2764705882352985</c:v>
                </c:pt>
                <c:pt idx="21">
                  <c:v>11.85</c:v>
                </c:pt>
                <c:pt idx="22">
                  <c:v>10.384697508896812</c:v>
                </c:pt>
                <c:pt idx="23">
                  <c:v>0</c:v>
                </c:pt>
                <c:pt idx="24">
                  <c:v>12.035294117647055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A7-4873-A59B-40A9F056BEEB}"/>
            </c:ext>
          </c:extLst>
        </c:ser>
        <c:ser>
          <c:idx val="0"/>
          <c:order val="1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Klasse_Slakteri!$N$41:$N$65</c:f>
              <c:numCache>
                <c:formatCode>0.0</c:formatCode>
                <c:ptCount val="25"/>
                <c:pt idx="0">
                  <c:v>5.6125000000000007</c:v>
                </c:pt>
                <c:pt idx="1">
                  <c:v>0</c:v>
                </c:pt>
                <c:pt idx="2">
                  <c:v>10.253191489361702</c:v>
                </c:pt>
                <c:pt idx="3">
                  <c:v>0</c:v>
                </c:pt>
                <c:pt idx="4">
                  <c:v>0</c:v>
                </c:pt>
                <c:pt idx="5">
                  <c:v>9.450375939849625</c:v>
                </c:pt>
                <c:pt idx="6">
                  <c:v>9.6333333333333382</c:v>
                </c:pt>
                <c:pt idx="7">
                  <c:v>7.6110619469026561</c:v>
                </c:pt>
                <c:pt idx="8">
                  <c:v>8.4098360655737689</c:v>
                </c:pt>
                <c:pt idx="9">
                  <c:v>0</c:v>
                </c:pt>
                <c:pt idx="10">
                  <c:v>6.928813559322033</c:v>
                </c:pt>
                <c:pt idx="11">
                  <c:v>9.138888888888884</c:v>
                </c:pt>
                <c:pt idx="12">
                  <c:v>0</c:v>
                </c:pt>
                <c:pt idx="13">
                  <c:v>12.9</c:v>
                </c:pt>
                <c:pt idx="14">
                  <c:v>7.4371428571428559</c:v>
                </c:pt>
                <c:pt idx="15">
                  <c:v>8.6054347826086968</c:v>
                </c:pt>
                <c:pt idx="16">
                  <c:v>12.21666666666667</c:v>
                </c:pt>
                <c:pt idx="17">
                  <c:v>7.0639534883720945</c:v>
                </c:pt>
                <c:pt idx="18">
                  <c:v>0</c:v>
                </c:pt>
                <c:pt idx="19">
                  <c:v>7.6681818181818189</c:v>
                </c:pt>
                <c:pt idx="20">
                  <c:v>7.4833333333333298</c:v>
                </c:pt>
                <c:pt idx="21">
                  <c:v>0</c:v>
                </c:pt>
                <c:pt idx="22">
                  <c:v>0</c:v>
                </c:pt>
                <c:pt idx="23">
                  <c:v>7.5986754966887391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A7-4873-A59B-40A9F056B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Klasse_Slakteri!$V$461:$V$485</c:f>
              <c:numCache>
                <c:formatCode>0.00</c:formatCode>
                <c:ptCount val="25"/>
                <c:pt idx="0">
                  <c:v>3.068965517241379</c:v>
                </c:pt>
                <c:pt idx="1">
                  <c:v>3.6240601503759393</c:v>
                </c:pt>
                <c:pt idx="2">
                  <c:v>2.8931818181818185</c:v>
                </c:pt>
                <c:pt idx="3">
                  <c:v>2.8854166666666665</c:v>
                </c:pt>
                <c:pt idx="4">
                  <c:v>2.8691588785046722</c:v>
                </c:pt>
                <c:pt idx="5">
                  <c:v>1.9756097560975612</c:v>
                </c:pt>
                <c:pt idx="6">
                  <c:v>2.7958333333333338</c:v>
                </c:pt>
                <c:pt idx="7">
                  <c:v>2.8948148148148154</c:v>
                </c:pt>
                <c:pt idx="8">
                  <c:v>2.9506172839506175</c:v>
                </c:pt>
                <c:pt idx="9">
                  <c:v>3.1221374045801542</c:v>
                </c:pt>
                <c:pt idx="10">
                  <c:v>3.0437158469945356</c:v>
                </c:pt>
                <c:pt idx="11">
                  <c:v>3.3388429752066124</c:v>
                </c:pt>
                <c:pt idx="12">
                  <c:v>3</c:v>
                </c:pt>
                <c:pt idx="13">
                  <c:v>3.0069930069930071</c:v>
                </c:pt>
                <c:pt idx="14">
                  <c:v>2.8632478632478633</c:v>
                </c:pt>
                <c:pt idx="15">
                  <c:v>2.7333333333333338</c:v>
                </c:pt>
                <c:pt idx="16">
                  <c:v>2.6865671641791056</c:v>
                </c:pt>
                <c:pt idx="17">
                  <c:v>0</c:v>
                </c:pt>
                <c:pt idx="18">
                  <c:v>2.2753623188405796</c:v>
                </c:pt>
                <c:pt idx="19">
                  <c:v>3.0458015267175576</c:v>
                </c:pt>
                <c:pt idx="20">
                  <c:v>2.4117647058823528</c:v>
                </c:pt>
                <c:pt idx="21">
                  <c:v>3.1666666666666665</c:v>
                </c:pt>
                <c:pt idx="22">
                  <c:v>3.3416370106761568</c:v>
                </c:pt>
                <c:pt idx="23">
                  <c:v>0</c:v>
                </c:pt>
                <c:pt idx="24">
                  <c:v>2.7647058823529407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7-4C18-AFD6-E004F74A20C1}"/>
            </c:ext>
          </c:extLst>
        </c:ser>
        <c:ser>
          <c:idx val="0"/>
          <c:order val="1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Klasse_Slakteri!$V$41:$V$65</c:f>
              <c:numCache>
                <c:formatCode>0.00</c:formatCode>
                <c:ptCount val="25"/>
                <c:pt idx="0">
                  <c:v>0</c:v>
                </c:pt>
                <c:pt idx="1">
                  <c:v>2.5957446808510642</c:v>
                </c:pt>
                <c:pt idx="2">
                  <c:v>2.5916666666666672</c:v>
                </c:pt>
                <c:pt idx="3">
                  <c:v>2.5797101449275361</c:v>
                </c:pt>
                <c:pt idx="4">
                  <c:v>2.511278195488722</c:v>
                </c:pt>
                <c:pt idx="5">
                  <c:v>2.3166666666666673</c:v>
                </c:pt>
                <c:pt idx="6">
                  <c:v>2.5221238938053094</c:v>
                </c:pt>
                <c:pt idx="7">
                  <c:v>2.5100182149362471</c:v>
                </c:pt>
                <c:pt idx="8">
                  <c:v>0</c:v>
                </c:pt>
                <c:pt idx="9">
                  <c:v>2.6497175141242946</c:v>
                </c:pt>
                <c:pt idx="10">
                  <c:v>2.8148148148148144</c:v>
                </c:pt>
                <c:pt idx="11">
                  <c:v>2.8823529411764706</c:v>
                </c:pt>
                <c:pt idx="12">
                  <c:v>2.6666666666666661</c:v>
                </c:pt>
                <c:pt idx="13">
                  <c:v>2.5142857142857138</c:v>
                </c:pt>
                <c:pt idx="14">
                  <c:v>2.7173913043478262</c:v>
                </c:pt>
                <c:pt idx="15">
                  <c:v>2.5</c:v>
                </c:pt>
                <c:pt idx="16">
                  <c:v>2.6279069767441872</c:v>
                </c:pt>
                <c:pt idx="17">
                  <c:v>0</c:v>
                </c:pt>
                <c:pt idx="18">
                  <c:v>2.6363636363636358</c:v>
                </c:pt>
                <c:pt idx="19">
                  <c:v>2.6875</c:v>
                </c:pt>
                <c:pt idx="20">
                  <c:v>2.5197368421052642</c:v>
                </c:pt>
                <c:pt idx="21">
                  <c:v>0</c:v>
                </c:pt>
                <c:pt idx="22">
                  <c:v>2.5960264900662247</c:v>
                </c:pt>
                <c:pt idx="23">
                  <c:v>0</c:v>
                </c:pt>
                <c:pt idx="24">
                  <c:v>2.2765957446808516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7-4C18-AFD6-E004F74A2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P-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Klasse_Slakteri!$V$433:$V$457</c:f>
              <c:numCache>
                <c:formatCode>0.00</c:formatCode>
                <c:ptCount val="25"/>
                <c:pt idx="0">
                  <c:v>2.3461538461538471</c:v>
                </c:pt>
                <c:pt idx="1">
                  <c:v>2.9647058823529409</c:v>
                </c:pt>
                <c:pt idx="2">
                  <c:v>2.2237762237762237</c:v>
                </c:pt>
                <c:pt idx="3">
                  <c:v>2.3611111111111112</c:v>
                </c:pt>
                <c:pt idx="4">
                  <c:v>2.3250000000000002</c:v>
                </c:pt>
                <c:pt idx="5">
                  <c:v>1.6590909090909094</c:v>
                </c:pt>
                <c:pt idx="6">
                  <c:v>2.3421052631578951</c:v>
                </c:pt>
                <c:pt idx="7">
                  <c:v>1.9795918367346936</c:v>
                </c:pt>
                <c:pt idx="8">
                  <c:v>2.3095238095238098</c:v>
                </c:pt>
                <c:pt idx="9">
                  <c:v>2.5263157894736845</c:v>
                </c:pt>
                <c:pt idx="10">
                  <c:v>2.5666666666666673</c:v>
                </c:pt>
                <c:pt idx="11">
                  <c:v>3.5714285714285721</c:v>
                </c:pt>
                <c:pt idx="12">
                  <c:v>2.8333333333333339</c:v>
                </c:pt>
                <c:pt idx="13">
                  <c:v>2.4909090909090903</c:v>
                </c:pt>
                <c:pt idx="14">
                  <c:v>2.1212121212121215</c:v>
                </c:pt>
                <c:pt idx="15">
                  <c:v>1.7</c:v>
                </c:pt>
                <c:pt idx="16">
                  <c:v>2.1428571428571423</c:v>
                </c:pt>
                <c:pt idx="17">
                  <c:v>0</c:v>
                </c:pt>
                <c:pt idx="18">
                  <c:v>1.4615384615384619</c:v>
                </c:pt>
                <c:pt idx="19">
                  <c:v>2.4387755102040809</c:v>
                </c:pt>
                <c:pt idx="20">
                  <c:v>1.3650793650793651</c:v>
                </c:pt>
                <c:pt idx="21">
                  <c:v>3</c:v>
                </c:pt>
                <c:pt idx="22">
                  <c:v>2.5128205128205119</c:v>
                </c:pt>
                <c:pt idx="23">
                  <c:v>0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4-42D3-972E-6125BD538340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Klasse_Slakteri!$V$13:$V$37</c:f>
              <c:numCache>
                <c:formatCode>0.00</c:formatCode>
                <c:ptCount val="25"/>
                <c:pt idx="0">
                  <c:v>0</c:v>
                </c:pt>
                <c:pt idx="1">
                  <c:v>2.2000000000000002</c:v>
                </c:pt>
                <c:pt idx="2">
                  <c:v>2.0714285714285721</c:v>
                </c:pt>
                <c:pt idx="3">
                  <c:v>2.5</c:v>
                </c:pt>
                <c:pt idx="4">
                  <c:v>2.5789473684210527</c:v>
                </c:pt>
                <c:pt idx="5">
                  <c:v>2.1</c:v>
                </c:pt>
                <c:pt idx="6">
                  <c:v>2.2127659574468082</c:v>
                </c:pt>
                <c:pt idx="7">
                  <c:v>2.3235294117647065</c:v>
                </c:pt>
                <c:pt idx="8">
                  <c:v>0</c:v>
                </c:pt>
                <c:pt idx="9">
                  <c:v>2.4761904761904754</c:v>
                </c:pt>
                <c:pt idx="10">
                  <c:v>2.25</c:v>
                </c:pt>
                <c:pt idx="11">
                  <c:v>2.75</c:v>
                </c:pt>
                <c:pt idx="12">
                  <c:v>3</c:v>
                </c:pt>
                <c:pt idx="13">
                  <c:v>2.1538461538461529</c:v>
                </c:pt>
                <c:pt idx="14">
                  <c:v>2.5555555555555558</c:v>
                </c:pt>
                <c:pt idx="15">
                  <c:v>2.5</c:v>
                </c:pt>
                <c:pt idx="16">
                  <c:v>2.2424242424242422</c:v>
                </c:pt>
                <c:pt idx="17">
                  <c:v>0</c:v>
                </c:pt>
                <c:pt idx="18">
                  <c:v>2</c:v>
                </c:pt>
                <c:pt idx="19">
                  <c:v>2.2435897435897441</c:v>
                </c:pt>
                <c:pt idx="20">
                  <c:v>1.6923076923076923</c:v>
                </c:pt>
                <c:pt idx="21">
                  <c:v>0</c:v>
                </c:pt>
                <c:pt idx="22">
                  <c:v>4.1052631578947363</c:v>
                </c:pt>
                <c:pt idx="23">
                  <c:v>0</c:v>
                </c:pt>
                <c:pt idx="24">
                  <c:v>1.9583333333333328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4-42D3-972E-6125BD538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Klasse_Slakteri!$N$433:$N$457</c:f>
              <c:numCache>
                <c:formatCode>0.0</c:formatCode>
                <c:ptCount val="25"/>
                <c:pt idx="0">
                  <c:v>12.238461538461539</c:v>
                </c:pt>
                <c:pt idx="1">
                  <c:v>11.748235294117643</c:v>
                </c:pt>
                <c:pt idx="2">
                  <c:v>13.616083916083921</c:v>
                </c:pt>
                <c:pt idx="3">
                  <c:v>11.380555555555556</c:v>
                </c:pt>
                <c:pt idx="4">
                  <c:v>10.355</c:v>
                </c:pt>
                <c:pt idx="5">
                  <c:v>11.854545454545452</c:v>
                </c:pt>
                <c:pt idx="6">
                  <c:v>8.6131578947368457</c:v>
                </c:pt>
                <c:pt idx="7">
                  <c:v>7.45510204081633</c:v>
                </c:pt>
                <c:pt idx="8">
                  <c:v>13.021428571428563</c:v>
                </c:pt>
                <c:pt idx="9">
                  <c:v>8.4394736842105278</c:v>
                </c:pt>
                <c:pt idx="10">
                  <c:v>10.770000000000001</c:v>
                </c:pt>
                <c:pt idx="11">
                  <c:v>13.314285714285711</c:v>
                </c:pt>
                <c:pt idx="12">
                  <c:v>14.533333333333339</c:v>
                </c:pt>
                <c:pt idx="13">
                  <c:v>7.8509090909090915</c:v>
                </c:pt>
                <c:pt idx="14">
                  <c:v>8.4909090909090885</c:v>
                </c:pt>
                <c:pt idx="15">
                  <c:v>12.585000000000001</c:v>
                </c:pt>
                <c:pt idx="16">
                  <c:v>5.228571428571426</c:v>
                </c:pt>
                <c:pt idx="17">
                  <c:v>0</c:v>
                </c:pt>
                <c:pt idx="18">
                  <c:v>7.3769230769230756</c:v>
                </c:pt>
                <c:pt idx="19">
                  <c:v>7.9341836734693887</c:v>
                </c:pt>
                <c:pt idx="20">
                  <c:v>7.0365079365079399</c:v>
                </c:pt>
                <c:pt idx="21">
                  <c:v>18</c:v>
                </c:pt>
                <c:pt idx="22">
                  <c:v>8.338461538461539</c:v>
                </c:pt>
                <c:pt idx="23">
                  <c:v>0</c:v>
                </c:pt>
                <c:pt idx="24">
                  <c:v>7.44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8-48D4-909D-5CC7E614A08E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Klasse_Slakteri!$N$13:$N$41</c:f>
              <c:numCache>
                <c:formatCode>0.0</c:formatCode>
                <c:ptCount val="29"/>
                <c:pt idx="0">
                  <c:v>0</c:v>
                </c:pt>
                <c:pt idx="1">
                  <c:v>9.9800000000000022</c:v>
                </c:pt>
                <c:pt idx="2">
                  <c:v>10.507142857142853</c:v>
                </c:pt>
                <c:pt idx="3">
                  <c:v>10.71666666666667</c:v>
                </c:pt>
                <c:pt idx="4">
                  <c:v>8.9947368421052616</c:v>
                </c:pt>
                <c:pt idx="5">
                  <c:v>8.86</c:v>
                </c:pt>
                <c:pt idx="6">
                  <c:v>6.2510638297872356</c:v>
                </c:pt>
                <c:pt idx="7">
                  <c:v>8.2401960784313744</c:v>
                </c:pt>
                <c:pt idx="8">
                  <c:v>0</c:v>
                </c:pt>
                <c:pt idx="9">
                  <c:v>8.2515873015872998</c:v>
                </c:pt>
                <c:pt idx="10">
                  <c:v>10.525000000000002</c:v>
                </c:pt>
                <c:pt idx="11">
                  <c:v>7.4083333333333341</c:v>
                </c:pt>
                <c:pt idx="12">
                  <c:v>7.5</c:v>
                </c:pt>
                <c:pt idx="13">
                  <c:v>7.3153846153846196</c:v>
                </c:pt>
                <c:pt idx="14">
                  <c:v>7.31111111111111</c:v>
                </c:pt>
                <c:pt idx="15">
                  <c:v>11.6</c:v>
                </c:pt>
                <c:pt idx="16">
                  <c:v>5.5363636363636388</c:v>
                </c:pt>
                <c:pt idx="17">
                  <c:v>0</c:v>
                </c:pt>
                <c:pt idx="18">
                  <c:v>7.5</c:v>
                </c:pt>
                <c:pt idx="19">
                  <c:v>5.4794871794871796</c:v>
                </c:pt>
                <c:pt idx="20">
                  <c:v>4.6717948717948721</c:v>
                </c:pt>
                <c:pt idx="21">
                  <c:v>0</c:v>
                </c:pt>
                <c:pt idx="22">
                  <c:v>6.5947368421052648</c:v>
                </c:pt>
                <c:pt idx="23">
                  <c:v>0</c:v>
                </c:pt>
                <c:pt idx="24">
                  <c:v>5.6125000000000007</c:v>
                </c:pt>
                <c:pt idx="26">
                  <c:v>8.3291101055806998</c:v>
                </c:pt>
                <c:pt idx="28">
                  <c:v>5.6125000000000007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E8-48D4-909D-5CC7E614A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Klasse_Slakteri!$I$517:$I$541</c15:sqref>
                  </c15:fullRef>
                </c:ext>
              </c:extLst>
              <c:f>(Klasse_Slakteri!$I$517:$I$521,Klasse_Slakteri!$I$523:$I$541)</c:f>
              <c:numCache>
                <c:formatCode>#,##0</c:formatCode>
                <c:ptCount val="24"/>
                <c:pt idx="0">
                  <c:v>376</c:v>
                </c:pt>
                <c:pt idx="1">
                  <c:v>685</c:v>
                </c:pt>
                <c:pt idx="2">
                  <c:v>1245</c:v>
                </c:pt>
                <c:pt idx="3">
                  <c:v>775</c:v>
                </c:pt>
                <c:pt idx="4">
                  <c:v>1126</c:v>
                </c:pt>
                <c:pt idx="5">
                  <c:v>2606</c:v>
                </c:pt>
                <c:pt idx="6">
                  <c:v>2503</c:v>
                </c:pt>
                <c:pt idx="7">
                  <c:v>294</c:v>
                </c:pt>
                <c:pt idx="8">
                  <c:v>679</c:v>
                </c:pt>
                <c:pt idx="9">
                  <c:v>662</c:v>
                </c:pt>
                <c:pt idx="10">
                  <c:v>929</c:v>
                </c:pt>
                <c:pt idx="11">
                  <c:v>116</c:v>
                </c:pt>
                <c:pt idx="12">
                  <c:v>336</c:v>
                </c:pt>
                <c:pt idx="13">
                  <c:v>853</c:v>
                </c:pt>
                <c:pt idx="14">
                  <c:v>273</c:v>
                </c:pt>
                <c:pt idx="15">
                  <c:v>373</c:v>
                </c:pt>
                <c:pt idx="16">
                  <c:v>0</c:v>
                </c:pt>
                <c:pt idx="17">
                  <c:v>260</c:v>
                </c:pt>
                <c:pt idx="18">
                  <c:v>1907</c:v>
                </c:pt>
                <c:pt idx="19">
                  <c:v>401</c:v>
                </c:pt>
                <c:pt idx="20">
                  <c:v>20</c:v>
                </c:pt>
                <c:pt idx="21">
                  <c:v>1255</c:v>
                </c:pt>
                <c:pt idx="22">
                  <c:v>0</c:v>
                </c:pt>
                <c:pt idx="23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E5-4F13-8A33-E27FCACDEAD5}"/>
            </c:ext>
          </c:extLst>
        </c:ser>
        <c:ser>
          <c:idx val="0"/>
          <c:order val="1"/>
          <c:tx>
            <c:strRef>
              <c:f>Klasse_Slakteri!$B$97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Klasse_Slakteri!$I$97:$I$121</c15:sqref>
                  </c15:fullRef>
                </c:ext>
              </c:extLst>
              <c:f>(Klasse_Slakteri!$I$97:$I$101,Klasse_Slakteri!$I$103:$I$121)</c:f>
              <c:numCache>
                <c:formatCode>#,##0</c:formatCode>
                <c:ptCount val="24"/>
                <c:pt idx="0">
                  <c:v>6</c:v>
                </c:pt>
                <c:pt idx="1">
                  <c:v>310</c:v>
                </c:pt>
                <c:pt idx="2">
                  <c:v>752</c:v>
                </c:pt>
                <c:pt idx="3">
                  <c:v>754</c:v>
                </c:pt>
                <c:pt idx="4">
                  <c:v>1237</c:v>
                </c:pt>
                <c:pt idx="5">
                  <c:v>1831</c:v>
                </c:pt>
                <c:pt idx="6">
                  <c:v>3131</c:v>
                </c:pt>
                <c:pt idx="7">
                  <c:v>1</c:v>
                </c:pt>
                <c:pt idx="8">
                  <c:v>657</c:v>
                </c:pt>
                <c:pt idx="9">
                  <c:v>433</c:v>
                </c:pt>
                <c:pt idx="10">
                  <c:v>534</c:v>
                </c:pt>
                <c:pt idx="11">
                  <c:v>88</c:v>
                </c:pt>
                <c:pt idx="12">
                  <c:v>473</c:v>
                </c:pt>
                <c:pt idx="13">
                  <c:v>547</c:v>
                </c:pt>
                <c:pt idx="14">
                  <c:v>159</c:v>
                </c:pt>
                <c:pt idx="15">
                  <c:v>603</c:v>
                </c:pt>
                <c:pt idx="16">
                  <c:v>0</c:v>
                </c:pt>
                <c:pt idx="17">
                  <c:v>164</c:v>
                </c:pt>
                <c:pt idx="18">
                  <c:v>1752</c:v>
                </c:pt>
                <c:pt idx="19">
                  <c:v>569</c:v>
                </c:pt>
                <c:pt idx="20">
                  <c:v>0</c:v>
                </c:pt>
                <c:pt idx="21">
                  <c:v>1167</c:v>
                </c:pt>
                <c:pt idx="22">
                  <c:v>0</c:v>
                </c:pt>
                <c:pt idx="23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E5-4F13-8A33-E27FCACDE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9.5914552860154337E-2"/>
          <c:h val="0.12585854304443828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Klasse_Slakteri!$J$517:$J$541</c:f>
              <c:numCache>
                <c:formatCode>0.0</c:formatCode>
                <c:ptCount val="25"/>
                <c:pt idx="0">
                  <c:v>0.89967219390807052</c:v>
                </c:pt>
                <c:pt idx="1">
                  <c:v>1.708272026733834</c:v>
                </c:pt>
                <c:pt idx="2">
                  <c:v>1.1051734545325429</c:v>
                </c:pt>
                <c:pt idx="3">
                  <c:v>0.63568358541946901</c:v>
                </c:pt>
                <c:pt idx="4">
                  <c:v>1.3347399864866469</c:v>
                </c:pt>
                <c:pt idx="5">
                  <c:v>1.4618425861324293</c:v>
                </c:pt>
                <c:pt idx="6">
                  <c:v>2.4424762172547911</c:v>
                </c:pt>
                <c:pt idx="7">
                  <c:v>2.2820725558665593</c:v>
                </c:pt>
                <c:pt idx="8">
                  <c:v>1.1946848713885163</c:v>
                </c:pt>
                <c:pt idx="9">
                  <c:v>4.0323059564107124</c:v>
                </c:pt>
                <c:pt idx="10">
                  <c:v>1.1980816215727079</c:v>
                </c:pt>
                <c:pt idx="11">
                  <c:v>2.4204684609572444</c:v>
                </c:pt>
                <c:pt idx="12">
                  <c:v>0.48476743700112818</c:v>
                </c:pt>
                <c:pt idx="13">
                  <c:v>2.1771528542733098</c:v>
                </c:pt>
                <c:pt idx="14">
                  <c:v>2.2048750226174163</c:v>
                </c:pt>
                <c:pt idx="15">
                  <c:v>1.91740412979351</c:v>
                </c:pt>
                <c:pt idx="16">
                  <c:v>1.2404389757233123</c:v>
                </c:pt>
                <c:pt idx="17">
                  <c:v>0</c:v>
                </c:pt>
                <c:pt idx="18">
                  <c:v>13.013013013013015</c:v>
                </c:pt>
                <c:pt idx="19">
                  <c:v>2.074223933520416</c:v>
                </c:pt>
                <c:pt idx="20">
                  <c:v>3.1848145500754508</c:v>
                </c:pt>
                <c:pt idx="21">
                  <c:v>1.1792452830188676</c:v>
                </c:pt>
                <c:pt idx="22">
                  <c:v>2.3446111308311695</c:v>
                </c:pt>
                <c:pt idx="23">
                  <c:v>0</c:v>
                </c:pt>
                <c:pt idx="24">
                  <c:v>2.196983801899087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C-4442-931C-88632A273FED}"/>
            </c:ext>
          </c:extLst>
        </c:ser>
        <c:ser>
          <c:idx val="0"/>
          <c:order val="1"/>
          <c:tx>
            <c:strRef>
              <c:f>Klasse_Slakteri!$B$97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Klasse_Slakteri!$J$97:$J$121</c:f>
              <c:numCache>
                <c:formatCode>0.0</c:formatCode>
                <c:ptCount val="25"/>
                <c:pt idx="0">
                  <c:v>0.74165636588380723</c:v>
                </c:pt>
                <c:pt idx="1">
                  <c:v>0.81173081958627902</c:v>
                </c:pt>
                <c:pt idx="2">
                  <c:v>0.62873100011705085</c:v>
                </c:pt>
                <c:pt idx="3">
                  <c:v>0.63700724870317493</c:v>
                </c:pt>
                <c:pt idx="4">
                  <c:v>1.4624688176111036</c:v>
                </c:pt>
                <c:pt idx="5">
                  <c:v>1.8158783783783785</c:v>
                </c:pt>
                <c:pt idx="6">
                  <c:v>1.5763555280059227</c:v>
                </c:pt>
                <c:pt idx="7">
                  <c:v>2.7893344261418807</c:v>
                </c:pt>
                <c:pt idx="8">
                  <c:v>6.25</c:v>
                </c:pt>
                <c:pt idx="9">
                  <c:v>3.8389622531260961</c:v>
                </c:pt>
                <c:pt idx="10">
                  <c:v>0.77809125051663108</c:v>
                </c:pt>
                <c:pt idx="11">
                  <c:v>1.4103850826686388</c:v>
                </c:pt>
                <c:pt idx="12">
                  <c:v>0.3887956172130424</c:v>
                </c:pt>
                <c:pt idx="13">
                  <c:v>2.721518987341772</c:v>
                </c:pt>
                <c:pt idx="14">
                  <c:v>1.3513179673410902</c:v>
                </c:pt>
                <c:pt idx="15">
                  <c:v>0.96113159644562685</c:v>
                </c:pt>
                <c:pt idx="16">
                  <c:v>2.0614679840005472</c:v>
                </c:pt>
                <c:pt idx="17">
                  <c:v>0</c:v>
                </c:pt>
                <c:pt idx="18">
                  <c:v>9.6812278630460487</c:v>
                </c:pt>
                <c:pt idx="19">
                  <c:v>1.7119405901895641</c:v>
                </c:pt>
                <c:pt idx="20">
                  <c:v>4.4293943640043594</c:v>
                </c:pt>
                <c:pt idx="21">
                  <c:v>0</c:v>
                </c:pt>
                <c:pt idx="22">
                  <c:v>2.1290181340533438</c:v>
                </c:pt>
                <c:pt idx="23">
                  <c:v>0</c:v>
                </c:pt>
                <c:pt idx="24">
                  <c:v>1.0679519894149889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C-4442-931C-88632A273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67210460967828"/>
          <c:y val="0.35356038543127316"/>
          <c:w val="8.9008298481763781E-2"/>
          <c:h val="0.12757109322418783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SAU, m</a:t>
            </a:r>
            <a:r>
              <a:rPr lang="nb-NO" sz="2800"/>
              <a:t>iddel slaktevekt per uke</a:t>
            </a:r>
          </a:p>
        </c:rich>
      </c:tx>
      <c:layout>
        <c:manualLayout>
          <c:xMode val="edge"/>
          <c:yMode val="edge"/>
          <c:x val="0.18163825116087851"/>
          <c:y val="4.4756031922948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81885252954848E-2"/>
          <c:y val="0.16613651017839048"/>
          <c:w val="0.90534270305086884"/>
          <c:h val="0.70904863861691425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Uke!$X$63:$X$114</c:f>
              <c:numCache>
                <c:formatCode>0.0</c:formatCode>
                <c:ptCount val="52"/>
                <c:pt idx="0">
                  <c:v>23.110937500000006</c:v>
                </c:pt>
                <c:pt idx="1">
                  <c:v>20.547201210287476</c:v>
                </c:pt>
                <c:pt idx="2">
                  <c:v>19.388638195004003</c:v>
                </c:pt>
                <c:pt idx="3">
                  <c:v>22.104521370540471</c:v>
                </c:pt>
                <c:pt idx="4">
                  <c:v>21.785973282442775</c:v>
                </c:pt>
                <c:pt idx="5">
                  <c:v>22.428941524796453</c:v>
                </c:pt>
                <c:pt idx="6">
                  <c:v>21.970628348757938</c:v>
                </c:pt>
                <c:pt idx="7">
                  <c:v>21.289357334596527</c:v>
                </c:pt>
                <c:pt idx="8">
                  <c:v>24.035585585585565</c:v>
                </c:pt>
                <c:pt idx="9">
                  <c:v>26.166251479608302</c:v>
                </c:pt>
                <c:pt idx="10">
                  <c:v>24.628847615027457</c:v>
                </c:pt>
                <c:pt idx="11">
                  <c:v>23.241159309994945</c:v>
                </c:pt>
                <c:pt idx="12">
                  <c:v>22.106959227116501</c:v>
                </c:pt>
                <c:pt idx="13">
                  <c:v>25.962499999999999</c:v>
                </c:pt>
                <c:pt idx="14">
                  <c:v>22.332005141388166</c:v>
                </c:pt>
                <c:pt idx="15">
                  <c:v>23.368990825688041</c:v>
                </c:pt>
                <c:pt idx="16">
                  <c:v>25.348201438848911</c:v>
                </c:pt>
                <c:pt idx="17">
                  <c:v>29.429519071310089</c:v>
                </c:pt>
                <c:pt idx="18">
                  <c:v>27.082228360957647</c:v>
                </c:pt>
                <c:pt idx="19">
                  <c:v>17.196428571428577</c:v>
                </c:pt>
                <c:pt idx="20">
                  <c:v>25.965229110512126</c:v>
                </c:pt>
                <c:pt idx="21">
                  <c:v>23.028298086606245</c:v>
                </c:pt>
                <c:pt idx="22">
                  <c:v>27.678322259136255</c:v>
                </c:pt>
                <c:pt idx="23">
                  <c:v>20.085570258349065</c:v>
                </c:pt>
                <c:pt idx="24">
                  <c:v>20.112071156289705</c:v>
                </c:pt>
                <c:pt idx="25">
                  <c:v>19.807734056987837</c:v>
                </c:pt>
                <c:pt idx="26">
                  <c:v>18.746640316205529</c:v>
                </c:pt>
                <c:pt idx="27">
                  <c:v>23.173493975903622</c:v>
                </c:pt>
                <c:pt idx="28">
                  <c:v>20.334031413612575</c:v>
                </c:pt>
                <c:pt idx="29">
                  <c:v>22.004580152671725</c:v>
                </c:pt>
                <c:pt idx="30">
                  <c:v>22.343411680911636</c:v>
                </c:pt>
                <c:pt idx="31">
                  <c:v>22.757948331133345</c:v>
                </c:pt>
                <c:pt idx="32">
                  <c:v>22.146218782975673</c:v>
                </c:pt>
                <c:pt idx="33">
                  <c:v>22.037102050353365</c:v>
                </c:pt>
                <c:pt idx="34">
                  <c:v>21.613657493491939</c:v>
                </c:pt>
                <c:pt idx="35">
                  <c:v>20.882331839221663</c:v>
                </c:pt>
                <c:pt idx="36">
                  <c:v>20.429482676576665</c:v>
                </c:pt>
                <c:pt idx="37">
                  <c:v>19.762687056484804</c:v>
                </c:pt>
                <c:pt idx="38">
                  <c:v>19.072084338207596</c:v>
                </c:pt>
                <c:pt idx="39">
                  <c:v>18.635853553542233</c:v>
                </c:pt>
                <c:pt idx="40">
                  <c:v>18.563809234444197</c:v>
                </c:pt>
                <c:pt idx="41">
                  <c:v>19.793863502196263</c:v>
                </c:pt>
                <c:pt idx="42">
                  <c:v>19.8895528824332</c:v>
                </c:pt>
                <c:pt idx="43">
                  <c:v>19.916166161710411</c:v>
                </c:pt>
                <c:pt idx="44">
                  <c:v>19.71508765471857</c:v>
                </c:pt>
                <c:pt idx="45">
                  <c:v>19.318284168266754</c:v>
                </c:pt>
                <c:pt idx="46">
                  <c:v>18.98362882653057</c:v>
                </c:pt>
                <c:pt idx="47">
                  <c:v>18.7134504855652</c:v>
                </c:pt>
                <c:pt idx="48">
                  <c:v>18.863332900376712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3D-4202-8DC7-B769DFAE688C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1.2163274014472749E-2"/>
                  <c:y val="-5.9517364752727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F2-47B6-897D-1885A4E87C5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F2-47B6-897D-1885A4E87C5A}"/>
                </c:ext>
              </c:extLst>
            </c:dLbl>
            <c:dLbl>
              <c:idx val="2"/>
              <c:layout>
                <c:manualLayout>
                  <c:x val="3.7425458506069997E-3"/>
                  <c:y val="4.7203427217680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F2-47B6-897D-1885A4E87C5A}"/>
                </c:ext>
              </c:extLst>
            </c:dLbl>
            <c:dLbl>
              <c:idx val="3"/>
              <c:layout>
                <c:manualLayout>
                  <c:x val="-4.1168004356676981E-2"/>
                  <c:y val="-3.2837166760125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F2-47B6-897D-1885A4E87C5A}"/>
                </c:ext>
              </c:extLst>
            </c:dLbl>
            <c:dLbl>
              <c:idx val="4"/>
              <c:layout>
                <c:manualLayout>
                  <c:x val="-2.9940366804856015E-2"/>
                  <c:y val="-5.1308073062696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F2-47B6-897D-1885A4E87C5A}"/>
                </c:ext>
              </c:extLst>
            </c:dLbl>
            <c:dLbl>
              <c:idx val="6"/>
              <c:layout>
                <c:manualLayout>
                  <c:x val="-5.0524368983194512E-2"/>
                  <c:y val="3.694181260514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F2-47B6-897D-1885A4E87C5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F2-47B6-897D-1885A4E87C5A}"/>
                </c:ext>
              </c:extLst>
            </c:dLbl>
            <c:dLbl>
              <c:idx val="8"/>
              <c:layout>
                <c:manualLayout>
                  <c:x val="-2.9004730342204247E-2"/>
                  <c:y val="4.7203427217680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F2-47B6-897D-1885A4E87C5A}"/>
                </c:ext>
              </c:extLst>
            </c:dLbl>
            <c:dLbl>
              <c:idx val="9"/>
              <c:layout>
                <c:manualLayout>
                  <c:x val="-3.9296731431373529E-2"/>
                  <c:y val="-4.3098781372664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58-4812-999A-3BCDF54F66BA}"/>
                </c:ext>
              </c:extLst>
            </c:dLbl>
            <c:dLbl>
              <c:idx val="10"/>
              <c:layout>
                <c:manualLayout>
                  <c:x val="-8.4207281638657844E-3"/>
                  <c:y val="-5.9517364752727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58-4812-999A-3BCDF54F66BA}"/>
                </c:ext>
              </c:extLst>
            </c:dLbl>
            <c:dLbl>
              <c:idx val="11"/>
              <c:layout>
                <c:manualLayout>
                  <c:x val="-1.2163274014472715E-2"/>
                  <c:y val="-6.3622010597743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58-4812-999A-3BCDF54F66BA}"/>
                </c:ext>
              </c:extLst>
            </c:dLbl>
            <c:dLbl>
              <c:idx val="13"/>
              <c:layout>
                <c:manualLayout>
                  <c:x val="-1.3098910477124567E-2"/>
                  <c:y val="-0.10261614612539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F2-47B6-897D-1885A4E87C5A}"/>
                </c:ext>
              </c:extLst>
            </c:dLbl>
            <c:dLbl>
              <c:idx val="15"/>
              <c:layout>
                <c:manualLayout>
                  <c:x val="1.8712729253034998E-3"/>
                  <c:y val="4.7203427217680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58-4812-999A-3BCDF54F66BA}"/>
                </c:ext>
              </c:extLst>
            </c:dLbl>
            <c:dLbl>
              <c:idx val="16"/>
              <c:layout>
                <c:manualLayout>
                  <c:x val="-1.8712729253034998E-3"/>
                  <c:y val="3.4889489682633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58-4812-999A-3BCDF54F66BA}"/>
                </c:ext>
              </c:extLst>
            </c:dLbl>
            <c:dLbl>
              <c:idx val="17"/>
              <c:layout>
                <c:manualLayout>
                  <c:x val="-2.9940366804855997E-2"/>
                  <c:y val="-4.3098781372664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71-42E0-A325-FCB1552C96D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F2-47B6-897D-1885A4E87C5A}"/>
                </c:ext>
              </c:extLst>
            </c:dLbl>
            <c:dLbl>
              <c:idx val="19"/>
              <c:layout>
                <c:manualLayout>
                  <c:x val="-3.1811639730159498E-2"/>
                  <c:y val="-7.5935948132790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71-4A16-BB84-508492EDABD8}"/>
                </c:ext>
              </c:extLst>
            </c:dLbl>
            <c:dLbl>
              <c:idx val="20"/>
              <c:layout>
                <c:manualLayout>
                  <c:x val="-1.0292001089169249E-2"/>
                  <c:y val="-4.92557501401882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71-42E0-A325-FCB1552C96D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F2-47B6-897D-1885A4E87C5A}"/>
                </c:ext>
              </c:extLst>
            </c:dLbl>
            <c:dLbl>
              <c:idx val="22"/>
              <c:layout>
                <c:manualLayout>
                  <c:x val="1.2163274014472749E-2"/>
                  <c:y val="-3.2837166760125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F2-47B6-897D-1885A4E87C5A}"/>
                </c:ext>
              </c:extLst>
            </c:dLbl>
            <c:dLbl>
              <c:idx val="23"/>
              <c:layout>
                <c:manualLayout>
                  <c:x val="4.6781823132586806E-3"/>
                  <c:y val="-3.4889489682633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38-4F4D-80CE-AFD0D2C139E0}"/>
                </c:ext>
              </c:extLst>
            </c:dLbl>
            <c:dLbl>
              <c:idx val="24"/>
              <c:layout>
                <c:manualLayout>
                  <c:x val="-6.9237098236229561E-2"/>
                  <c:y val="-1.6418583380062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6B-4848-AEAE-960FF69E5778}"/>
                </c:ext>
              </c:extLst>
            </c:dLbl>
            <c:dLbl>
              <c:idx val="25"/>
              <c:layout>
                <c:manualLayout>
                  <c:x val="-6.7365825310926067E-2"/>
                  <c:y val="-2.05232292250784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6B-4848-AEAE-960FF69E5778}"/>
                </c:ext>
              </c:extLst>
            </c:dLbl>
            <c:dLbl>
              <c:idx val="26"/>
              <c:layout>
                <c:manualLayout>
                  <c:x val="-3.2747276192811245E-2"/>
                  <c:y val="3.07848438376174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7D-408C-916F-16E65D381CF1}"/>
                </c:ext>
              </c:extLst>
            </c:dLbl>
            <c:dLbl>
              <c:idx val="27"/>
              <c:layout>
                <c:manualLayout>
                  <c:x val="-1.122763755182093E-2"/>
                  <c:y val="9.4406854435360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7D-408C-916F-16E65D381CF1}"/>
                </c:ext>
              </c:extLst>
            </c:dLbl>
            <c:dLbl>
              <c:idx val="28"/>
              <c:layout>
                <c:manualLayout>
                  <c:x val="-9.3563646265181855E-4"/>
                  <c:y val="6.5674333520250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7D-408C-916F-16E65D381CF1}"/>
                </c:ext>
              </c:extLst>
            </c:dLbl>
            <c:dLbl>
              <c:idx val="29"/>
              <c:layout>
                <c:manualLayout>
                  <c:x val="3.7425458506069311E-3"/>
                  <c:y val="6.15696876752337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D-408C-916F-16E65D381CF1}"/>
                </c:ext>
              </c:extLst>
            </c:dLbl>
            <c:dLbl>
              <c:idx val="30"/>
              <c:layout>
                <c:manualLayout>
                  <c:x val="-3.2747276192811245E-2"/>
                  <c:y val="-4.3098781372664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AC-4865-82EE-5C1C94F5B0D7}"/>
                </c:ext>
              </c:extLst>
            </c:dLbl>
            <c:dLbl>
              <c:idx val="31"/>
              <c:layout>
                <c:manualLayout>
                  <c:x val="-2.2455275103641998E-2"/>
                  <c:y val="-0.112877760737931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6B-4025-8B8C-1E52FD776E10}"/>
                </c:ext>
              </c:extLst>
            </c:dLbl>
            <c:dLbl>
              <c:idx val="32"/>
              <c:layout>
                <c:manualLayout>
                  <c:x val="-1.4034546939776248E-2"/>
                  <c:y val="-5.5412718907711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B-4025-8B8C-1E52FD776E10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71-42E0-A325-FCB1552C96D8}"/>
                </c:ext>
              </c:extLst>
            </c:dLbl>
            <c:dLbl>
              <c:idx val="34"/>
              <c:layout>
                <c:manualLayout>
                  <c:x val="-7.4850917012139993E-3"/>
                  <c:y val="-0.10672079197040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72-43E4-8041-DD11ADDCFAA3}"/>
                </c:ext>
              </c:extLst>
            </c:dLbl>
            <c:dLbl>
              <c:idx val="35"/>
              <c:layout>
                <c:manualLayout>
                  <c:x val="-7.4850917012139993E-3"/>
                  <c:y val="-7.1831302287774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72-43E4-8041-DD11ADDCFAA3}"/>
                </c:ext>
              </c:extLst>
            </c:dLbl>
            <c:dLbl>
              <c:idx val="36"/>
              <c:layout>
                <c:manualLayout>
                  <c:x val="2.1519638640990248E-2"/>
                  <c:y val="-0.106720791970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72-43E4-8041-DD11ADDCFAA3}"/>
                </c:ext>
              </c:extLst>
            </c:dLbl>
            <c:dLbl>
              <c:idx val="37"/>
              <c:layout>
                <c:manualLayout>
                  <c:x val="-2.8069093879552497E-3"/>
                  <c:y val="-3.07848438376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72-43E4-8041-DD11ADDCFAA3}"/>
                </c:ext>
              </c:extLst>
            </c:dLbl>
            <c:dLbl>
              <c:idx val="38"/>
              <c:layout>
                <c:manualLayout>
                  <c:x val="2.7133457416900746E-2"/>
                  <c:y val="-0.11082543781542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71-4A16-BB84-508492EDABD8}"/>
                </c:ext>
              </c:extLst>
            </c:dLbl>
            <c:dLbl>
              <c:idx val="39"/>
              <c:layout>
                <c:manualLayout>
                  <c:x val="-8.0464735788050495E-2"/>
                  <c:y val="1.0261614612539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38-4F4D-80CE-AFD0D2C139E0}"/>
                </c:ext>
              </c:extLst>
            </c:dLbl>
            <c:dLbl>
              <c:idx val="40"/>
              <c:layout>
                <c:manualLayout>
                  <c:x val="-3.5554185580766631E-2"/>
                  <c:y val="5.9517364752727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38-4F4D-80CE-AFD0D2C139E0}"/>
                </c:ext>
              </c:extLst>
            </c:dLbl>
            <c:dLbl>
              <c:idx val="41"/>
              <c:layout>
                <c:manualLayout>
                  <c:x val="1.2163274014472612E-2"/>
                  <c:y val="-8.4145239822821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A7-412B-A94A-AEFEB66451B4}"/>
                </c:ext>
              </c:extLst>
            </c:dLbl>
            <c:dLbl>
              <c:idx val="42"/>
              <c:layout>
                <c:manualLayout>
                  <c:x val="-1.9648365715686747E-2"/>
                  <c:y val="4.7203427217680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27-46E3-B1C6-913400F1DB43}"/>
                </c:ext>
              </c:extLst>
            </c:dLbl>
            <c:dLbl>
              <c:idx val="43"/>
              <c:layout>
                <c:manualLayout>
                  <c:x val="1.4034546939776248E-2"/>
                  <c:y val="-6.567433352025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27-46E3-B1C6-913400F1DB43}"/>
                </c:ext>
              </c:extLst>
            </c:dLbl>
            <c:dLbl>
              <c:idx val="44"/>
              <c:layout>
                <c:manualLayout>
                  <c:x val="-2.3390911566293748E-2"/>
                  <c:y val="6.3622010597743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27-46E3-B1C6-913400F1D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Uke!$X$10:$X$61</c:f>
              <c:numCache>
                <c:formatCode>0.0</c:formatCode>
                <c:ptCount val="52"/>
                <c:pt idx="0">
                  <c:v>22.582608695652169</c:v>
                </c:pt>
                <c:pt idx="1">
                  <c:v>21.133983050847473</c:v>
                </c:pt>
                <c:pt idx="2">
                  <c:v>20.410711768851321</c:v>
                </c:pt>
                <c:pt idx="3">
                  <c:v>21.777993158494876</c:v>
                </c:pt>
                <c:pt idx="4">
                  <c:v>24.25124792013311</c:v>
                </c:pt>
                <c:pt idx="5">
                  <c:v>23.234027574068673</c:v>
                </c:pt>
                <c:pt idx="6">
                  <c:v>21.720864505403128</c:v>
                </c:pt>
                <c:pt idx="7">
                  <c:v>21.382855567805898</c:v>
                </c:pt>
                <c:pt idx="8">
                  <c:v>20.678524124881815</c:v>
                </c:pt>
                <c:pt idx="9">
                  <c:v>26.727155573957141</c:v>
                </c:pt>
                <c:pt idx="10">
                  <c:v>25.731238432445487</c:v>
                </c:pt>
                <c:pt idx="11">
                  <c:v>23.986689096835221</c:v>
                </c:pt>
                <c:pt idx="12">
                  <c:v>0</c:v>
                </c:pt>
                <c:pt idx="13">
                  <c:v>24.625712300208399</c:v>
                </c:pt>
                <c:pt idx="14">
                  <c:v>21.028522410465374</c:v>
                </c:pt>
                <c:pt idx="15">
                  <c:v>24.262222222222221</c:v>
                </c:pt>
                <c:pt idx="16">
                  <c:v>25.614888888888888</c:v>
                </c:pt>
                <c:pt idx="17">
                  <c:v>29.62902542372882</c:v>
                </c:pt>
                <c:pt idx="18">
                  <c:v>25.64679334916864</c:v>
                </c:pt>
                <c:pt idx="19">
                  <c:v>27.341700960219502</c:v>
                </c:pt>
                <c:pt idx="20">
                  <c:v>29.806377551020407</c:v>
                </c:pt>
                <c:pt idx="21">
                  <c:v>24.229135338345856</c:v>
                </c:pt>
                <c:pt idx="22">
                  <c:v>24.38265582655826</c:v>
                </c:pt>
                <c:pt idx="23">
                  <c:v>20.677759871071743</c:v>
                </c:pt>
                <c:pt idx="24">
                  <c:v>19.177217741935451</c:v>
                </c:pt>
                <c:pt idx="25">
                  <c:v>18.386410871303003</c:v>
                </c:pt>
                <c:pt idx="26">
                  <c:v>17.386856127886329</c:v>
                </c:pt>
                <c:pt idx="27">
                  <c:v>19.458156028368776</c:v>
                </c:pt>
                <c:pt idx="28">
                  <c:v>19.957399103139032</c:v>
                </c:pt>
                <c:pt idx="29">
                  <c:v>20.054838709677423</c:v>
                </c:pt>
                <c:pt idx="30">
                  <c:v>22.420526315789456</c:v>
                </c:pt>
                <c:pt idx="31">
                  <c:v>22.069917827795624</c:v>
                </c:pt>
                <c:pt idx="32">
                  <c:v>22.395256634355604</c:v>
                </c:pt>
                <c:pt idx="33">
                  <c:v>21.939699312979243</c:v>
                </c:pt>
                <c:pt idx="34">
                  <c:v>21.855707147955357</c:v>
                </c:pt>
                <c:pt idx="35">
                  <c:v>21.181216058824344</c:v>
                </c:pt>
                <c:pt idx="36">
                  <c:v>20.41561341277238</c:v>
                </c:pt>
                <c:pt idx="37">
                  <c:v>19.664311162665271</c:v>
                </c:pt>
                <c:pt idx="38">
                  <c:v>19.134824801354466</c:v>
                </c:pt>
                <c:pt idx="39">
                  <c:v>18.706976447173627</c:v>
                </c:pt>
                <c:pt idx="40">
                  <c:v>18.541477852844753</c:v>
                </c:pt>
                <c:pt idx="41">
                  <c:v>19.630881596336074</c:v>
                </c:pt>
                <c:pt idx="42">
                  <c:v>19.404500503345737</c:v>
                </c:pt>
                <c:pt idx="43">
                  <c:v>19.531924307900805</c:v>
                </c:pt>
                <c:pt idx="44">
                  <c:v>19.088756060644812</c:v>
                </c:pt>
                <c:pt idx="45">
                  <c:v>19.599961127308031</c:v>
                </c:pt>
                <c:pt idx="46">
                  <c:v>18.947526295286373</c:v>
                </c:pt>
                <c:pt idx="47">
                  <c:v>18.370420598712503</c:v>
                </c:pt>
                <c:pt idx="48">
                  <c:v>18.665645059217113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3D-4202-8DC7-B769DFAE6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0376"/>
        <c:axId val="374939200"/>
      </c:lineChart>
      <c:catAx>
        <c:axId val="374940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9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74939200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037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712590695934233"/>
          <c:y val="9.3501193316698566E-2"/>
          <c:w val="8.617565447402202E-2"/>
          <c:h val="0.135493551342817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Klasse_Slakteri!$N$489:$N$513</c:f>
              <c:numCache>
                <c:formatCode>0.0</c:formatCode>
                <c:ptCount val="25"/>
                <c:pt idx="0">
                  <c:v>16.27889908256882</c:v>
                </c:pt>
                <c:pt idx="1">
                  <c:v>14.210952380952396</c:v>
                </c:pt>
                <c:pt idx="2">
                  <c:v>17.288645690834461</c:v>
                </c:pt>
                <c:pt idx="3">
                  <c:v>15.872499999999995</c:v>
                </c:pt>
                <c:pt idx="4">
                  <c:v>11.966346153846152</c:v>
                </c:pt>
                <c:pt idx="5">
                  <c:v>12.52240259740258</c:v>
                </c:pt>
                <c:pt idx="6">
                  <c:v>10.458858858858861</c:v>
                </c:pt>
                <c:pt idx="7">
                  <c:v>10.62231301068511</c:v>
                </c:pt>
                <c:pt idx="8">
                  <c:v>14.0131221719457</c:v>
                </c:pt>
                <c:pt idx="9">
                  <c:v>10.123529411764711</c:v>
                </c:pt>
                <c:pt idx="10">
                  <c:v>13.284166666666662</c:v>
                </c:pt>
                <c:pt idx="11">
                  <c:v>13.38228571428572</c:v>
                </c:pt>
                <c:pt idx="12">
                  <c:v>16.313043478260877</c:v>
                </c:pt>
                <c:pt idx="13">
                  <c:v>9.9350806451612943</c:v>
                </c:pt>
                <c:pt idx="14">
                  <c:v>11.430434782608701</c:v>
                </c:pt>
                <c:pt idx="15">
                  <c:v>14.590291262135915</c:v>
                </c:pt>
                <c:pt idx="16">
                  <c:v>10.041106719367583</c:v>
                </c:pt>
                <c:pt idx="17">
                  <c:v>0</c:v>
                </c:pt>
                <c:pt idx="18">
                  <c:v>9.4884297520661178</c:v>
                </c:pt>
                <c:pt idx="19">
                  <c:v>12.265116279069764</c:v>
                </c:pt>
                <c:pt idx="20">
                  <c:v>10.467052023121388</c:v>
                </c:pt>
                <c:pt idx="21">
                  <c:v>12.966666666666661</c:v>
                </c:pt>
                <c:pt idx="22">
                  <c:v>11.446725663716821</c:v>
                </c:pt>
                <c:pt idx="23">
                  <c:v>0</c:v>
                </c:pt>
                <c:pt idx="24">
                  <c:v>11.452173913043477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5-4DA2-B181-A42E2F17406B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Klasse_Slakteri!$N$69:$N$93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12.94743589743589</c:v>
                </c:pt>
                <c:pt idx="3">
                  <c:v>0</c:v>
                </c:pt>
                <c:pt idx="4">
                  <c:v>0</c:v>
                </c:pt>
                <c:pt idx="5">
                  <c:v>10.714406779661024</c:v>
                </c:pt>
                <c:pt idx="6">
                  <c:v>8.8582802547770818</c:v>
                </c:pt>
                <c:pt idx="7">
                  <c:v>8.9158830275229288</c:v>
                </c:pt>
                <c:pt idx="8">
                  <c:v>0</c:v>
                </c:pt>
                <c:pt idx="9">
                  <c:v>8.1417867435158513</c:v>
                </c:pt>
                <c:pt idx="10">
                  <c:v>9.8766666666666723</c:v>
                </c:pt>
                <c:pt idx="11">
                  <c:v>10.294855305466243</c:v>
                </c:pt>
                <c:pt idx="12">
                  <c:v>0</c:v>
                </c:pt>
                <c:pt idx="13">
                  <c:v>8.1284829721362311</c:v>
                </c:pt>
                <c:pt idx="14">
                  <c:v>9.9862204724409445</c:v>
                </c:pt>
                <c:pt idx="15">
                  <c:v>9.892647058823524</c:v>
                </c:pt>
                <c:pt idx="16">
                  <c:v>8.3291196388261852</c:v>
                </c:pt>
                <c:pt idx="17">
                  <c:v>0</c:v>
                </c:pt>
                <c:pt idx="18">
                  <c:v>7.7670329670329696</c:v>
                </c:pt>
                <c:pt idx="19">
                  <c:v>8.8057603686635861</c:v>
                </c:pt>
                <c:pt idx="20">
                  <c:v>8.5126582278481049</c:v>
                </c:pt>
                <c:pt idx="21">
                  <c:v>0</c:v>
                </c:pt>
                <c:pt idx="22">
                  <c:v>8.9598848368522006</c:v>
                </c:pt>
                <c:pt idx="23">
                  <c:v>0</c:v>
                </c:pt>
                <c:pt idx="24">
                  <c:v>11.555999999999989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A5-4DA2-B181-A42E2F174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Klasse_Slakteri!$N$517:$N$541</c:f>
              <c:numCache>
                <c:formatCode>0.0</c:formatCode>
                <c:ptCount val="25"/>
                <c:pt idx="0">
                  <c:v>16.501063829787228</c:v>
                </c:pt>
                <c:pt idx="1">
                  <c:v>15.48627737226278</c:v>
                </c:pt>
                <c:pt idx="2">
                  <c:v>17.368674698795189</c:v>
                </c:pt>
                <c:pt idx="3">
                  <c:v>16.494193548387099</c:v>
                </c:pt>
                <c:pt idx="4">
                  <c:v>13.108614564831283</c:v>
                </c:pt>
                <c:pt idx="5">
                  <c:v>14.331136363636372</c:v>
                </c:pt>
                <c:pt idx="6">
                  <c:v>11.586454336147336</c:v>
                </c:pt>
                <c:pt idx="7">
                  <c:v>12.032201358369964</c:v>
                </c:pt>
                <c:pt idx="8">
                  <c:v>15.51530612244898</c:v>
                </c:pt>
                <c:pt idx="9">
                  <c:v>10.184536082474224</c:v>
                </c:pt>
                <c:pt idx="10">
                  <c:v>13.900302114803623</c:v>
                </c:pt>
                <c:pt idx="11">
                  <c:v>13.970505920344456</c:v>
                </c:pt>
                <c:pt idx="12">
                  <c:v>17.816379310344825</c:v>
                </c:pt>
                <c:pt idx="13">
                  <c:v>10.233630952380951</c:v>
                </c:pt>
                <c:pt idx="14">
                  <c:v>13.285345838218047</c:v>
                </c:pt>
                <c:pt idx="15">
                  <c:v>13.85128205128205</c:v>
                </c:pt>
                <c:pt idx="16">
                  <c:v>11.44638069705095</c:v>
                </c:pt>
                <c:pt idx="17">
                  <c:v>0</c:v>
                </c:pt>
                <c:pt idx="18">
                  <c:v>10.31730769230769</c:v>
                </c:pt>
                <c:pt idx="19">
                  <c:v>12.069900367068696</c:v>
                </c:pt>
                <c:pt idx="20">
                  <c:v>10.567331670822949</c:v>
                </c:pt>
                <c:pt idx="21">
                  <c:v>13.410000000000002</c:v>
                </c:pt>
                <c:pt idx="22">
                  <c:v>11.62621513944223</c:v>
                </c:pt>
                <c:pt idx="23">
                  <c:v>0</c:v>
                </c:pt>
                <c:pt idx="24">
                  <c:v>12.736440677966128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D-43E9-A557-A480584A4B65}"/>
            </c:ext>
          </c:extLst>
        </c:ser>
        <c:ser>
          <c:idx val="0"/>
          <c:order val="1"/>
          <c:tx>
            <c:strRef>
              <c:f>Klasse_Slakteri!$B$97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Klasse_Slakteri!$N$97:$N$121</c:f>
              <c:numCache>
                <c:formatCode>0.0</c:formatCode>
                <c:ptCount val="25"/>
                <c:pt idx="0">
                  <c:v>12.049999999999997</c:v>
                </c:pt>
                <c:pt idx="1">
                  <c:v>0</c:v>
                </c:pt>
                <c:pt idx="2">
                  <c:v>14.942952127659572</c:v>
                </c:pt>
                <c:pt idx="3">
                  <c:v>0</c:v>
                </c:pt>
                <c:pt idx="4">
                  <c:v>12.001212611156008</c:v>
                </c:pt>
                <c:pt idx="5">
                  <c:v>12.766790697674416</c:v>
                </c:pt>
                <c:pt idx="6">
                  <c:v>10.609939923539063</c:v>
                </c:pt>
                <c:pt idx="7">
                  <c:v>11.264324496965838</c:v>
                </c:pt>
                <c:pt idx="8">
                  <c:v>23.7</c:v>
                </c:pt>
                <c:pt idx="9">
                  <c:v>9.3427701674277053</c:v>
                </c:pt>
                <c:pt idx="10">
                  <c:v>12.491916859122401</c:v>
                </c:pt>
                <c:pt idx="11">
                  <c:v>12.757865168539317</c:v>
                </c:pt>
                <c:pt idx="12">
                  <c:v>16.018181818181798</c:v>
                </c:pt>
                <c:pt idx="13">
                  <c:v>9.9255813953488392</c:v>
                </c:pt>
                <c:pt idx="14">
                  <c:v>12.353199268738583</c:v>
                </c:pt>
                <c:pt idx="15">
                  <c:v>12.118238993710699</c:v>
                </c:pt>
                <c:pt idx="16">
                  <c:v>11.052736318407955</c:v>
                </c:pt>
                <c:pt idx="17">
                  <c:v>0</c:v>
                </c:pt>
                <c:pt idx="18">
                  <c:v>9.9804878048780452</c:v>
                </c:pt>
                <c:pt idx="19">
                  <c:v>10.800399543378987</c:v>
                </c:pt>
                <c:pt idx="20">
                  <c:v>9.1678383128295291</c:v>
                </c:pt>
                <c:pt idx="21">
                  <c:v>0</c:v>
                </c:pt>
                <c:pt idx="22">
                  <c:v>10.305484147386457</c:v>
                </c:pt>
                <c:pt idx="23">
                  <c:v>0</c:v>
                </c:pt>
                <c:pt idx="24">
                  <c:v>12.399999999999999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D-43E9-A557-A480584A4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P+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Klasse_Slakteri!$V$489:$V$513</c:f>
              <c:numCache>
                <c:formatCode>0.00</c:formatCode>
                <c:ptCount val="25"/>
                <c:pt idx="0">
                  <c:v>3.8073394495412849</c:v>
                </c:pt>
                <c:pt idx="1">
                  <c:v>4.0952380952380949</c:v>
                </c:pt>
                <c:pt idx="2">
                  <c:v>3.532147742818057</c:v>
                </c:pt>
                <c:pt idx="3">
                  <c:v>3.3888888888888888</c:v>
                </c:pt>
                <c:pt idx="4">
                  <c:v>3.0817307692307701</c:v>
                </c:pt>
                <c:pt idx="5">
                  <c:v>2.5844155844155838</c:v>
                </c:pt>
                <c:pt idx="6">
                  <c:v>3.3153153153153143</c:v>
                </c:pt>
                <c:pt idx="7">
                  <c:v>3.8240100565681958</c:v>
                </c:pt>
                <c:pt idx="8">
                  <c:v>3.9095022624434383</c:v>
                </c:pt>
                <c:pt idx="9">
                  <c:v>3.5813148788927318</c:v>
                </c:pt>
                <c:pt idx="10">
                  <c:v>3.6055555555555552</c:v>
                </c:pt>
                <c:pt idx="11">
                  <c:v>3.8914285714285697</c:v>
                </c:pt>
                <c:pt idx="12">
                  <c:v>3.1739130434782603</c:v>
                </c:pt>
                <c:pt idx="13">
                  <c:v>3.6653225806451606</c:v>
                </c:pt>
                <c:pt idx="14">
                  <c:v>3.31055900621118</c:v>
                </c:pt>
                <c:pt idx="15">
                  <c:v>2.9708737864077657</c:v>
                </c:pt>
                <c:pt idx="16">
                  <c:v>3.2292490118577075</c:v>
                </c:pt>
                <c:pt idx="17">
                  <c:v>0</c:v>
                </c:pt>
                <c:pt idx="18">
                  <c:v>3.3223140495867769</c:v>
                </c:pt>
                <c:pt idx="19">
                  <c:v>3.5825027685492801</c:v>
                </c:pt>
                <c:pt idx="20">
                  <c:v>3.1618497109826604</c:v>
                </c:pt>
                <c:pt idx="21">
                  <c:v>3.8333333333333344</c:v>
                </c:pt>
                <c:pt idx="22">
                  <c:v>3.9221238938053098</c:v>
                </c:pt>
                <c:pt idx="23">
                  <c:v>0</c:v>
                </c:pt>
                <c:pt idx="24">
                  <c:v>3.5565217391304342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8-4474-92E2-C370CD50C45A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Klasse_Slakteri!$V$69:$V$93</c:f>
              <c:numCache>
                <c:formatCode>0.00</c:formatCode>
                <c:ptCount val="25"/>
                <c:pt idx="0">
                  <c:v>0</c:v>
                </c:pt>
                <c:pt idx="1">
                  <c:v>2.7935483870967728</c:v>
                </c:pt>
                <c:pt idx="2">
                  <c:v>2.8</c:v>
                </c:pt>
                <c:pt idx="3">
                  <c:v>2.7470355731225298</c:v>
                </c:pt>
                <c:pt idx="4">
                  <c:v>2.7888307155322858</c:v>
                </c:pt>
                <c:pt idx="5">
                  <c:v>2.4694915254237282</c:v>
                </c:pt>
                <c:pt idx="6">
                  <c:v>2.9617834394904459</c:v>
                </c:pt>
                <c:pt idx="7">
                  <c:v>2.90309633027523</c:v>
                </c:pt>
                <c:pt idx="8">
                  <c:v>0</c:v>
                </c:pt>
                <c:pt idx="9">
                  <c:v>3.1527377521613835</c:v>
                </c:pt>
                <c:pt idx="10">
                  <c:v>3.1583333333333323</c:v>
                </c:pt>
                <c:pt idx="11">
                  <c:v>3.0546623794212215</c:v>
                </c:pt>
                <c:pt idx="12">
                  <c:v>2.6538461538461529</c:v>
                </c:pt>
                <c:pt idx="13">
                  <c:v>2.8111455108359125</c:v>
                </c:pt>
                <c:pt idx="14">
                  <c:v>3.0944881889763782</c:v>
                </c:pt>
                <c:pt idx="15">
                  <c:v>2.5</c:v>
                </c:pt>
                <c:pt idx="16">
                  <c:v>2.9300225733634302</c:v>
                </c:pt>
                <c:pt idx="17">
                  <c:v>0</c:v>
                </c:pt>
                <c:pt idx="18">
                  <c:v>2.8791208791208796</c:v>
                </c:pt>
                <c:pt idx="19">
                  <c:v>3.1405529953917046</c:v>
                </c:pt>
                <c:pt idx="20">
                  <c:v>3.1983122362869194</c:v>
                </c:pt>
                <c:pt idx="21">
                  <c:v>0</c:v>
                </c:pt>
                <c:pt idx="22">
                  <c:v>3.02687140115163</c:v>
                </c:pt>
                <c:pt idx="23">
                  <c:v>0</c:v>
                </c:pt>
                <c:pt idx="24">
                  <c:v>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8-4474-92E2-C370CD50C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30787244408821"/>
          <c:y val="0.1891768237874375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O-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Klasse_Slakteri!$V$517:$V$541</c:f>
              <c:numCache>
                <c:formatCode>0.00</c:formatCode>
                <c:ptCount val="25"/>
                <c:pt idx="0">
                  <c:v>4.4547872340425538</c:v>
                </c:pt>
                <c:pt idx="1">
                  <c:v>4.534306569343066</c:v>
                </c:pt>
                <c:pt idx="2">
                  <c:v>3.9100401606425712</c:v>
                </c:pt>
                <c:pt idx="3">
                  <c:v>3.569032258064516</c:v>
                </c:pt>
                <c:pt idx="4">
                  <c:v>3.706927175843695</c:v>
                </c:pt>
                <c:pt idx="5">
                  <c:v>3.4693181818181822</c:v>
                </c:pt>
                <c:pt idx="6">
                  <c:v>4.0874904067536448</c:v>
                </c:pt>
                <c:pt idx="7">
                  <c:v>4.4834198961246496</c:v>
                </c:pt>
                <c:pt idx="8">
                  <c:v>4.4863945578231288</c:v>
                </c:pt>
                <c:pt idx="9">
                  <c:v>4.2636229749631811</c:v>
                </c:pt>
                <c:pt idx="10">
                  <c:v>4.0649546827794563</c:v>
                </c:pt>
                <c:pt idx="11">
                  <c:v>4.3961248654467164</c:v>
                </c:pt>
                <c:pt idx="12">
                  <c:v>3.7068965517241392</c:v>
                </c:pt>
                <c:pt idx="13">
                  <c:v>4.3035714285714306</c:v>
                </c:pt>
                <c:pt idx="14">
                  <c:v>4.0152403282532241</c:v>
                </c:pt>
                <c:pt idx="15">
                  <c:v>3.6373626373626378</c:v>
                </c:pt>
                <c:pt idx="16">
                  <c:v>3.8552278820375343</c:v>
                </c:pt>
                <c:pt idx="17">
                  <c:v>0</c:v>
                </c:pt>
                <c:pt idx="18">
                  <c:v>3.9653846153846146</c:v>
                </c:pt>
                <c:pt idx="19">
                  <c:v>4.1253277399056092</c:v>
                </c:pt>
                <c:pt idx="20">
                  <c:v>3.9526184538653366</c:v>
                </c:pt>
                <c:pt idx="21">
                  <c:v>4.5</c:v>
                </c:pt>
                <c:pt idx="22">
                  <c:v>4.4366533864541804</c:v>
                </c:pt>
                <c:pt idx="23">
                  <c:v>0</c:v>
                </c:pt>
                <c:pt idx="24">
                  <c:v>4.4788135593220355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C-4040-8F55-A1386B63E7A8}"/>
            </c:ext>
          </c:extLst>
        </c:ser>
        <c:ser>
          <c:idx val="0"/>
          <c:order val="1"/>
          <c:tx>
            <c:strRef>
              <c:f>Klasse_Slakteri!$B$97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Klasse_Slakteri!$V$97:$V$121</c:f>
              <c:numCache>
                <c:formatCode>0.00</c:formatCode>
                <c:ptCount val="25"/>
                <c:pt idx="0">
                  <c:v>3.5</c:v>
                </c:pt>
                <c:pt idx="1">
                  <c:v>3.2838709677419362</c:v>
                </c:pt>
                <c:pt idx="2">
                  <c:v>3.4015957446808502</c:v>
                </c:pt>
                <c:pt idx="3">
                  <c:v>3.2015915119363401</c:v>
                </c:pt>
                <c:pt idx="4">
                  <c:v>3.307194826192402</c:v>
                </c:pt>
                <c:pt idx="5">
                  <c:v>3.0223255813953478</c:v>
                </c:pt>
                <c:pt idx="6">
                  <c:v>3.6531949754232658</c:v>
                </c:pt>
                <c:pt idx="7">
                  <c:v>3.7815394442670072</c:v>
                </c:pt>
                <c:pt idx="8">
                  <c:v>3</c:v>
                </c:pt>
                <c:pt idx="9">
                  <c:v>4.1400304414003051</c:v>
                </c:pt>
                <c:pt idx="10">
                  <c:v>3.5773672055427252</c:v>
                </c:pt>
                <c:pt idx="11">
                  <c:v>3.5580524344569282</c:v>
                </c:pt>
                <c:pt idx="12">
                  <c:v>3.25</c:v>
                </c:pt>
                <c:pt idx="13">
                  <c:v>3.5052854122621566</c:v>
                </c:pt>
                <c:pt idx="14">
                  <c:v>3.9140767824497256</c:v>
                </c:pt>
                <c:pt idx="15">
                  <c:v>3.0943396226415096</c:v>
                </c:pt>
                <c:pt idx="16">
                  <c:v>3.7860696517412951</c:v>
                </c:pt>
                <c:pt idx="17">
                  <c:v>0</c:v>
                </c:pt>
                <c:pt idx="18">
                  <c:v>4.1341463414634143</c:v>
                </c:pt>
                <c:pt idx="19">
                  <c:v>4.0148401826484008</c:v>
                </c:pt>
                <c:pt idx="20">
                  <c:v>4.3427065026362035</c:v>
                </c:pt>
                <c:pt idx="21">
                  <c:v>0</c:v>
                </c:pt>
                <c:pt idx="22">
                  <c:v>4.1251071122536409</c:v>
                </c:pt>
                <c:pt idx="23">
                  <c:v>0</c:v>
                </c:pt>
                <c:pt idx="24">
                  <c:v>4.3362831858407072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CC-4040-8F55-A1386B63E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30787244408821"/>
          <c:y val="0.1891768237874375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Klasse_Slakteri!$I$545:$I$569</c15:sqref>
                  </c15:fullRef>
                </c:ext>
              </c:extLst>
              <c:f>(Klasse_Slakteri!$I$545:$I$549,Klasse_Slakteri!$I$551:$I$569)</c:f>
              <c:numCache>
                <c:formatCode>#,##0</c:formatCode>
                <c:ptCount val="24"/>
                <c:pt idx="0">
                  <c:v>537</c:v>
                </c:pt>
                <c:pt idx="1">
                  <c:v>1996</c:v>
                </c:pt>
                <c:pt idx="2">
                  <c:v>4158</c:v>
                </c:pt>
                <c:pt idx="3">
                  <c:v>2061</c:v>
                </c:pt>
                <c:pt idx="4">
                  <c:v>2119</c:v>
                </c:pt>
                <c:pt idx="5">
                  <c:v>7859</c:v>
                </c:pt>
                <c:pt idx="6">
                  <c:v>7182</c:v>
                </c:pt>
                <c:pt idx="7">
                  <c:v>893</c:v>
                </c:pt>
                <c:pt idx="8">
                  <c:v>1604</c:v>
                </c:pt>
                <c:pt idx="9">
                  <c:v>2215</c:v>
                </c:pt>
                <c:pt idx="10">
                  <c:v>2302</c:v>
                </c:pt>
                <c:pt idx="11">
                  <c:v>272</c:v>
                </c:pt>
                <c:pt idx="12">
                  <c:v>1825</c:v>
                </c:pt>
                <c:pt idx="13">
                  <c:v>3014</c:v>
                </c:pt>
                <c:pt idx="14">
                  <c:v>645</c:v>
                </c:pt>
                <c:pt idx="15">
                  <c:v>1520</c:v>
                </c:pt>
                <c:pt idx="16">
                  <c:v>0</c:v>
                </c:pt>
                <c:pt idx="17">
                  <c:v>452</c:v>
                </c:pt>
                <c:pt idx="18">
                  <c:v>5391</c:v>
                </c:pt>
                <c:pt idx="19">
                  <c:v>1224</c:v>
                </c:pt>
                <c:pt idx="20">
                  <c:v>112</c:v>
                </c:pt>
                <c:pt idx="21">
                  <c:v>5688</c:v>
                </c:pt>
                <c:pt idx="22">
                  <c:v>0</c:v>
                </c:pt>
                <c:pt idx="23">
                  <c:v>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8-47B3-A2DC-4B13E8754390}"/>
            </c:ext>
          </c:extLst>
        </c:ser>
        <c:ser>
          <c:idx val="0"/>
          <c:order val="1"/>
          <c:tx>
            <c:strRef>
              <c:f>Klasse_Slakteri!$B$125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Klasse_Slakteri!$I$125:$I$149</c15:sqref>
                  </c15:fullRef>
                </c:ext>
              </c:extLst>
              <c:f>(Klasse_Slakteri!$I$125:$I$129,Klasse_Slakteri!$I$131:$I$149)</c:f>
              <c:numCache>
                <c:formatCode>#,##0</c:formatCode>
                <c:ptCount val="24"/>
                <c:pt idx="0">
                  <c:v>17</c:v>
                </c:pt>
                <c:pt idx="1">
                  <c:v>1020</c:v>
                </c:pt>
                <c:pt idx="2">
                  <c:v>2861</c:v>
                </c:pt>
                <c:pt idx="3">
                  <c:v>2390</c:v>
                </c:pt>
                <c:pt idx="4">
                  <c:v>3565</c:v>
                </c:pt>
                <c:pt idx="5">
                  <c:v>5832</c:v>
                </c:pt>
                <c:pt idx="6">
                  <c:v>8282</c:v>
                </c:pt>
                <c:pt idx="7">
                  <c:v>0</c:v>
                </c:pt>
                <c:pt idx="8">
                  <c:v>1759</c:v>
                </c:pt>
                <c:pt idx="9">
                  <c:v>1233</c:v>
                </c:pt>
                <c:pt idx="10">
                  <c:v>1570</c:v>
                </c:pt>
                <c:pt idx="11">
                  <c:v>276</c:v>
                </c:pt>
                <c:pt idx="12">
                  <c:v>1404</c:v>
                </c:pt>
                <c:pt idx="13">
                  <c:v>1907</c:v>
                </c:pt>
                <c:pt idx="14">
                  <c:v>520</c:v>
                </c:pt>
                <c:pt idx="15">
                  <c:v>1740</c:v>
                </c:pt>
                <c:pt idx="16">
                  <c:v>0</c:v>
                </c:pt>
                <c:pt idx="17">
                  <c:v>536</c:v>
                </c:pt>
                <c:pt idx="18">
                  <c:v>5557</c:v>
                </c:pt>
                <c:pt idx="19">
                  <c:v>1339</c:v>
                </c:pt>
                <c:pt idx="20">
                  <c:v>0</c:v>
                </c:pt>
                <c:pt idx="21">
                  <c:v>4113</c:v>
                </c:pt>
                <c:pt idx="22">
                  <c:v>0</c:v>
                </c:pt>
                <c:pt idx="23">
                  <c:v>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E8-47B3-A2DC-4B13E8754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664681982"/>
          <c:y val="0.25403907844852724"/>
          <c:w val="0.1006791962843968"/>
          <c:h val="0.12125766887834673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Klasse_Slakteri!$B$573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Klasse_Slakteri!$I$573:$I$597</c15:sqref>
                  </c15:fullRef>
                </c:ext>
              </c:extLst>
              <c:f>(Klasse_Slakteri!$I$573:$I$577,Klasse_Slakteri!$I$579:$I$597)</c:f>
              <c:numCache>
                <c:formatCode>#,##0</c:formatCode>
                <c:ptCount val="24"/>
                <c:pt idx="0">
                  <c:v>1579</c:v>
                </c:pt>
                <c:pt idx="1">
                  <c:v>4144</c:v>
                </c:pt>
                <c:pt idx="2">
                  <c:v>12592</c:v>
                </c:pt>
                <c:pt idx="3">
                  <c:v>8423</c:v>
                </c:pt>
                <c:pt idx="4">
                  <c:v>11583</c:v>
                </c:pt>
                <c:pt idx="5">
                  <c:v>14197</c:v>
                </c:pt>
                <c:pt idx="6">
                  <c:v>20776</c:v>
                </c:pt>
                <c:pt idx="7">
                  <c:v>2177</c:v>
                </c:pt>
                <c:pt idx="8">
                  <c:v>2574</c:v>
                </c:pt>
                <c:pt idx="9">
                  <c:v>4109</c:v>
                </c:pt>
                <c:pt idx="10">
                  <c:v>5795</c:v>
                </c:pt>
                <c:pt idx="11">
                  <c:v>1029</c:v>
                </c:pt>
                <c:pt idx="12">
                  <c:v>3393</c:v>
                </c:pt>
                <c:pt idx="13">
                  <c:v>4854</c:v>
                </c:pt>
                <c:pt idx="14">
                  <c:v>1603</c:v>
                </c:pt>
                <c:pt idx="15">
                  <c:v>4332</c:v>
                </c:pt>
                <c:pt idx="16">
                  <c:v>0</c:v>
                </c:pt>
                <c:pt idx="17">
                  <c:v>856</c:v>
                </c:pt>
                <c:pt idx="18">
                  <c:v>10444</c:v>
                </c:pt>
                <c:pt idx="19">
                  <c:v>2736</c:v>
                </c:pt>
                <c:pt idx="20">
                  <c:v>211</c:v>
                </c:pt>
                <c:pt idx="21">
                  <c:v>11403</c:v>
                </c:pt>
                <c:pt idx="22">
                  <c:v>0</c:v>
                </c:pt>
                <c:pt idx="23">
                  <c:v>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D-42E9-A7AC-CA1077536F72}"/>
            </c:ext>
          </c:extLst>
        </c:ser>
        <c:ser>
          <c:idx val="0"/>
          <c:order val="1"/>
          <c:tx>
            <c:strRef>
              <c:f>Klasse_Slakteri!$B$153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Klasse_Slakteri!$I$153:$I$177</c15:sqref>
                  </c15:fullRef>
                </c:ext>
              </c:extLst>
              <c:f>(Klasse_Slakteri!$I$153:$I$157,Klasse_Slakteri!$I$159:$I$177)</c:f>
              <c:numCache>
                <c:formatCode>#,##0</c:formatCode>
                <c:ptCount val="24"/>
                <c:pt idx="0">
                  <c:v>38</c:v>
                </c:pt>
                <c:pt idx="1">
                  <c:v>2254</c:v>
                </c:pt>
                <c:pt idx="2">
                  <c:v>8618</c:v>
                </c:pt>
                <c:pt idx="3">
                  <c:v>8904</c:v>
                </c:pt>
                <c:pt idx="4">
                  <c:v>8865</c:v>
                </c:pt>
                <c:pt idx="5">
                  <c:v>12681</c:v>
                </c:pt>
                <c:pt idx="6">
                  <c:v>17508</c:v>
                </c:pt>
                <c:pt idx="7">
                  <c:v>6</c:v>
                </c:pt>
                <c:pt idx="8">
                  <c:v>2542</c:v>
                </c:pt>
                <c:pt idx="9">
                  <c:v>3370</c:v>
                </c:pt>
                <c:pt idx="10">
                  <c:v>3837</c:v>
                </c:pt>
                <c:pt idx="11">
                  <c:v>994</c:v>
                </c:pt>
                <c:pt idx="12">
                  <c:v>2791</c:v>
                </c:pt>
                <c:pt idx="13">
                  <c:v>4016</c:v>
                </c:pt>
                <c:pt idx="14">
                  <c:v>1601</c:v>
                </c:pt>
                <c:pt idx="15">
                  <c:v>3535</c:v>
                </c:pt>
                <c:pt idx="16">
                  <c:v>0</c:v>
                </c:pt>
                <c:pt idx="17">
                  <c:v>602</c:v>
                </c:pt>
                <c:pt idx="18">
                  <c:v>11211</c:v>
                </c:pt>
                <c:pt idx="19">
                  <c:v>2378</c:v>
                </c:pt>
                <c:pt idx="20">
                  <c:v>0</c:v>
                </c:pt>
                <c:pt idx="21">
                  <c:v>7302</c:v>
                </c:pt>
                <c:pt idx="22">
                  <c:v>0</c:v>
                </c:pt>
                <c:pt idx="23">
                  <c:v>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FD-42E9-A7AC-CA1077536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9.9132661497716545E-2"/>
          <c:h val="0.12127058892100666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Klasse_Slakteri!$B$601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Klasse_Slakteri!$G$181:$G$204</c15:sqref>
                  </c15:fullRef>
                </c:ext>
              </c:extLst>
              <c:f>(Klasse_Slakteri!$G$181:$G$185,Klasse_Slakteri!$G$187:$G$204)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Klasse_Slakteri!$I$601:$I$624</c15:sqref>
                  </c15:fullRef>
                </c:ext>
              </c:extLst>
              <c:f>(Klasse_Slakteri!$I$601:$I$605,Klasse_Slakteri!$I$607:$I$624)</c:f>
              <c:numCache>
                <c:formatCode>#,##0</c:formatCode>
                <c:ptCount val="23"/>
                <c:pt idx="0">
                  <c:v>5414</c:v>
                </c:pt>
                <c:pt idx="1">
                  <c:v>5858</c:v>
                </c:pt>
                <c:pt idx="2">
                  <c:v>14786</c:v>
                </c:pt>
                <c:pt idx="3">
                  <c:v>18506</c:v>
                </c:pt>
                <c:pt idx="4">
                  <c:v>14793</c:v>
                </c:pt>
                <c:pt idx="5">
                  <c:v>16078</c:v>
                </c:pt>
                <c:pt idx="6">
                  <c:v>23193</c:v>
                </c:pt>
                <c:pt idx="7">
                  <c:v>3916</c:v>
                </c:pt>
                <c:pt idx="8">
                  <c:v>2810</c:v>
                </c:pt>
                <c:pt idx="9">
                  <c:v>5132</c:v>
                </c:pt>
                <c:pt idx="10">
                  <c:v>7221</c:v>
                </c:pt>
                <c:pt idx="11">
                  <c:v>2728</c:v>
                </c:pt>
                <c:pt idx="12">
                  <c:v>2614</c:v>
                </c:pt>
                <c:pt idx="13">
                  <c:v>6869</c:v>
                </c:pt>
                <c:pt idx="14">
                  <c:v>2875</c:v>
                </c:pt>
                <c:pt idx="15">
                  <c:v>5483</c:v>
                </c:pt>
                <c:pt idx="16">
                  <c:v>0</c:v>
                </c:pt>
                <c:pt idx="17">
                  <c:v>75</c:v>
                </c:pt>
                <c:pt idx="18">
                  <c:v>2175</c:v>
                </c:pt>
                <c:pt idx="19">
                  <c:v>413</c:v>
                </c:pt>
                <c:pt idx="20">
                  <c:v>8614</c:v>
                </c:pt>
                <c:pt idx="21">
                  <c:v>0</c:v>
                </c:pt>
                <c:pt idx="22">
                  <c:v>1610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ED-46F5-917D-D04F4AB93DA0}"/>
            </c:ext>
          </c:extLst>
        </c:ser>
        <c:ser>
          <c:idx val="0"/>
          <c:order val="1"/>
          <c:tx>
            <c:strRef>
              <c:f>Klasse_Slakteri!$B$181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Klasse_Slakteri!$G$181:$G$204</c15:sqref>
                  </c15:fullRef>
                </c:ext>
              </c:extLst>
              <c:f>(Klasse_Slakteri!$G$181:$G$185,Klasse_Slakteri!$G$187:$G$204)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Klasse_Slakteri!$I$181:$I$204</c15:sqref>
                  </c15:fullRef>
                </c:ext>
              </c:extLst>
              <c:f>(Klasse_Slakteri!$I$181:$I$185,Klasse_Slakteri!$I$187:$I$204)</c:f>
              <c:numCache>
                <c:formatCode>#,##0</c:formatCode>
                <c:ptCount val="23"/>
                <c:pt idx="0">
                  <c:v>125</c:v>
                </c:pt>
                <c:pt idx="1">
                  <c:v>4949</c:v>
                </c:pt>
                <c:pt idx="2">
                  <c:v>19218</c:v>
                </c:pt>
                <c:pt idx="3">
                  <c:v>21431</c:v>
                </c:pt>
                <c:pt idx="4">
                  <c:v>16130</c:v>
                </c:pt>
                <c:pt idx="5">
                  <c:v>19947</c:v>
                </c:pt>
                <c:pt idx="6">
                  <c:v>23955</c:v>
                </c:pt>
                <c:pt idx="7">
                  <c:v>4</c:v>
                </c:pt>
                <c:pt idx="8">
                  <c:v>3056</c:v>
                </c:pt>
                <c:pt idx="9">
                  <c:v>6684</c:v>
                </c:pt>
                <c:pt idx="10">
                  <c:v>6954</c:v>
                </c:pt>
                <c:pt idx="11">
                  <c:v>3039</c:v>
                </c:pt>
                <c:pt idx="12">
                  <c:v>3576</c:v>
                </c:pt>
                <c:pt idx="13">
                  <c:v>7072</c:v>
                </c:pt>
                <c:pt idx="14">
                  <c:v>3345</c:v>
                </c:pt>
                <c:pt idx="15">
                  <c:v>4662</c:v>
                </c:pt>
                <c:pt idx="16">
                  <c:v>0</c:v>
                </c:pt>
                <c:pt idx="17">
                  <c:v>223</c:v>
                </c:pt>
                <c:pt idx="18">
                  <c:v>2761</c:v>
                </c:pt>
                <c:pt idx="19">
                  <c:v>0</c:v>
                </c:pt>
                <c:pt idx="20">
                  <c:v>9539</c:v>
                </c:pt>
                <c:pt idx="21">
                  <c:v>0</c:v>
                </c:pt>
                <c:pt idx="22">
                  <c:v>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ED-46F5-917D-D04F4AB93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0.10659167604049494"/>
          <c:h val="0.10967877449556801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Klasse_Slakteri!$I$628:$I$652</c15:sqref>
                  </c15:fullRef>
                </c:ext>
              </c:extLst>
              <c:f>(Klasse_Slakteri!$I$628:$I$632,Klasse_Slakteri!$I$634:$I$652)</c:f>
              <c:numCache>
                <c:formatCode>#,##0</c:formatCode>
                <c:ptCount val="24"/>
                <c:pt idx="0">
                  <c:v>12754</c:v>
                </c:pt>
                <c:pt idx="1">
                  <c:v>11130</c:v>
                </c:pt>
                <c:pt idx="2">
                  <c:v>38766</c:v>
                </c:pt>
                <c:pt idx="3">
                  <c:v>37321</c:v>
                </c:pt>
                <c:pt idx="4">
                  <c:v>23996</c:v>
                </c:pt>
                <c:pt idx="5">
                  <c:v>27461</c:v>
                </c:pt>
                <c:pt idx="6">
                  <c:v>30980</c:v>
                </c:pt>
                <c:pt idx="7">
                  <c:v>8098</c:v>
                </c:pt>
                <c:pt idx="8">
                  <c:v>4332</c:v>
                </c:pt>
                <c:pt idx="9">
                  <c:v>12776</c:v>
                </c:pt>
                <c:pt idx="10">
                  <c:v>8337</c:v>
                </c:pt>
                <c:pt idx="11">
                  <c:v>7062</c:v>
                </c:pt>
                <c:pt idx="12">
                  <c:v>4031</c:v>
                </c:pt>
                <c:pt idx="13">
                  <c:v>10534</c:v>
                </c:pt>
                <c:pt idx="14">
                  <c:v>4922</c:v>
                </c:pt>
                <c:pt idx="15">
                  <c:v>8624</c:v>
                </c:pt>
                <c:pt idx="16">
                  <c:v>0</c:v>
                </c:pt>
                <c:pt idx="17">
                  <c:v>89</c:v>
                </c:pt>
                <c:pt idx="18">
                  <c:v>25534</c:v>
                </c:pt>
                <c:pt idx="19">
                  <c:v>3176</c:v>
                </c:pt>
                <c:pt idx="20">
                  <c:v>414</c:v>
                </c:pt>
                <c:pt idx="21">
                  <c:v>12864</c:v>
                </c:pt>
                <c:pt idx="22">
                  <c:v>0</c:v>
                </c:pt>
                <c:pt idx="23">
                  <c:v>2784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1-4317-B11B-7FCE3A7BC1FE}"/>
            </c:ext>
          </c:extLst>
        </c:ser>
        <c:ser>
          <c:idx val="0"/>
          <c:order val="1"/>
          <c:tx>
            <c:strRef>
              <c:f>Klasse_Slakteri!$B$208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Klasse_Slakteri!$I$208:$I$232</c15:sqref>
                  </c15:fullRef>
                </c:ext>
              </c:extLst>
              <c:f>(Klasse_Slakteri!$I$208:$I$212,Klasse_Slakteri!$I$214:$I$232)</c:f>
              <c:numCache>
                <c:formatCode>#,##0</c:formatCode>
                <c:ptCount val="24"/>
                <c:pt idx="0">
                  <c:v>222</c:v>
                </c:pt>
                <c:pt idx="1">
                  <c:v>11077</c:v>
                </c:pt>
                <c:pt idx="2">
                  <c:v>37460</c:v>
                </c:pt>
                <c:pt idx="3">
                  <c:v>37949</c:v>
                </c:pt>
                <c:pt idx="4">
                  <c:v>24484</c:v>
                </c:pt>
                <c:pt idx="5">
                  <c:v>30235</c:v>
                </c:pt>
                <c:pt idx="6">
                  <c:v>27603</c:v>
                </c:pt>
                <c:pt idx="7">
                  <c:v>1</c:v>
                </c:pt>
                <c:pt idx="8">
                  <c:v>4266</c:v>
                </c:pt>
                <c:pt idx="9">
                  <c:v>13709</c:v>
                </c:pt>
                <c:pt idx="10">
                  <c:v>10781</c:v>
                </c:pt>
                <c:pt idx="11">
                  <c:v>7017</c:v>
                </c:pt>
                <c:pt idx="12">
                  <c:v>4226</c:v>
                </c:pt>
                <c:pt idx="13">
                  <c:v>11180</c:v>
                </c:pt>
                <c:pt idx="14">
                  <c:v>5501</c:v>
                </c:pt>
                <c:pt idx="15">
                  <c:v>7283</c:v>
                </c:pt>
                <c:pt idx="16">
                  <c:v>0</c:v>
                </c:pt>
                <c:pt idx="17">
                  <c:v>50</c:v>
                </c:pt>
                <c:pt idx="18">
                  <c:v>27773</c:v>
                </c:pt>
                <c:pt idx="19">
                  <c:v>3140</c:v>
                </c:pt>
                <c:pt idx="20">
                  <c:v>0</c:v>
                </c:pt>
                <c:pt idx="21">
                  <c:v>13396</c:v>
                </c:pt>
                <c:pt idx="22">
                  <c:v>0</c:v>
                </c:pt>
                <c:pt idx="23">
                  <c:v>3006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E1-4317-B11B-7FCE3A7BC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949486770606983"/>
          <c:y val="0.25174824796384987"/>
          <c:w val="9.4616714358763912E-2"/>
          <c:h val="0.134994002038405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R+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Klasse_Slakteri!$B$656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Klasse_Slakteri!$I$656:$I$680</c15:sqref>
                  </c15:fullRef>
                </c:ext>
              </c:extLst>
              <c:f>(Klasse_Slakteri!$I$656:$I$660,Klasse_Slakteri!$I$662:$I$680)</c:f>
              <c:numCache>
                <c:formatCode>#,##0</c:formatCode>
                <c:ptCount val="24"/>
                <c:pt idx="0">
                  <c:v>16899</c:v>
                </c:pt>
                <c:pt idx="1">
                  <c:v>11452</c:v>
                </c:pt>
                <c:pt idx="2">
                  <c:v>32421</c:v>
                </c:pt>
                <c:pt idx="3">
                  <c:v>41048</c:v>
                </c:pt>
                <c:pt idx="4">
                  <c:v>22786</c:v>
                </c:pt>
                <c:pt idx="5">
                  <c:v>29768</c:v>
                </c:pt>
                <c:pt idx="6">
                  <c:v>17648</c:v>
                </c:pt>
                <c:pt idx="7">
                  <c:v>5598</c:v>
                </c:pt>
                <c:pt idx="8">
                  <c:v>3368</c:v>
                </c:pt>
                <c:pt idx="9">
                  <c:v>20197</c:v>
                </c:pt>
                <c:pt idx="10">
                  <c:v>10612</c:v>
                </c:pt>
                <c:pt idx="11">
                  <c:v>9297</c:v>
                </c:pt>
                <c:pt idx="12">
                  <c:v>2023</c:v>
                </c:pt>
                <c:pt idx="13">
                  <c:v>8243</c:v>
                </c:pt>
                <c:pt idx="14">
                  <c:v>2861</c:v>
                </c:pt>
                <c:pt idx="15">
                  <c:v>6173</c:v>
                </c:pt>
                <c:pt idx="16">
                  <c:v>0</c:v>
                </c:pt>
                <c:pt idx="17">
                  <c:v>50</c:v>
                </c:pt>
                <c:pt idx="18">
                  <c:v>23920</c:v>
                </c:pt>
                <c:pt idx="19">
                  <c:v>2045</c:v>
                </c:pt>
                <c:pt idx="20">
                  <c:v>328</c:v>
                </c:pt>
                <c:pt idx="21">
                  <c:v>9433</c:v>
                </c:pt>
                <c:pt idx="22">
                  <c:v>0</c:v>
                </c:pt>
                <c:pt idx="23">
                  <c:v>3071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2-4072-B960-9523876A079C}"/>
            </c:ext>
          </c:extLst>
        </c:ser>
        <c:ser>
          <c:idx val="0"/>
          <c:order val="1"/>
          <c:tx>
            <c:strRef>
              <c:f>Klasse_Slakteri!$B$236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Klasse_Slakteri!$I$236:$I$260</c15:sqref>
                  </c15:fullRef>
                </c:ext>
              </c:extLst>
              <c:f>(Klasse_Slakteri!$I$236:$I$240,Klasse_Slakteri!$I$242:$I$260)</c:f>
              <c:numCache>
                <c:formatCode>#,##0</c:formatCode>
                <c:ptCount val="24"/>
                <c:pt idx="0">
                  <c:v>274</c:v>
                </c:pt>
                <c:pt idx="1">
                  <c:v>12493</c:v>
                </c:pt>
                <c:pt idx="2">
                  <c:v>35214</c:v>
                </c:pt>
                <c:pt idx="3">
                  <c:v>33625</c:v>
                </c:pt>
                <c:pt idx="4">
                  <c:v>20615</c:v>
                </c:pt>
                <c:pt idx="5">
                  <c:v>30169</c:v>
                </c:pt>
                <c:pt idx="6">
                  <c:v>20272</c:v>
                </c:pt>
                <c:pt idx="7">
                  <c:v>3</c:v>
                </c:pt>
                <c:pt idx="8">
                  <c:v>3088</c:v>
                </c:pt>
                <c:pt idx="9">
                  <c:v>19064</c:v>
                </c:pt>
                <c:pt idx="10">
                  <c:v>9854</c:v>
                </c:pt>
                <c:pt idx="11">
                  <c:v>7690</c:v>
                </c:pt>
                <c:pt idx="12">
                  <c:v>3118</c:v>
                </c:pt>
                <c:pt idx="13">
                  <c:v>10488</c:v>
                </c:pt>
                <c:pt idx="14">
                  <c:v>3960</c:v>
                </c:pt>
                <c:pt idx="15">
                  <c:v>7054</c:v>
                </c:pt>
                <c:pt idx="16">
                  <c:v>0</c:v>
                </c:pt>
                <c:pt idx="17">
                  <c:v>5</c:v>
                </c:pt>
                <c:pt idx="18">
                  <c:v>26334</c:v>
                </c:pt>
                <c:pt idx="19">
                  <c:v>1749</c:v>
                </c:pt>
                <c:pt idx="20">
                  <c:v>0</c:v>
                </c:pt>
                <c:pt idx="21">
                  <c:v>12084</c:v>
                </c:pt>
                <c:pt idx="22">
                  <c:v>0</c:v>
                </c:pt>
                <c:pt idx="23">
                  <c:v>2715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2-4072-B960-9523876A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9.7027059621756326E-2"/>
          <c:h val="0.11437855123878746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U-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Klasse_Slakteri!$I$684:$I$708</c15:sqref>
                  </c15:fullRef>
                </c:ext>
              </c:extLst>
              <c:f>(Klasse_Slakteri!$I$684:$I$685,Klasse_Slakteri!$I$687:$I$688,Klasse_Slakteri!$I$690:$I$708)</c:f>
              <c:numCache>
                <c:formatCode>#,##0</c:formatCode>
                <c:ptCount val="23"/>
                <c:pt idx="0">
                  <c:v>3690</c:v>
                </c:pt>
                <c:pt idx="1">
                  <c:v>3116</c:v>
                </c:pt>
                <c:pt idx="2">
                  <c:v>11186</c:v>
                </c:pt>
                <c:pt idx="3">
                  <c:v>5357</c:v>
                </c:pt>
                <c:pt idx="4">
                  <c:v>6396</c:v>
                </c:pt>
                <c:pt idx="5">
                  <c:v>4007</c:v>
                </c:pt>
                <c:pt idx="6">
                  <c:v>2208</c:v>
                </c:pt>
                <c:pt idx="7">
                  <c:v>794</c:v>
                </c:pt>
                <c:pt idx="8">
                  <c:v>6090</c:v>
                </c:pt>
                <c:pt idx="9">
                  <c:v>2249</c:v>
                </c:pt>
                <c:pt idx="10">
                  <c:v>2828</c:v>
                </c:pt>
                <c:pt idx="11">
                  <c:v>546</c:v>
                </c:pt>
                <c:pt idx="12">
                  <c:v>3151</c:v>
                </c:pt>
                <c:pt idx="13">
                  <c:v>585</c:v>
                </c:pt>
                <c:pt idx="14">
                  <c:v>2394</c:v>
                </c:pt>
                <c:pt idx="15">
                  <c:v>0</c:v>
                </c:pt>
                <c:pt idx="16">
                  <c:v>0</c:v>
                </c:pt>
                <c:pt idx="17">
                  <c:v>7079</c:v>
                </c:pt>
                <c:pt idx="18">
                  <c:v>324</c:v>
                </c:pt>
                <c:pt idx="19">
                  <c:v>0</c:v>
                </c:pt>
                <c:pt idx="20">
                  <c:v>2413</c:v>
                </c:pt>
                <c:pt idx="21">
                  <c:v>0</c:v>
                </c:pt>
                <c:pt idx="22">
                  <c:v>1140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E-49AA-ACFF-7B70B54597B9}"/>
            </c:ext>
          </c:extLst>
        </c:ser>
        <c:ser>
          <c:idx val="0"/>
          <c:order val="1"/>
          <c:tx>
            <c:strRef>
              <c:f>Klasse_Slakteri!$B$264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Klasse_Slakteri!$I$264:$I$288</c15:sqref>
                  </c15:fullRef>
                </c:ext>
              </c:extLst>
              <c:f>(Klasse_Slakteri!$I$264:$I$265,Klasse_Slakteri!$I$267:$I$268,Klasse_Slakteri!$I$270:$I$288)</c:f>
              <c:numCache>
                <c:formatCode>#,##0</c:formatCode>
                <c:ptCount val="23"/>
                <c:pt idx="0">
                  <c:v>114</c:v>
                </c:pt>
                <c:pt idx="1">
                  <c:v>5130</c:v>
                </c:pt>
                <c:pt idx="2">
                  <c:v>10905</c:v>
                </c:pt>
                <c:pt idx="3">
                  <c:v>7590</c:v>
                </c:pt>
                <c:pt idx="4">
                  <c:v>11939</c:v>
                </c:pt>
                <c:pt idx="5">
                  <c:v>7631</c:v>
                </c:pt>
                <c:pt idx="6">
                  <c:v>0</c:v>
                </c:pt>
                <c:pt idx="7">
                  <c:v>969</c:v>
                </c:pt>
                <c:pt idx="8">
                  <c:v>9015</c:v>
                </c:pt>
                <c:pt idx="9">
                  <c:v>3484</c:v>
                </c:pt>
                <c:pt idx="10">
                  <c:v>3027</c:v>
                </c:pt>
                <c:pt idx="11">
                  <c:v>1095</c:v>
                </c:pt>
                <c:pt idx="12">
                  <c:v>4316</c:v>
                </c:pt>
                <c:pt idx="13">
                  <c:v>1117</c:v>
                </c:pt>
                <c:pt idx="14">
                  <c:v>3168</c:v>
                </c:pt>
                <c:pt idx="15">
                  <c:v>0</c:v>
                </c:pt>
                <c:pt idx="16">
                  <c:v>0</c:v>
                </c:pt>
                <c:pt idx="17">
                  <c:v>9465</c:v>
                </c:pt>
                <c:pt idx="18">
                  <c:v>400</c:v>
                </c:pt>
                <c:pt idx="19">
                  <c:v>0</c:v>
                </c:pt>
                <c:pt idx="20">
                  <c:v>5422</c:v>
                </c:pt>
                <c:pt idx="21">
                  <c:v>0</c:v>
                </c:pt>
                <c:pt idx="22">
                  <c:v>1210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E-49AA-ACFF-7B70B5459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ANTALL</a:t>
            </a:r>
            <a:r>
              <a:rPr lang="nb-NO" sz="2800" baseline="0"/>
              <a:t>  LENGDEMÅLTE SLAKT</a:t>
            </a:r>
            <a:endParaRPr lang="nb-NO" sz="2800"/>
          </a:p>
        </c:rich>
      </c:tx>
      <c:layout>
        <c:manualLayout>
          <c:xMode val="edge"/>
          <c:yMode val="edge"/>
          <c:x val="0.15493969598211099"/>
          <c:y val="3.5825464220459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9910543701665"/>
          <c:y val="0.15339499770777759"/>
          <c:w val="0.86927734177956195"/>
          <c:h val="0.72446943728119229"/>
        </c:manualLayout>
      </c:layout>
      <c:lineChart>
        <c:grouping val="standard"/>
        <c:varyColors val="0"/>
        <c:ser>
          <c:idx val="0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val>
            <c:numRef>
              <c:f>Uke!$K$63:$K$114</c:f>
              <c:numCache>
                <c:formatCode>#,##0</c:formatCode>
                <c:ptCount val="52"/>
                <c:pt idx="0">
                  <c:v>0</c:v>
                </c:pt>
                <c:pt idx="1">
                  <c:v>835</c:v>
                </c:pt>
                <c:pt idx="2">
                  <c:v>122</c:v>
                </c:pt>
                <c:pt idx="3">
                  <c:v>222</c:v>
                </c:pt>
                <c:pt idx="4">
                  <c:v>297</c:v>
                </c:pt>
                <c:pt idx="5">
                  <c:v>813</c:v>
                </c:pt>
                <c:pt idx="6">
                  <c:v>90</c:v>
                </c:pt>
                <c:pt idx="7">
                  <c:v>1341</c:v>
                </c:pt>
                <c:pt idx="8">
                  <c:v>1242</c:v>
                </c:pt>
                <c:pt idx="9">
                  <c:v>2903</c:v>
                </c:pt>
                <c:pt idx="10">
                  <c:v>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A4-4077-8B7E-4EEA2A50423D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Uke!$K$10:$K$61</c:f>
              <c:numCache>
                <c:formatCode>#,##0</c:formatCode>
                <c:ptCount val="52"/>
                <c:pt idx="0">
                  <c:v>0</c:v>
                </c:pt>
                <c:pt idx="1">
                  <c:v>2528</c:v>
                </c:pt>
                <c:pt idx="2">
                  <c:v>1076</c:v>
                </c:pt>
                <c:pt idx="3">
                  <c:v>2350</c:v>
                </c:pt>
                <c:pt idx="4">
                  <c:v>434</c:v>
                </c:pt>
                <c:pt idx="5">
                  <c:v>2944</c:v>
                </c:pt>
                <c:pt idx="6">
                  <c:v>1050</c:v>
                </c:pt>
                <c:pt idx="7">
                  <c:v>3035</c:v>
                </c:pt>
                <c:pt idx="8">
                  <c:v>1605</c:v>
                </c:pt>
                <c:pt idx="9">
                  <c:v>17585</c:v>
                </c:pt>
                <c:pt idx="10">
                  <c:v>9909</c:v>
                </c:pt>
                <c:pt idx="11">
                  <c:v>7797</c:v>
                </c:pt>
                <c:pt idx="12">
                  <c:v>0</c:v>
                </c:pt>
                <c:pt idx="13">
                  <c:v>703</c:v>
                </c:pt>
                <c:pt idx="14">
                  <c:v>4102</c:v>
                </c:pt>
                <c:pt idx="15">
                  <c:v>94</c:v>
                </c:pt>
                <c:pt idx="16">
                  <c:v>416</c:v>
                </c:pt>
                <c:pt idx="17">
                  <c:v>443</c:v>
                </c:pt>
                <c:pt idx="18">
                  <c:v>411</c:v>
                </c:pt>
                <c:pt idx="19">
                  <c:v>642</c:v>
                </c:pt>
                <c:pt idx="20">
                  <c:v>389</c:v>
                </c:pt>
                <c:pt idx="21">
                  <c:v>1558</c:v>
                </c:pt>
                <c:pt idx="22">
                  <c:v>342</c:v>
                </c:pt>
                <c:pt idx="23">
                  <c:v>1241</c:v>
                </c:pt>
                <c:pt idx="24">
                  <c:v>992</c:v>
                </c:pt>
                <c:pt idx="25">
                  <c:v>1251</c:v>
                </c:pt>
                <c:pt idx="26">
                  <c:v>563</c:v>
                </c:pt>
                <c:pt idx="27">
                  <c:v>141</c:v>
                </c:pt>
                <c:pt idx="28">
                  <c:v>669</c:v>
                </c:pt>
                <c:pt idx="29">
                  <c:v>124</c:v>
                </c:pt>
                <c:pt idx="30">
                  <c:v>3230</c:v>
                </c:pt>
                <c:pt idx="31">
                  <c:v>5588</c:v>
                </c:pt>
                <c:pt idx="32">
                  <c:v>12577</c:v>
                </c:pt>
                <c:pt idx="33">
                  <c:v>32435</c:v>
                </c:pt>
                <c:pt idx="34">
                  <c:v>48998</c:v>
                </c:pt>
                <c:pt idx="35">
                  <c:v>71218</c:v>
                </c:pt>
                <c:pt idx="36">
                  <c:v>87046</c:v>
                </c:pt>
                <c:pt idx="37">
                  <c:v>96488</c:v>
                </c:pt>
                <c:pt idx="38">
                  <c:v>92062</c:v>
                </c:pt>
                <c:pt idx="39">
                  <c:v>93905</c:v>
                </c:pt>
                <c:pt idx="40">
                  <c:v>92017</c:v>
                </c:pt>
                <c:pt idx="41">
                  <c:v>99050</c:v>
                </c:pt>
                <c:pt idx="42">
                  <c:v>84362</c:v>
                </c:pt>
                <c:pt idx="43">
                  <c:v>67758</c:v>
                </c:pt>
                <c:pt idx="44">
                  <c:v>38955</c:v>
                </c:pt>
                <c:pt idx="45">
                  <c:v>20563</c:v>
                </c:pt>
                <c:pt idx="46">
                  <c:v>17925</c:v>
                </c:pt>
                <c:pt idx="47">
                  <c:v>15974</c:v>
                </c:pt>
                <c:pt idx="48">
                  <c:v>11039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A4-4077-8B7E-4EEA2A504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År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8645526771133823E-2"/>
              <c:y val="0.4336524569712759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chemeClr val="bg1">
            <a:lumMod val="8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96110746147705"/>
          <c:y val="0.39599486976442666"/>
          <c:w val="6.1038854756582724E-2"/>
          <c:h val="9.90062430367678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U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Klasse_Slakteri!$I$712:$I$736</c15:sqref>
                  </c15:fullRef>
                </c:ext>
              </c:extLst>
              <c:f>(Klasse_Slakteri!$I$712:$I$713,Klasse_Slakteri!$I$715:$I$716,Klasse_Slakteri!$I$718:$I$736)</c:f>
              <c:numCache>
                <c:formatCode>#,##0</c:formatCode>
                <c:ptCount val="23"/>
                <c:pt idx="0">
                  <c:v>267</c:v>
                </c:pt>
                <c:pt idx="1">
                  <c:v>706</c:v>
                </c:pt>
                <c:pt idx="2">
                  <c:v>1752</c:v>
                </c:pt>
                <c:pt idx="3">
                  <c:v>1615</c:v>
                </c:pt>
                <c:pt idx="4">
                  <c:v>1008</c:v>
                </c:pt>
                <c:pt idx="5">
                  <c:v>688</c:v>
                </c:pt>
                <c:pt idx="6">
                  <c:v>881</c:v>
                </c:pt>
                <c:pt idx="7">
                  <c:v>194</c:v>
                </c:pt>
                <c:pt idx="8">
                  <c:v>3085</c:v>
                </c:pt>
                <c:pt idx="9">
                  <c:v>422</c:v>
                </c:pt>
                <c:pt idx="10">
                  <c:v>468</c:v>
                </c:pt>
                <c:pt idx="11">
                  <c:v>116</c:v>
                </c:pt>
                <c:pt idx="12">
                  <c:v>617</c:v>
                </c:pt>
                <c:pt idx="13">
                  <c:v>228</c:v>
                </c:pt>
                <c:pt idx="14">
                  <c:v>686</c:v>
                </c:pt>
                <c:pt idx="15">
                  <c:v>0</c:v>
                </c:pt>
                <c:pt idx="16">
                  <c:v>0</c:v>
                </c:pt>
                <c:pt idx="17">
                  <c:v>1782</c:v>
                </c:pt>
                <c:pt idx="18">
                  <c:v>81</c:v>
                </c:pt>
                <c:pt idx="19">
                  <c:v>30</c:v>
                </c:pt>
                <c:pt idx="20">
                  <c:v>816</c:v>
                </c:pt>
                <c:pt idx="21">
                  <c:v>0</c:v>
                </c:pt>
                <c:pt idx="22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5-47EA-9770-C857D30AA92E}"/>
            </c:ext>
          </c:extLst>
        </c:ser>
        <c:ser>
          <c:idx val="0"/>
          <c:order val="1"/>
          <c:tx>
            <c:strRef>
              <c:f>Klasse_Slakteri!$B$292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Klasse_Slakteri!$I$292:$I$316</c15:sqref>
                  </c15:fullRef>
                </c:ext>
              </c:extLst>
              <c:f>(Klasse_Slakteri!$I$292:$I$293,Klasse_Slakteri!$I$295:$I$296,Klasse_Slakteri!$I$298:$I$316)</c:f>
              <c:numCache>
                <c:formatCode>#,##0</c:formatCode>
                <c:ptCount val="23"/>
                <c:pt idx="0">
                  <c:v>12</c:v>
                </c:pt>
                <c:pt idx="1">
                  <c:v>597</c:v>
                </c:pt>
                <c:pt idx="2">
                  <c:v>1795</c:v>
                </c:pt>
                <c:pt idx="3">
                  <c:v>1195</c:v>
                </c:pt>
                <c:pt idx="4">
                  <c:v>2041</c:v>
                </c:pt>
                <c:pt idx="5">
                  <c:v>1243</c:v>
                </c:pt>
                <c:pt idx="6">
                  <c:v>1</c:v>
                </c:pt>
                <c:pt idx="7">
                  <c:v>116</c:v>
                </c:pt>
                <c:pt idx="8">
                  <c:v>1668</c:v>
                </c:pt>
                <c:pt idx="9">
                  <c:v>421</c:v>
                </c:pt>
                <c:pt idx="10">
                  <c:v>428</c:v>
                </c:pt>
                <c:pt idx="11">
                  <c:v>195</c:v>
                </c:pt>
                <c:pt idx="12">
                  <c:v>567</c:v>
                </c:pt>
                <c:pt idx="13">
                  <c:v>226</c:v>
                </c:pt>
                <c:pt idx="14">
                  <c:v>506</c:v>
                </c:pt>
                <c:pt idx="15">
                  <c:v>0</c:v>
                </c:pt>
                <c:pt idx="16">
                  <c:v>0</c:v>
                </c:pt>
                <c:pt idx="17">
                  <c:v>1351</c:v>
                </c:pt>
                <c:pt idx="18">
                  <c:v>67</c:v>
                </c:pt>
                <c:pt idx="19">
                  <c:v>0</c:v>
                </c:pt>
                <c:pt idx="20">
                  <c:v>1010</c:v>
                </c:pt>
                <c:pt idx="21">
                  <c:v>0</c:v>
                </c:pt>
                <c:pt idx="22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5-47EA-9770-C857D30AA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U+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Klasse_Slakteri!$B$742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Klasse_Slakteri!$I$742:$I$767</c15:sqref>
                  </c15:fullRef>
                </c:ext>
              </c:extLst>
              <c:f>(Klasse_Slakteri!$I$742:$I$743,Klasse_Slakteri!$I$745:$I$746,Klasse_Slakteri!$I$748:$I$767)</c:f>
              <c:numCache>
                <c:formatCode>#,##0</c:formatCode>
                <c:ptCount val="24"/>
                <c:pt idx="0">
                  <c:v>9</c:v>
                </c:pt>
                <c:pt idx="1">
                  <c:v>11</c:v>
                </c:pt>
                <c:pt idx="2">
                  <c:v>8</c:v>
                </c:pt>
                <c:pt idx="3">
                  <c:v>22</c:v>
                </c:pt>
                <c:pt idx="4">
                  <c:v>1</c:v>
                </c:pt>
                <c:pt idx="5">
                  <c:v>41</c:v>
                </c:pt>
                <c:pt idx="6">
                  <c:v>0</c:v>
                </c:pt>
                <c:pt idx="7">
                  <c:v>4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  <c:pt idx="17">
                  <c:v>8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E-450F-AD95-49262B16569C}"/>
            </c:ext>
          </c:extLst>
        </c:ser>
        <c:ser>
          <c:idx val="0"/>
          <c:order val="1"/>
          <c:tx>
            <c:strRef>
              <c:f>Klasse_Slakteri!$B$320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Klasse_Slakteri!$I$320:$I$344</c15:sqref>
                  </c15:fullRef>
                </c:ext>
              </c:extLst>
              <c:f>(Klasse_Slakteri!$I$320:$I$321,Klasse_Slakteri!$I$323:$I$324,Klasse_Slakteri!$I$326:$I$344)</c:f>
              <c:numCache>
                <c:formatCode>#,##0</c:formatCode>
                <c:ptCount val="23"/>
                <c:pt idx="0">
                  <c:v>1</c:v>
                </c:pt>
                <c:pt idx="1">
                  <c:v>38</c:v>
                </c:pt>
                <c:pt idx="2">
                  <c:v>136</c:v>
                </c:pt>
                <c:pt idx="3">
                  <c:v>93</c:v>
                </c:pt>
                <c:pt idx="4">
                  <c:v>91</c:v>
                </c:pt>
                <c:pt idx="5">
                  <c:v>132</c:v>
                </c:pt>
                <c:pt idx="6">
                  <c:v>0</c:v>
                </c:pt>
                <c:pt idx="7">
                  <c:v>8</c:v>
                </c:pt>
                <c:pt idx="8">
                  <c:v>111</c:v>
                </c:pt>
                <c:pt idx="9">
                  <c:v>17</c:v>
                </c:pt>
                <c:pt idx="10">
                  <c:v>29</c:v>
                </c:pt>
                <c:pt idx="11">
                  <c:v>22</c:v>
                </c:pt>
                <c:pt idx="12">
                  <c:v>12</c:v>
                </c:pt>
                <c:pt idx="13">
                  <c:v>12</c:v>
                </c:pt>
                <c:pt idx="14">
                  <c:v>40</c:v>
                </c:pt>
                <c:pt idx="15">
                  <c:v>0</c:v>
                </c:pt>
                <c:pt idx="16">
                  <c:v>0</c:v>
                </c:pt>
                <c:pt idx="17">
                  <c:v>90</c:v>
                </c:pt>
                <c:pt idx="18">
                  <c:v>12</c:v>
                </c:pt>
                <c:pt idx="19">
                  <c:v>0</c:v>
                </c:pt>
                <c:pt idx="20">
                  <c:v>43</c:v>
                </c:pt>
                <c:pt idx="21">
                  <c:v>0</c:v>
                </c:pt>
                <c:pt idx="2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E-450F-AD95-49262B165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E-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Klasse_Slakteri!$B$773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Klasse_Slakteri!$I$773:$I$798</c15:sqref>
                  </c15:fullRef>
                </c:ext>
              </c:extLst>
              <c:f>(Klasse_Slakteri!$I$773:$I$774,Klasse_Slakteri!$I$776:$I$777,Klasse_Slakteri!$I$779:$I$798)</c:f>
              <c:numCache>
                <c:formatCode>#,##0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8</c:v>
                </c:pt>
                <c:pt idx="3">
                  <c:v>0</c:v>
                </c:pt>
                <c:pt idx="4">
                  <c:v>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5-4B29-9285-C3E67DAFB54C}"/>
            </c:ext>
          </c:extLst>
        </c:ser>
        <c:ser>
          <c:idx val="0"/>
          <c:order val="1"/>
          <c:tx>
            <c:strRef>
              <c:f>Klasse_Slakteri!$B$348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Klasse_Slakteri!$I$348:$I$372</c15:sqref>
                  </c15:fullRef>
                </c:ext>
              </c:extLst>
              <c:f>(Klasse_Slakteri!$I$348:$I$349,Klasse_Slakteri!$I$351:$I$352,Klasse_Slakteri!$I$354:$I$372)</c:f>
              <c:numCache>
                <c:formatCode>#,##0</c:formatCode>
                <c:ptCount val="23"/>
                <c:pt idx="0">
                  <c:v>0</c:v>
                </c:pt>
                <c:pt idx="1">
                  <c:v>4</c:v>
                </c:pt>
                <c:pt idx="2">
                  <c:v>38</c:v>
                </c:pt>
                <c:pt idx="3">
                  <c:v>24</c:v>
                </c:pt>
                <c:pt idx="4">
                  <c:v>19</c:v>
                </c:pt>
                <c:pt idx="5">
                  <c:v>19</c:v>
                </c:pt>
                <c:pt idx="6">
                  <c:v>0</c:v>
                </c:pt>
                <c:pt idx="7">
                  <c:v>1</c:v>
                </c:pt>
                <c:pt idx="8">
                  <c:v>31</c:v>
                </c:pt>
                <c:pt idx="9">
                  <c:v>4</c:v>
                </c:pt>
                <c:pt idx="10">
                  <c:v>6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7</c:v>
                </c:pt>
                <c:pt idx="18">
                  <c:v>3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5-4B29-9285-C3E67DAF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E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Klasse_Slakteri!$B$804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Klasse_Slakteri!$I$804:$I$829</c15:sqref>
                  </c15:fullRef>
                </c:ext>
              </c:extLst>
              <c:f>(Klasse_Slakteri!$I$804:$I$805,Klasse_Slakteri!$I$807:$I$808,Klasse_Slakteri!$I$810:$I$829)</c:f>
              <c:numCache>
                <c:formatCode>#,##0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C-4A34-81C1-4E4B6EE22F59}"/>
            </c:ext>
          </c:extLst>
        </c:ser>
        <c:ser>
          <c:idx val="0"/>
          <c:order val="1"/>
          <c:tx>
            <c:strRef>
              <c:f>Klasse_Slakteri!$B$376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Klasse_Slakteri!$I$376:$I$400</c15:sqref>
                  </c15:fullRef>
                </c:ext>
              </c:extLst>
              <c:f>(Klasse_Slakteri!$I$376:$I$377,Klasse_Slakteri!$I$379:$I$380,Klasse_Slakteri!$I$382:$I$400)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C-4A34-81C1-4E4B6EE22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E+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Klasse_Slakteri!$B$835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Klasse_Slakteri!$I$835:$I$860</c15:sqref>
                  </c15:fullRef>
                </c:ext>
              </c:extLst>
              <c:f>(Klasse_Slakteri!$I$835:$I$836,Klasse_Slakteri!$I$838:$I$839,Klasse_Slakteri!$I$841:$I$860)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E-43C7-91B1-1453BE5BD714}"/>
            </c:ext>
          </c:extLst>
        </c:ser>
        <c:ser>
          <c:idx val="0"/>
          <c:order val="1"/>
          <c:tx>
            <c:strRef>
              <c:f>Klasse_Slakteri!$B$404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Klasse_Slakteri!$I$404:$I$428</c15:sqref>
                  </c15:fullRef>
                </c:ext>
              </c:extLst>
              <c:f>(Klasse_Slakteri!$I$404:$I$405,Klasse_Slakteri!$I$407:$I$408,Klasse_Slakteri!$I$410:$I$428)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8E-43C7-91B1-1453BE5BD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Klasse_Slakteri!$J$433:$J$457</c:f>
              <c:numCache>
                <c:formatCode>0.0</c:formatCode>
                <c:ptCount val="25"/>
                <c:pt idx="0">
                  <c:v>6.2211375110664449E-2</c:v>
                </c:pt>
                <c:pt idx="1">
                  <c:v>0.2119753609815706</c:v>
                </c:pt>
                <c:pt idx="2">
                  <c:v>0.12693960160494269</c:v>
                </c:pt>
                <c:pt idx="3">
                  <c:v>2.9528527838839847E-2</c:v>
                </c:pt>
                <c:pt idx="4">
                  <c:v>4.7415274830786738E-2</c:v>
                </c:pt>
                <c:pt idx="5">
                  <c:v>7.309212930662147E-2</c:v>
                </c:pt>
                <c:pt idx="6">
                  <c:v>7.123107924457564E-2</c:v>
                </c:pt>
                <c:pt idx="7">
                  <c:v>0.17870004832195188</c:v>
                </c:pt>
                <c:pt idx="8">
                  <c:v>0.17066926734121671</c:v>
                </c:pt>
                <c:pt idx="9">
                  <c:v>0.22566660728071736</c:v>
                </c:pt>
                <c:pt idx="10">
                  <c:v>5.4293729074291912E-2</c:v>
                </c:pt>
                <c:pt idx="11">
                  <c:v>1.8238190771475465E-2</c:v>
                </c:pt>
                <c:pt idx="12">
                  <c:v>2.5074177775920432E-2</c:v>
                </c:pt>
                <c:pt idx="13">
                  <c:v>0.35637918745545255</c:v>
                </c:pt>
                <c:pt idx="14">
                  <c:v>8.5299971566676139E-2</c:v>
                </c:pt>
                <c:pt idx="15">
                  <c:v>0.1404691670178396</c:v>
                </c:pt>
                <c:pt idx="16">
                  <c:v>9.3116062520784831E-2</c:v>
                </c:pt>
                <c:pt idx="17">
                  <c:v>0</c:v>
                </c:pt>
                <c:pt idx="18">
                  <c:v>1.3013013013013008</c:v>
                </c:pt>
                <c:pt idx="19">
                  <c:v>0.21318714786051471</c:v>
                </c:pt>
                <c:pt idx="20">
                  <c:v>0.50035739814152969</c:v>
                </c:pt>
                <c:pt idx="21">
                  <c:v>5.8962264150943376E-2</c:v>
                </c:pt>
                <c:pt idx="22">
                  <c:v>7.2860425579614016E-2</c:v>
                </c:pt>
                <c:pt idx="23">
                  <c:v>0</c:v>
                </c:pt>
                <c:pt idx="24">
                  <c:v>4.654626698938745E-2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A-4FAA-874A-B6FEB12EB046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Klasse_Slakteri!$J$13:$J$37</c:f>
              <c:numCache>
                <c:formatCode>0.0</c:formatCode>
                <c:ptCount val="25"/>
                <c:pt idx="0">
                  <c:v>0</c:v>
                </c:pt>
                <c:pt idx="1">
                  <c:v>1.3092432573972244E-2</c:v>
                </c:pt>
                <c:pt idx="2">
                  <c:v>1.170509840643446E-2</c:v>
                </c:pt>
                <c:pt idx="3">
                  <c:v>5.0690231992295076E-3</c:v>
                </c:pt>
                <c:pt idx="4">
                  <c:v>2.2463142711892464E-2</c:v>
                </c:pt>
                <c:pt idx="5">
                  <c:v>3.3783783783783793E-2</c:v>
                </c:pt>
                <c:pt idx="6">
                  <c:v>4.0463522564870777E-2</c:v>
                </c:pt>
                <c:pt idx="7">
                  <c:v>9.0869406408965792E-2</c:v>
                </c:pt>
                <c:pt idx="8">
                  <c:v>0</c:v>
                </c:pt>
                <c:pt idx="9">
                  <c:v>0.73623933621596382</c:v>
                </c:pt>
                <c:pt idx="10">
                  <c:v>1.4375819870977012E-2</c:v>
                </c:pt>
                <c:pt idx="11">
                  <c:v>3.1694046801542454E-2</c:v>
                </c:pt>
                <c:pt idx="12">
                  <c:v>4.4181320137845715E-3</c:v>
                </c:pt>
                <c:pt idx="13">
                  <c:v>0.14959723820483312</c:v>
                </c:pt>
                <c:pt idx="14">
                  <c:v>2.2233750833765661E-2</c:v>
                </c:pt>
                <c:pt idx="15">
                  <c:v>1.208970561566826E-2</c:v>
                </c:pt>
                <c:pt idx="16">
                  <c:v>0.11281665584082597</c:v>
                </c:pt>
                <c:pt idx="17">
                  <c:v>0</c:v>
                </c:pt>
                <c:pt idx="18">
                  <c:v>5.9031877213695398E-2</c:v>
                </c:pt>
                <c:pt idx="19">
                  <c:v>7.6216533124877889E-2</c:v>
                </c:pt>
                <c:pt idx="20">
                  <c:v>0.30359645025688919</c:v>
                </c:pt>
                <c:pt idx="21">
                  <c:v>0</c:v>
                </c:pt>
                <c:pt idx="22">
                  <c:v>3.4662677418177842E-2</c:v>
                </c:pt>
                <c:pt idx="23">
                  <c:v>0</c:v>
                </c:pt>
                <c:pt idx="24">
                  <c:v>0.22682166146867025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A-4FAA-874A-B6FEB12EB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9.6909432775670767E-2"/>
          <c:h val="0.128171780877079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Klasse_Slakteri!$J$461:$J$485</c:f>
              <c:numCache>
                <c:formatCode>0.0</c:formatCode>
                <c:ptCount val="25"/>
                <c:pt idx="0">
                  <c:v>0.20816883210106957</c:v>
                </c:pt>
                <c:pt idx="1">
                  <c:v>0.66335818848350314</c:v>
                </c:pt>
                <c:pt idx="2">
                  <c:v>0.39058338955366967</c:v>
                </c:pt>
                <c:pt idx="3">
                  <c:v>0.15748548180714597</c:v>
                </c:pt>
                <c:pt idx="4">
                  <c:v>0.25367172034470903</c:v>
                </c:pt>
                <c:pt idx="5">
                  <c:v>0.20432572510714636</c:v>
                </c:pt>
                <c:pt idx="6">
                  <c:v>0.22494025024602848</c:v>
                </c:pt>
                <c:pt idx="7">
                  <c:v>0.61542108478223212</c:v>
                </c:pt>
                <c:pt idx="8">
                  <c:v>0.6582957454589784</c:v>
                </c:pt>
                <c:pt idx="9">
                  <c:v>0.77795593562563103</c:v>
                </c:pt>
                <c:pt idx="10">
                  <c:v>0.33119174735318074</c:v>
                </c:pt>
                <c:pt idx="11">
                  <c:v>0.31526015476407604</c:v>
                </c:pt>
                <c:pt idx="12">
                  <c:v>8.7759622215721506E-2</c:v>
                </c:pt>
                <c:pt idx="13">
                  <c:v>0.92658588738417635</c:v>
                </c:pt>
                <c:pt idx="14">
                  <c:v>0.30242717191821544</c:v>
                </c:pt>
                <c:pt idx="15">
                  <c:v>0.42140750105351871</c:v>
                </c:pt>
                <c:pt idx="16">
                  <c:v>0.44562687063518447</c:v>
                </c:pt>
                <c:pt idx="17">
                  <c:v>0</c:v>
                </c:pt>
                <c:pt idx="18">
                  <c:v>3.4534534534534518</c:v>
                </c:pt>
                <c:pt idx="19">
                  <c:v>0.56994931366790658</c:v>
                </c:pt>
                <c:pt idx="20">
                  <c:v>1.4851878325788259</c:v>
                </c:pt>
                <c:pt idx="21">
                  <c:v>0.35377358490566024</c:v>
                </c:pt>
                <c:pt idx="22">
                  <c:v>0.52496870738132173</c:v>
                </c:pt>
                <c:pt idx="23">
                  <c:v>0</c:v>
                </c:pt>
                <c:pt idx="24">
                  <c:v>0.31651461552783478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F-4CFB-BE8E-3583218E37D1}"/>
            </c:ext>
          </c:extLst>
        </c:ser>
        <c:ser>
          <c:idx val="0"/>
          <c:order val="1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Klasse_Slakteri!$J$41:$J$65</c:f>
              <c:numCache>
                <c:formatCode>0.0</c:formatCode>
                <c:ptCount val="25"/>
                <c:pt idx="0">
                  <c:v>0</c:v>
                </c:pt>
                <c:pt idx="1">
                  <c:v>0.12306886619533908</c:v>
                </c:pt>
                <c:pt idx="2">
                  <c:v>0.10032941491229536</c:v>
                </c:pt>
                <c:pt idx="3">
                  <c:v>5.8293766791139352E-2</c:v>
                </c:pt>
                <c:pt idx="4">
                  <c:v>0.15724199898324723</c:v>
                </c:pt>
                <c:pt idx="5">
                  <c:v>0.20270270270270277</c:v>
                </c:pt>
                <c:pt idx="6">
                  <c:v>0.19456927871618715</c:v>
                </c:pt>
                <c:pt idx="7">
                  <c:v>0.48909121684825713</c:v>
                </c:pt>
                <c:pt idx="8">
                  <c:v>0</c:v>
                </c:pt>
                <c:pt idx="9">
                  <c:v>1.0342409723033776</c:v>
                </c:pt>
                <c:pt idx="10">
                  <c:v>9.7036784129094847E-2</c:v>
                </c:pt>
                <c:pt idx="11">
                  <c:v>0.17959959854207388</c:v>
                </c:pt>
                <c:pt idx="12">
                  <c:v>2.6508792082707441E-2</c:v>
                </c:pt>
                <c:pt idx="13">
                  <c:v>0.60414269275028787</c:v>
                </c:pt>
                <c:pt idx="14">
                  <c:v>0.22727834185627105</c:v>
                </c:pt>
                <c:pt idx="15">
                  <c:v>3.6269116847004783E-2</c:v>
                </c:pt>
                <c:pt idx="16">
                  <c:v>0.58801408498854735</c:v>
                </c:pt>
                <c:pt idx="17">
                  <c:v>0</c:v>
                </c:pt>
                <c:pt idx="18">
                  <c:v>1.2987012987012985</c:v>
                </c:pt>
                <c:pt idx="19">
                  <c:v>0.32831737346101225</c:v>
                </c:pt>
                <c:pt idx="20">
                  <c:v>1.1832477035653122</c:v>
                </c:pt>
                <c:pt idx="21">
                  <c:v>0</c:v>
                </c:pt>
                <c:pt idx="22">
                  <c:v>0.27547706790236076</c:v>
                </c:pt>
                <c:pt idx="23">
                  <c:v>0</c:v>
                </c:pt>
                <c:pt idx="24">
                  <c:v>0.44419242037614592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F-4CFB-BE8E-3583218E3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Klasse_Slakteri!$J$489:$J$513</c:f>
              <c:numCache>
                <c:formatCode>0.0</c:formatCode>
                <c:ptCount val="25"/>
                <c:pt idx="0">
                  <c:v>0.26080922642547794</c:v>
                </c:pt>
                <c:pt idx="1">
                  <c:v>1.0474076660265843</c:v>
                </c:pt>
                <c:pt idx="2">
                  <c:v>0.64890104037211926</c:v>
                </c:pt>
                <c:pt idx="3">
                  <c:v>0.29528527838839846</c:v>
                </c:pt>
                <c:pt idx="4">
                  <c:v>0.49311885824018198</c:v>
                </c:pt>
                <c:pt idx="5">
                  <c:v>0.51164490514635041</c:v>
                </c:pt>
                <c:pt idx="6">
                  <c:v>0.62420919443272882</c:v>
                </c:pt>
                <c:pt idx="7">
                  <c:v>1.4505702902052315</c:v>
                </c:pt>
                <c:pt idx="8">
                  <c:v>0.8980454305335448</c:v>
                </c:pt>
                <c:pt idx="9">
                  <c:v>1.7162539343191403</c:v>
                </c:pt>
                <c:pt idx="10">
                  <c:v>0.65152474889150314</c:v>
                </c:pt>
                <c:pt idx="11">
                  <c:v>0.9119095385737731</c:v>
                </c:pt>
                <c:pt idx="12">
                  <c:v>0.1922353629487234</c:v>
                </c:pt>
                <c:pt idx="13">
                  <c:v>1.6069461543445869</c:v>
                </c:pt>
                <c:pt idx="14">
                  <c:v>0.83232093468090063</c:v>
                </c:pt>
                <c:pt idx="15">
                  <c:v>0.72341621014187363</c:v>
                </c:pt>
                <c:pt idx="16">
                  <c:v>0.8413701363485202</c:v>
                </c:pt>
                <c:pt idx="17">
                  <c:v>0</c:v>
                </c:pt>
                <c:pt idx="18">
                  <c:v>6.0560560560560548</c:v>
                </c:pt>
                <c:pt idx="19">
                  <c:v>0.98218364550022819</c:v>
                </c:pt>
                <c:pt idx="20">
                  <c:v>1.3739972996584862</c:v>
                </c:pt>
                <c:pt idx="21">
                  <c:v>0.35377358490566024</c:v>
                </c:pt>
                <c:pt idx="22">
                  <c:v>1.0555420628841519</c:v>
                </c:pt>
                <c:pt idx="23">
                  <c:v>0</c:v>
                </c:pt>
                <c:pt idx="24">
                  <c:v>1.0705641407559112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76-4E92-84BA-0D4EA6565E5D}"/>
            </c:ext>
          </c:extLst>
        </c:ser>
        <c:ser>
          <c:idx val="0"/>
          <c:order val="1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Klasse_Slakteri!$J$69:$J$93</c:f>
              <c:numCache>
                <c:formatCode>0.0</c:formatCode>
                <c:ptCount val="25"/>
                <c:pt idx="0">
                  <c:v>0</c:v>
                </c:pt>
                <c:pt idx="1">
                  <c:v>0.40586540979313951</c:v>
                </c:pt>
                <c:pt idx="2">
                  <c:v>0.32607059846495989</c:v>
                </c:pt>
                <c:pt idx="3">
                  <c:v>0.21374381156751096</c:v>
                </c:pt>
                <c:pt idx="4">
                  <c:v>0.67744109336391445</c:v>
                </c:pt>
                <c:pt idx="5">
                  <c:v>0.99662162162162171</c:v>
                </c:pt>
                <c:pt idx="6">
                  <c:v>0.81099230332145245</c:v>
                </c:pt>
                <c:pt idx="7">
                  <c:v>1.5536886742866305</c:v>
                </c:pt>
                <c:pt idx="8">
                  <c:v>0</c:v>
                </c:pt>
                <c:pt idx="9">
                  <c:v>2.0275797592614233</c:v>
                </c:pt>
                <c:pt idx="10">
                  <c:v>0.43127459612931046</c:v>
                </c:pt>
                <c:pt idx="11">
                  <c:v>0.82140404627330843</c:v>
                </c:pt>
                <c:pt idx="12">
                  <c:v>0.11487143235839888</c:v>
                </c:pt>
                <c:pt idx="13">
                  <c:v>1.8584579976985036</c:v>
                </c:pt>
                <c:pt idx="14">
                  <c:v>0.627485856864053</c:v>
                </c:pt>
                <c:pt idx="15">
                  <c:v>0.41104999093272093</c:v>
                </c:pt>
                <c:pt idx="16">
                  <c:v>1.5144781374995724</c:v>
                </c:pt>
                <c:pt idx="17">
                  <c:v>0</c:v>
                </c:pt>
                <c:pt idx="18">
                  <c:v>5.3719008264462804</c:v>
                </c:pt>
                <c:pt idx="19">
                  <c:v>0.84815321477428196</c:v>
                </c:pt>
                <c:pt idx="20">
                  <c:v>1.8449322746380199</c:v>
                </c:pt>
                <c:pt idx="21">
                  <c:v>0</c:v>
                </c:pt>
                <c:pt idx="22">
                  <c:v>0.95048710183529761</c:v>
                </c:pt>
                <c:pt idx="23">
                  <c:v>0</c:v>
                </c:pt>
                <c:pt idx="24">
                  <c:v>0.70881769208959444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76-4E92-84BA-0D4EA6565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63469222362857E-2"/>
          <c:y val="0.12955704167116097"/>
          <c:w val="0.9063194945431299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Klasse_Slakteri!$J$545:$J$569</c:f>
              <c:numCache>
                <c:formatCode>0.0</c:formatCode>
                <c:ptCount val="25"/>
                <c:pt idx="0">
                  <c:v>1.284904170554878</c:v>
                </c:pt>
                <c:pt idx="1">
                  <c:v>4.9776802414025276</c:v>
                </c:pt>
                <c:pt idx="2">
                  <c:v>3.6910130312821794</c:v>
                </c:pt>
                <c:pt idx="3">
                  <c:v>1.690508218773582</c:v>
                </c:pt>
                <c:pt idx="4">
                  <c:v>2.5118241841609277</c:v>
                </c:pt>
                <c:pt idx="5">
                  <c:v>3.6712183129007609</c:v>
                </c:pt>
                <c:pt idx="6">
                  <c:v>7.3658559445147374</c:v>
                </c:pt>
                <c:pt idx="7">
                  <c:v>6.5480803420829492</c:v>
                </c:pt>
                <c:pt idx="8">
                  <c:v>3.6287537079930097</c:v>
                </c:pt>
                <c:pt idx="9">
                  <c:v>9.5255062652176488</c:v>
                </c:pt>
                <c:pt idx="10">
                  <c:v>4.0086869966518872</c:v>
                </c:pt>
                <c:pt idx="11">
                  <c:v>5.9977593079909308</c:v>
                </c:pt>
                <c:pt idx="12">
                  <c:v>1.1366960591750597</c:v>
                </c:pt>
                <c:pt idx="13">
                  <c:v>11.825309401930925</c:v>
                </c:pt>
                <c:pt idx="14">
                  <c:v>7.790730736423086</c:v>
                </c:pt>
                <c:pt idx="15">
                  <c:v>4.5301306363253264</c:v>
                </c:pt>
                <c:pt idx="16">
                  <c:v>5.0548719654140317</c:v>
                </c:pt>
                <c:pt idx="17">
                  <c:v>0</c:v>
                </c:pt>
                <c:pt idx="18">
                  <c:v>22.622622622622622</c:v>
                </c:pt>
                <c:pt idx="19">
                  <c:v>5.8637342556940544</c:v>
                </c:pt>
                <c:pt idx="20">
                  <c:v>9.7212294496068612</c:v>
                </c:pt>
                <c:pt idx="21">
                  <c:v>6.603773584905662</c:v>
                </c:pt>
                <c:pt idx="22">
                  <c:v>10.626412838380633</c:v>
                </c:pt>
                <c:pt idx="23">
                  <c:v>0</c:v>
                </c:pt>
                <c:pt idx="24">
                  <c:v>5.0083783280580896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D-458A-9988-8A9BA22D0664}"/>
            </c:ext>
          </c:extLst>
        </c:ser>
        <c:ser>
          <c:idx val="0"/>
          <c:order val="1"/>
          <c:tx>
            <c:strRef>
              <c:f>Klasse_Slakteri!$B$125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Klasse_Slakteri!$J$125:$J$149</c:f>
              <c:numCache>
                <c:formatCode>0.0</c:formatCode>
                <c:ptCount val="25"/>
                <c:pt idx="0">
                  <c:v>2.1013597033374536</c:v>
                </c:pt>
                <c:pt idx="1">
                  <c:v>2.6708562450903375</c:v>
                </c:pt>
                <c:pt idx="2">
                  <c:v>2.3920204672006422</c:v>
                </c:pt>
                <c:pt idx="3">
                  <c:v>2.0191609076930876</c:v>
                </c:pt>
                <c:pt idx="4">
                  <c:v>4.2147949351524545</c:v>
                </c:pt>
                <c:pt idx="5">
                  <c:v>4.3226351351351342</c:v>
                </c:pt>
                <c:pt idx="6">
                  <c:v>5.0209205020920491</c:v>
                </c:pt>
                <c:pt idx="7">
                  <c:v>7.3782394497946528</c:v>
                </c:pt>
                <c:pt idx="8">
                  <c:v>0</c:v>
                </c:pt>
                <c:pt idx="9">
                  <c:v>10.278134860348253</c:v>
                </c:pt>
                <c:pt idx="10">
                  <c:v>2.2156732376143338</c:v>
                </c:pt>
                <c:pt idx="11">
                  <c:v>4.1466377898684694</c:v>
                </c:pt>
                <c:pt idx="12">
                  <c:v>1.2194044358045422</c:v>
                </c:pt>
                <c:pt idx="13">
                  <c:v>8.0782508630609886</c:v>
                </c:pt>
                <c:pt idx="14">
                  <c:v>4.7110847599990118</c:v>
                </c:pt>
                <c:pt idx="15">
                  <c:v>3.1433234600737459</c:v>
                </c:pt>
                <c:pt idx="16">
                  <c:v>5.9485145806980952</c:v>
                </c:pt>
                <c:pt idx="17">
                  <c:v>0</c:v>
                </c:pt>
                <c:pt idx="18">
                  <c:v>31.641086186540726</c:v>
                </c:pt>
                <c:pt idx="19">
                  <c:v>5.4299394176275149</c:v>
                </c:pt>
                <c:pt idx="20">
                  <c:v>10.423478125486536</c:v>
                </c:pt>
                <c:pt idx="21">
                  <c:v>0</c:v>
                </c:pt>
                <c:pt idx="22">
                  <c:v>7.5035574853139693</c:v>
                </c:pt>
                <c:pt idx="23">
                  <c:v>0</c:v>
                </c:pt>
                <c:pt idx="24">
                  <c:v>3.383423116907665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D-458A-9988-8A9BA22D0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04511149507029"/>
          <c:y val="0.35356045226799743"/>
          <c:w val="8.9008298481763781E-2"/>
          <c:h val="0.12757109322418783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63469222362857E-2"/>
          <c:y val="0.12955704167116097"/>
          <c:w val="0.9063194945431299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Klasse_Slakteri!$B$573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Klasse_Slakteri!$J$573:$J$597</c:f>
              <c:numCache>
                <c:formatCode>0.0</c:formatCode>
                <c:ptCount val="25"/>
                <c:pt idx="0">
                  <c:v>3.7781446653745849</c:v>
                </c:pt>
                <c:pt idx="1">
                  <c:v>10.334422304795629</c:v>
                </c:pt>
                <c:pt idx="2">
                  <c:v>11.177786457408656</c:v>
                </c:pt>
                <c:pt idx="3">
                  <c:v>6.9088552774041112</c:v>
                </c:pt>
                <c:pt idx="4">
                  <c:v>13.730278209125069</c:v>
                </c:pt>
                <c:pt idx="5">
                  <c:v>12.355892222332971</c:v>
                </c:pt>
                <c:pt idx="6">
                  <c:v>13.306153053095272</c:v>
                </c:pt>
                <c:pt idx="7">
                  <c:v>18.942205122126889</c:v>
                </c:pt>
                <c:pt idx="8">
                  <c:v>8.8463570238530629</c:v>
                </c:pt>
                <c:pt idx="9">
                  <c:v>15.28594334580438</c:v>
                </c:pt>
                <c:pt idx="10">
                  <c:v>7.4364310922088492</c:v>
                </c:pt>
                <c:pt idx="11">
                  <c:v>15.09861650295719</c:v>
                </c:pt>
                <c:pt idx="12">
                  <c:v>4.3002214885703554</c:v>
                </c:pt>
                <c:pt idx="13">
                  <c:v>21.985356055206381</c:v>
                </c:pt>
                <c:pt idx="14">
                  <c:v>12.546850363171092</c:v>
                </c:pt>
                <c:pt idx="15">
                  <c:v>11.25860373647984</c:v>
                </c:pt>
                <c:pt idx="16">
                  <c:v>14.406385101430001</c:v>
                </c:pt>
                <c:pt idx="17">
                  <c:v>0</c:v>
                </c:pt>
                <c:pt idx="18">
                  <c:v>42.842842842842849</c:v>
                </c:pt>
                <c:pt idx="19">
                  <c:v>11.35982945028171</c:v>
                </c:pt>
                <c:pt idx="20">
                  <c:v>21.729807005003575</c:v>
                </c:pt>
                <c:pt idx="21">
                  <c:v>12.44103773584906</c:v>
                </c:pt>
                <c:pt idx="22">
                  <c:v>21.303267509854845</c:v>
                </c:pt>
                <c:pt idx="23">
                  <c:v>0</c:v>
                </c:pt>
                <c:pt idx="24">
                  <c:v>8.9275740085645126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F9-4319-8C47-6B1C7E8EF061}"/>
            </c:ext>
          </c:extLst>
        </c:ser>
        <c:ser>
          <c:idx val="0"/>
          <c:order val="1"/>
          <c:tx>
            <c:strRef>
              <c:f>Klasse_Slakteri!$B$153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Klasse_Slakteri!$J$153:$J$177</c:f>
              <c:numCache>
                <c:formatCode>0.0</c:formatCode>
                <c:ptCount val="25"/>
                <c:pt idx="0">
                  <c:v>4.6971569839307774</c:v>
                </c:pt>
                <c:pt idx="1">
                  <c:v>5.9020686043466899</c:v>
                </c:pt>
                <c:pt idx="2">
                  <c:v>7.2053241476180121</c:v>
                </c:pt>
                <c:pt idx="3">
                  <c:v>7.5224304276565919</c:v>
                </c:pt>
                <c:pt idx="4">
                  <c:v>10.480829481101406</c:v>
                </c:pt>
                <c:pt idx="5">
                  <c:v>10.846283783783782</c:v>
                </c:pt>
                <c:pt idx="6">
                  <c:v>10.917402758406944</c:v>
                </c:pt>
                <c:pt idx="7">
                  <c:v>15.597466347138949</c:v>
                </c:pt>
                <c:pt idx="8">
                  <c:v>37.5</c:v>
                </c:pt>
                <c:pt idx="9">
                  <c:v>14.85333644969031</c:v>
                </c:pt>
                <c:pt idx="10">
                  <c:v>6.0558141206490701</c:v>
                </c:pt>
                <c:pt idx="11">
                  <c:v>10.134171464793196</c:v>
                </c:pt>
                <c:pt idx="12">
                  <c:v>4.3916232217018649</c:v>
                </c:pt>
                <c:pt idx="13">
                  <c:v>16.058688147295744</c:v>
                </c:pt>
                <c:pt idx="14">
                  <c:v>9.9211937053780979</c:v>
                </c:pt>
                <c:pt idx="15">
                  <c:v>9.6778093453424407</c:v>
                </c:pt>
                <c:pt idx="16">
                  <c:v>12.085056921130901</c:v>
                </c:pt>
                <c:pt idx="17">
                  <c:v>0</c:v>
                </c:pt>
                <c:pt idx="18">
                  <c:v>35.537190082644621</c:v>
                </c:pt>
                <c:pt idx="19">
                  <c:v>10.954660934141097</c:v>
                </c:pt>
                <c:pt idx="20">
                  <c:v>18.511598941304687</c:v>
                </c:pt>
                <c:pt idx="21">
                  <c:v>0</c:v>
                </c:pt>
                <c:pt idx="22">
                  <c:v>13.321414237238661</c:v>
                </c:pt>
                <c:pt idx="23">
                  <c:v>0</c:v>
                </c:pt>
                <c:pt idx="24">
                  <c:v>8.9972592382572554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F9-4319-8C47-6B1C7E8EF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432895431598934"/>
          <c:y val="0.26785278490640374"/>
          <c:w val="8.9008298481763781E-2"/>
          <c:h val="0.12757109322418783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</a:t>
            </a:r>
            <a:r>
              <a:rPr lang="nb-NO" sz="2800" baseline="0"/>
              <a:t> LENGDE i cm</a:t>
            </a:r>
            <a:endParaRPr lang="nb-NO" sz="2800"/>
          </a:p>
        </c:rich>
      </c:tx>
      <c:layout>
        <c:manualLayout>
          <c:xMode val="edge"/>
          <c:yMode val="edge"/>
          <c:x val="0.15493969598211099"/>
          <c:y val="3.5825464220459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1223938323596"/>
          <c:y val="0.14735256147963471"/>
          <c:w val="0.86927734177956195"/>
          <c:h val="0.72446943728119229"/>
        </c:manualLayout>
      </c:layout>
      <c:lineChart>
        <c:grouping val="standard"/>
        <c:varyColors val="0"/>
        <c:ser>
          <c:idx val="0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val>
            <c:numRef>
              <c:f>Uke!$R$63:$R$114</c:f>
              <c:numCache>
                <c:formatCode>0.0</c:formatCode>
                <c:ptCount val="52"/>
                <c:pt idx="0">
                  <c:v>0</c:v>
                </c:pt>
                <c:pt idx="1">
                  <c:v>102.00071856287424</c:v>
                </c:pt>
                <c:pt idx="2">
                  <c:v>109.8237704918032</c:v>
                </c:pt>
                <c:pt idx="3">
                  <c:v>103.46216216216212</c:v>
                </c:pt>
                <c:pt idx="4">
                  <c:v>99.166329966329982</c:v>
                </c:pt>
                <c:pt idx="5">
                  <c:v>100.44206642066425</c:v>
                </c:pt>
                <c:pt idx="6">
                  <c:v>96.762222222222221</c:v>
                </c:pt>
                <c:pt idx="7">
                  <c:v>99.30969425801635</c:v>
                </c:pt>
                <c:pt idx="8">
                  <c:v>105.51062801932382</c:v>
                </c:pt>
                <c:pt idx="9">
                  <c:v>106.20062004822599</c:v>
                </c:pt>
                <c:pt idx="10">
                  <c:v>107.39187396351568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2D-43B6-98CD-8F6342940D4E}"/>
            </c:ext>
          </c:extLst>
        </c:ser>
        <c:ser>
          <c:idx val="11"/>
          <c:order val="1"/>
          <c:tx>
            <c:strRef>
              <c:f>Uke!$B$48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3.1045555794177025E-2"/>
                  <c:y val="-5.4382475806221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2D-43B6-98CD-8F6342940D4E}"/>
                </c:ext>
              </c:extLst>
            </c:dLbl>
            <c:dLbl>
              <c:idx val="2"/>
              <c:layout>
                <c:manualLayout>
                  <c:x val="-1.4609673314906835E-2"/>
                  <c:y val="5.0354144265019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2D-43B6-98CD-8F6342940D4E}"/>
                </c:ext>
              </c:extLst>
            </c:dLbl>
            <c:dLbl>
              <c:idx val="4"/>
              <c:layout>
                <c:manualLayout>
                  <c:x val="-2.2827614554541964E-2"/>
                  <c:y val="-5.0354144265019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2D-43B6-98CD-8F6342940D4E}"/>
                </c:ext>
              </c:extLst>
            </c:dLbl>
            <c:dLbl>
              <c:idx val="5"/>
              <c:layout>
                <c:manualLayout>
                  <c:x val="-1.4609673314906835E-2"/>
                  <c:y val="-3.8269149641415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2D-43B6-98CD-8F6342940D4E}"/>
                </c:ext>
              </c:extLst>
            </c:dLbl>
            <c:dLbl>
              <c:idx val="6"/>
              <c:layout>
                <c:manualLayout>
                  <c:x val="-1.0044150403998449E-2"/>
                  <c:y val="-3.8269149641415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2D-43B6-98CD-8F6342940D4E}"/>
                </c:ext>
              </c:extLst>
            </c:dLbl>
            <c:dLbl>
              <c:idx val="7"/>
              <c:layout>
                <c:manualLayout>
                  <c:x val="-1.187035956836177E-2"/>
                  <c:y val="5.8410807347422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2D-43B6-98CD-8F6342940D4E}"/>
                </c:ext>
              </c:extLst>
            </c:dLbl>
            <c:dLbl>
              <c:idx val="9"/>
              <c:layout>
                <c:manualLayout>
                  <c:x val="-2.739313746545028E-2"/>
                  <c:y val="-5.6396641576822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2D-43B6-98CD-8F6342940D4E}"/>
                </c:ext>
              </c:extLst>
            </c:dLbl>
            <c:dLbl>
              <c:idx val="10"/>
              <c:layout>
                <c:manualLayout>
                  <c:x val="-3.6524183287267422E-3"/>
                  <c:y val="-3.0212486559011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F8-469A-90C1-B124B2E9A435}"/>
                </c:ext>
              </c:extLst>
            </c:dLbl>
            <c:dLbl>
              <c:idx val="11"/>
              <c:layout>
                <c:manualLayout>
                  <c:x val="-1.1870359568361803E-2"/>
                  <c:y val="-2.6184155017810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2D-43B6-98CD-8F6342940D4E}"/>
                </c:ext>
              </c:extLst>
            </c:dLbl>
            <c:dLbl>
              <c:idx val="13"/>
              <c:layout>
                <c:manualLayout>
                  <c:x val="-2.1001405390178644E-2"/>
                  <c:y val="-4.8339978494419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2D-43B6-98CD-8F6342940D4E}"/>
                </c:ext>
              </c:extLst>
            </c:dLbl>
            <c:dLbl>
              <c:idx val="15"/>
              <c:layout>
                <c:manualLayout>
                  <c:x val="-2.7393137465450315E-2"/>
                  <c:y val="-4.4311646953217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2D-43B6-98CD-8F6342940D4E}"/>
                </c:ext>
              </c:extLst>
            </c:dLbl>
            <c:dLbl>
              <c:idx val="16"/>
              <c:layout>
                <c:manualLayout>
                  <c:x val="-2.4653823718905284E-2"/>
                  <c:y val="4.2297481182616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2D-43B6-98CD-8F6342940D4E}"/>
                </c:ext>
              </c:extLst>
            </c:dLbl>
            <c:dLbl>
              <c:idx val="18"/>
              <c:layout>
                <c:manualLayout>
                  <c:x val="-3.1045555794177025E-2"/>
                  <c:y val="8.6609128135834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2D-43B6-98CD-8F6342940D4E}"/>
                </c:ext>
              </c:extLst>
            </c:dLbl>
            <c:dLbl>
              <c:idx val="19"/>
              <c:layout>
                <c:manualLayout>
                  <c:x val="-1.4609673314906835E-2"/>
                  <c:y val="3.6254983870814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2D-43B6-98CD-8F6342940D4E}"/>
                </c:ext>
              </c:extLst>
            </c:dLbl>
            <c:dLbl>
              <c:idx val="21"/>
              <c:layout>
                <c:manualLayout>
                  <c:x val="-2.6480032883268639E-2"/>
                  <c:y val="3.8269149641415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F8-469A-90C1-B124B2E9A435}"/>
                </c:ext>
              </c:extLst>
            </c:dLbl>
            <c:dLbl>
              <c:idx val="23"/>
              <c:layout>
                <c:manualLayout>
                  <c:x val="-9.1310458218167719E-4"/>
                  <c:y val="-3.2226652329612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F8-469A-90C1-B124B2E9A435}"/>
                </c:ext>
              </c:extLst>
            </c:dLbl>
            <c:dLbl>
              <c:idx val="24"/>
              <c:layout>
                <c:manualLayout>
                  <c:x val="-4.9307647437810569E-2"/>
                  <c:y val="1.4099160394205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2D-43B6-98CD-8F6342940D4E}"/>
                </c:ext>
              </c:extLst>
            </c:dLbl>
            <c:dLbl>
              <c:idx val="25"/>
              <c:layout>
                <c:manualLayout>
                  <c:x val="-2.1914509972360319E-2"/>
                  <c:y val="-3.4240818100213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17-4258-9A59-A1BFB6C60F26}"/>
                </c:ext>
              </c:extLst>
            </c:dLbl>
            <c:dLbl>
              <c:idx val="27"/>
              <c:layout>
                <c:manualLayout>
                  <c:x val="-2.4653823718905284E-2"/>
                  <c:y val="-5.2368310035620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10-4258-BF8F-8E70C02E2AE2}"/>
                </c:ext>
              </c:extLst>
            </c:dLbl>
            <c:dLbl>
              <c:idx val="28"/>
              <c:layout>
                <c:manualLayout>
                  <c:x val="-1.8262091643633543E-2"/>
                  <c:y val="4.2297481182616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9E-4249-99BD-7249AAEACEF7}"/>
                </c:ext>
              </c:extLst>
            </c:dLbl>
            <c:dLbl>
              <c:idx val="29"/>
              <c:layout>
                <c:manualLayout>
                  <c:x val="-2.4653823718905284E-2"/>
                  <c:y val="-4.8339978494419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9E-4249-99BD-7249AAEACEF7}"/>
                </c:ext>
              </c:extLst>
            </c:dLbl>
            <c:dLbl>
              <c:idx val="30"/>
              <c:layout>
                <c:manualLayout>
                  <c:x val="-2.4653823718905284E-2"/>
                  <c:y val="-6.0424973118023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10-4258-BF8F-8E70C02E2AE2}"/>
                </c:ext>
              </c:extLst>
            </c:dLbl>
            <c:dLbl>
              <c:idx val="31"/>
              <c:layout>
                <c:manualLayout>
                  <c:x val="-2.2827614554541929E-2"/>
                  <c:y val="4.0283315412015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F8-469A-90C1-B124B2E9A435}"/>
                </c:ext>
              </c:extLst>
            </c:dLbl>
            <c:dLbl>
              <c:idx val="32"/>
              <c:layout>
                <c:manualLayout>
                  <c:x val="-1.3696568732725158E-2"/>
                  <c:y val="-4.4311646953217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1C-4409-94F3-465BBF74BDF9}"/>
                </c:ext>
              </c:extLst>
            </c:dLbl>
            <c:dLbl>
              <c:idx val="33"/>
              <c:layout>
                <c:manualLayout>
                  <c:x val="-2.3740719136723605E-2"/>
                  <c:y val="3.8269149641414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1C-4409-94F3-465BBF74BDF9}"/>
                </c:ext>
              </c:extLst>
            </c:dLbl>
            <c:dLbl>
              <c:idx val="34"/>
              <c:layout>
                <c:manualLayout>
                  <c:x val="-3.6524183287267088E-3"/>
                  <c:y val="-4.8339978494419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1C-4409-94F3-465BBF74BDF9}"/>
                </c:ext>
              </c:extLst>
            </c:dLbl>
            <c:dLbl>
              <c:idx val="35"/>
              <c:layout>
                <c:manualLayout>
                  <c:x val="-2.7393137465451653E-3"/>
                  <c:y val="-2.6184155017810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11-42A1-8778-82CB30C1D9D6}"/>
                </c:ext>
              </c:extLst>
            </c:dLbl>
            <c:dLbl>
              <c:idx val="36"/>
              <c:layout>
                <c:manualLayout>
                  <c:x val="1.1870359568361669E-2"/>
                  <c:y val="-4.2297481182616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C4-4408-ACC4-B65D30DED501}"/>
                </c:ext>
              </c:extLst>
            </c:dLbl>
            <c:dLbl>
              <c:idx val="37"/>
              <c:layout>
                <c:manualLayout>
                  <c:x val="-4.5655229109083859E-3"/>
                  <c:y val="-2.4169989247209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C4-4408-ACC4-B65D30DED501}"/>
                </c:ext>
              </c:extLst>
            </c:dLbl>
            <c:dLbl>
              <c:idx val="38"/>
              <c:layout>
                <c:manualLayout>
                  <c:x val="3.8350392451630438E-2"/>
                  <c:y val="-0.10675078584184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1F-4724-A29E-3E9B02043C7E}"/>
                </c:ext>
              </c:extLst>
            </c:dLbl>
            <c:dLbl>
              <c:idx val="39"/>
              <c:layout>
                <c:manualLayout>
                  <c:x val="-3.8350392451630438E-2"/>
                  <c:y val="4.4311646953217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61-41B4-900D-AB7316AF3882}"/>
                </c:ext>
              </c:extLst>
            </c:dLbl>
            <c:dLbl>
              <c:idx val="40"/>
              <c:layout>
                <c:manualLayout>
                  <c:x val="-2.008830080799703E-2"/>
                  <c:y val="4.8339978494419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92-479D-8311-1275A3F901AE}"/>
                </c:ext>
              </c:extLst>
            </c:dLbl>
            <c:dLbl>
              <c:idx val="41"/>
              <c:layout>
                <c:manualLayout>
                  <c:x val="-1.3696568732725158E-2"/>
                  <c:y val="-3.8269149641415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92-479D-8311-1275A3F901AE}"/>
                </c:ext>
              </c:extLst>
            </c:dLbl>
            <c:dLbl>
              <c:idx val="42"/>
              <c:layout>
                <c:manualLayout>
                  <c:x val="-1.2783464150543614E-2"/>
                  <c:y val="7.0495801971027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2C-41A3-8479-1A92D4FC10FD}"/>
                </c:ext>
              </c:extLst>
            </c:dLbl>
            <c:dLbl>
              <c:idx val="43"/>
              <c:layout>
                <c:manualLayout>
                  <c:x val="-7.3048366574534175E-3"/>
                  <c:y val="-6.6467470429826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2C-41A3-8479-1A92D4FC10FD}"/>
                </c:ext>
              </c:extLst>
            </c:dLbl>
            <c:dLbl>
              <c:idx val="44"/>
              <c:layout>
                <c:manualLayout>
                  <c:x val="-2.6480032883268639E-2"/>
                  <c:y val="4.4311646953217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2C-41A3-8479-1A92D4FC10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Uke!$R$10:$R$61</c:f>
              <c:numCache>
                <c:formatCode>0.0</c:formatCode>
                <c:ptCount val="52"/>
                <c:pt idx="0">
                  <c:v>0</c:v>
                </c:pt>
                <c:pt idx="1">
                  <c:v>100.78769778480988</c:v>
                </c:pt>
                <c:pt idx="2">
                  <c:v>99.594702602230385</c:v>
                </c:pt>
                <c:pt idx="3">
                  <c:v>101.16314893617049</c:v>
                </c:pt>
                <c:pt idx="4">
                  <c:v>104.54055299539168</c:v>
                </c:pt>
                <c:pt idx="5">
                  <c:v>102.53121603260853</c:v>
                </c:pt>
                <c:pt idx="6">
                  <c:v>99.933333333333209</c:v>
                </c:pt>
                <c:pt idx="7">
                  <c:v>99.190345963756101</c:v>
                </c:pt>
                <c:pt idx="8">
                  <c:v>99.05981308411225</c:v>
                </c:pt>
                <c:pt idx="9">
                  <c:v>105.87293147568982</c:v>
                </c:pt>
                <c:pt idx="10">
                  <c:v>105.00806337672836</c:v>
                </c:pt>
                <c:pt idx="11">
                  <c:v>102.572771578812</c:v>
                </c:pt>
                <c:pt idx="12">
                  <c:v>0</c:v>
                </c:pt>
                <c:pt idx="13">
                  <c:v>104.14068278805132</c:v>
                </c:pt>
                <c:pt idx="14">
                  <c:v>100.99312530472967</c:v>
                </c:pt>
                <c:pt idx="15">
                  <c:v>108.73297872340422</c:v>
                </c:pt>
                <c:pt idx="16">
                  <c:v>105.28725961538456</c:v>
                </c:pt>
                <c:pt idx="17">
                  <c:v>108.9713318284424</c:v>
                </c:pt>
                <c:pt idx="18">
                  <c:v>104.99270072992694</c:v>
                </c:pt>
                <c:pt idx="19">
                  <c:v>104.29143302180682</c:v>
                </c:pt>
                <c:pt idx="20">
                  <c:v>108.03650385604108</c:v>
                </c:pt>
                <c:pt idx="21">
                  <c:v>100.33831835686782</c:v>
                </c:pt>
                <c:pt idx="22">
                  <c:v>105.16286549707606</c:v>
                </c:pt>
                <c:pt idx="23">
                  <c:v>94.190410958904181</c:v>
                </c:pt>
                <c:pt idx="24">
                  <c:v>91.484677419354909</c:v>
                </c:pt>
                <c:pt idx="25">
                  <c:v>91.676019184652262</c:v>
                </c:pt>
                <c:pt idx="26">
                  <c:v>88.594138543516891</c:v>
                </c:pt>
                <c:pt idx="27">
                  <c:v>100.70780141843964</c:v>
                </c:pt>
                <c:pt idx="28">
                  <c:v>95.040807174887874</c:v>
                </c:pt>
                <c:pt idx="29">
                  <c:v>95.762903225806426</c:v>
                </c:pt>
                <c:pt idx="30">
                  <c:v>99.145913312693636</c:v>
                </c:pt>
                <c:pt idx="31">
                  <c:v>98.710182534001376</c:v>
                </c:pt>
                <c:pt idx="32">
                  <c:v>99.91221276934094</c:v>
                </c:pt>
                <c:pt idx="33">
                  <c:v>99.112199784184099</c:v>
                </c:pt>
                <c:pt idx="34">
                  <c:v>99.229409363647932</c:v>
                </c:pt>
                <c:pt idx="35">
                  <c:v>98.34658653711098</c:v>
                </c:pt>
                <c:pt idx="36">
                  <c:v>97.363585920088582</c:v>
                </c:pt>
                <c:pt idx="37">
                  <c:v>96.749698408092641</c:v>
                </c:pt>
                <c:pt idx="38">
                  <c:v>96.422218722164558</c:v>
                </c:pt>
                <c:pt idx="39">
                  <c:v>96.164261753899325</c:v>
                </c:pt>
                <c:pt idx="40">
                  <c:v>96.221165654173888</c:v>
                </c:pt>
                <c:pt idx="41">
                  <c:v>97.701047955578389</c:v>
                </c:pt>
                <c:pt idx="42">
                  <c:v>97.447654157085623</c:v>
                </c:pt>
                <c:pt idx="43">
                  <c:v>97.644515776734949</c:v>
                </c:pt>
                <c:pt idx="44">
                  <c:v>97.553333333333114</c:v>
                </c:pt>
                <c:pt idx="45">
                  <c:v>97.984258133540393</c:v>
                </c:pt>
                <c:pt idx="46">
                  <c:v>97.367319386332667</c:v>
                </c:pt>
                <c:pt idx="47">
                  <c:v>96.318530111431102</c:v>
                </c:pt>
                <c:pt idx="48">
                  <c:v>96.672705861037826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2D-43B6-98CD-8F6342940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År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8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8645526771133823E-2"/>
              <c:y val="0.4336524569712759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chemeClr val="bg1">
            <a:lumMod val="8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58440283983805"/>
          <c:y val="0.26020508841409978"/>
          <c:w val="6.1038854756582724E-2"/>
          <c:h val="9.90062430367678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734986778338108"/>
          <c:h val="0.642160997696061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Klasse_Slakteri!$G$181:$G$204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Klasse_Slakteri!$J$181:$J$204</c:f>
              <c:numCache>
                <c:formatCode>0.0</c:formatCode>
                <c:ptCount val="24"/>
                <c:pt idx="0">
                  <c:v>15.451174289245984</c:v>
                </c:pt>
                <c:pt idx="1">
                  <c:v>12.958889761717728</c:v>
                </c:pt>
                <c:pt idx="2">
                  <c:v>16.0677557982041</c:v>
                </c:pt>
                <c:pt idx="3">
                  <c:v>18.105706030447937</c:v>
                </c:pt>
                <c:pt idx="4">
                  <c:v>19.070025891727656</c:v>
                </c:pt>
                <c:pt idx="5">
                  <c:v>20.258445945945944</c:v>
                </c:pt>
                <c:pt idx="6">
                  <c:v>17.172891161733563</c:v>
                </c:pt>
                <c:pt idx="7">
                  <c:v>21.340947358105637</c:v>
                </c:pt>
                <c:pt idx="8">
                  <c:v>25</c:v>
                </c:pt>
                <c:pt idx="9">
                  <c:v>17.85672548790464</c:v>
                </c:pt>
                <c:pt idx="10">
                  <c:v>12.010997502201297</c:v>
                </c:pt>
                <c:pt idx="11">
                  <c:v>18.366700121493842</c:v>
                </c:pt>
                <c:pt idx="12">
                  <c:v>13.426703189891311</c:v>
                </c:pt>
                <c:pt idx="13">
                  <c:v>20.575373993095511</c:v>
                </c:pt>
                <c:pt idx="14">
                  <c:v>17.470787321821195</c:v>
                </c:pt>
                <c:pt idx="15">
                  <c:v>20.220032642205151</c:v>
                </c:pt>
                <c:pt idx="16">
                  <c:v>15.937916652422137</c:v>
                </c:pt>
                <c:pt idx="17">
                  <c:v>0</c:v>
                </c:pt>
                <c:pt idx="18">
                  <c:v>13.164108618654073</c:v>
                </c:pt>
                <c:pt idx="19">
                  <c:v>21.493071773314661</c:v>
                </c:pt>
                <c:pt idx="20">
                  <c:v>0</c:v>
                </c:pt>
                <c:pt idx="21">
                  <c:v>17.402488415368346</c:v>
                </c:pt>
                <c:pt idx="22">
                  <c:v>0</c:v>
                </c:pt>
                <c:pt idx="23">
                  <c:v>17.937813061147342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5-4DEB-8AEB-287EECA94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5824"/>
        <c:axId val="954866216"/>
      </c:barChart>
      <c:catAx>
        <c:axId val="954865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6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6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5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978394649823E-2"/>
          <c:y val="0.1364063466128338"/>
          <c:w val="0.886827587229562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Klasse_Slakteri!$G$208:$G$232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Klasse_Slakteri!$J$208:$J$232</c:f>
              <c:numCache>
                <c:formatCode>0.0</c:formatCode>
                <c:ptCount val="25"/>
                <c:pt idx="0">
                  <c:v>27.441285537700871</c:v>
                </c:pt>
                <c:pt idx="1">
                  <c:v>29.004975124378102</c:v>
                </c:pt>
                <c:pt idx="2">
                  <c:v>31.319499021788211</c:v>
                </c:pt>
                <c:pt idx="3">
                  <c:v>32.060726897926763</c:v>
                </c:pt>
                <c:pt idx="4">
                  <c:v>28.946715060946048</c:v>
                </c:pt>
                <c:pt idx="5">
                  <c:v>28.140202702702705</c:v>
                </c:pt>
                <c:pt idx="6">
                  <c:v>26.030097973380169</c:v>
                </c:pt>
                <c:pt idx="7">
                  <c:v>24.590864952026298</c:v>
                </c:pt>
                <c:pt idx="8">
                  <c:v>6.25</c:v>
                </c:pt>
                <c:pt idx="9">
                  <c:v>24.926960383311904</c:v>
                </c:pt>
                <c:pt idx="10">
                  <c:v>24.634764326402991</c:v>
                </c:pt>
                <c:pt idx="11">
                  <c:v>28.474459880619087</c:v>
                </c:pt>
                <c:pt idx="12">
                  <c:v>31.002032340726345</c:v>
                </c:pt>
                <c:pt idx="13">
                  <c:v>24.315304948216344</c:v>
                </c:pt>
                <c:pt idx="14">
                  <c:v>27.619259369055555</c:v>
                </c:pt>
                <c:pt idx="15">
                  <c:v>33.25273529589554</c:v>
                </c:pt>
                <c:pt idx="16">
                  <c:v>24.898294075416221</c:v>
                </c:pt>
                <c:pt idx="17">
                  <c:v>0</c:v>
                </c:pt>
                <c:pt idx="18">
                  <c:v>2.95159386068477</c:v>
                </c:pt>
                <c:pt idx="19">
                  <c:v>27.137971467656833</c:v>
                </c:pt>
                <c:pt idx="20">
                  <c:v>24.44340650786236</c:v>
                </c:pt>
                <c:pt idx="21">
                  <c:v>0</c:v>
                </c:pt>
                <c:pt idx="22">
                  <c:v>24.439011931258442</c:v>
                </c:pt>
                <c:pt idx="23">
                  <c:v>0</c:v>
                </c:pt>
                <c:pt idx="24">
                  <c:v>28.409413098950953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B-4884-BF4A-0599777A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0528"/>
        <c:axId val="954870920"/>
      </c:barChart>
      <c:catAx>
        <c:axId val="95487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Klasse_Slakteri!$D$236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Klasse_Slakteri!$G$236:$G$260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Klasse_Slakteri!$J$236:$J$260</c:f>
              <c:numCache>
                <c:formatCode>0.0</c:formatCode>
                <c:ptCount val="25"/>
                <c:pt idx="0">
                  <c:v>33.86897404202719</c:v>
                </c:pt>
                <c:pt idx="1">
                  <c:v>32.712752029327049</c:v>
                </c:pt>
                <c:pt idx="2">
                  <c:v>29.441666806013068</c:v>
                </c:pt>
                <c:pt idx="3">
                  <c:v>28.407650845682038</c:v>
                </c:pt>
                <c:pt idx="4">
                  <c:v>24.372509842403321</c:v>
                </c:pt>
                <c:pt idx="5">
                  <c:v>22.258445945945951</c:v>
                </c:pt>
                <c:pt idx="6">
                  <c:v>25.973276856586953</c:v>
                </c:pt>
                <c:pt idx="7">
                  <c:v>18.059849085515236</c:v>
                </c:pt>
                <c:pt idx="8">
                  <c:v>18.75</c:v>
                </c:pt>
                <c:pt idx="9">
                  <c:v>18.043706906626152</c:v>
                </c:pt>
                <c:pt idx="10">
                  <c:v>34.257578752538237</c:v>
                </c:pt>
                <c:pt idx="11">
                  <c:v>26.026094765199925</c:v>
                </c:pt>
                <c:pt idx="12">
                  <c:v>33.975435186003359</c:v>
                </c:pt>
                <c:pt idx="13">
                  <c:v>17.940161104718062</c:v>
                </c:pt>
                <c:pt idx="14">
                  <c:v>25.909730971614913</c:v>
                </c:pt>
                <c:pt idx="15">
                  <c:v>23.937617119023152</c:v>
                </c:pt>
                <c:pt idx="16">
                  <c:v>24.115414857611711</c:v>
                </c:pt>
                <c:pt idx="17">
                  <c:v>0</c:v>
                </c:pt>
                <c:pt idx="18">
                  <c:v>0.29515938606847703</c:v>
                </c:pt>
                <c:pt idx="19">
                  <c:v>25.731874145006842</c:v>
                </c:pt>
                <c:pt idx="20">
                  <c:v>13.61513311536665</c:v>
                </c:pt>
                <c:pt idx="21">
                  <c:v>0</c:v>
                </c:pt>
                <c:pt idx="22">
                  <c:v>22.0454628379611</c:v>
                </c:pt>
                <c:pt idx="23">
                  <c:v>0</c:v>
                </c:pt>
                <c:pt idx="24">
                  <c:v>25.659200453643319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C7D-98B9-F0EFA3E3C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5232"/>
        <c:axId val="375320424"/>
      </c:barChart>
      <c:catAx>
        <c:axId val="954875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0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0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5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9614202499787E-2"/>
          <c:y val="0.14028280480144265"/>
          <c:w val="0.88957790592161112"/>
          <c:h val="0.692649603669280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Klasse_Slakteri!$D$264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Klasse_Slakteri!$G$264:$G$288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Klasse_Slakteri!$J$264:$J$288</c:f>
              <c:numCache>
                <c:formatCode>0.0</c:formatCode>
                <c:ptCount val="25"/>
                <c:pt idx="0">
                  <c:v>14.091470951792337</c:v>
                </c:pt>
                <c:pt idx="1">
                  <c:v>13.432835820895528</c:v>
                </c:pt>
                <c:pt idx="2">
                  <c:v>10.699296021938698</c:v>
                </c:pt>
                <c:pt idx="3">
                  <c:v>9.2129496645996323</c:v>
                </c:pt>
                <c:pt idx="4">
                  <c:v>8.9734343780665142</c:v>
                </c:pt>
                <c:pt idx="5">
                  <c:v>8.9037162162162176</c:v>
                </c:pt>
                <c:pt idx="6">
                  <c:v>10.278595657489197</c:v>
                </c:pt>
                <c:pt idx="7">
                  <c:v>6.7982788265374312</c:v>
                </c:pt>
                <c:pt idx="8">
                  <c:v>0</c:v>
                </c:pt>
                <c:pt idx="9">
                  <c:v>5.662031085660864</c:v>
                </c:pt>
                <c:pt idx="10">
                  <c:v>16.199752017107226</c:v>
                </c:pt>
                <c:pt idx="11">
                  <c:v>9.2018382547144899</c:v>
                </c:pt>
                <c:pt idx="12">
                  <c:v>13.373685605725898</c:v>
                </c:pt>
                <c:pt idx="13">
                  <c:v>6.3003452243958611</c:v>
                </c:pt>
                <c:pt idx="14">
                  <c:v>10.662318733170284</c:v>
                </c:pt>
                <c:pt idx="15">
                  <c:v>6.7521005863507213</c:v>
                </c:pt>
                <c:pt idx="16">
                  <c:v>10.830398960719299</c:v>
                </c:pt>
                <c:pt idx="17">
                  <c:v>0</c:v>
                </c:pt>
                <c:pt idx="18">
                  <c:v>0</c:v>
                </c:pt>
                <c:pt idx="19">
                  <c:v>9.2485831541919108</c:v>
                </c:pt>
                <c:pt idx="20">
                  <c:v>3.1138097462245065</c:v>
                </c:pt>
                <c:pt idx="21">
                  <c:v>0</c:v>
                </c:pt>
                <c:pt idx="22">
                  <c:v>9.8916335242821187</c:v>
                </c:pt>
                <c:pt idx="23">
                  <c:v>0</c:v>
                </c:pt>
                <c:pt idx="24">
                  <c:v>11.435592099045456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B-4FD4-9C96-4E4FA9B0A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2816"/>
        <c:axId val="493623208"/>
      </c:barChart>
      <c:catAx>
        <c:axId val="493622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3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2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391552218763355"/>
          <c:h val="0.66531488011851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Klasse_Slakteri!$J$292:$J$316</c:f>
              <c:numCache>
                <c:formatCode>0.0</c:formatCode>
                <c:ptCount val="25"/>
                <c:pt idx="0">
                  <c:v>1.4833127317676145</c:v>
                </c:pt>
                <c:pt idx="1">
                  <c:v>1.5632364493322854</c:v>
                </c:pt>
                <c:pt idx="2">
                  <c:v>1.6311890707824022</c:v>
                </c:pt>
                <c:pt idx="3">
                  <c:v>1.5164827737694944</c:v>
                </c:pt>
                <c:pt idx="4">
                  <c:v>1.4128134495111313</c:v>
                </c:pt>
                <c:pt idx="5">
                  <c:v>1.8412162162162165</c:v>
                </c:pt>
                <c:pt idx="6">
                  <c:v>1.7571499905298145</c:v>
                </c:pt>
                <c:pt idx="7">
                  <c:v>1.1073595310425923</c:v>
                </c:pt>
                <c:pt idx="8">
                  <c:v>6.25</c:v>
                </c:pt>
                <c:pt idx="9">
                  <c:v>0.67780764286549011</c:v>
                </c:pt>
                <c:pt idx="10">
                  <c:v>2.9973584430987086</c:v>
                </c:pt>
                <c:pt idx="11">
                  <c:v>1.1119328086207809</c:v>
                </c:pt>
                <c:pt idx="12">
                  <c:v>1.8909605018997973</c:v>
                </c:pt>
                <c:pt idx="13">
                  <c:v>1.1219792865362488</c:v>
                </c:pt>
                <c:pt idx="14">
                  <c:v>1.4007263025272365</c:v>
                </c:pt>
                <c:pt idx="15">
                  <c:v>1.3661367345705129</c:v>
                </c:pt>
                <c:pt idx="16">
                  <c:v>1.7298553895593316</c:v>
                </c:pt>
                <c:pt idx="17">
                  <c:v>0</c:v>
                </c:pt>
                <c:pt idx="18">
                  <c:v>0</c:v>
                </c:pt>
                <c:pt idx="19">
                  <c:v>1.3201094391244872</c:v>
                </c:pt>
                <c:pt idx="20">
                  <c:v>0.52156313249260489</c:v>
                </c:pt>
                <c:pt idx="21">
                  <c:v>0</c:v>
                </c:pt>
                <c:pt idx="22">
                  <c:v>1.8425949574926113</c:v>
                </c:pt>
                <c:pt idx="23">
                  <c:v>0</c:v>
                </c:pt>
                <c:pt idx="24">
                  <c:v>1.4932426046687461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1-4C7D-81D2-ED7B7C3A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8112"/>
        <c:axId val="493618504"/>
      </c:barChart>
      <c:catAx>
        <c:axId val="493618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075339225281354"/>
          <c:h val="0.65811099542309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Klasse_Slakteri!$G$320:$G$344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Klasse_Slakteri!$J$320:$J$344</c:f>
              <c:numCache>
                <c:formatCode>0.0</c:formatCode>
                <c:ptCount val="25"/>
                <c:pt idx="0">
                  <c:v>0.12360939431396788</c:v>
                </c:pt>
                <c:pt idx="1">
                  <c:v>9.9502487562189046E-2</c:v>
                </c:pt>
                <c:pt idx="2">
                  <c:v>0.10283765028510276</c:v>
                </c:pt>
                <c:pt idx="3">
                  <c:v>0.11489785918253556</c:v>
                </c:pt>
                <c:pt idx="4">
                  <c:v>0.10995117222136838</c:v>
                </c:pt>
                <c:pt idx="5">
                  <c:v>0.27533783783783777</c:v>
                </c:pt>
                <c:pt idx="6">
                  <c:v>7.8344267093685985E-2</c:v>
                </c:pt>
                <c:pt idx="7">
                  <c:v>0.11759570241160276</c:v>
                </c:pt>
                <c:pt idx="8">
                  <c:v>0</c:v>
                </c:pt>
                <c:pt idx="9">
                  <c:v>4.6745354680378631E-2</c:v>
                </c:pt>
                <c:pt idx="10">
                  <c:v>0.19946450070980609</c:v>
                </c:pt>
                <c:pt idx="11">
                  <c:v>4.4899899635518471E-2</c:v>
                </c:pt>
                <c:pt idx="12">
                  <c:v>0.12812582839975264</c:v>
                </c:pt>
                <c:pt idx="13">
                  <c:v>0.12658227848101264</c:v>
                </c:pt>
                <c:pt idx="14">
                  <c:v>2.9645001111687545E-2</c:v>
                </c:pt>
                <c:pt idx="15">
                  <c:v>7.2538233694009566E-2</c:v>
                </c:pt>
                <c:pt idx="16">
                  <c:v>0.13674746162524357</c:v>
                </c:pt>
                <c:pt idx="17">
                  <c:v>0</c:v>
                </c:pt>
                <c:pt idx="18">
                  <c:v>0</c:v>
                </c:pt>
                <c:pt idx="19">
                  <c:v>8.7942153605628293E-2</c:v>
                </c:pt>
                <c:pt idx="20">
                  <c:v>9.3414292386735168E-2</c:v>
                </c:pt>
                <c:pt idx="21">
                  <c:v>0</c:v>
                </c:pt>
                <c:pt idx="22">
                  <c:v>7.8447112051665616E-2</c:v>
                </c:pt>
                <c:pt idx="23">
                  <c:v>0</c:v>
                </c:pt>
                <c:pt idx="24">
                  <c:v>0.11341083073433512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8-451A-AFF4-931585D6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3408"/>
        <c:axId val="493613800"/>
      </c:barChart>
      <c:catAx>
        <c:axId val="493613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3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57480811257301E-2"/>
          <c:y val="0.14028280480144265"/>
          <c:w val="0.89787523018546189"/>
          <c:h val="0.67260952350896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Klasse_Slakteri!$D$348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Klasse_Slakteri!$G$348:$G$372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Klasse_Slakteri!$J$348:$J$372</c:f>
              <c:numCache>
                <c:formatCode>0.0</c:formatCode>
                <c:ptCount val="25"/>
                <c:pt idx="0">
                  <c:v>0</c:v>
                </c:pt>
                <c:pt idx="1">
                  <c:v>1.0473946059177798E-2</c:v>
                </c:pt>
                <c:pt idx="2">
                  <c:v>1.6721569152049229E-2</c:v>
                </c:pt>
                <c:pt idx="3">
                  <c:v>3.2103813595120205E-2</c:v>
                </c:pt>
                <c:pt idx="4">
                  <c:v>2.8374496057127323E-2</c:v>
                </c:pt>
                <c:pt idx="5">
                  <c:v>4.8986486486486486E-2</c:v>
                </c:pt>
                <c:pt idx="6">
                  <c:v>1.6357594228352011E-2</c:v>
                </c:pt>
                <c:pt idx="7">
                  <c:v>1.6926654135003431E-2</c:v>
                </c:pt>
                <c:pt idx="8">
                  <c:v>0</c:v>
                </c:pt>
                <c:pt idx="9">
                  <c:v>5.8431693350473298E-3</c:v>
                </c:pt>
                <c:pt idx="10">
                  <c:v>5.5706302000035936E-2</c:v>
                </c:pt>
                <c:pt idx="11">
                  <c:v>1.0564682267180816E-2</c:v>
                </c:pt>
                <c:pt idx="12">
                  <c:v>2.6508792082707441E-2</c:v>
                </c:pt>
                <c:pt idx="13">
                  <c:v>1.1507479861910244E-2</c:v>
                </c:pt>
                <c:pt idx="14">
                  <c:v>0</c:v>
                </c:pt>
                <c:pt idx="15">
                  <c:v>1.8134558423502391E-2</c:v>
                </c:pt>
                <c:pt idx="16">
                  <c:v>1.0256059621893274E-2</c:v>
                </c:pt>
                <c:pt idx="17">
                  <c:v>0</c:v>
                </c:pt>
                <c:pt idx="18">
                  <c:v>0</c:v>
                </c:pt>
                <c:pt idx="19">
                  <c:v>6.8399452804377555E-3</c:v>
                </c:pt>
                <c:pt idx="20">
                  <c:v>2.3353573096683792E-2</c:v>
                </c:pt>
                <c:pt idx="21">
                  <c:v>0</c:v>
                </c:pt>
                <c:pt idx="22">
                  <c:v>3.6487028861239838E-3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B-4A93-B89F-30BF8FD59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5712"/>
        <c:axId val="375336104"/>
      </c:barChart>
      <c:catAx>
        <c:axId val="375335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5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92657799797497"/>
          <c:y val="0.13690905033631928"/>
          <c:w val="0.85951087223647593"/>
          <c:h val="0.69635175916775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Klasse_Slakteri!$J$376:$J$400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2.5082353728073841E-3</c:v>
                </c:pt>
                <c:pt idx="3">
                  <c:v>2.5345115996147538E-3</c:v>
                </c:pt>
                <c:pt idx="4">
                  <c:v>2.364541338093943E-3</c:v>
                </c:pt>
                <c:pt idx="5">
                  <c:v>3.3783783783783794E-3</c:v>
                </c:pt>
                <c:pt idx="6">
                  <c:v>0</c:v>
                </c:pt>
                <c:pt idx="7">
                  <c:v>8.9087653342123316E-4</c:v>
                </c:pt>
                <c:pt idx="8">
                  <c:v>0</c:v>
                </c:pt>
                <c:pt idx="9">
                  <c:v>0</c:v>
                </c:pt>
                <c:pt idx="10">
                  <c:v>1.7969774838721263E-2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9-4628-B6BF-EB639B20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1008"/>
        <c:axId val="375331400"/>
      </c:barChart>
      <c:catAx>
        <c:axId val="375331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5186212721373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Klasse_Slakteri!$J$404:$J$428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1.6891891891891897E-3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5.3909324516163808E-3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6-4AAA-A9EC-7AD6828A0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6304"/>
        <c:axId val="375326696"/>
      </c:barChart>
      <c:catAx>
        <c:axId val="375326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831861305604E-2"/>
          <c:y val="0.11997588488904001"/>
          <c:w val="0.8966915106274771"/>
          <c:h val="0.661651822210748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Klasse_Slakteri!$D$125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Klasse_Slakteri!$G$125:$G$149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Klasse_Slakteri!$N$125:$N$149</c:f>
              <c:numCache>
                <c:formatCode>0.0</c:formatCode>
                <c:ptCount val="25"/>
                <c:pt idx="0">
                  <c:v>15.847058823529412</c:v>
                </c:pt>
                <c:pt idx="1">
                  <c:v>0</c:v>
                </c:pt>
                <c:pt idx="2">
                  <c:v>15.851695211464564</c:v>
                </c:pt>
                <c:pt idx="3">
                  <c:v>0</c:v>
                </c:pt>
                <c:pt idx="4">
                  <c:v>12.860140252454389</c:v>
                </c:pt>
                <c:pt idx="5">
                  <c:v>14.850410316529899</c:v>
                </c:pt>
                <c:pt idx="6">
                  <c:v>12.301783264746248</c:v>
                </c:pt>
                <c:pt idx="7">
                  <c:v>12.291849794735624</c:v>
                </c:pt>
                <c:pt idx="8">
                  <c:v>0</c:v>
                </c:pt>
                <c:pt idx="9">
                  <c:v>10.783172256964191</c:v>
                </c:pt>
                <c:pt idx="10">
                  <c:v>14.988321167883184</c:v>
                </c:pt>
                <c:pt idx="11">
                  <c:v>14.856942675159251</c:v>
                </c:pt>
                <c:pt idx="12">
                  <c:v>0</c:v>
                </c:pt>
                <c:pt idx="13">
                  <c:v>11.628988603988637</c:v>
                </c:pt>
                <c:pt idx="14">
                  <c:v>14.214263240692176</c:v>
                </c:pt>
                <c:pt idx="15">
                  <c:v>14.411346153846155</c:v>
                </c:pt>
                <c:pt idx="16">
                  <c:v>11.99678160919539</c:v>
                </c:pt>
                <c:pt idx="17">
                  <c:v>0</c:v>
                </c:pt>
                <c:pt idx="18">
                  <c:v>10.627052238805971</c:v>
                </c:pt>
                <c:pt idx="19">
                  <c:v>12.407917941335244</c:v>
                </c:pt>
                <c:pt idx="20">
                  <c:v>11.07654966392831</c:v>
                </c:pt>
                <c:pt idx="21">
                  <c:v>0</c:v>
                </c:pt>
                <c:pt idx="22">
                  <c:v>11.498565523948455</c:v>
                </c:pt>
                <c:pt idx="23">
                  <c:v>0</c:v>
                </c:pt>
                <c:pt idx="24">
                  <c:v>13.203072625698351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F-4776-80C0-847F7E9A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4544"/>
        <c:axId val="166694936"/>
      </c:barChart>
      <c:catAx>
        <c:axId val="166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493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</a:t>
            </a:r>
            <a:r>
              <a:rPr lang="nb-NO" sz="2800" baseline="0"/>
              <a:t> K-FAKTOR i mg/ml</a:t>
            </a:r>
            <a:endParaRPr lang="nb-NO" sz="2800"/>
          </a:p>
        </c:rich>
      </c:tx>
      <c:layout>
        <c:manualLayout>
          <c:xMode val="edge"/>
          <c:yMode val="edge"/>
          <c:x val="0.15493969598211099"/>
          <c:y val="3.5825464220459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9907210175932"/>
          <c:y val="0.15757882837065276"/>
          <c:w val="0.88044986462142494"/>
          <c:h val="0.72864758219472026"/>
        </c:manualLayout>
      </c:layout>
      <c:lineChart>
        <c:grouping val="standard"/>
        <c:varyColors val="0"/>
        <c:ser>
          <c:idx val="0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val>
            <c:numRef>
              <c:f>Uke!$T$63:$T$114</c:f>
              <c:numCache>
                <c:formatCode>0.0</c:formatCode>
                <c:ptCount val="52"/>
                <c:pt idx="0">
                  <c:v>0</c:v>
                </c:pt>
                <c:pt idx="1">
                  <c:v>19.340326104648284</c:v>
                </c:pt>
                <c:pt idx="2">
                  <c:v>19.774422540803151</c:v>
                </c:pt>
                <c:pt idx="3">
                  <c:v>19.222451763084688</c:v>
                </c:pt>
                <c:pt idx="4">
                  <c:v>20.593705269294215</c:v>
                </c:pt>
                <c:pt idx="5">
                  <c:v>20.046611725929569</c:v>
                </c:pt>
                <c:pt idx="6">
                  <c:v>22.266648944982379</c:v>
                </c:pt>
                <c:pt idx="7">
                  <c:v>19.853662931690081</c:v>
                </c:pt>
                <c:pt idx="8">
                  <c:v>20.558424374668515</c:v>
                </c:pt>
                <c:pt idx="9">
                  <c:v>20.427567001976879</c:v>
                </c:pt>
                <c:pt idx="10">
                  <c:v>19.836500225125317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B1-414B-9510-1C0E75F18B8B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7931246905844646E-2"/>
                  <c:y val="-5.4315883875864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B1-414B-9510-1C0E75F18B8B}"/>
                </c:ext>
              </c:extLst>
            </c:dLbl>
            <c:dLbl>
              <c:idx val="2"/>
              <c:layout>
                <c:manualLayout>
                  <c:x val="-1.5597903248785329E-2"/>
                  <c:y val="0.1108735654260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B1-414B-9510-1C0E75F18B8B}"/>
                </c:ext>
              </c:extLst>
            </c:dLbl>
            <c:dLbl>
              <c:idx val="3"/>
              <c:layout>
                <c:manualLayout>
                  <c:x val="-3.8535996261704931E-2"/>
                  <c:y val="-5.6482759745335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89-4AC3-BF6F-E9D258414E9C}"/>
                </c:ext>
              </c:extLst>
            </c:dLbl>
            <c:dLbl>
              <c:idx val="4"/>
              <c:layout>
                <c:manualLayout>
                  <c:x val="-3.0724371596429111E-2"/>
                  <c:y val="-5.4315883875864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B1-414B-9510-1C0E75F18B8B}"/>
                </c:ext>
              </c:extLst>
            </c:dLbl>
            <c:dLbl>
              <c:idx val="5"/>
              <c:layout>
                <c:manualLayout>
                  <c:x val="-2.2938093012919634E-2"/>
                  <c:y val="-0.12133333574923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B1-414B-9510-1C0E75F18B8B}"/>
                </c:ext>
              </c:extLst>
            </c:dLbl>
            <c:dLbl>
              <c:idx val="6"/>
              <c:layout>
                <c:manualLayout>
                  <c:x val="-2.513812221526018E-2"/>
                  <c:y val="9.6097333011144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B1-414B-9510-1C0E75F18B8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B1-414B-9510-1C0E75F18B8B}"/>
                </c:ext>
              </c:extLst>
            </c:dLbl>
            <c:dLbl>
              <c:idx val="8"/>
              <c:layout>
                <c:manualLayout>
                  <c:x val="-1.5827706579978632E-2"/>
                  <c:y val="6.2672173702920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B1-414B-9510-1C0E75F18B8B}"/>
                </c:ext>
              </c:extLst>
            </c:dLbl>
            <c:dLbl>
              <c:idx val="9"/>
              <c:layout>
                <c:manualLayout>
                  <c:x val="-2.9360759056537122E-2"/>
                  <c:y val="-5.4390805680693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B1-414B-9510-1C0E75F18B8B}"/>
                </c:ext>
              </c:extLst>
            </c:dLbl>
            <c:dLbl>
              <c:idx val="13"/>
              <c:layout>
                <c:manualLayout>
                  <c:x val="-2.700020534231649E-2"/>
                  <c:y val="-5.2226811419100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B1-414B-9510-1C0E75F18B8B}"/>
                </c:ext>
              </c:extLst>
            </c:dLbl>
            <c:dLbl>
              <c:idx val="15"/>
              <c:layout>
                <c:manualLayout>
                  <c:x val="-2.7931246905844646E-2"/>
                  <c:y val="-5.013773896233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B1-414B-9510-1C0E75F18B8B}"/>
                </c:ext>
              </c:extLst>
            </c:dLbl>
            <c:dLbl>
              <c:idx val="16"/>
              <c:layout>
                <c:manualLayout>
                  <c:x val="-2.513812221526018E-2"/>
                  <c:y val="4.5959594048808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B1-414B-9510-1C0E75F18B8B}"/>
                </c:ext>
              </c:extLst>
            </c:dLbl>
            <c:dLbl>
              <c:idx val="17"/>
              <c:layout>
                <c:manualLayout>
                  <c:x val="-3.4448537850541729E-2"/>
                  <c:y val="-3.9692376678516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B1-414B-9510-1C0E75F18B8B}"/>
                </c:ext>
              </c:extLst>
            </c:dLbl>
            <c:dLbl>
              <c:idx val="18"/>
              <c:layout>
                <c:manualLayout>
                  <c:x val="-1.9267998130852466E-2"/>
                  <c:y val="5.8574713809977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B1-414B-9510-1C0E75F18B8B}"/>
                </c:ext>
              </c:extLst>
            </c:dLbl>
            <c:dLbl>
              <c:idx val="19"/>
              <c:layout>
                <c:manualLayout>
                  <c:x val="-4.2827911922295195E-2"/>
                  <c:y val="-5.6404956332628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B1-414B-9510-1C0E75F18B8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B1-414B-9510-1C0E75F18B8B}"/>
                </c:ext>
              </c:extLst>
            </c:dLbl>
            <c:dLbl>
              <c:idx val="21"/>
              <c:layout>
                <c:manualLayout>
                  <c:x val="-3.2586454723485418E-2"/>
                  <c:y val="-3.9692376678516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B1-414B-9510-1C0E75F18B8B}"/>
                </c:ext>
              </c:extLst>
            </c:dLbl>
            <c:dLbl>
              <c:idx val="22"/>
              <c:layout>
                <c:manualLayout>
                  <c:x val="-2.1103045571886032E-2"/>
                  <c:y val="4.393103535748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B1-414B-9510-1C0E75F18B8B}"/>
                </c:ext>
              </c:extLst>
            </c:dLbl>
            <c:dLbl>
              <c:idx val="23"/>
              <c:layout>
                <c:manualLayout>
                  <c:x val="-3.3517496287013643E-2"/>
                  <c:y val="-5.2226811419100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B1-414B-9510-1C0E75F18B8B}"/>
                </c:ext>
              </c:extLst>
            </c:dLbl>
            <c:dLbl>
              <c:idx val="24"/>
              <c:layout>
                <c:manualLayout>
                  <c:x val="-2.6608187894986805E-2"/>
                  <c:y val="-3.9747127228198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F4-4205-8A5A-3A077BAD6921}"/>
                </c:ext>
              </c:extLst>
            </c:dLbl>
            <c:dLbl>
              <c:idx val="25"/>
              <c:layout>
                <c:manualLayout>
                  <c:x val="-3.4865901379637861E-2"/>
                  <c:y val="3.9747127228198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F4-4205-8A5A-3A077BAD6921}"/>
                </c:ext>
              </c:extLst>
            </c:dLbl>
            <c:dLbl>
              <c:idx val="28"/>
              <c:layout>
                <c:manualLayout>
                  <c:x val="-3.6700948820671361E-2"/>
                  <c:y val="-3.9747127228198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E0-41FE-8D7F-8AADE864DDA5}"/>
                </c:ext>
              </c:extLst>
            </c:dLbl>
            <c:dLbl>
              <c:idx val="29"/>
              <c:layout>
                <c:manualLayout>
                  <c:x val="-2.0185521851369317E-2"/>
                  <c:y val="6.0666667874619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E0-41FE-8D7F-8AADE864DDA5}"/>
                </c:ext>
              </c:extLst>
            </c:dLbl>
            <c:dLbl>
              <c:idx val="30"/>
              <c:layout>
                <c:manualLayout>
                  <c:x val="-3.1195806497570793E-2"/>
                  <c:y val="-5.4390805680693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54-4D8B-9488-5F84CC0B5B63}"/>
                </c:ext>
              </c:extLst>
            </c:dLbl>
            <c:dLbl>
              <c:idx val="32"/>
              <c:layout>
                <c:manualLayout>
                  <c:x val="-3.3030853938604228E-2"/>
                  <c:y val="5.2298851616050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5-4EC6-9C9A-CC7F4F532771}"/>
                </c:ext>
              </c:extLst>
            </c:dLbl>
            <c:dLbl>
              <c:idx val="33"/>
              <c:layout>
                <c:manualLayout>
                  <c:x val="0"/>
                  <c:y val="-3.5563219098914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85-4EC6-9C9A-CC7F4F532771}"/>
                </c:ext>
              </c:extLst>
            </c:dLbl>
            <c:dLbl>
              <c:idx val="34"/>
              <c:layout>
                <c:manualLayout>
                  <c:x val="-2.6608187894986871E-2"/>
                  <c:y val="4.602298942212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85-4EC6-9C9A-CC7F4F532771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12-4F0A-BD0E-582BAA473B59}"/>
                </c:ext>
              </c:extLst>
            </c:dLbl>
            <c:dLbl>
              <c:idx val="36"/>
              <c:layout>
                <c:manualLayout>
                  <c:x val="-1.0092760925684624E-2"/>
                  <c:y val="-4.602298942212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ED-487B-9A59-40F4D1AF9654}"/>
                </c:ext>
              </c:extLst>
            </c:dLbl>
            <c:dLbl>
              <c:idx val="37"/>
              <c:layout>
                <c:manualLayout>
                  <c:x val="1.2845332087234977E-2"/>
                  <c:y val="-4.1839081292840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ED-487B-9A59-40F4D1AF9654}"/>
                </c:ext>
              </c:extLst>
            </c:dLbl>
            <c:dLbl>
              <c:idx val="38"/>
              <c:layout>
                <c:manualLayout>
                  <c:x val="9.1752372051678399E-4"/>
                  <c:y val="-3.1379310969630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EF-4FA6-B5E1-DC7CA15B7078}"/>
                </c:ext>
              </c:extLst>
            </c:dLbl>
            <c:dLbl>
              <c:idx val="39"/>
              <c:layout>
                <c:manualLayout>
                  <c:x val="1.835047441033568E-3"/>
                  <c:y val="-1.8827586581778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15-4FB9-A954-98CA157C3AA0}"/>
                </c:ext>
              </c:extLst>
            </c:dLbl>
            <c:dLbl>
              <c:idx val="40"/>
              <c:layout>
                <c:manualLayout>
                  <c:x val="-2.8443235336020441E-2"/>
                  <c:y val="4.39310353574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15-4FB9-A954-98CA157C3AA0}"/>
                </c:ext>
              </c:extLst>
            </c:dLbl>
            <c:dLbl>
              <c:idx val="41"/>
              <c:layout>
                <c:manualLayout>
                  <c:x val="4.5876186025839202E-3"/>
                  <c:y val="-8.3678162585681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15-4FB9-A954-98CA157C3AA0}"/>
                </c:ext>
              </c:extLst>
            </c:dLbl>
            <c:dLbl>
              <c:idx val="42"/>
              <c:layout>
                <c:manualLayout>
                  <c:x val="-2.1103045571886032E-2"/>
                  <c:y val="5.8574713809977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A1-4B30-BDD0-9F18276E1968}"/>
                </c:ext>
              </c:extLst>
            </c:dLbl>
            <c:dLbl>
              <c:idx val="43"/>
              <c:layout>
                <c:manualLayout>
                  <c:x val="-1.5597903248785329E-2"/>
                  <c:y val="-5.0206897551409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A1-4B30-BDD0-9F18276E1968}"/>
                </c:ext>
              </c:extLst>
            </c:dLbl>
            <c:dLbl>
              <c:idx val="44"/>
              <c:layout>
                <c:manualLayout>
                  <c:x val="-3.2113330218087439E-2"/>
                  <c:y val="5.6482759745335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A1-4B30-BDD0-9F18276E1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Uke!$T$10:$T$61</c:f>
              <c:numCache>
                <c:formatCode>0.0</c:formatCode>
                <c:ptCount val="52"/>
                <c:pt idx="0">
                  <c:v>0</c:v>
                </c:pt>
                <c:pt idx="1">
                  <c:v>20.618202727880249</c:v>
                </c:pt>
                <c:pt idx="2">
                  <c:v>19.867490469572736</c:v>
                </c:pt>
                <c:pt idx="3">
                  <c:v>20.99444459120657</c:v>
                </c:pt>
                <c:pt idx="4">
                  <c:v>21.425322433143705</c:v>
                </c:pt>
                <c:pt idx="5">
                  <c:v>21.383072265022424</c:v>
                </c:pt>
                <c:pt idx="6">
                  <c:v>20.707882418654755</c:v>
                </c:pt>
                <c:pt idx="7">
                  <c:v>20.946711489583969</c:v>
                </c:pt>
                <c:pt idx="8">
                  <c:v>20.189128905136975</c:v>
                </c:pt>
                <c:pt idx="9">
                  <c:v>21.446168127131472</c:v>
                </c:pt>
                <c:pt idx="10">
                  <c:v>21.023504097907011</c:v>
                </c:pt>
                <c:pt idx="11">
                  <c:v>20.571608811106287</c:v>
                </c:pt>
                <c:pt idx="12">
                  <c:v>0</c:v>
                </c:pt>
                <c:pt idx="13">
                  <c:v>21.186680945141127</c:v>
                </c:pt>
                <c:pt idx="14">
                  <c:v>19.308283882913816</c:v>
                </c:pt>
                <c:pt idx="15">
                  <c:v>20.758304184733049</c:v>
                </c:pt>
                <c:pt idx="16">
                  <c:v>20.514156090932524</c:v>
                </c:pt>
                <c:pt idx="17">
                  <c:v>21.936336200713161</c:v>
                </c:pt>
                <c:pt idx="18">
                  <c:v>20.156106158322878</c:v>
                </c:pt>
                <c:pt idx="19">
                  <c:v>22.625589249014901</c:v>
                </c:pt>
                <c:pt idx="20">
                  <c:v>22.831135738265353</c:v>
                </c:pt>
                <c:pt idx="21">
                  <c:v>23.048650741355004</c:v>
                </c:pt>
                <c:pt idx="22">
                  <c:v>20.108403284924904</c:v>
                </c:pt>
                <c:pt idx="23">
                  <c:v>23.564844807346606</c:v>
                </c:pt>
                <c:pt idx="24">
                  <c:v>24.159742512694063</c:v>
                </c:pt>
                <c:pt idx="25">
                  <c:v>23.287629556820111</c:v>
                </c:pt>
                <c:pt idx="26">
                  <c:v>24.196301388750737</c:v>
                </c:pt>
                <c:pt idx="27">
                  <c:v>18.488947738064685</c:v>
                </c:pt>
                <c:pt idx="28">
                  <c:v>22.631795550963055</c:v>
                </c:pt>
                <c:pt idx="29">
                  <c:v>22.580921434481287</c:v>
                </c:pt>
                <c:pt idx="30">
                  <c:v>22.794096248442859</c:v>
                </c:pt>
                <c:pt idx="31">
                  <c:v>22.774499434133592</c:v>
                </c:pt>
                <c:pt idx="32">
                  <c:v>22.114494994645433</c:v>
                </c:pt>
                <c:pt idx="33">
                  <c:v>22.145979515976101</c:v>
                </c:pt>
                <c:pt idx="34">
                  <c:v>21.992637462733679</c:v>
                </c:pt>
                <c:pt idx="35">
                  <c:v>21.932122506460257</c:v>
                </c:pt>
                <c:pt idx="36">
                  <c:v>21.8521792846064</c:v>
                </c:pt>
                <c:pt idx="37">
                  <c:v>21.407282288570642</c:v>
                </c:pt>
                <c:pt idx="38">
                  <c:v>20.931436914562017</c:v>
                </c:pt>
                <c:pt idx="39">
                  <c:v>20.602723987997976</c:v>
                </c:pt>
                <c:pt idx="40">
                  <c:v>20.241030885257235</c:v>
                </c:pt>
                <c:pt idx="41">
                  <c:v>20.322011147477312</c:v>
                </c:pt>
                <c:pt idx="42">
                  <c:v>20.160594589338352</c:v>
                </c:pt>
                <c:pt idx="43">
                  <c:v>20.203891453249703</c:v>
                </c:pt>
                <c:pt idx="44">
                  <c:v>19.755922754542794</c:v>
                </c:pt>
                <c:pt idx="45">
                  <c:v>20.102660829023804</c:v>
                </c:pt>
                <c:pt idx="46">
                  <c:v>19.680200359891924</c:v>
                </c:pt>
                <c:pt idx="47">
                  <c:v>19.823439086281951</c:v>
                </c:pt>
                <c:pt idx="48">
                  <c:v>19.765439688513212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0B1-414B-9510-1C0E75F18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År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1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1.8645526771133823E-2"/>
              <c:y val="0.3020408921951430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chemeClr val="bg1">
            <a:lumMod val="8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738836915143651"/>
          <c:y val="0.19744653121895528"/>
          <c:w val="6.1038854756582724E-2"/>
          <c:h val="9.90062430367678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16158896026224E-2"/>
          <c:y val="0.1197369200445275"/>
          <c:w val="0.89192118557500699"/>
          <c:h val="0.71653563732548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Klasse_Slakteri!$D$153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Klasse_Slakteri!$G$153:$G$177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Klasse_Slakteri!$N$153:$N$177</c:f>
              <c:numCache>
                <c:formatCode>0.0</c:formatCode>
                <c:ptCount val="25"/>
                <c:pt idx="0">
                  <c:v>18.157894736842099</c:v>
                </c:pt>
                <c:pt idx="1">
                  <c:v>17.854037267080749</c:v>
                </c:pt>
                <c:pt idx="2">
                  <c:v>17.185054537015549</c:v>
                </c:pt>
                <c:pt idx="3">
                  <c:v>17.078638814016116</c:v>
                </c:pt>
                <c:pt idx="4">
                  <c:v>14.95851099830794</c:v>
                </c:pt>
                <c:pt idx="5">
                  <c:v>15.982853138140475</c:v>
                </c:pt>
                <c:pt idx="6">
                  <c:v>14.991775096601213</c:v>
                </c:pt>
                <c:pt idx="7">
                  <c:v>14.451090929860676</c:v>
                </c:pt>
                <c:pt idx="8">
                  <c:v>18.833333333333329</c:v>
                </c:pt>
                <c:pt idx="9">
                  <c:v>13.959952793076328</c:v>
                </c:pt>
                <c:pt idx="10">
                  <c:v>16.700148367952536</c:v>
                </c:pt>
                <c:pt idx="11">
                  <c:v>17.03372426374774</c:v>
                </c:pt>
                <c:pt idx="12">
                  <c:v>18.969718309859157</c:v>
                </c:pt>
                <c:pt idx="13">
                  <c:v>13.8958079541383</c:v>
                </c:pt>
                <c:pt idx="14">
                  <c:v>16.441982071713163</c:v>
                </c:pt>
                <c:pt idx="15">
                  <c:v>15.993191755153061</c:v>
                </c:pt>
                <c:pt idx="16">
                  <c:v>14.201442715700148</c:v>
                </c:pt>
                <c:pt idx="17">
                  <c:v>0</c:v>
                </c:pt>
                <c:pt idx="18">
                  <c:v>11.840033222591348</c:v>
                </c:pt>
                <c:pt idx="19">
                  <c:v>15.163330657390061</c:v>
                </c:pt>
                <c:pt idx="20">
                  <c:v>14.156391925988224</c:v>
                </c:pt>
                <c:pt idx="21">
                  <c:v>0</c:v>
                </c:pt>
                <c:pt idx="22">
                  <c:v>14.13003286770749</c:v>
                </c:pt>
                <c:pt idx="23">
                  <c:v>0</c:v>
                </c:pt>
                <c:pt idx="24">
                  <c:v>15.406722689075529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8-471B-978F-0880A6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2296"/>
        <c:axId val="954862688"/>
      </c:barChart>
      <c:catAx>
        <c:axId val="954862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2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94204418802854E-2"/>
          <c:y val="0.12719107653237727"/>
          <c:w val="0.89522598848933055"/>
          <c:h val="0.65867835069003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Klasse_Slakteri!$N$181:$N$204</c:f>
              <c:numCache>
                <c:formatCode>0.0</c:formatCode>
                <c:ptCount val="24"/>
                <c:pt idx="0">
                  <c:v>19.049600000000002</c:v>
                </c:pt>
                <c:pt idx="1">
                  <c:v>19.328248130935499</c:v>
                </c:pt>
                <c:pt idx="2">
                  <c:v>18.879321469455775</c:v>
                </c:pt>
                <c:pt idx="3">
                  <c:v>18.573594325976465</c:v>
                </c:pt>
                <c:pt idx="4">
                  <c:v>17.233341599504069</c:v>
                </c:pt>
                <c:pt idx="5">
                  <c:v>17.913474526807455</c:v>
                </c:pt>
                <c:pt idx="6">
                  <c:v>17.82047425678055</c:v>
                </c:pt>
                <c:pt idx="7">
                  <c:v>17.297937800041929</c:v>
                </c:pt>
                <c:pt idx="8">
                  <c:v>22.6</c:v>
                </c:pt>
                <c:pt idx="9">
                  <c:v>17.17568717277485</c:v>
                </c:pt>
                <c:pt idx="10">
                  <c:v>19.271514063435003</c:v>
                </c:pt>
                <c:pt idx="11">
                  <c:v>19.007549611734206</c:v>
                </c:pt>
                <c:pt idx="12">
                  <c:v>19.644323790720605</c:v>
                </c:pt>
                <c:pt idx="13">
                  <c:v>17.198154362416123</c:v>
                </c:pt>
                <c:pt idx="14">
                  <c:v>18.430316742081448</c:v>
                </c:pt>
                <c:pt idx="15">
                  <c:v>18.128998505231674</c:v>
                </c:pt>
                <c:pt idx="16">
                  <c:v>17.98867438867434</c:v>
                </c:pt>
                <c:pt idx="17">
                  <c:v>0</c:v>
                </c:pt>
                <c:pt idx="18">
                  <c:v>14.401793721973098</c:v>
                </c:pt>
                <c:pt idx="19">
                  <c:v>17.429192321622597</c:v>
                </c:pt>
                <c:pt idx="20">
                  <c:v>0</c:v>
                </c:pt>
                <c:pt idx="21">
                  <c:v>17.163916553097803</c:v>
                </c:pt>
                <c:pt idx="22">
                  <c:v>0</c:v>
                </c:pt>
                <c:pt idx="23">
                  <c:v>18.061643835616419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2-461B-85B1-363238CE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7000"/>
        <c:axId val="954867392"/>
      </c:barChart>
      <c:catAx>
        <c:axId val="954867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7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07149051245479E-2"/>
          <c:y val="0.12055821830534831"/>
          <c:w val="0.90193015283287725"/>
          <c:h val="0.658242960502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Klasse_Slakteri!$G$208:$G$232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Klasse_Slakteri!$N$208:$N$232</c:f>
              <c:numCache>
                <c:formatCode>0.0</c:formatCode>
                <c:ptCount val="25"/>
                <c:pt idx="0">
                  <c:v>20.973873873873877</c:v>
                </c:pt>
                <c:pt idx="1">
                  <c:v>20.275769612711112</c:v>
                </c:pt>
                <c:pt idx="2">
                  <c:v>20.252786972770934</c:v>
                </c:pt>
                <c:pt idx="3">
                  <c:v>20.327829455321623</c:v>
                </c:pt>
                <c:pt idx="4">
                  <c:v>19.568501878778001</c:v>
                </c:pt>
                <c:pt idx="5">
                  <c:v>19.932144786601871</c:v>
                </c:pt>
                <c:pt idx="6">
                  <c:v>19.790451463535568</c:v>
                </c:pt>
                <c:pt idx="7">
                  <c:v>19.847194145563872</c:v>
                </c:pt>
                <c:pt idx="8">
                  <c:v>37</c:v>
                </c:pt>
                <c:pt idx="9">
                  <c:v>19.248851383028551</c:v>
                </c:pt>
                <c:pt idx="10">
                  <c:v>21.037675979283797</c:v>
                </c:pt>
                <c:pt idx="11">
                  <c:v>20.415100640015005</c:v>
                </c:pt>
                <c:pt idx="12">
                  <c:v>20.708807182556605</c:v>
                </c:pt>
                <c:pt idx="13">
                  <c:v>19.949668717463279</c:v>
                </c:pt>
                <c:pt idx="14">
                  <c:v>20.498309481216477</c:v>
                </c:pt>
                <c:pt idx="15">
                  <c:v>19.982912197782174</c:v>
                </c:pt>
                <c:pt idx="16">
                  <c:v>20.628600851297524</c:v>
                </c:pt>
                <c:pt idx="17">
                  <c:v>0</c:v>
                </c:pt>
                <c:pt idx="18">
                  <c:v>16.818000000000001</c:v>
                </c:pt>
                <c:pt idx="19">
                  <c:v>20.005966226190953</c:v>
                </c:pt>
                <c:pt idx="20">
                  <c:v>20.046592356687871</c:v>
                </c:pt>
                <c:pt idx="21">
                  <c:v>0</c:v>
                </c:pt>
                <c:pt idx="22">
                  <c:v>19.942348462227525</c:v>
                </c:pt>
                <c:pt idx="23">
                  <c:v>0</c:v>
                </c:pt>
                <c:pt idx="24">
                  <c:v>20.295775116433528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88-9AE4-13CAC7E9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1704"/>
        <c:axId val="954872096"/>
      </c:barChart>
      <c:catAx>
        <c:axId val="954871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2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1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Klasse_Slakteri!$D$236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Klasse_Slakteri!$G$236:$G$260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Klasse_Slakteri!$N$236:$N$260</c:f>
              <c:numCache>
                <c:formatCode>0.0</c:formatCode>
                <c:ptCount val="25"/>
                <c:pt idx="0">
                  <c:v>22.975182481751816</c:v>
                </c:pt>
                <c:pt idx="1">
                  <c:v>22.049827903626248</c:v>
                </c:pt>
                <c:pt idx="2">
                  <c:v>22.305100244221038</c:v>
                </c:pt>
                <c:pt idx="3">
                  <c:v>22.78669442379158</c:v>
                </c:pt>
                <c:pt idx="4">
                  <c:v>22.077788018433203</c:v>
                </c:pt>
                <c:pt idx="5">
                  <c:v>22.458867724064728</c:v>
                </c:pt>
                <c:pt idx="6">
                  <c:v>22.109652292087588</c:v>
                </c:pt>
                <c:pt idx="7">
                  <c:v>22.611247040252245</c:v>
                </c:pt>
                <c:pt idx="8">
                  <c:v>37.766666666666673</c:v>
                </c:pt>
                <c:pt idx="9">
                  <c:v>22.007383419689063</c:v>
                </c:pt>
                <c:pt idx="10">
                  <c:v>23.024900335711177</c:v>
                </c:pt>
                <c:pt idx="11">
                  <c:v>22.677501522224443</c:v>
                </c:pt>
                <c:pt idx="12">
                  <c:v>22.60159947984398</c:v>
                </c:pt>
                <c:pt idx="13">
                  <c:v>23.086209108402844</c:v>
                </c:pt>
                <c:pt idx="14">
                  <c:v>22.671863081617023</c:v>
                </c:pt>
                <c:pt idx="15">
                  <c:v>22.936843434343473</c:v>
                </c:pt>
                <c:pt idx="16">
                  <c:v>22.91609016161043</c:v>
                </c:pt>
                <c:pt idx="17">
                  <c:v>0</c:v>
                </c:pt>
                <c:pt idx="18">
                  <c:v>19.079999999999998</c:v>
                </c:pt>
                <c:pt idx="19">
                  <c:v>22.552092352092224</c:v>
                </c:pt>
                <c:pt idx="20">
                  <c:v>23.005831903945101</c:v>
                </c:pt>
                <c:pt idx="21">
                  <c:v>0</c:v>
                </c:pt>
                <c:pt idx="22">
                  <c:v>22.287934458788577</c:v>
                </c:pt>
                <c:pt idx="23">
                  <c:v>0</c:v>
                </c:pt>
                <c:pt idx="24">
                  <c:v>22.698858195211095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2-44DC-9573-FA7DEF1C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1208"/>
        <c:axId val="375321600"/>
      </c:barChart>
      <c:catAx>
        <c:axId val="375321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1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Klasse_Slakteri!$D$264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Klasse_Slakteri!$G$264:$G$288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Klasse_Slakteri!$N$264:$N$288</c:f>
              <c:numCache>
                <c:formatCode>0.0</c:formatCode>
                <c:ptCount val="25"/>
                <c:pt idx="0">
                  <c:v>25.67280701754385</c:v>
                </c:pt>
                <c:pt idx="1">
                  <c:v>24.891715399610121</c:v>
                </c:pt>
                <c:pt idx="2">
                  <c:v>25.106548409783503</c:v>
                </c:pt>
                <c:pt idx="3">
                  <c:v>26.406098120128405</c:v>
                </c:pt>
                <c:pt idx="4">
                  <c:v>25.243530961791805</c:v>
                </c:pt>
                <c:pt idx="5">
                  <c:v>25.882659836843125</c:v>
                </c:pt>
                <c:pt idx="6">
                  <c:v>25.348044224809374</c:v>
                </c:pt>
                <c:pt idx="7">
                  <c:v>26.023456951906681</c:v>
                </c:pt>
                <c:pt idx="8">
                  <c:v>0</c:v>
                </c:pt>
                <c:pt idx="9">
                  <c:v>24.336842105263127</c:v>
                </c:pt>
                <c:pt idx="10">
                  <c:v>25.890981697171288</c:v>
                </c:pt>
                <c:pt idx="11">
                  <c:v>25.57792766934568</c:v>
                </c:pt>
                <c:pt idx="12">
                  <c:v>25.596399074991702</c:v>
                </c:pt>
                <c:pt idx="13">
                  <c:v>27.697808219178096</c:v>
                </c:pt>
                <c:pt idx="14">
                  <c:v>25.095620945319723</c:v>
                </c:pt>
                <c:pt idx="15">
                  <c:v>26.075649059982105</c:v>
                </c:pt>
                <c:pt idx="16">
                  <c:v>26.19709595959602</c:v>
                </c:pt>
                <c:pt idx="17">
                  <c:v>0</c:v>
                </c:pt>
                <c:pt idx="18">
                  <c:v>0</c:v>
                </c:pt>
                <c:pt idx="19">
                  <c:v>25.755171685155862</c:v>
                </c:pt>
                <c:pt idx="20">
                  <c:v>26.691499999999994</c:v>
                </c:pt>
                <c:pt idx="21">
                  <c:v>0</c:v>
                </c:pt>
                <c:pt idx="22">
                  <c:v>24.960475839173768</c:v>
                </c:pt>
                <c:pt idx="23">
                  <c:v>0</c:v>
                </c:pt>
                <c:pt idx="24">
                  <c:v>25.893471074380098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A-42CA-BCD2-CF913032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3992"/>
        <c:axId val="493624384"/>
      </c:barChart>
      <c:catAx>
        <c:axId val="49362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43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78154452691222E-2"/>
          <c:y val="0.12743963540681605"/>
          <c:w val="0.90036636572790985"/>
          <c:h val="0.65418818037089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Klasse_Slakteri!$N$292:$N$316</c:f>
              <c:numCache>
                <c:formatCode>0.0</c:formatCode>
                <c:ptCount val="25"/>
                <c:pt idx="0">
                  <c:v>34.458333333333343</c:v>
                </c:pt>
                <c:pt idx="1">
                  <c:v>31.368509212730316</c:v>
                </c:pt>
                <c:pt idx="2">
                  <c:v>30.332803690415194</c:v>
                </c:pt>
                <c:pt idx="3">
                  <c:v>33.296991643454007</c:v>
                </c:pt>
                <c:pt idx="4">
                  <c:v>31.360418410041802</c:v>
                </c:pt>
                <c:pt idx="5">
                  <c:v>33.214587155963287</c:v>
                </c:pt>
                <c:pt idx="6">
                  <c:v>30.981724644781952</c:v>
                </c:pt>
                <c:pt idx="7">
                  <c:v>31.929123089300056</c:v>
                </c:pt>
                <c:pt idx="8">
                  <c:v>58.4</c:v>
                </c:pt>
                <c:pt idx="9">
                  <c:v>31.304310344827577</c:v>
                </c:pt>
                <c:pt idx="10">
                  <c:v>30.583213429256599</c:v>
                </c:pt>
                <c:pt idx="11">
                  <c:v>31.844418052256536</c:v>
                </c:pt>
                <c:pt idx="12">
                  <c:v>31.958177570093447</c:v>
                </c:pt>
                <c:pt idx="13">
                  <c:v>35.510256410256396</c:v>
                </c:pt>
                <c:pt idx="14">
                  <c:v>29.460846560846569</c:v>
                </c:pt>
                <c:pt idx="15">
                  <c:v>29.884070796460179</c:v>
                </c:pt>
                <c:pt idx="16">
                  <c:v>31.489525691699598</c:v>
                </c:pt>
                <c:pt idx="17">
                  <c:v>0</c:v>
                </c:pt>
                <c:pt idx="18">
                  <c:v>0</c:v>
                </c:pt>
                <c:pt idx="19">
                  <c:v>31.324130273871241</c:v>
                </c:pt>
                <c:pt idx="20">
                  <c:v>33.635820895522393</c:v>
                </c:pt>
                <c:pt idx="21">
                  <c:v>0</c:v>
                </c:pt>
                <c:pt idx="22">
                  <c:v>28.748316831683155</c:v>
                </c:pt>
                <c:pt idx="23">
                  <c:v>0</c:v>
                </c:pt>
                <c:pt idx="24">
                  <c:v>32.94683544303799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1-4D7E-B583-ADC947B8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9288"/>
        <c:axId val="493619680"/>
      </c:barChart>
      <c:catAx>
        <c:axId val="493619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9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352222165146418"/>
          <c:h val="0.64295925130570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Klasse_Slakteri!$G$320:$G$344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Klasse_Slakteri!$N$320:$N$344</c:f>
              <c:numCache>
                <c:formatCode>0.0</c:formatCode>
                <c:ptCount val="25"/>
                <c:pt idx="0">
                  <c:v>43.7</c:v>
                </c:pt>
                <c:pt idx="1">
                  <c:v>43.268421052631567</c:v>
                </c:pt>
                <c:pt idx="2">
                  <c:v>37.731707317073152</c:v>
                </c:pt>
                <c:pt idx="3">
                  <c:v>40.51838235294116</c:v>
                </c:pt>
                <c:pt idx="4">
                  <c:v>43.694623655913993</c:v>
                </c:pt>
                <c:pt idx="5">
                  <c:v>43.258282208588952</c:v>
                </c:pt>
                <c:pt idx="6">
                  <c:v>43.284615384615378</c:v>
                </c:pt>
                <c:pt idx="7">
                  <c:v>42.065909090909074</c:v>
                </c:pt>
                <c:pt idx="8">
                  <c:v>0</c:v>
                </c:pt>
                <c:pt idx="9">
                  <c:v>43.175000000000011</c:v>
                </c:pt>
                <c:pt idx="10">
                  <c:v>36.700000000000003</c:v>
                </c:pt>
                <c:pt idx="11">
                  <c:v>44.858823529411758</c:v>
                </c:pt>
                <c:pt idx="12">
                  <c:v>43.486206896551742</c:v>
                </c:pt>
                <c:pt idx="13">
                  <c:v>50.259090909090915</c:v>
                </c:pt>
                <c:pt idx="14">
                  <c:v>35.85</c:v>
                </c:pt>
                <c:pt idx="15">
                  <c:v>44.441666666666677</c:v>
                </c:pt>
                <c:pt idx="16">
                  <c:v>36.730000000000011</c:v>
                </c:pt>
                <c:pt idx="17">
                  <c:v>0</c:v>
                </c:pt>
                <c:pt idx="18">
                  <c:v>0</c:v>
                </c:pt>
                <c:pt idx="19">
                  <c:v>44.244444444444461</c:v>
                </c:pt>
                <c:pt idx="20">
                  <c:v>38.94166666666667</c:v>
                </c:pt>
                <c:pt idx="21">
                  <c:v>0</c:v>
                </c:pt>
                <c:pt idx="22">
                  <c:v>35.288372093023241</c:v>
                </c:pt>
                <c:pt idx="23">
                  <c:v>0</c:v>
                </c:pt>
                <c:pt idx="24">
                  <c:v>43.133333333333319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E-4E37-8C5C-F0544441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4584"/>
        <c:axId val="493614976"/>
      </c:barChart>
      <c:catAx>
        <c:axId val="493614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497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28009595086142E-2"/>
          <c:y val="0.11640294961418116"/>
          <c:w val="0.9036547286089246"/>
          <c:h val="0.686199528089291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Klasse_Slakteri!$D$348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Klasse_Slakteri!$G$348:$G$372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Klasse_Slakteri!$N$348:$N$372</c:f>
              <c:numCache>
                <c:formatCode>0.0</c:formatCode>
                <c:ptCount val="25"/>
                <c:pt idx="0">
                  <c:v>0</c:v>
                </c:pt>
                <c:pt idx="1">
                  <c:v>62.575000000000003</c:v>
                </c:pt>
                <c:pt idx="2">
                  <c:v>50.415000000000006</c:v>
                </c:pt>
                <c:pt idx="3">
                  <c:v>52.023684210526334</c:v>
                </c:pt>
                <c:pt idx="4">
                  <c:v>50.9</c:v>
                </c:pt>
                <c:pt idx="5">
                  <c:v>49</c:v>
                </c:pt>
                <c:pt idx="6">
                  <c:v>53.321052631578944</c:v>
                </c:pt>
                <c:pt idx="7">
                  <c:v>54.289473684210542</c:v>
                </c:pt>
                <c:pt idx="8">
                  <c:v>0</c:v>
                </c:pt>
                <c:pt idx="9">
                  <c:v>33.1</c:v>
                </c:pt>
                <c:pt idx="10">
                  <c:v>39.025806451612894</c:v>
                </c:pt>
                <c:pt idx="11">
                  <c:v>50.35</c:v>
                </c:pt>
                <c:pt idx="12">
                  <c:v>59.5</c:v>
                </c:pt>
                <c:pt idx="13">
                  <c:v>54.45</c:v>
                </c:pt>
                <c:pt idx="14">
                  <c:v>0</c:v>
                </c:pt>
                <c:pt idx="15">
                  <c:v>51.8</c:v>
                </c:pt>
                <c:pt idx="16">
                  <c:v>46.300000000000011</c:v>
                </c:pt>
                <c:pt idx="17">
                  <c:v>0</c:v>
                </c:pt>
                <c:pt idx="18">
                  <c:v>0</c:v>
                </c:pt>
                <c:pt idx="19">
                  <c:v>56.157142857142851</c:v>
                </c:pt>
                <c:pt idx="20">
                  <c:v>51.70000000000001</c:v>
                </c:pt>
                <c:pt idx="21">
                  <c:v>0</c:v>
                </c:pt>
                <c:pt idx="22">
                  <c:v>46.45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3-4CCF-8CF9-442A7D62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09880"/>
        <c:axId val="493610272"/>
      </c:barChart>
      <c:catAx>
        <c:axId val="493609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02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09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6669268913626E-2"/>
          <c:y val="0.13548059101888715"/>
          <c:w val="0.89134246829461505"/>
          <c:h val="0.6602239755527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Klasse_Slakteri!$N$376:$N$400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57.366666666666681</c:v>
                </c:pt>
                <c:pt idx="3">
                  <c:v>48.033333333333346</c:v>
                </c:pt>
                <c:pt idx="4">
                  <c:v>52.4</c:v>
                </c:pt>
                <c:pt idx="5">
                  <c:v>52.35</c:v>
                </c:pt>
                <c:pt idx="6">
                  <c:v>0</c:v>
                </c:pt>
                <c:pt idx="7">
                  <c:v>57.2</c:v>
                </c:pt>
                <c:pt idx="8">
                  <c:v>0</c:v>
                </c:pt>
                <c:pt idx="9">
                  <c:v>0</c:v>
                </c:pt>
                <c:pt idx="10">
                  <c:v>52.03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2-456B-A8A6-FF8536D03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2184"/>
        <c:axId val="375332576"/>
      </c:barChart>
      <c:catAx>
        <c:axId val="375332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257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2675448028129E-2"/>
          <c:y val="0.12487371115474369"/>
          <c:w val="0.88674714996488813"/>
          <c:h val="0.65392742489338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Klasse_Slakteri!$N$404:$N$428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55.9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25.533333333333328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4-41E5-AC3D-4E93C2AB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7480"/>
        <c:axId val="375327872"/>
      </c:barChart>
      <c:catAx>
        <c:axId val="375327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baseline="0"/>
              <a:t>M</a:t>
            </a:r>
            <a:r>
              <a:rPr lang="nb-NO"/>
              <a:t>iddel slaktevekt per KATEGORI</a:t>
            </a:r>
          </a:p>
        </c:rich>
      </c:tx>
      <c:layout>
        <c:manualLayout>
          <c:xMode val="edge"/>
          <c:yMode val="edge"/>
          <c:x val="9.5110757069763158E-2"/>
          <c:y val="5.59649951163512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24160849308455E-2"/>
          <c:y val="0.17930971949518537"/>
          <c:w val="0.89176577794641498"/>
          <c:h val="0.703186323347340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8-4223-9FBF-25E2003CE7A1}"/>
            </c:ext>
          </c:extLst>
        </c:ser>
        <c:ser>
          <c:idx val="5"/>
          <c:order val="1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8-4223-9FBF-25E2003CE7A1}"/>
            </c:ext>
          </c:extLst>
        </c:ser>
        <c:ser>
          <c:idx val="10"/>
          <c:order val="2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48-4223-9FBF-25E2003CE7A1}"/>
            </c:ext>
          </c:extLst>
        </c:ser>
        <c:ser>
          <c:idx val="2"/>
          <c:order val="3"/>
          <c:tx>
            <c:strRef>
              <c:f>K!$AB$16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K!$AP$16:$AP$20</c:f>
              <c:numCache>
                <c:formatCode>0.0</c:formatCode>
                <c:ptCount val="5"/>
                <c:pt idx="0">
                  <c:v>26.197353140324704</c:v>
                </c:pt>
                <c:pt idx="1">
                  <c:v>31.164865971225804</c:v>
                </c:pt>
                <c:pt idx="2">
                  <c:v>15.192986261749828</c:v>
                </c:pt>
                <c:pt idx="3">
                  <c:v>18.419708074334537</c:v>
                </c:pt>
                <c:pt idx="4">
                  <c:v>42.104322705314225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48-4223-9FBF-25E2003CE7A1}"/>
            </c:ext>
          </c:extLst>
        </c:ser>
        <c:ser>
          <c:idx val="3"/>
          <c:order val="4"/>
          <c:tx>
            <c:strRef>
              <c:f>K!$AB$10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K!$AP$10:$AP$14</c:f>
              <c:numCache>
                <c:formatCode>0.0</c:formatCode>
                <c:ptCount val="5"/>
                <c:pt idx="0">
                  <c:v>25.910581481825876</c:v>
                </c:pt>
                <c:pt idx="1">
                  <c:v>31.206605837198456</c:v>
                </c:pt>
                <c:pt idx="2">
                  <c:v>15.270204939569082</c:v>
                </c:pt>
                <c:pt idx="3">
                  <c:v>18.461583364128153</c:v>
                </c:pt>
                <c:pt idx="4">
                  <c:v>42.151380982500491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48-4223-9FBF-25E2003CE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22376"/>
        <c:axId val="499624728"/>
      </c:barChart>
      <c:catAx>
        <c:axId val="499622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2472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3956286377311"/>
          <c:y val="0.25992401362112932"/>
          <c:w val="4.7315175097276257E-2"/>
          <c:h val="0.247396621718581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54371491400475E-2"/>
          <c:y val="0.11487515562797077"/>
          <c:w val="0.88248298123168234"/>
          <c:h val="0.7213972989784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Klasse_Slakteri!$D$125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Klasse_Slakteri!$G$125:$G$149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Klasse_Slakteri!$V$125:$V$149</c:f>
              <c:numCache>
                <c:formatCode>0.00</c:formatCode>
                <c:ptCount val="25"/>
                <c:pt idx="0">
                  <c:v>3.4705882352941178</c:v>
                </c:pt>
                <c:pt idx="1">
                  <c:v>4.0137254901960793</c:v>
                </c:pt>
                <c:pt idx="2">
                  <c:v>4.2457182803215652</c:v>
                </c:pt>
                <c:pt idx="3">
                  <c:v>3.6753138075313809</c:v>
                </c:pt>
                <c:pt idx="4">
                  <c:v>4.2443197755960735</c:v>
                </c:pt>
                <c:pt idx="5">
                  <c:v>3.9472450175849945</c:v>
                </c:pt>
                <c:pt idx="6">
                  <c:v>4.4627914951989025</c:v>
                </c:pt>
                <c:pt idx="7">
                  <c:v>4.5519198261289562</c:v>
                </c:pt>
                <c:pt idx="8">
                  <c:v>0</c:v>
                </c:pt>
                <c:pt idx="9">
                  <c:v>4.7436043206367264</c:v>
                </c:pt>
                <c:pt idx="10">
                  <c:v>4.1021897810218988</c:v>
                </c:pt>
                <c:pt idx="11">
                  <c:v>4.2687898089171972</c:v>
                </c:pt>
                <c:pt idx="12">
                  <c:v>3.942028985507247</c:v>
                </c:pt>
                <c:pt idx="13">
                  <c:v>4.2215099715099722</c:v>
                </c:pt>
                <c:pt idx="14">
                  <c:v>4.5679077084425801</c:v>
                </c:pt>
                <c:pt idx="15">
                  <c:v>4.1403846153846144</c:v>
                </c:pt>
                <c:pt idx="16">
                  <c:v>4.4695402298850562</c:v>
                </c:pt>
                <c:pt idx="17">
                  <c:v>0</c:v>
                </c:pt>
                <c:pt idx="18">
                  <c:v>4.8432835820895512</c:v>
                </c:pt>
                <c:pt idx="19">
                  <c:v>4.7651610581248871</c:v>
                </c:pt>
                <c:pt idx="20">
                  <c:v>4.961911874533234</c:v>
                </c:pt>
                <c:pt idx="21">
                  <c:v>0</c:v>
                </c:pt>
                <c:pt idx="22">
                  <c:v>4.7444687575978604</c:v>
                </c:pt>
                <c:pt idx="23">
                  <c:v>0</c:v>
                </c:pt>
                <c:pt idx="24">
                  <c:v>5.1229050279329602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5-43A4-9645-F8D12D829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5720"/>
        <c:axId val="166696112"/>
      </c:barChart>
      <c:catAx>
        <c:axId val="166695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61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19256701334830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57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9083766489973"/>
          <c:y val="0.12587641452605308"/>
          <c:w val="0.87774653168353955"/>
          <c:h val="0.70418280194483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Klasse_Slakteri!$D$153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Klasse_Slakteri!$G$153:$G$177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Klasse_Slakteri!$V$153:$V$177</c:f>
              <c:numCache>
                <c:formatCode>0.00</c:formatCode>
                <c:ptCount val="25"/>
                <c:pt idx="0">
                  <c:v>4.8947368421052637</c:v>
                </c:pt>
                <c:pt idx="1">
                  <c:v>4.8118899733806577</c:v>
                </c:pt>
                <c:pt idx="2">
                  <c:v>5.0717103736365745</c:v>
                </c:pt>
                <c:pt idx="3">
                  <c:v>4.3052560646900258</c:v>
                </c:pt>
                <c:pt idx="4">
                  <c:v>4.8926113931190063</c:v>
                </c:pt>
                <c:pt idx="5">
                  <c:v>4.9415978819498516</c:v>
                </c:pt>
                <c:pt idx="6">
                  <c:v>4.9297374024130596</c:v>
                </c:pt>
                <c:pt idx="7">
                  <c:v>5.1597555403244222</c:v>
                </c:pt>
                <c:pt idx="8">
                  <c:v>5.5</c:v>
                </c:pt>
                <c:pt idx="9">
                  <c:v>5.3556254917387882</c:v>
                </c:pt>
                <c:pt idx="10">
                  <c:v>4.6364985163204757</c:v>
                </c:pt>
                <c:pt idx="11">
                  <c:v>5.0813135261923366</c:v>
                </c:pt>
                <c:pt idx="12">
                  <c:v>4.394366197183099</c:v>
                </c:pt>
                <c:pt idx="13">
                  <c:v>4.8165532067359376</c:v>
                </c:pt>
                <c:pt idx="14">
                  <c:v>5.1125498007968124</c:v>
                </c:pt>
                <c:pt idx="15">
                  <c:v>4.8313554028732035</c:v>
                </c:pt>
                <c:pt idx="16">
                  <c:v>5.1968882602545969</c:v>
                </c:pt>
                <c:pt idx="17">
                  <c:v>0</c:v>
                </c:pt>
                <c:pt idx="18">
                  <c:v>5.6129568106312302</c:v>
                </c:pt>
                <c:pt idx="19">
                  <c:v>5.2719650343412718</c:v>
                </c:pt>
                <c:pt idx="20">
                  <c:v>5.509671993271656</c:v>
                </c:pt>
                <c:pt idx="21">
                  <c:v>0</c:v>
                </c:pt>
                <c:pt idx="22">
                  <c:v>5.3463434675431394</c:v>
                </c:pt>
                <c:pt idx="23">
                  <c:v>0</c:v>
                </c:pt>
                <c:pt idx="24">
                  <c:v>5.6932773109243699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E-4414-9122-49BB642A1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3472"/>
        <c:axId val="954863864"/>
      </c:barChart>
      <c:catAx>
        <c:axId val="95486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38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841531008017E-2"/>
          <c:y val="0.12443308613963476"/>
          <c:w val="0.88103656126239616"/>
          <c:h val="0.67487696850393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Klasse_Slakteri!$G$181:$G$204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Klasse_Slakteri!$V$181:$V$204</c:f>
              <c:numCache>
                <c:formatCode>0.00</c:formatCode>
                <c:ptCount val="24"/>
                <c:pt idx="0">
                  <c:v>5</c:v>
                </c:pt>
                <c:pt idx="1">
                  <c:v>5.3380480905233396</c:v>
                </c:pt>
                <c:pt idx="2">
                  <c:v>5.6208242272869198</c:v>
                </c:pt>
                <c:pt idx="3">
                  <c:v>4.8535765946526066</c:v>
                </c:pt>
                <c:pt idx="4">
                  <c:v>5.5116553006819595</c:v>
                </c:pt>
                <c:pt idx="5">
                  <c:v>5.7847911281580942</c:v>
                </c:pt>
                <c:pt idx="6">
                  <c:v>5.2584849852108064</c:v>
                </c:pt>
                <c:pt idx="7">
                  <c:v>5.6613233145481114</c:v>
                </c:pt>
                <c:pt idx="8">
                  <c:v>5.5</c:v>
                </c:pt>
                <c:pt idx="9">
                  <c:v>5.6760471204188478</c:v>
                </c:pt>
                <c:pt idx="10">
                  <c:v>4.9606523040095754</c:v>
                </c:pt>
                <c:pt idx="11">
                  <c:v>5.5730514811619196</c:v>
                </c:pt>
                <c:pt idx="12">
                  <c:v>5.0075682790391589</c:v>
                </c:pt>
                <c:pt idx="13">
                  <c:v>5.248322147651006</c:v>
                </c:pt>
                <c:pt idx="14">
                  <c:v>5.554015837104072</c:v>
                </c:pt>
                <c:pt idx="15">
                  <c:v>5.3294469357249614</c:v>
                </c:pt>
                <c:pt idx="16">
                  <c:v>5.5913770913770895</c:v>
                </c:pt>
                <c:pt idx="17">
                  <c:v>0</c:v>
                </c:pt>
                <c:pt idx="18">
                  <c:v>6.6457399103139005</c:v>
                </c:pt>
                <c:pt idx="19">
                  <c:v>5.9232162260050707</c:v>
                </c:pt>
                <c:pt idx="20">
                  <c:v>0</c:v>
                </c:pt>
                <c:pt idx="21">
                  <c:v>5.7107663277073053</c:v>
                </c:pt>
                <c:pt idx="22">
                  <c:v>0</c:v>
                </c:pt>
                <c:pt idx="23">
                  <c:v>5.9631190727081149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6-4BE0-8C74-31531D4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8176"/>
        <c:axId val="954868568"/>
      </c:barChart>
      <c:catAx>
        <c:axId val="95486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85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38392583768E-2"/>
              <c:y val="0.321953432494577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6311627808866"/>
          <c:y val="0.1327070540308623"/>
          <c:w val="0.87274128893000302"/>
          <c:h val="0.66660316653966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Klasse_Slakteri!$G$208:$G$232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Klasse_Slakteri!$V$208:$V$232</c:f>
              <c:numCache>
                <c:formatCode>0.00</c:formatCode>
                <c:ptCount val="25"/>
                <c:pt idx="0">
                  <c:v>5.7162162162162176</c:v>
                </c:pt>
                <c:pt idx="1">
                  <c:v>5.7927236616412401</c:v>
                </c:pt>
                <c:pt idx="2">
                  <c:v>5.878029898558462</c:v>
                </c:pt>
                <c:pt idx="3">
                  <c:v>5.3488892987957524</c:v>
                </c:pt>
                <c:pt idx="4">
                  <c:v>5.9176605129880731</c:v>
                </c:pt>
                <c:pt idx="5">
                  <c:v>6.3691097905036314</c:v>
                </c:pt>
                <c:pt idx="6">
                  <c:v>5.4946254340995555</c:v>
                </c:pt>
                <c:pt idx="7">
                  <c:v>6.0722385247980304</c:v>
                </c:pt>
                <c:pt idx="8">
                  <c:v>5</c:v>
                </c:pt>
                <c:pt idx="9">
                  <c:v>5.8755274261603354</c:v>
                </c:pt>
                <c:pt idx="10">
                  <c:v>5.1155445327886797</c:v>
                </c:pt>
                <c:pt idx="11">
                  <c:v>5.8010388646693247</c:v>
                </c:pt>
                <c:pt idx="12">
                  <c:v>5.5288584865327071</c:v>
                </c:pt>
                <c:pt idx="13">
                  <c:v>5.4841457643161391</c:v>
                </c:pt>
                <c:pt idx="14">
                  <c:v>5.8494633273703043</c:v>
                </c:pt>
                <c:pt idx="15">
                  <c:v>5.6304308307580415</c:v>
                </c:pt>
                <c:pt idx="16">
                  <c:v>5.9312096663462848</c:v>
                </c:pt>
                <c:pt idx="17">
                  <c:v>0</c:v>
                </c:pt>
                <c:pt idx="18">
                  <c:v>7.7</c:v>
                </c:pt>
                <c:pt idx="19">
                  <c:v>5.8161163720159852</c:v>
                </c:pt>
                <c:pt idx="20">
                  <c:v>6.1487261146496808</c:v>
                </c:pt>
                <c:pt idx="21">
                  <c:v>0</c:v>
                </c:pt>
                <c:pt idx="22">
                  <c:v>5.8792923260674801</c:v>
                </c:pt>
                <c:pt idx="23">
                  <c:v>0</c:v>
                </c:pt>
                <c:pt idx="24">
                  <c:v>6.1131071190951447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4-4DD9-AA34-BA1AD497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2880"/>
        <c:axId val="954873272"/>
      </c:barChart>
      <c:catAx>
        <c:axId val="954872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32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522168764890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7815375308568"/>
          <c:y val="0.13732465549212813"/>
          <c:w val="0.88200806915864138"/>
          <c:h val="0.67217399782858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Klasse_Slakteri!$D$236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Klasse_Slakteri!$G$236:$G$260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Klasse_Slakteri!$V$236:$V$260</c:f>
              <c:numCache>
                <c:formatCode>0.00</c:formatCode>
                <c:ptCount val="25"/>
                <c:pt idx="0">
                  <c:v>6.4744525547445297</c:v>
                </c:pt>
                <c:pt idx="1">
                  <c:v>6.4340030417033551</c:v>
                </c:pt>
                <c:pt idx="2">
                  <c:v>6.3223717839495652</c:v>
                </c:pt>
                <c:pt idx="3">
                  <c:v>5.9790037174721178</c:v>
                </c:pt>
                <c:pt idx="4">
                  <c:v>6.3991753577492094</c:v>
                </c:pt>
                <c:pt idx="5">
                  <c:v>7.1037413675343402</c:v>
                </c:pt>
                <c:pt idx="6">
                  <c:v>5.9180615863966315</c:v>
                </c:pt>
                <c:pt idx="7">
                  <c:v>6.6312154696132604</c:v>
                </c:pt>
                <c:pt idx="8">
                  <c:v>7.6666666666666687</c:v>
                </c:pt>
                <c:pt idx="9">
                  <c:v>6.3733808290155416</c:v>
                </c:pt>
                <c:pt idx="10">
                  <c:v>5.4778640369282439</c:v>
                </c:pt>
                <c:pt idx="11">
                  <c:v>6.4376902780596721</c:v>
                </c:pt>
                <c:pt idx="12">
                  <c:v>6.2176853055916785</c:v>
                </c:pt>
                <c:pt idx="13">
                  <c:v>6.0484284797947412</c:v>
                </c:pt>
                <c:pt idx="14">
                  <c:v>6.3652745995423343</c:v>
                </c:pt>
                <c:pt idx="15">
                  <c:v>6.2712121212121197</c:v>
                </c:pt>
                <c:pt idx="16">
                  <c:v>6.5800963992061234</c:v>
                </c:pt>
                <c:pt idx="17">
                  <c:v>0</c:v>
                </c:pt>
                <c:pt idx="18">
                  <c:v>8.1999999999999993</c:v>
                </c:pt>
                <c:pt idx="19">
                  <c:v>6.2738664843928014</c:v>
                </c:pt>
                <c:pt idx="20">
                  <c:v>6.6838193253287592</c:v>
                </c:pt>
                <c:pt idx="21">
                  <c:v>0</c:v>
                </c:pt>
                <c:pt idx="22">
                  <c:v>6.3176100628930802</c:v>
                </c:pt>
                <c:pt idx="23">
                  <c:v>0</c:v>
                </c:pt>
                <c:pt idx="24">
                  <c:v>6.6574585635359105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C92-9077-1F200FCA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2384"/>
        <c:axId val="375322776"/>
      </c:barChart>
      <c:catAx>
        <c:axId val="37532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27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18803758852E-2"/>
              <c:y val="0.41593753408719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7792724689692E-2"/>
          <c:y val="0.13523224369681061"/>
          <c:w val="0.88202952468083118"/>
          <c:h val="0.7010401256661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Klasse_Slakteri!$D$264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Klasse_Slakteri!$G$264:$G$288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Klasse_Slakteri!$V$264:$V$288</c:f>
              <c:numCache>
                <c:formatCode>0.00</c:formatCode>
                <c:ptCount val="25"/>
                <c:pt idx="0">
                  <c:v>7.4298245614035059</c:v>
                </c:pt>
                <c:pt idx="1">
                  <c:v>7.4300194931773884</c:v>
                </c:pt>
                <c:pt idx="2">
                  <c:v>7.2059076346018607</c:v>
                </c:pt>
                <c:pt idx="3">
                  <c:v>7.1511233379183885</c:v>
                </c:pt>
                <c:pt idx="4">
                  <c:v>7.2355731225296447</c:v>
                </c:pt>
                <c:pt idx="5">
                  <c:v>8.1056725479036231</c:v>
                </c:pt>
                <c:pt idx="6">
                  <c:v>6.8885166261830975</c:v>
                </c:pt>
                <c:pt idx="7">
                  <c:v>7.5009828331804478</c:v>
                </c:pt>
                <c:pt idx="8">
                  <c:v>0</c:v>
                </c:pt>
                <c:pt idx="9">
                  <c:v>7.1444788441692495</c:v>
                </c:pt>
                <c:pt idx="10">
                  <c:v>6.2924015529672754</c:v>
                </c:pt>
                <c:pt idx="11">
                  <c:v>7.4296785304247983</c:v>
                </c:pt>
                <c:pt idx="12">
                  <c:v>7.2979848034357442</c:v>
                </c:pt>
                <c:pt idx="13">
                  <c:v>7.1972602739726002</c:v>
                </c:pt>
                <c:pt idx="14">
                  <c:v>7.2092215013901741</c:v>
                </c:pt>
                <c:pt idx="15">
                  <c:v>7.3303491495076116</c:v>
                </c:pt>
                <c:pt idx="16">
                  <c:v>7.3791035353535346</c:v>
                </c:pt>
                <c:pt idx="17">
                  <c:v>0</c:v>
                </c:pt>
                <c:pt idx="18">
                  <c:v>0</c:v>
                </c:pt>
                <c:pt idx="19">
                  <c:v>7.1536185948230324</c:v>
                </c:pt>
                <c:pt idx="20">
                  <c:v>7.7575000000000003</c:v>
                </c:pt>
                <c:pt idx="21">
                  <c:v>0</c:v>
                </c:pt>
                <c:pt idx="22">
                  <c:v>7.1558465510881604</c:v>
                </c:pt>
                <c:pt idx="23">
                  <c:v>0</c:v>
                </c:pt>
                <c:pt idx="24">
                  <c:v>7.5322314049586785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2-4890-8287-7BB46AD5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5168"/>
        <c:axId val="530185464"/>
      </c:barChart>
      <c:catAx>
        <c:axId val="493625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85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0082895888013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5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79130953927472E-2"/>
          <c:y val="0.14577901291750295"/>
          <c:w val="0.89342170057073056"/>
          <c:h val="0.64554186950697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Klasse_Slakteri!$V$292:$V$316</c:f>
              <c:numCache>
                <c:formatCode>0.00</c:formatCode>
                <c:ptCount val="25"/>
                <c:pt idx="0">
                  <c:v>8.5833333333333357</c:v>
                </c:pt>
                <c:pt idx="1">
                  <c:v>8.3685092127303182</c:v>
                </c:pt>
                <c:pt idx="2">
                  <c:v>8.149154279856484</c:v>
                </c:pt>
                <c:pt idx="3">
                  <c:v>8.6284122562674099</c:v>
                </c:pt>
                <c:pt idx="4">
                  <c:v>8.1841004184100399</c:v>
                </c:pt>
                <c:pt idx="5">
                  <c:v>9.4036697247706424</c:v>
                </c:pt>
                <c:pt idx="6">
                  <c:v>8.006859382655561</c:v>
                </c:pt>
                <c:pt idx="7">
                  <c:v>8.6379726468222042</c:v>
                </c:pt>
                <c:pt idx="8">
                  <c:v>8</c:v>
                </c:pt>
                <c:pt idx="9">
                  <c:v>8.4827586206896513</c:v>
                </c:pt>
                <c:pt idx="10">
                  <c:v>7.6324940047961629</c:v>
                </c:pt>
                <c:pt idx="11">
                  <c:v>8.5154394299287368</c:v>
                </c:pt>
                <c:pt idx="12">
                  <c:v>8.6495327102803721</c:v>
                </c:pt>
                <c:pt idx="13">
                  <c:v>8.8307692307692314</c:v>
                </c:pt>
                <c:pt idx="14">
                  <c:v>7.851851851851853</c:v>
                </c:pt>
                <c:pt idx="15">
                  <c:v>7.7300884955752194</c:v>
                </c:pt>
                <c:pt idx="16">
                  <c:v>8.0395256916996072</c:v>
                </c:pt>
                <c:pt idx="17">
                  <c:v>0</c:v>
                </c:pt>
                <c:pt idx="18">
                  <c:v>0</c:v>
                </c:pt>
                <c:pt idx="19">
                  <c:v>8.1539600296076973</c:v>
                </c:pt>
                <c:pt idx="20">
                  <c:v>10.746268656716422</c:v>
                </c:pt>
                <c:pt idx="21">
                  <c:v>0</c:v>
                </c:pt>
                <c:pt idx="22">
                  <c:v>8.0356435643564357</c:v>
                </c:pt>
                <c:pt idx="23">
                  <c:v>0</c:v>
                </c:pt>
                <c:pt idx="24">
                  <c:v>8.9430379746835484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6-4C1C-B340-D90BBC77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0464"/>
        <c:axId val="493620856"/>
      </c:barChart>
      <c:catAx>
        <c:axId val="493620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08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37254613761515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2"/>
          <c:y val="0.1244850734141966"/>
          <c:w val="0.87937194923168949"/>
          <c:h val="0.667749610566971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Klasse_Slakteri!$V$320:$V$344</c:f>
              <c:numCache>
                <c:formatCode>0.00</c:formatCode>
                <c:ptCount val="25"/>
                <c:pt idx="0">
                  <c:v>13</c:v>
                </c:pt>
                <c:pt idx="1">
                  <c:v>9.8684210526315805</c:v>
                </c:pt>
                <c:pt idx="2">
                  <c:v>10.008130081300813</c:v>
                </c:pt>
                <c:pt idx="3">
                  <c:v>10.26470588235294</c:v>
                </c:pt>
                <c:pt idx="4">
                  <c:v>10</c:v>
                </c:pt>
                <c:pt idx="5">
                  <c:v>11.226993865030675</c:v>
                </c:pt>
                <c:pt idx="6">
                  <c:v>10.197802197802201</c:v>
                </c:pt>
                <c:pt idx="7">
                  <c:v>10.75</c:v>
                </c:pt>
                <c:pt idx="8">
                  <c:v>0</c:v>
                </c:pt>
                <c:pt idx="9">
                  <c:v>10.625</c:v>
                </c:pt>
                <c:pt idx="10">
                  <c:v>8.6576576576576603</c:v>
                </c:pt>
                <c:pt idx="11">
                  <c:v>10.882352941176469</c:v>
                </c:pt>
                <c:pt idx="12">
                  <c:v>11.034482758620689</c:v>
                </c:pt>
                <c:pt idx="13">
                  <c:v>10.727272727272727</c:v>
                </c:pt>
                <c:pt idx="14">
                  <c:v>9.4166666666666643</c:v>
                </c:pt>
                <c:pt idx="15">
                  <c:v>11.083333333333336</c:v>
                </c:pt>
                <c:pt idx="16">
                  <c:v>8.2750000000000004</c:v>
                </c:pt>
                <c:pt idx="17">
                  <c:v>0</c:v>
                </c:pt>
                <c:pt idx="18">
                  <c:v>0</c:v>
                </c:pt>
                <c:pt idx="19">
                  <c:v>10.133333333333333</c:v>
                </c:pt>
                <c:pt idx="20">
                  <c:v>13.166666666666663</c:v>
                </c:pt>
                <c:pt idx="21">
                  <c:v>0</c:v>
                </c:pt>
                <c:pt idx="22">
                  <c:v>9.5116279069767415</c:v>
                </c:pt>
                <c:pt idx="23">
                  <c:v>0</c:v>
                </c:pt>
                <c:pt idx="24">
                  <c:v>10.833333333333336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38-427D-BAF9-4F9A2495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152"/>
        <c:axId val="493616544"/>
      </c:barChart>
      <c:catAx>
        <c:axId val="493616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65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4"/>
          <c:y val="0.1327070540308623"/>
          <c:w val="0.87781724106479009"/>
          <c:h val="0.6427134742031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Klasse_Slakteri!$D$348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Klasse_Slakteri!$G$348:$G$372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Klasse_Slakteri!$V$348:$V$372</c:f>
              <c:numCache>
                <c:formatCode>0.00</c:formatCode>
                <c:ptCount val="25"/>
                <c:pt idx="0">
                  <c:v>0</c:v>
                </c:pt>
                <c:pt idx="1">
                  <c:v>12.5</c:v>
                </c:pt>
                <c:pt idx="2">
                  <c:v>12.75</c:v>
                </c:pt>
                <c:pt idx="3">
                  <c:v>12.5</c:v>
                </c:pt>
                <c:pt idx="4">
                  <c:v>12.916666666666664</c:v>
                </c:pt>
                <c:pt idx="5">
                  <c:v>13.344827586206897</c:v>
                </c:pt>
                <c:pt idx="6">
                  <c:v>13.210526315789476</c:v>
                </c:pt>
                <c:pt idx="7">
                  <c:v>12.315789473684211</c:v>
                </c:pt>
                <c:pt idx="8">
                  <c:v>0</c:v>
                </c:pt>
                <c:pt idx="9">
                  <c:v>7</c:v>
                </c:pt>
                <c:pt idx="10">
                  <c:v>8.67741935483871</c:v>
                </c:pt>
                <c:pt idx="11">
                  <c:v>14.25</c:v>
                </c:pt>
                <c:pt idx="12">
                  <c:v>14</c:v>
                </c:pt>
                <c:pt idx="13">
                  <c:v>14</c:v>
                </c:pt>
                <c:pt idx="14">
                  <c:v>0</c:v>
                </c:pt>
                <c:pt idx="15">
                  <c:v>14.333333333333337</c:v>
                </c:pt>
                <c:pt idx="16">
                  <c:v>11</c:v>
                </c:pt>
                <c:pt idx="17">
                  <c:v>0</c:v>
                </c:pt>
                <c:pt idx="18">
                  <c:v>0</c:v>
                </c:pt>
                <c:pt idx="19">
                  <c:v>12.428571428571431</c:v>
                </c:pt>
                <c:pt idx="20">
                  <c:v>15</c:v>
                </c:pt>
                <c:pt idx="21">
                  <c:v>0</c:v>
                </c:pt>
                <c:pt idx="22">
                  <c:v>13.5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1-4A7C-857A-94175659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1056"/>
        <c:axId val="493611448"/>
      </c:barChart>
      <c:catAx>
        <c:axId val="49361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1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95509108648727E-2"/>
          <c:y val="0.14059668576930839"/>
          <c:w val="0.89094104490323311"/>
          <c:h val="0.65154834260788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Klasse_Slakteri!$V$376:$V$400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14.666666666666663</c:v>
                </c:pt>
                <c:pt idx="3">
                  <c:v>9.6666666666666643</c:v>
                </c:pt>
                <c:pt idx="4">
                  <c:v>11.5</c:v>
                </c:pt>
                <c:pt idx="5">
                  <c:v>12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0</c:v>
                </c:pt>
                <c:pt idx="10">
                  <c:v>9.6999999999999993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7-49C4-AFED-D5CBA547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3360"/>
        <c:axId val="375333752"/>
      </c:barChart>
      <c:catAx>
        <c:axId val="375333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37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39081416598073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Middel klasse per KATEGORI, hittil i år</a:t>
            </a:r>
          </a:p>
        </c:rich>
      </c:tx>
      <c:layout>
        <c:manualLayout>
          <c:xMode val="edge"/>
          <c:yMode val="edge"/>
          <c:x val="7.6198353726910903E-2"/>
          <c:y val="3.2922359064091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569368268030884E-2"/>
          <c:y val="0.12775865226149055"/>
          <c:w val="0.90357454178340779"/>
          <c:h val="0.71946545199291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7-48E0-B333-94A79F497CF1}"/>
            </c:ext>
          </c:extLst>
        </c:ser>
        <c:ser>
          <c:idx val="5"/>
          <c:order val="1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7-48E0-B333-94A79F497CF1}"/>
            </c:ext>
          </c:extLst>
        </c:ser>
        <c:ser>
          <c:idx val="10"/>
          <c:order val="2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77-48E0-B333-94A79F497CF1}"/>
            </c:ext>
          </c:extLst>
        </c:ser>
        <c:ser>
          <c:idx val="2"/>
          <c:order val="3"/>
          <c:tx>
            <c:strRef>
              <c:f>K!$AB$16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tx2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K!$AL$16:$AL$20</c:f>
              <c:numCache>
                <c:formatCode>0.00</c:formatCode>
                <c:ptCount val="5"/>
                <c:pt idx="0">
                  <c:v>7.2327595050987981</c:v>
                </c:pt>
                <c:pt idx="1">
                  <c:v>7.1540457004084326</c:v>
                </c:pt>
                <c:pt idx="2">
                  <c:v>8.8626174981923356</c:v>
                </c:pt>
                <c:pt idx="3">
                  <c:v>7.8486783206398387</c:v>
                </c:pt>
                <c:pt idx="4">
                  <c:v>7.988212560386474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77-48E0-B333-94A79F497CF1}"/>
            </c:ext>
          </c:extLst>
        </c:ser>
        <c:ser>
          <c:idx val="3"/>
          <c:order val="4"/>
          <c:tx>
            <c:strRef>
              <c:f>K!$AB$10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K!$AL$10:$AL$14</c:f>
              <c:numCache>
                <c:formatCode>0.00</c:formatCode>
                <c:ptCount val="5"/>
                <c:pt idx="0">
                  <c:v>7.2549735056242435</c:v>
                </c:pt>
                <c:pt idx="1">
                  <c:v>7.2297510785247008</c:v>
                </c:pt>
                <c:pt idx="2">
                  <c:v>9.4781923279033062</c:v>
                </c:pt>
                <c:pt idx="3">
                  <c:v>7.9472182968454446</c:v>
                </c:pt>
                <c:pt idx="4">
                  <c:v>8.1998734977862107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77-48E0-B333-94A79F497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4144"/>
        <c:axId val="499610224"/>
      </c:barChart>
      <c:catAx>
        <c:axId val="49961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1022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41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747796893245418"/>
          <c:y val="2.9093434709196574E-2"/>
          <c:w val="8.0526247568691256E-2"/>
          <c:h val="0.21623587357119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5828870403417E-2"/>
          <c:y val="0.12750977556376883"/>
          <c:w val="0.88343361921951136"/>
          <c:h val="0.6611436070491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Klasse_Slakteri!$V$404:$V$428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3.6666666666666656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8-4BC5-AFB4-47511D32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8656"/>
        <c:axId val="375329048"/>
      </c:barChart>
      <c:catAx>
        <c:axId val="375328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90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8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All sau: antall%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21459184690539E-2"/>
          <c:y val="0.13250013617629081"/>
          <c:w val="0.89228615568623537"/>
          <c:h val="0.7725186158033089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Fettgruppe!$G$25:$G$39</c:f>
              <c:numCache>
                <c:formatCode>0.0</c:formatCode>
                <c:ptCount val="15"/>
                <c:pt idx="0">
                  <c:v>2.9419037185302022E-2</c:v>
                </c:pt>
                <c:pt idx="1">
                  <c:v>1.1037553491209489</c:v>
                </c:pt>
                <c:pt idx="2">
                  <c:v>4.6208644143355562</c:v>
                </c:pt>
                <c:pt idx="3">
                  <c:v>12.367095438605361</c:v>
                </c:pt>
                <c:pt idx="4">
                  <c:v>21.508925880269928</c:v>
                </c:pt>
                <c:pt idx="5">
                  <c:v>23.548314902817911</c:v>
                </c:pt>
                <c:pt idx="6">
                  <c:v>19.831228578699527</c:v>
                </c:pt>
                <c:pt idx="7">
                  <c:v>11.685494248848956</c:v>
                </c:pt>
                <c:pt idx="8">
                  <c:v>3.4955411207750742</c:v>
                </c:pt>
                <c:pt idx="9">
                  <c:v>0.92408264042175714</c:v>
                </c:pt>
                <c:pt idx="10">
                  <c:v>0.4844214466585931</c:v>
                </c:pt>
                <c:pt idx="11">
                  <c:v>0.23715714638949004</c:v>
                </c:pt>
                <c:pt idx="12">
                  <c:v>8.4286443960343863E-2</c:v>
                </c:pt>
                <c:pt idx="13">
                  <c:v>5.2972315422614394E-2</c:v>
                </c:pt>
                <c:pt idx="14">
                  <c:v>1.9582610641750126E-2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0-4DE4-90A7-19FEDEFCFA8B}"/>
            </c:ext>
          </c:extLst>
        </c:ser>
        <c:ser>
          <c:idx val="1"/>
          <c:order val="1"/>
          <c:tx>
            <c:strRef>
              <c:f>Fettgruppe!$B$20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Fettgruppe!$G$9:$G$23</c:f>
              <c:numCache>
                <c:formatCode>0.0</c:formatCode>
                <c:ptCount val="15"/>
                <c:pt idx="0">
                  <c:v>1.6941854805496277E-2</c:v>
                </c:pt>
                <c:pt idx="1">
                  <c:v>0.97214422104908449</c:v>
                </c:pt>
                <c:pt idx="2">
                  <c:v>4.88618068815755</c:v>
                </c:pt>
                <c:pt idx="3">
                  <c:v>14.594050694522451</c:v>
                </c:pt>
                <c:pt idx="4">
                  <c:v>23.324722003818941</c:v>
                </c:pt>
                <c:pt idx="5">
                  <c:v>24.784435957916799</c:v>
                </c:pt>
                <c:pt idx="6">
                  <c:v>17.669605750870488</c:v>
                </c:pt>
                <c:pt idx="7">
                  <c:v>9.3580815455464474</c:v>
                </c:pt>
                <c:pt idx="8">
                  <c:v>2.9448874911078669</c:v>
                </c:pt>
                <c:pt idx="9">
                  <c:v>0.7633194803249842</c:v>
                </c:pt>
                <c:pt idx="10">
                  <c:v>0.37571605076940362</c:v>
                </c:pt>
                <c:pt idx="11">
                  <c:v>0.1835523606275038</c:v>
                </c:pt>
                <c:pt idx="12">
                  <c:v>5.8781684076528527E-2</c:v>
                </c:pt>
                <c:pt idx="13">
                  <c:v>3.2198884271219447E-2</c:v>
                </c:pt>
                <c:pt idx="14">
                  <c:v>1.5818637912314203E-2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30-4DE4-90A7-19FEDEFCF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9.9833765857162346E-2"/>
          <c:h val="0.141321689511526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SLAKT</a:t>
            </a:r>
            <a:r>
              <a:rPr lang="nb-NO" sz="2000" baseline="0"/>
              <a:t> per </a:t>
            </a:r>
            <a:r>
              <a:rPr lang="nb-NO" sz="2000"/>
              <a:t>produsent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074871724538526"/>
          <c:h val="0.71349657073520789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7A6-4109-86F2-7F66560F5BAA}"/>
            </c:ext>
          </c:extLst>
        </c:ser>
        <c:ser>
          <c:idx val="3"/>
          <c:order val="1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7A6-4109-86F2-7F66560F5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3304"/>
        <c:axId val="530193696"/>
      </c:barChart>
      <c:catAx>
        <c:axId val="5301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304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32056852448318"/>
          <c:y val="0.12917393541086161"/>
          <c:w val="7.6212585193500604E-2"/>
          <c:h val="0.203359625023244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All sau, middel KLASSE innen FETTGRUPPE</a:t>
            </a:r>
          </a:p>
        </c:rich>
      </c:tx>
      <c:layout>
        <c:manualLayout>
          <c:xMode val="edge"/>
          <c:yMode val="edge"/>
          <c:x val="0.12249632786727348"/>
          <c:y val="4.11549429865359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Fettgruppe!$M$41:$M$55</c:f>
              <c:numCache>
                <c:formatCode>0.00</c:formatCode>
                <c:ptCount val="15"/>
                <c:pt idx="0">
                  <c:v>2.2913907284768218</c:v>
                </c:pt>
                <c:pt idx="1">
                  <c:v>4.5841416265346284</c:v>
                </c:pt>
                <c:pt idx="2">
                  <c:v>6.2050390469132992</c:v>
                </c:pt>
                <c:pt idx="3">
                  <c:v>7.0629962041931247</c:v>
                </c:pt>
                <c:pt idx="4">
                  <c:v>7.5291590430559872</c:v>
                </c:pt>
                <c:pt idx="5">
                  <c:v>7.940016334098531</c:v>
                </c:pt>
                <c:pt idx="6">
                  <c:v>8.1373283862078107</c:v>
                </c:pt>
                <c:pt idx="7">
                  <c:v>8.2827984624491418</c:v>
                </c:pt>
                <c:pt idx="8">
                  <c:v>8.437928136698158</c:v>
                </c:pt>
                <c:pt idx="9">
                  <c:v>8.7322246564429395</c:v>
                </c:pt>
                <c:pt idx="10">
                  <c:v>8.8871524622932938</c:v>
                </c:pt>
                <c:pt idx="11">
                  <c:v>9.1177113702623895</c:v>
                </c:pt>
                <c:pt idx="12">
                  <c:v>9.4506903353057208</c:v>
                </c:pt>
                <c:pt idx="13">
                  <c:v>9.659468438538207</c:v>
                </c:pt>
                <c:pt idx="14">
                  <c:v>10.10878661087866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E9-4015-B62C-CE5504346A19}"/>
            </c:ext>
          </c:extLst>
        </c:ser>
        <c:ser>
          <c:idx val="4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Fettgruppe!$M$25:$M$39</c:f>
              <c:numCache>
                <c:formatCode>0.00</c:formatCode>
                <c:ptCount val="15"/>
                <c:pt idx="0">
                  <c:v>1.95398773006135</c:v>
                </c:pt>
                <c:pt idx="1">
                  <c:v>4.5577630610743185</c:v>
                </c:pt>
                <c:pt idx="2">
                  <c:v>6.2950883702763374</c:v>
                </c:pt>
                <c:pt idx="3">
                  <c:v>7.1685748268791532</c:v>
                </c:pt>
                <c:pt idx="4">
                  <c:v>7.6002072617119651</c:v>
                </c:pt>
                <c:pt idx="5">
                  <c:v>7.9262641552817632</c:v>
                </c:pt>
                <c:pt idx="6">
                  <c:v>8.083429273509136</c:v>
                </c:pt>
                <c:pt idx="7">
                  <c:v>8.2732411769248611</c:v>
                </c:pt>
                <c:pt idx="8">
                  <c:v>8.4824319091261149</c:v>
                </c:pt>
                <c:pt idx="9">
                  <c:v>8.7156249999999993</c:v>
                </c:pt>
                <c:pt idx="10">
                  <c:v>8.8912071535022363</c:v>
                </c:pt>
                <c:pt idx="11">
                  <c:v>9.1381278538812793</c:v>
                </c:pt>
                <c:pt idx="12">
                  <c:v>9.425053533190578</c:v>
                </c:pt>
                <c:pt idx="13">
                  <c:v>9.6490630323679767</c:v>
                </c:pt>
                <c:pt idx="14">
                  <c:v>10.115207373271888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E9-4015-B62C-CE5504346A19}"/>
            </c:ext>
          </c:extLst>
        </c:ser>
        <c:ser>
          <c:idx val="6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Fettgruppe!$M$9:$M$23</c:f>
              <c:numCache>
                <c:formatCode>0.00</c:formatCode>
                <c:ptCount val="15"/>
                <c:pt idx="0">
                  <c:v>2.8232044198895023</c:v>
                </c:pt>
                <c:pt idx="1">
                  <c:v>4.2922202965530509</c:v>
                </c:pt>
                <c:pt idx="2">
                  <c:v>5.5484655760315693</c:v>
                </c:pt>
                <c:pt idx="3">
                  <c:v>7.1935324563710195</c:v>
                </c:pt>
                <c:pt idx="4">
                  <c:v>7.6504783460143182</c:v>
                </c:pt>
                <c:pt idx="5">
                  <c:v>7.9276399521124512</c:v>
                </c:pt>
                <c:pt idx="6">
                  <c:v>8.5891669977486433</c:v>
                </c:pt>
                <c:pt idx="7">
                  <c:v>8.787503250715158</c:v>
                </c:pt>
                <c:pt idx="8">
                  <c:v>8.946093700336915</c:v>
                </c:pt>
                <c:pt idx="9">
                  <c:v>9.557694665849171</c:v>
                </c:pt>
                <c:pt idx="10">
                  <c:v>9.7137518684603865</c:v>
                </c:pt>
                <c:pt idx="11">
                  <c:v>10.013258541560427</c:v>
                </c:pt>
                <c:pt idx="12">
                  <c:v>10.890127388535031</c:v>
                </c:pt>
                <c:pt idx="13">
                  <c:v>11.229651162790695</c:v>
                </c:pt>
                <c:pt idx="14">
                  <c:v>11.408284023668639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E9-4015-B62C-CE5504346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5.4134564191017601E-2"/>
          <c:h val="0.146489580008611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All sau, middel slaktevekt innen FETTGRUPPE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722879197295910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Fettgruppe!$T$41:$T$55</c:f>
              <c:numCache>
                <c:formatCode>0.0</c:formatCode>
                <c:ptCount val="15"/>
                <c:pt idx="0">
                  <c:v>8.8288079470198664</c:v>
                </c:pt>
                <c:pt idx="1">
                  <c:v>12.115648104185022</c:v>
                </c:pt>
                <c:pt idx="2">
                  <c:v>15.327466035835764</c:v>
                </c:pt>
                <c:pt idx="3">
                  <c:v>17.30038561140881</c:v>
                </c:pt>
                <c:pt idx="4">
                  <c:v>18.529236246060165</c:v>
                </c:pt>
                <c:pt idx="5">
                  <c:v>19.771215308434705</c:v>
                </c:pt>
                <c:pt idx="6">
                  <c:v>21.148169563557524</c:v>
                </c:pt>
                <c:pt idx="7">
                  <c:v>23.247930450550655</c:v>
                </c:pt>
                <c:pt idx="8">
                  <c:v>27.339516667090944</c:v>
                </c:pt>
                <c:pt idx="9">
                  <c:v>34.516741684923041</c:v>
                </c:pt>
                <c:pt idx="10">
                  <c:v>38.675542431401126</c:v>
                </c:pt>
                <c:pt idx="11">
                  <c:v>42.050561224489755</c:v>
                </c:pt>
                <c:pt idx="12">
                  <c:v>45.134684418145994</c:v>
                </c:pt>
                <c:pt idx="13">
                  <c:v>47.228687707641157</c:v>
                </c:pt>
                <c:pt idx="14">
                  <c:v>48.587447698744761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B3-470E-A25C-6C751D396BBE}"/>
            </c:ext>
          </c:extLst>
        </c:ser>
        <c:ser>
          <c:idx val="4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Fettgruppe!$T$25:$T$39</c:f>
              <c:numCache>
                <c:formatCode>0.0</c:formatCode>
                <c:ptCount val="15"/>
                <c:pt idx="0">
                  <c:v>9.1282208588957019</c:v>
                </c:pt>
                <c:pt idx="1">
                  <c:v>11.856495789387591</c:v>
                </c:pt>
                <c:pt idx="2">
                  <c:v>15.298822380626918</c:v>
                </c:pt>
                <c:pt idx="3">
                  <c:v>17.534741650430725</c:v>
                </c:pt>
                <c:pt idx="4">
                  <c:v>18.594180267342679</c:v>
                </c:pt>
                <c:pt idx="5">
                  <c:v>19.659780796719673</c:v>
                </c:pt>
                <c:pt idx="6">
                  <c:v>21.058147937476129</c:v>
                </c:pt>
                <c:pt idx="7">
                  <c:v>23.100724766391831</c:v>
                </c:pt>
                <c:pt idx="8">
                  <c:v>26.93570853233507</c:v>
                </c:pt>
                <c:pt idx="9">
                  <c:v>33.153212890624999</c:v>
                </c:pt>
                <c:pt idx="10">
                  <c:v>37.861605812220652</c:v>
                </c:pt>
                <c:pt idx="11">
                  <c:v>41.408561643835633</c:v>
                </c:pt>
                <c:pt idx="12">
                  <c:v>43.434796573875794</c:v>
                </c:pt>
                <c:pt idx="13">
                  <c:v>45.474446337308386</c:v>
                </c:pt>
                <c:pt idx="14">
                  <c:v>48.178341013824941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B3-470E-A25C-6C751D396BBE}"/>
            </c:ext>
          </c:extLst>
        </c:ser>
        <c:ser>
          <c:idx val="6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Fettgruppe!$T$9:$T$23</c:f>
              <c:numCache>
                <c:formatCode>0.0</c:formatCode>
                <c:ptCount val="15"/>
                <c:pt idx="0">
                  <c:v>9.5342541436464074</c:v>
                </c:pt>
                <c:pt idx="1">
                  <c:v>11.397978047371437</c:v>
                </c:pt>
                <c:pt idx="2">
                  <c:v>14.83592199532578</c:v>
                </c:pt>
                <c:pt idx="3">
                  <c:v>17.402516082274378</c:v>
                </c:pt>
                <c:pt idx="4">
                  <c:v>18.75400935824662</c:v>
                </c:pt>
                <c:pt idx="5">
                  <c:v>19.873423544208176</c:v>
                </c:pt>
                <c:pt idx="6">
                  <c:v>21.430469606675725</c:v>
                </c:pt>
                <c:pt idx="7">
                  <c:v>23.666219568305237</c:v>
                </c:pt>
                <c:pt idx="8">
                  <c:v>27.787839298200751</c:v>
                </c:pt>
                <c:pt idx="9">
                  <c:v>34.695278969957137</c:v>
                </c:pt>
                <c:pt idx="10">
                  <c:v>39.40234180368715</c:v>
                </c:pt>
                <c:pt idx="11">
                  <c:v>42.355991840897502</c:v>
                </c:pt>
                <c:pt idx="12">
                  <c:v>44.482165605095531</c:v>
                </c:pt>
                <c:pt idx="13">
                  <c:v>45.855813953488401</c:v>
                </c:pt>
                <c:pt idx="14">
                  <c:v>47.308875739644989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B3-470E-A25C-6C751D396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7424"/>
        <c:axId val="530187816"/>
      </c:barChart>
      <c:catAx>
        <c:axId val="530187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42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7.2491643671123415E-2"/>
          <c:h val="0.141980798446278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All sau, antall slakt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6811640267869E-2"/>
          <c:y val="0.14778336709525949"/>
          <c:w val="0.87839242939405271"/>
          <c:h val="0.7423111804242985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Fettgruppe!$F$41:$F$55</c:f>
              <c:numCache>
                <c:formatCode>#,##0</c:formatCode>
                <c:ptCount val="15"/>
                <c:pt idx="0">
                  <c:v>302</c:v>
                </c:pt>
                <c:pt idx="1">
                  <c:v>14743</c:v>
                </c:pt>
                <c:pt idx="2">
                  <c:v>52629</c:v>
                </c:pt>
                <c:pt idx="3">
                  <c:v>140945</c:v>
                </c:pt>
                <c:pt idx="4">
                  <c:v>246493</c:v>
                </c:pt>
                <c:pt idx="5">
                  <c:v>271824</c:v>
                </c:pt>
                <c:pt idx="6">
                  <c:v>240948</c:v>
                </c:pt>
                <c:pt idx="7">
                  <c:v>133459</c:v>
                </c:pt>
                <c:pt idx="8">
                  <c:v>39269</c:v>
                </c:pt>
                <c:pt idx="9">
                  <c:v>10042</c:v>
                </c:pt>
                <c:pt idx="10">
                  <c:v>5503</c:v>
                </c:pt>
                <c:pt idx="11">
                  <c:v>2744</c:v>
                </c:pt>
                <c:pt idx="12">
                  <c:v>1014</c:v>
                </c:pt>
                <c:pt idx="13">
                  <c:v>602</c:v>
                </c:pt>
                <c:pt idx="14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A0-46DC-9743-061AF892AEFA}"/>
            </c:ext>
          </c:extLst>
        </c:ser>
        <c:ser>
          <c:idx val="13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Fettgruppe!$F$25:$F$39</c:f>
              <c:numCache>
                <c:formatCode>#,##0</c:formatCode>
                <c:ptCount val="15"/>
                <c:pt idx="0">
                  <c:v>326</c:v>
                </c:pt>
                <c:pt idx="1">
                  <c:v>12231</c:v>
                </c:pt>
                <c:pt idx="2">
                  <c:v>51205</c:v>
                </c:pt>
                <c:pt idx="3">
                  <c:v>137043</c:v>
                </c:pt>
                <c:pt idx="4">
                  <c:v>238346</c:v>
                </c:pt>
                <c:pt idx="5">
                  <c:v>260945</c:v>
                </c:pt>
                <c:pt idx="6">
                  <c:v>219755</c:v>
                </c:pt>
                <c:pt idx="7">
                  <c:v>129490</c:v>
                </c:pt>
                <c:pt idx="8">
                  <c:v>38735</c:v>
                </c:pt>
                <c:pt idx="9">
                  <c:v>10240</c:v>
                </c:pt>
                <c:pt idx="10">
                  <c:v>5368</c:v>
                </c:pt>
                <c:pt idx="11">
                  <c:v>2628</c:v>
                </c:pt>
                <c:pt idx="12">
                  <c:v>934</c:v>
                </c:pt>
                <c:pt idx="13">
                  <c:v>587</c:v>
                </c:pt>
                <c:pt idx="14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A0-46DC-9743-061AF892AEFA}"/>
            </c:ext>
          </c:extLst>
        </c:ser>
        <c:ser>
          <c:idx val="1"/>
          <c:order val="2"/>
          <c:tx>
            <c:strRef>
              <c:f>Fettgruppe!$B$23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1.3010204473632225E-2"/>
                  <c:y val="-6.254927338359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69-4327-8D7B-CBEB28592F21}"/>
                </c:ext>
              </c:extLst>
            </c:dLbl>
            <c:dLbl>
              <c:idx val="5"/>
              <c:layout>
                <c:manualLayout>
                  <c:x val="1.0841837061360189E-3"/>
                  <c:y val="-4.0210247175168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69-4327-8D7B-CBEB28592F2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Fettgruppe!$F$9:$F$23</c:f>
              <c:numCache>
                <c:formatCode>#,##0</c:formatCode>
                <c:ptCount val="15"/>
                <c:pt idx="0">
                  <c:v>181</c:v>
                </c:pt>
                <c:pt idx="1">
                  <c:v>10386</c:v>
                </c:pt>
                <c:pt idx="2">
                  <c:v>52202</c:v>
                </c:pt>
                <c:pt idx="3">
                  <c:v>155917</c:v>
                </c:pt>
                <c:pt idx="4">
                  <c:v>249192</c:v>
                </c:pt>
                <c:pt idx="5">
                  <c:v>264787</c:v>
                </c:pt>
                <c:pt idx="6">
                  <c:v>188775</c:v>
                </c:pt>
                <c:pt idx="7">
                  <c:v>99978</c:v>
                </c:pt>
                <c:pt idx="8">
                  <c:v>31462</c:v>
                </c:pt>
                <c:pt idx="9">
                  <c:v>8155</c:v>
                </c:pt>
                <c:pt idx="10">
                  <c:v>4014</c:v>
                </c:pt>
                <c:pt idx="11">
                  <c:v>1961</c:v>
                </c:pt>
                <c:pt idx="12">
                  <c:v>628</c:v>
                </c:pt>
                <c:pt idx="13">
                  <c:v>344</c:v>
                </c:pt>
                <c:pt idx="14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A0-46DC-9743-061AF892A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72222322324122"/>
          <c:y val="0.3410124263256753"/>
          <c:w val="6.1182962232332543E-2"/>
          <c:h val="0.150015883575327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All sau: antall%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21459184690539E-2"/>
          <c:y val="0.13250013617629081"/>
          <c:w val="0.89228615568623537"/>
          <c:h val="0.772518615803308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Fettgruppe!$G$41:$G$55</c:f>
              <c:numCache>
                <c:formatCode>0.0</c:formatCode>
                <c:ptCount val="15"/>
                <c:pt idx="0">
                  <c:v>2.6016450666951525E-2</c:v>
                </c:pt>
                <c:pt idx="1">
                  <c:v>1.2700679873604843</c:v>
                </c:pt>
                <c:pt idx="2">
                  <c:v>4.5338403382483188</c:v>
                </c:pt>
                <c:pt idx="3">
                  <c:v>12.142015361766502</c:v>
                </c:pt>
                <c:pt idx="4">
                  <c:v>21.234678722678424</c:v>
                </c:pt>
                <c:pt idx="5">
                  <c:v>23.416873132759704</c:v>
                </c:pt>
                <c:pt idx="6">
                  <c:v>20.756992567220657</c:v>
                </c:pt>
                <c:pt idx="7">
                  <c:v>11.497117515101602</c:v>
                </c:pt>
                <c:pt idx="8">
                  <c:v>3.3829139113924498</c:v>
                </c:pt>
                <c:pt idx="9">
                  <c:v>0.86509005826995811</c:v>
                </c:pt>
                <c:pt idx="10">
                  <c:v>0.4740679735769347</c:v>
                </c:pt>
                <c:pt idx="11">
                  <c:v>0.2363878828811754</c:v>
                </c:pt>
                <c:pt idx="12">
                  <c:v>8.7353248265857109E-2</c:v>
                </c:pt>
                <c:pt idx="13">
                  <c:v>5.1860606958625238E-2</c:v>
                </c:pt>
                <c:pt idx="14">
                  <c:v>2.0589177845700048E-2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6A-48CA-84D0-0488390EF14C}"/>
            </c:ext>
          </c:extLst>
        </c:ser>
        <c:ser>
          <c:idx val="13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Fettgruppe!$G$25:$G$39</c:f>
              <c:numCache>
                <c:formatCode>0.0</c:formatCode>
                <c:ptCount val="15"/>
                <c:pt idx="0">
                  <c:v>2.9419037185302022E-2</c:v>
                </c:pt>
                <c:pt idx="1">
                  <c:v>1.1037553491209489</c:v>
                </c:pt>
                <c:pt idx="2">
                  <c:v>4.6208644143355562</c:v>
                </c:pt>
                <c:pt idx="3">
                  <c:v>12.367095438605361</c:v>
                </c:pt>
                <c:pt idx="4">
                  <c:v>21.508925880269928</c:v>
                </c:pt>
                <c:pt idx="5">
                  <c:v>23.548314902817911</c:v>
                </c:pt>
                <c:pt idx="6">
                  <c:v>19.831228578699527</c:v>
                </c:pt>
                <c:pt idx="7">
                  <c:v>11.685494248848956</c:v>
                </c:pt>
                <c:pt idx="8">
                  <c:v>3.4955411207750742</c:v>
                </c:pt>
                <c:pt idx="9">
                  <c:v>0.92408264042175714</c:v>
                </c:pt>
                <c:pt idx="10">
                  <c:v>0.4844214466585931</c:v>
                </c:pt>
                <c:pt idx="11">
                  <c:v>0.23715714638949004</c:v>
                </c:pt>
                <c:pt idx="12">
                  <c:v>8.4286443960343863E-2</c:v>
                </c:pt>
                <c:pt idx="13">
                  <c:v>5.2972315422614394E-2</c:v>
                </c:pt>
                <c:pt idx="14">
                  <c:v>1.9582610641750126E-2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6A-48CA-84D0-0488390EF14C}"/>
            </c:ext>
          </c:extLst>
        </c:ser>
        <c:ser>
          <c:idx val="1"/>
          <c:order val="2"/>
          <c:tx>
            <c:strRef>
              <c:f>Fettgruppe!$B$20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Fettgruppe!$G$9:$G$23</c:f>
              <c:numCache>
                <c:formatCode>0.0</c:formatCode>
                <c:ptCount val="15"/>
                <c:pt idx="0">
                  <c:v>1.6941854805496277E-2</c:v>
                </c:pt>
                <c:pt idx="1">
                  <c:v>0.97214422104908449</c:v>
                </c:pt>
                <c:pt idx="2">
                  <c:v>4.88618068815755</c:v>
                </c:pt>
                <c:pt idx="3">
                  <c:v>14.594050694522451</c:v>
                </c:pt>
                <c:pt idx="4">
                  <c:v>23.324722003818941</c:v>
                </c:pt>
                <c:pt idx="5">
                  <c:v>24.784435957916799</c:v>
                </c:pt>
                <c:pt idx="6">
                  <c:v>17.669605750870488</c:v>
                </c:pt>
                <c:pt idx="7">
                  <c:v>9.3580815455464474</c:v>
                </c:pt>
                <c:pt idx="8">
                  <c:v>2.9448874911078669</c:v>
                </c:pt>
                <c:pt idx="9">
                  <c:v>0.7633194803249842</c:v>
                </c:pt>
                <c:pt idx="10">
                  <c:v>0.37571605076940362</c:v>
                </c:pt>
                <c:pt idx="11">
                  <c:v>0.1835523606275038</c:v>
                </c:pt>
                <c:pt idx="12">
                  <c:v>5.8781684076528527E-2</c:v>
                </c:pt>
                <c:pt idx="13">
                  <c:v>3.2198884271219447E-2</c:v>
                </c:pt>
                <c:pt idx="14">
                  <c:v>1.5818637912314203E-2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6A-48CA-84D0-0488390EF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6.2088456798483092E-2"/>
          <c:h val="0.160279461953719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All sau, antall slakt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6811640267869E-2"/>
          <c:y val="0.14778336709525949"/>
          <c:w val="0.87839242939405271"/>
          <c:h val="0.7423111804242985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Fettgruppe!$F$25:$F$39</c:f>
              <c:numCache>
                <c:formatCode>#,##0</c:formatCode>
                <c:ptCount val="15"/>
                <c:pt idx="0">
                  <c:v>326</c:v>
                </c:pt>
                <c:pt idx="1">
                  <c:v>12231</c:v>
                </c:pt>
                <c:pt idx="2">
                  <c:v>51205</c:v>
                </c:pt>
                <c:pt idx="3">
                  <c:v>137043</c:v>
                </c:pt>
                <c:pt idx="4">
                  <c:v>238346</c:v>
                </c:pt>
                <c:pt idx="5">
                  <c:v>260945</c:v>
                </c:pt>
                <c:pt idx="6">
                  <c:v>219755</c:v>
                </c:pt>
                <c:pt idx="7">
                  <c:v>129490</c:v>
                </c:pt>
                <c:pt idx="8">
                  <c:v>38735</c:v>
                </c:pt>
                <c:pt idx="9">
                  <c:v>10240</c:v>
                </c:pt>
                <c:pt idx="10">
                  <c:v>5368</c:v>
                </c:pt>
                <c:pt idx="11">
                  <c:v>2628</c:v>
                </c:pt>
                <c:pt idx="12">
                  <c:v>934</c:v>
                </c:pt>
                <c:pt idx="13">
                  <c:v>587</c:v>
                </c:pt>
                <c:pt idx="14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AD-47B6-957B-30744449F415}"/>
            </c:ext>
          </c:extLst>
        </c:ser>
        <c:ser>
          <c:idx val="1"/>
          <c:order val="1"/>
          <c:tx>
            <c:strRef>
              <c:f>Fettgruppe!$B$23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1.3010204473632225E-2"/>
                  <c:y val="-6.254927338359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AD-47B6-957B-30744449F415}"/>
                </c:ext>
              </c:extLst>
            </c:dLbl>
            <c:dLbl>
              <c:idx val="5"/>
              <c:layout>
                <c:manualLayout>
                  <c:x val="1.0841837061360189E-3"/>
                  <c:y val="-4.0210247175168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D-47B6-957B-30744449F41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Fettgruppe!$F$9:$F$23</c:f>
              <c:numCache>
                <c:formatCode>#,##0</c:formatCode>
                <c:ptCount val="15"/>
                <c:pt idx="0">
                  <c:v>181</c:v>
                </c:pt>
                <c:pt idx="1">
                  <c:v>10386</c:v>
                </c:pt>
                <c:pt idx="2">
                  <c:v>52202</c:v>
                </c:pt>
                <c:pt idx="3">
                  <c:v>155917</c:v>
                </c:pt>
                <c:pt idx="4">
                  <c:v>249192</c:v>
                </c:pt>
                <c:pt idx="5">
                  <c:v>264787</c:v>
                </c:pt>
                <c:pt idx="6">
                  <c:v>188775</c:v>
                </c:pt>
                <c:pt idx="7">
                  <c:v>99978</c:v>
                </c:pt>
                <c:pt idx="8">
                  <c:v>31462</c:v>
                </c:pt>
                <c:pt idx="9">
                  <c:v>8155</c:v>
                </c:pt>
                <c:pt idx="10">
                  <c:v>4014</c:v>
                </c:pt>
                <c:pt idx="11">
                  <c:v>1961</c:v>
                </c:pt>
                <c:pt idx="12">
                  <c:v>628</c:v>
                </c:pt>
                <c:pt idx="13">
                  <c:v>344</c:v>
                </c:pt>
                <c:pt idx="14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AD-47B6-957B-30744449F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72222322324122"/>
          <c:y val="0.3410124263256753"/>
          <c:w val="6.1182962232332543E-2"/>
          <c:h val="0.150015883575327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All sau, middel K-faktor innen FETTGRUPPE</a:t>
            </a:r>
          </a:p>
        </c:rich>
      </c:tx>
      <c:layout>
        <c:manualLayout>
          <c:xMode val="edge"/>
          <c:yMode val="edge"/>
          <c:x val="0.12249632786727348"/>
          <c:y val="4.11549429865359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Fettgruppe!$R$41:$R$55</c:f>
              <c:numCache>
                <c:formatCode>0.0</c:formatCode>
                <c:ptCount val="15"/>
                <c:pt idx="0">
                  <c:v>12.904904441648648</c:v>
                </c:pt>
                <c:pt idx="1">
                  <c:v>15.054290905465813</c:v>
                </c:pt>
                <c:pt idx="2">
                  <c:v>16.690818189973012</c:v>
                </c:pt>
                <c:pt idx="3">
                  <c:v>18.285900608681636</c:v>
                </c:pt>
                <c:pt idx="4">
                  <c:v>19.402016314271464</c:v>
                </c:pt>
                <c:pt idx="5">
                  <c:v>20.290019456377003</c:v>
                </c:pt>
                <c:pt idx="6">
                  <c:v>21.171442224586212</c:v>
                </c:pt>
                <c:pt idx="7">
                  <c:v>21.83785256076477</c:v>
                </c:pt>
                <c:pt idx="8">
                  <c:v>22.448585987390896</c:v>
                </c:pt>
                <c:pt idx="9">
                  <c:v>23.634197435445245</c:v>
                </c:pt>
                <c:pt idx="10">
                  <c:v>24.821908736696631</c:v>
                </c:pt>
                <c:pt idx="11">
                  <c:v>26.362829382746856</c:v>
                </c:pt>
                <c:pt idx="12">
                  <c:v>27.647650141938207</c:v>
                </c:pt>
                <c:pt idx="13">
                  <c:v>28.135688222885125</c:v>
                </c:pt>
                <c:pt idx="14">
                  <c:v>29.62940740405185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1-4BE5-8F8D-B9342BE82E25}"/>
            </c:ext>
          </c:extLst>
        </c:ser>
        <c:ser>
          <c:idx val="4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Fettgruppe!$R$25:$R$39</c:f>
              <c:numCache>
                <c:formatCode>0.0</c:formatCode>
                <c:ptCount val="15"/>
                <c:pt idx="0">
                  <c:v>13.31329099529639</c:v>
                </c:pt>
                <c:pt idx="1">
                  <c:v>15.891067219852518</c:v>
                </c:pt>
                <c:pt idx="2">
                  <c:v>18.110152434865565</c:v>
                </c:pt>
                <c:pt idx="3">
                  <c:v>19.444371351989361</c:v>
                </c:pt>
                <c:pt idx="4">
                  <c:v>20.37132914245316</c:v>
                </c:pt>
                <c:pt idx="5">
                  <c:v>20.825074866905965</c:v>
                </c:pt>
                <c:pt idx="6">
                  <c:v>21.350365691113204</c:v>
                </c:pt>
                <c:pt idx="7">
                  <c:v>21.834606011454031</c:v>
                </c:pt>
                <c:pt idx="8">
                  <c:v>22.58201464332986</c:v>
                </c:pt>
                <c:pt idx="9">
                  <c:v>23.893403631779218</c:v>
                </c:pt>
                <c:pt idx="10">
                  <c:v>25.049272655769727</c:v>
                </c:pt>
                <c:pt idx="11">
                  <c:v>26.630095159643911</c:v>
                </c:pt>
                <c:pt idx="12">
                  <c:v>27.455156444359673</c:v>
                </c:pt>
                <c:pt idx="13">
                  <c:v>28.793857052650921</c:v>
                </c:pt>
                <c:pt idx="14">
                  <c:v>31.039986437296843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91-4BE5-8F8D-B9342BE82E25}"/>
            </c:ext>
          </c:extLst>
        </c:ser>
        <c:ser>
          <c:idx val="6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Fettgruppe!$R$9:$R$23</c:f>
              <c:numCache>
                <c:formatCode>0.0</c:formatCode>
                <c:ptCount val="15"/>
                <c:pt idx="0">
                  <c:v>12.820626374591752</c:v>
                </c:pt>
                <c:pt idx="1">
                  <c:v>15.256628084663523</c:v>
                </c:pt>
                <c:pt idx="2">
                  <c:v>17.644715505471364</c:v>
                </c:pt>
                <c:pt idx="3">
                  <c:v>19.372922316066997</c:v>
                </c:pt>
                <c:pt idx="4">
                  <c:v>20.4729578156489</c:v>
                </c:pt>
                <c:pt idx="5">
                  <c:v>21.186696948388363</c:v>
                </c:pt>
                <c:pt idx="6">
                  <c:v>21.772963283589963</c:v>
                </c:pt>
                <c:pt idx="7">
                  <c:v>22.521226789068439</c:v>
                </c:pt>
                <c:pt idx="8">
                  <c:v>23.495092654520956</c:v>
                </c:pt>
                <c:pt idx="9">
                  <c:v>24.940793115845874</c:v>
                </c:pt>
                <c:pt idx="10">
                  <c:v>26.086503060826377</c:v>
                </c:pt>
                <c:pt idx="11">
                  <c:v>27.303677210433367</c:v>
                </c:pt>
                <c:pt idx="12">
                  <c:v>28.575048855669952</c:v>
                </c:pt>
                <c:pt idx="13">
                  <c:v>29.458669613229929</c:v>
                </c:pt>
                <c:pt idx="14">
                  <c:v>30.937644960909719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91-4BE5-8F8D-B9342BE82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5.4134564191017601E-2"/>
          <c:h val="0.146489580008611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All sau, antall PRODUSENTER per FETTGRUPPE</a:t>
            </a:r>
          </a:p>
        </c:rich>
      </c:tx>
      <c:layout>
        <c:manualLayout>
          <c:xMode val="edge"/>
          <c:yMode val="edge"/>
          <c:x val="0.12249632612310457"/>
          <c:y val="3.8909258412780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12093773782724E-2"/>
          <c:y val="0.14782020552638397"/>
          <c:w val="0.88243343732262058"/>
          <c:h val="0.7453670802362766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Fettgruppe!$E$41:$E$55</c:f>
              <c:numCache>
                <c:formatCode>#,##0</c:formatCode>
                <c:ptCount val="15"/>
                <c:pt idx="0">
                  <c:v>197</c:v>
                </c:pt>
                <c:pt idx="1">
                  <c:v>4417</c:v>
                </c:pt>
                <c:pt idx="2">
                  <c:v>8723</c:v>
                </c:pt>
                <c:pt idx="3">
                  <c:v>11456</c:v>
                </c:pt>
                <c:pt idx="4">
                  <c:v>12382</c:v>
                </c:pt>
                <c:pt idx="5">
                  <c:v>12522</c:v>
                </c:pt>
                <c:pt idx="6">
                  <c:v>12351</c:v>
                </c:pt>
                <c:pt idx="7">
                  <c:v>11302</c:v>
                </c:pt>
                <c:pt idx="8">
                  <c:v>8624</c:v>
                </c:pt>
                <c:pt idx="9">
                  <c:v>4954</c:v>
                </c:pt>
                <c:pt idx="10">
                  <c:v>3291</c:v>
                </c:pt>
                <c:pt idx="11">
                  <c:v>1931</c:v>
                </c:pt>
                <c:pt idx="12">
                  <c:v>848</c:v>
                </c:pt>
                <c:pt idx="13">
                  <c:v>485</c:v>
                </c:pt>
                <c:pt idx="14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3-4D3A-9DAF-4FC1FB4DAD43}"/>
            </c:ext>
          </c:extLst>
        </c:ser>
        <c:ser>
          <c:idx val="4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Fettgruppe!$E$25:$E$39</c:f>
              <c:numCache>
                <c:formatCode>#,##0</c:formatCode>
                <c:ptCount val="15"/>
                <c:pt idx="0">
                  <c:v>208</c:v>
                </c:pt>
                <c:pt idx="1">
                  <c:v>4090</c:v>
                </c:pt>
                <c:pt idx="2">
                  <c:v>8492</c:v>
                </c:pt>
                <c:pt idx="3">
                  <c:v>10968</c:v>
                </c:pt>
                <c:pt idx="4">
                  <c:v>12130</c:v>
                </c:pt>
                <c:pt idx="5">
                  <c:v>12353</c:v>
                </c:pt>
                <c:pt idx="6">
                  <c:v>12072</c:v>
                </c:pt>
                <c:pt idx="7">
                  <c:v>11249</c:v>
                </c:pt>
                <c:pt idx="8">
                  <c:v>8415</c:v>
                </c:pt>
                <c:pt idx="9">
                  <c:v>4829</c:v>
                </c:pt>
                <c:pt idx="10">
                  <c:v>3245</c:v>
                </c:pt>
                <c:pt idx="11">
                  <c:v>1782</c:v>
                </c:pt>
                <c:pt idx="12">
                  <c:v>737</c:v>
                </c:pt>
                <c:pt idx="13">
                  <c:v>470</c:v>
                </c:pt>
                <c:pt idx="14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3-4D3A-9DAF-4FC1FB4DAD43}"/>
            </c:ext>
          </c:extLst>
        </c:ser>
        <c:ser>
          <c:idx val="6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8.7657110919979898E-3"/>
                  <c:y val="-3.1439895954810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A3-4D3A-9DAF-4FC1FB4DAD43}"/>
                </c:ext>
              </c:extLst>
            </c:dLbl>
            <c:dLbl>
              <c:idx val="3"/>
              <c:layout>
                <c:manualLayout>
                  <c:x val="-1.2052852751497182E-2"/>
                  <c:y val="-7.410832617919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A3-4D3A-9DAF-4FC1FB4DAD43}"/>
                </c:ext>
              </c:extLst>
            </c:dLbl>
            <c:dLbl>
              <c:idx val="4"/>
              <c:layout>
                <c:manualLayout>
                  <c:x val="-7.6699972054982057E-3"/>
                  <c:y val="-4.2668430224385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A3-4D3A-9DAF-4FC1FB4DAD43}"/>
                </c:ext>
              </c:extLst>
            </c:dLbl>
            <c:dLbl>
              <c:idx val="5"/>
              <c:layout>
                <c:manualLayout>
                  <c:x val="-5.4785694324987182E-3"/>
                  <c:y val="-4.9405550786130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A3-4D3A-9DAF-4FC1FB4DAD43}"/>
                </c:ext>
              </c:extLst>
            </c:dLbl>
            <c:dLbl>
              <c:idx val="6"/>
              <c:layout>
                <c:manualLayout>
                  <c:x val="-7.6699972054982057E-3"/>
                  <c:y val="-6.2879791909620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A3-4D3A-9DAF-4FC1FB4DAD43}"/>
                </c:ext>
              </c:extLst>
            </c:dLbl>
            <c:dLbl>
              <c:idx val="7"/>
              <c:layout>
                <c:manualLayout>
                  <c:x val="0"/>
                  <c:y val="-9.8811101572260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A3-4D3A-9DAF-4FC1FB4DAD43}"/>
                </c:ext>
              </c:extLst>
            </c:dLbl>
            <c:dLbl>
              <c:idx val="8"/>
              <c:layout>
                <c:manualLayout>
                  <c:x val="-2.1914277729995677E-3"/>
                  <c:y val="-7.4108326179195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A3-4D3A-9DAF-4FC1FB4DAD43}"/>
                </c:ext>
              </c:extLst>
            </c:dLbl>
            <c:dLbl>
              <c:idx val="9"/>
              <c:layout>
                <c:manualLayout>
                  <c:x val="-8.0351423450147528E-17"/>
                  <c:y val="-6.2879791909620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A3-4D3A-9DAF-4FC1FB4DAD43}"/>
                </c:ext>
              </c:extLst>
            </c:dLbl>
            <c:dLbl>
              <c:idx val="10"/>
              <c:layout>
                <c:manualLayout>
                  <c:x val="0"/>
                  <c:y val="-7.8599739887025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A3-4D3A-9DAF-4FC1FB4DAD4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Fettgruppe!$E$9:$E$23</c:f>
              <c:numCache>
                <c:formatCode>#,##0</c:formatCode>
                <c:ptCount val="15"/>
                <c:pt idx="0">
                  <c:v>132</c:v>
                </c:pt>
                <c:pt idx="1">
                  <c:v>3527</c:v>
                </c:pt>
                <c:pt idx="2">
                  <c:v>8398</c:v>
                </c:pt>
                <c:pt idx="3">
                  <c:v>11103</c:v>
                </c:pt>
                <c:pt idx="4">
                  <c:v>11909</c:v>
                </c:pt>
                <c:pt idx="5">
                  <c:v>12032</c:v>
                </c:pt>
                <c:pt idx="6">
                  <c:v>11651</c:v>
                </c:pt>
                <c:pt idx="7">
                  <c:v>10403</c:v>
                </c:pt>
                <c:pt idx="8">
                  <c:v>7555</c:v>
                </c:pt>
                <c:pt idx="9">
                  <c:v>4067</c:v>
                </c:pt>
                <c:pt idx="10">
                  <c:v>2551</c:v>
                </c:pt>
                <c:pt idx="11">
                  <c:v>1363</c:v>
                </c:pt>
                <c:pt idx="12">
                  <c:v>501</c:v>
                </c:pt>
                <c:pt idx="13">
                  <c:v>277</c:v>
                </c:pt>
                <c:pt idx="14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A3-4D3A-9DAF-4FC1FB4D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5.4134564191017601E-2"/>
          <c:h val="0.146489580008611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903450247283911E-2"/>
          <c:y val="0.15695211630879924"/>
          <c:w val="0.89576411143564727"/>
          <c:h val="0.74139272747702267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0479028968590638E-2"/>
                  <c:y val="-7.3471652044259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92-4E1B-A25A-B5842638E6C1}"/>
                </c:ext>
              </c:extLst>
            </c:dLbl>
            <c:dLbl>
              <c:idx val="2"/>
              <c:layout>
                <c:manualLayout>
                  <c:x val="-2.2340758874826169E-2"/>
                  <c:y val="-3.9714406510410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92-4E1B-A25A-B5842638E6C1}"/>
                </c:ext>
              </c:extLst>
            </c:dLbl>
            <c:dLbl>
              <c:idx val="3"/>
              <c:layout>
                <c:manualLayout>
                  <c:x val="-2.2340758874826151E-2"/>
                  <c:y val="4.1700126835931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92-4E1B-A25A-B5842638E6C1}"/>
                </c:ext>
              </c:extLst>
            </c:dLbl>
            <c:dLbl>
              <c:idx val="5"/>
              <c:layout>
                <c:manualLayout>
                  <c:x val="-2.3271623827943906E-2"/>
                  <c:y val="-4.1700126835931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92-4E1B-A25A-B5842638E6C1}"/>
                </c:ext>
              </c:extLst>
            </c:dLbl>
            <c:dLbl>
              <c:idx val="9"/>
              <c:layout>
                <c:manualLayout>
                  <c:x val="-4.9335842515241146E-2"/>
                  <c:y val="-3.17715252083287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92-4E1B-A25A-B5842638E6C1}"/>
                </c:ext>
              </c:extLst>
            </c:dLbl>
            <c:dLbl>
              <c:idx val="11"/>
              <c:layout>
                <c:manualLayout>
                  <c:x val="-2.8856813546650442E-2"/>
                  <c:y val="-4.765728781249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EB-44B1-AF8C-1F3A46558A7E}"/>
                </c:ext>
              </c:extLst>
            </c:dLbl>
            <c:dLbl>
              <c:idx val="13"/>
              <c:layout>
                <c:manualLayout>
                  <c:x val="-5.1197572421476663E-2"/>
                  <c:y val="-1.588576260416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2-4E1B-A25A-B5842638E6C1}"/>
                </c:ext>
              </c:extLst>
            </c:dLbl>
            <c:dLbl>
              <c:idx val="14"/>
              <c:layout>
                <c:manualLayout>
                  <c:x val="-2.5133353734179419E-2"/>
                  <c:y val="-6.3543050416657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92-4E1B-A25A-B5842638E6C1}"/>
                </c:ext>
              </c:extLst>
            </c:dLbl>
            <c:dLbl>
              <c:idx val="15"/>
              <c:layout>
                <c:manualLayout>
                  <c:x val="-2.2340758874826151E-2"/>
                  <c:y val="4.5671567486972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92-4E1B-A25A-B5842638E6C1}"/>
                </c:ext>
              </c:extLst>
            </c:dLbl>
            <c:dLbl>
              <c:idx val="16"/>
              <c:layout>
                <c:manualLayout>
                  <c:x val="0"/>
                  <c:y val="3.5742965859369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8C-43AE-B55D-34D2CB759D58}"/>
                </c:ext>
              </c:extLst>
            </c:dLbl>
            <c:dLbl>
              <c:idx val="17"/>
              <c:layout>
                <c:manualLayout>
                  <c:x val="-2.6995083640415068E-2"/>
                  <c:y val="-3.9714406510410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92-4E1B-A25A-B5842638E6C1}"/>
                </c:ext>
              </c:extLst>
            </c:dLbl>
            <c:dLbl>
              <c:idx val="18"/>
              <c:layout>
                <c:manualLayout>
                  <c:x val="-2.5133353734179419E-2"/>
                  <c:y val="-8.3400253671862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92-4E1B-A25A-B5842638E6C1}"/>
                </c:ext>
              </c:extLst>
            </c:dLbl>
            <c:dLbl>
              <c:idx val="19"/>
              <c:layout>
                <c:manualLayout>
                  <c:x val="1.8617299062353759E-3"/>
                  <c:y val="6.5528770742177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92-4E1B-A25A-B5842638E6C1}"/>
                </c:ext>
              </c:extLst>
            </c:dLbl>
            <c:dLbl>
              <c:idx val="20"/>
              <c:layout>
                <c:manualLayout>
                  <c:x val="-2.2340758874826151E-2"/>
                  <c:y val="-5.9571609765616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92-4E1B-A25A-B5842638E6C1}"/>
                </c:ext>
              </c:extLst>
            </c:dLbl>
            <c:dLbl>
              <c:idx val="21"/>
              <c:layout>
                <c:manualLayout>
                  <c:x val="-2.6064218687297174E-2"/>
                  <c:y val="4.1700126835931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92-4E1B-A25A-B5842638E6C1}"/>
                </c:ext>
              </c:extLst>
            </c:dLbl>
            <c:dLbl>
              <c:idx val="22"/>
              <c:layout>
                <c:manualLayout>
                  <c:x val="-2.4202488781061661E-2"/>
                  <c:y val="-5.3614448789054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92-4E1B-A25A-B5842638E6C1}"/>
                </c:ext>
              </c:extLst>
            </c:dLbl>
            <c:dLbl>
              <c:idx val="23"/>
              <c:layout>
                <c:manualLayout>
                  <c:x val="-2.3271623827943906E-2"/>
                  <c:y val="3.5742965859369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92-4E1B-A25A-B5842638E6C1}"/>
                </c:ext>
              </c:extLst>
            </c:dLbl>
            <c:dLbl>
              <c:idx val="24"/>
              <c:layout>
                <c:manualLayout>
                  <c:x val="-2.5133353734179419E-2"/>
                  <c:y val="-6.1557330091136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92-4E1B-A25A-B5842638E6C1}"/>
                </c:ext>
              </c:extLst>
            </c:dLbl>
            <c:dLbl>
              <c:idx val="25"/>
              <c:layout>
                <c:manualLayout>
                  <c:x val="-2.42024887810618E-2"/>
                  <c:y val="5.1628728463534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92-4E1B-A25A-B5842638E6C1}"/>
                </c:ext>
              </c:extLst>
            </c:dLbl>
            <c:dLbl>
              <c:idx val="26"/>
              <c:layout>
                <c:manualLayout>
                  <c:x val="-2.5133353734179419E-2"/>
                  <c:y val="-6.7514491067698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92-4E1B-A25A-B5842638E6C1}"/>
                </c:ext>
              </c:extLst>
            </c:dLbl>
            <c:dLbl>
              <c:idx val="27"/>
              <c:layout>
                <c:manualLayout>
                  <c:x val="-2.2340758874826151E-2"/>
                  <c:y val="6.5528770742177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92-4E1B-A25A-B5842638E6C1}"/>
                </c:ext>
              </c:extLst>
            </c:dLbl>
            <c:dLbl>
              <c:idx val="28"/>
              <c:layout>
                <c:manualLayout>
                  <c:x val="-1.4893839249884237E-2"/>
                  <c:y val="-7.1485931718739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E1-4F38-A9CA-24A23273E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År!$N$8:$N$36</c:f>
              <c:numCache>
                <c:formatCode>0.00</c:formatCode>
                <c:ptCount val="29"/>
                <c:pt idx="0">
                  <c:v>4.6685875415501368</c:v>
                </c:pt>
                <c:pt idx="1">
                  <c:v>4.6893327688081774</c:v>
                </c:pt>
                <c:pt idx="2">
                  <c:v>5.0013091963317775</c:v>
                </c:pt>
                <c:pt idx="3">
                  <c:v>5.0113714845498487</c:v>
                </c:pt>
                <c:pt idx="4">
                  <c:v>5.3108239585276404</c:v>
                </c:pt>
                <c:pt idx="5">
                  <c:v>5.2440733893723319</c:v>
                </c:pt>
                <c:pt idx="6">
                  <c:v>5.5594388512706594</c:v>
                </c:pt>
                <c:pt idx="7">
                  <c:v>5.7845557206450318</c:v>
                </c:pt>
                <c:pt idx="8">
                  <c:v>6.2352251455699728</c:v>
                </c:pt>
                <c:pt idx="9">
                  <c:v>6.4829056470466799</c:v>
                </c:pt>
                <c:pt idx="10">
                  <c:v>6.6633227567492499</c:v>
                </c:pt>
                <c:pt idx="11">
                  <c:v>6.9532885542589593</c:v>
                </c:pt>
                <c:pt idx="12">
                  <c:v>7.4213118616131988</c:v>
                </c:pt>
                <c:pt idx="13">
                  <c:v>7.5722818148181261</c:v>
                </c:pt>
                <c:pt idx="14">
                  <c:v>7.5940975159676851</c:v>
                </c:pt>
                <c:pt idx="15">
                  <c:v>7.4467380954423428</c:v>
                </c:pt>
                <c:pt idx="16">
                  <c:v>7.7699447867667395</c:v>
                </c:pt>
                <c:pt idx="17">
                  <c:v>7.7323360018828673</c:v>
                </c:pt>
                <c:pt idx="18">
                  <c:v>7.958434318221598</c:v>
                </c:pt>
                <c:pt idx="19">
                  <c:v>8.0440451071431216</c:v>
                </c:pt>
                <c:pt idx="20">
                  <c:v>7.8434726941371489</c:v>
                </c:pt>
                <c:pt idx="21">
                  <c:v>7.7288932511211614</c:v>
                </c:pt>
                <c:pt idx="22">
                  <c:v>7.6992035858348817</c:v>
                </c:pt>
                <c:pt idx="23">
                  <c:v>7.7923845404723853</c:v>
                </c:pt>
                <c:pt idx="24">
                  <c:v>7.7553028750988497</c:v>
                </c:pt>
                <c:pt idx="25">
                  <c:v>7.7699783396565518</c:v>
                </c:pt>
                <c:pt idx="26">
                  <c:v>7.7374518006485182</c:v>
                </c:pt>
                <c:pt idx="27">
                  <c:v>7.7566278563989997</c:v>
                </c:pt>
                <c:pt idx="28">
                  <c:v>7.856873151372195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9-41DE-A586-6515DE302898}"/>
            </c:ext>
          </c:extLst>
        </c:ser>
        <c:ser>
          <c:idx val="0"/>
          <c:order val="1"/>
          <c:tx>
            <c:v>Middel klasse 2024</c:v>
          </c:tx>
          <c:spPr>
            <a:ln w="63500"/>
          </c:spPr>
          <c:marker>
            <c:symbol val="none"/>
          </c:marker>
          <c:val>
            <c:numRef>
              <c:f>År!$AP$8:$AP$36</c:f>
              <c:numCache>
                <c:formatCode>0.00</c:formatCode>
                <c:ptCount val="29"/>
                <c:pt idx="0">
                  <c:v>7.856873151372195</c:v>
                </c:pt>
                <c:pt idx="1">
                  <c:v>7.856873151372195</c:v>
                </c:pt>
                <c:pt idx="2">
                  <c:v>7.856873151372195</c:v>
                </c:pt>
                <c:pt idx="3">
                  <c:v>7.856873151372195</c:v>
                </c:pt>
                <c:pt idx="4">
                  <c:v>7.856873151372195</c:v>
                </c:pt>
                <c:pt idx="5">
                  <c:v>7.856873151372195</c:v>
                </c:pt>
                <c:pt idx="6">
                  <c:v>7.856873151372195</c:v>
                </c:pt>
                <c:pt idx="7">
                  <c:v>7.856873151372195</c:v>
                </c:pt>
                <c:pt idx="8">
                  <c:v>7.856873151372195</c:v>
                </c:pt>
                <c:pt idx="9">
                  <c:v>7.856873151372195</c:v>
                </c:pt>
                <c:pt idx="10">
                  <c:v>7.856873151372195</c:v>
                </c:pt>
                <c:pt idx="11">
                  <c:v>7.856873151372195</c:v>
                </c:pt>
                <c:pt idx="12">
                  <c:v>7.856873151372195</c:v>
                </c:pt>
                <c:pt idx="13">
                  <c:v>7.856873151372195</c:v>
                </c:pt>
                <c:pt idx="14">
                  <c:v>7.856873151372195</c:v>
                </c:pt>
                <c:pt idx="15">
                  <c:v>7.856873151372195</c:v>
                </c:pt>
                <c:pt idx="16">
                  <c:v>7.856873151372195</c:v>
                </c:pt>
                <c:pt idx="17">
                  <c:v>7.856873151372195</c:v>
                </c:pt>
                <c:pt idx="18">
                  <c:v>7.856873151372195</c:v>
                </c:pt>
                <c:pt idx="19">
                  <c:v>7.856873151372195</c:v>
                </c:pt>
                <c:pt idx="20">
                  <c:v>7.856873151372195</c:v>
                </c:pt>
                <c:pt idx="21">
                  <c:v>7.856873151372195</c:v>
                </c:pt>
                <c:pt idx="22">
                  <c:v>7.856873151372195</c:v>
                </c:pt>
                <c:pt idx="23">
                  <c:v>7.856873151372195</c:v>
                </c:pt>
                <c:pt idx="24">
                  <c:v>7.856873151372195</c:v>
                </c:pt>
                <c:pt idx="25">
                  <c:v>7.856873151372195</c:v>
                </c:pt>
                <c:pt idx="26">
                  <c:v>7.856873151372195</c:v>
                </c:pt>
                <c:pt idx="27">
                  <c:v>7.856873151372195</c:v>
                </c:pt>
                <c:pt idx="28">
                  <c:v>7.856873151372195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5-400D-8AD4-DB917D3BD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9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672863236332665"/>
          <c:y val="0.54162573765972266"/>
          <c:w val="0.1554894572483031"/>
          <c:h val="9.2134696271178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Overfete slakt (fettgr.</a:t>
            </a:r>
            <a:r>
              <a:rPr lang="nb-NO" baseline="0"/>
              <a:t> 3- eller høyere)</a:t>
            </a:r>
            <a:r>
              <a:rPr lang="nb-NO"/>
              <a:t>, hittil i år, per</a:t>
            </a:r>
            <a:r>
              <a:rPr lang="nb-NO" baseline="0"/>
              <a:t> KATEGORI</a:t>
            </a:r>
            <a:endParaRPr lang="nb-NO"/>
          </a:p>
        </c:rich>
      </c:tx>
      <c:layout>
        <c:manualLayout>
          <c:xMode val="edge"/>
          <c:yMode val="edge"/>
          <c:x val="0.13075513782121109"/>
          <c:y val="3.367879410330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90290747916259E-2"/>
          <c:y val="0.16602111126641714"/>
          <c:w val="0.90112103575985814"/>
          <c:h val="0.707035880869920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E8-4BE1-A577-1AF59D1148FF}"/>
            </c:ext>
          </c:extLst>
        </c:ser>
        <c:ser>
          <c:idx val="5"/>
          <c:order val="1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E8-4BE1-A577-1AF59D1148FF}"/>
            </c:ext>
          </c:extLst>
        </c:ser>
        <c:ser>
          <c:idx val="10"/>
          <c:order val="2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E8-4BE1-A577-1AF59D1148FF}"/>
            </c:ext>
          </c:extLst>
        </c:ser>
        <c:ser>
          <c:idx val="1"/>
          <c:order val="3"/>
          <c:tx>
            <c:strRef>
              <c:f>K!$AB$16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K!$AT$16:$AT$20</c:f>
              <c:numCache>
                <c:formatCode>0</c:formatCode>
                <c:ptCount val="5"/>
                <c:pt idx="0">
                  <c:v>11.878039272010998</c:v>
                </c:pt>
                <c:pt idx="1">
                  <c:v>22.039776281414436</c:v>
                </c:pt>
                <c:pt idx="2">
                  <c:v>9.1829356471438892</c:v>
                </c:pt>
                <c:pt idx="3">
                  <c:v>2.930924751256974</c:v>
                </c:pt>
                <c:pt idx="4">
                  <c:v>22.260869565217391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E8-4BE1-A577-1AF59D1148FF}"/>
            </c:ext>
          </c:extLst>
        </c:ser>
        <c:ser>
          <c:idx val="2"/>
          <c:order val="4"/>
          <c:tx>
            <c:strRef>
              <c:f>K!$AB$10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K!$AT$10:$AT$14</c:f>
              <c:numCache>
                <c:formatCode>0</c:formatCode>
                <c:ptCount val="5"/>
                <c:pt idx="0">
                  <c:v>10.400204517988282</c:v>
                </c:pt>
                <c:pt idx="1">
                  <c:v>19.935997407489925</c:v>
                </c:pt>
                <c:pt idx="2">
                  <c:v>12.13872832369942</c:v>
                </c:pt>
                <c:pt idx="3">
                  <c:v>2.3303693719155598</c:v>
                </c:pt>
                <c:pt idx="4">
                  <c:v>23.445076955513379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E8-4BE1-A577-1AF59D114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08656"/>
        <c:axId val="499608264"/>
      </c:barChart>
      <c:catAx>
        <c:axId val="49960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8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08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8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971627987167432"/>
          <c:y val="0.19336722662785991"/>
          <c:w val="4.555585970976532E-2"/>
          <c:h val="0.321169619422572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All sau, antall slakt per</a:t>
            </a:r>
            <a:r>
              <a:rPr lang="nb-NO" baseline="0"/>
              <a:t> </a:t>
            </a:r>
            <a:r>
              <a:rPr lang="nb-NO"/>
              <a:t>PRODUSENT per FETTGRUPPE</a:t>
            </a:r>
          </a:p>
        </c:rich>
      </c:tx>
      <c:layout>
        <c:manualLayout>
          <c:xMode val="edge"/>
          <c:yMode val="edge"/>
          <c:x val="0.12249632612310457"/>
          <c:y val="3.8909258412780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12093773782724E-2"/>
          <c:y val="0.14782020552638397"/>
          <c:w val="0.88243343732262058"/>
          <c:h val="0.7453670802362766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Fettgruppe!$AD$41:$AD$55</c:f>
              <c:numCache>
                <c:formatCode>0</c:formatCode>
                <c:ptCount val="15"/>
                <c:pt idx="0">
                  <c:v>1.532994923857868</c:v>
                </c:pt>
                <c:pt idx="1">
                  <c:v>3.3377858274847183</c:v>
                </c:pt>
                <c:pt idx="2">
                  <c:v>6.0333600825404101</c:v>
                </c:pt>
                <c:pt idx="3">
                  <c:v>12.303159916201118</c:v>
                </c:pt>
                <c:pt idx="4">
                  <c:v>19.907365530608949</c:v>
                </c:pt>
                <c:pt idx="5">
                  <c:v>21.707714422616196</c:v>
                </c:pt>
                <c:pt idx="6">
                  <c:v>19.508379888268156</c:v>
                </c:pt>
                <c:pt idx="7">
                  <c:v>11.808440983896656</c:v>
                </c:pt>
                <c:pt idx="8">
                  <c:v>4.5534554730983299</c:v>
                </c:pt>
                <c:pt idx="9">
                  <c:v>2.0270488494146144</c:v>
                </c:pt>
                <c:pt idx="10">
                  <c:v>1.67213612883622</c:v>
                </c:pt>
                <c:pt idx="11">
                  <c:v>1.421025375453133</c:v>
                </c:pt>
                <c:pt idx="12">
                  <c:v>1.195754716981132</c:v>
                </c:pt>
                <c:pt idx="13">
                  <c:v>1.2412371134020619</c:v>
                </c:pt>
                <c:pt idx="14">
                  <c:v>1.1890547263681592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C4-48DE-BB36-8D86C4F3BB26}"/>
            </c:ext>
          </c:extLst>
        </c:ser>
        <c:ser>
          <c:idx val="4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Fettgruppe!$AD$25:$AD$39</c:f>
              <c:numCache>
                <c:formatCode>0</c:formatCode>
                <c:ptCount val="15"/>
                <c:pt idx="0">
                  <c:v>1.5673076923076923</c:v>
                </c:pt>
                <c:pt idx="1">
                  <c:v>2.9904645476772616</c:v>
                </c:pt>
                <c:pt idx="2">
                  <c:v>6.0297927461139897</c:v>
                </c:pt>
                <c:pt idx="3">
                  <c:v>12.494803063457331</c:v>
                </c:pt>
                <c:pt idx="4">
                  <c:v>19.649299258037921</c:v>
                </c:pt>
                <c:pt idx="5">
                  <c:v>21.124018457054966</c:v>
                </c:pt>
                <c:pt idx="6">
                  <c:v>18.203694499668654</c:v>
                </c:pt>
                <c:pt idx="7">
                  <c:v>11.511245444039471</c:v>
                </c:pt>
                <c:pt idx="8">
                  <c:v>4.6030897207367794</c:v>
                </c:pt>
                <c:pt idx="9">
                  <c:v>2.1205218471733276</c:v>
                </c:pt>
                <c:pt idx="10">
                  <c:v>1.6542372881355931</c:v>
                </c:pt>
                <c:pt idx="11">
                  <c:v>1.4747474747474747</c:v>
                </c:pt>
                <c:pt idx="12">
                  <c:v>1.2672998643147897</c:v>
                </c:pt>
                <c:pt idx="13">
                  <c:v>1.2489361702127659</c:v>
                </c:pt>
                <c:pt idx="14">
                  <c:v>1.2840236686390532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C4-48DE-BB36-8D86C4F3BB26}"/>
            </c:ext>
          </c:extLst>
        </c:ser>
        <c:ser>
          <c:idx val="6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8.7657110919979898E-3"/>
                  <c:y val="-3.1439895954810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C4-48DE-BB36-8D86C4F3BB26}"/>
                </c:ext>
              </c:extLst>
            </c:dLbl>
            <c:dLbl>
              <c:idx val="3"/>
              <c:layout>
                <c:manualLayout>
                  <c:x val="-1.2052852751497182E-2"/>
                  <c:y val="-7.410832617919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C4-48DE-BB36-8D86C4F3BB26}"/>
                </c:ext>
              </c:extLst>
            </c:dLbl>
            <c:dLbl>
              <c:idx val="4"/>
              <c:layout>
                <c:manualLayout>
                  <c:x val="-7.6699972054982057E-3"/>
                  <c:y val="-4.2668430224385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C4-48DE-BB36-8D86C4F3BB26}"/>
                </c:ext>
              </c:extLst>
            </c:dLbl>
            <c:dLbl>
              <c:idx val="5"/>
              <c:layout>
                <c:manualLayout>
                  <c:x val="-5.4785694324987182E-3"/>
                  <c:y val="-4.9405550786130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C4-48DE-BB36-8D86C4F3BB26}"/>
                </c:ext>
              </c:extLst>
            </c:dLbl>
            <c:dLbl>
              <c:idx val="6"/>
              <c:layout>
                <c:manualLayout>
                  <c:x val="-7.6699972054982057E-3"/>
                  <c:y val="-6.2879791909620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C4-48DE-BB36-8D86C4F3BB26}"/>
                </c:ext>
              </c:extLst>
            </c:dLbl>
            <c:dLbl>
              <c:idx val="7"/>
              <c:layout>
                <c:manualLayout>
                  <c:x val="0"/>
                  <c:y val="-9.8811101572260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C4-48DE-BB36-8D86C4F3BB26}"/>
                </c:ext>
              </c:extLst>
            </c:dLbl>
            <c:dLbl>
              <c:idx val="8"/>
              <c:layout>
                <c:manualLayout>
                  <c:x val="-2.1914277729995677E-3"/>
                  <c:y val="-7.4108326179195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C4-48DE-BB36-8D86C4F3BB26}"/>
                </c:ext>
              </c:extLst>
            </c:dLbl>
            <c:dLbl>
              <c:idx val="9"/>
              <c:layout>
                <c:manualLayout>
                  <c:x val="-8.0351423450147528E-17"/>
                  <c:y val="-6.2879791909620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C4-48DE-BB36-8D86C4F3BB26}"/>
                </c:ext>
              </c:extLst>
            </c:dLbl>
            <c:dLbl>
              <c:idx val="10"/>
              <c:layout>
                <c:manualLayout>
                  <c:x val="0"/>
                  <c:y val="-7.8599739887025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C4-48DE-BB36-8D86C4F3BB2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Fettgruppe!$AD$9:$AD$23</c:f>
              <c:numCache>
                <c:formatCode>0</c:formatCode>
                <c:ptCount val="15"/>
                <c:pt idx="0">
                  <c:v>1.3712121212121211</c:v>
                </c:pt>
                <c:pt idx="1">
                  <c:v>2.9447122200170117</c:v>
                </c:pt>
                <c:pt idx="2">
                  <c:v>6.2160038104310553</c:v>
                </c:pt>
                <c:pt idx="3">
                  <c:v>14.042781230298118</c:v>
                </c:pt>
                <c:pt idx="4">
                  <c:v>20.924678814342094</c:v>
                </c:pt>
                <c:pt idx="5">
                  <c:v>22.006898271276597</c:v>
                </c:pt>
                <c:pt idx="6">
                  <c:v>16.202471890824821</c:v>
                </c:pt>
                <c:pt idx="7">
                  <c:v>9.610496972027299</c:v>
                </c:pt>
                <c:pt idx="8">
                  <c:v>4.1643944407677038</c:v>
                </c:pt>
                <c:pt idx="9">
                  <c:v>2.0051635111876074</c:v>
                </c:pt>
                <c:pt idx="10">
                  <c:v>1.5735005880047039</c:v>
                </c:pt>
                <c:pt idx="11">
                  <c:v>1.4387380777696259</c:v>
                </c:pt>
                <c:pt idx="12">
                  <c:v>1.2534930139720559</c:v>
                </c:pt>
                <c:pt idx="13">
                  <c:v>1.2418772563176896</c:v>
                </c:pt>
                <c:pt idx="14">
                  <c:v>1.3966942148760331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2C4-48DE-BB36-8D86C4F3B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5.4134564191017601E-2"/>
          <c:h val="0.146489580008611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mnd'!$J$14:$J$25</c:f>
              <c:numCache>
                <c:formatCode>0.0</c:formatCode>
                <c:ptCount val="12"/>
                <c:pt idx="0">
                  <c:v>1.1482374555057984E-2</c:v>
                </c:pt>
                <c:pt idx="1">
                  <c:v>9.3196644920782844E-3</c:v>
                </c:pt>
                <c:pt idx="2">
                  <c:v>3.8751241250696303E-2</c:v>
                </c:pt>
                <c:pt idx="3">
                  <c:v>4.2134831460674142E-2</c:v>
                </c:pt>
                <c:pt idx="4">
                  <c:v>6.2073246430788327E-2</c:v>
                </c:pt>
                <c:pt idx="5">
                  <c:v>0</c:v>
                </c:pt>
                <c:pt idx="6">
                  <c:v>5.822416302765647E-2</c:v>
                </c:pt>
                <c:pt idx="7">
                  <c:v>3.6644547885510553E-2</c:v>
                </c:pt>
                <c:pt idx="8">
                  <c:v>1.2542022591999828E-2</c:v>
                </c:pt>
                <c:pt idx="9">
                  <c:v>1.2266687601813509E-2</c:v>
                </c:pt>
                <c:pt idx="10">
                  <c:v>2.0271052936406804E-2</c:v>
                </c:pt>
                <c:pt idx="11">
                  <c:v>1.8081547780490016E-2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D-43A6-B831-F192845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19896"/>
        <c:axId val="775120288"/>
      </c:barChart>
      <c:catAx>
        <c:axId val="775119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19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mnd'!$U$14:$U$25</c:f>
              <c:numCache>
                <c:formatCode>0.0</c:formatCode>
                <c:ptCount val="12"/>
                <c:pt idx="0">
                  <c:v>6.2</c:v>
                </c:pt>
                <c:pt idx="1">
                  <c:v>8.7000000000000011</c:v>
                </c:pt>
                <c:pt idx="2">
                  <c:v>17.55</c:v>
                </c:pt>
                <c:pt idx="3">
                  <c:v>10.93333333333333</c:v>
                </c:pt>
                <c:pt idx="4">
                  <c:v>13.25</c:v>
                </c:pt>
                <c:pt idx="5">
                  <c:v>0</c:v>
                </c:pt>
                <c:pt idx="6">
                  <c:v>11.350000000000001</c:v>
                </c:pt>
                <c:pt idx="7">
                  <c:v>9.4891891891891973</c:v>
                </c:pt>
                <c:pt idx="8">
                  <c:v>9.1000000000000014</c:v>
                </c:pt>
                <c:pt idx="9">
                  <c:v>8.4819999999999975</c:v>
                </c:pt>
                <c:pt idx="10">
                  <c:v>6.4999999999999982</c:v>
                </c:pt>
                <c:pt idx="11">
                  <c:v>8.85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B-4862-A7F4-1050F22F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1072"/>
        <c:axId val="775121464"/>
      </c:barChart>
      <c:catAx>
        <c:axId val="775121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1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mnd'!$D$14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mnd'!$O$14:$O$25</c:f>
              <c:numCache>
                <c:formatCode>0.00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5.125</c:v>
                </c:pt>
                <c:pt idx="3">
                  <c:v>4.6666666666666679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2.2162162162162162</c:v>
                </c:pt>
                <c:pt idx="8">
                  <c:v>2.9130434782608696</c:v>
                </c:pt>
                <c:pt idx="9">
                  <c:v>2.84</c:v>
                </c:pt>
                <c:pt idx="10">
                  <c:v>1.9047619047619055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8-4D3E-B22A-A04BB5AD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2248"/>
        <c:axId val="775122640"/>
      </c:barChart>
      <c:catAx>
        <c:axId val="775122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2640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mnd'!$J$29:$J$40</c:f>
              <c:numCache>
                <c:formatCode>0.0</c:formatCode>
                <c:ptCount val="12"/>
                <c:pt idx="0">
                  <c:v>0.63153060052818899</c:v>
                </c:pt>
                <c:pt idx="1">
                  <c:v>1.0997204100652374</c:v>
                </c:pt>
                <c:pt idx="2">
                  <c:v>1.2763690086948098</c:v>
                </c:pt>
                <c:pt idx="3">
                  <c:v>3.1179775280898872</c:v>
                </c:pt>
                <c:pt idx="4">
                  <c:v>2.4829298572315328</c:v>
                </c:pt>
                <c:pt idx="5">
                  <c:v>0.98624448481702531</c:v>
                </c:pt>
                <c:pt idx="6">
                  <c:v>0.49490538573508008</c:v>
                </c:pt>
                <c:pt idx="7">
                  <c:v>0.66455382786966422</c:v>
                </c:pt>
                <c:pt idx="8">
                  <c:v>0.73997933292798979</c:v>
                </c:pt>
                <c:pt idx="9">
                  <c:v>1.0956605365939827</c:v>
                </c:pt>
                <c:pt idx="10">
                  <c:v>1.2712846055832272</c:v>
                </c:pt>
                <c:pt idx="11">
                  <c:v>1.4555645963294459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BA0-AE81-A62018507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4600"/>
        <c:axId val="775124992"/>
      </c:barChart>
      <c:catAx>
        <c:axId val="775124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mnd'!$U$29:$U$40</c:f>
              <c:numCache>
                <c:formatCode>0.0</c:formatCode>
                <c:ptCount val="12"/>
                <c:pt idx="0">
                  <c:v>9.6054545454545437</c:v>
                </c:pt>
                <c:pt idx="1">
                  <c:v>11.516949152542372</c:v>
                </c:pt>
                <c:pt idx="2">
                  <c:v>11.246489563567367</c:v>
                </c:pt>
                <c:pt idx="3">
                  <c:v>11.086936936936937</c:v>
                </c:pt>
                <c:pt idx="4">
                  <c:v>11.151250000000003</c:v>
                </c:pt>
                <c:pt idx="5">
                  <c:v>11.271052631578945</c:v>
                </c:pt>
                <c:pt idx="6">
                  <c:v>7.6294117647058846</c:v>
                </c:pt>
                <c:pt idx="7">
                  <c:v>15.635767511177349</c:v>
                </c:pt>
                <c:pt idx="8">
                  <c:v>12.575718496683884</c:v>
                </c:pt>
                <c:pt idx="9">
                  <c:v>10.616748768472892</c:v>
                </c:pt>
                <c:pt idx="10">
                  <c:v>10.074867122247536</c:v>
                </c:pt>
                <c:pt idx="11">
                  <c:v>8.3770186335403736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1-4F9F-A451-A7D080BA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5776"/>
        <c:axId val="775126168"/>
      </c:barChart>
      <c:catAx>
        <c:axId val="77512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616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5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mnd'!$O$29:$O$40</c:f>
              <c:numCache>
                <c:formatCode>0.00</c:formatCode>
                <c:ptCount val="12"/>
                <c:pt idx="0">
                  <c:v>3.3090909090909095</c:v>
                </c:pt>
                <c:pt idx="1">
                  <c:v>4.618644067796609</c:v>
                </c:pt>
                <c:pt idx="2">
                  <c:v>4.1157495256166996</c:v>
                </c:pt>
                <c:pt idx="3">
                  <c:v>3.864864864864864</c:v>
                </c:pt>
                <c:pt idx="4">
                  <c:v>3.2875000000000001</c:v>
                </c:pt>
                <c:pt idx="5">
                  <c:v>5.0263157894736841</c:v>
                </c:pt>
                <c:pt idx="6">
                  <c:v>5</c:v>
                </c:pt>
                <c:pt idx="7">
                  <c:v>4.8748137108792839</c:v>
                </c:pt>
                <c:pt idx="8">
                  <c:v>4.9539425202652918</c:v>
                </c:pt>
                <c:pt idx="9">
                  <c:v>4.079489476041199</c:v>
                </c:pt>
                <c:pt idx="10">
                  <c:v>3.6864085041761574</c:v>
                </c:pt>
                <c:pt idx="11">
                  <c:v>3.0807453416149069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0-4120-8EAE-F56BBA29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6952"/>
        <c:axId val="775127344"/>
      </c:barChart>
      <c:catAx>
        <c:axId val="775126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734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747910432427445E-2"/>
              <c:y val="0.32443744949497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mnd'!$J$44:$J$55</c:f>
              <c:numCache>
                <c:formatCode>0.0</c:formatCode>
                <c:ptCount val="12"/>
                <c:pt idx="0">
                  <c:v>4.2714433344815692</c:v>
                </c:pt>
                <c:pt idx="1">
                  <c:v>5.4333643988816407</c:v>
                </c:pt>
                <c:pt idx="2">
                  <c:v>5.9095642907311854</c:v>
                </c:pt>
                <c:pt idx="3">
                  <c:v>11.25</c:v>
                </c:pt>
                <c:pt idx="4">
                  <c:v>5.0279329608938559</c:v>
                </c:pt>
                <c:pt idx="5">
                  <c:v>4.3083311705164826</c:v>
                </c:pt>
                <c:pt idx="6">
                  <c:v>2.5618631732168846</c:v>
                </c:pt>
                <c:pt idx="7">
                  <c:v>4.1794592453203911</c:v>
                </c:pt>
                <c:pt idx="8">
                  <c:v>4.4374221235825484</c:v>
                </c:pt>
                <c:pt idx="9">
                  <c:v>5.0852780122078078</c:v>
                </c:pt>
                <c:pt idx="10">
                  <c:v>5.5388238928143956</c:v>
                </c:pt>
                <c:pt idx="11">
                  <c:v>5.686646776964106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F-4264-8FA7-5D65686C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9304"/>
        <c:axId val="775129696"/>
      </c:barChart>
      <c:catAx>
        <c:axId val="775129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969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mnd'!$U$44:$U$55</c:f>
              <c:numCache>
                <c:formatCode>0.0</c:formatCode>
                <c:ptCount val="12"/>
                <c:pt idx="0">
                  <c:v>13.201881720430103</c:v>
                </c:pt>
                <c:pt idx="1">
                  <c:v>14.745969125214405</c:v>
                </c:pt>
                <c:pt idx="2">
                  <c:v>15.294672131147555</c:v>
                </c:pt>
                <c:pt idx="3">
                  <c:v>13.328589263420721</c:v>
                </c:pt>
                <c:pt idx="4">
                  <c:v>15.281481481481478</c:v>
                </c:pt>
                <c:pt idx="5">
                  <c:v>15.034939759036138</c:v>
                </c:pt>
                <c:pt idx="6">
                  <c:v>15.122727272727277</c:v>
                </c:pt>
                <c:pt idx="7">
                  <c:v>18.210616113744063</c:v>
                </c:pt>
                <c:pt idx="8">
                  <c:v>15.672552995391708</c:v>
                </c:pt>
                <c:pt idx="9">
                  <c:v>14.035078155152462</c:v>
                </c:pt>
                <c:pt idx="10">
                  <c:v>13.28637155803421</c:v>
                </c:pt>
                <c:pt idx="11">
                  <c:v>12.056438791732903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11D-AEE5-4CC7C625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0480"/>
        <c:axId val="775130872"/>
      </c:barChart>
      <c:catAx>
        <c:axId val="77513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0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mnd'!$O$44:$O$55</c:f>
              <c:numCache>
                <c:formatCode>0.00</c:formatCode>
                <c:ptCount val="12"/>
                <c:pt idx="0">
                  <c:v>5.610215053763441</c:v>
                </c:pt>
                <c:pt idx="1">
                  <c:v>5.8765008576329345</c:v>
                </c:pt>
                <c:pt idx="2">
                  <c:v>5.9348360655737702</c:v>
                </c:pt>
                <c:pt idx="3">
                  <c:v>5.365792759051188</c:v>
                </c:pt>
                <c:pt idx="4">
                  <c:v>4.7962962962962967</c:v>
                </c:pt>
                <c:pt idx="5">
                  <c:v>5.6807228915662646</c:v>
                </c:pt>
                <c:pt idx="6">
                  <c:v>5.7386363636363642</c:v>
                </c:pt>
                <c:pt idx="7">
                  <c:v>6.0180094786729859</c:v>
                </c:pt>
                <c:pt idx="8">
                  <c:v>6.0330568356374803</c:v>
                </c:pt>
                <c:pt idx="9">
                  <c:v>5.2430528753377068</c:v>
                </c:pt>
                <c:pt idx="10">
                  <c:v>4.8787033809689779</c:v>
                </c:pt>
                <c:pt idx="11">
                  <c:v>4.5596184419713826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B-4A62-80BC-CBEEACD7D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1656"/>
        <c:axId val="775132048"/>
      </c:barChart>
      <c:catAx>
        <c:axId val="775131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2048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54958456658091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1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A</a:t>
            </a:r>
            <a:r>
              <a:rPr lang="nb-NO" sz="2400"/>
              <a:t>ntall produsenter av hver KATEGORI, hittil i år</a:t>
            </a:r>
          </a:p>
        </c:rich>
      </c:tx>
      <c:layout>
        <c:manualLayout>
          <c:xMode val="edge"/>
          <c:yMode val="edge"/>
          <c:x val="8.8729538736679991E-2"/>
          <c:y val="3.23385057637026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07134113806844E-2"/>
          <c:y val="0.18656761740034544"/>
          <c:w val="0.90450035197532141"/>
          <c:h val="0.68905640026527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C-49AB-9F71-20E3C6A58274}"/>
            </c:ext>
          </c:extLst>
        </c:ser>
        <c:ser>
          <c:idx val="5"/>
          <c:order val="1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C-49AB-9F71-20E3C6A58274}"/>
            </c:ext>
          </c:extLst>
        </c:ser>
        <c:ser>
          <c:idx val="10"/>
          <c:order val="2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7C-49AB-9F71-20E3C6A58274}"/>
            </c:ext>
          </c:extLst>
        </c:ser>
        <c:ser>
          <c:idx val="2"/>
          <c:order val="3"/>
          <c:tx>
            <c:strRef>
              <c:f>K!$AB$16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K!$AE$16:$AE$20</c:f>
              <c:numCache>
                <c:formatCode>General</c:formatCode>
                <c:ptCount val="5"/>
                <c:pt idx="0">
                  <c:v>8638</c:v>
                </c:pt>
                <c:pt idx="1">
                  <c:v>10602</c:v>
                </c:pt>
                <c:pt idx="2">
                  <c:v>236</c:v>
                </c:pt>
                <c:pt idx="3">
                  <c:v>12952</c:v>
                </c:pt>
                <c:pt idx="4">
                  <c:v>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7C-49AB-9F71-20E3C6A58274}"/>
            </c:ext>
          </c:extLst>
        </c:ser>
        <c:ser>
          <c:idx val="3"/>
          <c:order val="4"/>
          <c:tx>
            <c:strRef>
              <c:f>K!$AB$10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K!$AE$10:$AE$14</c:f>
              <c:numCache>
                <c:formatCode>General</c:formatCode>
                <c:ptCount val="5"/>
                <c:pt idx="0">
                  <c:v>8116</c:v>
                </c:pt>
                <c:pt idx="1">
                  <c:v>10291</c:v>
                </c:pt>
                <c:pt idx="2">
                  <c:v>184</c:v>
                </c:pt>
                <c:pt idx="3">
                  <c:v>12693</c:v>
                </c:pt>
                <c:pt idx="4">
                  <c:v>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7C-49AB-9F71-20E3C6A58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06696"/>
        <c:axId val="499605912"/>
      </c:barChart>
      <c:catAx>
        <c:axId val="499606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5912"/>
        <c:crossesAt val="5"/>
        <c:auto val="1"/>
        <c:lblAlgn val="ctr"/>
        <c:lblOffset val="100"/>
        <c:tickLblSkip val="1"/>
        <c:tickMarkSkip val="1"/>
        <c:noMultiLvlLbl val="0"/>
      </c:catAx>
      <c:valAx>
        <c:axId val="499605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6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9566608547458"/>
          <c:y val="0.2089557519459207"/>
          <c:w val="6.7430160543812151E-2"/>
          <c:h val="0.255891571245901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mnd'!$J$59:$J$70</c:f>
              <c:numCache>
                <c:formatCode>0.0</c:formatCode>
                <c:ptCount val="12"/>
                <c:pt idx="0">
                  <c:v>11.918704788150196</c:v>
                </c:pt>
                <c:pt idx="1">
                  <c:v>14.128611369990685</c:v>
                </c:pt>
                <c:pt idx="2">
                  <c:v>13.565356390321877</c:v>
                </c:pt>
                <c:pt idx="3">
                  <c:v>17.808988764044944</c:v>
                </c:pt>
                <c:pt idx="4">
                  <c:v>10.211049037864685</c:v>
                </c:pt>
                <c:pt idx="5">
                  <c:v>8.4349857254087688</c:v>
                </c:pt>
                <c:pt idx="6">
                  <c:v>7.6564774381368252</c:v>
                </c:pt>
                <c:pt idx="7">
                  <c:v>14.643953649598886</c:v>
                </c:pt>
                <c:pt idx="8">
                  <c:v>14.962632952255788</c:v>
                </c:pt>
                <c:pt idx="9">
                  <c:v>14.654766344134559</c:v>
                </c:pt>
                <c:pt idx="10">
                  <c:v>14.109618131974203</c:v>
                </c:pt>
                <c:pt idx="11">
                  <c:v>14.121688816562701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2-45B2-A3CC-97C5EDE6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4008"/>
        <c:axId val="775134400"/>
      </c:barChart>
      <c:catAx>
        <c:axId val="775134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44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mnd'!$U$59:$U$70</c:f>
              <c:numCache>
                <c:formatCode>0.0</c:formatCode>
                <c:ptCount val="12"/>
                <c:pt idx="0">
                  <c:v>16.321194605009651</c:v>
                </c:pt>
                <c:pt idx="1">
                  <c:v>16.851319261213739</c:v>
                </c:pt>
                <c:pt idx="2">
                  <c:v>18.741260489198304</c:v>
                </c:pt>
                <c:pt idx="3">
                  <c:v>16.44345425867505</c:v>
                </c:pt>
                <c:pt idx="4">
                  <c:v>19.793920972644379</c:v>
                </c:pt>
                <c:pt idx="5">
                  <c:v>16.714769230769235</c:v>
                </c:pt>
                <c:pt idx="6">
                  <c:v>18.753612167300368</c:v>
                </c:pt>
                <c:pt idx="7">
                  <c:v>19.713357229812104</c:v>
                </c:pt>
                <c:pt idx="8">
                  <c:v>17.965408724807492</c:v>
                </c:pt>
                <c:pt idx="9">
                  <c:v>16.639928683831528</c:v>
                </c:pt>
                <c:pt idx="10">
                  <c:v>15.995094752685146</c:v>
                </c:pt>
                <c:pt idx="11">
                  <c:v>14.728617157490378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B-4E61-8B24-EBC059CC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5184"/>
        <c:axId val="222693472"/>
      </c:barChart>
      <c:catAx>
        <c:axId val="775135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5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mnd'!$O$59:$O$70</c:f>
              <c:numCache>
                <c:formatCode>0.00</c:formatCode>
                <c:ptCount val="12"/>
                <c:pt idx="0">
                  <c:v>6.6868978805394992</c:v>
                </c:pt>
                <c:pt idx="1">
                  <c:v>6.8172823218997358</c:v>
                </c:pt>
                <c:pt idx="2">
                  <c:v>6.7439742903053039</c:v>
                </c:pt>
                <c:pt idx="3">
                  <c:v>6.2570977917981052</c:v>
                </c:pt>
                <c:pt idx="4">
                  <c:v>6.5531914893617005</c:v>
                </c:pt>
                <c:pt idx="5">
                  <c:v>7.0984615384615379</c:v>
                </c:pt>
                <c:pt idx="6">
                  <c:v>7.3384030418250941</c:v>
                </c:pt>
                <c:pt idx="7">
                  <c:v>7.5735154876234256</c:v>
                </c:pt>
                <c:pt idx="8">
                  <c:v>7.5909836364299004</c:v>
                </c:pt>
                <c:pt idx="9">
                  <c:v>6.9809488733384679</c:v>
                </c:pt>
                <c:pt idx="10">
                  <c:v>6.6129848806184572</c:v>
                </c:pt>
                <c:pt idx="11">
                  <c:v>6.3994878361075562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5-411E-B1E6-B102D348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4256"/>
        <c:axId val="222694648"/>
      </c:barChart>
      <c:catAx>
        <c:axId val="222694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464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5894968475583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mnd'!$J$74:$J$85</c:f>
              <c:numCache>
                <c:formatCode>0.0</c:formatCode>
                <c:ptCount val="12"/>
                <c:pt idx="0">
                  <c:v>18.544034906418641</c:v>
                </c:pt>
                <c:pt idx="1">
                  <c:v>19.571295433364394</c:v>
                </c:pt>
                <c:pt idx="2">
                  <c:v>15.87105524473831</c:v>
                </c:pt>
                <c:pt idx="3">
                  <c:v>17.191011235955056</c:v>
                </c:pt>
                <c:pt idx="4">
                  <c:v>11.297330850403478</c:v>
                </c:pt>
                <c:pt idx="5">
                  <c:v>11.912795224500391</c:v>
                </c:pt>
                <c:pt idx="6">
                  <c:v>16.360989810771468</c:v>
                </c:pt>
                <c:pt idx="7">
                  <c:v>21.691591561850057</c:v>
                </c:pt>
                <c:pt idx="8">
                  <c:v>24.758497901937744</c:v>
                </c:pt>
                <c:pt idx="9">
                  <c:v>23.907528802182497</c:v>
                </c:pt>
                <c:pt idx="10">
                  <c:v>22.738329665238044</c:v>
                </c:pt>
                <c:pt idx="11">
                  <c:v>23.524093662417503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3-4CD4-AEDB-4C688AEA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6608"/>
        <c:axId val="222697000"/>
      </c:barChart>
      <c:catAx>
        <c:axId val="22269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70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6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mnd'!$U$74:$U$85</c:f>
              <c:numCache>
                <c:formatCode>0.0</c:formatCode>
                <c:ptCount val="12"/>
                <c:pt idx="0">
                  <c:v>18.554613003095962</c:v>
                </c:pt>
                <c:pt idx="1">
                  <c:v>19.445904761904767</c:v>
                </c:pt>
                <c:pt idx="2">
                  <c:v>21.409583396917419</c:v>
                </c:pt>
                <c:pt idx="3">
                  <c:v>19.45114379084967</c:v>
                </c:pt>
                <c:pt idx="4">
                  <c:v>22.302747252747235</c:v>
                </c:pt>
                <c:pt idx="5">
                  <c:v>17.325708061002171</c:v>
                </c:pt>
                <c:pt idx="6">
                  <c:v>19.076690391459103</c:v>
                </c:pt>
                <c:pt idx="7">
                  <c:v>20.454186832252518</c:v>
                </c:pt>
                <c:pt idx="8">
                  <c:v>19.185108913507815</c:v>
                </c:pt>
                <c:pt idx="9">
                  <c:v>18.09971369639462</c:v>
                </c:pt>
                <c:pt idx="10">
                  <c:v>17.551209882832435</c:v>
                </c:pt>
                <c:pt idx="11">
                  <c:v>17.026940814757861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2DE-8D4F-39F133DF3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7784"/>
        <c:axId val="222698176"/>
      </c:barChart>
      <c:catAx>
        <c:axId val="222697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8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mnd'!$O$74:$O$85</c:f>
              <c:numCache>
                <c:formatCode>0.00</c:formatCode>
                <c:ptCount val="12"/>
                <c:pt idx="0">
                  <c:v>7.3102167182662532</c:v>
                </c:pt>
                <c:pt idx="1">
                  <c:v>7.4395238095238065</c:v>
                </c:pt>
                <c:pt idx="2">
                  <c:v>7.2942163894399519</c:v>
                </c:pt>
                <c:pt idx="3">
                  <c:v>6.8137254901960755</c:v>
                </c:pt>
                <c:pt idx="4">
                  <c:v>7.1840659340659352</c:v>
                </c:pt>
                <c:pt idx="5">
                  <c:v>7.8540305010893245</c:v>
                </c:pt>
                <c:pt idx="6">
                  <c:v>8.0871886120996486</c:v>
                </c:pt>
                <c:pt idx="7">
                  <c:v>8.0152040909506006</c:v>
                </c:pt>
                <c:pt idx="8">
                  <c:v>7.9697266700438254</c:v>
                </c:pt>
                <c:pt idx="9">
                  <c:v>7.4529548789623279</c:v>
                </c:pt>
                <c:pt idx="10">
                  <c:v>7.1363559178128719</c:v>
                </c:pt>
                <c:pt idx="11">
                  <c:v>7.0983858570330511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C-42F5-B7C9-296C5FFC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9352"/>
        <c:axId val="222699744"/>
      </c:barChart>
      <c:catAx>
        <c:axId val="222699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97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03072491387432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mnd'!$U$89:$U$100</c:f>
              <c:numCache>
                <c:formatCode>0.0</c:formatCode>
                <c:ptCount val="12"/>
                <c:pt idx="0">
                  <c:v>20.604490500863555</c:v>
                </c:pt>
                <c:pt idx="1">
                  <c:v>21.026743602609159</c:v>
                </c:pt>
                <c:pt idx="2">
                  <c:v>23.632283352337591</c:v>
                </c:pt>
                <c:pt idx="3">
                  <c:v>22.723437500000017</c:v>
                </c:pt>
                <c:pt idx="4">
                  <c:v>23.803990024937654</c:v>
                </c:pt>
                <c:pt idx="5">
                  <c:v>17.642602739726037</c:v>
                </c:pt>
                <c:pt idx="6">
                  <c:v>19.994527363184076</c:v>
                </c:pt>
                <c:pt idx="7">
                  <c:v>21.499243732017938</c:v>
                </c:pt>
                <c:pt idx="8">
                  <c:v>20.081894987171054</c:v>
                </c:pt>
                <c:pt idx="9">
                  <c:v>19.183948471727145</c:v>
                </c:pt>
                <c:pt idx="10">
                  <c:v>19.159503006921703</c:v>
                </c:pt>
                <c:pt idx="11">
                  <c:v>18.775588235294077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E-4D78-A78D-9642B12B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2488"/>
        <c:axId val="222702880"/>
      </c:barChart>
      <c:catAx>
        <c:axId val="222702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mnd'!$O$89:$O$100</c:f>
              <c:numCache>
                <c:formatCode>0.00</c:formatCode>
                <c:ptCount val="12"/>
                <c:pt idx="0">
                  <c:v>7.7990788716177342</c:v>
                </c:pt>
                <c:pt idx="1">
                  <c:v>7.7666833918715508</c:v>
                </c:pt>
                <c:pt idx="2">
                  <c:v>7.6909920182440148</c:v>
                </c:pt>
                <c:pt idx="3">
                  <c:v>7.2756696428571441</c:v>
                </c:pt>
                <c:pt idx="4">
                  <c:v>7.8852867830423934</c:v>
                </c:pt>
                <c:pt idx="5">
                  <c:v>8.5095890410958983</c:v>
                </c:pt>
                <c:pt idx="6">
                  <c:v>8.5211442786069647</c:v>
                </c:pt>
                <c:pt idx="7">
                  <c:v>8.3441019317714744</c:v>
                </c:pt>
                <c:pt idx="8">
                  <c:v>8.179141373052131</c:v>
                </c:pt>
                <c:pt idx="9">
                  <c:v>7.733138924072386</c:v>
                </c:pt>
                <c:pt idx="10">
                  <c:v>7.4945724119671695</c:v>
                </c:pt>
                <c:pt idx="11">
                  <c:v>7.5297794117647054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A-4180-93AB-4578E405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3664"/>
        <c:axId val="222704056"/>
      </c:barChart>
      <c:catAx>
        <c:axId val="222703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40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31011088071633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3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mnd'!$J$104:$J$115</c:f>
              <c:numCache>
                <c:formatCode>0.0</c:formatCode>
                <c:ptCount val="12"/>
                <c:pt idx="0">
                  <c:v>20.415661958893097</c:v>
                </c:pt>
                <c:pt idx="1">
                  <c:v>19.151910531220874</c:v>
                </c:pt>
                <c:pt idx="2">
                  <c:v>17.636658674223163</c:v>
                </c:pt>
                <c:pt idx="3">
                  <c:v>13.77808988764045</c:v>
                </c:pt>
                <c:pt idx="4">
                  <c:v>18.001241464928611</c:v>
                </c:pt>
                <c:pt idx="5">
                  <c:v>21.90500908383078</c:v>
                </c:pt>
                <c:pt idx="6">
                  <c:v>17.321688500727802</c:v>
                </c:pt>
                <c:pt idx="7">
                  <c:v>17.635931464791526</c:v>
                </c:pt>
                <c:pt idx="8">
                  <c:v>17.667620042152102</c:v>
                </c:pt>
                <c:pt idx="9">
                  <c:v>17.685619516790645</c:v>
                </c:pt>
                <c:pt idx="10">
                  <c:v>17.467855901772275</c:v>
                </c:pt>
                <c:pt idx="11">
                  <c:v>16.906247174758164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DDB-BE78-F33EE502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6016"/>
        <c:axId val="222706408"/>
      </c:barChart>
      <c:catAx>
        <c:axId val="222706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64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mnd'!$U$104:$U$115</c:f>
              <c:numCache>
                <c:formatCode>0.0</c:formatCode>
                <c:ptCount val="12"/>
                <c:pt idx="0">
                  <c:v>22.413048368953906</c:v>
                </c:pt>
                <c:pt idx="1">
                  <c:v>23.593090024330831</c:v>
                </c:pt>
                <c:pt idx="2">
                  <c:v>27.099491897830237</c:v>
                </c:pt>
                <c:pt idx="3">
                  <c:v>26.272273190621831</c:v>
                </c:pt>
                <c:pt idx="4">
                  <c:v>24.123620689655198</c:v>
                </c:pt>
                <c:pt idx="5">
                  <c:v>19.161255924170607</c:v>
                </c:pt>
                <c:pt idx="6">
                  <c:v>20.69647058823529</c:v>
                </c:pt>
                <c:pt idx="7">
                  <c:v>22.717420115684774</c:v>
                </c:pt>
                <c:pt idx="8">
                  <c:v>21.238715103628277</c:v>
                </c:pt>
                <c:pt idx="9">
                  <c:v>20.658915492176032</c:v>
                </c:pt>
                <c:pt idx="10">
                  <c:v>21.127624889478369</c:v>
                </c:pt>
                <c:pt idx="11">
                  <c:v>20.989786096256648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0-4ADE-BBF8-3983979C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7192"/>
        <c:axId val="222707584"/>
      </c:barChart>
      <c:catAx>
        <c:axId val="222707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SAU: Antall slakt per produsent, hittil i år</a:t>
            </a:r>
          </a:p>
        </c:rich>
      </c:tx>
      <c:layout>
        <c:manualLayout>
          <c:xMode val="edge"/>
          <c:yMode val="edge"/>
          <c:x val="0.10650881610018184"/>
          <c:y val="4.40157943220060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748898356252099E-2"/>
          <c:y val="0.17078059208116225"/>
          <c:w val="0.93607389418690623"/>
          <c:h val="0.714012041598248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23-4F20-B0DF-7D6764035046}"/>
            </c:ext>
          </c:extLst>
        </c:ser>
        <c:ser>
          <c:idx val="2"/>
          <c:order val="1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23-4F20-B0DF-7D6764035046}"/>
            </c:ext>
          </c:extLst>
        </c:ser>
        <c:ser>
          <c:idx val="6"/>
          <c:order val="2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23-4F20-B0DF-7D6764035046}"/>
            </c:ext>
          </c:extLst>
        </c:ser>
        <c:ser>
          <c:idx val="1"/>
          <c:order val="3"/>
          <c:tx>
            <c:strRef>
              <c:f>K!$AB$16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K!$BF$16:$BF$20</c:f>
              <c:numCache>
                <c:formatCode>0</c:formatCode>
                <c:ptCount val="5"/>
                <c:pt idx="0">
                  <c:v>5.6421625376244497</c:v>
                </c:pt>
                <c:pt idx="1">
                  <c:v>10.253537068477646</c:v>
                </c:pt>
                <c:pt idx="2">
                  <c:v>11.720338983050848</c:v>
                </c:pt>
                <c:pt idx="3">
                  <c:v>72.787214329833233</c:v>
                </c:pt>
                <c:pt idx="4">
                  <c:v>1.5582655826558265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23-4F20-B0DF-7D6764035046}"/>
            </c:ext>
          </c:extLst>
        </c:ser>
        <c:ser>
          <c:idx val="3"/>
          <c:order val="4"/>
          <c:tx>
            <c:strRef>
              <c:f>K!$AB$10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K!$BF$10:$BF$14</c:f>
              <c:numCache>
                <c:formatCode>0</c:formatCode>
                <c:ptCount val="5"/>
                <c:pt idx="0">
                  <c:v>5.3016264169541643</c:v>
                </c:pt>
                <c:pt idx="1">
                  <c:v>9.5953745991643178</c:v>
                </c:pt>
                <c:pt idx="2">
                  <c:v>10.342391304347826</c:v>
                </c:pt>
                <c:pt idx="3">
                  <c:v>72.476167966595767</c:v>
                </c:pt>
                <c:pt idx="4">
                  <c:v>1.5221437740693196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23-4F20-B0DF-7D6764035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09048"/>
        <c:axId val="499607872"/>
      </c:barChart>
      <c:catAx>
        <c:axId val="499609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78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07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9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27002102234703"/>
          <c:y val="0.17112337431826249"/>
          <c:w val="4.8922156673989421E-2"/>
          <c:h val="0.2694290226433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mnd'!$O$104:$O$115</c:f>
              <c:numCache>
                <c:formatCode>0.00</c:formatCode>
                <c:ptCount val="12"/>
                <c:pt idx="0">
                  <c:v>7.9572553430821156</c:v>
                </c:pt>
                <c:pt idx="1">
                  <c:v>8.0588807785888097</c:v>
                </c:pt>
                <c:pt idx="2">
                  <c:v>7.9903872562482814</c:v>
                </c:pt>
                <c:pt idx="3">
                  <c:v>7.7441386340468892</c:v>
                </c:pt>
                <c:pt idx="4">
                  <c:v>8.6275862068965505</c:v>
                </c:pt>
                <c:pt idx="5">
                  <c:v>9.1362559241706158</c:v>
                </c:pt>
                <c:pt idx="6">
                  <c:v>9.0739495798319361</c:v>
                </c:pt>
                <c:pt idx="7">
                  <c:v>9.0494187679002636</c:v>
                </c:pt>
                <c:pt idx="8">
                  <c:v>8.8314017191623311</c:v>
                </c:pt>
                <c:pt idx="9">
                  <c:v>8.4351487071357241</c:v>
                </c:pt>
                <c:pt idx="10">
                  <c:v>8.2834328028293562</c:v>
                </c:pt>
                <c:pt idx="11">
                  <c:v>8.2540106951871657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B-4EC4-93F1-661E5F36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8368"/>
        <c:axId val="222708760"/>
      </c:barChart>
      <c:catAx>
        <c:axId val="22270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87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710757899646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mnd'!$J$119:$J$130</c:f>
              <c:numCache>
                <c:formatCode>0.0</c:formatCode>
                <c:ptCount val="12"/>
                <c:pt idx="0">
                  <c:v>15.099322539901252</c:v>
                </c:pt>
                <c:pt idx="1">
                  <c:v>13.028890959925439</c:v>
                </c:pt>
                <c:pt idx="2">
                  <c:v>12.945336530310739</c:v>
                </c:pt>
                <c:pt idx="3">
                  <c:v>11.334269662921352</c:v>
                </c:pt>
                <c:pt idx="4">
                  <c:v>19.211669770328996</c:v>
                </c:pt>
                <c:pt idx="5">
                  <c:v>19.361536465092136</c:v>
                </c:pt>
                <c:pt idx="6">
                  <c:v>18.806404657933044</c:v>
                </c:pt>
                <c:pt idx="7">
                  <c:v>11.030999306724768</c:v>
                </c:pt>
                <c:pt idx="8">
                  <c:v>8.546297785787706</c:v>
                </c:pt>
                <c:pt idx="9">
                  <c:v>8.883044493729269</c:v>
                </c:pt>
                <c:pt idx="10">
                  <c:v>9.0582647978686417</c:v>
                </c:pt>
                <c:pt idx="11">
                  <c:v>9.2848747852816178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1-4CC5-80E3-67138D64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8208"/>
        <c:axId val="508428600"/>
      </c:barChart>
      <c:catAx>
        <c:axId val="50842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8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mnd'!$U$119:$U$130</c:f>
              <c:numCache>
                <c:formatCode>0.0</c:formatCode>
                <c:ptCount val="12"/>
                <c:pt idx="0">
                  <c:v>24.626920152091262</c:v>
                </c:pt>
                <c:pt idx="1">
                  <c:v>27.085336194563631</c:v>
                </c:pt>
                <c:pt idx="2">
                  <c:v>31.011449953227206</c:v>
                </c:pt>
                <c:pt idx="3">
                  <c:v>29.500371747211926</c:v>
                </c:pt>
                <c:pt idx="4">
                  <c:v>27.791276252019379</c:v>
                </c:pt>
                <c:pt idx="5">
                  <c:v>20.697319034852566</c:v>
                </c:pt>
                <c:pt idx="6">
                  <c:v>21.971826625386996</c:v>
                </c:pt>
                <c:pt idx="7">
                  <c:v>24.538435984916568</c:v>
                </c:pt>
                <c:pt idx="8">
                  <c:v>22.691781783378328</c:v>
                </c:pt>
                <c:pt idx="9">
                  <c:v>22.85567277949616</c:v>
                </c:pt>
                <c:pt idx="10">
                  <c:v>23.690355924978672</c:v>
                </c:pt>
                <c:pt idx="11">
                  <c:v>24.343037974683551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DDF-93BD-CEE76D09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9384"/>
        <c:axId val="508429776"/>
      </c:barChart>
      <c:catAx>
        <c:axId val="508429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97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mnd'!$O$119:$O$130</c:f>
              <c:numCache>
                <c:formatCode>0.00</c:formatCode>
                <c:ptCount val="12"/>
                <c:pt idx="0">
                  <c:v>8.2585551330798488</c:v>
                </c:pt>
                <c:pt idx="1">
                  <c:v>8.3962804005722482</c:v>
                </c:pt>
                <c:pt idx="2">
                  <c:v>8.365949485500467</c:v>
                </c:pt>
                <c:pt idx="3">
                  <c:v>8.1363073110285029</c:v>
                </c:pt>
                <c:pt idx="4">
                  <c:v>8.9321486268174439</c:v>
                </c:pt>
                <c:pt idx="5">
                  <c:v>9.2935656836461114</c:v>
                </c:pt>
                <c:pt idx="6">
                  <c:v>9.3513931888544892</c:v>
                </c:pt>
                <c:pt idx="7">
                  <c:v>9.241066618782547</c:v>
                </c:pt>
                <c:pt idx="8">
                  <c:v>9.0062848939224782</c:v>
                </c:pt>
                <c:pt idx="9">
                  <c:v>8.6221553247900999</c:v>
                </c:pt>
                <c:pt idx="10">
                  <c:v>8.5346334185848249</c:v>
                </c:pt>
                <c:pt idx="11">
                  <c:v>8.4371957156767277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A-4B0E-84C7-1A4490E95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0560"/>
        <c:axId val="508430952"/>
      </c:barChart>
      <c:catAx>
        <c:axId val="508430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095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19037403778404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mnd'!$J$134:$J$145</c:f>
              <c:numCache>
                <c:formatCode>0.0</c:formatCode>
                <c:ptCount val="12"/>
                <c:pt idx="0">
                  <c:v>5.9134228958548629</c:v>
                </c:pt>
                <c:pt idx="1">
                  <c:v>5.9179869524697111</c:v>
                </c:pt>
                <c:pt idx="2">
                  <c:v>8.394487635932089</c:v>
                </c:pt>
                <c:pt idx="3">
                  <c:v>6.6292134831460654</c:v>
                </c:pt>
                <c:pt idx="4">
                  <c:v>10.707635009310987</c:v>
                </c:pt>
                <c:pt idx="5">
                  <c:v>9.2914611990656617</c:v>
                </c:pt>
                <c:pt idx="6">
                  <c:v>10.509461426491992</c:v>
                </c:pt>
                <c:pt idx="7">
                  <c:v>4.0289194810339692</c:v>
                </c:pt>
                <c:pt idx="8">
                  <c:v>2.0577096630831022</c:v>
                </c:pt>
                <c:pt idx="9">
                  <c:v>2.5406763360876141</c:v>
                </c:pt>
                <c:pt idx="10">
                  <c:v>2.9113093169620448</c:v>
                </c:pt>
                <c:pt idx="11">
                  <c:v>2.9201699665491367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7-4B71-95D0-728D6974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2912"/>
        <c:axId val="508433304"/>
      </c:barChart>
      <c:catAx>
        <c:axId val="50843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mnd'!$U$134:$U$145</c:f>
              <c:numCache>
                <c:formatCode>0.0</c:formatCode>
                <c:ptCount val="12"/>
                <c:pt idx="0">
                  <c:v>28.665436893203847</c:v>
                </c:pt>
                <c:pt idx="1">
                  <c:v>30.37527559055118</c:v>
                </c:pt>
                <c:pt idx="2">
                  <c:v>34.993508366993638</c:v>
                </c:pt>
                <c:pt idx="3">
                  <c:v>33.582627118644069</c:v>
                </c:pt>
                <c:pt idx="4">
                  <c:v>30.821449275362323</c:v>
                </c:pt>
                <c:pt idx="5">
                  <c:v>25.163966480446906</c:v>
                </c:pt>
                <c:pt idx="6">
                  <c:v>23.298614958448756</c:v>
                </c:pt>
                <c:pt idx="7">
                  <c:v>28.166248770894839</c:v>
                </c:pt>
                <c:pt idx="8">
                  <c:v>25.461587385716204</c:v>
                </c:pt>
                <c:pt idx="9">
                  <c:v>26.698242564696962</c:v>
                </c:pt>
                <c:pt idx="10">
                  <c:v>27.44482758620692</c:v>
                </c:pt>
                <c:pt idx="11">
                  <c:v>27.922910216718261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009-B3DE-B5D4D32A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4088"/>
        <c:axId val="508434480"/>
      </c:barChart>
      <c:catAx>
        <c:axId val="508434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44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mnd'!$O$134:$O$145</c:f>
              <c:numCache>
                <c:formatCode>0.00</c:formatCode>
                <c:ptCount val="12"/>
                <c:pt idx="0">
                  <c:v>8.5378640776699051</c:v>
                </c:pt>
                <c:pt idx="1">
                  <c:v>8.6204724409448819</c:v>
                </c:pt>
                <c:pt idx="2">
                  <c:v>8.6834968263127497</c:v>
                </c:pt>
                <c:pt idx="3">
                  <c:v>8.5402542372881349</c:v>
                </c:pt>
                <c:pt idx="4">
                  <c:v>9.0724637681159379</c:v>
                </c:pt>
                <c:pt idx="5">
                  <c:v>9.4273743016759752</c:v>
                </c:pt>
                <c:pt idx="6">
                  <c:v>9.5734072022160639</c:v>
                </c:pt>
                <c:pt idx="7">
                  <c:v>9.4289577187807261</c:v>
                </c:pt>
                <c:pt idx="8">
                  <c:v>9.1627136610573761</c:v>
                </c:pt>
                <c:pt idx="9">
                  <c:v>8.7941290073387428</c:v>
                </c:pt>
                <c:pt idx="10">
                  <c:v>8.6462201591511931</c:v>
                </c:pt>
                <c:pt idx="11">
                  <c:v>8.8080495356037147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0-464B-85DB-485CA9B6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5264"/>
        <c:axId val="508435656"/>
      </c:barChart>
      <c:catAx>
        <c:axId val="50843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565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mnd'!$J$149:$J$160</c:f>
              <c:numCache>
                <c:formatCode>0.0</c:formatCode>
                <c:ptCount val="12"/>
                <c:pt idx="0">
                  <c:v>1.8945918015845675</c:v>
                </c:pt>
                <c:pt idx="1">
                  <c:v>1.8452935694315005</c:v>
                </c:pt>
                <c:pt idx="2">
                  <c:v>3.5893337208457461</c:v>
                </c:pt>
                <c:pt idx="3">
                  <c:v>3.0617977528089888</c:v>
                </c:pt>
                <c:pt idx="4">
                  <c:v>4.7175667287399135</c:v>
                </c:pt>
                <c:pt idx="5">
                  <c:v>2.283934596418375</c:v>
                </c:pt>
                <c:pt idx="6">
                  <c:v>1.6011644832605529</c:v>
                </c:pt>
                <c:pt idx="7">
                  <c:v>1.0963652570070315</c:v>
                </c:pt>
                <c:pt idx="8">
                  <c:v>0.37080762445912546</c:v>
                </c:pt>
                <c:pt idx="9">
                  <c:v>0.60155835999293439</c:v>
                </c:pt>
                <c:pt idx="10">
                  <c:v>0.75582068805745395</c:v>
                </c:pt>
                <c:pt idx="11">
                  <c:v>0.85887351957327551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9-48EC-AA5D-B4322F4D6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7616"/>
        <c:axId val="508438008"/>
      </c:barChart>
      <c:catAx>
        <c:axId val="508437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8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7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mnd'!$U$149:$U$160</c:f>
              <c:numCache>
                <c:formatCode>0.0</c:formatCode>
                <c:ptCount val="12"/>
                <c:pt idx="0">
                  <c:v>33.829696969696968</c:v>
                </c:pt>
                <c:pt idx="1">
                  <c:v>35.593434343434325</c:v>
                </c:pt>
                <c:pt idx="2">
                  <c:v>39.391497975708504</c:v>
                </c:pt>
                <c:pt idx="3">
                  <c:v>38.08807339449541</c:v>
                </c:pt>
                <c:pt idx="4">
                  <c:v>36.652631578947378</c:v>
                </c:pt>
                <c:pt idx="5">
                  <c:v>31.122727272727271</c:v>
                </c:pt>
                <c:pt idx="6">
                  <c:v>26.190909090909095</c:v>
                </c:pt>
                <c:pt idx="7">
                  <c:v>34.532158988256526</c:v>
                </c:pt>
                <c:pt idx="8">
                  <c:v>31.65772058823536</c:v>
                </c:pt>
                <c:pt idx="9">
                  <c:v>33.861419249592231</c:v>
                </c:pt>
                <c:pt idx="10">
                  <c:v>33.637675606641125</c:v>
                </c:pt>
                <c:pt idx="11">
                  <c:v>34.006315789473703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B8B-B96D-9FC8C96B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8792"/>
        <c:axId val="508439184"/>
      </c:barChart>
      <c:catAx>
        <c:axId val="508438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9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mnd'!$O$149:$O$160</c:f>
              <c:numCache>
                <c:formatCode>0.00</c:formatCode>
                <c:ptCount val="12"/>
                <c:pt idx="0">
                  <c:v>9.0484848484848488</c:v>
                </c:pt>
                <c:pt idx="1">
                  <c:v>9.0757575757575761</c:v>
                </c:pt>
                <c:pt idx="2">
                  <c:v>9.1099865047233433</c:v>
                </c:pt>
                <c:pt idx="3">
                  <c:v>8.9862385321100948</c:v>
                </c:pt>
                <c:pt idx="4">
                  <c:v>9.2697368421052619</c:v>
                </c:pt>
                <c:pt idx="5">
                  <c:v>9.5113636363636385</c:v>
                </c:pt>
                <c:pt idx="6">
                  <c:v>9.8000000000000007</c:v>
                </c:pt>
                <c:pt idx="7">
                  <c:v>10.121047877145438</c:v>
                </c:pt>
                <c:pt idx="8">
                  <c:v>9.8382352941176485</c:v>
                </c:pt>
                <c:pt idx="9">
                  <c:v>9.5905383360522016</c:v>
                </c:pt>
                <c:pt idx="10">
                  <c:v>9.4265644955300125</c:v>
                </c:pt>
                <c:pt idx="11">
                  <c:v>9.7578947368421058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76A-884B-AF771EA2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9968"/>
        <c:axId val="508440360"/>
      </c:barChart>
      <c:catAx>
        <c:axId val="50843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036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9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Antalls% slakt per KATEGORI</a:t>
            </a:r>
          </a:p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4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653491775569936"/>
          <c:h val="0.712560721880567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A-4EDD-8E43-74B5810165B8}"/>
            </c:ext>
          </c:extLst>
        </c:ser>
        <c:ser>
          <c:idx val="5"/>
          <c:order val="1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A-4EDD-8E43-74B5810165B8}"/>
            </c:ext>
          </c:extLst>
        </c:ser>
        <c:ser>
          <c:idx val="9"/>
          <c:order val="2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8A-4EDD-8E43-74B5810165B8}"/>
            </c:ext>
          </c:extLst>
        </c:ser>
        <c:ser>
          <c:idx val="2"/>
          <c:order val="3"/>
          <c:tx>
            <c:strRef>
              <c:f>K!$AB$16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K!$AI$16:$AI$20</c:f>
              <c:numCache>
                <c:formatCode>0.0</c:formatCode>
                <c:ptCount val="5"/>
                <c:pt idx="0">
                  <c:v>4.3981460592026531</c:v>
                </c:pt>
                <c:pt idx="1">
                  <c:v>9.8100757495086324</c:v>
                </c:pt>
                <c:pt idx="2">
                  <c:v>0.24961060384829889</c:v>
                </c:pt>
                <c:pt idx="3">
                  <c:v>85.075162932735111</c:v>
                </c:pt>
                <c:pt idx="4">
                  <c:v>0.46700465470533137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8A-4EDD-8E43-74B5810165B8}"/>
            </c:ext>
          </c:extLst>
        </c:ser>
        <c:ser>
          <c:idx val="3"/>
          <c:order val="4"/>
          <c:tx>
            <c:strRef>
              <c:f>K!$AB$10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K!$AI$10:$AI$14</c:f>
              <c:numCache>
                <c:formatCode>0.0</c:formatCode>
                <c:ptCount val="5"/>
                <c:pt idx="0">
                  <c:v>4.0274813733198549</c:v>
                </c:pt>
                <c:pt idx="1">
                  <c:v>9.2427646111797497</c:v>
                </c:pt>
                <c:pt idx="2">
                  <c:v>0.17812347897712377</c:v>
                </c:pt>
                <c:pt idx="3">
                  <c:v>86.107679059493051</c:v>
                </c:pt>
                <c:pt idx="4">
                  <c:v>0.4439514770302147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8A-4EDD-8E43-74B581016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0616"/>
        <c:axId val="499611400"/>
      </c:barChart>
      <c:catAx>
        <c:axId val="499610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14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0616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29635657708899"/>
          <c:y val="0.10229010217821648"/>
          <c:w val="7.3100333361680092E-2"/>
          <c:h val="0.230650756667228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mnd'!$J$164:$J$175</c:f>
              <c:numCache>
                <c:formatCode>0.0</c:formatCode>
                <c:ptCount val="12"/>
                <c:pt idx="0">
                  <c:v>0.89562521529452288</c:v>
                </c:pt>
                <c:pt idx="1">
                  <c:v>0.7921714818266542</c:v>
                </c:pt>
                <c:pt idx="2">
                  <c:v>2.2403061348058806</c:v>
                </c:pt>
                <c:pt idx="3">
                  <c:v>1.8258426966292127</c:v>
                </c:pt>
                <c:pt idx="4">
                  <c:v>3.1346989447548106</c:v>
                </c:pt>
                <c:pt idx="5">
                  <c:v>1.4793667272255389</c:v>
                </c:pt>
                <c:pt idx="6">
                  <c:v>0.55312954876273668</c:v>
                </c:pt>
                <c:pt idx="7">
                  <c:v>0.46845597702287806</c:v>
                </c:pt>
                <c:pt idx="8">
                  <c:v>0.15186753442921525</c:v>
                </c:pt>
                <c:pt idx="9">
                  <c:v>0.29268316617927026</c:v>
                </c:pt>
                <c:pt idx="10">
                  <c:v>0.34074674697864799</c:v>
                </c:pt>
                <c:pt idx="11">
                  <c:v>0.38875327728053527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F-4789-9FCD-636F48F2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2320"/>
        <c:axId val="508442712"/>
      </c:barChart>
      <c:catAx>
        <c:axId val="50844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2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3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mnd'!$U$164:$U$175</c:f>
              <c:numCache>
                <c:formatCode>0.0</c:formatCode>
                <c:ptCount val="12"/>
                <c:pt idx="0">
                  <c:v>37.260256410256424</c:v>
                </c:pt>
                <c:pt idx="1">
                  <c:v>40.017647058823528</c:v>
                </c:pt>
                <c:pt idx="2">
                  <c:v>41.845837837837777</c:v>
                </c:pt>
                <c:pt idx="3">
                  <c:v>39.069230769230778</c:v>
                </c:pt>
                <c:pt idx="4">
                  <c:v>42.118811881188094</c:v>
                </c:pt>
                <c:pt idx="5">
                  <c:v>38.722807017543857</c:v>
                </c:pt>
                <c:pt idx="6">
                  <c:v>35.994736842105247</c:v>
                </c:pt>
                <c:pt idx="7">
                  <c:v>39.854334038055008</c:v>
                </c:pt>
                <c:pt idx="8">
                  <c:v>38.194075403949746</c:v>
                </c:pt>
                <c:pt idx="9">
                  <c:v>38.390360435875941</c:v>
                </c:pt>
                <c:pt idx="10">
                  <c:v>38.109631728045343</c:v>
                </c:pt>
                <c:pt idx="11">
                  <c:v>35.9093023255814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0-4C3A-9C12-B6AD70435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3496"/>
        <c:axId val="508443888"/>
      </c:barChart>
      <c:catAx>
        <c:axId val="508443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388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mnd'!$O$164:$O$175</c:f>
              <c:numCache>
                <c:formatCode>0.00</c:formatCode>
                <c:ptCount val="12"/>
                <c:pt idx="0">
                  <c:v>9.5128205128205128</c:v>
                </c:pt>
                <c:pt idx="1">
                  <c:v>9.1764705882352953</c:v>
                </c:pt>
                <c:pt idx="2">
                  <c:v>9.3708108108108092</c:v>
                </c:pt>
                <c:pt idx="3">
                  <c:v>9.2692307692307718</c:v>
                </c:pt>
                <c:pt idx="4">
                  <c:v>9.4554455445544559</c:v>
                </c:pt>
                <c:pt idx="5">
                  <c:v>9.280701754385964</c:v>
                </c:pt>
                <c:pt idx="6">
                  <c:v>9.8947368421052619</c:v>
                </c:pt>
                <c:pt idx="7">
                  <c:v>10.139534883720936</c:v>
                </c:pt>
                <c:pt idx="8">
                  <c:v>9.8958707360861755</c:v>
                </c:pt>
                <c:pt idx="9">
                  <c:v>9.85750209555742</c:v>
                </c:pt>
                <c:pt idx="10">
                  <c:v>9.7280453257790391</c:v>
                </c:pt>
                <c:pt idx="11">
                  <c:v>9.8139534883720874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651-8009-DA742998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4672"/>
        <c:axId val="508445064"/>
      </c:barChart>
      <c:catAx>
        <c:axId val="50844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5064"/>
        <c:scaling>
          <c:orientation val="minMax"/>
          <c:min val="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2302863187614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4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mnd'!$I$179:$I$190</c:f>
              <c:numCache>
                <c:formatCode>#,##0</c:formatCode>
                <c:ptCount val="12"/>
                <c:pt idx="0">
                  <c:v>27</c:v>
                </c:pt>
                <c:pt idx="1">
                  <c:v>32</c:v>
                </c:pt>
                <c:pt idx="2">
                  <c:v>401</c:v>
                </c:pt>
                <c:pt idx="3">
                  <c:v>67</c:v>
                </c:pt>
                <c:pt idx="4">
                  <c:v>59</c:v>
                </c:pt>
                <c:pt idx="5">
                  <c:v>22</c:v>
                </c:pt>
                <c:pt idx="6">
                  <c:v>19</c:v>
                </c:pt>
                <c:pt idx="7">
                  <c:v>293</c:v>
                </c:pt>
                <c:pt idx="8">
                  <c:v>289</c:v>
                </c:pt>
                <c:pt idx="9">
                  <c:v>580</c:v>
                </c:pt>
                <c:pt idx="10">
                  <c:v>159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1-4689-9D72-B90FFEEC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5848"/>
        <c:axId val="508446240"/>
      </c:barChart>
      <c:catAx>
        <c:axId val="508445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8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mnd'!$J$179:$J$190</c:f>
              <c:numCache>
                <c:formatCode>0.0</c:formatCode>
                <c:ptCount val="12"/>
                <c:pt idx="0">
                  <c:v>0.31002411298656563</c:v>
                </c:pt>
                <c:pt idx="1">
                  <c:v>0.2982292637465051</c:v>
                </c:pt>
                <c:pt idx="2">
                  <c:v>0.97120298384557635</c:v>
                </c:pt>
                <c:pt idx="3">
                  <c:v>0.9410112359550562</c:v>
                </c:pt>
                <c:pt idx="4">
                  <c:v>1.8311607697082564</c:v>
                </c:pt>
                <c:pt idx="5">
                  <c:v>0.57098364910459376</c:v>
                </c:pt>
                <c:pt idx="6">
                  <c:v>0.55312954876273668</c:v>
                </c:pt>
                <c:pt idx="7">
                  <c:v>0.2901852035257998</c:v>
                </c:pt>
                <c:pt idx="8">
                  <c:v>7.8796620197564102E-2</c:v>
                </c:pt>
                <c:pt idx="9">
                  <c:v>0.14229357618103669</c:v>
                </c:pt>
                <c:pt idx="10">
                  <c:v>0.15348082937565158</c:v>
                </c:pt>
                <c:pt idx="11">
                  <c:v>0.11753006057318505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9-4B1D-AA27-D5EA2AEE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7024"/>
        <c:axId val="508447416"/>
      </c:barChart>
      <c:catAx>
        <c:axId val="50844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7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mnd'!$U$179:$U$190</c:f>
              <c:numCache>
                <c:formatCode>0.0</c:formatCode>
                <c:ptCount val="12"/>
                <c:pt idx="0">
                  <c:v>43.477777777777753</c:v>
                </c:pt>
                <c:pt idx="1">
                  <c:v>40.000000000000007</c:v>
                </c:pt>
                <c:pt idx="2">
                  <c:v>44.322194513715665</c:v>
                </c:pt>
                <c:pt idx="3">
                  <c:v>41.310447761194041</c:v>
                </c:pt>
                <c:pt idx="4">
                  <c:v>45.90338983050848</c:v>
                </c:pt>
                <c:pt idx="5">
                  <c:v>43.836363636363643</c:v>
                </c:pt>
                <c:pt idx="6">
                  <c:v>34.110526315789492</c:v>
                </c:pt>
                <c:pt idx="7">
                  <c:v>44.146757679180929</c:v>
                </c:pt>
                <c:pt idx="8">
                  <c:v>41.520761245674755</c:v>
                </c:pt>
                <c:pt idx="9">
                  <c:v>41.659137931034472</c:v>
                </c:pt>
                <c:pt idx="10">
                  <c:v>38.693710691823902</c:v>
                </c:pt>
                <c:pt idx="11">
                  <c:v>38.1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347-B77D-0E8242C6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8200"/>
        <c:axId val="508448592"/>
      </c:barChart>
      <c:catAx>
        <c:axId val="508448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859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mnd'!$O$179:$O$190</c:f>
              <c:numCache>
                <c:formatCode>0.00</c:formatCode>
                <c:ptCount val="12"/>
                <c:pt idx="0">
                  <c:v>9.481481481481481</c:v>
                </c:pt>
                <c:pt idx="1">
                  <c:v>9.53125</c:v>
                </c:pt>
                <c:pt idx="2">
                  <c:v>9.7730673316708216</c:v>
                </c:pt>
                <c:pt idx="3">
                  <c:v>9.5074626865671608</c:v>
                </c:pt>
                <c:pt idx="4">
                  <c:v>9.7288135593220346</c:v>
                </c:pt>
                <c:pt idx="5">
                  <c:v>9.3181818181818183</c:v>
                </c:pt>
                <c:pt idx="6">
                  <c:v>9.5789473684210567</c:v>
                </c:pt>
                <c:pt idx="7">
                  <c:v>10.416382252559726</c:v>
                </c:pt>
                <c:pt idx="8">
                  <c:v>10.186851211072664</c:v>
                </c:pt>
                <c:pt idx="9">
                  <c:v>10.146551724137932</c:v>
                </c:pt>
                <c:pt idx="10">
                  <c:v>9.7106918238993725</c:v>
                </c:pt>
                <c:pt idx="11">
                  <c:v>10.230769230769228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116-81BB-DFFD271B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9376"/>
        <c:axId val="508449768"/>
      </c:barChart>
      <c:catAx>
        <c:axId val="50844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9768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311635089871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mnd'!$I$194:$I$205</c:f>
              <c:numCache>
                <c:formatCode>#,##0</c:formatCode>
                <c:ptCount val="12"/>
                <c:pt idx="0">
                  <c:v>6</c:v>
                </c:pt>
                <c:pt idx="1">
                  <c:v>12</c:v>
                </c:pt>
                <c:pt idx="2">
                  <c:v>141</c:v>
                </c:pt>
                <c:pt idx="3">
                  <c:v>19</c:v>
                </c:pt>
                <c:pt idx="4">
                  <c:v>11</c:v>
                </c:pt>
                <c:pt idx="5">
                  <c:v>9</c:v>
                </c:pt>
                <c:pt idx="6">
                  <c:v>4</c:v>
                </c:pt>
                <c:pt idx="7">
                  <c:v>75</c:v>
                </c:pt>
                <c:pt idx="8">
                  <c:v>104</c:v>
                </c:pt>
                <c:pt idx="9">
                  <c:v>193</c:v>
                </c:pt>
                <c:pt idx="10">
                  <c:v>49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F-45F9-9B16-CEE767D4C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0552"/>
        <c:axId val="508450944"/>
      </c:barChart>
      <c:catAx>
        <c:axId val="508450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5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mnd'!$J$194:$J$205</c:f>
              <c:numCache>
                <c:formatCode>0.0</c:formatCode>
                <c:ptCount val="12"/>
                <c:pt idx="0">
                  <c:v>6.8894247330347907E-2</c:v>
                </c:pt>
                <c:pt idx="1">
                  <c:v>0.11183597390493943</c:v>
                </c:pt>
                <c:pt idx="2">
                  <c:v>0.34149531352176127</c:v>
                </c:pt>
                <c:pt idx="3">
                  <c:v>0.26685393258426959</c:v>
                </c:pt>
                <c:pt idx="4">
                  <c:v>0.34140285536933568</c:v>
                </c:pt>
                <c:pt idx="5">
                  <c:v>0.23358422008824295</c:v>
                </c:pt>
                <c:pt idx="6">
                  <c:v>0.11644832605531295</c:v>
                </c:pt>
                <c:pt idx="7">
                  <c:v>7.4279488957115988E-2</c:v>
                </c:pt>
                <c:pt idx="8">
                  <c:v>2.8355877164521353E-2</c:v>
                </c:pt>
                <c:pt idx="9">
                  <c:v>4.7349414143000146E-2</c:v>
                </c:pt>
                <c:pt idx="10">
                  <c:v>4.7299123518282561E-2</c:v>
                </c:pt>
                <c:pt idx="11">
                  <c:v>4.5203869451225037E-2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678-BE39-B046C9E2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1728"/>
        <c:axId val="508452120"/>
      </c:barChart>
      <c:catAx>
        <c:axId val="50845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2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1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mnd'!$U$194:$U$205</c:f>
              <c:numCache>
                <c:formatCode>0.0</c:formatCode>
                <c:ptCount val="12"/>
                <c:pt idx="0">
                  <c:v>46.949999999999989</c:v>
                </c:pt>
                <c:pt idx="1">
                  <c:v>45.841666666666683</c:v>
                </c:pt>
                <c:pt idx="2">
                  <c:v>46.380851063829773</c:v>
                </c:pt>
                <c:pt idx="3">
                  <c:v>47.910526315789454</c:v>
                </c:pt>
                <c:pt idx="4">
                  <c:v>46.318181818181827</c:v>
                </c:pt>
                <c:pt idx="5">
                  <c:v>47.955555555555563</c:v>
                </c:pt>
                <c:pt idx="6">
                  <c:v>41.3</c:v>
                </c:pt>
                <c:pt idx="7">
                  <c:v>45.398666666666685</c:v>
                </c:pt>
                <c:pt idx="8">
                  <c:v>43.276923076923055</c:v>
                </c:pt>
                <c:pt idx="9">
                  <c:v>43.541450777202058</c:v>
                </c:pt>
                <c:pt idx="10">
                  <c:v>41.297959183673449</c:v>
                </c:pt>
                <c:pt idx="11">
                  <c:v>42.780000000000008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2-428D-B222-47A2BC446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2904"/>
        <c:axId val="508453296"/>
      </c:barChart>
      <c:catAx>
        <c:axId val="508452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3296"/>
        <c:scaling>
          <c:orientation val="minMax"/>
          <c:min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antall% slakt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800340274577109E-2"/>
          <c:y val="0.16865112043325356"/>
          <c:w val="0.87140915212161085"/>
          <c:h val="0.7247505485739042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Kategori!$B$22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Kategori!$N$22:$N$26</c:f>
              <c:numCache>
                <c:formatCode>0.0</c:formatCode>
                <c:ptCount val="5"/>
                <c:pt idx="0">
                  <c:v>4.4328758343355119</c:v>
                </c:pt>
                <c:pt idx="1">
                  <c:v>9.2002611982729192</c:v>
                </c:pt>
                <c:pt idx="2">
                  <c:v>0.24000606476200967</c:v>
                </c:pt>
                <c:pt idx="3">
                  <c:v>85.669587630642226</c:v>
                </c:pt>
                <c:pt idx="4">
                  <c:v>0.45726927198734679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A7-413D-99A4-8849A1E1264B}"/>
            </c:ext>
          </c:extLst>
        </c:ser>
        <c:ser>
          <c:idx val="2"/>
          <c:order val="1"/>
          <c:tx>
            <c:strRef>
              <c:f>'Ark1'!$C$176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'Ark1'!$AG$176:$AG$180</c:f>
              <c:numCache>
                <c:formatCode>General</c:formatCode>
                <c:ptCount val="5"/>
                <c:pt idx="0">
                  <c:v>4.3981460592026531</c:v>
                </c:pt>
                <c:pt idx="1">
                  <c:v>9.8100757495086324</c:v>
                </c:pt>
                <c:pt idx="2">
                  <c:v>0.24961060384829889</c:v>
                </c:pt>
                <c:pt idx="3">
                  <c:v>85.075162932735111</c:v>
                </c:pt>
                <c:pt idx="4">
                  <c:v>0.46700465470533137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A7-413D-99A4-8849A1E1264B}"/>
            </c:ext>
          </c:extLst>
        </c:ser>
        <c:ser>
          <c:idx val="3"/>
          <c:order val="2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'Ark1'!$AG$171:$AG$175</c:f>
              <c:numCache>
                <c:formatCode>General</c:formatCode>
                <c:ptCount val="5"/>
                <c:pt idx="0">
                  <c:v>4.0274813733198549</c:v>
                </c:pt>
                <c:pt idx="1">
                  <c:v>9.2427646111797497</c:v>
                </c:pt>
                <c:pt idx="2">
                  <c:v>0.17812347897712377</c:v>
                </c:pt>
                <c:pt idx="3">
                  <c:v>86.107679059493051</c:v>
                </c:pt>
                <c:pt idx="4">
                  <c:v>0.4439514770302147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A7-413D-99A4-8849A1E12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505770654594933"/>
          <c:y val="0.2313939437398404"/>
          <c:w val="6.3498572051000679E-2"/>
          <c:h val="0.215789569328499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mnd'!$O$194:$O$205</c:f>
              <c:numCache>
                <c:formatCode>0.00</c:formatCode>
                <c:ptCount val="12"/>
                <c:pt idx="0">
                  <c:v>9.5</c:v>
                </c:pt>
                <c:pt idx="1">
                  <c:v>9.75</c:v>
                </c:pt>
                <c:pt idx="2">
                  <c:v>10.106382978723406</c:v>
                </c:pt>
                <c:pt idx="3">
                  <c:v>10.157894736842103</c:v>
                </c:pt>
                <c:pt idx="4">
                  <c:v>10.181818181818182</c:v>
                </c:pt>
                <c:pt idx="5">
                  <c:v>10.666666666666664</c:v>
                </c:pt>
                <c:pt idx="6">
                  <c:v>11.25</c:v>
                </c:pt>
                <c:pt idx="7">
                  <c:v>11.53333333333333</c:v>
                </c:pt>
                <c:pt idx="8">
                  <c:v>11.346153846153848</c:v>
                </c:pt>
                <c:pt idx="9">
                  <c:v>11.181347150259072</c:v>
                </c:pt>
                <c:pt idx="10">
                  <c:v>10.938775510204083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5-431A-A285-5D5C2D7C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4080"/>
        <c:axId val="508454472"/>
      </c:barChart>
      <c:catAx>
        <c:axId val="508454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4472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mnd'!$I$209:$I$220</c:f>
              <c:numCache>
                <c:formatCode>#,##0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59</c:v>
                </c:pt>
                <c:pt idx="3">
                  <c:v>7</c:v>
                </c:pt>
                <c:pt idx="4">
                  <c:v>13</c:v>
                </c:pt>
                <c:pt idx="5">
                  <c:v>9</c:v>
                </c:pt>
                <c:pt idx="6">
                  <c:v>0</c:v>
                </c:pt>
                <c:pt idx="7">
                  <c:v>48</c:v>
                </c:pt>
                <c:pt idx="8">
                  <c:v>62</c:v>
                </c:pt>
                <c:pt idx="9">
                  <c:v>112</c:v>
                </c:pt>
                <c:pt idx="10">
                  <c:v>22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6-4AFA-99B4-419039EF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5256"/>
        <c:axId val="508455648"/>
      </c:barChart>
      <c:catAx>
        <c:axId val="508455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2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mnd'!$J$209:$J$220</c:f>
              <c:numCache>
                <c:formatCode>0.0</c:formatCode>
                <c:ptCount val="12"/>
                <c:pt idx="0">
                  <c:v>3.4447123665173954E-2</c:v>
                </c:pt>
                <c:pt idx="1">
                  <c:v>2.7958993476234859E-2</c:v>
                </c:pt>
                <c:pt idx="2">
                  <c:v>0.14289520211194265</c:v>
                </c:pt>
                <c:pt idx="3">
                  <c:v>9.8314606741573052E-2</c:v>
                </c:pt>
                <c:pt idx="4">
                  <c:v>0.40347610180012422</c:v>
                </c:pt>
                <c:pt idx="5">
                  <c:v>0.23358422008824295</c:v>
                </c:pt>
                <c:pt idx="6">
                  <c:v>0</c:v>
                </c:pt>
                <c:pt idx="7">
                  <c:v>4.7538872932554224E-2</c:v>
                </c:pt>
                <c:pt idx="8">
                  <c:v>1.6904465232695412E-2</c:v>
                </c:pt>
                <c:pt idx="9">
                  <c:v>2.7477380228062249E-2</c:v>
                </c:pt>
                <c:pt idx="10">
                  <c:v>2.1236341171473803E-2</c:v>
                </c:pt>
                <c:pt idx="11">
                  <c:v>5.4244643341470035E-2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F-4D27-83AD-6569982D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6432"/>
        <c:axId val="508456824"/>
      </c:barChart>
      <c:catAx>
        <c:axId val="508456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6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mnd'!$U$209:$U$220</c:f>
              <c:numCache>
                <c:formatCode>0.0</c:formatCode>
                <c:ptCount val="12"/>
                <c:pt idx="0">
                  <c:v>55.566666666666649</c:v>
                </c:pt>
                <c:pt idx="1">
                  <c:v>45.833333333333343</c:v>
                </c:pt>
                <c:pt idx="2">
                  <c:v>48.277966101694915</c:v>
                </c:pt>
                <c:pt idx="3">
                  <c:v>45.914285714285718</c:v>
                </c:pt>
                <c:pt idx="4">
                  <c:v>45.169230769230786</c:v>
                </c:pt>
                <c:pt idx="5">
                  <c:v>47.577777777777776</c:v>
                </c:pt>
                <c:pt idx="6">
                  <c:v>0</c:v>
                </c:pt>
                <c:pt idx="7">
                  <c:v>45.779166666666683</c:v>
                </c:pt>
                <c:pt idx="8">
                  <c:v>44.462903225806421</c:v>
                </c:pt>
                <c:pt idx="9">
                  <c:v>45.04999999999999</c:v>
                </c:pt>
                <c:pt idx="10">
                  <c:v>45.786363636363639</c:v>
                </c:pt>
                <c:pt idx="11">
                  <c:v>46.333333333333343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D-463F-B3C0-5DC3AB1D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7608"/>
        <c:axId val="508458000"/>
      </c:barChart>
      <c:catAx>
        <c:axId val="508457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8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7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mnd'!$O$209:$O$220</c:f>
              <c:numCache>
                <c:formatCode>0.00</c:formatCode>
                <c:ptCount val="12"/>
                <c:pt idx="0">
                  <c:v>10.666666666666664</c:v>
                </c:pt>
                <c:pt idx="1">
                  <c:v>9.6666666666666643</c:v>
                </c:pt>
                <c:pt idx="2">
                  <c:v>10.305084745762709</c:v>
                </c:pt>
                <c:pt idx="3">
                  <c:v>10</c:v>
                </c:pt>
                <c:pt idx="4">
                  <c:v>10</c:v>
                </c:pt>
                <c:pt idx="5">
                  <c:v>10.333333333333336</c:v>
                </c:pt>
                <c:pt idx="6">
                  <c:v>0</c:v>
                </c:pt>
                <c:pt idx="7">
                  <c:v>11.666666666666664</c:v>
                </c:pt>
                <c:pt idx="8">
                  <c:v>11.70967741935484</c:v>
                </c:pt>
                <c:pt idx="9">
                  <c:v>11.5625</c:v>
                </c:pt>
                <c:pt idx="10">
                  <c:v>11.272727272727272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C-4850-BF85-7229584B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8784"/>
        <c:axId val="508459176"/>
      </c:barChart>
      <c:catAx>
        <c:axId val="508458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9176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mnd'!$I$224:$I$235</c:f>
              <c:numCache>
                <c:formatCode>#,##0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32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0</c:v>
                </c:pt>
                <c:pt idx="7">
                  <c:v>12</c:v>
                </c:pt>
                <c:pt idx="8">
                  <c:v>36</c:v>
                </c:pt>
                <c:pt idx="9">
                  <c:v>52</c:v>
                </c:pt>
                <c:pt idx="10">
                  <c:v>19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A-4063-8501-D11BCE44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8552"/>
        <c:axId val="784958944"/>
      </c:barChart>
      <c:catAx>
        <c:axId val="784958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5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mnd'!$J$224:$J$235</c:f>
              <c:numCache>
                <c:formatCode>0.0</c:formatCode>
                <c:ptCount val="12"/>
                <c:pt idx="0">
                  <c:v>4.5929498220231936E-2</c:v>
                </c:pt>
                <c:pt idx="1">
                  <c:v>9.3196644920782844E-3</c:v>
                </c:pt>
                <c:pt idx="2">
                  <c:v>7.7502482501392606E-2</c:v>
                </c:pt>
                <c:pt idx="3">
                  <c:v>5.6179775280898882E-2</c:v>
                </c:pt>
                <c:pt idx="4">
                  <c:v>0.12414649286157664</c:v>
                </c:pt>
                <c:pt idx="5">
                  <c:v>5.1907604464053993E-2</c:v>
                </c:pt>
                <c:pt idx="6">
                  <c:v>0</c:v>
                </c:pt>
                <c:pt idx="7">
                  <c:v>1.1884718233138556E-2</c:v>
                </c:pt>
                <c:pt idx="8">
                  <c:v>9.8154959415650816E-3</c:v>
                </c:pt>
                <c:pt idx="9">
                  <c:v>1.275735510588605E-2</c:v>
                </c:pt>
                <c:pt idx="10">
                  <c:v>1.8340476466272831E-2</c:v>
                </c:pt>
                <c:pt idx="11">
                  <c:v>2.7122321670735017E-2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5-47FC-B98C-867EBAE46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9728"/>
        <c:axId val="784960120"/>
      </c:barChart>
      <c:catAx>
        <c:axId val="784959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0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9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mnd'!$U$224:$U$235</c:f>
              <c:numCache>
                <c:formatCode>0.0</c:formatCode>
                <c:ptCount val="12"/>
                <c:pt idx="0">
                  <c:v>53.45</c:v>
                </c:pt>
                <c:pt idx="1">
                  <c:v>35.1</c:v>
                </c:pt>
                <c:pt idx="2">
                  <c:v>50.237500000000011</c:v>
                </c:pt>
                <c:pt idx="3">
                  <c:v>49.125</c:v>
                </c:pt>
                <c:pt idx="4">
                  <c:v>51.375</c:v>
                </c:pt>
                <c:pt idx="5">
                  <c:v>52.15</c:v>
                </c:pt>
                <c:pt idx="6">
                  <c:v>0</c:v>
                </c:pt>
                <c:pt idx="7">
                  <c:v>51.841666666666654</c:v>
                </c:pt>
                <c:pt idx="8">
                  <c:v>47.263888888888886</c:v>
                </c:pt>
                <c:pt idx="9">
                  <c:v>46.599999999999966</c:v>
                </c:pt>
                <c:pt idx="10">
                  <c:v>41.410526315789454</c:v>
                </c:pt>
                <c:pt idx="11">
                  <c:v>32.933333333333344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8-4598-A82E-777388EF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0904"/>
        <c:axId val="784961296"/>
      </c:barChart>
      <c:catAx>
        <c:axId val="784960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129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mnd'!$O$224:$O$235</c:f>
              <c:numCache>
                <c:formatCode>0.00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10.40625</c:v>
                </c:pt>
                <c:pt idx="3">
                  <c:v>10</c:v>
                </c:pt>
                <c:pt idx="4">
                  <c:v>11</c:v>
                </c:pt>
                <c:pt idx="5">
                  <c:v>10</c:v>
                </c:pt>
                <c:pt idx="6">
                  <c:v>0</c:v>
                </c:pt>
                <c:pt idx="7">
                  <c:v>12.416666666666664</c:v>
                </c:pt>
                <c:pt idx="8">
                  <c:v>11.944444444444445</c:v>
                </c:pt>
                <c:pt idx="9">
                  <c:v>12.230769230769228</c:v>
                </c:pt>
                <c:pt idx="10">
                  <c:v>11</c:v>
                </c:pt>
                <c:pt idx="11">
                  <c:v>10.333333333333336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5-4780-8FB4-E63FE2187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2080"/>
        <c:axId val="784962472"/>
      </c:barChart>
      <c:catAx>
        <c:axId val="784962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24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37550395421257E-2"/>
          <c:y val="0.107292007474135"/>
          <c:w val="0.91806177632748565"/>
          <c:h val="0.78675499963408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mnd'!$I$239:$I$250</c:f>
              <c:numCache>
                <c:formatCode>#,##0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17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25</c:v>
                </c:pt>
                <c:pt idx="8">
                  <c:v>57</c:v>
                </c:pt>
                <c:pt idx="9">
                  <c:v>125</c:v>
                </c:pt>
                <c:pt idx="10">
                  <c:v>85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B-4167-A0C5-DD3DDA5A23B2}"/>
            </c:ext>
          </c:extLst>
        </c:ser>
        <c:ser>
          <c:idx val="0"/>
          <c:order val="1"/>
          <c:tx>
            <c:strRef>
              <c:f>'Fett per mnd'!$B$14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mnd'!$I$14:$I$25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16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37</c:v>
                </c:pt>
                <c:pt idx="8">
                  <c:v>46</c:v>
                </c:pt>
                <c:pt idx="9">
                  <c:v>50</c:v>
                </c:pt>
                <c:pt idx="10">
                  <c:v>21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B-4167-A0C5-DD3DDA5A2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KLASSE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6974768569"/>
          <c:y val="3.25257791629715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489447619148428E-2"/>
          <c:y val="0.17501968237412055"/>
          <c:w val="0.86071995141578272"/>
          <c:h val="0.7061922169791609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Kategori!$B$22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Kategori!$Y$22:$Y$26</c:f>
              <c:numCache>
                <c:formatCode>0.00</c:formatCode>
                <c:ptCount val="5"/>
                <c:pt idx="0">
                  <c:v>7.0499640476514394</c:v>
                </c:pt>
                <c:pt idx="1">
                  <c:v>7.1169883049149352</c:v>
                </c:pt>
                <c:pt idx="2">
                  <c:v>8.623474515434312</c:v>
                </c:pt>
                <c:pt idx="3">
                  <c:v>7.8352978915105345</c:v>
                </c:pt>
                <c:pt idx="4">
                  <c:v>8.0892991710625495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9E-4FA4-877E-91DE9AF670C5}"/>
            </c:ext>
          </c:extLst>
        </c:ser>
        <c:ser>
          <c:idx val="2"/>
          <c:order val="1"/>
          <c:tx>
            <c:strRef>
              <c:f>'Ark1'!$C$176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'Ark1'!$S$176:$S$180</c:f>
              <c:numCache>
                <c:formatCode>General</c:formatCode>
                <c:ptCount val="5"/>
                <c:pt idx="0">
                  <c:v>7.2327595050987981</c:v>
                </c:pt>
                <c:pt idx="1">
                  <c:v>7.1540457004084326</c:v>
                </c:pt>
                <c:pt idx="2">
                  <c:v>8.8626174981923356</c:v>
                </c:pt>
                <c:pt idx="3">
                  <c:v>7.8486783206398387</c:v>
                </c:pt>
                <c:pt idx="4">
                  <c:v>7.988212560386474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9E-4FA4-877E-91DE9AF670C5}"/>
            </c:ext>
          </c:extLst>
        </c:ser>
        <c:ser>
          <c:idx val="3"/>
          <c:order val="2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'Ark1'!$S$171:$S$175</c:f>
              <c:numCache>
                <c:formatCode>General</c:formatCode>
                <c:ptCount val="5"/>
                <c:pt idx="0">
                  <c:v>7.2549735056242435</c:v>
                </c:pt>
                <c:pt idx="1">
                  <c:v>7.2297510785247008</c:v>
                </c:pt>
                <c:pt idx="2">
                  <c:v>9.4781923279033062</c:v>
                </c:pt>
                <c:pt idx="3">
                  <c:v>7.9472182968454446</c:v>
                </c:pt>
                <c:pt idx="4">
                  <c:v>8.1998734977862107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9E-4FA4-877E-91DE9AF67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92302860300062"/>
          <c:y val="0.18479315374000621"/>
          <c:w val="6.5380726636857428E-2"/>
          <c:h val="0.209146859226896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mnd'!$B$254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mnd'!$I$254:$I$265</c:f>
              <c:numCache>
                <c:formatCode>#,##0</c:formatCode>
                <c:ptCount val="12"/>
                <c:pt idx="0">
                  <c:v>182</c:v>
                </c:pt>
                <c:pt idx="1">
                  <c:v>248</c:v>
                </c:pt>
                <c:pt idx="2">
                  <c:v>1110</c:v>
                </c:pt>
                <c:pt idx="3">
                  <c:v>84</c:v>
                </c:pt>
                <c:pt idx="4">
                  <c:v>115</c:v>
                </c:pt>
                <c:pt idx="5">
                  <c:v>82</c:v>
                </c:pt>
                <c:pt idx="6">
                  <c:v>68</c:v>
                </c:pt>
                <c:pt idx="7">
                  <c:v>1345</c:v>
                </c:pt>
                <c:pt idx="8">
                  <c:v>2638</c:v>
                </c:pt>
                <c:pt idx="9">
                  <c:v>4209</c:v>
                </c:pt>
                <c:pt idx="10">
                  <c:v>2035</c:v>
                </c:pt>
                <c:pt idx="11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1-43A7-8D84-B4603A91C18C}"/>
            </c:ext>
          </c:extLst>
        </c:ser>
        <c:ser>
          <c:idx val="0"/>
          <c:order val="1"/>
          <c:tx>
            <c:strRef>
              <c:f>'Fett per mnd'!$B$29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mnd'!$I$29:$I$40</c:f>
              <c:numCache>
                <c:formatCode>#,##0</c:formatCode>
                <c:ptCount val="12"/>
                <c:pt idx="0">
                  <c:v>55</c:v>
                </c:pt>
                <c:pt idx="1">
                  <c:v>118</c:v>
                </c:pt>
                <c:pt idx="2">
                  <c:v>527</c:v>
                </c:pt>
                <c:pt idx="3">
                  <c:v>222</c:v>
                </c:pt>
                <c:pt idx="4">
                  <c:v>80</c:v>
                </c:pt>
                <c:pt idx="5">
                  <c:v>38</c:v>
                </c:pt>
                <c:pt idx="6">
                  <c:v>17</c:v>
                </c:pt>
                <c:pt idx="7">
                  <c:v>671</c:v>
                </c:pt>
                <c:pt idx="8">
                  <c:v>2714</c:v>
                </c:pt>
                <c:pt idx="9">
                  <c:v>4466</c:v>
                </c:pt>
                <c:pt idx="10">
                  <c:v>1317</c:v>
                </c:pt>
                <c:pt idx="11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1-43A7-8D84-B4603A91C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mnd'!$B$269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mnd'!$I$269:$I$280</c:f>
              <c:numCache>
                <c:formatCode>#,##0</c:formatCode>
                <c:ptCount val="12"/>
                <c:pt idx="0">
                  <c:v>462</c:v>
                </c:pt>
                <c:pt idx="1">
                  <c:v>918</c:v>
                </c:pt>
                <c:pt idx="2">
                  <c:v>3591</c:v>
                </c:pt>
                <c:pt idx="3">
                  <c:v>297</c:v>
                </c:pt>
                <c:pt idx="4">
                  <c:v>342</c:v>
                </c:pt>
                <c:pt idx="5">
                  <c:v>297</c:v>
                </c:pt>
                <c:pt idx="6">
                  <c:v>160</c:v>
                </c:pt>
                <c:pt idx="7">
                  <c:v>5451</c:v>
                </c:pt>
                <c:pt idx="8">
                  <c:v>15333</c:v>
                </c:pt>
                <c:pt idx="9">
                  <c:v>16867</c:v>
                </c:pt>
                <c:pt idx="10">
                  <c:v>7074</c:v>
                </c:pt>
                <c:pt idx="11">
                  <c:v>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3-4D18-A297-71DC9E9A2FD7}"/>
            </c:ext>
          </c:extLst>
        </c:ser>
        <c:ser>
          <c:idx val="0"/>
          <c:order val="1"/>
          <c:tx>
            <c:strRef>
              <c:f>'Fett per mnd'!$B$44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mnd'!$I$44:$I$55</c:f>
              <c:numCache>
                <c:formatCode>#,##0</c:formatCode>
                <c:ptCount val="12"/>
                <c:pt idx="0">
                  <c:v>372</c:v>
                </c:pt>
                <c:pt idx="1">
                  <c:v>583</c:v>
                </c:pt>
                <c:pt idx="2">
                  <c:v>2440</c:v>
                </c:pt>
                <c:pt idx="3">
                  <c:v>801</c:v>
                </c:pt>
                <c:pt idx="4">
                  <c:v>162</c:v>
                </c:pt>
                <c:pt idx="5">
                  <c:v>166</c:v>
                </c:pt>
                <c:pt idx="6">
                  <c:v>88</c:v>
                </c:pt>
                <c:pt idx="7">
                  <c:v>4220</c:v>
                </c:pt>
                <c:pt idx="8">
                  <c:v>16275</c:v>
                </c:pt>
                <c:pt idx="9">
                  <c:v>20728</c:v>
                </c:pt>
                <c:pt idx="10">
                  <c:v>5738</c:v>
                </c:pt>
                <c:pt idx="11">
                  <c:v>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3-4D18-A297-71DC9E9A2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2-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45752175714877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mnd'!$I$284:$I$295</c:f>
              <c:numCache>
                <c:formatCode>#,##0</c:formatCode>
                <c:ptCount val="12"/>
                <c:pt idx="0">
                  <c:v>968</c:v>
                </c:pt>
                <c:pt idx="1">
                  <c:v>2057</c:v>
                </c:pt>
                <c:pt idx="2">
                  <c:v>6499</c:v>
                </c:pt>
                <c:pt idx="3">
                  <c:v>545</c:v>
                </c:pt>
                <c:pt idx="4">
                  <c:v>483</c:v>
                </c:pt>
                <c:pt idx="5">
                  <c:v>690</c:v>
                </c:pt>
                <c:pt idx="6">
                  <c:v>407</c:v>
                </c:pt>
                <c:pt idx="7">
                  <c:v>13502</c:v>
                </c:pt>
                <c:pt idx="8">
                  <c:v>45240</c:v>
                </c:pt>
                <c:pt idx="9">
                  <c:v>47799</c:v>
                </c:pt>
                <c:pt idx="10">
                  <c:v>17866</c:v>
                </c:pt>
                <c:pt idx="11">
                  <c:v>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A-47FE-9289-B6B27262E0A4}"/>
            </c:ext>
          </c:extLst>
        </c:ser>
        <c:ser>
          <c:idx val="0"/>
          <c:order val="1"/>
          <c:tx>
            <c:strRef>
              <c:f>'Fett per mnd'!$B$59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mnd'!$I$59:$I$70</c:f>
              <c:numCache>
                <c:formatCode>#,##0</c:formatCode>
                <c:ptCount val="12"/>
                <c:pt idx="0">
                  <c:v>1038</c:v>
                </c:pt>
                <c:pt idx="1">
                  <c:v>1516</c:v>
                </c:pt>
                <c:pt idx="2">
                  <c:v>5601</c:v>
                </c:pt>
                <c:pt idx="3">
                  <c:v>1268</c:v>
                </c:pt>
                <c:pt idx="4">
                  <c:v>329</c:v>
                </c:pt>
                <c:pt idx="5">
                  <c:v>325</c:v>
                </c:pt>
                <c:pt idx="6">
                  <c:v>263</c:v>
                </c:pt>
                <c:pt idx="7">
                  <c:v>14786</c:v>
                </c:pt>
                <c:pt idx="8">
                  <c:v>54878</c:v>
                </c:pt>
                <c:pt idx="9">
                  <c:v>59734</c:v>
                </c:pt>
                <c:pt idx="10">
                  <c:v>14617</c:v>
                </c:pt>
                <c:pt idx="11">
                  <c:v>1562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5A-47FE-9289-B6B27262E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2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45752175714877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mnd'!$B$299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mnd'!$I$299:$I$310</c:f>
              <c:numCache>
                <c:formatCode>#,##0</c:formatCode>
                <c:ptCount val="12"/>
                <c:pt idx="0">
                  <c:v>1667</c:v>
                </c:pt>
                <c:pt idx="1">
                  <c:v>2706</c:v>
                </c:pt>
                <c:pt idx="2">
                  <c:v>8208</c:v>
                </c:pt>
                <c:pt idx="3">
                  <c:v>555</c:v>
                </c:pt>
                <c:pt idx="4">
                  <c:v>543</c:v>
                </c:pt>
                <c:pt idx="5">
                  <c:v>860</c:v>
                </c:pt>
                <c:pt idx="6">
                  <c:v>636</c:v>
                </c:pt>
                <c:pt idx="7">
                  <c:v>21409</c:v>
                </c:pt>
                <c:pt idx="8">
                  <c:v>80804</c:v>
                </c:pt>
                <c:pt idx="9">
                  <c:v>88870</c:v>
                </c:pt>
                <c:pt idx="10">
                  <c:v>30459</c:v>
                </c:pt>
                <c:pt idx="11">
                  <c:v>1629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A-4DEA-A2BE-148E91F82CF9}"/>
            </c:ext>
          </c:extLst>
        </c:ser>
        <c:ser>
          <c:idx val="0"/>
          <c:order val="1"/>
          <c:tx>
            <c:strRef>
              <c:f>'Fett per mnd'!$B$74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mnd'!$I$74:$I$85</c:f>
              <c:numCache>
                <c:formatCode>#,##0</c:formatCode>
                <c:ptCount val="12"/>
                <c:pt idx="0">
                  <c:v>1615</c:v>
                </c:pt>
                <c:pt idx="1">
                  <c:v>2100</c:v>
                </c:pt>
                <c:pt idx="2">
                  <c:v>6553</c:v>
                </c:pt>
                <c:pt idx="3">
                  <c:v>1224</c:v>
                </c:pt>
                <c:pt idx="4">
                  <c:v>364</c:v>
                </c:pt>
                <c:pt idx="5">
                  <c:v>459</c:v>
                </c:pt>
                <c:pt idx="6">
                  <c:v>562</c:v>
                </c:pt>
                <c:pt idx="7">
                  <c:v>21902</c:v>
                </c:pt>
                <c:pt idx="8">
                  <c:v>90806</c:v>
                </c:pt>
                <c:pt idx="9">
                  <c:v>97449</c:v>
                </c:pt>
                <c:pt idx="10">
                  <c:v>23556</c:v>
                </c:pt>
                <c:pt idx="11">
                  <c:v>2602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FA-4DEA-A2BE-148E91F82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2+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45752175714877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mnd'!$I$314:$I$325</c:f>
              <c:numCache>
                <c:formatCode>#,##0</c:formatCode>
                <c:ptCount val="12"/>
                <c:pt idx="0">
                  <c:v>1774</c:v>
                </c:pt>
                <c:pt idx="1">
                  <c:v>2506</c:v>
                </c:pt>
                <c:pt idx="2">
                  <c:v>7613</c:v>
                </c:pt>
                <c:pt idx="3">
                  <c:v>390</c:v>
                </c:pt>
                <c:pt idx="4">
                  <c:v>588</c:v>
                </c:pt>
                <c:pt idx="5">
                  <c:v>1158</c:v>
                </c:pt>
                <c:pt idx="6">
                  <c:v>809</c:v>
                </c:pt>
                <c:pt idx="7">
                  <c:v>22999</c:v>
                </c:pt>
                <c:pt idx="8">
                  <c:v>89705</c:v>
                </c:pt>
                <c:pt idx="9">
                  <c:v>100980</c:v>
                </c:pt>
                <c:pt idx="10">
                  <c:v>30769</c:v>
                </c:pt>
                <c:pt idx="11">
                  <c:v>1654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88-40C8-BDFB-B8B63F358F98}"/>
            </c:ext>
          </c:extLst>
        </c:ser>
        <c:ser>
          <c:idx val="0"/>
          <c:order val="1"/>
          <c:tx>
            <c:strRef>
              <c:f>'Fett per mnd'!$B$89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mnd'!$I$89:$I$100</c:f>
              <c:numCache>
                <c:formatCode>#,##0</c:formatCode>
                <c:ptCount val="12"/>
                <c:pt idx="0">
                  <c:v>1737</c:v>
                </c:pt>
                <c:pt idx="1">
                  <c:v>1993</c:v>
                </c:pt>
                <c:pt idx="2">
                  <c:v>7016</c:v>
                </c:pt>
                <c:pt idx="3">
                  <c:v>896</c:v>
                </c:pt>
                <c:pt idx="4">
                  <c:v>401</c:v>
                </c:pt>
                <c:pt idx="5">
                  <c:v>730</c:v>
                </c:pt>
                <c:pt idx="6">
                  <c:v>804</c:v>
                </c:pt>
                <c:pt idx="7">
                  <c:v>24330</c:v>
                </c:pt>
                <c:pt idx="8">
                  <c:v>95874</c:v>
                </c:pt>
                <c:pt idx="9">
                  <c:v>101847</c:v>
                </c:pt>
                <c:pt idx="10">
                  <c:v>26439</c:v>
                </c:pt>
                <c:pt idx="11">
                  <c:v>2720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88-40C8-BDFB-B8B63F358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3-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45752175714877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mnd'!$I$329:$I$340</c:f>
              <c:numCache>
                <c:formatCode>#,##0</c:formatCode>
                <c:ptCount val="12"/>
                <c:pt idx="0">
                  <c:v>1882</c:v>
                </c:pt>
                <c:pt idx="1">
                  <c:v>2245</c:v>
                </c:pt>
                <c:pt idx="2">
                  <c:v>8241</c:v>
                </c:pt>
                <c:pt idx="3">
                  <c:v>345</c:v>
                </c:pt>
                <c:pt idx="4">
                  <c:v>706</c:v>
                </c:pt>
                <c:pt idx="5">
                  <c:v>1102</c:v>
                </c:pt>
                <c:pt idx="6">
                  <c:v>832</c:v>
                </c:pt>
                <c:pt idx="7">
                  <c:v>20560</c:v>
                </c:pt>
                <c:pt idx="8">
                  <c:v>73831</c:v>
                </c:pt>
                <c:pt idx="9">
                  <c:v>82646</c:v>
                </c:pt>
                <c:pt idx="10">
                  <c:v>25671</c:v>
                </c:pt>
                <c:pt idx="11">
                  <c:v>1694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0-44E6-9C6F-0CA4A9CE25D9}"/>
            </c:ext>
          </c:extLst>
        </c:ser>
        <c:ser>
          <c:idx val="0"/>
          <c:order val="1"/>
          <c:tx>
            <c:strRef>
              <c:f>'Fett per mnd'!$B$104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mnd'!$I$104:$I$115</c:f>
              <c:numCache>
                <c:formatCode>#,##0</c:formatCode>
                <c:ptCount val="12"/>
                <c:pt idx="0">
                  <c:v>1778</c:v>
                </c:pt>
                <c:pt idx="1">
                  <c:v>2055</c:v>
                </c:pt>
                <c:pt idx="2">
                  <c:v>7282</c:v>
                </c:pt>
                <c:pt idx="3">
                  <c:v>981</c:v>
                </c:pt>
                <c:pt idx="4">
                  <c:v>580</c:v>
                </c:pt>
                <c:pt idx="5">
                  <c:v>844</c:v>
                </c:pt>
                <c:pt idx="6">
                  <c:v>595</c:v>
                </c:pt>
                <c:pt idx="7">
                  <c:v>17807</c:v>
                </c:pt>
                <c:pt idx="8">
                  <c:v>64799</c:v>
                </c:pt>
                <c:pt idx="9">
                  <c:v>72088</c:v>
                </c:pt>
                <c:pt idx="10">
                  <c:v>18096</c:v>
                </c:pt>
                <c:pt idx="11">
                  <c:v>1870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60-44E6-9C6F-0CA4A9CE2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30687830687831"/>
          <c:y val="0.17232924831764454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3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45752175714877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mnd'!$I$344:$I$355</c:f>
              <c:numCache>
                <c:formatCode>#,##0</c:formatCode>
                <c:ptCount val="12"/>
                <c:pt idx="0">
                  <c:v>1264</c:v>
                </c:pt>
                <c:pt idx="1">
                  <c:v>1455</c:v>
                </c:pt>
                <c:pt idx="2">
                  <c:v>6114</c:v>
                </c:pt>
                <c:pt idx="3">
                  <c:v>274</c:v>
                </c:pt>
                <c:pt idx="4">
                  <c:v>608</c:v>
                </c:pt>
                <c:pt idx="5">
                  <c:v>969</c:v>
                </c:pt>
                <c:pt idx="6">
                  <c:v>600</c:v>
                </c:pt>
                <c:pt idx="7">
                  <c:v>11968</c:v>
                </c:pt>
                <c:pt idx="8">
                  <c:v>41046</c:v>
                </c:pt>
                <c:pt idx="9">
                  <c:v>47975</c:v>
                </c:pt>
                <c:pt idx="10">
                  <c:v>15956</c:v>
                </c:pt>
                <c:pt idx="11">
                  <c:v>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0-4AEA-8385-EAB286E28E0D}"/>
            </c:ext>
          </c:extLst>
        </c:ser>
        <c:ser>
          <c:idx val="0"/>
          <c:order val="1"/>
          <c:tx>
            <c:strRef>
              <c:f>'Fett per mnd'!$B$119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mnd'!$I$119:$I$130</c:f>
              <c:numCache>
                <c:formatCode>#,##0</c:formatCode>
                <c:ptCount val="12"/>
                <c:pt idx="0">
                  <c:v>1315</c:v>
                </c:pt>
                <c:pt idx="1">
                  <c:v>1398</c:v>
                </c:pt>
                <c:pt idx="2">
                  <c:v>5345</c:v>
                </c:pt>
                <c:pt idx="3">
                  <c:v>807</c:v>
                </c:pt>
                <c:pt idx="4">
                  <c:v>619</c:v>
                </c:pt>
                <c:pt idx="5">
                  <c:v>746</c:v>
                </c:pt>
                <c:pt idx="6">
                  <c:v>646</c:v>
                </c:pt>
                <c:pt idx="7">
                  <c:v>11138</c:v>
                </c:pt>
                <c:pt idx="8">
                  <c:v>31345</c:v>
                </c:pt>
                <c:pt idx="9">
                  <c:v>36208</c:v>
                </c:pt>
                <c:pt idx="10">
                  <c:v>9384</c:v>
                </c:pt>
                <c:pt idx="11">
                  <c:v>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0-4AEA-8385-EAB286E28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30687830687831"/>
          <c:y val="0.17232924831764454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3+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45752175714877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mnd'!$B$359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mnd'!$I$359:$I$370</c:f>
              <c:numCache>
                <c:formatCode>#,##0</c:formatCode>
                <c:ptCount val="12"/>
                <c:pt idx="0">
                  <c:v>349</c:v>
                </c:pt>
                <c:pt idx="1">
                  <c:v>502</c:v>
                </c:pt>
                <c:pt idx="2">
                  <c:v>2965</c:v>
                </c:pt>
                <c:pt idx="3">
                  <c:v>166</c:v>
                </c:pt>
                <c:pt idx="4">
                  <c:v>334</c:v>
                </c:pt>
                <c:pt idx="5">
                  <c:v>510</c:v>
                </c:pt>
                <c:pt idx="6">
                  <c:v>291</c:v>
                </c:pt>
                <c:pt idx="7">
                  <c:v>4007</c:v>
                </c:pt>
                <c:pt idx="8">
                  <c:v>9412</c:v>
                </c:pt>
                <c:pt idx="9">
                  <c:v>14229</c:v>
                </c:pt>
                <c:pt idx="10">
                  <c:v>5612</c:v>
                </c:pt>
                <c:pt idx="11">
                  <c:v>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CF-479F-B203-9224F9118D8C}"/>
            </c:ext>
          </c:extLst>
        </c:ser>
        <c:ser>
          <c:idx val="0"/>
          <c:order val="1"/>
          <c:tx>
            <c:strRef>
              <c:f>'Fett per mnd'!$B$134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mnd'!$I$134:$I$145</c:f>
              <c:numCache>
                <c:formatCode>#,##0</c:formatCode>
                <c:ptCount val="12"/>
                <c:pt idx="0">
                  <c:v>515</c:v>
                </c:pt>
                <c:pt idx="1">
                  <c:v>635</c:v>
                </c:pt>
                <c:pt idx="2">
                  <c:v>3466</c:v>
                </c:pt>
                <c:pt idx="3">
                  <c:v>472</c:v>
                </c:pt>
                <c:pt idx="4">
                  <c:v>345</c:v>
                </c:pt>
                <c:pt idx="5">
                  <c:v>358</c:v>
                </c:pt>
                <c:pt idx="6">
                  <c:v>361</c:v>
                </c:pt>
                <c:pt idx="7">
                  <c:v>4068</c:v>
                </c:pt>
                <c:pt idx="8">
                  <c:v>7547</c:v>
                </c:pt>
                <c:pt idx="9">
                  <c:v>10356</c:v>
                </c:pt>
                <c:pt idx="10">
                  <c:v>3016</c:v>
                </c:pt>
                <c:pt idx="11">
                  <c:v>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CF-479F-B203-9224F911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961199294532629"/>
          <c:y val="0.30766759418230616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4-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45752175714877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mnd'!$I$374:$I$385</c:f>
              <c:numCache>
                <c:formatCode>#,##0</c:formatCode>
                <c:ptCount val="12"/>
                <c:pt idx="0">
                  <c:v>118</c:v>
                </c:pt>
                <c:pt idx="1">
                  <c:v>159</c:v>
                </c:pt>
                <c:pt idx="2">
                  <c:v>1251</c:v>
                </c:pt>
                <c:pt idx="3">
                  <c:v>71</c:v>
                </c:pt>
                <c:pt idx="4">
                  <c:v>149</c:v>
                </c:pt>
                <c:pt idx="5">
                  <c:v>186</c:v>
                </c:pt>
                <c:pt idx="6">
                  <c:v>52</c:v>
                </c:pt>
                <c:pt idx="7">
                  <c:v>1150</c:v>
                </c:pt>
                <c:pt idx="8">
                  <c:v>1813</c:v>
                </c:pt>
                <c:pt idx="9">
                  <c:v>3561</c:v>
                </c:pt>
                <c:pt idx="10">
                  <c:v>1647</c:v>
                </c:pt>
                <c:pt idx="11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D-454F-B025-970EDB8E20A2}"/>
            </c:ext>
          </c:extLst>
        </c:ser>
        <c:ser>
          <c:idx val="0"/>
          <c:order val="1"/>
          <c:tx>
            <c:strRef>
              <c:f>'Fett per mnd'!$B$149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mnd'!$I$149:$I$160</c:f>
              <c:numCache>
                <c:formatCode>#,##0</c:formatCode>
                <c:ptCount val="12"/>
                <c:pt idx="0">
                  <c:v>165</c:v>
                </c:pt>
                <c:pt idx="1">
                  <c:v>198</c:v>
                </c:pt>
                <c:pt idx="2">
                  <c:v>1482</c:v>
                </c:pt>
                <c:pt idx="3">
                  <c:v>218</c:v>
                </c:pt>
                <c:pt idx="4">
                  <c:v>152</c:v>
                </c:pt>
                <c:pt idx="5">
                  <c:v>88</c:v>
                </c:pt>
                <c:pt idx="6">
                  <c:v>55</c:v>
                </c:pt>
                <c:pt idx="7">
                  <c:v>1107</c:v>
                </c:pt>
                <c:pt idx="8">
                  <c:v>1360</c:v>
                </c:pt>
                <c:pt idx="9">
                  <c:v>2452</c:v>
                </c:pt>
                <c:pt idx="10">
                  <c:v>783</c:v>
                </c:pt>
                <c:pt idx="11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CD-454F-B025-970EDB8E2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961199294532629"/>
          <c:y val="0.30766759418230616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4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45752175714877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mnd'!$I$389:$I$400</c:f>
              <c:numCache>
                <c:formatCode>#,##0</c:formatCode>
                <c:ptCount val="12"/>
                <c:pt idx="0">
                  <c:v>62</c:v>
                </c:pt>
                <c:pt idx="1">
                  <c:v>82</c:v>
                </c:pt>
                <c:pt idx="2">
                  <c:v>877</c:v>
                </c:pt>
                <c:pt idx="3">
                  <c:v>42</c:v>
                </c:pt>
                <c:pt idx="4">
                  <c:v>110</c:v>
                </c:pt>
                <c:pt idx="5">
                  <c:v>92</c:v>
                </c:pt>
                <c:pt idx="6">
                  <c:v>29</c:v>
                </c:pt>
                <c:pt idx="7">
                  <c:v>598</c:v>
                </c:pt>
                <c:pt idx="8">
                  <c:v>750</c:v>
                </c:pt>
                <c:pt idx="9">
                  <c:v>1820</c:v>
                </c:pt>
                <c:pt idx="10">
                  <c:v>852</c:v>
                </c:pt>
                <c:pt idx="11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C-4160-A1B2-48F5F6CA8939}"/>
            </c:ext>
          </c:extLst>
        </c:ser>
        <c:ser>
          <c:idx val="0"/>
          <c:order val="1"/>
          <c:tx>
            <c:strRef>
              <c:f>'Fett per mnd'!$B$164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mnd'!$I$164:$I$175</c:f>
              <c:numCache>
                <c:formatCode>#,##0</c:formatCode>
                <c:ptCount val="12"/>
                <c:pt idx="0">
                  <c:v>78</c:v>
                </c:pt>
                <c:pt idx="1">
                  <c:v>85</c:v>
                </c:pt>
                <c:pt idx="2">
                  <c:v>925</c:v>
                </c:pt>
                <c:pt idx="3">
                  <c:v>130</c:v>
                </c:pt>
                <c:pt idx="4">
                  <c:v>101</c:v>
                </c:pt>
                <c:pt idx="5">
                  <c:v>57</c:v>
                </c:pt>
                <c:pt idx="6">
                  <c:v>19</c:v>
                </c:pt>
                <c:pt idx="7">
                  <c:v>473</c:v>
                </c:pt>
                <c:pt idx="8">
                  <c:v>557</c:v>
                </c:pt>
                <c:pt idx="9">
                  <c:v>1193</c:v>
                </c:pt>
                <c:pt idx="10">
                  <c:v>353</c:v>
                </c:pt>
                <c:pt idx="1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C-4160-A1B2-48F5F6CA8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961199294532629"/>
          <c:y val="0.30766759418230616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 slaktevekt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8775318733"/>
          <c:y val="3.2525805400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140384784906027E-2"/>
          <c:y val="0.17929572571535987"/>
          <c:w val="0.85306904013118001"/>
          <c:h val="0.6720749086551453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Kategori!$B$22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Kategori!$R$22:$R$26</c:f>
              <c:numCache>
                <c:formatCode>0.0</c:formatCode>
                <c:ptCount val="5"/>
                <c:pt idx="0">
                  <c:v>26.705552208640423</c:v>
                </c:pt>
                <c:pt idx="1">
                  <c:v>31.595123364888181</c:v>
                </c:pt>
                <c:pt idx="2">
                  <c:v>14.754881550610182</c:v>
                </c:pt>
                <c:pt idx="3">
                  <c:v>18.484225546428025</c:v>
                </c:pt>
                <c:pt idx="4">
                  <c:v>43.366038055764797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19-45C9-A9D5-B8A4E33300D1}"/>
            </c:ext>
          </c:extLst>
        </c:ser>
        <c:ser>
          <c:idx val="2"/>
          <c:order val="1"/>
          <c:tx>
            <c:strRef>
              <c:f>'Ark1'!$C$176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'Ark1'!$U$176:$U$180</c:f>
              <c:numCache>
                <c:formatCode>General</c:formatCode>
                <c:ptCount val="5"/>
                <c:pt idx="0">
                  <c:v>26.197353140324704</c:v>
                </c:pt>
                <c:pt idx="1">
                  <c:v>31.164865971225804</c:v>
                </c:pt>
                <c:pt idx="2">
                  <c:v>15.192986261749828</c:v>
                </c:pt>
                <c:pt idx="3">
                  <c:v>18.419708074334537</c:v>
                </c:pt>
                <c:pt idx="4">
                  <c:v>42.104322705314225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19-45C9-A9D5-B8A4E33300D1}"/>
            </c:ext>
          </c:extLst>
        </c:ser>
        <c:ser>
          <c:idx val="3"/>
          <c:order val="2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'Ark1'!$U$171:$U$175</c:f>
              <c:numCache>
                <c:formatCode>General</c:formatCode>
                <c:ptCount val="5"/>
                <c:pt idx="0">
                  <c:v>25.910581481825876</c:v>
                </c:pt>
                <c:pt idx="1">
                  <c:v>31.206605837198456</c:v>
                </c:pt>
                <c:pt idx="2">
                  <c:v>15.270204939569082</c:v>
                </c:pt>
                <c:pt idx="3">
                  <c:v>18.461583364128153</c:v>
                </c:pt>
                <c:pt idx="4">
                  <c:v>42.151380982500491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19-45C9-A9D5-B8A4E3330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941080085655907"/>
          <c:y val="0.25756163995454856"/>
          <c:w val="6.5380726636857428E-2"/>
          <c:h val="0.209146859226896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 sau, antall%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Vektgrupper!$H$43:$H$58</c:f>
              <c:numCache>
                <c:formatCode>0.0</c:formatCode>
                <c:ptCount val="16"/>
                <c:pt idx="0">
                  <c:v>3.7810862126595008</c:v>
                </c:pt>
                <c:pt idx="1">
                  <c:v>14.18895868725469</c:v>
                </c:pt>
                <c:pt idx="2">
                  <c:v>39.350140075327104</c:v>
                </c:pt>
                <c:pt idx="3">
                  <c:v>26.876544188338421</c:v>
                </c:pt>
                <c:pt idx="4">
                  <c:v>5.6932953366804391</c:v>
                </c:pt>
                <c:pt idx="5">
                  <c:v>2.1989931116708754</c:v>
                </c:pt>
                <c:pt idx="6">
                  <c:v>2.4402052370598311</c:v>
                </c:pt>
                <c:pt idx="7">
                  <c:v>1.2534415801461749</c:v>
                </c:pt>
                <c:pt idx="8">
                  <c:v>1.4977550042901306</c:v>
                </c:pt>
                <c:pt idx="9">
                  <c:v>0.72553161429491986</c:v>
                </c:pt>
                <c:pt idx="10">
                  <c:v>0.78902209158479808</c:v>
                </c:pt>
                <c:pt idx="11">
                  <c:v>0.35992294995537566</c:v>
                </c:pt>
                <c:pt idx="12">
                  <c:v>0.51593550676944588</c:v>
                </c:pt>
                <c:pt idx="13">
                  <c:v>0.1979662371942206</c:v>
                </c:pt>
                <c:pt idx="14">
                  <c:v>7.8738529501965887E-2</c:v>
                </c:pt>
                <c:pt idx="15">
                  <c:v>5.2463637272097616E-2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8-4C27-889D-4271A24C2B2C}"/>
            </c:ext>
          </c:extLst>
        </c:ser>
        <c:ser>
          <c:idx val="13"/>
          <c:order val="1"/>
          <c:tx>
            <c:strRef>
              <c:f>Vektgrupper!$B$26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Vektgrupper!$H$26:$H$41</c:f>
              <c:numCache>
                <c:formatCode>0.0</c:formatCode>
                <c:ptCount val="16"/>
                <c:pt idx="0">
                  <c:v>3.9498215906855352</c:v>
                </c:pt>
                <c:pt idx="1">
                  <c:v>14.348278083900205</c:v>
                </c:pt>
                <c:pt idx="2">
                  <c:v>39.022547977396066</c:v>
                </c:pt>
                <c:pt idx="3">
                  <c:v>27.005412741872313</c:v>
                </c:pt>
                <c:pt idx="4">
                  <c:v>5.5844732458222284</c:v>
                </c:pt>
                <c:pt idx="5">
                  <c:v>2.1871159055919631</c:v>
                </c:pt>
                <c:pt idx="6">
                  <c:v>2.5027839794391622</c:v>
                </c:pt>
                <c:pt idx="7">
                  <c:v>1.2524748990638248</c:v>
                </c:pt>
                <c:pt idx="8">
                  <c:v>1.5061464129530395</c:v>
                </c:pt>
                <c:pt idx="9">
                  <c:v>0.71941277435959472</c:v>
                </c:pt>
                <c:pt idx="10">
                  <c:v>0.79332133710426445</c:v>
                </c:pt>
                <c:pt idx="11">
                  <c:v>0.33958232186592502</c:v>
                </c:pt>
                <c:pt idx="12">
                  <c:v>0.48767017469132562</c:v>
                </c:pt>
                <c:pt idx="13">
                  <c:v>0.18508725542041249</c:v>
                </c:pt>
                <c:pt idx="14">
                  <c:v>7.2103713837596117E-2</c:v>
                </c:pt>
                <c:pt idx="15">
                  <c:v>4.3767585996538301E-2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8-4C27-889D-4271A24C2B2C}"/>
            </c:ext>
          </c:extLst>
        </c:ser>
        <c:ser>
          <c:idx val="1"/>
          <c:order val="2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Vektgrupper!$H$9:$H$24</c:f>
              <c:numCache>
                <c:formatCode>0.0</c:formatCode>
                <c:ptCount val="16"/>
                <c:pt idx="0">
                  <c:v>4.1713467370549253</c:v>
                </c:pt>
                <c:pt idx="1">
                  <c:v>14.495394810737949</c:v>
                </c:pt>
                <c:pt idx="2">
                  <c:v>38.551331012018423</c:v>
                </c:pt>
                <c:pt idx="3">
                  <c:v>27.453480100340713</c:v>
                </c:pt>
                <c:pt idx="4">
                  <c:v>5.6523082107154892</c:v>
                </c:pt>
                <c:pt idx="5">
                  <c:v>2.1477779025796546</c:v>
                </c:pt>
                <c:pt idx="6">
                  <c:v>2.3595978883522406</c:v>
                </c:pt>
                <c:pt idx="7">
                  <c:v>1.1888314800254596</c:v>
                </c:pt>
                <c:pt idx="8">
                  <c:v>1.4186229360889588</c:v>
                </c:pt>
                <c:pt idx="9">
                  <c:v>0.67187090493841028</c:v>
                </c:pt>
                <c:pt idx="10">
                  <c:v>0.76500430566475708</c:v>
                </c:pt>
                <c:pt idx="11">
                  <c:v>0.34070912426522898</c:v>
                </c:pt>
                <c:pt idx="12">
                  <c:v>0.4795200119809801</c:v>
                </c:pt>
                <c:pt idx="13">
                  <c:v>0.18533078737504216</c:v>
                </c:pt>
                <c:pt idx="14">
                  <c:v>7.2915496649069614E-2</c:v>
                </c:pt>
                <c:pt idx="15">
                  <c:v>4.5958291212699849E-2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8-4C27-889D-4271A24C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680006162294224"/>
          <c:y val="0.15474363125852472"/>
          <c:w val="6.7862411683616036E-2"/>
          <c:h val="0.208489848532070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sau: middel KLASSE innen VEKTGRUPPE</a:t>
            </a:r>
          </a:p>
        </c:rich>
      </c:tx>
      <c:layout>
        <c:manualLayout>
          <c:xMode val="edge"/>
          <c:yMode val="edge"/>
          <c:x val="0.17349000729747494"/>
          <c:y val="5.8459043629647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33867943933E-2"/>
          <c:y val="0.18232168579937608"/>
          <c:w val="0.8975849792969427"/>
          <c:h val="0.70315203655098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Vektgrupper!$B$46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Vektgrupper!$N$43:$N$58</c:f>
              <c:numCache>
                <c:formatCode>0.00</c:formatCode>
                <c:ptCount val="16"/>
                <c:pt idx="0">
                  <c:v>4.4388826866555773</c:v>
                </c:pt>
                <c:pt idx="1">
                  <c:v>6.0815817274416242</c:v>
                </c:pt>
                <c:pt idx="2">
                  <c:v>7.764835434280986</c:v>
                </c:pt>
                <c:pt idx="3">
                  <c:v>8.6395904918200941</c:v>
                </c:pt>
                <c:pt idx="4">
                  <c:v>8.5367842876165128</c:v>
                </c:pt>
                <c:pt idx="5">
                  <c:v>8.1246180365117926</c:v>
                </c:pt>
                <c:pt idx="6">
                  <c:v>7.9258278613288144</c:v>
                </c:pt>
                <c:pt idx="7">
                  <c:v>8.0307216494845353</c:v>
                </c:pt>
                <c:pt idx="8">
                  <c:v>8.2994363280800645</c:v>
                </c:pt>
                <c:pt idx="9">
                  <c:v>8.6152932795060568</c:v>
                </c:pt>
                <c:pt idx="10">
                  <c:v>8.8615569385304074</c:v>
                </c:pt>
                <c:pt idx="11">
                  <c:v>9.1053135471517468</c:v>
                </c:pt>
                <c:pt idx="12">
                  <c:v>9.3898814493237595</c:v>
                </c:pt>
                <c:pt idx="13">
                  <c:v>9.7354221061792838</c:v>
                </c:pt>
                <c:pt idx="14">
                  <c:v>9.8698030634573364</c:v>
                </c:pt>
                <c:pt idx="15">
                  <c:v>10.405582922824301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4-4D4F-9C9E-1C0E453AC953}"/>
            </c:ext>
          </c:extLst>
        </c:ser>
        <c:ser>
          <c:idx val="4"/>
          <c:order val="1"/>
          <c:tx>
            <c:strRef>
              <c:f>Vektgrupper!$B$26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Vektgrupper!$N$26:$N$41</c:f>
              <c:numCache>
                <c:formatCode>0.00</c:formatCode>
                <c:ptCount val="16"/>
                <c:pt idx="0">
                  <c:v>4.6063423884484465</c:v>
                </c:pt>
                <c:pt idx="1">
                  <c:v>6.1686698491166485</c:v>
                </c:pt>
                <c:pt idx="2">
                  <c:v>7.7841954215702813</c:v>
                </c:pt>
                <c:pt idx="3">
                  <c:v>8.6371443656559297</c:v>
                </c:pt>
                <c:pt idx="4">
                  <c:v>8.4977457460045596</c:v>
                </c:pt>
                <c:pt idx="5">
                  <c:v>8.1213071463937929</c:v>
                </c:pt>
                <c:pt idx="6">
                  <c:v>7.9711545395543348</c:v>
                </c:pt>
                <c:pt idx="7">
                  <c:v>8.0912889977664104</c:v>
                </c:pt>
                <c:pt idx="8">
                  <c:v>8.3643499101258225</c:v>
                </c:pt>
                <c:pt idx="9">
                  <c:v>8.6812594079277492</c:v>
                </c:pt>
                <c:pt idx="10">
                  <c:v>8.9373222614037111</c:v>
                </c:pt>
                <c:pt idx="11">
                  <c:v>9.1767207015679002</c:v>
                </c:pt>
                <c:pt idx="12">
                  <c:v>9.4517024426350869</c:v>
                </c:pt>
                <c:pt idx="13">
                  <c:v>9.7703559239395386</c:v>
                </c:pt>
                <c:pt idx="14">
                  <c:v>10.018773466833544</c:v>
                </c:pt>
                <c:pt idx="15">
                  <c:v>10.470103092783505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30-49AC-8A1D-0B5B76F8206C}"/>
            </c:ext>
          </c:extLst>
        </c:ser>
        <c:ser>
          <c:idx val="6"/>
          <c:order val="2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Vektgrupper!$N$9:$N$24</c:f>
              <c:numCache>
                <c:formatCode>0.00</c:formatCode>
                <c:ptCount val="16"/>
                <c:pt idx="0">
                  <c:v>4.5517558622237191</c:v>
                </c:pt>
                <c:pt idx="1">
                  <c:v>6.3054893680220596</c:v>
                </c:pt>
                <c:pt idx="2">
                  <c:v>7.8464115843221247</c:v>
                </c:pt>
                <c:pt idx="3">
                  <c:v>8.751754164649407</c:v>
                </c:pt>
                <c:pt idx="4">
                  <c:v>8.7722523059598938</c:v>
                </c:pt>
                <c:pt idx="5">
                  <c:v>8.3781051163601497</c:v>
                </c:pt>
                <c:pt idx="6">
                  <c:v>8.1359435122376951</c:v>
                </c:pt>
                <c:pt idx="7">
                  <c:v>8.1771514054011494</c:v>
                </c:pt>
                <c:pt idx="8">
                  <c:v>8.4515043547110071</c:v>
                </c:pt>
                <c:pt idx="9">
                  <c:v>8.8130398439676778</c:v>
                </c:pt>
                <c:pt idx="10">
                  <c:v>9.1416860393980155</c:v>
                </c:pt>
                <c:pt idx="11">
                  <c:v>9.4659340659340678</c:v>
                </c:pt>
                <c:pt idx="12">
                  <c:v>9.8834667187195002</c:v>
                </c:pt>
                <c:pt idx="13">
                  <c:v>10.321717171717172</c:v>
                </c:pt>
                <c:pt idx="14">
                  <c:v>10.521181001283693</c:v>
                </c:pt>
                <c:pt idx="15">
                  <c:v>10.853360488798373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30-49AC-8A1D-0B5B76F82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8008"/>
        <c:axId val="530198400"/>
      </c:barChart>
      <c:catAx>
        <c:axId val="530198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400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84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008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64475211919712"/>
          <c:y val="0.2049480748798429"/>
          <c:w val="5.4974976038573001E-2"/>
          <c:h val="0.143374738981481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sau, andelen av overfete slakt 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417106840903662E-2"/>
          <c:y val="0.15149165857692445"/>
          <c:w val="0.88059389730340787"/>
          <c:h val="0.69905813505311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Vektgrupper!$V$43:$V$58</c:f>
              <c:numCache>
                <c:formatCode>0</c:formatCode>
                <c:ptCount val="16"/>
                <c:pt idx="0">
                  <c:v>0.11847531384566309</c:v>
                </c:pt>
                <c:pt idx="1">
                  <c:v>0.84089225650553101</c:v>
                </c:pt>
                <c:pt idx="2">
                  <c:v>1.8529789087915796</c:v>
                </c:pt>
                <c:pt idx="3">
                  <c:v>4.1165572593466333</c:v>
                </c:pt>
                <c:pt idx="4">
                  <c:v>8.7776903522575953</c:v>
                </c:pt>
                <c:pt idx="5">
                  <c:v>11.474574943195172</c:v>
                </c:pt>
                <c:pt idx="6">
                  <c:v>14.1777871919791</c:v>
                </c:pt>
                <c:pt idx="7">
                  <c:v>18.969072164948454</c:v>
                </c:pt>
                <c:pt idx="8">
                  <c:v>26.584608305533184</c:v>
                </c:pt>
                <c:pt idx="9">
                  <c:v>36.404654476371405</c:v>
                </c:pt>
                <c:pt idx="10">
                  <c:v>47.668959493394475</c:v>
                </c:pt>
                <c:pt idx="11">
                  <c:v>59.669698420296783</c:v>
                </c:pt>
                <c:pt idx="12">
                  <c:v>68.091501085323117</c:v>
                </c:pt>
                <c:pt idx="13">
                  <c:v>70.409051348999114</c:v>
                </c:pt>
                <c:pt idx="14">
                  <c:v>62.253829321662998</c:v>
                </c:pt>
                <c:pt idx="15">
                  <c:v>65.517241379310363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8-42D6-A55A-DF21AA3E6FBA}"/>
            </c:ext>
          </c:extLst>
        </c:ser>
        <c:ser>
          <c:idx val="4"/>
          <c:order val="1"/>
          <c:tx>
            <c:strRef>
              <c:f>Vektgrupper!$B$26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Vektgrupper!$V$26:$V$41</c:f>
              <c:numCache>
                <c:formatCode>0</c:formatCode>
                <c:ptCount val="16"/>
                <c:pt idx="0">
                  <c:v>6.3972217779707116E-2</c:v>
                </c:pt>
                <c:pt idx="1">
                  <c:v>0.74341025302364194</c:v>
                </c:pt>
                <c:pt idx="2">
                  <c:v>2.1761300960411076</c:v>
                </c:pt>
                <c:pt idx="3">
                  <c:v>4.5656866741965034</c:v>
                </c:pt>
                <c:pt idx="4">
                  <c:v>9.1155890955512824</c:v>
                </c:pt>
                <c:pt idx="5">
                  <c:v>11.84601419376135</c:v>
                </c:pt>
                <c:pt idx="6">
                  <c:v>14.228023364822961</c:v>
                </c:pt>
                <c:pt idx="7">
                  <c:v>18.286620073492323</c:v>
                </c:pt>
                <c:pt idx="8">
                  <c:v>26.231276213301392</c:v>
                </c:pt>
                <c:pt idx="9">
                  <c:v>36.515303562468624</c:v>
                </c:pt>
                <c:pt idx="10">
                  <c:v>46.638607666932096</c:v>
                </c:pt>
                <c:pt idx="11">
                  <c:v>56.630348126494802</c:v>
                </c:pt>
                <c:pt idx="12">
                  <c:v>67.968171724648428</c:v>
                </c:pt>
                <c:pt idx="13">
                  <c:v>70.989761092150189</c:v>
                </c:pt>
                <c:pt idx="14">
                  <c:v>66.458072590738411</c:v>
                </c:pt>
                <c:pt idx="15">
                  <c:v>67.216494845360842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4A-46F6-8938-A11515547EA5}"/>
            </c:ext>
          </c:extLst>
        </c:ser>
        <c:ser>
          <c:idx val="6"/>
          <c:order val="2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Vektgrupper!$V$9:$V$24</c:f>
              <c:numCache>
                <c:formatCode>0</c:formatCode>
                <c:ptCount val="16"/>
                <c:pt idx="0">
                  <c:v>8.9756535397733678E-2</c:v>
                </c:pt>
                <c:pt idx="1">
                  <c:v>0.6076338441073722</c:v>
                </c:pt>
                <c:pt idx="2">
                  <c:v>1.6172696525820225</c:v>
                </c:pt>
                <c:pt idx="3">
                  <c:v>3.5226490102351842</c:v>
                </c:pt>
                <c:pt idx="4">
                  <c:v>7.7616043188103392</c:v>
                </c:pt>
                <c:pt idx="5">
                  <c:v>10.210930009587733</c:v>
                </c:pt>
                <c:pt idx="6">
                  <c:v>12.475703121900908</c:v>
                </c:pt>
                <c:pt idx="7">
                  <c:v>16.093221006219981</c:v>
                </c:pt>
                <c:pt idx="8">
                  <c:v>22.129849564528904</c:v>
                </c:pt>
                <c:pt idx="9">
                  <c:v>31.861242685984958</c:v>
                </c:pt>
                <c:pt idx="10">
                  <c:v>42.371222317386525</c:v>
                </c:pt>
                <c:pt idx="11">
                  <c:v>52.58241758241757</c:v>
                </c:pt>
                <c:pt idx="12">
                  <c:v>67.499512004684789</c:v>
                </c:pt>
                <c:pt idx="13">
                  <c:v>72.575757575757578</c:v>
                </c:pt>
                <c:pt idx="14">
                  <c:v>65.72528883183567</c:v>
                </c:pt>
                <c:pt idx="15">
                  <c:v>65.987780040733199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4A-46F6-8938-A11515547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200360"/>
        <c:axId val="530200752"/>
      </c:barChart>
      <c:catAx>
        <c:axId val="5302003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2007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20075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200360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258635936049053"/>
          <c:y val="0.20316168812231805"/>
          <c:w val="5.3154725727489152E-2"/>
          <c:h val="0.140031337080837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sau, middel LENGDE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685238188056167E-2"/>
          <c:y val="0.15159568368915433"/>
          <c:w val="0.87385387852270335"/>
          <c:h val="0.7437977875544987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Vektgrupper!$B$26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Vektgrupper!$P$26:$P$41</c:f>
              <c:numCache>
                <c:formatCode>0.0</c:formatCode>
                <c:ptCount val="16"/>
                <c:pt idx="0">
                  <c:v>85.263681132656359</c:v>
                </c:pt>
                <c:pt idx="1">
                  <c:v>92.076712762331127</c:v>
                </c:pt>
                <c:pt idx="2">
                  <c:v>96.271598339718054</c:v>
                </c:pt>
                <c:pt idx="3">
                  <c:v>99.597313242008383</c:v>
                </c:pt>
                <c:pt idx="4">
                  <c:v>105.79384585797412</c:v>
                </c:pt>
                <c:pt idx="5">
                  <c:v>110.53475740390694</c:v>
                </c:pt>
                <c:pt idx="6">
                  <c:v>113.69720194647191</c:v>
                </c:pt>
                <c:pt idx="7">
                  <c:v>116.0153501901993</c:v>
                </c:pt>
                <c:pt idx="8">
                  <c:v>117.04843299711779</c:v>
                </c:pt>
                <c:pt idx="9">
                  <c:v>118.01776239907724</c:v>
                </c:pt>
                <c:pt idx="10">
                  <c:v>118.7841248303932</c:v>
                </c:pt>
                <c:pt idx="11">
                  <c:v>119.598415213946</c:v>
                </c:pt>
                <c:pt idx="12">
                  <c:v>120.48814432989678</c:v>
                </c:pt>
                <c:pt idx="13">
                  <c:v>121.82116564417188</c:v>
                </c:pt>
                <c:pt idx="14">
                  <c:v>123.46626506024099</c:v>
                </c:pt>
                <c:pt idx="15">
                  <c:v>125.54201680672264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E2-4E82-AF10-90AEA54F2963}"/>
            </c:ext>
          </c:extLst>
        </c:ser>
        <c:ser>
          <c:idx val="3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Vektgrupper!$P$9:$P$24</c:f>
              <c:numCache>
                <c:formatCode>0.0</c:formatCode>
                <c:ptCount val="16"/>
                <c:pt idx="0">
                  <c:v>84.042969621117052</c:v>
                </c:pt>
                <c:pt idx="1">
                  <c:v>91.104815812057211</c:v>
                </c:pt>
                <c:pt idx="2">
                  <c:v>95.487141944843899</c:v>
                </c:pt>
                <c:pt idx="3">
                  <c:v>98.963702628918895</c:v>
                </c:pt>
                <c:pt idx="4">
                  <c:v>104.74402772870349</c:v>
                </c:pt>
                <c:pt idx="5">
                  <c:v>109.14962543476342</c:v>
                </c:pt>
                <c:pt idx="6">
                  <c:v>112.5824969400242</c:v>
                </c:pt>
                <c:pt idx="7">
                  <c:v>115.01885677273101</c:v>
                </c:pt>
                <c:pt idx="8">
                  <c:v>116.40668674286576</c:v>
                </c:pt>
                <c:pt idx="9">
                  <c:v>117.48397742075548</c:v>
                </c:pt>
                <c:pt idx="10">
                  <c:v>118.3376735889922</c:v>
                </c:pt>
                <c:pt idx="11">
                  <c:v>119.21868730295223</c:v>
                </c:pt>
                <c:pt idx="12">
                  <c:v>119.98738942604398</c:v>
                </c:pt>
                <c:pt idx="13">
                  <c:v>121.64526484751219</c:v>
                </c:pt>
                <c:pt idx="14">
                  <c:v>123.1264124293786</c:v>
                </c:pt>
                <c:pt idx="15">
                  <c:v>125.20572082379852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E2-4E82-AF10-90AEA54F2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9960"/>
        <c:axId val="232790352"/>
      </c:barChart>
      <c:catAx>
        <c:axId val="232789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035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1.7932450531689605E-2"/>
              <c:y val="0.455507415586741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299383880989442"/>
          <c:y val="0.19025533805552938"/>
          <c:w val="6.4844320439875203E-2"/>
          <c:h val="0.114894948714604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sau, middel K-FAKTOR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685238188056167E-2"/>
          <c:y val="0.15159568368915433"/>
          <c:w val="0.87385387852270335"/>
          <c:h val="0.7437977875544987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Vektgrupper!$B$26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Vektgrupper!$R$26:$R$41</c:f>
              <c:numCache>
                <c:formatCode>0.00</c:formatCode>
                <c:ptCount val="16"/>
                <c:pt idx="0">
                  <c:v>13.9105459179615</c:v>
                </c:pt>
                <c:pt idx="1">
                  <c:v>16.937837763112714</c:v>
                </c:pt>
                <c:pt idx="2">
                  <c:v>20.16375898098913</c:v>
                </c:pt>
                <c:pt idx="3">
                  <c:v>22.434994911540095</c:v>
                </c:pt>
                <c:pt idx="4">
                  <c:v>22.656551149087235</c:v>
                </c:pt>
                <c:pt idx="5">
                  <c:v>21.845774734364547</c:v>
                </c:pt>
                <c:pt idx="6">
                  <c:v>21.680372738438248</c:v>
                </c:pt>
                <c:pt idx="7">
                  <c:v>21.963321450121985</c:v>
                </c:pt>
                <c:pt idx="8">
                  <c:v>22.912572573982924</c:v>
                </c:pt>
                <c:pt idx="9">
                  <c:v>23.883877976862497</c:v>
                </c:pt>
                <c:pt idx="10">
                  <c:v>24.882104217162723</c:v>
                </c:pt>
                <c:pt idx="11">
                  <c:v>25.871955348434316</c:v>
                </c:pt>
                <c:pt idx="12">
                  <c:v>27.138729773051157</c:v>
                </c:pt>
                <c:pt idx="13">
                  <c:v>29.022821915392242</c:v>
                </c:pt>
                <c:pt idx="14">
                  <c:v>30.520088171350707</c:v>
                </c:pt>
                <c:pt idx="15">
                  <c:v>33.099718868125578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4-4897-8B2F-DE739747B6F7}"/>
            </c:ext>
          </c:extLst>
        </c:ser>
        <c:ser>
          <c:idx val="3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Vektgrupper!$R$9:$R$24</c:f>
              <c:numCache>
                <c:formatCode>0.00</c:formatCode>
                <c:ptCount val="16"/>
                <c:pt idx="0">
                  <c:v>14.09750226545296</c:v>
                </c:pt>
                <c:pt idx="1">
                  <c:v>17.123433366782464</c:v>
                </c:pt>
                <c:pt idx="2">
                  <c:v>20.57303456537106</c:v>
                </c:pt>
                <c:pt idx="3">
                  <c:v>22.915373848506476</c:v>
                </c:pt>
                <c:pt idx="4">
                  <c:v>23.31418397255986</c:v>
                </c:pt>
                <c:pt idx="5">
                  <c:v>22.687368301493461</c:v>
                </c:pt>
                <c:pt idx="6">
                  <c:v>22.334913851888139</c:v>
                </c:pt>
                <c:pt idx="7">
                  <c:v>22.539994182835471</c:v>
                </c:pt>
                <c:pt idx="8">
                  <c:v>23.268651542780024</c:v>
                </c:pt>
                <c:pt idx="9">
                  <c:v>24.193404301092887</c:v>
                </c:pt>
                <c:pt idx="10">
                  <c:v>25.159586136951368</c:v>
                </c:pt>
                <c:pt idx="11">
                  <c:v>26.102552119620174</c:v>
                </c:pt>
                <c:pt idx="12">
                  <c:v>27.409037780247878</c:v>
                </c:pt>
                <c:pt idx="13">
                  <c:v>29.075509647109087</c:v>
                </c:pt>
                <c:pt idx="14">
                  <c:v>30.790774411477845</c:v>
                </c:pt>
                <c:pt idx="15">
                  <c:v>32.985910886542882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4-4897-8B2F-DE739747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9960"/>
        <c:axId val="232790352"/>
      </c:barChart>
      <c:catAx>
        <c:axId val="232789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035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6993920977136787E-2"/>
              <c:y val="0.293968965844841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299383880989442"/>
          <c:y val="0.19025533805552938"/>
          <c:w val="6.4844320439875203E-2"/>
          <c:h val="0.114894948714604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 sau, antall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Vektgrupper!$G$43:$G$58</c:f>
              <c:numCache>
                <c:formatCode>#,##0</c:formatCode>
                <c:ptCount val="16"/>
                <c:pt idx="0">
                  <c:v>43891</c:v>
                </c:pt>
                <c:pt idx="1">
                  <c:v>164706</c:v>
                </c:pt>
                <c:pt idx="2">
                  <c:v>456778</c:v>
                </c:pt>
                <c:pt idx="3">
                  <c:v>311984</c:v>
                </c:pt>
                <c:pt idx="4">
                  <c:v>66088</c:v>
                </c:pt>
                <c:pt idx="5">
                  <c:v>25526</c:v>
                </c:pt>
                <c:pt idx="6">
                  <c:v>28326</c:v>
                </c:pt>
                <c:pt idx="7">
                  <c:v>14550</c:v>
                </c:pt>
                <c:pt idx="8">
                  <c:v>17386</c:v>
                </c:pt>
                <c:pt idx="9">
                  <c:v>8422</c:v>
                </c:pt>
                <c:pt idx="10">
                  <c:v>9159</c:v>
                </c:pt>
                <c:pt idx="11">
                  <c:v>4178</c:v>
                </c:pt>
                <c:pt idx="12">
                  <c:v>5989</c:v>
                </c:pt>
                <c:pt idx="13">
                  <c:v>2298</c:v>
                </c:pt>
                <c:pt idx="14">
                  <c:v>914</c:v>
                </c:pt>
                <c:pt idx="15">
                  <c:v>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9-4540-8E88-6F58AE61D915}"/>
            </c:ext>
          </c:extLst>
        </c:ser>
        <c:ser>
          <c:idx val="13"/>
          <c:order val="1"/>
          <c:tx>
            <c:strRef>
              <c:f>Vektgrupper!$B$26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Vektgrupper!$G$26:$G$41</c:f>
              <c:numCache>
                <c:formatCode>#,##0</c:formatCode>
                <c:ptCount val="16"/>
                <c:pt idx="0">
                  <c:v>43769</c:v>
                </c:pt>
                <c:pt idx="1">
                  <c:v>158997</c:v>
                </c:pt>
                <c:pt idx="2">
                  <c:v>432419</c:v>
                </c:pt>
                <c:pt idx="3">
                  <c:v>299254</c:v>
                </c:pt>
                <c:pt idx="4">
                  <c:v>61883</c:v>
                </c:pt>
                <c:pt idx="5">
                  <c:v>24236</c:v>
                </c:pt>
                <c:pt idx="6">
                  <c:v>27734</c:v>
                </c:pt>
                <c:pt idx="7">
                  <c:v>13879</c:v>
                </c:pt>
                <c:pt idx="8">
                  <c:v>16690</c:v>
                </c:pt>
                <c:pt idx="9">
                  <c:v>7972</c:v>
                </c:pt>
                <c:pt idx="10">
                  <c:v>8791</c:v>
                </c:pt>
                <c:pt idx="11">
                  <c:v>3763</c:v>
                </c:pt>
                <c:pt idx="12">
                  <c:v>5404</c:v>
                </c:pt>
                <c:pt idx="13">
                  <c:v>2051</c:v>
                </c:pt>
                <c:pt idx="14">
                  <c:v>799</c:v>
                </c:pt>
                <c:pt idx="15">
                  <c:v>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59-4540-8E88-6F58AE61D915}"/>
            </c:ext>
          </c:extLst>
        </c:ser>
        <c:ser>
          <c:idx val="1"/>
          <c:order val="2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Vektgrupper!$G$9:$G$24</c:f>
              <c:numCache>
                <c:formatCode>#,##0</c:formatCode>
                <c:ptCount val="16"/>
                <c:pt idx="0">
                  <c:v>44565</c:v>
                </c:pt>
                <c:pt idx="1">
                  <c:v>154863</c:v>
                </c:pt>
                <c:pt idx="2">
                  <c:v>411867</c:v>
                </c:pt>
                <c:pt idx="3">
                  <c:v>293302</c:v>
                </c:pt>
                <c:pt idx="4">
                  <c:v>60387</c:v>
                </c:pt>
                <c:pt idx="5">
                  <c:v>22946</c:v>
                </c:pt>
                <c:pt idx="6">
                  <c:v>25209</c:v>
                </c:pt>
                <c:pt idx="7">
                  <c:v>12701</c:v>
                </c:pt>
                <c:pt idx="8">
                  <c:v>15156</c:v>
                </c:pt>
                <c:pt idx="9">
                  <c:v>7178</c:v>
                </c:pt>
                <c:pt idx="10">
                  <c:v>8173</c:v>
                </c:pt>
                <c:pt idx="11">
                  <c:v>3640</c:v>
                </c:pt>
                <c:pt idx="12">
                  <c:v>5123</c:v>
                </c:pt>
                <c:pt idx="13">
                  <c:v>1980</c:v>
                </c:pt>
                <c:pt idx="14">
                  <c:v>779</c:v>
                </c:pt>
                <c:pt idx="15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59-4540-8E88-6F58AE61D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680006162294224"/>
          <c:y val="0.15474363125852472"/>
          <c:w val="6.7862411683616036E-2"/>
          <c:h val="0.208489848532070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sau: middel FETTGRUPPE innen VEKTGRUPPE</a:t>
            </a:r>
          </a:p>
        </c:rich>
      </c:tx>
      <c:layout>
        <c:manualLayout>
          <c:xMode val="edge"/>
          <c:yMode val="edge"/>
          <c:x val="0.17349000729747494"/>
          <c:y val="5.8459043629647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33867943933E-2"/>
          <c:y val="0.18232168579937608"/>
          <c:w val="0.8975849792969427"/>
          <c:h val="0.70315203655098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Vektgrupper!$T$43:$T$58</c:f>
              <c:numCache>
                <c:formatCode>0.00</c:formatCode>
                <c:ptCount val="16"/>
                <c:pt idx="0">
                  <c:v>4.1478207377366658</c:v>
                </c:pt>
                <c:pt idx="1">
                  <c:v>5.1836423688268756</c:v>
                </c:pt>
                <c:pt idx="2">
                  <c:v>5.7549641182368658</c:v>
                </c:pt>
                <c:pt idx="3">
                  <c:v>6.2873352479614333</c:v>
                </c:pt>
                <c:pt idx="4">
                  <c:v>6.6319150223943852</c:v>
                </c:pt>
                <c:pt idx="5">
                  <c:v>6.675389798636683</c:v>
                </c:pt>
                <c:pt idx="6">
                  <c:v>6.79990115088611</c:v>
                </c:pt>
                <c:pt idx="7">
                  <c:v>7.1390378006872846</c:v>
                </c:pt>
                <c:pt idx="8">
                  <c:v>7.5766133670769582</c:v>
                </c:pt>
                <c:pt idx="9">
                  <c:v>8.0680360959392061</c:v>
                </c:pt>
                <c:pt idx="10">
                  <c:v>8.57386177530298</c:v>
                </c:pt>
                <c:pt idx="11">
                  <c:v>9.0830540928674015</c:v>
                </c:pt>
                <c:pt idx="12">
                  <c:v>9.5384872265820668</c:v>
                </c:pt>
                <c:pt idx="13">
                  <c:v>9.9738903394255853</c:v>
                </c:pt>
                <c:pt idx="14">
                  <c:v>9.8030634573304152</c:v>
                </c:pt>
                <c:pt idx="15">
                  <c:v>9.6042692939244638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9-42A8-9125-A6B654327FFA}"/>
            </c:ext>
          </c:extLst>
        </c:ser>
        <c:ser>
          <c:idx val="4"/>
          <c:order val="1"/>
          <c:tx>
            <c:strRef>
              <c:f>Vektgrupper!$B$26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Vektgrupper!$T$26:$T$41</c:f>
              <c:numCache>
                <c:formatCode>0.00</c:formatCode>
                <c:ptCount val="16"/>
                <c:pt idx="0">
                  <c:v>4.2435285247549634</c:v>
                </c:pt>
                <c:pt idx="1">
                  <c:v>5.2430423215532382</c:v>
                </c:pt>
                <c:pt idx="2">
                  <c:v>5.75522352163064</c:v>
                </c:pt>
                <c:pt idx="3">
                  <c:v>6.272036464007166</c:v>
                </c:pt>
                <c:pt idx="4">
                  <c:v>6.6192653879094419</c:v>
                </c:pt>
                <c:pt idx="5">
                  <c:v>6.6750701435880515</c:v>
                </c:pt>
                <c:pt idx="6">
                  <c:v>6.7739958174082355</c:v>
                </c:pt>
                <c:pt idx="7">
                  <c:v>7.0834354060090803</c:v>
                </c:pt>
                <c:pt idx="8">
                  <c:v>7.545356500898742</c:v>
                </c:pt>
                <c:pt idx="9">
                  <c:v>8.0402659307576538</c:v>
                </c:pt>
                <c:pt idx="10">
                  <c:v>8.4949380047776124</c:v>
                </c:pt>
                <c:pt idx="11">
                  <c:v>8.9906989104437987</c:v>
                </c:pt>
                <c:pt idx="12">
                  <c:v>9.543856402664689</c:v>
                </c:pt>
                <c:pt idx="13">
                  <c:v>9.9648951730862976</c:v>
                </c:pt>
                <c:pt idx="14">
                  <c:v>9.879849812265336</c:v>
                </c:pt>
                <c:pt idx="15">
                  <c:v>9.8639175257731964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F4-41B6-836F-2BBAF67CBBCE}"/>
            </c:ext>
          </c:extLst>
        </c:ser>
        <c:ser>
          <c:idx val="6"/>
          <c:order val="2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Vektgrupper!$T$9:$T$24</c:f>
              <c:numCache>
                <c:formatCode>0.00</c:formatCode>
                <c:ptCount val="16"/>
                <c:pt idx="0">
                  <c:v>4.1063614944463156</c:v>
                </c:pt>
                <c:pt idx="1">
                  <c:v>5.1032719242168891</c:v>
                </c:pt>
                <c:pt idx="2">
                  <c:v>5.589068801336353</c:v>
                </c:pt>
                <c:pt idx="3">
                  <c:v>6.1239200550967956</c:v>
                </c:pt>
                <c:pt idx="4">
                  <c:v>6.4821401957374913</c:v>
                </c:pt>
                <c:pt idx="5">
                  <c:v>6.5301577617013864</c:v>
                </c:pt>
                <c:pt idx="6">
                  <c:v>6.5959379586655569</c:v>
                </c:pt>
                <c:pt idx="7">
                  <c:v>6.8884339815762514</c:v>
                </c:pt>
                <c:pt idx="8">
                  <c:v>7.2880707310636046</c:v>
                </c:pt>
                <c:pt idx="9">
                  <c:v>7.8187517414321519</c:v>
                </c:pt>
                <c:pt idx="10">
                  <c:v>8.3082099596231487</c:v>
                </c:pt>
                <c:pt idx="11">
                  <c:v>8.7313186813186814</c:v>
                </c:pt>
                <c:pt idx="12">
                  <c:v>9.3718524302166717</c:v>
                </c:pt>
                <c:pt idx="13">
                  <c:v>9.8535353535353511</c:v>
                </c:pt>
                <c:pt idx="14">
                  <c:v>9.747111681643128</c:v>
                </c:pt>
                <c:pt idx="15">
                  <c:v>9.6252545824847235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F4-41B6-836F-2BBAF67CB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8008"/>
        <c:axId val="530198400"/>
      </c:barChart>
      <c:catAx>
        <c:axId val="530198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400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84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6.1458912296412285E-3"/>
              <c:y val="0.275257911314990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008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64475211919712"/>
          <c:y val="0.2049480748798429"/>
          <c:w val="5.4974976038573001E-2"/>
          <c:h val="0.14112279111208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sau, antall</a:t>
            </a:r>
            <a:r>
              <a:rPr lang="nb-NO" sz="2400" baseline="0"/>
              <a:t> PRODUSENTER </a:t>
            </a:r>
            <a:r>
              <a:rPr lang="nb-NO" sz="2400"/>
              <a:t>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84562042384276"/>
          <c:y val="0.14755198831637487"/>
          <c:w val="0.8621653837204688"/>
          <c:h val="0.702997713466414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Vektgrupper!$E$43:$E$58</c:f>
              <c:numCache>
                <c:formatCode>#,##0</c:formatCode>
                <c:ptCount val="16"/>
                <c:pt idx="0">
                  <c:v>4631</c:v>
                </c:pt>
                <c:pt idx="1">
                  <c:v>10793</c:v>
                </c:pt>
                <c:pt idx="2">
                  <c:v>12547</c:v>
                </c:pt>
                <c:pt idx="3">
                  <c:v>11360</c:v>
                </c:pt>
                <c:pt idx="4">
                  <c:v>9230</c:v>
                </c:pt>
                <c:pt idx="5">
                  <c:v>7223</c:v>
                </c:pt>
                <c:pt idx="6">
                  <c:v>7447</c:v>
                </c:pt>
                <c:pt idx="7">
                  <c:v>5714</c:v>
                </c:pt>
                <c:pt idx="8">
                  <c:v>5990</c:v>
                </c:pt>
                <c:pt idx="9">
                  <c:v>4182</c:v>
                </c:pt>
                <c:pt idx="10">
                  <c:v>4251</c:v>
                </c:pt>
                <c:pt idx="11">
                  <c:v>2624</c:v>
                </c:pt>
                <c:pt idx="12">
                  <c:v>3192</c:v>
                </c:pt>
                <c:pt idx="13">
                  <c:v>1637</c:v>
                </c:pt>
                <c:pt idx="14">
                  <c:v>784</c:v>
                </c:pt>
                <c:pt idx="15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7A-43DE-BF1A-8913364F0A6A}"/>
            </c:ext>
          </c:extLst>
        </c:ser>
        <c:ser>
          <c:idx val="4"/>
          <c:order val="1"/>
          <c:tx>
            <c:strRef>
              <c:f>Vektgrupper!$B$26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Vektgrupper!$E$26:$E$41</c:f>
              <c:numCache>
                <c:formatCode>#,##0</c:formatCode>
                <c:ptCount val="16"/>
                <c:pt idx="0">
                  <c:v>4691</c:v>
                </c:pt>
                <c:pt idx="1">
                  <c:v>10606</c:v>
                </c:pt>
                <c:pt idx="2">
                  <c:v>12308</c:v>
                </c:pt>
                <c:pt idx="3">
                  <c:v>11065</c:v>
                </c:pt>
                <c:pt idx="4">
                  <c:v>8938</c:v>
                </c:pt>
                <c:pt idx="5">
                  <c:v>6952</c:v>
                </c:pt>
                <c:pt idx="6">
                  <c:v>7166</c:v>
                </c:pt>
                <c:pt idx="7">
                  <c:v>5447</c:v>
                </c:pt>
                <c:pt idx="8">
                  <c:v>5748</c:v>
                </c:pt>
                <c:pt idx="9">
                  <c:v>3980</c:v>
                </c:pt>
                <c:pt idx="10">
                  <c:v>4107</c:v>
                </c:pt>
                <c:pt idx="11">
                  <c:v>2393</c:v>
                </c:pt>
                <c:pt idx="12">
                  <c:v>2916</c:v>
                </c:pt>
                <c:pt idx="13">
                  <c:v>1470</c:v>
                </c:pt>
                <c:pt idx="14">
                  <c:v>690</c:v>
                </c:pt>
                <c:pt idx="15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0F-4246-B70F-06E8D0CAE345}"/>
            </c:ext>
          </c:extLst>
        </c:ser>
        <c:ser>
          <c:idx val="6"/>
          <c:order val="2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Vektgrupper!$E$9:$E$24</c:f>
              <c:numCache>
                <c:formatCode>#,##0</c:formatCode>
                <c:ptCount val="16"/>
                <c:pt idx="0">
                  <c:v>4436</c:v>
                </c:pt>
                <c:pt idx="1">
                  <c:v>10280</c:v>
                </c:pt>
                <c:pt idx="2">
                  <c:v>11999</c:v>
                </c:pt>
                <c:pt idx="3">
                  <c:v>10816</c:v>
                </c:pt>
                <c:pt idx="4">
                  <c:v>8609</c:v>
                </c:pt>
                <c:pt idx="5">
                  <c:v>6628</c:v>
                </c:pt>
                <c:pt idx="6">
                  <c:v>6807</c:v>
                </c:pt>
                <c:pt idx="7">
                  <c:v>5179</c:v>
                </c:pt>
                <c:pt idx="8">
                  <c:v>5420</c:v>
                </c:pt>
                <c:pt idx="9">
                  <c:v>3686</c:v>
                </c:pt>
                <c:pt idx="10">
                  <c:v>3834</c:v>
                </c:pt>
                <c:pt idx="11">
                  <c:v>2319</c:v>
                </c:pt>
                <c:pt idx="12">
                  <c:v>2767</c:v>
                </c:pt>
                <c:pt idx="13">
                  <c:v>1446</c:v>
                </c:pt>
                <c:pt idx="14">
                  <c:v>662</c:v>
                </c:pt>
                <c:pt idx="15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246-B70F-06E8D0CAE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200360"/>
        <c:axId val="530200752"/>
      </c:barChart>
      <c:catAx>
        <c:axId val="5302003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2007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200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200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32708384226382"/>
          <c:y val="0.19922203261699364"/>
          <c:w val="5.3154725727489152E-2"/>
          <c:h val="0.140031337080837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sau, antall</a:t>
            </a:r>
            <a:r>
              <a:rPr lang="nb-NO" sz="2400" baseline="0"/>
              <a:t> SLAKT per PRODUSENT </a:t>
            </a:r>
            <a:r>
              <a:rPr lang="nb-NO" sz="2400"/>
              <a:t>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417106840903662E-2"/>
          <c:y val="0.15149165857692445"/>
          <c:w val="0.88059389730340787"/>
          <c:h val="0.69905813505311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Vektgrupper!$AD$43:$AD$58</c:f>
              <c:numCache>
                <c:formatCode>0.00</c:formatCode>
                <c:ptCount val="16"/>
                <c:pt idx="0">
                  <c:v>9.4776506154178364</c:v>
                </c:pt>
                <c:pt idx="1">
                  <c:v>15.260446585750023</c:v>
                </c:pt>
                <c:pt idx="2">
                  <c:v>36.405355861959031</c:v>
                </c:pt>
                <c:pt idx="3">
                  <c:v>27.463380281690142</c:v>
                </c:pt>
                <c:pt idx="4">
                  <c:v>7.1601300108342363</c:v>
                </c:pt>
                <c:pt idx="5">
                  <c:v>3.5339886473764364</c:v>
                </c:pt>
                <c:pt idx="6">
                  <c:v>3.8036793339599839</c:v>
                </c:pt>
                <c:pt idx="7">
                  <c:v>2.5463773188659431</c:v>
                </c:pt>
                <c:pt idx="8">
                  <c:v>2.9025041736227046</c:v>
                </c:pt>
                <c:pt idx="9">
                  <c:v>2.0138689622190338</c:v>
                </c:pt>
                <c:pt idx="10">
                  <c:v>2.1545518701482003</c:v>
                </c:pt>
                <c:pt idx="11">
                  <c:v>1.5922256097560976</c:v>
                </c:pt>
                <c:pt idx="12">
                  <c:v>1.8762531328320802</c:v>
                </c:pt>
                <c:pt idx="13">
                  <c:v>1.4037874160048869</c:v>
                </c:pt>
                <c:pt idx="14">
                  <c:v>1.1658163265306123</c:v>
                </c:pt>
                <c:pt idx="15">
                  <c:v>1.1361940298507462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F8-4F29-8D1E-678D79227FA7}"/>
            </c:ext>
          </c:extLst>
        </c:ser>
        <c:ser>
          <c:idx val="4"/>
          <c:order val="1"/>
          <c:tx>
            <c:strRef>
              <c:f>Vektgrupper!$B$26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Vektgrupper!$AD$26:$AD$41</c:f>
              <c:numCache>
                <c:formatCode>0.00</c:formatCode>
                <c:ptCount val="16"/>
                <c:pt idx="0">
                  <c:v>9.3304199531016838</c:v>
                </c:pt>
                <c:pt idx="1">
                  <c:v>14.99123137846502</c:v>
                </c:pt>
                <c:pt idx="2">
                  <c:v>35.133165420864479</c:v>
                </c:pt>
                <c:pt idx="3">
                  <c:v>27.045097153185722</c:v>
                </c:pt>
                <c:pt idx="4">
                  <c:v>6.9235846945625417</c:v>
                </c:pt>
                <c:pt idx="5">
                  <c:v>3.4861910241657079</c:v>
                </c:pt>
                <c:pt idx="6">
                  <c:v>3.8702204856265698</c:v>
                </c:pt>
                <c:pt idx="7">
                  <c:v>2.5480080778410135</c:v>
                </c:pt>
                <c:pt idx="8">
                  <c:v>2.9036186499652055</c:v>
                </c:pt>
                <c:pt idx="9">
                  <c:v>2.0030150753768843</c:v>
                </c:pt>
                <c:pt idx="10">
                  <c:v>2.1404918431945461</c:v>
                </c:pt>
                <c:pt idx="11">
                  <c:v>1.5725031341412452</c:v>
                </c:pt>
                <c:pt idx="12">
                  <c:v>1.8532235939643347</c:v>
                </c:pt>
                <c:pt idx="13">
                  <c:v>1.3952380952380952</c:v>
                </c:pt>
                <c:pt idx="14">
                  <c:v>1.1579710144927535</c:v>
                </c:pt>
                <c:pt idx="15">
                  <c:v>1.1384976525821595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E3-49D4-9232-9B0761C571D6}"/>
            </c:ext>
          </c:extLst>
        </c:ser>
        <c:ser>
          <c:idx val="6"/>
          <c:order val="2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Vektgrupper!$AD$9:$AD$24</c:f>
              <c:numCache>
                <c:formatCode>0.00</c:formatCode>
                <c:ptCount val="16"/>
                <c:pt idx="0">
                  <c:v>10.046212804328224</c:v>
                </c:pt>
                <c:pt idx="1">
                  <c:v>15.064494163424124</c:v>
                </c:pt>
                <c:pt idx="2">
                  <c:v>34.325110425868822</c:v>
                </c:pt>
                <c:pt idx="3">
                  <c:v>27.117418639053255</c:v>
                </c:pt>
                <c:pt idx="4">
                  <c:v>7.0144035311882913</c:v>
                </c:pt>
                <c:pt idx="5">
                  <c:v>3.4619794809897404</c:v>
                </c:pt>
                <c:pt idx="6">
                  <c:v>3.7033935654473336</c:v>
                </c:pt>
                <c:pt idx="7">
                  <c:v>2.4524039389843599</c:v>
                </c:pt>
                <c:pt idx="8">
                  <c:v>2.7963099630996311</c:v>
                </c:pt>
                <c:pt idx="9">
                  <c:v>1.9473684210526316</c:v>
                </c:pt>
                <c:pt idx="10">
                  <c:v>2.1317162232655189</c:v>
                </c:pt>
                <c:pt idx="11">
                  <c:v>1.5696420871065113</c:v>
                </c:pt>
                <c:pt idx="12">
                  <c:v>1.8514636790748102</c:v>
                </c:pt>
                <c:pt idx="13">
                  <c:v>1.3692946058091287</c:v>
                </c:pt>
                <c:pt idx="14">
                  <c:v>1.1767371601208458</c:v>
                </c:pt>
                <c:pt idx="15">
                  <c:v>1.1471962616822431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E3-49D4-9232-9B0761C5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200360"/>
        <c:axId val="530200752"/>
      </c:barChart>
      <c:catAx>
        <c:axId val="5302003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2007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200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200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32708384226382"/>
          <c:y val="0.19922203261699364"/>
          <c:w val="5.3154725727489152E-2"/>
          <c:h val="0.14003135880016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SLAKT</a:t>
            </a:r>
            <a:r>
              <a:rPr lang="nb-NO" sz="2000" baseline="0"/>
              <a:t> per </a:t>
            </a:r>
            <a:r>
              <a:rPr lang="nb-NO" sz="2000"/>
              <a:t>produsent per VARIANT</a:t>
            </a:r>
          </a:p>
        </c:rich>
      </c:tx>
      <c:layout>
        <c:manualLayout>
          <c:xMode val="edge"/>
          <c:yMode val="edge"/>
          <c:x val="0.15944083076571949"/>
          <c:y val="3.0448717948717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60828068428205E-2"/>
          <c:y val="0.15952080527684426"/>
          <c:w val="0.87527818410050517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B-456A-91BC-7176C3B3432D}"/>
            </c:ext>
          </c:extLst>
        </c:ser>
        <c:ser>
          <c:idx val="5"/>
          <c:order val="1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B-456A-91BC-7176C3B3432D}"/>
            </c:ext>
          </c:extLst>
        </c:ser>
        <c:ser>
          <c:idx val="10"/>
          <c:order val="2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7B-456A-91BC-7176C3B3432D}"/>
            </c:ext>
          </c:extLst>
        </c:ser>
        <c:ser>
          <c:idx val="2"/>
          <c:order val="3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Variant!$AF$22:$AF$26</c:f>
              <c:numCache>
                <c:formatCode>0</c:formatCode>
                <c:ptCount val="5"/>
                <c:pt idx="0">
                  <c:v>83.578734095145478</c:v>
                </c:pt>
                <c:pt idx="1">
                  <c:v>32.383738601823708</c:v>
                </c:pt>
                <c:pt idx="2">
                  <c:v>38.271049596309112</c:v>
                </c:pt>
                <c:pt idx="3">
                  <c:v>1</c:v>
                </c:pt>
                <c:pt idx="4">
                  <c:v>7.4375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7B-456A-91BC-7176C3B3432D}"/>
            </c:ext>
          </c:extLst>
        </c:ser>
        <c:ser>
          <c:idx val="3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Variant!$AF$11:$AF$17</c:f>
              <c:numCache>
                <c:formatCode>0</c:formatCode>
                <c:ptCount val="7"/>
                <c:pt idx="0">
                  <c:v>82.000246204349608</c:v>
                </c:pt>
                <c:pt idx="1">
                  <c:v>31.175972927241961</c:v>
                </c:pt>
                <c:pt idx="2">
                  <c:v>38.781057810578105</c:v>
                </c:pt>
                <c:pt idx="3">
                  <c:v>0</c:v>
                </c:pt>
                <c:pt idx="4">
                  <c:v>4.4313725490196081</c:v>
                </c:pt>
                <c:pt idx="5">
                  <c:v>1.3240223463687151</c:v>
                </c:pt>
                <c:pt idx="6">
                  <c:v>1.8148148148148149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7B-456A-91BC-7176C3B34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0544"/>
        <c:axId val="232800936"/>
      </c:barChart>
      <c:catAx>
        <c:axId val="23280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0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800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05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 vekt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8775318733"/>
          <c:y val="3.2525805400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10716863503995E-2"/>
          <c:y val="0.14247761735763834"/>
          <c:w val="0.85829850547288966"/>
          <c:h val="0.7132602492063534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'Ark1'!$U$176:$U$180</c:f>
              <c:numCache>
                <c:formatCode>General</c:formatCode>
                <c:ptCount val="5"/>
                <c:pt idx="0">
                  <c:v>26.197353140324704</c:v>
                </c:pt>
                <c:pt idx="1">
                  <c:v>31.164865971225804</c:v>
                </c:pt>
                <c:pt idx="2">
                  <c:v>15.192986261749828</c:v>
                </c:pt>
                <c:pt idx="3">
                  <c:v>18.419708074334537</c:v>
                </c:pt>
                <c:pt idx="4">
                  <c:v>42.104322705314225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65-4B69-AD54-645A47B7D0B2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'Ark1'!$U$171:$U$175</c:f>
              <c:numCache>
                <c:formatCode>General</c:formatCode>
                <c:ptCount val="5"/>
                <c:pt idx="0">
                  <c:v>25.910581481825876</c:v>
                </c:pt>
                <c:pt idx="1">
                  <c:v>31.206605837198456</c:v>
                </c:pt>
                <c:pt idx="2">
                  <c:v>15.270204939569082</c:v>
                </c:pt>
                <c:pt idx="3">
                  <c:v>18.461583364128153</c:v>
                </c:pt>
                <c:pt idx="4">
                  <c:v>42.151380982500491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65-4B69-AD54-645A47B7D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941076096690804"/>
          <c:y val="0.25134772010478407"/>
          <c:w val="7.6892423868864829E-2"/>
          <c:h val="0.134580702233364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SAU: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12672760665246"/>
          <c:y val="0.17999165385907237"/>
          <c:w val="0.86346626878907984"/>
          <c:h val="0.653075534425980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Variant!$F$33:$F$42</c:f>
              <c:numCache>
                <c:formatCode>#,##0</c:formatCode>
                <c:ptCount val="10"/>
                <c:pt idx="0">
                  <c:v>1082016</c:v>
                </c:pt>
                <c:pt idx="1">
                  <c:v>43295</c:v>
                </c:pt>
                <c:pt idx="2">
                  <c:v>35396</c:v>
                </c:pt>
                <c:pt idx="3">
                  <c:v>1</c:v>
                </c:pt>
                <c:pt idx="4">
                  <c:v>29</c:v>
                </c:pt>
                <c:pt idx="5">
                  <c:v>51</c:v>
                </c:pt>
                <c:pt idx="6">
                  <c:v>15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23-4B17-801F-5A4901F315C0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Variant!$F$22:$F$31</c:f>
              <c:numCache>
                <c:formatCode>#,##0</c:formatCode>
                <c:ptCount val="10"/>
                <c:pt idx="0">
                  <c:v>1031278</c:v>
                </c:pt>
                <c:pt idx="1">
                  <c:v>42617</c:v>
                </c:pt>
                <c:pt idx="2">
                  <c:v>33181</c:v>
                </c:pt>
                <c:pt idx="3">
                  <c:v>1</c:v>
                </c:pt>
                <c:pt idx="4">
                  <c:v>952</c:v>
                </c:pt>
                <c:pt idx="5">
                  <c:v>76</c:v>
                </c:pt>
                <c:pt idx="6">
                  <c:v>13</c:v>
                </c:pt>
                <c:pt idx="7">
                  <c:v>8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FB-4FF3-BC0D-A17A05283253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6124590463841685E-2"/>
                  <c:y val="-1.2874988257064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6A-4EC6-B3B5-A2B920AACD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Variant!$F$11:$F$20</c:f>
              <c:numCache>
                <c:formatCode>#,##0</c:formatCode>
                <c:ptCount val="10"/>
                <c:pt idx="0">
                  <c:v>999173</c:v>
                </c:pt>
                <c:pt idx="1">
                  <c:v>36850</c:v>
                </c:pt>
                <c:pt idx="2">
                  <c:v>31529</c:v>
                </c:pt>
                <c:pt idx="3">
                  <c:v>0</c:v>
                </c:pt>
                <c:pt idx="4">
                  <c:v>452</c:v>
                </c:pt>
                <c:pt idx="5">
                  <c:v>237</c:v>
                </c:pt>
                <c:pt idx="6">
                  <c:v>98</c:v>
                </c:pt>
                <c:pt idx="7">
                  <c:v>21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FB-4FF3-BC0D-A17A05283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91262118992804"/>
          <c:y val="0.24158623395813766"/>
          <c:w val="5.484043687549689E-2"/>
          <c:h val="0.152544280159744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sau, a</a:t>
            </a:r>
            <a:r>
              <a:rPr lang="nb-NO" sz="2400" baseline="0"/>
              <a:t>ntall%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Variant!$G$33:$G$42</c:f>
              <c:numCache>
                <c:formatCode>0.0</c:formatCode>
                <c:ptCount val="10"/>
                <c:pt idx="0">
                  <c:v>93.212635380305358</c:v>
                </c:pt>
                <c:pt idx="1">
                  <c:v>3.7297424888267097</c:v>
                </c:pt>
                <c:pt idx="2">
                  <c:v>3.0492658536669426</c:v>
                </c:pt>
                <c:pt idx="3">
                  <c:v>8.6147187638912356E-5</c:v>
                </c:pt>
                <c:pt idx="4">
                  <c:v>2.498268441528458E-3</c:v>
                </c:pt>
                <c:pt idx="5">
                  <c:v>4.3935065695845307E-3</c:v>
                </c:pt>
                <c:pt idx="6">
                  <c:v>1.2922078145836853E-3</c:v>
                </c:pt>
                <c:pt idx="7">
                  <c:v>8.6147187638912356E-5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E-459E-A8DF-95AF123D9EBC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Variant!$G$22:$G$31</c:f>
              <c:numCache>
                <c:formatCode>0.0</c:formatCode>
                <c:ptCount val="10"/>
                <c:pt idx="0">
                  <c:v>93.065048559459839</c:v>
                </c:pt>
                <c:pt idx="1">
                  <c:v>3.8458622936380888</c:v>
                </c:pt>
                <c:pt idx="2">
                  <c:v>2.9943345792806957</c:v>
                </c:pt>
                <c:pt idx="3">
                  <c:v>9.0242445353687218E-5</c:v>
                </c:pt>
                <c:pt idx="4">
                  <c:v>8.5910807976710218E-2</c:v>
                </c:pt>
                <c:pt idx="5">
                  <c:v>6.8584258468802253E-3</c:v>
                </c:pt>
                <c:pt idx="6">
                  <c:v>1.1731517895979338E-3</c:v>
                </c:pt>
                <c:pt idx="7">
                  <c:v>7.2193956282949774E-4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BE-4CB0-9C63-0D7D2FC1EE7A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Variant!$G$11:$G$20</c:f>
              <c:numCache>
                <c:formatCode>0.0</c:formatCode>
                <c:ptCount val="10"/>
                <c:pt idx="0">
                  <c:v>93.523999400951013</c:v>
                </c:pt>
                <c:pt idx="1">
                  <c:v>3.4492118761466175</c:v>
                </c:pt>
                <c:pt idx="2">
                  <c:v>2.9511587854281323</c:v>
                </c:pt>
                <c:pt idx="3">
                  <c:v>0</c:v>
                </c:pt>
                <c:pt idx="4">
                  <c:v>4.2307836309858113E-2</c:v>
                </c:pt>
                <c:pt idx="5">
                  <c:v>2.2183533640345952E-2</c:v>
                </c:pt>
                <c:pt idx="6">
                  <c:v>9.1729379609869367E-3</c:v>
                </c:pt>
                <c:pt idx="7">
                  <c:v>1.9656295630686282E-3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BE-4CB0-9C63-0D7D2FC1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91262118992804"/>
          <c:y val="0.24158623395813766"/>
          <c:w val="5.3007064994359462E-2"/>
          <c:h val="0.15243988818920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sau, middel VEKT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Variant!$T$33:$T$42</c:f>
              <c:numCache>
                <c:formatCode>0.0</c:formatCode>
                <c:ptCount val="10"/>
                <c:pt idx="0">
                  <c:v>20.58749108146268</c:v>
                </c:pt>
                <c:pt idx="1">
                  <c:v>12.105334565192152</c:v>
                </c:pt>
                <c:pt idx="2">
                  <c:v>16.934167985083036</c:v>
                </c:pt>
                <c:pt idx="3">
                  <c:v>8.6</c:v>
                </c:pt>
                <c:pt idx="4">
                  <c:v>19.84137931034482</c:v>
                </c:pt>
                <c:pt idx="5">
                  <c:v>22.978431372549021</c:v>
                </c:pt>
                <c:pt idx="6">
                  <c:v>15.3</c:v>
                </c:pt>
                <c:pt idx="7">
                  <c:v>12.6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0A-4E50-B856-E3FB4F55FA1F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Variant!$T$22:$T$31</c:f>
              <c:numCache>
                <c:formatCode>0.0</c:formatCode>
                <c:ptCount val="10"/>
                <c:pt idx="0">
                  <c:v>20.540439794118026</c:v>
                </c:pt>
                <c:pt idx="1">
                  <c:v>12.166677616913383</c:v>
                </c:pt>
                <c:pt idx="2">
                  <c:v>17.058013320876302</c:v>
                </c:pt>
                <c:pt idx="3">
                  <c:v>21.6</c:v>
                </c:pt>
                <c:pt idx="4">
                  <c:v>21.070063025210089</c:v>
                </c:pt>
                <c:pt idx="5">
                  <c:v>23.136842105263167</c:v>
                </c:pt>
                <c:pt idx="6">
                  <c:v>15.030769230769238</c:v>
                </c:pt>
                <c:pt idx="7">
                  <c:v>14.112500000000001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64-444E-A07D-20FE5D6DB84E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Variant!$T$11:$T$20</c:f>
              <c:numCache>
                <c:formatCode>0.0</c:formatCode>
                <c:ptCount val="10"/>
                <c:pt idx="0">
                  <c:v>20.438879353221285</c:v>
                </c:pt>
                <c:pt idx="1">
                  <c:v>12.183459972862909</c:v>
                </c:pt>
                <c:pt idx="2">
                  <c:v>16.573256367154102</c:v>
                </c:pt>
                <c:pt idx="3">
                  <c:v>0</c:v>
                </c:pt>
                <c:pt idx="4">
                  <c:v>19.972787610619463</c:v>
                </c:pt>
                <c:pt idx="5">
                  <c:v>20.703375527426161</c:v>
                </c:pt>
                <c:pt idx="6">
                  <c:v>13.269387755102048</c:v>
                </c:pt>
                <c:pt idx="7">
                  <c:v>10.96666666666667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64-444E-A07D-20FE5D6DB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133821182515283"/>
          <c:y val="9.3625248100254882E-2"/>
          <c:w val="5.3007064994359462E-2"/>
          <c:h val="0.15243988818920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sau, middel KLASSE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Variant!$Q$33:$Q$42</c:f>
              <c:numCache>
                <c:formatCode>0.00</c:formatCode>
                <c:ptCount val="10"/>
                <c:pt idx="0">
                  <c:v>7.8590159480081629</c:v>
                </c:pt>
                <c:pt idx="1">
                  <c:v>5.5958886707471995</c:v>
                </c:pt>
                <c:pt idx="2">
                  <c:v>6.6428975025426604</c:v>
                </c:pt>
                <c:pt idx="3">
                  <c:v>6</c:v>
                </c:pt>
                <c:pt idx="4">
                  <c:v>8.6551724137931032</c:v>
                </c:pt>
                <c:pt idx="5">
                  <c:v>6.549019607843138</c:v>
                </c:pt>
                <c:pt idx="6">
                  <c:v>5.4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26-449F-B44C-89A3B32AA152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Variant!$Q$22:$Q$31</c:f>
              <c:numCache>
                <c:formatCode>0.00</c:formatCode>
                <c:ptCount val="10"/>
                <c:pt idx="0">
                  <c:v>7.8761963311541612</c:v>
                </c:pt>
                <c:pt idx="1">
                  <c:v>5.6855480207428952</c:v>
                </c:pt>
                <c:pt idx="2">
                  <c:v>6.6758084445917847</c:v>
                </c:pt>
                <c:pt idx="3">
                  <c:v>6</c:v>
                </c:pt>
                <c:pt idx="4">
                  <c:v>8.740546218487399</c:v>
                </c:pt>
                <c:pt idx="5">
                  <c:v>6.7763157894736814</c:v>
                </c:pt>
                <c:pt idx="6">
                  <c:v>5.461538461538459</c:v>
                </c:pt>
                <c:pt idx="7">
                  <c:v>6.125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14-4D00-AC95-BCB17217089C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Variant!$Q$11:$Q$20</c:f>
              <c:numCache>
                <c:formatCode>0.00</c:formatCode>
                <c:ptCount val="10"/>
                <c:pt idx="0">
                  <c:v>7.9627261745463489</c:v>
                </c:pt>
                <c:pt idx="1">
                  <c:v>5.8508276797829044</c:v>
                </c:pt>
                <c:pt idx="2">
                  <c:v>6.8491864632560491</c:v>
                </c:pt>
                <c:pt idx="3">
                  <c:v>0</c:v>
                </c:pt>
                <c:pt idx="4">
                  <c:v>8.5818584070796504</c:v>
                </c:pt>
                <c:pt idx="5">
                  <c:v>7.135021097046411</c:v>
                </c:pt>
                <c:pt idx="6">
                  <c:v>5.9183673469387754</c:v>
                </c:pt>
                <c:pt idx="7">
                  <c:v>6.0476190476190448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14-4D00-AC95-BCB172170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133821182515283"/>
          <c:y val="9.3625248100254882E-2"/>
          <c:w val="5.3924255157659577E-2"/>
          <c:h val="0.152023719597394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SAU: middel FETTGRUPPE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Variant!$S$33:$S$42</c:f>
              <c:numCache>
                <c:formatCode>0.00</c:formatCode>
                <c:ptCount val="10"/>
                <c:pt idx="0">
                  <c:v>5.9847599296128706</c:v>
                </c:pt>
                <c:pt idx="1">
                  <c:v>5.798891326943064</c:v>
                </c:pt>
                <c:pt idx="2">
                  <c:v>6.0335631144762116</c:v>
                </c:pt>
                <c:pt idx="3">
                  <c:v>4</c:v>
                </c:pt>
                <c:pt idx="4">
                  <c:v>5.4137931034482785</c:v>
                </c:pt>
                <c:pt idx="5">
                  <c:v>28.137254901960791</c:v>
                </c:pt>
                <c:pt idx="6">
                  <c:v>30.866666666666674</c:v>
                </c:pt>
                <c:pt idx="7">
                  <c:v>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D-421A-A9ED-B5DFC3357CB8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Variant!$S$22:$S$31</c:f>
              <c:numCache>
                <c:formatCode>0.00</c:formatCode>
                <c:ptCount val="10"/>
                <c:pt idx="0">
                  <c:v>5.9849410149348685</c:v>
                </c:pt>
                <c:pt idx="1">
                  <c:v>5.7609170049510752</c:v>
                </c:pt>
                <c:pt idx="2">
                  <c:v>6.0208553087610381</c:v>
                </c:pt>
                <c:pt idx="3">
                  <c:v>9</c:v>
                </c:pt>
                <c:pt idx="4">
                  <c:v>5.6176470588235299</c:v>
                </c:pt>
                <c:pt idx="5">
                  <c:v>30.223684210526311</c:v>
                </c:pt>
                <c:pt idx="6">
                  <c:v>36.923076923076913</c:v>
                </c:pt>
                <c:pt idx="7">
                  <c:v>26.125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72-44DD-BF3C-610AB8E2E682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Variant!$S$11:$S$20</c:f>
              <c:numCache>
                <c:formatCode>0.00</c:formatCode>
                <c:ptCount val="10"/>
                <c:pt idx="0">
                  <c:v>5.8214053021849068</c:v>
                </c:pt>
                <c:pt idx="1">
                  <c:v>5.4825780189959294</c:v>
                </c:pt>
                <c:pt idx="2">
                  <c:v>5.7894002347045594</c:v>
                </c:pt>
                <c:pt idx="3">
                  <c:v>0</c:v>
                </c:pt>
                <c:pt idx="4">
                  <c:v>6.163716814159292</c:v>
                </c:pt>
                <c:pt idx="5">
                  <c:v>23.257383966244724</c:v>
                </c:pt>
                <c:pt idx="6">
                  <c:v>27.091836734693874</c:v>
                </c:pt>
                <c:pt idx="7">
                  <c:v>21.904761904761905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72-44DD-BF3C-610AB8E2E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230587324182121"/>
          <c:y val="0.17916560442843052"/>
          <c:w val="5.3924255157659577E-2"/>
          <c:h val="0.152023719597394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SAU: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87761851484387E-2"/>
          <c:y val="0.13458009958144737"/>
          <c:w val="0.87435146679051179"/>
          <c:h val="0.672595707648925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Fylker!$G$41:$G$54</c:f>
              <c:numCache>
                <c:formatCode>#,##0</c:formatCode>
                <c:ptCount val="14"/>
                <c:pt idx="0">
                  <c:v>5996</c:v>
                </c:pt>
                <c:pt idx="1">
                  <c:v>17133</c:v>
                </c:pt>
                <c:pt idx="2">
                  <c:v>54178</c:v>
                </c:pt>
                <c:pt idx="3">
                  <c:v>203172</c:v>
                </c:pt>
                <c:pt idx="4">
                  <c:v>6400</c:v>
                </c:pt>
                <c:pt idx="5">
                  <c:v>25173</c:v>
                </c:pt>
                <c:pt idx="6">
                  <c:v>45272</c:v>
                </c:pt>
                <c:pt idx="7">
                  <c:v>249362</c:v>
                </c:pt>
                <c:pt idx="8">
                  <c:v>205715</c:v>
                </c:pt>
                <c:pt idx="9">
                  <c:v>60982</c:v>
                </c:pt>
                <c:pt idx="10">
                  <c:v>121630</c:v>
                </c:pt>
                <c:pt idx="11">
                  <c:v>93524</c:v>
                </c:pt>
                <c:pt idx="12">
                  <c:v>54423</c:v>
                </c:pt>
                <c:pt idx="13">
                  <c:v>11899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8-479E-B51C-EF059C50EB10}"/>
            </c:ext>
          </c:extLst>
        </c:ser>
        <c:ser>
          <c:idx val="1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Fylker!$G$26:$G$39</c:f>
              <c:numCache>
                <c:formatCode>#,##0</c:formatCode>
                <c:ptCount val="14"/>
                <c:pt idx="0">
                  <c:v>6034</c:v>
                </c:pt>
                <c:pt idx="1">
                  <c:v>16043</c:v>
                </c:pt>
                <c:pt idx="2">
                  <c:v>50188</c:v>
                </c:pt>
                <c:pt idx="3">
                  <c:v>193931</c:v>
                </c:pt>
                <c:pt idx="4">
                  <c:v>5841</c:v>
                </c:pt>
                <c:pt idx="5">
                  <c:v>25153</c:v>
                </c:pt>
                <c:pt idx="6">
                  <c:v>45539</c:v>
                </c:pt>
                <c:pt idx="7">
                  <c:v>250121</c:v>
                </c:pt>
                <c:pt idx="8">
                  <c:v>198849</c:v>
                </c:pt>
                <c:pt idx="9">
                  <c:v>57108</c:v>
                </c:pt>
                <c:pt idx="10">
                  <c:v>113554</c:v>
                </c:pt>
                <c:pt idx="11">
                  <c:v>85174</c:v>
                </c:pt>
                <c:pt idx="12">
                  <c:v>49621</c:v>
                </c:pt>
                <c:pt idx="13">
                  <c:v>10970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C3-409D-A29B-2104C069EB98}"/>
            </c:ext>
          </c:extLst>
        </c:ser>
        <c:ser>
          <c:idx val="2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dLbls>
            <c:dLbl>
              <c:idx val="3"/>
              <c:layout>
                <c:manualLayout>
                  <c:x val="0"/>
                  <c:y val="-7.3258794056418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53-407B-A624-43EAF555D7EA}"/>
                </c:ext>
              </c:extLst>
            </c:dLbl>
            <c:dLbl>
              <c:idx val="7"/>
              <c:layout>
                <c:manualLayout>
                  <c:x val="4.3789097408400354E-2"/>
                  <c:y val="-1.7819706662372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2D-4EDB-BEB1-5E3143CED3D4}"/>
                </c:ext>
              </c:extLst>
            </c:dLbl>
            <c:dLbl>
              <c:idx val="8"/>
              <c:layout>
                <c:manualLayout>
                  <c:x val="5.0938337801608578E-2"/>
                  <c:y val="-3.95993481386045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2D-4EDB-BEB1-5E3143CED3D4}"/>
                </c:ext>
              </c:extLst>
            </c:dLbl>
            <c:dLbl>
              <c:idx val="11"/>
              <c:layout>
                <c:manualLayout>
                  <c:x val="-1.7873100983021866E-3"/>
                  <c:y val="-8.315863109106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2D-4EDB-BEB1-5E3143CED3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Fylker!$G$11:$G$24</c:f>
              <c:numCache>
                <c:formatCode>#,##0</c:formatCode>
                <c:ptCount val="14"/>
                <c:pt idx="0">
                  <c:v>5150</c:v>
                </c:pt>
                <c:pt idx="1">
                  <c:v>14670</c:v>
                </c:pt>
                <c:pt idx="2">
                  <c:v>46286</c:v>
                </c:pt>
                <c:pt idx="3">
                  <c:v>179595</c:v>
                </c:pt>
                <c:pt idx="4">
                  <c:v>5767</c:v>
                </c:pt>
                <c:pt idx="5">
                  <c:v>22968</c:v>
                </c:pt>
                <c:pt idx="6">
                  <c:v>45025</c:v>
                </c:pt>
                <c:pt idx="7">
                  <c:v>244997</c:v>
                </c:pt>
                <c:pt idx="8">
                  <c:v>196175</c:v>
                </c:pt>
                <c:pt idx="9">
                  <c:v>55250</c:v>
                </c:pt>
                <c:pt idx="10">
                  <c:v>110017</c:v>
                </c:pt>
                <c:pt idx="11">
                  <c:v>82807</c:v>
                </c:pt>
                <c:pt idx="12">
                  <c:v>48217</c:v>
                </c:pt>
                <c:pt idx="13">
                  <c:v>11436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C3-409D-A29B-2104C069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9.6727252257006752E-3"/>
              <c:y val="0.443015836465293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151442865888413"/>
          <c:y val="0.20276659130837962"/>
          <c:w val="5.1552708056265086E-2"/>
          <c:h val="0.140753232608597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</a:t>
            </a:r>
            <a:r>
              <a:rPr lang="en-US" sz="2800" baseline="0"/>
              <a:t> SAU: a</a:t>
            </a:r>
            <a:r>
              <a:rPr lang="en-US" sz="2800"/>
              <a:t>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218674030023781E-2"/>
          <c:y val="0.14240009337252629"/>
          <c:w val="0.88544745043091422"/>
          <c:h val="0.622571045337650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E-4F23-B65D-01E47F2F0A05}"/>
            </c:ext>
          </c:extLst>
        </c:ser>
        <c:ser>
          <c:idx val="4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E-4F23-B65D-01E47F2F0A05}"/>
            </c:ext>
          </c:extLst>
        </c:ser>
        <c:ser>
          <c:idx val="10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6E-4F23-B65D-01E47F2F0A05}"/>
            </c:ext>
          </c:extLst>
        </c:ser>
        <c:ser>
          <c:idx val="13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6E-4F23-B65D-01E47F2F0A05}"/>
            </c:ext>
          </c:extLst>
        </c:ser>
        <c:ser>
          <c:idx val="1"/>
          <c:order val="4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Fylker!$G$26:$G$39</c:f>
              <c:numCache>
                <c:formatCode>#,##0</c:formatCode>
                <c:ptCount val="14"/>
                <c:pt idx="0">
                  <c:v>6034</c:v>
                </c:pt>
                <c:pt idx="1">
                  <c:v>16043</c:v>
                </c:pt>
                <c:pt idx="2">
                  <c:v>50188</c:v>
                </c:pt>
                <c:pt idx="3">
                  <c:v>193931</c:v>
                </c:pt>
                <c:pt idx="4">
                  <c:v>5841</c:v>
                </c:pt>
                <c:pt idx="5">
                  <c:v>25153</c:v>
                </c:pt>
                <c:pt idx="6">
                  <c:v>45539</c:v>
                </c:pt>
                <c:pt idx="7">
                  <c:v>250121</c:v>
                </c:pt>
                <c:pt idx="8">
                  <c:v>198849</c:v>
                </c:pt>
                <c:pt idx="9">
                  <c:v>57108</c:v>
                </c:pt>
                <c:pt idx="10">
                  <c:v>113554</c:v>
                </c:pt>
                <c:pt idx="11">
                  <c:v>85174</c:v>
                </c:pt>
                <c:pt idx="12">
                  <c:v>49621</c:v>
                </c:pt>
                <c:pt idx="13">
                  <c:v>10970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6E-4F23-B65D-01E47F2F0A05}"/>
            </c:ext>
          </c:extLst>
        </c:ser>
        <c:ser>
          <c:idx val="2"/>
          <c:order val="5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Fylker!$G$11:$G$24</c:f>
              <c:numCache>
                <c:formatCode>#,##0</c:formatCode>
                <c:ptCount val="14"/>
                <c:pt idx="0">
                  <c:v>5150</c:v>
                </c:pt>
                <c:pt idx="1">
                  <c:v>14670</c:v>
                </c:pt>
                <c:pt idx="2">
                  <c:v>46286</c:v>
                </c:pt>
                <c:pt idx="3">
                  <c:v>179595</c:v>
                </c:pt>
                <c:pt idx="4">
                  <c:v>5767</c:v>
                </c:pt>
                <c:pt idx="5">
                  <c:v>22968</c:v>
                </c:pt>
                <c:pt idx="6">
                  <c:v>45025</c:v>
                </c:pt>
                <c:pt idx="7">
                  <c:v>244997</c:v>
                </c:pt>
                <c:pt idx="8">
                  <c:v>196175</c:v>
                </c:pt>
                <c:pt idx="9">
                  <c:v>55250</c:v>
                </c:pt>
                <c:pt idx="10">
                  <c:v>110017</c:v>
                </c:pt>
                <c:pt idx="11">
                  <c:v>82807</c:v>
                </c:pt>
                <c:pt idx="12">
                  <c:v>48217</c:v>
                </c:pt>
                <c:pt idx="13">
                  <c:v>11436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6E-4F23-B65D-01E47F2F0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739038279964187"/>
          <c:y val="0.18910656899430311"/>
          <c:w val="5.8203379499312272E-2"/>
          <c:h val="0.340399240497172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</a:t>
            </a:r>
            <a:r>
              <a:rPr lang="en-US" sz="2800" baseline="0"/>
              <a:t> SAU: a</a:t>
            </a:r>
            <a:r>
              <a:rPr lang="en-US" sz="2800"/>
              <a:t>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Fylker!$I$41:$I$54</c:f>
              <c:numCache>
                <c:formatCode>0.0</c:formatCode>
                <c:ptCount val="14"/>
                <c:pt idx="0">
                  <c:v>0.51653853708291841</c:v>
                </c:pt>
                <c:pt idx="1">
                  <c:v>1.4759597658174852</c:v>
                </c:pt>
                <c:pt idx="2">
                  <c:v>4.6672823319009922</c:v>
                </c:pt>
                <c:pt idx="3">
                  <c:v>17.502696406973097</c:v>
                </c:pt>
                <c:pt idx="4">
                  <c:v>0.55134200088903906</c:v>
                </c:pt>
                <c:pt idx="5">
                  <c:v>2.1685831544343404</c:v>
                </c:pt>
                <c:pt idx="6">
                  <c:v>3.9000554787888402</c:v>
                </c:pt>
                <c:pt idx="7">
                  <c:v>21.481835004014464</c:v>
                </c:pt>
                <c:pt idx="8">
                  <c:v>17.721768705138853</c:v>
                </c:pt>
                <c:pt idx="9">
                  <c:v>5.2534277965961511</c:v>
                </c:pt>
                <c:pt idx="10">
                  <c:v>10.478082432520909</c:v>
                </c:pt>
                <c:pt idx="11">
                  <c:v>8.056829576741638</c:v>
                </c:pt>
                <c:pt idx="12">
                  <c:v>4.6883883928725281</c:v>
                </c:pt>
                <c:pt idx="13">
                  <c:v>1.0250653857154175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4-441B-B6A9-D743C8BFC3B9}"/>
            </c:ext>
          </c:extLst>
        </c:ser>
        <c:ser>
          <c:idx val="1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Fylker!$I$26:$I$39</c:f>
              <c:numCache>
                <c:formatCode>0.0</c:formatCode>
                <c:ptCount val="14"/>
                <c:pt idx="0">
                  <c:v>0.54452291526414864</c:v>
                </c:pt>
                <c:pt idx="1">
                  <c:v>1.4477595508092038</c:v>
                </c:pt>
                <c:pt idx="2">
                  <c:v>4.5290878474108549</c:v>
                </c:pt>
                <c:pt idx="3">
                  <c:v>17.500807669885919</c:v>
                </c:pt>
                <c:pt idx="4">
                  <c:v>0.52710612331088713</c:v>
                </c:pt>
                <c:pt idx="5">
                  <c:v>2.2698682279812945</c:v>
                </c:pt>
                <c:pt idx="6">
                  <c:v>4.1095507189615628</c:v>
                </c:pt>
                <c:pt idx="7">
                  <c:v>22.571530674309599</c:v>
                </c:pt>
                <c:pt idx="8">
                  <c:v>17.94462001613535</c:v>
                </c:pt>
                <c:pt idx="9">
                  <c:v>5.1535655692583688</c:v>
                </c:pt>
                <c:pt idx="10">
                  <c:v>10.247390639692602</c:v>
                </c:pt>
                <c:pt idx="11">
                  <c:v>7.686310040554952</c:v>
                </c:pt>
                <c:pt idx="12">
                  <c:v>4.4779203808953127</c:v>
                </c:pt>
                <c:pt idx="13">
                  <c:v>0.98995962552994865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1-4478-8D93-F95770A545EF}"/>
            </c:ext>
          </c:extLst>
        </c:ser>
        <c:ser>
          <c:idx val="2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Fylker!$I$11:$I$24</c:f>
              <c:numCache>
                <c:formatCode>0.0</c:formatCode>
                <c:ptCount val="14"/>
                <c:pt idx="0">
                  <c:v>0.48204724999063986</c:v>
                </c:pt>
                <c:pt idx="1">
                  <c:v>1.373132651915085</c:v>
                </c:pt>
                <c:pt idx="2">
                  <c:v>4.3324347598187876</c:v>
                </c:pt>
                <c:pt idx="3">
                  <c:v>16.810344827586203</c:v>
                </c:pt>
                <c:pt idx="4">
                  <c:v>0.53979931858175156</c:v>
                </c:pt>
                <c:pt idx="5">
                  <c:v>2.1498371335504882</c:v>
                </c:pt>
                <c:pt idx="6">
                  <c:v>4.2144033846269044</c:v>
                </c:pt>
                <c:pt idx="7">
                  <c:v>22.932064098244044</c:v>
                </c:pt>
                <c:pt idx="8">
                  <c:v>18.362256168332767</c:v>
                </c:pt>
                <c:pt idx="9">
                  <c:v>5.1714777790257935</c:v>
                </c:pt>
                <c:pt idx="10">
                  <c:v>10.297746078101015</c:v>
                </c:pt>
                <c:pt idx="11">
                  <c:v>7.7508517728106643</c:v>
                </c:pt>
                <c:pt idx="12">
                  <c:v>4.5131790782133354</c:v>
                </c:pt>
                <c:pt idx="13">
                  <c:v>1.0704256992025163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1-4478-8D93-F95770A5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160866510346432"/>
          <c:y val="0.20633461127568892"/>
          <c:w val="5.2286584876284938E-2"/>
          <c:h val="0.1351798193182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SAU: antall%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556946777559287E-2"/>
          <c:y val="0.13853999382152701"/>
          <c:w val="0.91610914781520214"/>
          <c:h val="0.6264311188210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C7-4AC6-89F4-37702AF66A2F}"/>
            </c:ext>
          </c:extLst>
        </c:ser>
        <c:ser>
          <c:idx val="4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C7-4AC6-89F4-37702AF66A2F}"/>
            </c:ext>
          </c:extLst>
        </c:ser>
        <c:ser>
          <c:idx val="10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C7-4AC6-89F4-37702AF66A2F}"/>
            </c:ext>
          </c:extLst>
        </c:ser>
        <c:ser>
          <c:idx val="13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C7-4AC6-89F4-37702AF66A2F}"/>
            </c:ext>
          </c:extLst>
        </c:ser>
        <c:ser>
          <c:idx val="1"/>
          <c:order val="4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Fylker!$I$26:$I$39</c:f>
              <c:numCache>
                <c:formatCode>0.0</c:formatCode>
                <c:ptCount val="14"/>
                <c:pt idx="0">
                  <c:v>0.54452291526414864</c:v>
                </c:pt>
                <c:pt idx="1">
                  <c:v>1.4477595508092038</c:v>
                </c:pt>
                <c:pt idx="2">
                  <c:v>4.5290878474108549</c:v>
                </c:pt>
                <c:pt idx="3">
                  <c:v>17.500807669885919</c:v>
                </c:pt>
                <c:pt idx="4">
                  <c:v>0.52710612331088713</c:v>
                </c:pt>
                <c:pt idx="5">
                  <c:v>2.2698682279812945</c:v>
                </c:pt>
                <c:pt idx="6">
                  <c:v>4.1095507189615628</c:v>
                </c:pt>
                <c:pt idx="7">
                  <c:v>22.571530674309599</c:v>
                </c:pt>
                <c:pt idx="8">
                  <c:v>17.94462001613535</c:v>
                </c:pt>
                <c:pt idx="9">
                  <c:v>5.1535655692583688</c:v>
                </c:pt>
                <c:pt idx="10">
                  <c:v>10.247390639692602</c:v>
                </c:pt>
                <c:pt idx="11">
                  <c:v>7.686310040554952</c:v>
                </c:pt>
                <c:pt idx="12">
                  <c:v>4.4779203808953127</c:v>
                </c:pt>
                <c:pt idx="13">
                  <c:v>0.98995962552994865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C7-4AC6-89F4-37702AF66A2F}"/>
            </c:ext>
          </c:extLst>
        </c:ser>
        <c:ser>
          <c:idx val="2"/>
          <c:order val="5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Fylker!$I$11:$I$24</c:f>
              <c:numCache>
                <c:formatCode>0.0</c:formatCode>
                <c:ptCount val="14"/>
                <c:pt idx="0">
                  <c:v>0.48204724999063986</c:v>
                </c:pt>
                <c:pt idx="1">
                  <c:v>1.373132651915085</c:v>
                </c:pt>
                <c:pt idx="2">
                  <c:v>4.3324347598187876</c:v>
                </c:pt>
                <c:pt idx="3">
                  <c:v>16.810344827586203</c:v>
                </c:pt>
                <c:pt idx="4">
                  <c:v>0.53979931858175156</c:v>
                </c:pt>
                <c:pt idx="5">
                  <c:v>2.1498371335504882</c:v>
                </c:pt>
                <c:pt idx="6">
                  <c:v>4.2144033846269044</c:v>
                </c:pt>
                <c:pt idx="7">
                  <c:v>22.932064098244044</c:v>
                </c:pt>
                <c:pt idx="8">
                  <c:v>18.362256168332767</c:v>
                </c:pt>
                <c:pt idx="9">
                  <c:v>5.1714777790257935</c:v>
                </c:pt>
                <c:pt idx="10">
                  <c:v>10.297746078101015</c:v>
                </c:pt>
                <c:pt idx="11">
                  <c:v>7.7508517728106643</c:v>
                </c:pt>
                <c:pt idx="12">
                  <c:v>4.5131790782133354</c:v>
                </c:pt>
                <c:pt idx="13">
                  <c:v>1.0704256992025163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C7-4AC6-89F4-37702AF6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03945373866454"/>
          <c:y val="0.15801403831005456"/>
          <c:w val="5.0434486837676325E-2"/>
          <c:h val="0.341258746085631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</a:t>
            </a:r>
            <a:r>
              <a:rPr lang="en-US" sz="2800" baseline="0"/>
              <a:t> SAU: </a:t>
            </a:r>
            <a:r>
              <a:rPr lang="en-US" sz="2800"/>
              <a:t>Middel VEKT</a:t>
            </a:r>
            <a:r>
              <a:rPr lang="en-US" sz="2800" baseline="0"/>
              <a:t> i </a:t>
            </a:r>
            <a:r>
              <a:rPr lang="en-US" sz="2800"/>
              <a:t>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Fylker!$O$41:$O$54</c:f>
              <c:numCache>
                <c:formatCode>0.0</c:formatCode>
                <c:ptCount val="14"/>
                <c:pt idx="0">
                  <c:v>18.958570713809205</c:v>
                </c:pt>
                <c:pt idx="1">
                  <c:v>19.985657503064203</c:v>
                </c:pt>
                <c:pt idx="2">
                  <c:v>21.150167411126237</c:v>
                </c:pt>
                <c:pt idx="3">
                  <c:v>20.839954718170031</c:v>
                </c:pt>
                <c:pt idx="4">
                  <c:v>19.434676562499995</c:v>
                </c:pt>
                <c:pt idx="5">
                  <c:v>20.332983752433098</c:v>
                </c:pt>
                <c:pt idx="6">
                  <c:v>19.537138849620057</c:v>
                </c:pt>
                <c:pt idx="7">
                  <c:v>20.516052245329977</c:v>
                </c:pt>
                <c:pt idx="8">
                  <c:v>19.746199936806168</c:v>
                </c:pt>
                <c:pt idx="9">
                  <c:v>18.485732019284328</c:v>
                </c:pt>
                <c:pt idx="10">
                  <c:v>19.689442571733927</c:v>
                </c:pt>
                <c:pt idx="11">
                  <c:v>19.758447457337237</c:v>
                </c:pt>
                <c:pt idx="12">
                  <c:v>20.838336732631472</c:v>
                </c:pt>
                <c:pt idx="13">
                  <c:v>20.669888225901495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3-4245-962E-15692BA0366A}"/>
            </c:ext>
          </c:extLst>
        </c:ser>
        <c:ser>
          <c:idx val="1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Fylker!$O$26:$O$39</c:f>
              <c:numCache>
                <c:formatCode>0.0</c:formatCode>
                <c:ptCount val="14"/>
                <c:pt idx="0">
                  <c:v>19.671146834603903</c:v>
                </c:pt>
                <c:pt idx="1">
                  <c:v>20.165374306551048</c:v>
                </c:pt>
                <c:pt idx="2">
                  <c:v>21.469452857256648</c:v>
                </c:pt>
                <c:pt idx="3">
                  <c:v>20.919436191222974</c:v>
                </c:pt>
                <c:pt idx="4">
                  <c:v>19.857490155795265</c:v>
                </c:pt>
                <c:pt idx="5">
                  <c:v>21.018530592772183</c:v>
                </c:pt>
                <c:pt idx="6">
                  <c:v>19.65672061310066</c:v>
                </c:pt>
                <c:pt idx="7">
                  <c:v>20.516093330828223</c:v>
                </c:pt>
                <c:pt idx="8">
                  <c:v>19.480246317557743</c:v>
                </c:pt>
                <c:pt idx="9">
                  <c:v>18.227089024304924</c:v>
                </c:pt>
                <c:pt idx="10">
                  <c:v>19.299679447663546</c:v>
                </c:pt>
                <c:pt idx="11">
                  <c:v>19.722397680043098</c:v>
                </c:pt>
                <c:pt idx="12">
                  <c:v>20.741475383406179</c:v>
                </c:pt>
                <c:pt idx="13">
                  <c:v>20.642752962625423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4-40F5-8036-38346F5884B6}"/>
            </c:ext>
          </c:extLst>
        </c:ser>
        <c:ser>
          <c:idx val="2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Fylker!$O$11:$O$24</c:f>
              <c:numCache>
                <c:formatCode>0.0</c:formatCode>
                <c:ptCount val="14"/>
                <c:pt idx="0">
                  <c:v>19.812582524271811</c:v>
                </c:pt>
                <c:pt idx="1">
                  <c:v>20.025978186775877</c:v>
                </c:pt>
                <c:pt idx="2">
                  <c:v>21.399902778377754</c:v>
                </c:pt>
                <c:pt idx="3">
                  <c:v>21.003865920544236</c:v>
                </c:pt>
                <c:pt idx="4">
                  <c:v>19.403034506675905</c:v>
                </c:pt>
                <c:pt idx="5">
                  <c:v>20.462208289794471</c:v>
                </c:pt>
                <c:pt idx="6">
                  <c:v>19.172166574125335</c:v>
                </c:pt>
                <c:pt idx="7">
                  <c:v>20.397381600591611</c:v>
                </c:pt>
                <c:pt idx="8">
                  <c:v>19.203691601886877</c:v>
                </c:pt>
                <c:pt idx="9">
                  <c:v>18.154722171945703</c:v>
                </c:pt>
                <c:pt idx="10">
                  <c:v>19.350889408000462</c:v>
                </c:pt>
                <c:pt idx="11">
                  <c:v>19.752455710265899</c:v>
                </c:pt>
                <c:pt idx="12">
                  <c:v>21.539824128419475</c:v>
                </c:pt>
                <c:pt idx="13">
                  <c:v>20.508481986709111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F4-40F5-8036-38346F588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131254134003719E-2"/>
              <c:y val="0.286849915284717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28254013183254"/>
          <c:y val="5.5128203474898989E-2"/>
          <c:w val="5.1658614887078243E-2"/>
          <c:h val="0.134547665058688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antall slakt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21145321946896245"/>
          <c:y val="9.200847415862200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86183355886582E-2"/>
          <c:y val="0.15077181572998433"/>
          <c:w val="0.85202612543015666"/>
          <c:h val="0.69976387461034373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Kategori!$B$22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Kategori!$G$22:$G$26</c:f>
              <c:numCache>
                <c:formatCode>#,##0</c:formatCode>
                <c:ptCount val="5"/>
                <c:pt idx="0">
                  <c:v>51457</c:v>
                </c:pt>
                <c:pt idx="1">
                  <c:v>106797</c:v>
                </c:pt>
                <c:pt idx="2">
                  <c:v>2786</c:v>
                </c:pt>
                <c:pt idx="3">
                  <c:v>994456</c:v>
                </c:pt>
                <c:pt idx="4">
                  <c:v>5308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36-4C02-8C54-7B394B8822D1}"/>
            </c:ext>
          </c:extLst>
        </c:ser>
        <c:ser>
          <c:idx val="2"/>
          <c:order val="1"/>
          <c:tx>
            <c:strRef>
              <c:f>'Ark1'!$C$176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'Ark1'!$R$176:$R$180</c:f>
              <c:numCache>
                <c:formatCode>General</c:formatCode>
                <c:ptCount val="5"/>
                <c:pt idx="0">
                  <c:v>48737</c:v>
                </c:pt>
                <c:pt idx="1">
                  <c:v>108708</c:v>
                </c:pt>
                <c:pt idx="2">
                  <c:v>2766</c:v>
                </c:pt>
                <c:pt idx="3">
                  <c:v>942740</c:v>
                </c:pt>
                <c:pt idx="4">
                  <c:v>5175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36-4C02-8C54-7B394B8822D1}"/>
            </c:ext>
          </c:extLst>
        </c:ser>
        <c:ser>
          <c:idx val="3"/>
          <c:order val="2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5.0085251407850561E-3"/>
                  <c:y val="-6.689624692854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20-4649-9CC4-AA917EE8D63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'Ark1'!$R$171:$R$175</c:f>
              <c:numCache>
                <c:formatCode>General</c:formatCode>
                <c:ptCount val="5"/>
                <c:pt idx="0">
                  <c:v>43028</c:v>
                </c:pt>
                <c:pt idx="1">
                  <c:v>98746</c:v>
                </c:pt>
                <c:pt idx="2">
                  <c:v>1903</c:v>
                </c:pt>
                <c:pt idx="3">
                  <c:v>919940</c:v>
                </c:pt>
                <c:pt idx="4">
                  <c:v>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36-4C02-8C54-7B394B882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92908069018511"/>
          <c:y val="9.6246864169603097E-2"/>
          <c:w val="6.5380726636857428E-2"/>
          <c:h val="0.209146859226896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SAU: Middel VEKT</a:t>
            </a:r>
            <a:r>
              <a:rPr lang="en-US" sz="2800" baseline="0"/>
              <a:t> i </a:t>
            </a:r>
            <a:r>
              <a:rPr lang="en-US" sz="2800"/>
              <a:t>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B-448F-8A64-33D52CB924C1}"/>
            </c:ext>
          </c:extLst>
        </c:ser>
        <c:ser>
          <c:idx val="4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B-448F-8A64-33D52CB924C1}"/>
            </c:ext>
          </c:extLst>
        </c:ser>
        <c:ser>
          <c:idx val="10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4B-448F-8A64-33D52CB924C1}"/>
            </c:ext>
          </c:extLst>
        </c:ser>
        <c:ser>
          <c:idx val="13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4B-448F-8A64-33D52CB924C1}"/>
            </c:ext>
          </c:extLst>
        </c:ser>
        <c:ser>
          <c:idx val="1"/>
          <c:order val="4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Fylker!$O$26:$O$39</c:f>
              <c:numCache>
                <c:formatCode>0.0</c:formatCode>
                <c:ptCount val="14"/>
                <c:pt idx="0">
                  <c:v>19.671146834603903</c:v>
                </c:pt>
                <c:pt idx="1">
                  <c:v>20.165374306551048</c:v>
                </c:pt>
                <c:pt idx="2">
                  <c:v>21.469452857256648</c:v>
                </c:pt>
                <c:pt idx="3">
                  <c:v>20.919436191222974</c:v>
                </c:pt>
                <c:pt idx="4">
                  <c:v>19.857490155795265</c:v>
                </c:pt>
                <c:pt idx="5">
                  <c:v>21.018530592772183</c:v>
                </c:pt>
                <c:pt idx="6">
                  <c:v>19.65672061310066</c:v>
                </c:pt>
                <c:pt idx="7">
                  <c:v>20.516093330828223</c:v>
                </c:pt>
                <c:pt idx="8">
                  <c:v>19.480246317557743</c:v>
                </c:pt>
                <c:pt idx="9">
                  <c:v>18.227089024304924</c:v>
                </c:pt>
                <c:pt idx="10">
                  <c:v>19.299679447663546</c:v>
                </c:pt>
                <c:pt idx="11">
                  <c:v>19.722397680043098</c:v>
                </c:pt>
                <c:pt idx="12">
                  <c:v>20.741475383406179</c:v>
                </c:pt>
                <c:pt idx="13">
                  <c:v>20.642752962625423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4B-448F-8A64-33D52CB924C1}"/>
            </c:ext>
          </c:extLst>
        </c:ser>
        <c:ser>
          <c:idx val="2"/>
          <c:order val="5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Fylker!$O$11:$O$24</c:f>
              <c:numCache>
                <c:formatCode>0.0</c:formatCode>
                <c:ptCount val="14"/>
                <c:pt idx="0">
                  <c:v>19.812582524271811</c:v>
                </c:pt>
                <c:pt idx="1">
                  <c:v>20.025978186775877</c:v>
                </c:pt>
                <c:pt idx="2">
                  <c:v>21.399902778377754</c:v>
                </c:pt>
                <c:pt idx="3">
                  <c:v>21.003865920544236</c:v>
                </c:pt>
                <c:pt idx="4">
                  <c:v>19.403034506675905</c:v>
                </c:pt>
                <c:pt idx="5">
                  <c:v>20.462208289794471</c:v>
                </c:pt>
                <c:pt idx="6">
                  <c:v>19.172166574125335</c:v>
                </c:pt>
                <c:pt idx="7">
                  <c:v>20.397381600591611</c:v>
                </c:pt>
                <c:pt idx="8">
                  <c:v>19.203691601886877</c:v>
                </c:pt>
                <c:pt idx="9">
                  <c:v>18.154722171945703</c:v>
                </c:pt>
                <c:pt idx="10">
                  <c:v>19.350889408000462</c:v>
                </c:pt>
                <c:pt idx="11">
                  <c:v>19.752455710265899</c:v>
                </c:pt>
                <c:pt idx="12">
                  <c:v>21.539824128419475</c:v>
                </c:pt>
                <c:pt idx="13">
                  <c:v>20.508481986709111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4B-448F-8A64-33D52CB92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1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131254134003719E-2"/>
              <c:y val="0.286849915284717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67503420509304"/>
          <c:y val="7.8248228566130534E-2"/>
          <c:w val="5.4076759803378442E-2"/>
          <c:h val="0.284905149205145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</a:t>
            </a:r>
            <a:r>
              <a:rPr lang="en-US" sz="2800" baseline="0"/>
              <a:t> SAU: m</a:t>
            </a:r>
            <a:r>
              <a:rPr lang="en-US" sz="2800"/>
              <a:t>iddel KLASSE innen de ulike FYLKENE, hittil i år</a:t>
            </a:r>
          </a:p>
        </c:rich>
      </c:tx>
      <c:layout>
        <c:manualLayout>
          <c:xMode val="edge"/>
          <c:yMode val="edge"/>
          <c:x val="0.11197912542976984"/>
          <c:y val="3.4231142822082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Fylker!$T$41:$T$54</c:f>
              <c:numCache>
                <c:formatCode>0.00</c:formatCode>
                <c:ptCount val="14"/>
                <c:pt idx="0">
                  <c:v>6.9231154102735148</c:v>
                </c:pt>
                <c:pt idx="1">
                  <c:v>7.3507850347283004</c:v>
                </c:pt>
                <c:pt idx="2">
                  <c:v>8.0081582930340751</c:v>
                </c:pt>
                <c:pt idx="3">
                  <c:v>7.8832122536570015</c:v>
                </c:pt>
                <c:pt idx="4">
                  <c:v>7.2248437499999998</c:v>
                </c:pt>
                <c:pt idx="5">
                  <c:v>7.680133476343701</c:v>
                </c:pt>
                <c:pt idx="6">
                  <c:v>7.6818121576250222</c:v>
                </c:pt>
                <c:pt idx="7">
                  <c:v>7.9982475276906655</c:v>
                </c:pt>
                <c:pt idx="8">
                  <c:v>7.5719369029968639</c:v>
                </c:pt>
                <c:pt idx="9">
                  <c:v>7.0471778557607188</c:v>
                </c:pt>
                <c:pt idx="10">
                  <c:v>7.5944010523719507</c:v>
                </c:pt>
                <c:pt idx="11">
                  <c:v>7.5243359993156851</c:v>
                </c:pt>
                <c:pt idx="12">
                  <c:v>8.1362107932308021</c:v>
                </c:pt>
                <c:pt idx="13">
                  <c:v>7.8699890747121586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5C-42A8-B8BF-BABC207708C4}"/>
            </c:ext>
          </c:extLst>
        </c:ser>
        <c:ser>
          <c:idx val="13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Fylker!$T$26:$T$39</c:f>
              <c:numCache>
                <c:formatCode>0.00</c:formatCode>
                <c:ptCount val="14"/>
                <c:pt idx="0">
                  <c:v>7.1398740470666224</c:v>
                </c:pt>
                <c:pt idx="1">
                  <c:v>7.3644580190737372</c:v>
                </c:pt>
                <c:pt idx="2">
                  <c:v>8.0938072846098663</c:v>
                </c:pt>
                <c:pt idx="3">
                  <c:v>7.9175118985618589</c:v>
                </c:pt>
                <c:pt idx="4">
                  <c:v>7.5716486902927604</c:v>
                </c:pt>
                <c:pt idx="5">
                  <c:v>7.9337653560211523</c:v>
                </c:pt>
                <c:pt idx="6">
                  <c:v>7.6993785546454703</c:v>
                </c:pt>
                <c:pt idx="7">
                  <c:v>7.9826284078505996</c:v>
                </c:pt>
                <c:pt idx="8">
                  <c:v>7.5094619535426386</c:v>
                </c:pt>
                <c:pt idx="9">
                  <c:v>7.1685403095888489</c:v>
                </c:pt>
                <c:pt idx="10">
                  <c:v>7.616904732550152</c:v>
                </c:pt>
                <c:pt idx="11">
                  <c:v>7.5633996289947651</c:v>
                </c:pt>
                <c:pt idx="12">
                  <c:v>8.1189818826706421</c:v>
                </c:pt>
                <c:pt idx="13">
                  <c:v>7.9090246125797634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42-4298-B897-CE8B2897EC79}"/>
            </c:ext>
          </c:extLst>
        </c:ser>
        <c:ser>
          <c:idx val="1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Fylker!$T$11:$T$24</c:f>
              <c:numCache>
                <c:formatCode>0.00</c:formatCode>
                <c:ptCount val="14"/>
                <c:pt idx="0">
                  <c:v>7.5384466019417475</c:v>
                </c:pt>
                <c:pt idx="1">
                  <c:v>7.6572597137014355</c:v>
                </c:pt>
                <c:pt idx="2">
                  <c:v>8.2753964481700688</c:v>
                </c:pt>
                <c:pt idx="3">
                  <c:v>8.1556891895654093</c:v>
                </c:pt>
                <c:pt idx="4">
                  <c:v>7.6792092942604482</c:v>
                </c:pt>
                <c:pt idx="5">
                  <c:v>8.1084117032392875</c:v>
                </c:pt>
                <c:pt idx="6">
                  <c:v>7.5093170460855072</c:v>
                </c:pt>
                <c:pt idx="7">
                  <c:v>7.9510402168189822</c:v>
                </c:pt>
                <c:pt idx="8">
                  <c:v>7.6338983050847444</c:v>
                </c:pt>
                <c:pt idx="9">
                  <c:v>7.2649592760180992</c:v>
                </c:pt>
                <c:pt idx="10">
                  <c:v>7.678940527373042</c:v>
                </c:pt>
                <c:pt idx="11">
                  <c:v>7.7640054584757312</c:v>
                </c:pt>
                <c:pt idx="12">
                  <c:v>8.3139349192193617</c:v>
                </c:pt>
                <c:pt idx="13">
                  <c:v>7.9468345575376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42-4298-B897-CE8B2897E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6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32992585927045"/>
          <c:y val="0.15293907186270583"/>
          <c:w val="5.1707645794605114E-2"/>
          <c:h val="0.14234477408857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SAU: middel KLASSE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91-AE29-0B259C618D63}"/>
            </c:ext>
          </c:extLst>
        </c:ser>
        <c:ser>
          <c:idx val="10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91-AE29-0B259C618D63}"/>
            </c:ext>
          </c:extLst>
        </c:ser>
        <c:ser>
          <c:idx val="13"/>
          <c:order val="2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Fylker!$T$26:$T$39</c:f>
              <c:numCache>
                <c:formatCode>0.00</c:formatCode>
                <c:ptCount val="14"/>
                <c:pt idx="0">
                  <c:v>7.1398740470666224</c:v>
                </c:pt>
                <c:pt idx="1">
                  <c:v>7.3644580190737372</c:v>
                </c:pt>
                <c:pt idx="2">
                  <c:v>8.0938072846098663</c:v>
                </c:pt>
                <c:pt idx="3">
                  <c:v>7.9175118985618589</c:v>
                </c:pt>
                <c:pt idx="4">
                  <c:v>7.5716486902927604</c:v>
                </c:pt>
                <c:pt idx="5">
                  <c:v>7.9337653560211523</c:v>
                </c:pt>
                <c:pt idx="6">
                  <c:v>7.6993785546454703</c:v>
                </c:pt>
                <c:pt idx="7">
                  <c:v>7.9826284078505996</c:v>
                </c:pt>
                <c:pt idx="8">
                  <c:v>7.5094619535426386</c:v>
                </c:pt>
                <c:pt idx="9">
                  <c:v>7.1685403095888489</c:v>
                </c:pt>
                <c:pt idx="10">
                  <c:v>7.616904732550152</c:v>
                </c:pt>
                <c:pt idx="11">
                  <c:v>7.5633996289947651</c:v>
                </c:pt>
                <c:pt idx="12">
                  <c:v>8.1189818826706421</c:v>
                </c:pt>
                <c:pt idx="13">
                  <c:v>7.9090246125797634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5E-4491-AE29-0B259C618D63}"/>
            </c:ext>
          </c:extLst>
        </c:ser>
        <c:ser>
          <c:idx val="1"/>
          <c:order val="3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Fylker!$T$11:$T$24</c:f>
              <c:numCache>
                <c:formatCode>0.00</c:formatCode>
                <c:ptCount val="14"/>
                <c:pt idx="0">
                  <c:v>7.5384466019417475</c:v>
                </c:pt>
                <c:pt idx="1">
                  <c:v>7.6572597137014355</c:v>
                </c:pt>
                <c:pt idx="2">
                  <c:v>8.2753964481700688</c:v>
                </c:pt>
                <c:pt idx="3">
                  <c:v>8.1556891895654093</c:v>
                </c:pt>
                <c:pt idx="4">
                  <c:v>7.6792092942604482</c:v>
                </c:pt>
                <c:pt idx="5">
                  <c:v>8.1084117032392875</c:v>
                </c:pt>
                <c:pt idx="6">
                  <c:v>7.5093170460855072</c:v>
                </c:pt>
                <c:pt idx="7">
                  <c:v>7.9510402168189822</c:v>
                </c:pt>
                <c:pt idx="8">
                  <c:v>7.6338983050847444</c:v>
                </c:pt>
                <c:pt idx="9">
                  <c:v>7.2649592760180992</c:v>
                </c:pt>
                <c:pt idx="10">
                  <c:v>7.678940527373042</c:v>
                </c:pt>
                <c:pt idx="11">
                  <c:v>7.7640054584757312</c:v>
                </c:pt>
                <c:pt idx="12">
                  <c:v>8.3139349192193617</c:v>
                </c:pt>
                <c:pt idx="13">
                  <c:v>7.9468345575376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5E-4491-AE29-0B259C618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15957622527999"/>
          <c:y val="4.4781111873284443E-2"/>
          <c:w val="5.5762081784386575E-2"/>
          <c:h val="0.198406582295128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9971928025791E-2"/>
          <c:y val="0.14904021697072967"/>
          <c:w val="0.88185533655551152"/>
          <c:h val="0.662039410319137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Fylker!$W$41:$W$54</c:f>
              <c:numCache>
                <c:formatCode>0.00</c:formatCode>
                <c:ptCount val="14"/>
                <c:pt idx="0">
                  <c:v>6.0171781187458322</c:v>
                </c:pt>
                <c:pt idx="1">
                  <c:v>6.2349851164419539</c:v>
                </c:pt>
                <c:pt idx="2">
                  <c:v>6.1064454206504486</c:v>
                </c:pt>
                <c:pt idx="3">
                  <c:v>6.2848965408619284</c:v>
                </c:pt>
                <c:pt idx="4">
                  <c:v>6.25875</c:v>
                </c:pt>
                <c:pt idx="5">
                  <c:v>6.1308544869503026</c:v>
                </c:pt>
                <c:pt idx="6">
                  <c:v>5.7139512281321796</c:v>
                </c:pt>
                <c:pt idx="7">
                  <c:v>6.0687514537098668</c:v>
                </c:pt>
                <c:pt idx="8">
                  <c:v>5.8145541161315428</c:v>
                </c:pt>
                <c:pt idx="9">
                  <c:v>5.7316749204683362</c:v>
                </c:pt>
                <c:pt idx="10">
                  <c:v>5.8009043821425639</c:v>
                </c:pt>
                <c:pt idx="11">
                  <c:v>5.963485308583893</c:v>
                </c:pt>
                <c:pt idx="12">
                  <c:v>5.6122411480440242</c:v>
                </c:pt>
                <c:pt idx="13">
                  <c:v>6.3291032859904206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C-433E-B92F-D4A0F5662715}"/>
            </c:ext>
          </c:extLst>
        </c:ser>
        <c:ser>
          <c:idx val="4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Fylker!$W$26:$W$39</c:f>
              <c:numCache>
                <c:formatCode>0.00</c:formatCode>
                <c:ptCount val="14"/>
                <c:pt idx="0">
                  <c:v>6.1156778256546236</c:v>
                </c:pt>
                <c:pt idx="1">
                  <c:v>6.1315838683538004</c:v>
                </c:pt>
                <c:pt idx="2">
                  <c:v>6.0180720490954007</c:v>
                </c:pt>
                <c:pt idx="3">
                  <c:v>6.1487384688368554</c:v>
                </c:pt>
                <c:pt idx="4">
                  <c:v>6.2963533641499732</c:v>
                </c:pt>
                <c:pt idx="5">
                  <c:v>6.2983341947282643</c:v>
                </c:pt>
                <c:pt idx="6">
                  <c:v>5.8704187619403134</c:v>
                </c:pt>
                <c:pt idx="7">
                  <c:v>6.1398443153513691</c:v>
                </c:pt>
                <c:pt idx="8">
                  <c:v>5.8455461179085644</c:v>
                </c:pt>
                <c:pt idx="9">
                  <c:v>5.7297751628493376</c:v>
                </c:pt>
                <c:pt idx="10">
                  <c:v>5.7737728305475802</c:v>
                </c:pt>
                <c:pt idx="11">
                  <c:v>5.9077887618287281</c:v>
                </c:pt>
                <c:pt idx="12">
                  <c:v>5.6491404848753524</c:v>
                </c:pt>
                <c:pt idx="13">
                  <c:v>6.2954421148587052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5-4885-96CB-7E1A074DE684}"/>
            </c:ext>
          </c:extLst>
        </c:ser>
        <c:ser>
          <c:idx val="6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9.1338919966896476E-4"/>
                  <c:y val="-0.12557709379873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C-433E-B92F-D4A0F5662715}"/>
                </c:ext>
              </c:extLst>
            </c:dLbl>
            <c:dLbl>
              <c:idx val="2"/>
              <c:layout>
                <c:manualLayout>
                  <c:x val="-3.349055043549888E-17"/>
                  <c:y val="-8.4372109896025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C-433E-B92F-D4A0F5662715}"/>
                </c:ext>
              </c:extLst>
            </c:dLbl>
            <c:dLbl>
              <c:idx val="3"/>
              <c:layout>
                <c:manualLayout>
                  <c:x val="2.7401675990068944E-3"/>
                  <c:y val="-8.6334251986630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9C-433E-B92F-D4A0F5662715}"/>
                </c:ext>
              </c:extLst>
            </c:dLbl>
            <c:dLbl>
              <c:idx val="4"/>
              <c:layout>
                <c:manualLayout>
                  <c:x val="0"/>
                  <c:y val="-7.652354153360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9C-433E-B92F-D4A0F5662715}"/>
                </c:ext>
              </c:extLst>
            </c:dLbl>
            <c:dLbl>
              <c:idx val="5"/>
              <c:layout>
                <c:manualLayout>
                  <c:x val="-4.5669459983448905E-3"/>
                  <c:y val="-9.02585361678406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9C-433E-B92F-D4A0F5662715}"/>
                </c:ext>
              </c:extLst>
            </c:dLbl>
            <c:dLbl>
              <c:idx val="6"/>
              <c:layout>
                <c:manualLayout>
                  <c:x val="-6.6981100870997761E-17"/>
                  <c:y val="-0.18836564069810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9C-433E-B92F-D4A0F5662715}"/>
                </c:ext>
              </c:extLst>
            </c:dLbl>
            <c:dLbl>
              <c:idx val="7"/>
              <c:layout>
                <c:manualLayout>
                  <c:x val="9.1338919966896476E-4"/>
                  <c:y val="-8.4372109896025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9C-433E-B92F-D4A0F5662715}"/>
                </c:ext>
              </c:extLst>
            </c:dLbl>
            <c:dLbl>
              <c:idx val="8"/>
              <c:layout>
                <c:manualLayout>
                  <c:x val="-1.8267783993379295E-3"/>
                  <c:y val="-0.1059556728926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9C-433E-B92F-D4A0F5662715}"/>
                </c:ext>
              </c:extLst>
            </c:dLbl>
            <c:dLbl>
              <c:idx val="9"/>
              <c:layout>
                <c:manualLayout>
                  <c:x val="-6.3937243976828874E-3"/>
                  <c:y val="-9.222067825844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9C-433E-B92F-D4A0F5662715}"/>
                </c:ext>
              </c:extLst>
            </c:dLbl>
            <c:dLbl>
              <c:idx val="10"/>
              <c:layout>
                <c:manualLayout>
                  <c:x val="0"/>
                  <c:y val="-6.0826404808762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9C-433E-B92F-D4A0F5662715}"/>
                </c:ext>
              </c:extLst>
            </c:dLbl>
            <c:dLbl>
              <c:idx val="11"/>
              <c:layout>
                <c:manualLayout>
                  <c:x val="-2.7401675990070284E-3"/>
                  <c:y val="-6.4750688989972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9C-433E-B92F-D4A0F566271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Fylker!$W$11:$W$24</c:f>
              <c:numCache>
                <c:formatCode>0.00</c:formatCode>
                <c:ptCount val="14"/>
                <c:pt idx="0">
                  <c:v>6.1001941747572799</c:v>
                </c:pt>
                <c:pt idx="1">
                  <c:v>5.9341513292433516</c:v>
                </c:pt>
                <c:pt idx="2">
                  <c:v>5.8977660631724493</c:v>
                </c:pt>
                <c:pt idx="3">
                  <c:v>6.0468387204543568</c:v>
                </c:pt>
                <c:pt idx="4">
                  <c:v>6.0898213976070759</c:v>
                </c:pt>
                <c:pt idx="5">
                  <c:v>6.0568181818181808</c:v>
                </c:pt>
                <c:pt idx="6">
                  <c:v>5.4496168795113826</c:v>
                </c:pt>
                <c:pt idx="7">
                  <c:v>5.90760703192284</c:v>
                </c:pt>
                <c:pt idx="8">
                  <c:v>5.6327768573977322</c:v>
                </c:pt>
                <c:pt idx="9">
                  <c:v>5.5044524886877824</c:v>
                </c:pt>
                <c:pt idx="10">
                  <c:v>5.8082023687248361</c:v>
                </c:pt>
                <c:pt idx="11">
                  <c:v>5.760153127151086</c:v>
                </c:pt>
                <c:pt idx="12">
                  <c:v>5.6422008835058204</c:v>
                </c:pt>
                <c:pt idx="13">
                  <c:v>6.2105631339629204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B5-4885-96CB-7E1A074DE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ax val="7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68410758171289"/>
          <c:y val="4.8571050710094606E-2"/>
          <c:w val="5.2691121475801045E-2"/>
          <c:h val="0.139486033181208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9971928025791E-2"/>
          <c:y val="0.14904021697072967"/>
          <c:w val="0.88185533655551152"/>
          <c:h val="0.6620394103191370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E-454C-B052-BA8BD6356BA2}"/>
            </c:ext>
          </c:extLst>
        </c:ser>
        <c:ser>
          <c:idx val="1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3E-454C-B052-BA8BD6356BA2}"/>
            </c:ext>
          </c:extLst>
        </c:ser>
        <c:ser>
          <c:idx val="4"/>
          <c:order val="2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Fylker!$W$26:$W$39</c:f>
              <c:numCache>
                <c:formatCode>0.00</c:formatCode>
                <c:ptCount val="14"/>
                <c:pt idx="0">
                  <c:v>6.1156778256546236</c:v>
                </c:pt>
                <c:pt idx="1">
                  <c:v>6.1315838683538004</c:v>
                </c:pt>
                <c:pt idx="2">
                  <c:v>6.0180720490954007</c:v>
                </c:pt>
                <c:pt idx="3">
                  <c:v>6.1487384688368554</c:v>
                </c:pt>
                <c:pt idx="4">
                  <c:v>6.2963533641499732</c:v>
                </c:pt>
                <c:pt idx="5">
                  <c:v>6.2983341947282643</c:v>
                </c:pt>
                <c:pt idx="6">
                  <c:v>5.8704187619403134</c:v>
                </c:pt>
                <c:pt idx="7">
                  <c:v>6.1398443153513691</c:v>
                </c:pt>
                <c:pt idx="8">
                  <c:v>5.8455461179085644</c:v>
                </c:pt>
                <c:pt idx="9">
                  <c:v>5.7297751628493376</c:v>
                </c:pt>
                <c:pt idx="10">
                  <c:v>5.7737728305475802</c:v>
                </c:pt>
                <c:pt idx="11">
                  <c:v>5.9077887618287281</c:v>
                </c:pt>
                <c:pt idx="12">
                  <c:v>5.6491404848753524</c:v>
                </c:pt>
                <c:pt idx="13">
                  <c:v>6.2954421148587052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3E-454C-B052-BA8BD6356BA2}"/>
            </c:ext>
          </c:extLst>
        </c:ser>
        <c:ser>
          <c:idx val="6"/>
          <c:order val="3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Fylker!$W$11:$W$24</c:f>
              <c:numCache>
                <c:formatCode>0.00</c:formatCode>
                <c:ptCount val="14"/>
                <c:pt idx="0">
                  <c:v>6.1001941747572799</c:v>
                </c:pt>
                <c:pt idx="1">
                  <c:v>5.9341513292433516</c:v>
                </c:pt>
                <c:pt idx="2">
                  <c:v>5.8977660631724493</c:v>
                </c:pt>
                <c:pt idx="3">
                  <c:v>6.0468387204543568</c:v>
                </c:pt>
                <c:pt idx="4">
                  <c:v>6.0898213976070759</c:v>
                </c:pt>
                <c:pt idx="5">
                  <c:v>6.0568181818181808</c:v>
                </c:pt>
                <c:pt idx="6">
                  <c:v>5.4496168795113826</c:v>
                </c:pt>
                <c:pt idx="7">
                  <c:v>5.90760703192284</c:v>
                </c:pt>
                <c:pt idx="8">
                  <c:v>5.6327768573977322</c:v>
                </c:pt>
                <c:pt idx="9">
                  <c:v>5.5044524886877824</c:v>
                </c:pt>
                <c:pt idx="10">
                  <c:v>5.8082023687248361</c:v>
                </c:pt>
                <c:pt idx="11">
                  <c:v>5.760153127151086</c:v>
                </c:pt>
                <c:pt idx="12">
                  <c:v>5.6422008835058204</c:v>
                </c:pt>
                <c:pt idx="13">
                  <c:v>6.2105631339629204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3E-454C-B052-BA8BD6356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718034265644921"/>
          <c:y val="2.5025403150887669E-2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LENGDE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9971928025791E-2"/>
          <c:y val="0.14904021697072967"/>
          <c:w val="0.88185533655551152"/>
          <c:h val="0.6620394103191370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Fylker!$Q$26:$Q$39</c:f>
              <c:numCache>
                <c:formatCode>0.0</c:formatCode>
                <c:ptCount val="14"/>
                <c:pt idx="0">
                  <c:v>99.022309663250269</c:v>
                </c:pt>
                <c:pt idx="1">
                  <c:v>98.552195734002893</c:v>
                </c:pt>
                <c:pt idx="2">
                  <c:v>99.244930197570682</c:v>
                </c:pt>
                <c:pt idx="3">
                  <c:v>99.187797985212356</c:v>
                </c:pt>
                <c:pt idx="4">
                  <c:v>98.092298084929027</c:v>
                </c:pt>
                <c:pt idx="5">
                  <c:v>98.576679340938114</c:v>
                </c:pt>
                <c:pt idx="6">
                  <c:v>98.184181930571654</c:v>
                </c:pt>
                <c:pt idx="7">
                  <c:v>99.207683547839679</c:v>
                </c:pt>
                <c:pt idx="8">
                  <c:v>97.280541012216474</c:v>
                </c:pt>
                <c:pt idx="9">
                  <c:v>94.902399582681269</c:v>
                </c:pt>
                <c:pt idx="10">
                  <c:v>98.945407290015694</c:v>
                </c:pt>
                <c:pt idx="11">
                  <c:v>0</c:v>
                </c:pt>
                <c:pt idx="12">
                  <c:v>0</c:v>
                </c:pt>
                <c:pt idx="13">
                  <c:v>99.196296641791022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A-42FA-8A78-9A22F5E4A84D}"/>
            </c:ext>
          </c:extLst>
        </c:ser>
        <c:ser>
          <c:idx val="6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Fylker!$Q$11:$Q$24</c:f>
              <c:numCache>
                <c:formatCode>0.0</c:formatCode>
                <c:ptCount val="14"/>
                <c:pt idx="0">
                  <c:v>98.785425573260795</c:v>
                </c:pt>
                <c:pt idx="1">
                  <c:v>98.409753600436943</c:v>
                </c:pt>
                <c:pt idx="2">
                  <c:v>98.727547447148822</c:v>
                </c:pt>
                <c:pt idx="3">
                  <c:v>98.657472232132577</c:v>
                </c:pt>
                <c:pt idx="4">
                  <c:v>97.299439775910272</c:v>
                </c:pt>
                <c:pt idx="5">
                  <c:v>97.664522520142398</c:v>
                </c:pt>
                <c:pt idx="6">
                  <c:v>97.382907487023687</c:v>
                </c:pt>
                <c:pt idx="7">
                  <c:v>98.105819087791744</c:v>
                </c:pt>
                <c:pt idx="8">
                  <c:v>96.678048641862276</c:v>
                </c:pt>
                <c:pt idx="9">
                  <c:v>95.816513370173823</c:v>
                </c:pt>
                <c:pt idx="10">
                  <c:v>97.215748347390559</c:v>
                </c:pt>
                <c:pt idx="11">
                  <c:v>97.018760017952317</c:v>
                </c:pt>
                <c:pt idx="12">
                  <c:v>98.061675196976239</c:v>
                </c:pt>
                <c:pt idx="13">
                  <c:v>98.794291217931601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A-42FA-8A78-9A22F5E4A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6212226771667587E-2"/>
              <c:y val="0.378429538550530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68410758171289"/>
          <c:y val="4.8571050710094606E-2"/>
          <c:w val="7.8249117770317719E-2"/>
          <c:h val="0.13681568749596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K-FAKTOR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44064232405337"/>
          <c:y val="0.14511585753797826"/>
          <c:w val="0.87089466615948397"/>
          <c:h val="0.6659636945003474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Fylker!$R$26:$R$39</c:f>
              <c:numCache>
                <c:formatCode>0.0</c:formatCode>
                <c:ptCount val="14"/>
                <c:pt idx="0">
                  <c:v>19.640029822945625</c:v>
                </c:pt>
                <c:pt idx="1">
                  <c:v>19.781661010404505</c:v>
                </c:pt>
                <c:pt idx="2">
                  <c:v>21.496082437238044</c:v>
                </c:pt>
                <c:pt idx="3">
                  <c:v>20.669215660501703</c:v>
                </c:pt>
                <c:pt idx="4">
                  <c:v>20.825375920598365</c:v>
                </c:pt>
                <c:pt idx="5">
                  <c:v>21.173433294056736</c:v>
                </c:pt>
                <c:pt idx="6">
                  <c:v>20.286852956839887</c:v>
                </c:pt>
                <c:pt idx="7">
                  <c:v>20.995544217458697</c:v>
                </c:pt>
                <c:pt idx="8">
                  <c:v>20.507514173667111</c:v>
                </c:pt>
                <c:pt idx="9">
                  <c:v>17.895362846482811</c:v>
                </c:pt>
                <c:pt idx="10">
                  <c:v>20.473930857831661</c:v>
                </c:pt>
                <c:pt idx="11">
                  <c:v>0</c:v>
                </c:pt>
                <c:pt idx="12">
                  <c:v>0</c:v>
                </c:pt>
                <c:pt idx="13">
                  <c:v>20.582266047247927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1-4F56-B9E2-53D603EB2417}"/>
            </c:ext>
          </c:extLst>
        </c:ser>
        <c:ser>
          <c:idx val="6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Fylker!$R$11:$R$24</c:f>
              <c:numCache>
                <c:formatCode>0.0</c:formatCode>
                <c:ptCount val="14"/>
                <c:pt idx="0">
                  <c:v>19.857229079478564</c:v>
                </c:pt>
                <c:pt idx="1">
                  <c:v>20.359354771026123</c:v>
                </c:pt>
                <c:pt idx="2">
                  <c:v>21.862928085121379</c:v>
                </c:pt>
                <c:pt idx="3">
                  <c:v>21.438225901648828</c:v>
                </c:pt>
                <c:pt idx="4">
                  <c:v>20.293143930167659</c:v>
                </c:pt>
                <c:pt idx="5">
                  <c:v>21.365280022539451</c:v>
                </c:pt>
                <c:pt idx="6">
                  <c:v>20.135590908961603</c:v>
                </c:pt>
                <c:pt idx="7">
                  <c:v>21.029696623425973</c:v>
                </c:pt>
                <c:pt idx="8">
                  <c:v>20.483187666168181</c:v>
                </c:pt>
                <c:pt idx="9">
                  <c:v>19.658085485734485</c:v>
                </c:pt>
                <c:pt idx="10">
                  <c:v>20.424154726634519</c:v>
                </c:pt>
                <c:pt idx="11">
                  <c:v>20.753654469528964</c:v>
                </c:pt>
                <c:pt idx="12">
                  <c:v>22.279097014423964</c:v>
                </c:pt>
                <c:pt idx="13">
                  <c:v>20.764154367895735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1-4F56-B9E2-53D603EB2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6212226771667587E-2"/>
              <c:y val="0.378429538550530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68410758171289"/>
          <c:y val="4.8571050710094606E-2"/>
          <c:w val="7.8249117770317719E-2"/>
          <c:h val="0.13681568749596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</a:t>
            </a:r>
            <a:r>
              <a:rPr lang="en-US" sz="2800" baseline="0"/>
              <a:t> SAU: antall PRODUSENTER </a:t>
            </a:r>
            <a:r>
              <a:rPr lang="en-US" sz="2800"/>
              <a:t>innen de ulike FYLKENE</a:t>
            </a:r>
          </a:p>
        </c:rich>
      </c:tx>
      <c:layout>
        <c:manualLayout>
          <c:xMode val="edge"/>
          <c:yMode val="edge"/>
          <c:x val="0.11197912542976984"/>
          <c:y val="3.4231142822082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Fylker!$E$41:$E$54</c:f>
              <c:numCache>
                <c:formatCode>#,##0</c:formatCode>
                <c:ptCount val="14"/>
                <c:pt idx="0">
                  <c:v>132</c:v>
                </c:pt>
                <c:pt idx="1">
                  <c:v>263</c:v>
                </c:pt>
                <c:pt idx="2">
                  <c:v>485</c:v>
                </c:pt>
                <c:pt idx="3">
                  <c:v>1735</c:v>
                </c:pt>
                <c:pt idx="4">
                  <c:v>115</c:v>
                </c:pt>
                <c:pt idx="5">
                  <c:v>326</c:v>
                </c:pt>
                <c:pt idx="6">
                  <c:v>760</c:v>
                </c:pt>
                <c:pt idx="7">
                  <c:v>2465</c:v>
                </c:pt>
                <c:pt idx="8">
                  <c:v>3535</c:v>
                </c:pt>
                <c:pt idx="9">
                  <c:v>1032</c:v>
                </c:pt>
                <c:pt idx="10">
                  <c:v>1155</c:v>
                </c:pt>
                <c:pt idx="11">
                  <c:v>821</c:v>
                </c:pt>
                <c:pt idx="12">
                  <c:v>403</c:v>
                </c:pt>
                <c:pt idx="13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88-4450-9791-F8A0A51A0B51}"/>
            </c:ext>
          </c:extLst>
        </c:ser>
        <c:ser>
          <c:idx val="13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Fylker!$E$26:$E$39</c:f>
              <c:numCache>
                <c:formatCode>#,##0</c:formatCode>
                <c:ptCount val="14"/>
                <c:pt idx="0">
                  <c:v>128</c:v>
                </c:pt>
                <c:pt idx="1">
                  <c:v>261</c:v>
                </c:pt>
                <c:pt idx="2">
                  <c:v>459</c:v>
                </c:pt>
                <c:pt idx="3">
                  <c:v>1691</c:v>
                </c:pt>
                <c:pt idx="4">
                  <c:v>113</c:v>
                </c:pt>
                <c:pt idx="5">
                  <c:v>312</c:v>
                </c:pt>
                <c:pt idx="6">
                  <c:v>770</c:v>
                </c:pt>
                <c:pt idx="7">
                  <c:v>2414</c:v>
                </c:pt>
                <c:pt idx="8">
                  <c:v>3554</c:v>
                </c:pt>
                <c:pt idx="9">
                  <c:v>984</c:v>
                </c:pt>
                <c:pt idx="10">
                  <c:v>1135</c:v>
                </c:pt>
                <c:pt idx="11">
                  <c:v>798</c:v>
                </c:pt>
                <c:pt idx="12">
                  <c:v>387</c:v>
                </c:pt>
                <c:pt idx="13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88-4450-9791-F8A0A51A0B51}"/>
            </c:ext>
          </c:extLst>
        </c:ser>
        <c:ser>
          <c:idx val="1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Fylker!$E$11:$E$24</c:f>
              <c:numCache>
                <c:formatCode>#,##0</c:formatCode>
                <c:ptCount val="14"/>
                <c:pt idx="0">
                  <c:v>120</c:v>
                </c:pt>
                <c:pt idx="1">
                  <c:v>257</c:v>
                </c:pt>
                <c:pt idx="2">
                  <c:v>448</c:v>
                </c:pt>
                <c:pt idx="3">
                  <c:v>1629</c:v>
                </c:pt>
                <c:pt idx="4">
                  <c:v>120</c:v>
                </c:pt>
                <c:pt idx="5">
                  <c:v>295</c:v>
                </c:pt>
                <c:pt idx="6">
                  <c:v>764</c:v>
                </c:pt>
                <c:pt idx="7">
                  <c:v>2376</c:v>
                </c:pt>
                <c:pt idx="8">
                  <c:v>3515</c:v>
                </c:pt>
                <c:pt idx="9">
                  <c:v>969</c:v>
                </c:pt>
                <c:pt idx="10">
                  <c:v>1110</c:v>
                </c:pt>
                <c:pt idx="11">
                  <c:v>770</c:v>
                </c:pt>
                <c:pt idx="12">
                  <c:v>366</c:v>
                </c:pt>
                <c:pt idx="13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88-4450-9791-F8A0A51A0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32992585927045"/>
          <c:y val="0.15293907186270583"/>
          <c:w val="5.1707645794605114E-2"/>
          <c:h val="0.14234477408857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</a:t>
            </a:r>
            <a:r>
              <a:rPr lang="en-US" sz="2800" baseline="0"/>
              <a:t> SAU: antall slakt per PRODUSENT </a:t>
            </a:r>
            <a:r>
              <a:rPr lang="en-US" sz="2800"/>
              <a:t>innen FYLKENE</a:t>
            </a:r>
          </a:p>
        </c:rich>
      </c:tx>
      <c:layout>
        <c:manualLayout>
          <c:xMode val="edge"/>
          <c:yMode val="edge"/>
          <c:x val="0.11197912542976984"/>
          <c:y val="3.4231142822082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Fylker!$AI$41:$AI$54</c:f>
              <c:numCache>
                <c:formatCode>0</c:formatCode>
                <c:ptCount val="14"/>
                <c:pt idx="0">
                  <c:v>45.424242424242422</c:v>
                </c:pt>
                <c:pt idx="1">
                  <c:v>65.144486692015207</c:v>
                </c:pt>
                <c:pt idx="2">
                  <c:v>111.70721649484535</c:v>
                </c:pt>
                <c:pt idx="3">
                  <c:v>117.10201729106629</c:v>
                </c:pt>
                <c:pt idx="4">
                  <c:v>55.652173913043477</c:v>
                </c:pt>
                <c:pt idx="5">
                  <c:v>77.217791411042938</c:v>
                </c:pt>
                <c:pt idx="6">
                  <c:v>59.568421052631578</c:v>
                </c:pt>
                <c:pt idx="7">
                  <c:v>101.16105476673428</c:v>
                </c:pt>
                <c:pt idx="8">
                  <c:v>58.193776520509196</c:v>
                </c:pt>
                <c:pt idx="9">
                  <c:v>59.09108527131783</c:v>
                </c:pt>
                <c:pt idx="10">
                  <c:v>105.30735930735931</c:v>
                </c:pt>
                <c:pt idx="11">
                  <c:v>113.91473812423874</c:v>
                </c:pt>
                <c:pt idx="12">
                  <c:v>135.04466501240694</c:v>
                </c:pt>
                <c:pt idx="13">
                  <c:v>103.46956521739131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4-4792-8E99-F116F3D308DB}"/>
            </c:ext>
          </c:extLst>
        </c:ser>
        <c:ser>
          <c:idx val="13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Fylker!$AI$26:$AI$39</c:f>
              <c:numCache>
                <c:formatCode>0</c:formatCode>
                <c:ptCount val="14"/>
                <c:pt idx="0">
                  <c:v>47.140625</c:v>
                </c:pt>
                <c:pt idx="1">
                  <c:v>61.467432950191572</c:v>
                </c:pt>
                <c:pt idx="2">
                  <c:v>109.34204793028323</c:v>
                </c:pt>
                <c:pt idx="3">
                  <c:v>114.68421052631579</c:v>
                </c:pt>
                <c:pt idx="4">
                  <c:v>51.690265486725664</c:v>
                </c:pt>
                <c:pt idx="5">
                  <c:v>80.618589743589737</c:v>
                </c:pt>
                <c:pt idx="6">
                  <c:v>59.141558441558445</c:v>
                </c:pt>
                <c:pt idx="7">
                  <c:v>103.61267605633803</c:v>
                </c:pt>
                <c:pt idx="8">
                  <c:v>55.950759707371972</c:v>
                </c:pt>
                <c:pt idx="9">
                  <c:v>58.036585365853661</c:v>
                </c:pt>
                <c:pt idx="10">
                  <c:v>100.04757709251102</c:v>
                </c:pt>
                <c:pt idx="11">
                  <c:v>106.734335839599</c:v>
                </c:pt>
                <c:pt idx="12">
                  <c:v>128.21963824289406</c:v>
                </c:pt>
                <c:pt idx="13">
                  <c:v>97.946428571428569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4-4792-8E99-F116F3D308DB}"/>
            </c:ext>
          </c:extLst>
        </c:ser>
        <c:ser>
          <c:idx val="1"/>
          <c:order val="2"/>
          <c:tx>
            <c:strRef>
              <c:f>Fylker!$B$13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Fylker!$AI$11:$AI$24</c:f>
              <c:numCache>
                <c:formatCode>0</c:formatCode>
                <c:ptCount val="14"/>
                <c:pt idx="0">
                  <c:v>42.916666666666664</c:v>
                </c:pt>
                <c:pt idx="1">
                  <c:v>57.081712062256813</c:v>
                </c:pt>
                <c:pt idx="2">
                  <c:v>103.31696428571429</c:v>
                </c:pt>
                <c:pt idx="3">
                  <c:v>110.24861878453039</c:v>
                </c:pt>
                <c:pt idx="4">
                  <c:v>48.05833333333333</c:v>
                </c:pt>
                <c:pt idx="5">
                  <c:v>77.857627118644061</c:v>
                </c:pt>
                <c:pt idx="6">
                  <c:v>58.933246073298427</c:v>
                </c:pt>
                <c:pt idx="7">
                  <c:v>103.11321548821549</c:v>
                </c:pt>
                <c:pt idx="8">
                  <c:v>55.810810810810814</c:v>
                </c:pt>
                <c:pt idx="9">
                  <c:v>57.017543859649123</c:v>
                </c:pt>
                <c:pt idx="10">
                  <c:v>99.114414414414412</c:v>
                </c:pt>
                <c:pt idx="11">
                  <c:v>107.54155844155844</c:v>
                </c:pt>
                <c:pt idx="12">
                  <c:v>131.74043715846994</c:v>
                </c:pt>
                <c:pt idx="13">
                  <c:v>97.743589743589737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D4-4792-8E99-F116F3D30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32992585927045"/>
          <c:y val="0.15293907186270583"/>
          <c:w val="5.1707645794605114E-2"/>
          <c:h val="0.14234477408857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antall slakt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864730455092897"/>
          <c:y val="2.8100202846400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8362613286785E-2"/>
          <c:y val="0.16563823520829621"/>
          <c:w val="0.84887107955163954"/>
          <c:h val="0.666891780521657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'Ark1'!$R$176:$R$180</c:f>
              <c:numCache>
                <c:formatCode>General</c:formatCode>
                <c:ptCount val="5"/>
                <c:pt idx="0">
                  <c:v>48737</c:v>
                </c:pt>
                <c:pt idx="1">
                  <c:v>108708</c:v>
                </c:pt>
                <c:pt idx="2">
                  <c:v>2766</c:v>
                </c:pt>
                <c:pt idx="3">
                  <c:v>942740</c:v>
                </c:pt>
                <c:pt idx="4">
                  <c:v>5175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D3-4C3E-B0AA-2D5125A1A69E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7.1849628661102591E-17"/>
                  <c:y val="-7.1606642212312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23-4E31-84BA-708F60D888E4}"/>
                </c:ext>
              </c:extLst>
            </c:dLbl>
            <c:dLbl>
              <c:idx val="3"/>
              <c:layout>
                <c:manualLayout>
                  <c:x val="0"/>
                  <c:y val="-6.0757150968022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23-4E31-84BA-708F60D888E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'Ark1'!$R$171:$R$175</c:f>
              <c:numCache>
                <c:formatCode>General</c:formatCode>
                <c:ptCount val="5"/>
                <c:pt idx="0">
                  <c:v>43028</c:v>
                </c:pt>
                <c:pt idx="1">
                  <c:v>98746</c:v>
                </c:pt>
                <c:pt idx="2">
                  <c:v>1903</c:v>
                </c:pt>
                <c:pt idx="3">
                  <c:v>919940</c:v>
                </c:pt>
                <c:pt idx="4">
                  <c:v>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D3-4C3E-B0AA-2D5125A1A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836857319045096"/>
          <c:y val="0.18589145477741673"/>
          <c:w val="8.8941269643016171E-2"/>
          <c:h val="0.14000824765172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sau, m</a:t>
            </a:r>
            <a:r>
              <a:rPr lang="nb-NO" sz="2800"/>
              <a:t>iddel fettgruppe per år </a:t>
            </a:r>
          </a:p>
        </c:rich>
      </c:tx>
      <c:layout>
        <c:manualLayout>
          <c:xMode val="edge"/>
          <c:yMode val="edge"/>
          <c:x val="0.22480385789793345"/>
          <c:y val="7.39683607748358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49169943848943"/>
          <c:y val="0.1218860811051059"/>
          <c:w val="0.87389729472398736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v>Fettgruppe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1.7376440413136891E-17"/>
                  <c:y val="3.5838922386627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AB-450F-9468-5D99611A9E51}"/>
                </c:ext>
              </c:extLst>
            </c:dLbl>
            <c:dLbl>
              <c:idx val="1"/>
              <c:layout>
                <c:manualLayout>
                  <c:x val="3.7912671594020368E-3"/>
                  <c:y val="7.366891911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6D-4111-8EDC-C42AD54E509B}"/>
                </c:ext>
              </c:extLst>
            </c:dLbl>
            <c:dLbl>
              <c:idx val="2"/>
              <c:layout>
                <c:manualLayout>
                  <c:x val="-3.5069221224468858E-2"/>
                  <c:y val="-7.56599709839464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6D-4111-8EDC-C42AD54E509B}"/>
                </c:ext>
              </c:extLst>
            </c:dLbl>
            <c:dLbl>
              <c:idx val="4"/>
              <c:layout>
                <c:manualLayout>
                  <c:x val="1.0425984688355601E-2"/>
                  <c:y val="-2.7874726151980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AB-450F-9468-5D99611A9E51}"/>
                </c:ext>
              </c:extLst>
            </c:dLbl>
            <c:dLbl>
              <c:idx val="6"/>
              <c:layout>
                <c:manualLayout>
                  <c:x val="-5.6869007391030582E-2"/>
                  <c:y val="2.5883674283981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AB-450F-9468-5D99611A9E51}"/>
                </c:ext>
              </c:extLst>
            </c:dLbl>
            <c:dLbl>
              <c:idx val="7"/>
              <c:layout>
                <c:manualLayout>
                  <c:x val="-2.179978616656171E-2"/>
                  <c:y val="4.7785244831966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6D-4111-8EDC-C42AD54E509B}"/>
                </c:ext>
              </c:extLst>
            </c:dLbl>
            <c:dLbl>
              <c:idx val="8"/>
              <c:layout>
                <c:manualLayout>
                  <c:x val="-4.359957233312349E-2"/>
                  <c:y val="-3.7829985491973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00-4A85-B3A1-BACA4B2482EA}"/>
                </c:ext>
              </c:extLst>
            </c:dLbl>
            <c:dLbl>
              <c:idx val="9"/>
              <c:layout>
                <c:manualLayout>
                  <c:x val="-3.0330137275216294E-2"/>
                  <c:y val="-6.9686793529553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AB-450F-9468-5D99611A9E51}"/>
                </c:ext>
              </c:extLst>
            </c:dLbl>
            <c:dLbl>
              <c:idx val="10"/>
              <c:layout>
                <c:manualLayout>
                  <c:x val="-2.2747602956412219E-2"/>
                  <c:y val="-6.1722588554747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AB-450F-9468-5D99611A9E5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AB-450F-9468-5D99611A9E51}"/>
                </c:ext>
              </c:extLst>
            </c:dLbl>
            <c:dLbl>
              <c:idx val="12"/>
              <c:layout>
                <c:manualLayout>
                  <c:x val="-2.3695419746262728E-2"/>
                  <c:y val="-7.765102285194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AB-450F-9468-5D99611A9E51}"/>
                </c:ext>
              </c:extLst>
            </c:dLbl>
            <c:dLbl>
              <c:idx val="13"/>
              <c:layout>
                <c:manualLayout>
                  <c:x val="-5.6869007391031241E-3"/>
                  <c:y val="-9.1588385927935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6D-4111-8EDC-C42AD54E509B}"/>
                </c:ext>
              </c:extLst>
            </c:dLbl>
            <c:dLbl>
              <c:idx val="14"/>
              <c:layout>
                <c:manualLayout>
                  <c:x val="-1.3269435057907128E-2"/>
                  <c:y val="-3.9821037359971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6D-4111-8EDC-C42AD54E509B}"/>
                </c:ext>
              </c:extLst>
            </c:dLbl>
            <c:dLbl>
              <c:idx val="15"/>
              <c:layout>
                <c:manualLayout>
                  <c:x val="-5.9712457760582142E-2"/>
                  <c:y val="3.982102487403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AB-450F-9468-5D99611A9E51}"/>
                </c:ext>
              </c:extLst>
            </c:dLbl>
            <c:dLbl>
              <c:idx val="16"/>
              <c:layout>
                <c:manualLayout>
                  <c:x val="-5.1182106651927566E-2"/>
                  <c:y val="-5.7740504171959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D3-49ED-8160-2732742894C0}"/>
                </c:ext>
              </c:extLst>
            </c:dLbl>
            <c:dLbl>
              <c:idx val="17"/>
              <c:layout>
                <c:manualLayout>
                  <c:x val="-2.3695419746262797E-2"/>
                  <c:y val="-5.77404860673445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AB-450F-9468-5D99611A9E51}"/>
                </c:ext>
              </c:extLst>
            </c:dLbl>
            <c:dLbl>
              <c:idx val="18"/>
              <c:layout>
                <c:manualLayout>
                  <c:x val="-2.0851969376711341E-2"/>
                  <c:y val="-8.3624178455940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37-467E-B201-E626C300F724}"/>
                </c:ext>
              </c:extLst>
            </c:dLbl>
            <c:dLbl>
              <c:idx val="19"/>
              <c:layout>
                <c:manualLayout>
                  <c:x val="-2.3695419746262728E-2"/>
                  <c:y val="-5.77405041719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E8-4F8C-9111-EFDFF1FA2CF3}"/>
                </c:ext>
              </c:extLst>
            </c:dLbl>
            <c:dLbl>
              <c:idx val="21"/>
              <c:layout>
                <c:manualLayout>
                  <c:x val="-6.2555908130133606E-2"/>
                  <c:y val="-3.98210373599725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00-4A85-B3A1-BACA4B2482EA}"/>
                </c:ext>
              </c:extLst>
            </c:dLbl>
            <c:dLbl>
              <c:idx val="22"/>
              <c:layout>
                <c:manualLayout>
                  <c:x val="-2.2747602956412219E-2"/>
                  <c:y val="-0.1174720602119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00-4A85-B3A1-BACA4B2482EA}"/>
                </c:ext>
              </c:extLst>
            </c:dLbl>
            <c:dLbl>
              <c:idx val="23"/>
              <c:layout>
                <c:manualLayout>
                  <c:x val="-3.4121404434618328E-2"/>
                  <c:y val="-5.3758400435961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E8-4F8C-9111-EFDFF1FA2CF3}"/>
                </c:ext>
              </c:extLst>
            </c:dLbl>
            <c:dLbl>
              <c:idx val="24"/>
              <c:layout>
                <c:manualLayout>
                  <c:x val="-1.8956335797010181E-2"/>
                  <c:y val="5.1767332336239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AB-450F-9468-5D99611A9E51}"/>
                </c:ext>
              </c:extLst>
            </c:dLbl>
            <c:dLbl>
              <c:idx val="25"/>
              <c:layout>
                <c:manualLayout>
                  <c:x val="-2.4643236536113236E-2"/>
                  <c:y val="-5.1767348567963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E8-4F8C-9111-EFDFF1FA2CF3}"/>
                </c:ext>
              </c:extLst>
            </c:dLbl>
            <c:dLbl>
              <c:idx val="26"/>
              <c:layout>
                <c:manualLayout>
                  <c:x val="-2.0851969376711202E-2"/>
                  <c:y val="6.57046910421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AB-450F-9468-5D99611A9E51}"/>
                </c:ext>
              </c:extLst>
            </c:dLbl>
            <c:dLbl>
              <c:idx val="27"/>
              <c:layout>
                <c:manualLayout>
                  <c:x val="-1.8008519007159673E-2"/>
                  <c:y val="-7.9642074719943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9ED-8160-2732742894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År!$Q$8:$Q$36</c:f>
              <c:numCache>
                <c:formatCode>0.00</c:formatCode>
                <c:ptCount val="29"/>
                <c:pt idx="0">
                  <c:v>5.6383577829975184</c:v>
                </c:pt>
                <c:pt idx="1">
                  <c:v>6.2953612300530404</c:v>
                </c:pt>
                <c:pt idx="2">
                  <c:v>6.2868199329776244</c:v>
                </c:pt>
                <c:pt idx="3">
                  <c:v>6.1758017813484685</c:v>
                </c:pt>
                <c:pt idx="4">
                  <c:v>6.5305905177021994</c:v>
                </c:pt>
                <c:pt idx="5">
                  <c:v>6.2309929225028862</c:v>
                </c:pt>
                <c:pt idx="6">
                  <c:v>6.116972409834414</c:v>
                </c:pt>
                <c:pt idx="7">
                  <c:v>5.7412760455329295</c:v>
                </c:pt>
                <c:pt idx="8">
                  <c:v>5.98195649230132</c:v>
                </c:pt>
                <c:pt idx="9">
                  <c:v>5.9295030106733035</c:v>
                </c:pt>
                <c:pt idx="10">
                  <c:v>5.9157785047980864</c:v>
                </c:pt>
                <c:pt idx="11">
                  <c:v>5.7487352386276278</c:v>
                </c:pt>
                <c:pt idx="12">
                  <c:v>6.1037358025577939</c:v>
                </c:pt>
                <c:pt idx="13">
                  <c:v>5.785955904401666</c:v>
                </c:pt>
                <c:pt idx="14">
                  <c:v>5.7910625272091716</c:v>
                </c:pt>
                <c:pt idx="15">
                  <c:v>5.6157969684232194</c:v>
                </c:pt>
                <c:pt idx="16">
                  <c:v>6.0923734972001515</c:v>
                </c:pt>
                <c:pt idx="17">
                  <c:v>6.1817633539964207</c:v>
                </c:pt>
                <c:pt idx="18">
                  <c:v>6.2256672762403351</c:v>
                </c:pt>
                <c:pt idx="19">
                  <c:v>6.1394586513715828</c:v>
                </c:pt>
                <c:pt idx="20">
                  <c:v>6.1532009103654097</c:v>
                </c:pt>
                <c:pt idx="21">
                  <c:v>5.9673187544203419</c:v>
                </c:pt>
                <c:pt idx="22">
                  <c:v>6.086015258840181</c:v>
                </c:pt>
                <c:pt idx="23">
                  <c:v>6.0477291914445184</c:v>
                </c:pt>
                <c:pt idx="24">
                  <c:v>6.0634418527410814</c:v>
                </c:pt>
                <c:pt idx="25">
                  <c:v>5.9922033162322075</c:v>
                </c:pt>
                <c:pt idx="26">
                  <c:v>5.9805953459843355</c:v>
                </c:pt>
                <c:pt idx="27">
                  <c:v>5.97925867635991</c:v>
                </c:pt>
                <c:pt idx="28">
                  <c:v>5.8150539144108739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5-4BC2-A89E-6BC380CB29DE}"/>
            </c:ext>
          </c:extLst>
        </c:ser>
        <c:ser>
          <c:idx val="0"/>
          <c:order val="1"/>
          <c:tx>
            <c:v>Fettgruppe i 2024</c:v>
          </c:tx>
          <c:spPr>
            <a:ln w="7937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År!$AQ$8:$AQ$36</c:f>
              <c:numCache>
                <c:formatCode>0.00</c:formatCode>
                <c:ptCount val="29"/>
                <c:pt idx="0">
                  <c:v>5.8150539144108739</c:v>
                </c:pt>
                <c:pt idx="1">
                  <c:v>5.8150539144108739</c:v>
                </c:pt>
                <c:pt idx="2">
                  <c:v>5.8150539144108739</c:v>
                </c:pt>
                <c:pt idx="3">
                  <c:v>5.8150539144108739</c:v>
                </c:pt>
                <c:pt idx="4">
                  <c:v>5.8150539144108739</c:v>
                </c:pt>
                <c:pt idx="5">
                  <c:v>5.8150539144108739</c:v>
                </c:pt>
                <c:pt idx="6">
                  <c:v>5.8150539144108739</c:v>
                </c:pt>
                <c:pt idx="7">
                  <c:v>5.8150539144108739</c:v>
                </c:pt>
                <c:pt idx="8">
                  <c:v>5.8150539144108739</c:v>
                </c:pt>
                <c:pt idx="9">
                  <c:v>5.8150539144108739</c:v>
                </c:pt>
                <c:pt idx="10">
                  <c:v>5.8150539144108739</c:v>
                </c:pt>
                <c:pt idx="11">
                  <c:v>5.8150539144108739</c:v>
                </c:pt>
                <c:pt idx="12">
                  <c:v>5.8150539144108739</c:v>
                </c:pt>
                <c:pt idx="13">
                  <c:v>5.8150539144108739</c:v>
                </c:pt>
                <c:pt idx="14">
                  <c:v>5.8150539144108739</c:v>
                </c:pt>
                <c:pt idx="15">
                  <c:v>5.8150539144108739</c:v>
                </c:pt>
                <c:pt idx="16">
                  <c:v>5.8150539144108739</c:v>
                </c:pt>
                <c:pt idx="17">
                  <c:v>5.8150539144108739</c:v>
                </c:pt>
                <c:pt idx="18">
                  <c:v>5.8150539144108739</c:v>
                </c:pt>
                <c:pt idx="19">
                  <c:v>5.8150539144108739</c:v>
                </c:pt>
                <c:pt idx="20">
                  <c:v>5.8150539144108739</c:v>
                </c:pt>
                <c:pt idx="21">
                  <c:v>5.8150539144108739</c:v>
                </c:pt>
                <c:pt idx="22">
                  <c:v>5.8150539144108739</c:v>
                </c:pt>
                <c:pt idx="23">
                  <c:v>5.8150539144108739</c:v>
                </c:pt>
                <c:pt idx="24">
                  <c:v>5.8150539144108739</c:v>
                </c:pt>
                <c:pt idx="25">
                  <c:v>5.8150539144108739</c:v>
                </c:pt>
                <c:pt idx="26">
                  <c:v>5.8150539144108739</c:v>
                </c:pt>
                <c:pt idx="27">
                  <c:v>5.8150539144108739</c:v>
                </c:pt>
                <c:pt idx="28">
                  <c:v>5.8150539144108739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8-46C0-BA0E-B08DEBC45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tickLblSkip val="2"/>
        <c:noMultiLvlLbl val="0"/>
      </c:catAx>
      <c:valAx>
        <c:axId val="462804120"/>
        <c:scaling>
          <c:orientation val="minMax"/>
          <c:max val="6.8"/>
          <c:min val="5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659424961484252E-2"/>
              <c:y val="0.199124848933004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232447067417554"/>
          <c:y val="8.2461686361357409E-2"/>
          <c:w val="0.14742306797309046"/>
          <c:h val="9.2437578786739499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antall% slakt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45220340332E-2"/>
          <c:y val="2.97615018291179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489361933109766"/>
          <c:h val="0.6948708876945459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'Ark1'!$AG$176:$AG$180</c:f>
              <c:numCache>
                <c:formatCode>General</c:formatCode>
                <c:ptCount val="5"/>
                <c:pt idx="0">
                  <c:v>4.3981460592026531</c:v>
                </c:pt>
                <c:pt idx="1">
                  <c:v>9.8100757495086324</c:v>
                </c:pt>
                <c:pt idx="2">
                  <c:v>0.24961060384829889</c:v>
                </c:pt>
                <c:pt idx="3">
                  <c:v>85.075162932735111</c:v>
                </c:pt>
                <c:pt idx="4">
                  <c:v>0.46700465470533137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ED-4322-B5F5-3F200181110A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'Ark1'!$AG$171:$AG$175</c:f>
              <c:numCache>
                <c:formatCode>General</c:formatCode>
                <c:ptCount val="5"/>
                <c:pt idx="0">
                  <c:v>4.0274813733198549</c:v>
                </c:pt>
                <c:pt idx="1">
                  <c:v>9.2427646111797497</c:v>
                </c:pt>
                <c:pt idx="2">
                  <c:v>0.17812347897712377</c:v>
                </c:pt>
                <c:pt idx="3">
                  <c:v>86.107679059493051</c:v>
                </c:pt>
                <c:pt idx="4">
                  <c:v>0.4439514770302147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ED-4322-B5F5-3F2001811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92908069018511"/>
          <c:y val="9.6246864169603097E-2"/>
          <c:w val="7.9883566368083761E-2"/>
          <c:h val="0.158636296747045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FETTGRUPPE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8775318733"/>
          <c:y val="3.2525805400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9079606777907E-2"/>
          <c:y val="0.16851447071827882"/>
          <c:w val="0.84787031942815327"/>
          <c:h val="0.71269734543856422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Kategori!$B$22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Kategori!$AB$22:$AB$26</c:f>
              <c:numCache>
                <c:formatCode>0.00</c:formatCode>
                <c:ptCount val="5"/>
                <c:pt idx="0">
                  <c:v>6.2627436500378986</c:v>
                </c:pt>
                <c:pt idx="1">
                  <c:v>7.0449169920503376</c:v>
                </c:pt>
                <c:pt idx="2">
                  <c:v>6.1514716439339541</c:v>
                </c:pt>
                <c:pt idx="3">
                  <c:v>5.8453083897125682</c:v>
                </c:pt>
                <c:pt idx="4">
                  <c:v>7.0876036171816112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4A-431F-A369-E0A3852FEC53}"/>
            </c:ext>
          </c:extLst>
        </c:ser>
        <c:ser>
          <c:idx val="2"/>
          <c:order val="1"/>
          <c:tx>
            <c:strRef>
              <c:f>Kategori!$B$16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Kategori!$AB$16:$AB$20</c:f>
              <c:numCache>
                <c:formatCode>0.00</c:formatCode>
                <c:ptCount val="5"/>
                <c:pt idx="0">
                  <c:v>6.2229517614953709</c:v>
                </c:pt>
                <c:pt idx="1">
                  <c:v>6.9941862604408147</c:v>
                </c:pt>
                <c:pt idx="2">
                  <c:v>6.5469992769342014</c:v>
                </c:pt>
                <c:pt idx="3">
                  <c:v>5.8416222924666394</c:v>
                </c:pt>
                <c:pt idx="4">
                  <c:v>7.1342995169082153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4A-431F-A369-E0A3852FEC53}"/>
            </c:ext>
          </c:extLst>
        </c:ser>
        <c:ser>
          <c:idx val="3"/>
          <c:order val="2"/>
          <c:tx>
            <c:strRef>
              <c:f>Kategori!$B$10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Kategori!$AB$10:$AB$14</c:f>
              <c:numCache>
                <c:formatCode>0.00</c:formatCode>
                <c:ptCount val="5"/>
                <c:pt idx="0">
                  <c:v>6.0571023519568641</c:v>
                </c:pt>
                <c:pt idx="1">
                  <c:v>6.7730844793713194</c:v>
                </c:pt>
                <c:pt idx="2">
                  <c:v>6.9842354177614316</c:v>
                </c:pt>
                <c:pt idx="3">
                  <c:v>5.6914429201904477</c:v>
                </c:pt>
                <c:pt idx="4">
                  <c:v>7.1798439806029934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4A-431F-A369-E0A3852FE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807024289073288"/>
          <c:y val="0.2192302764358301"/>
          <c:w val="6.5380726636857428E-2"/>
          <c:h val="0.209146859226896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LENGDE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8775318733"/>
          <c:y val="3.2525805400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9079606777907E-2"/>
          <c:y val="0.16851447071827882"/>
          <c:w val="0.84787031942815327"/>
          <c:h val="0.7126973454385642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Kategori!$B$16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Kategori!$U$16:$U$20</c:f>
              <c:numCache>
                <c:formatCode>0.0</c:formatCode>
                <c:ptCount val="5"/>
                <c:pt idx="0">
                  <c:v>110.22142280253122</c:v>
                </c:pt>
                <c:pt idx="1">
                  <c:v>114.98531110602744</c:v>
                </c:pt>
                <c:pt idx="2">
                  <c:v>86.079620034542387</c:v>
                </c:pt>
                <c:pt idx="3">
                  <c:v>96.710086792380622</c:v>
                </c:pt>
                <c:pt idx="4">
                  <c:v>117.85220070422523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E-4356-B6B1-948D81E7A800}"/>
            </c:ext>
          </c:extLst>
        </c:ser>
        <c:ser>
          <c:idx val="3"/>
          <c:order val="1"/>
          <c:tx>
            <c:strRef>
              <c:f>Kategori!$B$10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1.3838065217447139E-2"/>
                  <c:y val="-1.2745761532488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8E-4356-B6B1-948D81E7A80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Kategori!$U$10:$U$14</c:f>
              <c:numCache>
                <c:formatCode>0.0</c:formatCode>
                <c:ptCount val="5"/>
                <c:pt idx="0">
                  <c:v>107.91352886649437</c:v>
                </c:pt>
                <c:pt idx="1">
                  <c:v>113.57065988266416</c:v>
                </c:pt>
                <c:pt idx="2">
                  <c:v>85.156794055201757</c:v>
                </c:pt>
                <c:pt idx="3">
                  <c:v>95.422039897144998</c:v>
                </c:pt>
                <c:pt idx="4">
                  <c:v>117.48931944780848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8E-4356-B6B1-948D81E7A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62544785948556"/>
          <c:y val="0.19346674038077044"/>
          <c:w val="6.834603288431744E-2"/>
          <c:h val="0.126747736245108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K-FAKTOR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8775318733"/>
          <c:y val="3.2525805400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14244451367799"/>
          <c:y val="0.17068286737846988"/>
          <c:w val="0.83106695452125312"/>
          <c:h val="0.710528948778373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Kategori!$B$16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Kategori!$W$16:$W$20</c:f>
              <c:numCache>
                <c:formatCode>0.00</c:formatCode>
                <c:ptCount val="5"/>
                <c:pt idx="0">
                  <c:v>19.870012120945528</c:v>
                </c:pt>
                <c:pt idx="1">
                  <c:v>20.878462330745723</c:v>
                </c:pt>
                <c:pt idx="2">
                  <c:v>23.594143106975075</c:v>
                </c:pt>
                <c:pt idx="3">
                  <c:v>20.792371769935372</c:v>
                </c:pt>
                <c:pt idx="4">
                  <c:v>25.056142229027522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4-4292-9272-7B05F262280D}"/>
            </c:ext>
          </c:extLst>
        </c:ser>
        <c:ser>
          <c:idx val="3"/>
          <c:order val="1"/>
          <c:tx>
            <c:strRef>
              <c:f>Kategori!$B$10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Kategori!$W$10:$W$14</c:f>
              <c:numCache>
                <c:formatCode>0.00</c:formatCode>
                <c:ptCount val="5"/>
                <c:pt idx="0">
                  <c:v>19.830041155424222</c:v>
                </c:pt>
                <c:pt idx="1">
                  <c:v>20.871026094669595</c:v>
                </c:pt>
                <c:pt idx="2">
                  <c:v>24.656695586624956</c:v>
                </c:pt>
                <c:pt idx="3">
                  <c:v>20.906467191134929</c:v>
                </c:pt>
                <c:pt idx="4">
                  <c:v>25.526220283179196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44-4292-9272-7B05F2622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783890748708595"/>
          <c:y val="0.18709389611836363"/>
          <c:w val="6.834603288431744E-2"/>
          <c:h val="0.126747736245108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andel OVERFETE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8775318733"/>
          <c:y val="3.2525805400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9079606777907E-2"/>
          <c:y val="0.16851447071827882"/>
          <c:w val="0.84787031942815327"/>
          <c:h val="0.712697345438564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Kategori!$B$22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Kategori!$AD$22:$AD$26</c:f>
              <c:numCache>
                <c:formatCode>0</c:formatCode>
                <c:ptCount val="5"/>
                <c:pt idx="0">
                  <c:v>12.760168684532719</c:v>
                </c:pt>
                <c:pt idx="1">
                  <c:v>23.024054982817876</c:v>
                </c:pt>
                <c:pt idx="2">
                  <c:v>5.5994256999282124</c:v>
                </c:pt>
                <c:pt idx="3">
                  <c:v>2.7147505771999967</c:v>
                </c:pt>
                <c:pt idx="4">
                  <c:v>21.721929163526749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B-4209-BC16-5511D3C225B3}"/>
            </c:ext>
          </c:extLst>
        </c:ser>
        <c:ser>
          <c:idx val="2"/>
          <c:order val="1"/>
          <c:tx>
            <c:strRef>
              <c:f>Kategori!$B$16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Kategori!$AD$16:$AD$20</c:f>
              <c:numCache>
                <c:formatCode>0</c:formatCode>
                <c:ptCount val="5"/>
                <c:pt idx="0">
                  <c:v>11.878039272010998</c:v>
                </c:pt>
                <c:pt idx="1">
                  <c:v>22.039776281414436</c:v>
                </c:pt>
                <c:pt idx="2">
                  <c:v>9.1829356471438892</c:v>
                </c:pt>
                <c:pt idx="3">
                  <c:v>2.930924751256974</c:v>
                </c:pt>
                <c:pt idx="4">
                  <c:v>22.260869565217391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0B-4209-BC16-5511D3C225B3}"/>
            </c:ext>
          </c:extLst>
        </c:ser>
        <c:ser>
          <c:idx val="3"/>
          <c:order val="2"/>
          <c:tx>
            <c:strRef>
              <c:f>Kategori!$B$10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Kategori!$AD$10:$AD$14</c:f>
              <c:numCache>
                <c:formatCode>0</c:formatCode>
                <c:ptCount val="5"/>
                <c:pt idx="0">
                  <c:v>10.400204517988282</c:v>
                </c:pt>
                <c:pt idx="1">
                  <c:v>19.935997407489925</c:v>
                </c:pt>
                <c:pt idx="2">
                  <c:v>12.13872832369942</c:v>
                </c:pt>
                <c:pt idx="3">
                  <c:v>2.3303693719155598</c:v>
                </c:pt>
                <c:pt idx="4">
                  <c:v>23.445076955513379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0B-4209-BC16-5511D3C22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% overfete slakt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807024289073288"/>
          <c:y val="0.2192302764358301"/>
          <c:w val="6.5380726636857428E-2"/>
          <c:h val="0.209146859226896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antall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4391372317722451"/>
          <c:y val="1.82844275855778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928836207853321"/>
          <c:h val="0.65887259735609183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Regioner!$G$20:$G$23</c:f>
              <c:numCache>
                <c:formatCode>#,##0</c:formatCode>
                <c:ptCount val="4"/>
                <c:pt idx="0">
                  <c:v>363269</c:v>
                </c:pt>
                <c:pt idx="1">
                  <c:v>455077</c:v>
                </c:pt>
                <c:pt idx="2">
                  <c:v>182612</c:v>
                </c:pt>
                <c:pt idx="3">
                  <c:v>159846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B-4FD5-93AE-AFDED37CA77F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Regioner!$G$15:$G$18</c:f>
              <c:numCache>
                <c:formatCode>#,##0</c:formatCode>
                <c:ptCount val="4"/>
                <c:pt idx="0">
                  <c:v>342729</c:v>
                </c:pt>
                <c:pt idx="1">
                  <c:v>448970</c:v>
                </c:pt>
                <c:pt idx="2">
                  <c:v>170662</c:v>
                </c:pt>
                <c:pt idx="3">
                  <c:v>145765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8B-4FD5-93AE-AFDED37CA77F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4.8683998681316029E-3"/>
                  <c:y val="-3.9128130763953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2E-41A6-9751-D77FABC180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#,##0</c:formatCode>
                <c:ptCount val="4"/>
                <c:pt idx="0">
                  <c:v>319461</c:v>
                </c:pt>
                <c:pt idx="1">
                  <c:v>441172</c:v>
                </c:pt>
                <c:pt idx="2">
                  <c:v>165267</c:v>
                </c:pt>
                <c:pt idx="3">
                  <c:v>142460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8B-4FD5-93AE-AFDED37C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311447256445835"/>
          <c:y val="0.19820880112502789"/>
          <c:w val="7.9030076744382172E-2"/>
          <c:h val="0.211142137470850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sau: antall SLAKT per PRODUSENT i </a:t>
            </a:r>
            <a:r>
              <a:rPr lang="nb-NO" sz="2800"/>
              <a:t>regionene 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Regioner!$AL$20:$AL$23</c:f>
              <c:numCache>
                <c:formatCode>0</c:formatCode>
                <c:ptCount val="4"/>
                <c:pt idx="0">
                  <c:v>93.002816180235541</c:v>
                </c:pt>
                <c:pt idx="1">
                  <c:v>75.858809801633612</c:v>
                </c:pt>
                <c:pt idx="2">
                  <c:v>83.498856881572934</c:v>
                </c:pt>
                <c:pt idx="3">
                  <c:v>119.37714712471994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46-4201-80D5-BEBB6C79E1D5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Regioner!$AL$15:$AL$18</c:f>
              <c:numCache>
                <c:formatCode>0</c:formatCode>
                <c:ptCount val="4"/>
                <c:pt idx="0">
                  <c:v>91.835209003215439</c:v>
                </c:pt>
                <c:pt idx="1">
                  <c:v>75.242165242165242</c:v>
                </c:pt>
                <c:pt idx="2">
                  <c:v>80.538933459178864</c:v>
                </c:pt>
                <c:pt idx="3">
                  <c:v>112.38627602158829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46-4201-80D5-BEBB6C79E1D5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Regioner!$AL$10:$AL$13</c:f>
              <c:numCache>
                <c:formatCode>0</c:formatCode>
                <c:ptCount val="4"/>
                <c:pt idx="0">
                  <c:v>87.933113129644923</c:v>
                </c:pt>
                <c:pt idx="1">
                  <c:v>74.901867572156192</c:v>
                </c:pt>
                <c:pt idx="2">
                  <c:v>79.493506493506487</c:v>
                </c:pt>
                <c:pt idx="3">
                  <c:v>113.69513168395849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46-4201-80D5-BEBB6C79E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056040722182449"/>
          <c:y val="0.12696108301248391"/>
          <c:w val="7.5026087648134898E-2"/>
          <c:h val="0.21960857859924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sau: antall PRODUSENTER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Regioner!$E$20:$E$23</c:f>
              <c:numCache>
                <c:formatCode>General</c:formatCode>
                <c:ptCount val="4"/>
                <c:pt idx="0">
                  <c:v>3906</c:v>
                </c:pt>
                <c:pt idx="1">
                  <c:v>5999</c:v>
                </c:pt>
                <c:pt idx="2">
                  <c:v>2187</c:v>
                </c:pt>
                <c:pt idx="3">
                  <c:v>1339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D5-4BF2-9276-C24D52C5F422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3732</c:v>
                </c:pt>
                <c:pt idx="1">
                  <c:v>5967</c:v>
                </c:pt>
                <c:pt idx="2">
                  <c:v>2119</c:v>
                </c:pt>
                <c:pt idx="3">
                  <c:v>1297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D5-4BF2-9276-C24D52C5F422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3633</c:v>
                </c:pt>
                <c:pt idx="1">
                  <c:v>5890</c:v>
                </c:pt>
                <c:pt idx="2">
                  <c:v>2079</c:v>
                </c:pt>
                <c:pt idx="3">
                  <c:v>1253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D5-4BF2-9276-C24D52C5F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141373725438261"/>
          <c:y val="0.21477723186509048"/>
          <c:w val="7.9091299874708421E-2"/>
          <c:h val="0.188956639275676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%</a:t>
            </a:r>
            <a:r>
              <a:rPr lang="nb-NO" sz="2800" baseline="0"/>
              <a:t> OVERFETE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Regioner!$AC$20:$AC$23</c:f>
              <c:numCache>
                <c:formatCode>0.0</c:formatCode>
                <c:ptCount val="4"/>
                <c:pt idx="0">
                  <c:v>5.6440268781536522</c:v>
                </c:pt>
                <c:pt idx="1">
                  <c:v>4.8387415756014924</c:v>
                </c:pt>
                <c:pt idx="2">
                  <c:v>4.629487656890019</c:v>
                </c:pt>
                <c:pt idx="3">
                  <c:v>5.3076085732517537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0C-4736-8B77-3BA0AE5E3F50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Regioner!$AC$15:$AC$18</c:f>
              <c:numCache>
                <c:formatCode>0.0</c:formatCode>
                <c:ptCount val="4"/>
                <c:pt idx="0">
                  <c:v>5.8982461361600578</c:v>
                </c:pt>
                <c:pt idx="1">
                  <c:v>5.6618482303940123</c:v>
                </c:pt>
                <c:pt idx="2">
                  <c:v>4.2165215455110099</c:v>
                </c:pt>
                <c:pt idx="3">
                  <c:v>4.0846568106198333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0C-4736-8B77-3BA0AE5E3F50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Regioner!$AC$10:$AC$13</c:f>
              <c:numCache>
                <c:formatCode>0.0</c:formatCode>
                <c:ptCount val="4"/>
                <c:pt idx="0">
                  <c:v>4.328227858799667</c:v>
                </c:pt>
                <c:pt idx="1">
                  <c:v>5.0952916322885402</c:v>
                </c:pt>
                <c:pt idx="2">
                  <c:v>3.1748624952349838</c:v>
                </c:pt>
                <c:pt idx="3">
                  <c:v>3.7828162291169449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0C-4736-8B77-3BA0AE5E3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16535421468511"/>
          <c:y val="0.194635027700511"/>
          <c:w val="8.4294191822860409E-2"/>
          <c:h val="0.142500151366608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 FETTGRUPPE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Regioner!$AA$20:$AA$23</c:f>
              <c:numCache>
                <c:formatCode>0.00</c:formatCode>
                <c:ptCount val="4"/>
                <c:pt idx="0">
                  <c:v>6.1642336670621489</c:v>
                </c:pt>
                <c:pt idx="1">
                  <c:v>5.9538429760238385</c:v>
                </c:pt>
                <c:pt idx="2">
                  <c:v>5.7777856876875537</c:v>
                </c:pt>
                <c:pt idx="3">
                  <c:v>5.8711134466924415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FB-45FC-A3DC-DC941B5B28FF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Regioner!$AA$15:$AA$18</c:f>
              <c:numCache>
                <c:formatCode>0.00</c:formatCode>
                <c:ptCount val="4"/>
                <c:pt idx="0">
                  <c:v>6.1047328939191026</c:v>
                </c:pt>
                <c:pt idx="1">
                  <c:v>6.0094995211261324</c:v>
                </c:pt>
                <c:pt idx="2">
                  <c:v>5.7590500521498642</c:v>
                </c:pt>
                <c:pt idx="3">
                  <c:v>5.8489143484375532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FB-45FC-A3DC-DC941B5B28FF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Regioner!$AA$10:$AA$13</c:f>
              <c:numCache>
                <c:formatCode>0.00</c:formatCode>
                <c:ptCount val="4"/>
                <c:pt idx="0">
                  <c:v>5.9382459830777448</c:v>
                </c:pt>
                <c:pt idx="1">
                  <c:v>5.785398892042104</c:v>
                </c:pt>
                <c:pt idx="2">
                  <c:v>5.7066565012979007</c:v>
                </c:pt>
                <c:pt idx="3">
                  <c:v>5.7563877579671487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FB-45FC-A3DC-DC941B5B2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97294056517042"/>
          <c:y val="0.15289532575741052"/>
          <c:w val="7.5010671889364069E-2"/>
          <c:h val="0.1552506379915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 fettgruppe og andel overfete slakt</a:t>
            </a:r>
          </a:p>
        </c:rich>
      </c:tx>
      <c:layout>
        <c:manualLayout>
          <c:xMode val="edge"/>
          <c:yMode val="edge"/>
          <c:x val="0.11496490463122079"/>
          <c:y val="4.04494514624520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67088488823706E-2"/>
          <c:y val="0.14470126340067002"/>
          <c:w val="0.83184949505329842"/>
          <c:h val="0.72271549133664947"/>
        </c:manualLayout>
      </c:layout>
      <c:barChart>
        <c:barDir val="col"/>
        <c:grouping val="clustered"/>
        <c:varyColors val="0"/>
        <c:ser>
          <c:idx val="3"/>
          <c:order val="1"/>
          <c:tx>
            <c:v>% Overfete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År!$S$8:$S$36</c:f>
              <c:numCache>
                <c:formatCode>0.0</c:formatCode>
                <c:ptCount val="29"/>
                <c:pt idx="0">
                  <c:v>10.717274851070655</c:v>
                </c:pt>
                <c:pt idx="1">
                  <c:v>13.035775738905723</c:v>
                </c:pt>
                <c:pt idx="2">
                  <c:v>12.609688229415688</c:v>
                </c:pt>
                <c:pt idx="3">
                  <c:v>10.939955821992413</c:v>
                </c:pt>
                <c:pt idx="4">
                  <c:v>13.026361287096069</c:v>
                </c:pt>
                <c:pt idx="5">
                  <c:v>11.633239276936161</c:v>
                </c:pt>
                <c:pt idx="6">
                  <c:v>10.460594761688975</c:v>
                </c:pt>
                <c:pt idx="7">
                  <c:v>7.3108642260595103</c:v>
                </c:pt>
                <c:pt idx="8">
                  <c:v>9.2165109406488774</c:v>
                </c:pt>
                <c:pt idx="9">
                  <c:v>9.3178056418866646</c:v>
                </c:pt>
                <c:pt idx="10">
                  <c:v>9.4147212572904078</c:v>
                </c:pt>
                <c:pt idx="11">
                  <c:v>8.236758437565511</c:v>
                </c:pt>
                <c:pt idx="12">
                  <c:v>8.4482717851753719</c:v>
                </c:pt>
                <c:pt idx="13">
                  <c:v>7.5505777179221436</c:v>
                </c:pt>
                <c:pt idx="14">
                  <c:v>6.7612502204422116</c:v>
                </c:pt>
                <c:pt idx="15">
                  <c:v>5.6700951335214844</c:v>
                </c:pt>
                <c:pt idx="16">
                  <c:v>6.4194705307345448</c:v>
                </c:pt>
                <c:pt idx="17">
                  <c:v>7.7461486011747187</c:v>
                </c:pt>
                <c:pt idx="18">
                  <c:v>8.199929817119278</c:v>
                </c:pt>
                <c:pt idx="19">
                  <c:v>8.2240324752888299</c:v>
                </c:pt>
                <c:pt idx="20">
                  <c:v>7.4448496963487294</c:v>
                </c:pt>
                <c:pt idx="21">
                  <c:v>6.3634499807835923</c:v>
                </c:pt>
                <c:pt idx="22">
                  <c:v>6.0342115187358552</c:v>
                </c:pt>
                <c:pt idx="23">
                  <c:v>5.8976968276774606</c:v>
                </c:pt>
                <c:pt idx="24">
                  <c:v>5.4232273052601743</c:v>
                </c:pt>
                <c:pt idx="25">
                  <c:v>5.3576833084868483</c:v>
                </c:pt>
                <c:pt idx="26">
                  <c:v>5.1223979241973661</c:v>
                </c:pt>
                <c:pt idx="27">
                  <c:v>5.3049021501165035</c:v>
                </c:pt>
                <c:pt idx="28">
                  <c:v>4.393837283312739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1-4E86-A087-94A8D195B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5688"/>
        <c:axId val="462805296"/>
      </c:barChart>
      <c:lineChart>
        <c:grouping val="standard"/>
        <c:varyColors val="0"/>
        <c:ser>
          <c:idx val="2"/>
          <c:order val="0"/>
          <c:tx>
            <c:v>Fettgruppe</c:v>
          </c:tx>
          <c:spPr>
            <a:ln w="114300">
              <a:solidFill>
                <a:srgbClr val="339966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År!$Q$8:$Q$36</c:f>
              <c:numCache>
                <c:formatCode>0.00</c:formatCode>
                <c:ptCount val="29"/>
                <c:pt idx="0">
                  <c:v>5.6383577829975184</c:v>
                </c:pt>
                <c:pt idx="1">
                  <c:v>6.2953612300530404</c:v>
                </c:pt>
                <c:pt idx="2">
                  <c:v>6.2868199329776244</c:v>
                </c:pt>
                <c:pt idx="3">
                  <c:v>6.1758017813484685</c:v>
                </c:pt>
                <c:pt idx="4">
                  <c:v>6.5305905177021994</c:v>
                </c:pt>
                <c:pt idx="5">
                  <c:v>6.2309929225028862</c:v>
                </c:pt>
                <c:pt idx="6">
                  <c:v>6.116972409834414</c:v>
                </c:pt>
                <c:pt idx="7">
                  <c:v>5.7412760455329295</c:v>
                </c:pt>
                <c:pt idx="8">
                  <c:v>5.98195649230132</c:v>
                </c:pt>
                <c:pt idx="9">
                  <c:v>5.9295030106733035</c:v>
                </c:pt>
                <c:pt idx="10">
                  <c:v>5.9157785047980864</c:v>
                </c:pt>
                <c:pt idx="11">
                  <c:v>5.7487352386276278</c:v>
                </c:pt>
                <c:pt idx="12">
                  <c:v>6.1037358025577939</c:v>
                </c:pt>
                <c:pt idx="13">
                  <c:v>5.785955904401666</c:v>
                </c:pt>
                <c:pt idx="14">
                  <c:v>5.7910625272091716</c:v>
                </c:pt>
                <c:pt idx="15">
                  <c:v>5.6157969684232194</c:v>
                </c:pt>
                <c:pt idx="16">
                  <c:v>6.0923734972001515</c:v>
                </c:pt>
                <c:pt idx="17">
                  <c:v>6.1817633539964207</c:v>
                </c:pt>
                <c:pt idx="18">
                  <c:v>6.2256672762403351</c:v>
                </c:pt>
                <c:pt idx="19">
                  <c:v>6.1394586513715828</c:v>
                </c:pt>
                <c:pt idx="20">
                  <c:v>6.1532009103654097</c:v>
                </c:pt>
                <c:pt idx="21">
                  <c:v>5.9673187544203419</c:v>
                </c:pt>
                <c:pt idx="22">
                  <c:v>6.086015258840181</c:v>
                </c:pt>
                <c:pt idx="23">
                  <c:v>6.0477291914445184</c:v>
                </c:pt>
                <c:pt idx="24">
                  <c:v>6.0634418527410814</c:v>
                </c:pt>
                <c:pt idx="25">
                  <c:v>5.9922033162322075</c:v>
                </c:pt>
                <c:pt idx="26">
                  <c:v>5.9805953459843355</c:v>
                </c:pt>
                <c:pt idx="27">
                  <c:v>5.97925867635991</c:v>
                </c:pt>
                <c:pt idx="28">
                  <c:v>5.8150539144108739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B1-4E86-A087-94A8D195B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6472"/>
        <c:axId val="462806080"/>
      </c:lineChart>
      <c:catAx>
        <c:axId val="462806472"/>
        <c:scaling>
          <c:orientation val="minMax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6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2806080"/>
        <c:scaling>
          <c:orientation val="minMax"/>
          <c:max val="6.8"/>
          <c:min val="5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223824852422442E-2"/>
              <c:y val="0.280981143543646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6472"/>
        <c:crosses val="autoZero"/>
        <c:crossBetween val="between"/>
        <c:majorUnit val="0.2"/>
        <c:minorUnit val="0.1"/>
      </c:valAx>
      <c:catAx>
        <c:axId val="462805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05296"/>
        <c:crosses val="autoZero"/>
        <c:auto val="1"/>
        <c:lblAlgn val="ctr"/>
        <c:lblOffset val="100"/>
        <c:noMultiLvlLbl val="0"/>
      </c:catAx>
      <c:valAx>
        <c:axId val="462805296"/>
        <c:scaling>
          <c:orientation val="minMax"/>
          <c:max val="21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0.96820898202056993"/>
              <c:y val="0.38427014294076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5688"/>
        <c:crosses val="max"/>
        <c:crossBetween val="between"/>
        <c:majorUnit val="3"/>
        <c:minorUnit val="0.4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7624135696046"/>
          <c:y val="0.23331337683111686"/>
          <c:w val="0.1175337915822412"/>
          <c:h val="0.11011253988934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 KLASSE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Regioner!$X$20:$X$23</c:f>
              <c:numCache>
                <c:formatCode>0.00</c:formatCode>
                <c:ptCount val="4"/>
                <c:pt idx="0">
                  <c:v>7.8067189878574847</c:v>
                </c:pt>
                <c:pt idx="1">
                  <c:v>7.8055362059607507</c:v>
                </c:pt>
                <c:pt idx="2">
                  <c:v>7.4116596937769694</c:v>
                </c:pt>
                <c:pt idx="3">
                  <c:v>7.7583924527357571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CA-4107-AB93-00B61002F3D7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Regioner!$X$15:$X$18</c:f>
              <c:numCache>
                <c:formatCode>0.00</c:formatCode>
                <c:ptCount val="4"/>
                <c:pt idx="0">
                  <c:v>7.8700635195737743</c:v>
                </c:pt>
                <c:pt idx="1">
                  <c:v>7.773062788159562</c:v>
                </c:pt>
                <c:pt idx="2">
                  <c:v>7.466870187856701</c:v>
                </c:pt>
                <c:pt idx="3">
                  <c:v>7.7785408019757822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CA-4107-AB93-00B61002F3D7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Regioner!$X$10:$X$13</c:f>
              <c:numCache>
                <c:formatCode>0.00</c:formatCode>
                <c:ptCount val="4"/>
                <c:pt idx="0">
                  <c:v>8.0370937297510494</c:v>
                </c:pt>
                <c:pt idx="1">
                  <c:v>7.8100174081764049</c:v>
                </c:pt>
                <c:pt idx="2">
                  <c:v>7.5405434841801471</c:v>
                </c:pt>
                <c:pt idx="3">
                  <c:v>7.9648111750666883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CA-4107-AB93-00B61002F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40061980003249"/>
          <c:y val="0.18453179890975172"/>
          <c:w val="8.0132936691398329E-2"/>
          <c:h val="0.15685783507830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VEKT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4271919884554"/>
          <c:y val="0.17068441514015448"/>
          <c:w val="0.83373154739421407"/>
          <c:h val="0.70847328215172101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Regioner!$M$20:$M$23</c:f>
              <c:numCache>
                <c:formatCode>0.00</c:formatCode>
                <c:ptCount val="4"/>
                <c:pt idx="0">
                  <c:v>20.572724427352185</c:v>
                </c:pt>
                <c:pt idx="1">
                  <c:v>20.168044836368175</c:v>
                </c:pt>
                <c:pt idx="2">
                  <c:v>19.287471852890526</c:v>
                </c:pt>
                <c:pt idx="3">
                  <c:v>20.193966943182954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C1-4368-B9AA-D526F80091D9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Regioner!$M$15:$M$18</c:f>
              <c:numCache>
                <c:formatCode>0.00</c:formatCode>
                <c:ptCount val="4"/>
                <c:pt idx="0">
                  <c:v>20.764099273770537</c:v>
                </c:pt>
                <c:pt idx="1">
                  <c:v>20.057316257210314</c:v>
                </c:pt>
                <c:pt idx="2">
                  <c:v>18.940762442723088</c:v>
                </c:pt>
                <c:pt idx="3">
                  <c:v>20.138574074709407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C1-4368-B9AA-D526F80091D9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Regioner!$M$10:$M$13</c:f>
              <c:numCache>
                <c:formatCode>0.00</c:formatCode>
                <c:ptCount val="4"/>
                <c:pt idx="0">
                  <c:v>20.671134191654769</c:v>
                </c:pt>
                <c:pt idx="1">
                  <c:v>19.866586048071895</c:v>
                </c:pt>
                <c:pt idx="2">
                  <c:v>18.951001712380837</c:v>
                </c:pt>
                <c:pt idx="3">
                  <c:v>20.418098413589995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C1-4368-B9AA-D526F8009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2.0803982528014252E-2"/>
              <c:y val="0.380849560233474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57013491394761"/>
          <c:y val="6.5637800962887155E-2"/>
          <c:w val="8.0024406543278026E-2"/>
          <c:h val="0.160993504618787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557159613590248E-2"/>
          <c:y val="0.17281339946891389"/>
          <c:w val="0.8464170496437619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Regioner!$I$20:$I$23</c:f>
              <c:numCache>
                <c:formatCode>0.0</c:formatCode>
                <c:ptCount val="4"/>
                <c:pt idx="0">
                  <c:v>31.294602706400038</c:v>
                </c:pt>
                <c:pt idx="1">
                  <c:v>39.20360370915332</c:v>
                </c:pt>
                <c:pt idx="2">
                  <c:v>15.731510229117061</c:v>
                </c:pt>
                <c:pt idx="3">
                  <c:v>13.77028335532958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86-419D-AE2D-01A8E5422CF2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Regioner!$I$15:$I$18</c:f>
              <c:numCache>
                <c:formatCode>0.0</c:formatCode>
                <c:ptCount val="4"/>
                <c:pt idx="0">
                  <c:v>30.92870305362387</c:v>
                </c:pt>
                <c:pt idx="1">
                  <c:v>40.516150690444952</c:v>
                </c:pt>
                <c:pt idx="2">
                  <c:v>15.400956208950973</c:v>
                </c:pt>
                <c:pt idx="3">
                  <c:v>13.154190046980219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86-419D-AE2D-01A8E5422CF2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29.901999326069863</c:v>
                </c:pt>
                <c:pt idx="1">
                  <c:v>41.294320266576811</c:v>
                </c:pt>
                <c:pt idx="2">
                  <c:v>15.469223857126812</c:v>
                </c:pt>
                <c:pt idx="3">
                  <c:v>13.334456550226516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86-419D-AE2D-01A8E5422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5975335780689701E-2"/>
              <c:y val="0.4140180630974208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6403321148138"/>
          <c:y val="0.23657943041447618"/>
          <c:w val="7.703272334276294E-2"/>
          <c:h val="0.226519494736525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sau, middel LENGDE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934666440393005E-2"/>
          <c:y val="0.17281339946891389"/>
          <c:w val="0.90774786440819577"/>
          <c:h val="0.734414338196789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Regioner!$R$15:$R$18</c:f>
              <c:numCache>
                <c:formatCode>0.0</c:formatCode>
                <c:ptCount val="4"/>
                <c:pt idx="0">
                  <c:v>98.946887980322742</c:v>
                </c:pt>
                <c:pt idx="1">
                  <c:v>99.191994686330176</c:v>
                </c:pt>
                <c:pt idx="2">
                  <c:v>98.507330997060478</c:v>
                </c:pt>
                <c:pt idx="3">
                  <c:v>99.196296641791022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FF-4DAD-AAF7-98B1100D9F38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Regioner!$R$10:$R$13</c:f>
              <c:numCache>
                <c:formatCode>0.0</c:formatCode>
                <c:ptCount val="4"/>
                <c:pt idx="0">
                  <c:v>98.383702885616287</c:v>
                </c:pt>
                <c:pt idx="1">
                  <c:v>97.473161679689213</c:v>
                </c:pt>
                <c:pt idx="2">
                  <c:v>96.754533896492291</c:v>
                </c:pt>
                <c:pt idx="3">
                  <c:v>97.527109082517782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FF-4DAD-AAF7-98B1100D9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ax val="100"/>
          <c:min val="9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24933125477853"/>
          <c:y val="0.23955478735889721"/>
          <c:w val="7.9117358340817484E-2"/>
          <c:h val="0.155932446603764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sau, middel K-FAKTOR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934666440393005E-2"/>
          <c:y val="0.17281339946891389"/>
          <c:w val="0.91835794398379245"/>
          <c:h val="0.717140385549182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Regioner!$T$15:$T$18</c:f>
              <c:numCache>
                <c:formatCode>0.00</c:formatCode>
                <c:ptCount val="4"/>
                <c:pt idx="0">
                  <c:v>20.753058789091902</c:v>
                </c:pt>
                <c:pt idx="1">
                  <c:v>20.991571166359495</c:v>
                </c:pt>
                <c:pt idx="2">
                  <c:v>20.194532549118396</c:v>
                </c:pt>
                <c:pt idx="3">
                  <c:v>20.582266047247927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E9-42B3-B992-6424DACBDD1A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Regioner!$T$10:$T$13</c:f>
              <c:numCache>
                <c:formatCode>0.00</c:formatCode>
                <c:ptCount val="4"/>
                <c:pt idx="0">
                  <c:v>21.215556736648796</c:v>
                </c:pt>
                <c:pt idx="1">
                  <c:v>20.787533787384703</c:v>
                </c:pt>
                <c:pt idx="2">
                  <c:v>20.171643740241937</c:v>
                </c:pt>
                <c:pt idx="3">
                  <c:v>21.280776244643704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E9-42B3-B992-6424DACBD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210242486267461"/>
          <c:y val="0.20703444317345632"/>
          <c:w val="7.9117358340817484E-2"/>
          <c:h val="0.155932446603764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utvikling i markedsandeler (antalls%)</a:t>
            </a:r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7365926064013604"/>
          <c:w val="0.81609445320831087"/>
          <c:h val="0.72274664600822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Organisasjon!$I$16:$I$44</c:f>
              <c:numCache>
                <c:formatCode>0.0</c:formatCode>
                <c:ptCount val="29"/>
                <c:pt idx="0">
                  <c:v>70.919351841705321</c:v>
                </c:pt>
                <c:pt idx="1">
                  <c:v>71.810186063876145</c:v>
                </c:pt>
                <c:pt idx="2">
                  <c:v>71.71632725847401</c:v>
                </c:pt>
                <c:pt idx="3">
                  <c:v>71.150011245552051</c:v>
                </c:pt>
                <c:pt idx="4">
                  <c:v>70.639848661135062</c:v>
                </c:pt>
                <c:pt idx="5">
                  <c:v>73.548182398903492</c:v>
                </c:pt>
                <c:pt idx="6">
                  <c:v>73.26053672846831</c:v>
                </c:pt>
                <c:pt idx="7">
                  <c:v>72.117724188963322</c:v>
                </c:pt>
                <c:pt idx="8">
                  <c:v>69.236584064170259</c:v>
                </c:pt>
                <c:pt idx="9">
                  <c:v>69.00407641592939</c:v>
                </c:pt>
                <c:pt idx="10">
                  <c:v>69.658023781289046</c:v>
                </c:pt>
                <c:pt idx="11">
                  <c:v>70.262822304520995</c:v>
                </c:pt>
                <c:pt idx="12">
                  <c:v>70.494192283877908</c:v>
                </c:pt>
                <c:pt idx="13">
                  <c:v>69.520886050422547</c:v>
                </c:pt>
                <c:pt idx="14">
                  <c:v>65.931262923025386</c:v>
                </c:pt>
                <c:pt idx="15">
                  <c:v>64.708723289269386</c:v>
                </c:pt>
                <c:pt idx="16">
                  <c:v>65.251247644395889</c:v>
                </c:pt>
                <c:pt idx="17">
                  <c:v>65.36509980236815</c:v>
                </c:pt>
                <c:pt idx="18">
                  <c:v>67.74001639899744</c:v>
                </c:pt>
                <c:pt idx="19">
                  <c:v>68.244627529992385</c:v>
                </c:pt>
                <c:pt idx="20">
                  <c:v>68.096885976026414</c:v>
                </c:pt>
                <c:pt idx="21">
                  <c:v>68.237622150980243</c:v>
                </c:pt>
                <c:pt idx="22">
                  <c:v>66.939105222325779</c:v>
                </c:pt>
                <c:pt idx="23">
                  <c:v>66.321565379438866</c:v>
                </c:pt>
                <c:pt idx="24">
                  <c:v>64.688452432754602</c:v>
                </c:pt>
                <c:pt idx="25">
                  <c:v>64.6574962910572</c:v>
                </c:pt>
                <c:pt idx="26">
                  <c:v>64.294575139300008</c:v>
                </c:pt>
                <c:pt idx="27">
                  <c:v>63.495126005526451</c:v>
                </c:pt>
                <c:pt idx="28">
                  <c:v>64.167134673705519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lineChart>
        <c:grouping val="standard"/>
        <c:varyColors val="0"/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Organisasjon!$I$47:$I$75</c:f>
              <c:numCache>
                <c:formatCode>0.0</c:formatCode>
                <c:ptCount val="29"/>
                <c:pt idx="0">
                  <c:v>29.0806481582947</c:v>
                </c:pt>
                <c:pt idx="1">
                  <c:v>28.189813936123848</c:v>
                </c:pt>
                <c:pt idx="2">
                  <c:v>28.283672741525976</c:v>
                </c:pt>
                <c:pt idx="3">
                  <c:v>28.84998875444796</c:v>
                </c:pt>
                <c:pt idx="4">
                  <c:v>29.360151338864949</c:v>
                </c:pt>
                <c:pt idx="5">
                  <c:v>26.451817601096529</c:v>
                </c:pt>
                <c:pt idx="6">
                  <c:v>26.739463271531676</c:v>
                </c:pt>
                <c:pt idx="7">
                  <c:v>27.882275811036649</c:v>
                </c:pt>
                <c:pt idx="8">
                  <c:v>30.763415935829741</c:v>
                </c:pt>
                <c:pt idx="9">
                  <c:v>30.995923584070617</c:v>
                </c:pt>
                <c:pt idx="10">
                  <c:v>30.341976218710943</c:v>
                </c:pt>
                <c:pt idx="11">
                  <c:v>29.737177695479001</c:v>
                </c:pt>
                <c:pt idx="12">
                  <c:v>29.505807716122071</c:v>
                </c:pt>
                <c:pt idx="13">
                  <c:v>30.479113949577481</c:v>
                </c:pt>
                <c:pt idx="14">
                  <c:v>34.068737076974593</c:v>
                </c:pt>
                <c:pt idx="15">
                  <c:v>35.291276710730614</c:v>
                </c:pt>
                <c:pt idx="16">
                  <c:v>34.748752355604118</c:v>
                </c:pt>
                <c:pt idx="17">
                  <c:v>34.634900197631879</c:v>
                </c:pt>
                <c:pt idx="18">
                  <c:v>32.259983601002553</c:v>
                </c:pt>
                <c:pt idx="19">
                  <c:v>31.755372470007625</c:v>
                </c:pt>
                <c:pt idx="20">
                  <c:v>31.903114023973576</c:v>
                </c:pt>
                <c:pt idx="21">
                  <c:v>31.762377849019725</c:v>
                </c:pt>
                <c:pt idx="22">
                  <c:v>33.060894777674221</c:v>
                </c:pt>
                <c:pt idx="23">
                  <c:v>33.678434620561127</c:v>
                </c:pt>
                <c:pt idx="24">
                  <c:v>35.311547567245405</c:v>
                </c:pt>
                <c:pt idx="25">
                  <c:v>35.342503708942822</c:v>
                </c:pt>
                <c:pt idx="26">
                  <c:v>35.705424860699999</c:v>
                </c:pt>
                <c:pt idx="27">
                  <c:v>36.504873994473563</c:v>
                </c:pt>
                <c:pt idx="28">
                  <c:v>35.832865326294495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5704"/>
        <c:axId val="499635312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75"/>
          <c:min val="6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Amdels%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valAx>
        <c:axId val="499635312"/>
        <c:scaling>
          <c:orientation val="minMax"/>
          <c:max val="38"/>
          <c:min val="24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474498303660592"/>
              <c:y val="0.3278392293593839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9635704"/>
        <c:crosses val="max"/>
        <c:crossBetween val="between"/>
      </c:valAx>
      <c:catAx>
        <c:axId val="49963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96353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363543994006934"/>
          <c:y val="0.45217357198687758"/>
          <c:w val="9.6681769034290793E-2"/>
          <c:h val="0.121768466716035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All sau: % SLAKT over 23 kg innen ORGANISASJON</a:t>
            </a:r>
            <a:endParaRPr lang="nb-NO" sz="2400"/>
          </a:p>
        </c:rich>
      </c:tx>
      <c:layout>
        <c:manualLayout>
          <c:xMode val="edge"/>
          <c:yMode val="edge"/>
          <c:x val="0.21199402244533708"/>
          <c:y val="2.721909737011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98906892536944E-2"/>
          <c:y val="0.11639065148163484"/>
          <c:w val="0.89410901530790465"/>
          <c:h val="0.7800152136312145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Organisasjon!$AD$16:$AD$44</c:f>
              <c:numCache>
                <c:formatCode>0</c:formatCode>
                <c:ptCount val="29"/>
                <c:pt idx="0">
                  <c:v>21.123879328588082</c:v>
                </c:pt>
                <c:pt idx="1">
                  <c:v>20.924518240466764</c:v>
                </c:pt>
                <c:pt idx="2">
                  <c:v>20.49199195933878</c:v>
                </c:pt>
                <c:pt idx="3">
                  <c:v>19.976052783242903</c:v>
                </c:pt>
                <c:pt idx="4">
                  <c:v>21.780398856862774</c:v>
                </c:pt>
                <c:pt idx="5">
                  <c:v>21.615434435743719</c:v>
                </c:pt>
                <c:pt idx="6">
                  <c:v>20.871116729821125</c:v>
                </c:pt>
                <c:pt idx="7">
                  <c:v>17.897616618215011</c:v>
                </c:pt>
                <c:pt idx="8">
                  <c:v>20.253496594006226</c:v>
                </c:pt>
                <c:pt idx="9">
                  <c:v>20.886895818617312</c:v>
                </c:pt>
                <c:pt idx="10">
                  <c:v>20.963137043932111</c:v>
                </c:pt>
                <c:pt idx="11">
                  <c:v>19.841750318550513</c:v>
                </c:pt>
                <c:pt idx="12">
                  <c:v>23.773407227682306</c:v>
                </c:pt>
                <c:pt idx="13">
                  <c:v>22.365087192474217</c:v>
                </c:pt>
                <c:pt idx="14">
                  <c:v>22.059450616757498</c:v>
                </c:pt>
                <c:pt idx="15">
                  <c:v>20.156589498746577</c:v>
                </c:pt>
                <c:pt idx="16">
                  <c:v>22.22299251923388</c:v>
                </c:pt>
                <c:pt idx="17">
                  <c:v>21.152109968838275</c:v>
                </c:pt>
                <c:pt idx="18">
                  <c:v>24.066430179707183</c:v>
                </c:pt>
                <c:pt idx="19">
                  <c:v>26.381250651962439</c:v>
                </c:pt>
                <c:pt idx="20">
                  <c:v>22.79000321428942</c:v>
                </c:pt>
                <c:pt idx="21">
                  <c:v>21.971648931144951</c:v>
                </c:pt>
                <c:pt idx="22">
                  <c:v>22.262175947018111</c:v>
                </c:pt>
                <c:pt idx="23">
                  <c:v>22.021148872119376</c:v>
                </c:pt>
                <c:pt idx="24">
                  <c:v>23.853469576855755</c:v>
                </c:pt>
                <c:pt idx="25">
                  <c:v>24.406494321748561</c:v>
                </c:pt>
                <c:pt idx="26">
                  <c:v>23.330707163280785</c:v>
                </c:pt>
                <c:pt idx="27">
                  <c:v>23.33934048316814</c:v>
                </c:pt>
                <c:pt idx="28">
                  <c:v>23.107466274564722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5-4A3C-A612-765C4DBA2DA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Organisasjon!$AD$47:$AD$75</c:f>
              <c:numCache>
                <c:formatCode>0</c:formatCode>
                <c:ptCount val="29"/>
                <c:pt idx="0">
                  <c:v>20.229152501645196</c:v>
                </c:pt>
                <c:pt idx="1">
                  <c:v>19.43021013831158</c:v>
                </c:pt>
                <c:pt idx="2">
                  <c:v>18.953134510042602</c:v>
                </c:pt>
                <c:pt idx="3">
                  <c:v>18.505488513713242</c:v>
                </c:pt>
                <c:pt idx="4">
                  <c:v>20.296183438714095</c:v>
                </c:pt>
                <c:pt idx="5">
                  <c:v>19.972620090967833</c:v>
                </c:pt>
                <c:pt idx="6">
                  <c:v>19.110371021116407</c:v>
                </c:pt>
                <c:pt idx="7">
                  <c:v>16.086643630830107</c:v>
                </c:pt>
                <c:pt idx="8">
                  <c:v>18.591325377323564</c:v>
                </c:pt>
                <c:pt idx="9">
                  <c:v>19.890844177630488</c:v>
                </c:pt>
                <c:pt idx="10">
                  <c:v>20.638493227486578</c:v>
                </c:pt>
                <c:pt idx="11">
                  <c:v>19.426062181492419</c:v>
                </c:pt>
                <c:pt idx="12">
                  <c:v>22.469799056127744</c:v>
                </c:pt>
                <c:pt idx="13">
                  <c:v>20.797937984183925</c:v>
                </c:pt>
                <c:pt idx="14">
                  <c:v>19.743630139212936</c:v>
                </c:pt>
                <c:pt idx="15">
                  <c:v>17.999956247067942</c:v>
                </c:pt>
                <c:pt idx="16">
                  <c:v>19.676788195473797</c:v>
                </c:pt>
                <c:pt idx="17">
                  <c:v>18.775076823144374</c:v>
                </c:pt>
                <c:pt idx="18">
                  <c:v>21.947562540089798</c:v>
                </c:pt>
                <c:pt idx="19">
                  <c:v>23.69644155850926</c:v>
                </c:pt>
                <c:pt idx="20">
                  <c:v>20.738022987601251</c:v>
                </c:pt>
                <c:pt idx="21">
                  <c:v>19.261428214455488</c:v>
                </c:pt>
                <c:pt idx="22">
                  <c:v>20.218191963030211</c:v>
                </c:pt>
                <c:pt idx="23">
                  <c:v>19.751373966245044</c:v>
                </c:pt>
                <c:pt idx="24">
                  <c:v>20.765809755892057</c:v>
                </c:pt>
                <c:pt idx="25">
                  <c:v>21.360148461111176</c:v>
                </c:pt>
                <c:pt idx="26">
                  <c:v>21.182232730957605</c:v>
                </c:pt>
                <c:pt idx="27">
                  <c:v>20.767576386828836</c:v>
                </c:pt>
                <c:pt idx="28">
                  <c:v>20.659101832695963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25-4A3C-A612-765C4DBA2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SLAKT over 23 kg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63083389346819"/>
          <c:y val="0.26435254093132038"/>
          <c:w val="0.11821358734506206"/>
          <c:h val="0.12773668169999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All sau, forholdet mellom vekt og klasse,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65125234930657"/>
          <c:y val="3.875880646498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Organisasjon!$AL$16:$AL$44</c:f>
              <c:numCache>
                <c:formatCode>0.00</c:formatCode>
                <c:ptCount val="29"/>
                <c:pt idx="0">
                  <c:v>4.2099955494578261</c:v>
                </c:pt>
                <c:pt idx="1">
                  <c:v>4.1843967680903811</c:v>
                </c:pt>
                <c:pt idx="2">
                  <c:v>3.9228436363337029</c:v>
                </c:pt>
                <c:pt idx="3">
                  <c:v>3.8826080082626779</c:v>
                </c:pt>
                <c:pt idx="4">
                  <c:v>3.7720978797639533</c:v>
                </c:pt>
                <c:pt idx="5">
                  <c:v>3.7947093796770428</c:v>
                </c:pt>
                <c:pt idx="6">
                  <c:v>3.5473991084552212</c:v>
                </c:pt>
                <c:pt idx="7">
                  <c:v>3.3469784575345662</c:v>
                </c:pt>
                <c:pt idx="8">
                  <c:v>3.2146397787061178</c:v>
                </c:pt>
                <c:pt idx="9">
                  <c:v>3.1065512891801612</c:v>
                </c:pt>
                <c:pt idx="10">
                  <c:v>2.9789348807794611</c:v>
                </c:pt>
                <c:pt idx="11">
                  <c:v>2.8337603769746091</c:v>
                </c:pt>
                <c:pt idx="12">
                  <c:v>2.7626490381200526</c:v>
                </c:pt>
                <c:pt idx="13">
                  <c:v>2.6739777408419489</c:v>
                </c:pt>
                <c:pt idx="14">
                  <c:v>2.6401652911111864</c:v>
                </c:pt>
                <c:pt idx="15">
                  <c:v>2.625666459417896</c:v>
                </c:pt>
                <c:pt idx="16">
                  <c:v>2.5715024719828139</c:v>
                </c:pt>
                <c:pt idx="17">
                  <c:v>2.562664865946636</c:v>
                </c:pt>
                <c:pt idx="18">
                  <c:v>2.5615195091224474</c:v>
                </c:pt>
                <c:pt idx="19">
                  <c:v>2.5814090498554383</c:v>
                </c:pt>
                <c:pt idx="20">
                  <c:v>2.5755922600825545</c:v>
                </c:pt>
                <c:pt idx="21">
                  <c:v>2.5595662124325367</c:v>
                </c:pt>
                <c:pt idx="22">
                  <c:v>2.5825994525653218</c:v>
                </c:pt>
                <c:pt idx="23">
                  <c:v>2.5747665540824656</c:v>
                </c:pt>
                <c:pt idx="24">
                  <c:v>2.606356456180531</c:v>
                </c:pt>
                <c:pt idx="25">
                  <c:v>2.6117941600579488</c:v>
                </c:pt>
                <c:pt idx="26">
                  <c:v>2.6085920519742669</c:v>
                </c:pt>
                <c:pt idx="27">
                  <c:v>2.5928339652899424</c:v>
                </c:pt>
                <c:pt idx="28">
                  <c:v>2.5524882656575252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2-4E0C-9CCA-669D3BC4D4B8}"/>
            </c:ext>
          </c:extLst>
        </c:ser>
        <c:ser>
          <c:idx val="1"/>
          <c:order val="1"/>
          <c:tx>
            <c:strRef>
              <c:f>Organisasjon!$D$50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Organisasjon!$AL$47:$AL$75</c:f>
              <c:numCache>
                <c:formatCode>0.00</c:formatCode>
                <c:ptCount val="29"/>
                <c:pt idx="0">
                  <c:v>4.3280300736673762</c:v>
                </c:pt>
                <c:pt idx="1">
                  <c:v>4.4208780034732724</c:v>
                </c:pt>
                <c:pt idx="2">
                  <c:v>4.1122266412091744</c:v>
                </c:pt>
                <c:pt idx="3">
                  <c:v>4.0985816869012952</c:v>
                </c:pt>
                <c:pt idx="4">
                  <c:v>3.9319004582162234</c:v>
                </c:pt>
                <c:pt idx="5">
                  <c:v>4.0281933417366487</c:v>
                </c:pt>
                <c:pt idx="6">
                  <c:v>3.8862530207318247</c:v>
                </c:pt>
                <c:pt idx="7">
                  <c:v>3.5950212036664579</c:v>
                </c:pt>
                <c:pt idx="8">
                  <c:v>3.3388218428209102</c:v>
                </c:pt>
                <c:pt idx="9">
                  <c:v>3.2353444855013391</c:v>
                </c:pt>
                <c:pt idx="10">
                  <c:v>3.2530412248197349</c:v>
                </c:pt>
                <c:pt idx="11">
                  <c:v>3.0851151184374523</c:v>
                </c:pt>
                <c:pt idx="12">
                  <c:v>2.9053260580924647</c:v>
                </c:pt>
                <c:pt idx="13">
                  <c:v>2.8400399995460295</c:v>
                </c:pt>
                <c:pt idx="14">
                  <c:v>2.7672031519503033</c:v>
                </c:pt>
                <c:pt idx="15">
                  <c:v>2.7228335185093733</c:v>
                </c:pt>
                <c:pt idx="16">
                  <c:v>2.6321836862268349</c:v>
                </c:pt>
                <c:pt idx="17">
                  <c:v>2.6312409885999468</c:v>
                </c:pt>
                <c:pt idx="18">
                  <c:v>2.6293663233593776</c:v>
                </c:pt>
                <c:pt idx="19">
                  <c:v>2.6246954032944441</c:v>
                </c:pt>
                <c:pt idx="20">
                  <c:v>2.5996693894816789</c:v>
                </c:pt>
                <c:pt idx="21">
                  <c:v>2.6339776954716392</c:v>
                </c:pt>
                <c:pt idx="22">
                  <c:v>2.6156170072685141</c:v>
                </c:pt>
                <c:pt idx="23">
                  <c:v>2.5994166180348515</c:v>
                </c:pt>
                <c:pt idx="24">
                  <c:v>2.6251620086128642</c:v>
                </c:pt>
                <c:pt idx="25">
                  <c:v>2.6217300456567805</c:v>
                </c:pt>
                <c:pt idx="26">
                  <c:v>2.5996461560477879</c:v>
                </c:pt>
                <c:pt idx="27">
                  <c:v>2.5939243249953536</c:v>
                </c:pt>
                <c:pt idx="28">
                  <c:v>2.5468242336099447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2-4E0C-9CCA-669D3BC4D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271177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322592355709432"/>
          <c:y val="0.24201981633631983"/>
          <c:w val="0.11086802380536659"/>
          <c:h val="0.190041135372673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939670141948461"/>
          <c:y val="5.1299123019178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3938219838667E-2"/>
          <c:y val="0.15360370720176883"/>
          <c:w val="0.90913182614464194"/>
          <c:h val="0.74556093222390007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Organisasjon!$AM$16:$AM$44</c:f>
              <c:numCache>
                <c:formatCode>0</c:formatCode>
                <c:ptCount val="29"/>
                <c:pt idx="0">
                  <c:v>46.334785992217896</c:v>
                </c:pt>
                <c:pt idx="1">
                  <c:v>46.838493769385643</c:v>
                </c:pt>
                <c:pt idx="2">
                  <c:v>45.995413882912466</c:v>
                </c:pt>
                <c:pt idx="3">
                  <c:v>44.616458852867829</c:v>
                </c:pt>
                <c:pt idx="4">
                  <c:v>49.008844888585436</c:v>
                </c:pt>
                <c:pt idx="5">
                  <c:v>52.975623133646167</c:v>
                </c:pt>
                <c:pt idx="6">
                  <c:v>56.208706060224266</c:v>
                </c:pt>
                <c:pt idx="7">
                  <c:v>57.841423406534545</c:v>
                </c:pt>
                <c:pt idx="8">
                  <c:v>61.580092100602194</c:v>
                </c:pt>
                <c:pt idx="9">
                  <c:v>65.836097856547752</c:v>
                </c:pt>
                <c:pt idx="10">
                  <c:v>68.066008190797405</c:v>
                </c:pt>
                <c:pt idx="11">
                  <c:v>68.391855126679133</c:v>
                </c:pt>
                <c:pt idx="12">
                  <c:v>70.881736526946113</c:v>
                </c:pt>
                <c:pt idx="13">
                  <c:v>72.943974241030361</c:v>
                </c:pt>
                <c:pt idx="14">
                  <c:v>74.894609503532365</c:v>
                </c:pt>
                <c:pt idx="15">
                  <c:v>76.690626270841804</c:v>
                </c:pt>
                <c:pt idx="16">
                  <c:v>75.783889929255096</c:v>
                </c:pt>
                <c:pt idx="17">
                  <c:v>78.853235908141968</c:v>
                </c:pt>
                <c:pt idx="18">
                  <c:v>80.301206050695015</c:v>
                </c:pt>
                <c:pt idx="19">
                  <c:v>83.886243386243393</c:v>
                </c:pt>
                <c:pt idx="20">
                  <c:v>87.818595710238768</c:v>
                </c:pt>
                <c:pt idx="21">
                  <c:v>93.907047081359011</c:v>
                </c:pt>
                <c:pt idx="22">
                  <c:v>93.421571680680998</c:v>
                </c:pt>
                <c:pt idx="23">
                  <c:v>86.444103126714211</c:v>
                </c:pt>
                <c:pt idx="24">
                  <c:v>88.531388857240515</c:v>
                </c:pt>
                <c:pt idx="25">
                  <c:v>89.371971716703371</c:v>
                </c:pt>
                <c:pt idx="26">
                  <c:v>88.711993343634845</c:v>
                </c:pt>
                <c:pt idx="27">
                  <c:v>86.279092581238501</c:v>
                </c:pt>
                <c:pt idx="28">
                  <c:v>84.801583374567045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D-4C00-8C19-A1A71AAE3323}"/>
            </c:ext>
          </c:extLst>
        </c:ser>
        <c:ser>
          <c:idx val="1"/>
          <c:order val="1"/>
          <c:tx>
            <c:strRef>
              <c:f>Organisasjon!$D$50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Organisasjon!$AM$47:$AM$75</c:f>
              <c:numCache>
                <c:formatCode>0</c:formatCode>
                <c:ptCount val="29"/>
                <c:pt idx="0">
                  <c:v>40.845304483604728</c:v>
                </c:pt>
                <c:pt idx="1">
                  <c:v>39.221880441091123</c:v>
                </c:pt>
                <c:pt idx="2">
                  <c:v>39.539059607552758</c:v>
                </c:pt>
                <c:pt idx="3">
                  <c:v>40.213661000246368</c:v>
                </c:pt>
                <c:pt idx="4">
                  <c:v>40.746833871368267</c:v>
                </c:pt>
                <c:pt idx="5">
                  <c:v>45.165848020803239</c:v>
                </c:pt>
                <c:pt idx="6">
                  <c:v>48.061703069657611</c:v>
                </c:pt>
                <c:pt idx="7">
                  <c:v>49.941688098086125</c:v>
                </c:pt>
                <c:pt idx="8">
                  <c:v>55.203973699256721</c:v>
                </c:pt>
                <c:pt idx="9">
                  <c:v>58.34593544530783</c:v>
                </c:pt>
                <c:pt idx="10">
                  <c:v>58.20794576698723</c:v>
                </c:pt>
                <c:pt idx="11">
                  <c:v>57.392953472690493</c:v>
                </c:pt>
                <c:pt idx="12">
                  <c:v>59.472197705207414</c:v>
                </c:pt>
                <c:pt idx="13">
                  <c:v>61.061127700685049</c:v>
                </c:pt>
                <c:pt idx="14">
                  <c:v>64.054300816914946</c:v>
                </c:pt>
                <c:pt idx="15">
                  <c:v>66.280167552763004</c:v>
                </c:pt>
                <c:pt idx="16">
                  <c:v>64.214368482039404</c:v>
                </c:pt>
                <c:pt idx="17">
                  <c:v>66.845357381429523</c:v>
                </c:pt>
                <c:pt idx="18">
                  <c:v>65.653623442709247</c:v>
                </c:pt>
                <c:pt idx="19">
                  <c:v>69.38379453789112</c:v>
                </c:pt>
                <c:pt idx="20">
                  <c:v>72.642729546266523</c:v>
                </c:pt>
                <c:pt idx="21">
                  <c:v>76.117622893257987</c:v>
                </c:pt>
                <c:pt idx="22">
                  <c:v>78.155618076314397</c:v>
                </c:pt>
                <c:pt idx="23">
                  <c:v>74.178531701890989</c:v>
                </c:pt>
                <c:pt idx="24">
                  <c:v>77.06460210755813</c:v>
                </c:pt>
                <c:pt idx="25">
                  <c:v>77.159227389234715</c:v>
                </c:pt>
                <c:pt idx="26">
                  <c:v>77.893253147904531</c:v>
                </c:pt>
                <c:pt idx="27">
                  <c:v>76.483267158252971</c:v>
                </c:pt>
                <c:pt idx="28">
                  <c:v>75.701799485861187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D-4C00-8C19-A1A71AAE3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14584"/>
        <c:axId val="570914192"/>
      </c:lineChart>
      <c:catAx>
        <c:axId val="570914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1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57091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614229275028585"/>
          <c:y val="0.61967577707049282"/>
          <c:w val="0.10047903375066614"/>
          <c:h val="0.1474035963301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sau,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1333616663987679"/>
          <c:y val="3.77015051308148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39766013778491"/>
          <c:y val="0.15028336353499749"/>
          <c:w val="0.85749609108856184"/>
          <c:h val="0.7562793682459132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Organisasjon!$E$16:$E$44</c:f>
              <c:numCache>
                <c:formatCode>#,##0</c:formatCode>
                <c:ptCount val="29"/>
                <c:pt idx="0">
                  <c:v>19275</c:v>
                </c:pt>
                <c:pt idx="1">
                  <c:v>18377</c:v>
                </c:pt>
                <c:pt idx="2">
                  <c:v>17662</c:v>
                </c:pt>
                <c:pt idx="3">
                  <c:v>18045</c:v>
                </c:pt>
                <c:pt idx="4">
                  <c:v>16111</c:v>
                </c:pt>
                <c:pt idx="5">
                  <c:v>16409</c:v>
                </c:pt>
                <c:pt idx="6">
                  <c:v>15874</c:v>
                </c:pt>
                <c:pt idx="7">
                  <c:v>14936</c:v>
                </c:pt>
                <c:pt idx="8">
                  <c:v>14115</c:v>
                </c:pt>
                <c:pt idx="9">
                  <c:v>13203</c:v>
                </c:pt>
                <c:pt idx="10">
                  <c:v>12453</c:v>
                </c:pt>
                <c:pt idx="11">
                  <c:v>11762</c:v>
                </c:pt>
                <c:pt idx="12">
                  <c:v>11356</c:v>
                </c:pt>
                <c:pt idx="13">
                  <c:v>10870</c:v>
                </c:pt>
                <c:pt idx="14">
                  <c:v>10333</c:v>
                </c:pt>
                <c:pt idx="15">
                  <c:v>9836</c:v>
                </c:pt>
                <c:pt idx="16">
                  <c:v>9612</c:v>
                </c:pt>
                <c:pt idx="17">
                  <c:v>9580</c:v>
                </c:pt>
                <c:pt idx="18">
                  <c:v>9784</c:v>
                </c:pt>
                <c:pt idx="19">
                  <c:v>9828</c:v>
                </c:pt>
                <c:pt idx="20">
                  <c:v>9884</c:v>
                </c:pt>
                <c:pt idx="21">
                  <c:v>9919</c:v>
                </c:pt>
                <c:pt idx="22">
                  <c:v>9633</c:v>
                </c:pt>
                <c:pt idx="23">
                  <c:v>9115</c:v>
                </c:pt>
                <c:pt idx="24">
                  <c:v>8777</c:v>
                </c:pt>
                <c:pt idx="25">
                  <c:v>8627</c:v>
                </c:pt>
                <c:pt idx="26">
                  <c:v>8413</c:v>
                </c:pt>
                <c:pt idx="27">
                  <c:v>8155</c:v>
                </c:pt>
                <c:pt idx="28">
                  <c:v>8084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1-4DA9-BB20-67407E9EC4D3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Organisasjon!$E$47:$E$75</c:f>
              <c:numCache>
                <c:formatCode>#,##0</c:formatCode>
                <c:ptCount val="29"/>
                <c:pt idx="0">
                  <c:v>8966</c:v>
                </c:pt>
                <c:pt idx="1">
                  <c:v>8615</c:v>
                </c:pt>
                <c:pt idx="2">
                  <c:v>8103</c:v>
                </c:pt>
                <c:pt idx="3">
                  <c:v>8118</c:v>
                </c:pt>
                <c:pt idx="4">
                  <c:v>8054</c:v>
                </c:pt>
                <c:pt idx="5">
                  <c:v>6922</c:v>
                </c:pt>
                <c:pt idx="6">
                  <c:v>6776</c:v>
                </c:pt>
                <c:pt idx="7">
                  <c:v>6688</c:v>
                </c:pt>
                <c:pt idx="8">
                  <c:v>6996</c:v>
                </c:pt>
                <c:pt idx="9">
                  <c:v>6692</c:v>
                </c:pt>
                <c:pt idx="10">
                  <c:v>6343</c:v>
                </c:pt>
                <c:pt idx="11">
                  <c:v>5932</c:v>
                </c:pt>
                <c:pt idx="12">
                  <c:v>5665</c:v>
                </c:pt>
                <c:pt idx="13">
                  <c:v>5693</c:v>
                </c:pt>
                <c:pt idx="14">
                  <c:v>6243</c:v>
                </c:pt>
                <c:pt idx="15">
                  <c:v>6207</c:v>
                </c:pt>
                <c:pt idx="16">
                  <c:v>6041</c:v>
                </c:pt>
                <c:pt idx="17">
                  <c:v>5988</c:v>
                </c:pt>
                <c:pt idx="18">
                  <c:v>5699</c:v>
                </c:pt>
                <c:pt idx="19">
                  <c:v>5529</c:v>
                </c:pt>
                <c:pt idx="20">
                  <c:v>5598</c:v>
                </c:pt>
                <c:pt idx="21">
                  <c:v>5696</c:v>
                </c:pt>
                <c:pt idx="22">
                  <c:v>5687</c:v>
                </c:pt>
                <c:pt idx="23">
                  <c:v>5394</c:v>
                </c:pt>
                <c:pt idx="24">
                  <c:v>5504</c:v>
                </c:pt>
                <c:pt idx="25">
                  <c:v>5462</c:v>
                </c:pt>
                <c:pt idx="26">
                  <c:v>5321</c:v>
                </c:pt>
                <c:pt idx="27">
                  <c:v>5289</c:v>
                </c:pt>
                <c:pt idx="28">
                  <c:v>5057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1-4DA9-BB20-67407E9EC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744130526975085"/>
          <c:y val="0.37199887457546654"/>
          <c:w val="0.10212135619209407"/>
          <c:h val="0.132574722126828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SAU, antall produsenter og antall slakt per produsent, hittil i år </a:t>
            </a:r>
          </a:p>
        </c:rich>
      </c:tx>
      <c:layout>
        <c:manualLayout>
          <c:xMode val="edge"/>
          <c:yMode val="edge"/>
          <c:x val="0.10168125950160821"/>
          <c:y val="3.111326572913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811881121274"/>
          <c:y val="0.12446273359773216"/>
          <c:w val="0.81853316481082261"/>
          <c:h val="0.76415090661829244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2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6541441204611842E-17"/>
                  <c:y val="-3.1644441066822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70-4A57-B722-8BF95B8B3323}"/>
                </c:ext>
              </c:extLst>
            </c:dLbl>
            <c:dLbl>
              <c:idx val="11"/>
              <c:layout>
                <c:manualLayout>
                  <c:x val="-3.6090834093277541E-2"/>
                  <c:y val="3.1644441066822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70-4A57-B722-8BF95B8B3323}"/>
                </c:ext>
              </c:extLst>
            </c:dLbl>
            <c:dLbl>
              <c:idx val="12"/>
              <c:layout>
                <c:manualLayout>
                  <c:x val="1.8045417046638073E-3"/>
                  <c:y val="-4.351110646688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70-4A57-B722-8BF95B8B3323}"/>
                </c:ext>
              </c:extLst>
            </c:dLbl>
            <c:dLbl>
              <c:idx val="13"/>
              <c:layout>
                <c:manualLayout>
                  <c:x val="-3.7895375797941347E-2"/>
                  <c:y val="4.351110646688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70-4A57-B722-8BF95B8B3323}"/>
                </c:ext>
              </c:extLst>
            </c:dLbl>
            <c:dLbl>
              <c:idx val="14"/>
              <c:layout>
                <c:manualLayout>
                  <c:x val="-9.0227085233194337E-3"/>
                  <c:y val="-3.9555551333528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70-4A57-B722-8BF95B8B3323}"/>
                </c:ext>
              </c:extLst>
            </c:dLbl>
            <c:dLbl>
              <c:idx val="15"/>
              <c:layout>
                <c:manualLayout>
                  <c:x val="-2.8872667274621976E-2"/>
                  <c:y val="3.7577773766851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70-4A57-B722-8BF95B8B3323}"/>
                </c:ext>
              </c:extLst>
            </c:dLbl>
            <c:dLbl>
              <c:idx val="16"/>
              <c:layout>
                <c:manualLayout>
                  <c:x val="-1.1729521080315112E-2"/>
                  <c:y val="-5.1422216733586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70-4A57-B722-8BF95B8B3323}"/>
                </c:ext>
              </c:extLst>
            </c:dLbl>
            <c:dLbl>
              <c:idx val="17"/>
              <c:layout>
                <c:manualLayout>
                  <c:x val="-2.7970396422290041E-2"/>
                  <c:y val="5.1422216733586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70-4A57-B722-8BF95B8B3323}"/>
                </c:ext>
              </c:extLst>
            </c:dLbl>
            <c:dLbl>
              <c:idx val="18"/>
              <c:layout>
                <c:manualLayout>
                  <c:x val="-2.1654500455966483E-2"/>
                  <c:y val="-5.5377771866939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70-4A57-B722-8BF95B8B3323}"/>
                </c:ext>
              </c:extLst>
            </c:dLbl>
            <c:dLbl>
              <c:idx val="19"/>
              <c:layout>
                <c:manualLayout>
                  <c:x val="-2.0752229603634546E-2"/>
                  <c:y val="4.351110646688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70-4A57-B722-8BF95B8B3323}"/>
                </c:ext>
              </c:extLst>
            </c:dLbl>
            <c:dLbl>
              <c:idx val="21"/>
              <c:layout>
                <c:manualLayout>
                  <c:x val="-2.4361313012962293E-2"/>
                  <c:y val="-6.131110456696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70-4A57-B722-8BF95B8B3323}"/>
                </c:ext>
              </c:extLst>
            </c:dLbl>
            <c:dLbl>
              <c:idx val="22"/>
              <c:layout>
                <c:manualLayout>
                  <c:x val="-1.9849958751302743E-2"/>
                  <c:y val="-4.7466661600233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70-4A57-B722-8BF95B8B3323}"/>
                </c:ext>
              </c:extLst>
            </c:dLbl>
            <c:dLbl>
              <c:idx val="23"/>
              <c:layout>
                <c:manualLayout>
                  <c:x val="-1.6240875341974863E-2"/>
                  <c:y val="-4.7466661600233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70-4A57-B722-8BF95B8B3323}"/>
                </c:ext>
              </c:extLst>
            </c:dLbl>
            <c:dLbl>
              <c:idx val="24"/>
              <c:layout>
                <c:manualLayout>
                  <c:x val="-1.8045417046638867E-2"/>
                  <c:y val="-3.5599996200175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70-4A57-B722-8BF95B8B3323}"/>
                </c:ext>
              </c:extLst>
            </c:dLbl>
            <c:dLbl>
              <c:idx val="25"/>
              <c:layout>
                <c:manualLayout>
                  <c:x val="-1.8045417046638736E-2"/>
                  <c:y val="-6.5266659700321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70-4A57-B722-8BF95B8B3323}"/>
                </c:ext>
              </c:extLst>
            </c:dLbl>
            <c:dLbl>
              <c:idx val="26"/>
              <c:layout>
                <c:manualLayout>
                  <c:x val="-1.8045417046638736E-2"/>
                  <c:y val="-3.5599996200175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70-4A57-B722-8BF95B8B3323}"/>
                </c:ext>
              </c:extLst>
            </c:dLbl>
            <c:dLbl>
              <c:idx val="27"/>
              <c:layout>
                <c:manualLayout>
                  <c:x val="-2.1654500455966483E-2"/>
                  <c:y val="4.351110646688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70-4A57-B722-8BF95B8B33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År!$Z$8:$Z$36</c:f>
              <c:numCache>
                <c:formatCode>#,##0</c:formatCode>
                <c:ptCount val="29"/>
                <c:pt idx="0">
                  <c:v>26394</c:v>
                </c:pt>
                <c:pt idx="1">
                  <c:v>25358</c:v>
                </c:pt>
                <c:pt idx="2">
                  <c:v>24422</c:v>
                </c:pt>
                <c:pt idx="3">
                  <c:v>24647</c:v>
                </c:pt>
                <c:pt idx="4">
                  <c:v>24102</c:v>
                </c:pt>
                <c:pt idx="5">
                  <c:v>22206</c:v>
                </c:pt>
                <c:pt idx="6">
                  <c:v>21587</c:v>
                </c:pt>
                <c:pt idx="7">
                  <c:v>20699</c:v>
                </c:pt>
                <c:pt idx="8">
                  <c:v>19750</c:v>
                </c:pt>
                <c:pt idx="9">
                  <c:v>18749</c:v>
                </c:pt>
                <c:pt idx="10">
                  <c:v>17843</c:v>
                </c:pt>
                <c:pt idx="11">
                  <c:v>16883</c:v>
                </c:pt>
                <c:pt idx="12">
                  <c:v>16295</c:v>
                </c:pt>
                <c:pt idx="13">
                  <c:v>15857</c:v>
                </c:pt>
                <c:pt idx="14">
                  <c:v>15731</c:v>
                </c:pt>
                <c:pt idx="15">
                  <c:v>15407</c:v>
                </c:pt>
                <c:pt idx="16">
                  <c:v>15124</c:v>
                </c:pt>
                <c:pt idx="17">
                  <c:v>15004</c:v>
                </c:pt>
                <c:pt idx="18">
                  <c:v>14928</c:v>
                </c:pt>
                <c:pt idx="19">
                  <c:v>14919</c:v>
                </c:pt>
                <c:pt idx="20">
                  <c:v>15006</c:v>
                </c:pt>
                <c:pt idx="21">
                  <c:v>15111</c:v>
                </c:pt>
                <c:pt idx="22">
                  <c:v>14794</c:v>
                </c:pt>
                <c:pt idx="23">
                  <c:v>14093</c:v>
                </c:pt>
                <c:pt idx="24">
                  <c:v>13866</c:v>
                </c:pt>
                <c:pt idx="25">
                  <c:v>13709</c:v>
                </c:pt>
                <c:pt idx="26">
                  <c:v>13415</c:v>
                </c:pt>
                <c:pt idx="27">
                  <c:v>13114</c:v>
                </c:pt>
                <c:pt idx="28">
                  <c:v>12851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2C-45DD-A909-53C36CB3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0200"/>
        <c:axId val="462799808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circle"/>
            <c:size val="12"/>
            <c:spPr>
              <a:solidFill>
                <a:schemeClr val="bg2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År!$AB$8:$AB$36</c:f>
              <c:numCache>
                <c:formatCode>0</c:formatCode>
                <c:ptCount val="29"/>
                <c:pt idx="0">
                  <c:v>47.712434644237327</c:v>
                </c:pt>
                <c:pt idx="1">
                  <c:v>47.269007808186764</c:v>
                </c:pt>
                <c:pt idx="2">
                  <c:v>46.382605847186966</c:v>
                </c:pt>
                <c:pt idx="3">
                  <c:v>45.910597638657848</c:v>
                </c:pt>
                <c:pt idx="4">
                  <c:v>46.376089121234749</c:v>
                </c:pt>
                <c:pt idx="5">
                  <c:v>53.225029271368101</c:v>
                </c:pt>
                <c:pt idx="6">
                  <c:v>56.419284754713487</c:v>
                </c:pt>
                <c:pt idx="7">
                  <c:v>57.87378665636021</c:v>
                </c:pt>
                <c:pt idx="8">
                  <c:v>63.565063291139239</c:v>
                </c:pt>
                <c:pt idx="9">
                  <c:v>67.186783295109066</c:v>
                </c:pt>
                <c:pt idx="10">
                  <c:v>68.196996020848516</c:v>
                </c:pt>
                <c:pt idx="11">
                  <c:v>67.812592548717646</c:v>
                </c:pt>
                <c:pt idx="12">
                  <c:v>70.073212641914694</c:v>
                </c:pt>
                <c:pt idx="13">
                  <c:v>71.925458787917009</c:v>
                </c:pt>
                <c:pt idx="14">
                  <c:v>74.615536202402893</c:v>
                </c:pt>
                <c:pt idx="15">
                  <c:v>75.662361264360356</c:v>
                </c:pt>
                <c:pt idx="16">
                  <c:v>73.813392620999736</c:v>
                </c:pt>
                <c:pt idx="17">
                  <c:v>77.025059984004272</c:v>
                </c:pt>
                <c:pt idx="18">
                  <c:v>77.694734726688097</c:v>
                </c:pt>
                <c:pt idx="19">
                  <c:v>80.974395066693475</c:v>
                </c:pt>
                <c:pt idx="20">
                  <c:v>84.942889510862315</c:v>
                </c:pt>
                <c:pt idx="21">
                  <c:v>90.333530540665421</c:v>
                </c:pt>
                <c:pt idx="22">
                  <c:v>90.874746518858998</c:v>
                </c:pt>
                <c:pt idx="23">
                  <c:v>84.301213368338892</c:v>
                </c:pt>
                <c:pt idx="24">
                  <c:v>86.629422327996537</c:v>
                </c:pt>
                <c:pt idx="25">
                  <c:v>86.983419651323956</c:v>
                </c:pt>
                <c:pt idx="26">
                  <c:v>86.530301900857253</c:v>
                </c:pt>
                <c:pt idx="27">
                  <c:v>84.499466219307607</c:v>
                </c:pt>
                <c:pt idx="28">
                  <c:v>83.134386429071668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2C-45DD-A909-53C36CB3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9416"/>
        <c:axId val="462822936"/>
      </c:lineChart>
      <c:catAx>
        <c:axId val="462800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8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2799808"/>
        <c:scaling>
          <c:orientation val="minMax"/>
          <c:max val="2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200"/>
        <c:crosses val="autoZero"/>
        <c:crossBetween val="between"/>
      </c:valAx>
      <c:catAx>
        <c:axId val="462799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22936"/>
        <c:crossesAt val="0"/>
        <c:auto val="1"/>
        <c:lblAlgn val="ctr"/>
        <c:lblOffset val="100"/>
        <c:noMultiLvlLbl val="0"/>
      </c:catAx>
      <c:valAx>
        <c:axId val="462822936"/>
        <c:scaling>
          <c:orientation val="minMax"/>
          <c:max val="90"/>
          <c:min val="4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425603281828143"/>
              <c:y val="0.354301049190302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416"/>
        <c:crosses val="max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275522542704408"/>
          <c:y val="0.19911158854626965"/>
          <c:w val="0.15845860887912749"/>
          <c:h val="0.13226931392232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sau, andel OVERFETE innen ORGANISASJON</a:t>
            </a:r>
            <a:endParaRPr lang="nb-NO" sz="2800"/>
          </a:p>
        </c:rich>
      </c:tx>
      <c:layout>
        <c:manualLayout>
          <c:xMode val="edge"/>
          <c:yMode val="edge"/>
          <c:x val="0.12480842964732584"/>
          <c:y val="3.3063584573425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041906745953272E-2"/>
          <c:y val="0.13981598140884874"/>
          <c:w val="0.89531798301828236"/>
          <c:h val="0.7565897961689338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Organisasjon!$AB$16:$AB$44</c:f>
              <c:numCache>
                <c:formatCode>0</c:formatCode>
                <c:ptCount val="29"/>
                <c:pt idx="0">
                  <c:v>11.368341613453319</c:v>
                </c:pt>
                <c:pt idx="1">
                  <c:v>13.873350132616748</c:v>
                </c:pt>
                <c:pt idx="2">
                  <c:v>13.47573953279967</c:v>
                </c:pt>
                <c:pt idx="3">
                  <c:v>11.198429022834317</c:v>
                </c:pt>
                <c:pt idx="4">
                  <c:v>13.577699072230036</c:v>
                </c:pt>
                <c:pt idx="5">
                  <c:v>12.23798628055269</c:v>
                </c:pt>
                <c:pt idx="6">
                  <c:v>11.235888314689602</c:v>
                </c:pt>
                <c:pt idx="7">
                  <c:v>7.7976015126409361</c:v>
                </c:pt>
                <c:pt idx="8">
                  <c:v>9.7454794794771757</c:v>
                </c:pt>
                <c:pt idx="9">
                  <c:v>9.8881313892461637</c:v>
                </c:pt>
                <c:pt idx="10">
                  <c:v>9.9647721990594889</c:v>
                </c:pt>
                <c:pt idx="11">
                  <c:v>8.4679118625104888</c:v>
                </c:pt>
                <c:pt idx="12">
                  <c:v>8.765822745495587</c:v>
                </c:pt>
                <c:pt idx="13">
                  <c:v>7.848646930701312</c:v>
                </c:pt>
                <c:pt idx="14">
                  <c:v>6.9211744365449199</c:v>
                </c:pt>
                <c:pt idx="15">
                  <c:v>5.8181509659578259</c:v>
                </c:pt>
                <c:pt idx="16">
                  <c:v>6.7975889398467091</c:v>
                </c:pt>
                <c:pt idx="17">
                  <c:v>8.1027092428787384</c:v>
                </c:pt>
                <c:pt idx="18">
                  <c:v>8.4668186394490306</c:v>
                </c:pt>
                <c:pt idx="19">
                  <c:v>8.4192306479354357</c:v>
                </c:pt>
                <c:pt idx="20">
                  <c:v>7.9307695054948226</c:v>
                </c:pt>
                <c:pt idx="21">
                  <c:v>6.6769086083842204</c:v>
                </c:pt>
                <c:pt idx="22">
                  <c:v>6.4491682686431151</c:v>
                </c:pt>
                <c:pt idx="23">
                  <c:v>5.9113788140691286</c:v>
                </c:pt>
                <c:pt idx="24">
                  <c:v>5.3360187377741184</c:v>
                </c:pt>
                <c:pt idx="25">
                  <c:v>5.0402587767764961</c:v>
                </c:pt>
                <c:pt idx="26">
                  <c:v>4.8564047731980589</c:v>
                </c:pt>
                <c:pt idx="27">
                  <c:v>4.7699991188250239</c:v>
                </c:pt>
                <c:pt idx="28">
                  <c:v>3.9481515193950432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3-40DC-A0F0-E3C773D64B76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Organisasjon!$AB$47:$AB$75</c:f>
              <c:numCache>
                <c:formatCode>0</c:formatCode>
                <c:ptCount val="29"/>
                <c:pt idx="0">
                  <c:v>9.1295099380425366</c:v>
                </c:pt>
                <c:pt idx="1">
                  <c:v>10.902154949814514</c:v>
                </c:pt>
                <c:pt idx="2">
                  <c:v>10.41372099193158</c:v>
                </c:pt>
                <c:pt idx="3">
                  <c:v>10.302507700154235</c:v>
                </c:pt>
                <c:pt idx="4">
                  <c:v>11.699855260150835</c:v>
                </c:pt>
                <c:pt idx="5">
                  <c:v>9.9517653004433217</c:v>
                </c:pt>
                <c:pt idx="6">
                  <c:v>8.3364525813402146</c:v>
                </c:pt>
                <c:pt idx="7">
                  <c:v>6.0519144321453107</c:v>
                </c:pt>
                <c:pt idx="8">
                  <c:v>8.026006778748183</c:v>
                </c:pt>
                <c:pt idx="9">
                  <c:v>8.0481289585633018</c:v>
                </c:pt>
                <c:pt idx="10">
                  <c:v>8.1519339784893816</c:v>
                </c:pt>
                <c:pt idx="11">
                  <c:v>7.6905905332569633</c:v>
                </c:pt>
                <c:pt idx="12">
                  <c:v>7.6895906918761696</c:v>
                </c:pt>
                <c:pt idx="13">
                  <c:v>6.8707011371579929</c:v>
                </c:pt>
                <c:pt idx="14">
                  <c:v>6.451758104083364</c:v>
                </c:pt>
                <c:pt idx="15">
                  <c:v>5.3986256717898131</c:v>
                </c:pt>
                <c:pt idx="16">
                  <c:v>5.7094393417182463</c:v>
                </c:pt>
                <c:pt idx="17">
                  <c:v>7.0732255727384015</c:v>
                </c:pt>
                <c:pt idx="18">
                  <c:v>7.63951250801796</c:v>
                </c:pt>
                <c:pt idx="19">
                  <c:v>7.8045372670564559</c:v>
                </c:pt>
                <c:pt idx="20">
                  <c:v>6.4076585992022705</c:v>
                </c:pt>
                <c:pt idx="21">
                  <c:v>5.6900220815295821</c:v>
                </c:pt>
                <c:pt idx="22">
                  <c:v>5.1940396561305455</c:v>
                </c:pt>
                <c:pt idx="23">
                  <c:v>5.8707534508483716</c:v>
                </c:pt>
                <c:pt idx="24">
                  <c:v>5.5829877139142337</c:v>
                </c:pt>
                <c:pt idx="25">
                  <c:v>5.938396991104625</c:v>
                </c:pt>
                <c:pt idx="26">
                  <c:v>5.6013704248799687</c:v>
                </c:pt>
                <c:pt idx="27">
                  <c:v>6.2352912093345196</c:v>
                </c:pt>
                <c:pt idx="28">
                  <c:v>5.1919419890080034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3-40DC-A0F0-E3C773D6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602838579356347"/>
          <c:y val="0.35121500775301567"/>
          <c:w val="9.7284149752141488E-2"/>
          <c:h val="0.13426390586109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</a:t>
            </a:r>
            <a:r>
              <a:rPr lang="nb-NO" sz="2800" baseline="0"/>
              <a:t> FETTGRUPPE innen ORGANISASJON</a:t>
            </a:r>
            <a:endParaRPr lang="nb-NO" sz="2800"/>
          </a:p>
        </c:rich>
      </c:tx>
      <c:layout>
        <c:manualLayout>
          <c:xMode val="edge"/>
          <c:yMode val="edge"/>
          <c:x val="0.1534123477544449"/>
          <c:y val="3.7597294987927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17112876843401E-2"/>
          <c:y val="0.14253326671360533"/>
          <c:w val="0.88435807585465243"/>
          <c:h val="0.753872383769085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Organisasjon!$X$16:$X$44</c:f>
              <c:numCache>
                <c:formatCode>0.00</c:formatCode>
                <c:ptCount val="29"/>
                <c:pt idx="0">
                  <c:v>5.6909225475673004</c:v>
                </c:pt>
                <c:pt idx="1">
                  <c:v>6.3815435590548244</c:v>
                </c:pt>
                <c:pt idx="2">
                  <c:v>6.3584150591293884</c:v>
                </c:pt>
                <c:pt idx="3">
                  <c:v>6.1941798823506007</c:v>
                </c:pt>
                <c:pt idx="4">
                  <c:v>6.58553170255382</c:v>
                </c:pt>
                <c:pt idx="5">
                  <c:v>6.2561772599528114</c:v>
                </c:pt>
                <c:pt idx="6">
                  <c:v>6.1463065013779685</c:v>
                </c:pt>
                <c:pt idx="7">
                  <c:v>5.7222414819899292</c:v>
                </c:pt>
                <c:pt idx="8">
                  <c:v>5.9848263294075155</c:v>
                </c:pt>
                <c:pt idx="9">
                  <c:v>5.927487880133544</c:v>
                </c:pt>
                <c:pt idx="10">
                  <c:v>5.9047622418377923</c:v>
                </c:pt>
                <c:pt idx="11">
                  <c:v>5.7203692078192496</c:v>
                </c:pt>
                <c:pt idx="12">
                  <c:v>6.0923008498844009</c:v>
                </c:pt>
                <c:pt idx="13">
                  <c:v>5.757636829818602</c:v>
                </c:pt>
                <c:pt idx="14">
                  <c:v>5.7554820735870651</c:v>
                </c:pt>
                <c:pt idx="15">
                  <c:v>5.541840496653319</c:v>
                </c:pt>
                <c:pt idx="16">
                  <c:v>6.0965021232169407</c:v>
                </c:pt>
                <c:pt idx="17">
                  <c:v>6.158473366921978</c:v>
                </c:pt>
                <c:pt idx="18">
                  <c:v>6.189422490698985</c:v>
                </c:pt>
                <c:pt idx="19">
                  <c:v>6.0295681643406258</c:v>
                </c:pt>
                <c:pt idx="20">
                  <c:v>6.1322916270640873</c:v>
                </c:pt>
                <c:pt idx="21">
                  <c:v>5.9144304020337879</c:v>
                </c:pt>
                <c:pt idx="22">
                  <c:v>6.0230551265098393</c:v>
                </c:pt>
                <c:pt idx="23">
                  <c:v>5.9438927935954355</c:v>
                </c:pt>
                <c:pt idx="24">
                  <c:v>5.9655397405538961</c:v>
                </c:pt>
                <c:pt idx="25">
                  <c:v>5.8722536095417448</c:v>
                </c:pt>
                <c:pt idx="26">
                  <c:v>5.9198254400844688</c:v>
                </c:pt>
                <c:pt idx="27">
                  <c:v>5.8764692171470978</c:v>
                </c:pt>
                <c:pt idx="28">
                  <c:v>5.7627710288008203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D-4727-AC96-90029DE2EE88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Organisasjon!$X$47:$X$75</c:f>
              <c:numCache>
                <c:formatCode>0.00</c:formatCode>
                <c:ptCount val="29"/>
                <c:pt idx="0">
                  <c:v>5.510167413487558</c:v>
                </c:pt>
                <c:pt idx="1">
                  <c:v>6.0758220342619724</c:v>
                </c:pt>
                <c:pt idx="2">
                  <c:v>6.1052827067434476</c:v>
                </c:pt>
                <c:pt idx="3">
                  <c:v>6.1304776010133102</c:v>
                </c:pt>
                <c:pt idx="4">
                  <c:v>6.3984032909270976</c:v>
                </c:pt>
                <c:pt idx="5">
                  <c:v>6.160968916126639</c:v>
                </c:pt>
                <c:pt idx="6">
                  <c:v>6.0366031343145652</c:v>
                </c:pt>
                <c:pt idx="7">
                  <c:v>5.7905090928262899</c:v>
                </c:pt>
                <c:pt idx="8">
                  <c:v>5.9754975958488572</c:v>
                </c:pt>
                <c:pt idx="9">
                  <c:v>5.9339891561297051</c:v>
                </c:pt>
                <c:pt idx="10">
                  <c:v>5.9410692472908595</c:v>
                </c:pt>
                <c:pt idx="11">
                  <c:v>5.8157583234201278</c:v>
                </c:pt>
                <c:pt idx="12">
                  <c:v>6.1310557715710399</c:v>
                </c:pt>
                <c:pt idx="13">
                  <c:v>5.8505498804732738</c:v>
                </c:pt>
                <c:pt idx="14">
                  <c:v>5.8599193280168844</c:v>
                </c:pt>
                <c:pt idx="15">
                  <c:v>5.7514007015053439</c:v>
                </c:pt>
                <c:pt idx="16">
                  <c:v>6.0846207584573042</c:v>
                </c:pt>
                <c:pt idx="17">
                  <c:v>6.2257176405925998</c:v>
                </c:pt>
                <c:pt idx="18">
                  <c:v>6.3017746418644442</c:v>
                </c:pt>
                <c:pt idx="19">
                  <c:v>6.3756213782802389</c:v>
                </c:pt>
                <c:pt idx="20">
                  <c:v>6.1978315718030554</c:v>
                </c:pt>
                <c:pt idx="21">
                  <c:v>6.0809429743542491</c:v>
                </c:pt>
                <c:pt idx="22">
                  <c:v>6.2134919938533679</c:v>
                </c:pt>
                <c:pt idx="23">
                  <c:v>6.2522099675346574</c:v>
                </c:pt>
                <c:pt idx="24">
                  <c:v>6.2427921379481051</c:v>
                </c:pt>
                <c:pt idx="25">
                  <c:v>6.2116458260023828</c:v>
                </c:pt>
                <c:pt idx="26">
                  <c:v>6.0900234033826353</c:v>
                </c:pt>
                <c:pt idx="27">
                  <c:v>6.1580465737169998</c:v>
                </c:pt>
                <c:pt idx="28">
                  <c:v>5.9086786617348954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AD-4727-AC96-90029DE2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5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765486596036725"/>
          <c:y val="0.31250664121530269"/>
          <c:w val="0.12017615517655721"/>
          <c:h val="0.155633359291284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</a:t>
            </a:r>
            <a:r>
              <a:rPr lang="nb-NO" sz="2800" baseline="0"/>
              <a:t> KLASSE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80962982662026E-2"/>
          <c:y val="0.15338206604771418"/>
          <c:w val="0.89383647764981422"/>
          <c:h val="0.743023778744074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Organisasjon!$Q$16:$Q$44</c:f>
              <c:numCache>
                <c:formatCode>0.00</c:formatCode>
                <c:ptCount val="29"/>
                <c:pt idx="0">
                  <c:v>4.7449017638503053</c:v>
                </c:pt>
                <c:pt idx="1">
                  <c:v>4.801519835585438</c:v>
                </c:pt>
                <c:pt idx="2">
                  <c:v>5.1092259571058047</c:v>
                </c:pt>
                <c:pt idx="3">
                  <c:v>5.130155855641009</c:v>
                </c:pt>
                <c:pt idx="4">
                  <c:v>5.4170038178452753</c:v>
                </c:pt>
                <c:pt idx="5">
                  <c:v>5.3677803507972719</c:v>
                </c:pt>
                <c:pt idx="6">
                  <c:v>5.7381214156907694</c:v>
                </c:pt>
                <c:pt idx="7">
                  <c:v>5.9495601152653697</c:v>
                </c:pt>
                <c:pt idx="8">
                  <c:v>6.3630164645082896</c:v>
                </c:pt>
                <c:pt idx="9">
                  <c:v>6.6059737654072421</c:v>
                </c:pt>
                <c:pt idx="10">
                  <c:v>6.8747714204141914</c:v>
                </c:pt>
                <c:pt idx="11">
                  <c:v>7.1656201634708019</c:v>
                </c:pt>
                <c:pt idx="12">
                  <c:v>7.5801874193255854</c:v>
                </c:pt>
                <c:pt idx="13">
                  <c:v>7.7807014999350494</c:v>
                </c:pt>
                <c:pt idx="14">
                  <c:v>7.828545806488294</c:v>
                </c:pt>
                <c:pt idx="15">
                  <c:v>7.6481760611086145</c:v>
                </c:pt>
                <c:pt idx="16">
                  <c:v>7.9525585510575922</c:v>
                </c:pt>
                <c:pt idx="17">
                  <c:v>7.922826423656435</c:v>
                </c:pt>
                <c:pt idx="18">
                  <c:v>8.1276520459685848</c:v>
                </c:pt>
                <c:pt idx="19">
                  <c:v>8.1881957803778107</c:v>
                </c:pt>
                <c:pt idx="20">
                  <c:v>7.9720875254464563</c:v>
                </c:pt>
                <c:pt idx="21">
                  <c:v>7.9165217335291516</c:v>
                </c:pt>
                <c:pt idx="22">
                  <c:v>7.8359472403409152</c:v>
                </c:pt>
                <c:pt idx="23">
                  <c:v>7.9349123915841107</c:v>
                </c:pt>
                <c:pt idx="24">
                  <c:v>7.894455883866982</c:v>
                </c:pt>
                <c:pt idx="25">
                  <c:v>7.9017641748766545</c:v>
                </c:pt>
                <c:pt idx="26">
                  <c:v>7.8399067977607908</c:v>
                </c:pt>
                <c:pt idx="27">
                  <c:v>7.8890017993024495</c:v>
                </c:pt>
                <c:pt idx="28">
                  <c:v>7.9776846146664813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D-4CEF-A387-E709389DD760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Organisasjon!$Q$47:$Q$75</c:f>
              <c:numCache>
                <c:formatCode>0.00</c:formatCode>
                <c:ptCount val="29"/>
                <c:pt idx="0">
                  <c:v>4.4824790630742797</c:v>
                </c:pt>
                <c:pt idx="1">
                  <c:v>4.4035496076461289</c:v>
                </c:pt>
                <c:pt idx="2">
                  <c:v>4.7276745165972178</c:v>
                </c:pt>
                <c:pt idx="3">
                  <c:v>4.7184247728243909</c:v>
                </c:pt>
                <c:pt idx="4">
                  <c:v>5.0553576597851748</c:v>
                </c:pt>
                <c:pt idx="5">
                  <c:v>4.9001113108451309</c:v>
                </c:pt>
                <c:pt idx="6">
                  <c:v>5.069885996731009</c:v>
                </c:pt>
                <c:pt idx="7">
                  <c:v>5.3577705650198917</c:v>
                </c:pt>
                <c:pt idx="8">
                  <c:v>5.9476161747456677</c:v>
                </c:pt>
                <c:pt idx="9">
                  <c:v>6.208927624721154</c:v>
                </c:pt>
                <c:pt idx="10">
                  <c:v>6.1778864774533933</c:v>
                </c:pt>
                <c:pt idx="11">
                  <c:v>6.4515927215050448</c:v>
                </c:pt>
                <c:pt idx="12">
                  <c:v>7.0417322133507483</c:v>
                </c:pt>
                <c:pt idx="13">
                  <c:v>7.096890003768471</c:v>
                </c:pt>
                <c:pt idx="14">
                  <c:v>7.140383254436836</c:v>
                </c:pt>
                <c:pt idx="15">
                  <c:v>7.077389213929961</c:v>
                </c:pt>
                <c:pt idx="16">
                  <c:v>7.4270324474954812</c:v>
                </c:pt>
                <c:pt idx="17">
                  <c:v>7.3728308391835506</c:v>
                </c:pt>
                <c:pt idx="18">
                  <c:v>7.6031082959161855</c:v>
                </c:pt>
                <c:pt idx="19">
                  <c:v>7.7342547240389647</c:v>
                </c:pt>
                <c:pt idx="20">
                  <c:v>7.5689455901085454</c:v>
                </c:pt>
                <c:pt idx="21">
                  <c:v>7.3257961798571394</c:v>
                </c:pt>
                <c:pt idx="22">
                  <c:v>7.4223357654380147</c:v>
                </c:pt>
                <c:pt idx="23">
                  <c:v>7.5117102661958066</c:v>
                </c:pt>
                <c:pt idx="24">
                  <c:v>7.5003836373783823</c:v>
                </c:pt>
                <c:pt idx="25">
                  <c:v>7.5288821733484195</c:v>
                </c:pt>
                <c:pt idx="26">
                  <c:v>7.5529616136270397</c:v>
                </c:pt>
                <c:pt idx="27">
                  <c:v>7.526381884702861</c:v>
                </c:pt>
                <c:pt idx="28">
                  <c:v>7.6405319415710595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D-4CEF-A387-E709389DD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9.7795431233246143E-3"/>
              <c:y val="0.2508403084238929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595135843165075"/>
          <c:y val="0.58017973126493516"/>
          <c:w val="0.10751609771197659"/>
          <c:h val="0.12884271555607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</a:t>
            </a:r>
            <a:r>
              <a:rPr lang="nb-NO" sz="2800" baseline="0"/>
              <a:t> VEKT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84602858873908E-2"/>
          <c:y val="0.14896526775030378"/>
          <c:w val="0.89017027335287635"/>
          <c:h val="0.747440610728564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Organisasjon!$Z$16:$Z$44</c:f>
              <c:numCache>
                <c:formatCode>0.0</c:formatCode>
                <c:ptCount val="29"/>
                <c:pt idx="0">
                  <c:v>19.976015308424373</c:v>
                </c:pt>
                <c:pt idx="1">
                  <c:v>20.091464081945567</c:v>
                </c:pt>
                <c:pt idx="2">
                  <c:v>20.042694532423479</c:v>
                </c:pt>
                <c:pt idx="3">
                  <c:v>19.918384208747451</c:v>
                </c:pt>
                <c:pt idx="4">
                  <c:v>20.433468615967403</c:v>
                </c:pt>
                <c:pt idx="5">
                  <c:v>20.369166445216536</c:v>
                </c:pt>
                <c:pt idx="6">
                  <c:v>20.355406794229246</c:v>
                </c:pt>
                <c:pt idx="7">
                  <c:v>19.913049537600063</c:v>
                </c:pt>
                <c:pt idx="8">
                  <c:v>20.454805839370312</c:v>
                </c:pt>
                <c:pt idx="9">
                  <c:v>20.521796317216193</c:v>
                </c:pt>
                <c:pt idx="10">
                  <c:v>20.479496381657597</c:v>
                </c:pt>
                <c:pt idx="11">
                  <c:v>20.305650495693879</c:v>
                </c:pt>
                <c:pt idx="12">
                  <c:v>20.941397482769553</c:v>
                </c:pt>
                <c:pt idx="13">
                  <c:v>20.805422618961888</c:v>
                </c:pt>
                <c:pt idx="14">
                  <c:v>20.668654918164425</c:v>
                </c:pt>
                <c:pt idx="15">
                  <c:v>20.081559359375767</c:v>
                </c:pt>
                <c:pt idx="16">
                  <c:v>20.450023972632664</c:v>
                </c:pt>
                <c:pt idx="17">
                  <c:v>20.303548914897984</c:v>
                </c:pt>
                <c:pt idx="18">
                  <c:v>20.819139279107503</c:v>
                </c:pt>
                <c:pt idx="19">
                  <c:v>21.137082689455394</c:v>
                </c:pt>
                <c:pt idx="20">
                  <c:v>20.532846927240577</c:v>
                </c:pt>
                <c:pt idx="21">
                  <c:v>20.26286154912907</c:v>
                </c:pt>
                <c:pt idx="22">
                  <c:v>20.237113053235191</c:v>
                </c:pt>
                <c:pt idx="23">
                  <c:v>20.430547035425278</c:v>
                </c:pt>
                <c:pt idx="24">
                  <c:v>20.575766060949089</c:v>
                </c:pt>
                <c:pt idx="25">
                  <c:v>20.637781526097964</c:v>
                </c:pt>
                <c:pt idx="26">
                  <c:v>20.451118560857825</c:v>
                </c:pt>
                <c:pt idx="27">
                  <c:v>20.454871817464859</c:v>
                </c:pt>
                <c:pt idx="28">
                  <c:v>20.362946366052768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50-4699-AD40-1B2F8854508A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Organisasjon!$Z$47:$Z$75</c:f>
              <c:numCache>
                <c:formatCode>0.0</c:formatCode>
                <c:ptCount val="29"/>
                <c:pt idx="0">
                  <c:v>19.400304189569848</c:v>
                </c:pt>
                <c:pt idx="1">
                  <c:v>19.467555597646129</c:v>
                </c:pt>
                <c:pt idx="2">
                  <c:v>19.441269098116784</c:v>
                </c:pt>
                <c:pt idx="3">
                  <c:v>19.338849364919451</c:v>
                </c:pt>
                <c:pt idx="4">
                  <c:v>19.877163098956224</c:v>
                </c:pt>
                <c:pt idx="5">
                  <c:v>19.738595756114798</c:v>
                </c:pt>
                <c:pt idx="6">
                  <c:v>19.702859769561861</c:v>
                </c:pt>
                <c:pt idx="7">
                  <c:v>19.261298785626529</c:v>
                </c:pt>
                <c:pt idx="8">
                  <c:v>19.858030796955784</c:v>
                </c:pt>
                <c:pt idx="9">
                  <c:v>20.088019751518512</c:v>
                </c:pt>
                <c:pt idx="10">
                  <c:v>20.096919393412264</c:v>
                </c:pt>
                <c:pt idx="11">
                  <c:v>19.903906243116243</c:v>
                </c:pt>
                <c:pt idx="12">
                  <c:v>20.458528093557057</c:v>
                </c:pt>
                <c:pt idx="13">
                  <c:v>20.155451483080828</c:v>
                </c:pt>
                <c:pt idx="14">
                  <c:v>19.758891047810778</c:v>
                </c:pt>
                <c:pt idx="15">
                  <c:v>19.270552575225203</c:v>
                </c:pt>
                <c:pt idx="16">
                  <c:v>19.549313645374966</c:v>
                </c:pt>
                <c:pt idx="17">
                  <c:v>19.3996947060735</c:v>
                </c:pt>
                <c:pt idx="18">
                  <c:v>19.991356906136325</c:v>
                </c:pt>
                <c:pt idx="19">
                  <c:v>20.300062822093409</c:v>
                </c:pt>
                <c:pt idx="20">
                  <c:v>19.676756161257529</c:v>
                </c:pt>
                <c:pt idx="21">
                  <c:v>19.295983739315044</c:v>
                </c:pt>
                <c:pt idx="22">
                  <c:v>19.413987661737035</c:v>
                </c:pt>
                <c:pt idx="23">
                  <c:v>19.526064495812378</c:v>
                </c:pt>
                <c:pt idx="24">
                  <c:v>19.689722174867295</c:v>
                </c:pt>
                <c:pt idx="25">
                  <c:v>19.738696604077273</c:v>
                </c:pt>
                <c:pt idx="26">
                  <c:v>19.635027625642032</c:v>
                </c:pt>
                <c:pt idx="27">
                  <c:v>19.522865049935128</c:v>
                </c:pt>
                <c:pt idx="28">
                  <c:v>19.459091906464018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50-4699-AD40-1B2F88545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1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83432022961993"/>
          <c:y val="0.66888150591960227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All sau: middel LENGDE innen ORGANISASJON</a:t>
            </a:r>
            <a:endParaRPr lang="nb-NO" sz="2400"/>
          </a:p>
        </c:rich>
      </c:tx>
      <c:layout>
        <c:manualLayout>
          <c:xMode val="edge"/>
          <c:yMode val="edge"/>
          <c:x val="0.21199402244533708"/>
          <c:y val="2.721909737011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179498343841907E-2"/>
          <c:y val="0.12033861054223197"/>
          <c:w val="0.88205802302007486"/>
          <c:h val="0.76619735691912449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Organisasjon!$B$42:$B$44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Organisasjon!$T$42:$T$44</c:f>
              <c:numCache>
                <c:formatCode>0.0</c:formatCode>
                <c:ptCount val="3"/>
                <c:pt idx="0">
                  <c:v>98.241681440701313</c:v>
                </c:pt>
                <c:pt idx="1">
                  <c:v>98.791166510715698</c:v>
                </c:pt>
                <c:pt idx="2">
                  <c:v>97.66339271202439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F-4F4D-82CC-1D5CB7348E1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Organisasjon!$B$42:$B$44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Organisasjon!$T$73:$T$75</c:f>
              <c:numCache>
                <c:formatCode>0.0</c:formatCode>
                <c:ptCount val="3"/>
                <c:pt idx="0">
                  <c:v>99.299568626215134</c:v>
                </c:pt>
                <c:pt idx="1">
                  <c:v>99.332741992688156</c:v>
                </c:pt>
                <c:pt idx="2">
                  <c:v>97.608474701554698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DF-4F4D-82CC-1D5CB7348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4920"/>
        <c:scaling>
          <c:orientation val="minMax"/>
          <c:min val="9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69568134402983"/>
          <c:y val="0.41437498523401139"/>
          <c:w val="0.11821358734506206"/>
          <c:h val="0.12773668169999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</a:t>
            </a:r>
            <a:r>
              <a:rPr lang="nb-NO" sz="2800" baseline="0"/>
              <a:t> LENGDE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77370248158283E-2"/>
          <c:y val="0.15338206604771418"/>
          <c:w val="0.87774007038431789"/>
          <c:h val="0.743023778744074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Organisasjon!$T$42:$T$44</c:f>
              <c:numCache>
                <c:formatCode>0.0</c:formatCode>
                <c:ptCount val="3"/>
                <c:pt idx="0">
                  <c:v>98.241681440701313</c:v>
                </c:pt>
                <c:pt idx="1">
                  <c:v>98.791166510715698</c:v>
                </c:pt>
                <c:pt idx="2">
                  <c:v>97.66339271202439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6C-4445-8688-04175F8161C8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Organisasjon!$T$73:$T$75</c:f>
              <c:numCache>
                <c:formatCode>0.0</c:formatCode>
                <c:ptCount val="3"/>
                <c:pt idx="0">
                  <c:v>99.299568626215134</c:v>
                </c:pt>
                <c:pt idx="1">
                  <c:v>99.332741992688156</c:v>
                </c:pt>
                <c:pt idx="2">
                  <c:v>97.608474701554698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6C-4445-8688-04175F816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4920"/>
        <c:scaling>
          <c:orientation val="minMax"/>
          <c:min val="9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9.7795179890211911E-3"/>
              <c:y val="0.378898563803732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199827688668497"/>
          <c:y val="0.30605505211582024"/>
          <c:w val="0.10751609771197659"/>
          <c:h val="0.12884271555607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</a:t>
            </a:r>
            <a:r>
              <a:rPr lang="nb-NO" sz="2800" baseline="0"/>
              <a:t> K-FAKTOR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77370248158283E-2"/>
          <c:y val="0.15338206604771418"/>
          <c:w val="0.87774007038431789"/>
          <c:h val="0.743023778744074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Organisasjon!$V$42:$V$44</c:f>
              <c:numCache>
                <c:formatCode>0.00</c:formatCode>
                <c:ptCount val="3"/>
                <c:pt idx="0">
                  <c:v>20.993036800250849</c:v>
                </c:pt>
                <c:pt idx="1">
                  <c:v>21.154672976471119</c:v>
                </c:pt>
                <c:pt idx="2">
                  <c:v>21.24392506391105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5-4835-9BE5-181660962F79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Organisasjon!$V$73:$V$75</c:f>
              <c:numCache>
                <c:formatCode>0.00</c:formatCode>
                <c:ptCount val="3"/>
                <c:pt idx="0">
                  <c:v>20.194655559035525</c:v>
                </c:pt>
                <c:pt idx="1">
                  <c:v>20.220013869671597</c:v>
                </c:pt>
                <c:pt idx="2">
                  <c:v>20.243982171504175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75-4835-9BE5-181660962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49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K_FAKTOR i mg/ml</a:t>
                </a:r>
              </a:p>
            </c:rich>
          </c:tx>
          <c:layout>
            <c:manualLayout>
              <c:xMode val="edge"/>
              <c:yMode val="edge"/>
              <c:x val="9.7795179890211911E-3"/>
              <c:y val="0.378898563803732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930620085945413"/>
          <c:y val="0.22201684450867665"/>
          <c:w val="0.10751609771197659"/>
          <c:h val="0.12884271555607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874143594134696E-2"/>
          <c:y val="0.1387456494896348"/>
          <c:w val="0.91274956147300124"/>
          <c:h val="0.6007480455076333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Regorg!$K$28:$K$35</c:f>
              <c:numCache>
                <c:formatCode>0.0</c:formatCode>
                <c:ptCount val="8"/>
                <c:pt idx="0">
                  <c:v>61.114490914446336</c:v>
                </c:pt>
                <c:pt idx="1">
                  <c:v>38.885509085553672</c:v>
                </c:pt>
                <c:pt idx="2">
                  <c:v>63.457173181681362</c:v>
                </c:pt>
                <c:pt idx="3">
                  <c:v>36.542826818318659</c:v>
                </c:pt>
                <c:pt idx="4">
                  <c:v>59.793441832957313</c:v>
                </c:pt>
                <c:pt idx="5">
                  <c:v>40.206558167042687</c:v>
                </c:pt>
                <c:pt idx="6">
                  <c:v>79.047958660210455</c:v>
                </c:pt>
                <c:pt idx="7">
                  <c:v>20.952041339789549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9-4766-86FA-4595F7CF16E8}"/>
            </c:ext>
          </c:extLst>
        </c:ser>
        <c:ser>
          <c:idx val="1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Regorg!$K$19:$K$26</c:f>
              <c:numCache>
                <c:formatCode>0.0</c:formatCode>
                <c:ptCount val="8"/>
                <c:pt idx="0">
                  <c:v>60.350597702557998</c:v>
                </c:pt>
                <c:pt idx="1">
                  <c:v>39.649402297442002</c:v>
                </c:pt>
                <c:pt idx="2">
                  <c:v>62.988618393211134</c:v>
                </c:pt>
                <c:pt idx="3">
                  <c:v>37.011381606788873</c:v>
                </c:pt>
                <c:pt idx="4">
                  <c:v>58.518006351736176</c:v>
                </c:pt>
                <c:pt idx="5">
                  <c:v>41.48199364826381</c:v>
                </c:pt>
                <c:pt idx="6">
                  <c:v>78.275992179192514</c:v>
                </c:pt>
                <c:pt idx="7">
                  <c:v>21.724007820807465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19-4766-86FA-4595F7CF16E8}"/>
            </c:ext>
          </c:extLst>
        </c:ser>
        <c:ser>
          <c:idx val="13"/>
          <c:order val="2"/>
          <c:tx>
            <c:strRef>
              <c:f>Regorg!$B$16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Regorg!$K$10:$K$17</c:f>
              <c:numCache>
                <c:formatCode>0.0</c:formatCode>
                <c:ptCount val="8"/>
                <c:pt idx="0">
                  <c:v>60.071182397851373</c:v>
                </c:pt>
                <c:pt idx="1">
                  <c:v>39.928817602148627</c:v>
                </c:pt>
                <c:pt idx="2">
                  <c:v>64.208743981939023</c:v>
                </c:pt>
                <c:pt idx="3">
                  <c:v>35.791256018060992</c:v>
                </c:pt>
                <c:pt idx="4">
                  <c:v>58.724972317522543</c:v>
                </c:pt>
                <c:pt idx="5">
                  <c:v>41.27502768247745</c:v>
                </c:pt>
                <c:pt idx="6">
                  <c:v>79.536712059525485</c:v>
                </c:pt>
                <c:pt idx="7">
                  <c:v>20.463287940474515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9-4766-86FA-4595F7CF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754599336338128E-2"/>
          <c:h val="0.177454677324288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fettgruppe innen org innen REGION, hittil i år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0100486805703341"/>
          <c:w val="0.90471480169353702"/>
          <c:h val="0.552995497314626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Regorg!$AC$28:$AC$35</c:f>
              <c:numCache>
                <c:formatCode>0.00</c:formatCode>
                <c:ptCount val="8"/>
                <c:pt idx="0">
                  <c:v>6.1305616864105241</c:v>
                </c:pt>
                <c:pt idx="1">
                  <c:v>6.2171543052124116</c:v>
                </c:pt>
                <c:pt idx="2">
                  <c:v>5.8586219912112716</c:v>
                </c:pt>
                <c:pt idx="3">
                  <c:v>6.1191956608016946</c:v>
                </c:pt>
                <c:pt idx="4">
                  <c:v>5.7624690905760598</c:v>
                </c:pt>
                <c:pt idx="5">
                  <c:v>5.8005638636920818</c:v>
                </c:pt>
                <c:pt idx="6">
                  <c:v>5.8254125281943745</c:v>
                </c:pt>
                <c:pt idx="7">
                  <c:v>6.0435340837837028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A2-47D7-ADED-1D855F9C239D}"/>
            </c:ext>
          </c:extLst>
        </c:ser>
        <c:ser>
          <c:idx val="6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Regorg!$AC$19:$AC$26</c:f>
              <c:numCache>
                <c:formatCode>0.00</c:formatCode>
                <c:ptCount val="8"/>
                <c:pt idx="0">
                  <c:v>6.0315366057658393</c:v>
                </c:pt>
                <c:pt idx="1">
                  <c:v>6.2161454117300758</c:v>
                </c:pt>
                <c:pt idx="2">
                  <c:v>5.8252758132956162</c:v>
                </c:pt>
                <c:pt idx="3">
                  <c:v>6.3230246133477772</c:v>
                </c:pt>
                <c:pt idx="4">
                  <c:v>5.7870689309889052</c:v>
                </c:pt>
                <c:pt idx="5">
                  <c:v>5.7195242534678084</c:v>
                </c:pt>
                <c:pt idx="6">
                  <c:v>5.8004978133024814</c:v>
                </c:pt>
                <c:pt idx="7">
                  <c:v>6.0233689130297492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A2-47D7-ADED-1D855F9C239D}"/>
            </c:ext>
          </c:extLst>
        </c:ser>
        <c:ser>
          <c:idx val="4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-5.329767672489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A5-4B87-A809-75B981CFF44C}"/>
                </c:ext>
              </c:extLst>
            </c:dLbl>
            <c:dLbl>
              <c:idx val="1"/>
              <c:layout>
                <c:manualLayout>
                  <c:x val="3.7250734473758215E-3"/>
                  <c:y val="-0.118894817309380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A5-4B87-A809-75B981CFF44C}"/>
                </c:ext>
              </c:extLst>
            </c:dLbl>
            <c:dLbl>
              <c:idx val="2"/>
              <c:layout>
                <c:manualLayout>
                  <c:x val="2.7938050855317977E-3"/>
                  <c:y val="-0.1188948173093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A5-4B87-A809-75B981CFF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Regorg!$AC$10:$AC$17</c:f>
              <c:numCache>
                <c:formatCode>0.00</c:formatCode>
                <c:ptCount val="8"/>
                <c:pt idx="0">
                  <c:v>5.9363431715857917</c:v>
                </c:pt>
                <c:pt idx="1">
                  <c:v>5.9411086808250451</c:v>
                </c:pt>
                <c:pt idx="2">
                  <c:v>5.6744813270684258</c:v>
                </c:pt>
                <c:pt idx="3">
                  <c:v>5.9843826194894252</c:v>
                </c:pt>
                <c:pt idx="4">
                  <c:v>5.7414196366933519</c:v>
                </c:pt>
                <c:pt idx="5">
                  <c:v>5.6571964699328596</c:v>
                </c:pt>
                <c:pt idx="6">
                  <c:v>5.7078140996222677</c:v>
                </c:pt>
                <c:pt idx="7">
                  <c:v>5.9451838638858394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A2-47D7-ADED-1D855F9C2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0208"/>
        <c:axId val="380889816"/>
      </c:barChart>
      <c:catAx>
        <c:axId val="38089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816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8088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2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86946807344412"/>
          <c:y val="0.13783018088282387"/>
          <c:w val="6.6674781656066467E-2"/>
          <c:h val="0.181361889610859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klasse per org innen REGION, hittil i år</a:t>
            </a:r>
          </a:p>
        </c:rich>
      </c:tx>
      <c:layout>
        <c:manualLayout>
          <c:xMode val="edge"/>
          <c:yMode val="edge"/>
          <c:x val="0.12185667185120379"/>
          <c:y val="3.24426885450507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15007042245632E-2"/>
          <c:y val="0.17454564278884185"/>
          <c:w val="0.8551625970438671"/>
          <c:h val="0.602479767075019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Regorg!$Z$28:$Z$35</c:f>
              <c:numCache>
                <c:formatCode>0.00</c:formatCode>
                <c:ptCount val="8"/>
                <c:pt idx="0">
                  <c:v>7.9283590829241888</c:v>
                </c:pt>
                <c:pt idx="1">
                  <c:v>7.6155430804408928</c:v>
                </c:pt>
                <c:pt idx="2">
                  <c:v>7.9498266840732867</c:v>
                </c:pt>
                <c:pt idx="3">
                  <c:v>7.5549736016067506</c:v>
                </c:pt>
                <c:pt idx="4">
                  <c:v>7.4845681838996239</c:v>
                </c:pt>
                <c:pt idx="5">
                  <c:v>7.3032333632971058</c:v>
                </c:pt>
                <c:pt idx="6">
                  <c:v>7.7403426852914397</c:v>
                </c:pt>
                <c:pt idx="7">
                  <c:v>7.8264906989937604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93-4DA1-A739-B0C6302C8302}"/>
            </c:ext>
          </c:extLst>
        </c:ser>
        <c:ser>
          <c:idx val="6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Regorg!$Z$19:$Z$26</c:f>
              <c:numCache>
                <c:formatCode>0.00</c:formatCode>
                <c:ptCount val="8"/>
                <c:pt idx="0">
                  <c:v>8.0072858600167258</c:v>
                </c:pt>
                <c:pt idx="1">
                  <c:v>7.6611965560379698</c:v>
                </c:pt>
                <c:pt idx="2">
                  <c:v>7.94459335219236</c:v>
                </c:pt>
                <c:pt idx="3">
                  <c:v>7.4811397965938493</c:v>
                </c:pt>
                <c:pt idx="4">
                  <c:v>7.5865041855248929</c:v>
                </c:pt>
                <c:pt idx="5">
                  <c:v>7.2981043591264818</c:v>
                </c:pt>
                <c:pt idx="6">
                  <c:v>7.8015582958658687</c:v>
                </c:pt>
                <c:pt idx="7">
                  <c:v>7.6956041179814303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93-4DA1-A739-B0C6302C8302}"/>
            </c:ext>
          </c:extLst>
        </c:ser>
        <c:ser>
          <c:idx val="4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Regorg!$Z$10:$Z$17</c:f>
              <c:numCache>
                <c:formatCode>0.00</c:formatCode>
                <c:ptCount val="8"/>
                <c:pt idx="0">
                  <c:v>8.1476832166083017</c:v>
                </c:pt>
                <c:pt idx="1">
                  <c:v>7.8707166208048145</c:v>
                </c:pt>
                <c:pt idx="2">
                  <c:v>7.9734282718668705</c:v>
                </c:pt>
                <c:pt idx="3">
                  <c:v>7.5168618311473647</c:v>
                </c:pt>
                <c:pt idx="4">
                  <c:v>7.6016712517902594</c:v>
                </c:pt>
                <c:pt idx="5">
                  <c:v>7.4535725804087152</c:v>
                </c:pt>
                <c:pt idx="6">
                  <c:v>8.0224785540297248</c:v>
                </c:pt>
                <c:pt idx="7">
                  <c:v>7.7406695938529086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93-4DA1-A739-B0C6302C8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1384"/>
        <c:axId val="380890992"/>
      </c:barChart>
      <c:catAx>
        <c:axId val="380891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99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80890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1384"/>
        <c:crosses val="autoZero"/>
        <c:crossBetween val="between"/>
        <c:majorUnit val="0.5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51761797212532"/>
          <c:y val="2.1533405315579242E-2"/>
          <c:w val="6.81807713178193E-2"/>
          <c:h val="0.164252323532205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</a:t>
            </a:r>
            <a:r>
              <a:rPr lang="nb-NO" sz="2800" baseline="0"/>
              <a:t> </a:t>
            </a:r>
            <a:r>
              <a:rPr lang="nb-NO" sz="2800"/>
              <a:t>middel LENGDE</a:t>
            </a:r>
            <a:r>
              <a:rPr lang="nb-NO" sz="2800" baseline="0"/>
              <a:t> i cm</a:t>
            </a:r>
            <a:endParaRPr lang="nb-NO" sz="2800"/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217442522386024E-2"/>
          <c:y val="0.15400573050207339"/>
          <c:w val="0.88725379605030363"/>
          <c:h val="0.74011198587023919"/>
        </c:manualLayout>
      </c:layout>
      <c:lineChart>
        <c:grouping val="standard"/>
        <c:varyColors val="0"/>
        <c:ser>
          <c:idx val="1"/>
          <c:order val="0"/>
          <c:tx>
            <c:v>Lengde i cm</c:v>
          </c:tx>
          <c:spPr>
            <a:ln w="114300">
              <a:solidFill>
                <a:srgbClr val="00000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</c:spPr>
          </c:marker>
          <c:dLbls>
            <c:dLbl>
              <c:idx val="0"/>
              <c:layout>
                <c:manualLayout>
                  <c:x val="-6.071458877501431E-2"/>
                  <c:y val="4.853442903097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7D-4420-AB68-BB700823A91D}"/>
                </c:ext>
              </c:extLst>
            </c:dLbl>
            <c:dLbl>
              <c:idx val="1"/>
              <c:layout>
                <c:manualLayout>
                  <c:x val="5.3571695977953767E-3"/>
                  <c:y val="-8.8979786556791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7D-4420-AB68-BB700823A91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År!$J$34:$J$36</c:f>
              <c:numCache>
                <c:formatCode>#\ ##0.0</c:formatCode>
                <c:ptCount val="3"/>
                <c:pt idx="0">
                  <c:v>99.192606185254391</c:v>
                </c:pt>
                <c:pt idx="1">
                  <c:v>99.005165936299292</c:v>
                </c:pt>
                <c:pt idx="2">
                  <c:v>97.643685296481692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7D-4420-AB68-BB700823A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in val="9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2847223785005083E-2"/>
              <c:y val="0.19774036094215228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sau: m</a:t>
            </a:r>
            <a:r>
              <a:rPr lang="nb-NO" sz="2800"/>
              <a:t>iddel slaktevekt</a:t>
            </a:r>
            <a:r>
              <a:rPr lang="nb-NO" sz="2800" baseline="0"/>
              <a:t>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0.16695158285155615"/>
          <c:y val="3.68161104424588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332252574295536"/>
          <c:h val="0.559739612135761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Regorg!$S$28:$S$35</c:f>
              <c:numCache>
                <c:formatCode>0.0</c:formatCode>
                <c:ptCount val="8"/>
                <c:pt idx="0">
                  <c:v>20.825447637493628</c:v>
                </c:pt>
                <c:pt idx="1">
                  <c:v>20.175531470561644</c:v>
                </c:pt>
                <c:pt idx="2">
                  <c:v>20.593132949417942</c:v>
                </c:pt>
                <c:pt idx="3">
                  <c:v>19.429872878808222</c:v>
                </c:pt>
                <c:pt idx="4">
                  <c:v>19.529428610678796</c:v>
                </c:pt>
                <c:pt idx="5">
                  <c:v>18.927644302797486</c:v>
                </c:pt>
                <c:pt idx="6">
                  <c:v>20.265322622768924</c:v>
                </c:pt>
                <c:pt idx="7">
                  <c:v>19.924755904571363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94-4B34-BD6E-DACB87851E74}"/>
            </c:ext>
          </c:extLst>
        </c:ser>
        <c:ser>
          <c:idx val="1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Regorg!$S$19:$S$26</c:f>
              <c:numCache>
                <c:formatCode>0.0</c:formatCode>
                <c:ptCount val="8"/>
                <c:pt idx="0">
                  <c:v>21.103630891660245</c:v>
                </c:pt>
                <c:pt idx="1">
                  <c:v>20.247296121863769</c:v>
                </c:pt>
                <c:pt idx="2">
                  <c:v>20.495191230551484</c:v>
                </c:pt>
                <c:pt idx="3">
                  <c:v>19.312109285671671</c:v>
                </c:pt>
                <c:pt idx="4">
                  <c:v>19.261430087715695</c:v>
                </c:pt>
                <c:pt idx="5">
                  <c:v>18.488401559454129</c:v>
                </c:pt>
                <c:pt idx="6">
                  <c:v>20.223455507935764</c:v>
                </c:pt>
                <c:pt idx="7">
                  <c:v>19.832729110086444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94-4B34-BD6E-DACB87851E74}"/>
            </c:ext>
          </c:extLst>
        </c:ser>
        <c:ser>
          <c:idx val="13"/>
          <c:order val="2"/>
          <c:tx>
            <c:strRef>
              <c:f>Regorg!$B$16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Regorg!$S$10:$S$17</c:f>
              <c:numCache>
                <c:formatCode>0.0</c:formatCode>
                <c:ptCount val="8"/>
                <c:pt idx="0">
                  <c:v>20.932605886277248</c:v>
                </c:pt>
                <c:pt idx="1">
                  <c:v>20.277761314550158</c:v>
                </c:pt>
                <c:pt idx="2">
                  <c:v>20.330704519700451</c:v>
                </c:pt>
                <c:pt idx="3">
                  <c:v>19.033967485957064</c:v>
                </c:pt>
                <c:pt idx="4">
                  <c:v>19.090378453010164</c:v>
                </c:pt>
                <c:pt idx="5">
                  <c:v>18.752700325446344</c:v>
                </c:pt>
                <c:pt idx="6">
                  <c:v>20.568755074663251</c:v>
                </c:pt>
                <c:pt idx="7">
                  <c:v>19.832526070252538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94-4B34-BD6E-DACB87851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ax val="23"/>
          <c:min val="1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349942243034897"/>
          <c:y val="0.17592226526850036"/>
          <c:w val="5.9545770111057494E-2"/>
          <c:h val="0.17666364912217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</a:t>
            </a:r>
            <a:r>
              <a:rPr lang="nb-NO" sz="2800" baseline="0"/>
              <a:t> andel OVERFETE </a:t>
            </a:r>
            <a:r>
              <a:rPr lang="nb-NO" sz="2800"/>
              <a:t>innen org innen REGION, hittil i år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0100486805703341"/>
          <c:w val="0.90471480169353702"/>
          <c:h val="0.552995497314626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Regorg!$AE$28:$AE$35</c:f>
              <c:numCache>
                <c:formatCode>0</c:formatCode>
                <c:ptCount val="8"/>
                <c:pt idx="0">
                  <c:v>4.9425701544975444</c:v>
                </c:pt>
                <c:pt idx="1">
                  <c:v>6.7464727911141953</c:v>
                </c:pt>
                <c:pt idx="2">
                  <c:v>4.4237981293653634</c:v>
                </c:pt>
                <c:pt idx="3">
                  <c:v>5.559297165329709</c:v>
                </c:pt>
                <c:pt idx="4">
                  <c:v>4.6286289953292412</c:v>
                </c:pt>
                <c:pt idx="5">
                  <c:v>4.6307646209582973</c:v>
                </c:pt>
                <c:pt idx="6">
                  <c:v>5.890546476198014</c:v>
                </c:pt>
                <c:pt idx="7">
                  <c:v>3.1082977516347672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8-46CB-AADA-3A5628198F06}"/>
            </c:ext>
          </c:extLst>
        </c:ser>
        <c:ser>
          <c:idx val="6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Regorg!$AE$19:$AE$26</c:f>
              <c:numCache>
                <c:formatCode>0</c:formatCode>
                <c:ptCount val="8"/>
                <c:pt idx="0">
                  <c:v>4.8143725312924532</c:v>
                </c:pt>
                <c:pt idx="1">
                  <c:v>7.5480167782765486</c:v>
                </c:pt>
                <c:pt idx="2">
                  <c:v>4.8875530410183883</c:v>
                </c:pt>
                <c:pt idx="3">
                  <c:v>6.9795992056327885</c:v>
                </c:pt>
                <c:pt idx="4">
                  <c:v>4.564024512356311</c:v>
                </c:pt>
                <c:pt idx="5">
                  <c:v>3.7263044890809969</c:v>
                </c:pt>
                <c:pt idx="6">
                  <c:v>4.578480091850059</c:v>
                </c:pt>
                <c:pt idx="7">
                  <c:v>2.3053116907724376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88-46CB-AADA-3A5628198F06}"/>
            </c:ext>
          </c:extLst>
        </c:ser>
        <c:ser>
          <c:idx val="4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Regorg!$AE$10:$AE$17</c:f>
              <c:numCache>
                <c:formatCode>0</c:formatCode>
                <c:ptCount val="8"/>
                <c:pt idx="0">
                  <c:v>3.5976321494080361</c:v>
                </c:pt>
                <c:pt idx="1">
                  <c:v>5.4273775645397748</c:v>
                </c:pt>
                <c:pt idx="2">
                  <c:v>4.2909440076816896</c:v>
                </c:pt>
                <c:pt idx="3">
                  <c:v>6.5382739817987199</c:v>
                </c:pt>
                <c:pt idx="4">
                  <c:v>3.4548133494070261</c:v>
                </c:pt>
                <c:pt idx="5">
                  <c:v>2.7765561321722809</c:v>
                </c:pt>
                <c:pt idx="6">
                  <c:v>4.1073887104176228</c:v>
                </c:pt>
                <c:pt idx="7">
                  <c:v>2.5212678375411639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88-46CB-AADA-3A5628198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0208"/>
        <c:axId val="380889816"/>
      </c:barChart>
      <c:catAx>
        <c:axId val="38089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8898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2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86946807344412"/>
          <c:y val="0.13783018088282387"/>
          <c:w val="6.6674781656066467E-2"/>
          <c:h val="0.181361889610859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</a:t>
            </a:r>
            <a:r>
              <a:rPr lang="nb-NO" sz="2800" baseline="0"/>
              <a:t> middel LENGDE </a:t>
            </a:r>
            <a:r>
              <a:rPr lang="nb-NO" sz="2800"/>
              <a:t>innen org innen REGION, hittil i år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0100486805703341"/>
          <c:w val="0.90471480169353702"/>
          <c:h val="0.5529954973146264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Regorg!$V$19:$V$26</c:f>
              <c:numCache>
                <c:formatCode>0.0</c:formatCode>
                <c:ptCount val="8"/>
                <c:pt idx="0">
                  <c:v>98.735964385032972</c:v>
                </c:pt>
                <c:pt idx="1">
                  <c:v>99.390010775499874</c:v>
                </c:pt>
                <c:pt idx="2">
                  <c:v>98.822770558867617</c:v>
                </c:pt>
                <c:pt idx="3">
                  <c:v>99.821604273963331</c:v>
                </c:pt>
                <c:pt idx="4">
                  <c:v>97.481818181818156</c:v>
                </c:pt>
                <c:pt idx="5">
                  <c:v>98.51310180185267</c:v>
                </c:pt>
                <c:pt idx="6">
                  <c:v>99.196296641791022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28-4375-B3B5-68EEA984F76A}"/>
            </c:ext>
          </c:extLst>
        </c:ser>
        <c:ser>
          <c:idx val="4"/>
          <c:order val="1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Regorg!$V$10:$V$17</c:f>
              <c:numCache>
                <c:formatCode>0.0</c:formatCode>
                <c:ptCount val="8"/>
                <c:pt idx="0">
                  <c:v>98.448141634485125</c:v>
                </c:pt>
                <c:pt idx="1">
                  <c:v>98.286552215202363</c:v>
                </c:pt>
                <c:pt idx="2">
                  <c:v>97.492935814931258</c:v>
                </c:pt>
                <c:pt idx="3">
                  <c:v>97.438001526524388</c:v>
                </c:pt>
                <c:pt idx="4">
                  <c:v>96.762740839565851</c:v>
                </c:pt>
                <c:pt idx="5">
                  <c:v>96.742673521850747</c:v>
                </c:pt>
                <c:pt idx="6">
                  <c:v>97.519845393951556</c:v>
                </c:pt>
                <c:pt idx="7">
                  <c:v>97.555805012512195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28-4375-B3B5-68EEA984F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0208"/>
        <c:axId val="380889816"/>
      </c:barChart>
      <c:catAx>
        <c:axId val="38089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816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80889816"/>
        <c:scaling>
          <c:orientation val="minMax"/>
          <c:min val="9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2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88393976380243"/>
          <c:y val="0.21777669597016622"/>
          <c:w val="6.7606050017910424E-2"/>
          <c:h val="0.123964391599433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</a:t>
            </a:r>
            <a:r>
              <a:rPr lang="nb-NO" sz="2800" baseline="0"/>
              <a:t> middel K-FAKTOR </a:t>
            </a:r>
            <a:r>
              <a:rPr lang="nb-NO" sz="2800"/>
              <a:t>innen org innen REGION, hittil i år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0100486805703341"/>
          <c:w val="0.90471480169353702"/>
          <c:h val="0.5529954973146264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Regorg!$X$19:$X$26</c:f>
              <c:numCache>
                <c:formatCode>0.00</c:formatCode>
                <c:ptCount val="8"/>
                <c:pt idx="0">
                  <c:v>21.064818269705903</c:v>
                </c:pt>
                <c:pt idx="1">
                  <c:v>20.098093031076623</c:v>
                </c:pt>
                <c:pt idx="2">
                  <c:v>21.355774822258496</c:v>
                </c:pt>
                <c:pt idx="3">
                  <c:v>20.370522603847729</c:v>
                </c:pt>
                <c:pt idx="4">
                  <c:v>18.648676281985047</c:v>
                </c:pt>
                <c:pt idx="5">
                  <c:v>20.203231450411295</c:v>
                </c:pt>
                <c:pt idx="6">
                  <c:v>20.582266047247927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AC-4E79-A801-FACF64D9CB62}"/>
            </c:ext>
          </c:extLst>
        </c:ser>
        <c:ser>
          <c:idx val="4"/>
          <c:order val="1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Regorg!$X$10:$X$17</c:f>
              <c:numCache>
                <c:formatCode>0.00</c:formatCode>
                <c:ptCount val="8"/>
                <c:pt idx="0">
                  <c:v>21.486277521612017</c:v>
                </c:pt>
                <c:pt idx="1">
                  <c:v>20.80740626485203</c:v>
                </c:pt>
                <c:pt idx="2">
                  <c:v>21.294975151368277</c:v>
                </c:pt>
                <c:pt idx="3">
                  <c:v>19.885258372405076</c:v>
                </c:pt>
                <c:pt idx="4">
                  <c:v>20.341618022298277</c:v>
                </c:pt>
                <c:pt idx="5">
                  <c:v>19.926003110498641</c:v>
                </c:pt>
                <c:pt idx="6">
                  <c:v>21.487549802998391</c:v>
                </c:pt>
                <c:pt idx="7">
                  <c:v>20.463896569509899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AC-4E79-A801-FACF64D9C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0208"/>
        <c:axId val="380889816"/>
      </c:barChart>
      <c:catAx>
        <c:axId val="38089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816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80889816"/>
        <c:scaling>
          <c:orientation val="minMax"/>
          <c:min val="1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2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465061487543565"/>
          <c:y val="0.17882839374812767"/>
          <c:w val="6.7606050017910424E-2"/>
          <c:h val="0.123964391599433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</a:t>
            </a:r>
            <a:r>
              <a:rPr lang="nb-NO" sz="2800" baseline="0"/>
              <a:t> antall PRODUSENTER </a:t>
            </a:r>
            <a:r>
              <a:rPr lang="nb-NO" sz="2800"/>
              <a:t>innen org innen REGION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079816298149"/>
          <c:y val="0.20100486805703341"/>
          <c:w val="0.88050184365470774"/>
          <c:h val="0.552995497314626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Regorg!$G$28:$G$35</c:f>
              <c:numCache>
                <c:formatCode>General</c:formatCode>
                <c:ptCount val="8"/>
                <c:pt idx="0">
                  <c:v>2447</c:v>
                </c:pt>
                <c:pt idx="1">
                  <c:v>1567</c:v>
                </c:pt>
                <c:pt idx="2">
                  <c:v>3633</c:v>
                </c:pt>
                <c:pt idx="3">
                  <c:v>2485</c:v>
                </c:pt>
                <c:pt idx="4">
                  <c:v>1316</c:v>
                </c:pt>
                <c:pt idx="5">
                  <c:v>939</c:v>
                </c:pt>
                <c:pt idx="6">
                  <c:v>1033</c:v>
                </c:pt>
                <c:pt idx="7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E-4AAA-984A-28EAC7C6FB58}"/>
            </c:ext>
          </c:extLst>
        </c:ser>
        <c:ser>
          <c:idx val="6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Regorg!$G$19:$G$26</c:f>
              <c:numCache>
                <c:formatCode>General</c:formatCode>
                <c:ptCount val="8"/>
                <c:pt idx="0">
                  <c:v>2280</c:v>
                </c:pt>
                <c:pt idx="1">
                  <c:v>1582</c:v>
                </c:pt>
                <c:pt idx="2">
                  <c:v>3623</c:v>
                </c:pt>
                <c:pt idx="3">
                  <c:v>2457</c:v>
                </c:pt>
                <c:pt idx="4">
                  <c:v>1253</c:v>
                </c:pt>
                <c:pt idx="5">
                  <c:v>927</c:v>
                </c:pt>
                <c:pt idx="6">
                  <c:v>999</c:v>
                </c:pt>
                <c:pt idx="7">
                  <c:v>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E-4AAA-984A-28EAC7C6FB58}"/>
            </c:ext>
          </c:extLst>
        </c:ser>
        <c:ser>
          <c:idx val="4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Regorg!$G$10:$G$17</c:f>
              <c:numCache>
                <c:formatCode>General</c:formatCode>
                <c:ptCount val="8"/>
                <c:pt idx="0">
                  <c:v>2213</c:v>
                </c:pt>
                <c:pt idx="1">
                  <c:v>1539</c:v>
                </c:pt>
                <c:pt idx="2">
                  <c:v>3657</c:v>
                </c:pt>
                <c:pt idx="3">
                  <c:v>2349</c:v>
                </c:pt>
                <c:pt idx="4">
                  <c:v>1239</c:v>
                </c:pt>
                <c:pt idx="5">
                  <c:v>886</c:v>
                </c:pt>
                <c:pt idx="6">
                  <c:v>977</c:v>
                </c:pt>
                <c:pt idx="7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2E-4AAA-984A-28EAC7C6F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0208"/>
        <c:axId val="380889816"/>
      </c:barChart>
      <c:catAx>
        <c:axId val="38089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816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808898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2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86946807344412"/>
          <c:y val="0.13783018088282387"/>
          <c:w val="6.6674781656066467E-2"/>
          <c:h val="0.181361889610859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</a:t>
            </a:r>
            <a:r>
              <a:rPr lang="nb-NO" sz="2800" baseline="0"/>
              <a:t> antall SLAKT per PRODUSENT </a:t>
            </a:r>
            <a:r>
              <a:rPr lang="nb-NO" sz="2800"/>
              <a:t>innen org/REGION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36552393194704E-2"/>
          <c:y val="0.19690505459541544"/>
          <c:w val="0.90564608942449454"/>
          <c:h val="0.557095337954402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Regorg!$AQ$28:$AQ$35</c:f>
              <c:numCache>
                <c:formatCode>0</c:formatCode>
                <c:ptCount val="8"/>
                <c:pt idx="0">
                  <c:v>29.700134264152322</c:v>
                </c:pt>
                <c:pt idx="1">
                  <c:v>38.738082809061126</c:v>
                </c:pt>
                <c:pt idx="2">
                  <c:v>33.059157712660983</c:v>
                </c:pt>
                <c:pt idx="3">
                  <c:v>52.534442384358947</c:v>
                </c:pt>
                <c:pt idx="4">
                  <c:v>34.848669133032395</c:v>
                </c:pt>
                <c:pt idx="5">
                  <c:v>45.452386545369698</c:v>
                </c:pt>
                <c:pt idx="6">
                  <c:v>22.356245033386596</c:v>
                </c:pt>
                <c:pt idx="7">
                  <c:v>44.846882448050863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7-4DC2-A9C8-63EB65D024EE}"/>
            </c:ext>
          </c:extLst>
        </c:ser>
        <c:ser>
          <c:idx val="6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Regorg!$AQ$19:$AQ$26</c:f>
              <c:numCache>
                <c:formatCode>0</c:formatCode>
                <c:ptCount val="8"/>
                <c:pt idx="0">
                  <c:v>30.795652438832661</c:v>
                </c:pt>
                <c:pt idx="1">
                  <c:v>38.201332996995745</c:v>
                </c:pt>
                <c:pt idx="2">
                  <c:v>30.749374670286937</c:v>
                </c:pt>
                <c:pt idx="3">
                  <c:v>47.450131409429837</c:v>
                </c:pt>
                <c:pt idx="4">
                  <c:v>32.529160439106121</c:v>
                </c:pt>
                <c:pt idx="5">
                  <c:v>42.130271030115175</c:v>
                </c:pt>
                <c:pt idx="6">
                  <c:v>25.080522041126191</c:v>
                </c:pt>
                <c:pt idx="7">
                  <c:v>46.615133681181447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7-4DC2-A9C8-63EB65D024EE}"/>
            </c:ext>
          </c:extLst>
        </c:ser>
        <c:ser>
          <c:idx val="4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Regorg!$AQ$10:$AQ$17</c:f>
              <c:numCache>
                <c:formatCode>0</c:formatCode>
                <c:ptCount val="8"/>
                <c:pt idx="0">
                  <c:v>49.105703959208121</c:v>
                </c:pt>
                <c:pt idx="1">
                  <c:v>52.330012721476862</c:v>
                </c:pt>
                <c:pt idx="2">
                  <c:v>46.312259494423643</c:v>
                </c:pt>
                <c:pt idx="3">
                  <c:v>60.918086697012562</c:v>
                </c:pt>
                <c:pt idx="4">
                  <c:v>42.488924279482511</c:v>
                </c:pt>
                <c:pt idx="5">
                  <c:v>56.680239236317391</c:v>
                </c:pt>
                <c:pt idx="6">
                  <c:v>40.744947799284553</c:v>
                </c:pt>
                <c:pt idx="7">
                  <c:v>62.751325892744205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37-4DC2-A9C8-63EB65D02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0208"/>
        <c:axId val="380889816"/>
      </c:barChart>
      <c:catAx>
        <c:axId val="38089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8898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2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64292567855188"/>
          <c:y val="0.20547723211057509"/>
          <c:w val="6.6674781656066467E-2"/>
          <c:h val="0.150613229961881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Andels% over 23 kg 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71189965591623E-2"/>
          <c:y val="0.17869457035450603"/>
          <c:w val="0.89896868460430357"/>
          <c:h val="0.68556859203315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D-4DF7-88CC-E448B9985C6E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D-4DF7-88CC-E448B9985C6E}"/>
            </c:ext>
          </c:extLst>
        </c:ser>
        <c:ser>
          <c:idx val="1"/>
          <c:order val="2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1D-4DF7-88CC-E448B9985C6E}"/>
            </c:ext>
          </c:extLst>
        </c:ser>
        <c:ser>
          <c:idx val="4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Bedrifter!$AE$18:$AE$23</c:f>
              <c:numCache>
                <c:formatCode>0</c:formatCode>
                <c:ptCount val="6"/>
                <c:pt idx="0">
                  <c:v>24.288905435591957</c:v>
                </c:pt>
                <c:pt idx="1">
                  <c:v>22.844396425062556</c:v>
                </c:pt>
                <c:pt idx="2">
                  <c:v>23.433996042589278</c:v>
                </c:pt>
                <c:pt idx="3">
                  <c:v>20.489292230865264</c:v>
                </c:pt>
                <c:pt idx="4">
                  <c:v>13.676584120197164</c:v>
                </c:pt>
                <c:pt idx="5">
                  <c:v>21.756093210939635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1D-4DF7-88CC-E448B9985C6E}"/>
            </c:ext>
          </c:extLst>
        </c:ser>
        <c:ser>
          <c:idx val="6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Bedrifter!$AE$11:$AE$16</c:f>
              <c:numCache>
                <c:formatCode>0</c:formatCode>
                <c:ptCount val="6"/>
                <c:pt idx="0">
                  <c:v>24.386496698916247</c:v>
                </c:pt>
                <c:pt idx="1">
                  <c:v>21.973330368090089</c:v>
                </c:pt>
                <c:pt idx="2">
                  <c:v>24.153027969774023</c:v>
                </c:pt>
                <c:pt idx="3">
                  <c:v>19.684584183344398</c:v>
                </c:pt>
                <c:pt idx="4">
                  <c:v>13.655486736005612</c:v>
                </c:pt>
                <c:pt idx="5">
                  <c:v>22.729684972410311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1D-4DF7-88CC-E448B9985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7768"/>
        <c:axId val="776318160"/>
      </c:barChart>
      <c:catAx>
        <c:axId val="776317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8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776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94613848944552"/>
          <c:y val="0.16197788351609427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1-44DF-AC61-0E84FF2D0828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1-44DF-AC61-0E84FF2D0828}"/>
            </c:ext>
          </c:extLst>
        </c:ser>
        <c:ser>
          <c:idx val="10"/>
          <c:order val="2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D1-44DF-AC61-0E84FF2D0828}"/>
            </c:ext>
          </c:extLst>
        </c:ser>
        <c:ser>
          <c:idx val="2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1811</c:v>
                </c:pt>
                <c:pt idx="1">
                  <c:v>4480</c:v>
                </c:pt>
                <c:pt idx="2">
                  <c:v>2219</c:v>
                </c:pt>
                <c:pt idx="3">
                  <c:v>2908</c:v>
                </c:pt>
                <c:pt idx="4">
                  <c:v>194</c:v>
                </c:pt>
                <c:pt idx="5">
                  <c:v>2207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D1-44DF-AC61-0E84FF2D0828}"/>
            </c:ext>
          </c:extLst>
        </c:ser>
        <c:ser>
          <c:idx val="3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1613</c:v>
                </c:pt>
                <c:pt idx="1">
                  <c:v>4563</c:v>
                </c:pt>
                <c:pt idx="2">
                  <c:v>2169</c:v>
                </c:pt>
                <c:pt idx="3">
                  <c:v>2939</c:v>
                </c:pt>
                <c:pt idx="4">
                  <c:v>195</c:v>
                </c:pt>
                <c:pt idx="5">
                  <c:v>1942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D1-44DF-AC61-0E84FF2D0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sau: ANTALL</a:t>
            </a:r>
            <a:r>
              <a:rPr lang="nb-NO" sz="2800"/>
              <a:t> for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22697490638856"/>
          <c:y val="0.17907416390499553"/>
          <c:w val="0.8665121586715977"/>
          <c:h val="0.6516429068077230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Bedrifter!$H$25:$H$30</c:f>
              <c:numCache>
                <c:formatCode>#,##0</c:formatCode>
                <c:ptCount val="6"/>
                <c:pt idx="0">
                  <c:v>174593</c:v>
                </c:pt>
                <c:pt idx="1">
                  <c:v>347383</c:v>
                </c:pt>
                <c:pt idx="2">
                  <c:v>224358</c:v>
                </c:pt>
                <c:pt idx="3">
                  <c:v>212001</c:v>
                </c:pt>
                <c:pt idx="4">
                  <c:v>17943</c:v>
                </c:pt>
                <c:pt idx="5">
                  <c:v>184526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4-4AC6-B6E9-684E94141688}"/>
            </c:ext>
          </c:extLst>
        </c:ser>
        <c:ser>
          <c:idx val="13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Bedrifter!$H$18:$H$23</c:f>
              <c:numCache>
                <c:formatCode>#,##0</c:formatCode>
                <c:ptCount val="6"/>
                <c:pt idx="0">
                  <c:v>154445</c:v>
                </c:pt>
                <c:pt idx="1">
                  <c:v>336901</c:v>
                </c:pt>
                <c:pt idx="2">
                  <c:v>212260</c:v>
                </c:pt>
                <c:pt idx="3">
                  <c:v>208260</c:v>
                </c:pt>
                <c:pt idx="4">
                  <c:v>16839</c:v>
                </c:pt>
                <c:pt idx="5">
                  <c:v>179421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4-4AC6-B6E9-684E94141688}"/>
            </c:ext>
          </c:extLst>
        </c:ser>
        <c:ser>
          <c:idx val="1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Bedrifter!$H$11:$H$16</c:f>
              <c:numCache>
                <c:formatCode>#,##0</c:formatCode>
                <c:ptCount val="6"/>
                <c:pt idx="0">
                  <c:v>120415</c:v>
                </c:pt>
                <c:pt idx="1">
                  <c:v>341737</c:v>
                </c:pt>
                <c:pt idx="2">
                  <c:v>223384</c:v>
                </c:pt>
                <c:pt idx="3">
                  <c:v>209311</c:v>
                </c:pt>
                <c:pt idx="4">
                  <c:v>17114</c:v>
                </c:pt>
                <c:pt idx="5">
                  <c:v>156399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54-4AC6-B6E9-684E9414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4611545893748435E-2"/>
              <c:y val="0.33617702769797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31927734760402"/>
          <c:y val="0.22906890813151581"/>
          <c:w val="5.5762081784386575E-2"/>
          <c:h val="0.165421368392536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Bedrifter!$F$25:$F$30</c:f>
              <c:numCache>
                <c:formatCode>General</c:formatCode>
                <c:ptCount val="6"/>
                <c:pt idx="0">
                  <c:v>2006</c:v>
                </c:pt>
                <c:pt idx="1">
                  <c:v>4569</c:v>
                </c:pt>
                <c:pt idx="2">
                  <c:v>2269</c:v>
                </c:pt>
                <c:pt idx="3">
                  <c:v>2933</c:v>
                </c:pt>
                <c:pt idx="4">
                  <c:v>198</c:v>
                </c:pt>
                <c:pt idx="5">
                  <c:v>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96-4486-81FE-8EC436857084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1811</c:v>
                </c:pt>
                <c:pt idx="1">
                  <c:v>4480</c:v>
                </c:pt>
                <c:pt idx="2">
                  <c:v>2219</c:v>
                </c:pt>
                <c:pt idx="3">
                  <c:v>2908</c:v>
                </c:pt>
                <c:pt idx="4">
                  <c:v>194</c:v>
                </c:pt>
                <c:pt idx="5">
                  <c:v>2207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96-4486-81FE-8EC436857084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1613</c:v>
                </c:pt>
                <c:pt idx="1">
                  <c:v>4563</c:v>
                </c:pt>
                <c:pt idx="2">
                  <c:v>2169</c:v>
                </c:pt>
                <c:pt idx="3">
                  <c:v>2939</c:v>
                </c:pt>
                <c:pt idx="4">
                  <c:v>195</c:v>
                </c:pt>
                <c:pt idx="5">
                  <c:v>1942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96-4486-81FE-8EC436857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12592056850389"/>
          <c:y val="0.22856297265512435"/>
          <c:w val="6.5787045658958807E-2"/>
          <c:h val="0.270911897332510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</a:t>
            </a:r>
            <a:r>
              <a:rPr lang="nb-NO" sz="2800" baseline="0"/>
              <a:t> </a:t>
            </a:r>
            <a:r>
              <a:rPr lang="nb-NO" sz="2800"/>
              <a:t>middel K-FAKTOR i mg</a:t>
            </a:r>
            <a:r>
              <a:rPr lang="nb-NO" sz="2800" baseline="0"/>
              <a:t> per ml</a:t>
            </a:r>
            <a:endParaRPr lang="nb-NO" sz="2800"/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217442522386024E-2"/>
          <c:y val="0.15400573050207339"/>
          <c:w val="0.88725379605030363"/>
          <c:h val="0.74011198587023919"/>
        </c:manualLayout>
      </c:layout>
      <c:lineChart>
        <c:grouping val="standard"/>
        <c:varyColors val="0"/>
        <c:ser>
          <c:idx val="1"/>
          <c:order val="0"/>
          <c:tx>
            <c:v>Middel K-faktor</c:v>
          </c:tx>
          <c:spPr>
            <a:ln w="114300">
              <a:solidFill>
                <a:srgbClr val="00000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</c:spPr>
          </c:marker>
          <c:dLbls>
            <c:dLbl>
              <c:idx val="0"/>
              <c:layout>
                <c:manualLayout>
                  <c:x val="-6.071458877501431E-2"/>
                  <c:y val="4.853442903097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BC-4C8B-83E6-8FF5EA30115E}"/>
                </c:ext>
              </c:extLst>
            </c:dLbl>
            <c:dLbl>
              <c:idx val="1"/>
              <c:layout>
                <c:manualLayout>
                  <c:x val="-3.1250155987139698E-2"/>
                  <c:y val="6.269030416501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BC-4C8B-83E6-8FF5EA30115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År!$L$34:$L$36</c:f>
              <c:numCache>
                <c:formatCode>#,##0.00</c:formatCode>
                <c:ptCount val="3"/>
                <c:pt idx="0">
                  <c:v>20.275379484560577</c:v>
                </c:pt>
                <c:pt idx="1">
                  <c:v>20.785349551336452</c:v>
                </c:pt>
                <c:pt idx="2">
                  <c:v>20.885093964009673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BC-4C8B-83E6-8FF5EA301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ax val="21.4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K-FAKTOR</a:t>
                </a:r>
              </a:p>
            </c:rich>
          </c:tx>
          <c:layout>
            <c:manualLayout>
              <c:xMode val="edge"/>
              <c:yMode val="edge"/>
              <c:x val="1.1061500658503006E-2"/>
              <c:y val="0.19774037838383535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 fettgruppe innen bedriftsgruppe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33203358741428E-2"/>
          <c:y val="0.21879079558312109"/>
          <c:w val="0.87916392989432113"/>
          <c:h val="0.595549110368369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Bedrifter!$Z$25:$Z$30</c:f>
              <c:numCache>
                <c:formatCode>0.00</c:formatCode>
                <c:ptCount val="6"/>
                <c:pt idx="0">
                  <c:v>6.2193845114065276</c:v>
                </c:pt>
                <c:pt idx="1">
                  <c:v>5.8368544229280079</c:v>
                </c:pt>
                <c:pt idx="2">
                  <c:v>5.8151793116358679</c:v>
                </c:pt>
                <c:pt idx="3">
                  <c:v>6.2404988655713893</c:v>
                </c:pt>
                <c:pt idx="4">
                  <c:v>5.7148748815694148</c:v>
                </c:pt>
                <c:pt idx="5">
                  <c:v>5.9536217118454866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6A-4A4C-A5B5-DECBA7AF5874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Bedrifter!$Z$18:$Z$23</c:f>
              <c:numCache>
                <c:formatCode>0.00</c:formatCode>
                <c:ptCount val="6"/>
                <c:pt idx="0">
                  <c:v>6.0624170416653183</c:v>
                </c:pt>
                <c:pt idx="1">
                  <c:v>5.8235564750475692</c:v>
                </c:pt>
                <c:pt idx="2">
                  <c:v>5.8251531141053423</c:v>
                </c:pt>
                <c:pt idx="3">
                  <c:v>6.3737203495630466</c:v>
                </c:pt>
                <c:pt idx="4">
                  <c:v>5.8268899578359763</c:v>
                </c:pt>
                <c:pt idx="5">
                  <c:v>5.938786429682148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6A-4A4C-A5B5-DECBA7AF5874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Bedrifter!$Z$11:$Z$16</c:f>
              <c:numCache>
                <c:formatCode>0.00</c:formatCode>
                <c:ptCount val="6"/>
                <c:pt idx="0">
                  <c:v>6.0243823443923112</c:v>
                </c:pt>
                <c:pt idx="1">
                  <c:v>5.657444174906435</c:v>
                </c:pt>
                <c:pt idx="2">
                  <c:v>5.7828806002220388</c:v>
                </c:pt>
                <c:pt idx="3">
                  <c:v>5.9679615500379803</c:v>
                </c:pt>
                <c:pt idx="4">
                  <c:v>5.6475400257099455</c:v>
                </c:pt>
                <c:pt idx="5">
                  <c:v>5.8579146925491852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6A-4A4C-A5B5-DECBA7AF5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5416"/>
        <c:axId val="776315808"/>
      </c:barChart>
      <c:catAx>
        <c:axId val="776315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80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776315808"/>
        <c:scaling>
          <c:orientation val="minMax"/>
          <c:max val="6.6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75712458337629"/>
          <c:y val="0.16976442661971153"/>
          <c:w val="6.3817406791249018E-2"/>
          <c:h val="0.173387104370075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</a:t>
            </a:r>
            <a:r>
              <a:rPr lang="nb-NO" sz="2800" baseline="0"/>
              <a:t> m</a:t>
            </a:r>
            <a:r>
              <a:rPr lang="nb-NO" sz="2800"/>
              <a:t>iddel slaktevekt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Bedrifter!$P$25:$P$30</c:f>
              <c:numCache>
                <c:formatCode>0.0</c:formatCode>
                <c:ptCount val="6"/>
                <c:pt idx="0">
                  <c:v>20.813561139335587</c:v>
                </c:pt>
                <c:pt idx="1">
                  <c:v>20.522589476168655</c:v>
                </c:pt>
                <c:pt idx="2">
                  <c:v>20.058408169087304</c:v>
                </c:pt>
                <c:pt idx="3">
                  <c:v>19.567163834133311</c:v>
                </c:pt>
                <c:pt idx="4">
                  <c:v>17.503968121272997</c:v>
                </c:pt>
                <c:pt idx="5">
                  <c:v>19.920216663234839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B!#REF!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2DED-40D2-B29D-76327AB5D8E0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Bedrifter!$P$18:$P$23</c:f>
              <c:numCache>
                <c:formatCode>0.0</c:formatCode>
                <c:ptCount val="6"/>
                <c:pt idx="0">
                  <c:v>21.013598433099219</c:v>
                </c:pt>
                <c:pt idx="1">
                  <c:v>20.492364759973952</c:v>
                </c:pt>
                <c:pt idx="2">
                  <c:v>19.988821021389619</c:v>
                </c:pt>
                <c:pt idx="3">
                  <c:v>19.495998751561128</c:v>
                </c:pt>
                <c:pt idx="4">
                  <c:v>17.398628184571489</c:v>
                </c:pt>
                <c:pt idx="5">
                  <c:v>19.753413312823369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B!#REF!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2DED-40D2-B29D-76327AB5D8E0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Bedrifter!$P$11:$P$16</c:f>
              <c:numCache>
                <c:formatCode>0.0</c:formatCode>
                <c:ptCount val="6"/>
                <c:pt idx="0">
                  <c:v>20.956473861229927</c:v>
                </c:pt>
                <c:pt idx="1">
                  <c:v>20.280303274155369</c:v>
                </c:pt>
                <c:pt idx="2">
                  <c:v>20.169434695413351</c:v>
                </c:pt>
                <c:pt idx="3">
                  <c:v>19.316001547936896</c:v>
                </c:pt>
                <c:pt idx="4">
                  <c:v>17.288412995208702</c:v>
                </c:pt>
                <c:pt idx="5">
                  <c:v>19.888118849864984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B!#REF!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2DED-40D2-B29D-76327AB5D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47965385726271"/>
          <c:y val="8.5538023883924522E-2"/>
          <c:w val="7.8158675183476162E-2"/>
          <c:h val="0.179552864380712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sau: ANTALL%</a:t>
            </a:r>
            <a:r>
              <a:rPr lang="nb-NO" sz="2800"/>
              <a:t> for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294253659571415E-2"/>
          <c:y val="0.17695167895085773"/>
          <c:w val="0.8834448799184148"/>
          <c:h val="0.6537652996712572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Bedrifter!$J$25:$J$30</c:f>
              <c:numCache>
                <c:formatCode>0</c:formatCode>
                <c:ptCount val="6"/>
                <c:pt idx="0">
                  <c:v>15.04069593144062</c:v>
                </c:pt>
                <c:pt idx="1">
                  <c:v>29.926068483568287</c:v>
                </c:pt>
                <c:pt idx="2">
                  <c:v>19.327810724291087</c:v>
                </c:pt>
                <c:pt idx="3">
                  <c:v>18.263289926637057</c:v>
                </c:pt>
                <c:pt idx="4">
                  <c:v>1.5457389878050043</c:v>
                </c:pt>
                <c:pt idx="5">
                  <c:v>15.89639594625794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90-40D5-ADDC-9E49090462F2}"/>
            </c:ext>
          </c:extLst>
        </c:ser>
        <c:ser>
          <c:idx val="13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Bedrifter!$J$18:$J$23</c:f>
              <c:numCache>
                <c:formatCode>0</c:formatCode>
                <c:ptCount val="6"/>
                <c:pt idx="0">
                  <c:v>13.937494472650222</c:v>
                </c:pt>
                <c:pt idx="1">
                  <c:v>30.402770082102581</c:v>
                </c:pt>
                <c:pt idx="2">
                  <c:v>19.154861450773652</c:v>
                </c:pt>
                <c:pt idx="3">
                  <c:v>18.793891669358899</c:v>
                </c:pt>
                <c:pt idx="4">
                  <c:v>1.5195925373107395</c:v>
                </c:pt>
                <c:pt idx="5">
                  <c:v>16.191389787803917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90-40D5-ADDC-9E49090462F2}"/>
            </c:ext>
          </c:extLst>
        </c:ser>
        <c:ser>
          <c:idx val="1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Bedrifter!$J$11:$J$16</c:f>
              <c:numCache>
                <c:formatCode>0</c:formatCode>
                <c:ptCount val="6"/>
                <c:pt idx="0">
                  <c:v>11.271013516043279</c:v>
                </c:pt>
                <c:pt idx="1">
                  <c:v>31.987064285446849</c:v>
                </c:pt>
                <c:pt idx="2">
                  <c:v>20.909056872215359</c:v>
                </c:pt>
                <c:pt idx="3">
                  <c:v>19.591804260736087</c:v>
                </c:pt>
                <c:pt idx="4">
                  <c:v>1.6018944924931671</c:v>
                </c:pt>
                <c:pt idx="5">
                  <c:v>14.639166573065253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90-40D5-ADDC-9E4909046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4611545893748435E-2"/>
              <c:y val="0.33617702769797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31927734760402"/>
          <c:y val="0.22906890813151581"/>
          <c:w val="5.5762081784386575E-2"/>
          <c:h val="0.165421368392536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</a:t>
            </a:r>
            <a:r>
              <a:rPr lang="nb-NO" sz="2800" baseline="0"/>
              <a:t> m</a:t>
            </a:r>
            <a:r>
              <a:rPr lang="nb-NO" sz="2800"/>
              <a:t>iddel KLASSE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Bedrifter!$W$25:$W$30</c:f>
              <c:numCache>
                <c:formatCode>0.00</c:formatCode>
                <c:ptCount val="6"/>
                <c:pt idx="0">
                  <c:v>7.9254093806739068</c:v>
                </c:pt>
                <c:pt idx="1">
                  <c:v>7.9263464245515758</c:v>
                </c:pt>
                <c:pt idx="2">
                  <c:v>7.6395314631080673</c:v>
                </c:pt>
                <c:pt idx="3">
                  <c:v>7.5687567511474017</c:v>
                </c:pt>
                <c:pt idx="4">
                  <c:v>7.0031209942596009</c:v>
                </c:pt>
                <c:pt idx="5">
                  <c:v>7.5882802423506739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06-4809-AD29-13EAE58FB83B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Bedrifter!$W$18:$W$23</c:f>
              <c:numCache>
                <c:formatCode>0.00</c:formatCode>
                <c:ptCount val="6"/>
                <c:pt idx="0">
                  <c:v>7.9667972417365407</c:v>
                </c:pt>
                <c:pt idx="1">
                  <c:v>7.9322293492747118</c:v>
                </c:pt>
                <c:pt idx="2">
                  <c:v>7.763784980684064</c:v>
                </c:pt>
                <c:pt idx="3">
                  <c:v>7.4922068568135982</c:v>
                </c:pt>
                <c:pt idx="4">
                  <c:v>7.2629015974820383</c:v>
                </c:pt>
                <c:pt idx="5">
                  <c:v>7.5907781140446193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06-4809-AD29-13EAE58FB83B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Bedrifter!$W$11:$W$16</c:f>
              <c:numCache>
                <c:formatCode>0.00</c:formatCode>
                <c:ptCount val="6"/>
                <c:pt idx="0">
                  <c:v>8.134567952497612</c:v>
                </c:pt>
                <c:pt idx="1">
                  <c:v>7.962819361087619</c:v>
                </c:pt>
                <c:pt idx="2">
                  <c:v>7.9158578949253293</c:v>
                </c:pt>
                <c:pt idx="3">
                  <c:v>7.5780537095518108</c:v>
                </c:pt>
                <c:pt idx="4">
                  <c:v>7.1627322659810648</c:v>
                </c:pt>
                <c:pt idx="5">
                  <c:v>7.7764307955933214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06-4809-AD29-13EAE58FB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47965385726271"/>
          <c:y val="8.5538023883924522E-2"/>
          <c:w val="7.8158675183476162E-2"/>
          <c:h val="0.179552864380712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andels%</a:t>
            </a:r>
            <a:r>
              <a:rPr lang="nb-NO" sz="2800" baseline="0"/>
              <a:t> OVERFETE </a:t>
            </a:r>
            <a:r>
              <a:rPr lang="nb-NO" sz="2800"/>
              <a:t>innen bedriftsgruppe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33203358741428E-2"/>
          <c:y val="0.21879079558312109"/>
          <c:w val="0.87916392989432113"/>
          <c:h val="0.595549110368369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Bedrifter!$AB$25:$AB$30</c:f>
              <c:numCache>
                <c:formatCode>0.0</c:formatCode>
                <c:ptCount val="6"/>
                <c:pt idx="0">
                  <c:v>5.1617189692599359</c:v>
                </c:pt>
                <c:pt idx="1">
                  <c:v>4.3102281919380054</c:v>
                </c:pt>
                <c:pt idx="2">
                  <c:v>5.4644808743169406</c:v>
                </c:pt>
                <c:pt idx="3">
                  <c:v>6.5617615011249919</c:v>
                </c:pt>
                <c:pt idx="4">
                  <c:v>3.9012428244998048</c:v>
                </c:pt>
                <c:pt idx="5">
                  <c:v>4.6632994808319692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93-44B6-B52E-170DA9FEA220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Bedrifter!$AB$18:$AB$23</c:f>
              <c:numCache>
                <c:formatCode>0.0</c:formatCode>
                <c:ptCount val="6"/>
                <c:pt idx="0">
                  <c:v>4.7706303214736643</c:v>
                </c:pt>
                <c:pt idx="1">
                  <c:v>4.7743996010697503</c:v>
                </c:pt>
                <c:pt idx="2">
                  <c:v>4.7625553566380852</c:v>
                </c:pt>
                <c:pt idx="3">
                  <c:v>7.7100739460290013</c:v>
                </c:pt>
                <c:pt idx="4">
                  <c:v>4.3232971079042706</c:v>
                </c:pt>
                <c:pt idx="5">
                  <c:v>4.7029054569977884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93-44B6-B52E-170DA9FEA220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Bedrifter!$AB$11:$AB$16</c:f>
              <c:numCache>
                <c:formatCode>0.0</c:formatCode>
                <c:ptCount val="6"/>
                <c:pt idx="0">
                  <c:v>3.8425445334883528</c:v>
                </c:pt>
                <c:pt idx="1">
                  <c:v>4.0917430655738212</c:v>
                </c:pt>
                <c:pt idx="2">
                  <c:v>3.7854098771621958</c:v>
                </c:pt>
                <c:pt idx="3">
                  <c:v>6.5061081357405977</c:v>
                </c:pt>
                <c:pt idx="4">
                  <c:v>2.6703283861166303</c:v>
                </c:pt>
                <c:pt idx="5">
                  <c:v>3.7091029993797928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93-44B6-B52E-170DA9FEA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5416"/>
        <c:axId val="776315808"/>
      </c:barChart>
      <c:catAx>
        <c:axId val="776315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8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5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57921792296596"/>
          <c:y val="0.17193933478977971"/>
          <c:w val="6.3817406791249018E-2"/>
          <c:h val="0.173387104370075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</a:t>
            </a:r>
            <a:r>
              <a:rPr lang="nb-NO" sz="2800" baseline="0"/>
              <a:t> m</a:t>
            </a:r>
            <a:r>
              <a:rPr lang="nb-NO" sz="2800"/>
              <a:t>iddel LENGDE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09778683351257"/>
          <c:y val="0.210968264189898"/>
          <c:w val="0.87632592716579905"/>
          <c:h val="0.6068548246281844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Bedrifter!$S$18:$S$23</c:f>
              <c:numCache>
                <c:formatCode>0.0</c:formatCode>
                <c:ptCount val="6"/>
                <c:pt idx="0">
                  <c:v>98.732687924887998</c:v>
                </c:pt>
                <c:pt idx="1">
                  <c:v>98.807837572415167</c:v>
                </c:pt>
                <c:pt idx="2">
                  <c:v>99.177036692986491</c:v>
                </c:pt>
                <c:pt idx="3">
                  <c:v>99.548721962998528</c:v>
                </c:pt>
                <c:pt idx="4">
                  <c:v>0</c:v>
                </c:pt>
                <c:pt idx="5">
                  <c:v>98.900994108983994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9-418E-AC3B-607F1741280E}"/>
            </c:ext>
          </c:extLst>
        </c:ser>
        <c:ser>
          <c:idx val="6"/>
          <c:order val="1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Bedrifter!$S$11:$S$16</c:f>
              <c:numCache>
                <c:formatCode>0.0</c:formatCode>
                <c:ptCount val="6"/>
                <c:pt idx="0">
                  <c:v>98.585567275746598</c:v>
                </c:pt>
                <c:pt idx="1">
                  <c:v>97.476636582216813</c:v>
                </c:pt>
                <c:pt idx="2">
                  <c:v>97.444070059908668</c:v>
                </c:pt>
                <c:pt idx="3">
                  <c:v>97.708238500296986</c:v>
                </c:pt>
                <c:pt idx="4">
                  <c:v>95.087502192084713</c:v>
                </c:pt>
                <c:pt idx="5">
                  <c:v>97.754297822803679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9-418E-AC3B-607F17412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8.1897259640403702E-3"/>
              <c:y val="0.42208128049572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47965385726271"/>
          <c:y val="8.5538023883924522E-2"/>
          <c:w val="7.8158675183476162E-2"/>
          <c:h val="0.179552864380712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</a:t>
            </a:r>
            <a:r>
              <a:rPr lang="nb-NO" sz="2800" baseline="0"/>
              <a:t> m</a:t>
            </a:r>
            <a:r>
              <a:rPr lang="nb-NO" sz="2800"/>
              <a:t>iddel K-FAKTOR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09778683351257"/>
          <c:y val="0.210968264189898"/>
          <c:w val="0.87632592716579905"/>
          <c:h val="0.6068548246281844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Bedrifter!$U$18:$U$23</c:f>
              <c:numCache>
                <c:formatCode>0.00</c:formatCode>
                <c:ptCount val="6"/>
                <c:pt idx="0">
                  <c:v>21.128267385085422</c:v>
                </c:pt>
                <c:pt idx="1">
                  <c:v>21.236797265962576</c:v>
                </c:pt>
                <c:pt idx="2">
                  <c:v>20.559792407498048</c:v>
                </c:pt>
                <c:pt idx="3">
                  <c:v>20.191595567682175</c:v>
                </c:pt>
                <c:pt idx="4">
                  <c:v>0</c:v>
                </c:pt>
                <c:pt idx="5">
                  <c:v>20.276822571537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A-4138-A21D-BBD67B4CB769}"/>
            </c:ext>
          </c:extLst>
        </c:ser>
        <c:ser>
          <c:idx val="6"/>
          <c:order val="1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Bedrifter!$U$11:$U$16</c:f>
              <c:numCache>
                <c:formatCode>0.00</c:formatCode>
                <c:ptCount val="6"/>
                <c:pt idx="0">
                  <c:v>21.405731921704575</c:v>
                </c:pt>
                <c:pt idx="1">
                  <c:v>21.267933226782699</c:v>
                </c:pt>
                <c:pt idx="2">
                  <c:v>21.117755555469603</c:v>
                </c:pt>
                <c:pt idx="3">
                  <c:v>20.051811247231026</c:v>
                </c:pt>
                <c:pt idx="4">
                  <c:v>19.293119972540303</c:v>
                </c:pt>
                <c:pt idx="5">
                  <c:v>20.612774036768435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A-4138-A21D-BBD67B4CB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  <c:max val="24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8.1897259640403702E-3"/>
              <c:y val="0.42208128049572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47965385726271"/>
          <c:y val="8.5538023883924522E-2"/>
          <c:w val="7.8158675183476162E-2"/>
          <c:h val="0.179552864380712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antall SLAKT per produsent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Bedrifter!$AN$25:$AN$30</c:f>
              <c:numCache>
                <c:formatCode>0</c:formatCode>
                <c:ptCount val="6"/>
                <c:pt idx="0">
                  <c:v>87.035393818544364</c:v>
                </c:pt>
                <c:pt idx="1">
                  <c:v>76.030422411906329</c:v>
                </c:pt>
                <c:pt idx="2">
                  <c:v>98.879682679594538</c:v>
                </c:pt>
                <c:pt idx="3">
                  <c:v>72.281281963859527</c:v>
                </c:pt>
                <c:pt idx="4">
                  <c:v>90.621212121212125</c:v>
                </c:pt>
                <c:pt idx="5">
                  <c:v>83.082395317424584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E-4571-BE1E-6B5CCD8DBCFC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Bedrifter!$AN$18:$AN$23</c:f>
              <c:numCache>
                <c:formatCode>0</c:formatCode>
                <c:ptCount val="6"/>
                <c:pt idx="0">
                  <c:v>85.281612368856983</c:v>
                </c:pt>
                <c:pt idx="1">
                  <c:v>75.201116071428572</c:v>
                </c:pt>
                <c:pt idx="2">
                  <c:v>95.655700766110854</c:v>
                </c:pt>
                <c:pt idx="3">
                  <c:v>71.616231086657493</c:v>
                </c:pt>
                <c:pt idx="4">
                  <c:v>86.798969072164951</c:v>
                </c:pt>
                <c:pt idx="5">
                  <c:v>81.296329859537835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6E-4571-BE1E-6B5CCD8DBCFC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Bedrifter!$AN$11:$AN$16</c:f>
              <c:numCache>
                <c:formatCode>0</c:formatCode>
                <c:ptCount val="6"/>
                <c:pt idx="0">
                  <c:v>74.652820830750159</c:v>
                </c:pt>
                <c:pt idx="1">
                  <c:v>74.893052816129739</c:v>
                </c:pt>
                <c:pt idx="2">
                  <c:v>102.98939603503919</c:v>
                </c:pt>
                <c:pt idx="3">
                  <c:v>71.218441646818647</c:v>
                </c:pt>
                <c:pt idx="4">
                  <c:v>87.764102564102558</c:v>
                </c:pt>
                <c:pt idx="5">
                  <c:v>80.535015447991768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6E-4571-BE1E-6B5CCD8DB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252757978905667"/>
          <c:y val="0.16852938043305585"/>
          <c:w val="6.677048249192051E-2"/>
          <c:h val="0.135836208819101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antall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19433591497162"/>
          <c:y val="0.14534638741282407"/>
          <c:w val="0.8615742151349256"/>
          <c:h val="0.63814424927087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(Slakteri!$D$9:$D$16,Slakteri!$D$18:$D$25,Slakteri!$D$28:$D$29,Slakteri!$D$31,Slakteri!$D$33:$D$36)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Bjerka</c:v>
                </c:pt>
                <c:pt idx="19">
                  <c:v>Karasjok</c:v>
                </c:pt>
                <c:pt idx="21">
                  <c:v>Rudshøgda</c:v>
                </c:pt>
                <c:pt idx="22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Slakteri!$G$35:$G$59</c15:sqref>
                  </c15:fullRef>
                </c:ext>
              </c:extLst>
              <c:f>(Slakteri!$G$35:$G$42,Slakteri!$G$44:$G$51,Slakteri!$G$54:$G$55,Slakteri!$G$57,Slakteri!$G$59)</c:f>
              <c:numCache>
                <c:formatCode>#,##0</c:formatCode>
                <c:ptCount val="20"/>
                <c:pt idx="0">
                  <c:v>41793</c:v>
                </c:pt>
                <c:pt idx="1">
                  <c:v>40099</c:v>
                </c:pt>
                <c:pt idx="2">
                  <c:v>112652</c:v>
                </c:pt>
                <c:pt idx="3">
                  <c:v>121916</c:v>
                </c:pt>
                <c:pt idx="4">
                  <c:v>84361</c:v>
                </c:pt>
                <c:pt idx="5">
                  <c:v>60198</c:v>
                </c:pt>
                <c:pt idx="6">
                  <c:v>106695</c:v>
                </c:pt>
                <c:pt idx="7">
                  <c:v>109681</c:v>
                </c:pt>
                <c:pt idx="8">
                  <c:v>16839</c:v>
                </c:pt>
                <c:pt idx="9">
                  <c:v>55255</c:v>
                </c:pt>
                <c:pt idx="10">
                  <c:v>38381</c:v>
                </c:pt>
                <c:pt idx="11">
                  <c:v>23929</c:v>
                </c:pt>
                <c:pt idx="12">
                  <c:v>15433</c:v>
                </c:pt>
                <c:pt idx="13">
                  <c:v>38687</c:v>
                </c:pt>
                <c:pt idx="14">
                  <c:v>14238</c:v>
                </c:pt>
                <c:pt idx="15">
                  <c:v>30070</c:v>
                </c:pt>
                <c:pt idx="16">
                  <c:v>91938</c:v>
                </c:pt>
                <c:pt idx="17">
                  <c:v>12591</c:v>
                </c:pt>
                <c:pt idx="18">
                  <c:v>53527</c:v>
                </c:pt>
                <c:pt idx="19">
                  <c:v>10742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0-4077-AD51-0D617D762C1E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1.6170816552085309E-2"/>
                  <c:y val="-8.2228364832908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ED-4932-BA4B-FC7A9C29938E}"/>
                </c:ext>
              </c:extLst>
            </c:dLbl>
            <c:dLbl>
              <c:idx val="3"/>
              <c:layout>
                <c:manualLayout>
                  <c:x val="-3.804898012255367E-3"/>
                  <c:y val="-4.1114182416454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ED-4932-BA4B-FC7A9C29938E}"/>
                </c:ext>
              </c:extLst>
            </c:dLbl>
            <c:dLbl>
              <c:idx val="4"/>
              <c:layout>
                <c:manualLayout>
                  <c:x val="-2.8536735091915602E-3"/>
                  <c:y val="-4.327808675416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ED-4932-BA4B-FC7A9C29938E}"/>
                </c:ext>
              </c:extLst>
            </c:dLbl>
            <c:dLbl>
              <c:idx val="5"/>
              <c:layout>
                <c:manualLayout>
                  <c:x val="-2.853673509191525E-3"/>
                  <c:y val="-2.1639043377081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ED-4932-BA4B-FC7A9C29938E}"/>
                </c:ext>
              </c:extLst>
            </c:dLbl>
            <c:dLbl>
              <c:idx val="6"/>
              <c:layout>
                <c:manualLayout>
                  <c:x val="0"/>
                  <c:y val="-2.8130756390205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ED-4932-BA4B-FC7A9C29938E}"/>
                </c:ext>
              </c:extLst>
            </c:dLbl>
            <c:dLbl>
              <c:idx val="7"/>
              <c:layout>
                <c:manualLayout>
                  <c:x val="-9.5122450306384175E-4"/>
                  <c:y val="-2.3802947714789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ED-4932-BA4B-FC7A9C29938E}"/>
                </c:ext>
              </c:extLst>
            </c:dLbl>
            <c:dLbl>
              <c:idx val="9"/>
              <c:layout>
                <c:manualLayout>
                  <c:x val="-1.9024490061276835E-3"/>
                  <c:y val="-3.6786373741037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ED-4932-BA4B-FC7A9C29938E}"/>
                </c:ext>
              </c:extLst>
            </c:dLbl>
            <c:dLbl>
              <c:idx val="10"/>
              <c:layout>
                <c:manualLayout>
                  <c:x val="-9.5122450306384175E-4"/>
                  <c:y val="-2.1639043377081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ED-4932-BA4B-FC7A9C29938E}"/>
                </c:ext>
              </c:extLst>
            </c:dLbl>
            <c:dLbl>
              <c:idx val="11"/>
              <c:layout>
                <c:manualLayout>
                  <c:x val="-2.853673509191525E-3"/>
                  <c:y val="-4.7605895429578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ED-4932-BA4B-FC7A9C29938E}"/>
                </c:ext>
              </c:extLst>
            </c:dLbl>
            <c:dLbl>
              <c:idx val="13"/>
              <c:layout>
                <c:manualLayout>
                  <c:x val="-2.853673509191525E-3"/>
                  <c:y val="-3.2458565065621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ED-4932-BA4B-FC7A9C29938E}"/>
                </c:ext>
              </c:extLst>
            </c:dLbl>
            <c:dLbl>
              <c:idx val="15"/>
              <c:layout>
                <c:manualLayout>
                  <c:x val="-7.609796024510734E-3"/>
                  <c:y val="-6.70810344689514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ED-4932-BA4B-FC7A9C29938E}"/>
                </c:ext>
              </c:extLst>
            </c:dLbl>
            <c:dLbl>
              <c:idx val="18"/>
              <c:layout>
                <c:manualLayout>
                  <c:x val="0"/>
                  <c:y val="-3.0294660727913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ED-4932-BA4B-FC7A9C2993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(Slakteri!$D$9:$D$16,Slakteri!$D$18:$D$25,Slakteri!$D$28:$D$29,Slakteri!$D$31,Slakteri!$D$33:$D$36)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Bjerka</c:v>
                </c:pt>
                <c:pt idx="19">
                  <c:v>Karasjok</c:v>
                </c:pt>
                <c:pt idx="21">
                  <c:v>Rudshøgda</c:v>
                </c:pt>
                <c:pt idx="22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Slakteri!$G$9:$G$33</c15:sqref>
                  </c15:fullRef>
                </c:ext>
              </c:extLst>
              <c:f>(Slakteri!$G$9:$G$16,Slakteri!$G$18:$G$25,Slakteri!$G$28:$G$29,Slakteri!$G$31,Slakteri!$G$33)</c:f>
              <c:numCache>
                <c:formatCode>#,##0</c:formatCode>
                <c:ptCount val="20"/>
                <c:pt idx="0">
                  <c:v>809</c:v>
                </c:pt>
                <c:pt idx="1">
                  <c:v>38190</c:v>
                </c:pt>
                <c:pt idx="2">
                  <c:v>119606</c:v>
                </c:pt>
                <c:pt idx="3">
                  <c:v>118366</c:v>
                </c:pt>
                <c:pt idx="4">
                  <c:v>84583</c:v>
                </c:pt>
                <c:pt idx="5">
                  <c:v>59200</c:v>
                </c:pt>
                <c:pt idx="6">
                  <c:v>116154</c:v>
                </c:pt>
                <c:pt idx="7">
                  <c:v>112249</c:v>
                </c:pt>
                <c:pt idx="8">
                  <c:v>17114</c:v>
                </c:pt>
                <c:pt idx="9">
                  <c:v>55649</c:v>
                </c:pt>
                <c:pt idx="10">
                  <c:v>37862</c:v>
                </c:pt>
                <c:pt idx="11">
                  <c:v>22634</c:v>
                </c:pt>
                <c:pt idx="12">
                  <c:v>17380</c:v>
                </c:pt>
                <c:pt idx="13">
                  <c:v>40479</c:v>
                </c:pt>
                <c:pt idx="14">
                  <c:v>16543</c:v>
                </c:pt>
                <c:pt idx="15">
                  <c:v>29251</c:v>
                </c:pt>
                <c:pt idx="16">
                  <c:v>102340</c:v>
                </c:pt>
                <c:pt idx="17">
                  <c:v>12846</c:v>
                </c:pt>
                <c:pt idx="18">
                  <c:v>54814</c:v>
                </c:pt>
                <c:pt idx="19">
                  <c:v>10581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0-4077-AD51-0D617D76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antall%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80869496587799E-2"/>
          <c:y val="0.16360737096929495"/>
          <c:w val="0.90192976680766657"/>
          <c:h val="0.640200014329810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(Slakteri!$D$9:$D$16,Slakteri!$D$18:$D$25,Slakteri!$D$28:$D$29,Slakteri!$D$31,Slakteri!$D$33:$D$36)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Bjerka</c:v>
                </c:pt>
                <c:pt idx="19">
                  <c:v>Karasjok</c:v>
                </c:pt>
                <c:pt idx="21">
                  <c:v>Rudshøgda</c:v>
                </c:pt>
                <c:pt idx="22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Slakteri!$I$35:$I$59</c15:sqref>
                  </c15:fullRef>
                </c:ext>
              </c:extLst>
              <c:f>(Slakteri!$I$35:$I$42,Slakteri!$I$44:$I$51,Slakteri!$I$54:$I$55,Slakteri!$I$57,Slakteri!$I$59)</c:f>
              <c:numCache>
                <c:formatCode>0.0</c:formatCode>
                <c:ptCount val="20"/>
                <c:pt idx="0">
                  <c:v>3.7715025186666504</c:v>
                </c:pt>
                <c:pt idx="1">
                  <c:v>3.6186318162375031</c:v>
                </c:pt>
                <c:pt idx="2">
                  <c:v>10.165991953983577</c:v>
                </c:pt>
                <c:pt idx="3">
                  <c:v>11.001997967740133</c:v>
                </c:pt>
                <c:pt idx="4">
                  <c:v>7.6129429324824081</c:v>
                </c:pt>
                <c:pt idx="5">
                  <c:v>5.432414725401264</c:v>
                </c:pt>
                <c:pt idx="6">
                  <c:v>9.628417707011657</c:v>
                </c:pt>
                <c:pt idx="7">
                  <c:v>9.8978816488377674</c:v>
                </c:pt>
                <c:pt idx="8">
                  <c:v>1.5195925373107395</c:v>
                </c:pt>
                <c:pt idx="9">
                  <c:v>4.9863463180179881</c:v>
                </c:pt>
                <c:pt idx="10">
                  <c:v>3.4635952951198679</c:v>
                </c:pt>
                <c:pt idx="11">
                  <c:v>2.159411474868381</c:v>
                </c:pt>
                <c:pt idx="12">
                  <c:v>1.392711659143455</c:v>
                </c:pt>
                <c:pt idx="13">
                  <c:v>3.4912094833980958</c:v>
                </c:pt>
                <c:pt idx="14">
                  <c:v>1.2848719369457984</c:v>
                </c:pt>
                <c:pt idx="15">
                  <c:v>2.7135903317853742</c:v>
                </c:pt>
                <c:pt idx="16">
                  <c:v>8.2967099409272951</c:v>
                </c:pt>
                <c:pt idx="17">
                  <c:v>1.1362426294482757</c:v>
                </c:pt>
                <c:pt idx="18">
                  <c:v>4.8304073724468157</c:v>
                </c:pt>
                <c:pt idx="19">
                  <c:v>0.96938434798930817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F-4316-AE65-61553D8C95D5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4.7102219530761012E-3"/>
                  <c:y val="-3.4997806760882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79-4EA1-8406-66978D144B38}"/>
                </c:ext>
              </c:extLst>
            </c:dLbl>
            <c:dLbl>
              <c:idx val="9"/>
              <c:layout>
                <c:manualLayout>
                  <c:x val="9.4204439061522025E-4"/>
                  <c:y val="-4.5291279337612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79-4EA1-8406-66978D144B38}"/>
                </c:ext>
              </c:extLst>
            </c:dLbl>
            <c:dLbl>
              <c:idx val="15"/>
              <c:layout>
                <c:manualLayout>
                  <c:x val="0"/>
                  <c:y val="-3.2939112245536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79-4EA1-8406-66978D144B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(Slakteri!$D$9:$D$16,Slakteri!$D$18:$D$25,Slakteri!$D$28:$D$29,Slakteri!$D$31,Slakteri!$D$33:$D$36)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Bjerka</c:v>
                </c:pt>
                <c:pt idx="19">
                  <c:v>Karasjok</c:v>
                </c:pt>
                <c:pt idx="21">
                  <c:v>Rudshøgda</c:v>
                </c:pt>
                <c:pt idx="22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Slakteri!$I$9:$I$33</c15:sqref>
                  </c15:fullRef>
                </c:ext>
              </c:extLst>
              <c:f>(Slakteri!$I$9:$I$16,Slakteri!$I$18:$I$25,Slakteri!$I$28:$I$29,Slakteri!$I$31,Slakteri!$I$33)</c:f>
              <c:numCache>
                <c:formatCode>0.0</c:formatCode>
                <c:ptCount val="20"/>
                <c:pt idx="0">
                  <c:v>7.5723538882024766E-2</c:v>
                </c:pt>
                <c:pt idx="1">
                  <c:v>3.5746377625519474</c:v>
                </c:pt>
                <c:pt idx="2">
                  <c:v>11.195289977161252</c:v>
                </c:pt>
                <c:pt idx="3">
                  <c:v>11.079224231532439</c:v>
                </c:pt>
                <c:pt idx="4">
                  <c:v>7.917087873001611</c:v>
                </c:pt>
                <c:pt idx="5">
                  <c:v>5.5412033396982308</c:v>
                </c:pt>
                <c:pt idx="6">
                  <c:v>10.872177917555883</c:v>
                </c:pt>
                <c:pt idx="7">
                  <c:v>10.506664420232878</c:v>
                </c:pt>
                <c:pt idx="8">
                  <c:v>1.6018944924931671</c:v>
                </c:pt>
                <c:pt idx="9">
                  <c:v>5.2088247407241024</c:v>
                </c:pt>
                <c:pt idx="10">
                  <c:v>3.5439365008049717</c:v>
                </c:pt>
                <c:pt idx="11">
                  <c:v>2.1185742633569213</c:v>
                </c:pt>
                <c:pt idx="12">
                  <c:v>1.6267924669587031</c:v>
                </c:pt>
                <c:pt idx="13">
                  <c:v>3.788891384926429</c:v>
                </c:pt>
                <c:pt idx="14">
                  <c:v>1.5484480886592531</c:v>
                </c:pt>
                <c:pt idx="15">
                  <c:v>2.7379347785390684</c:v>
                </c:pt>
                <c:pt idx="16">
                  <c:v>9.579168070687782</c:v>
                </c:pt>
                <c:pt idx="17">
                  <c:v>1.2024036841514099</c:v>
                </c:pt>
                <c:pt idx="18">
                  <c:v>5.1306675652401807</c:v>
                </c:pt>
                <c:pt idx="19">
                  <c:v>0.99039649556329312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F-4316-AE65-61553D8C9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All sau, korrelasjon mellom KLASSE</a:t>
            </a:r>
            <a:r>
              <a:rPr lang="en-US" sz="2800" baseline="0"/>
              <a:t> og </a:t>
            </a:r>
            <a:r>
              <a:rPr lang="en-US" sz="2800"/>
              <a:t>FETTGRUPPE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354040936963093E-2"/>
          <c:y val="0.12466272416479164"/>
          <c:w val="0.84650121831611469"/>
          <c:h val="0.77914725303474541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square"/>
            <c:size val="7"/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Måned!$AI$22:$AI$33</c:f>
              <c:numCache>
                <c:formatCode>0</c:formatCode>
                <c:ptCount val="12"/>
                <c:pt idx="0">
                  <c:v>45.597512510087199</c:v>
                </c:pt>
                <c:pt idx="1">
                  <c:v>47.420346380764357</c:v>
                </c:pt>
                <c:pt idx="2">
                  <c:v>55.419529357639611</c:v>
                </c:pt>
                <c:pt idx="3">
                  <c:v>51.371336933927161</c:v>
                </c:pt>
                <c:pt idx="4">
                  <c:v>55.638379155120624</c:v>
                </c:pt>
                <c:pt idx="5">
                  <c:v>45.367028496231995</c:v>
                </c:pt>
                <c:pt idx="6">
                  <c:v>37.32289073858712</c:v>
                </c:pt>
                <c:pt idx="7">
                  <c:v>34.938145036277398</c:v>
                </c:pt>
                <c:pt idx="8">
                  <c:v>25.3301529743066</c:v>
                </c:pt>
                <c:pt idx="9">
                  <c:v>33.373227681421398</c:v>
                </c:pt>
                <c:pt idx="10">
                  <c:v>43.511796139824682</c:v>
                </c:pt>
                <c:pt idx="11">
                  <c:v>39.088804189999074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A9-48B4-8DF4-4B7B4D8A7BF5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635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Måned!$AH$9:$AH$20</c:f>
              <c:numCache>
                <c:formatCode>0</c:formatCode>
                <c:ptCount val="12"/>
                <c:pt idx="0">
                  <c:v>50.828310606674052</c:v>
                </c:pt>
                <c:pt idx="1">
                  <c:v>54.966980415904878</c:v>
                </c:pt>
                <c:pt idx="2">
                  <c:v>62.870323821814097</c:v>
                </c:pt>
                <c:pt idx="3">
                  <c:v>68.489726779781648</c:v>
                </c:pt>
                <c:pt idx="4">
                  <c:v>55.751011816066175</c:v>
                </c:pt>
                <c:pt idx="5">
                  <c:v>45.289259216148189</c:v>
                </c:pt>
                <c:pt idx="6">
                  <c:v>38.257519007783451</c:v>
                </c:pt>
                <c:pt idx="7">
                  <c:v>44.694147712432247</c:v>
                </c:pt>
                <c:pt idx="8">
                  <c:v>39.128733292674035</c:v>
                </c:pt>
                <c:pt idx="9">
                  <c:v>42.171877651646781</c:v>
                </c:pt>
                <c:pt idx="10">
                  <c:v>45.52901429466516</c:v>
                </c:pt>
                <c:pt idx="11">
                  <c:v>53.236593843541776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A9-48B4-8DF4-4B7B4D8A7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1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</a:t>
                </a:r>
              </a:p>
            </c:rich>
          </c:tx>
          <c:layout>
            <c:manualLayout>
              <c:xMode val="edge"/>
              <c:yMode val="edge"/>
              <c:x val="1.4218379958787887E-2"/>
              <c:y val="0.4042562274723136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1777970706455769"/>
          <c:y val="0.11946156014076874"/>
          <c:w val="9.5399153739076731E-2"/>
          <c:h val="0.1482218262277421"/>
        </c:manualLayout>
      </c:layout>
      <c:overlay val="0"/>
      <c:spPr>
        <a:solidFill>
          <a:schemeClr val="bg1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1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VEKT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161435245391535E-2"/>
          <c:y val="0.15125526026462449"/>
          <c:w val="0.9066071224461707"/>
          <c:h val="0.641122227177258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(Slakteri!$D$9:$D$25,Slakteri!$D$27:$D$36)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5">
                  <c:v>Rudshøgda</c:v>
                </c:pt>
                <c:pt idx="2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Slakteri!$M$35:$M$59</c15:sqref>
                  </c15:fullRef>
                </c:ext>
              </c:extLst>
              <c:f>(Slakteri!$M$35:$M$51,Slakteri!$M$53:$M$59)</c:f>
              <c:numCache>
                <c:formatCode>0.0</c:formatCode>
                <c:ptCount val="24"/>
                <c:pt idx="0">
                  <c:v>20.966973177326288</c:v>
                </c:pt>
                <c:pt idx="1">
                  <c:v>20.884423551709524</c:v>
                </c:pt>
                <c:pt idx="2">
                  <c:v>21.030896033803153</c:v>
                </c:pt>
                <c:pt idx="3">
                  <c:v>21.225349256865606</c:v>
                </c:pt>
                <c:pt idx="4">
                  <c:v>19.760184208342725</c:v>
                </c:pt>
                <c:pt idx="5">
                  <c:v>20.32741785441365</c:v>
                </c:pt>
                <c:pt idx="6">
                  <c:v>19.928256244435193</c:v>
                </c:pt>
                <c:pt idx="7">
                  <c:v>18.641267858608074</c:v>
                </c:pt>
                <c:pt idx="8">
                  <c:v>20.923022877808812</c:v>
                </c:pt>
                <c:pt idx="9">
                  <c:v>17.398628184571489</c:v>
                </c:pt>
                <c:pt idx="10">
                  <c:v>21.507605646547702</c:v>
                </c:pt>
                <c:pt idx="11">
                  <c:v>20.634530106041929</c:v>
                </c:pt>
                <c:pt idx="12">
                  <c:v>21.854415144803479</c:v>
                </c:pt>
                <c:pt idx="13">
                  <c:v>17.971975636622805</c:v>
                </c:pt>
                <c:pt idx="14">
                  <c:v>19.663121978959317</c:v>
                </c:pt>
                <c:pt idx="15">
                  <c:v>19.567748279252775</c:v>
                </c:pt>
                <c:pt idx="16">
                  <c:v>19.736205520452248</c:v>
                </c:pt>
                <c:pt idx="17">
                  <c:v>12.191291291291289</c:v>
                </c:pt>
                <c:pt idx="18">
                  <c:v>19.752432073788757</c:v>
                </c:pt>
                <c:pt idx="19">
                  <c:v>17.610896672226396</c:v>
                </c:pt>
                <c:pt idx="20">
                  <c:v>20.989976415094358</c:v>
                </c:pt>
                <c:pt idx="21">
                  <c:v>18.695533095447121</c:v>
                </c:pt>
                <c:pt idx="22">
                  <c:v>0</c:v>
                </c:pt>
                <c:pt idx="23">
                  <c:v>20.599394898529173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0-4D1B-894C-198EE8585531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4.8760242050448982E-3"/>
                  <c:y val="-3.2169740044858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21-4918-941A-761B4E619C22}"/>
                </c:ext>
              </c:extLst>
            </c:dLbl>
            <c:dLbl>
              <c:idx val="10"/>
              <c:layout>
                <c:manualLayout>
                  <c:x val="-9.7520484100897613E-4"/>
                  <c:y val="-4.2892986726478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21-4918-941A-761B4E619C22}"/>
                </c:ext>
              </c:extLst>
            </c:dLbl>
            <c:dLbl>
              <c:idx val="11"/>
              <c:layout>
                <c:manualLayout>
                  <c:x val="0"/>
                  <c:y val="-7.0773428098689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21-4918-941A-761B4E619C22}"/>
                </c:ext>
              </c:extLst>
            </c:dLbl>
            <c:dLbl>
              <c:idx val="13"/>
              <c:layout>
                <c:manualLayout>
                  <c:x val="-2.9256145230269282E-3"/>
                  <c:y val="-4.9326934735449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21-4918-941A-761B4E619C22}"/>
                </c:ext>
              </c:extLst>
            </c:dLbl>
            <c:dLbl>
              <c:idx val="18"/>
              <c:layout>
                <c:manualLayout>
                  <c:x val="-2.9256145230269282E-3"/>
                  <c:y val="-7.0773428098689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21-4918-941A-761B4E619C22}"/>
                </c:ext>
              </c:extLst>
            </c:dLbl>
            <c:dLbl>
              <c:idx val="19"/>
              <c:layout>
                <c:manualLayout>
                  <c:x val="0"/>
                  <c:y val="-4.074833739015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21-4918-941A-761B4E619C22}"/>
                </c:ext>
              </c:extLst>
            </c:dLbl>
            <c:dLbl>
              <c:idx val="20"/>
              <c:layout>
                <c:manualLayout>
                  <c:x val="2.535532586623323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21-4918-941A-761B4E619C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(Slakteri!$D$9:$D$25,Slakteri!$D$27:$D$36)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5">
                  <c:v>Rudshøgda</c:v>
                </c:pt>
                <c:pt idx="2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Slakteri!$M$9:$M$33</c15:sqref>
                  </c15:fullRef>
                </c:ext>
              </c:extLst>
              <c:f>(Slakteri!$M$9:$M$25,Slakteri!$M$27:$M$33)</c:f>
              <c:numCache>
                <c:formatCode>0.0</c:formatCode>
                <c:ptCount val="24"/>
                <c:pt idx="0">
                  <c:v>21.938442521631661</c:v>
                </c:pt>
                <c:pt idx="1">
                  <c:v>21.183095051060299</c:v>
                </c:pt>
                <c:pt idx="2">
                  <c:v>20.949831948230027</c:v>
                </c:pt>
                <c:pt idx="3">
                  <c:v>21.108276870047359</c:v>
                </c:pt>
                <c:pt idx="4">
                  <c:v>19.484688412565081</c:v>
                </c:pt>
                <c:pt idx="5">
                  <c:v>20.043581081080966</c:v>
                </c:pt>
                <c:pt idx="6">
                  <c:v>19.68422783546017</c:v>
                </c:pt>
                <c:pt idx="7">
                  <c:v>18.508094504182544</c:v>
                </c:pt>
                <c:pt idx="8">
                  <c:v>27.237500000000001</c:v>
                </c:pt>
                <c:pt idx="9">
                  <c:v>17.288412995208702</c:v>
                </c:pt>
                <c:pt idx="10">
                  <c:v>22.101717910474633</c:v>
                </c:pt>
                <c:pt idx="11">
                  <c:v>20.573569806137925</c:v>
                </c:pt>
                <c:pt idx="12">
                  <c:v>21.982526287885591</c:v>
                </c:pt>
                <c:pt idx="13">
                  <c:v>18.406098964326812</c:v>
                </c:pt>
                <c:pt idx="14">
                  <c:v>20.414666864300035</c:v>
                </c:pt>
                <c:pt idx="15">
                  <c:v>20.20361482197918</c:v>
                </c:pt>
                <c:pt idx="16">
                  <c:v>19.802782810844143</c:v>
                </c:pt>
                <c:pt idx="17">
                  <c:v>11.506198347107436</c:v>
                </c:pt>
                <c:pt idx="18">
                  <c:v>19.776457885479587</c:v>
                </c:pt>
                <c:pt idx="19">
                  <c:v>17.268355908453984</c:v>
                </c:pt>
                <c:pt idx="20">
                  <c:v>0</c:v>
                </c:pt>
                <c:pt idx="21">
                  <c:v>18.887187579815336</c:v>
                </c:pt>
                <c:pt idx="22">
                  <c:v>0</c:v>
                </c:pt>
                <c:pt idx="23">
                  <c:v>20.450382761554025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0-4D1B-894C-198EE8585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25498359260076"/>
          <c:y val="4.4304368567295228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sau: andel OVERFETE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9282893866"/>
          <c:y val="2.6105635805190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1199629458082E-2"/>
          <c:y val="0.15125526026462449"/>
          <c:w val="0.89385649220318053"/>
          <c:h val="0.63106749048072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Slakteri!$D$9:$D$36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f>Slakteri!$AB$35:$AB$59</c:f>
              <c:numCache>
                <c:formatCode>0</c:formatCode>
                <c:ptCount val="25"/>
                <c:pt idx="0">
                  <c:v>4.0126336946378567</c:v>
                </c:pt>
                <c:pt idx="1">
                  <c:v>7.8505698396468748</c:v>
                </c:pt>
                <c:pt idx="2">
                  <c:v>5.0518410680680317</c:v>
                </c:pt>
                <c:pt idx="3">
                  <c:v>5.8704353817382442</c:v>
                </c:pt>
                <c:pt idx="4">
                  <c:v>2.9112978746103049</c:v>
                </c:pt>
                <c:pt idx="5">
                  <c:v>10.972125319778062</c:v>
                </c:pt>
                <c:pt idx="6">
                  <c:v>4.303856788040676</c:v>
                </c:pt>
                <c:pt idx="7">
                  <c:v>5.2497697869275441</c:v>
                </c:pt>
                <c:pt idx="8">
                  <c:v>3.3239871591694099</c:v>
                </c:pt>
                <c:pt idx="9">
                  <c:v>4.3232971079042706</c:v>
                </c:pt>
                <c:pt idx="10">
                  <c:v>3.3028685186860902</c:v>
                </c:pt>
                <c:pt idx="11">
                  <c:v>9.6245538156900565</c:v>
                </c:pt>
                <c:pt idx="12">
                  <c:v>7.8565757031217345</c:v>
                </c:pt>
                <c:pt idx="13">
                  <c:v>7.0822263979783573</c:v>
                </c:pt>
                <c:pt idx="14">
                  <c:v>2.5305658231447259</c:v>
                </c:pt>
                <c:pt idx="15">
                  <c:v>3.645174884112937</c:v>
                </c:pt>
                <c:pt idx="16">
                  <c:v>2.2613900897904888</c:v>
                </c:pt>
                <c:pt idx="17">
                  <c:v>0</c:v>
                </c:pt>
                <c:pt idx="18">
                  <c:v>0</c:v>
                </c:pt>
                <c:pt idx="19">
                  <c:v>5.0805977941656337</c:v>
                </c:pt>
                <c:pt idx="20">
                  <c:v>9.1414502422365178</c:v>
                </c:pt>
                <c:pt idx="21">
                  <c:v>2.948113207547169</c:v>
                </c:pt>
                <c:pt idx="22">
                  <c:v>4.9657182356567722</c:v>
                </c:pt>
                <c:pt idx="23">
                  <c:v>0</c:v>
                </c:pt>
                <c:pt idx="24">
                  <c:v>8.6948426736175755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9-429E-A8A3-D252C9BA39A7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Slakteri!$D$9:$D$36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f>Slakteri!$AB$9:$AB$33</c:f>
              <c:numCache>
                <c:formatCode>0</c:formatCode>
                <c:ptCount val="25"/>
                <c:pt idx="0">
                  <c:v>6.0568603213844252</c:v>
                </c:pt>
                <c:pt idx="1">
                  <c:v>5.3260015710919077</c:v>
                </c:pt>
                <c:pt idx="2">
                  <c:v>3.8275671789040682</c:v>
                </c:pt>
                <c:pt idx="3">
                  <c:v>4.270652045350861</c:v>
                </c:pt>
                <c:pt idx="4">
                  <c:v>4.3945000768475948</c:v>
                </c:pt>
                <c:pt idx="5">
                  <c:v>11.689189189189188</c:v>
                </c:pt>
                <c:pt idx="6">
                  <c:v>3.283571809838663</c:v>
                </c:pt>
                <c:pt idx="7">
                  <c:v>3.7470266995697057</c:v>
                </c:pt>
                <c:pt idx="8">
                  <c:v>0</c:v>
                </c:pt>
                <c:pt idx="9">
                  <c:v>2.6703283861166303</c:v>
                </c:pt>
                <c:pt idx="10">
                  <c:v>2.9164944563244632</c:v>
                </c:pt>
                <c:pt idx="11">
                  <c:v>6.5817970524536475</c:v>
                </c:pt>
                <c:pt idx="12">
                  <c:v>6.1721304232570473</c:v>
                </c:pt>
                <c:pt idx="13">
                  <c:v>3.7456846950517826</c:v>
                </c:pt>
                <c:pt idx="14">
                  <c:v>2.7051063514414881</c:v>
                </c:pt>
                <c:pt idx="15">
                  <c:v>3.3851175723871125</c:v>
                </c:pt>
                <c:pt idx="16">
                  <c:v>2.5127346073638499</c:v>
                </c:pt>
                <c:pt idx="17">
                  <c:v>0</c:v>
                </c:pt>
                <c:pt idx="18">
                  <c:v>0.35419126328217237</c:v>
                </c:pt>
                <c:pt idx="19">
                  <c:v>3.469806527262068</c:v>
                </c:pt>
                <c:pt idx="20">
                  <c:v>5.6048575432041092</c:v>
                </c:pt>
                <c:pt idx="21">
                  <c:v>0</c:v>
                </c:pt>
                <c:pt idx="22">
                  <c:v>4.5663516619841644</c:v>
                </c:pt>
                <c:pt idx="23">
                  <c:v>0</c:v>
                </c:pt>
                <c:pt idx="24">
                  <c:v>7.3622530951705887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99-429E-A8A3-D252C9BA3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951548743352977"/>
          <c:y val="0.20620996955661375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FETTGRUPPE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31721569863299E-2"/>
          <c:y val="0.15970092454833693"/>
          <c:w val="0.89273677792563266"/>
          <c:h val="0.66057599605781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Slakteri!$D$9:$D$36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f>Slakteri!$Z$35:$Z$59</c:f>
              <c:numCache>
                <c:formatCode>0.00</c:formatCode>
                <c:ptCount val="25"/>
                <c:pt idx="0">
                  <c:v>6.2397769961476799</c:v>
                </c:pt>
                <c:pt idx="1">
                  <c:v>6.2467143819047859</c:v>
                </c:pt>
                <c:pt idx="2">
                  <c:v>5.9966179029222735</c:v>
                </c:pt>
                <c:pt idx="3">
                  <c:v>5.9234390892089648</c:v>
                </c:pt>
                <c:pt idx="4">
                  <c:v>5.7144652149690005</c:v>
                </c:pt>
                <c:pt idx="5">
                  <c:v>6.4402970198345448</c:v>
                </c:pt>
                <c:pt idx="6">
                  <c:v>5.7009981723604684</c:v>
                </c:pt>
                <c:pt idx="7">
                  <c:v>6.3240214804751957</c:v>
                </c:pt>
                <c:pt idx="8">
                  <c:v>6.0123125685724723</c:v>
                </c:pt>
                <c:pt idx="9">
                  <c:v>5.8268899578359763</c:v>
                </c:pt>
                <c:pt idx="10">
                  <c:v>5.5106144240340242</c:v>
                </c:pt>
                <c:pt idx="11">
                  <c:v>6.4113233110132608</c:v>
                </c:pt>
                <c:pt idx="12">
                  <c:v>6.2457269422040191</c:v>
                </c:pt>
                <c:pt idx="13">
                  <c:v>6.0471716451759212</c:v>
                </c:pt>
                <c:pt idx="14">
                  <c:v>5.6400082715123956</c:v>
                </c:pt>
                <c:pt idx="15">
                  <c:v>5.5844219693777237</c:v>
                </c:pt>
                <c:pt idx="16">
                  <c:v>6.0027934818756252</c:v>
                </c:pt>
                <c:pt idx="17">
                  <c:v>0</c:v>
                </c:pt>
                <c:pt idx="18">
                  <c:v>5.1341341341341371</c:v>
                </c:pt>
                <c:pt idx="19">
                  <c:v>5.8576758250125076</c:v>
                </c:pt>
                <c:pt idx="20">
                  <c:v>5.9322531967278209</c:v>
                </c:pt>
                <c:pt idx="21">
                  <c:v>6.2570754716981138</c:v>
                </c:pt>
                <c:pt idx="22">
                  <c:v>5.9963756608814256</c:v>
                </c:pt>
                <c:pt idx="23">
                  <c:v>0</c:v>
                </c:pt>
                <c:pt idx="24">
                  <c:v>6.31465276484826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3-4B84-831B-281A584EDE4D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Slakteri!$D$9:$D$36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f>Slakteri!$Z$9:$Z$33</c:f>
              <c:numCache>
                <c:formatCode>0.00</c:formatCode>
                <c:ptCount val="25"/>
                <c:pt idx="0">
                  <c:v>6.0531520395550062</c:v>
                </c:pt>
                <c:pt idx="1">
                  <c:v>6.064231474207908</c:v>
                </c:pt>
                <c:pt idx="2">
                  <c:v>6.0241877497784397</c:v>
                </c:pt>
                <c:pt idx="3">
                  <c:v>5.5272037578358653</c:v>
                </c:pt>
                <c:pt idx="4">
                  <c:v>5.869725594977715</c:v>
                </c:pt>
                <c:pt idx="5">
                  <c:v>6.2715033783783793</c:v>
                </c:pt>
                <c:pt idx="6">
                  <c:v>5.5854296881726002</c:v>
                </c:pt>
                <c:pt idx="7">
                  <c:v>5.8272946752309585</c:v>
                </c:pt>
                <c:pt idx="8">
                  <c:v>5.875</c:v>
                </c:pt>
                <c:pt idx="9">
                  <c:v>5.6475400257099455</c:v>
                </c:pt>
                <c:pt idx="10">
                  <c:v>5.4222537691602719</c:v>
                </c:pt>
                <c:pt idx="11">
                  <c:v>5.9103850826686388</c:v>
                </c:pt>
                <c:pt idx="12">
                  <c:v>5.9148184147742322</c:v>
                </c:pt>
                <c:pt idx="13">
                  <c:v>5.3503452243958591</c:v>
                </c:pt>
                <c:pt idx="14">
                  <c:v>5.9197608636577002</c:v>
                </c:pt>
                <c:pt idx="15">
                  <c:v>5.7074291241008277</c:v>
                </c:pt>
                <c:pt idx="16">
                  <c:v>5.940583227923832</c:v>
                </c:pt>
                <c:pt idx="17">
                  <c:v>0</c:v>
                </c:pt>
                <c:pt idx="18">
                  <c:v>5.2438016528925608</c:v>
                </c:pt>
                <c:pt idx="19">
                  <c:v>5.8719366816494052</c:v>
                </c:pt>
                <c:pt idx="20">
                  <c:v>5.8229020706834804</c:v>
                </c:pt>
                <c:pt idx="21">
                  <c:v>0</c:v>
                </c:pt>
                <c:pt idx="22">
                  <c:v>5.8837888130769516</c:v>
                </c:pt>
                <c:pt idx="23">
                  <c:v>0</c:v>
                </c:pt>
                <c:pt idx="24">
                  <c:v>6.2954352140629437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3-4B84-831B-281A584ED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504375018118194E-2"/>
              <c:y val="0.324370812196370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529635133058472"/>
          <c:y val="0.17267096895611711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KLASSE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42342295689707E-2"/>
          <c:y val="0.15125526026462449"/>
          <c:w val="0.88572616238438662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(Slakteri!$D$9:$D$25,Slakteri!$D$27:$D$36)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5">
                  <c:v>Rudshøgda</c:v>
                </c:pt>
                <c:pt idx="2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Slakteri!$X$35:$X$59</c15:sqref>
                  </c15:fullRef>
                </c:ext>
              </c:extLst>
              <c:f>(Slakteri!$X$35:$X$51,Slakteri!$X$53:$X$59)</c:f>
              <c:numCache>
                <c:formatCode>0.00</c:formatCode>
                <c:ptCount val="24"/>
                <c:pt idx="0">
                  <c:v>8.2883975785418613</c:v>
                </c:pt>
                <c:pt idx="1">
                  <c:v>7.8034115563979149</c:v>
                </c:pt>
                <c:pt idx="2">
                  <c:v>7.84748606327451</c:v>
                </c:pt>
                <c:pt idx="3">
                  <c:v>8.1714131041044649</c:v>
                </c:pt>
                <c:pt idx="4">
                  <c:v>7.8329559867711378</c:v>
                </c:pt>
                <c:pt idx="5">
                  <c:v>7.8639323565566972</c:v>
                </c:pt>
                <c:pt idx="6">
                  <c:v>7.6287079994376477</c:v>
                </c:pt>
                <c:pt idx="7">
                  <c:v>7.2531067368094737</c:v>
                </c:pt>
                <c:pt idx="8">
                  <c:v>7.935592669348611</c:v>
                </c:pt>
                <c:pt idx="9">
                  <c:v>7.2629015974820383</c:v>
                </c:pt>
                <c:pt idx="10">
                  <c:v>8.3068319609085144</c:v>
                </c:pt>
                <c:pt idx="11">
                  <c:v>7.5924545999322612</c:v>
                </c:pt>
                <c:pt idx="12">
                  <c:v>8.4169417861172615</c:v>
                </c:pt>
                <c:pt idx="13">
                  <c:v>6.9849672779109682</c:v>
                </c:pt>
                <c:pt idx="14">
                  <c:v>7.6063794039341408</c:v>
                </c:pt>
                <c:pt idx="15">
                  <c:v>7.6194690265486722</c:v>
                </c:pt>
                <c:pt idx="16">
                  <c:v>7.6917525773195869</c:v>
                </c:pt>
                <c:pt idx="17">
                  <c:v>5.3303303303303293</c:v>
                </c:pt>
                <c:pt idx="18">
                  <c:v>7.7349735691444259</c:v>
                </c:pt>
                <c:pt idx="19">
                  <c:v>7.0130251767135245</c:v>
                </c:pt>
                <c:pt idx="20">
                  <c:v>7.6379716981132049</c:v>
                </c:pt>
                <c:pt idx="21">
                  <c:v>7.2188428269845106</c:v>
                </c:pt>
                <c:pt idx="22">
                  <c:v>0</c:v>
                </c:pt>
                <c:pt idx="23">
                  <c:v>7.8997393409048611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7-45FE-A744-4A553FA5027F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(Slakteri!$D$9:$D$25,Slakteri!$D$27:$D$36)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5">
                  <c:v>Rudshøgda</c:v>
                </c:pt>
                <c:pt idx="2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Slakteri!$X$9:$X$33</c15:sqref>
                  </c15:fullRef>
                </c:ext>
              </c:extLst>
              <c:f>(Slakteri!$X$9:$X$25,Slakteri!$X$27:$X$33)</c:f>
              <c:numCache>
                <c:formatCode>0.00</c:formatCode>
                <c:ptCount val="24"/>
                <c:pt idx="0">
                  <c:v>8.3288009888751553</c:v>
                </c:pt>
                <c:pt idx="1">
                  <c:v>8.2351139041633896</c:v>
                </c:pt>
                <c:pt idx="2">
                  <c:v>8.1332541845726798</c:v>
                </c:pt>
                <c:pt idx="3">
                  <c:v>8.0807833330517198</c:v>
                </c:pt>
                <c:pt idx="4">
                  <c:v>7.8359126538429695</c:v>
                </c:pt>
                <c:pt idx="5">
                  <c:v>7.7794425675675694</c:v>
                </c:pt>
                <c:pt idx="6">
                  <c:v>7.8525492019215868</c:v>
                </c:pt>
                <c:pt idx="7">
                  <c:v>7.3782305410293203</c:v>
                </c:pt>
                <c:pt idx="8">
                  <c:v>7.125</c:v>
                </c:pt>
                <c:pt idx="9">
                  <c:v>7.1627322659810648</c:v>
                </c:pt>
                <c:pt idx="10">
                  <c:v>8.3991985480421913</c:v>
                </c:pt>
                <c:pt idx="11">
                  <c:v>7.855580793407638</c:v>
                </c:pt>
                <c:pt idx="12">
                  <c:v>8.3860563753644968</c:v>
                </c:pt>
                <c:pt idx="13">
                  <c:v>7.3158803222094368</c:v>
                </c:pt>
                <c:pt idx="14">
                  <c:v>7.8967118752933612</c:v>
                </c:pt>
                <c:pt idx="15">
                  <c:v>7.8560116061173924</c:v>
                </c:pt>
                <c:pt idx="16">
                  <c:v>7.7322826570031777</c:v>
                </c:pt>
                <c:pt idx="17">
                  <c:v>5.4734356552538381</c:v>
                </c:pt>
                <c:pt idx="18">
                  <c:v>7.7909224154778212</c:v>
                </c:pt>
                <c:pt idx="19">
                  <c:v>6.9594426280554282</c:v>
                </c:pt>
                <c:pt idx="20">
                  <c:v>0</c:v>
                </c:pt>
                <c:pt idx="21">
                  <c:v>7.6531178166161933</c:v>
                </c:pt>
                <c:pt idx="22">
                  <c:v>0</c:v>
                </c:pt>
                <c:pt idx="23">
                  <c:v>7.94329458463283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7-45FE-A744-4A553FA5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099771246836982"/>
          <c:y val="0.143128108364969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7543924934877"/>
          <c:y val="0.1364063466128338"/>
          <c:w val="0.85556191032778139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mnd'!$I$14:$I$25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0.22057600602017088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A-49D5-8327-64759184C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7656"/>
        <c:axId val="536558048"/>
      </c:barChart>
      <c:catAx>
        <c:axId val="536557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7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lineChart>
        <c:grouping val="standard"/>
        <c:varyColors val="0"/>
        <c:ser>
          <c:idx val="0"/>
          <c:order val="0"/>
          <c:tx>
            <c:strRef>
              <c:f>'Slkt per mnd'!$D$14</c:f>
              <c:strCache>
                <c:ptCount val="1"/>
                <c:pt idx="0">
                  <c:v>Rudshøgda</c:v>
                </c:pt>
              </c:strCache>
            </c:strRef>
          </c:tx>
          <c:marker>
            <c:symbol val="none"/>
          </c:marker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mnd'!$L$14:$L$25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21.938442521631661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9F-4BDF-808E-EE7BF1DCAD7A}"/>
            </c:ext>
          </c:extLst>
        </c:ser>
        <c:ser>
          <c:idx val="1"/>
          <c:order val="1"/>
          <c:tx>
            <c:v>Middel</c:v>
          </c:tx>
          <c:marker>
            <c:symbol val="none"/>
          </c:marker>
          <c:val>
            <c:numRef>
              <c:f>'Slkt per mnd'!$BI$4:$BT$4</c:f>
              <c:numCache>
                <c:formatCode>General</c:formatCode>
                <c:ptCount val="12"/>
                <c:pt idx="0">
                  <c:v>13.785185185185185</c:v>
                </c:pt>
                <c:pt idx="1">
                  <c:v>13.785185185185185</c:v>
                </c:pt>
                <c:pt idx="2">
                  <c:v>13.785185185185185</c:v>
                </c:pt>
                <c:pt idx="3">
                  <c:v>13.785185185185185</c:v>
                </c:pt>
                <c:pt idx="4">
                  <c:v>13.785185185185185</c:v>
                </c:pt>
                <c:pt idx="5">
                  <c:v>13.785185185185185</c:v>
                </c:pt>
                <c:pt idx="6">
                  <c:v>13.785185185185185</c:v>
                </c:pt>
                <c:pt idx="7">
                  <c:v>13.785185185185185</c:v>
                </c:pt>
                <c:pt idx="8">
                  <c:v>13.785185185185185</c:v>
                </c:pt>
                <c:pt idx="9">
                  <c:v>13.785185185185185</c:v>
                </c:pt>
                <c:pt idx="10">
                  <c:v>13.785185185185185</c:v>
                </c:pt>
                <c:pt idx="11">
                  <c:v>13.785185185185185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9F-4BDF-808E-EE7BF1DCA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558832"/>
        <c:axId val="536559224"/>
      </c:lineChart>
      <c:catAx>
        <c:axId val="536558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9224"/>
        <c:crosses val="autoZero"/>
        <c:auto val="1"/>
        <c:lblAlgn val="ctr"/>
        <c:lblOffset val="100"/>
        <c:noMultiLvlLbl val="0"/>
      </c:catAx>
      <c:valAx>
        <c:axId val="5365592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mnd'!$V$14:$V$25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6.0531520395550062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94-4441-A569-27FD30FFA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mnd'!$D$29</c:f>
              <c:strCache>
                <c:ptCount val="1"/>
                <c:pt idx="0">
                  <c:v>Furuseth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mnd'!$I$29:$I$40</c:f>
              <c:numCache>
                <c:formatCode>0.0</c:formatCode>
                <c:ptCount val="12"/>
                <c:pt idx="0">
                  <c:v>3.4676771156275126</c:v>
                </c:pt>
                <c:pt idx="1">
                  <c:v>8.1547064305684991</c:v>
                </c:pt>
                <c:pt idx="2">
                  <c:v>3.0371285330233242</c:v>
                </c:pt>
                <c:pt idx="3">
                  <c:v>2.4016853932584263</c:v>
                </c:pt>
                <c:pt idx="4">
                  <c:v>5.493482309124766</c:v>
                </c:pt>
                <c:pt idx="5">
                  <c:v>2.0763041785621597</c:v>
                </c:pt>
                <c:pt idx="6">
                  <c:v>0</c:v>
                </c:pt>
                <c:pt idx="7">
                  <c:v>2.0530850747746849</c:v>
                </c:pt>
                <c:pt idx="8">
                  <c:v>4.511038343144282</c:v>
                </c:pt>
                <c:pt idx="9">
                  <c:v>3.1628427312515943</c:v>
                </c:pt>
                <c:pt idx="10">
                  <c:v>3.6883663461909726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4D-4B80-957B-788366A7F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2360"/>
        <c:axId val="536562752"/>
      </c:barChart>
      <c:catAx>
        <c:axId val="53656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mnd'!$D$29</c:f>
              <c:strCache>
                <c:ptCount val="1"/>
                <c:pt idx="0">
                  <c:v>Furuseth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mnd'!$L$29:$L$40</c:f>
              <c:numCache>
                <c:formatCode>0.0</c:formatCode>
                <c:ptCount val="12"/>
                <c:pt idx="0">
                  <c:v>20.790066225165557</c:v>
                </c:pt>
                <c:pt idx="1">
                  <c:v>23.142857142857167</c:v>
                </c:pt>
                <c:pt idx="2">
                  <c:v>26.356698564593277</c:v>
                </c:pt>
                <c:pt idx="3">
                  <c:v>19.897076023391818</c:v>
                </c:pt>
                <c:pt idx="4">
                  <c:v>24.919209039548015</c:v>
                </c:pt>
                <c:pt idx="5">
                  <c:v>28.068749999999994</c:v>
                </c:pt>
                <c:pt idx="6">
                  <c:v>0</c:v>
                </c:pt>
                <c:pt idx="7">
                  <c:v>22.826869271587071</c:v>
                </c:pt>
                <c:pt idx="8">
                  <c:v>21.819196131761924</c:v>
                </c:pt>
                <c:pt idx="9">
                  <c:v>19.863520012410881</c:v>
                </c:pt>
                <c:pt idx="10">
                  <c:v>19.613896885632048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3-41A1-9E00-141F79EB3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mnd'!$D$29</c:f>
              <c:strCache>
                <c:ptCount val="1"/>
                <c:pt idx="0">
                  <c:v>Furuseth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mnd'!$V$29:$V$40</c:f>
              <c:numCache>
                <c:formatCode>0.00</c:formatCode>
                <c:ptCount val="12"/>
                <c:pt idx="0">
                  <c:v>6.7284768211920527</c:v>
                </c:pt>
                <c:pt idx="1">
                  <c:v>6.4697142857142884</c:v>
                </c:pt>
                <c:pt idx="2">
                  <c:v>6.901116427432215</c:v>
                </c:pt>
                <c:pt idx="3">
                  <c:v>5.4795321637426913</c:v>
                </c:pt>
                <c:pt idx="4">
                  <c:v>6.0734463276836177</c:v>
                </c:pt>
                <c:pt idx="5">
                  <c:v>7.125</c:v>
                </c:pt>
                <c:pt idx="6">
                  <c:v>0</c:v>
                </c:pt>
                <c:pt idx="7">
                  <c:v>6.281717317896768</c:v>
                </c:pt>
                <c:pt idx="8">
                  <c:v>5.9396796615291612</c:v>
                </c:pt>
                <c:pt idx="9">
                  <c:v>6.0044989140552278</c:v>
                </c:pt>
                <c:pt idx="10">
                  <c:v>6.2706097880136085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A-42E8-97E3-5678E4EEA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Relationship Id="rId6" Type="http://schemas.openxmlformats.org/officeDocument/2006/relationships/chart" Target="../charts/chart93.xml"/><Relationship Id="rId5" Type="http://schemas.openxmlformats.org/officeDocument/2006/relationships/chart" Target="../charts/chart92.xml"/><Relationship Id="rId4" Type="http://schemas.openxmlformats.org/officeDocument/2006/relationships/chart" Target="../charts/chart91.xml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6.xml"/><Relationship Id="rId18" Type="http://schemas.openxmlformats.org/officeDocument/2006/relationships/chart" Target="../charts/chart111.xml"/><Relationship Id="rId26" Type="http://schemas.openxmlformats.org/officeDocument/2006/relationships/chart" Target="../charts/chart119.xml"/><Relationship Id="rId39" Type="http://schemas.openxmlformats.org/officeDocument/2006/relationships/chart" Target="../charts/chart132.xml"/><Relationship Id="rId21" Type="http://schemas.openxmlformats.org/officeDocument/2006/relationships/chart" Target="../charts/chart114.xml"/><Relationship Id="rId34" Type="http://schemas.openxmlformats.org/officeDocument/2006/relationships/chart" Target="../charts/chart127.xml"/><Relationship Id="rId42" Type="http://schemas.openxmlformats.org/officeDocument/2006/relationships/chart" Target="../charts/chart135.xml"/><Relationship Id="rId7" Type="http://schemas.openxmlformats.org/officeDocument/2006/relationships/chart" Target="../charts/chart100.xml"/><Relationship Id="rId2" Type="http://schemas.openxmlformats.org/officeDocument/2006/relationships/chart" Target="../charts/chart95.xml"/><Relationship Id="rId16" Type="http://schemas.openxmlformats.org/officeDocument/2006/relationships/chart" Target="../charts/chart109.xml"/><Relationship Id="rId29" Type="http://schemas.openxmlformats.org/officeDocument/2006/relationships/chart" Target="../charts/chart122.xml"/><Relationship Id="rId1" Type="http://schemas.openxmlformats.org/officeDocument/2006/relationships/chart" Target="../charts/chart94.xml"/><Relationship Id="rId6" Type="http://schemas.openxmlformats.org/officeDocument/2006/relationships/chart" Target="../charts/chart99.xml"/><Relationship Id="rId11" Type="http://schemas.openxmlformats.org/officeDocument/2006/relationships/chart" Target="../charts/chart104.xml"/><Relationship Id="rId24" Type="http://schemas.openxmlformats.org/officeDocument/2006/relationships/chart" Target="../charts/chart117.xml"/><Relationship Id="rId32" Type="http://schemas.openxmlformats.org/officeDocument/2006/relationships/chart" Target="../charts/chart125.xml"/><Relationship Id="rId37" Type="http://schemas.openxmlformats.org/officeDocument/2006/relationships/chart" Target="../charts/chart130.xml"/><Relationship Id="rId40" Type="http://schemas.openxmlformats.org/officeDocument/2006/relationships/chart" Target="../charts/chart133.xml"/><Relationship Id="rId45" Type="http://schemas.openxmlformats.org/officeDocument/2006/relationships/chart" Target="../charts/chart138.xml"/><Relationship Id="rId5" Type="http://schemas.openxmlformats.org/officeDocument/2006/relationships/chart" Target="../charts/chart98.xml"/><Relationship Id="rId15" Type="http://schemas.openxmlformats.org/officeDocument/2006/relationships/chart" Target="../charts/chart108.xml"/><Relationship Id="rId23" Type="http://schemas.openxmlformats.org/officeDocument/2006/relationships/chart" Target="../charts/chart116.xml"/><Relationship Id="rId28" Type="http://schemas.openxmlformats.org/officeDocument/2006/relationships/chart" Target="../charts/chart121.xml"/><Relationship Id="rId36" Type="http://schemas.openxmlformats.org/officeDocument/2006/relationships/chart" Target="../charts/chart129.xml"/><Relationship Id="rId10" Type="http://schemas.openxmlformats.org/officeDocument/2006/relationships/chart" Target="../charts/chart103.xml"/><Relationship Id="rId19" Type="http://schemas.openxmlformats.org/officeDocument/2006/relationships/chart" Target="../charts/chart112.xml"/><Relationship Id="rId31" Type="http://schemas.openxmlformats.org/officeDocument/2006/relationships/chart" Target="../charts/chart124.xml"/><Relationship Id="rId44" Type="http://schemas.openxmlformats.org/officeDocument/2006/relationships/chart" Target="../charts/chart137.xml"/><Relationship Id="rId4" Type="http://schemas.openxmlformats.org/officeDocument/2006/relationships/chart" Target="../charts/chart97.xml"/><Relationship Id="rId9" Type="http://schemas.openxmlformats.org/officeDocument/2006/relationships/chart" Target="../charts/chart102.xml"/><Relationship Id="rId14" Type="http://schemas.openxmlformats.org/officeDocument/2006/relationships/chart" Target="../charts/chart107.xml"/><Relationship Id="rId22" Type="http://schemas.openxmlformats.org/officeDocument/2006/relationships/chart" Target="../charts/chart115.xml"/><Relationship Id="rId27" Type="http://schemas.openxmlformats.org/officeDocument/2006/relationships/chart" Target="../charts/chart120.xml"/><Relationship Id="rId30" Type="http://schemas.openxmlformats.org/officeDocument/2006/relationships/chart" Target="../charts/chart123.xml"/><Relationship Id="rId35" Type="http://schemas.openxmlformats.org/officeDocument/2006/relationships/chart" Target="../charts/chart128.xml"/><Relationship Id="rId43" Type="http://schemas.openxmlformats.org/officeDocument/2006/relationships/chart" Target="../charts/chart136.xml"/><Relationship Id="rId8" Type="http://schemas.openxmlformats.org/officeDocument/2006/relationships/chart" Target="../charts/chart101.xml"/><Relationship Id="rId3" Type="http://schemas.openxmlformats.org/officeDocument/2006/relationships/chart" Target="../charts/chart96.xml"/><Relationship Id="rId12" Type="http://schemas.openxmlformats.org/officeDocument/2006/relationships/chart" Target="../charts/chart105.xml"/><Relationship Id="rId17" Type="http://schemas.openxmlformats.org/officeDocument/2006/relationships/chart" Target="../charts/chart110.xml"/><Relationship Id="rId25" Type="http://schemas.openxmlformats.org/officeDocument/2006/relationships/chart" Target="../charts/chart118.xml"/><Relationship Id="rId33" Type="http://schemas.openxmlformats.org/officeDocument/2006/relationships/chart" Target="../charts/chart126.xml"/><Relationship Id="rId38" Type="http://schemas.openxmlformats.org/officeDocument/2006/relationships/chart" Target="../charts/chart131.xml"/><Relationship Id="rId46" Type="http://schemas.openxmlformats.org/officeDocument/2006/relationships/chart" Target="../charts/chart139.xml"/><Relationship Id="rId20" Type="http://schemas.openxmlformats.org/officeDocument/2006/relationships/chart" Target="../charts/chart113.xml"/><Relationship Id="rId41" Type="http://schemas.openxmlformats.org/officeDocument/2006/relationships/chart" Target="../charts/chart134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13" Type="http://schemas.openxmlformats.org/officeDocument/2006/relationships/chart" Target="../charts/chart152.xml"/><Relationship Id="rId18" Type="http://schemas.openxmlformats.org/officeDocument/2006/relationships/chart" Target="../charts/chart157.xml"/><Relationship Id="rId3" Type="http://schemas.openxmlformats.org/officeDocument/2006/relationships/chart" Target="../charts/chart142.xml"/><Relationship Id="rId7" Type="http://schemas.openxmlformats.org/officeDocument/2006/relationships/chart" Target="../charts/chart146.xml"/><Relationship Id="rId12" Type="http://schemas.openxmlformats.org/officeDocument/2006/relationships/chart" Target="../charts/chart151.xml"/><Relationship Id="rId17" Type="http://schemas.openxmlformats.org/officeDocument/2006/relationships/chart" Target="../charts/chart156.xml"/><Relationship Id="rId2" Type="http://schemas.openxmlformats.org/officeDocument/2006/relationships/chart" Target="../charts/chart141.xml"/><Relationship Id="rId16" Type="http://schemas.openxmlformats.org/officeDocument/2006/relationships/chart" Target="../charts/chart155.xml"/><Relationship Id="rId1" Type="http://schemas.openxmlformats.org/officeDocument/2006/relationships/chart" Target="../charts/chart140.xml"/><Relationship Id="rId6" Type="http://schemas.openxmlformats.org/officeDocument/2006/relationships/chart" Target="../charts/chart145.xml"/><Relationship Id="rId11" Type="http://schemas.openxmlformats.org/officeDocument/2006/relationships/chart" Target="../charts/chart150.xml"/><Relationship Id="rId5" Type="http://schemas.openxmlformats.org/officeDocument/2006/relationships/chart" Target="../charts/chart144.xml"/><Relationship Id="rId15" Type="http://schemas.openxmlformats.org/officeDocument/2006/relationships/chart" Target="../charts/chart154.xml"/><Relationship Id="rId10" Type="http://schemas.openxmlformats.org/officeDocument/2006/relationships/chart" Target="../charts/chart149.xml"/><Relationship Id="rId19" Type="http://schemas.openxmlformats.org/officeDocument/2006/relationships/chart" Target="../charts/chart158.xml"/><Relationship Id="rId4" Type="http://schemas.openxmlformats.org/officeDocument/2006/relationships/chart" Target="../charts/chart143.xml"/><Relationship Id="rId9" Type="http://schemas.openxmlformats.org/officeDocument/2006/relationships/chart" Target="../charts/chart148.xml"/><Relationship Id="rId14" Type="http://schemas.openxmlformats.org/officeDocument/2006/relationships/chart" Target="../charts/chart153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6.xml"/><Relationship Id="rId13" Type="http://schemas.openxmlformats.org/officeDocument/2006/relationships/chart" Target="../charts/chart171.xml"/><Relationship Id="rId18" Type="http://schemas.openxmlformats.org/officeDocument/2006/relationships/chart" Target="../charts/chart176.xml"/><Relationship Id="rId26" Type="http://schemas.openxmlformats.org/officeDocument/2006/relationships/chart" Target="../charts/chart184.xml"/><Relationship Id="rId3" Type="http://schemas.openxmlformats.org/officeDocument/2006/relationships/chart" Target="../charts/chart161.xml"/><Relationship Id="rId21" Type="http://schemas.openxmlformats.org/officeDocument/2006/relationships/chart" Target="../charts/chart179.xml"/><Relationship Id="rId7" Type="http://schemas.openxmlformats.org/officeDocument/2006/relationships/chart" Target="../charts/chart165.xml"/><Relationship Id="rId12" Type="http://schemas.openxmlformats.org/officeDocument/2006/relationships/chart" Target="../charts/chart170.xml"/><Relationship Id="rId17" Type="http://schemas.openxmlformats.org/officeDocument/2006/relationships/chart" Target="../charts/chart175.xml"/><Relationship Id="rId25" Type="http://schemas.openxmlformats.org/officeDocument/2006/relationships/chart" Target="../charts/chart183.xml"/><Relationship Id="rId2" Type="http://schemas.openxmlformats.org/officeDocument/2006/relationships/chart" Target="../charts/chart160.xml"/><Relationship Id="rId16" Type="http://schemas.openxmlformats.org/officeDocument/2006/relationships/chart" Target="../charts/chart174.xml"/><Relationship Id="rId20" Type="http://schemas.openxmlformats.org/officeDocument/2006/relationships/chart" Target="../charts/chart178.xml"/><Relationship Id="rId29" Type="http://schemas.openxmlformats.org/officeDocument/2006/relationships/chart" Target="../charts/chart187.xml"/><Relationship Id="rId1" Type="http://schemas.openxmlformats.org/officeDocument/2006/relationships/chart" Target="../charts/chart159.xml"/><Relationship Id="rId6" Type="http://schemas.openxmlformats.org/officeDocument/2006/relationships/chart" Target="../charts/chart164.xml"/><Relationship Id="rId11" Type="http://schemas.openxmlformats.org/officeDocument/2006/relationships/chart" Target="../charts/chart169.xml"/><Relationship Id="rId24" Type="http://schemas.openxmlformats.org/officeDocument/2006/relationships/chart" Target="../charts/chart182.xml"/><Relationship Id="rId5" Type="http://schemas.openxmlformats.org/officeDocument/2006/relationships/chart" Target="../charts/chart163.xml"/><Relationship Id="rId15" Type="http://schemas.openxmlformats.org/officeDocument/2006/relationships/chart" Target="../charts/chart173.xml"/><Relationship Id="rId23" Type="http://schemas.openxmlformats.org/officeDocument/2006/relationships/chart" Target="../charts/chart181.xml"/><Relationship Id="rId28" Type="http://schemas.openxmlformats.org/officeDocument/2006/relationships/chart" Target="../charts/chart186.xml"/><Relationship Id="rId10" Type="http://schemas.openxmlformats.org/officeDocument/2006/relationships/chart" Target="../charts/chart168.xml"/><Relationship Id="rId19" Type="http://schemas.openxmlformats.org/officeDocument/2006/relationships/chart" Target="../charts/chart177.xml"/><Relationship Id="rId4" Type="http://schemas.openxmlformats.org/officeDocument/2006/relationships/chart" Target="../charts/chart162.xml"/><Relationship Id="rId9" Type="http://schemas.openxmlformats.org/officeDocument/2006/relationships/chart" Target="../charts/chart167.xml"/><Relationship Id="rId14" Type="http://schemas.openxmlformats.org/officeDocument/2006/relationships/chart" Target="../charts/chart172.xml"/><Relationship Id="rId22" Type="http://schemas.openxmlformats.org/officeDocument/2006/relationships/chart" Target="../charts/chart180.xml"/><Relationship Id="rId27" Type="http://schemas.openxmlformats.org/officeDocument/2006/relationships/chart" Target="../charts/chart185.xml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00.xml"/><Relationship Id="rId18" Type="http://schemas.openxmlformats.org/officeDocument/2006/relationships/chart" Target="../charts/chart205.xml"/><Relationship Id="rId26" Type="http://schemas.openxmlformats.org/officeDocument/2006/relationships/chart" Target="../charts/chart213.xml"/><Relationship Id="rId39" Type="http://schemas.openxmlformats.org/officeDocument/2006/relationships/chart" Target="../charts/chart226.xml"/><Relationship Id="rId21" Type="http://schemas.openxmlformats.org/officeDocument/2006/relationships/chart" Target="../charts/chart208.xml"/><Relationship Id="rId34" Type="http://schemas.openxmlformats.org/officeDocument/2006/relationships/chart" Target="../charts/chart221.xml"/><Relationship Id="rId42" Type="http://schemas.openxmlformats.org/officeDocument/2006/relationships/chart" Target="../charts/chart229.xml"/><Relationship Id="rId7" Type="http://schemas.openxmlformats.org/officeDocument/2006/relationships/chart" Target="../charts/chart194.xml"/><Relationship Id="rId2" Type="http://schemas.openxmlformats.org/officeDocument/2006/relationships/chart" Target="../charts/chart189.xml"/><Relationship Id="rId16" Type="http://schemas.openxmlformats.org/officeDocument/2006/relationships/chart" Target="../charts/chart203.xml"/><Relationship Id="rId20" Type="http://schemas.openxmlformats.org/officeDocument/2006/relationships/chart" Target="../charts/chart207.xml"/><Relationship Id="rId29" Type="http://schemas.openxmlformats.org/officeDocument/2006/relationships/chart" Target="../charts/chart216.xml"/><Relationship Id="rId41" Type="http://schemas.openxmlformats.org/officeDocument/2006/relationships/chart" Target="../charts/chart228.xml"/><Relationship Id="rId1" Type="http://schemas.openxmlformats.org/officeDocument/2006/relationships/chart" Target="../charts/chart188.xml"/><Relationship Id="rId6" Type="http://schemas.openxmlformats.org/officeDocument/2006/relationships/chart" Target="../charts/chart193.xml"/><Relationship Id="rId11" Type="http://schemas.openxmlformats.org/officeDocument/2006/relationships/chart" Target="../charts/chart198.xml"/><Relationship Id="rId24" Type="http://schemas.openxmlformats.org/officeDocument/2006/relationships/chart" Target="../charts/chart211.xml"/><Relationship Id="rId32" Type="http://schemas.openxmlformats.org/officeDocument/2006/relationships/chart" Target="../charts/chart219.xml"/><Relationship Id="rId37" Type="http://schemas.openxmlformats.org/officeDocument/2006/relationships/chart" Target="../charts/chart224.xml"/><Relationship Id="rId40" Type="http://schemas.openxmlformats.org/officeDocument/2006/relationships/chart" Target="../charts/chart227.xml"/><Relationship Id="rId5" Type="http://schemas.openxmlformats.org/officeDocument/2006/relationships/chart" Target="../charts/chart192.xml"/><Relationship Id="rId15" Type="http://schemas.openxmlformats.org/officeDocument/2006/relationships/chart" Target="../charts/chart202.xml"/><Relationship Id="rId23" Type="http://schemas.openxmlformats.org/officeDocument/2006/relationships/chart" Target="../charts/chart210.xml"/><Relationship Id="rId28" Type="http://schemas.openxmlformats.org/officeDocument/2006/relationships/chart" Target="../charts/chart215.xml"/><Relationship Id="rId36" Type="http://schemas.openxmlformats.org/officeDocument/2006/relationships/chart" Target="../charts/chart223.xml"/><Relationship Id="rId10" Type="http://schemas.openxmlformats.org/officeDocument/2006/relationships/chart" Target="../charts/chart197.xml"/><Relationship Id="rId19" Type="http://schemas.openxmlformats.org/officeDocument/2006/relationships/chart" Target="../charts/chart206.xml"/><Relationship Id="rId31" Type="http://schemas.openxmlformats.org/officeDocument/2006/relationships/chart" Target="../charts/chart218.xml"/><Relationship Id="rId4" Type="http://schemas.openxmlformats.org/officeDocument/2006/relationships/chart" Target="../charts/chart191.xml"/><Relationship Id="rId9" Type="http://schemas.openxmlformats.org/officeDocument/2006/relationships/chart" Target="../charts/chart196.xml"/><Relationship Id="rId14" Type="http://schemas.openxmlformats.org/officeDocument/2006/relationships/chart" Target="../charts/chart201.xml"/><Relationship Id="rId22" Type="http://schemas.openxmlformats.org/officeDocument/2006/relationships/chart" Target="../charts/chart209.xml"/><Relationship Id="rId27" Type="http://schemas.openxmlformats.org/officeDocument/2006/relationships/chart" Target="../charts/chart214.xml"/><Relationship Id="rId30" Type="http://schemas.openxmlformats.org/officeDocument/2006/relationships/chart" Target="../charts/chart217.xml"/><Relationship Id="rId35" Type="http://schemas.openxmlformats.org/officeDocument/2006/relationships/chart" Target="../charts/chart222.xml"/><Relationship Id="rId43" Type="http://schemas.openxmlformats.org/officeDocument/2006/relationships/chart" Target="../charts/chart230.xml"/><Relationship Id="rId8" Type="http://schemas.openxmlformats.org/officeDocument/2006/relationships/chart" Target="../charts/chart195.xml"/><Relationship Id="rId3" Type="http://schemas.openxmlformats.org/officeDocument/2006/relationships/chart" Target="../charts/chart190.xml"/><Relationship Id="rId12" Type="http://schemas.openxmlformats.org/officeDocument/2006/relationships/chart" Target="../charts/chart199.xml"/><Relationship Id="rId17" Type="http://schemas.openxmlformats.org/officeDocument/2006/relationships/chart" Target="../charts/chart204.xml"/><Relationship Id="rId25" Type="http://schemas.openxmlformats.org/officeDocument/2006/relationships/chart" Target="../charts/chart212.xml"/><Relationship Id="rId33" Type="http://schemas.openxmlformats.org/officeDocument/2006/relationships/chart" Target="../charts/chart220.xml"/><Relationship Id="rId38" Type="http://schemas.openxmlformats.org/officeDocument/2006/relationships/chart" Target="../charts/chart225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8.xml"/><Relationship Id="rId13" Type="http://schemas.openxmlformats.org/officeDocument/2006/relationships/chart" Target="../charts/chart243.xml"/><Relationship Id="rId18" Type="http://schemas.openxmlformats.org/officeDocument/2006/relationships/chart" Target="../charts/chart248.xml"/><Relationship Id="rId26" Type="http://schemas.openxmlformats.org/officeDocument/2006/relationships/chart" Target="../charts/chart256.xml"/><Relationship Id="rId3" Type="http://schemas.openxmlformats.org/officeDocument/2006/relationships/chart" Target="../charts/chart233.xml"/><Relationship Id="rId21" Type="http://schemas.openxmlformats.org/officeDocument/2006/relationships/chart" Target="../charts/chart251.xml"/><Relationship Id="rId7" Type="http://schemas.openxmlformats.org/officeDocument/2006/relationships/chart" Target="../charts/chart237.xml"/><Relationship Id="rId12" Type="http://schemas.openxmlformats.org/officeDocument/2006/relationships/chart" Target="../charts/chart242.xml"/><Relationship Id="rId17" Type="http://schemas.openxmlformats.org/officeDocument/2006/relationships/chart" Target="../charts/chart247.xml"/><Relationship Id="rId25" Type="http://schemas.openxmlformats.org/officeDocument/2006/relationships/chart" Target="../charts/chart255.xml"/><Relationship Id="rId2" Type="http://schemas.openxmlformats.org/officeDocument/2006/relationships/chart" Target="../charts/chart232.xml"/><Relationship Id="rId16" Type="http://schemas.openxmlformats.org/officeDocument/2006/relationships/chart" Target="../charts/chart246.xml"/><Relationship Id="rId20" Type="http://schemas.openxmlformats.org/officeDocument/2006/relationships/chart" Target="../charts/chart250.xml"/><Relationship Id="rId29" Type="http://schemas.openxmlformats.org/officeDocument/2006/relationships/chart" Target="../charts/chart259.xml"/><Relationship Id="rId1" Type="http://schemas.openxmlformats.org/officeDocument/2006/relationships/chart" Target="../charts/chart231.xml"/><Relationship Id="rId6" Type="http://schemas.openxmlformats.org/officeDocument/2006/relationships/chart" Target="../charts/chart236.xml"/><Relationship Id="rId11" Type="http://schemas.openxmlformats.org/officeDocument/2006/relationships/chart" Target="../charts/chart241.xml"/><Relationship Id="rId24" Type="http://schemas.openxmlformats.org/officeDocument/2006/relationships/chart" Target="../charts/chart254.xml"/><Relationship Id="rId5" Type="http://schemas.openxmlformats.org/officeDocument/2006/relationships/chart" Target="../charts/chart235.xml"/><Relationship Id="rId15" Type="http://schemas.openxmlformats.org/officeDocument/2006/relationships/chart" Target="../charts/chart245.xml"/><Relationship Id="rId23" Type="http://schemas.openxmlformats.org/officeDocument/2006/relationships/chart" Target="../charts/chart253.xml"/><Relationship Id="rId28" Type="http://schemas.openxmlformats.org/officeDocument/2006/relationships/chart" Target="../charts/chart258.xml"/><Relationship Id="rId10" Type="http://schemas.openxmlformats.org/officeDocument/2006/relationships/chart" Target="../charts/chart240.xml"/><Relationship Id="rId19" Type="http://schemas.openxmlformats.org/officeDocument/2006/relationships/chart" Target="../charts/chart249.xml"/><Relationship Id="rId4" Type="http://schemas.openxmlformats.org/officeDocument/2006/relationships/chart" Target="../charts/chart234.xml"/><Relationship Id="rId9" Type="http://schemas.openxmlformats.org/officeDocument/2006/relationships/chart" Target="../charts/chart239.xml"/><Relationship Id="rId14" Type="http://schemas.openxmlformats.org/officeDocument/2006/relationships/chart" Target="../charts/chart244.xml"/><Relationship Id="rId22" Type="http://schemas.openxmlformats.org/officeDocument/2006/relationships/chart" Target="../charts/chart252.xml"/><Relationship Id="rId27" Type="http://schemas.openxmlformats.org/officeDocument/2006/relationships/chart" Target="../charts/chart257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13" Type="http://schemas.openxmlformats.org/officeDocument/2006/relationships/chart" Target="../charts/chart272.xml"/><Relationship Id="rId18" Type="http://schemas.openxmlformats.org/officeDocument/2006/relationships/chart" Target="../charts/chart277.xml"/><Relationship Id="rId26" Type="http://schemas.openxmlformats.org/officeDocument/2006/relationships/chart" Target="../charts/chart285.xml"/><Relationship Id="rId3" Type="http://schemas.openxmlformats.org/officeDocument/2006/relationships/chart" Target="../charts/chart262.xml"/><Relationship Id="rId21" Type="http://schemas.openxmlformats.org/officeDocument/2006/relationships/chart" Target="../charts/chart280.xml"/><Relationship Id="rId7" Type="http://schemas.openxmlformats.org/officeDocument/2006/relationships/chart" Target="../charts/chart266.xml"/><Relationship Id="rId12" Type="http://schemas.openxmlformats.org/officeDocument/2006/relationships/chart" Target="../charts/chart271.xml"/><Relationship Id="rId17" Type="http://schemas.openxmlformats.org/officeDocument/2006/relationships/chart" Target="../charts/chart276.xml"/><Relationship Id="rId25" Type="http://schemas.openxmlformats.org/officeDocument/2006/relationships/chart" Target="../charts/chart284.xml"/><Relationship Id="rId2" Type="http://schemas.openxmlformats.org/officeDocument/2006/relationships/chart" Target="../charts/chart261.xml"/><Relationship Id="rId16" Type="http://schemas.openxmlformats.org/officeDocument/2006/relationships/chart" Target="../charts/chart275.xml"/><Relationship Id="rId20" Type="http://schemas.openxmlformats.org/officeDocument/2006/relationships/chart" Target="../charts/chart279.xml"/><Relationship Id="rId29" Type="http://schemas.openxmlformats.org/officeDocument/2006/relationships/chart" Target="../charts/chart288.xml"/><Relationship Id="rId1" Type="http://schemas.openxmlformats.org/officeDocument/2006/relationships/chart" Target="../charts/chart260.xml"/><Relationship Id="rId6" Type="http://schemas.openxmlformats.org/officeDocument/2006/relationships/chart" Target="../charts/chart265.xml"/><Relationship Id="rId11" Type="http://schemas.openxmlformats.org/officeDocument/2006/relationships/chart" Target="../charts/chart270.xml"/><Relationship Id="rId24" Type="http://schemas.openxmlformats.org/officeDocument/2006/relationships/chart" Target="../charts/chart283.xml"/><Relationship Id="rId5" Type="http://schemas.openxmlformats.org/officeDocument/2006/relationships/chart" Target="../charts/chart264.xml"/><Relationship Id="rId15" Type="http://schemas.openxmlformats.org/officeDocument/2006/relationships/chart" Target="../charts/chart274.xml"/><Relationship Id="rId23" Type="http://schemas.openxmlformats.org/officeDocument/2006/relationships/chart" Target="../charts/chart282.xml"/><Relationship Id="rId28" Type="http://schemas.openxmlformats.org/officeDocument/2006/relationships/chart" Target="../charts/chart287.xml"/><Relationship Id="rId10" Type="http://schemas.openxmlformats.org/officeDocument/2006/relationships/chart" Target="../charts/chart269.xml"/><Relationship Id="rId19" Type="http://schemas.openxmlformats.org/officeDocument/2006/relationships/chart" Target="../charts/chart278.xml"/><Relationship Id="rId31" Type="http://schemas.openxmlformats.org/officeDocument/2006/relationships/chart" Target="../charts/chart290.xml"/><Relationship Id="rId4" Type="http://schemas.openxmlformats.org/officeDocument/2006/relationships/chart" Target="../charts/chart263.xml"/><Relationship Id="rId9" Type="http://schemas.openxmlformats.org/officeDocument/2006/relationships/chart" Target="../charts/chart268.xml"/><Relationship Id="rId14" Type="http://schemas.openxmlformats.org/officeDocument/2006/relationships/chart" Target="../charts/chart273.xml"/><Relationship Id="rId22" Type="http://schemas.openxmlformats.org/officeDocument/2006/relationships/chart" Target="../charts/chart281.xml"/><Relationship Id="rId27" Type="http://schemas.openxmlformats.org/officeDocument/2006/relationships/chart" Target="../charts/chart286.xml"/><Relationship Id="rId30" Type="http://schemas.openxmlformats.org/officeDocument/2006/relationships/chart" Target="../charts/chart28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8.xml"/><Relationship Id="rId3" Type="http://schemas.openxmlformats.org/officeDocument/2006/relationships/chart" Target="../charts/chart293.xml"/><Relationship Id="rId7" Type="http://schemas.openxmlformats.org/officeDocument/2006/relationships/chart" Target="../charts/chart297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chart" Target="../charts/chart296.xml"/><Relationship Id="rId5" Type="http://schemas.openxmlformats.org/officeDocument/2006/relationships/chart" Target="../charts/chart295.xml"/><Relationship Id="rId10" Type="http://schemas.openxmlformats.org/officeDocument/2006/relationships/chart" Target="../charts/chart300.xml"/><Relationship Id="rId4" Type="http://schemas.openxmlformats.org/officeDocument/2006/relationships/chart" Target="../charts/chart294.xml"/><Relationship Id="rId9" Type="http://schemas.openxmlformats.org/officeDocument/2006/relationships/chart" Target="../charts/chart299.xml"/></Relationships>
</file>

<file path=xl/drawings/_rels/drawing1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13.xml"/><Relationship Id="rId18" Type="http://schemas.openxmlformats.org/officeDocument/2006/relationships/chart" Target="../charts/chart318.xml"/><Relationship Id="rId26" Type="http://schemas.openxmlformats.org/officeDocument/2006/relationships/chart" Target="../charts/chart326.xml"/><Relationship Id="rId39" Type="http://schemas.openxmlformats.org/officeDocument/2006/relationships/chart" Target="../charts/chart339.xml"/><Relationship Id="rId21" Type="http://schemas.openxmlformats.org/officeDocument/2006/relationships/chart" Target="../charts/chart321.xml"/><Relationship Id="rId34" Type="http://schemas.openxmlformats.org/officeDocument/2006/relationships/chart" Target="../charts/chart334.xml"/><Relationship Id="rId42" Type="http://schemas.openxmlformats.org/officeDocument/2006/relationships/chart" Target="../charts/chart342.xml"/><Relationship Id="rId47" Type="http://schemas.openxmlformats.org/officeDocument/2006/relationships/chart" Target="../charts/chart347.xml"/><Relationship Id="rId7" Type="http://schemas.openxmlformats.org/officeDocument/2006/relationships/chart" Target="../charts/chart307.xml"/><Relationship Id="rId2" Type="http://schemas.openxmlformats.org/officeDocument/2006/relationships/chart" Target="../charts/chart302.xml"/><Relationship Id="rId16" Type="http://schemas.openxmlformats.org/officeDocument/2006/relationships/chart" Target="../charts/chart316.xml"/><Relationship Id="rId29" Type="http://schemas.openxmlformats.org/officeDocument/2006/relationships/chart" Target="../charts/chart329.xml"/><Relationship Id="rId1" Type="http://schemas.openxmlformats.org/officeDocument/2006/relationships/chart" Target="../charts/chart301.xml"/><Relationship Id="rId6" Type="http://schemas.openxmlformats.org/officeDocument/2006/relationships/chart" Target="../charts/chart306.xml"/><Relationship Id="rId11" Type="http://schemas.openxmlformats.org/officeDocument/2006/relationships/chart" Target="../charts/chart311.xml"/><Relationship Id="rId24" Type="http://schemas.openxmlformats.org/officeDocument/2006/relationships/chart" Target="../charts/chart324.xml"/><Relationship Id="rId32" Type="http://schemas.openxmlformats.org/officeDocument/2006/relationships/chart" Target="../charts/chart332.xml"/><Relationship Id="rId37" Type="http://schemas.openxmlformats.org/officeDocument/2006/relationships/chart" Target="../charts/chart337.xml"/><Relationship Id="rId40" Type="http://schemas.openxmlformats.org/officeDocument/2006/relationships/chart" Target="../charts/chart340.xml"/><Relationship Id="rId45" Type="http://schemas.openxmlformats.org/officeDocument/2006/relationships/chart" Target="../charts/chart345.xml"/><Relationship Id="rId5" Type="http://schemas.openxmlformats.org/officeDocument/2006/relationships/chart" Target="../charts/chart305.xml"/><Relationship Id="rId15" Type="http://schemas.openxmlformats.org/officeDocument/2006/relationships/chart" Target="../charts/chart315.xml"/><Relationship Id="rId23" Type="http://schemas.openxmlformats.org/officeDocument/2006/relationships/chart" Target="../charts/chart323.xml"/><Relationship Id="rId28" Type="http://schemas.openxmlformats.org/officeDocument/2006/relationships/chart" Target="../charts/chart328.xml"/><Relationship Id="rId36" Type="http://schemas.openxmlformats.org/officeDocument/2006/relationships/chart" Target="../charts/chart336.xml"/><Relationship Id="rId10" Type="http://schemas.openxmlformats.org/officeDocument/2006/relationships/chart" Target="../charts/chart310.xml"/><Relationship Id="rId19" Type="http://schemas.openxmlformats.org/officeDocument/2006/relationships/chart" Target="../charts/chart319.xml"/><Relationship Id="rId31" Type="http://schemas.openxmlformats.org/officeDocument/2006/relationships/chart" Target="../charts/chart331.xml"/><Relationship Id="rId44" Type="http://schemas.openxmlformats.org/officeDocument/2006/relationships/chart" Target="../charts/chart344.xml"/><Relationship Id="rId4" Type="http://schemas.openxmlformats.org/officeDocument/2006/relationships/chart" Target="../charts/chart304.xml"/><Relationship Id="rId9" Type="http://schemas.openxmlformats.org/officeDocument/2006/relationships/chart" Target="../charts/chart309.xml"/><Relationship Id="rId14" Type="http://schemas.openxmlformats.org/officeDocument/2006/relationships/chart" Target="../charts/chart314.xml"/><Relationship Id="rId22" Type="http://schemas.openxmlformats.org/officeDocument/2006/relationships/chart" Target="../charts/chart322.xml"/><Relationship Id="rId27" Type="http://schemas.openxmlformats.org/officeDocument/2006/relationships/chart" Target="../charts/chart327.xml"/><Relationship Id="rId30" Type="http://schemas.openxmlformats.org/officeDocument/2006/relationships/chart" Target="../charts/chart330.xml"/><Relationship Id="rId35" Type="http://schemas.openxmlformats.org/officeDocument/2006/relationships/chart" Target="../charts/chart335.xml"/><Relationship Id="rId43" Type="http://schemas.openxmlformats.org/officeDocument/2006/relationships/chart" Target="../charts/chart343.xml"/><Relationship Id="rId48" Type="http://schemas.openxmlformats.org/officeDocument/2006/relationships/chart" Target="../charts/chart348.xml"/><Relationship Id="rId8" Type="http://schemas.openxmlformats.org/officeDocument/2006/relationships/chart" Target="../charts/chart308.xml"/><Relationship Id="rId3" Type="http://schemas.openxmlformats.org/officeDocument/2006/relationships/chart" Target="../charts/chart303.xml"/><Relationship Id="rId12" Type="http://schemas.openxmlformats.org/officeDocument/2006/relationships/chart" Target="../charts/chart312.xml"/><Relationship Id="rId17" Type="http://schemas.openxmlformats.org/officeDocument/2006/relationships/chart" Target="../charts/chart317.xml"/><Relationship Id="rId25" Type="http://schemas.openxmlformats.org/officeDocument/2006/relationships/chart" Target="../charts/chart325.xml"/><Relationship Id="rId33" Type="http://schemas.openxmlformats.org/officeDocument/2006/relationships/chart" Target="../charts/chart333.xml"/><Relationship Id="rId38" Type="http://schemas.openxmlformats.org/officeDocument/2006/relationships/chart" Target="../charts/chart338.xml"/><Relationship Id="rId46" Type="http://schemas.openxmlformats.org/officeDocument/2006/relationships/chart" Target="../charts/chart346.xml"/><Relationship Id="rId20" Type="http://schemas.openxmlformats.org/officeDocument/2006/relationships/chart" Target="../charts/chart320.xml"/><Relationship Id="rId41" Type="http://schemas.openxmlformats.org/officeDocument/2006/relationships/chart" Target="../charts/chart341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6.xml"/><Relationship Id="rId3" Type="http://schemas.openxmlformats.org/officeDocument/2006/relationships/chart" Target="../charts/chart351.xml"/><Relationship Id="rId7" Type="http://schemas.openxmlformats.org/officeDocument/2006/relationships/chart" Target="../charts/chart355.xml"/><Relationship Id="rId2" Type="http://schemas.openxmlformats.org/officeDocument/2006/relationships/chart" Target="../charts/chart350.xml"/><Relationship Id="rId1" Type="http://schemas.openxmlformats.org/officeDocument/2006/relationships/chart" Target="../charts/chart349.xml"/><Relationship Id="rId6" Type="http://schemas.openxmlformats.org/officeDocument/2006/relationships/chart" Target="../charts/chart354.xml"/><Relationship Id="rId11" Type="http://schemas.openxmlformats.org/officeDocument/2006/relationships/chart" Target="../charts/chart359.xml"/><Relationship Id="rId5" Type="http://schemas.openxmlformats.org/officeDocument/2006/relationships/chart" Target="../charts/chart353.xml"/><Relationship Id="rId10" Type="http://schemas.openxmlformats.org/officeDocument/2006/relationships/chart" Target="../charts/chart358.xml"/><Relationship Id="rId4" Type="http://schemas.openxmlformats.org/officeDocument/2006/relationships/chart" Target="../charts/chart352.xml"/><Relationship Id="rId9" Type="http://schemas.openxmlformats.org/officeDocument/2006/relationships/chart" Target="../charts/chart35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7.xml"/><Relationship Id="rId3" Type="http://schemas.openxmlformats.org/officeDocument/2006/relationships/chart" Target="../charts/chart362.xml"/><Relationship Id="rId7" Type="http://schemas.openxmlformats.org/officeDocument/2006/relationships/chart" Target="../charts/chart366.xml"/><Relationship Id="rId2" Type="http://schemas.openxmlformats.org/officeDocument/2006/relationships/chart" Target="../charts/chart361.xml"/><Relationship Id="rId1" Type="http://schemas.openxmlformats.org/officeDocument/2006/relationships/chart" Target="../charts/chart360.xml"/><Relationship Id="rId6" Type="http://schemas.openxmlformats.org/officeDocument/2006/relationships/chart" Target="../charts/chart365.xml"/><Relationship Id="rId5" Type="http://schemas.openxmlformats.org/officeDocument/2006/relationships/chart" Target="../charts/chart364.xml"/><Relationship Id="rId4" Type="http://schemas.openxmlformats.org/officeDocument/2006/relationships/chart" Target="../charts/chart363.xml"/><Relationship Id="rId9" Type="http://schemas.openxmlformats.org/officeDocument/2006/relationships/chart" Target="../charts/chart36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2.xml"/><Relationship Id="rId2" Type="http://schemas.openxmlformats.org/officeDocument/2006/relationships/chart" Target="../charts/chart371.xml"/><Relationship Id="rId1" Type="http://schemas.openxmlformats.org/officeDocument/2006/relationships/chart" Target="../charts/chart370.xml"/><Relationship Id="rId5" Type="http://schemas.openxmlformats.org/officeDocument/2006/relationships/chart" Target="../charts/chart374.xml"/><Relationship Id="rId4" Type="http://schemas.openxmlformats.org/officeDocument/2006/relationships/chart" Target="../charts/chart373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2.xml"/><Relationship Id="rId13" Type="http://schemas.openxmlformats.org/officeDocument/2006/relationships/chart" Target="../charts/chart387.xml"/><Relationship Id="rId3" Type="http://schemas.openxmlformats.org/officeDocument/2006/relationships/chart" Target="../charts/chart377.xml"/><Relationship Id="rId7" Type="http://schemas.openxmlformats.org/officeDocument/2006/relationships/chart" Target="../charts/chart381.xml"/><Relationship Id="rId12" Type="http://schemas.openxmlformats.org/officeDocument/2006/relationships/chart" Target="../charts/chart386.xml"/><Relationship Id="rId2" Type="http://schemas.openxmlformats.org/officeDocument/2006/relationships/chart" Target="../charts/chart376.xml"/><Relationship Id="rId1" Type="http://schemas.openxmlformats.org/officeDocument/2006/relationships/chart" Target="../charts/chart375.xml"/><Relationship Id="rId6" Type="http://schemas.openxmlformats.org/officeDocument/2006/relationships/chart" Target="../charts/chart380.xml"/><Relationship Id="rId11" Type="http://schemas.openxmlformats.org/officeDocument/2006/relationships/chart" Target="../charts/chart385.xml"/><Relationship Id="rId5" Type="http://schemas.openxmlformats.org/officeDocument/2006/relationships/chart" Target="../charts/chart379.xml"/><Relationship Id="rId10" Type="http://schemas.openxmlformats.org/officeDocument/2006/relationships/chart" Target="../charts/chart384.xml"/><Relationship Id="rId4" Type="http://schemas.openxmlformats.org/officeDocument/2006/relationships/chart" Target="../charts/chart378.xml"/><Relationship Id="rId9" Type="http://schemas.openxmlformats.org/officeDocument/2006/relationships/chart" Target="../charts/chart383.xml"/><Relationship Id="rId14" Type="http://schemas.openxmlformats.org/officeDocument/2006/relationships/chart" Target="../charts/chart38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chart" Target="../charts/chart29.xml"/><Relationship Id="rId16" Type="http://schemas.openxmlformats.org/officeDocument/2006/relationships/chart" Target="../charts/chart43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10" Type="http://schemas.openxmlformats.org/officeDocument/2006/relationships/chart" Target="../charts/chart37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11" Type="http://schemas.openxmlformats.org/officeDocument/2006/relationships/chart" Target="../charts/chart65.xml"/><Relationship Id="rId5" Type="http://schemas.openxmlformats.org/officeDocument/2006/relationships/chart" Target="../charts/chart59.xml"/><Relationship Id="rId10" Type="http://schemas.openxmlformats.org/officeDocument/2006/relationships/chart" Target="../charts/chart64.xml"/><Relationship Id="rId4" Type="http://schemas.openxmlformats.org/officeDocument/2006/relationships/chart" Target="../charts/chart58.xml"/><Relationship Id="rId9" Type="http://schemas.openxmlformats.org/officeDocument/2006/relationships/chart" Target="../charts/chart6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openxmlformats.org/officeDocument/2006/relationships/chart" Target="../charts/chart81.xml"/><Relationship Id="rId9" Type="http://schemas.openxmlformats.org/officeDocument/2006/relationships/chart" Target="../charts/chart8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278258</xdr:colOff>
      <xdr:row>0</xdr:row>
      <xdr:rowOff>162675</xdr:rowOff>
    </xdr:from>
    <xdr:to>
      <xdr:col>23</xdr:col>
      <xdr:colOff>406685</xdr:colOff>
      <xdr:row>34</xdr:row>
      <xdr:rowOff>171235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402405</xdr:colOff>
      <xdr:row>37</xdr:row>
      <xdr:rowOff>59932</xdr:rowOff>
    </xdr:from>
    <xdr:to>
      <xdr:col>23</xdr:col>
      <xdr:colOff>299664</xdr:colOff>
      <xdr:row>70</xdr:row>
      <xdr:rowOff>102741</xdr:rowOff>
    </xdr:to>
    <xdr:graphicFrame macro="">
      <xdr:nvGraphicFramePr>
        <xdr:cNvPr id="15" name="Diagram 1025">
          <a:extLst>
            <a:ext uri="{FF2B5EF4-FFF2-40B4-BE49-F238E27FC236}">
              <a16:creationId xmlns:a16="http://schemas.microsoft.com/office/drawing/2014/main" id="{E71F656D-1440-4555-9E55-80ED06B37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29968</xdr:colOff>
      <xdr:row>74</xdr:row>
      <xdr:rowOff>179797</xdr:rowOff>
    </xdr:from>
    <xdr:to>
      <xdr:col>23</xdr:col>
      <xdr:colOff>8564</xdr:colOff>
      <xdr:row>108</xdr:row>
      <xdr:rowOff>162674</xdr:rowOff>
    </xdr:to>
    <xdr:graphicFrame macro="">
      <xdr:nvGraphicFramePr>
        <xdr:cNvPr id="16" name="Diagram 1025">
          <a:extLst>
            <a:ext uri="{FF2B5EF4-FFF2-40B4-BE49-F238E27FC236}">
              <a16:creationId xmlns:a16="http://schemas.microsoft.com/office/drawing/2014/main" id="{57568CB9-D67F-4DAC-961F-11B0DADEC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214045</xdr:colOff>
      <xdr:row>186</xdr:row>
      <xdr:rowOff>85618</xdr:rowOff>
    </xdr:from>
    <xdr:to>
      <xdr:col>22</xdr:col>
      <xdr:colOff>813371</xdr:colOff>
      <xdr:row>220</xdr:row>
      <xdr:rowOff>51370</xdr:rowOff>
    </xdr:to>
    <xdr:graphicFrame macro="">
      <xdr:nvGraphicFramePr>
        <xdr:cNvPr id="17" name="Diagram 1031">
          <a:extLst>
            <a:ext uri="{FF2B5EF4-FFF2-40B4-BE49-F238E27FC236}">
              <a16:creationId xmlns:a16="http://schemas.microsoft.com/office/drawing/2014/main" id="{1D93600A-0520-48FA-B4B4-4FF393037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34248</xdr:colOff>
      <xdr:row>223</xdr:row>
      <xdr:rowOff>25685</xdr:rowOff>
    </xdr:from>
    <xdr:to>
      <xdr:col>24</xdr:col>
      <xdr:colOff>30310</xdr:colOff>
      <xdr:row>256</xdr:row>
      <xdr:rowOff>162675</xdr:rowOff>
    </xdr:to>
    <xdr:graphicFrame macro="">
      <xdr:nvGraphicFramePr>
        <xdr:cNvPr id="18" name="Diagram 1028">
          <a:extLst>
            <a:ext uri="{FF2B5EF4-FFF2-40B4-BE49-F238E27FC236}">
              <a16:creationId xmlns:a16="http://schemas.microsoft.com/office/drawing/2014/main" id="{FBB3387C-9909-429F-8617-A4858B926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34247</xdr:colOff>
      <xdr:row>260</xdr:row>
      <xdr:rowOff>34249</xdr:rowOff>
    </xdr:from>
    <xdr:to>
      <xdr:col>23</xdr:col>
      <xdr:colOff>445214</xdr:colOff>
      <xdr:row>294</xdr:row>
      <xdr:rowOff>42811</xdr:rowOff>
    </xdr:to>
    <xdr:graphicFrame macro="">
      <xdr:nvGraphicFramePr>
        <xdr:cNvPr id="19" name="Diagram 1036">
          <a:extLst>
            <a:ext uri="{FF2B5EF4-FFF2-40B4-BE49-F238E27FC236}">
              <a16:creationId xmlns:a16="http://schemas.microsoft.com/office/drawing/2014/main" id="{9E4D35A2-D33C-49CE-A245-ABA32B83C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5</xdr:row>
      <xdr:rowOff>0</xdr:rowOff>
    </xdr:from>
    <xdr:to>
      <xdr:col>24</xdr:col>
      <xdr:colOff>484633</xdr:colOff>
      <xdr:row>10</xdr:row>
      <xdr:rowOff>40890</xdr:rowOff>
    </xdr:to>
    <xdr:sp macro="" textlink="">
      <xdr:nvSpPr>
        <xdr:cNvPr id="12" name="Pil: ned 11">
          <a:extLst>
            <a:ext uri="{FF2B5EF4-FFF2-40B4-BE49-F238E27FC236}">
              <a16:creationId xmlns:a16="http://schemas.microsoft.com/office/drawing/2014/main" id="{CEC42464-3DAB-4B87-872B-46204E98C4F8}"/>
            </a:ext>
          </a:extLst>
        </xdr:cNvPr>
        <xdr:cNvSpPr/>
      </xdr:nvSpPr>
      <xdr:spPr bwMode="auto">
        <a:xfrm>
          <a:off x="14640674" y="963202"/>
          <a:ext cx="484633" cy="1004092"/>
        </a:xfrm>
        <a:prstGeom prst="down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111304</xdr:colOff>
      <xdr:row>112</xdr:row>
      <xdr:rowOff>0</xdr:rowOff>
    </xdr:from>
    <xdr:to>
      <xdr:col>24</xdr:col>
      <xdr:colOff>114087</xdr:colOff>
      <xdr:row>145</xdr:row>
      <xdr:rowOff>64213</xdr:rowOff>
    </xdr:to>
    <xdr:graphicFrame macro="">
      <xdr:nvGraphicFramePr>
        <xdr:cNvPr id="2" name="Diagram 1034">
          <a:extLst>
            <a:ext uri="{FF2B5EF4-FFF2-40B4-BE49-F238E27FC236}">
              <a16:creationId xmlns:a16="http://schemas.microsoft.com/office/drawing/2014/main" id="{CFB660D8-EDDF-42F8-B704-E6F6F0930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188359</xdr:colOff>
      <xdr:row>149</xdr:row>
      <xdr:rowOff>0</xdr:rowOff>
    </xdr:from>
    <xdr:to>
      <xdr:col>24</xdr:col>
      <xdr:colOff>191142</xdr:colOff>
      <xdr:row>182</xdr:row>
      <xdr:rowOff>64212</xdr:rowOff>
    </xdr:to>
    <xdr:graphicFrame macro="">
      <xdr:nvGraphicFramePr>
        <xdr:cNvPr id="3" name="Diagram 1034">
          <a:extLst>
            <a:ext uri="{FF2B5EF4-FFF2-40B4-BE49-F238E27FC236}">
              <a16:creationId xmlns:a16="http://schemas.microsoft.com/office/drawing/2014/main" id="{701953F2-1DE4-48F5-AFA9-7BD79350E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630182</xdr:colOff>
      <xdr:row>271</xdr:row>
      <xdr:rowOff>36612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D1C2867C-7137-4D0D-B9CA-539A83C488B9}"/>
            </a:ext>
          </a:extLst>
        </xdr:cNvPr>
        <xdr:cNvSpPr/>
      </xdr:nvSpPr>
      <xdr:spPr bwMode="auto">
        <a:xfrm>
          <a:off x="14640674" y="50137888"/>
          <a:ext cx="630182" cy="978409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299937</xdr:colOff>
      <xdr:row>34</xdr:row>
      <xdr:rowOff>97277</xdr:rowOff>
    </xdr:from>
    <xdr:to>
      <xdr:col>27</xdr:col>
      <xdr:colOff>462064</xdr:colOff>
      <xdr:row>64</xdr:row>
      <xdr:rowOff>129702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05C3F88-36C3-47C5-9A9B-E0F9A6B1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88767</xdr:colOff>
      <xdr:row>0</xdr:row>
      <xdr:rowOff>137808</xdr:rowOff>
    </xdr:from>
    <xdr:to>
      <xdr:col>27</xdr:col>
      <xdr:colOff>381000</xdr:colOff>
      <xdr:row>31</xdr:row>
      <xdr:rowOff>170234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A634671B-8EA3-4A5C-B6B1-04E8EE088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445850</xdr:colOff>
      <xdr:row>67</xdr:row>
      <xdr:rowOff>8104</xdr:rowOff>
    </xdr:from>
    <xdr:to>
      <xdr:col>27</xdr:col>
      <xdr:colOff>279670</xdr:colOff>
      <xdr:row>97</xdr:row>
      <xdr:rowOff>93222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1D1F5539-E4AC-463E-8A21-C44EDCF28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437745</xdr:colOff>
      <xdr:row>165</xdr:row>
      <xdr:rowOff>166180</xdr:rowOff>
    </xdr:from>
    <xdr:to>
      <xdr:col>27</xdr:col>
      <xdr:colOff>202660</xdr:colOff>
      <xdr:row>196</xdr:row>
      <xdr:rowOff>162125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0BF37310-4F42-4A7A-860A-CB191730D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40532</xdr:colOff>
      <xdr:row>133</xdr:row>
      <xdr:rowOff>8107</xdr:rowOff>
    </xdr:from>
    <xdr:to>
      <xdr:col>27</xdr:col>
      <xdr:colOff>154022</xdr:colOff>
      <xdr:row>163</xdr:row>
      <xdr:rowOff>190501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04CC404E-EEEB-4CAF-AA86-F581BCB73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389107</xdr:colOff>
      <xdr:row>100</xdr:row>
      <xdr:rowOff>60797</xdr:rowOff>
    </xdr:from>
    <xdr:to>
      <xdr:col>26</xdr:col>
      <xdr:colOff>725523</xdr:colOff>
      <xdr:row>131</xdr:row>
      <xdr:rowOff>4051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707795DC-2A26-49F0-A63A-9D3D2B96E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332362</xdr:colOff>
      <xdr:row>173</xdr:row>
      <xdr:rowOff>89170</xdr:rowOff>
    </xdr:from>
    <xdr:to>
      <xdr:col>28</xdr:col>
      <xdr:colOff>816994</xdr:colOff>
      <xdr:row>178</xdr:row>
      <xdr:rowOff>94812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DBF2EEE5-9403-410B-849B-C941CA930591}"/>
            </a:ext>
          </a:extLst>
        </xdr:cNvPr>
        <xdr:cNvSpPr/>
      </xdr:nvSpPr>
      <xdr:spPr bwMode="auto">
        <a:xfrm>
          <a:off x="14299660" y="33852255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435429</xdr:colOff>
      <xdr:row>6</xdr:row>
      <xdr:rowOff>133978</xdr:rowOff>
    </xdr:from>
    <xdr:to>
      <xdr:col>44</xdr:col>
      <xdr:colOff>1107414</xdr:colOff>
      <xdr:row>22</xdr:row>
      <xdr:rowOff>232368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2CE2514-D825-4DE7-8B8F-5C08FC5C1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45</xdr:col>
      <xdr:colOff>41868</xdr:colOff>
      <xdr:row>6</xdr:row>
      <xdr:rowOff>0</xdr:rowOff>
    </xdr:from>
    <xdr:to>
      <xdr:col>51</xdr:col>
      <xdr:colOff>125604</xdr:colOff>
      <xdr:row>24</xdr:row>
      <xdr:rowOff>83736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486186D-F7C8-44C9-A088-2C2AE390D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198873</xdr:colOff>
      <xdr:row>6</xdr:row>
      <xdr:rowOff>0</xdr:rowOff>
    </xdr:from>
    <xdr:to>
      <xdr:col>57</xdr:col>
      <xdr:colOff>334945</xdr:colOff>
      <xdr:row>24</xdr:row>
      <xdr:rowOff>52334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897491F7-2C97-40F1-AAD6-2EBD950DF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471017</xdr:colOff>
      <xdr:row>25</xdr:row>
      <xdr:rowOff>73269</xdr:rowOff>
    </xdr:from>
    <xdr:to>
      <xdr:col>44</xdr:col>
      <xdr:colOff>1015302</xdr:colOff>
      <xdr:row>38</xdr:row>
      <xdr:rowOff>94203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40B7C64-BF07-4328-A326-2B7C1D261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1140907</xdr:colOff>
      <xdr:row>25</xdr:row>
      <xdr:rowOff>83737</xdr:rowOff>
    </xdr:from>
    <xdr:to>
      <xdr:col>51</xdr:col>
      <xdr:colOff>31400</xdr:colOff>
      <xdr:row>38</xdr:row>
      <xdr:rowOff>62804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9EB51DC-5901-42BB-AB6B-2B395FB53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125605</xdr:colOff>
      <xdr:row>24</xdr:row>
      <xdr:rowOff>136070</xdr:rowOff>
    </xdr:from>
    <xdr:to>
      <xdr:col>57</xdr:col>
      <xdr:colOff>293079</xdr:colOff>
      <xdr:row>38</xdr:row>
      <xdr:rowOff>83737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7725A487-D6B9-4B49-AB89-36F309213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429148</xdr:colOff>
      <xdr:row>39</xdr:row>
      <xdr:rowOff>104670</xdr:rowOff>
    </xdr:from>
    <xdr:to>
      <xdr:col>44</xdr:col>
      <xdr:colOff>1078104</xdr:colOff>
      <xdr:row>61</xdr:row>
      <xdr:rowOff>167473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F4711A5B-93DD-4BBF-B4F1-3EBF957F2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44</xdr:col>
      <xdr:colOff>1151374</xdr:colOff>
      <xdr:row>38</xdr:row>
      <xdr:rowOff>146539</xdr:rowOff>
    </xdr:from>
    <xdr:to>
      <xdr:col>51</xdr:col>
      <xdr:colOff>94203</xdr:colOff>
      <xdr:row>60</xdr:row>
      <xdr:rowOff>146538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78A3298A-4C61-435D-B7E0-8CEC18DA6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51</xdr:col>
      <xdr:colOff>198873</xdr:colOff>
      <xdr:row>38</xdr:row>
      <xdr:rowOff>125605</xdr:rowOff>
    </xdr:from>
    <xdr:to>
      <xdr:col>57</xdr:col>
      <xdr:colOff>282610</xdr:colOff>
      <xdr:row>60</xdr:row>
      <xdr:rowOff>115137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16D71426-ECCD-444C-A099-751F6509B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450083</xdr:colOff>
      <xdr:row>60</xdr:row>
      <xdr:rowOff>136071</xdr:rowOff>
    </xdr:from>
    <xdr:to>
      <xdr:col>44</xdr:col>
      <xdr:colOff>1099039</xdr:colOff>
      <xdr:row>80</xdr:row>
      <xdr:rowOff>20935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2836A537-D39C-4FFD-BB51-86FC87232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44</xdr:col>
      <xdr:colOff>1172308</xdr:colOff>
      <xdr:row>60</xdr:row>
      <xdr:rowOff>177940</xdr:rowOff>
    </xdr:from>
    <xdr:to>
      <xdr:col>51</xdr:col>
      <xdr:colOff>115137</xdr:colOff>
      <xdr:row>79</xdr:row>
      <xdr:rowOff>177940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DB5CB9B4-BB4C-4105-A2CE-65D3753E3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51</xdr:col>
      <xdr:colOff>188406</xdr:colOff>
      <xdr:row>60</xdr:row>
      <xdr:rowOff>177939</xdr:rowOff>
    </xdr:from>
    <xdr:to>
      <xdr:col>57</xdr:col>
      <xdr:colOff>272143</xdr:colOff>
      <xdr:row>79</xdr:row>
      <xdr:rowOff>167472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AE6A3589-987E-442F-B612-84722675C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450082</xdr:colOff>
      <xdr:row>80</xdr:row>
      <xdr:rowOff>94204</xdr:rowOff>
    </xdr:from>
    <xdr:to>
      <xdr:col>44</xdr:col>
      <xdr:colOff>1099038</xdr:colOff>
      <xdr:row>99</xdr:row>
      <xdr:rowOff>188408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C58DC9FD-CF89-46F4-A73F-858C9D14B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44</xdr:col>
      <xdr:colOff>1193242</xdr:colOff>
      <xdr:row>80</xdr:row>
      <xdr:rowOff>83737</xdr:rowOff>
    </xdr:from>
    <xdr:to>
      <xdr:col>51</xdr:col>
      <xdr:colOff>136071</xdr:colOff>
      <xdr:row>99</xdr:row>
      <xdr:rowOff>94204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D727AFC-0339-43D2-B306-5D62E8621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51</xdr:col>
      <xdr:colOff>198873</xdr:colOff>
      <xdr:row>80</xdr:row>
      <xdr:rowOff>62803</xdr:rowOff>
    </xdr:from>
    <xdr:to>
      <xdr:col>57</xdr:col>
      <xdr:colOff>282610</xdr:colOff>
      <xdr:row>99</xdr:row>
      <xdr:rowOff>62803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A0F3CE38-38D1-4998-B0E0-7750DCDCD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38</xdr:col>
      <xdr:colOff>471017</xdr:colOff>
      <xdr:row>103</xdr:row>
      <xdr:rowOff>104671</xdr:rowOff>
    </xdr:from>
    <xdr:to>
      <xdr:col>44</xdr:col>
      <xdr:colOff>1119973</xdr:colOff>
      <xdr:row>123</xdr:row>
      <xdr:rowOff>73271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1975C99F-3E56-4FE7-AA89-F86090546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45</xdr:col>
      <xdr:colOff>10467</xdr:colOff>
      <xdr:row>103</xdr:row>
      <xdr:rowOff>94204</xdr:rowOff>
    </xdr:from>
    <xdr:to>
      <xdr:col>51</xdr:col>
      <xdr:colOff>157005</xdr:colOff>
      <xdr:row>122</xdr:row>
      <xdr:rowOff>177940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11AE4B72-334C-40E4-B9BB-B7445374B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51</xdr:col>
      <xdr:colOff>240741</xdr:colOff>
      <xdr:row>103</xdr:row>
      <xdr:rowOff>41868</xdr:rowOff>
    </xdr:from>
    <xdr:to>
      <xdr:col>57</xdr:col>
      <xdr:colOff>324478</xdr:colOff>
      <xdr:row>122</xdr:row>
      <xdr:rowOff>115137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AD14173A-32EF-44DA-B881-6E96FF440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38</xdr:col>
      <xdr:colOff>429149</xdr:colOff>
      <xdr:row>123</xdr:row>
      <xdr:rowOff>125605</xdr:rowOff>
    </xdr:from>
    <xdr:to>
      <xdr:col>44</xdr:col>
      <xdr:colOff>1078105</xdr:colOff>
      <xdr:row>143</xdr:row>
      <xdr:rowOff>20935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4F27D883-D4FB-444D-B7A3-6FB30F9A5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44</xdr:col>
      <xdr:colOff>1172308</xdr:colOff>
      <xdr:row>123</xdr:row>
      <xdr:rowOff>188407</xdr:rowOff>
    </xdr:from>
    <xdr:to>
      <xdr:col>51</xdr:col>
      <xdr:colOff>115137</xdr:colOff>
      <xdr:row>143</xdr:row>
      <xdr:rowOff>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7101AD0-88D6-4979-BD5D-1D5E8F8AB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51</xdr:col>
      <xdr:colOff>209340</xdr:colOff>
      <xdr:row>123</xdr:row>
      <xdr:rowOff>83737</xdr:rowOff>
    </xdr:from>
    <xdr:to>
      <xdr:col>57</xdr:col>
      <xdr:colOff>293077</xdr:colOff>
      <xdr:row>142</xdr:row>
      <xdr:rowOff>83737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4A9A44C2-488F-4233-B698-53D42C4E7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439616</xdr:colOff>
      <xdr:row>143</xdr:row>
      <xdr:rowOff>157006</xdr:rowOff>
    </xdr:from>
    <xdr:to>
      <xdr:col>44</xdr:col>
      <xdr:colOff>1088572</xdr:colOff>
      <xdr:row>166</xdr:row>
      <xdr:rowOff>94205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A49C8358-EBA9-4886-AC28-22B4BC715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44</xdr:col>
      <xdr:colOff>1172308</xdr:colOff>
      <xdr:row>143</xdr:row>
      <xdr:rowOff>177940</xdr:rowOff>
    </xdr:from>
    <xdr:to>
      <xdr:col>51</xdr:col>
      <xdr:colOff>115137</xdr:colOff>
      <xdr:row>166</xdr:row>
      <xdr:rowOff>31402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C3A6BF5E-AF75-474D-8252-1689903C5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51</xdr:col>
      <xdr:colOff>167472</xdr:colOff>
      <xdr:row>143</xdr:row>
      <xdr:rowOff>115138</xdr:rowOff>
    </xdr:from>
    <xdr:to>
      <xdr:col>57</xdr:col>
      <xdr:colOff>251209</xdr:colOff>
      <xdr:row>165</xdr:row>
      <xdr:rowOff>157006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5C1BFCC4-CE9E-42C9-850E-14CF18F5C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418682</xdr:colOff>
      <xdr:row>166</xdr:row>
      <xdr:rowOff>146539</xdr:rowOff>
    </xdr:from>
    <xdr:to>
      <xdr:col>44</xdr:col>
      <xdr:colOff>1067638</xdr:colOff>
      <xdr:row>186</xdr:row>
      <xdr:rowOff>41869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36A80F19-BE52-43D5-93E0-959738225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44</xdr:col>
      <xdr:colOff>1172308</xdr:colOff>
      <xdr:row>166</xdr:row>
      <xdr:rowOff>167473</xdr:rowOff>
    </xdr:from>
    <xdr:to>
      <xdr:col>51</xdr:col>
      <xdr:colOff>115137</xdr:colOff>
      <xdr:row>185</xdr:row>
      <xdr:rowOff>177940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32DC182E-BB2B-49C1-BE93-95215223A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51</xdr:col>
      <xdr:colOff>230274</xdr:colOff>
      <xdr:row>166</xdr:row>
      <xdr:rowOff>167473</xdr:rowOff>
    </xdr:from>
    <xdr:to>
      <xdr:col>57</xdr:col>
      <xdr:colOff>314011</xdr:colOff>
      <xdr:row>185</xdr:row>
      <xdr:rowOff>167473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358D3368-5C4F-42CA-AA5E-4D1CA90FF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439616</xdr:colOff>
      <xdr:row>186</xdr:row>
      <xdr:rowOff>115138</xdr:rowOff>
    </xdr:from>
    <xdr:to>
      <xdr:col>44</xdr:col>
      <xdr:colOff>1088572</xdr:colOff>
      <xdr:row>209</xdr:row>
      <xdr:rowOff>115139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44C0464E-8634-482B-B956-ED70B68E8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44</xdr:col>
      <xdr:colOff>1151374</xdr:colOff>
      <xdr:row>186</xdr:row>
      <xdr:rowOff>104671</xdr:rowOff>
    </xdr:from>
    <xdr:to>
      <xdr:col>51</xdr:col>
      <xdr:colOff>94203</xdr:colOff>
      <xdr:row>209</xdr:row>
      <xdr:rowOff>20935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C7ABBE4F-6037-4B9F-9EA7-2B9E452E3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51</xdr:col>
      <xdr:colOff>146538</xdr:colOff>
      <xdr:row>186</xdr:row>
      <xdr:rowOff>83737</xdr:rowOff>
    </xdr:from>
    <xdr:to>
      <xdr:col>57</xdr:col>
      <xdr:colOff>230275</xdr:colOff>
      <xdr:row>208</xdr:row>
      <xdr:rowOff>177940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9E7C394B-A747-4DEE-A8BF-AD96516D8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38</xdr:col>
      <xdr:colOff>439616</xdr:colOff>
      <xdr:row>210</xdr:row>
      <xdr:rowOff>10467</xdr:rowOff>
    </xdr:from>
    <xdr:to>
      <xdr:col>44</xdr:col>
      <xdr:colOff>1088572</xdr:colOff>
      <xdr:row>230</xdr:row>
      <xdr:rowOff>83737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E9E658AB-D9DE-491D-9D5D-E8C5C399B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44</xdr:col>
      <xdr:colOff>1161841</xdr:colOff>
      <xdr:row>210</xdr:row>
      <xdr:rowOff>20934</xdr:rowOff>
    </xdr:from>
    <xdr:to>
      <xdr:col>51</xdr:col>
      <xdr:colOff>104670</xdr:colOff>
      <xdr:row>230</xdr:row>
      <xdr:rowOff>10467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FE1EDDFC-418A-43C5-B07D-2A6FE89F9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51</xdr:col>
      <xdr:colOff>157005</xdr:colOff>
      <xdr:row>209</xdr:row>
      <xdr:rowOff>157006</xdr:rowOff>
    </xdr:from>
    <xdr:to>
      <xdr:col>57</xdr:col>
      <xdr:colOff>240742</xdr:colOff>
      <xdr:row>229</xdr:row>
      <xdr:rowOff>136071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CADE717A-4534-4528-A24A-7C5F0E633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44</xdr:col>
      <xdr:colOff>1151374</xdr:colOff>
      <xdr:row>231</xdr:row>
      <xdr:rowOff>10467</xdr:rowOff>
    </xdr:from>
    <xdr:to>
      <xdr:col>51</xdr:col>
      <xdr:colOff>94203</xdr:colOff>
      <xdr:row>254</xdr:row>
      <xdr:rowOff>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ACC3A2E6-10DD-4503-92CD-C2C3C7A8E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51</xdr:col>
      <xdr:colOff>230275</xdr:colOff>
      <xdr:row>230</xdr:row>
      <xdr:rowOff>167473</xdr:rowOff>
    </xdr:from>
    <xdr:to>
      <xdr:col>57</xdr:col>
      <xdr:colOff>314012</xdr:colOff>
      <xdr:row>253</xdr:row>
      <xdr:rowOff>146539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3AEB3121-821A-4004-96DE-28EDA3B40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44</xdr:col>
      <xdr:colOff>1161841</xdr:colOff>
      <xdr:row>254</xdr:row>
      <xdr:rowOff>167472</xdr:rowOff>
    </xdr:from>
    <xdr:to>
      <xdr:col>51</xdr:col>
      <xdr:colOff>104670</xdr:colOff>
      <xdr:row>274</xdr:row>
      <xdr:rowOff>157005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84810E1-10C0-45D6-84D1-31687941C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51</xdr:col>
      <xdr:colOff>198874</xdr:colOff>
      <xdr:row>254</xdr:row>
      <xdr:rowOff>157005</xdr:rowOff>
    </xdr:from>
    <xdr:to>
      <xdr:col>57</xdr:col>
      <xdr:colOff>282611</xdr:colOff>
      <xdr:row>274</xdr:row>
      <xdr:rowOff>136071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E651F501-18F3-4149-BFA3-40D951367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38</xdr:col>
      <xdr:colOff>334946</xdr:colOff>
      <xdr:row>275</xdr:row>
      <xdr:rowOff>167473</xdr:rowOff>
    </xdr:from>
    <xdr:to>
      <xdr:col>44</xdr:col>
      <xdr:colOff>983902</xdr:colOff>
      <xdr:row>299</xdr:row>
      <xdr:rowOff>52336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5743FD85-B730-4E63-A065-0CFC26FA5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44</xdr:col>
      <xdr:colOff>1078104</xdr:colOff>
      <xdr:row>275</xdr:row>
      <xdr:rowOff>167473</xdr:rowOff>
    </xdr:from>
    <xdr:to>
      <xdr:col>51</xdr:col>
      <xdr:colOff>20933</xdr:colOff>
      <xdr:row>298</xdr:row>
      <xdr:rowOff>157005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5257D3B-6D35-4FD9-B8E4-8D78CF0B5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51</xdr:col>
      <xdr:colOff>125604</xdr:colOff>
      <xdr:row>275</xdr:row>
      <xdr:rowOff>157006</xdr:rowOff>
    </xdr:from>
    <xdr:to>
      <xdr:col>57</xdr:col>
      <xdr:colOff>209341</xdr:colOff>
      <xdr:row>298</xdr:row>
      <xdr:rowOff>136071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9BF5418E-F53E-4B52-A0B0-43C3D8794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38</xdr:col>
      <xdr:colOff>355880</xdr:colOff>
      <xdr:row>299</xdr:row>
      <xdr:rowOff>146539</xdr:rowOff>
    </xdr:from>
    <xdr:to>
      <xdr:col>44</xdr:col>
      <xdr:colOff>1004836</xdr:colOff>
      <xdr:row>312</xdr:row>
      <xdr:rowOff>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DE2B0D26-87FE-4CC2-BCF6-320B8808A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44</xdr:col>
      <xdr:colOff>1119973</xdr:colOff>
      <xdr:row>299</xdr:row>
      <xdr:rowOff>146539</xdr:rowOff>
    </xdr:from>
    <xdr:to>
      <xdr:col>51</xdr:col>
      <xdr:colOff>62802</xdr:colOff>
      <xdr:row>312</xdr:row>
      <xdr:rowOff>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EEA56741-E817-4FE8-8914-341CE16EE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51</xdr:col>
      <xdr:colOff>177940</xdr:colOff>
      <xdr:row>299</xdr:row>
      <xdr:rowOff>125605</xdr:rowOff>
    </xdr:from>
    <xdr:to>
      <xdr:col>57</xdr:col>
      <xdr:colOff>261677</xdr:colOff>
      <xdr:row>312</xdr:row>
      <xdr:rowOff>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449FDFF-7B9A-4382-B3F4-06EEB7A6E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38</xdr:col>
      <xdr:colOff>355880</xdr:colOff>
      <xdr:row>314</xdr:row>
      <xdr:rowOff>146539</xdr:rowOff>
    </xdr:from>
    <xdr:to>
      <xdr:col>44</xdr:col>
      <xdr:colOff>1004836</xdr:colOff>
      <xdr:row>327</xdr:row>
      <xdr:rowOff>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E4B23B20-2D20-4CB1-BFBC-6CD3B29F6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44</xdr:col>
      <xdr:colOff>1119973</xdr:colOff>
      <xdr:row>314</xdr:row>
      <xdr:rowOff>146539</xdr:rowOff>
    </xdr:from>
    <xdr:to>
      <xdr:col>51</xdr:col>
      <xdr:colOff>62802</xdr:colOff>
      <xdr:row>327</xdr:row>
      <xdr:rowOff>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9F73CCD7-17A1-475E-AAF9-B723C0D19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51</xdr:col>
      <xdr:colOff>177940</xdr:colOff>
      <xdr:row>314</xdr:row>
      <xdr:rowOff>125605</xdr:rowOff>
    </xdr:from>
    <xdr:to>
      <xdr:col>57</xdr:col>
      <xdr:colOff>261677</xdr:colOff>
      <xdr:row>327</xdr:row>
      <xdr:rowOff>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887BCA-FAB4-4EFC-A191-AFCCFC47A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745957</xdr:colOff>
      <xdr:row>459</xdr:row>
      <xdr:rowOff>36093</xdr:rowOff>
    </xdr:from>
    <xdr:to>
      <xdr:col>14</xdr:col>
      <xdr:colOff>633662</xdr:colOff>
      <xdr:row>489</xdr:row>
      <xdr:rowOff>188492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99146DFF-C314-450B-AE90-545C9C917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822158</xdr:colOff>
      <xdr:row>425</xdr:row>
      <xdr:rowOff>188494</xdr:rowOff>
    </xdr:from>
    <xdr:to>
      <xdr:col>14</xdr:col>
      <xdr:colOff>806116</xdr:colOff>
      <xdr:row>456</xdr:row>
      <xdr:rowOff>140368</xdr:rowOff>
    </xdr:to>
    <xdr:graphicFrame macro="">
      <xdr:nvGraphicFramePr>
        <xdr:cNvPr id="33" name="Diagram 9">
          <a:extLst>
            <a:ext uri="{FF2B5EF4-FFF2-40B4-BE49-F238E27FC236}">
              <a16:creationId xmlns:a16="http://schemas.microsoft.com/office/drawing/2014/main" id="{C5298D8E-D30F-48C2-B349-C8444E48F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753979</xdr:colOff>
      <xdr:row>393</xdr:row>
      <xdr:rowOff>8021</xdr:rowOff>
    </xdr:from>
    <xdr:to>
      <xdr:col>14</xdr:col>
      <xdr:colOff>745958</xdr:colOff>
      <xdr:row>423</xdr:row>
      <xdr:rowOff>152402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7743F7DD-ECC2-46C7-B795-8F921F4F1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669757</xdr:colOff>
      <xdr:row>360</xdr:row>
      <xdr:rowOff>28074</xdr:rowOff>
    </xdr:from>
    <xdr:to>
      <xdr:col>15</xdr:col>
      <xdr:colOff>60157</xdr:colOff>
      <xdr:row>391</xdr:row>
      <xdr:rowOff>52137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8631E8C5-37A9-4104-9331-9EB7EE981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854243</xdr:colOff>
      <xdr:row>327</xdr:row>
      <xdr:rowOff>32283</xdr:rowOff>
    </xdr:from>
    <xdr:to>
      <xdr:col>15</xdr:col>
      <xdr:colOff>68180</xdr:colOff>
      <xdr:row>358</xdr:row>
      <xdr:rowOff>12031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49F4FFE8-B498-4288-9CDE-61485BAB8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385011</xdr:colOff>
      <xdr:row>294</xdr:row>
      <xdr:rowOff>32085</xdr:rowOff>
    </xdr:from>
    <xdr:to>
      <xdr:col>6</xdr:col>
      <xdr:colOff>224590</xdr:colOff>
      <xdr:row>323</xdr:row>
      <xdr:rowOff>96254</xdr:rowOff>
    </xdr:to>
    <xdr:graphicFrame macro="">
      <xdr:nvGraphicFramePr>
        <xdr:cNvPr id="37" name="Diagram 3">
          <a:extLst>
            <a:ext uri="{FF2B5EF4-FFF2-40B4-BE49-F238E27FC236}">
              <a16:creationId xmlns:a16="http://schemas.microsoft.com/office/drawing/2014/main" id="{A95613E9-046F-4B6D-AD37-8245C8DED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441157</xdr:colOff>
      <xdr:row>294</xdr:row>
      <xdr:rowOff>28073</xdr:rowOff>
    </xdr:from>
    <xdr:to>
      <xdr:col>12</xdr:col>
      <xdr:colOff>56146</xdr:colOff>
      <xdr:row>323</xdr:row>
      <xdr:rowOff>68180</xdr:rowOff>
    </xdr:to>
    <xdr:graphicFrame macro="">
      <xdr:nvGraphicFramePr>
        <xdr:cNvPr id="38" name="Diagram 3">
          <a:extLst>
            <a:ext uri="{FF2B5EF4-FFF2-40B4-BE49-F238E27FC236}">
              <a16:creationId xmlns:a16="http://schemas.microsoft.com/office/drawing/2014/main" id="{86F4D0A6-4AF1-4C6A-B4C7-89F14F4E9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637673</xdr:colOff>
      <xdr:row>162</xdr:row>
      <xdr:rowOff>24063</xdr:rowOff>
    </xdr:from>
    <xdr:to>
      <xdr:col>14</xdr:col>
      <xdr:colOff>838199</xdr:colOff>
      <xdr:row>193</xdr:row>
      <xdr:rowOff>64169</xdr:rowOff>
    </xdr:to>
    <xdr:graphicFrame macro="">
      <xdr:nvGraphicFramePr>
        <xdr:cNvPr id="39" name="Diagram 3">
          <a:extLst>
            <a:ext uri="{FF2B5EF4-FFF2-40B4-BE49-F238E27FC236}">
              <a16:creationId xmlns:a16="http://schemas.microsoft.com/office/drawing/2014/main" id="{19A82CB3-95E6-49CA-B5E5-FFAC7D3D4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417095</xdr:colOff>
      <xdr:row>129</xdr:row>
      <xdr:rowOff>60158</xdr:rowOff>
    </xdr:from>
    <xdr:to>
      <xdr:col>6</xdr:col>
      <xdr:colOff>232611</xdr:colOff>
      <xdr:row>160</xdr:row>
      <xdr:rowOff>132350</xdr:rowOff>
    </xdr:to>
    <xdr:graphicFrame macro="">
      <xdr:nvGraphicFramePr>
        <xdr:cNvPr id="40" name="Diagram 3">
          <a:extLst>
            <a:ext uri="{FF2B5EF4-FFF2-40B4-BE49-F238E27FC236}">
              <a16:creationId xmlns:a16="http://schemas.microsoft.com/office/drawing/2014/main" id="{309DE68B-3387-451F-887A-664AC7CB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757990</xdr:colOff>
      <xdr:row>129</xdr:row>
      <xdr:rowOff>20052</xdr:rowOff>
    </xdr:from>
    <xdr:to>
      <xdr:col>11</xdr:col>
      <xdr:colOff>982580</xdr:colOff>
      <xdr:row>160</xdr:row>
      <xdr:rowOff>20054</xdr:rowOff>
    </xdr:to>
    <xdr:graphicFrame macro="">
      <xdr:nvGraphicFramePr>
        <xdr:cNvPr id="41" name="Diagram 3">
          <a:extLst>
            <a:ext uri="{FF2B5EF4-FFF2-40B4-BE49-F238E27FC236}">
              <a16:creationId xmlns:a16="http://schemas.microsoft.com/office/drawing/2014/main" id="{E7008A37-5E5F-4D3F-8AC1-D0C9E1C19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180474</xdr:colOff>
      <xdr:row>96</xdr:row>
      <xdr:rowOff>44116</xdr:rowOff>
    </xdr:from>
    <xdr:to>
      <xdr:col>4</xdr:col>
      <xdr:colOff>573506</xdr:colOff>
      <xdr:row>125</xdr:row>
      <xdr:rowOff>188495</xdr:rowOff>
    </xdr:to>
    <xdr:graphicFrame macro="">
      <xdr:nvGraphicFramePr>
        <xdr:cNvPr id="42" name="Diagram 3">
          <a:extLst>
            <a:ext uri="{FF2B5EF4-FFF2-40B4-BE49-F238E27FC236}">
              <a16:creationId xmlns:a16="http://schemas.microsoft.com/office/drawing/2014/main" id="{102A9367-5DB5-415D-914C-A6DB6252B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641685</xdr:colOff>
      <xdr:row>96</xdr:row>
      <xdr:rowOff>80211</xdr:rowOff>
    </xdr:from>
    <xdr:to>
      <xdr:col>9</xdr:col>
      <xdr:colOff>858253</xdr:colOff>
      <xdr:row>126</xdr:row>
      <xdr:rowOff>96254</xdr:rowOff>
    </xdr:to>
    <xdr:graphicFrame macro="">
      <xdr:nvGraphicFramePr>
        <xdr:cNvPr id="43" name="Diagram 3">
          <a:extLst>
            <a:ext uri="{FF2B5EF4-FFF2-40B4-BE49-F238E27FC236}">
              <a16:creationId xmlns:a16="http://schemas.microsoft.com/office/drawing/2014/main" id="{84404DB5-1C7F-4AD6-8CE9-3446E96E0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902368</xdr:colOff>
      <xdr:row>96</xdr:row>
      <xdr:rowOff>40105</xdr:rowOff>
    </xdr:from>
    <xdr:to>
      <xdr:col>15</xdr:col>
      <xdr:colOff>437147</xdr:colOff>
      <xdr:row>126</xdr:row>
      <xdr:rowOff>104274</xdr:rowOff>
    </xdr:to>
    <xdr:graphicFrame macro="">
      <xdr:nvGraphicFramePr>
        <xdr:cNvPr id="44" name="Diagram 3">
          <a:extLst>
            <a:ext uri="{FF2B5EF4-FFF2-40B4-BE49-F238E27FC236}">
              <a16:creationId xmlns:a16="http://schemas.microsoft.com/office/drawing/2014/main" id="{B15B9445-25C2-43D7-9CA6-97392F3C5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20053</xdr:colOff>
      <xdr:row>63</xdr:row>
      <xdr:rowOff>148589</xdr:rowOff>
    </xdr:from>
    <xdr:to>
      <xdr:col>15</xdr:col>
      <xdr:colOff>12032</xdr:colOff>
      <xdr:row>93</xdr:row>
      <xdr:rowOff>120315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25408F56-2D3D-4E56-B8FE-0DD308220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830179</xdr:colOff>
      <xdr:row>31</xdr:row>
      <xdr:rowOff>148389</xdr:rowOff>
    </xdr:from>
    <xdr:to>
      <xdr:col>14</xdr:col>
      <xdr:colOff>501316</xdr:colOff>
      <xdr:row>60</xdr:row>
      <xdr:rowOff>148390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478B6456-45A2-45EB-911F-EEECFD76C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14</xdr:col>
      <xdr:colOff>585537</xdr:colOff>
      <xdr:row>29</xdr:row>
      <xdr:rowOff>24062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A7335A0B-96E1-4A15-8F2F-2FE32C612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195</xdr:row>
      <xdr:rowOff>0</xdr:rowOff>
    </xdr:from>
    <xdr:to>
      <xdr:col>14</xdr:col>
      <xdr:colOff>802105</xdr:colOff>
      <xdr:row>225</xdr:row>
      <xdr:rowOff>152401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FFB95CD-57D2-4368-B8D6-04BFF591A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228</xdr:row>
      <xdr:rowOff>0</xdr:rowOff>
    </xdr:from>
    <xdr:to>
      <xdr:col>14</xdr:col>
      <xdr:colOff>802105</xdr:colOff>
      <xdr:row>258</xdr:row>
      <xdr:rowOff>152400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97D052C-4444-459C-817E-89E709526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261</xdr:row>
      <xdr:rowOff>0</xdr:rowOff>
    </xdr:from>
    <xdr:to>
      <xdr:col>14</xdr:col>
      <xdr:colOff>802105</xdr:colOff>
      <xdr:row>291</xdr:row>
      <xdr:rowOff>152399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A7EE4AB0-577D-495B-9A67-B011F46C4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15</xdr:col>
      <xdr:colOff>160421</xdr:colOff>
      <xdr:row>465</xdr:row>
      <xdr:rowOff>176463</xdr:rowOff>
    </xdr:from>
    <xdr:to>
      <xdr:col>15</xdr:col>
      <xdr:colOff>645053</xdr:colOff>
      <xdr:row>470</xdr:row>
      <xdr:rowOff>192345</xdr:rowOff>
    </xdr:to>
    <xdr:sp macro="" textlink="">
      <xdr:nvSpPr>
        <xdr:cNvPr id="5" name="Pil: opp 4">
          <a:extLst>
            <a:ext uri="{FF2B5EF4-FFF2-40B4-BE49-F238E27FC236}">
              <a16:creationId xmlns:a16="http://schemas.microsoft.com/office/drawing/2014/main" id="{EDE73ACD-24B8-1A4E-1311-DB083F3FE494}"/>
            </a:ext>
          </a:extLst>
        </xdr:cNvPr>
        <xdr:cNvSpPr/>
      </xdr:nvSpPr>
      <xdr:spPr bwMode="auto">
        <a:xfrm>
          <a:off x="13828295" y="90790295"/>
          <a:ext cx="484632" cy="978408"/>
        </a:xfrm>
        <a:prstGeom prst="upArrow">
          <a:avLst/>
        </a:prstGeom>
        <a:solidFill>
          <a:schemeClr val="accent3">
            <a:lumMod val="60000"/>
            <a:lumOff val="4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198873</xdr:colOff>
      <xdr:row>5</xdr:row>
      <xdr:rowOff>0</xdr:rowOff>
    </xdr:from>
    <xdr:to>
      <xdr:col>57</xdr:col>
      <xdr:colOff>334945</xdr:colOff>
      <xdr:row>23</xdr:row>
      <xdr:rowOff>52334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1140907</xdr:colOff>
      <xdr:row>24</xdr:row>
      <xdr:rowOff>83737</xdr:rowOff>
    </xdr:from>
    <xdr:to>
      <xdr:col>51</xdr:col>
      <xdr:colOff>31400</xdr:colOff>
      <xdr:row>37</xdr:row>
      <xdr:rowOff>62804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125605</xdr:colOff>
      <xdr:row>23</xdr:row>
      <xdr:rowOff>136070</xdr:rowOff>
    </xdr:from>
    <xdr:to>
      <xdr:col>57</xdr:col>
      <xdr:colOff>293079</xdr:colOff>
      <xdr:row>37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1151374</xdr:colOff>
      <xdr:row>37</xdr:row>
      <xdr:rowOff>146539</xdr:rowOff>
    </xdr:from>
    <xdr:to>
      <xdr:col>51</xdr:col>
      <xdr:colOff>94203</xdr:colOff>
      <xdr:row>59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51</xdr:col>
      <xdr:colOff>198873</xdr:colOff>
      <xdr:row>37</xdr:row>
      <xdr:rowOff>125605</xdr:rowOff>
    </xdr:from>
    <xdr:to>
      <xdr:col>57</xdr:col>
      <xdr:colOff>282610</xdr:colOff>
      <xdr:row>59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44</xdr:col>
      <xdr:colOff>1172308</xdr:colOff>
      <xdr:row>59</xdr:row>
      <xdr:rowOff>177940</xdr:rowOff>
    </xdr:from>
    <xdr:to>
      <xdr:col>51</xdr:col>
      <xdr:colOff>115137</xdr:colOff>
      <xdr:row>78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188406</xdr:colOff>
      <xdr:row>59</xdr:row>
      <xdr:rowOff>177939</xdr:rowOff>
    </xdr:from>
    <xdr:to>
      <xdr:col>57</xdr:col>
      <xdr:colOff>272143</xdr:colOff>
      <xdr:row>78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44</xdr:col>
      <xdr:colOff>1193242</xdr:colOff>
      <xdr:row>79</xdr:row>
      <xdr:rowOff>83737</xdr:rowOff>
    </xdr:from>
    <xdr:to>
      <xdr:col>51</xdr:col>
      <xdr:colOff>136071</xdr:colOff>
      <xdr:row>98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51</xdr:col>
      <xdr:colOff>198873</xdr:colOff>
      <xdr:row>79</xdr:row>
      <xdr:rowOff>62803</xdr:rowOff>
    </xdr:from>
    <xdr:to>
      <xdr:col>57</xdr:col>
      <xdr:colOff>282610</xdr:colOff>
      <xdr:row>98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45</xdr:col>
      <xdr:colOff>10467</xdr:colOff>
      <xdr:row>102</xdr:row>
      <xdr:rowOff>94204</xdr:rowOff>
    </xdr:from>
    <xdr:to>
      <xdr:col>51</xdr:col>
      <xdr:colOff>157005</xdr:colOff>
      <xdr:row>121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51</xdr:col>
      <xdr:colOff>240741</xdr:colOff>
      <xdr:row>102</xdr:row>
      <xdr:rowOff>41868</xdr:rowOff>
    </xdr:from>
    <xdr:to>
      <xdr:col>57</xdr:col>
      <xdr:colOff>324478</xdr:colOff>
      <xdr:row>121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44</xdr:col>
      <xdr:colOff>1172308</xdr:colOff>
      <xdr:row>122</xdr:row>
      <xdr:rowOff>188407</xdr:rowOff>
    </xdr:from>
    <xdr:to>
      <xdr:col>51</xdr:col>
      <xdr:colOff>115137</xdr:colOff>
      <xdr:row>142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51</xdr:col>
      <xdr:colOff>209340</xdr:colOff>
      <xdr:row>122</xdr:row>
      <xdr:rowOff>83737</xdr:rowOff>
    </xdr:from>
    <xdr:to>
      <xdr:col>57</xdr:col>
      <xdr:colOff>293077</xdr:colOff>
      <xdr:row>141</xdr:row>
      <xdr:rowOff>83737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44</xdr:col>
      <xdr:colOff>1172308</xdr:colOff>
      <xdr:row>142</xdr:row>
      <xdr:rowOff>177940</xdr:rowOff>
    </xdr:from>
    <xdr:to>
      <xdr:col>51</xdr:col>
      <xdr:colOff>115137</xdr:colOff>
      <xdr:row>165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51</xdr:col>
      <xdr:colOff>167472</xdr:colOff>
      <xdr:row>142</xdr:row>
      <xdr:rowOff>115138</xdr:rowOff>
    </xdr:from>
    <xdr:to>
      <xdr:col>57</xdr:col>
      <xdr:colOff>251209</xdr:colOff>
      <xdr:row>164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44</xdr:col>
      <xdr:colOff>1172308</xdr:colOff>
      <xdr:row>165</xdr:row>
      <xdr:rowOff>167473</xdr:rowOff>
    </xdr:from>
    <xdr:to>
      <xdr:col>51</xdr:col>
      <xdr:colOff>115137</xdr:colOff>
      <xdr:row>184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51</xdr:col>
      <xdr:colOff>230274</xdr:colOff>
      <xdr:row>165</xdr:row>
      <xdr:rowOff>167473</xdr:rowOff>
    </xdr:from>
    <xdr:to>
      <xdr:col>57</xdr:col>
      <xdr:colOff>314011</xdr:colOff>
      <xdr:row>184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44</xdr:col>
      <xdr:colOff>1151374</xdr:colOff>
      <xdr:row>185</xdr:row>
      <xdr:rowOff>104671</xdr:rowOff>
    </xdr:from>
    <xdr:to>
      <xdr:col>51</xdr:col>
      <xdr:colOff>94203</xdr:colOff>
      <xdr:row>208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51</xdr:col>
      <xdr:colOff>146538</xdr:colOff>
      <xdr:row>185</xdr:row>
      <xdr:rowOff>83737</xdr:rowOff>
    </xdr:from>
    <xdr:to>
      <xdr:col>57</xdr:col>
      <xdr:colOff>230275</xdr:colOff>
      <xdr:row>207</xdr:row>
      <xdr:rowOff>177940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44</xdr:col>
      <xdr:colOff>1161841</xdr:colOff>
      <xdr:row>209</xdr:row>
      <xdr:rowOff>20934</xdr:rowOff>
    </xdr:from>
    <xdr:to>
      <xdr:col>51</xdr:col>
      <xdr:colOff>104670</xdr:colOff>
      <xdr:row>229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51</xdr:col>
      <xdr:colOff>157005</xdr:colOff>
      <xdr:row>208</xdr:row>
      <xdr:rowOff>157006</xdr:rowOff>
    </xdr:from>
    <xdr:to>
      <xdr:col>57</xdr:col>
      <xdr:colOff>240742</xdr:colOff>
      <xdr:row>228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41</xdr:col>
      <xdr:colOff>475407</xdr:colOff>
      <xdr:row>0</xdr:row>
      <xdr:rowOff>0</xdr:rowOff>
    </xdr:from>
    <xdr:to>
      <xdr:col>47</xdr:col>
      <xdr:colOff>671849</xdr:colOff>
      <xdr:row>23</xdr:row>
      <xdr:rowOff>5919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54</xdr:col>
      <xdr:colOff>844791</xdr:colOff>
      <xdr:row>235</xdr:row>
      <xdr:rowOff>101925</xdr:rowOff>
    </xdr:from>
    <xdr:to>
      <xdr:col>60</xdr:col>
      <xdr:colOff>928528</xdr:colOff>
      <xdr:row>260</xdr:row>
      <xdr:rowOff>80991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44</xdr:col>
      <xdr:colOff>1161841</xdr:colOff>
      <xdr:row>255</xdr:row>
      <xdr:rowOff>167472</xdr:rowOff>
    </xdr:from>
    <xdr:to>
      <xdr:col>51</xdr:col>
      <xdr:colOff>104670</xdr:colOff>
      <xdr:row>275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51</xdr:col>
      <xdr:colOff>198874</xdr:colOff>
      <xdr:row>255</xdr:row>
      <xdr:rowOff>157005</xdr:rowOff>
    </xdr:from>
    <xdr:to>
      <xdr:col>57</xdr:col>
      <xdr:colOff>282611</xdr:colOff>
      <xdr:row>275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44</xdr:col>
      <xdr:colOff>1078104</xdr:colOff>
      <xdr:row>276</xdr:row>
      <xdr:rowOff>167473</xdr:rowOff>
    </xdr:from>
    <xdr:to>
      <xdr:col>51</xdr:col>
      <xdr:colOff>20933</xdr:colOff>
      <xdr:row>299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51</xdr:col>
      <xdr:colOff>125604</xdr:colOff>
      <xdr:row>276</xdr:row>
      <xdr:rowOff>157006</xdr:rowOff>
    </xdr:from>
    <xdr:to>
      <xdr:col>57</xdr:col>
      <xdr:colOff>209341</xdr:colOff>
      <xdr:row>299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44</xdr:col>
      <xdr:colOff>1119973</xdr:colOff>
      <xdr:row>300</xdr:row>
      <xdr:rowOff>146539</xdr:rowOff>
    </xdr:from>
    <xdr:to>
      <xdr:col>51</xdr:col>
      <xdr:colOff>62802</xdr:colOff>
      <xdr:row>320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51</xdr:col>
      <xdr:colOff>177940</xdr:colOff>
      <xdr:row>300</xdr:row>
      <xdr:rowOff>125605</xdr:rowOff>
    </xdr:from>
    <xdr:to>
      <xdr:col>57</xdr:col>
      <xdr:colOff>261677</xdr:colOff>
      <xdr:row>320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441960</xdr:colOff>
      <xdr:row>1</xdr:row>
      <xdr:rowOff>38100</xdr:rowOff>
    </xdr:from>
    <xdr:to>
      <xdr:col>12</xdr:col>
      <xdr:colOff>807720</xdr:colOff>
      <xdr:row>30</xdr:row>
      <xdr:rowOff>129539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0302B80-460B-41D5-90A5-312EA235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53340</xdr:rowOff>
    </xdr:from>
    <xdr:to>
      <xdr:col>12</xdr:col>
      <xdr:colOff>792480</xdr:colOff>
      <xdr:row>62</xdr:row>
      <xdr:rowOff>179069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34822A46-5EBA-4491-9839-5A59D0FC3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91440</xdr:rowOff>
    </xdr:from>
    <xdr:to>
      <xdr:col>12</xdr:col>
      <xdr:colOff>815340</xdr:colOff>
      <xdr:row>94</xdr:row>
      <xdr:rowOff>179069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1EAFDC3E-49B6-4768-97E9-21EB811BF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7620</xdr:rowOff>
    </xdr:from>
    <xdr:to>
      <xdr:col>12</xdr:col>
      <xdr:colOff>784860</xdr:colOff>
      <xdr:row>126</xdr:row>
      <xdr:rowOff>179069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4D723A6-81A8-4A2C-AC31-F8B31C210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45720</xdr:rowOff>
    </xdr:from>
    <xdr:to>
      <xdr:col>12</xdr:col>
      <xdr:colOff>800100</xdr:colOff>
      <xdr:row>158</xdr:row>
      <xdr:rowOff>179069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A26DDF17-B8F7-4A8E-AEB0-24DC8E15C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45720</xdr:rowOff>
    </xdr:from>
    <xdr:to>
      <xdr:col>12</xdr:col>
      <xdr:colOff>792480</xdr:colOff>
      <xdr:row>190</xdr:row>
      <xdr:rowOff>179069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7D4D43FE-4695-45C3-9543-3C3B1ABAA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193</xdr:row>
      <xdr:rowOff>38100</xdr:rowOff>
    </xdr:from>
    <xdr:to>
      <xdr:col>12</xdr:col>
      <xdr:colOff>838200</xdr:colOff>
      <xdr:row>222</xdr:row>
      <xdr:rowOff>179069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B125468-B300-4085-AA52-7467418A3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225</xdr:row>
      <xdr:rowOff>22860</xdr:rowOff>
    </xdr:from>
    <xdr:to>
      <xdr:col>12</xdr:col>
      <xdr:colOff>868680</xdr:colOff>
      <xdr:row>254</xdr:row>
      <xdr:rowOff>179069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D9A674C-464A-4B76-AC32-94B5D1C64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257</xdr:row>
      <xdr:rowOff>68580</xdr:rowOff>
    </xdr:from>
    <xdr:to>
      <xdr:col>12</xdr:col>
      <xdr:colOff>868680</xdr:colOff>
      <xdr:row>286</xdr:row>
      <xdr:rowOff>179069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E785D60F-E8ED-4901-9DCD-0AFBED9C3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289</xdr:row>
      <xdr:rowOff>53340</xdr:rowOff>
    </xdr:from>
    <xdr:to>
      <xdr:col>12</xdr:col>
      <xdr:colOff>830580</xdr:colOff>
      <xdr:row>318</xdr:row>
      <xdr:rowOff>179069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FA22C502-C5B8-4C5E-933D-19EC55385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321</xdr:row>
      <xdr:rowOff>38100</xdr:rowOff>
    </xdr:from>
    <xdr:to>
      <xdr:col>12</xdr:col>
      <xdr:colOff>861060</xdr:colOff>
      <xdr:row>350</xdr:row>
      <xdr:rowOff>179069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FACE1A4-0F14-4D2B-A5E1-37A296A33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906780</xdr:colOff>
      <xdr:row>353</xdr:row>
      <xdr:rowOff>22860</xdr:rowOff>
    </xdr:from>
    <xdr:to>
      <xdr:col>12</xdr:col>
      <xdr:colOff>815340</xdr:colOff>
      <xdr:row>382</xdr:row>
      <xdr:rowOff>163829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A2D92805-8A68-40C7-A0AD-856FBF9D1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384</xdr:row>
      <xdr:rowOff>182880</xdr:rowOff>
    </xdr:from>
    <xdr:to>
      <xdr:col>12</xdr:col>
      <xdr:colOff>830580</xdr:colOff>
      <xdr:row>414</xdr:row>
      <xdr:rowOff>179069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5D3C5E88-4E65-4975-94B9-02C2C2827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417</xdr:row>
      <xdr:rowOff>68580</xdr:rowOff>
    </xdr:from>
    <xdr:to>
      <xdr:col>12</xdr:col>
      <xdr:colOff>830580</xdr:colOff>
      <xdr:row>446</xdr:row>
      <xdr:rowOff>179069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B819E542-8A35-4860-9A84-3B2CEF94A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449</xdr:row>
      <xdr:rowOff>68580</xdr:rowOff>
    </xdr:from>
    <xdr:to>
      <xdr:col>12</xdr:col>
      <xdr:colOff>876300</xdr:colOff>
      <xdr:row>478</xdr:row>
      <xdr:rowOff>179069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A04957AB-769A-4D55-B4D0-8B3411259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902970</xdr:colOff>
      <xdr:row>0</xdr:row>
      <xdr:rowOff>163830</xdr:rowOff>
    </xdr:from>
    <xdr:to>
      <xdr:col>25</xdr:col>
      <xdr:colOff>754380</xdr:colOff>
      <xdr:row>30</xdr:row>
      <xdr:rowOff>129539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1B57CFB4-A326-40D5-89D4-523D01782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87630</xdr:colOff>
      <xdr:row>11</xdr:row>
      <xdr:rowOff>64770</xdr:rowOff>
    </xdr:from>
    <xdr:to>
      <xdr:col>13</xdr:col>
      <xdr:colOff>811530</xdr:colOff>
      <xdr:row>14</xdr:row>
      <xdr:rowOff>41910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758DFC64-E49D-4546-A6CB-A10FB1FADEB8}"/>
            </a:ext>
          </a:extLst>
        </xdr:cNvPr>
        <xdr:cNvSpPr/>
      </xdr:nvSpPr>
      <xdr:spPr bwMode="auto">
        <a:xfrm>
          <a:off x="11974830" y="216027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121920</xdr:colOff>
      <xdr:row>43</xdr:row>
      <xdr:rowOff>83820</xdr:rowOff>
    </xdr:from>
    <xdr:to>
      <xdr:col>13</xdr:col>
      <xdr:colOff>739140</xdr:colOff>
      <xdr:row>46</xdr:row>
      <xdr:rowOff>45720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078FAAEB-818A-46FD-B06D-7B8837585FEF}"/>
            </a:ext>
          </a:extLst>
        </xdr:cNvPr>
        <xdr:cNvSpPr/>
      </xdr:nvSpPr>
      <xdr:spPr bwMode="auto">
        <a:xfrm>
          <a:off x="12009120" y="8275320"/>
          <a:ext cx="617220" cy="5334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45720</xdr:colOff>
      <xdr:row>33</xdr:row>
      <xdr:rowOff>0</xdr:rowOff>
    </xdr:from>
    <xdr:to>
      <xdr:col>25</xdr:col>
      <xdr:colOff>659130</xdr:colOff>
      <xdr:row>62</xdr:row>
      <xdr:rowOff>110489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84CE5B50-0D26-4F44-8464-D41807450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11430</xdr:colOff>
      <xdr:row>65</xdr:row>
      <xdr:rowOff>0</xdr:rowOff>
    </xdr:from>
    <xdr:to>
      <xdr:col>25</xdr:col>
      <xdr:colOff>868680</xdr:colOff>
      <xdr:row>94</xdr:row>
      <xdr:rowOff>156209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741049E8-9E6A-4701-B872-3A6568219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13</xdr:col>
      <xdr:colOff>114300</xdr:colOff>
      <xdr:row>74</xdr:row>
      <xdr:rowOff>144780</xdr:rowOff>
    </xdr:from>
    <xdr:to>
      <xdr:col>13</xdr:col>
      <xdr:colOff>777240</xdr:colOff>
      <xdr:row>77</xdr:row>
      <xdr:rowOff>129540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7C817229-811B-4B8A-BF95-892B3A369A7E}"/>
            </a:ext>
          </a:extLst>
        </xdr:cNvPr>
        <xdr:cNvSpPr/>
      </xdr:nvSpPr>
      <xdr:spPr bwMode="auto">
        <a:xfrm>
          <a:off x="12001500" y="14241780"/>
          <a:ext cx="662940" cy="55626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15240</xdr:colOff>
      <xdr:row>96</xdr:row>
      <xdr:rowOff>167641</xdr:rowOff>
    </xdr:from>
    <xdr:to>
      <xdr:col>25</xdr:col>
      <xdr:colOff>769620</xdr:colOff>
      <xdr:row>126</xdr:row>
      <xdr:rowOff>83821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F4073ABF-429A-4A9A-8C90-CCA1242D4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13</xdr:col>
      <xdr:colOff>152400</xdr:colOff>
      <xdr:row>108</xdr:row>
      <xdr:rowOff>114300</xdr:rowOff>
    </xdr:from>
    <xdr:to>
      <xdr:col>13</xdr:col>
      <xdr:colOff>784860</xdr:colOff>
      <xdr:row>111</xdr:row>
      <xdr:rowOff>83820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C070B808-B8A6-4DC9-A373-7471AAE5145B}"/>
            </a:ext>
          </a:extLst>
        </xdr:cNvPr>
        <xdr:cNvSpPr/>
      </xdr:nvSpPr>
      <xdr:spPr bwMode="auto">
        <a:xfrm>
          <a:off x="12039600" y="20688300"/>
          <a:ext cx="632460" cy="54102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68580</xdr:colOff>
      <xdr:row>128</xdr:row>
      <xdr:rowOff>80011</xdr:rowOff>
    </xdr:from>
    <xdr:to>
      <xdr:col>25</xdr:col>
      <xdr:colOff>853440</xdr:colOff>
      <xdr:row>157</xdr:row>
      <xdr:rowOff>175260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CB1EE1D6-9A34-4E4A-9900-E18FCB160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106680</xdr:colOff>
      <xdr:row>160</xdr:row>
      <xdr:rowOff>152400</xdr:rowOff>
    </xdr:from>
    <xdr:to>
      <xdr:col>25</xdr:col>
      <xdr:colOff>792480</xdr:colOff>
      <xdr:row>190</xdr:row>
      <xdr:rowOff>179069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E6072BCA-FAFC-4AD7-B146-7EB04D3CF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194310</xdr:colOff>
      <xdr:row>139</xdr:row>
      <xdr:rowOff>133350</xdr:rowOff>
    </xdr:from>
    <xdr:to>
      <xdr:col>13</xdr:col>
      <xdr:colOff>838200</xdr:colOff>
      <xdr:row>142</xdr:row>
      <xdr:rowOff>45720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DD888B6D-EDAA-4950-B069-D3F017566318}"/>
            </a:ext>
          </a:extLst>
        </xdr:cNvPr>
        <xdr:cNvSpPr/>
      </xdr:nvSpPr>
      <xdr:spPr bwMode="auto">
        <a:xfrm>
          <a:off x="12081510" y="26612850"/>
          <a:ext cx="643890" cy="48387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190500</xdr:colOff>
      <xdr:row>174</xdr:row>
      <xdr:rowOff>0</xdr:rowOff>
    </xdr:from>
    <xdr:to>
      <xdr:col>13</xdr:col>
      <xdr:colOff>815340</xdr:colOff>
      <xdr:row>177</xdr:row>
      <xdr:rowOff>7620</xdr:rowOff>
    </xdr:to>
    <xdr:sp macro="" textlink="">
      <xdr:nvSpPr>
        <xdr:cNvPr id="33" name="Pil: høyre 32">
          <a:extLst>
            <a:ext uri="{FF2B5EF4-FFF2-40B4-BE49-F238E27FC236}">
              <a16:creationId xmlns:a16="http://schemas.microsoft.com/office/drawing/2014/main" id="{0A33E560-31C5-4946-82C6-AAEB017DE6BA}"/>
            </a:ext>
          </a:extLst>
        </xdr:cNvPr>
        <xdr:cNvSpPr/>
      </xdr:nvSpPr>
      <xdr:spPr bwMode="auto">
        <a:xfrm>
          <a:off x="12077700" y="33147000"/>
          <a:ext cx="624840" cy="57912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83820</xdr:colOff>
      <xdr:row>192</xdr:row>
      <xdr:rowOff>137160</xdr:rowOff>
    </xdr:from>
    <xdr:to>
      <xdr:col>25</xdr:col>
      <xdr:colOff>815340</xdr:colOff>
      <xdr:row>222</xdr:row>
      <xdr:rowOff>179069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AFF5A4E9-045C-43C0-AF37-03C0D094A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14</xdr:col>
      <xdr:colOff>15240</xdr:colOff>
      <xdr:row>225</xdr:row>
      <xdr:rowOff>22860</xdr:rowOff>
    </xdr:from>
    <xdr:to>
      <xdr:col>25</xdr:col>
      <xdr:colOff>769620</xdr:colOff>
      <xdr:row>254</xdr:row>
      <xdr:rowOff>144779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DCD512A0-3F2E-4E20-98D7-B5ECB108C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13</xdr:col>
      <xdr:colOff>213360</xdr:colOff>
      <xdr:row>203</xdr:row>
      <xdr:rowOff>3810</xdr:rowOff>
    </xdr:from>
    <xdr:to>
      <xdr:col>13</xdr:col>
      <xdr:colOff>769620</xdr:colOff>
      <xdr:row>205</xdr:row>
      <xdr:rowOff>114300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FDCB9CF6-173E-4483-8B7E-2D612EECFE1D}"/>
            </a:ext>
          </a:extLst>
        </xdr:cNvPr>
        <xdr:cNvSpPr/>
      </xdr:nvSpPr>
      <xdr:spPr bwMode="auto">
        <a:xfrm>
          <a:off x="12100560" y="38675310"/>
          <a:ext cx="556260" cy="49149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121920</xdr:colOff>
      <xdr:row>234</xdr:row>
      <xdr:rowOff>45720</xdr:rowOff>
    </xdr:from>
    <xdr:to>
      <xdr:col>13</xdr:col>
      <xdr:colOff>822960</xdr:colOff>
      <xdr:row>237</xdr:row>
      <xdr:rowOff>99060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43A2A8B9-E271-4E37-91A3-46AF5A612C74}"/>
            </a:ext>
          </a:extLst>
        </xdr:cNvPr>
        <xdr:cNvSpPr/>
      </xdr:nvSpPr>
      <xdr:spPr bwMode="auto">
        <a:xfrm>
          <a:off x="12009120" y="44622720"/>
          <a:ext cx="701040" cy="6248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121920</xdr:colOff>
      <xdr:row>256</xdr:row>
      <xdr:rowOff>129540</xdr:rowOff>
    </xdr:from>
    <xdr:to>
      <xdr:col>26</xdr:col>
      <xdr:colOff>883920</xdr:colOff>
      <xdr:row>286</xdr:row>
      <xdr:rowOff>179069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8AF96D8-F692-4219-8908-E715DCCB2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13</xdr:col>
      <xdr:colOff>148590</xdr:colOff>
      <xdr:row>266</xdr:row>
      <xdr:rowOff>34290</xdr:rowOff>
    </xdr:from>
    <xdr:to>
      <xdr:col>13</xdr:col>
      <xdr:colOff>861060</xdr:colOff>
      <xdr:row>268</xdr:row>
      <xdr:rowOff>175260</xdr:rowOff>
    </xdr:to>
    <xdr:sp macro="" textlink="">
      <xdr:nvSpPr>
        <xdr:cNvPr id="39" name="Pil: høyre 38">
          <a:extLst>
            <a:ext uri="{FF2B5EF4-FFF2-40B4-BE49-F238E27FC236}">
              <a16:creationId xmlns:a16="http://schemas.microsoft.com/office/drawing/2014/main" id="{B13FCBA9-722E-4E89-BABC-3FC166DA0C09}"/>
            </a:ext>
          </a:extLst>
        </xdr:cNvPr>
        <xdr:cNvSpPr/>
      </xdr:nvSpPr>
      <xdr:spPr bwMode="auto">
        <a:xfrm>
          <a:off x="12035790" y="50707290"/>
          <a:ext cx="712470" cy="52197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7620</xdr:colOff>
      <xdr:row>288</xdr:row>
      <xdr:rowOff>167640</xdr:rowOff>
    </xdr:from>
    <xdr:to>
      <xdr:col>26</xdr:col>
      <xdr:colOff>769620</xdr:colOff>
      <xdr:row>319</xdr:row>
      <xdr:rowOff>7619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4854C888-B074-4A09-A6EB-3FD8FA340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68580</xdr:colOff>
      <xdr:row>300</xdr:row>
      <xdr:rowOff>34290</xdr:rowOff>
    </xdr:from>
    <xdr:to>
      <xdr:col>13</xdr:col>
      <xdr:colOff>762000</xdr:colOff>
      <xdr:row>303</xdr:row>
      <xdr:rowOff>68580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43501039-ECEE-40CE-A85E-0CB3D9B520BD}"/>
            </a:ext>
          </a:extLst>
        </xdr:cNvPr>
        <xdr:cNvSpPr/>
      </xdr:nvSpPr>
      <xdr:spPr bwMode="auto">
        <a:xfrm>
          <a:off x="11955780" y="57184290"/>
          <a:ext cx="693420" cy="60579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53340</xdr:colOff>
      <xdr:row>320</xdr:row>
      <xdr:rowOff>152400</xdr:rowOff>
    </xdr:from>
    <xdr:to>
      <xdr:col>26</xdr:col>
      <xdr:colOff>792480</xdr:colOff>
      <xdr:row>351</xdr:row>
      <xdr:rowOff>22859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DF3E2B05-BE9B-4088-8F1D-30EBAC4D2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156210</xdr:colOff>
      <xdr:row>333</xdr:row>
      <xdr:rowOff>3810</xdr:rowOff>
    </xdr:from>
    <xdr:to>
      <xdr:col>13</xdr:col>
      <xdr:colOff>815340</xdr:colOff>
      <xdr:row>335</xdr:row>
      <xdr:rowOff>137160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F7E23DA9-36E1-49D0-8A7A-0E4566E5C253}"/>
            </a:ext>
          </a:extLst>
        </xdr:cNvPr>
        <xdr:cNvSpPr/>
      </xdr:nvSpPr>
      <xdr:spPr bwMode="auto">
        <a:xfrm>
          <a:off x="12043410" y="63440310"/>
          <a:ext cx="659130" cy="51435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0</xdr:colOff>
      <xdr:row>352</xdr:row>
      <xdr:rowOff>182880</xdr:rowOff>
    </xdr:from>
    <xdr:to>
      <xdr:col>26</xdr:col>
      <xdr:colOff>739140</xdr:colOff>
      <xdr:row>383</xdr:row>
      <xdr:rowOff>22859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0F5625F-2E50-4BE7-B53C-82567583D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13</xdr:col>
      <xdr:colOff>118110</xdr:colOff>
      <xdr:row>365</xdr:row>
      <xdr:rowOff>45720</xdr:rowOff>
    </xdr:from>
    <xdr:to>
      <xdr:col>13</xdr:col>
      <xdr:colOff>830580</xdr:colOff>
      <xdr:row>367</xdr:row>
      <xdr:rowOff>137160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1ED5C2C9-C352-4CF7-B150-3E4E68D91493}"/>
            </a:ext>
          </a:extLst>
        </xdr:cNvPr>
        <xdr:cNvSpPr/>
      </xdr:nvSpPr>
      <xdr:spPr bwMode="auto">
        <a:xfrm>
          <a:off x="12005310" y="69578220"/>
          <a:ext cx="712470" cy="4724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0</xdr:colOff>
      <xdr:row>385</xdr:row>
      <xdr:rowOff>7620</xdr:rowOff>
    </xdr:from>
    <xdr:to>
      <xdr:col>26</xdr:col>
      <xdr:colOff>792480</xdr:colOff>
      <xdr:row>415</xdr:row>
      <xdr:rowOff>22859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95DCAA64-EE20-488E-86A7-DF92A7B75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13</xdr:col>
      <xdr:colOff>129540</xdr:colOff>
      <xdr:row>397</xdr:row>
      <xdr:rowOff>148590</xdr:rowOff>
    </xdr:from>
    <xdr:to>
      <xdr:col>13</xdr:col>
      <xdr:colOff>762000</xdr:colOff>
      <xdr:row>400</xdr:row>
      <xdr:rowOff>68580</xdr:rowOff>
    </xdr:to>
    <xdr:sp macro="" textlink="">
      <xdr:nvSpPr>
        <xdr:cNvPr id="47" name="Pil: høyre 46">
          <a:extLst>
            <a:ext uri="{FF2B5EF4-FFF2-40B4-BE49-F238E27FC236}">
              <a16:creationId xmlns:a16="http://schemas.microsoft.com/office/drawing/2014/main" id="{8D01A78F-260B-48B0-818E-51EC8FD06102}"/>
            </a:ext>
          </a:extLst>
        </xdr:cNvPr>
        <xdr:cNvSpPr/>
      </xdr:nvSpPr>
      <xdr:spPr bwMode="auto">
        <a:xfrm>
          <a:off x="12016740" y="75777090"/>
          <a:ext cx="632460" cy="49149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0</xdr:colOff>
      <xdr:row>417</xdr:row>
      <xdr:rowOff>0</xdr:rowOff>
    </xdr:from>
    <xdr:to>
      <xdr:col>27</xdr:col>
      <xdr:colOff>883920</xdr:colOff>
      <xdr:row>447</xdr:row>
      <xdr:rowOff>22859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9331AA1F-AD65-40F0-9503-D3137ED15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13</xdr:col>
      <xdr:colOff>87630</xdr:colOff>
      <xdr:row>430</xdr:row>
      <xdr:rowOff>41910</xdr:rowOff>
    </xdr:from>
    <xdr:to>
      <xdr:col>13</xdr:col>
      <xdr:colOff>800100</xdr:colOff>
      <xdr:row>432</xdr:row>
      <xdr:rowOff>114300</xdr:rowOff>
    </xdr:to>
    <xdr:sp macro="" textlink="">
      <xdr:nvSpPr>
        <xdr:cNvPr id="49" name="Pil: høyre 48">
          <a:extLst>
            <a:ext uri="{FF2B5EF4-FFF2-40B4-BE49-F238E27FC236}">
              <a16:creationId xmlns:a16="http://schemas.microsoft.com/office/drawing/2014/main" id="{4FDDC70D-7D3F-411A-A0F1-A265606C29E0}"/>
            </a:ext>
          </a:extLst>
        </xdr:cNvPr>
        <xdr:cNvSpPr/>
      </xdr:nvSpPr>
      <xdr:spPr bwMode="auto">
        <a:xfrm>
          <a:off x="11974830" y="81956910"/>
          <a:ext cx="712470" cy="45339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0</xdr:colOff>
      <xdr:row>449</xdr:row>
      <xdr:rowOff>0</xdr:rowOff>
    </xdr:from>
    <xdr:to>
      <xdr:col>27</xdr:col>
      <xdr:colOff>883920</xdr:colOff>
      <xdr:row>479</xdr:row>
      <xdr:rowOff>22859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6D28C759-C395-4B93-9FC8-E8A2D9FA4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13</xdr:col>
      <xdr:colOff>95250</xdr:colOff>
      <xdr:row>463</xdr:row>
      <xdr:rowOff>160020</xdr:rowOff>
    </xdr:from>
    <xdr:to>
      <xdr:col>13</xdr:col>
      <xdr:colOff>807720</xdr:colOff>
      <xdr:row>466</xdr:row>
      <xdr:rowOff>129540</xdr:rowOff>
    </xdr:to>
    <xdr:sp macro="" textlink="">
      <xdr:nvSpPr>
        <xdr:cNvPr id="51" name="Pil: høyre 50">
          <a:extLst>
            <a:ext uri="{FF2B5EF4-FFF2-40B4-BE49-F238E27FC236}">
              <a16:creationId xmlns:a16="http://schemas.microsoft.com/office/drawing/2014/main" id="{F0C54017-293F-4968-9210-A4D59E3254AA}"/>
            </a:ext>
          </a:extLst>
        </xdr:cNvPr>
        <xdr:cNvSpPr/>
      </xdr:nvSpPr>
      <xdr:spPr bwMode="auto">
        <a:xfrm>
          <a:off x="11982450" y="88361520"/>
          <a:ext cx="712470" cy="54102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45720</xdr:colOff>
      <xdr:row>14</xdr:row>
      <xdr:rowOff>68580</xdr:rowOff>
    </xdr:from>
    <xdr:to>
      <xdr:col>26</xdr:col>
      <xdr:colOff>769620</xdr:colOff>
      <xdr:row>17</xdr:row>
      <xdr:rowOff>45720</xdr:rowOff>
    </xdr:to>
    <xdr:sp macro="" textlink="">
      <xdr:nvSpPr>
        <xdr:cNvPr id="52" name="Pil: høyre 51">
          <a:extLst>
            <a:ext uri="{FF2B5EF4-FFF2-40B4-BE49-F238E27FC236}">
              <a16:creationId xmlns:a16="http://schemas.microsoft.com/office/drawing/2014/main" id="{2C9BF3AD-F9A9-4649-943C-3443E11EAA5D}"/>
            </a:ext>
          </a:extLst>
        </xdr:cNvPr>
        <xdr:cNvSpPr/>
      </xdr:nvSpPr>
      <xdr:spPr bwMode="auto">
        <a:xfrm>
          <a:off x="23820120" y="273558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906780</xdr:colOff>
      <xdr:row>0</xdr:row>
      <xdr:rowOff>144780</xdr:rowOff>
    </xdr:from>
    <xdr:to>
      <xdr:col>38</xdr:col>
      <xdr:colOff>758190</xdr:colOff>
      <xdr:row>30</xdr:row>
      <xdr:rowOff>110489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A40E6F1C-1B2F-4AFE-9A96-60763F4C7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39</xdr:col>
      <xdr:colOff>160020</xdr:colOff>
      <xdr:row>12</xdr:row>
      <xdr:rowOff>167640</xdr:rowOff>
    </xdr:from>
    <xdr:to>
      <xdr:col>39</xdr:col>
      <xdr:colOff>883920</xdr:colOff>
      <xdr:row>15</xdr:row>
      <xdr:rowOff>144780</xdr:rowOff>
    </xdr:to>
    <xdr:sp macro="" textlink="">
      <xdr:nvSpPr>
        <xdr:cNvPr id="54" name="Pil: høyre 53">
          <a:extLst>
            <a:ext uri="{FF2B5EF4-FFF2-40B4-BE49-F238E27FC236}">
              <a16:creationId xmlns:a16="http://schemas.microsoft.com/office/drawing/2014/main" id="{29ED492D-6A85-48E9-944B-9F87B59286D9}"/>
            </a:ext>
          </a:extLst>
        </xdr:cNvPr>
        <xdr:cNvSpPr/>
      </xdr:nvSpPr>
      <xdr:spPr bwMode="auto">
        <a:xfrm>
          <a:off x="35821620" y="245364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7620</xdr:colOff>
      <xdr:row>32</xdr:row>
      <xdr:rowOff>148590</xdr:rowOff>
    </xdr:from>
    <xdr:to>
      <xdr:col>38</xdr:col>
      <xdr:colOff>773430</xdr:colOff>
      <xdr:row>62</xdr:row>
      <xdr:rowOff>114299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F4CCB6F6-A998-4CCC-88A9-5D49F8BDF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26</xdr:col>
      <xdr:colOff>891540</xdr:colOff>
      <xdr:row>64</xdr:row>
      <xdr:rowOff>140970</xdr:rowOff>
    </xdr:from>
    <xdr:to>
      <xdr:col>38</xdr:col>
      <xdr:colOff>742950</xdr:colOff>
      <xdr:row>94</xdr:row>
      <xdr:rowOff>106679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55FDDDE2-7443-4C68-8894-372A732B0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39</xdr:col>
      <xdr:colOff>80010</xdr:colOff>
      <xdr:row>77</xdr:row>
      <xdr:rowOff>171450</xdr:rowOff>
    </xdr:from>
    <xdr:to>
      <xdr:col>39</xdr:col>
      <xdr:colOff>803910</xdr:colOff>
      <xdr:row>80</xdr:row>
      <xdr:rowOff>148590</xdr:rowOff>
    </xdr:to>
    <xdr:sp macro="" textlink="">
      <xdr:nvSpPr>
        <xdr:cNvPr id="60" name="Pil: høyre 59">
          <a:extLst>
            <a:ext uri="{FF2B5EF4-FFF2-40B4-BE49-F238E27FC236}">
              <a16:creationId xmlns:a16="http://schemas.microsoft.com/office/drawing/2014/main" id="{F0CCA138-C2B6-4488-A4F9-35481C064147}"/>
            </a:ext>
          </a:extLst>
        </xdr:cNvPr>
        <xdr:cNvSpPr/>
      </xdr:nvSpPr>
      <xdr:spPr bwMode="auto">
        <a:xfrm>
          <a:off x="35741610" y="1483995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96</xdr:row>
      <xdr:rowOff>137160</xdr:rowOff>
    </xdr:from>
    <xdr:to>
      <xdr:col>38</xdr:col>
      <xdr:colOff>765810</xdr:colOff>
      <xdr:row>126</xdr:row>
      <xdr:rowOff>102869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8ECAB448-E740-4BFE-966C-FE6D61660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26</xdr:col>
      <xdr:colOff>129540</xdr:colOff>
      <xdr:row>108</xdr:row>
      <xdr:rowOff>175260</xdr:rowOff>
    </xdr:from>
    <xdr:to>
      <xdr:col>26</xdr:col>
      <xdr:colOff>853440</xdr:colOff>
      <xdr:row>111</xdr:row>
      <xdr:rowOff>152400</xdr:rowOff>
    </xdr:to>
    <xdr:sp macro="" textlink="">
      <xdr:nvSpPr>
        <xdr:cNvPr id="62" name="Pil: høyre 61">
          <a:extLst>
            <a:ext uri="{FF2B5EF4-FFF2-40B4-BE49-F238E27FC236}">
              <a16:creationId xmlns:a16="http://schemas.microsoft.com/office/drawing/2014/main" id="{D77B7A9B-7660-4462-B298-8E53785A6261}"/>
            </a:ext>
          </a:extLst>
        </xdr:cNvPr>
        <xdr:cNvSpPr/>
      </xdr:nvSpPr>
      <xdr:spPr bwMode="auto">
        <a:xfrm>
          <a:off x="23903940" y="2074926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76200</xdr:colOff>
      <xdr:row>128</xdr:row>
      <xdr:rowOff>121920</xdr:rowOff>
    </xdr:from>
    <xdr:to>
      <xdr:col>38</xdr:col>
      <xdr:colOff>842010</xdr:colOff>
      <xdr:row>158</xdr:row>
      <xdr:rowOff>87629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CD6A8057-896E-49D6-A2BC-41240C71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26</xdr:col>
      <xdr:colOff>152400</xdr:colOff>
      <xdr:row>140</xdr:row>
      <xdr:rowOff>114300</xdr:rowOff>
    </xdr:from>
    <xdr:to>
      <xdr:col>26</xdr:col>
      <xdr:colOff>876300</xdr:colOff>
      <xdr:row>143</xdr:row>
      <xdr:rowOff>91440</xdr:rowOff>
    </xdr:to>
    <xdr:sp macro="" textlink="">
      <xdr:nvSpPr>
        <xdr:cNvPr id="64" name="Pil: høyre 63">
          <a:extLst>
            <a:ext uri="{FF2B5EF4-FFF2-40B4-BE49-F238E27FC236}">
              <a16:creationId xmlns:a16="http://schemas.microsoft.com/office/drawing/2014/main" id="{E099184E-E8C5-43AD-8842-30328975DEB3}"/>
            </a:ext>
          </a:extLst>
        </xdr:cNvPr>
        <xdr:cNvSpPr/>
      </xdr:nvSpPr>
      <xdr:spPr bwMode="auto">
        <a:xfrm>
          <a:off x="23926800" y="267843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38100</xdr:colOff>
      <xdr:row>160</xdr:row>
      <xdr:rowOff>129540</xdr:rowOff>
    </xdr:from>
    <xdr:to>
      <xdr:col>38</xdr:col>
      <xdr:colOff>803910</xdr:colOff>
      <xdr:row>190</xdr:row>
      <xdr:rowOff>95249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FC0F1E0B-81F1-4636-A341-333582EF1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26</xdr:col>
      <xdr:colOff>106680</xdr:colOff>
      <xdr:row>174</xdr:row>
      <xdr:rowOff>3810</xdr:rowOff>
    </xdr:from>
    <xdr:to>
      <xdr:col>26</xdr:col>
      <xdr:colOff>830580</xdr:colOff>
      <xdr:row>176</xdr:row>
      <xdr:rowOff>171450</xdr:rowOff>
    </xdr:to>
    <xdr:sp macro="" textlink="">
      <xdr:nvSpPr>
        <xdr:cNvPr id="66" name="Pil: høyre 65">
          <a:extLst>
            <a:ext uri="{FF2B5EF4-FFF2-40B4-BE49-F238E27FC236}">
              <a16:creationId xmlns:a16="http://schemas.microsoft.com/office/drawing/2014/main" id="{F73B94F1-B4D8-4E9B-AE29-0354436D442F}"/>
            </a:ext>
          </a:extLst>
        </xdr:cNvPr>
        <xdr:cNvSpPr/>
      </xdr:nvSpPr>
      <xdr:spPr bwMode="auto">
        <a:xfrm>
          <a:off x="23881080" y="3315081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22860</xdr:colOff>
      <xdr:row>192</xdr:row>
      <xdr:rowOff>99060</xdr:rowOff>
    </xdr:from>
    <xdr:to>
      <xdr:col>38</xdr:col>
      <xdr:colOff>788670</xdr:colOff>
      <xdr:row>222</xdr:row>
      <xdr:rowOff>64769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E534E7E7-4BBC-4F8E-9D7C-4BB300AD7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26</xdr:col>
      <xdr:colOff>167640</xdr:colOff>
      <xdr:row>206</xdr:row>
      <xdr:rowOff>106680</xdr:rowOff>
    </xdr:from>
    <xdr:to>
      <xdr:col>26</xdr:col>
      <xdr:colOff>891540</xdr:colOff>
      <xdr:row>209</xdr:row>
      <xdr:rowOff>83820</xdr:rowOff>
    </xdr:to>
    <xdr:sp macro="" textlink="">
      <xdr:nvSpPr>
        <xdr:cNvPr id="68" name="Pil: høyre 67">
          <a:extLst>
            <a:ext uri="{FF2B5EF4-FFF2-40B4-BE49-F238E27FC236}">
              <a16:creationId xmlns:a16="http://schemas.microsoft.com/office/drawing/2014/main" id="{A58981AE-0134-41A1-944A-67CCFAE55D80}"/>
            </a:ext>
          </a:extLst>
        </xdr:cNvPr>
        <xdr:cNvSpPr/>
      </xdr:nvSpPr>
      <xdr:spPr bwMode="auto">
        <a:xfrm>
          <a:off x="23942040" y="3934968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140970</xdr:colOff>
      <xdr:row>206</xdr:row>
      <xdr:rowOff>38100</xdr:rowOff>
    </xdr:from>
    <xdr:to>
      <xdr:col>41</xdr:col>
      <xdr:colOff>864870</xdr:colOff>
      <xdr:row>209</xdr:row>
      <xdr:rowOff>15240</xdr:rowOff>
    </xdr:to>
    <xdr:sp macro="" textlink="">
      <xdr:nvSpPr>
        <xdr:cNvPr id="69" name="Pil: høyre 68">
          <a:extLst>
            <a:ext uri="{FF2B5EF4-FFF2-40B4-BE49-F238E27FC236}">
              <a16:creationId xmlns:a16="http://schemas.microsoft.com/office/drawing/2014/main" id="{9DF49344-4FBD-4276-B7D2-1D5510309841}"/>
            </a:ext>
          </a:extLst>
        </xdr:cNvPr>
        <xdr:cNvSpPr/>
      </xdr:nvSpPr>
      <xdr:spPr bwMode="auto">
        <a:xfrm>
          <a:off x="37631370" y="392811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259080</xdr:colOff>
      <xdr:row>224</xdr:row>
      <xdr:rowOff>175260</xdr:rowOff>
    </xdr:from>
    <xdr:to>
      <xdr:col>38</xdr:col>
      <xdr:colOff>758190</xdr:colOff>
      <xdr:row>254</xdr:row>
      <xdr:rowOff>102869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BA3EAE6C-3D2A-4159-A5A1-CCCD16117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26</xdr:col>
      <xdr:colOff>76200</xdr:colOff>
      <xdr:row>238</xdr:row>
      <xdr:rowOff>15240</xdr:rowOff>
    </xdr:from>
    <xdr:to>
      <xdr:col>26</xdr:col>
      <xdr:colOff>800100</xdr:colOff>
      <xdr:row>240</xdr:row>
      <xdr:rowOff>182880</xdr:rowOff>
    </xdr:to>
    <xdr:sp macro="" textlink="">
      <xdr:nvSpPr>
        <xdr:cNvPr id="71" name="Pil: høyre 70">
          <a:extLst>
            <a:ext uri="{FF2B5EF4-FFF2-40B4-BE49-F238E27FC236}">
              <a16:creationId xmlns:a16="http://schemas.microsoft.com/office/drawing/2014/main" id="{24462C4E-D858-450D-BBCB-D2FF8E10909A}"/>
            </a:ext>
          </a:extLst>
        </xdr:cNvPr>
        <xdr:cNvSpPr/>
      </xdr:nvSpPr>
      <xdr:spPr bwMode="auto">
        <a:xfrm>
          <a:off x="23850600" y="4535424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45720</xdr:colOff>
      <xdr:row>256</xdr:row>
      <xdr:rowOff>110490</xdr:rowOff>
    </xdr:from>
    <xdr:to>
      <xdr:col>39</xdr:col>
      <xdr:colOff>811530</xdr:colOff>
      <xdr:row>286</xdr:row>
      <xdr:rowOff>76199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DE5C8944-77DA-41A4-873F-1C777040E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27</xdr:col>
      <xdr:colOff>80010</xdr:colOff>
      <xdr:row>268</xdr:row>
      <xdr:rowOff>30480</xdr:rowOff>
    </xdr:from>
    <xdr:to>
      <xdr:col>27</xdr:col>
      <xdr:colOff>803910</xdr:colOff>
      <xdr:row>271</xdr:row>
      <xdr:rowOff>7620</xdr:rowOff>
    </xdr:to>
    <xdr:sp macro="" textlink="">
      <xdr:nvSpPr>
        <xdr:cNvPr id="73" name="Pil: høyre 72">
          <a:extLst>
            <a:ext uri="{FF2B5EF4-FFF2-40B4-BE49-F238E27FC236}">
              <a16:creationId xmlns:a16="http://schemas.microsoft.com/office/drawing/2014/main" id="{8011A99B-0364-49BA-9F2A-B06F8057025E}"/>
            </a:ext>
          </a:extLst>
        </xdr:cNvPr>
        <xdr:cNvSpPr/>
      </xdr:nvSpPr>
      <xdr:spPr bwMode="auto">
        <a:xfrm>
          <a:off x="24768810" y="5108448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0</xdr:colOff>
      <xdr:row>43</xdr:row>
      <xdr:rowOff>0</xdr:rowOff>
    </xdr:from>
    <xdr:to>
      <xdr:col>26</xdr:col>
      <xdr:colOff>617220</xdr:colOff>
      <xdr:row>45</xdr:row>
      <xdr:rowOff>152400</xdr:rowOff>
    </xdr:to>
    <xdr:sp macro="" textlink="">
      <xdr:nvSpPr>
        <xdr:cNvPr id="4" name="Pil: høyre 3">
          <a:extLst>
            <a:ext uri="{FF2B5EF4-FFF2-40B4-BE49-F238E27FC236}">
              <a16:creationId xmlns:a16="http://schemas.microsoft.com/office/drawing/2014/main" id="{1623621F-DBE9-4073-9448-39AC39E268DE}"/>
            </a:ext>
          </a:extLst>
        </xdr:cNvPr>
        <xdr:cNvSpPr/>
      </xdr:nvSpPr>
      <xdr:spPr bwMode="auto">
        <a:xfrm>
          <a:off x="23774400" y="8191500"/>
          <a:ext cx="617220" cy="5334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22860</xdr:colOff>
      <xdr:row>75</xdr:row>
      <xdr:rowOff>0</xdr:rowOff>
    </xdr:from>
    <xdr:to>
      <xdr:col>26</xdr:col>
      <xdr:colOff>685800</xdr:colOff>
      <xdr:row>77</xdr:row>
      <xdr:rowOff>175260</xdr:rowOff>
    </xdr:to>
    <xdr:sp macro="" textlink="">
      <xdr:nvSpPr>
        <xdr:cNvPr id="5" name="Pil: høyre 4">
          <a:extLst>
            <a:ext uri="{FF2B5EF4-FFF2-40B4-BE49-F238E27FC236}">
              <a16:creationId xmlns:a16="http://schemas.microsoft.com/office/drawing/2014/main" id="{04CE80E0-5F6F-45F5-BB9A-F12F6D3DB386}"/>
            </a:ext>
          </a:extLst>
        </xdr:cNvPr>
        <xdr:cNvSpPr/>
      </xdr:nvSpPr>
      <xdr:spPr bwMode="auto">
        <a:xfrm>
          <a:off x="23797260" y="14287500"/>
          <a:ext cx="662940" cy="55626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175260</xdr:colOff>
      <xdr:row>45</xdr:row>
      <xdr:rowOff>0</xdr:rowOff>
    </xdr:from>
    <xdr:to>
      <xdr:col>39</xdr:col>
      <xdr:colOff>792480</xdr:colOff>
      <xdr:row>47</xdr:row>
      <xdr:rowOff>152400</xdr:rowOff>
    </xdr:to>
    <xdr:sp macro="" textlink="">
      <xdr:nvSpPr>
        <xdr:cNvPr id="6" name="Pil: høyre 5">
          <a:extLst>
            <a:ext uri="{FF2B5EF4-FFF2-40B4-BE49-F238E27FC236}">
              <a16:creationId xmlns:a16="http://schemas.microsoft.com/office/drawing/2014/main" id="{32F2D482-C955-4573-8021-190D38998882}"/>
            </a:ext>
          </a:extLst>
        </xdr:cNvPr>
        <xdr:cNvSpPr/>
      </xdr:nvSpPr>
      <xdr:spPr bwMode="auto">
        <a:xfrm>
          <a:off x="35836860" y="8572500"/>
          <a:ext cx="617220" cy="5334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723900</xdr:colOff>
      <xdr:row>108</xdr:row>
      <xdr:rowOff>167640</xdr:rowOff>
    </xdr:to>
    <xdr:sp macro="" textlink="">
      <xdr:nvSpPr>
        <xdr:cNvPr id="7" name="Pil: høyre 6">
          <a:extLst>
            <a:ext uri="{FF2B5EF4-FFF2-40B4-BE49-F238E27FC236}">
              <a16:creationId xmlns:a16="http://schemas.microsoft.com/office/drawing/2014/main" id="{734A39F9-4AD7-4F51-B05A-DA29C41A5E60}"/>
            </a:ext>
          </a:extLst>
        </xdr:cNvPr>
        <xdr:cNvSpPr/>
      </xdr:nvSpPr>
      <xdr:spPr bwMode="auto">
        <a:xfrm>
          <a:off x="35661600" y="201930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76200</xdr:colOff>
      <xdr:row>137</xdr:row>
      <xdr:rowOff>182880</xdr:rowOff>
    </xdr:from>
    <xdr:to>
      <xdr:col>39</xdr:col>
      <xdr:colOff>800100</xdr:colOff>
      <xdr:row>140</xdr:row>
      <xdr:rowOff>160020</xdr:rowOff>
    </xdr:to>
    <xdr:sp macro="" textlink="">
      <xdr:nvSpPr>
        <xdr:cNvPr id="8" name="Pil: høyre 7">
          <a:extLst>
            <a:ext uri="{FF2B5EF4-FFF2-40B4-BE49-F238E27FC236}">
              <a16:creationId xmlns:a16="http://schemas.microsoft.com/office/drawing/2014/main" id="{F28CE686-3F58-4B6B-96B0-56C656700C70}"/>
            </a:ext>
          </a:extLst>
        </xdr:cNvPr>
        <xdr:cNvSpPr/>
      </xdr:nvSpPr>
      <xdr:spPr bwMode="auto">
        <a:xfrm>
          <a:off x="35737800" y="2628138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152400</xdr:colOff>
      <xdr:row>174</xdr:row>
      <xdr:rowOff>45720</xdr:rowOff>
    </xdr:from>
    <xdr:to>
      <xdr:col>39</xdr:col>
      <xdr:colOff>876300</xdr:colOff>
      <xdr:row>177</xdr:row>
      <xdr:rowOff>22860</xdr:rowOff>
    </xdr:to>
    <xdr:sp macro="" textlink="">
      <xdr:nvSpPr>
        <xdr:cNvPr id="74" name="Pil: høyre 73">
          <a:extLst>
            <a:ext uri="{FF2B5EF4-FFF2-40B4-BE49-F238E27FC236}">
              <a16:creationId xmlns:a16="http://schemas.microsoft.com/office/drawing/2014/main" id="{34D81809-C65D-4C7A-A463-66E1D213D9EE}"/>
            </a:ext>
          </a:extLst>
        </xdr:cNvPr>
        <xdr:cNvSpPr/>
      </xdr:nvSpPr>
      <xdr:spPr bwMode="auto">
        <a:xfrm>
          <a:off x="35814000" y="3319272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45720</xdr:colOff>
      <xdr:row>205</xdr:row>
      <xdr:rowOff>152400</xdr:rowOff>
    </xdr:from>
    <xdr:to>
      <xdr:col>39</xdr:col>
      <xdr:colOff>769620</xdr:colOff>
      <xdr:row>208</xdr:row>
      <xdr:rowOff>129540</xdr:rowOff>
    </xdr:to>
    <xdr:sp macro="" textlink="">
      <xdr:nvSpPr>
        <xdr:cNvPr id="75" name="Pil: høyre 74">
          <a:extLst>
            <a:ext uri="{FF2B5EF4-FFF2-40B4-BE49-F238E27FC236}">
              <a16:creationId xmlns:a16="http://schemas.microsoft.com/office/drawing/2014/main" id="{EA04A23E-4B15-45C7-808E-18B06D62F87A}"/>
            </a:ext>
          </a:extLst>
        </xdr:cNvPr>
        <xdr:cNvSpPr/>
      </xdr:nvSpPr>
      <xdr:spPr bwMode="auto">
        <a:xfrm>
          <a:off x="35707320" y="392049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723900</xdr:colOff>
      <xdr:row>238</xdr:row>
      <xdr:rowOff>167640</xdr:rowOff>
    </xdr:to>
    <xdr:sp macro="" textlink="">
      <xdr:nvSpPr>
        <xdr:cNvPr id="76" name="Pil: høyre 75">
          <a:extLst>
            <a:ext uri="{FF2B5EF4-FFF2-40B4-BE49-F238E27FC236}">
              <a16:creationId xmlns:a16="http://schemas.microsoft.com/office/drawing/2014/main" id="{51376F42-76DE-459C-BBD3-7FB0A8C8F183}"/>
            </a:ext>
          </a:extLst>
        </xdr:cNvPr>
        <xdr:cNvSpPr/>
      </xdr:nvSpPr>
      <xdr:spPr bwMode="auto">
        <a:xfrm>
          <a:off x="35661600" y="449580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129540</xdr:colOff>
      <xdr:row>269</xdr:row>
      <xdr:rowOff>0</xdr:rowOff>
    </xdr:from>
    <xdr:to>
      <xdr:col>40</xdr:col>
      <xdr:colOff>853440</xdr:colOff>
      <xdr:row>271</xdr:row>
      <xdr:rowOff>167640</xdr:rowOff>
    </xdr:to>
    <xdr:sp macro="" textlink="">
      <xdr:nvSpPr>
        <xdr:cNvPr id="56" name="Pil: høyre 55">
          <a:extLst>
            <a:ext uri="{FF2B5EF4-FFF2-40B4-BE49-F238E27FC236}">
              <a16:creationId xmlns:a16="http://schemas.microsoft.com/office/drawing/2014/main" id="{3498FFAA-5973-4ED7-A3B4-D873371186C5}"/>
            </a:ext>
          </a:extLst>
        </xdr:cNvPr>
        <xdr:cNvSpPr/>
      </xdr:nvSpPr>
      <xdr:spPr bwMode="auto">
        <a:xfrm>
          <a:off x="36705540" y="512445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68580</xdr:colOff>
      <xdr:row>298</xdr:row>
      <xdr:rowOff>22860</xdr:rowOff>
    </xdr:from>
    <xdr:to>
      <xdr:col>27</xdr:col>
      <xdr:colOff>792480</xdr:colOff>
      <xdr:row>301</xdr:row>
      <xdr:rowOff>0</xdr:rowOff>
    </xdr:to>
    <xdr:sp macro="" textlink="">
      <xdr:nvSpPr>
        <xdr:cNvPr id="57" name="Pil: høyre 56">
          <a:extLst>
            <a:ext uri="{FF2B5EF4-FFF2-40B4-BE49-F238E27FC236}">
              <a16:creationId xmlns:a16="http://schemas.microsoft.com/office/drawing/2014/main" id="{F9F3C5D2-F6D2-4CFF-9425-546E3E5E74DF}"/>
            </a:ext>
          </a:extLst>
        </xdr:cNvPr>
        <xdr:cNvSpPr/>
      </xdr:nvSpPr>
      <xdr:spPr bwMode="auto">
        <a:xfrm>
          <a:off x="24757380" y="5679186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60960</xdr:colOff>
      <xdr:row>289</xdr:row>
      <xdr:rowOff>0</xdr:rowOff>
    </xdr:from>
    <xdr:to>
      <xdr:col>39</xdr:col>
      <xdr:colOff>826770</xdr:colOff>
      <xdr:row>318</xdr:row>
      <xdr:rowOff>156209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AE0977C-023D-4499-94E8-243FE920F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40</xdr:col>
      <xdr:colOff>91440</xdr:colOff>
      <xdr:row>299</xdr:row>
      <xdr:rowOff>15240</xdr:rowOff>
    </xdr:from>
    <xdr:to>
      <xdr:col>40</xdr:col>
      <xdr:colOff>815340</xdr:colOff>
      <xdr:row>301</xdr:row>
      <xdr:rowOff>182880</xdr:rowOff>
    </xdr:to>
    <xdr:sp macro="" textlink="">
      <xdr:nvSpPr>
        <xdr:cNvPr id="77" name="Pil: høyre 76">
          <a:extLst>
            <a:ext uri="{FF2B5EF4-FFF2-40B4-BE49-F238E27FC236}">
              <a16:creationId xmlns:a16="http://schemas.microsoft.com/office/drawing/2014/main" id="{4D40326A-BB41-4D55-B083-9FC815330A56}"/>
            </a:ext>
          </a:extLst>
        </xdr:cNvPr>
        <xdr:cNvSpPr/>
      </xdr:nvSpPr>
      <xdr:spPr bwMode="auto">
        <a:xfrm>
          <a:off x="36667440" y="5697474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152400</xdr:colOff>
      <xdr:row>330</xdr:row>
      <xdr:rowOff>68580</xdr:rowOff>
    </xdr:from>
    <xdr:to>
      <xdr:col>27</xdr:col>
      <xdr:colOff>876300</xdr:colOff>
      <xdr:row>333</xdr:row>
      <xdr:rowOff>45720</xdr:rowOff>
    </xdr:to>
    <xdr:sp macro="" textlink="">
      <xdr:nvSpPr>
        <xdr:cNvPr id="78" name="Pil: høyre 77">
          <a:extLst>
            <a:ext uri="{FF2B5EF4-FFF2-40B4-BE49-F238E27FC236}">
              <a16:creationId xmlns:a16="http://schemas.microsoft.com/office/drawing/2014/main" id="{DE10E65E-6794-46F3-94EA-D59E5D74F73C}"/>
            </a:ext>
          </a:extLst>
        </xdr:cNvPr>
        <xdr:cNvSpPr/>
      </xdr:nvSpPr>
      <xdr:spPr bwMode="auto">
        <a:xfrm>
          <a:off x="24841200" y="6293358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39</xdr:col>
      <xdr:colOff>765810</xdr:colOff>
      <xdr:row>350</xdr:row>
      <xdr:rowOff>156209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7F942230-B217-468D-9189-FE471926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40</xdr:col>
      <xdr:colOff>60960</xdr:colOff>
      <xdr:row>332</xdr:row>
      <xdr:rowOff>38100</xdr:rowOff>
    </xdr:from>
    <xdr:to>
      <xdr:col>40</xdr:col>
      <xdr:colOff>784860</xdr:colOff>
      <xdr:row>335</xdr:row>
      <xdr:rowOff>15240</xdr:rowOff>
    </xdr:to>
    <xdr:sp macro="" textlink="">
      <xdr:nvSpPr>
        <xdr:cNvPr id="80" name="Pil: høyre 79">
          <a:extLst>
            <a:ext uri="{FF2B5EF4-FFF2-40B4-BE49-F238E27FC236}">
              <a16:creationId xmlns:a16="http://schemas.microsoft.com/office/drawing/2014/main" id="{9A60D16C-4C7A-4A61-A1FD-40A48A86BD41}"/>
            </a:ext>
          </a:extLst>
        </xdr:cNvPr>
        <xdr:cNvSpPr/>
      </xdr:nvSpPr>
      <xdr:spPr bwMode="auto">
        <a:xfrm>
          <a:off x="36636960" y="632841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38100</xdr:colOff>
      <xdr:row>352</xdr:row>
      <xdr:rowOff>182880</xdr:rowOff>
    </xdr:from>
    <xdr:to>
      <xdr:col>39</xdr:col>
      <xdr:colOff>803910</xdr:colOff>
      <xdr:row>382</xdr:row>
      <xdr:rowOff>148589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A29300B4-BA28-4CC6-B403-289CA9130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27</xdr:col>
      <xdr:colOff>0</xdr:colOff>
      <xdr:row>362</xdr:row>
      <xdr:rowOff>0</xdr:rowOff>
    </xdr:from>
    <xdr:to>
      <xdr:col>27</xdr:col>
      <xdr:colOff>723900</xdr:colOff>
      <xdr:row>364</xdr:row>
      <xdr:rowOff>167640</xdr:rowOff>
    </xdr:to>
    <xdr:sp macro="" textlink="">
      <xdr:nvSpPr>
        <xdr:cNvPr id="82" name="Pil: høyre 81">
          <a:extLst>
            <a:ext uri="{FF2B5EF4-FFF2-40B4-BE49-F238E27FC236}">
              <a16:creationId xmlns:a16="http://schemas.microsoft.com/office/drawing/2014/main" id="{E71F4A4B-E21C-4B1E-8C40-15683B1D03D8}"/>
            </a:ext>
          </a:extLst>
        </xdr:cNvPr>
        <xdr:cNvSpPr/>
      </xdr:nvSpPr>
      <xdr:spPr bwMode="auto">
        <a:xfrm>
          <a:off x="24688800" y="689610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114300</xdr:colOff>
      <xdr:row>364</xdr:row>
      <xdr:rowOff>30480</xdr:rowOff>
    </xdr:from>
    <xdr:to>
      <xdr:col>40</xdr:col>
      <xdr:colOff>838200</xdr:colOff>
      <xdr:row>367</xdr:row>
      <xdr:rowOff>7620</xdr:rowOff>
    </xdr:to>
    <xdr:sp macro="" textlink="">
      <xdr:nvSpPr>
        <xdr:cNvPr id="83" name="Pil: høyre 82">
          <a:extLst>
            <a:ext uri="{FF2B5EF4-FFF2-40B4-BE49-F238E27FC236}">
              <a16:creationId xmlns:a16="http://schemas.microsoft.com/office/drawing/2014/main" id="{8E8491EE-97F7-4DD4-88ED-A2EDF6D4A457}"/>
            </a:ext>
          </a:extLst>
        </xdr:cNvPr>
        <xdr:cNvSpPr/>
      </xdr:nvSpPr>
      <xdr:spPr bwMode="auto">
        <a:xfrm>
          <a:off x="36690300" y="6937248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83820</xdr:colOff>
      <xdr:row>385</xdr:row>
      <xdr:rowOff>22860</xdr:rowOff>
    </xdr:from>
    <xdr:to>
      <xdr:col>39</xdr:col>
      <xdr:colOff>849630</xdr:colOff>
      <xdr:row>414</xdr:row>
      <xdr:rowOff>179069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FB2122A0-7F14-4626-B201-6AB7804F3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27</xdr:col>
      <xdr:colOff>0</xdr:colOff>
      <xdr:row>395</xdr:row>
      <xdr:rowOff>0</xdr:rowOff>
    </xdr:from>
    <xdr:to>
      <xdr:col>27</xdr:col>
      <xdr:colOff>723900</xdr:colOff>
      <xdr:row>397</xdr:row>
      <xdr:rowOff>167640</xdr:rowOff>
    </xdr:to>
    <xdr:sp macro="" textlink="">
      <xdr:nvSpPr>
        <xdr:cNvPr id="85" name="Pil: høyre 84">
          <a:extLst>
            <a:ext uri="{FF2B5EF4-FFF2-40B4-BE49-F238E27FC236}">
              <a16:creationId xmlns:a16="http://schemas.microsoft.com/office/drawing/2014/main" id="{BEB8C6D4-0754-468F-95F9-673EC9BAE0BD}"/>
            </a:ext>
          </a:extLst>
        </xdr:cNvPr>
        <xdr:cNvSpPr/>
      </xdr:nvSpPr>
      <xdr:spPr bwMode="auto">
        <a:xfrm>
          <a:off x="24688800" y="752475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179070</xdr:rowOff>
    </xdr:from>
    <xdr:to>
      <xdr:col>12</xdr:col>
      <xdr:colOff>746760</xdr:colOff>
      <xdr:row>30</xdr:row>
      <xdr:rowOff>7620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AC0B569-F382-49BC-9133-A4DE221F5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586740</xdr:colOff>
      <xdr:row>32</xdr:row>
      <xdr:rowOff>167640</xdr:rowOff>
    </xdr:from>
    <xdr:to>
      <xdr:col>12</xdr:col>
      <xdr:colOff>762000</xdr:colOff>
      <xdr:row>62</xdr:row>
      <xdr:rowOff>7620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99207A9-A184-48E2-8164-2AEB9E418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579120</xdr:colOff>
      <xdr:row>64</xdr:row>
      <xdr:rowOff>129540</xdr:rowOff>
    </xdr:from>
    <xdr:to>
      <xdr:col>12</xdr:col>
      <xdr:colOff>811530</xdr:colOff>
      <xdr:row>93</xdr:row>
      <xdr:rowOff>152400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5D1F9808-DE13-4B8B-8649-CDB31F0BD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33</xdr:row>
      <xdr:rowOff>0</xdr:rowOff>
    </xdr:from>
    <xdr:to>
      <xdr:col>43</xdr:col>
      <xdr:colOff>838200</xdr:colOff>
      <xdr:row>62</xdr:row>
      <xdr:rowOff>38100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4533F4A6-CD06-4214-94E5-6389FEAE8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33</xdr:row>
      <xdr:rowOff>0</xdr:rowOff>
    </xdr:from>
    <xdr:to>
      <xdr:col>58</xdr:col>
      <xdr:colOff>838200</xdr:colOff>
      <xdr:row>62</xdr:row>
      <xdr:rowOff>38100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3201BF7-1410-416B-A1EC-64B3ACEAA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1</xdr:row>
      <xdr:rowOff>0</xdr:rowOff>
    </xdr:from>
    <xdr:to>
      <xdr:col>58</xdr:col>
      <xdr:colOff>838200</xdr:colOff>
      <xdr:row>30</xdr:row>
      <xdr:rowOff>38100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6B9EF5F-1663-413D-B23F-60DB7C131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0</xdr:colOff>
      <xdr:row>1</xdr:row>
      <xdr:rowOff>0</xdr:rowOff>
    </xdr:from>
    <xdr:to>
      <xdr:col>43</xdr:col>
      <xdr:colOff>838200</xdr:colOff>
      <xdr:row>30</xdr:row>
      <xdr:rowOff>38100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D0027CB-E979-4723-B0A0-897046B1E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887730</xdr:colOff>
      <xdr:row>96</xdr:row>
      <xdr:rowOff>186690</xdr:rowOff>
    </xdr:from>
    <xdr:to>
      <xdr:col>12</xdr:col>
      <xdr:colOff>754380</xdr:colOff>
      <xdr:row>125</xdr:row>
      <xdr:rowOff>182880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BC5C52D-1706-432D-9ED9-9B9253610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53340</xdr:colOff>
      <xdr:row>97</xdr:row>
      <xdr:rowOff>7620</xdr:rowOff>
    </xdr:from>
    <xdr:to>
      <xdr:col>26</xdr:col>
      <xdr:colOff>765810</xdr:colOff>
      <xdr:row>125</xdr:row>
      <xdr:rowOff>156210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6F486961-1354-4B5F-967C-D38B2A4E5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0</xdr:colOff>
      <xdr:row>65</xdr:row>
      <xdr:rowOff>0</xdr:rowOff>
    </xdr:from>
    <xdr:to>
      <xdr:col>43</xdr:col>
      <xdr:colOff>838200</xdr:colOff>
      <xdr:row>94</xdr:row>
      <xdr:rowOff>38100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2F9F2B2-6680-4A31-9617-1046669E3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30</xdr:col>
      <xdr:colOff>0</xdr:colOff>
      <xdr:row>97</xdr:row>
      <xdr:rowOff>0</xdr:rowOff>
    </xdr:from>
    <xdr:to>
      <xdr:col>43</xdr:col>
      <xdr:colOff>838200</xdr:colOff>
      <xdr:row>126</xdr:row>
      <xdr:rowOff>38100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17983F9-79CC-4FB0-BF03-1A95E0D77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0</xdr:colOff>
      <xdr:row>65</xdr:row>
      <xdr:rowOff>0</xdr:rowOff>
    </xdr:from>
    <xdr:to>
      <xdr:col>58</xdr:col>
      <xdr:colOff>838200</xdr:colOff>
      <xdr:row>94</xdr:row>
      <xdr:rowOff>38100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82621CE7-0E38-47FD-B208-1C0753BC1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45</xdr:col>
      <xdr:colOff>0</xdr:colOff>
      <xdr:row>97</xdr:row>
      <xdr:rowOff>0</xdr:rowOff>
    </xdr:from>
    <xdr:to>
      <xdr:col>58</xdr:col>
      <xdr:colOff>838200</xdr:colOff>
      <xdr:row>126</xdr:row>
      <xdr:rowOff>38100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E0F5ACDD-164B-4FD5-99A4-A74E3EA13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129</xdr:row>
      <xdr:rowOff>11430</xdr:rowOff>
    </xdr:from>
    <xdr:to>
      <xdr:col>12</xdr:col>
      <xdr:colOff>754380</xdr:colOff>
      <xdr:row>158</xdr:row>
      <xdr:rowOff>7620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1F9E4E5-773A-4380-BB1B-3686D2B85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161</xdr:row>
      <xdr:rowOff>41910</xdr:rowOff>
    </xdr:from>
    <xdr:to>
      <xdr:col>12</xdr:col>
      <xdr:colOff>887730</xdr:colOff>
      <xdr:row>190</xdr:row>
      <xdr:rowOff>7620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92D39A0B-DE9D-4F0C-8E57-9A807EC22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193</xdr:row>
      <xdr:rowOff>30480</xdr:rowOff>
    </xdr:from>
    <xdr:to>
      <xdr:col>12</xdr:col>
      <xdr:colOff>742950</xdr:colOff>
      <xdr:row>221</xdr:row>
      <xdr:rowOff>171450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FF54D94-5475-425A-9064-8EEB6CA3C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224</xdr:row>
      <xdr:rowOff>179070</xdr:rowOff>
    </xdr:from>
    <xdr:to>
      <xdr:col>12</xdr:col>
      <xdr:colOff>834390</xdr:colOff>
      <xdr:row>254</xdr:row>
      <xdr:rowOff>7620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A0C5BFFD-A7A9-47AB-AF10-CE02BF79B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910590</xdr:colOff>
      <xdr:row>256</xdr:row>
      <xdr:rowOff>163830</xdr:rowOff>
    </xdr:from>
    <xdr:to>
      <xdr:col>12</xdr:col>
      <xdr:colOff>800100</xdr:colOff>
      <xdr:row>285</xdr:row>
      <xdr:rowOff>186690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63B4999E-2EF4-4F5D-8ECD-8D55AC809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289</xdr:row>
      <xdr:rowOff>0</xdr:rowOff>
    </xdr:from>
    <xdr:to>
      <xdr:col>13</xdr:col>
      <xdr:colOff>838200</xdr:colOff>
      <xdr:row>318</xdr:row>
      <xdr:rowOff>7620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2570F55C-BC77-4647-8E3F-510EECF44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902970</xdr:colOff>
      <xdr:row>320</xdr:row>
      <xdr:rowOff>144780</xdr:rowOff>
    </xdr:from>
    <xdr:to>
      <xdr:col>13</xdr:col>
      <xdr:colOff>826770</xdr:colOff>
      <xdr:row>349</xdr:row>
      <xdr:rowOff>152400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4991AB44-B30B-4833-880A-3966F60CA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353</xdr:row>
      <xdr:rowOff>0</xdr:rowOff>
    </xdr:from>
    <xdr:to>
      <xdr:col>13</xdr:col>
      <xdr:colOff>838200</xdr:colOff>
      <xdr:row>382</xdr:row>
      <xdr:rowOff>7620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A77A8962-71BE-4BFF-972F-E0C707507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902970</xdr:colOff>
      <xdr:row>384</xdr:row>
      <xdr:rowOff>171450</xdr:rowOff>
    </xdr:from>
    <xdr:to>
      <xdr:col>13</xdr:col>
      <xdr:colOff>826770</xdr:colOff>
      <xdr:row>413</xdr:row>
      <xdr:rowOff>179070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18543D98-A97C-46F5-A02B-99B78AF44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417</xdr:row>
      <xdr:rowOff>0</xdr:rowOff>
    </xdr:from>
    <xdr:to>
      <xdr:col>13</xdr:col>
      <xdr:colOff>838200</xdr:colOff>
      <xdr:row>446</xdr:row>
      <xdr:rowOff>7620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18622034-9DC3-407D-96D3-770D41FD4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449</xdr:row>
      <xdr:rowOff>0</xdr:rowOff>
    </xdr:from>
    <xdr:to>
      <xdr:col>13</xdr:col>
      <xdr:colOff>838200</xdr:colOff>
      <xdr:row>478</xdr:row>
      <xdr:rowOff>7620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CB5DD918-8997-4CEB-B44A-1DA6F7CA9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13</xdr:col>
      <xdr:colOff>902970</xdr:colOff>
      <xdr:row>0</xdr:row>
      <xdr:rowOff>167640</xdr:rowOff>
    </xdr:from>
    <xdr:to>
      <xdr:col>25</xdr:col>
      <xdr:colOff>838200</xdr:colOff>
      <xdr:row>29</xdr:row>
      <xdr:rowOff>156210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4C5E2844-8468-4DB5-84AB-562DDCBB6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902970</xdr:colOff>
      <xdr:row>32</xdr:row>
      <xdr:rowOff>129540</xdr:rowOff>
    </xdr:from>
    <xdr:to>
      <xdr:col>26</xdr:col>
      <xdr:colOff>0</xdr:colOff>
      <xdr:row>61</xdr:row>
      <xdr:rowOff>137160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9A4C4AB8-B380-4F0F-BFEE-37B5931FB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91440</xdr:colOff>
      <xdr:row>64</xdr:row>
      <xdr:rowOff>99060</xdr:rowOff>
    </xdr:from>
    <xdr:to>
      <xdr:col>27</xdr:col>
      <xdr:colOff>15240</xdr:colOff>
      <xdr:row>93</xdr:row>
      <xdr:rowOff>106680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B78B7600-89BD-4E62-A873-CAEEB151D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13</xdr:col>
      <xdr:colOff>106680</xdr:colOff>
      <xdr:row>108</xdr:row>
      <xdr:rowOff>167640</xdr:rowOff>
    </xdr:from>
    <xdr:to>
      <xdr:col>13</xdr:col>
      <xdr:colOff>796290</xdr:colOff>
      <xdr:row>111</xdr:row>
      <xdr:rowOff>80010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5338EE17-1942-47BE-843C-AE2F91B9B6D0}"/>
            </a:ext>
          </a:extLst>
        </xdr:cNvPr>
        <xdr:cNvSpPr/>
      </xdr:nvSpPr>
      <xdr:spPr bwMode="auto">
        <a:xfrm>
          <a:off x="11993880" y="20741640"/>
          <a:ext cx="689610" cy="4838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57150</xdr:colOff>
      <xdr:row>74</xdr:row>
      <xdr:rowOff>156210</xdr:rowOff>
    </xdr:from>
    <xdr:to>
      <xdr:col>13</xdr:col>
      <xdr:colOff>685800</xdr:colOff>
      <xdr:row>77</xdr:row>
      <xdr:rowOff>140970</xdr:rowOff>
    </xdr:to>
    <xdr:sp macro="" textlink="">
      <xdr:nvSpPr>
        <xdr:cNvPr id="35" name="Pil: høyre 34">
          <a:extLst>
            <a:ext uri="{FF2B5EF4-FFF2-40B4-BE49-F238E27FC236}">
              <a16:creationId xmlns:a16="http://schemas.microsoft.com/office/drawing/2014/main" id="{C29E95F7-AA7E-4603-9BC8-1E855A3C2DBA}"/>
            </a:ext>
          </a:extLst>
        </xdr:cNvPr>
        <xdr:cNvSpPr/>
      </xdr:nvSpPr>
      <xdr:spPr bwMode="auto">
        <a:xfrm>
          <a:off x="11944350" y="14253210"/>
          <a:ext cx="628650" cy="5562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60960</xdr:colOff>
      <xdr:row>41</xdr:row>
      <xdr:rowOff>110490</xdr:rowOff>
    </xdr:from>
    <xdr:to>
      <xdr:col>13</xdr:col>
      <xdr:colOff>803910</xdr:colOff>
      <xdr:row>44</xdr:row>
      <xdr:rowOff>22860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D6A0033D-519E-4349-9AEC-C15A8FF6559B}"/>
            </a:ext>
          </a:extLst>
        </xdr:cNvPr>
        <xdr:cNvSpPr/>
      </xdr:nvSpPr>
      <xdr:spPr bwMode="auto">
        <a:xfrm>
          <a:off x="11948160" y="7920990"/>
          <a:ext cx="742950" cy="4838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99060</xdr:colOff>
      <xdr:row>8</xdr:row>
      <xdr:rowOff>110490</xdr:rowOff>
    </xdr:from>
    <xdr:to>
      <xdr:col>13</xdr:col>
      <xdr:colOff>701040</xdr:colOff>
      <xdr:row>11</xdr:row>
      <xdr:rowOff>3810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1F494E51-968E-4B84-9F21-2223E1DA4421}"/>
            </a:ext>
          </a:extLst>
        </xdr:cNvPr>
        <xdr:cNvSpPr/>
      </xdr:nvSpPr>
      <xdr:spPr bwMode="auto">
        <a:xfrm>
          <a:off x="11986260" y="1634490"/>
          <a:ext cx="601980" cy="4648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114300</xdr:colOff>
      <xdr:row>42</xdr:row>
      <xdr:rowOff>0</xdr:rowOff>
    </xdr:from>
    <xdr:to>
      <xdr:col>26</xdr:col>
      <xdr:colOff>857250</xdr:colOff>
      <xdr:row>44</xdr:row>
      <xdr:rowOff>102870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D0DEDE03-DD88-499A-882F-14075B7C1A41}"/>
            </a:ext>
          </a:extLst>
        </xdr:cNvPr>
        <xdr:cNvSpPr/>
      </xdr:nvSpPr>
      <xdr:spPr bwMode="auto">
        <a:xfrm>
          <a:off x="23888700" y="8001000"/>
          <a:ext cx="742950" cy="4838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0</xdr:colOff>
      <xdr:row>9</xdr:row>
      <xdr:rowOff>0</xdr:rowOff>
    </xdr:from>
    <xdr:to>
      <xdr:col>26</xdr:col>
      <xdr:colOff>742950</xdr:colOff>
      <xdr:row>11</xdr:row>
      <xdr:rowOff>102870</xdr:rowOff>
    </xdr:to>
    <xdr:sp macro="" textlink="">
      <xdr:nvSpPr>
        <xdr:cNvPr id="6" name="Pil: høyre 5">
          <a:extLst>
            <a:ext uri="{FF2B5EF4-FFF2-40B4-BE49-F238E27FC236}">
              <a16:creationId xmlns:a16="http://schemas.microsoft.com/office/drawing/2014/main" id="{E2B606BB-B841-428E-AE7C-DDE465DFFD26}"/>
            </a:ext>
          </a:extLst>
        </xdr:cNvPr>
        <xdr:cNvSpPr/>
      </xdr:nvSpPr>
      <xdr:spPr bwMode="auto">
        <a:xfrm>
          <a:off x="23774400" y="1714500"/>
          <a:ext cx="742950" cy="4838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30480</xdr:colOff>
      <xdr:row>129</xdr:row>
      <xdr:rowOff>0</xdr:rowOff>
    </xdr:from>
    <xdr:to>
      <xdr:col>26</xdr:col>
      <xdr:colOff>742950</xdr:colOff>
      <xdr:row>157</xdr:row>
      <xdr:rowOff>148590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D5C6D5D4-CC7C-48C8-9584-A39F4A265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13</xdr:col>
      <xdr:colOff>137160</xdr:colOff>
      <xdr:row>137</xdr:row>
      <xdr:rowOff>15240</xdr:rowOff>
    </xdr:from>
    <xdr:to>
      <xdr:col>13</xdr:col>
      <xdr:colOff>826770</xdr:colOff>
      <xdr:row>139</xdr:row>
      <xdr:rowOff>118110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E0E9DFD2-7719-41AF-A782-0B96524A023F}"/>
            </a:ext>
          </a:extLst>
        </xdr:cNvPr>
        <xdr:cNvSpPr/>
      </xdr:nvSpPr>
      <xdr:spPr bwMode="auto">
        <a:xfrm>
          <a:off x="12024360" y="26113740"/>
          <a:ext cx="689610" cy="4838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26</xdr:col>
      <xdr:colOff>712470</xdr:colOff>
      <xdr:row>189</xdr:row>
      <xdr:rowOff>148590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39DC9C9C-13F9-4CD4-BC6A-016DC73F9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13</xdr:col>
      <xdr:colOff>106680</xdr:colOff>
      <xdr:row>168</xdr:row>
      <xdr:rowOff>0</xdr:rowOff>
    </xdr:from>
    <xdr:to>
      <xdr:col>13</xdr:col>
      <xdr:colOff>796290</xdr:colOff>
      <xdr:row>170</xdr:row>
      <xdr:rowOff>102870</xdr:rowOff>
    </xdr:to>
    <xdr:sp macro="" textlink="">
      <xdr:nvSpPr>
        <xdr:cNvPr id="38" name="Pil: høyre 37">
          <a:extLst>
            <a:ext uri="{FF2B5EF4-FFF2-40B4-BE49-F238E27FC236}">
              <a16:creationId xmlns:a16="http://schemas.microsoft.com/office/drawing/2014/main" id="{EA9BBE1F-7384-4788-9793-2A1A4C7DC50A}"/>
            </a:ext>
          </a:extLst>
        </xdr:cNvPr>
        <xdr:cNvSpPr/>
      </xdr:nvSpPr>
      <xdr:spPr bwMode="auto">
        <a:xfrm>
          <a:off x="11993880" y="32004000"/>
          <a:ext cx="689610" cy="4838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83821</xdr:rowOff>
    </xdr:from>
    <xdr:to>
      <xdr:col>8</xdr:col>
      <xdr:colOff>800100</xdr:colOff>
      <xdr:row>60</xdr:row>
      <xdr:rowOff>15241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AB0BA48C-0002-4663-98CF-C6AD46AC4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60</xdr:row>
      <xdr:rowOff>45721</xdr:rowOff>
    </xdr:from>
    <xdr:to>
      <xdr:col>8</xdr:col>
      <xdr:colOff>800101</xdr:colOff>
      <xdr:row>80</xdr:row>
      <xdr:rowOff>7621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FF1878C-6D72-4F61-BDA3-94D8BC7F9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80</xdr:row>
      <xdr:rowOff>99061</xdr:rowOff>
    </xdr:from>
    <xdr:to>
      <xdr:col>8</xdr:col>
      <xdr:colOff>899160</xdr:colOff>
      <xdr:row>99</xdr:row>
      <xdr:rowOff>167641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DDD295F5-5924-43A2-BE1E-4BAAB7FD2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15240</xdr:colOff>
      <xdr:row>100</xdr:row>
      <xdr:rowOff>15240</xdr:rowOff>
    </xdr:from>
    <xdr:to>
      <xdr:col>8</xdr:col>
      <xdr:colOff>899160</xdr:colOff>
      <xdr:row>120</xdr:row>
      <xdr:rowOff>7620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6D52E19F-3281-438A-8B8A-315DCDD5E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120</xdr:row>
      <xdr:rowOff>76200</xdr:rowOff>
    </xdr:from>
    <xdr:to>
      <xdr:col>8</xdr:col>
      <xdr:colOff>883920</xdr:colOff>
      <xdr:row>139</xdr:row>
      <xdr:rowOff>182880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56F9479B-503D-41E9-9E68-DDEAA8EFC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</xdr:colOff>
      <xdr:row>140</xdr:row>
      <xdr:rowOff>76201</xdr:rowOff>
    </xdr:from>
    <xdr:to>
      <xdr:col>8</xdr:col>
      <xdr:colOff>769620</xdr:colOff>
      <xdr:row>159</xdr:row>
      <xdr:rowOff>144781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9E6B501A-DF07-41F7-9FEB-D03F3642D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160</xdr:row>
      <xdr:rowOff>1</xdr:rowOff>
    </xdr:from>
    <xdr:to>
      <xdr:col>8</xdr:col>
      <xdr:colOff>754380</xdr:colOff>
      <xdr:row>179</xdr:row>
      <xdr:rowOff>182881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2371C45B-3ADC-498E-93F2-795253B0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180</xdr:row>
      <xdr:rowOff>22860</xdr:rowOff>
    </xdr:from>
    <xdr:to>
      <xdr:col>8</xdr:col>
      <xdr:colOff>822960</xdr:colOff>
      <xdr:row>199</xdr:row>
      <xdr:rowOff>167640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B5A0F318-84EA-4022-A4CD-0F0709101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53340</xdr:colOff>
      <xdr:row>200</xdr:row>
      <xdr:rowOff>45720</xdr:rowOff>
    </xdr:from>
    <xdr:to>
      <xdr:col>8</xdr:col>
      <xdr:colOff>830580</xdr:colOff>
      <xdr:row>219</xdr:row>
      <xdr:rowOff>167640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3908A04-912B-4417-819F-699D1E5FC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152400</xdr:colOff>
      <xdr:row>0</xdr:row>
      <xdr:rowOff>91440</xdr:rowOff>
    </xdr:from>
    <xdr:to>
      <xdr:col>9</xdr:col>
      <xdr:colOff>45720</xdr:colOff>
      <xdr:row>19</xdr:row>
      <xdr:rowOff>152400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19700C3-8870-4421-87B1-95642D93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137160</xdr:colOff>
      <xdr:row>20</xdr:row>
      <xdr:rowOff>30480</xdr:rowOff>
    </xdr:from>
    <xdr:to>
      <xdr:col>9</xdr:col>
      <xdr:colOff>38100</xdr:colOff>
      <xdr:row>39</xdr:row>
      <xdr:rowOff>144780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3957BA6-7361-4FBF-A919-3BB30D94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45720</xdr:colOff>
      <xdr:row>40</xdr:row>
      <xdr:rowOff>45721</xdr:rowOff>
    </xdr:from>
    <xdr:to>
      <xdr:col>17</xdr:col>
      <xdr:colOff>708660</xdr:colOff>
      <xdr:row>59</xdr:row>
      <xdr:rowOff>175260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C4DD2763-DF95-42EA-934E-B6766C7E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15241</xdr:colOff>
      <xdr:row>60</xdr:row>
      <xdr:rowOff>38100</xdr:rowOff>
    </xdr:from>
    <xdr:to>
      <xdr:col>17</xdr:col>
      <xdr:colOff>822960</xdr:colOff>
      <xdr:row>79</xdr:row>
      <xdr:rowOff>144780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87C38C56-829A-4427-9997-3D960982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45720</xdr:colOff>
      <xdr:row>80</xdr:row>
      <xdr:rowOff>45721</xdr:rowOff>
    </xdr:from>
    <xdr:to>
      <xdr:col>17</xdr:col>
      <xdr:colOff>693420</xdr:colOff>
      <xdr:row>99</xdr:row>
      <xdr:rowOff>152401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A3FACC6-D26E-4D5F-87FD-49BEEA64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99060</xdr:colOff>
      <xdr:row>99</xdr:row>
      <xdr:rowOff>175260</xdr:rowOff>
    </xdr:from>
    <xdr:to>
      <xdr:col>17</xdr:col>
      <xdr:colOff>847585</xdr:colOff>
      <xdr:row>119</xdr:row>
      <xdr:rowOff>152400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B3223D54-3340-4C1D-A263-308D435C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76200</xdr:colOff>
      <xdr:row>120</xdr:row>
      <xdr:rowOff>76200</xdr:rowOff>
    </xdr:from>
    <xdr:to>
      <xdr:col>17</xdr:col>
      <xdr:colOff>822960</xdr:colOff>
      <xdr:row>139</xdr:row>
      <xdr:rowOff>144780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8BD38B5F-B548-4117-8B5D-25B6308F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140</xdr:row>
      <xdr:rowOff>22860</xdr:rowOff>
    </xdr:from>
    <xdr:to>
      <xdr:col>17</xdr:col>
      <xdr:colOff>861060</xdr:colOff>
      <xdr:row>159</xdr:row>
      <xdr:rowOff>175260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7D4132B-A4E3-4FCE-8A4A-034DBEDF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45720</xdr:colOff>
      <xdr:row>160</xdr:row>
      <xdr:rowOff>7621</xdr:rowOff>
    </xdr:from>
    <xdr:to>
      <xdr:col>17</xdr:col>
      <xdr:colOff>805675</xdr:colOff>
      <xdr:row>179</xdr:row>
      <xdr:rowOff>160021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425E866-7133-4E61-8DB0-836D91D3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7620</xdr:colOff>
      <xdr:row>180</xdr:row>
      <xdr:rowOff>45721</xdr:rowOff>
    </xdr:from>
    <xdr:to>
      <xdr:col>17</xdr:col>
      <xdr:colOff>830580</xdr:colOff>
      <xdr:row>199</xdr:row>
      <xdr:rowOff>106680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450278D6-DD60-422F-BE83-3075D0ACB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1</xdr:colOff>
      <xdr:row>200</xdr:row>
      <xdr:rowOff>22860</xdr:rowOff>
    </xdr:from>
    <xdr:to>
      <xdr:col>17</xdr:col>
      <xdr:colOff>716281</xdr:colOff>
      <xdr:row>219</xdr:row>
      <xdr:rowOff>160020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A393B58-30D1-4AF5-A28D-043EBADB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76200</xdr:colOff>
      <xdr:row>0</xdr:row>
      <xdr:rowOff>30481</xdr:rowOff>
    </xdr:from>
    <xdr:to>
      <xdr:col>26</xdr:col>
      <xdr:colOff>822960</xdr:colOff>
      <xdr:row>19</xdr:row>
      <xdr:rowOff>160021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4B06A813-1E28-480E-8A4E-5855D30B4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38100</xdr:colOff>
      <xdr:row>20</xdr:row>
      <xdr:rowOff>38100</xdr:rowOff>
    </xdr:from>
    <xdr:to>
      <xdr:col>26</xdr:col>
      <xdr:colOff>883920</xdr:colOff>
      <xdr:row>39</xdr:row>
      <xdr:rowOff>137160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7B211E88-C3D8-4876-8234-CA33FF2C3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0</xdr:colOff>
      <xdr:row>40</xdr:row>
      <xdr:rowOff>22860</xdr:rowOff>
    </xdr:from>
    <xdr:to>
      <xdr:col>26</xdr:col>
      <xdr:colOff>830580</xdr:colOff>
      <xdr:row>59</xdr:row>
      <xdr:rowOff>182880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CBB4CC09-27DB-46D1-8392-D239A360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17</xdr:col>
      <xdr:colOff>899160</xdr:colOff>
      <xdr:row>60</xdr:row>
      <xdr:rowOff>22860</xdr:rowOff>
    </xdr:from>
    <xdr:to>
      <xdr:col>26</xdr:col>
      <xdr:colOff>906780</xdr:colOff>
      <xdr:row>79</xdr:row>
      <xdr:rowOff>182880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BA72938F-E138-4CA7-B97A-BFC24BF0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30480</xdr:colOff>
      <xdr:row>80</xdr:row>
      <xdr:rowOff>22861</xdr:rowOff>
    </xdr:from>
    <xdr:to>
      <xdr:col>27</xdr:col>
      <xdr:colOff>0</xdr:colOff>
      <xdr:row>100</xdr:row>
      <xdr:rowOff>7621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5F6B3AE-7956-48F0-B78C-876467D4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18</xdr:col>
      <xdr:colOff>76200</xdr:colOff>
      <xdr:row>100</xdr:row>
      <xdr:rowOff>53340</xdr:rowOff>
    </xdr:from>
    <xdr:to>
      <xdr:col>27</xdr:col>
      <xdr:colOff>30480</xdr:colOff>
      <xdr:row>120</xdr:row>
      <xdr:rowOff>7620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555B25E-C5EB-48D0-91CE-70F9BBADB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18</xdr:col>
      <xdr:colOff>83820</xdr:colOff>
      <xdr:row>120</xdr:row>
      <xdr:rowOff>83820</xdr:rowOff>
    </xdr:from>
    <xdr:to>
      <xdr:col>26</xdr:col>
      <xdr:colOff>891540</xdr:colOff>
      <xdr:row>139</xdr:row>
      <xdr:rowOff>137160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290A7CF2-F41A-419B-ABA9-6C23DE46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1</xdr:colOff>
      <xdr:row>140</xdr:row>
      <xdr:rowOff>38101</xdr:rowOff>
    </xdr:from>
    <xdr:to>
      <xdr:col>26</xdr:col>
      <xdr:colOff>853440</xdr:colOff>
      <xdr:row>159</xdr:row>
      <xdr:rowOff>167641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B27EA4A-CD44-4381-867B-CCBAF1C2B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899160</xdr:colOff>
      <xdr:row>160</xdr:row>
      <xdr:rowOff>15239</xdr:rowOff>
    </xdr:from>
    <xdr:to>
      <xdr:col>26</xdr:col>
      <xdr:colOff>853440</xdr:colOff>
      <xdr:row>179</xdr:row>
      <xdr:rowOff>144780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623CDC84-38CE-4A3F-A1E4-5ED35728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18</xdr:col>
      <xdr:colOff>1</xdr:colOff>
      <xdr:row>180</xdr:row>
      <xdr:rowOff>53340</xdr:rowOff>
    </xdr:from>
    <xdr:to>
      <xdr:col>26</xdr:col>
      <xdr:colOff>792480</xdr:colOff>
      <xdr:row>199</xdr:row>
      <xdr:rowOff>175260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74E980C-729D-4E6D-B48A-FB3F2E1EF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899160</xdr:colOff>
      <xdr:row>200</xdr:row>
      <xdr:rowOff>30481</xdr:rowOff>
    </xdr:from>
    <xdr:to>
      <xdr:col>26</xdr:col>
      <xdr:colOff>769620</xdr:colOff>
      <xdr:row>219</xdr:row>
      <xdr:rowOff>144781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420AB963-B535-4496-8BF0-8A83B124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687294</xdr:colOff>
      <xdr:row>0</xdr:row>
      <xdr:rowOff>119529</xdr:rowOff>
    </xdr:from>
    <xdr:to>
      <xdr:col>13</xdr:col>
      <xdr:colOff>638735</xdr:colOff>
      <xdr:row>26</xdr:row>
      <xdr:rowOff>141941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D588F27E-E078-455E-BBDA-7A7E9FF24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29882</xdr:colOff>
      <xdr:row>241</xdr:row>
      <xdr:rowOff>0</xdr:rowOff>
    </xdr:from>
    <xdr:to>
      <xdr:col>13</xdr:col>
      <xdr:colOff>649941</xdr:colOff>
      <xdr:row>241</xdr:row>
      <xdr:rowOff>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BA4AEB9E-D9C9-48C7-AB00-ABC0117A8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896471</xdr:colOff>
      <xdr:row>149</xdr:row>
      <xdr:rowOff>7470</xdr:rowOff>
    </xdr:from>
    <xdr:to>
      <xdr:col>13</xdr:col>
      <xdr:colOff>638735</xdr:colOff>
      <xdr:row>178</xdr:row>
      <xdr:rowOff>29882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5F47281D-97A5-44F1-BA21-503A93C2C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7470</xdr:colOff>
      <xdr:row>117</xdr:row>
      <xdr:rowOff>186766</xdr:rowOff>
    </xdr:from>
    <xdr:to>
      <xdr:col>13</xdr:col>
      <xdr:colOff>407146</xdr:colOff>
      <xdr:row>146</xdr:row>
      <xdr:rowOff>145677</xdr:rowOff>
    </xdr:to>
    <xdr:graphicFrame macro="">
      <xdr:nvGraphicFramePr>
        <xdr:cNvPr id="30" name="Diagram 3">
          <a:extLst>
            <a:ext uri="{FF2B5EF4-FFF2-40B4-BE49-F238E27FC236}">
              <a16:creationId xmlns:a16="http://schemas.microsoft.com/office/drawing/2014/main" id="{4F6888B5-8F29-484E-9915-E7AA1FD5D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896470</xdr:colOff>
      <xdr:row>87</xdr:row>
      <xdr:rowOff>119529</xdr:rowOff>
    </xdr:from>
    <xdr:to>
      <xdr:col>13</xdr:col>
      <xdr:colOff>761999</xdr:colOff>
      <xdr:row>116</xdr:row>
      <xdr:rowOff>37353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AE19B2C0-DFB6-4257-B27F-A2C65E6B3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29</xdr:row>
      <xdr:rowOff>0</xdr:rowOff>
    </xdr:from>
    <xdr:to>
      <xdr:col>13</xdr:col>
      <xdr:colOff>862853</xdr:colOff>
      <xdr:row>56</xdr:row>
      <xdr:rowOff>112059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9DB860C9-8550-4F06-937E-A23717487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13</xdr:col>
      <xdr:colOff>776941</xdr:colOff>
      <xdr:row>86</xdr:row>
      <xdr:rowOff>89648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0242111-2172-420B-9BA6-E0705670F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180</xdr:row>
      <xdr:rowOff>0</xdr:rowOff>
    </xdr:from>
    <xdr:to>
      <xdr:col>13</xdr:col>
      <xdr:colOff>653676</xdr:colOff>
      <xdr:row>209</xdr:row>
      <xdr:rowOff>22412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45494D7-E790-4EC2-979A-5C4F6D45F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211</xdr:row>
      <xdr:rowOff>0</xdr:rowOff>
    </xdr:from>
    <xdr:to>
      <xdr:col>13</xdr:col>
      <xdr:colOff>653676</xdr:colOff>
      <xdr:row>240</xdr:row>
      <xdr:rowOff>22412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8B3F233-2BD1-4DBD-A444-CE0C8F13E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242</xdr:row>
      <xdr:rowOff>0</xdr:rowOff>
    </xdr:from>
    <xdr:to>
      <xdr:col>13</xdr:col>
      <xdr:colOff>653676</xdr:colOff>
      <xdr:row>271</xdr:row>
      <xdr:rowOff>22412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C584F20D-472E-4ED3-AE30-81FD68955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251207</xdr:colOff>
      <xdr:row>0</xdr:row>
      <xdr:rowOff>64895</xdr:rowOff>
    </xdr:from>
    <xdr:to>
      <xdr:col>39</xdr:col>
      <xdr:colOff>718038</xdr:colOff>
      <xdr:row>18</xdr:row>
      <xdr:rowOff>2092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1172308</xdr:colOff>
      <xdr:row>0</xdr:row>
      <xdr:rowOff>73269</xdr:rowOff>
    </xdr:from>
    <xdr:to>
      <xdr:col>51</xdr:col>
      <xdr:colOff>94203</xdr:colOff>
      <xdr:row>18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146539</xdr:colOff>
      <xdr:row>0</xdr:row>
      <xdr:rowOff>52336</xdr:rowOff>
    </xdr:from>
    <xdr:to>
      <xdr:col>57</xdr:col>
      <xdr:colOff>293078</xdr:colOff>
      <xdr:row>18</xdr:row>
      <xdr:rowOff>41868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343317</xdr:colOff>
      <xdr:row>36</xdr:row>
      <xdr:rowOff>79549</xdr:rowOff>
    </xdr:from>
    <xdr:to>
      <xdr:col>39</xdr:col>
      <xdr:colOff>653142</xdr:colOff>
      <xdr:row>50</xdr:row>
      <xdr:rowOff>48145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1151374</xdr:colOff>
      <xdr:row>18</xdr:row>
      <xdr:rowOff>41868</xdr:rowOff>
    </xdr:from>
    <xdr:to>
      <xdr:col>51</xdr:col>
      <xdr:colOff>73269</xdr:colOff>
      <xdr:row>38</xdr:row>
      <xdr:rowOff>94203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136072</xdr:colOff>
      <xdr:row>18</xdr:row>
      <xdr:rowOff>83736</xdr:rowOff>
    </xdr:from>
    <xdr:to>
      <xdr:col>57</xdr:col>
      <xdr:colOff>282612</xdr:colOff>
      <xdr:row>38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439615</xdr:colOff>
      <xdr:row>38</xdr:row>
      <xdr:rowOff>20934</xdr:rowOff>
    </xdr:from>
    <xdr:to>
      <xdr:col>44</xdr:col>
      <xdr:colOff>1088571</xdr:colOff>
      <xdr:row>60</xdr:row>
      <xdr:rowOff>104670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44</xdr:col>
      <xdr:colOff>1151374</xdr:colOff>
      <xdr:row>38</xdr:row>
      <xdr:rowOff>146539</xdr:rowOff>
    </xdr:from>
    <xdr:to>
      <xdr:col>51</xdr:col>
      <xdr:colOff>94203</xdr:colOff>
      <xdr:row>60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51</xdr:col>
      <xdr:colOff>198873</xdr:colOff>
      <xdr:row>38</xdr:row>
      <xdr:rowOff>125605</xdr:rowOff>
    </xdr:from>
    <xdr:to>
      <xdr:col>57</xdr:col>
      <xdr:colOff>282610</xdr:colOff>
      <xdr:row>60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450083</xdr:colOff>
      <xdr:row>60</xdr:row>
      <xdr:rowOff>136071</xdr:rowOff>
    </xdr:from>
    <xdr:to>
      <xdr:col>44</xdr:col>
      <xdr:colOff>1099039</xdr:colOff>
      <xdr:row>80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44</xdr:col>
      <xdr:colOff>1172308</xdr:colOff>
      <xdr:row>60</xdr:row>
      <xdr:rowOff>177940</xdr:rowOff>
    </xdr:from>
    <xdr:to>
      <xdr:col>51</xdr:col>
      <xdr:colOff>115137</xdr:colOff>
      <xdr:row>79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51</xdr:col>
      <xdr:colOff>188406</xdr:colOff>
      <xdr:row>60</xdr:row>
      <xdr:rowOff>177939</xdr:rowOff>
    </xdr:from>
    <xdr:to>
      <xdr:col>57</xdr:col>
      <xdr:colOff>272143</xdr:colOff>
      <xdr:row>79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33</xdr:col>
      <xdr:colOff>776653</xdr:colOff>
      <xdr:row>81</xdr:row>
      <xdr:rowOff>85831</xdr:rowOff>
    </xdr:from>
    <xdr:to>
      <xdr:col>41</xdr:col>
      <xdr:colOff>77456</xdr:colOff>
      <xdr:row>100</xdr:row>
      <xdr:rowOff>180035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44</xdr:col>
      <xdr:colOff>1193242</xdr:colOff>
      <xdr:row>80</xdr:row>
      <xdr:rowOff>83737</xdr:rowOff>
    </xdr:from>
    <xdr:to>
      <xdr:col>51</xdr:col>
      <xdr:colOff>136071</xdr:colOff>
      <xdr:row>99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51</xdr:col>
      <xdr:colOff>198873</xdr:colOff>
      <xdr:row>80</xdr:row>
      <xdr:rowOff>62803</xdr:rowOff>
    </xdr:from>
    <xdr:to>
      <xdr:col>57</xdr:col>
      <xdr:colOff>282610</xdr:colOff>
      <xdr:row>99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40</xdr:col>
      <xdr:colOff>194687</xdr:colOff>
      <xdr:row>104</xdr:row>
      <xdr:rowOff>85831</xdr:rowOff>
    </xdr:from>
    <xdr:to>
      <xdr:col>46</xdr:col>
      <xdr:colOff>567312</xdr:colOff>
      <xdr:row>123</xdr:row>
      <xdr:rowOff>169567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51</xdr:col>
      <xdr:colOff>240741</xdr:colOff>
      <xdr:row>103</xdr:row>
      <xdr:rowOff>41868</xdr:rowOff>
    </xdr:from>
    <xdr:to>
      <xdr:col>57</xdr:col>
      <xdr:colOff>324478</xdr:colOff>
      <xdr:row>122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32</xdr:col>
      <xdr:colOff>393561</xdr:colOff>
      <xdr:row>118</xdr:row>
      <xdr:rowOff>125606</xdr:rowOff>
    </xdr:from>
    <xdr:to>
      <xdr:col>39</xdr:col>
      <xdr:colOff>726412</xdr:colOff>
      <xdr:row>132</xdr:row>
      <xdr:rowOff>92111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40</xdr:col>
      <xdr:colOff>125605</xdr:colOff>
      <xdr:row>124</xdr:row>
      <xdr:rowOff>46056</xdr:rowOff>
    </xdr:from>
    <xdr:to>
      <xdr:col>46</xdr:col>
      <xdr:colOff>466829</xdr:colOff>
      <xdr:row>143</xdr:row>
      <xdr:rowOff>58616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51</xdr:col>
      <xdr:colOff>261675</xdr:colOff>
      <xdr:row>123</xdr:row>
      <xdr:rowOff>136072</xdr:rowOff>
    </xdr:from>
    <xdr:to>
      <xdr:col>57</xdr:col>
      <xdr:colOff>345412</xdr:colOff>
      <xdr:row>142</xdr:row>
      <xdr:rowOff>136072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32</xdr:col>
      <xdr:colOff>514979</xdr:colOff>
      <xdr:row>144</xdr:row>
      <xdr:rowOff>198874</xdr:rowOff>
    </xdr:from>
    <xdr:to>
      <xdr:col>39</xdr:col>
      <xdr:colOff>954594</xdr:colOff>
      <xdr:row>167</xdr:row>
      <xdr:rowOff>136073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44</xdr:col>
      <xdr:colOff>1172308</xdr:colOff>
      <xdr:row>143</xdr:row>
      <xdr:rowOff>177940</xdr:rowOff>
    </xdr:from>
    <xdr:to>
      <xdr:col>51</xdr:col>
      <xdr:colOff>115137</xdr:colOff>
      <xdr:row>166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51</xdr:col>
      <xdr:colOff>167472</xdr:colOff>
      <xdr:row>143</xdr:row>
      <xdr:rowOff>115138</xdr:rowOff>
    </xdr:from>
    <xdr:to>
      <xdr:col>57</xdr:col>
      <xdr:colOff>251209</xdr:colOff>
      <xdr:row>165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32</xdr:col>
      <xdr:colOff>468924</xdr:colOff>
      <xdr:row>167</xdr:row>
      <xdr:rowOff>180034</xdr:rowOff>
    </xdr:from>
    <xdr:to>
      <xdr:col>39</xdr:col>
      <xdr:colOff>908539</xdr:colOff>
      <xdr:row>187</xdr:row>
      <xdr:rowOff>75364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44</xdr:col>
      <xdr:colOff>1172308</xdr:colOff>
      <xdr:row>166</xdr:row>
      <xdr:rowOff>167473</xdr:rowOff>
    </xdr:from>
    <xdr:to>
      <xdr:col>51</xdr:col>
      <xdr:colOff>115137</xdr:colOff>
      <xdr:row>185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51</xdr:col>
      <xdr:colOff>230274</xdr:colOff>
      <xdr:row>166</xdr:row>
      <xdr:rowOff>167473</xdr:rowOff>
    </xdr:from>
    <xdr:to>
      <xdr:col>57</xdr:col>
      <xdr:colOff>314011</xdr:colOff>
      <xdr:row>185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439616</xdr:colOff>
      <xdr:row>186</xdr:row>
      <xdr:rowOff>115138</xdr:rowOff>
    </xdr:from>
    <xdr:to>
      <xdr:col>44</xdr:col>
      <xdr:colOff>1088572</xdr:colOff>
      <xdr:row>209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44</xdr:col>
      <xdr:colOff>1151374</xdr:colOff>
      <xdr:row>186</xdr:row>
      <xdr:rowOff>104671</xdr:rowOff>
    </xdr:from>
    <xdr:to>
      <xdr:col>51</xdr:col>
      <xdr:colOff>94203</xdr:colOff>
      <xdr:row>209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51</xdr:col>
      <xdr:colOff>146538</xdr:colOff>
      <xdr:row>186</xdr:row>
      <xdr:rowOff>73270</xdr:rowOff>
    </xdr:from>
    <xdr:to>
      <xdr:col>57</xdr:col>
      <xdr:colOff>230275</xdr:colOff>
      <xdr:row>208</xdr:row>
      <xdr:rowOff>167473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38</xdr:col>
      <xdr:colOff>439616</xdr:colOff>
      <xdr:row>210</xdr:row>
      <xdr:rowOff>10467</xdr:rowOff>
    </xdr:from>
    <xdr:to>
      <xdr:col>44</xdr:col>
      <xdr:colOff>1088572</xdr:colOff>
      <xdr:row>230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44</xdr:col>
      <xdr:colOff>1161841</xdr:colOff>
      <xdr:row>210</xdr:row>
      <xdr:rowOff>20934</xdr:rowOff>
    </xdr:from>
    <xdr:to>
      <xdr:col>51</xdr:col>
      <xdr:colOff>104670</xdr:colOff>
      <xdr:row>230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51</xdr:col>
      <xdr:colOff>157005</xdr:colOff>
      <xdr:row>209</xdr:row>
      <xdr:rowOff>157006</xdr:rowOff>
    </xdr:from>
    <xdr:to>
      <xdr:col>57</xdr:col>
      <xdr:colOff>240742</xdr:colOff>
      <xdr:row>229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32</xdr:col>
      <xdr:colOff>695011</xdr:colOff>
      <xdr:row>214</xdr:row>
      <xdr:rowOff>161193</xdr:rowOff>
    </xdr:from>
    <xdr:to>
      <xdr:col>39</xdr:col>
      <xdr:colOff>889698</xdr:colOff>
      <xdr:row>228</xdr:row>
      <xdr:rowOff>146538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38</xdr:col>
      <xdr:colOff>439616</xdr:colOff>
      <xdr:row>230</xdr:row>
      <xdr:rowOff>157005</xdr:rowOff>
    </xdr:from>
    <xdr:to>
      <xdr:col>44</xdr:col>
      <xdr:colOff>1088572</xdr:colOff>
      <xdr:row>254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44</xdr:col>
      <xdr:colOff>1151374</xdr:colOff>
      <xdr:row>231</xdr:row>
      <xdr:rowOff>10467</xdr:rowOff>
    </xdr:from>
    <xdr:to>
      <xdr:col>51</xdr:col>
      <xdr:colOff>94203</xdr:colOff>
      <xdr:row>254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51</xdr:col>
      <xdr:colOff>230275</xdr:colOff>
      <xdr:row>230</xdr:row>
      <xdr:rowOff>167473</xdr:rowOff>
    </xdr:from>
    <xdr:to>
      <xdr:col>57</xdr:col>
      <xdr:colOff>314012</xdr:colOff>
      <xdr:row>253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32</xdr:col>
      <xdr:colOff>182126</xdr:colOff>
      <xdr:row>252</xdr:row>
      <xdr:rowOff>41868</xdr:rowOff>
    </xdr:from>
    <xdr:to>
      <xdr:col>39</xdr:col>
      <xdr:colOff>380999</xdr:colOff>
      <xdr:row>272</xdr:row>
      <xdr:rowOff>169566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38</xdr:col>
      <xdr:colOff>376814</xdr:colOff>
      <xdr:row>254</xdr:row>
      <xdr:rowOff>167472</xdr:rowOff>
    </xdr:from>
    <xdr:to>
      <xdr:col>44</xdr:col>
      <xdr:colOff>1025770</xdr:colOff>
      <xdr:row>275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44</xdr:col>
      <xdr:colOff>1161841</xdr:colOff>
      <xdr:row>254</xdr:row>
      <xdr:rowOff>167472</xdr:rowOff>
    </xdr:from>
    <xdr:to>
      <xdr:col>51</xdr:col>
      <xdr:colOff>104670</xdr:colOff>
      <xdr:row>274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51</xdr:col>
      <xdr:colOff>198874</xdr:colOff>
      <xdr:row>254</xdr:row>
      <xdr:rowOff>157005</xdr:rowOff>
    </xdr:from>
    <xdr:to>
      <xdr:col>57</xdr:col>
      <xdr:colOff>282611</xdr:colOff>
      <xdr:row>274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32</xdr:col>
      <xdr:colOff>460549</xdr:colOff>
      <xdr:row>274</xdr:row>
      <xdr:rowOff>43963</xdr:rowOff>
    </xdr:from>
    <xdr:to>
      <xdr:col>39</xdr:col>
      <xdr:colOff>659422</xdr:colOff>
      <xdr:row>297</xdr:row>
      <xdr:rowOff>159100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38</xdr:col>
      <xdr:colOff>334946</xdr:colOff>
      <xdr:row>275</xdr:row>
      <xdr:rowOff>167473</xdr:rowOff>
    </xdr:from>
    <xdr:to>
      <xdr:col>44</xdr:col>
      <xdr:colOff>983902</xdr:colOff>
      <xdr:row>299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44</xdr:col>
      <xdr:colOff>1078104</xdr:colOff>
      <xdr:row>275</xdr:row>
      <xdr:rowOff>167473</xdr:rowOff>
    </xdr:from>
    <xdr:to>
      <xdr:col>51</xdr:col>
      <xdr:colOff>20933</xdr:colOff>
      <xdr:row>298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51</xdr:col>
      <xdr:colOff>125604</xdr:colOff>
      <xdr:row>275</xdr:row>
      <xdr:rowOff>157006</xdr:rowOff>
    </xdr:from>
    <xdr:to>
      <xdr:col>57</xdr:col>
      <xdr:colOff>209341</xdr:colOff>
      <xdr:row>298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299</xdr:row>
      <xdr:rowOff>167473</xdr:rowOff>
    </xdr:from>
    <xdr:to>
      <xdr:col>38</xdr:col>
      <xdr:colOff>240741</xdr:colOff>
      <xdr:row>320</xdr:row>
      <xdr:rowOff>94203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355880</xdr:colOff>
      <xdr:row>299</xdr:row>
      <xdr:rowOff>146539</xdr:rowOff>
    </xdr:from>
    <xdr:to>
      <xdr:col>44</xdr:col>
      <xdr:colOff>1004836</xdr:colOff>
      <xdr:row>320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44</xdr:col>
      <xdr:colOff>1119973</xdr:colOff>
      <xdr:row>299</xdr:row>
      <xdr:rowOff>146539</xdr:rowOff>
    </xdr:from>
    <xdr:to>
      <xdr:col>51</xdr:col>
      <xdr:colOff>62802</xdr:colOff>
      <xdr:row>319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51</xdr:col>
      <xdr:colOff>177940</xdr:colOff>
      <xdr:row>299</xdr:row>
      <xdr:rowOff>125605</xdr:rowOff>
    </xdr:from>
    <xdr:to>
      <xdr:col>57</xdr:col>
      <xdr:colOff>261677</xdr:colOff>
      <xdr:row>319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1</xdr:row>
      <xdr:rowOff>19050</xdr:rowOff>
    </xdr:from>
    <xdr:to>
      <xdr:col>12</xdr:col>
      <xdr:colOff>765810</xdr:colOff>
      <xdr:row>27</xdr:row>
      <xdr:rowOff>133350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29E85CE-D021-40AF-AE6E-677792BA9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742950</xdr:colOff>
      <xdr:row>59</xdr:row>
      <xdr:rowOff>114300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455AF8A-C40E-4A84-9CE2-807284C8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12</xdr:col>
      <xdr:colOff>742950</xdr:colOff>
      <xdr:row>91</xdr:row>
      <xdr:rowOff>114300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BB90D86-6542-47DF-8FBB-321D1EF8A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12</xdr:col>
      <xdr:colOff>742950</xdr:colOff>
      <xdr:row>123</xdr:row>
      <xdr:rowOff>114300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8C5A988-61C1-47D4-BEB5-F64253FD4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12</xdr:col>
      <xdr:colOff>742950</xdr:colOff>
      <xdr:row>155</xdr:row>
      <xdr:rowOff>114300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EA498BA-34C8-4DAE-8F63-E6810C8B4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12</xdr:col>
      <xdr:colOff>742950</xdr:colOff>
      <xdr:row>187</xdr:row>
      <xdr:rowOff>114300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F7727A4B-E123-4C3A-A7F8-067A94451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12</xdr:col>
      <xdr:colOff>742950</xdr:colOff>
      <xdr:row>219</xdr:row>
      <xdr:rowOff>114300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6C84D5A-EC7A-446B-85B0-56C8E255B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12</xdr:col>
      <xdr:colOff>742950</xdr:colOff>
      <xdr:row>251</xdr:row>
      <xdr:rowOff>114300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1B74DD82-56CB-45A6-BE8D-C44D3A937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257</xdr:row>
      <xdr:rowOff>0</xdr:rowOff>
    </xdr:from>
    <xdr:to>
      <xdr:col>12</xdr:col>
      <xdr:colOff>742950</xdr:colOff>
      <xdr:row>283</xdr:row>
      <xdr:rowOff>114300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15918B6-7742-4C52-BFE5-CB09BEF1F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289</xdr:row>
      <xdr:rowOff>0</xdr:rowOff>
    </xdr:from>
    <xdr:to>
      <xdr:col>12</xdr:col>
      <xdr:colOff>742950</xdr:colOff>
      <xdr:row>315</xdr:row>
      <xdr:rowOff>114300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F080765B-30F6-4074-A9D7-1E4B6A59E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321</xdr:row>
      <xdr:rowOff>0</xdr:rowOff>
    </xdr:from>
    <xdr:to>
      <xdr:col>12</xdr:col>
      <xdr:colOff>742950</xdr:colOff>
      <xdr:row>347</xdr:row>
      <xdr:rowOff>114300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156AF0C2-8A77-47C4-B268-2D0533A06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409074</xdr:colOff>
      <xdr:row>21</xdr:row>
      <xdr:rowOff>136358</xdr:rowOff>
    </xdr:from>
    <xdr:to>
      <xdr:col>10</xdr:col>
      <xdr:colOff>893706</xdr:colOff>
      <xdr:row>26</xdr:row>
      <xdr:rowOff>136197</xdr:rowOff>
    </xdr:to>
    <xdr:sp macro="" textlink="">
      <xdr:nvSpPr>
        <xdr:cNvPr id="4" name="Pil: ned 3">
          <a:extLst>
            <a:ext uri="{FF2B5EF4-FFF2-40B4-BE49-F238E27FC236}">
              <a16:creationId xmlns:a16="http://schemas.microsoft.com/office/drawing/2014/main" id="{FFFC7692-9547-4DAA-8A0D-71692B78E088}"/>
            </a:ext>
          </a:extLst>
        </xdr:cNvPr>
        <xdr:cNvSpPr/>
      </xdr:nvSpPr>
      <xdr:spPr bwMode="auto">
        <a:xfrm>
          <a:off x="9553074" y="10563726"/>
          <a:ext cx="484632" cy="978408"/>
        </a:xfrm>
        <a:prstGeom prst="down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814138</xdr:colOff>
      <xdr:row>298</xdr:row>
      <xdr:rowOff>32084</xdr:rowOff>
    </xdr:from>
    <xdr:to>
      <xdr:col>13</xdr:col>
      <xdr:colOff>862264</xdr:colOff>
      <xdr:row>328</xdr:row>
      <xdr:rowOff>136357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36C20C67-402A-465E-9C51-3A916E181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806116</xdr:colOff>
      <xdr:row>265</xdr:row>
      <xdr:rowOff>56148</xdr:rowOff>
    </xdr:from>
    <xdr:to>
      <xdr:col>13</xdr:col>
      <xdr:colOff>822158</xdr:colOff>
      <xdr:row>295</xdr:row>
      <xdr:rowOff>152400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703FAB98-737A-4C9A-94F3-A85ADF5F5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737937</xdr:colOff>
      <xdr:row>199</xdr:row>
      <xdr:rowOff>52136</xdr:rowOff>
    </xdr:from>
    <xdr:to>
      <xdr:col>13</xdr:col>
      <xdr:colOff>874295</xdr:colOff>
      <xdr:row>228</xdr:row>
      <xdr:rowOff>172453</xdr:rowOff>
    </xdr:to>
    <xdr:graphicFrame macro="">
      <xdr:nvGraphicFramePr>
        <xdr:cNvPr id="31" name="Diagram 6">
          <a:extLst>
            <a:ext uri="{FF2B5EF4-FFF2-40B4-BE49-F238E27FC236}">
              <a16:creationId xmlns:a16="http://schemas.microsoft.com/office/drawing/2014/main" id="{B51C8258-BF90-42CE-8A25-E043B8846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665746</xdr:colOff>
      <xdr:row>167</xdr:row>
      <xdr:rowOff>44115</xdr:rowOff>
    </xdr:from>
    <xdr:to>
      <xdr:col>14</xdr:col>
      <xdr:colOff>136357</xdr:colOff>
      <xdr:row>197</xdr:row>
      <xdr:rowOff>100262</xdr:rowOff>
    </xdr:to>
    <xdr:graphicFrame macro="">
      <xdr:nvGraphicFramePr>
        <xdr:cNvPr id="33" name="Diagram 7">
          <a:extLst>
            <a:ext uri="{FF2B5EF4-FFF2-40B4-BE49-F238E27FC236}">
              <a16:creationId xmlns:a16="http://schemas.microsoft.com/office/drawing/2014/main" id="{30942901-BC1B-4BD5-8FA2-EDF8CC935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806116</xdr:colOff>
      <xdr:row>66</xdr:row>
      <xdr:rowOff>180473</xdr:rowOff>
    </xdr:from>
    <xdr:to>
      <xdr:col>13</xdr:col>
      <xdr:colOff>822158</xdr:colOff>
      <xdr:row>97</xdr:row>
      <xdr:rowOff>116306</xdr:rowOff>
    </xdr:to>
    <xdr:graphicFrame macro="">
      <xdr:nvGraphicFramePr>
        <xdr:cNvPr id="34" name="Diagram 8">
          <a:extLst>
            <a:ext uri="{FF2B5EF4-FFF2-40B4-BE49-F238E27FC236}">
              <a16:creationId xmlns:a16="http://schemas.microsoft.com/office/drawing/2014/main" id="{36D12C12-8041-4011-A35E-8B982CEC2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874295</xdr:colOff>
      <xdr:row>35</xdr:row>
      <xdr:rowOff>12033</xdr:rowOff>
    </xdr:from>
    <xdr:to>
      <xdr:col>14</xdr:col>
      <xdr:colOff>409074</xdr:colOff>
      <xdr:row>66</xdr:row>
      <xdr:rowOff>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67C0DC61-91B3-4D0D-A3C7-47660A370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910390</xdr:colOff>
      <xdr:row>0</xdr:row>
      <xdr:rowOff>164433</xdr:rowOff>
    </xdr:from>
    <xdr:to>
      <xdr:col>14</xdr:col>
      <xdr:colOff>156411</xdr:colOff>
      <xdr:row>31</xdr:row>
      <xdr:rowOff>76201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F80BD5CF-604B-4777-8F01-ACAEAEEEF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882316</xdr:colOff>
      <xdr:row>99</xdr:row>
      <xdr:rowOff>0</xdr:rowOff>
    </xdr:from>
    <xdr:to>
      <xdr:col>14</xdr:col>
      <xdr:colOff>570977</xdr:colOff>
      <xdr:row>99</xdr:row>
      <xdr:rowOff>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93C160B-4C74-4293-8AC4-E6561045A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914399</xdr:colOff>
      <xdr:row>100</xdr:row>
      <xdr:rowOff>16042</xdr:rowOff>
    </xdr:from>
    <xdr:to>
      <xdr:col>14</xdr:col>
      <xdr:colOff>529388</xdr:colOff>
      <xdr:row>131</xdr:row>
      <xdr:rowOff>176463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E552B131-56CB-40D2-919E-07E4C3318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134</xdr:row>
      <xdr:rowOff>0</xdr:rowOff>
    </xdr:from>
    <xdr:to>
      <xdr:col>14</xdr:col>
      <xdr:colOff>48126</xdr:colOff>
      <xdr:row>164</xdr:row>
      <xdr:rowOff>104273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DE97A51-A608-428E-AEFD-C66EDAB56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305</xdr:row>
      <xdr:rowOff>0</xdr:rowOff>
    </xdr:from>
    <xdr:to>
      <xdr:col>15</xdr:col>
      <xdr:colOff>211916</xdr:colOff>
      <xdr:row>310</xdr:row>
      <xdr:rowOff>15883</xdr:rowOff>
    </xdr:to>
    <xdr:sp macro="" textlink="">
      <xdr:nvSpPr>
        <xdr:cNvPr id="5" name="Pil: opp 4">
          <a:extLst>
            <a:ext uri="{FF2B5EF4-FFF2-40B4-BE49-F238E27FC236}">
              <a16:creationId xmlns:a16="http://schemas.microsoft.com/office/drawing/2014/main" id="{7E48E34C-C72C-4A8A-BE08-90ACA574D7F2}"/>
            </a:ext>
          </a:extLst>
        </xdr:cNvPr>
        <xdr:cNvSpPr/>
      </xdr:nvSpPr>
      <xdr:spPr bwMode="auto">
        <a:xfrm>
          <a:off x="13443284" y="78413811"/>
          <a:ext cx="211916" cy="978409"/>
        </a:xfrm>
        <a:prstGeom prst="upArrow">
          <a:avLst/>
        </a:prstGeom>
        <a:solidFill>
          <a:schemeClr val="tx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890337</xdr:colOff>
      <xdr:row>231</xdr:row>
      <xdr:rowOff>184484</xdr:rowOff>
    </xdr:from>
    <xdr:to>
      <xdr:col>13</xdr:col>
      <xdr:colOff>906379</xdr:colOff>
      <xdr:row>262</xdr:row>
      <xdr:rowOff>88231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FC588AD-E3BF-4A77-A966-425401CCF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699752</xdr:colOff>
      <xdr:row>0</xdr:row>
      <xdr:rowOff>144619</xdr:rowOff>
    </xdr:from>
    <xdr:to>
      <xdr:col>15</xdr:col>
      <xdr:colOff>653142</xdr:colOff>
      <xdr:row>30</xdr:row>
      <xdr:rowOff>184218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FC32809-5362-4AE7-87FC-3BAFB6D7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879230</xdr:colOff>
      <xdr:row>67</xdr:row>
      <xdr:rowOff>159098</xdr:rowOff>
    </xdr:from>
    <xdr:to>
      <xdr:col>15</xdr:col>
      <xdr:colOff>514978</xdr:colOff>
      <xdr:row>100</xdr:row>
      <xdr:rowOff>100483</xdr:rowOff>
    </xdr:to>
    <xdr:graphicFrame macro="">
      <xdr:nvGraphicFramePr>
        <xdr:cNvPr id="24" name="Diagram 3">
          <a:extLst>
            <a:ext uri="{FF2B5EF4-FFF2-40B4-BE49-F238E27FC236}">
              <a16:creationId xmlns:a16="http://schemas.microsoft.com/office/drawing/2014/main" id="{BBF314BD-13D0-41EB-9265-5279816A2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879230</xdr:colOff>
      <xdr:row>137</xdr:row>
      <xdr:rowOff>142354</xdr:rowOff>
    </xdr:from>
    <xdr:to>
      <xdr:col>16</xdr:col>
      <xdr:colOff>58615</xdr:colOff>
      <xdr:row>171</xdr:row>
      <xdr:rowOff>41492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65CC413B-8B30-4FCF-8AE4-2F22A7AEC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828989</xdr:colOff>
      <xdr:row>243</xdr:row>
      <xdr:rowOff>16748</xdr:rowOff>
    </xdr:from>
    <xdr:to>
      <xdr:col>16</xdr:col>
      <xdr:colOff>20934</xdr:colOff>
      <xdr:row>276</xdr:row>
      <xdr:rowOff>71176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272F220-5D4E-4E83-BC3B-25C882C27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862485</xdr:colOff>
      <xdr:row>278</xdr:row>
      <xdr:rowOff>25118</xdr:rowOff>
    </xdr:from>
    <xdr:to>
      <xdr:col>15</xdr:col>
      <xdr:colOff>703386</xdr:colOff>
      <xdr:row>311</xdr:row>
      <xdr:rowOff>37682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11440FF-A98C-4F9A-9C41-47E6C608C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904352</xdr:colOff>
      <xdr:row>34</xdr:row>
      <xdr:rowOff>50242</xdr:rowOff>
    </xdr:from>
    <xdr:to>
      <xdr:col>15</xdr:col>
      <xdr:colOff>857742</xdr:colOff>
      <xdr:row>66</xdr:row>
      <xdr:rowOff>6106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601DF41D-3A3A-40B4-8918-5E47BBE0E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904351</xdr:colOff>
      <xdr:row>103</xdr:row>
      <xdr:rowOff>0</xdr:rowOff>
    </xdr:from>
    <xdr:to>
      <xdr:col>15</xdr:col>
      <xdr:colOff>540099</xdr:colOff>
      <xdr:row>136</xdr:row>
      <xdr:rowOff>41867</xdr:rowOff>
    </xdr:to>
    <xdr:graphicFrame macro="">
      <xdr:nvGraphicFramePr>
        <xdr:cNvPr id="5" name="Diagram 3">
          <a:extLst>
            <a:ext uri="{FF2B5EF4-FFF2-40B4-BE49-F238E27FC236}">
              <a16:creationId xmlns:a16="http://schemas.microsoft.com/office/drawing/2014/main" id="{98FD3249-1C1A-43D2-9F1E-AF78EFC7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879230</xdr:colOff>
      <xdr:row>173</xdr:row>
      <xdr:rowOff>58615</xdr:rowOff>
    </xdr:from>
    <xdr:to>
      <xdr:col>16</xdr:col>
      <xdr:colOff>58615</xdr:colOff>
      <xdr:row>206</xdr:row>
      <xdr:rowOff>150347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AE99826-72D2-4346-A3A6-A2C3979B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16747</xdr:colOff>
      <xdr:row>207</xdr:row>
      <xdr:rowOff>175846</xdr:rowOff>
    </xdr:from>
    <xdr:to>
      <xdr:col>16</xdr:col>
      <xdr:colOff>108857</xdr:colOff>
      <xdr:row>241</xdr:row>
      <xdr:rowOff>74983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017AE0E-A282-478F-B92E-156CD901C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856161</xdr:colOff>
      <xdr:row>43</xdr:row>
      <xdr:rowOff>0</xdr:rowOff>
    </xdr:from>
    <xdr:to>
      <xdr:col>54</xdr:col>
      <xdr:colOff>512989</xdr:colOff>
      <xdr:row>52</xdr:row>
      <xdr:rowOff>70757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40531</xdr:colOff>
      <xdr:row>0</xdr:row>
      <xdr:rowOff>189707</xdr:rowOff>
    </xdr:from>
    <xdr:to>
      <xdr:col>24</xdr:col>
      <xdr:colOff>8107</xdr:colOff>
      <xdr:row>29</xdr:row>
      <xdr:rowOff>166180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12AC64E7-BB45-4F17-99E9-A66BD74C5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97276</xdr:colOff>
      <xdr:row>33</xdr:row>
      <xdr:rowOff>0</xdr:rowOff>
    </xdr:from>
    <xdr:to>
      <xdr:col>24</xdr:col>
      <xdr:colOff>526915</xdr:colOff>
      <xdr:row>62</xdr:row>
      <xdr:rowOff>183186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9D7128C3-9921-4D4B-9440-69FFA5BBC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137809</xdr:colOff>
      <xdr:row>65</xdr:row>
      <xdr:rowOff>186446</xdr:rowOff>
    </xdr:from>
    <xdr:to>
      <xdr:col>24</xdr:col>
      <xdr:colOff>567448</xdr:colOff>
      <xdr:row>96</xdr:row>
      <xdr:rowOff>77802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9A7EBF5D-392F-4025-B783-A5DC97441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98</xdr:row>
      <xdr:rowOff>178341</xdr:rowOff>
    </xdr:from>
    <xdr:to>
      <xdr:col>24</xdr:col>
      <xdr:colOff>194553</xdr:colOff>
      <xdr:row>129</xdr:row>
      <xdr:rowOff>85910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90E9A046-1232-4203-B1C9-2F01CC1F1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210766</xdr:colOff>
      <xdr:row>131</xdr:row>
      <xdr:rowOff>186446</xdr:rowOff>
    </xdr:from>
    <xdr:to>
      <xdr:col>24</xdr:col>
      <xdr:colOff>405319</xdr:colOff>
      <xdr:row>162</xdr:row>
      <xdr:rowOff>94015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5EC9F18F-7184-4626-9B43-5CA428A68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159124</xdr:colOff>
      <xdr:row>1</xdr:row>
      <xdr:rowOff>80682</xdr:rowOff>
    </xdr:from>
    <xdr:to>
      <xdr:col>16</xdr:col>
      <xdr:colOff>654424</xdr:colOff>
      <xdr:row>32</xdr:row>
      <xdr:rowOff>76200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759000AB-9D98-4C96-AFF1-6738823A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17928</xdr:colOff>
      <xdr:row>35</xdr:row>
      <xdr:rowOff>0</xdr:rowOff>
    </xdr:from>
    <xdr:to>
      <xdr:col>16</xdr:col>
      <xdr:colOff>761999</xdr:colOff>
      <xdr:row>35</xdr:row>
      <xdr:rowOff>0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7C61104E-4D25-43DA-99F0-63A07D363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62753</xdr:colOff>
      <xdr:row>35</xdr:row>
      <xdr:rowOff>174814</xdr:rowOff>
    </xdr:from>
    <xdr:to>
      <xdr:col>16</xdr:col>
      <xdr:colOff>358588</xdr:colOff>
      <xdr:row>70</xdr:row>
      <xdr:rowOff>13448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82312E0C-A313-4C08-A7ED-6D1D27368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878541</xdr:colOff>
      <xdr:row>72</xdr:row>
      <xdr:rowOff>0</xdr:rowOff>
    </xdr:from>
    <xdr:to>
      <xdr:col>16</xdr:col>
      <xdr:colOff>762000</xdr:colOff>
      <xdr:row>72</xdr:row>
      <xdr:rowOff>0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3E435004-6D48-4B94-A8B2-05AB54BD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94130</xdr:colOff>
      <xdr:row>73</xdr:row>
      <xdr:rowOff>71719</xdr:rowOff>
    </xdr:from>
    <xdr:to>
      <xdr:col>16</xdr:col>
      <xdr:colOff>560295</xdr:colOff>
      <xdr:row>108</xdr:row>
      <xdr:rowOff>138955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6B14DD13-7FCE-4A85-89A3-AEAE9C6F2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53788</xdr:colOff>
      <xdr:row>111</xdr:row>
      <xdr:rowOff>0</xdr:rowOff>
    </xdr:from>
    <xdr:to>
      <xdr:col>16</xdr:col>
      <xdr:colOff>179294</xdr:colOff>
      <xdr:row>111</xdr:row>
      <xdr:rowOff>0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E42F1A70-153B-4AE0-BB21-161BFB1F5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17930</xdr:colOff>
      <xdr:row>111</xdr:row>
      <xdr:rowOff>170330</xdr:rowOff>
    </xdr:from>
    <xdr:to>
      <xdr:col>16</xdr:col>
      <xdr:colOff>470647</xdr:colOff>
      <xdr:row>145</xdr:row>
      <xdr:rowOff>58272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9B7CD786-1ECA-4AAC-AD76-B33CEA5BD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224118</xdr:colOff>
      <xdr:row>147</xdr:row>
      <xdr:rowOff>0</xdr:rowOff>
    </xdr:from>
    <xdr:to>
      <xdr:col>16</xdr:col>
      <xdr:colOff>717177</xdr:colOff>
      <xdr:row>147</xdr:row>
      <xdr:rowOff>0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9D7E9094-851F-455A-9319-BD9569938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62752</xdr:colOff>
      <xdr:row>150</xdr:row>
      <xdr:rowOff>76201</xdr:rowOff>
    </xdr:from>
    <xdr:to>
      <xdr:col>16</xdr:col>
      <xdr:colOff>251011</xdr:colOff>
      <xdr:row>184</xdr:row>
      <xdr:rowOff>94132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4408825E-B090-4091-9DA1-AF5DF71AF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26894</xdr:colOff>
      <xdr:row>187</xdr:row>
      <xdr:rowOff>0</xdr:rowOff>
    </xdr:from>
    <xdr:to>
      <xdr:col>16</xdr:col>
      <xdr:colOff>215153</xdr:colOff>
      <xdr:row>187</xdr:row>
      <xdr:rowOff>0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20BB80FF-472D-4040-803F-7EB8BB113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262</xdr:row>
      <xdr:rowOff>0</xdr:rowOff>
    </xdr:from>
    <xdr:to>
      <xdr:col>16</xdr:col>
      <xdr:colOff>188259</xdr:colOff>
      <xdr:row>296</xdr:row>
      <xdr:rowOff>71718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8051017-2DBC-464C-9D81-3AB90E9AA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300</xdr:row>
      <xdr:rowOff>0</xdr:rowOff>
    </xdr:from>
    <xdr:to>
      <xdr:col>16</xdr:col>
      <xdr:colOff>188259</xdr:colOff>
      <xdr:row>334</xdr:row>
      <xdr:rowOff>71718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4BBED9B-5F18-4D1C-ADE8-B1FCFDA58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188</xdr:row>
      <xdr:rowOff>0</xdr:rowOff>
    </xdr:from>
    <xdr:to>
      <xdr:col>16</xdr:col>
      <xdr:colOff>452717</xdr:colOff>
      <xdr:row>221</xdr:row>
      <xdr:rowOff>103095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FD18F92-0F09-425D-AB17-A6223F816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226</xdr:row>
      <xdr:rowOff>0</xdr:rowOff>
    </xdr:from>
    <xdr:to>
      <xdr:col>16</xdr:col>
      <xdr:colOff>452717</xdr:colOff>
      <xdr:row>259</xdr:row>
      <xdr:rowOff>129989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142B5E76-98FB-45C8-80A8-E3609B7FD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125605</xdr:colOff>
      <xdr:row>1</xdr:row>
      <xdr:rowOff>29310</xdr:rowOff>
    </xdr:from>
    <xdr:to>
      <xdr:col>25</xdr:col>
      <xdr:colOff>125605</xdr:colOff>
      <xdr:row>34</xdr:row>
      <xdr:rowOff>20934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37680</xdr:colOff>
      <xdr:row>212</xdr:row>
      <xdr:rowOff>50241</xdr:rowOff>
    </xdr:from>
    <xdr:to>
      <xdr:col>24</xdr:col>
      <xdr:colOff>146537</xdr:colOff>
      <xdr:row>244</xdr:row>
      <xdr:rowOff>117230</xdr:rowOff>
    </xdr:to>
    <xdr:graphicFrame macro="">
      <xdr:nvGraphicFramePr>
        <xdr:cNvPr id="11" name="Diagram 32">
          <a:extLst>
            <a:ext uri="{FF2B5EF4-FFF2-40B4-BE49-F238E27FC236}">
              <a16:creationId xmlns:a16="http://schemas.microsoft.com/office/drawing/2014/main" id="{CD269682-1B69-4323-B567-9804D1748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16747</xdr:colOff>
      <xdr:row>176</xdr:row>
      <xdr:rowOff>167473</xdr:rowOff>
    </xdr:from>
    <xdr:to>
      <xdr:col>23</xdr:col>
      <xdr:colOff>234461</xdr:colOff>
      <xdr:row>208</xdr:row>
      <xdr:rowOff>184220</xdr:rowOff>
    </xdr:to>
    <xdr:graphicFrame macro="">
      <xdr:nvGraphicFramePr>
        <xdr:cNvPr id="12" name="Diagram 33">
          <a:extLst>
            <a:ext uri="{FF2B5EF4-FFF2-40B4-BE49-F238E27FC236}">
              <a16:creationId xmlns:a16="http://schemas.microsoft.com/office/drawing/2014/main" id="{AE386974-073C-4EF7-A8C9-94FC21DD9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71</xdr:row>
      <xdr:rowOff>0</xdr:rowOff>
    </xdr:from>
    <xdr:to>
      <xdr:col>23</xdr:col>
      <xdr:colOff>502418</xdr:colOff>
      <xdr:row>102</xdr:row>
      <xdr:rowOff>142352</xdr:rowOff>
    </xdr:to>
    <xdr:graphicFrame macro="">
      <xdr:nvGraphicFramePr>
        <xdr:cNvPr id="13" name="Diagram 34">
          <a:extLst>
            <a:ext uri="{FF2B5EF4-FFF2-40B4-BE49-F238E27FC236}">
              <a16:creationId xmlns:a16="http://schemas.microsoft.com/office/drawing/2014/main" id="{8302E55F-FB8A-4C6A-9220-E65C58531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108856</xdr:colOff>
      <xdr:row>36</xdr:row>
      <xdr:rowOff>20933</xdr:rowOff>
    </xdr:from>
    <xdr:to>
      <xdr:col>23</xdr:col>
      <xdr:colOff>401933</xdr:colOff>
      <xdr:row>68</xdr:row>
      <xdr:rowOff>37680</xdr:rowOff>
    </xdr:to>
    <xdr:graphicFrame macro="">
      <xdr:nvGraphicFramePr>
        <xdr:cNvPr id="14" name="Diagram 28">
          <a:extLst>
            <a:ext uri="{FF2B5EF4-FFF2-40B4-BE49-F238E27FC236}">
              <a16:creationId xmlns:a16="http://schemas.microsoft.com/office/drawing/2014/main" id="{FD809C71-69A8-4ABB-A0BA-4F9D9ADCD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167473</xdr:colOff>
      <xdr:row>105</xdr:row>
      <xdr:rowOff>0</xdr:rowOff>
    </xdr:from>
    <xdr:to>
      <xdr:col>23</xdr:col>
      <xdr:colOff>527539</xdr:colOff>
      <xdr:row>105</xdr:row>
      <xdr:rowOff>0</xdr:rowOff>
    </xdr:to>
    <xdr:graphicFrame macro="">
      <xdr:nvGraphicFramePr>
        <xdr:cNvPr id="3" name="Diagram 37">
          <a:extLst>
            <a:ext uri="{FF2B5EF4-FFF2-40B4-BE49-F238E27FC236}">
              <a16:creationId xmlns:a16="http://schemas.microsoft.com/office/drawing/2014/main" id="{6A9B9D22-F2FE-4BDA-B30B-D5783B44D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106</xdr:row>
      <xdr:rowOff>8373</xdr:rowOff>
    </xdr:from>
    <xdr:to>
      <xdr:col>24</xdr:col>
      <xdr:colOff>83736</xdr:colOff>
      <xdr:row>138</xdr:row>
      <xdr:rowOff>150724</xdr:rowOff>
    </xdr:to>
    <xdr:graphicFrame macro="">
      <xdr:nvGraphicFramePr>
        <xdr:cNvPr id="4" name="Diagram 37">
          <a:extLst>
            <a:ext uri="{FF2B5EF4-FFF2-40B4-BE49-F238E27FC236}">
              <a16:creationId xmlns:a16="http://schemas.microsoft.com/office/drawing/2014/main" id="{51AE6C86-2C65-4655-811F-6C54BDA58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251209</xdr:colOff>
      <xdr:row>142</xdr:row>
      <xdr:rowOff>41868</xdr:rowOff>
    </xdr:from>
    <xdr:to>
      <xdr:col>24</xdr:col>
      <xdr:colOff>267956</xdr:colOff>
      <xdr:row>173</xdr:row>
      <xdr:rowOff>142351</xdr:rowOff>
    </xdr:to>
    <xdr:graphicFrame macro="">
      <xdr:nvGraphicFramePr>
        <xdr:cNvPr id="5" name="Diagram 37">
          <a:extLst>
            <a:ext uri="{FF2B5EF4-FFF2-40B4-BE49-F238E27FC236}">
              <a16:creationId xmlns:a16="http://schemas.microsoft.com/office/drawing/2014/main" id="{98AE3E53-D32C-4065-8313-B2CFD6B73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0</xdr:colOff>
      <xdr:row>216</xdr:row>
      <xdr:rowOff>0</xdr:rowOff>
    </xdr:from>
    <xdr:to>
      <xdr:col>25</xdr:col>
      <xdr:colOff>276329</xdr:colOff>
      <xdr:row>221</xdr:row>
      <xdr:rowOff>96296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10DFE662-A4B6-44E8-A822-2F7A5B0DE629}"/>
            </a:ext>
          </a:extLst>
        </xdr:cNvPr>
        <xdr:cNvSpPr/>
      </xdr:nvSpPr>
      <xdr:spPr bwMode="auto">
        <a:xfrm>
          <a:off x="14712462" y="41633670"/>
          <a:ext cx="276329" cy="1059263"/>
        </a:xfrm>
        <a:prstGeom prst="upArrow">
          <a:avLst/>
        </a:prstGeom>
        <a:solidFill>
          <a:srgbClr val="FFFFCC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4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418586</xdr:colOff>
      <xdr:row>29</xdr:row>
      <xdr:rowOff>161321</xdr:rowOff>
    </xdr:from>
    <xdr:to>
      <xdr:col>72</xdr:col>
      <xdr:colOff>623431</xdr:colOff>
      <xdr:row>32</xdr:row>
      <xdr:rowOff>0</xdr:rowOff>
    </xdr:to>
    <xdr:graphicFrame macro="">
      <xdr:nvGraphicFramePr>
        <xdr:cNvPr id="3" name="Diagram 8">
          <a:extLst>
            <a:ext uri="{FF2B5EF4-FFF2-40B4-BE49-F238E27FC236}">
              <a16:creationId xmlns:a16="http://schemas.microsoft.com/office/drawing/2014/main" id="{8FCEF494-0E30-4D35-A4F7-9691CB4D2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72</xdr:col>
      <xdr:colOff>744904</xdr:colOff>
      <xdr:row>29</xdr:row>
      <xdr:rowOff>168390</xdr:rowOff>
    </xdr:from>
    <xdr:to>
      <xdr:col>83</xdr:col>
      <xdr:colOff>464681</xdr:colOff>
      <xdr:row>32</xdr:row>
      <xdr:rowOff>0</xdr:rowOff>
    </xdr:to>
    <xdr:graphicFrame macro="">
      <xdr:nvGraphicFramePr>
        <xdr:cNvPr id="4" name="Diagram 9">
          <a:extLst>
            <a:ext uri="{FF2B5EF4-FFF2-40B4-BE49-F238E27FC236}">
              <a16:creationId xmlns:a16="http://schemas.microsoft.com/office/drawing/2014/main" id="{29B6A519-41D7-49DD-88CC-0E434C8CC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58</xdr:col>
      <xdr:colOff>432245</xdr:colOff>
      <xdr:row>32</xdr:row>
      <xdr:rowOff>0</xdr:rowOff>
    </xdr:from>
    <xdr:to>
      <xdr:col>72</xdr:col>
      <xdr:colOff>500031</xdr:colOff>
      <xdr:row>40</xdr:row>
      <xdr:rowOff>40491</xdr:rowOff>
    </xdr:to>
    <xdr:graphicFrame macro="">
      <xdr:nvGraphicFramePr>
        <xdr:cNvPr id="6" name="Diagram 11">
          <a:extLst>
            <a:ext uri="{FF2B5EF4-FFF2-40B4-BE49-F238E27FC236}">
              <a16:creationId xmlns:a16="http://schemas.microsoft.com/office/drawing/2014/main" id="{81E8C66D-E45E-4955-8992-C60CFDA83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72</xdr:col>
      <xdr:colOff>664591</xdr:colOff>
      <xdr:row>32</xdr:row>
      <xdr:rowOff>0</xdr:rowOff>
    </xdr:from>
    <xdr:to>
      <xdr:col>83</xdr:col>
      <xdr:colOff>613456</xdr:colOff>
      <xdr:row>40</xdr:row>
      <xdr:rowOff>18790</xdr:rowOff>
    </xdr:to>
    <xdr:graphicFrame macro="">
      <xdr:nvGraphicFramePr>
        <xdr:cNvPr id="7" name="Diagram 12">
          <a:extLst>
            <a:ext uri="{FF2B5EF4-FFF2-40B4-BE49-F238E27FC236}">
              <a16:creationId xmlns:a16="http://schemas.microsoft.com/office/drawing/2014/main" id="{C336ABE4-855D-4822-8414-9A9DB03FA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58</xdr:col>
      <xdr:colOff>432058</xdr:colOff>
      <xdr:row>40</xdr:row>
      <xdr:rowOff>70582</xdr:rowOff>
    </xdr:from>
    <xdr:to>
      <xdr:col>72</xdr:col>
      <xdr:colOff>915133</xdr:colOff>
      <xdr:row>64</xdr:row>
      <xdr:rowOff>29401</xdr:rowOff>
    </xdr:to>
    <xdr:graphicFrame macro="">
      <xdr:nvGraphicFramePr>
        <xdr:cNvPr id="9" name="Diagram 15">
          <a:extLst>
            <a:ext uri="{FF2B5EF4-FFF2-40B4-BE49-F238E27FC236}">
              <a16:creationId xmlns:a16="http://schemas.microsoft.com/office/drawing/2014/main" id="{021FCDE7-0635-4499-9BDC-6DB334B73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72</xdr:col>
      <xdr:colOff>744904</xdr:colOff>
      <xdr:row>0</xdr:row>
      <xdr:rowOff>63628</xdr:rowOff>
    </xdr:from>
    <xdr:to>
      <xdr:col>83</xdr:col>
      <xdr:colOff>188945</xdr:colOff>
      <xdr:row>29</xdr:row>
      <xdr:rowOff>122116</xdr:rowOff>
    </xdr:to>
    <xdr:graphicFrame macro="">
      <xdr:nvGraphicFramePr>
        <xdr:cNvPr id="10" name="Diagram 7">
          <a:extLst>
            <a:ext uri="{FF2B5EF4-FFF2-40B4-BE49-F238E27FC236}">
              <a16:creationId xmlns:a16="http://schemas.microsoft.com/office/drawing/2014/main" id="{31BA84F3-3FBF-476C-9988-9D038450F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616085</xdr:colOff>
      <xdr:row>1</xdr:row>
      <xdr:rowOff>4054</xdr:rowOff>
    </xdr:from>
    <xdr:to>
      <xdr:col>14</xdr:col>
      <xdr:colOff>729574</xdr:colOff>
      <xdr:row>30</xdr:row>
      <xdr:rowOff>105383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D1303B57-917C-4214-A881-F56A45538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583659</xdr:colOff>
      <xdr:row>100</xdr:row>
      <xdr:rowOff>60797</xdr:rowOff>
    </xdr:from>
    <xdr:to>
      <xdr:col>14</xdr:col>
      <xdr:colOff>607978</xdr:colOff>
      <xdr:row>131</xdr:row>
      <xdr:rowOff>12159</xdr:rowOff>
    </xdr:to>
    <xdr:graphicFrame macro="">
      <xdr:nvGraphicFramePr>
        <xdr:cNvPr id="19" name="Diagram 7">
          <a:extLst>
            <a:ext uri="{FF2B5EF4-FFF2-40B4-BE49-F238E27FC236}">
              <a16:creationId xmlns:a16="http://schemas.microsoft.com/office/drawing/2014/main" id="{B89B056D-B697-4989-84BB-AA49DA417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77011</xdr:colOff>
      <xdr:row>66</xdr:row>
      <xdr:rowOff>48881</xdr:rowOff>
    </xdr:from>
    <xdr:to>
      <xdr:col>14</xdr:col>
      <xdr:colOff>530968</xdr:colOff>
      <xdr:row>97</xdr:row>
      <xdr:rowOff>44827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244CCAEB-B014-46F8-AFEC-D8B7B9FF5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28372</xdr:colOff>
      <xdr:row>65</xdr:row>
      <xdr:rowOff>0</xdr:rowOff>
    </xdr:from>
    <xdr:to>
      <xdr:col>14</xdr:col>
      <xdr:colOff>774159</xdr:colOff>
      <xdr:row>65</xdr:row>
      <xdr:rowOff>0</xdr:rowOff>
    </xdr:to>
    <xdr:graphicFrame macro="">
      <xdr:nvGraphicFramePr>
        <xdr:cNvPr id="22" name="Diagram 7">
          <a:extLst>
            <a:ext uri="{FF2B5EF4-FFF2-40B4-BE49-F238E27FC236}">
              <a16:creationId xmlns:a16="http://schemas.microsoft.com/office/drawing/2014/main" id="{877D63A2-F813-4F1E-B306-280AEE6D3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48638</xdr:colOff>
      <xdr:row>33</xdr:row>
      <xdr:rowOff>20267</xdr:rowOff>
    </xdr:from>
    <xdr:to>
      <xdr:col>14</xdr:col>
      <xdr:colOff>818744</xdr:colOff>
      <xdr:row>63</xdr:row>
      <xdr:rowOff>68904</xdr:rowOff>
    </xdr:to>
    <xdr:graphicFrame macro="">
      <xdr:nvGraphicFramePr>
        <xdr:cNvPr id="23" name="Diagram 7">
          <a:extLst>
            <a:ext uri="{FF2B5EF4-FFF2-40B4-BE49-F238E27FC236}">
              <a16:creationId xmlns:a16="http://schemas.microsoft.com/office/drawing/2014/main" id="{940C0C97-690C-4E9D-A3C0-7A0DE90B0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907913</xdr:colOff>
      <xdr:row>32</xdr:row>
      <xdr:rowOff>0</xdr:rowOff>
    </xdr:from>
    <xdr:to>
      <xdr:col>15</xdr:col>
      <xdr:colOff>129701</xdr:colOff>
      <xdr:row>32</xdr:row>
      <xdr:rowOff>0</xdr:rowOff>
    </xdr:to>
    <xdr:graphicFrame macro="">
      <xdr:nvGraphicFramePr>
        <xdr:cNvPr id="24" name="Diagram 7">
          <a:extLst>
            <a:ext uri="{FF2B5EF4-FFF2-40B4-BE49-F238E27FC236}">
              <a16:creationId xmlns:a16="http://schemas.microsoft.com/office/drawing/2014/main" id="{1810BB22-1E5F-4D71-BAA5-9AB884E6A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14</xdr:col>
      <xdr:colOff>567447</xdr:colOff>
      <xdr:row>32</xdr:row>
      <xdr:rowOff>0</xdr:rowOff>
    </xdr:to>
    <xdr:graphicFrame macro="">
      <xdr:nvGraphicFramePr>
        <xdr:cNvPr id="25" name="Diagram 7">
          <a:extLst>
            <a:ext uri="{FF2B5EF4-FFF2-40B4-BE49-F238E27FC236}">
              <a16:creationId xmlns:a16="http://schemas.microsoft.com/office/drawing/2014/main" id="{53197A12-0721-44A6-9DE8-50D729BC9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721468</xdr:colOff>
      <xdr:row>199</xdr:row>
      <xdr:rowOff>24320</xdr:rowOff>
    </xdr:from>
    <xdr:to>
      <xdr:col>14</xdr:col>
      <xdr:colOff>745787</xdr:colOff>
      <xdr:row>229</xdr:row>
      <xdr:rowOff>166182</xdr:rowOff>
    </xdr:to>
    <xdr:graphicFrame macro="">
      <xdr:nvGraphicFramePr>
        <xdr:cNvPr id="26" name="Diagram 7">
          <a:extLst>
            <a:ext uri="{FF2B5EF4-FFF2-40B4-BE49-F238E27FC236}">
              <a16:creationId xmlns:a16="http://schemas.microsoft.com/office/drawing/2014/main" id="{0F3204E0-EA71-4E9D-B0F8-BEA4C5D14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15</xdr:col>
      <xdr:colOff>24319</xdr:colOff>
      <xdr:row>163</xdr:row>
      <xdr:rowOff>141862</xdr:rowOff>
    </xdr:to>
    <xdr:graphicFrame macro="">
      <xdr:nvGraphicFramePr>
        <xdr:cNvPr id="11" name="Diagram 7">
          <a:extLst>
            <a:ext uri="{FF2B5EF4-FFF2-40B4-BE49-F238E27FC236}">
              <a16:creationId xmlns:a16="http://schemas.microsoft.com/office/drawing/2014/main" id="{1877E92A-7C41-42C7-84BC-6812C1EE7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166</xdr:row>
      <xdr:rowOff>0</xdr:rowOff>
    </xdr:from>
    <xdr:to>
      <xdr:col>15</xdr:col>
      <xdr:colOff>24319</xdr:colOff>
      <xdr:row>196</xdr:row>
      <xdr:rowOff>141862</xdr:rowOff>
    </xdr:to>
    <xdr:graphicFrame macro="">
      <xdr:nvGraphicFramePr>
        <xdr:cNvPr id="12" name="Diagram 7">
          <a:extLst>
            <a:ext uri="{FF2B5EF4-FFF2-40B4-BE49-F238E27FC236}">
              <a16:creationId xmlns:a16="http://schemas.microsoft.com/office/drawing/2014/main" id="{1E6A8213-554D-4B30-B5C8-B07B18048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826851</xdr:colOff>
      <xdr:row>231</xdr:row>
      <xdr:rowOff>178340</xdr:rowOff>
    </xdr:from>
    <xdr:to>
      <xdr:col>14</xdr:col>
      <xdr:colOff>851170</xdr:colOff>
      <xdr:row>262</xdr:row>
      <xdr:rowOff>125649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B1894C73-04BC-4A16-A907-4951A7727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299936</xdr:colOff>
      <xdr:row>240</xdr:row>
      <xdr:rowOff>0</xdr:rowOff>
    </xdr:from>
    <xdr:to>
      <xdr:col>15</xdr:col>
      <xdr:colOff>784568</xdr:colOff>
      <xdr:row>245</xdr:row>
      <xdr:rowOff>5642</xdr:rowOff>
    </xdr:to>
    <xdr:sp macro="" textlink="">
      <xdr:nvSpPr>
        <xdr:cNvPr id="15" name="Pil: opp 14">
          <a:extLst>
            <a:ext uri="{FF2B5EF4-FFF2-40B4-BE49-F238E27FC236}">
              <a16:creationId xmlns:a16="http://schemas.microsoft.com/office/drawing/2014/main" id="{A2F7B724-25A2-40FF-942F-74CDEE123C8F}"/>
            </a:ext>
          </a:extLst>
        </xdr:cNvPr>
        <xdr:cNvSpPr/>
      </xdr:nvSpPr>
      <xdr:spPr bwMode="auto">
        <a:xfrm>
          <a:off x="14040255" y="72706149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712388</xdr:colOff>
      <xdr:row>0</xdr:row>
      <xdr:rowOff>166344</xdr:rowOff>
    </xdr:from>
    <xdr:to>
      <xdr:col>15</xdr:col>
      <xdr:colOff>63500</xdr:colOff>
      <xdr:row>30</xdr:row>
      <xdr:rowOff>150813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AE1C4052-2C46-41DF-A522-6BFD96214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865188</xdr:colOff>
      <xdr:row>298</xdr:row>
      <xdr:rowOff>190498</xdr:rowOff>
    </xdr:from>
    <xdr:to>
      <xdr:col>14</xdr:col>
      <xdr:colOff>658813</xdr:colOff>
      <xdr:row>330</xdr:row>
      <xdr:rowOff>23811</xdr:rowOff>
    </xdr:to>
    <xdr:graphicFrame macro="">
      <xdr:nvGraphicFramePr>
        <xdr:cNvPr id="12" name="Diagram 7">
          <a:extLst>
            <a:ext uri="{FF2B5EF4-FFF2-40B4-BE49-F238E27FC236}">
              <a16:creationId xmlns:a16="http://schemas.microsoft.com/office/drawing/2014/main" id="{63D6103B-3DB9-498F-A5CA-9F66FF3E0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825499</xdr:colOff>
      <xdr:row>266</xdr:row>
      <xdr:rowOff>27782</xdr:rowOff>
    </xdr:from>
    <xdr:to>
      <xdr:col>14</xdr:col>
      <xdr:colOff>317499</xdr:colOff>
      <xdr:row>296</xdr:row>
      <xdr:rowOff>138907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206D26F4-82E8-4F21-B596-C1FC0B3BF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904876</xdr:colOff>
      <xdr:row>233</xdr:row>
      <xdr:rowOff>31749</xdr:rowOff>
    </xdr:from>
    <xdr:to>
      <xdr:col>14</xdr:col>
      <xdr:colOff>341313</xdr:colOff>
      <xdr:row>264</xdr:row>
      <xdr:rowOff>55562</xdr:rowOff>
    </xdr:to>
    <xdr:graphicFrame macro="">
      <xdr:nvGraphicFramePr>
        <xdr:cNvPr id="14" name="Diagram 7">
          <a:extLst>
            <a:ext uri="{FF2B5EF4-FFF2-40B4-BE49-F238E27FC236}">
              <a16:creationId xmlns:a16="http://schemas.microsoft.com/office/drawing/2014/main" id="{02636988-8CFA-4B7F-B891-89906FC79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841375</xdr:colOff>
      <xdr:row>198</xdr:row>
      <xdr:rowOff>178593</xdr:rowOff>
    </xdr:from>
    <xdr:to>
      <xdr:col>14</xdr:col>
      <xdr:colOff>571500</xdr:colOff>
      <xdr:row>229</xdr:row>
      <xdr:rowOff>35718</xdr:rowOff>
    </xdr:to>
    <xdr:graphicFrame macro="">
      <xdr:nvGraphicFramePr>
        <xdr:cNvPr id="15" name="Diagram 7">
          <a:extLst>
            <a:ext uri="{FF2B5EF4-FFF2-40B4-BE49-F238E27FC236}">
              <a16:creationId xmlns:a16="http://schemas.microsoft.com/office/drawing/2014/main" id="{2BAD1B5D-1928-438E-9796-EFA98C188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698499</xdr:colOff>
      <xdr:row>99</xdr:row>
      <xdr:rowOff>146845</xdr:rowOff>
    </xdr:from>
    <xdr:to>
      <xdr:col>14</xdr:col>
      <xdr:colOff>150811</xdr:colOff>
      <xdr:row>130</xdr:row>
      <xdr:rowOff>19845</xdr:rowOff>
    </xdr:to>
    <xdr:graphicFrame macro="">
      <xdr:nvGraphicFramePr>
        <xdr:cNvPr id="16" name="Diagram 7">
          <a:extLst>
            <a:ext uri="{FF2B5EF4-FFF2-40B4-BE49-F238E27FC236}">
              <a16:creationId xmlns:a16="http://schemas.microsoft.com/office/drawing/2014/main" id="{5364D6E8-68B9-4C77-A17E-43CAFB024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504032</xdr:colOff>
      <xdr:row>68</xdr:row>
      <xdr:rowOff>27781</xdr:rowOff>
    </xdr:from>
    <xdr:to>
      <xdr:col>14</xdr:col>
      <xdr:colOff>631032</xdr:colOff>
      <xdr:row>98</xdr:row>
      <xdr:rowOff>83343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73897E28-7737-483C-9794-15290D477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797719</xdr:colOff>
      <xdr:row>34</xdr:row>
      <xdr:rowOff>23812</xdr:rowOff>
    </xdr:from>
    <xdr:to>
      <xdr:col>14</xdr:col>
      <xdr:colOff>424656</xdr:colOff>
      <xdr:row>64</xdr:row>
      <xdr:rowOff>158750</xdr:rowOff>
    </xdr:to>
    <xdr:graphicFrame macro="">
      <xdr:nvGraphicFramePr>
        <xdr:cNvPr id="18" name="Diagram 7">
          <a:extLst>
            <a:ext uri="{FF2B5EF4-FFF2-40B4-BE49-F238E27FC236}">
              <a16:creationId xmlns:a16="http://schemas.microsoft.com/office/drawing/2014/main" id="{64558CA7-5E9B-45D5-BA4F-A076CE1F5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-1</xdr:colOff>
      <xdr:row>133</xdr:row>
      <xdr:rowOff>0</xdr:rowOff>
    </xdr:from>
    <xdr:to>
      <xdr:col>14</xdr:col>
      <xdr:colOff>722312</xdr:colOff>
      <xdr:row>163</xdr:row>
      <xdr:rowOff>142875</xdr:rowOff>
    </xdr:to>
    <xdr:graphicFrame macro="">
      <xdr:nvGraphicFramePr>
        <xdr:cNvPr id="3" name="Diagram 7">
          <a:extLst>
            <a:ext uri="{FF2B5EF4-FFF2-40B4-BE49-F238E27FC236}">
              <a16:creationId xmlns:a16="http://schemas.microsoft.com/office/drawing/2014/main" id="{50319560-2652-4823-8823-5B0B24022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166</xdr:row>
      <xdr:rowOff>0</xdr:rowOff>
    </xdr:from>
    <xdr:to>
      <xdr:col>14</xdr:col>
      <xdr:colOff>103188</xdr:colOff>
      <xdr:row>196</xdr:row>
      <xdr:rowOff>166688</xdr:rowOff>
    </xdr:to>
    <xdr:graphicFrame macro="">
      <xdr:nvGraphicFramePr>
        <xdr:cNvPr id="7" name="Diagram 7">
          <a:extLst>
            <a:ext uri="{FF2B5EF4-FFF2-40B4-BE49-F238E27FC236}">
              <a16:creationId xmlns:a16="http://schemas.microsoft.com/office/drawing/2014/main" id="{3E56860B-FE4D-4229-933A-1E3711AC9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305</xdr:row>
      <xdr:rowOff>15876</xdr:rowOff>
    </xdr:from>
    <xdr:to>
      <xdr:col>15</xdr:col>
      <xdr:colOff>484632</xdr:colOff>
      <xdr:row>310</xdr:row>
      <xdr:rowOff>41784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2E5147BB-F59C-47D1-AF2B-DE788A5D3558}"/>
            </a:ext>
          </a:extLst>
        </xdr:cNvPr>
        <xdr:cNvSpPr/>
      </xdr:nvSpPr>
      <xdr:spPr bwMode="auto">
        <a:xfrm>
          <a:off x="13692188" y="5822950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899102</xdr:colOff>
      <xdr:row>1</xdr:row>
      <xdr:rowOff>129885</xdr:rowOff>
    </xdr:from>
    <xdr:to>
      <xdr:col>16</xdr:col>
      <xdr:colOff>51953</xdr:colOff>
      <xdr:row>33</xdr:row>
      <xdr:rowOff>155863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B6DF4E20-E866-4FFF-8B74-9977B2740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445943</xdr:colOff>
      <xdr:row>328</xdr:row>
      <xdr:rowOff>17320</xdr:rowOff>
    </xdr:from>
    <xdr:to>
      <xdr:col>15</xdr:col>
      <xdr:colOff>363681</xdr:colOff>
      <xdr:row>361</xdr:row>
      <xdr:rowOff>164524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5B1D27C7-DC1E-4C6B-923D-B96582000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680258</xdr:colOff>
      <xdr:row>327</xdr:row>
      <xdr:rowOff>0</xdr:rowOff>
    </xdr:from>
    <xdr:to>
      <xdr:col>15</xdr:col>
      <xdr:colOff>679738</xdr:colOff>
      <xdr:row>327</xdr:row>
      <xdr:rowOff>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D528F7D4-06C6-4AC6-AFFA-A715D7F94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671598</xdr:colOff>
      <xdr:row>291</xdr:row>
      <xdr:rowOff>47624</xdr:rowOff>
    </xdr:from>
    <xdr:to>
      <xdr:col>15</xdr:col>
      <xdr:colOff>398316</xdr:colOff>
      <xdr:row>324</xdr:row>
      <xdr:rowOff>38965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FE57A7A1-F34E-4CD7-AFF7-F616AD328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913535</xdr:colOff>
      <xdr:row>254</xdr:row>
      <xdr:rowOff>56283</xdr:rowOff>
    </xdr:from>
    <xdr:to>
      <xdr:col>15</xdr:col>
      <xdr:colOff>783648</xdr:colOff>
      <xdr:row>287</xdr:row>
      <xdr:rowOff>21646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2A834150-24EF-4E9B-A099-5208554D7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862099</xdr:colOff>
      <xdr:row>216</xdr:row>
      <xdr:rowOff>177511</xdr:rowOff>
    </xdr:from>
    <xdr:to>
      <xdr:col>15</xdr:col>
      <xdr:colOff>757669</xdr:colOff>
      <xdr:row>250</xdr:row>
      <xdr:rowOff>30306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10F17BD6-9DB5-46B5-A8DF-E27E2E287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848591</xdr:colOff>
      <xdr:row>180</xdr:row>
      <xdr:rowOff>73602</xdr:rowOff>
    </xdr:from>
    <xdr:to>
      <xdr:col>15</xdr:col>
      <xdr:colOff>632113</xdr:colOff>
      <xdr:row>213</xdr:row>
      <xdr:rowOff>73602</xdr:rowOff>
    </xdr:to>
    <xdr:graphicFrame macro="">
      <xdr:nvGraphicFramePr>
        <xdr:cNvPr id="22" name="Diagram 8">
          <a:extLst>
            <a:ext uri="{FF2B5EF4-FFF2-40B4-BE49-F238E27FC236}">
              <a16:creationId xmlns:a16="http://schemas.microsoft.com/office/drawing/2014/main" id="{EDA6CF7C-88D8-4DBF-AC66-4C0286923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900544</xdr:colOff>
      <xdr:row>71</xdr:row>
      <xdr:rowOff>129888</xdr:rowOff>
    </xdr:from>
    <xdr:to>
      <xdr:col>15</xdr:col>
      <xdr:colOff>545520</xdr:colOff>
      <xdr:row>103</xdr:row>
      <xdr:rowOff>147205</xdr:rowOff>
    </xdr:to>
    <xdr:graphicFrame macro="">
      <xdr:nvGraphicFramePr>
        <xdr:cNvPr id="23" name="Diagram 8">
          <a:extLst>
            <a:ext uri="{FF2B5EF4-FFF2-40B4-BE49-F238E27FC236}">
              <a16:creationId xmlns:a16="http://schemas.microsoft.com/office/drawing/2014/main" id="{2E75A507-5703-4D23-98BB-F782375D0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662420</xdr:colOff>
      <xdr:row>37</xdr:row>
      <xdr:rowOff>95251</xdr:rowOff>
    </xdr:from>
    <xdr:to>
      <xdr:col>15</xdr:col>
      <xdr:colOff>749011</xdr:colOff>
      <xdr:row>70</xdr:row>
      <xdr:rowOff>34636</xdr:rowOff>
    </xdr:to>
    <xdr:graphicFrame macro="">
      <xdr:nvGraphicFramePr>
        <xdr:cNvPr id="24" name="Diagram 8">
          <a:extLst>
            <a:ext uri="{FF2B5EF4-FFF2-40B4-BE49-F238E27FC236}">
              <a16:creationId xmlns:a16="http://schemas.microsoft.com/office/drawing/2014/main" id="{F2C801AA-0CE5-40CE-AB6D-E133B366B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731694</xdr:colOff>
      <xdr:row>365</xdr:row>
      <xdr:rowOff>0</xdr:rowOff>
    </xdr:from>
    <xdr:to>
      <xdr:col>15</xdr:col>
      <xdr:colOff>645102</xdr:colOff>
      <xdr:row>365</xdr:row>
      <xdr:rowOff>112567</xdr:rowOff>
    </xdr:to>
    <xdr:graphicFrame macro="">
      <xdr:nvGraphicFramePr>
        <xdr:cNvPr id="12" name="Diagram 8">
          <a:extLst>
            <a:ext uri="{FF2B5EF4-FFF2-40B4-BE49-F238E27FC236}">
              <a16:creationId xmlns:a16="http://schemas.microsoft.com/office/drawing/2014/main" id="{2ABD89F0-C893-4AFC-A4E4-121EB3521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15</xdr:col>
      <xdr:colOff>562840</xdr:colOff>
      <xdr:row>139</xdr:row>
      <xdr:rowOff>60613</xdr:rowOff>
    </xdr:to>
    <xdr:graphicFrame macro="">
      <xdr:nvGraphicFramePr>
        <xdr:cNvPr id="3" name="Diagram 8">
          <a:extLst>
            <a:ext uri="{FF2B5EF4-FFF2-40B4-BE49-F238E27FC236}">
              <a16:creationId xmlns:a16="http://schemas.microsoft.com/office/drawing/2014/main" id="{EF396D9C-2EF3-4F37-9C9B-ABD82FA99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143</xdr:row>
      <xdr:rowOff>0</xdr:rowOff>
    </xdr:from>
    <xdr:to>
      <xdr:col>15</xdr:col>
      <xdr:colOff>562840</xdr:colOff>
      <xdr:row>176</xdr:row>
      <xdr:rowOff>60613</xdr:rowOff>
    </xdr:to>
    <xdr:graphicFrame macro="">
      <xdr:nvGraphicFramePr>
        <xdr:cNvPr id="5" name="Diagram 8">
          <a:extLst>
            <a:ext uri="{FF2B5EF4-FFF2-40B4-BE49-F238E27FC236}">
              <a16:creationId xmlns:a16="http://schemas.microsoft.com/office/drawing/2014/main" id="{185CDF39-2866-4506-892F-6A1C36A3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340</xdr:row>
      <xdr:rowOff>0</xdr:rowOff>
    </xdr:from>
    <xdr:to>
      <xdr:col>16</xdr:col>
      <xdr:colOff>467314</xdr:colOff>
      <xdr:row>345</xdr:row>
      <xdr:rowOff>25908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6FE19C74-03D8-4E71-9DED-25247099F88A}"/>
            </a:ext>
          </a:extLst>
        </xdr:cNvPr>
        <xdr:cNvSpPr/>
      </xdr:nvSpPr>
      <xdr:spPr bwMode="auto">
        <a:xfrm>
          <a:off x="14685818" y="72459273"/>
          <a:ext cx="467314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351238</xdr:colOff>
      <xdr:row>0</xdr:row>
      <xdr:rowOff>209136</xdr:rowOff>
    </xdr:from>
    <xdr:to>
      <xdr:col>16</xdr:col>
      <xdr:colOff>12423</xdr:colOff>
      <xdr:row>30</xdr:row>
      <xdr:rowOff>115956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FB3BF-8404-46E2-83E8-8BCFCD14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890380</xdr:colOff>
      <xdr:row>103</xdr:row>
      <xdr:rowOff>124239</xdr:rowOff>
    </xdr:from>
    <xdr:to>
      <xdr:col>15</xdr:col>
      <xdr:colOff>861391</xdr:colOff>
      <xdr:row>136</xdr:row>
      <xdr:rowOff>33131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F447F4E8-7EF0-4089-93E8-C7530246D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819978</xdr:colOff>
      <xdr:row>69</xdr:row>
      <xdr:rowOff>4142</xdr:rowOff>
    </xdr:from>
    <xdr:to>
      <xdr:col>15</xdr:col>
      <xdr:colOff>505239</xdr:colOff>
      <xdr:row>99</xdr:row>
      <xdr:rowOff>169793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BAEB3A35-6693-44D3-8F95-611D709A1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853109</xdr:colOff>
      <xdr:row>34</xdr:row>
      <xdr:rowOff>41414</xdr:rowOff>
    </xdr:from>
    <xdr:to>
      <xdr:col>15</xdr:col>
      <xdr:colOff>612914</xdr:colOff>
      <xdr:row>64</xdr:row>
      <xdr:rowOff>165654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F26B1FC3-D735-4599-B859-C49C05AFF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16566</xdr:colOff>
      <xdr:row>290</xdr:row>
      <xdr:rowOff>41413</xdr:rowOff>
    </xdr:from>
    <xdr:to>
      <xdr:col>16</xdr:col>
      <xdr:colOff>501198</xdr:colOff>
      <xdr:row>295</xdr:row>
      <xdr:rowOff>67321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697C8FD6-564C-4FF3-87DA-1BD7F7764647}"/>
            </a:ext>
          </a:extLst>
        </xdr:cNvPr>
        <xdr:cNvSpPr/>
      </xdr:nvSpPr>
      <xdr:spPr bwMode="auto">
        <a:xfrm>
          <a:off x="14593957" y="5001039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139</xdr:row>
      <xdr:rowOff>16565</xdr:rowOff>
    </xdr:from>
    <xdr:to>
      <xdr:col>15</xdr:col>
      <xdr:colOff>882098</xdr:colOff>
      <xdr:row>171</xdr:row>
      <xdr:rowOff>115957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BBA7098-4F6D-4BC5-A63D-D3223B6E7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174</xdr:row>
      <xdr:rowOff>0</xdr:rowOff>
    </xdr:from>
    <xdr:to>
      <xdr:col>15</xdr:col>
      <xdr:colOff>882098</xdr:colOff>
      <xdr:row>206</xdr:row>
      <xdr:rowOff>99392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E3CA3F4D-016F-4420-AE56-ADBD67036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869674</xdr:colOff>
      <xdr:row>209</xdr:row>
      <xdr:rowOff>49696</xdr:rowOff>
    </xdr:from>
    <xdr:to>
      <xdr:col>15</xdr:col>
      <xdr:colOff>840685</xdr:colOff>
      <xdr:row>241</xdr:row>
      <xdr:rowOff>149088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2944B61B-CA59-4ECD-AAA5-3F5215F38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33130</xdr:colOff>
      <xdr:row>244</xdr:row>
      <xdr:rowOff>49696</xdr:rowOff>
    </xdr:from>
    <xdr:to>
      <xdr:col>16</xdr:col>
      <xdr:colOff>4141</xdr:colOff>
      <xdr:row>276</xdr:row>
      <xdr:rowOff>149088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43CCF05-E8B4-40B8-B28A-B4D44310C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786848</xdr:colOff>
      <xdr:row>279</xdr:row>
      <xdr:rowOff>74543</xdr:rowOff>
    </xdr:from>
    <xdr:to>
      <xdr:col>15</xdr:col>
      <xdr:colOff>757859</xdr:colOff>
      <xdr:row>311</xdr:row>
      <xdr:rowOff>173935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B5E67762-6584-4F62-83A9-EC3A2D58D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497760</xdr:colOff>
      <xdr:row>30</xdr:row>
      <xdr:rowOff>0</xdr:rowOff>
    </xdr:from>
    <xdr:to>
      <xdr:col>46</xdr:col>
      <xdr:colOff>197414</xdr:colOff>
      <xdr:row>38</xdr:row>
      <xdr:rowOff>85092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455865</xdr:colOff>
      <xdr:row>40</xdr:row>
      <xdr:rowOff>53443</xdr:rowOff>
    </xdr:from>
    <xdr:to>
      <xdr:col>47</xdr:col>
      <xdr:colOff>56030</xdr:colOff>
      <xdr:row>71</xdr:row>
      <xdr:rowOff>56030</xdr:rowOff>
    </xdr:to>
    <xdr:graphicFrame macro="">
      <xdr:nvGraphicFramePr>
        <xdr:cNvPr id="9" name="Diagram 9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387965</xdr:colOff>
      <xdr:row>1</xdr:row>
      <xdr:rowOff>20052</xdr:rowOff>
    </xdr:from>
    <xdr:to>
      <xdr:col>15</xdr:col>
      <xdr:colOff>172453</xdr:colOff>
      <xdr:row>29</xdr:row>
      <xdr:rowOff>148390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887D1F4-198C-4B4A-94E0-4571189C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882316</xdr:colOff>
      <xdr:row>263</xdr:row>
      <xdr:rowOff>80211</xdr:rowOff>
    </xdr:from>
    <xdr:to>
      <xdr:col>15</xdr:col>
      <xdr:colOff>80211</xdr:colOff>
      <xdr:row>294</xdr:row>
      <xdr:rowOff>35895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48B14D7-DCC0-4647-A369-B3594EE14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818147</xdr:colOff>
      <xdr:row>131</xdr:row>
      <xdr:rowOff>24063</xdr:rowOff>
    </xdr:from>
    <xdr:to>
      <xdr:col>14</xdr:col>
      <xdr:colOff>745958</xdr:colOff>
      <xdr:row>161</xdr:row>
      <xdr:rowOff>88232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A553C86-35E3-4457-9C66-B9E474781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66</xdr:row>
      <xdr:rowOff>0</xdr:rowOff>
    </xdr:from>
    <xdr:to>
      <xdr:col>14</xdr:col>
      <xdr:colOff>826168</xdr:colOff>
      <xdr:row>95</xdr:row>
      <xdr:rowOff>144379</xdr:rowOff>
    </xdr:to>
    <xdr:graphicFrame macro="">
      <xdr:nvGraphicFramePr>
        <xdr:cNvPr id="20" name="Diagram 3">
          <a:extLst>
            <a:ext uri="{FF2B5EF4-FFF2-40B4-BE49-F238E27FC236}">
              <a16:creationId xmlns:a16="http://schemas.microsoft.com/office/drawing/2014/main" id="{D14E708E-9EAA-43F0-9688-B4C57FB7D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16</xdr:col>
      <xdr:colOff>137414</xdr:colOff>
      <xdr:row>63</xdr:row>
      <xdr:rowOff>16044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9225EA3-7917-4AF9-A5F2-8E28C6675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98</xdr:row>
      <xdr:rowOff>0</xdr:rowOff>
    </xdr:from>
    <xdr:to>
      <xdr:col>14</xdr:col>
      <xdr:colOff>826168</xdr:colOff>
      <xdr:row>127</xdr:row>
      <xdr:rowOff>144379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31CCDBF-78F0-4C8A-A38A-63935BC22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164</xdr:row>
      <xdr:rowOff>0</xdr:rowOff>
    </xdr:from>
    <xdr:to>
      <xdr:col>14</xdr:col>
      <xdr:colOff>842211</xdr:colOff>
      <xdr:row>194</xdr:row>
      <xdr:rowOff>64169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CEE752FB-6DD4-4F11-A21D-EB931A481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197</xdr:row>
      <xdr:rowOff>0</xdr:rowOff>
    </xdr:from>
    <xdr:to>
      <xdr:col>14</xdr:col>
      <xdr:colOff>826168</xdr:colOff>
      <xdr:row>226</xdr:row>
      <xdr:rowOff>144379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E6916C7-41EC-4A40-B37A-756348D56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230</xdr:row>
      <xdr:rowOff>0</xdr:rowOff>
    </xdr:from>
    <xdr:to>
      <xdr:col>14</xdr:col>
      <xdr:colOff>826168</xdr:colOff>
      <xdr:row>259</xdr:row>
      <xdr:rowOff>144379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321BA2DE-8E8D-4878-A990-1BAE493EB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296</xdr:row>
      <xdr:rowOff>0</xdr:rowOff>
    </xdr:from>
    <xdr:to>
      <xdr:col>15</xdr:col>
      <xdr:colOff>112295</xdr:colOff>
      <xdr:row>326</xdr:row>
      <xdr:rowOff>148189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7EBAD24-FFFA-4238-B32F-8F7F9BA3C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305</xdr:row>
      <xdr:rowOff>0</xdr:rowOff>
    </xdr:from>
    <xdr:to>
      <xdr:col>16</xdr:col>
      <xdr:colOff>488642</xdr:colOff>
      <xdr:row>310</xdr:row>
      <xdr:rowOff>15880</xdr:rowOff>
    </xdr:to>
    <xdr:sp macro="" textlink="">
      <xdr:nvSpPr>
        <xdr:cNvPr id="9" name="Pil: opp 8">
          <a:extLst>
            <a:ext uri="{FF2B5EF4-FFF2-40B4-BE49-F238E27FC236}">
              <a16:creationId xmlns:a16="http://schemas.microsoft.com/office/drawing/2014/main" id="{B10FDF8D-6007-46FC-930A-B74CBC3A8A28}"/>
            </a:ext>
          </a:extLst>
        </xdr:cNvPr>
        <xdr:cNvSpPr/>
      </xdr:nvSpPr>
      <xdr:spPr bwMode="auto">
        <a:xfrm>
          <a:off x="14277474" y="59163284"/>
          <a:ext cx="488642" cy="978407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AU/3_LAM/LAM%202016_2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050_STATISTIKK/DYRESLAG/SAU/ALL%20SAU%202023_07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365no-my.sharepoint.com/personal/morten_roe_animalia_no/Documents/0020_Midlertidig/DYRESLAG/GEIT/ALL_GEIT%202024_23.xlsx" TargetMode="External"/><Relationship Id="rId1" Type="http://schemas.openxmlformats.org/officeDocument/2006/relationships/externalLinkPath" Target="/personal/morten_roe_animalia_no/Documents/0020_Midlertidig/DYRESLAG/GEIT/ALL_GEIT%202024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  <sheetName val="Ark1"/>
      <sheetName val="Klasse per slakte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 t="str">
            <v>Sarpsborg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Slaktedato"/>
      <sheetName val="Regioner"/>
      <sheetName val="Organisasjon"/>
      <sheetName val="Regorg"/>
      <sheetName val="Bedrifter"/>
      <sheetName val="Variant"/>
      <sheetName val="Slakteri"/>
      <sheetName val="Klasse"/>
      <sheetName val="Fettgruppe"/>
      <sheetName val="Vektgrupper"/>
      <sheetName val="Fylker"/>
      <sheetName val="Kommuner"/>
      <sheetName val="Klasse per mnd"/>
      <sheetName val="Fett per mnd"/>
      <sheetName val="Org per uke"/>
      <sheetName val="Saukontroll"/>
      <sheetName val="Klasse_Saukontroll"/>
    </sheetNames>
    <sheetDataSet>
      <sheetData sheetId="0">
        <row r="8545">
          <cell r="D8545">
            <v>1</v>
          </cell>
        </row>
      </sheetData>
      <sheetData sheetId="1">
        <row r="2">
          <cell r="M2">
            <v>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Måned"/>
      <sheetName val="M"/>
      <sheetName val="Uke"/>
      <sheetName val="U"/>
      <sheetName val="Kategori"/>
      <sheetName val="K"/>
      <sheetName val="Regioner"/>
      <sheetName val="R"/>
      <sheetName val="Organisasjon"/>
      <sheetName val="O"/>
      <sheetName val="Regorg"/>
      <sheetName val="RO"/>
      <sheetName val="Bedrifter"/>
      <sheetName val="B"/>
      <sheetName val="Slakteri"/>
      <sheetName val="RNR"/>
      <sheetName val="S"/>
      <sheetName val="Klasse"/>
      <sheetName val="KL"/>
      <sheetName val="Klasse per mnd"/>
      <sheetName val="KPM"/>
      <sheetName val="Klasse_Slakteri"/>
      <sheetName val="KLS"/>
      <sheetName val="KS"/>
      <sheetName val="Fettgruppe"/>
      <sheetName val="FE"/>
      <sheetName val="Fett per mnd"/>
      <sheetName val="Ark3"/>
      <sheetName val="Vektgrupper"/>
      <sheetName val="VK"/>
      <sheetName val="Variant"/>
      <sheetName val="V"/>
      <sheetName val="Fylker"/>
      <sheetName val="F"/>
      <sheetName val="Komm_nr"/>
      <sheetName val="Kategorisering"/>
      <sheetName val="Ark2"/>
    </sheetNames>
    <sheetDataSet>
      <sheetData sheetId="0"/>
      <sheetData sheetId="1">
        <row r="2">
          <cell r="Q2">
            <v>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rk1"/>
      <sheetName val="År"/>
      <sheetName val="Å"/>
      <sheetName val="Måned"/>
      <sheetName val="M"/>
      <sheetName val="Uke"/>
      <sheetName val="U"/>
      <sheetName val="Kategori"/>
      <sheetName val="Ark4"/>
      <sheetName val="Regioner"/>
      <sheetName val="R"/>
      <sheetName val="Organisasjon"/>
      <sheetName val="O"/>
      <sheetName val="Regorg"/>
      <sheetName val="RO"/>
      <sheetName val="Bedrifter"/>
      <sheetName val="B"/>
      <sheetName val="Slakteri"/>
      <sheetName val="S"/>
      <sheetName val="Slkt per mnd"/>
      <sheetName val="RNR"/>
      <sheetName val="Klasse"/>
      <sheetName val="KL"/>
      <sheetName val="Klasse per mnd"/>
      <sheetName val="KL2"/>
      <sheetName val="Klasse_Slakteri"/>
      <sheetName val="Ark3"/>
      <sheetName val="KLS"/>
      <sheetName val="Fettgruppe"/>
      <sheetName val="FE"/>
      <sheetName val="Fett per mnd"/>
      <sheetName val="FE2"/>
      <sheetName val="Vektgrupper"/>
      <sheetName val="VK"/>
      <sheetName val="Variant"/>
      <sheetName val="V"/>
      <sheetName val="Fylker"/>
      <sheetName val="F"/>
      <sheetName val="Komm_nr"/>
      <sheetName val="Ark2"/>
    </sheetNames>
    <sheetDataSet>
      <sheetData sheetId="0" refreshError="1"/>
      <sheetData sheetId="1">
        <row r="2">
          <cell r="R2">
            <v>23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orten Røe" id="{CB8DA62B-C056-4B55-ADB1-72ED65AD2C61}" userId="S::morten.roe@animalia.no::518ee531-cc2a-407e-97d4-de22695ef27e" providerId="AD"/>
</personList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R6" dT="2023-06-03T18:02:54.02" personId="{CB8DA62B-C056-4B55-ADB1-72ED65AD2C61}" id="{C180EA79-A726-4962-84CB-74FE393900A6}">
    <text>De med over 100% har ikke rapportert alle slakt enda som avregningsdata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2545"/>
  <sheetViews>
    <sheetView workbookViewId="0">
      <pane xSplit="3" ySplit="1" topLeftCell="D2515" activePane="bottomRight" state="frozen"/>
      <selection pane="topRight" activeCell="D1" sqref="D1"/>
      <selection pane="bottomLeft" activeCell="A2" sqref="A2"/>
      <selection pane="bottomRight" sqref="A1:AL2545"/>
    </sheetView>
  </sheetViews>
  <sheetFormatPr baseColWidth="10" defaultColWidth="8.90625" defaultRowHeight="15"/>
  <cols>
    <col min="1" max="34" width="13" customWidth="1"/>
  </cols>
  <sheetData>
    <row r="1" spans="1:38">
      <c r="A1" s="3" t="s">
        <v>411</v>
      </c>
      <c r="B1" t="s">
        <v>412</v>
      </c>
      <c r="C1" t="s">
        <v>9</v>
      </c>
      <c r="D1" t="s">
        <v>67</v>
      </c>
      <c r="E1" t="s">
        <v>23</v>
      </c>
      <c r="F1" t="s">
        <v>446</v>
      </c>
      <c r="G1" t="s">
        <v>83</v>
      </c>
      <c r="H1" t="s">
        <v>25</v>
      </c>
      <c r="I1" t="s">
        <v>26</v>
      </c>
      <c r="J1" t="s">
        <v>41</v>
      </c>
      <c r="K1" t="s">
        <v>42</v>
      </c>
      <c r="L1" t="s">
        <v>27</v>
      </c>
      <c r="M1" t="s">
        <v>108</v>
      </c>
      <c r="N1" t="s">
        <v>109</v>
      </c>
      <c r="O1" t="s">
        <v>697</v>
      </c>
      <c r="P1" t="s">
        <v>595</v>
      </c>
      <c r="Q1" t="s">
        <v>68</v>
      </c>
      <c r="R1" t="s">
        <v>74</v>
      </c>
      <c r="S1" t="s">
        <v>10</v>
      </c>
      <c r="T1" t="s">
        <v>11</v>
      </c>
      <c r="U1" t="s">
        <v>12</v>
      </c>
      <c r="V1" t="s">
        <v>13</v>
      </c>
      <c r="W1" t="s">
        <v>14</v>
      </c>
      <c r="X1" t="s">
        <v>477</v>
      </c>
      <c r="Y1" t="s">
        <v>15</v>
      </c>
      <c r="Z1" t="s">
        <v>478</v>
      </c>
      <c r="AA1" t="s">
        <v>16</v>
      </c>
      <c r="AB1" t="s">
        <v>17</v>
      </c>
      <c r="AC1" t="s">
        <v>18</v>
      </c>
      <c r="AD1" t="s">
        <v>19</v>
      </c>
      <c r="AE1" t="s">
        <v>20</v>
      </c>
      <c r="AF1" t="s">
        <v>21</v>
      </c>
      <c r="AG1" t="s">
        <v>24</v>
      </c>
      <c r="AH1" t="s">
        <v>75</v>
      </c>
      <c r="AI1" t="s">
        <v>588</v>
      </c>
      <c r="AJ1" t="s">
        <v>667</v>
      </c>
      <c r="AK1" t="s">
        <v>668</v>
      </c>
      <c r="AL1" t="s">
        <v>669</v>
      </c>
    </row>
    <row r="2" spans="1:38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26394</v>
      </c>
      <c r="R2">
        <v>1259322</v>
      </c>
      <c r="S2">
        <v>4.6685875415501368</v>
      </c>
      <c r="T2">
        <v>5.6383577829975184</v>
      </c>
      <c r="U2">
        <v>19.808594783541935</v>
      </c>
      <c r="V2">
        <v>18.873012621077056</v>
      </c>
      <c r="W2">
        <v>10.717274851070655</v>
      </c>
      <c r="X2">
        <v>71.611311483480804</v>
      </c>
      <c r="Y2">
        <v>20.863686968066943</v>
      </c>
      <c r="Z2">
        <v>1.6385801248608378</v>
      </c>
      <c r="AA2">
        <v>6.6270892892630293</v>
      </c>
      <c r="AB2">
        <v>1.7168769800283088</v>
      </c>
      <c r="AC2">
        <v>2.4453591852977756</v>
      </c>
      <c r="AD2">
        <v>54.473577169268872</v>
      </c>
      <c r="AE2">
        <v>70.761185559438573</v>
      </c>
      <c r="AF2">
        <v>63.624373894079362</v>
      </c>
      <c r="AG2">
        <v>100</v>
      </c>
      <c r="AH2">
        <v>100</v>
      </c>
    </row>
    <row r="3" spans="1:38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25358</v>
      </c>
      <c r="R3">
        <v>1198647.5</v>
      </c>
      <c r="S3">
        <v>4.6893327688081774</v>
      </c>
      <c r="T3">
        <v>6.2953612300530404</v>
      </c>
      <c r="U3">
        <v>19.915585441089611</v>
      </c>
      <c r="V3">
        <v>18.223038883408176</v>
      </c>
      <c r="W3">
        <v>13.035775738905723</v>
      </c>
      <c r="X3">
        <v>73.927989671692501</v>
      </c>
      <c r="Y3">
        <v>20.503275566836788</v>
      </c>
      <c r="Z3">
        <v>1.5716046627553135</v>
      </c>
      <c r="AA3">
        <v>6.4641271615869851</v>
      </c>
      <c r="AB3">
        <v>1.7293568093893936</v>
      </c>
      <c r="AC3">
        <v>2.295415778417158</v>
      </c>
      <c r="AD3">
        <v>55.921058379791056</v>
      </c>
      <c r="AE3">
        <v>69.143124712355501</v>
      </c>
      <c r="AF3">
        <v>64.067557658471401</v>
      </c>
      <c r="AG3">
        <v>100</v>
      </c>
      <c r="AH3">
        <v>100</v>
      </c>
    </row>
    <row r="4" spans="1:38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24422</v>
      </c>
      <c r="R4">
        <v>1132756</v>
      </c>
      <c r="S4">
        <v>5.0013091963317775</v>
      </c>
      <c r="T4">
        <v>6.2868199329776244</v>
      </c>
      <c r="U4">
        <v>19.872589330799201</v>
      </c>
      <c r="V4">
        <v>23.641013598692044</v>
      </c>
      <c r="W4">
        <v>12.609688229415688</v>
      </c>
      <c r="X4">
        <v>73.884931971227715</v>
      </c>
      <c r="Y4">
        <v>20.056746554421256</v>
      </c>
      <c r="Z4">
        <v>1.6433371352700852</v>
      </c>
      <c r="AA4">
        <v>6.4848531877003559</v>
      </c>
      <c r="AB4">
        <v>1.8399499555200496</v>
      </c>
      <c r="AC4">
        <v>2.2906333744961662</v>
      </c>
      <c r="AD4">
        <v>54.632650330173263</v>
      </c>
      <c r="AE4">
        <v>69.017449157458842</v>
      </c>
      <c r="AF4">
        <v>62.126888667589043</v>
      </c>
      <c r="AG4">
        <v>100</v>
      </c>
      <c r="AH4">
        <v>100</v>
      </c>
    </row>
    <row r="5" spans="1:38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24647</v>
      </c>
      <c r="R5">
        <v>1131558.5</v>
      </c>
      <c r="S5">
        <v>5.0113714845498487</v>
      </c>
      <c r="T5">
        <v>6.1758017813484685</v>
      </c>
      <c r="U5">
        <v>19.751188471473984</v>
      </c>
      <c r="V5">
        <v>24.814271643931797</v>
      </c>
      <c r="W5">
        <v>10.939955821992413</v>
      </c>
      <c r="X5">
        <v>73.820310660032177</v>
      </c>
      <c r="Y5">
        <v>19.551795156856674</v>
      </c>
      <c r="Z5">
        <v>1.4677986158028944</v>
      </c>
      <c r="AA5">
        <v>6.3162543678160104</v>
      </c>
      <c r="AB5">
        <v>1.7813645728018059</v>
      </c>
      <c r="AC5">
        <v>2.2186521137498914</v>
      </c>
      <c r="AD5">
        <v>53.62960243060207</v>
      </c>
      <c r="AE5">
        <v>69.184266706102193</v>
      </c>
      <c r="AF5">
        <v>63.915592087084569</v>
      </c>
      <c r="AG5">
        <v>100</v>
      </c>
      <c r="AH5">
        <v>100</v>
      </c>
    </row>
    <row r="6" spans="1:38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24102</v>
      </c>
      <c r="R6">
        <v>1117756.5</v>
      </c>
      <c r="S6">
        <v>5.3108239585276404</v>
      </c>
      <c r="T6">
        <v>6.5305905177021994</v>
      </c>
      <c r="U6">
        <v>20.270136474266575</v>
      </c>
      <c r="V6">
        <v>29.313540113611509</v>
      </c>
      <c r="W6">
        <v>13.026361287096069</v>
      </c>
      <c r="X6">
        <v>78.324125156060404</v>
      </c>
      <c r="Y6">
        <v>21.344630963899565</v>
      </c>
      <c r="Z6">
        <v>1.6755885561837487</v>
      </c>
      <c r="AA6">
        <v>6.3917841646938687</v>
      </c>
      <c r="AB6">
        <v>1.8087100248285599</v>
      </c>
      <c r="AC6">
        <v>2.2194159865268484</v>
      </c>
      <c r="AD6">
        <v>52.753569515520304</v>
      </c>
      <c r="AE6">
        <v>69.608491897198732</v>
      </c>
      <c r="AF6">
        <v>63.151888073721601</v>
      </c>
      <c r="AG6">
        <v>100</v>
      </c>
      <c r="AH6">
        <v>100</v>
      </c>
    </row>
    <row r="7" spans="1:38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22206</v>
      </c>
      <c r="R7">
        <v>1181915</v>
      </c>
      <c r="S7">
        <v>5.2440733893723319</v>
      </c>
      <c r="T7">
        <v>6.2309929225028862</v>
      </c>
      <c r="U7">
        <v>20.202369036689404</v>
      </c>
      <c r="V7">
        <v>28.906901088487743</v>
      </c>
      <c r="W7">
        <v>11.633239276936161</v>
      </c>
      <c r="X7">
        <v>77.260801326660513</v>
      </c>
      <c r="Y7">
        <v>21.180880181738964</v>
      </c>
      <c r="Z7">
        <v>1.719666811911178</v>
      </c>
      <c r="AA7">
        <v>6.442181980174376</v>
      </c>
      <c r="AB7">
        <v>1.8390074188002552</v>
      </c>
      <c r="AC7">
        <v>2.2498281932980841</v>
      </c>
      <c r="AD7">
        <v>52.222271702079205</v>
      </c>
      <c r="AE7">
        <v>69.544712394167789</v>
      </c>
      <c r="AF7">
        <v>63.204382535902845</v>
      </c>
      <c r="AG7">
        <v>100</v>
      </c>
      <c r="AH7">
        <v>100</v>
      </c>
    </row>
    <row r="8" spans="1:38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21587</v>
      </c>
      <c r="R8">
        <v>1217923.1000000001</v>
      </c>
      <c r="S8">
        <v>5.5594388512706594</v>
      </c>
      <c r="T8">
        <v>6.116972409834414</v>
      </c>
      <c r="U8">
        <v>20.180919222239289</v>
      </c>
      <c r="V8">
        <v>36.137010620785503</v>
      </c>
      <c r="W8">
        <v>10.460594761688975</v>
      </c>
      <c r="X8">
        <v>79.033971849289983</v>
      </c>
      <c r="Y8">
        <v>20.400302777736943</v>
      </c>
      <c r="Z8">
        <v>1.6030568760868396</v>
      </c>
      <c r="AA8">
        <v>6.2543202994378868</v>
      </c>
      <c r="AB8">
        <v>1.9461320072653632</v>
      </c>
      <c r="AC8">
        <v>2.1803017353906613</v>
      </c>
      <c r="AD8">
        <v>45.946337182934627</v>
      </c>
      <c r="AE8">
        <v>66.442243311841878</v>
      </c>
      <c r="AF8">
        <v>59.102018210205742</v>
      </c>
      <c r="AG8">
        <v>100</v>
      </c>
      <c r="AH8">
        <v>100</v>
      </c>
    </row>
    <row r="9" spans="1:38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20699</v>
      </c>
      <c r="R9">
        <v>1197929.51</v>
      </c>
      <c r="S9">
        <v>5.7845557206450318</v>
      </c>
      <c r="T9">
        <v>5.7412760455329295</v>
      </c>
      <c r="U9">
        <v>19.731326595333936</v>
      </c>
      <c r="V9">
        <v>42.877314208579776</v>
      </c>
      <c r="W9">
        <v>7.3108642260595103</v>
      </c>
      <c r="X9">
        <v>77.400714504478628</v>
      </c>
      <c r="Y9">
        <v>17.39267613500898</v>
      </c>
      <c r="Z9">
        <v>1.4008336767661729</v>
      </c>
      <c r="AA9">
        <v>5.9792116887028648</v>
      </c>
      <c r="AB9">
        <v>1.9215972823081713</v>
      </c>
      <c r="AC9">
        <v>2.0883691307199475</v>
      </c>
      <c r="AD9">
        <v>50.624763921233523</v>
      </c>
      <c r="AE9">
        <v>66.138888380078086</v>
      </c>
      <c r="AF9">
        <v>58.277164401323262</v>
      </c>
      <c r="AG9">
        <v>100</v>
      </c>
      <c r="AH9">
        <v>100</v>
      </c>
    </row>
    <row r="10" spans="1:38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19750</v>
      </c>
      <c r="R10">
        <v>1255410</v>
      </c>
      <c r="S10">
        <v>6.2352251455699728</v>
      </c>
      <c r="T10">
        <v>5.98195649230132</v>
      </c>
      <c r="U10">
        <v>20.271217450871465</v>
      </c>
      <c r="V10">
        <v>49.817987749022222</v>
      </c>
      <c r="W10">
        <v>9.2165109406488774</v>
      </c>
      <c r="X10">
        <v>80.743263157056262</v>
      </c>
      <c r="Y10">
        <v>19.742155949052496</v>
      </c>
      <c r="Z10">
        <v>1.7389538079193243</v>
      </c>
      <c r="AA10">
        <v>6.2594759684062637</v>
      </c>
      <c r="AB10">
        <v>1.9472941903371701</v>
      </c>
      <c r="AC10">
        <v>2.1376056365356297</v>
      </c>
      <c r="AD10">
        <v>46.91406759560644</v>
      </c>
      <c r="AE10">
        <v>65.318476669207783</v>
      </c>
      <c r="AF10">
        <v>54.929659744216679</v>
      </c>
      <c r="AG10">
        <v>100</v>
      </c>
      <c r="AH10">
        <v>100</v>
      </c>
    </row>
    <row r="11" spans="1:38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18749</v>
      </c>
      <c r="R11">
        <v>1259685</v>
      </c>
      <c r="S11">
        <v>6.4829056470466799</v>
      </c>
      <c r="T11">
        <v>5.9295030106733035</v>
      </c>
      <c r="U11">
        <v>20.387343264386125</v>
      </c>
      <c r="V11">
        <v>53.119708498553202</v>
      </c>
      <c r="W11">
        <v>9.3178056418866646</v>
      </c>
      <c r="X11">
        <v>80.64746345316486</v>
      </c>
      <c r="Y11">
        <v>20.578160413119154</v>
      </c>
      <c r="Z11">
        <v>1.9855757590191201</v>
      </c>
      <c r="AA11">
        <v>6.4769249257792305</v>
      </c>
      <c r="AB11">
        <v>2.0393342097250797</v>
      </c>
      <c r="AC11">
        <v>2.1693125692698518</v>
      </c>
      <c r="AD11">
        <v>47.011353597443666</v>
      </c>
      <c r="AE11">
        <v>66.950320179052241</v>
      </c>
      <c r="AF11">
        <v>53.539954102644032</v>
      </c>
      <c r="AG11">
        <v>100</v>
      </c>
      <c r="AH11">
        <v>100</v>
      </c>
    </row>
    <row r="12" spans="1:38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17843</v>
      </c>
      <c r="R12">
        <v>1216839</v>
      </c>
      <c r="S12">
        <v>6.6633227567492499</v>
      </c>
      <c r="T12">
        <v>5.9157785047980864</v>
      </c>
      <c r="U12">
        <v>20.363414962865807</v>
      </c>
      <c r="V12">
        <v>54.227634058408739</v>
      </c>
      <c r="W12">
        <v>9.4147212572904078</v>
      </c>
      <c r="X12">
        <v>79.520380263946194</v>
      </c>
      <c r="Y12">
        <v>20.864633694350697</v>
      </c>
      <c r="Z12">
        <v>2.0543391525090824</v>
      </c>
      <c r="AA12">
        <v>6.6161313463157398</v>
      </c>
      <c r="AB12">
        <v>2.0689375316545382</v>
      </c>
      <c r="AC12">
        <v>2.1752712058761534</v>
      </c>
      <c r="AD12">
        <v>45.238974044364312</v>
      </c>
      <c r="AE12">
        <v>65.818223671234506</v>
      </c>
      <c r="AF12">
        <v>52.09077485457405</v>
      </c>
      <c r="AG12">
        <v>100</v>
      </c>
      <c r="AH12">
        <v>100</v>
      </c>
    </row>
    <row r="13" spans="1:38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16883</v>
      </c>
      <c r="R13">
        <v>1144880</v>
      </c>
      <c r="S13">
        <v>6.9532885542589593</v>
      </c>
      <c r="T13">
        <v>5.7487352386276278</v>
      </c>
      <c r="U13">
        <v>20.186183093423431</v>
      </c>
      <c r="V13">
        <v>58.325676053385514</v>
      </c>
      <c r="W13">
        <v>8.236758437565511</v>
      </c>
      <c r="X13">
        <v>79.15336105093985</v>
      </c>
      <c r="Y13">
        <v>19.718136398574529</v>
      </c>
      <c r="Z13">
        <v>1.9674551044650972</v>
      </c>
      <c r="AA13">
        <v>6.5503324537876111</v>
      </c>
      <c r="AB13">
        <v>2.1526916244534346</v>
      </c>
      <c r="AC13">
        <v>2.1349297401333023</v>
      </c>
      <c r="AD13">
        <v>44.566921821326609</v>
      </c>
      <c r="AE13">
        <v>64.713523129587884</v>
      </c>
      <c r="AF13">
        <v>48.030403093266557</v>
      </c>
      <c r="AG13">
        <v>100</v>
      </c>
      <c r="AH13">
        <v>100</v>
      </c>
    </row>
    <row r="14" spans="1:38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16295</v>
      </c>
      <c r="R14">
        <v>1141843</v>
      </c>
      <c r="S14">
        <v>7.4213118616131988</v>
      </c>
      <c r="T14">
        <v>6.1037358025577939</v>
      </c>
      <c r="U14">
        <v>20.798922969267394</v>
      </c>
      <c r="V14">
        <v>64.620442565221325</v>
      </c>
      <c r="W14">
        <v>8.4482717851753719</v>
      </c>
      <c r="X14">
        <v>82.895021469676635</v>
      </c>
      <c r="Y14">
        <v>23.388767107211756</v>
      </c>
      <c r="Z14">
        <v>2.1051055180090437</v>
      </c>
      <c r="AA14">
        <v>6.5788195162413556</v>
      </c>
      <c r="AB14">
        <v>2.0785905117317887</v>
      </c>
      <c r="AC14">
        <v>1.9738083934479735</v>
      </c>
      <c r="AD14">
        <v>43.137721326990651</v>
      </c>
      <c r="AE14">
        <v>64.134364811262742</v>
      </c>
      <c r="AF14">
        <v>46.054280049992968</v>
      </c>
      <c r="AG14">
        <v>100</v>
      </c>
      <c r="AH14">
        <v>100</v>
      </c>
    </row>
    <row r="15" spans="1:38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15857</v>
      </c>
      <c r="R15">
        <v>1140522</v>
      </c>
      <c r="S15">
        <v>7.5722818148181261</v>
      </c>
      <c r="T15">
        <v>5.785955904401666</v>
      </c>
      <c r="U15">
        <v>20.607317175817716</v>
      </c>
      <c r="V15">
        <v>65.369892031894153</v>
      </c>
      <c r="W15">
        <v>7.5505777179221436</v>
      </c>
      <c r="X15">
        <v>81.384138140255075</v>
      </c>
      <c r="Y15">
        <v>21.887433999519519</v>
      </c>
      <c r="Z15">
        <v>2.3448911989422379</v>
      </c>
      <c r="AA15">
        <v>6.7507707330364148</v>
      </c>
      <c r="AB15">
        <v>2.0936155278644843</v>
      </c>
      <c r="AC15">
        <v>2.0435609575620926</v>
      </c>
      <c r="AD15">
        <v>45.948632518863299</v>
      </c>
      <c r="AE15">
        <v>66.648537800038682</v>
      </c>
      <c r="AF15">
        <v>43.959852510924307</v>
      </c>
      <c r="AG15">
        <v>100</v>
      </c>
      <c r="AH15">
        <v>100</v>
      </c>
    </row>
    <row r="16" spans="1:38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15731</v>
      </c>
      <c r="R16">
        <v>1173777</v>
      </c>
      <c r="S16">
        <v>7.5940975159676851</v>
      </c>
      <c r="T16">
        <v>5.7910625272091716</v>
      </c>
      <c r="U16">
        <v>20.358709857151151</v>
      </c>
      <c r="V16">
        <v>63.803260755663125</v>
      </c>
      <c r="W16">
        <v>6.7612502204422116</v>
      </c>
      <c r="X16">
        <v>78.847089353429141</v>
      </c>
      <c r="Y16">
        <v>21.270479827088121</v>
      </c>
      <c r="Z16">
        <v>2.3374116207763476</v>
      </c>
      <c r="AA16">
        <v>7.0525955003440188</v>
      </c>
      <c r="AB16">
        <v>1.9026258193063097</v>
      </c>
      <c r="AC16">
        <v>1.954485831149632</v>
      </c>
      <c r="AD16">
        <v>48.454137837450553</v>
      </c>
      <c r="AE16">
        <v>61.520926008792813</v>
      </c>
      <c r="AF16">
        <v>50.341506321592568</v>
      </c>
      <c r="AG16">
        <v>100</v>
      </c>
      <c r="AH16">
        <v>100</v>
      </c>
    </row>
    <row r="17" spans="1:38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15407</v>
      </c>
      <c r="R17">
        <v>1165730</v>
      </c>
      <c r="S17">
        <v>7.4467380954423428</v>
      </c>
      <c r="T17">
        <v>5.6157969684232194</v>
      </c>
      <c r="U17">
        <v>19.795344711037352</v>
      </c>
      <c r="V17">
        <v>61.06902970670739</v>
      </c>
      <c r="W17">
        <v>5.6700951335214844</v>
      </c>
      <c r="X17">
        <v>74.755989808960933</v>
      </c>
      <c r="Y17">
        <v>19.395486090261038</v>
      </c>
      <c r="Z17">
        <v>2.0230241994286842</v>
      </c>
      <c r="AA17">
        <v>6.8360020316840515</v>
      </c>
      <c r="AB17">
        <v>2.0768399647635003</v>
      </c>
      <c r="AC17">
        <v>1.9164832948902248</v>
      </c>
      <c r="AD17">
        <v>46.681687166653504</v>
      </c>
      <c r="AE17">
        <v>60.740470257740007</v>
      </c>
      <c r="AF17">
        <v>46.454201774611427</v>
      </c>
      <c r="AG17">
        <v>100</v>
      </c>
      <c r="AH17">
        <v>100</v>
      </c>
    </row>
    <row r="18" spans="1:38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15124</v>
      </c>
      <c r="R18">
        <v>1116353.75</v>
      </c>
      <c r="S18">
        <v>7.7699447867667395</v>
      </c>
      <c r="T18">
        <v>6.0923734972001515</v>
      </c>
      <c r="U18">
        <v>20.137038371572128</v>
      </c>
      <c r="V18">
        <v>64.723480348411044</v>
      </c>
      <c r="W18">
        <v>6.4194705307345448</v>
      </c>
      <c r="X18">
        <v>78.301792778498751</v>
      </c>
      <c r="Y18">
        <v>21.338218284302805</v>
      </c>
      <c r="Z18">
        <v>1.7019694698029189</v>
      </c>
      <c r="AA18">
        <v>6.5321605177765516</v>
      </c>
      <c r="AB18">
        <v>2.0008015259747367</v>
      </c>
      <c r="AC18">
        <v>1.7532525456587129</v>
      </c>
      <c r="AD18">
        <v>46.710810948070922</v>
      </c>
      <c r="AE18">
        <v>54.697163926304839</v>
      </c>
      <c r="AF18">
        <v>47.183243067327801</v>
      </c>
      <c r="AG18">
        <v>100</v>
      </c>
      <c r="AH18">
        <v>100</v>
      </c>
    </row>
    <row r="19" spans="1:38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15004</v>
      </c>
      <c r="R19">
        <v>1155684</v>
      </c>
      <c r="S19">
        <v>7.7323360018828673</v>
      </c>
      <c r="T19">
        <v>6.1817633539964207</v>
      </c>
      <c r="U19">
        <v>19.990499911739064</v>
      </c>
      <c r="V19">
        <v>62.535347032579857</v>
      </c>
      <c r="W19">
        <v>7.7461486011747187</v>
      </c>
      <c r="X19">
        <v>76.984798612769595</v>
      </c>
      <c r="Y19">
        <v>20.328826911162565</v>
      </c>
      <c r="Z19">
        <v>1.8680712028547597</v>
      </c>
      <c r="AA19">
        <v>6.7014690359223268</v>
      </c>
      <c r="AB19">
        <v>1.9849206988159032</v>
      </c>
      <c r="AC19">
        <v>1.8280985599061821</v>
      </c>
      <c r="AD19">
        <v>48.311044632797405</v>
      </c>
      <c r="AE19">
        <v>58.242501834980082</v>
      </c>
      <c r="AF19">
        <v>49.036200041340386</v>
      </c>
      <c r="AG19">
        <v>100</v>
      </c>
      <c r="AH19">
        <v>100</v>
      </c>
    </row>
    <row r="20" spans="1:38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14928</v>
      </c>
      <c r="R20">
        <v>1159827</v>
      </c>
      <c r="S20">
        <v>7.958434318221598</v>
      </c>
      <c r="T20">
        <v>6.2256672762403351</v>
      </c>
      <c r="U20">
        <v>20.552096821335589</v>
      </c>
      <c r="V20">
        <v>66.119171221225244</v>
      </c>
      <c r="W20">
        <v>8.199929817119278</v>
      </c>
      <c r="X20">
        <v>80.71419272012119</v>
      </c>
      <c r="Y20">
        <v>23.382883826639656</v>
      </c>
      <c r="Z20">
        <v>1.8592428008659911</v>
      </c>
      <c r="AA20">
        <v>6.5794552576382159</v>
      </c>
      <c r="AB20">
        <v>1.9311945485152924</v>
      </c>
      <c r="AC20">
        <v>1.8276482549969049</v>
      </c>
      <c r="AD20">
        <v>47.055877081305745</v>
      </c>
      <c r="AE20">
        <v>55.98680874772166</v>
      </c>
      <c r="AF20">
        <v>43.725683871728705</v>
      </c>
      <c r="AG20">
        <v>100</v>
      </c>
      <c r="AH20">
        <v>100</v>
      </c>
    </row>
    <row r="21" spans="1:38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14919</v>
      </c>
      <c r="R21">
        <v>1208057</v>
      </c>
      <c r="S21">
        <v>8.0440451071431216</v>
      </c>
      <c r="T21">
        <v>6.1394586513715828</v>
      </c>
      <c r="U21">
        <v>20.87128391292763</v>
      </c>
      <c r="V21">
        <v>67.421984227565403</v>
      </c>
      <c r="W21">
        <v>8.2240324752888299</v>
      </c>
      <c r="X21">
        <v>81.516352291323983</v>
      </c>
      <c r="Y21">
        <v>25.528679524227755</v>
      </c>
      <c r="Z21">
        <v>2.1791190316350968</v>
      </c>
      <c r="AA21">
        <v>6.7646710893709292</v>
      </c>
      <c r="AB21">
        <v>1.8129482906104564</v>
      </c>
      <c r="AC21">
        <v>2.5499678952013567</v>
      </c>
      <c r="AD21">
        <v>48.09829832406669</v>
      </c>
      <c r="AE21">
        <v>38.914133679684035</v>
      </c>
      <c r="AF21">
        <v>27.834332325469063</v>
      </c>
      <c r="AG21">
        <v>100</v>
      </c>
      <c r="AH21">
        <v>100</v>
      </c>
    </row>
    <row r="22" spans="1:38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15006</v>
      </c>
      <c r="R22">
        <v>1274653</v>
      </c>
      <c r="S22">
        <v>7.8434726941371489</v>
      </c>
      <c r="T22">
        <v>6.1532009103654097</v>
      </c>
      <c r="U22">
        <v>20.259727314020804</v>
      </c>
      <c r="V22">
        <v>64.236462786342642</v>
      </c>
      <c r="W22">
        <v>7.4448496963487294</v>
      </c>
      <c r="X22">
        <v>77.493560992678013</v>
      </c>
      <c r="Y22">
        <v>22.135357622819704</v>
      </c>
      <c r="Z22">
        <v>2.2419434936410152</v>
      </c>
      <c r="AA22">
        <v>6.9238916802515389</v>
      </c>
      <c r="AB22">
        <v>1.7795762651410425</v>
      </c>
      <c r="AC22">
        <v>1.7960144414847925</v>
      </c>
      <c r="AD22">
        <v>48.051904928311615</v>
      </c>
      <c r="AE22">
        <v>56.28257174047453</v>
      </c>
      <c r="AF22">
        <v>42.599431051554475</v>
      </c>
      <c r="AG22">
        <v>100</v>
      </c>
      <c r="AH22">
        <v>100</v>
      </c>
    </row>
    <row r="23" spans="1:38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15111</v>
      </c>
      <c r="R23">
        <v>1365029.9799999951</v>
      </c>
      <c r="S23">
        <v>7.7288932511211614</v>
      </c>
      <c r="T23">
        <v>5.9673187544203419</v>
      </c>
      <c r="U23">
        <v>19.955758165837221</v>
      </c>
      <c r="V23">
        <v>60.768994978410866</v>
      </c>
      <c r="W23">
        <v>6.3634499807835923</v>
      </c>
      <c r="X23">
        <v>74.400563715091693</v>
      </c>
      <c r="Y23">
        <v>21.110818386567665</v>
      </c>
      <c r="Z23">
        <v>2.1053017458268646</v>
      </c>
      <c r="AA23">
        <v>7.0451565717324689</v>
      </c>
      <c r="AB23">
        <v>1.8031386363485056</v>
      </c>
      <c r="AC23">
        <v>1.2697445751568603</v>
      </c>
      <c r="AD23">
        <v>42.380751591064488</v>
      </c>
      <c r="AE23">
        <v>71.533922715891251</v>
      </c>
      <c r="AF23">
        <v>56.489973435050757</v>
      </c>
      <c r="AG23">
        <v>100</v>
      </c>
      <c r="AH23">
        <v>100</v>
      </c>
      <c r="AI23">
        <v>2.1278653528181195</v>
      </c>
    </row>
    <row r="24" spans="1:38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14794</v>
      </c>
      <c r="R24">
        <v>1344401</v>
      </c>
      <c r="S24">
        <v>7.6992035858348817</v>
      </c>
      <c r="T24">
        <v>6.086015258840181</v>
      </c>
      <c r="U24">
        <v>19.96498043366428</v>
      </c>
      <c r="V24">
        <v>63.525391605629586</v>
      </c>
      <c r="W24">
        <v>6.0342115187358552</v>
      </c>
      <c r="X24">
        <v>76.464239464266996</v>
      </c>
      <c r="Y24">
        <v>21.586416552799346</v>
      </c>
      <c r="Z24">
        <v>1.6178208733852475</v>
      </c>
      <c r="AA24">
        <v>6.5957787819509264</v>
      </c>
      <c r="AB24">
        <v>1.7477167880162388</v>
      </c>
      <c r="AC24">
        <v>1.7033883353041683</v>
      </c>
      <c r="AD24">
        <v>44.328846008855592</v>
      </c>
      <c r="AE24">
        <v>47.855593631933793</v>
      </c>
      <c r="AF24">
        <v>38.901525668533125</v>
      </c>
      <c r="AG24">
        <v>100</v>
      </c>
      <c r="AH24">
        <v>100</v>
      </c>
      <c r="AI24">
        <v>1.9386328930133201</v>
      </c>
    </row>
    <row r="25" spans="1:38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14093</v>
      </c>
      <c r="R25">
        <v>1188057</v>
      </c>
      <c r="S25">
        <v>7.7923845404723853</v>
      </c>
      <c r="T25">
        <v>6.0477291914445184</v>
      </c>
      <c r="U25">
        <v>20.125931474667937</v>
      </c>
      <c r="V25">
        <v>66.685268467758704</v>
      </c>
      <c r="W25">
        <v>5.8976968276774606</v>
      </c>
      <c r="X25">
        <v>77.977908467354709</v>
      </c>
      <c r="Y25">
        <v>21.256724214410589</v>
      </c>
      <c r="Z25">
        <v>1.9788612835916124</v>
      </c>
      <c r="AA25">
        <v>6.6569716678692332</v>
      </c>
      <c r="AB25">
        <v>1.6051720681070214</v>
      </c>
      <c r="AC25">
        <v>1.7250957341188355</v>
      </c>
      <c r="AD25">
        <v>47.580945706774173</v>
      </c>
      <c r="AE25">
        <v>48.094173360281616</v>
      </c>
      <c r="AF25">
        <v>33.515055437861825</v>
      </c>
      <c r="AG25">
        <v>100</v>
      </c>
      <c r="AH25">
        <v>100</v>
      </c>
      <c r="AI25">
        <v>1.8603484512948456</v>
      </c>
    </row>
    <row r="26" spans="1:38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13866</v>
      </c>
      <c r="R26">
        <v>1201203.57</v>
      </c>
      <c r="S26">
        <v>7.7553028750988497</v>
      </c>
      <c r="T26">
        <v>6.0634418527410814</v>
      </c>
      <c r="U26">
        <v>20.262890252650124</v>
      </c>
      <c r="V26">
        <v>66.971495930535738</v>
      </c>
      <c r="W26">
        <v>5.4232273052601743</v>
      </c>
      <c r="X26">
        <v>78.425008343922897</v>
      </c>
      <c r="Y26">
        <v>22.763169110461433</v>
      </c>
      <c r="Z26">
        <v>1.9091684850720192</v>
      </c>
      <c r="AA26">
        <v>6.6796313494401156</v>
      </c>
      <c r="AB26">
        <v>1.6076653005881425</v>
      </c>
      <c r="AC26">
        <v>1.6799422028499078</v>
      </c>
      <c r="AD26">
        <v>49.314672550262969</v>
      </c>
      <c r="AE26">
        <v>46.120151796602002</v>
      </c>
      <c r="AF26">
        <v>34.037898484328302</v>
      </c>
      <c r="AG26">
        <v>100</v>
      </c>
      <c r="AH26">
        <v>100</v>
      </c>
      <c r="AI26">
        <v>2.1078766857144799</v>
      </c>
    </row>
    <row r="27" spans="1:38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13709</v>
      </c>
      <c r="R27">
        <v>1192455.7000000002</v>
      </c>
      <c r="S27">
        <v>7.7699783396565518</v>
      </c>
      <c r="T27">
        <v>5.9922033162322075</v>
      </c>
      <c r="U27">
        <v>20.320022404185934</v>
      </c>
      <c r="V27">
        <v>66.005051592272963</v>
      </c>
      <c r="W27">
        <v>5.3576833084868483</v>
      </c>
      <c r="X27">
        <v>77.833583251771955</v>
      </c>
      <c r="Y27">
        <v>23.329839422965563</v>
      </c>
      <c r="Z27">
        <v>2.1094284676571204</v>
      </c>
      <c r="AA27">
        <v>6.8710552822839404</v>
      </c>
      <c r="AB27">
        <v>1.6278034061001381</v>
      </c>
      <c r="AC27">
        <v>1.7102417965725021</v>
      </c>
      <c r="AD27">
        <v>48.916165367101591</v>
      </c>
      <c r="AE27">
        <v>47.171829706562569</v>
      </c>
      <c r="AF27">
        <v>34.56714948974578</v>
      </c>
      <c r="AG27">
        <v>100</v>
      </c>
      <c r="AH27">
        <v>100</v>
      </c>
      <c r="AI27">
        <v>2.186160877926115</v>
      </c>
    </row>
    <row r="28" spans="1:38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13415</v>
      </c>
      <c r="R28">
        <v>1160804</v>
      </c>
      <c r="S28">
        <v>7.7374518006485182</v>
      </c>
      <c r="T28">
        <v>5.9805953459843355</v>
      </c>
      <c r="U28">
        <v>20.159729825190361</v>
      </c>
      <c r="V28">
        <v>65.331787278472518</v>
      </c>
      <c r="W28">
        <v>5.1223979241973661</v>
      </c>
      <c r="X28">
        <v>76.835193538271781</v>
      </c>
      <c r="Y28">
        <v>22.563585239196286</v>
      </c>
      <c r="Z28">
        <v>1.9940489522779037</v>
      </c>
      <c r="AA28">
        <v>6.8605314112737839</v>
      </c>
      <c r="AB28">
        <v>1.6384592730360743</v>
      </c>
      <c r="AC28">
        <v>1.6644157629794902</v>
      </c>
      <c r="AD28">
        <v>48.890069397810301</v>
      </c>
      <c r="AE28">
        <v>46.779942643590509</v>
      </c>
      <c r="AF28">
        <v>35.636948630790577</v>
      </c>
      <c r="AG28">
        <v>100</v>
      </c>
      <c r="AH28">
        <v>100</v>
      </c>
      <c r="AI28">
        <v>2.2293169217197746</v>
      </c>
      <c r="AJ28">
        <v>105994</v>
      </c>
      <c r="AK28">
        <v>99.192606185254391</v>
      </c>
      <c r="AL28">
        <v>20.275379484560577</v>
      </c>
    </row>
    <row r="29" spans="1:38" s="581" customFormat="1">
      <c r="A29" s="581">
        <v>1</v>
      </c>
      <c r="B29" s="581">
        <v>28</v>
      </c>
      <c r="C29" s="581">
        <v>2023</v>
      </c>
      <c r="D29" s="581">
        <v>99</v>
      </c>
      <c r="E29" s="581">
        <v>99</v>
      </c>
      <c r="F29" s="581">
        <v>99</v>
      </c>
      <c r="G29" s="581">
        <v>99</v>
      </c>
      <c r="H29" s="581">
        <v>99</v>
      </c>
      <c r="I29" s="581">
        <v>99</v>
      </c>
      <c r="J29" s="581">
        <v>999</v>
      </c>
      <c r="K29" s="581">
        <v>99</v>
      </c>
      <c r="L29" s="581">
        <v>99</v>
      </c>
      <c r="M29" s="581">
        <v>99</v>
      </c>
      <c r="N29" s="581">
        <v>99</v>
      </c>
      <c r="O29" s="581">
        <v>99</v>
      </c>
      <c r="P29" s="581">
        <v>9999</v>
      </c>
      <c r="Q29" s="581">
        <v>13114</v>
      </c>
      <c r="R29" s="581">
        <v>1108126</v>
      </c>
      <c r="S29" s="581">
        <v>7.7566278563989997</v>
      </c>
      <c r="T29" s="581">
        <v>5.97925867635991</v>
      </c>
      <c r="U29" s="581">
        <v>20.114643921358105</v>
      </c>
      <c r="V29" s="581">
        <v>64.78649539853771</v>
      </c>
      <c r="W29" s="581">
        <v>5.3049021501165035</v>
      </c>
      <c r="X29" s="581">
        <v>76.541295845418261</v>
      </c>
      <c r="Y29" s="581">
        <v>22.400521240364355</v>
      </c>
      <c r="Z29" s="581">
        <v>1.921532388916062</v>
      </c>
      <c r="AA29" s="581">
        <v>6.8306179372950515</v>
      </c>
      <c r="AB29" s="581">
        <v>1.587406779523111</v>
      </c>
      <c r="AC29" s="581">
        <v>1.6749523924379188</v>
      </c>
      <c r="AD29" s="581">
        <v>49.865597042807373</v>
      </c>
      <c r="AE29" s="581">
        <v>44.858140439303249</v>
      </c>
      <c r="AF29" s="581">
        <v>33.785145425068357</v>
      </c>
      <c r="AG29" s="581">
        <v>100</v>
      </c>
      <c r="AH29" s="581">
        <v>100</v>
      </c>
      <c r="AI29" s="581">
        <v>2.2281762182278912</v>
      </c>
      <c r="AJ29" s="581">
        <v>371046</v>
      </c>
      <c r="AK29" s="581">
        <v>99.005165936299292</v>
      </c>
      <c r="AL29" s="581">
        <v>20.785349551336452</v>
      </c>
    </row>
    <row r="30" spans="1:38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12851</v>
      </c>
      <c r="R30">
        <v>1068360</v>
      </c>
      <c r="S30">
        <v>7.856873151372195</v>
      </c>
      <c r="T30">
        <v>5.8150539144108739</v>
      </c>
      <c r="U30">
        <v>20.03906941480032</v>
      </c>
      <c r="V30">
        <v>66.13332584522071</v>
      </c>
      <c r="W30">
        <v>4.393837283312739</v>
      </c>
      <c r="X30">
        <v>76.18340259837511</v>
      </c>
      <c r="Y30">
        <v>22.230147141412999</v>
      </c>
      <c r="Z30">
        <v>1.889438017147778</v>
      </c>
      <c r="AA30">
        <v>6.8031619817346574</v>
      </c>
      <c r="AB30">
        <v>1.5492136786926964</v>
      </c>
      <c r="AC30">
        <v>1.6518447850451412</v>
      </c>
      <c r="AD30">
        <v>55.06689234764584</v>
      </c>
      <c r="AE30">
        <v>44.860419906125379</v>
      </c>
      <c r="AF30">
        <v>49.002769976225139</v>
      </c>
      <c r="AG30">
        <v>100</v>
      </c>
      <c r="AH30">
        <v>100</v>
      </c>
      <c r="AI30">
        <v>2.656688756598899</v>
      </c>
      <c r="AJ30">
        <v>1055584</v>
      </c>
      <c r="AK30">
        <v>97.643685296481692</v>
      </c>
      <c r="AL30">
        <v>20.885093964009673</v>
      </c>
    </row>
    <row r="31" spans="1:38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797</v>
      </c>
      <c r="R31">
        <v>8709</v>
      </c>
      <c r="S31">
        <v>7.6445056837754084</v>
      </c>
      <c r="T31">
        <v>6.2566310713055469</v>
      </c>
      <c r="U31">
        <v>21.295728556665527</v>
      </c>
      <c r="V31">
        <v>53.519347801125278</v>
      </c>
      <c r="W31">
        <v>9.1629348949362743</v>
      </c>
      <c r="X31">
        <v>73.9005626363532</v>
      </c>
      <c r="Y31">
        <v>29.601561602939498</v>
      </c>
      <c r="Z31">
        <v>4.7422206912389475</v>
      </c>
      <c r="AA31">
        <v>8.8644871289349751</v>
      </c>
      <c r="AB31">
        <v>1.5954130194413276</v>
      </c>
      <c r="AC31">
        <v>1.7767016947472061</v>
      </c>
      <c r="AD31">
        <v>54.6791521151358</v>
      </c>
      <c r="AE31">
        <v>50.828310606674052</v>
      </c>
      <c r="AF31">
        <v>46.26668016761132</v>
      </c>
      <c r="AG31">
        <v>0.81517466022688978</v>
      </c>
      <c r="AH31">
        <v>0.86629463330463696</v>
      </c>
      <c r="AI31">
        <v>2.3079572855666544</v>
      </c>
      <c r="AJ31">
        <v>5985</v>
      </c>
      <c r="AK31">
        <v>100.7349206349205</v>
      </c>
      <c r="AL31">
        <v>20.622626342323013</v>
      </c>
    </row>
    <row r="32" spans="1:38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863</v>
      </c>
      <c r="R32">
        <v>10730</v>
      </c>
      <c r="S32">
        <v>7.6626281453867682</v>
      </c>
      <c r="T32">
        <v>6.086113699906802</v>
      </c>
      <c r="U32">
        <v>22.026374650512729</v>
      </c>
      <c r="V32">
        <v>56.160298229263745</v>
      </c>
      <c r="W32">
        <v>9.0027958993476229</v>
      </c>
      <c r="X32">
        <v>74.641192917054994</v>
      </c>
      <c r="Y32">
        <v>34.305684995340158</v>
      </c>
      <c r="Z32">
        <v>5.1910531220876068</v>
      </c>
      <c r="AA32">
        <v>8.9592798188107601</v>
      </c>
      <c r="AB32">
        <v>1.5752842281533761</v>
      </c>
      <c r="AC32">
        <v>1.8294584102070124</v>
      </c>
      <c r="AD32">
        <v>58.102132817322115</v>
      </c>
      <c r="AE32">
        <v>54.966980415904878</v>
      </c>
      <c r="AF32">
        <v>47.38785432533026</v>
      </c>
      <c r="AG32">
        <v>1.0043431053203038</v>
      </c>
      <c r="AH32">
        <v>1.103945350830585</v>
      </c>
      <c r="AI32">
        <v>2.8611369990680351</v>
      </c>
      <c r="AJ32">
        <v>9008</v>
      </c>
      <c r="AK32">
        <v>100.57576598579035</v>
      </c>
      <c r="AL32">
        <v>20.962177061432502</v>
      </c>
    </row>
    <row r="33" spans="1:38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4746</v>
      </c>
      <c r="R33">
        <v>41289</v>
      </c>
      <c r="S33">
        <v>7.6955847804499999</v>
      </c>
      <c r="T33">
        <v>6.3852599966092685</v>
      </c>
      <c r="U33">
        <v>25.792065683354078</v>
      </c>
      <c r="V33">
        <v>48.983990893458312</v>
      </c>
      <c r="W33">
        <v>15.764489331298886</v>
      </c>
      <c r="X33">
        <v>81.542299401777697</v>
      </c>
      <c r="Y33">
        <v>50.655138172394579</v>
      </c>
      <c r="Z33">
        <v>11.925694494901796</v>
      </c>
      <c r="AA33">
        <v>11.012931945051623</v>
      </c>
      <c r="AB33">
        <v>1.6579038093884475</v>
      </c>
      <c r="AC33">
        <v>2.1507110732076362</v>
      </c>
      <c r="AD33">
        <v>62.371465840456807</v>
      </c>
      <c r="AE33">
        <v>62.870323821814097</v>
      </c>
      <c r="AF33">
        <v>53.746571067692152</v>
      </c>
      <c r="AG33">
        <v>3.8647085252162174</v>
      </c>
      <c r="AH33">
        <v>4.9742238058098796</v>
      </c>
      <c r="AI33">
        <v>2.0465499285523987</v>
      </c>
      <c r="AJ33">
        <v>35320</v>
      </c>
      <c r="AK33">
        <v>104.89949320498351</v>
      </c>
      <c r="AL33">
        <v>21.132602673043188</v>
      </c>
    </row>
    <row r="34" spans="1:38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1055</v>
      </c>
      <c r="R34">
        <v>7120</v>
      </c>
      <c r="S34">
        <v>7.0601123595505619</v>
      </c>
      <c r="T34">
        <v>5.8771067415730354</v>
      </c>
      <c r="U34">
        <v>22.643370786516911</v>
      </c>
      <c r="V34">
        <v>38.328651685393261</v>
      </c>
      <c r="W34">
        <v>12.893258426966296</v>
      </c>
      <c r="X34">
        <v>68.623595505617985</v>
      </c>
      <c r="Y34">
        <v>38.00561797752809</v>
      </c>
      <c r="Z34">
        <v>8.3146067415730318</v>
      </c>
      <c r="AA34">
        <v>10.737282568341108</v>
      </c>
      <c r="AB34">
        <v>1.8648987045913696</v>
      </c>
      <c r="AC34">
        <v>2.2886956075703591</v>
      </c>
      <c r="AD34">
        <v>67.913592441734636</v>
      </c>
      <c r="AE34">
        <v>68.489726779781648</v>
      </c>
      <c r="AF34">
        <v>61.095477660087411</v>
      </c>
      <c r="AG34">
        <v>0.66644202328803004</v>
      </c>
      <c r="AH34">
        <v>0.75305362383140995</v>
      </c>
      <c r="AI34">
        <v>1.418539325842697</v>
      </c>
      <c r="AJ34">
        <v>5674</v>
      </c>
      <c r="AK34">
        <v>102.3871519210434</v>
      </c>
      <c r="AL34">
        <v>19.837420269612725</v>
      </c>
    </row>
    <row r="35" spans="1:38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631</v>
      </c>
      <c r="R35">
        <v>3222</v>
      </c>
      <c r="S35">
        <v>8.0260707635009272</v>
      </c>
      <c r="T35">
        <v>6.8103662321539407</v>
      </c>
      <c r="U35">
        <v>25.832898820608275</v>
      </c>
      <c r="V35">
        <v>17.442582247051519</v>
      </c>
      <c r="W35">
        <v>21.260086902545002</v>
      </c>
      <c r="X35">
        <v>73.618870266914939</v>
      </c>
      <c r="Y35">
        <v>50.310366232153939</v>
      </c>
      <c r="Z35">
        <v>15.021725636250778</v>
      </c>
      <c r="AA35">
        <v>12.241070076785505</v>
      </c>
      <c r="AB35">
        <v>2.0315489664140283</v>
      </c>
      <c r="AC35">
        <v>2.3861496277238001</v>
      </c>
      <c r="AD35">
        <v>34.724579343885154</v>
      </c>
      <c r="AE35">
        <v>55.751011816066175</v>
      </c>
      <c r="AF35">
        <v>59.958946845551118</v>
      </c>
      <c r="AG35">
        <v>0.30158373581938674</v>
      </c>
      <c r="AH35">
        <v>0.38877963702285151</v>
      </c>
      <c r="AI35">
        <v>1.3966480446927378</v>
      </c>
      <c r="AJ35">
        <v>3084</v>
      </c>
      <c r="AK35">
        <v>102.88427367055787</v>
      </c>
      <c r="AL35">
        <v>22.484811489178849</v>
      </c>
    </row>
    <row r="36" spans="1:38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469</v>
      </c>
      <c r="R36">
        <v>3853</v>
      </c>
      <c r="S36">
        <v>8.5795484038411622</v>
      </c>
      <c r="T36">
        <v>6.6677913314300561</v>
      </c>
      <c r="U36">
        <v>19.902283934596365</v>
      </c>
      <c r="V36">
        <v>23.592006228912538</v>
      </c>
      <c r="W36">
        <v>14.144822216454711</v>
      </c>
      <c r="X36">
        <v>59.278484297949646</v>
      </c>
      <c r="Y36">
        <v>21.697378665974576</v>
      </c>
      <c r="Z36">
        <v>5.6319750843498548</v>
      </c>
      <c r="AA36">
        <v>9.0247627716007681</v>
      </c>
      <c r="AB36">
        <v>1.7450287861153837</v>
      </c>
      <c r="AC36">
        <v>1.9059629478114004</v>
      </c>
      <c r="AD36">
        <v>9.6770113335406318</v>
      </c>
      <c r="AE36">
        <v>45.289259216148189</v>
      </c>
      <c r="AF36">
        <v>51.766374906119538</v>
      </c>
      <c r="AG36">
        <v>0.36064622411921071</v>
      </c>
      <c r="AH36">
        <v>0.35818447472705511</v>
      </c>
      <c r="AI36">
        <v>1.2976901116013497</v>
      </c>
      <c r="AJ36">
        <v>3826</v>
      </c>
      <c r="AK36">
        <v>93.647543125980235</v>
      </c>
      <c r="AL36">
        <v>23.319481306203887</v>
      </c>
    </row>
    <row r="37" spans="1:38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237</v>
      </c>
      <c r="R37">
        <v>3435</v>
      </c>
      <c r="S37">
        <v>8.6678311499272223</v>
      </c>
      <c r="T37">
        <v>6.5813682678311469</v>
      </c>
      <c r="U37">
        <v>20.689606986899527</v>
      </c>
      <c r="V37">
        <v>63.027656477438143</v>
      </c>
      <c r="W37">
        <v>13.333333333333337</v>
      </c>
      <c r="X37">
        <v>82.387190684133884</v>
      </c>
      <c r="Y37">
        <v>23.755458515283845</v>
      </c>
      <c r="Z37">
        <v>1.7467248908296937</v>
      </c>
      <c r="AA37">
        <v>6.011612221769564</v>
      </c>
      <c r="AB37">
        <v>1.3753914718171267</v>
      </c>
      <c r="AC37">
        <v>1.7257369852903957</v>
      </c>
      <c r="AD37">
        <v>28.108695054277277</v>
      </c>
      <c r="AE37">
        <v>38.257519007783451</v>
      </c>
      <c r="AF37">
        <v>58.165453865925912</v>
      </c>
      <c r="AG37">
        <v>0.32152083567336842</v>
      </c>
      <c r="AH37">
        <v>0.33195851516274261</v>
      </c>
      <c r="AI37">
        <v>0.46579330422125181</v>
      </c>
      <c r="AJ37">
        <v>3435</v>
      </c>
      <c r="AK37">
        <v>96.340349344978023</v>
      </c>
      <c r="AL37">
        <v>22.754027278817656</v>
      </c>
    </row>
    <row r="38" spans="1:38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3218</v>
      </c>
      <c r="R38">
        <v>100970</v>
      </c>
      <c r="S38">
        <v>8.3427651777755809</v>
      </c>
      <c r="T38">
        <v>5.9499653362384874</v>
      </c>
      <c r="U38">
        <v>21.976523719917225</v>
      </c>
      <c r="V38">
        <v>77.559671189462222</v>
      </c>
      <c r="W38">
        <v>6.0206001782707732</v>
      </c>
      <c r="X38">
        <v>90.492225413489152</v>
      </c>
      <c r="Y38">
        <v>31.037932059027444</v>
      </c>
      <c r="Z38">
        <v>2.3541646033475296</v>
      </c>
      <c r="AA38">
        <v>6.316743810718739</v>
      </c>
      <c r="AB38">
        <v>1.4545378306207035</v>
      </c>
      <c r="AC38">
        <v>1.6661050269912185</v>
      </c>
      <c r="AD38">
        <v>42.242288181753047</v>
      </c>
      <c r="AE38">
        <v>44.694147712432247</v>
      </c>
      <c r="AF38">
        <v>55.079305995732199</v>
      </c>
      <c r="AG38">
        <v>9.4509341420494977</v>
      </c>
      <c r="AH38">
        <v>10.364686805001345</v>
      </c>
      <c r="AI38">
        <v>1.5291670793304943</v>
      </c>
      <c r="AJ38">
        <v>100890</v>
      </c>
      <c r="AK38">
        <v>99.254461294478531</v>
      </c>
      <c r="AL38">
        <v>22.112528638709904</v>
      </c>
    </row>
    <row r="39" spans="1:38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7975</v>
      </c>
      <c r="R39">
        <v>366767</v>
      </c>
      <c r="S39">
        <v>8.1376596040538001</v>
      </c>
      <c r="T39">
        <v>5.7366202520946521</v>
      </c>
      <c r="U39">
        <v>19.928647888168275</v>
      </c>
      <c r="V39">
        <v>77.402547121196861</v>
      </c>
      <c r="W39">
        <v>2.7347062303860494</v>
      </c>
      <c r="X39">
        <v>82.468433637704607</v>
      </c>
      <c r="Y39">
        <v>20.409415241829279</v>
      </c>
      <c r="Z39">
        <v>0.59710933644520892</v>
      </c>
      <c r="AA39">
        <v>5.1813518999888952</v>
      </c>
      <c r="AB39">
        <v>1.4017394018842138</v>
      </c>
      <c r="AC39">
        <v>1.5326439694906246</v>
      </c>
      <c r="AD39">
        <v>64.611931278350482</v>
      </c>
      <c r="AE39">
        <v>39.128733292674035</v>
      </c>
      <c r="AF39">
        <v>45.308287664724809</v>
      </c>
      <c r="AG39">
        <v>34.329907521809126</v>
      </c>
      <c r="AH39">
        <v>34.140739017056845</v>
      </c>
      <c r="AI39">
        <v>2.4432405314545744</v>
      </c>
      <c r="AJ39">
        <v>366518</v>
      </c>
      <c r="AK39">
        <v>97.074479288874727</v>
      </c>
      <c r="AL39">
        <v>21.434845632619975</v>
      </c>
    </row>
    <row r="40" spans="1:38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10064</v>
      </c>
      <c r="R40">
        <v>407608</v>
      </c>
      <c r="S40">
        <v>7.6425953366960444</v>
      </c>
      <c r="T40">
        <v>5.762963435457598</v>
      </c>
      <c r="U40">
        <v>19.171167396126329</v>
      </c>
      <c r="V40">
        <v>61.001746776314498</v>
      </c>
      <c r="W40">
        <v>3.6893289631214303</v>
      </c>
      <c r="X40">
        <v>70.174530431198605</v>
      </c>
      <c r="Y40">
        <v>18.551156993974605</v>
      </c>
      <c r="Z40">
        <v>1.500215893701792</v>
      </c>
      <c r="AA40">
        <v>6.7380049387407963</v>
      </c>
      <c r="AB40">
        <v>1.5650550442800137</v>
      </c>
      <c r="AC40">
        <v>1.634922050587408</v>
      </c>
      <c r="AD40">
        <v>57.365066785904546</v>
      </c>
      <c r="AE40">
        <v>42.171877651646781</v>
      </c>
      <c r="AF40">
        <v>50.306359284160578</v>
      </c>
      <c r="AG40">
        <v>38.152682616346553</v>
      </c>
      <c r="AH40">
        <v>36.500271040974809</v>
      </c>
      <c r="AI40">
        <v>3.1272693372063354</v>
      </c>
      <c r="AJ40">
        <v>407326</v>
      </c>
      <c r="AK40">
        <v>97.031529045528245</v>
      </c>
      <c r="AL40">
        <v>20.319170897543824</v>
      </c>
    </row>
    <row r="41" spans="1:38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4928</v>
      </c>
      <c r="R41">
        <v>103596</v>
      </c>
      <c r="S41">
        <v>7.3882389281439442</v>
      </c>
      <c r="T41">
        <v>5.7866616471678443</v>
      </c>
      <c r="U41">
        <v>19.123088729294555</v>
      </c>
      <c r="V41">
        <v>51.325340746746996</v>
      </c>
      <c r="W41">
        <v>4.2742963048766356</v>
      </c>
      <c r="X41">
        <v>64.505386308351675</v>
      </c>
      <c r="Y41">
        <v>19.815436889455196</v>
      </c>
      <c r="Z41">
        <v>1.9460210818950536</v>
      </c>
      <c r="AA41">
        <v>7.4355923342411234</v>
      </c>
      <c r="AB41">
        <v>1.619188501513352</v>
      </c>
      <c r="AC41">
        <v>1.6757446381020153</v>
      </c>
      <c r="AD41">
        <v>49.634457388053448</v>
      </c>
      <c r="AE41">
        <v>45.52901429466516</v>
      </c>
      <c r="AF41">
        <v>55.303088565288277</v>
      </c>
      <c r="AG41">
        <v>9.6967314388408443</v>
      </c>
      <c r="AH41">
        <v>9.2534963500901721</v>
      </c>
      <c r="AI41">
        <v>3.1381520522027881</v>
      </c>
      <c r="AJ41">
        <v>103479</v>
      </c>
      <c r="AK41">
        <v>97.466647339072821</v>
      </c>
      <c r="AL41">
        <v>19.869979713486543</v>
      </c>
    </row>
    <row r="42" spans="1:38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859</v>
      </c>
      <c r="R42">
        <v>11061</v>
      </c>
      <c r="S42">
        <v>7.3141668926860142</v>
      </c>
      <c r="T42">
        <v>5.7657535485037519</v>
      </c>
      <c r="U42">
        <v>18.665645059217113</v>
      </c>
      <c r="V42">
        <v>47.436940602115556</v>
      </c>
      <c r="W42">
        <v>4.4118976584395613</v>
      </c>
      <c r="X42">
        <v>60.835367507458642</v>
      </c>
      <c r="Y42">
        <v>18.144833197721724</v>
      </c>
      <c r="Z42">
        <v>2.1788265075490472</v>
      </c>
      <c r="AA42">
        <v>7.7508444942217789</v>
      </c>
      <c r="AB42">
        <v>1.7286617391393184</v>
      </c>
      <c r="AC42">
        <v>1.628948505712233</v>
      </c>
      <c r="AD42">
        <v>54.946965163724862</v>
      </c>
      <c r="AE42">
        <v>53.236593843541776</v>
      </c>
      <c r="AF42">
        <v>61.088392481748734</v>
      </c>
      <c r="AG42">
        <v>1.0353251712905764</v>
      </c>
      <c r="AH42">
        <v>0.96436674618764773</v>
      </c>
      <c r="AI42">
        <v>2.8478437754271755</v>
      </c>
      <c r="AJ42">
        <v>11039</v>
      </c>
      <c r="AK42">
        <v>96.672705861037826</v>
      </c>
      <c r="AL42">
        <v>19.765439688513212</v>
      </c>
    </row>
    <row r="43" spans="1:38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791</v>
      </c>
      <c r="R43">
        <v>8783</v>
      </c>
      <c r="S43">
        <v>7.3439599225777057</v>
      </c>
      <c r="T43">
        <v>6.0999658431060011</v>
      </c>
      <c r="U43">
        <v>20.903335989980643</v>
      </c>
      <c r="V43">
        <v>53.239212114311762</v>
      </c>
      <c r="W43">
        <v>6.6264374359558245</v>
      </c>
      <c r="X43">
        <v>71.604235454855981</v>
      </c>
      <c r="Y43">
        <v>26.380507799157463</v>
      </c>
      <c r="Z43">
        <v>4.9982921553000113</v>
      </c>
      <c r="AA43">
        <v>8.8951165415123281</v>
      </c>
      <c r="AB43">
        <v>1.6730307493231846</v>
      </c>
      <c r="AC43">
        <v>1.8259153191727755</v>
      </c>
      <c r="AD43">
        <v>51.718640927300157</v>
      </c>
      <c r="AE43">
        <v>50.352409203148838</v>
      </c>
      <c r="AF43">
        <v>45.597512510087199</v>
      </c>
      <c r="AG43">
        <v>0.79259939754143505</v>
      </c>
      <c r="AH43">
        <v>0.82367709699657732</v>
      </c>
      <c r="AI43">
        <v>2.3340544233177738</v>
      </c>
      <c r="AJ43">
        <v>1179</v>
      </c>
      <c r="AK43">
        <v>103.08541136556414</v>
      </c>
      <c r="AL43">
        <v>19.363050160105225</v>
      </c>
    </row>
    <row r="44" spans="1:38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1005</v>
      </c>
      <c r="R44">
        <v>12960</v>
      </c>
      <c r="S44">
        <v>7.5014660493827154</v>
      </c>
      <c r="T44">
        <v>5.8191358024691349</v>
      </c>
      <c r="U44">
        <v>21.465493827160504</v>
      </c>
      <c r="V44">
        <v>57.260802469135825</v>
      </c>
      <c r="W44">
        <v>6.3580246913580227</v>
      </c>
      <c r="X44">
        <v>72.484567901234556</v>
      </c>
      <c r="Y44">
        <v>30.972222222222221</v>
      </c>
      <c r="Z44">
        <v>4.8225308641975309</v>
      </c>
      <c r="AA44">
        <v>8.9377225813579937</v>
      </c>
      <c r="AB44">
        <v>1.5648031703093892</v>
      </c>
      <c r="AC44">
        <v>1.8305967437826971</v>
      </c>
      <c r="AD44">
        <v>58.293546598715245</v>
      </c>
      <c r="AE44">
        <v>57.240533744134225</v>
      </c>
      <c r="AF44">
        <v>47.420346380764357</v>
      </c>
      <c r="AG44">
        <v>1.1695420917837862</v>
      </c>
      <c r="AH44">
        <v>1.2480856559002445</v>
      </c>
      <c r="AI44">
        <v>2.0833333333333339</v>
      </c>
      <c r="AJ44">
        <v>2812</v>
      </c>
      <c r="AK44">
        <v>99.850284495021469</v>
      </c>
      <c r="AL44">
        <v>20.037405474212601</v>
      </c>
    </row>
    <row r="45" spans="1:38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5218</v>
      </c>
      <c r="R45">
        <v>47130</v>
      </c>
      <c r="S45">
        <v>7.3618077657542944</v>
      </c>
      <c r="T45">
        <v>6.1388712072989611</v>
      </c>
      <c r="U45">
        <v>24.749392106938444</v>
      </c>
      <c r="V45">
        <v>46.721833227243792</v>
      </c>
      <c r="W45">
        <v>12.172713770422236</v>
      </c>
      <c r="X45">
        <v>77.6023764056864</v>
      </c>
      <c r="Y45">
        <v>46.390833863781033</v>
      </c>
      <c r="Z45">
        <v>10.519838743899852</v>
      </c>
      <c r="AA45">
        <v>10.912829853054969</v>
      </c>
      <c r="AB45">
        <v>1.7242571993237739</v>
      </c>
      <c r="AC45">
        <v>2.1536861060949488</v>
      </c>
      <c r="AD45">
        <v>60.22228897668559</v>
      </c>
      <c r="AE45">
        <v>65.219393543012586</v>
      </c>
      <c r="AF45">
        <v>55.419529357639611</v>
      </c>
      <c r="AG45">
        <v>4.2531264495192787</v>
      </c>
      <c r="AH45">
        <v>5.2331174536860301</v>
      </c>
      <c r="AI45">
        <v>2.4676426904307234</v>
      </c>
      <c r="AJ45">
        <v>6597</v>
      </c>
      <c r="AK45">
        <v>105.50319842352602</v>
      </c>
      <c r="AL45">
        <v>20.187157784186159</v>
      </c>
    </row>
    <row r="46" spans="1:38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506</v>
      </c>
      <c r="R46">
        <v>2804</v>
      </c>
      <c r="S46">
        <v>7.0674037089871602</v>
      </c>
      <c r="T46">
        <v>5.7261055634807425</v>
      </c>
      <c r="U46">
        <v>23.291512125534958</v>
      </c>
      <c r="V46">
        <v>35.556348074179745</v>
      </c>
      <c r="W46">
        <v>11.198288159771757</v>
      </c>
      <c r="X46">
        <v>70.898716119828819</v>
      </c>
      <c r="Y46">
        <v>39.122681883024256</v>
      </c>
      <c r="Z46">
        <v>9.3794579172610568</v>
      </c>
      <c r="AA46">
        <v>10.994377988628628</v>
      </c>
      <c r="AB46">
        <v>1.724442548704022</v>
      </c>
      <c r="AC46">
        <v>2.1653846169903161</v>
      </c>
      <c r="AD46">
        <v>58.335433681918609</v>
      </c>
      <c r="AE46">
        <v>71.305505283187117</v>
      </c>
      <c r="AF46">
        <v>51.371336933927161</v>
      </c>
      <c r="AG46">
        <v>0.25303981677173898</v>
      </c>
      <c r="AH46">
        <v>0.29300443913520202</v>
      </c>
      <c r="AI46">
        <v>2.960057061340942</v>
      </c>
      <c r="AJ46">
        <v>239</v>
      </c>
      <c r="AK46">
        <v>106.46443514644358</v>
      </c>
      <c r="AL46">
        <v>20.05371907306106</v>
      </c>
    </row>
    <row r="47" spans="1:38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762</v>
      </c>
      <c r="R47">
        <v>4060</v>
      </c>
      <c r="S47">
        <v>7.6660098522167486</v>
      </c>
      <c r="T47">
        <v>6.3992610837438413</v>
      </c>
      <c r="U47">
        <v>25.911354679802923</v>
      </c>
      <c r="V47">
        <v>17.364532019704438</v>
      </c>
      <c r="W47">
        <v>16.57635467980295</v>
      </c>
      <c r="X47">
        <v>75.714285714285694</v>
      </c>
      <c r="Y47">
        <v>52.48768472906405</v>
      </c>
      <c r="Z47">
        <v>12.906403940886698</v>
      </c>
      <c r="AA47">
        <v>11.356573003401691</v>
      </c>
      <c r="AB47">
        <v>1.9427209956393652</v>
      </c>
      <c r="AC47">
        <v>2.3804311911864224</v>
      </c>
      <c r="AD47">
        <v>33.742460934866301</v>
      </c>
      <c r="AE47">
        <v>56.380330447264015</v>
      </c>
      <c r="AF47">
        <v>55.638379155120624</v>
      </c>
      <c r="AG47">
        <v>0.36638432813597011</v>
      </c>
      <c r="AH47">
        <v>0.47197028754615905</v>
      </c>
      <c r="AI47">
        <v>1.1576354679802952</v>
      </c>
      <c r="AJ47">
        <v>957</v>
      </c>
      <c r="AK47">
        <v>105.47095088819218</v>
      </c>
      <c r="AL47">
        <v>21.885274229848122</v>
      </c>
    </row>
    <row r="48" spans="1:38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767</v>
      </c>
      <c r="R48">
        <v>6029</v>
      </c>
      <c r="S48">
        <v>8.0796151932327103</v>
      </c>
      <c r="T48">
        <v>6.4730469397910122</v>
      </c>
      <c r="U48">
        <v>21.704212970641905</v>
      </c>
      <c r="V48">
        <v>23.320617017747555</v>
      </c>
      <c r="W48">
        <v>14.446840272018576</v>
      </c>
      <c r="X48">
        <v>65.765466909935327</v>
      </c>
      <c r="Y48">
        <v>30.867473876264725</v>
      </c>
      <c r="Z48">
        <v>7.4805108641565772</v>
      </c>
      <c r="AA48">
        <v>10.006103237794374</v>
      </c>
      <c r="AB48">
        <v>1.7847228019282788</v>
      </c>
      <c r="AC48">
        <v>2.0210728503770223</v>
      </c>
      <c r="AD48">
        <v>8.1015626328606345</v>
      </c>
      <c r="AE48">
        <v>47.699369258057615</v>
      </c>
      <c r="AF48">
        <v>45.367028496231995</v>
      </c>
      <c r="AG48">
        <v>0.54407170303738006</v>
      </c>
      <c r="AH48">
        <v>0.58706722128369138</v>
      </c>
      <c r="AI48">
        <v>1.8079283463260905</v>
      </c>
      <c r="AJ48">
        <v>2831</v>
      </c>
      <c r="AK48">
        <v>95.947898269162977</v>
      </c>
      <c r="AL48">
        <v>23.000004543903657</v>
      </c>
    </row>
    <row r="49" spans="1:38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212</v>
      </c>
      <c r="R49">
        <v>3910</v>
      </c>
      <c r="S49">
        <v>8.5547314578005107</v>
      </c>
      <c r="T49">
        <v>6.3058823529411763</v>
      </c>
      <c r="U49">
        <v>21.561560102301833</v>
      </c>
      <c r="V49">
        <v>67.365728900255775</v>
      </c>
      <c r="W49">
        <v>10.102301790281331</v>
      </c>
      <c r="X49">
        <v>86.138107416879805</v>
      </c>
      <c r="Y49">
        <v>29.283887468030688</v>
      </c>
      <c r="Z49">
        <v>3.0690537084398977</v>
      </c>
      <c r="AA49">
        <v>6.8723515239612878</v>
      </c>
      <c r="AB49">
        <v>1.4672718972529337</v>
      </c>
      <c r="AC49">
        <v>1.8211716462726153</v>
      </c>
      <c r="AD49">
        <v>28.552774299130625</v>
      </c>
      <c r="AE49">
        <v>38.410736065648194</v>
      </c>
      <c r="AF49">
        <v>37.32289073858712</v>
      </c>
      <c r="AG49">
        <v>0.35284796133291713</v>
      </c>
      <c r="AH49">
        <v>0.37822954037857698</v>
      </c>
      <c r="AI49">
        <v>0.28132992327365725</v>
      </c>
      <c r="AJ49">
        <v>1674</v>
      </c>
      <c r="AK49">
        <v>104.14468339307082</v>
      </c>
      <c r="AL49">
        <v>19.651849763112367</v>
      </c>
    </row>
    <row r="50" spans="1:38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3278</v>
      </c>
      <c r="R50">
        <v>103499</v>
      </c>
      <c r="S50">
        <v>8.1503299548787904</v>
      </c>
      <c r="T50">
        <v>5.9725214736374257</v>
      </c>
      <c r="U50">
        <v>21.934923042734695</v>
      </c>
      <c r="V50">
        <v>75.20072657706838</v>
      </c>
      <c r="W50">
        <v>6.0290437588768979</v>
      </c>
      <c r="X50">
        <v>89.801833834143338</v>
      </c>
      <c r="Y50">
        <v>30.15101595184494</v>
      </c>
      <c r="Z50">
        <v>2.4290089759321343</v>
      </c>
      <c r="AA50">
        <v>6.4472927234088084</v>
      </c>
      <c r="AB50">
        <v>1.496721881452808</v>
      </c>
      <c r="AC50">
        <v>1.7400840641683686</v>
      </c>
      <c r="AD50">
        <v>31.217268598124257</v>
      </c>
      <c r="AE50">
        <v>43.810227427058678</v>
      </c>
      <c r="AF50">
        <v>34.938145036277398</v>
      </c>
      <c r="AG50">
        <v>9.3400028516612714</v>
      </c>
      <c r="AH50">
        <v>10.185228461964767</v>
      </c>
      <c r="AI50">
        <v>1.2879351491318751</v>
      </c>
      <c r="AJ50">
        <v>49696</v>
      </c>
      <c r="AK50">
        <v>100.32511067289168</v>
      </c>
      <c r="AL50">
        <v>22.073171170436037</v>
      </c>
    </row>
    <row r="51" spans="1:38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7786</v>
      </c>
      <c r="R51">
        <v>361249</v>
      </c>
      <c r="S51">
        <v>8.0353080562160759</v>
      </c>
      <c r="T51">
        <v>5.9211596433484948</v>
      </c>
      <c r="U51">
        <v>20.00613158790712</v>
      </c>
      <c r="V51">
        <v>77.576962150760295</v>
      </c>
      <c r="W51">
        <v>3.4865148415635754</v>
      </c>
      <c r="X51">
        <v>83.501407616353262</v>
      </c>
      <c r="Y51">
        <v>20.702894679293237</v>
      </c>
      <c r="Z51">
        <v>0.51349623113143583</v>
      </c>
      <c r="AA51">
        <v>5.0359859194923491</v>
      </c>
      <c r="AB51">
        <v>1.4474497232460397</v>
      </c>
      <c r="AC51">
        <v>1.5404038661965114</v>
      </c>
      <c r="AD51">
        <v>59.274298582571213</v>
      </c>
      <c r="AE51">
        <v>39.458578868334648</v>
      </c>
      <c r="AF51">
        <v>25.3301529743066</v>
      </c>
      <c r="AG51">
        <v>32.599993141574153</v>
      </c>
      <c r="AH51">
        <v>32.424126179169122</v>
      </c>
      <c r="AI51">
        <v>2.0080332402304224</v>
      </c>
      <c r="AJ51">
        <v>116557</v>
      </c>
      <c r="AK51">
        <v>98.376597716137312</v>
      </c>
      <c r="AL51">
        <v>21.220985835829676</v>
      </c>
    </row>
    <row r="52" spans="1:38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10120</v>
      </c>
      <c r="R52">
        <v>410742</v>
      </c>
      <c r="S52">
        <v>7.5840016360635136</v>
      </c>
      <c r="T52">
        <v>6.0093197189476584</v>
      </c>
      <c r="U52">
        <v>19.253290800551294</v>
      </c>
      <c r="V52">
        <v>59.921313135739695</v>
      </c>
      <c r="W52">
        <v>5.1786766388633261</v>
      </c>
      <c r="X52">
        <v>70.962550700926613</v>
      </c>
      <c r="Y52">
        <v>18.546435475310528</v>
      </c>
      <c r="Z52">
        <v>1.5172541400684612</v>
      </c>
      <c r="AA52">
        <v>6.7440957265185295</v>
      </c>
      <c r="AB52">
        <v>1.6117054869065497</v>
      </c>
      <c r="AC52">
        <v>1.6469644324866564</v>
      </c>
      <c r="AD52">
        <v>53.798175997795219</v>
      </c>
      <c r="AE52">
        <v>43.554843663068382</v>
      </c>
      <c r="AF52">
        <v>33.373227681421398</v>
      </c>
      <c r="AG52">
        <v>37.066362489464197</v>
      </c>
      <c r="AH52">
        <v>35.479099640958673</v>
      </c>
      <c r="AI52">
        <v>2.6520297412974569</v>
      </c>
      <c r="AJ52">
        <v>134643</v>
      </c>
      <c r="AK52">
        <v>98.738972690744319</v>
      </c>
      <c r="AL52">
        <v>20.241287617418205</v>
      </c>
    </row>
    <row r="53" spans="1:38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5906</v>
      </c>
      <c r="R53">
        <v>138664</v>
      </c>
      <c r="S53">
        <v>7.4160777130329407</v>
      </c>
      <c r="T53">
        <v>5.9545664339698838</v>
      </c>
      <c r="U53">
        <v>19.564223302371129</v>
      </c>
      <c r="V53">
        <v>49.992788322852363</v>
      </c>
      <c r="W53">
        <v>6.3094963364680092</v>
      </c>
      <c r="X53">
        <v>66.218340737321853</v>
      </c>
      <c r="Y53">
        <v>21.882391969076323</v>
      </c>
      <c r="Z53">
        <v>2.291870997519184</v>
      </c>
      <c r="AA53">
        <v>7.7207343342464352</v>
      </c>
      <c r="AB53">
        <v>1.661139744360042</v>
      </c>
      <c r="AC53">
        <v>1.7525063616629923</v>
      </c>
      <c r="AD53">
        <v>46.801165791794681</v>
      </c>
      <c r="AE53">
        <v>48.09968656257012</v>
      </c>
      <c r="AF53">
        <v>43.511796139824682</v>
      </c>
      <c r="AG53">
        <v>12.513378442523685</v>
      </c>
      <c r="AH53">
        <v>12.170960175767796</v>
      </c>
      <c r="AI53">
        <v>2.3041308486701659</v>
      </c>
      <c r="AJ53">
        <v>49226</v>
      </c>
      <c r="AK53">
        <v>98.945892414578253</v>
      </c>
      <c r="AL53">
        <v>20.020872466609056</v>
      </c>
    </row>
    <row r="54" spans="1:38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648</v>
      </c>
      <c r="R54">
        <v>8296</v>
      </c>
      <c r="S54">
        <v>7.6937078109932493</v>
      </c>
      <c r="T54">
        <v>6.1004098360655741</v>
      </c>
      <c r="U54">
        <v>18.953483606557366</v>
      </c>
      <c r="V54">
        <v>54.664898746383798</v>
      </c>
      <c r="W54">
        <v>6.4368370298939244</v>
      </c>
      <c r="X54">
        <v>67.936354869816796</v>
      </c>
      <c r="Y54">
        <v>15.441176470588236</v>
      </c>
      <c r="Z54">
        <v>1.6152362584378004</v>
      </c>
      <c r="AA54">
        <v>6.6086392505526552</v>
      </c>
      <c r="AB54">
        <v>1.5408575501461981</v>
      </c>
      <c r="AC54">
        <v>1.8012156576975673</v>
      </c>
      <c r="AD54">
        <v>46.775767816771008</v>
      </c>
      <c r="AE54">
        <v>43.407919538513347</v>
      </c>
      <c r="AF54">
        <v>39.088804189999074</v>
      </c>
      <c r="AG54">
        <v>0.7486513266541891</v>
      </c>
      <c r="AH54">
        <v>0.70543384721318481</v>
      </c>
      <c r="AI54">
        <v>1.5429122468659595</v>
      </c>
      <c r="AJ54">
        <v>4635</v>
      </c>
      <c r="AK54">
        <v>96.513980582524397</v>
      </c>
      <c r="AL54">
        <v>20.480417790906763</v>
      </c>
    </row>
    <row r="55" spans="1:38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856</v>
      </c>
      <c r="R55">
        <v>8386</v>
      </c>
      <c r="S55">
        <v>7.4539709038874324</v>
      </c>
      <c r="T55">
        <v>6.1383257810636804</v>
      </c>
      <c r="U55">
        <v>21.269037681850698</v>
      </c>
      <c r="V55">
        <v>50.775101359408559</v>
      </c>
      <c r="W55">
        <v>8.7169091342714058</v>
      </c>
      <c r="X55">
        <v>71.09468161221082</v>
      </c>
      <c r="Y55">
        <v>28.082518483186274</v>
      </c>
      <c r="Z55">
        <v>5.6165036966372544</v>
      </c>
      <c r="AA55">
        <v>9.4637136436087772</v>
      </c>
      <c r="AB55">
        <v>1.6920266140319653</v>
      </c>
      <c r="AC55">
        <v>1.9090187903598097</v>
      </c>
      <c r="AD55">
        <v>53.454765861270246</v>
      </c>
      <c r="AE55">
        <v>51.657300306822066</v>
      </c>
      <c r="AF55">
        <v>49.669739514734445</v>
      </c>
      <c r="AG55">
        <v>0.72243031553991888</v>
      </c>
      <c r="AH55">
        <v>0.76218271459820897</v>
      </c>
      <c r="AI55">
        <v>2.4922489864059143</v>
      </c>
      <c r="AJ55">
        <v>280</v>
      </c>
      <c r="AK55">
        <v>103.1946428571428</v>
      </c>
      <c r="AL55">
        <v>20.478123052775231</v>
      </c>
    </row>
    <row r="56" spans="1:38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1208</v>
      </c>
      <c r="R56">
        <v>13946</v>
      </c>
      <c r="S56">
        <v>7.558654811415459</v>
      </c>
      <c r="T56">
        <v>6.0164921841388201</v>
      </c>
      <c r="U56">
        <v>22.232891151584592</v>
      </c>
      <c r="V56">
        <v>56.604044170371438</v>
      </c>
      <c r="W56">
        <v>8.6619819303025931</v>
      </c>
      <c r="X56">
        <v>75.362110999569765</v>
      </c>
      <c r="Y56">
        <v>34.834361107127499</v>
      </c>
      <c r="Z56">
        <v>5.6718772407858893</v>
      </c>
      <c r="AA56">
        <v>9.0832295073950746</v>
      </c>
      <c r="AB56">
        <v>1.5930555313670256</v>
      </c>
      <c r="AC56">
        <v>1.8893492338848443</v>
      </c>
      <c r="AD56">
        <v>53.586233572075855</v>
      </c>
      <c r="AE56">
        <v>58.636946190176154</v>
      </c>
      <c r="AF56">
        <v>48.270186597545248</v>
      </c>
      <c r="AG56">
        <v>1.2014086788122711</v>
      </c>
      <c r="AH56">
        <v>1.3249576564873675</v>
      </c>
      <c r="AI56">
        <v>2.3017352645919975</v>
      </c>
      <c r="AJ56">
        <v>585</v>
      </c>
      <c r="AK56">
        <v>103.27111111111113</v>
      </c>
      <c r="AL56">
        <v>19.875852305020249</v>
      </c>
    </row>
    <row r="57" spans="1:38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4650</v>
      </c>
      <c r="R57">
        <v>38363</v>
      </c>
      <c r="S57">
        <v>7.4946693428563984</v>
      </c>
      <c r="T57">
        <v>6.1327059927534364</v>
      </c>
      <c r="U57">
        <v>26.042955451867648</v>
      </c>
      <c r="V57">
        <v>47.540599014675607</v>
      </c>
      <c r="W57">
        <v>13.116805255063475</v>
      </c>
      <c r="X57">
        <v>81.21366942105675</v>
      </c>
      <c r="Y57">
        <v>51.023121236608191</v>
      </c>
      <c r="Z57">
        <v>12.93433777337539</v>
      </c>
      <c r="AA57">
        <v>11.261057906243128</v>
      </c>
      <c r="AB57">
        <v>1.7294050113591763</v>
      </c>
      <c r="AC57">
        <v>2.2084228420609122</v>
      </c>
      <c r="AD57">
        <v>60.885228618213681</v>
      </c>
      <c r="AE57">
        <v>64.681795175811644</v>
      </c>
      <c r="AF57">
        <v>55.865859278564074</v>
      </c>
      <c r="AG57">
        <v>3.3048645593915942</v>
      </c>
      <c r="AH57">
        <v>4.2693250971621159</v>
      </c>
      <c r="AI57">
        <v>2.2599900946224221</v>
      </c>
      <c r="AJ57">
        <v>1444</v>
      </c>
      <c r="AK57">
        <v>106.37222991689762</v>
      </c>
      <c r="AL57">
        <v>20.291886397559175</v>
      </c>
    </row>
    <row r="58" spans="1:38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866</v>
      </c>
      <c r="R58">
        <v>5619</v>
      </c>
      <c r="S58">
        <v>7.1610606869549747</v>
      </c>
      <c r="T58">
        <v>5.5897846591920279</v>
      </c>
      <c r="U58">
        <v>23.325324790888089</v>
      </c>
      <c r="V58">
        <v>42.623242569852302</v>
      </c>
      <c r="W58">
        <v>9.6102509343299527</v>
      </c>
      <c r="X58">
        <v>71.418401850863134</v>
      </c>
      <c r="Y58">
        <v>39.295248264815797</v>
      </c>
      <c r="Z58">
        <v>9.0051610606869499</v>
      </c>
      <c r="AA58">
        <v>10.890735348958186</v>
      </c>
      <c r="AB58">
        <v>1.7613052359662125</v>
      </c>
      <c r="AC58">
        <v>2.2059576356959862</v>
      </c>
      <c r="AD58">
        <v>59.406486445702633</v>
      </c>
      <c r="AE58">
        <v>68.002428292373907</v>
      </c>
      <c r="AF58">
        <v>56.720968184102155</v>
      </c>
      <c r="AG58">
        <v>0.48406104734304839</v>
      </c>
      <c r="AH58">
        <v>0.56007105481075681</v>
      </c>
      <c r="AI58">
        <v>2.758497953372486</v>
      </c>
      <c r="AJ58">
        <v>325</v>
      </c>
      <c r="AK58">
        <v>107.604923076923</v>
      </c>
      <c r="AL58">
        <v>20.915858744318736</v>
      </c>
    </row>
    <row r="59" spans="1:38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751</v>
      </c>
      <c r="R59">
        <v>3864</v>
      </c>
      <c r="S59">
        <v>7.5530538302277455</v>
      </c>
      <c r="T59">
        <v>6.4311594202898545</v>
      </c>
      <c r="U59">
        <v>26.646739130434742</v>
      </c>
      <c r="V59">
        <v>17.805383022774318</v>
      </c>
      <c r="W59">
        <v>19.099378881987576</v>
      </c>
      <c r="X59">
        <v>75.336438923395463</v>
      </c>
      <c r="Y59">
        <v>54.16666666666665</v>
      </c>
      <c r="Z59">
        <v>16.252587991718428</v>
      </c>
      <c r="AA59">
        <v>12.291038274771848</v>
      </c>
      <c r="AB59">
        <v>2.018619588394742</v>
      </c>
      <c r="AC59">
        <v>2.5575006605726358</v>
      </c>
      <c r="AD59">
        <v>43.086848356261214</v>
      </c>
      <c r="AE59">
        <v>66.281260292295826</v>
      </c>
      <c r="AF59">
        <v>60.469170993591781</v>
      </c>
      <c r="AG59">
        <v>0.33287273303675735</v>
      </c>
      <c r="AH59">
        <v>0.43998471000251638</v>
      </c>
      <c r="AI59">
        <v>1.2163561076604557</v>
      </c>
      <c r="AJ59">
        <v>342</v>
      </c>
      <c r="AK59">
        <v>104.5885964912281</v>
      </c>
      <c r="AL59">
        <v>21.205568142836562</v>
      </c>
    </row>
    <row r="60" spans="1:38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763</v>
      </c>
      <c r="R60">
        <v>5864</v>
      </c>
      <c r="S60">
        <v>8.2721691678035505</v>
      </c>
      <c r="T60">
        <v>6.5392223738062745</v>
      </c>
      <c r="U60">
        <v>22.573789222373776</v>
      </c>
      <c r="V60">
        <v>24.641882673942703</v>
      </c>
      <c r="W60">
        <v>14.188267394270122</v>
      </c>
      <c r="X60">
        <v>67.138472032742172</v>
      </c>
      <c r="Y60">
        <v>34.805593451568903</v>
      </c>
      <c r="Z60">
        <v>8.987039563437925</v>
      </c>
      <c r="AA60">
        <v>10.660695727332772</v>
      </c>
      <c r="AB60">
        <v>1.6625036803180921</v>
      </c>
      <c r="AC60">
        <v>2.0207391150978875</v>
      </c>
      <c r="AD60">
        <v>14.489936366659332</v>
      </c>
      <c r="AE60">
        <v>47.053723935844957</v>
      </c>
      <c r="AF60">
        <v>51.250696278341714</v>
      </c>
      <c r="AG60">
        <v>0.50516710831458189</v>
      </c>
      <c r="AH60">
        <v>0.56565915932665245</v>
      </c>
      <c r="AI60">
        <v>1.9270122783083223</v>
      </c>
      <c r="AJ60">
        <v>801</v>
      </c>
      <c r="AK60">
        <v>92.326092384519356</v>
      </c>
      <c r="AL60">
        <v>23.621034465100511</v>
      </c>
    </row>
    <row r="61" spans="1:38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199</v>
      </c>
      <c r="R61">
        <v>2422</v>
      </c>
      <c r="S61">
        <v>8.3988439306358345</v>
      </c>
      <c r="T61">
        <v>6.222543352601158</v>
      </c>
      <c r="U61">
        <v>20.048926507018979</v>
      </c>
      <c r="V61">
        <v>56.812551610239446</v>
      </c>
      <c r="W61">
        <v>6.3170933113129637</v>
      </c>
      <c r="X61">
        <v>73.245251857968626</v>
      </c>
      <c r="Y61">
        <v>21.593724194880277</v>
      </c>
      <c r="Z61">
        <v>2.807597027250206</v>
      </c>
      <c r="AA61">
        <v>7.189157476541352</v>
      </c>
      <c r="AB61">
        <v>1.4751893555072508</v>
      </c>
      <c r="AC61">
        <v>1.6948273582085331</v>
      </c>
      <c r="AD61">
        <v>24.687327533104003</v>
      </c>
      <c r="AE61">
        <v>52.367434753762787</v>
      </c>
      <c r="AF61">
        <v>43.944170745227048</v>
      </c>
      <c r="AG61">
        <v>0.20864848846144565</v>
      </c>
      <c r="AH61">
        <v>0.2075017000345484</v>
      </c>
      <c r="AI61">
        <v>0.12386457473162676</v>
      </c>
      <c r="AJ61">
        <v>0</v>
      </c>
    </row>
    <row r="62" spans="1:38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3304</v>
      </c>
      <c r="R62">
        <v>105527</v>
      </c>
      <c r="S62">
        <v>8.1557800373364149</v>
      </c>
      <c r="T62">
        <v>6.0964397737072016</v>
      </c>
      <c r="U62">
        <v>21.976293839491408</v>
      </c>
      <c r="V62">
        <v>75.825144275872518</v>
      </c>
      <c r="W62">
        <v>6.2268424194755854</v>
      </c>
      <c r="X62">
        <v>89.953282098420303</v>
      </c>
      <c r="Y62">
        <v>30.559003856832856</v>
      </c>
      <c r="Z62">
        <v>2.6343968842097274</v>
      </c>
      <c r="AA62">
        <v>6.5170674789228444</v>
      </c>
      <c r="AB62">
        <v>1.4803450461970653</v>
      </c>
      <c r="AC62">
        <v>1.7021572714852795</v>
      </c>
      <c r="AD62">
        <v>32.491701868840373</v>
      </c>
      <c r="AE62">
        <v>49.048891769180592</v>
      </c>
      <c r="AF62">
        <v>39.097682200121938</v>
      </c>
      <c r="AG62">
        <v>9.0908542699715031</v>
      </c>
      <c r="AH62">
        <v>9.9100179626045986</v>
      </c>
      <c r="AI62">
        <v>1.2603409553953018</v>
      </c>
      <c r="AJ62">
        <v>11799</v>
      </c>
      <c r="AK62">
        <v>100.96376811594232</v>
      </c>
      <c r="AL62">
        <v>21.547896489959317</v>
      </c>
    </row>
    <row r="63" spans="1:38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8342</v>
      </c>
      <c r="R63">
        <v>414760</v>
      </c>
      <c r="S63">
        <v>8.0763333011862279</v>
      </c>
      <c r="T63">
        <v>5.9340703057189694</v>
      </c>
      <c r="U63">
        <v>20.038826719066559</v>
      </c>
      <c r="V63">
        <v>77.870334651364658</v>
      </c>
      <c r="W63">
        <v>3.472610666409492</v>
      </c>
      <c r="X63">
        <v>83.932394637862885</v>
      </c>
      <c r="Y63">
        <v>20.551162117851295</v>
      </c>
      <c r="Z63">
        <v>0.55260873758318063</v>
      </c>
      <c r="AA63">
        <v>5.0602972964313118</v>
      </c>
      <c r="AB63">
        <v>1.5104398390177756</v>
      </c>
      <c r="AC63">
        <v>1.5280340354762501</v>
      </c>
      <c r="AD63">
        <v>58.116904728648578</v>
      </c>
      <c r="AE63">
        <v>41.984999630267851</v>
      </c>
      <c r="AF63">
        <v>28.584520746698342</v>
      </c>
      <c r="AG63">
        <v>35.730407545115291</v>
      </c>
      <c r="AH63">
        <v>35.516123063491698</v>
      </c>
      <c r="AI63">
        <v>1.9056803934805675</v>
      </c>
      <c r="AJ63">
        <v>33972</v>
      </c>
      <c r="AK63">
        <v>98.870578711880128</v>
      </c>
      <c r="AL63">
        <v>20.632300491622715</v>
      </c>
    </row>
    <row r="64" spans="1:38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10235</v>
      </c>
      <c r="R64">
        <v>411496</v>
      </c>
      <c r="S64">
        <v>7.5177547290860653</v>
      </c>
      <c r="T64">
        <v>6.002996383925967</v>
      </c>
      <c r="U64">
        <v>19.326119427648976</v>
      </c>
      <c r="V64">
        <v>59.669352800513266</v>
      </c>
      <c r="W64">
        <v>5.0790287147384179</v>
      </c>
      <c r="X64">
        <v>70.836897564010314</v>
      </c>
      <c r="Y64">
        <v>19.104924470711744</v>
      </c>
      <c r="Z64">
        <v>1.6131384023173978</v>
      </c>
      <c r="AA64">
        <v>6.8421663843693157</v>
      </c>
      <c r="AB64">
        <v>1.6642107674046569</v>
      </c>
      <c r="AC64">
        <v>1.6507034508768372</v>
      </c>
      <c r="AD64">
        <v>51.241751200534047</v>
      </c>
      <c r="AE64">
        <v>45.588038916346946</v>
      </c>
      <c r="AF64">
        <v>35.470770137090511</v>
      </c>
      <c r="AG64">
        <v>35.449223124661877</v>
      </c>
      <c r="AH64">
        <v>33.983387955355852</v>
      </c>
      <c r="AI64">
        <v>2.6872679199797807</v>
      </c>
      <c r="AJ64">
        <v>39319</v>
      </c>
      <c r="AK64">
        <v>98.567898471477363</v>
      </c>
      <c r="AL64">
        <v>19.689575921650089</v>
      </c>
    </row>
    <row r="65" spans="1:38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5833</v>
      </c>
      <c r="R65">
        <v>133526</v>
      </c>
      <c r="S65">
        <v>7.2056827883708054</v>
      </c>
      <c r="T65">
        <v>5.8893024579482649</v>
      </c>
      <c r="U65">
        <v>19.473659062654477</v>
      </c>
      <c r="V65">
        <v>49.098302952234015</v>
      </c>
      <c r="W65">
        <v>5.4700957116965983</v>
      </c>
      <c r="X65">
        <v>64.964126836720951</v>
      </c>
      <c r="Y65">
        <v>21.902101463385403</v>
      </c>
      <c r="Z65">
        <v>2.372571633988886</v>
      </c>
      <c r="AA65">
        <v>7.8201924710688884</v>
      </c>
      <c r="AB65">
        <v>1.6921955160872899</v>
      </c>
      <c r="AC65">
        <v>1.7445853023568221</v>
      </c>
      <c r="AD65">
        <v>45.623332879656914</v>
      </c>
      <c r="AE65">
        <v>49.048321270586655</v>
      </c>
      <c r="AF65">
        <v>43.041180866785453</v>
      </c>
      <c r="AG65">
        <v>11.50288937667341</v>
      </c>
      <c r="AH65">
        <v>11.111425991278448</v>
      </c>
      <c r="AI65">
        <v>2.5672902655662568</v>
      </c>
      <c r="AJ65">
        <v>15892</v>
      </c>
      <c r="AK65">
        <v>99.447533350112622</v>
      </c>
      <c r="AL65">
        <v>19.857473685022736</v>
      </c>
    </row>
    <row r="66" spans="1:38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1329</v>
      </c>
      <c r="R66">
        <v>17031</v>
      </c>
      <c r="S66">
        <v>7.1566555105396068</v>
      </c>
      <c r="T66">
        <v>5.920615348482178</v>
      </c>
      <c r="U66">
        <v>18.540960601256518</v>
      </c>
      <c r="V66">
        <v>46.932065057835722</v>
      </c>
      <c r="W66">
        <v>6.1593564676178714</v>
      </c>
      <c r="X66">
        <v>60.859608948388242</v>
      </c>
      <c r="Y66">
        <v>17.14520580118608</v>
      </c>
      <c r="Z66">
        <v>1.8554400798543835</v>
      </c>
      <c r="AA66">
        <v>7.25110325250711</v>
      </c>
      <c r="AB66">
        <v>1.719070060506714</v>
      </c>
      <c r="AC66">
        <v>1.7896661190715972</v>
      </c>
      <c r="AD66">
        <v>49.098652966901582</v>
      </c>
      <c r="AE66">
        <v>49.29744918156112</v>
      </c>
      <c r="AF66">
        <v>42.54791908419412</v>
      </c>
      <c r="AG66">
        <v>1.4671727526783163</v>
      </c>
      <c r="AH66">
        <v>1.3493629348472329</v>
      </c>
      <c r="AI66">
        <v>2.6011390992895311</v>
      </c>
      <c r="AJ66">
        <v>1235</v>
      </c>
      <c r="AK66">
        <v>97.249554655870526</v>
      </c>
      <c r="AL66">
        <v>19.855776210345219</v>
      </c>
    </row>
    <row r="67" spans="1:38">
      <c r="A67">
        <v>3</v>
      </c>
      <c r="B67">
        <v>1</v>
      </c>
      <c r="C67">
        <v>2024</v>
      </c>
      <c r="D67">
        <v>99</v>
      </c>
      <c r="E67">
        <v>1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12</v>
      </c>
      <c r="R67">
        <v>46</v>
      </c>
      <c r="S67">
        <v>7.9565217391304355</v>
      </c>
      <c r="T67">
        <v>6.2826086956521747</v>
      </c>
      <c r="U67">
        <v>22.582608695652169</v>
      </c>
      <c r="V67">
        <v>45.652173913043477</v>
      </c>
      <c r="W67">
        <v>2.1739130434782608</v>
      </c>
      <c r="X67">
        <v>63.043478260869549</v>
      </c>
      <c r="Y67">
        <v>26.086956521739129</v>
      </c>
      <c r="Z67">
        <v>10.869565217391305</v>
      </c>
      <c r="AA67">
        <v>12.891778714052544</v>
      </c>
      <c r="AB67">
        <v>1.3666290126523233</v>
      </c>
      <c r="AC67">
        <v>1.4090243846172887</v>
      </c>
      <c r="AD67">
        <v>78.323450326686526</v>
      </c>
      <c r="AE67">
        <v>38.084354190630691</v>
      </c>
      <c r="AF67">
        <v>42.409087636996247</v>
      </c>
      <c r="AG67">
        <v>4.3056647571979492E-3</v>
      </c>
      <c r="AH67">
        <v>4.8521785305374598E-3</v>
      </c>
      <c r="AI67">
        <v>0</v>
      </c>
      <c r="AJ67">
        <v>0</v>
      </c>
    </row>
    <row r="68" spans="1:38">
      <c r="A68">
        <v>3</v>
      </c>
      <c r="B68">
        <v>2</v>
      </c>
      <c r="C68">
        <v>2024</v>
      </c>
      <c r="D68">
        <v>99</v>
      </c>
      <c r="E68">
        <v>2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331</v>
      </c>
      <c r="R68">
        <v>3540</v>
      </c>
      <c r="S68">
        <v>7.5903954802259905</v>
      </c>
      <c r="T68">
        <v>6.380225988700567</v>
      </c>
      <c r="U68">
        <v>21.133983050847473</v>
      </c>
      <c r="V68">
        <v>52.146892655367218</v>
      </c>
      <c r="W68">
        <v>9.7740112994350277</v>
      </c>
      <c r="X68">
        <v>74.887005649717509</v>
      </c>
      <c r="Y68">
        <v>29.406779661016948</v>
      </c>
      <c r="Z68">
        <v>3.8983050847457639</v>
      </c>
      <c r="AA68">
        <v>8.5824696812875505</v>
      </c>
      <c r="AB68">
        <v>1.589697893191655</v>
      </c>
      <c r="AC68">
        <v>1.76438525162753</v>
      </c>
      <c r="AD68">
        <v>50.374383789731603</v>
      </c>
      <c r="AE68">
        <v>51.045291130415777</v>
      </c>
      <c r="AF68">
        <v>44.830985552290379</v>
      </c>
      <c r="AG68">
        <v>0.33134898348871161</v>
      </c>
      <c r="AH68">
        <v>0.34945354277742474</v>
      </c>
      <c r="AI68">
        <v>2.3163841807909606</v>
      </c>
      <c r="AJ68">
        <v>2528</v>
      </c>
      <c r="AK68">
        <v>100.78769778480988</v>
      </c>
      <c r="AL68">
        <v>20.618202727880249</v>
      </c>
    </row>
    <row r="69" spans="1:38">
      <c r="A69">
        <v>3</v>
      </c>
      <c r="B69">
        <v>3</v>
      </c>
      <c r="C69">
        <v>2024</v>
      </c>
      <c r="D69">
        <v>99</v>
      </c>
      <c r="E69">
        <v>3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138</v>
      </c>
      <c r="R69">
        <v>1419</v>
      </c>
      <c r="S69">
        <v>7.6518675123326272</v>
      </c>
      <c r="T69">
        <v>5.8167723749119107</v>
      </c>
      <c r="U69">
        <v>20.410711768851321</v>
      </c>
      <c r="V69">
        <v>61.522198731501042</v>
      </c>
      <c r="W69">
        <v>4.7216349541930942</v>
      </c>
      <c r="X69">
        <v>75.687103594080327</v>
      </c>
      <c r="Y69">
        <v>25.01761804087386</v>
      </c>
      <c r="Z69">
        <v>2.677942212825934</v>
      </c>
      <c r="AA69">
        <v>7.3376272191538883</v>
      </c>
      <c r="AB69">
        <v>1.561071204626566</v>
      </c>
      <c r="AC69">
        <v>1.6369501922716598</v>
      </c>
      <c r="AD69">
        <v>48.860480656728043</v>
      </c>
      <c r="AE69">
        <v>43.796356723555071</v>
      </c>
      <c r="AF69">
        <v>50.342853319629135</v>
      </c>
      <c r="AG69">
        <v>0.13282039761878017</v>
      </c>
      <c r="AH69">
        <v>0.13528366995018329</v>
      </c>
      <c r="AI69">
        <v>6.0606060606060606</v>
      </c>
      <c r="AJ69">
        <v>1076</v>
      </c>
      <c r="AK69">
        <v>99.594702602230385</v>
      </c>
      <c r="AL69">
        <v>19.867490469572736</v>
      </c>
    </row>
    <row r="70" spans="1:38">
      <c r="A70">
        <v>3</v>
      </c>
      <c r="B70">
        <v>4</v>
      </c>
      <c r="C70">
        <v>2024</v>
      </c>
      <c r="D70">
        <v>99</v>
      </c>
      <c r="E70">
        <v>4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300</v>
      </c>
      <c r="R70">
        <v>3508</v>
      </c>
      <c r="S70">
        <v>7.7072405929304448</v>
      </c>
      <c r="T70">
        <v>6.3246864310148236</v>
      </c>
      <c r="U70">
        <v>21.777993158494876</v>
      </c>
      <c r="V70">
        <v>51.881413911060442</v>
      </c>
      <c r="W70">
        <v>10.604332953249719</v>
      </c>
      <c r="X70">
        <v>72.548460661345501</v>
      </c>
      <c r="Y70">
        <v>31.214367160775367</v>
      </c>
      <c r="Z70">
        <v>6.442417331813</v>
      </c>
      <c r="AA70">
        <v>9.604771551969197</v>
      </c>
      <c r="AB70">
        <v>1.6033687534210108</v>
      </c>
      <c r="AC70">
        <v>1.8243242883873847</v>
      </c>
      <c r="AD70">
        <v>60.944777598221698</v>
      </c>
      <c r="AE70">
        <v>53.494171668076241</v>
      </c>
      <c r="AF70">
        <v>48.312950589133393</v>
      </c>
      <c r="AG70">
        <v>0.32835373844022614</v>
      </c>
      <c r="AH70">
        <v>0.35684718293528744</v>
      </c>
      <c r="AI70">
        <v>0.82668187001140259</v>
      </c>
      <c r="AJ70">
        <v>2350</v>
      </c>
      <c r="AK70">
        <v>101.16314893617049</v>
      </c>
      <c r="AL70">
        <v>20.99444459120657</v>
      </c>
    </row>
    <row r="71" spans="1:38">
      <c r="A71">
        <v>3</v>
      </c>
      <c r="B71">
        <v>5</v>
      </c>
      <c r="C71">
        <v>2024</v>
      </c>
      <c r="D71">
        <v>99</v>
      </c>
      <c r="E71">
        <v>5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66</v>
      </c>
      <c r="R71">
        <v>601</v>
      </c>
      <c r="S71">
        <v>7.630615640599002</v>
      </c>
      <c r="T71">
        <v>6.6955074875207981</v>
      </c>
      <c r="U71">
        <v>24.25124792013311</v>
      </c>
      <c r="V71">
        <v>48.752079866888515</v>
      </c>
      <c r="W71">
        <v>17.803660565723796</v>
      </c>
      <c r="X71">
        <v>81.697171381031609</v>
      </c>
      <c r="Y71">
        <v>48.252911813643934</v>
      </c>
      <c r="Z71">
        <v>6.3227953410981694</v>
      </c>
      <c r="AA71">
        <v>8.6171192807652055</v>
      </c>
      <c r="AB71">
        <v>1.567131546769498</v>
      </c>
      <c r="AC71">
        <v>1.9207587719251205</v>
      </c>
      <c r="AD71">
        <v>49.175420367986945</v>
      </c>
      <c r="AE71">
        <v>52.891012231492155</v>
      </c>
      <c r="AF71">
        <v>36.284202611048251</v>
      </c>
      <c r="AG71">
        <v>5.6254446066868843E-2</v>
      </c>
      <c r="AH71">
        <v>6.8079035504989852E-2</v>
      </c>
      <c r="AI71">
        <v>3.494176372712146</v>
      </c>
      <c r="AJ71">
        <v>434</v>
      </c>
      <c r="AK71">
        <v>104.54055299539168</v>
      </c>
      <c r="AL71">
        <v>21.425322433143705</v>
      </c>
    </row>
    <row r="72" spans="1:38">
      <c r="A72">
        <v>3</v>
      </c>
      <c r="B72">
        <v>6</v>
      </c>
      <c r="C72">
        <v>2024</v>
      </c>
      <c r="D72">
        <v>99</v>
      </c>
      <c r="E72">
        <v>6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298</v>
      </c>
      <c r="R72">
        <v>3409</v>
      </c>
      <c r="S72">
        <v>7.6192431798181284</v>
      </c>
      <c r="T72">
        <v>6.221765913757701</v>
      </c>
      <c r="U72">
        <v>23.234027574068673</v>
      </c>
      <c r="V72">
        <v>53.124083308888238</v>
      </c>
      <c r="W72">
        <v>11.029627456732179</v>
      </c>
      <c r="X72">
        <v>77.412731006160143</v>
      </c>
      <c r="Y72">
        <v>37.665004400117347</v>
      </c>
      <c r="Z72">
        <v>8.1842182458198884</v>
      </c>
      <c r="AA72">
        <v>9.9614930770572183</v>
      </c>
      <c r="AB72">
        <v>1.6425853784662676</v>
      </c>
      <c r="AC72">
        <v>1.9220925340257025</v>
      </c>
      <c r="AD72">
        <v>57.960204692670061</v>
      </c>
      <c r="AE72">
        <v>59.623547245090585</v>
      </c>
      <c r="AF72">
        <v>52.456614204651871</v>
      </c>
      <c r="AG72">
        <v>0.31908719907147404</v>
      </c>
      <c r="AH72">
        <v>0.3699613304539025</v>
      </c>
      <c r="AI72">
        <v>2.8454092109122899</v>
      </c>
      <c r="AJ72">
        <v>2944</v>
      </c>
      <c r="AK72">
        <v>102.53121603260853</v>
      </c>
      <c r="AL72">
        <v>21.383072265022424</v>
      </c>
    </row>
    <row r="73" spans="1:38">
      <c r="A73">
        <v>3</v>
      </c>
      <c r="B73">
        <v>7</v>
      </c>
      <c r="C73">
        <v>2024</v>
      </c>
      <c r="D73">
        <v>99</v>
      </c>
      <c r="E73">
        <v>7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116</v>
      </c>
      <c r="R73">
        <v>1203</v>
      </c>
      <c r="S73">
        <v>7.6849542809642557</v>
      </c>
      <c r="T73">
        <v>5.8545303408146285</v>
      </c>
      <c r="U73">
        <v>21.720864505403128</v>
      </c>
      <c r="V73">
        <v>60.266001662510384</v>
      </c>
      <c r="W73">
        <v>7.3150457190357443</v>
      </c>
      <c r="X73">
        <v>76.641729010806316</v>
      </c>
      <c r="Y73">
        <v>32.335827098919367</v>
      </c>
      <c r="Z73">
        <v>4.4887780548628431</v>
      </c>
      <c r="AA73">
        <v>8.4535199917039012</v>
      </c>
      <c r="AB73">
        <v>1.5551907219428651</v>
      </c>
      <c r="AC73">
        <v>1.9562001118260788</v>
      </c>
      <c r="AD73">
        <v>57.119443958925402</v>
      </c>
      <c r="AE73">
        <v>57.94913313423789</v>
      </c>
      <c r="AF73">
        <v>48.249789955214929</v>
      </c>
      <c r="AG73">
        <v>0.1126024935415029</v>
      </c>
      <c r="AH73">
        <v>0.12205274878576219</v>
      </c>
      <c r="AI73">
        <v>1.0806317539484622</v>
      </c>
      <c r="AJ73">
        <v>1050</v>
      </c>
      <c r="AK73">
        <v>99.933333333333209</v>
      </c>
      <c r="AL73">
        <v>20.707882418654755</v>
      </c>
    </row>
    <row r="74" spans="1:38">
      <c r="A74">
        <v>3</v>
      </c>
      <c r="B74">
        <v>8</v>
      </c>
      <c r="C74">
        <v>2024</v>
      </c>
      <c r="D74">
        <v>99</v>
      </c>
      <c r="E74">
        <v>8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279</v>
      </c>
      <c r="R74">
        <v>3628</v>
      </c>
      <c r="S74">
        <v>7.8241455347298752</v>
      </c>
      <c r="T74">
        <v>6.0176405733186327</v>
      </c>
      <c r="U74">
        <v>21.382855567805898</v>
      </c>
      <c r="V74">
        <v>59.288864388092605</v>
      </c>
      <c r="W74">
        <v>7.4421168687982355</v>
      </c>
      <c r="X74">
        <v>73.704520396912898</v>
      </c>
      <c r="Y74">
        <v>32.359426681367154</v>
      </c>
      <c r="Z74">
        <v>3.5005512679162072</v>
      </c>
      <c r="AA74">
        <v>8.2981446368837499</v>
      </c>
      <c r="AB74">
        <v>1.4949201793595772</v>
      </c>
      <c r="AC74">
        <v>1.6887714494949988</v>
      </c>
      <c r="AD74">
        <v>58.797746241256881</v>
      </c>
      <c r="AE74">
        <v>47.042579582976479</v>
      </c>
      <c r="AF74">
        <v>43.22721722949089</v>
      </c>
      <c r="AG74">
        <v>0.33958590737204697</v>
      </c>
      <c r="AH74">
        <v>0.36235796482817056</v>
      </c>
      <c r="AI74">
        <v>3.30760749724366</v>
      </c>
      <c r="AJ74">
        <v>3035</v>
      </c>
      <c r="AK74">
        <v>99.190345963756101</v>
      </c>
      <c r="AL74">
        <v>20.946711489583969</v>
      </c>
    </row>
    <row r="75" spans="1:38">
      <c r="A75">
        <v>3</v>
      </c>
      <c r="B75">
        <v>9</v>
      </c>
      <c r="C75">
        <v>2024</v>
      </c>
      <c r="D75">
        <v>99</v>
      </c>
      <c r="E75">
        <v>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149</v>
      </c>
      <c r="R75">
        <v>2114</v>
      </c>
      <c r="S75">
        <v>7.42431409649953</v>
      </c>
      <c r="T75">
        <v>5.9219489120151376</v>
      </c>
      <c r="U75">
        <v>20.678524124881815</v>
      </c>
      <c r="V75">
        <v>55.629139072847664</v>
      </c>
      <c r="W75">
        <v>6.4806054872280017</v>
      </c>
      <c r="X75">
        <v>68.543046357615893</v>
      </c>
      <c r="Y75">
        <v>29.470198675496693</v>
      </c>
      <c r="Z75">
        <v>3.0747398297067168</v>
      </c>
      <c r="AA75">
        <v>8.2282598217979714</v>
      </c>
      <c r="AB75">
        <v>1.5926733645923412</v>
      </c>
      <c r="AC75">
        <v>1.7307013429113087</v>
      </c>
      <c r="AD75">
        <v>63.230133034761614</v>
      </c>
      <c r="AE75">
        <v>53.520634817462707</v>
      </c>
      <c r="AF75">
        <v>47.708175988307616</v>
      </c>
      <c r="AG75">
        <v>0.19787337601557525</v>
      </c>
      <c r="AH75">
        <v>0.20418759448914856</v>
      </c>
      <c r="AI75">
        <v>2.838221381267739</v>
      </c>
      <c r="AJ75">
        <v>1605</v>
      </c>
      <c r="AK75">
        <v>99.05981308411225</v>
      </c>
      <c r="AL75">
        <v>20.189128905136975</v>
      </c>
    </row>
    <row r="76" spans="1:38">
      <c r="A76">
        <v>3</v>
      </c>
      <c r="B76">
        <v>10</v>
      </c>
      <c r="C76">
        <v>2024</v>
      </c>
      <c r="D76">
        <v>99</v>
      </c>
      <c r="E76">
        <v>10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2151</v>
      </c>
      <c r="R76">
        <v>19322</v>
      </c>
      <c r="S76">
        <v>7.8293137356381308</v>
      </c>
      <c r="T76">
        <v>6.5943484111375614</v>
      </c>
      <c r="U76">
        <v>26.727155573957141</v>
      </c>
      <c r="V76">
        <v>48.913155987992951</v>
      </c>
      <c r="W76">
        <v>17.555118517751787</v>
      </c>
      <c r="X76">
        <v>84.204533692164347</v>
      </c>
      <c r="Y76">
        <v>54.606148431839358</v>
      </c>
      <c r="Z76">
        <v>13.466514853534829</v>
      </c>
      <c r="AA76">
        <v>11.190118903475748</v>
      </c>
      <c r="AB76">
        <v>1.6151114084862703</v>
      </c>
      <c r="AC76">
        <v>2.1749924640175395</v>
      </c>
      <c r="AD76">
        <v>60.433836214599786</v>
      </c>
      <c r="AE76">
        <v>60.33005182965239</v>
      </c>
      <c r="AF76">
        <v>53.753153600416319</v>
      </c>
      <c r="AG76">
        <v>1.8085664008386688</v>
      </c>
      <c r="AH76">
        <v>2.4121796556748833</v>
      </c>
      <c r="AI76">
        <v>1.7596522099161578</v>
      </c>
      <c r="AJ76">
        <v>17585</v>
      </c>
      <c r="AK76">
        <v>105.87293147568982</v>
      </c>
      <c r="AL76">
        <v>21.446168127131472</v>
      </c>
    </row>
    <row r="77" spans="1:38">
      <c r="A77">
        <v>3</v>
      </c>
      <c r="B77">
        <v>11</v>
      </c>
      <c r="C77">
        <v>2024</v>
      </c>
      <c r="D77">
        <v>99</v>
      </c>
      <c r="E77">
        <v>11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1505</v>
      </c>
      <c r="R77">
        <v>12427</v>
      </c>
      <c r="S77">
        <v>7.6724068560392684</v>
      </c>
      <c r="T77">
        <v>6.291623078780078</v>
      </c>
      <c r="U77">
        <v>25.731238432445487</v>
      </c>
      <c r="V77">
        <v>49.658002735978123</v>
      </c>
      <c r="W77">
        <v>14.83061076687857</v>
      </c>
      <c r="X77">
        <v>81.556288726160773</v>
      </c>
      <c r="Y77">
        <v>50.285668302888872</v>
      </c>
      <c r="Z77">
        <v>11.491108071135431</v>
      </c>
      <c r="AA77">
        <v>10.851802324183382</v>
      </c>
      <c r="AB77">
        <v>1.6153227502844061</v>
      </c>
      <c r="AC77">
        <v>2.0981615675795577</v>
      </c>
      <c r="AD77">
        <v>63.647636257245907</v>
      </c>
      <c r="AE77">
        <v>65.673371123257809</v>
      </c>
      <c r="AF77">
        <v>53.07080697375644</v>
      </c>
      <c r="AG77">
        <v>1.1631846942978024</v>
      </c>
      <c r="AH77">
        <v>1.4935914483053254</v>
      </c>
      <c r="AI77">
        <v>2.7198841232799555</v>
      </c>
      <c r="AJ77">
        <v>9909</v>
      </c>
      <c r="AK77">
        <v>105.00806337672836</v>
      </c>
      <c r="AL77">
        <v>21.023504097907011</v>
      </c>
    </row>
    <row r="78" spans="1:38">
      <c r="A78">
        <v>3</v>
      </c>
      <c r="B78">
        <v>12</v>
      </c>
      <c r="C78">
        <v>2024</v>
      </c>
      <c r="D78">
        <v>99</v>
      </c>
      <c r="E78">
        <v>12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1143</v>
      </c>
      <c r="R78">
        <v>9511</v>
      </c>
      <c r="S78">
        <v>7.4544211965093021</v>
      </c>
      <c r="T78">
        <v>6.0864262432972351</v>
      </c>
      <c r="U78">
        <v>23.986689096835221</v>
      </c>
      <c r="V78">
        <v>48.091683314057406</v>
      </c>
      <c r="W78">
        <v>13.395016296919358</v>
      </c>
      <c r="X78">
        <v>76.059299758174745</v>
      </c>
      <c r="Y78">
        <v>43.223635790137742</v>
      </c>
      <c r="Z78">
        <v>9.3996425191883102</v>
      </c>
      <c r="AA78">
        <v>10.636920853932752</v>
      </c>
      <c r="AB78">
        <v>1.7682461709113877</v>
      </c>
      <c r="AC78">
        <v>2.1260597653782978</v>
      </c>
      <c r="AD78">
        <v>63.680670753502994</v>
      </c>
      <c r="AE78">
        <v>63.304230637662513</v>
      </c>
      <c r="AF78">
        <v>53.226494148870863</v>
      </c>
      <c r="AG78">
        <v>0.89024298925455803</v>
      </c>
      <c r="AH78">
        <v>1.0656174377095069</v>
      </c>
      <c r="AI78">
        <v>1.7558616338975923</v>
      </c>
      <c r="AJ78">
        <v>7797</v>
      </c>
      <c r="AK78">
        <v>102.572771578812</v>
      </c>
      <c r="AL78">
        <v>20.571608811106287</v>
      </c>
    </row>
    <row r="79" spans="1:38">
      <c r="A79">
        <v>3</v>
      </c>
      <c r="B79">
        <v>13</v>
      </c>
      <c r="C79">
        <v>2024</v>
      </c>
      <c r="D79">
        <v>99</v>
      </c>
      <c r="E79">
        <v>13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</row>
    <row r="80" spans="1:38">
      <c r="A80">
        <v>3</v>
      </c>
      <c r="B80">
        <v>14</v>
      </c>
      <c r="C80">
        <v>2024</v>
      </c>
      <c r="D80">
        <v>99</v>
      </c>
      <c r="E80">
        <v>14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165</v>
      </c>
      <c r="R80">
        <v>1439</v>
      </c>
      <c r="S80">
        <v>7.3328700486448941</v>
      </c>
      <c r="T80">
        <v>6.2724113968033359</v>
      </c>
      <c r="U80">
        <v>24.625712300208399</v>
      </c>
      <c r="V80">
        <v>47.324530924252947</v>
      </c>
      <c r="W80">
        <v>14.94093120222376</v>
      </c>
      <c r="X80">
        <v>78.596247394023621</v>
      </c>
      <c r="Y80">
        <v>44.892286309937447</v>
      </c>
      <c r="Z80">
        <v>9.7984711605281465</v>
      </c>
      <c r="AA80">
        <v>10.502036224841916</v>
      </c>
      <c r="AB80">
        <v>1.6621434386871488</v>
      </c>
      <c r="AC80">
        <v>2.1330345768931496</v>
      </c>
      <c r="AD80">
        <v>62.176309894040514</v>
      </c>
      <c r="AE80">
        <v>70.030356675232753</v>
      </c>
      <c r="AF80">
        <v>56.421067520027563</v>
      </c>
      <c r="AG80">
        <v>0.13469242577408369</v>
      </c>
      <c r="AH80">
        <v>0.16552150488981235</v>
      </c>
      <c r="AI80">
        <v>0.83391243919388491</v>
      </c>
      <c r="AJ80">
        <v>703</v>
      </c>
      <c r="AK80">
        <v>104.14068278805132</v>
      </c>
      <c r="AL80">
        <v>21.186680945141127</v>
      </c>
    </row>
    <row r="81" spans="1:38">
      <c r="A81">
        <v>3</v>
      </c>
      <c r="B81">
        <v>15</v>
      </c>
      <c r="C81">
        <v>2024</v>
      </c>
      <c r="D81">
        <v>99</v>
      </c>
      <c r="E81">
        <v>15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649</v>
      </c>
      <c r="R81">
        <v>4663</v>
      </c>
      <c r="S81">
        <v>6.8880549002787905</v>
      </c>
      <c r="T81">
        <v>5.5805275573665005</v>
      </c>
      <c r="U81">
        <v>21.028522410465374</v>
      </c>
      <c r="V81">
        <v>39.566802487668888</v>
      </c>
      <c r="W81">
        <v>10.765601544070343</v>
      </c>
      <c r="X81">
        <v>62.899420973622121</v>
      </c>
      <c r="Y81">
        <v>31.481878618914859</v>
      </c>
      <c r="Z81">
        <v>6.3049538923439847</v>
      </c>
      <c r="AA81">
        <v>10.129649222827323</v>
      </c>
      <c r="AB81">
        <v>1.9049674141040036</v>
      </c>
      <c r="AC81">
        <v>2.2121800309715551</v>
      </c>
      <c r="AD81">
        <v>69.694919766255467</v>
      </c>
      <c r="AE81">
        <v>67.96543263281626</v>
      </c>
      <c r="AF81">
        <v>62.034249436490413</v>
      </c>
      <c r="AG81">
        <v>0.43646336440900058</v>
      </c>
      <c r="AH81">
        <v>0.45801426452674365</v>
      </c>
      <c r="AI81">
        <v>1.0508256487239975</v>
      </c>
      <c r="AJ81">
        <v>4102</v>
      </c>
      <c r="AK81">
        <v>100.99312530472967</v>
      </c>
      <c r="AL81">
        <v>19.308283882913816</v>
      </c>
    </row>
    <row r="82" spans="1:38">
      <c r="A82">
        <v>3</v>
      </c>
      <c r="B82">
        <v>16</v>
      </c>
      <c r="C82">
        <v>2024</v>
      </c>
      <c r="D82">
        <v>99</v>
      </c>
      <c r="E82">
        <v>16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41</v>
      </c>
      <c r="R82">
        <v>180</v>
      </c>
      <c r="S82">
        <v>7.1222222222222227</v>
      </c>
      <c r="T82">
        <v>6.011111111111112</v>
      </c>
      <c r="U82">
        <v>24.262222222222221</v>
      </c>
      <c r="V82">
        <v>23.888888888888889</v>
      </c>
      <c r="W82">
        <v>11.111111111111112</v>
      </c>
      <c r="X82">
        <v>71.666666666666686</v>
      </c>
      <c r="Y82">
        <v>51.666666666666657</v>
      </c>
      <c r="Z82">
        <v>12.777777777777779</v>
      </c>
      <c r="AA82">
        <v>11.754451428929444</v>
      </c>
      <c r="AB82">
        <v>1.7373528892336181</v>
      </c>
      <c r="AC82">
        <v>2.1524892279737924</v>
      </c>
      <c r="AD82">
        <v>68.23459822080217</v>
      </c>
      <c r="AE82">
        <v>76.837760094074866</v>
      </c>
      <c r="AF82">
        <v>67.706511624408407</v>
      </c>
      <c r="AG82">
        <v>1.6848253397731109E-2</v>
      </c>
      <c r="AH82">
        <v>2.0398954638586059E-2</v>
      </c>
      <c r="AI82">
        <v>3.8888888888888888</v>
      </c>
      <c r="AJ82">
        <v>94</v>
      </c>
      <c r="AK82">
        <v>108.73297872340422</v>
      </c>
      <c r="AL82">
        <v>20.758304184733049</v>
      </c>
    </row>
    <row r="83" spans="1:38">
      <c r="A83">
        <v>3</v>
      </c>
      <c r="B83">
        <v>17</v>
      </c>
      <c r="C83">
        <v>2024</v>
      </c>
      <c r="D83">
        <v>99</v>
      </c>
      <c r="E83">
        <v>17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118</v>
      </c>
      <c r="R83">
        <v>450</v>
      </c>
      <c r="S83">
        <v>7.2755555555555551</v>
      </c>
      <c r="T83">
        <v>6.2444444444444436</v>
      </c>
      <c r="U83">
        <v>25.614888888888888</v>
      </c>
      <c r="V83">
        <v>15.333333333333337</v>
      </c>
      <c r="W83">
        <v>12.444444444444445</v>
      </c>
      <c r="X83">
        <v>78.444444444444443</v>
      </c>
      <c r="Y83">
        <v>50.888888888888886</v>
      </c>
      <c r="Z83">
        <v>12.666666666666664</v>
      </c>
      <c r="AA83">
        <v>11.517873091122745</v>
      </c>
      <c r="AB83">
        <v>1.8353510781991835</v>
      </c>
      <c r="AC83">
        <v>2.1171842470135838</v>
      </c>
      <c r="AD83">
        <v>67.704768404433054</v>
      </c>
      <c r="AE83">
        <v>62.923310065062353</v>
      </c>
      <c r="AF83">
        <v>56.713327401082225</v>
      </c>
      <c r="AG83">
        <v>4.2120633494327778E-2</v>
      </c>
      <c r="AH83">
        <v>5.3840591324553481E-2</v>
      </c>
      <c r="AI83">
        <v>5.1111111111111116</v>
      </c>
      <c r="AJ83">
        <v>416</v>
      </c>
      <c r="AK83">
        <v>105.28725961538456</v>
      </c>
      <c r="AL83">
        <v>20.514156090932524</v>
      </c>
    </row>
    <row r="84" spans="1:38">
      <c r="A84">
        <v>3</v>
      </c>
      <c r="B84">
        <v>18</v>
      </c>
      <c r="C84">
        <v>2024</v>
      </c>
      <c r="D84">
        <v>99</v>
      </c>
      <c r="E84">
        <v>18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114</v>
      </c>
      <c r="R84">
        <v>472</v>
      </c>
      <c r="S84">
        <v>7.7944915254237293</v>
      </c>
      <c r="T84">
        <v>7.6144067796610173</v>
      </c>
      <c r="U84">
        <v>29.62902542372882</v>
      </c>
      <c r="V84">
        <v>20.127118644067796</v>
      </c>
      <c r="W84">
        <v>34.533898305084747</v>
      </c>
      <c r="X84">
        <v>87.711864406779682</v>
      </c>
      <c r="Y84">
        <v>65.88983050847456</v>
      </c>
      <c r="Z84">
        <v>18.00847457627118</v>
      </c>
      <c r="AA84">
        <v>11.696728532894747</v>
      </c>
      <c r="AB84">
        <v>1.8244256572252369</v>
      </c>
      <c r="AC84">
        <v>2.8358412921971325</v>
      </c>
      <c r="AD84">
        <v>60.68981445135401</v>
      </c>
      <c r="AE84">
        <v>47.834395618398439</v>
      </c>
      <c r="AF84">
        <v>51.047695978141711</v>
      </c>
      <c r="AG84">
        <v>4.4179864465161554E-2</v>
      </c>
      <c r="AH84">
        <v>6.5322710369381323E-2</v>
      </c>
      <c r="AI84">
        <v>2.1186440677966099</v>
      </c>
      <c r="AJ84">
        <v>443</v>
      </c>
      <c r="AK84">
        <v>108.9713318284424</v>
      </c>
      <c r="AL84">
        <v>21.936336200713161</v>
      </c>
    </row>
    <row r="85" spans="1:38">
      <c r="A85">
        <v>3</v>
      </c>
      <c r="B85">
        <v>19</v>
      </c>
      <c r="C85">
        <v>2024</v>
      </c>
      <c r="D85">
        <v>99</v>
      </c>
      <c r="E85">
        <v>19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89</v>
      </c>
      <c r="R85">
        <v>421</v>
      </c>
      <c r="S85">
        <v>6.7980997624703123</v>
      </c>
      <c r="T85">
        <v>5.8147268408551085</v>
      </c>
      <c r="U85">
        <v>25.64679334916864</v>
      </c>
      <c r="V85">
        <v>10.926365795724465</v>
      </c>
      <c r="W85">
        <v>16.389548693586697</v>
      </c>
      <c r="X85">
        <v>76.009501187648453</v>
      </c>
      <c r="Y85">
        <v>51.068883610451309</v>
      </c>
      <c r="Z85">
        <v>14.014251781472684</v>
      </c>
      <c r="AA85">
        <v>12.760664411608984</v>
      </c>
      <c r="AB85">
        <v>2.5723906271678558</v>
      </c>
      <c r="AC85">
        <v>2.5565103393899737</v>
      </c>
      <c r="AD85">
        <v>74.153754515645005</v>
      </c>
      <c r="AE85">
        <v>76.719869582764559</v>
      </c>
      <c r="AF85">
        <v>72.138357435150425</v>
      </c>
      <c r="AG85">
        <v>3.9406192669137745E-2</v>
      </c>
      <c r="AH85">
        <v>5.0433603434513009E-2</v>
      </c>
      <c r="AI85">
        <v>2.3752969121140142</v>
      </c>
      <c r="AJ85">
        <v>411</v>
      </c>
      <c r="AK85">
        <v>104.99270072992694</v>
      </c>
      <c r="AL85">
        <v>20.156106158322878</v>
      </c>
    </row>
    <row r="86" spans="1:38">
      <c r="A86">
        <v>3</v>
      </c>
      <c r="B86">
        <v>20</v>
      </c>
      <c r="C86">
        <v>2024</v>
      </c>
      <c r="D86">
        <v>99</v>
      </c>
      <c r="E86">
        <v>20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182</v>
      </c>
      <c r="R86">
        <v>729</v>
      </c>
      <c r="S86">
        <v>8.2057613168724259</v>
      </c>
      <c r="T86">
        <v>7.0205761316872426</v>
      </c>
      <c r="U86">
        <v>27.341700960219502</v>
      </c>
      <c r="V86">
        <v>14.677640603566532</v>
      </c>
      <c r="W86">
        <v>23.319615912208501</v>
      </c>
      <c r="X86">
        <v>72.976680384087814</v>
      </c>
      <c r="Y86">
        <v>54.59533607681756</v>
      </c>
      <c r="Z86">
        <v>20.987654320987655</v>
      </c>
      <c r="AA86">
        <v>13.342944698919355</v>
      </c>
      <c r="AB86">
        <v>1.9928320806339312</v>
      </c>
      <c r="AC86">
        <v>2.4753077867743438</v>
      </c>
      <c r="AD86">
        <v>50.935290181722145</v>
      </c>
      <c r="AE86">
        <v>68.68938866057384</v>
      </c>
      <c r="AF86">
        <v>69.267771905432923</v>
      </c>
      <c r="AG86">
        <v>6.8235426260810958E-2</v>
      </c>
      <c r="AH86">
        <v>9.3101759422916625E-2</v>
      </c>
      <c r="AI86">
        <v>3.9780521262002737</v>
      </c>
      <c r="AJ86">
        <v>642</v>
      </c>
      <c r="AK86">
        <v>104.29143302180682</v>
      </c>
      <c r="AL86">
        <v>22.625589249014901</v>
      </c>
    </row>
    <row r="87" spans="1:38">
      <c r="A87">
        <v>3</v>
      </c>
      <c r="B87">
        <v>21</v>
      </c>
      <c r="C87">
        <v>2024</v>
      </c>
      <c r="D87">
        <v>99</v>
      </c>
      <c r="E87">
        <v>21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95</v>
      </c>
      <c r="R87">
        <v>392</v>
      </c>
      <c r="S87">
        <v>7.9515306122448974</v>
      </c>
      <c r="T87">
        <v>6.7525510204081645</v>
      </c>
      <c r="U87">
        <v>29.806377551020407</v>
      </c>
      <c r="V87">
        <v>24.23469387755102</v>
      </c>
      <c r="W87">
        <v>22.193877551020407</v>
      </c>
      <c r="X87">
        <v>86.989795918367335</v>
      </c>
      <c r="Y87">
        <v>66.836734693877546</v>
      </c>
      <c r="Z87">
        <v>20.153061224489797</v>
      </c>
      <c r="AA87">
        <v>11.229138714327956</v>
      </c>
      <c r="AB87">
        <v>1.7158319526921055</v>
      </c>
      <c r="AC87">
        <v>2.2044698614056601</v>
      </c>
      <c r="AD87">
        <v>44.048918111707152</v>
      </c>
      <c r="AE87">
        <v>50.128572198693</v>
      </c>
      <c r="AF87">
        <v>47.567240490977113</v>
      </c>
      <c r="AG87">
        <v>3.6691751843947747E-2</v>
      </c>
      <c r="AH87">
        <v>5.4575798198549026E-2</v>
      </c>
      <c r="AI87">
        <v>0</v>
      </c>
      <c r="AJ87">
        <v>389</v>
      </c>
      <c r="AK87">
        <v>108.03650385604108</v>
      </c>
      <c r="AL87">
        <v>22.831135738265353</v>
      </c>
    </row>
    <row r="88" spans="1:38">
      <c r="A88">
        <v>3</v>
      </c>
      <c r="B88">
        <v>22</v>
      </c>
      <c r="C88">
        <v>2024</v>
      </c>
      <c r="D88">
        <v>99</v>
      </c>
      <c r="E88">
        <v>22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288</v>
      </c>
      <c r="R88">
        <v>1596</v>
      </c>
      <c r="S88">
        <v>8.308897243107765</v>
      </c>
      <c r="T88">
        <v>6.9179197994987494</v>
      </c>
      <c r="U88">
        <v>24.229135338345856</v>
      </c>
      <c r="V88">
        <v>19.423558897243112</v>
      </c>
      <c r="W88">
        <v>20.112781954887222</v>
      </c>
      <c r="X88">
        <v>69.23558897243106</v>
      </c>
      <c r="Y88">
        <v>44.172932330827059</v>
      </c>
      <c r="Z88">
        <v>11.591478696741852</v>
      </c>
      <c r="AA88">
        <v>11.553272470003662</v>
      </c>
      <c r="AB88">
        <v>1.8388582152539523</v>
      </c>
      <c r="AC88">
        <v>2.2669920193117168</v>
      </c>
      <c r="AD88">
        <v>10.847210134635173</v>
      </c>
      <c r="AE88">
        <v>47.654507435578722</v>
      </c>
      <c r="AF88">
        <v>52.688347709346338</v>
      </c>
      <c r="AG88">
        <v>0.14938784679321579</v>
      </c>
      <c r="AH88">
        <v>0.18062407404921485</v>
      </c>
      <c r="AI88">
        <v>0.37593984962406007</v>
      </c>
      <c r="AJ88">
        <v>1558</v>
      </c>
      <c r="AK88">
        <v>100.33831835686782</v>
      </c>
      <c r="AL88">
        <v>23.048650741355004</v>
      </c>
    </row>
    <row r="89" spans="1:38">
      <c r="A89">
        <v>3</v>
      </c>
      <c r="B89">
        <v>23</v>
      </c>
      <c r="C89">
        <v>2024</v>
      </c>
      <c r="D89">
        <v>99</v>
      </c>
      <c r="E89">
        <v>23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62</v>
      </c>
      <c r="R89">
        <v>369</v>
      </c>
      <c r="S89">
        <v>7.0785907859078607</v>
      </c>
      <c r="T89">
        <v>6.2276422764227632</v>
      </c>
      <c r="U89">
        <v>24.38265582655826</v>
      </c>
      <c r="V89">
        <v>13.550135501355019</v>
      </c>
      <c r="W89">
        <v>16.80216802168022</v>
      </c>
      <c r="X89">
        <v>67.750677506775091</v>
      </c>
      <c r="Y89">
        <v>47.967479674796763</v>
      </c>
      <c r="Z89">
        <v>11.111111111111112</v>
      </c>
      <c r="AA89">
        <v>11.38585974622371</v>
      </c>
      <c r="AB89">
        <v>2.1418028441781782</v>
      </c>
      <c r="AC89">
        <v>2.4053227159715607</v>
      </c>
      <c r="AD89">
        <v>58.319542806177218</v>
      </c>
      <c r="AE89">
        <v>58.021398067859394</v>
      </c>
      <c r="AF89">
        <v>67.249181010873642</v>
      </c>
      <c r="AG89">
        <v>3.4538919465348747E-2</v>
      </c>
      <c r="AH89">
        <v>4.202543384188645E-2</v>
      </c>
      <c r="AI89">
        <v>6.7750677506775085</v>
      </c>
      <c r="AJ89">
        <v>342</v>
      </c>
      <c r="AK89">
        <v>105.16286549707606</v>
      </c>
      <c r="AL89">
        <v>20.108403284924904</v>
      </c>
    </row>
    <row r="90" spans="1:38">
      <c r="A90">
        <v>3</v>
      </c>
      <c r="B90">
        <v>24</v>
      </c>
      <c r="C90">
        <v>2024</v>
      </c>
      <c r="D90">
        <v>99</v>
      </c>
      <c r="E90">
        <v>24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193</v>
      </c>
      <c r="R90">
        <v>1241</v>
      </c>
      <c r="S90">
        <v>8.6680096696212754</v>
      </c>
      <c r="T90">
        <v>6.8017727639000789</v>
      </c>
      <c r="U90">
        <v>20.677759871071743</v>
      </c>
      <c r="V90">
        <v>15.713134568896058</v>
      </c>
      <c r="W90">
        <v>15.471394037066876</v>
      </c>
      <c r="X90">
        <v>60.676873489121689</v>
      </c>
      <c r="Y90">
        <v>25.94681708299759</v>
      </c>
      <c r="Z90">
        <v>7.0910556003223189</v>
      </c>
      <c r="AA90">
        <v>9.6463612514139392</v>
      </c>
      <c r="AB90">
        <v>1.7529116985611148</v>
      </c>
      <c r="AC90">
        <v>1.9500689258091528</v>
      </c>
      <c r="AD90">
        <v>-1.1630716860354464</v>
      </c>
      <c r="AE90">
        <v>45.119887854411871</v>
      </c>
      <c r="AF90">
        <v>45.71618880934345</v>
      </c>
      <c r="AG90">
        <v>0.1161593470365794</v>
      </c>
      <c r="AH90">
        <v>0.11986160809585578</v>
      </c>
      <c r="AI90">
        <v>1.1281224818694602</v>
      </c>
      <c r="AJ90">
        <v>1241</v>
      </c>
      <c r="AK90">
        <v>94.190410958904181</v>
      </c>
      <c r="AL90">
        <v>23.564844807346606</v>
      </c>
    </row>
    <row r="91" spans="1:38">
      <c r="A91">
        <v>3</v>
      </c>
      <c r="B91">
        <v>25</v>
      </c>
      <c r="C91">
        <v>2024</v>
      </c>
      <c r="D91">
        <v>99</v>
      </c>
      <c r="E91">
        <v>25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121</v>
      </c>
      <c r="R91">
        <v>992</v>
      </c>
      <c r="S91">
        <v>8.8860887096774217</v>
      </c>
      <c r="T91">
        <v>6.5433467741935507</v>
      </c>
      <c r="U91">
        <v>19.177217741935451</v>
      </c>
      <c r="V91">
        <v>34.677419354838712</v>
      </c>
      <c r="W91">
        <v>11.592741935483872</v>
      </c>
      <c r="X91">
        <v>59.677419354838719</v>
      </c>
      <c r="Y91">
        <v>15.826612903225804</v>
      </c>
      <c r="Z91">
        <v>5.0403225806451601</v>
      </c>
      <c r="AA91">
        <v>8.5716656924376355</v>
      </c>
      <c r="AB91">
        <v>1.5391818182235419</v>
      </c>
      <c r="AC91">
        <v>1.6698633590243781</v>
      </c>
      <c r="AD91">
        <v>14.207314218954904</v>
      </c>
      <c r="AE91">
        <v>47.579959883076285</v>
      </c>
      <c r="AF91">
        <v>51.983299254389955</v>
      </c>
      <c r="AG91">
        <v>9.2852596503051374E-2</v>
      </c>
      <c r="AH91">
        <v>8.885913932348706E-2</v>
      </c>
      <c r="AI91">
        <v>1.1088709677419355</v>
      </c>
      <c r="AJ91">
        <v>992</v>
      </c>
      <c r="AK91">
        <v>91.484677419354909</v>
      </c>
      <c r="AL91">
        <v>24.159742512694063</v>
      </c>
    </row>
    <row r="92" spans="1:38">
      <c r="A92">
        <v>3</v>
      </c>
      <c r="B92">
        <v>26</v>
      </c>
      <c r="C92">
        <v>2024</v>
      </c>
      <c r="D92">
        <v>99</v>
      </c>
      <c r="E92">
        <v>26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149</v>
      </c>
      <c r="R92">
        <v>1251</v>
      </c>
      <c r="S92">
        <v>8.6914468425259752</v>
      </c>
      <c r="T92">
        <v>6.7633892885691438</v>
      </c>
      <c r="U92">
        <v>18.386410871303003</v>
      </c>
      <c r="V92">
        <v>25.579536370903281</v>
      </c>
      <c r="W92">
        <v>14.068745003996804</v>
      </c>
      <c r="X92">
        <v>55.075939248601109</v>
      </c>
      <c r="Y92">
        <v>14.388489208633089</v>
      </c>
      <c r="Z92">
        <v>3.0375699440447641</v>
      </c>
      <c r="AA92">
        <v>7.2669333650050225</v>
      </c>
      <c r="AB92">
        <v>1.5295904900718305</v>
      </c>
      <c r="AC92">
        <v>1.8444644058310449</v>
      </c>
      <c r="AD92">
        <v>13.21539726175865</v>
      </c>
      <c r="AE92">
        <v>45.047835655630607</v>
      </c>
      <c r="AF92">
        <v>52.605548259910336</v>
      </c>
      <c r="AG92">
        <v>0.11709536111423116</v>
      </c>
      <c r="AH92">
        <v>0.10743829346583043</v>
      </c>
      <c r="AI92">
        <v>0</v>
      </c>
      <c r="AJ92">
        <v>1251</v>
      </c>
      <c r="AK92">
        <v>91.676019184652262</v>
      </c>
      <c r="AL92">
        <v>23.287629556820111</v>
      </c>
    </row>
    <row r="93" spans="1:38">
      <c r="A93">
        <v>3</v>
      </c>
      <c r="B93">
        <v>27</v>
      </c>
      <c r="C93">
        <v>2024</v>
      </c>
      <c r="D93">
        <v>99</v>
      </c>
      <c r="E93">
        <v>27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65</v>
      </c>
      <c r="R93">
        <v>563</v>
      </c>
      <c r="S93">
        <v>9.1882770870337502</v>
      </c>
      <c r="T93">
        <v>7.0337477797513293</v>
      </c>
      <c r="U93">
        <v>17.386856127886329</v>
      </c>
      <c r="V93">
        <v>26.820603907637658</v>
      </c>
      <c r="W93">
        <v>20.071047957371221</v>
      </c>
      <c r="X93">
        <v>50.088809946714015</v>
      </c>
      <c r="Y93">
        <v>10.124333925399648</v>
      </c>
      <c r="Z93">
        <v>2.1314387211367678</v>
      </c>
      <c r="AA93">
        <v>7.0351190510738384</v>
      </c>
      <c r="AB93">
        <v>1.5347037186505479</v>
      </c>
      <c r="AC93">
        <v>1.792206729000742</v>
      </c>
      <c r="AD93">
        <v>15.220470033677637</v>
      </c>
      <c r="AE93">
        <v>29.499798013939873</v>
      </c>
      <c r="AF93">
        <v>62.473414868636176</v>
      </c>
      <c r="AG93">
        <v>5.2697592571792302E-2</v>
      </c>
      <c r="AH93">
        <v>4.5722954562692639E-2</v>
      </c>
      <c r="AI93">
        <v>0</v>
      </c>
      <c r="AJ93">
        <v>563</v>
      </c>
      <c r="AK93">
        <v>88.594138543516891</v>
      </c>
      <c r="AL93">
        <v>24.196301388750737</v>
      </c>
    </row>
    <row r="94" spans="1:38">
      <c r="A94">
        <v>3</v>
      </c>
      <c r="B94">
        <v>28</v>
      </c>
      <c r="C94">
        <v>2024</v>
      </c>
      <c r="D94">
        <v>99</v>
      </c>
      <c r="E94">
        <v>28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20</v>
      </c>
      <c r="R94">
        <v>141</v>
      </c>
      <c r="S94">
        <v>6.4539007092198588</v>
      </c>
      <c r="T94">
        <v>5.1702127659574462</v>
      </c>
      <c r="U94">
        <v>19.458156028368776</v>
      </c>
      <c r="V94">
        <v>19.858156028368796</v>
      </c>
      <c r="W94">
        <v>4.9645390070921991</v>
      </c>
      <c r="X94">
        <v>61.702127659574487</v>
      </c>
      <c r="Y94">
        <v>25.531914893617031</v>
      </c>
      <c r="Z94">
        <v>0.70921985815602817</v>
      </c>
      <c r="AA94">
        <v>6.9035108349300094</v>
      </c>
      <c r="AB94">
        <v>1.6693956833501638</v>
      </c>
      <c r="AC94">
        <v>1.8138843817827319</v>
      </c>
      <c r="AD94">
        <v>27.795887276472897</v>
      </c>
      <c r="AE94">
        <v>5.7602376225068257</v>
      </c>
      <c r="AF94">
        <v>60.92043694942155</v>
      </c>
      <c r="AG94">
        <v>1.3197798494889359E-2</v>
      </c>
      <c r="AH94">
        <v>1.2815206985350949E-2</v>
      </c>
      <c r="AI94">
        <v>5.6737588652482254</v>
      </c>
      <c r="AJ94">
        <v>141</v>
      </c>
      <c r="AK94">
        <v>100.70780141843964</v>
      </c>
      <c r="AL94">
        <v>18.488947738064685</v>
      </c>
    </row>
    <row r="95" spans="1:38">
      <c r="A95">
        <v>3</v>
      </c>
      <c r="B95">
        <v>29</v>
      </c>
      <c r="C95">
        <v>2024</v>
      </c>
      <c r="D95">
        <v>99</v>
      </c>
      <c r="E95">
        <v>29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57</v>
      </c>
      <c r="R95">
        <v>669</v>
      </c>
      <c r="S95">
        <v>8.5246636771300448</v>
      </c>
      <c r="T95">
        <v>6.414050822122574</v>
      </c>
      <c r="U95">
        <v>19.957399103139032</v>
      </c>
      <c r="V95">
        <v>57.249626307922256</v>
      </c>
      <c r="W95">
        <v>11.509715994020922</v>
      </c>
      <c r="X95">
        <v>76.831091180866949</v>
      </c>
      <c r="Y95">
        <v>19.880418535127063</v>
      </c>
      <c r="Z95">
        <v>1.9431988041853516</v>
      </c>
      <c r="AA95">
        <v>6.526560185439882</v>
      </c>
      <c r="AB95">
        <v>1.420984652679264</v>
      </c>
      <c r="AC95">
        <v>1.9145840725364425</v>
      </c>
      <c r="AD95">
        <v>49.186907203623477</v>
      </c>
      <c r="AE95">
        <v>62.626292738127539</v>
      </c>
      <c r="AF95">
        <v>52.781709329613442</v>
      </c>
      <c r="AG95">
        <v>6.2619341794900599E-2</v>
      </c>
      <c r="AH95">
        <v>6.236413327923656E-2</v>
      </c>
      <c r="AI95">
        <v>1.1958146487294472</v>
      </c>
      <c r="AJ95">
        <v>669</v>
      </c>
      <c r="AK95">
        <v>95.040807174887874</v>
      </c>
      <c r="AL95">
        <v>22.631795550963055</v>
      </c>
    </row>
    <row r="96" spans="1:38">
      <c r="A96">
        <v>3</v>
      </c>
      <c r="B96">
        <v>30</v>
      </c>
      <c r="C96">
        <v>2024</v>
      </c>
      <c r="D96">
        <v>99</v>
      </c>
      <c r="E96">
        <v>30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15</v>
      </c>
      <c r="R96">
        <v>124</v>
      </c>
      <c r="S96">
        <v>8.4838709677419377</v>
      </c>
      <c r="T96">
        <v>6.2258064516129021</v>
      </c>
      <c r="U96">
        <v>20.054838709677423</v>
      </c>
      <c r="V96">
        <v>66.129032258064498</v>
      </c>
      <c r="W96">
        <v>4.0322580645161281</v>
      </c>
      <c r="X96">
        <v>80.645161290322562</v>
      </c>
      <c r="Y96">
        <v>14.516129032258061</v>
      </c>
      <c r="Z96">
        <v>2.4193548387096779</v>
      </c>
      <c r="AA96">
        <v>5.8253250613815322</v>
      </c>
      <c r="AB96">
        <v>1.322777326052428</v>
      </c>
      <c r="AC96">
        <v>1.4582286519091239</v>
      </c>
      <c r="AD96">
        <v>41.079181060201179</v>
      </c>
      <c r="AE96">
        <v>51.490106648995777</v>
      </c>
      <c r="AF96">
        <v>48.686824975464567</v>
      </c>
      <c r="AG96">
        <v>1.1606574562881422E-2</v>
      </c>
      <c r="AH96">
        <v>1.161570809563011E-2</v>
      </c>
      <c r="AI96">
        <v>0</v>
      </c>
      <c r="AJ96">
        <v>124</v>
      </c>
      <c r="AK96">
        <v>95.762903225806426</v>
      </c>
      <c r="AL96">
        <v>22.580921434481287</v>
      </c>
    </row>
    <row r="97" spans="1:38">
      <c r="A97">
        <v>3</v>
      </c>
      <c r="B97">
        <v>31</v>
      </c>
      <c r="C97">
        <v>2024</v>
      </c>
      <c r="D97">
        <v>99</v>
      </c>
      <c r="E97">
        <v>31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125</v>
      </c>
      <c r="R97">
        <v>3230</v>
      </c>
      <c r="S97">
        <v>8.7591331269349819</v>
      </c>
      <c r="T97">
        <v>6.5504643962848279</v>
      </c>
      <c r="U97">
        <v>22.420526315789456</v>
      </c>
      <c r="V97">
        <v>77.337461300309613</v>
      </c>
      <c r="W97">
        <v>15.077399380804955</v>
      </c>
      <c r="X97">
        <v>96.160990712074309</v>
      </c>
      <c r="Y97">
        <v>33.281733746130037</v>
      </c>
      <c r="Z97">
        <v>1.8575851393188847</v>
      </c>
      <c r="AA97">
        <v>5.1669301239376519</v>
      </c>
      <c r="AB97">
        <v>1.1170790045476091</v>
      </c>
      <c r="AC97">
        <v>1.6896401052487131</v>
      </c>
      <c r="AD97">
        <v>33.030220968436126</v>
      </c>
      <c r="AE97">
        <v>37.221923646926342</v>
      </c>
      <c r="AF97">
        <v>57.857146752580306</v>
      </c>
      <c r="AG97">
        <v>0.30233254708150809</v>
      </c>
      <c r="AH97">
        <v>0.33826195656336216</v>
      </c>
      <c r="AI97">
        <v>0</v>
      </c>
      <c r="AJ97">
        <v>3230</v>
      </c>
      <c r="AK97">
        <v>99.145913312693636</v>
      </c>
      <c r="AL97">
        <v>22.794096248442859</v>
      </c>
    </row>
    <row r="98" spans="1:38">
      <c r="A98">
        <v>3</v>
      </c>
      <c r="B98">
        <v>32</v>
      </c>
      <c r="C98">
        <v>2024</v>
      </c>
      <c r="D98">
        <v>99</v>
      </c>
      <c r="E98">
        <v>32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284</v>
      </c>
      <c r="R98">
        <v>5598</v>
      </c>
      <c r="S98">
        <v>8.5344765987852824</v>
      </c>
      <c r="T98">
        <v>6.0528760271525517</v>
      </c>
      <c r="U98">
        <v>22.069917827795624</v>
      </c>
      <c r="V98">
        <v>76.259378349410525</v>
      </c>
      <c r="W98">
        <v>6.9489103251161133</v>
      </c>
      <c r="X98">
        <v>90.836012861736322</v>
      </c>
      <c r="Y98">
        <v>32.511611289746341</v>
      </c>
      <c r="Z98">
        <v>2.9296177206145049</v>
      </c>
      <c r="AA98">
        <v>7.0361912654866092</v>
      </c>
      <c r="AB98">
        <v>1.5007944791587953</v>
      </c>
      <c r="AC98">
        <v>1.7094377234835252</v>
      </c>
      <c r="AD98">
        <v>32.89194248183761</v>
      </c>
      <c r="AE98">
        <v>39.338596923949531</v>
      </c>
      <c r="AF98">
        <v>56.280009101404062</v>
      </c>
      <c r="AG98">
        <v>0.52398068066943748</v>
      </c>
      <c r="AH98">
        <v>0.57708321311486643</v>
      </c>
      <c r="AI98">
        <v>0.32154340836012851</v>
      </c>
      <c r="AJ98">
        <v>5588</v>
      </c>
      <c r="AK98">
        <v>98.710182534001376</v>
      </c>
      <c r="AL98">
        <v>22.774499434133592</v>
      </c>
    </row>
    <row r="99" spans="1:38">
      <c r="A99">
        <v>3</v>
      </c>
      <c r="B99">
        <v>33</v>
      </c>
      <c r="C99">
        <v>2024</v>
      </c>
      <c r="D99">
        <v>99</v>
      </c>
      <c r="E99">
        <v>33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566</v>
      </c>
      <c r="R99">
        <v>12586</v>
      </c>
      <c r="S99">
        <v>8.3639758461782936</v>
      </c>
      <c r="T99">
        <v>6.1803591291911637</v>
      </c>
      <c r="U99">
        <v>22.395256634355604</v>
      </c>
      <c r="V99">
        <v>73.820117590974093</v>
      </c>
      <c r="W99">
        <v>7.8102653742253292</v>
      </c>
      <c r="X99">
        <v>90.640394088669936</v>
      </c>
      <c r="Y99">
        <v>34.347687907198477</v>
      </c>
      <c r="Z99">
        <v>2.5981249006832998</v>
      </c>
      <c r="AA99">
        <v>6.4079719464862892</v>
      </c>
      <c r="AB99">
        <v>1.4762171649591109</v>
      </c>
      <c r="AC99">
        <v>1.6782458696063556</v>
      </c>
      <c r="AD99">
        <v>40.823405115895241</v>
      </c>
      <c r="AE99">
        <v>45.218079316488478</v>
      </c>
      <c r="AF99">
        <v>56.260647192392277</v>
      </c>
      <c r="AG99">
        <v>1.1780673181324648</v>
      </c>
      <c r="AH99">
        <v>1.3165840876140171</v>
      </c>
      <c r="AI99">
        <v>1.374543143174956</v>
      </c>
      <c r="AJ99">
        <v>12577</v>
      </c>
      <c r="AK99">
        <v>99.91221276934094</v>
      </c>
      <c r="AL99">
        <v>22.114494994645433</v>
      </c>
    </row>
    <row r="100" spans="1:38">
      <c r="A100">
        <v>3</v>
      </c>
      <c r="B100">
        <v>34</v>
      </c>
      <c r="C100">
        <v>2024</v>
      </c>
      <c r="D100">
        <v>99</v>
      </c>
      <c r="E100">
        <v>34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1220</v>
      </c>
      <c r="R100">
        <v>32459</v>
      </c>
      <c r="S100">
        <v>8.363196648079116</v>
      </c>
      <c r="T100">
        <v>6.0427000215656683</v>
      </c>
      <c r="U100">
        <v>21.939699312979243</v>
      </c>
      <c r="V100">
        <v>76.582765950891883</v>
      </c>
      <c r="W100">
        <v>6.6114174805138788</v>
      </c>
      <c r="X100">
        <v>89.950398964848006</v>
      </c>
      <c r="Y100">
        <v>30.413752734218551</v>
      </c>
      <c r="Z100">
        <v>2.4523244708709449</v>
      </c>
      <c r="AA100">
        <v>6.3668661046180075</v>
      </c>
      <c r="AB100">
        <v>1.470299893728352</v>
      </c>
      <c r="AC100">
        <v>1.6809948818447162</v>
      </c>
      <c r="AD100">
        <v>44.823406583375089</v>
      </c>
      <c r="AE100">
        <v>45.973005750978757</v>
      </c>
      <c r="AF100">
        <v>55.740534092594515</v>
      </c>
      <c r="AG100">
        <v>3.0382080946497441</v>
      </c>
      <c r="AH100">
        <v>3.326370634637934</v>
      </c>
      <c r="AI100">
        <v>1.595859391848178</v>
      </c>
      <c r="AJ100">
        <v>32435</v>
      </c>
      <c r="AK100">
        <v>99.112199784184099</v>
      </c>
      <c r="AL100">
        <v>22.145979515976101</v>
      </c>
    </row>
    <row r="101" spans="1:38">
      <c r="A101">
        <v>3</v>
      </c>
      <c r="B101">
        <v>35</v>
      </c>
      <c r="C101">
        <v>2024</v>
      </c>
      <c r="D101">
        <v>99</v>
      </c>
      <c r="E101">
        <v>35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1676</v>
      </c>
      <c r="R101">
        <v>49035</v>
      </c>
      <c r="S101">
        <v>8.2901396961354141</v>
      </c>
      <c r="T101">
        <v>5.8051391862955004</v>
      </c>
      <c r="U101">
        <v>21.855707147955357</v>
      </c>
      <c r="V101">
        <v>79.365759151626406</v>
      </c>
      <c r="W101">
        <v>4.7517079636993991</v>
      </c>
      <c r="X101">
        <v>90.590394616090563</v>
      </c>
      <c r="Y101">
        <v>30.225349240338542</v>
      </c>
      <c r="Z101">
        <v>2.1637605791781387</v>
      </c>
      <c r="AA101">
        <v>6.185010036015445</v>
      </c>
      <c r="AB101">
        <v>1.4359453593397296</v>
      </c>
      <c r="AC101">
        <v>1.6285230686214409</v>
      </c>
      <c r="AD101">
        <v>42.228404779665361</v>
      </c>
      <c r="AE101">
        <v>44.594357709478594</v>
      </c>
      <c r="AF101">
        <v>53.936483603831185</v>
      </c>
      <c r="AG101">
        <v>4.5897450297652469</v>
      </c>
      <c r="AH101">
        <v>5.0058274253108248</v>
      </c>
      <c r="AI101">
        <v>1.7028653002957077</v>
      </c>
      <c r="AJ101">
        <v>48998</v>
      </c>
      <c r="AK101">
        <v>99.229409363647932</v>
      </c>
      <c r="AL101">
        <v>21.992637462733679</v>
      </c>
    </row>
    <row r="102" spans="1:38">
      <c r="A102">
        <v>3</v>
      </c>
      <c r="B102">
        <v>36</v>
      </c>
      <c r="C102">
        <v>2024</v>
      </c>
      <c r="D102">
        <v>99</v>
      </c>
      <c r="E102">
        <v>36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2385</v>
      </c>
      <c r="R102">
        <v>71263</v>
      </c>
      <c r="S102">
        <v>8.2798085963262853</v>
      </c>
      <c r="T102">
        <v>5.7528731599848451</v>
      </c>
      <c r="U102">
        <v>21.181216058824344</v>
      </c>
      <c r="V102">
        <v>79.550397822151737</v>
      </c>
      <c r="W102">
        <v>3.7831693866382272</v>
      </c>
      <c r="X102">
        <v>88.28003311676467</v>
      </c>
      <c r="Y102">
        <v>26.438684871532203</v>
      </c>
      <c r="Z102">
        <v>1.3583486521757435</v>
      </c>
      <c r="AA102">
        <v>5.684401351773281</v>
      </c>
      <c r="AB102">
        <v>1.3674733099519829</v>
      </c>
      <c r="AC102">
        <v>1.5640390733378906</v>
      </c>
      <c r="AD102">
        <v>46.384195593447281</v>
      </c>
      <c r="AE102">
        <v>40.646212978759344</v>
      </c>
      <c r="AF102">
        <v>50.184173221105802</v>
      </c>
      <c r="AG102">
        <v>6.6703171215695081</v>
      </c>
      <c r="AH102">
        <v>7.0504984641883608</v>
      </c>
      <c r="AI102">
        <v>1.6782902768617658</v>
      </c>
      <c r="AJ102">
        <v>71218</v>
      </c>
      <c r="AK102">
        <v>98.34658653711098</v>
      </c>
      <c r="AL102">
        <v>21.932122506460257</v>
      </c>
    </row>
    <row r="103" spans="1:38">
      <c r="A103">
        <v>3</v>
      </c>
      <c r="B103">
        <v>37</v>
      </c>
      <c r="C103">
        <v>2024</v>
      </c>
      <c r="D103">
        <v>99</v>
      </c>
      <c r="E103">
        <v>37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2731</v>
      </c>
      <c r="R103">
        <v>87111</v>
      </c>
      <c r="S103">
        <v>8.3089736083847026</v>
      </c>
      <c r="T103">
        <v>5.7238695457519722</v>
      </c>
      <c r="U103">
        <v>20.41561341277238</v>
      </c>
      <c r="V103">
        <v>82.803549494323292</v>
      </c>
      <c r="W103">
        <v>2.3028090597054338</v>
      </c>
      <c r="X103">
        <v>87.029192639276346</v>
      </c>
      <c r="Y103">
        <v>22.22910998610968</v>
      </c>
      <c r="Z103">
        <v>0.53724558322140714</v>
      </c>
      <c r="AA103">
        <v>4.8143871314686812</v>
      </c>
      <c r="AB103">
        <v>1.3013300061824098</v>
      </c>
      <c r="AC103">
        <v>1.5153584133495162</v>
      </c>
      <c r="AD103">
        <v>62.211770723390579</v>
      </c>
      <c r="AE103">
        <v>39.084588795766841</v>
      </c>
      <c r="AF103">
        <v>44.574738232467347</v>
      </c>
      <c r="AG103">
        <v>8.1537122318319692</v>
      </c>
      <c r="AH103">
        <v>8.3069245062397812</v>
      </c>
      <c r="AI103">
        <v>1.997451527361642</v>
      </c>
      <c r="AJ103">
        <v>87046</v>
      </c>
      <c r="AK103">
        <v>97.363585920088582</v>
      </c>
      <c r="AL103">
        <v>21.8521792846064</v>
      </c>
    </row>
    <row r="104" spans="1:38">
      <c r="A104">
        <v>3</v>
      </c>
      <c r="B104">
        <v>38</v>
      </c>
      <c r="C104">
        <v>2024</v>
      </c>
      <c r="D104">
        <v>99</v>
      </c>
      <c r="E104">
        <v>38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3307</v>
      </c>
      <c r="R104">
        <v>96554</v>
      </c>
      <c r="S104">
        <v>8.1500093212088576</v>
      </c>
      <c r="T104">
        <v>5.7490523437661807</v>
      </c>
      <c r="U104">
        <v>19.664311162665271</v>
      </c>
      <c r="V104">
        <v>77.806201710959641</v>
      </c>
      <c r="W104">
        <v>2.5695465749735904</v>
      </c>
      <c r="X104">
        <v>81.820535658802314</v>
      </c>
      <c r="Y104">
        <v>18.784307227043936</v>
      </c>
      <c r="Z104">
        <v>0.33556351885991254</v>
      </c>
      <c r="AA104">
        <v>4.8061658707497008</v>
      </c>
      <c r="AB104">
        <v>1.3679386449602211</v>
      </c>
      <c r="AC104">
        <v>1.4779890339567121</v>
      </c>
      <c r="AD104">
        <v>70.295041912914073</v>
      </c>
      <c r="AE104">
        <v>39.825717256027474</v>
      </c>
      <c r="AF104">
        <v>45.154192961096761</v>
      </c>
      <c r="AG104">
        <v>9.0375903253584973</v>
      </c>
      <c r="AH104">
        <v>8.8685749143247623</v>
      </c>
      <c r="AI104">
        <v>1.9657393790003517</v>
      </c>
      <c r="AJ104">
        <v>96488</v>
      </c>
      <c r="AK104">
        <v>96.749698408092641</v>
      </c>
      <c r="AL104">
        <v>21.407282288570642</v>
      </c>
    </row>
    <row r="105" spans="1:38">
      <c r="A105">
        <v>3</v>
      </c>
      <c r="B105">
        <v>39</v>
      </c>
      <c r="C105">
        <v>2024</v>
      </c>
      <c r="D105">
        <v>99</v>
      </c>
      <c r="E105">
        <v>39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3168</v>
      </c>
      <c r="R105">
        <v>92124</v>
      </c>
      <c r="S105">
        <v>7.9512939082106735</v>
      </c>
      <c r="T105">
        <v>5.7492618644435742</v>
      </c>
      <c r="U105">
        <v>19.134824801354466</v>
      </c>
      <c r="V105">
        <v>72.513134470930495</v>
      </c>
      <c r="W105">
        <v>2.553080630454605</v>
      </c>
      <c r="X105">
        <v>76.775867309278794</v>
      </c>
      <c r="Y105">
        <v>17.36680995180409</v>
      </c>
      <c r="Z105">
        <v>0.4027180756371847</v>
      </c>
      <c r="AA105">
        <v>5.2217260791375821</v>
      </c>
      <c r="AB105">
        <v>1.4809166873236896</v>
      </c>
      <c r="AC105">
        <v>1.5728485722757237</v>
      </c>
      <c r="AD105">
        <v>72.179218117375868</v>
      </c>
      <c r="AE105">
        <v>38.783992283366409</v>
      </c>
      <c r="AF105">
        <v>43.430284813455451</v>
      </c>
      <c r="AG105">
        <v>8.6229360889587774</v>
      </c>
      <c r="AH105">
        <v>8.2338340129512062</v>
      </c>
      <c r="AI105">
        <v>3.7992271286526864</v>
      </c>
      <c r="AJ105">
        <v>92062</v>
      </c>
      <c r="AK105">
        <v>96.422218722164558</v>
      </c>
      <c r="AL105">
        <v>20.931436914562017</v>
      </c>
    </row>
    <row r="106" spans="1:38">
      <c r="A106">
        <v>3</v>
      </c>
      <c r="B106">
        <v>40</v>
      </c>
      <c r="C106">
        <v>2024</v>
      </c>
      <c r="D106">
        <v>99</v>
      </c>
      <c r="E106">
        <v>40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3450</v>
      </c>
      <c r="R106">
        <v>93959</v>
      </c>
      <c r="S106">
        <v>7.8201449568428787</v>
      </c>
      <c r="T106">
        <v>5.7349269362168602</v>
      </c>
      <c r="U106">
        <v>18.706976447173627</v>
      </c>
      <c r="V106">
        <v>68.635255803063046</v>
      </c>
      <c r="W106">
        <v>3.1535031237028921</v>
      </c>
      <c r="X106">
        <v>73.459700507668259</v>
      </c>
      <c r="Y106">
        <v>15.157675156185148</v>
      </c>
      <c r="Z106">
        <v>0.40443172021839302</v>
      </c>
      <c r="AA106">
        <v>5.2769909310334118</v>
      </c>
      <c r="AB106">
        <v>1.5119430730298145</v>
      </c>
      <c r="AC106">
        <v>1.6006884842586195</v>
      </c>
      <c r="AD106">
        <v>72.429555063081636</v>
      </c>
      <c r="AE106">
        <v>39.675677983672784</v>
      </c>
      <c r="AF106">
        <v>45.706631067101483</v>
      </c>
      <c r="AG106">
        <v>8.7946946722078696</v>
      </c>
      <c r="AH106">
        <v>8.2100691747459482</v>
      </c>
      <c r="AI106">
        <v>2.8491150395385207</v>
      </c>
      <c r="AJ106">
        <v>93905</v>
      </c>
      <c r="AK106">
        <v>96.164261753899325</v>
      </c>
      <c r="AL106">
        <v>20.602723987997976</v>
      </c>
    </row>
    <row r="107" spans="1:38">
      <c r="A107">
        <v>3</v>
      </c>
      <c r="B107">
        <v>41</v>
      </c>
      <c r="C107">
        <v>2024</v>
      </c>
      <c r="D107">
        <v>99</v>
      </c>
      <c r="E107">
        <v>41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3226</v>
      </c>
      <c r="R107">
        <v>92066</v>
      </c>
      <c r="S107">
        <v>7.6551278430691028</v>
      </c>
      <c r="T107">
        <v>5.7780613907414251</v>
      </c>
      <c r="U107">
        <v>18.541477852844753</v>
      </c>
      <c r="V107">
        <v>63.050420350618047</v>
      </c>
      <c r="W107">
        <v>3.2031368800643008</v>
      </c>
      <c r="X107">
        <v>69.39260964959918</v>
      </c>
      <c r="Y107">
        <v>15.550800512675684</v>
      </c>
      <c r="Z107">
        <v>0.83201181760910636</v>
      </c>
      <c r="AA107">
        <v>6.0009216398383156</v>
      </c>
      <c r="AB107">
        <v>1.592699180637831</v>
      </c>
      <c r="AC107">
        <v>1.6018833019753056</v>
      </c>
      <c r="AD107">
        <v>67.458837728138917</v>
      </c>
      <c r="AE107">
        <v>42.719820185587778</v>
      </c>
      <c r="AF107">
        <v>48.226995407619214</v>
      </c>
      <c r="AG107">
        <v>8.6175072073083978</v>
      </c>
      <c r="AH107">
        <v>7.973489972193998</v>
      </c>
      <c r="AI107">
        <v>3.9221862576847046</v>
      </c>
      <c r="AJ107">
        <v>92017</v>
      </c>
      <c r="AK107">
        <v>96.221165654173888</v>
      </c>
      <c r="AL107">
        <v>20.241030885257235</v>
      </c>
    </row>
    <row r="108" spans="1:38">
      <c r="A108">
        <v>3</v>
      </c>
      <c r="B108">
        <v>42</v>
      </c>
      <c r="C108">
        <v>2024</v>
      </c>
      <c r="D108">
        <v>99</v>
      </c>
      <c r="E108">
        <v>42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3705</v>
      </c>
      <c r="R108">
        <v>99127</v>
      </c>
      <c r="S108">
        <v>7.628184046727938</v>
      </c>
      <c r="T108">
        <v>5.8029699274667825</v>
      </c>
      <c r="U108">
        <v>19.630881596336074</v>
      </c>
      <c r="V108">
        <v>59.397540528816563</v>
      </c>
      <c r="W108">
        <v>4.3449312498108492</v>
      </c>
      <c r="X108">
        <v>70.757714850646124</v>
      </c>
      <c r="Y108">
        <v>20.703743682346889</v>
      </c>
      <c r="Z108">
        <v>2.0115609268917649</v>
      </c>
      <c r="AA108">
        <v>7.2037599660767828</v>
      </c>
      <c r="AB108">
        <v>1.5475325181701574</v>
      </c>
      <c r="AC108">
        <v>1.6461055306918202</v>
      </c>
      <c r="AD108">
        <v>53.62084558476441</v>
      </c>
      <c r="AE108">
        <v>42.476935088183104</v>
      </c>
      <c r="AF108">
        <v>52.62751815000324</v>
      </c>
      <c r="AG108">
        <v>9.2784267475382816</v>
      </c>
      <c r="AH108">
        <v>9.0894289106380555</v>
      </c>
      <c r="AI108">
        <v>3.078878610267636</v>
      </c>
      <c r="AJ108">
        <v>99050</v>
      </c>
      <c r="AK108">
        <v>97.701047955578389</v>
      </c>
      <c r="AL108">
        <v>20.322011147477312</v>
      </c>
    </row>
    <row r="109" spans="1:38">
      <c r="A109">
        <v>3</v>
      </c>
      <c r="B109">
        <v>43</v>
      </c>
      <c r="C109">
        <v>2024</v>
      </c>
      <c r="D109">
        <v>99</v>
      </c>
      <c r="E109">
        <v>43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3228</v>
      </c>
      <c r="R109">
        <v>84435</v>
      </c>
      <c r="S109">
        <v>7.5339610351157695</v>
      </c>
      <c r="T109">
        <v>5.7074672825250197</v>
      </c>
      <c r="U109">
        <v>19.404500503345737</v>
      </c>
      <c r="V109">
        <v>57.191922780837317</v>
      </c>
      <c r="W109">
        <v>3.4594658613134368</v>
      </c>
      <c r="X109">
        <v>68.353171078344303</v>
      </c>
      <c r="Y109">
        <v>20.545982116420912</v>
      </c>
      <c r="Z109">
        <v>2.0962870847397412</v>
      </c>
      <c r="AA109">
        <v>7.4273169374963262</v>
      </c>
      <c r="AB109">
        <v>1.5799993730919244</v>
      </c>
      <c r="AC109">
        <v>1.6699279108848299</v>
      </c>
      <c r="AD109">
        <v>53.143764788469362</v>
      </c>
      <c r="AE109">
        <v>41.544382002492739</v>
      </c>
      <c r="AF109">
        <v>50.026750490059648</v>
      </c>
      <c r="AG109">
        <v>7.9032348646523651</v>
      </c>
      <c r="AH109">
        <v>7.6529663995231436</v>
      </c>
      <c r="AI109">
        <v>2.9632261502931252</v>
      </c>
      <c r="AJ109">
        <v>84362</v>
      </c>
      <c r="AK109">
        <v>97.447654157085623</v>
      </c>
      <c r="AL109">
        <v>20.160594589338352</v>
      </c>
    </row>
    <row r="110" spans="1:38">
      <c r="A110">
        <v>3</v>
      </c>
      <c r="B110">
        <v>44</v>
      </c>
      <c r="C110">
        <v>2024</v>
      </c>
      <c r="D110">
        <v>99</v>
      </c>
      <c r="E110">
        <v>44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3019</v>
      </c>
      <c r="R110">
        <v>67801</v>
      </c>
      <c r="S110">
        <v>7.5279273167062417</v>
      </c>
      <c r="T110">
        <v>5.7288978038671994</v>
      </c>
      <c r="U110">
        <v>19.531924307900805</v>
      </c>
      <c r="V110">
        <v>55.807436468488682</v>
      </c>
      <c r="W110">
        <v>3.9940413858202688</v>
      </c>
      <c r="X110">
        <v>68.277754015427476</v>
      </c>
      <c r="Y110">
        <v>20.383180189082765</v>
      </c>
      <c r="Z110">
        <v>2.2123567499004437</v>
      </c>
      <c r="AA110">
        <v>7.4790438729014639</v>
      </c>
      <c r="AB110">
        <v>1.5699562441679349</v>
      </c>
      <c r="AC110">
        <v>1.6439177612374809</v>
      </c>
      <c r="AD110">
        <v>49.414934656253045</v>
      </c>
      <c r="AE110">
        <v>46.175486732378047</v>
      </c>
      <c r="AF110">
        <v>55.922036460346717</v>
      </c>
      <c r="AG110">
        <v>6.3462690478864818</v>
      </c>
      <c r="AH110">
        <v>6.1856588305103823</v>
      </c>
      <c r="AI110">
        <v>2.6091060603825902</v>
      </c>
      <c r="AJ110">
        <v>67758</v>
      </c>
      <c r="AK110">
        <v>97.644515776734949</v>
      </c>
      <c r="AL110">
        <v>20.203891453249703</v>
      </c>
    </row>
    <row r="111" spans="1:38">
      <c r="A111">
        <v>3</v>
      </c>
      <c r="B111">
        <v>45</v>
      </c>
      <c r="C111">
        <v>2024</v>
      </c>
      <c r="D111">
        <v>99</v>
      </c>
      <c r="E111">
        <v>45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2011</v>
      </c>
      <c r="R111">
        <v>38981</v>
      </c>
      <c r="S111">
        <v>7.3487853056617309</v>
      </c>
      <c r="T111">
        <v>5.74723583284164</v>
      </c>
      <c r="U111">
        <v>19.088756060644812</v>
      </c>
      <c r="V111">
        <v>51.653369590313218</v>
      </c>
      <c r="W111">
        <v>3.9378158590082362</v>
      </c>
      <c r="X111">
        <v>64.469869936635803</v>
      </c>
      <c r="Y111">
        <v>20.225237936430567</v>
      </c>
      <c r="Z111">
        <v>1.7983119981529463</v>
      </c>
      <c r="AA111">
        <v>7.4142025166562755</v>
      </c>
      <c r="AB111">
        <v>1.6033839291394452</v>
      </c>
      <c r="AC111">
        <v>1.6617181369274667</v>
      </c>
      <c r="AD111">
        <v>50.403680366181909</v>
      </c>
      <c r="AE111">
        <v>46.70587981597</v>
      </c>
      <c r="AF111">
        <v>55.651494589071859</v>
      </c>
      <c r="AG111">
        <v>3.648676476094201</v>
      </c>
      <c r="AH111">
        <v>3.4756451886394526</v>
      </c>
      <c r="AI111">
        <v>3.3349580564890573</v>
      </c>
      <c r="AJ111">
        <v>38955</v>
      </c>
      <c r="AK111">
        <v>97.553333333333114</v>
      </c>
      <c r="AL111">
        <v>19.755922754542794</v>
      </c>
    </row>
    <row r="112" spans="1:38">
      <c r="A112">
        <v>3</v>
      </c>
      <c r="B112">
        <v>46</v>
      </c>
      <c r="C112">
        <v>2024</v>
      </c>
      <c r="D112">
        <v>99</v>
      </c>
      <c r="E112">
        <v>46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1243</v>
      </c>
      <c r="R112">
        <v>20580</v>
      </c>
      <c r="S112">
        <v>7.5129251700680255</v>
      </c>
      <c r="T112">
        <v>5.9076773566569516</v>
      </c>
      <c r="U112">
        <v>19.599961127308031</v>
      </c>
      <c r="V112">
        <v>54.04761904761903</v>
      </c>
      <c r="W112">
        <v>4.2614188532555879</v>
      </c>
      <c r="X112">
        <v>67.59961127308064</v>
      </c>
      <c r="Y112">
        <v>21.151603498542276</v>
      </c>
      <c r="Z112">
        <v>2.0894071914480077</v>
      </c>
      <c r="AA112">
        <v>7.4470375530975828</v>
      </c>
      <c r="AB112">
        <v>1.5362095689981661</v>
      </c>
      <c r="AC112">
        <v>1.6234821269730619</v>
      </c>
      <c r="AD112">
        <v>45.274474848721006</v>
      </c>
      <c r="AE112">
        <v>40.794749956920789</v>
      </c>
      <c r="AF112">
        <v>49.702313793378757</v>
      </c>
      <c r="AG112">
        <v>1.9263169718072559</v>
      </c>
      <c r="AH112">
        <v>1.8841063417048567</v>
      </c>
      <c r="AI112">
        <v>3.1486880466472309</v>
      </c>
      <c r="AJ112">
        <v>20563</v>
      </c>
      <c r="AK112">
        <v>97.984258133540393</v>
      </c>
      <c r="AL112">
        <v>20.102660829023804</v>
      </c>
    </row>
    <row r="113" spans="1:38">
      <c r="A113">
        <v>3</v>
      </c>
      <c r="B113">
        <v>47</v>
      </c>
      <c r="C113">
        <v>2024</v>
      </c>
      <c r="D113">
        <v>99</v>
      </c>
      <c r="E113">
        <v>47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1207</v>
      </c>
      <c r="R113">
        <v>17969</v>
      </c>
      <c r="S113">
        <v>7.2861038455117182</v>
      </c>
      <c r="T113">
        <v>5.8054427068840804</v>
      </c>
      <c r="U113">
        <v>18.947526295286373</v>
      </c>
      <c r="V113">
        <v>46.969781289999446</v>
      </c>
      <c r="W113">
        <v>4.6914129890366754</v>
      </c>
      <c r="X113">
        <v>61.48923145417109</v>
      </c>
      <c r="Y113">
        <v>19.989982748066112</v>
      </c>
      <c r="Z113">
        <v>2.0479715064833881</v>
      </c>
      <c r="AA113">
        <v>7.6550938991431741</v>
      </c>
      <c r="AB113">
        <v>1.6477984059109223</v>
      </c>
      <c r="AC113">
        <v>1.7085458518223402</v>
      </c>
      <c r="AD113">
        <v>50.03680433304794</v>
      </c>
      <c r="AE113">
        <v>46.514890876107359</v>
      </c>
      <c r="AF113">
        <v>57.497316517169963</v>
      </c>
      <c r="AG113">
        <v>1.68192369613239</v>
      </c>
      <c r="AH113">
        <v>1.5903080527078213</v>
      </c>
      <c r="AI113">
        <v>3.2611720184762647</v>
      </c>
      <c r="AJ113">
        <v>17925</v>
      </c>
      <c r="AK113">
        <v>97.367319386332667</v>
      </c>
      <c r="AL113">
        <v>19.680200359891924</v>
      </c>
    </row>
    <row r="114" spans="1:38">
      <c r="A114">
        <v>3</v>
      </c>
      <c r="B114">
        <v>48</v>
      </c>
      <c r="C114">
        <v>2024</v>
      </c>
      <c r="D114">
        <v>99</v>
      </c>
      <c r="E114">
        <v>48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1000</v>
      </c>
      <c r="R114">
        <v>16001</v>
      </c>
      <c r="S114">
        <v>7.3551028060746209</v>
      </c>
      <c r="T114">
        <v>5.8047622023623511</v>
      </c>
      <c r="U114">
        <v>18.370420598712503</v>
      </c>
      <c r="V114">
        <v>48.221986125867119</v>
      </c>
      <c r="W114">
        <v>5.3621648646959565</v>
      </c>
      <c r="X114">
        <v>60.796200237485159</v>
      </c>
      <c r="Y114">
        <v>16.117742641084934</v>
      </c>
      <c r="Z114">
        <v>1.7561402412349227</v>
      </c>
      <c r="AA114">
        <v>7.1156587777834153</v>
      </c>
      <c r="AB114">
        <v>1.751628486108191</v>
      </c>
      <c r="AC114">
        <v>1.7539063710155276</v>
      </c>
      <c r="AD114">
        <v>54.009607433094914</v>
      </c>
      <c r="AE114">
        <v>49.608834648239203</v>
      </c>
      <c r="AF114">
        <v>60.460658468787777</v>
      </c>
      <c r="AG114">
        <v>1.49771612565053</v>
      </c>
      <c r="AH114">
        <v>1.3730016397542171</v>
      </c>
      <c r="AI114">
        <v>2.9998125117180172</v>
      </c>
      <c r="AJ114">
        <v>15974</v>
      </c>
      <c r="AK114">
        <v>96.318530111431102</v>
      </c>
      <c r="AL114">
        <v>19.823439086281951</v>
      </c>
    </row>
    <row r="115" spans="1:38">
      <c r="A115">
        <v>3</v>
      </c>
      <c r="B115">
        <v>49</v>
      </c>
      <c r="C115">
        <v>2024</v>
      </c>
      <c r="D115">
        <v>99</v>
      </c>
      <c r="E115">
        <v>49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859</v>
      </c>
      <c r="R115">
        <v>11061</v>
      </c>
      <c r="S115">
        <v>7.3141668926860142</v>
      </c>
      <c r="T115">
        <v>5.7657535485037519</v>
      </c>
      <c r="U115">
        <v>18.665645059217113</v>
      </c>
      <c r="V115">
        <v>47.436940602115556</v>
      </c>
      <c r="W115">
        <v>4.4118976584395613</v>
      </c>
      <c r="X115">
        <v>60.835367507458642</v>
      </c>
      <c r="Y115">
        <v>18.144833197721724</v>
      </c>
      <c r="Z115">
        <v>2.1788265075490472</v>
      </c>
      <c r="AA115">
        <v>7.7508444942217789</v>
      </c>
      <c r="AB115">
        <v>1.7286617391393184</v>
      </c>
      <c r="AC115">
        <v>1.628948505712233</v>
      </c>
      <c r="AD115">
        <v>54.946965163724862</v>
      </c>
      <c r="AE115">
        <v>53.236593843541776</v>
      </c>
      <c r="AF115">
        <v>61.088392481748734</v>
      </c>
      <c r="AG115">
        <v>1.0353251712905764</v>
      </c>
      <c r="AH115">
        <v>0.96436674618765628</v>
      </c>
      <c r="AI115">
        <v>2.8478437754271755</v>
      </c>
      <c r="AJ115">
        <v>11039</v>
      </c>
      <c r="AK115">
        <v>96.672705861037826</v>
      </c>
      <c r="AL115">
        <v>19.765439688513212</v>
      </c>
    </row>
    <row r="116" spans="1:38">
      <c r="A116">
        <v>3</v>
      </c>
      <c r="B116">
        <v>50</v>
      </c>
      <c r="C116">
        <v>2024</v>
      </c>
      <c r="D116">
        <v>99</v>
      </c>
      <c r="E116">
        <v>50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</row>
    <row r="117" spans="1:38">
      <c r="A117">
        <v>3</v>
      </c>
      <c r="B117">
        <v>51</v>
      </c>
      <c r="C117">
        <v>2024</v>
      </c>
      <c r="D117">
        <v>99</v>
      </c>
      <c r="E117">
        <v>51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</row>
    <row r="118" spans="1:38">
      <c r="A118">
        <v>3</v>
      </c>
      <c r="B118">
        <v>52</v>
      </c>
      <c r="C118">
        <v>2024</v>
      </c>
      <c r="D118">
        <v>99</v>
      </c>
      <c r="E118">
        <v>52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</row>
    <row r="119" spans="1:38">
      <c r="A119">
        <v>3</v>
      </c>
      <c r="B119">
        <v>53</v>
      </c>
      <c r="C119">
        <v>2023</v>
      </c>
      <c r="D119">
        <v>99</v>
      </c>
      <c r="E119">
        <v>1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9</v>
      </c>
      <c r="R119">
        <v>64</v>
      </c>
      <c r="S119">
        <v>8.125</v>
      </c>
      <c r="T119">
        <v>5.765625</v>
      </c>
      <c r="U119">
        <v>23.110937500000006</v>
      </c>
      <c r="V119">
        <v>84.375</v>
      </c>
      <c r="W119">
        <v>0</v>
      </c>
      <c r="X119">
        <v>98.4375</v>
      </c>
      <c r="Y119">
        <v>29.6875</v>
      </c>
      <c r="Z119">
        <v>6.25</v>
      </c>
      <c r="AA119">
        <v>8.0981309029364024</v>
      </c>
      <c r="AB119">
        <v>1.2686114456365278</v>
      </c>
      <c r="AC119">
        <v>1.4333329548206863</v>
      </c>
      <c r="AD119">
        <v>21.918370316161781</v>
      </c>
      <c r="AE119">
        <v>35.290783912314993</v>
      </c>
      <c r="AF119">
        <v>-4.4039074570986099</v>
      </c>
      <c r="AG119">
        <v>5.7755165026359828E-3</v>
      </c>
      <c r="AH119">
        <v>6.6358420981493353E-3</v>
      </c>
      <c r="AI119">
        <v>0</v>
      </c>
      <c r="AJ119">
        <v>0</v>
      </c>
    </row>
    <row r="120" spans="1:38">
      <c r="A120">
        <v>3</v>
      </c>
      <c r="B120">
        <v>54</v>
      </c>
      <c r="C120">
        <v>2023</v>
      </c>
      <c r="D120">
        <v>99</v>
      </c>
      <c r="E120">
        <v>2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417</v>
      </c>
      <c r="R120">
        <v>4627</v>
      </c>
      <c r="S120">
        <v>7.274043656797061</v>
      </c>
      <c r="T120">
        <v>6.1819753620056206</v>
      </c>
      <c r="U120">
        <v>20.547201210287476</v>
      </c>
      <c r="V120">
        <v>51.761400475470062</v>
      </c>
      <c r="W120">
        <v>5.4462934947049924</v>
      </c>
      <c r="X120">
        <v>70.780203155392286</v>
      </c>
      <c r="Y120">
        <v>24.313810244218711</v>
      </c>
      <c r="Z120">
        <v>4.754700669980549</v>
      </c>
      <c r="AA120">
        <v>8.7735674310379199</v>
      </c>
      <c r="AB120">
        <v>1.6485261142941241</v>
      </c>
      <c r="AC120">
        <v>1.7600111465690749</v>
      </c>
      <c r="AD120">
        <v>51.752993842732756</v>
      </c>
      <c r="AE120">
        <v>46.298533005950283</v>
      </c>
      <c r="AF120">
        <v>45.402644319321809</v>
      </c>
      <c r="AG120">
        <v>0.41755179465151071</v>
      </c>
      <c r="AH120">
        <v>0.42653107725714606</v>
      </c>
      <c r="AI120">
        <v>1.3615733736762481</v>
      </c>
      <c r="AJ120">
        <v>835</v>
      </c>
      <c r="AK120">
        <v>102.00071856287424</v>
      </c>
      <c r="AL120">
        <v>19.340326104648284</v>
      </c>
    </row>
    <row r="121" spans="1:38">
      <c r="A121">
        <v>3</v>
      </c>
      <c r="B121">
        <v>55</v>
      </c>
      <c r="C121">
        <v>2023</v>
      </c>
      <c r="D121">
        <v>99</v>
      </c>
      <c r="E121">
        <v>3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95</v>
      </c>
      <c r="R121">
        <v>1241</v>
      </c>
      <c r="S121">
        <v>6.997582594681707</v>
      </c>
      <c r="T121">
        <v>5.8799355358581806</v>
      </c>
      <c r="U121">
        <v>19.388638195004003</v>
      </c>
      <c r="V121">
        <v>49.959709911361806</v>
      </c>
      <c r="W121">
        <v>7.6551168412570529</v>
      </c>
      <c r="X121">
        <v>65.431103948428685</v>
      </c>
      <c r="Y121">
        <v>24.012892828364219</v>
      </c>
      <c r="Z121">
        <v>2.4979854955680905</v>
      </c>
      <c r="AA121">
        <v>8.0717137144047317</v>
      </c>
      <c r="AB121">
        <v>2.0881062110383608</v>
      </c>
      <c r="AC121">
        <v>1.9305238033738736</v>
      </c>
      <c r="AD121">
        <v>55.911057035204443</v>
      </c>
      <c r="AE121">
        <v>51.580209890645939</v>
      </c>
      <c r="AF121">
        <v>55.703349316567987</v>
      </c>
      <c r="AG121">
        <v>0.11199087468392582</v>
      </c>
      <c r="AH121">
        <v>0.10794874415266063</v>
      </c>
      <c r="AI121">
        <v>3.8678485092667194</v>
      </c>
      <c r="AJ121">
        <v>122</v>
      </c>
      <c r="AK121">
        <v>109.8237704918032</v>
      </c>
      <c r="AL121">
        <v>19.774422540803151</v>
      </c>
    </row>
    <row r="122" spans="1:38">
      <c r="A122">
        <v>3</v>
      </c>
      <c r="B122">
        <v>56</v>
      </c>
      <c r="C122">
        <v>2023</v>
      </c>
      <c r="D122">
        <v>99</v>
      </c>
      <c r="E122">
        <v>4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279</v>
      </c>
      <c r="R122">
        <v>2831</v>
      </c>
      <c r="S122">
        <v>7.5863652419639696</v>
      </c>
      <c r="T122">
        <v>6.0611091487107052</v>
      </c>
      <c r="U122">
        <v>22.104521370540471</v>
      </c>
      <c r="V122">
        <v>56.163899682091127</v>
      </c>
      <c r="W122">
        <v>8.1949841045566902</v>
      </c>
      <c r="X122">
        <v>74.849876368774304</v>
      </c>
      <c r="Y122">
        <v>30.837160014129271</v>
      </c>
      <c r="Z122">
        <v>6.4994701518897919</v>
      </c>
      <c r="AA122">
        <v>9.3171492185506519</v>
      </c>
      <c r="AB122">
        <v>1.4672491602718829</v>
      </c>
      <c r="AC122">
        <v>1.8813656212826388</v>
      </c>
      <c r="AD122">
        <v>50.200482180033035</v>
      </c>
      <c r="AE122">
        <v>57.230841826338157</v>
      </c>
      <c r="AF122">
        <v>42.260401387898625</v>
      </c>
      <c r="AG122">
        <v>0.25547636279628844</v>
      </c>
      <c r="AH122">
        <v>0.28074982302331125</v>
      </c>
      <c r="AI122">
        <v>3.3203814906393494</v>
      </c>
      <c r="AJ122">
        <v>222</v>
      </c>
      <c r="AK122">
        <v>103.46216216216212</v>
      </c>
      <c r="AL122">
        <v>19.222451763084688</v>
      </c>
    </row>
    <row r="123" spans="1:38">
      <c r="A123">
        <v>3</v>
      </c>
      <c r="B123">
        <v>57</v>
      </c>
      <c r="C123">
        <v>2023</v>
      </c>
      <c r="D123">
        <v>99</v>
      </c>
      <c r="E123">
        <v>5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104</v>
      </c>
      <c r="R123">
        <v>1048</v>
      </c>
      <c r="S123">
        <v>7.4608778625954209</v>
      </c>
      <c r="T123">
        <v>6.1708015267175593</v>
      </c>
      <c r="U123">
        <v>21.785973282442775</v>
      </c>
      <c r="V123">
        <v>50.954198473282467</v>
      </c>
      <c r="W123">
        <v>10.68702290076336</v>
      </c>
      <c r="X123">
        <v>72.996183206106878</v>
      </c>
      <c r="Y123">
        <v>32.44274809160305</v>
      </c>
      <c r="Z123">
        <v>6.1068702290076367</v>
      </c>
      <c r="AA123">
        <v>9.6628490875018436</v>
      </c>
      <c r="AB123">
        <v>1.6790116573114677</v>
      </c>
      <c r="AC123">
        <v>2.0110445347912349</v>
      </c>
      <c r="AD123">
        <v>59.131324352220688</v>
      </c>
      <c r="AE123">
        <v>62.726738929458989</v>
      </c>
      <c r="AF123">
        <v>50.598580983355475</v>
      </c>
      <c r="AG123">
        <v>9.4574082730664186E-2</v>
      </c>
      <c r="AH123">
        <v>0.1024322601800529</v>
      </c>
      <c r="AI123">
        <v>0</v>
      </c>
      <c r="AJ123">
        <v>297</v>
      </c>
      <c r="AK123">
        <v>99.166329966329982</v>
      </c>
      <c r="AL123">
        <v>20.593705269294215</v>
      </c>
    </row>
    <row r="124" spans="1:38">
      <c r="A124">
        <v>3</v>
      </c>
      <c r="B124">
        <v>58</v>
      </c>
      <c r="C124">
        <v>2023</v>
      </c>
      <c r="D124">
        <v>99</v>
      </c>
      <c r="E124">
        <v>6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240</v>
      </c>
      <c r="R124">
        <v>2702</v>
      </c>
      <c r="S124">
        <v>7.5247964470762385</v>
      </c>
      <c r="T124">
        <v>5.898223538119912</v>
      </c>
      <c r="U124">
        <v>22.428941524796453</v>
      </c>
      <c r="V124">
        <v>56.365655070318283</v>
      </c>
      <c r="W124">
        <v>6.9948186528497436</v>
      </c>
      <c r="X124">
        <v>76.202812731310146</v>
      </c>
      <c r="Y124">
        <v>32.827535159141384</v>
      </c>
      <c r="Z124">
        <v>6.7727609178386352</v>
      </c>
      <c r="AA124">
        <v>9.8831319855277062</v>
      </c>
      <c r="AB124">
        <v>1.590338920584663</v>
      </c>
      <c r="AC124">
        <v>1.8751769196554495</v>
      </c>
      <c r="AD124">
        <v>54.294870932852639</v>
      </c>
      <c r="AE124">
        <v>60.436691253968618</v>
      </c>
      <c r="AF124">
        <v>50.439469326121525</v>
      </c>
      <c r="AG124">
        <v>0.24383508734566281</v>
      </c>
      <c r="AH124">
        <v>0.27188962117107984</v>
      </c>
      <c r="AI124">
        <v>0.85122131754256114</v>
      </c>
      <c r="AJ124">
        <v>813</v>
      </c>
      <c r="AK124">
        <v>100.44206642066425</v>
      </c>
      <c r="AL124">
        <v>20.046611725929569</v>
      </c>
    </row>
    <row r="125" spans="1:38">
      <c r="A125">
        <v>3</v>
      </c>
      <c r="B125">
        <v>59</v>
      </c>
      <c r="C125">
        <v>2023</v>
      </c>
      <c r="D125">
        <v>99</v>
      </c>
      <c r="E125">
        <v>7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212</v>
      </c>
      <c r="R125">
        <v>2053</v>
      </c>
      <c r="S125">
        <v>7.5353141743789598</v>
      </c>
      <c r="T125">
        <v>5.8490014612761811</v>
      </c>
      <c r="U125">
        <v>21.970628348757938</v>
      </c>
      <c r="V125">
        <v>58.548465660009754</v>
      </c>
      <c r="W125">
        <v>5.5041402825133972</v>
      </c>
      <c r="X125">
        <v>73.891865562591306</v>
      </c>
      <c r="Y125">
        <v>34.63224549439844</v>
      </c>
      <c r="Z125">
        <v>5.0170482221139796</v>
      </c>
      <c r="AA125">
        <v>8.9862762413872783</v>
      </c>
      <c r="AB125">
        <v>1.6496157757718477</v>
      </c>
      <c r="AC125">
        <v>1.8553631339941803</v>
      </c>
      <c r="AD125">
        <v>59.979942032025704</v>
      </c>
      <c r="AE125">
        <v>51.56053514501297</v>
      </c>
      <c r="AF125">
        <v>43.494125030102673</v>
      </c>
      <c r="AG125">
        <v>0.18526774031111984</v>
      </c>
      <c r="AH125">
        <v>0.20236245211716225</v>
      </c>
      <c r="AI125">
        <v>2.5815879201169016</v>
      </c>
      <c r="AJ125">
        <v>90</v>
      </c>
      <c r="AK125">
        <v>96.762222222222221</v>
      </c>
      <c r="AL125">
        <v>22.266648944982379</v>
      </c>
    </row>
    <row r="126" spans="1:38">
      <c r="A126">
        <v>3</v>
      </c>
      <c r="B126">
        <v>60</v>
      </c>
      <c r="C126">
        <v>2023</v>
      </c>
      <c r="D126">
        <v>99</v>
      </c>
      <c r="E126">
        <v>8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421</v>
      </c>
      <c r="R126">
        <v>6333</v>
      </c>
      <c r="S126">
        <v>7.5548713090162636</v>
      </c>
      <c r="T126">
        <v>5.768198326227699</v>
      </c>
      <c r="U126">
        <v>21.289357334596527</v>
      </c>
      <c r="V126">
        <v>60.208432022738045</v>
      </c>
      <c r="W126">
        <v>6.0792673298594675</v>
      </c>
      <c r="X126">
        <v>73.140691615348146</v>
      </c>
      <c r="Y126">
        <v>30.143691773251224</v>
      </c>
      <c r="Z126">
        <v>4.1212695405021309</v>
      </c>
      <c r="AA126">
        <v>8.3769346267839051</v>
      </c>
      <c r="AB126">
        <v>1.5294458209442003</v>
      </c>
      <c r="AC126">
        <v>1.7741460959108186</v>
      </c>
      <c r="AD126">
        <v>58.697298901384983</v>
      </c>
      <c r="AE126">
        <v>58.240984465113904</v>
      </c>
      <c r="AF126">
        <v>47.441735030327877</v>
      </c>
      <c r="AG126">
        <v>0.571505406424901</v>
      </c>
      <c r="AH126">
        <v>0.60488183949971763</v>
      </c>
      <c r="AI126">
        <v>1.3895468182535922</v>
      </c>
      <c r="AJ126">
        <v>1341</v>
      </c>
      <c r="AK126">
        <v>99.30969425801635</v>
      </c>
      <c r="AL126">
        <v>19.853662931690081</v>
      </c>
    </row>
    <row r="127" spans="1:38">
      <c r="A127">
        <v>3</v>
      </c>
      <c r="B127">
        <v>61</v>
      </c>
      <c r="C127">
        <v>2023</v>
      </c>
      <c r="D127">
        <v>99</v>
      </c>
      <c r="E127">
        <v>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287</v>
      </c>
      <c r="R127">
        <v>3552</v>
      </c>
      <c r="S127">
        <v>7.4422860360360348</v>
      </c>
      <c r="T127">
        <v>6.153153153153152</v>
      </c>
      <c r="U127">
        <v>24.035585585585565</v>
      </c>
      <c r="V127">
        <v>46.537162162162161</v>
      </c>
      <c r="W127">
        <v>12.443693693693696</v>
      </c>
      <c r="X127">
        <v>75</v>
      </c>
      <c r="Y127">
        <v>44.481981981981995</v>
      </c>
      <c r="Z127">
        <v>9.0653153153153134</v>
      </c>
      <c r="AA127">
        <v>10.657163849906469</v>
      </c>
      <c r="AB127">
        <v>1.6321454678101763</v>
      </c>
      <c r="AC127">
        <v>2.0492723305242344</v>
      </c>
      <c r="AD127">
        <v>62.61074537814428</v>
      </c>
      <c r="AE127">
        <v>61.365471360043671</v>
      </c>
      <c r="AF127">
        <v>55.321284085558638</v>
      </c>
      <c r="AG127">
        <v>0.32054116589629705</v>
      </c>
      <c r="AH127">
        <v>0.38302416173635312</v>
      </c>
      <c r="AI127">
        <v>4.6171171171171181</v>
      </c>
      <c r="AJ127">
        <v>1242</v>
      </c>
      <c r="AK127">
        <v>105.51062801932382</v>
      </c>
      <c r="AL127">
        <v>20.558424374668515</v>
      </c>
    </row>
    <row r="128" spans="1:38">
      <c r="A128">
        <v>3</v>
      </c>
      <c r="B128">
        <v>62</v>
      </c>
      <c r="C128">
        <v>2023</v>
      </c>
      <c r="D128">
        <v>99</v>
      </c>
      <c r="E128">
        <v>10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2181</v>
      </c>
      <c r="R128">
        <v>18586</v>
      </c>
      <c r="S128">
        <v>7.5764553965350254</v>
      </c>
      <c r="T128">
        <v>6.4360271171849774</v>
      </c>
      <c r="U128">
        <v>26.166251479608302</v>
      </c>
      <c r="V128">
        <v>46.674916603895426</v>
      </c>
      <c r="W128">
        <v>13.676961153556444</v>
      </c>
      <c r="X128">
        <v>81.324652964597007</v>
      </c>
      <c r="Y128">
        <v>51.533412245776383</v>
      </c>
      <c r="Z128">
        <v>12.832239319918216</v>
      </c>
      <c r="AA128">
        <v>11.246954879771183</v>
      </c>
      <c r="AB128">
        <v>1.641163446578046</v>
      </c>
      <c r="AC128">
        <v>2.0759603400323212</v>
      </c>
      <c r="AD128">
        <v>58.220783103707184</v>
      </c>
      <c r="AE128">
        <v>64.27220658679299</v>
      </c>
      <c r="AF128">
        <v>52.8382492628836</v>
      </c>
      <c r="AG128">
        <v>1.6772460893436301</v>
      </c>
      <c r="AH128">
        <v>2.1818553258281841</v>
      </c>
      <c r="AI128">
        <v>2.2974281717421721</v>
      </c>
      <c r="AJ128">
        <v>2903</v>
      </c>
      <c r="AK128">
        <v>106.20062004822599</v>
      </c>
      <c r="AL128">
        <v>20.427567001976879</v>
      </c>
    </row>
    <row r="129" spans="1:38">
      <c r="A129">
        <v>3</v>
      </c>
      <c r="B129">
        <v>63</v>
      </c>
      <c r="C129">
        <v>2023</v>
      </c>
      <c r="D129">
        <v>99</v>
      </c>
      <c r="E129">
        <v>11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1315</v>
      </c>
      <c r="R129">
        <v>11845</v>
      </c>
      <c r="S129">
        <v>7.2773322076825684</v>
      </c>
      <c r="T129">
        <v>6.1169269734065006</v>
      </c>
      <c r="U129">
        <v>24.628847615027457</v>
      </c>
      <c r="V129">
        <v>45.766146053187001</v>
      </c>
      <c r="W129">
        <v>12.520050654284512</v>
      </c>
      <c r="X129">
        <v>77.323765301815115</v>
      </c>
      <c r="Y129">
        <v>46.47530603630225</v>
      </c>
      <c r="Z129">
        <v>10.561418319966233</v>
      </c>
      <c r="AA129">
        <v>10.872906183668064</v>
      </c>
      <c r="AB129">
        <v>1.7573811941903152</v>
      </c>
      <c r="AC129">
        <v>2.2161587808227576</v>
      </c>
      <c r="AD129">
        <v>61.500717977746483</v>
      </c>
      <c r="AE129">
        <v>66.630608306283989</v>
      </c>
      <c r="AF129">
        <v>56.134390424160877</v>
      </c>
      <c r="AG129">
        <v>1.0689217652144249</v>
      </c>
      <c r="AH129">
        <v>1.3088131895736452</v>
      </c>
      <c r="AI129">
        <v>2.5580413676656817</v>
      </c>
      <c r="AJ129">
        <v>603</v>
      </c>
      <c r="AK129">
        <v>107.39187396351568</v>
      </c>
      <c r="AL129">
        <v>19.836500225125317</v>
      </c>
    </row>
    <row r="130" spans="1:38">
      <c r="A130">
        <v>3</v>
      </c>
      <c r="B130">
        <v>64</v>
      </c>
      <c r="C130">
        <v>2023</v>
      </c>
      <c r="D130">
        <v>99</v>
      </c>
      <c r="E130">
        <v>12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852</v>
      </c>
      <c r="R130">
        <v>7884</v>
      </c>
      <c r="S130">
        <v>7.2525367833587007</v>
      </c>
      <c r="T130">
        <v>5.7952815829528168</v>
      </c>
      <c r="U130">
        <v>23.241159309994945</v>
      </c>
      <c r="V130">
        <v>48.54134956874681</v>
      </c>
      <c r="W130">
        <v>9.576357179096906</v>
      </c>
      <c r="X130">
        <v>73.833079654997462</v>
      </c>
      <c r="Y130">
        <v>40.664637239979697</v>
      </c>
      <c r="Z130">
        <v>7.8132927447995923</v>
      </c>
      <c r="AA130">
        <v>10.26554416393604</v>
      </c>
      <c r="AB130">
        <v>1.7187523078470839</v>
      </c>
      <c r="AC130">
        <v>2.086643776981338</v>
      </c>
      <c r="AD130">
        <v>61.594996930508593</v>
      </c>
      <c r="AE130">
        <v>65.776389946996915</v>
      </c>
      <c r="AF130">
        <v>56.719318034760143</v>
      </c>
      <c r="AG130">
        <v>0.71147143916846989</v>
      </c>
      <c r="AH130">
        <v>0.82205885060024819</v>
      </c>
      <c r="AI130">
        <v>2.6509386098427195</v>
      </c>
      <c r="AJ130">
        <v>739</v>
      </c>
      <c r="AK130">
        <v>103.75304465493917</v>
      </c>
      <c r="AL130">
        <v>19.333020265801306</v>
      </c>
    </row>
    <row r="131" spans="1:38">
      <c r="A131">
        <v>3</v>
      </c>
      <c r="B131">
        <v>65</v>
      </c>
      <c r="C131">
        <v>2023</v>
      </c>
      <c r="D131">
        <v>99</v>
      </c>
      <c r="E131">
        <v>13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767</v>
      </c>
      <c r="R131">
        <v>6107</v>
      </c>
      <c r="S131">
        <v>6.9181267398067812</v>
      </c>
      <c r="T131">
        <v>5.6205993122646145</v>
      </c>
      <c r="U131">
        <v>22.106959227116501</v>
      </c>
      <c r="V131">
        <v>46.012772228590151</v>
      </c>
      <c r="W131">
        <v>8.8914360569837889</v>
      </c>
      <c r="X131">
        <v>69.690519076469613</v>
      </c>
      <c r="Y131">
        <v>35.434747011625994</v>
      </c>
      <c r="Z131">
        <v>6.5171115113803824</v>
      </c>
      <c r="AA131">
        <v>10.038806920181436</v>
      </c>
      <c r="AB131">
        <v>1.8054673516666175</v>
      </c>
      <c r="AC131">
        <v>2.2072097281642762</v>
      </c>
      <c r="AD131">
        <v>57.774834777252465</v>
      </c>
      <c r="AE131">
        <v>61.040951604155161</v>
      </c>
      <c r="AF131">
        <v>53.792484423651757</v>
      </c>
      <c r="AG131">
        <v>0.55111061377496784</v>
      </c>
      <c r="AH131">
        <v>0.60569701934505427</v>
      </c>
      <c r="AI131">
        <v>2.7181922384149342</v>
      </c>
      <c r="AJ131">
        <v>1381</v>
      </c>
      <c r="AK131">
        <v>103.55792903692968</v>
      </c>
      <c r="AL131">
        <v>19.836767711007663</v>
      </c>
    </row>
    <row r="132" spans="1:38">
      <c r="A132">
        <v>3</v>
      </c>
      <c r="B132">
        <v>66</v>
      </c>
      <c r="C132">
        <v>2023</v>
      </c>
      <c r="D132">
        <v>99</v>
      </c>
      <c r="E132">
        <v>14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4</v>
      </c>
      <c r="R132">
        <v>8</v>
      </c>
      <c r="S132">
        <v>5</v>
      </c>
      <c r="T132">
        <v>6</v>
      </c>
      <c r="U132">
        <v>25.962499999999999</v>
      </c>
      <c r="V132">
        <v>37.5</v>
      </c>
      <c r="W132">
        <v>12.5</v>
      </c>
      <c r="X132">
        <v>75</v>
      </c>
      <c r="Y132">
        <v>50</v>
      </c>
      <c r="Z132">
        <v>12.5</v>
      </c>
      <c r="AA132">
        <v>11.723260798515057</v>
      </c>
      <c r="AB132">
        <v>3.4641016151377544</v>
      </c>
      <c r="AC132">
        <v>2.179449471770337</v>
      </c>
      <c r="AD132">
        <v>81.13651865617382</v>
      </c>
      <c r="AE132">
        <v>91.779907514232036</v>
      </c>
      <c r="AF132">
        <v>86.094603209227856</v>
      </c>
      <c r="AG132">
        <v>7.2193956282949774E-4</v>
      </c>
      <c r="AH132">
        <v>9.3182638346671375E-4</v>
      </c>
      <c r="AI132">
        <v>0</v>
      </c>
      <c r="AJ132">
        <v>2</v>
      </c>
      <c r="AK132">
        <v>87.949999999999989</v>
      </c>
      <c r="AL132">
        <v>19.705547867476124</v>
      </c>
    </row>
    <row r="133" spans="1:38">
      <c r="A133">
        <v>3</v>
      </c>
      <c r="B133">
        <v>67</v>
      </c>
      <c r="C133">
        <v>2023</v>
      </c>
      <c r="D133">
        <v>99</v>
      </c>
      <c r="E133">
        <v>15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245</v>
      </c>
      <c r="R133">
        <v>1556</v>
      </c>
      <c r="S133">
        <v>7.074550128534705</v>
      </c>
      <c r="T133">
        <v>5.577120822622109</v>
      </c>
      <c r="U133">
        <v>22.332005141388166</v>
      </c>
      <c r="V133">
        <v>47.300771208226237</v>
      </c>
      <c r="W133">
        <v>7.6478149100257058</v>
      </c>
      <c r="X133">
        <v>70.244215938303341</v>
      </c>
      <c r="Y133">
        <v>34.061696658097688</v>
      </c>
      <c r="Z133">
        <v>7.583547557840614</v>
      </c>
      <c r="AA133">
        <v>10.216236200169829</v>
      </c>
      <c r="AB133">
        <v>1.7065110804030987</v>
      </c>
      <c r="AC133">
        <v>1.9659285340078001</v>
      </c>
      <c r="AD133">
        <v>56.621112948939938</v>
      </c>
      <c r="AE133">
        <v>70.407795740605323</v>
      </c>
      <c r="AF133">
        <v>46.225392416678446</v>
      </c>
      <c r="AG133">
        <v>0.14041724497033736</v>
      </c>
      <c r="AH133">
        <v>0.15589630365205315</v>
      </c>
      <c r="AI133">
        <v>3.084832904884319</v>
      </c>
      <c r="AJ133">
        <v>92</v>
      </c>
      <c r="AK133">
        <v>104.95978260869563</v>
      </c>
      <c r="AL133">
        <v>19.8506396610656</v>
      </c>
    </row>
    <row r="134" spans="1:38">
      <c r="A134">
        <v>3</v>
      </c>
      <c r="B134">
        <v>68</v>
      </c>
      <c r="C134">
        <v>2023</v>
      </c>
      <c r="D134">
        <v>99</v>
      </c>
      <c r="E134">
        <v>16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92</v>
      </c>
      <c r="R134">
        <v>545</v>
      </c>
      <c r="S134">
        <v>7.2</v>
      </c>
      <c r="T134">
        <v>5.9211009174311915</v>
      </c>
      <c r="U134">
        <v>23.368990825688041</v>
      </c>
      <c r="V134">
        <v>31.009174311926603</v>
      </c>
      <c r="W134">
        <v>13.211009174311929</v>
      </c>
      <c r="X134">
        <v>71.926605504587158</v>
      </c>
      <c r="Y134">
        <v>43.11926605504587</v>
      </c>
      <c r="Z134">
        <v>8.623853211009175</v>
      </c>
      <c r="AA134">
        <v>10.878394203624829</v>
      </c>
      <c r="AB134">
        <v>1.8108743896377419</v>
      </c>
      <c r="AC134">
        <v>2.2173657151192536</v>
      </c>
      <c r="AD134">
        <v>65.065811276651019</v>
      </c>
      <c r="AE134">
        <v>77.84610455439369</v>
      </c>
      <c r="AF134">
        <v>61.488489041031059</v>
      </c>
      <c r="AG134">
        <v>4.9182132717759529E-2</v>
      </c>
      <c r="AH134">
        <v>5.7139306704238793E-2</v>
      </c>
      <c r="AI134">
        <v>2.568807339449541</v>
      </c>
      <c r="AJ134">
        <v>90</v>
      </c>
      <c r="AK134">
        <v>108.99444444444438</v>
      </c>
      <c r="AL134">
        <v>20.9028390532876</v>
      </c>
    </row>
    <row r="135" spans="1:38">
      <c r="A135">
        <v>3</v>
      </c>
      <c r="B135">
        <v>69</v>
      </c>
      <c r="C135">
        <v>2023</v>
      </c>
      <c r="D135">
        <v>99</v>
      </c>
      <c r="E135">
        <v>17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169</v>
      </c>
      <c r="R135">
        <v>695</v>
      </c>
      <c r="S135">
        <v>6.971223021582734</v>
      </c>
      <c r="T135">
        <v>5.9035971223021582</v>
      </c>
      <c r="U135">
        <v>25.348201438848911</v>
      </c>
      <c r="V135">
        <v>12.805755395683455</v>
      </c>
      <c r="W135">
        <v>17.553956834532379</v>
      </c>
      <c r="X135">
        <v>71.510791366906474</v>
      </c>
      <c r="Y135">
        <v>47.194244604316552</v>
      </c>
      <c r="Z135">
        <v>13.956834532374099</v>
      </c>
      <c r="AA135">
        <v>12.37937802808769</v>
      </c>
      <c r="AB135">
        <v>1.6418205636460448</v>
      </c>
      <c r="AC135">
        <v>2.4985005596002288</v>
      </c>
      <c r="AD135">
        <v>60.808859321667086</v>
      </c>
      <c r="AE135">
        <v>68.314318845308392</v>
      </c>
      <c r="AF135">
        <v>55.141994449466608</v>
      </c>
      <c r="AG135">
        <v>6.2718499520812612E-2</v>
      </c>
      <c r="AH135">
        <v>7.9037002395440981E-2</v>
      </c>
      <c r="AI135">
        <v>3.0215827338129495</v>
      </c>
      <c r="AJ135">
        <v>55</v>
      </c>
      <c r="AK135">
        <v>105.51454545454544</v>
      </c>
      <c r="AL135">
        <v>19.016607256594956</v>
      </c>
    </row>
    <row r="136" spans="1:38">
      <c r="A136">
        <v>3</v>
      </c>
      <c r="B136">
        <v>70</v>
      </c>
      <c r="C136">
        <v>2023</v>
      </c>
      <c r="D136">
        <v>99</v>
      </c>
      <c r="E136">
        <v>18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136</v>
      </c>
      <c r="R136">
        <v>603</v>
      </c>
      <c r="S136">
        <v>7.6368159203980097</v>
      </c>
      <c r="T136">
        <v>6.7761194029850769</v>
      </c>
      <c r="U136">
        <v>29.429519071310089</v>
      </c>
      <c r="V136">
        <v>20.398009950248753</v>
      </c>
      <c r="W136">
        <v>23.051409618573796</v>
      </c>
      <c r="X136">
        <v>84.245439469320061</v>
      </c>
      <c r="Y136">
        <v>66.83250414593698</v>
      </c>
      <c r="Z136">
        <v>19.071310116086245</v>
      </c>
      <c r="AA136">
        <v>11.89117839616017</v>
      </c>
      <c r="AB136">
        <v>1.8318459305788757</v>
      </c>
      <c r="AC136">
        <v>2.4422945873531678</v>
      </c>
      <c r="AD136">
        <v>62.33075322317481</v>
      </c>
      <c r="AE136">
        <v>69.27340812516303</v>
      </c>
      <c r="AF136">
        <v>59.418424447360557</v>
      </c>
      <c r="AG136">
        <v>5.4416194548273393E-2</v>
      </c>
      <c r="AH136">
        <v>7.9615748680791007E-2</v>
      </c>
      <c r="AI136">
        <v>0.16583747927031503</v>
      </c>
      <c r="AJ136">
        <v>93</v>
      </c>
      <c r="AK136">
        <v>109.91505376344082</v>
      </c>
      <c r="AL136">
        <v>21.384625865223875</v>
      </c>
    </row>
    <row r="137" spans="1:38">
      <c r="A137">
        <v>3</v>
      </c>
      <c r="B137">
        <v>71</v>
      </c>
      <c r="C137">
        <v>2023</v>
      </c>
      <c r="D137">
        <v>99</v>
      </c>
      <c r="E137">
        <v>19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244</v>
      </c>
      <c r="R137">
        <v>1086</v>
      </c>
      <c r="S137">
        <v>7.3987108655616973</v>
      </c>
      <c r="T137">
        <v>6.0340699815837935</v>
      </c>
      <c r="U137">
        <v>27.082228360957647</v>
      </c>
      <c r="V137">
        <v>17.863720073664826</v>
      </c>
      <c r="W137">
        <v>16.666666666666671</v>
      </c>
      <c r="X137">
        <v>79.926335174953948</v>
      </c>
      <c r="Y137">
        <v>57.550644567219152</v>
      </c>
      <c r="Z137">
        <v>14.732965009208103</v>
      </c>
      <c r="AA137">
        <v>11.573208686745762</v>
      </c>
      <c r="AB137">
        <v>1.9927026621718265</v>
      </c>
      <c r="AC137">
        <v>2.511069308204978</v>
      </c>
      <c r="AD137">
        <v>54.595469553680239</v>
      </c>
      <c r="AE137">
        <v>65.119790984095204</v>
      </c>
      <c r="AF137">
        <v>59.94041696227</v>
      </c>
      <c r="AG137">
        <v>9.8003295654104317E-2</v>
      </c>
      <c r="AH137">
        <v>0.13195101257609321</v>
      </c>
      <c r="AI137">
        <v>0.5524861878453039</v>
      </c>
      <c r="AJ137">
        <v>356</v>
      </c>
      <c r="AK137">
        <v>105.88426966292133</v>
      </c>
      <c r="AL137">
        <v>20.728914130051013</v>
      </c>
    </row>
    <row r="138" spans="1:38">
      <c r="A138">
        <v>3</v>
      </c>
      <c r="B138">
        <v>72</v>
      </c>
      <c r="C138">
        <v>2023</v>
      </c>
      <c r="D138">
        <v>99</v>
      </c>
      <c r="E138">
        <v>20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10</v>
      </c>
      <c r="R138">
        <v>84</v>
      </c>
      <c r="S138">
        <v>6.1785714285714306</v>
      </c>
      <c r="T138">
        <v>4.4523809523809508</v>
      </c>
      <c r="U138">
        <v>17.196428571428577</v>
      </c>
      <c r="V138">
        <v>11.90476190476191</v>
      </c>
      <c r="W138">
        <v>3.5714285714285721</v>
      </c>
      <c r="X138">
        <v>30.952380952380938</v>
      </c>
      <c r="Y138">
        <v>23.809523809523821</v>
      </c>
      <c r="Z138">
        <v>4.7619047619047636</v>
      </c>
      <c r="AA138">
        <v>10.356059261870517</v>
      </c>
      <c r="AB138">
        <v>1.156356287631791</v>
      </c>
      <c r="AC138">
        <v>1.9173689928845936</v>
      </c>
      <c r="AD138">
        <v>74.76241106185536</v>
      </c>
      <c r="AE138">
        <v>88.836458303934691</v>
      </c>
      <c r="AF138">
        <v>69.379933480798002</v>
      </c>
      <c r="AG138">
        <v>7.5803654097097266E-3</v>
      </c>
      <c r="AH138">
        <v>6.4806124743267603E-3</v>
      </c>
      <c r="AI138">
        <v>3.5714285714285721</v>
      </c>
      <c r="AJ138">
        <v>2</v>
      </c>
      <c r="AK138">
        <v>116.85</v>
      </c>
      <c r="AL138">
        <v>20.831364718043044</v>
      </c>
    </row>
    <row r="139" spans="1:38">
      <c r="A139">
        <v>3</v>
      </c>
      <c r="B139">
        <v>73</v>
      </c>
      <c r="C139">
        <v>2023</v>
      </c>
      <c r="D139">
        <v>99</v>
      </c>
      <c r="E139">
        <v>21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293</v>
      </c>
      <c r="R139">
        <v>1484</v>
      </c>
      <c r="S139">
        <v>7.5950134770889504</v>
      </c>
      <c r="T139">
        <v>6.3362533692722351</v>
      </c>
      <c r="U139">
        <v>25.965229110512126</v>
      </c>
      <c r="V139">
        <v>19.4743935309973</v>
      </c>
      <c r="W139">
        <v>15.498652291105126</v>
      </c>
      <c r="X139">
        <v>75.202156334231802</v>
      </c>
      <c r="Y139">
        <v>53.773584905660393</v>
      </c>
      <c r="Z139">
        <v>12.80323450134771</v>
      </c>
      <c r="AA139">
        <v>11.11388927966061</v>
      </c>
      <c r="AB139">
        <v>2.1059540640844956</v>
      </c>
      <c r="AC139">
        <v>2.2983659918080872</v>
      </c>
      <c r="AD139">
        <v>25.397084504084436</v>
      </c>
      <c r="AE139">
        <v>57.962022594172225</v>
      </c>
      <c r="AF139">
        <v>52.444966873420562</v>
      </c>
      <c r="AG139">
        <v>0.1339197889048718</v>
      </c>
      <c r="AH139">
        <v>0.17287196407459215</v>
      </c>
      <c r="AI139">
        <v>2.4932614555256074</v>
      </c>
      <c r="AJ139">
        <v>506</v>
      </c>
      <c r="AK139">
        <v>104.31837944664032</v>
      </c>
      <c r="AL139">
        <v>22.795021882933945</v>
      </c>
    </row>
    <row r="140" spans="1:38">
      <c r="A140">
        <v>3</v>
      </c>
      <c r="B140">
        <v>74</v>
      </c>
      <c r="C140">
        <v>2023</v>
      </c>
      <c r="D140">
        <v>99</v>
      </c>
      <c r="E140">
        <v>22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152</v>
      </c>
      <c r="R140">
        <v>993</v>
      </c>
      <c r="S140">
        <v>8.2447129909365557</v>
      </c>
      <c r="T140">
        <v>6.9244712990936552</v>
      </c>
      <c r="U140">
        <v>23.028298086606245</v>
      </c>
      <c r="V140">
        <v>11.480362537764352</v>
      </c>
      <c r="W140">
        <v>15.206445115810675</v>
      </c>
      <c r="X140">
        <v>70.191339375629397</v>
      </c>
      <c r="Y140">
        <v>38.267875125881162</v>
      </c>
      <c r="Z140">
        <v>8.4592145015105746</v>
      </c>
      <c r="AA140">
        <v>10.115196250696112</v>
      </c>
      <c r="AB140">
        <v>1.4429516657777597</v>
      </c>
      <c r="AC140">
        <v>2.0754488097190875</v>
      </c>
      <c r="AD140">
        <v>5.0520583278528806</v>
      </c>
      <c r="AE140">
        <v>32.3046293402274</v>
      </c>
      <c r="AF140">
        <v>44.365778495046406</v>
      </c>
      <c r="AG140">
        <v>8.9610748236211388E-2</v>
      </c>
      <c r="AH140">
        <v>0.10259107892812562</v>
      </c>
      <c r="AI140">
        <v>0.30211480362537768</v>
      </c>
      <c r="AJ140">
        <v>38</v>
      </c>
      <c r="AK140">
        <v>115.00526315789476</v>
      </c>
      <c r="AL140">
        <v>22.707109942307127</v>
      </c>
    </row>
    <row r="141" spans="1:38">
      <c r="A141">
        <v>3</v>
      </c>
      <c r="B141">
        <v>75</v>
      </c>
      <c r="C141">
        <v>2023</v>
      </c>
      <c r="D141">
        <v>99</v>
      </c>
      <c r="E141">
        <v>23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249</v>
      </c>
      <c r="R141">
        <v>1204</v>
      </c>
      <c r="S141">
        <v>7.2981727574750845</v>
      </c>
      <c r="T141">
        <v>6.5149501661129587</v>
      </c>
      <c r="U141">
        <v>27.678322259136255</v>
      </c>
      <c r="V141">
        <v>20.348837209302324</v>
      </c>
      <c r="W141">
        <v>20.099667774086377</v>
      </c>
      <c r="X141">
        <v>82.973421926910305</v>
      </c>
      <c r="Y141">
        <v>59.634551495016602</v>
      </c>
      <c r="Z141">
        <v>16.362126245847179</v>
      </c>
      <c r="AA141">
        <v>11.383977207122911</v>
      </c>
      <c r="AB141">
        <v>1.9473885700034581</v>
      </c>
      <c r="AC141">
        <v>2.342147922571137</v>
      </c>
      <c r="AD141">
        <v>36.697372366028354</v>
      </c>
      <c r="AE141">
        <v>59.668306029119911</v>
      </c>
      <c r="AF141">
        <v>57.527363588962302</v>
      </c>
      <c r="AG141">
        <v>0.10865190420583939</v>
      </c>
      <c r="AH141">
        <v>0.14950811112717019</v>
      </c>
      <c r="AI141">
        <v>4.8172757475083055</v>
      </c>
      <c r="AJ141">
        <v>401</v>
      </c>
      <c r="AK141">
        <v>107.33092269326688</v>
      </c>
      <c r="AL141">
        <v>21.98154448601468</v>
      </c>
    </row>
    <row r="142" spans="1:38">
      <c r="A142">
        <v>3</v>
      </c>
      <c r="B142">
        <v>76</v>
      </c>
      <c r="C142">
        <v>2023</v>
      </c>
      <c r="D142">
        <v>99</v>
      </c>
      <c r="E142">
        <v>24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179</v>
      </c>
      <c r="R142">
        <v>1587</v>
      </c>
      <c r="S142">
        <v>8.3396345305608062</v>
      </c>
      <c r="T142">
        <v>6.4833018273471987</v>
      </c>
      <c r="U142">
        <v>20.085570258349065</v>
      </c>
      <c r="V142">
        <v>24.637681159420289</v>
      </c>
      <c r="W142">
        <v>11.720226843100191</v>
      </c>
      <c r="X142">
        <v>65.784499054820401</v>
      </c>
      <c r="Y142">
        <v>23.12539382482672</v>
      </c>
      <c r="Z142">
        <v>3.465658475110271</v>
      </c>
      <c r="AA142">
        <v>8.1191691135525978</v>
      </c>
      <c r="AB142">
        <v>1.7979083604586912</v>
      </c>
      <c r="AC142">
        <v>1.8039212868330188</v>
      </c>
      <c r="AD142">
        <v>2.0464135258762912</v>
      </c>
      <c r="AE142">
        <v>39.277094596314129</v>
      </c>
      <c r="AF142">
        <v>41.508868891568945</v>
      </c>
      <c r="AG142">
        <v>0.1432147607763016</v>
      </c>
      <c r="AH142">
        <v>0.1430077584694667</v>
      </c>
      <c r="AI142">
        <v>1.1342155009451795</v>
      </c>
      <c r="AJ142">
        <v>829</v>
      </c>
      <c r="AK142">
        <v>95.082870928829934</v>
      </c>
      <c r="AL142">
        <v>22.285781679951661</v>
      </c>
    </row>
    <row r="143" spans="1:38">
      <c r="A143">
        <v>3</v>
      </c>
      <c r="B143">
        <v>77</v>
      </c>
      <c r="C143">
        <v>2023</v>
      </c>
      <c r="D143">
        <v>99</v>
      </c>
      <c r="E143">
        <v>25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189</v>
      </c>
      <c r="R143">
        <v>1574</v>
      </c>
      <c r="S143">
        <v>8.1874205844980938</v>
      </c>
      <c r="T143">
        <v>6.5349428208386255</v>
      </c>
      <c r="U143">
        <v>20.112071156289705</v>
      </c>
      <c r="V143">
        <v>20.203303684879284</v>
      </c>
      <c r="W143">
        <v>15.501905972045744</v>
      </c>
      <c r="X143">
        <v>58.005082592121987</v>
      </c>
      <c r="Y143">
        <v>23.888182973316393</v>
      </c>
      <c r="Z143">
        <v>6.0355781448538766</v>
      </c>
      <c r="AA143">
        <v>9.5908625592415326</v>
      </c>
      <c r="AB143">
        <v>1.7564025060868651</v>
      </c>
      <c r="AC143">
        <v>2.0220478103718045</v>
      </c>
      <c r="AD143">
        <v>1.5732377593740603</v>
      </c>
      <c r="AE143">
        <v>45.333973006384738</v>
      </c>
      <c r="AF143">
        <v>45.583947237585186</v>
      </c>
      <c r="AG143">
        <v>0.1420416089867037</v>
      </c>
      <c r="AH143">
        <v>0.14202344114384061</v>
      </c>
      <c r="AI143">
        <v>1.1435832274459972</v>
      </c>
      <c r="AJ143">
        <v>926</v>
      </c>
      <c r="AK143">
        <v>91.972030237581023</v>
      </c>
      <c r="AL143">
        <v>23.895799689429044</v>
      </c>
    </row>
    <row r="144" spans="1:38">
      <c r="A144">
        <v>3</v>
      </c>
      <c r="B144">
        <v>78</v>
      </c>
      <c r="C144">
        <v>2023</v>
      </c>
      <c r="D144">
        <v>99</v>
      </c>
      <c r="E144">
        <v>26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192</v>
      </c>
      <c r="R144">
        <v>1474</v>
      </c>
      <c r="S144">
        <v>8.35142469470828</v>
      </c>
      <c r="T144">
        <v>6.3066485753052905</v>
      </c>
      <c r="U144">
        <v>19.807734056987837</v>
      </c>
      <c r="V144">
        <v>28.96879240162821</v>
      </c>
      <c r="W144">
        <v>11.397557666214379</v>
      </c>
      <c r="X144">
        <v>58.887381275440973</v>
      </c>
      <c r="Y144">
        <v>20.691994572591589</v>
      </c>
      <c r="Z144">
        <v>5.0881953867028509</v>
      </c>
      <c r="AA144">
        <v>8.8269981740732888</v>
      </c>
      <c r="AB144">
        <v>1.4967087383942004</v>
      </c>
      <c r="AC144">
        <v>1.965336455664368</v>
      </c>
      <c r="AD144">
        <v>23.187687127586234</v>
      </c>
      <c r="AE144">
        <v>54.192691720396368</v>
      </c>
      <c r="AF144">
        <v>43.109587783081842</v>
      </c>
      <c r="AG144">
        <v>0.13301736445133497</v>
      </c>
      <c r="AH144">
        <v>0.13098778135543729</v>
      </c>
      <c r="AI144">
        <v>0.81411126187245619</v>
      </c>
      <c r="AJ144">
        <v>637</v>
      </c>
      <c r="AK144">
        <v>94.55070643642064</v>
      </c>
      <c r="AL144">
        <v>23.285902389325564</v>
      </c>
    </row>
    <row r="145" spans="1:38">
      <c r="A145">
        <v>3</v>
      </c>
      <c r="B145">
        <v>79</v>
      </c>
      <c r="C145">
        <v>2023</v>
      </c>
      <c r="D145">
        <v>99</v>
      </c>
      <c r="E145">
        <v>27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75</v>
      </c>
      <c r="R145">
        <v>759</v>
      </c>
      <c r="S145">
        <v>7.9802371541501982</v>
      </c>
      <c r="T145">
        <v>6.5757575757575761</v>
      </c>
      <c r="U145">
        <v>18.746640316205529</v>
      </c>
      <c r="V145">
        <v>29.249011857707512</v>
      </c>
      <c r="W145">
        <v>11.330698287220022</v>
      </c>
      <c r="X145">
        <v>55.204216073781289</v>
      </c>
      <c r="Y145">
        <v>18.840579710144922</v>
      </c>
      <c r="Z145">
        <v>3.820816864295125</v>
      </c>
      <c r="AA145">
        <v>8.9668904174545432</v>
      </c>
      <c r="AB145">
        <v>2.0910448237560222</v>
      </c>
      <c r="AC145">
        <v>2.0969247636210357</v>
      </c>
      <c r="AD145">
        <v>23.250028225419879</v>
      </c>
      <c r="AE145">
        <v>49.738776048420995</v>
      </c>
      <c r="AF145">
        <v>64.441508553179915</v>
      </c>
      <c r="AG145">
        <v>6.8494016023448595E-2</v>
      </c>
      <c r="AH145">
        <v>6.3835715274110846E-2</v>
      </c>
      <c r="AI145">
        <v>1.4492753623188404</v>
      </c>
      <c r="AJ145">
        <v>594</v>
      </c>
      <c r="AK145">
        <v>114.28973063973083</v>
      </c>
      <c r="AL145">
        <v>12.878751188503996</v>
      </c>
    </row>
    <row r="146" spans="1:38">
      <c r="A146">
        <v>3</v>
      </c>
      <c r="B146">
        <v>80</v>
      </c>
      <c r="C146">
        <v>2023</v>
      </c>
      <c r="D146">
        <v>99</v>
      </c>
      <c r="E146">
        <v>28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23</v>
      </c>
      <c r="R146">
        <v>166</v>
      </c>
      <c r="S146">
        <v>7.8373493975903612</v>
      </c>
      <c r="T146">
        <v>6.1807228915662638</v>
      </c>
      <c r="U146">
        <v>23.173493975903622</v>
      </c>
      <c r="V146">
        <v>28.915662650602407</v>
      </c>
      <c r="W146">
        <v>11.445783132530122</v>
      </c>
      <c r="X146">
        <v>70.481927710843379</v>
      </c>
      <c r="Y146">
        <v>50</v>
      </c>
      <c r="Z146">
        <v>6.0240963855421681</v>
      </c>
      <c r="AA146">
        <v>10.592047304718047</v>
      </c>
      <c r="AB146">
        <v>1.2673101049142284</v>
      </c>
      <c r="AC146">
        <v>1.9827240499249197</v>
      </c>
      <c r="AD146">
        <v>34.299205647887995</v>
      </c>
      <c r="AE146">
        <v>65.271808480618517</v>
      </c>
      <c r="AF146">
        <v>45.042882708417089</v>
      </c>
      <c r="AG146">
        <v>1.4980245928712079E-2</v>
      </c>
      <c r="AH146">
        <v>1.7258303957244859E-2</v>
      </c>
      <c r="AI146">
        <v>0</v>
      </c>
      <c r="AJ146">
        <v>3</v>
      </c>
      <c r="AK146">
        <v>89.3</v>
      </c>
      <c r="AL146">
        <v>24.944939623201901</v>
      </c>
    </row>
    <row r="147" spans="1:38">
      <c r="A147">
        <v>3</v>
      </c>
      <c r="B147">
        <v>81</v>
      </c>
      <c r="C147">
        <v>2023</v>
      </c>
      <c r="D147">
        <v>99</v>
      </c>
      <c r="E147">
        <v>29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34</v>
      </c>
      <c r="R147">
        <v>382</v>
      </c>
      <c r="S147">
        <v>8.5183246073298449</v>
      </c>
      <c r="T147">
        <v>6.0445026178010481</v>
      </c>
      <c r="U147">
        <v>20.334031413612575</v>
      </c>
      <c r="V147">
        <v>67.015706806282722</v>
      </c>
      <c r="W147">
        <v>8.9005235602094235</v>
      </c>
      <c r="X147">
        <v>84.55497382198952</v>
      </c>
      <c r="Y147">
        <v>20.680628272251312</v>
      </c>
      <c r="Z147">
        <v>2.3560209424083767</v>
      </c>
      <c r="AA147">
        <v>5.8618559306666738</v>
      </c>
      <c r="AB147">
        <v>1.4963933321749745</v>
      </c>
      <c r="AC147">
        <v>1.8076650754114425</v>
      </c>
      <c r="AD147">
        <v>34.116418123734839</v>
      </c>
      <c r="AE147">
        <v>54.899813322662723</v>
      </c>
      <c r="AF147">
        <v>28.761059365400794</v>
      </c>
      <c r="AG147">
        <v>3.4472614125108526E-2</v>
      </c>
      <c r="AH147">
        <v>3.4848601907636279E-2</v>
      </c>
      <c r="AI147">
        <v>0</v>
      </c>
      <c r="AJ147">
        <v>352</v>
      </c>
      <c r="AK147">
        <v>95.388352272727218</v>
      </c>
      <c r="AL147">
        <v>23.111016635362688</v>
      </c>
    </row>
    <row r="148" spans="1:38">
      <c r="A148">
        <v>3</v>
      </c>
      <c r="B148">
        <v>82</v>
      </c>
      <c r="C148">
        <v>2023</v>
      </c>
      <c r="D148">
        <v>99</v>
      </c>
      <c r="E148">
        <v>30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64</v>
      </c>
      <c r="R148">
        <v>1965</v>
      </c>
      <c r="S148">
        <v>8.7409669211195951</v>
      </c>
      <c r="T148">
        <v>6.5796437659033105</v>
      </c>
      <c r="U148">
        <v>22.004580152671725</v>
      </c>
      <c r="V148">
        <v>78.524173027989818</v>
      </c>
      <c r="W148">
        <v>11.246819338422393</v>
      </c>
      <c r="X148">
        <v>95.776081424936379</v>
      </c>
      <c r="Y148">
        <v>27.27735368956742</v>
      </c>
      <c r="Z148">
        <v>2.5954198473282442</v>
      </c>
      <c r="AA148">
        <v>5.5279911723281012</v>
      </c>
      <c r="AB148">
        <v>1.2489491079398871</v>
      </c>
      <c r="AC148">
        <v>1.5876087850184502</v>
      </c>
      <c r="AD148">
        <v>26.867460805832408</v>
      </c>
      <c r="AE148">
        <v>39.063642440785934</v>
      </c>
      <c r="AF148">
        <v>33.032451639151539</v>
      </c>
      <c r="AG148">
        <v>0.17732640511999537</v>
      </c>
      <c r="AH148">
        <v>0.19398767931977465</v>
      </c>
      <c r="AI148">
        <v>0</v>
      </c>
      <c r="AJ148">
        <v>87</v>
      </c>
      <c r="AK148">
        <v>98.419540229885115</v>
      </c>
      <c r="AL148">
        <v>24.915020604685527</v>
      </c>
    </row>
    <row r="149" spans="1:38">
      <c r="A149">
        <v>3</v>
      </c>
      <c r="B149">
        <v>83</v>
      </c>
      <c r="C149">
        <v>2023</v>
      </c>
      <c r="D149">
        <v>99</v>
      </c>
      <c r="E149">
        <v>31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150</v>
      </c>
      <c r="R149">
        <v>2808</v>
      </c>
      <c r="S149">
        <v>8.5288461538461586</v>
      </c>
      <c r="T149">
        <v>5.7695868945868956</v>
      </c>
      <c r="U149">
        <v>22.343411680911636</v>
      </c>
      <c r="V149">
        <v>78.062678062678046</v>
      </c>
      <c r="W149">
        <v>5.4843304843304841</v>
      </c>
      <c r="X149">
        <v>92.094017094017119</v>
      </c>
      <c r="Y149">
        <v>34.366096866096875</v>
      </c>
      <c r="Z149">
        <v>2.7777777777777781</v>
      </c>
      <c r="AA149">
        <v>6.1949667706300762</v>
      </c>
      <c r="AB149">
        <v>1.2756853168448028</v>
      </c>
      <c r="AC149">
        <v>1.7281318570594681</v>
      </c>
      <c r="AD149">
        <v>22.982745921242159</v>
      </c>
      <c r="AE149">
        <v>33.154148190490154</v>
      </c>
      <c r="AF149">
        <v>30.953874541981257</v>
      </c>
      <c r="AG149">
        <v>0.25340078655315368</v>
      </c>
      <c r="AH149">
        <v>0.28147841524610751</v>
      </c>
      <c r="AI149">
        <v>1.7094017094017093</v>
      </c>
      <c r="AJ149">
        <v>2063</v>
      </c>
      <c r="AK149">
        <v>100.05836160930701</v>
      </c>
      <c r="AL149">
        <v>22.67566952466883</v>
      </c>
    </row>
    <row r="150" spans="1:38">
      <c r="A150">
        <v>3</v>
      </c>
      <c r="B150">
        <v>84</v>
      </c>
      <c r="C150">
        <v>2023</v>
      </c>
      <c r="D150">
        <v>99</v>
      </c>
      <c r="E150">
        <v>32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303</v>
      </c>
      <c r="R150">
        <v>5303</v>
      </c>
      <c r="S150">
        <v>8.2726758438619612</v>
      </c>
      <c r="T150">
        <v>6.063737507071469</v>
      </c>
      <c r="U150">
        <v>22.757948331133345</v>
      </c>
      <c r="V150">
        <v>76.466151235149908</v>
      </c>
      <c r="W150">
        <v>6.3926079577597585</v>
      </c>
      <c r="X150">
        <v>92.419385253630011</v>
      </c>
      <c r="Y150">
        <v>34.471054120309255</v>
      </c>
      <c r="Z150">
        <v>3.5451631152178003</v>
      </c>
      <c r="AA150">
        <v>6.9369470036495002</v>
      </c>
      <c r="AB150">
        <v>1.5894778666907905</v>
      </c>
      <c r="AC150">
        <v>1.7228515234318396</v>
      </c>
      <c r="AD150">
        <v>22.590833152851634</v>
      </c>
      <c r="AE150">
        <v>44.582911092195317</v>
      </c>
      <c r="AF150">
        <v>37.555891568898893</v>
      </c>
      <c r="AG150">
        <v>0.47855568771060319</v>
      </c>
      <c r="AH150">
        <v>0.54144361973632116</v>
      </c>
      <c r="AI150">
        <v>1.093720535545917</v>
      </c>
      <c r="AJ150">
        <v>3314</v>
      </c>
      <c r="AK150">
        <v>100.00150875075428</v>
      </c>
      <c r="AL150">
        <v>22.708515722482446</v>
      </c>
    </row>
    <row r="151" spans="1:38">
      <c r="A151">
        <v>3</v>
      </c>
      <c r="B151">
        <v>85</v>
      </c>
      <c r="C151">
        <v>2023</v>
      </c>
      <c r="D151">
        <v>99</v>
      </c>
      <c r="E151">
        <v>33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746</v>
      </c>
      <c r="R151">
        <v>19901</v>
      </c>
      <c r="S151">
        <v>8.2108436761971753</v>
      </c>
      <c r="T151">
        <v>6.2079292497864449</v>
      </c>
      <c r="U151">
        <v>22.146218782975673</v>
      </c>
      <c r="V151">
        <v>74.770112054670619</v>
      </c>
      <c r="W151">
        <v>7.3714888699060319</v>
      </c>
      <c r="X151">
        <v>90.864780664288233</v>
      </c>
      <c r="Y151">
        <v>31.309984422893319</v>
      </c>
      <c r="Z151">
        <v>2.4822873222451127</v>
      </c>
      <c r="AA151">
        <v>6.4874904766761317</v>
      </c>
      <c r="AB151">
        <v>1.4704311364298588</v>
      </c>
      <c r="AC151">
        <v>1.8139091091306936</v>
      </c>
      <c r="AD151">
        <v>34.06615339908172</v>
      </c>
      <c r="AE151">
        <v>42.509338515757328</v>
      </c>
      <c r="AF151">
        <v>38.907930020396861</v>
      </c>
      <c r="AG151">
        <v>1.7959149049837295</v>
      </c>
      <c r="AH151">
        <v>1.9773019376765155</v>
      </c>
      <c r="AI151">
        <v>1.1456710718054368</v>
      </c>
      <c r="AJ151">
        <v>8732</v>
      </c>
      <c r="AK151">
        <v>100.34781264315164</v>
      </c>
      <c r="AL151">
        <v>22.410912044202234</v>
      </c>
    </row>
    <row r="152" spans="1:38">
      <c r="A152">
        <v>3</v>
      </c>
      <c r="B152">
        <v>86</v>
      </c>
      <c r="C152">
        <v>2023</v>
      </c>
      <c r="D152">
        <v>99</v>
      </c>
      <c r="E152">
        <v>34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1206</v>
      </c>
      <c r="R152">
        <v>34238</v>
      </c>
      <c r="S152">
        <v>8.1953093054500865</v>
      </c>
      <c r="T152">
        <v>5.9412932998422798</v>
      </c>
      <c r="U152">
        <v>22.037102050353365</v>
      </c>
      <c r="V152">
        <v>75.968222442899702</v>
      </c>
      <c r="W152">
        <v>6.0371517027863781</v>
      </c>
      <c r="X152">
        <v>90.297330451545093</v>
      </c>
      <c r="Y152">
        <v>30.658916992815001</v>
      </c>
      <c r="Z152">
        <v>2.5235118873765985</v>
      </c>
      <c r="AA152">
        <v>6.4122995642756644</v>
      </c>
      <c r="AB152">
        <v>1.4767011413003546</v>
      </c>
      <c r="AC152">
        <v>1.7226156345721191</v>
      </c>
      <c r="AD152">
        <v>31.503817842026272</v>
      </c>
      <c r="AE152">
        <v>43.33508911994501</v>
      </c>
      <c r="AF152">
        <v>33.527561796895377</v>
      </c>
      <c r="AG152">
        <v>3.0897208440195434</v>
      </c>
      <c r="AH152">
        <v>3.3850210728543577</v>
      </c>
      <c r="AI152">
        <v>1.3084876453063845</v>
      </c>
      <c r="AJ152">
        <v>17013</v>
      </c>
      <c r="AK152">
        <v>100.42754364309619</v>
      </c>
      <c r="AL152">
        <v>22.061239203875516</v>
      </c>
    </row>
    <row r="153" spans="1:38">
      <c r="A153">
        <v>3</v>
      </c>
      <c r="B153">
        <v>87</v>
      </c>
      <c r="C153">
        <v>2023</v>
      </c>
      <c r="D153">
        <v>99</v>
      </c>
      <c r="E153">
        <v>35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1865</v>
      </c>
      <c r="R153">
        <v>53780</v>
      </c>
      <c r="S153">
        <v>8.0829862402380073</v>
      </c>
      <c r="T153">
        <v>5.9127370769802923</v>
      </c>
      <c r="U153">
        <v>21.613657493491939</v>
      </c>
      <c r="V153">
        <v>75.230568984752693</v>
      </c>
      <c r="W153">
        <v>5.3979174414280404</v>
      </c>
      <c r="X153">
        <v>88.544068426924511</v>
      </c>
      <c r="Y153">
        <v>28.542208999628119</v>
      </c>
      <c r="Z153">
        <v>2.1234659724804765</v>
      </c>
      <c r="AA153">
        <v>6.3034338669998053</v>
      </c>
      <c r="AB153">
        <v>1.497665422680704</v>
      </c>
      <c r="AC153">
        <v>1.7069601088940762</v>
      </c>
      <c r="AD153">
        <v>31.713306331298025</v>
      </c>
      <c r="AE153">
        <v>44.590854323610195</v>
      </c>
      <c r="AF153">
        <v>31.9700945665512</v>
      </c>
      <c r="AG153">
        <v>4.8532387111212998</v>
      </c>
      <c r="AH153">
        <v>5.2149190234953995</v>
      </c>
      <c r="AI153">
        <v>1.2439568612867238</v>
      </c>
      <c r="AJ153">
        <v>22890</v>
      </c>
      <c r="AK153">
        <v>100.2501965923981</v>
      </c>
      <c r="AL153">
        <v>21.830555353274924</v>
      </c>
    </row>
    <row r="154" spans="1:38">
      <c r="A154">
        <v>3</v>
      </c>
      <c r="B154">
        <v>88</v>
      </c>
      <c r="C154">
        <v>2023</v>
      </c>
      <c r="D154">
        <v>99</v>
      </c>
      <c r="E154">
        <v>36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2094</v>
      </c>
      <c r="R154">
        <v>68268</v>
      </c>
      <c r="S154">
        <v>8.2242339016816093</v>
      </c>
      <c r="T154">
        <v>5.95145602624949</v>
      </c>
      <c r="U154">
        <v>20.882331839221663</v>
      </c>
      <c r="V154">
        <v>81.890490420108989</v>
      </c>
      <c r="W154">
        <v>3.9344934669244735</v>
      </c>
      <c r="X154">
        <v>89.160367961563253</v>
      </c>
      <c r="Y154">
        <v>25.22411671647038</v>
      </c>
      <c r="Z154">
        <v>0.68553348567410799</v>
      </c>
      <c r="AA154">
        <v>4.9469501345679596</v>
      </c>
      <c r="AB154">
        <v>1.3808905337971644</v>
      </c>
      <c r="AC154">
        <v>1.5819220500946287</v>
      </c>
      <c r="AD154">
        <v>49.357322342177362</v>
      </c>
      <c r="AE154">
        <v>39.033279005362253</v>
      </c>
      <c r="AF154">
        <v>26.452376855503235</v>
      </c>
      <c r="AG154">
        <v>6.1606712594055191</v>
      </c>
      <c r="AH154">
        <v>6.3957971164805363</v>
      </c>
      <c r="AI154">
        <v>1.371066971348216</v>
      </c>
      <c r="AJ154">
        <v>23226</v>
      </c>
      <c r="AK154">
        <v>98.720980797381998</v>
      </c>
      <c r="AL154">
        <v>21.886474283903954</v>
      </c>
    </row>
    <row r="155" spans="1:38">
      <c r="A155">
        <v>3</v>
      </c>
      <c r="B155">
        <v>89</v>
      </c>
      <c r="C155">
        <v>2023</v>
      </c>
      <c r="D155">
        <v>99</v>
      </c>
      <c r="E155">
        <v>37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2742</v>
      </c>
      <c r="R155">
        <v>88262</v>
      </c>
      <c r="S155">
        <v>8.1368992318325013</v>
      </c>
      <c r="T155">
        <v>5.9435997371462221</v>
      </c>
      <c r="U155">
        <v>20.429482676576665</v>
      </c>
      <c r="V155">
        <v>81.124379687747819</v>
      </c>
      <c r="W155">
        <v>3.5111372957784792</v>
      </c>
      <c r="X155">
        <v>87.00913190274413</v>
      </c>
      <c r="Y155">
        <v>22.479662822052521</v>
      </c>
      <c r="Z155">
        <v>0.49738279214157849</v>
      </c>
      <c r="AA155">
        <v>4.8119032852178911</v>
      </c>
      <c r="AB155">
        <v>1.39155530598177</v>
      </c>
      <c r="AC155">
        <v>1.5144991973159647</v>
      </c>
      <c r="AD155">
        <v>56.11206051766785</v>
      </c>
      <c r="AE155">
        <v>39.381917593894038</v>
      </c>
      <c r="AF155">
        <v>24.838847733669876</v>
      </c>
      <c r="AG155">
        <v>7.9649787118071389</v>
      </c>
      <c r="AH155">
        <v>8.0896482805433987</v>
      </c>
      <c r="AI155">
        <v>1.9498765040447756</v>
      </c>
      <c r="AJ155">
        <v>28289</v>
      </c>
      <c r="AK155">
        <v>98.547810102866876</v>
      </c>
      <c r="AL155">
        <v>21.469826773295445</v>
      </c>
    </row>
    <row r="156" spans="1:38">
      <c r="A156">
        <v>3</v>
      </c>
      <c r="B156">
        <v>90</v>
      </c>
      <c r="C156">
        <v>2023</v>
      </c>
      <c r="D156">
        <v>99</v>
      </c>
      <c r="E156">
        <v>38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3180</v>
      </c>
      <c r="R156">
        <v>94557</v>
      </c>
      <c r="S156">
        <v>7.997884873674078</v>
      </c>
      <c r="T156">
        <v>5.8800406104254579</v>
      </c>
      <c r="U156">
        <v>19.762687056484804</v>
      </c>
      <c r="V156">
        <v>76.664868809289615</v>
      </c>
      <c r="W156">
        <v>3.1240415833835673</v>
      </c>
      <c r="X156">
        <v>81.773956449548947</v>
      </c>
      <c r="Y156">
        <v>19.804985352750197</v>
      </c>
      <c r="Z156">
        <v>0.40821938090252446</v>
      </c>
      <c r="AA156">
        <v>4.9967868441575316</v>
      </c>
      <c r="AB156">
        <v>1.4638191668509539</v>
      </c>
      <c r="AC156">
        <v>1.5144229783063123</v>
      </c>
      <c r="AD156">
        <v>63.954203456193795</v>
      </c>
      <c r="AE156">
        <v>39.353564748443247</v>
      </c>
      <c r="AF156">
        <v>24.452117549555471</v>
      </c>
      <c r="AG156">
        <v>8.5330549053086013</v>
      </c>
      <c r="AH156">
        <v>8.3837474025750254</v>
      </c>
      <c r="AI156">
        <v>2.2536671002675632</v>
      </c>
      <c r="AJ156">
        <v>27987</v>
      </c>
      <c r="AK156">
        <v>98.231360989030975</v>
      </c>
      <c r="AL156">
        <v>21.063096613593519</v>
      </c>
    </row>
    <row r="157" spans="1:38">
      <c r="A157">
        <v>3</v>
      </c>
      <c r="B157">
        <v>91</v>
      </c>
      <c r="C157">
        <v>2023</v>
      </c>
      <c r="D157">
        <v>99</v>
      </c>
      <c r="E157">
        <v>39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3412</v>
      </c>
      <c r="R157">
        <v>98271</v>
      </c>
      <c r="S157">
        <v>7.8309470749254606</v>
      </c>
      <c r="T157">
        <v>5.9058827120920716</v>
      </c>
      <c r="U157">
        <v>19.072084338207596</v>
      </c>
      <c r="V157">
        <v>72.298032990404081</v>
      </c>
      <c r="W157">
        <v>3.2573190463107125</v>
      </c>
      <c r="X157">
        <v>77.46842913982762</v>
      </c>
      <c r="Y157">
        <v>15.916190941376396</v>
      </c>
      <c r="Z157">
        <v>0.3368236814523104</v>
      </c>
      <c r="AA157">
        <v>5.0164867535954754</v>
      </c>
      <c r="AB157">
        <v>1.4993987314956587</v>
      </c>
      <c r="AC157">
        <v>1.5393754590684665</v>
      </c>
      <c r="AD157">
        <v>65.45255217671999</v>
      </c>
      <c r="AE157">
        <v>39.955784054416007</v>
      </c>
      <c r="AF157">
        <v>25.806656196298078</v>
      </c>
      <c r="AG157">
        <v>8.8682153473521961</v>
      </c>
      <c r="AH157">
        <v>8.4085679913273559</v>
      </c>
      <c r="AI157">
        <v>2.3913463788910265</v>
      </c>
      <c r="AJ157">
        <v>33377</v>
      </c>
      <c r="AK157">
        <v>97.941813224675215</v>
      </c>
      <c r="AL157">
        <v>20.592836601105688</v>
      </c>
    </row>
    <row r="158" spans="1:38">
      <c r="A158">
        <v>3</v>
      </c>
      <c r="B158">
        <v>92</v>
      </c>
      <c r="C158">
        <v>2023</v>
      </c>
      <c r="D158">
        <v>99</v>
      </c>
      <c r="E158">
        <v>40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3405</v>
      </c>
      <c r="R158">
        <v>95243</v>
      </c>
      <c r="S158">
        <v>7.6804489568787204</v>
      </c>
      <c r="T158">
        <v>5.9622124460590289</v>
      </c>
      <c r="U158">
        <v>18.635853553542233</v>
      </c>
      <c r="V158">
        <v>66.88575538359774</v>
      </c>
      <c r="W158">
        <v>3.5551169114790593</v>
      </c>
      <c r="X158">
        <v>72.736054093214207</v>
      </c>
      <c r="Y158">
        <v>14.839935743309216</v>
      </c>
      <c r="Z158">
        <v>0.4630261541530612</v>
      </c>
      <c r="AA158">
        <v>5.3857720727520322</v>
      </c>
      <c r="AB158">
        <v>1.5763170385724865</v>
      </c>
      <c r="AC158">
        <v>1.5385836390623056</v>
      </c>
      <c r="AD158">
        <v>66.84326812684769</v>
      </c>
      <c r="AE158">
        <v>42.610259492286652</v>
      </c>
      <c r="AF158">
        <v>28.498741702967795</v>
      </c>
      <c r="AG158">
        <v>8.5949612228212349</v>
      </c>
      <c r="AH158">
        <v>7.9630760192968655</v>
      </c>
      <c r="AI158">
        <v>3.1918356204655463</v>
      </c>
      <c r="AJ158">
        <v>33443</v>
      </c>
      <c r="AK158">
        <v>97.415686391769881</v>
      </c>
      <c r="AL158">
        <v>20.490540779567564</v>
      </c>
    </row>
    <row r="159" spans="1:38">
      <c r="A159">
        <v>3</v>
      </c>
      <c r="B159">
        <v>93</v>
      </c>
      <c r="C159">
        <v>2023</v>
      </c>
      <c r="D159">
        <v>99</v>
      </c>
      <c r="E159">
        <v>41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3386</v>
      </c>
      <c r="R159">
        <v>95447</v>
      </c>
      <c r="S159">
        <v>7.6262114052825138</v>
      </c>
      <c r="T159">
        <v>6.0041069913145515</v>
      </c>
      <c r="U159">
        <v>18.563809234444197</v>
      </c>
      <c r="V159">
        <v>62.825442392112897</v>
      </c>
      <c r="W159">
        <v>4.5700755393045354</v>
      </c>
      <c r="X159">
        <v>70.673777069996959</v>
      </c>
      <c r="Y159">
        <v>14.235125252758079</v>
      </c>
      <c r="Z159">
        <v>0.74386832482948673</v>
      </c>
      <c r="AA159">
        <v>5.7634757654450084</v>
      </c>
      <c r="AB159">
        <v>1.6123578009729402</v>
      </c>
      <c r="AC159">
        <v>1.5975165582458737</v>
      </c>
      <c r="AD159">
        <v>61.0603472586278</v>
      </c>
      <c r="AE159">
        <v>42.107694536834593</v>
      </c>
      <c r="AF159">
        <v>29.137568812206879</v>
      </c>
      <c r="AG159">
        <v>8.6133706816733859</v>
      </c>
      <c r="AH159">
        <v>7.9492816688815005</v>
      </c>
      <c r="AI159">
        <v>2.7355495720137881</v>
      </c>
      <c r="AJ159">
        <v>30922</v>
      </c>
      <c r="AK159">
        <v>97.681246361813521</v>
      </c>
      <c r="AL159">
        <v>20.339679490698103</v>
      </c>
    </row>
    <row r="160" spans="1:38">
      <c r="A160">
        <v>3</v>
      </c>
      <c r="B160">
        <v>94</v>
      </c>
      <c r="C160">
        <v>2023</v>
      </c>
      <c r="D160">
        <v>99</v>
      </c>
      <c r="E160">
        <v>42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3649</v>
      </c>
      <c r="R160">
        <v>99943</v>
      </c>
      <c r="S160">
        <v>7.5742873437859553</v>
      </c>
      <c r="T160">
        <v>6.041353571535776</v>
      </c>
      <c r="U160">
        <v>19.793863502196263</v>
      </c>
      <c r="V160">
        <v>58.49434177481163</v>
      </c>
      <c r="W160">
        <v>5.6752348838838147</v>
      </c>
      <c r="X160">
        <v>71.908988123230245</v>
      </c>
      <c r="Y160">
        <v>21.851455329537835</v>
      </c>
      <c r="Z160">
        <v>1.9701229700929528</v>
      </c>
      <c r="AA160">
        <v>7.2859413037059122</v>
      </c>
      <c r="AB160">
        <v>1.6207588796572505</v>
      </c>
      <c r="AC160">
        <v>1.6787159278964923</v>
      </c>
      <c r="AD160">
        <v>50.143234484125003</v>
      </c>
      <c r="AE160">
        <v>43.797578181649207</v>
      </c>
      <c r="AF160">
        <v>35.72739699643612</v>
      </c>
      <c r="AG160">
        <v>9.0191007159835657</v>
      </c>
      <c r="AH160">
        <v>8.875267649912054</v>
      </c>
      <c r="AI160">
        <v>2.4393904525579591</v>
      </c>
      <c r="AJ160">
        <v>30602</v>
      </c>
      <c r="AK160">
        <v>99.484693810862368</v>
      </c>
      <c r="AL160">
        <v>20.038188357241062</v>
      </c>
    </row>
    <row r="161" spans="1:38">
      <c r="A161">
        <v>3</v>
      </c>
      <c r="B161">
        <v>95</v>
      </c>
      <c r="C161">
        <v>2023</v>
      </c>
      <c r="D161">
        <v>99</v>
      </c>
      <c r="E161">
        <v>43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3588</v>
      </c>
      <c r="R161">
        <v>92526</v>
      </c>
      <c r="S161">
        <v>7.5194864146293998</v>
      </c>
      <c r="T161">
        <v>6.0341633702959188</v>
      </c>
      <c r="U161">
        <v>19.8895528824332</v>
      </c>
      <c r="V161">
        <v>54.33607850766272</v>
      </c>
      <c r="W161">
        <v>6.686769124354238</v>
      </c>
      <c r="X161">
        <v>69.931694874954047</v>
      </c>
      <c r="Y161">
        <v>21.945182975596047</v>
      </c>
      <c r="Z161">
        <v>2.5744115167628561</v>
      </c>
      <c r="AA161">
        <v>7.6954461741051805</v>
      </c>
      <c r="AB161">
        <v>1.6167381445584177</v>
      </c>
      <c r="AC161">
        <v>1.7464518691430695</v>
      </c>
      <c r="AD161">
        <v>48.780321532852639</v>
      </c>
      <c r="AE161">
        <v>45.264223184162894</v>
      </c>
      <c r="AF161">
        <v>38.031783839609595</v>
      </c>
      <c r="AG161">
        <v>8.3497724987952626</v>
      </c>
      <c r="AH161">
        <v>8.2563351516616343</v>
      </c>
      <c r="AI161">
        <v>2.177766249486631</v>
      </c>
      <c r="AJ161">
        <v>30199</v>
      </c>
      <c r="AK161">
        <v>99.96073711050029</v>
      </c>
      <c r="AL161">
        <v>20.158531080496527</v>
      </c>
    </row>
    <row r="162" spans="1:38">
      <c r="A162">
        <v>3</v>
      </c>
      <c r="B162">
        <v>96</v>
      </c>
      <c r="C162">
        <v>2023</v>
      </c>
      <c r="D162">
        <v>99</v>
      </c>
      <c r="E162">
        <v>44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3041</v>
      </c>
      <c r="R162">
        <v>69643</v>
      </c>
      <c r="S162">
        <v>7.4061714745200495</v>
      </c>
      <c r="T162">
        <v>5.9584595723906197</v>
      </c>
      <c r="U162">
        <v>19.916166161710411</v>
      </c>
      <c r="V162">
        <v>51.440920121189507</v>
      </c>
      <c r="W162">
        <v>6.0666542222477489</v>
      </c>
      <c r="X162">
        <v>67.956578550608114</v>
      </c>
      <c r="Y162">
        <v>23.578823428054505</v>
      </c>
      <c r="Z162">
        <v>2.6363022845081328</v>
      </c>
      <c r="AA162">
        <v>7.9831991124807518</v>
      </c>
      <c r="AB162">
        <v>1.6749292137290004</v>
      </c>
      <c r="AC162">
        <v>1.7365127148598405</v>
      </c>
      <c r="AD162">
        <v>48.220994031570896</v>
      </c>
      <c r="AE162">
        <v>46.036753286116003</v>
      </c>
      <c r="AF162">
        <v>41.447176424430815</v>
      </c>
      <c r="AG162">
        <v>6.2847546217668375</v>
      </c>
      <c r="AH162">
        <v>6.2227408957398094</v>
      </c>
      <c r="AI162">
        <v>2.4769179960656489</v>
      </c>
      <c r="AJ162">
        <v>22746</v>
      </c>
      <c r="AK162">
        <v>100.14435505143739</v>
      </c>
      <c r="AL162">
        <v>19.995916911649434</v>
      </c>
    </row>
    <row r="163" spans="1:38">
      <c r="A163">
        <v>3</v>
      </c>
      <c r="B163">
        <v>97</v>
      </c>
      <c r="C163">
        <v>2023</v>
      </c>
      <c r="D163">
        <v>99</v>
      </c>
      <c r="E163">
        <v>45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2224</v>
      </c>
      <c r="R163">
        <v>43466</v>
      </c>
      <c r="S163">
        <v>7.4197993834261284</v>
      </c>
      <c r="T163">
        <v>5.9476372336999024</v>
      </c>
      <c r="U163">
        <v>19.71508765471857</v>
      </c>
      <c r="V163">
        <v>49.841255233975986</v>
      </c>
      <c r="W163">
        <v>6.3635945336584943</v>
      </c>
      <c r="X163">
        <v>66.445037500575182</v>
      </c>
      <c r="Y163">
        <v>22.557861316891358</v>
      </c>
      <c r="Z163">
        <v>2.5169097685547324</v>
      </c>
      <c r="AA163">
        <v>7.8602491333613296</v>
      </c>
      <c r="AB163">
        <v>1.6533898747186917</v>
      </c>
      <c r="AC163">
        <v>1.7533242207395123</v>
      </c>
      <c r="AD163">
        <v>46.308392299053246</v>
      </c>
      <c r="AE163">
        <v>49.835881759218886</v>
      </c>
      <c r="AF163">
        <v>42.247162080277114</v>
      </c>
      <c r="AG163">
        <v>3.9224781297433688</v>
      </c>
      <c r="AH163">
        <v>3.8445622231219527</v>
      </c>
      <c r="AI163">
        <v>2.3627663000966272</v>
      </c>
      <c r="AJ163">
        <v>16004</v>
      </c>
      <c r="AK163">
        <v>99.199887528117898</v>
      </c>
      <c r="AL163">
        <v>20.306925558576339</v>
      </c>
    </row>
    <row r="164" spans="1:38">
      <c r="A164">
        <v>3</v>
      </c>
      <c r="B164">
        <v>98</v>
      </c>
      <c r="C164">
        <v>2023</v>
      </c>
      <c r="D164">
        <v>99</v>
      </c>
      <c r="E164">
        <v>46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1320</v>
      </c>
      <c r="R164">
        <v>22916</v>
      </c>
      <c r="S164">
        <v>7.422935939954618</v>
      </c>
      <c r="T164">
        <v>6.0318118345260956</v>
      </c>
      <c r="U164">
        <v>19.318284168266754</v>
      </c>
      <c r="V164">
        <v>49.803630651073448</v>
      </c>
      <c r="W164">
        <v>6.3754581951474956</v>
      </c>
      <c r="X164">
        <v>65.473904695409303</v>
      </c>
      <c r="Y164">
        <v>21.063885494850755</v>
      </c>
      <c r="Z164">
        <v>1.9331471460987952</v>
      </c>
      <c r="AA164">
        <v>7.5787195951744817</v>
      </c>
      <c r="AB164">
        <v>1.6610193259464923</v>
      </c>
      <c r="AC164">
        <v>1.7082016633076635</v>
      </c>
      <c r="AD164">
        <v>45.819096291233677</v>
      </c>
      <c r="AE164">
        <v>45.922547019890395</v>
      </c>
      <c r="AF164">
        <v>44.388346057792177</v>
      </c>
      <c r="AG164">
        <v>2.0679958777250964</v>
      </c>
      <c r="AH164">
        <v>1.9861217618809404</v>
      </c>
      <c r="AI164">
        <v>2.4262524000698202</v>
      </c>
      <c r="AJ164">
        <v>9234</v>
      </c>
      <c r="AK164">
        <v>98.576175005414299</v>
      </c>
      <c r="AL164">
        <v>19.767521151601049</v>
      </c>
    </row>
    <row r="165" spans="1:38">
      <c r="A165">
        <v>3</v>
      </c>
      <c r="B165">
        <v>99</v>
      </c>
      <c r="C165">
        <v>2023</v>
      </c>
      <c r="D165">
        <v>99</v>
      </c>
      <c r="E165">
        <v>47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1047</v>
      </c>
      <c r="R165">
        <v>15680</v>
      </c>
      <c r="S165">
        <v>7.3642857142857121</v>
      </c>
      <c r="T165">
        <v>5.9208545918367346</v>
      </c>
      <c r="U165">
        <v>18.98362882653057</v>
      </c>
      <c r="V165">
        <v>46.473214285714278</v>
      </c>
      <c r="W165">
        <v>6.5369897959183678</v>
      </c>
      <c r="X165">
        <v>62.429846938775526</v>
      </c>
      <c r="Y165">
        <v>19.846938775510203</v>
      </c>
      <c r="Z165">
        <v>1.7219387755102038</v>
      </c>
      <c r="AA165">
        <v>7.4602951034526015</v>
      </c>
      <c r="AB165">
        <v>1.663097368509391</v>
      </c>
      <c r="AC165">
        <v>1.8173761037071705</v>
      </c>
      <c r="AD165">
        <v>48.259109132399679</v>
      </c>
      <c r="AE165">
        <v>51.101496354854518</v>
      </c>
      <c r="AF165">
        <v>45.336564949582609</v>
      </c>
      <c r="AG165">
        <v>1.4150015431458156</v>
      </c>
      <c r="AH165">
        <v>1.3354382105429317</v>
      </c>
      <c r="AI165">
        <v>2.2321428571428577</v>
      </c>
      <c r="AJ165">
        <v>5850</v>
      </c>
      <c r="AK165">
        <v>97.776119658119683</v>
      </c>
      <c r="AL165">
        <v>19.851253210342403</v>
      </c>
    </row>
    <row r="166" spans="1:38">
      <c r="A166">
        <v>3</v>
      </c>
      <c r="B166">
        <v>100</v>
      </c>
      <c r="C166">
        <v>2023</v>
      </c>
      <c r="D166">
        <v>99</v>
      </c>
      <c r="E166">
        <v>48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1007</v>
      </c>
      <c r="R166">
        <v>15137</v>
      </c>
      <c r="S166">
        <v>7.4098566426636703</v>
      </c>
      <c r="T166">
        <v>5.9695448239413356</v>
      </c>
      <c r="U166">
        <v>18.7134504855652</v>
      </c>
      <c r="V166">
        <v>47.644843760322381</v>
      </c>
      <c r="W166">
        <v>6.7120301248596146</v>
      </c>
      <c r="X166">
        <v>62.509083702186707</v>
      </c>
      <c r="Y166">
        <v>17.295368963467002</v>
      </c>
      <c r="Z166">
        <v>1.8299530950650724</v>
      </c>
      <c r="AA166">
        <v>7.1115667806596781</v>
      </c>
      <c r="AB166">
        <v>1.5923126042966915</v>
      </c>
      <c r="AC166">
        <v>1.7585465510968923</v>
      </c>
      <c r="AD166">
        <v>47.240219388829125</v>
      </c>
      <c r="AE166">
        <v>50.429087862138601</v>
      </c>
      <c r="AF166">
        <v>45.70840061702949</v>
      </c>
      <c r="AG166">
        <v>1.3659998953187635</v>
      </c>
      <c r="AH166">
        <v>1.2708438441304324</v>
      </c>
      <c r="AI166">
        <v>2.1404505516284602</v>
      </c>
      <c r="AJ166">
        <v>5089</v>
      </c>
      <c r="AK166">
        <v>97.753035959913447</v>
      </c>
      <c r="AL166">
        <v>19.794954573223652</v>
      </c>
    </row>
    <row r="167" spans="1:38">
      <c r="A167">
        <v>3</v>
      </c>
      <c r="B167">
        <v>101</v>
      </c>
      <c r="C167">
        <v>2023</v>
      </c>
      <c r="D167">
        <v>99</v>
      </c>
      <c r="E167">
        <v>49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599</v>
      </c>
      <c r="R167">
        <v>7699</v>
      </c>
      <c r="S167">
        <v>7.6696973632939347</v>
      </c>
      <c r="T167">
        <v>6.0548123132874387</v>
      </c>
      <c r="U167">
        <v>18.863332900376712</v>
      </c>
      <c r="V167">
        <v>54.201844395376007</v>
      </c>
      <c r="W167">
        <v>5.8968697233406928</v>
      </c>
      <c r="X167">
        <v>67.021691128718018</v>
      </c>
      <c r="Y167">
        <v>14.975970905312378</v>
      </c>
      <c r="Z167">
        <v>1.5846213793999222</v>
      </c>
      <c r="AA167">
        <v>6.5674744656498794</v>
      </c>
      <c r="AB167">
        <v>1.5341732441835827</v>
      </c>
      <c r="AC167">
        <v>1.7829658703818341</v>
      </c>
      <c r="AD167">
        <v>45.997500019356302</v>
      </c>
      <c r="AE167">
        <v>42.896042215596623</v>
      </c>
      <c r="AF167">
        <v>38.658649948786888</v>
      </c>
      <c r="AG167">
        <v>0.694776586778038</v>
      </c>
      <c r="AH167">
        <v>0.65155525989027918</v>
      </c>
      <c r="AI167">
        <v>1.6625535783868028</v>
      </c>
      <c r="AJ167">
        <v>4415</v>
      </c>
      <c r="AK167">
        <v>96.457689694224356</v>
      </c>
      <c r="AL167">
        <v>20.47978263515316</v>
      </c>
    </row>
    <row r="168" spans="1:38">
      <c r="A168">
        <v>3</v>
      </c>
      <c r="B168">
        <v>102</v>
      </c>
      <c r="C168">
        <v>2023</v>
      </c>
      <c r="D168">
        <v>99</v>
      </c>
      <c r="E168">
        <v>50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</row>
    <row r="169" spans="1:38">
      <c r="A169">
        <v>3</v>
      </c>
      <c r="B169">
        <v>103</v>
      </c>
      <c r="C169">
        <v>2023</v>
      </c>
      <c r="D169">
        <v>99</v>
      </c>
      <c r="E169">
        <v>51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</row>
    <row r="170" spans="1:38">
      <c r="A170">
        <v>3</v>
      </c>
      <c r="B170">
        <v>104</v>
      </c>
      <c r="C170">
        <v>2023</v>
      </c>
      <c r="D170">
        <v>99</v>
      </c>
      <c r="E170">
        <v>52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</row>
    <row r="171" spans="1:38">
      <c r="A171">
        <v>4</v>
      </c>
      <c r="B171">
        <v>1</v>
      </c>
      <c r="C171">
        <v>2024</v>
      </c>
      <c r="D171">
        <v>99</v>
      </c>
      <c r="E171">
        <v>99</v>
      </c>
      <c r="F171">
        <v>180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8116</v>
      </c>
      <c r="R171">
        <v>43028</v>
      </c>
      <c r="S171">
        <v>7.2549735056242435</v>
      </c>
      <c r="T171">
        <v>6.0571023519568641</v>
      </c>
      <c r="U171">
        <v>25.910581481825876</v>
      </c>
      <c r="V171">
        <v>31.549223761271723</v>
      </c>
      <c r="W171">
        <v>10.400204517988282</v>
      </c>
      <c r="X171">
        <v>84.714604443618114</v>
      </c>
      <c r="Y171">
        <v>62.71730036255461</v>
      </c>
      <c r="Z171">
        <v>5.61727247373803</v>
      </c>
      <c r="AA171">
        <v>8.7710481146517285</v>
      </c>
      <c r="AB171">
        <v>1.8052792912626197</v>
      </c>
      <c r="AC171">
        <v>2.0586179496972927</v>
      </c>
      <c r="AD171">
        <v>82.593568722191023</v>
      </c>
      <c r="AE171">
        <v>41.857041079876545</v>
      </c>
      <c r="AF171">
        <v>60.949594682033151</v>
      </c>
      <c r="AG171">
        <v>4.0274813733198549</v>
      </c>
      <c r="AH171">
        <v>5.2075464249286334</v>
      </c>
      <c r="AI171">
        <v>4.5598215115738574</v>
      </c>
      <c r="AJ171">
        <v>42073</v>
      </c>
      <c r="AK171">
        <v>107.91352886649437</v>
      </c>
      <c r="AL171">
        <v>19.830041155424222</v>
      </c>
    </row>
    <row r="172" spans="1:38">
      <c r="A172">
        <v>4</v>
      </c>
      <c r="B172">
        <v>2</v>
      </c>
      <c r="C172">
        <v>2024</v>
      </c>
      <c r="D172">
        <v>99</v>
      </c>
      <c r="E172">
        <v>99</v>
      </c>
      <c r="F172">
        <v>181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10291</v>
      </c>
      <c r="R172">
        <v>98746</v>
      </c>
      <c r="S172">
        <v>7.2297510785247008</v>
      </c>
      <c r="T172">
        <v>6.7730844793713194</v>
      </c>
      <c r="U172">
        <v>31.206605837198456</v>
      </c>
      <c r="V172">
        <v>31.543556194681301</v>
      </c>
      <c r="W172">
        <v>19.935997407489925</v>
      </c>
      <c r="X172">
        <v>95.154234095558309</v>
      </c>
      <c r="Y172">
        <v>82.867154112571654</v>
      </c>
      <c r="Z172">
        <v>15.107447390274036</v>
      </c>
      <c r="AA172">
        <v>8.72591990883795</v>
      </c>
      <c r="AB172">
        <v>1.8234643266550123</v>
      </c>
      <c r="AC172">
        <v>2.289121138593512</v>
      </c>
      <c r="AD172">
        <v>82.860840020685245</v>
      </c>
      <c r="AE172">
        <v>48.787153170643371</v>
      </c>
      <c r="AF172">
        <v>67.96737025951478</v>
      </c>
      <c r="AG172">
        <v>9.2427646111797497</v>
      </c>
      <c r="AH172">
        <v>14.393648033079979</v>
      </c>
      <c r="AI172">
        <v>2.8740404674619726</v>
      </c>
      <c r="AJ172">
        <v>96305</v>
      </c>
      <c r="AK172">
        <v>113.57065988266416</v>
      </c>
      <c r="AL172">
        <v>20.871026094669595</v>
      </c>
    </row>
    <row r="173" spans="1:38">
      <c r="A173">
        <v>4</v>
      </c>
      <c r="B173">
        <v>3</v>
      </c>
      <c r="C173">
        <v>2024</v>
      </c>
      <c r="D173">
        <v>99</v>
      </c>
      <c r="E173">
        <v>99</v>
      </c>
      <c r="F173">
        <v>182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184</v>
      </c>
      <c r="R173">
        <v>1903</v>
      </c>
      <c r="S173">
        <v>9.4781923279033062</v>
      </c>
      <c r="T173">
        <v>6.9842354177614316</v>
      </c>
      <c r="U173">
        <v>15.270204939569082</v>
      </c>
      <c r="V173">
        <v>0.15764582238570676</v>
      </c>
      <c r="W173">
        <v>12.13872832369942</v>
      </c>
      <c r="X173">
        <v>35.57540725170783</v>
      </c>
      <c r="Y173">
        <v>1.2086179716237522</v>
      </c>
      <c r="Z173">
        <v>0</v>
      </c>
      <c r="AA173">
        <v>2.9241093447134374</v>
      </c>
      <c r="AB173">
        <v>1.2192287090988772</v>
      </c>
      <c r="AC173">
        <v>1.4248612810637931</v>
      </c>
      <c r="AD173">
        <v>44.423544471419291</v>
      </c>
      <c r="AE173">
        <v>46.967099960137247</v>
      </c>
      <c r="AF173">
        <v>51.039631852395992</v>
      </c>
      <c r="AG173">
        <v>0.17812347897712377</v>
      </c>
      <c r="AH173">
        <v>0.13573394912843612</v>
      </c>
      <c r="AI173">
        <v>0</v>
      </c>
      <c r="AJ173">
        <v>1884</v>
      </c>
      <c r="AK173">
        <v>85.156794055201757</v>
      </c>
      <c r="AL173">
        <v>24.656695586624956</v>
      </c>
    </row>
    <row r="174" spans="1:38">
      <c r="A174">
        <v>4</v>
      </c>
      <c r="B174">
        <v>4</v>
      </c>
      <c r="C174">
        <v>2024</v>
      </c>
      <c r="D174">
        <v>99</v>
      </c>
      <c r="E174">
        <v>99</v>
      </c>
      <c r="F174">
        <v>183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12693</v>
      </c>
      <c r="R174">
        <v>919940</v>
      </c>
      <c r="S174">
        <v>7.9472182968454446</v>
      </c>
      <c r="T174">
        <v>5.6914429201904477</v>
      </c>
      <c r="U174">
        <v>18.461583364128153</v>
      </c>
      <c r="V174">
        <v>71.883274996195411</v>
      </c>
      <c r="W174">
        <v>2.3303693719155598</v>
      </c>
      <c r="X174">
        <v>73.715568406635199</v>
      </c>
      <c r="Y174">
        <v>13.509141900558737</v>
      </c>
      <c r="Z174">
        <v>1.4783572841707069E-2</v>
      </c>
      <c r="AA174">
        <v>4.5898521173416791</v>
      </c>
      <c r="AB174">
        <v>1.4779459126527719</v>
      </c>
      <c r="AC174">
        <v>1.501316116696584</v>
      </c>
      <c r="AD174">
        <v>83.332880122147941</v>
      </c>
      <c r="AE174">
        <v>41.246995457577874</v>
      </c>
      <c r="AF174">
        <v>50.071223027962887</v>
      </c>
      <c r="AG174">
        <v>86.107679059493051</v>
      </c>
      <c r="AH174">
        <v>79.329237418296771</v>
      </c>
      <c r="AI174">
        <v>2.5529925864730303</v>
      </c>
      <c r="AJ174">
        <v>911193</v>
      </c>
      <c r="AK174">
        <v>95.422039897144998</v>
      </c>
      <c r="AL174">
        <v>20.906467191134929</v>
      </c>
    </row>
    <row r="175" spans="1:38">
      <c r="A175">
        <v>4</v>
      </c>
      <c r="B175">
        <v>5</v>
      </c>
      <c r="C175">
        <v>2024</v>
      </c>
      <c r="D175">
        <v>99</v>
      </c>
      <c r="E175">
        <v>99</v>
      </c>
      <c r="F175">
        <v>185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3116</v>
      </c>
      <c r="R175">
        <v>4743</v>
      </c>
      <c r="S175">
        <v>8.1998734977862107</v>
      </c>
      <c r="T175">
        <v>7.1798439806029934</v>
      </c>
      <c r="U175">
        <v>42.151380982500491</v>
      </c>
      <c r="V175">
        <v>11.237613324899852</v>
      </c>
      <c r="W175">
        <v>23.445076955513379</v>
      </c>
      <c r="X175">
        <v>98.777145266708814</v>
      </c>
      <c r="Y175">
        <v>92.45203457727176</v>
      </c>
      <c r="Z175">
        <v>57.242251739405425</v>
      </c>
      <c r="AA175">
        <v>12.754911399210984</v>
      </c>
      <c r="AB175">
        <v>1.8251943957706735</v>
      </c>
      <c r="AC175">
        <v>2.0185515879690463</v>
      </c>
      <c r="AD175">
        <v>77.914222592313649</v>
      </c>
      <c r="AE175">
        <v>41.346851803302755</v>
      </c>
      <c r="AF175">
        <v>48.147639795663821</v>
      </c>
      <c r="AG175">
        <v>0.4439514770302147</v>
      </c>
      <c r="AH175">
        <v>0.93383417456617779</v>
      </c>
      <c r="AI175">
        <v>2.0451191229179844</v>
      </c>
      <c r="AJ175">
        <v>4129</v>
      </c>
      <c r="AK175">
        <v>117.48931944780848</v>
      </c>
      <c r="AL175">
        <v>25.526220283179196</v>
      </c>
    </row>
    <row r="176" spans="1:38">
      <c r="A176">
        <v>4</v>
      </c>
      <c r="B176">
        <v>6</v>
      </c>
      <c r="C176">
        <v>2023</v>
      </c>
      <c r="D176">
        <v>99</v>
      </c>
      <c r="E176">
        <v>99</v>
      </c>
      <c r="F176">
        <v>180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8638</v>
      </c>
      <c r="R176">
        <v>48737</v>
      </c>
      <c r="S176">
        <v>7.2327595050987981</v>
      </c>
      <c r="T176">
        <v>6.2229517614953709</v>
      </c>
      <c r="U176">
        <v>26.197353140324704</v>
      </c>
      <c r="V176">
        <v>29.891047869175381</v>
      </c>
      <c r="W176">
        <v>11.878039272010998</v>
      </c>
      <c r="X176">
        <v>86.367646757083989</v>
      </c>
      <c r="Y176">
        <v>64.043744998666327</v>
      </c>
      <c r="Z176">
        <v>5.4947986129634572</v>
      </c>
      <c r="AA176">
        <v>8.5693190951614113</v>
      </c>
      <c r="AB176">
        <v>1.7552244461126902</v>
      </c>
      <c r="AC176">
        <v>2.0745854422902918</v>
      </c>
      <c r="AD176">
        <v>70.815434594942488</v>
      </c>
      <c r="AE176">
        <v>42.487928411004035</v>
      </c>
      <c r="AF176">
        <v>49.219739665704971</v>
      </c>
      <c r="AG176">
        <v>4.3981460592026531</v>
      </c>
      <c r="AH176">
        <v>5.7281543698280659</v>
      </c>
      <c r="AI176">
        <v>3.8061431766419762</v>
      </c>
      <c r="AJ176">
        <v>14858</v>
      </c>
      <c r="AK176">
        <v>110.22142280253122</v>
      </c>
      <c r="AL176">
        <v>19.870012120945528</v>
      </c>
    </row>
    <row r="177" spans="1:38">
      <c r="A177">
        <v>4</v>
      </c>
      <c r="B177">
        <v>7</v>
      </c>
      <c r="C177">
        <v>2023</v>
      </c>
      <c r="D177">
        <v>99</v>
      </c>
      <c r="E177">
        <v>99</v>
      </c>
      <c r="F177">
        <v>181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10602</v>
      </c>
      <c r="R177">
        <v>108708</v>
      </c>
      <c r="S177">
        <v>7.1540457004084326</v>
      </c>
      <c r="T177">
        <v>6.9941862604408147</v>
      </c>
      <c r="U177">
        <v>31.164865971225804</v>
      </c>
      <c r="V177">
        <v>28.009898075578619</v>
      </c>
      <c r="W177">
        <v>22.039776281414436</v>
      </c>
      <c r="X177">
        <v>95.55874452662178</v>
      </c>
      <c r="Y177">
        <v>83.37104904882807</v>
      </c>
      <c r="Z177">
        <v>14.331051992493652</v>
      </c>
      <c r="AA177">
        <v>8.4851113863335694</v>
      </c>
      <c r="AB177">
        <v>1.8746020433575701</v>
      </c>
      <c r="AC177">
        <v>2.2745399718070551</v>
      </c>
      <c r="AD177">
        <v>74.861221111407275</v>
      </c>
      <c r="AE177">
        <v>49.179517399169747</v>
      </c>
      <c r="AF177">
        <v>57.547895618869291</v>
      </c>
      <c r="AG177">
        <v>9.8100757495086324</v>
      </c>
      <c r="AH177">
        <v>15.199359088648301</v>
      </c>
      <c r="AI177">
        <v>3.0696912830702434</v>
      </c>
      <c r="AJ177">
        <v>34972</v>
      </c>
      <c r="AK177">
        <v>114.98531110602744</v>
      </c>
      <c r="AL177">
        <v>20.878462330745723</v>
      </c>
    </row>
    <row r="178" spans="1:38">
      <c r="A178">
        <v>4</v>
      </c>
      <c r="B178">
        <v>8</v>
      </c>
      <c r="C178">
        <v>2023</v>
      </c>
      <c r="D178">
        <v>99</v>
      </c>
      <c r="E178">
        <v>99</v>
      </c>
      <c r="F178">
        <v>182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236</v>
      </c>
      <c r="R178">
        <v>2766</v>
      </c>
      <c r="S178">
        <v>8.8626174981923356</v>
      </c>
      <c r="T178">
        <v>6.5469992769342014</v>
      </c>
      <c r="U178">
        <v>15.192986261749828</v>
      </c>
      <c r="V178">
        <v>0.18076644974692699</v>
      </c>
      <c r="W178">
        <v>9.1829356471438892</v>
      </c>
      <c r="X178">
        <v>34.779464931308745</v>
      </c>
      <c r="Y178">
        <v>2.2415039768618943</v>
      </c>
      <c r="Z178">
        <v>0</v>
      </c>
      <c r="AA178">
        <v>3.1860144906434793</v>
      </c>
      <c r="AB178">
        <v>1.2091173659012149</v>
      </c>
      <c r="AC178">
        <v>1.5676352093756027</v>
      </c>
      <c r="AD178">
        <v>42.206290070021197</v>
      </c>
      <c r="AE178">
        <v>49.297178487826649</v>
      </c>
      <c r="AF178">
        <v>35.512505486883597</v>
      </c>
      <c r="AG178">
        <v>0.24961060384829889</v>
      </c>
      <c r="AH178">
        <v>0.18853579958368721</v>
      </c>
      <c r="AI178">
        <v>0.50614605929139556</v>
      </c>
      <c r="AJ178">
        <v>1158</v>
      </c>
      <c r="AK178">
        <v>86.079620034542387</v>
      </c>
      <c r="AL178">
        <v>23.594143106975075</v>
      </c>
    </row>
    <row r="179" spans="1:38">
      <c r="A179">
        <v>4</v>
      </c>
      <c r="B179">
        <v>9</v>
      </c>
      <c r="C179">
        <v>2023</v>
      </c>
      <c r="D179">
        <v>99</v>
      </c>
      <c r="E179">
        <v>99</v>
      </c>
      <c r="F179">
        <v>183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12952</v>
      </c>
      <c r="R179">
        <v>942740</v>
      </c>
      <c r="S179">
        <v>7.8486783206398387</v>
      </c>
      <c r="T179">
        <v>5.8416222924666394</v>
      </c>
      <c r="U179">
        <v>18.419708074334537</v>
      </c>
      <c r="V179">
        <v>71.311602350595095</v>
      </c>
      <c r="W179">
        <v>2.930924751256974</v>
      </c>
      <c r="X179">
        <v>73.839234571567985</v>
      </c>
      <c r="Y179">
        <v>12.888070942147351</v>
      </c>
      <c r="Z179">
        <v>1.0607378492479372E-2</v>
      </c>
      <c r="AA179">
        <v>4.501399388077715</v>
      </c>
      <c r="AB179">
        <v>1.5184085511035863</v>
      </c>
      <c r="AC179">
        <v>1.5163162017432932</v>
      </c>
      <c r="AD179">
        <v>79.19309799729669</v>
      </c>
      <c r="AE179">
        <v>40.19828157377345</v>
      </c>
      <c r="AF179">
        <v>32.823680591268889</v>
      </c>
      <c r="AG179">
        <v>85.075162932735111</v>
      </c>
      <c r="AH179">
        <v>77.906408471568483</v>
      </c>
      <c r="AI179">
        <v>2.0562403207671247</v>
      </c>
      <c r="AJ179">
        <v>318922</v>
      </c>
      <c r="AK179">
        <v>96.710086792380622</v>
      </c>
      <c r="AL179">
        <v>20.792371769935372</v>
      </c>
    </row>
    <row r="180" spans="1:38">
      <c r="A180">
        <v>4</v>
      </c>
      <c r="B180">
        <v>10</v>
      </c>
      <c r="C180">
        <v>2023</v>
      </c>
      <c r="D180">
        <v>99</v>
      </c>
      <c r="E180">
        <v>99</v>
      </c>
      <c r="F180">
        <v>185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3321</v>
      </c>
      <c r="R180">
        <v>5175</v>
      </c>
      <c r="S180">
        <v>7.988212560386474</v>
      </c>
      <c r="T180">
        <v>7.1342995169082153</v>
      </c>
      <c r="U180">
        <v>42.104322705314225</v>
      </c>
      <c r="V180">
        <v>11.80676328502415</v>
      </c>
      <c r="W180">
        <v>22.260869565217391</v>
      </c>
      <c r="X180">
        <v>99.072463768115938</v>
      </c>
      <c r="Y180">
        <v>93.120772946859915</v>
      </c>
      <c r="Z180">
        <v>56.734299516908209</v>
      </c>
      <c r="AA180">
        <v>12.520498857195705</v>
      </c>
      <c r="AB180">
        <v>1.8686470326404236</v>
      </c>
      <c r="AC180">
        <v>2.0505525041133126</v>
      </c>
      <c r="AD180">
        <v>70.645551351001387</v>
      </c>
      <c r="AE180">
        <v>44.163607836410328</v>
      </c>
      <c r="AF180">
        <v>43.048266251469776</v>
      </c>
      <c r="AG180">
        <v>0.46700465470533137</v>
      </c>
      <c r="AH180">
        <v>0.97754227037145247</v>
      </c>
      <c r="AI180">
        <v>1.9323671497584536</v>
      </c>
      <c r="AJ180">
        <v>1136</v>
      </c>
      <c r="AK180">
        <v>117.85220070422523</v>
      </c>
      <c r="AL180">
        <v>25.056142229027522</v>
      </c>
    </row>
    <row r="181" spans="1:38">
      <c r="A181">
        <v>4</v>
      </c>
      <c r="B181">
        <v>11</v>
      </c>
      <c r="C181">
        <v>2022</v>
      </c>
      <c r="D181">
        <v>99</v>
      </c>
      <c r="E181">
        <v>99</v>
      </c>
      <c r="F181">
        <v>180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8961</v>
      </c>
      <c r="R181">
        <v>51457</v>
      </c>
      <c r="S181">
        <v>7.0499640476514394</v>
      </c>
      <c r="T181">
        <v>6.2627436500378986</v>
      </c>
      <c r="U181">
        <v>26.705552208640423</v>
      </c>
      <c r="V181">
        <v>29.16026973978272</v>
      </c>
      <c r="W181">
        <v>12.760168684532719</v>
      </c>
      <c r="X181">
        <v>87.41862137318536</v>
      </c>
      <c r="Y181">
        <v>66.039605884524917</v>
      </c>
      <c r="Z181">
        <v>6.4850263326661102</v>
      </c>
      <c r="AA181">
        <v>8.7238119790252924</v>
      </c>
      <c r="AB181">
        <v>1.8055293696723316</v>
      </c>
      <c r="AC181">
        <v>2.0828670226721289</v>
      </c>
      <c r="AD181">
        <v>70.650544816795119</v>
      </c>
      <c r="AE181">
        <v>47.00153082170101</v>
      </c>
      <c r="AF181">
        <v>51.886637785008816</v>
      </c>
      <c r="AG181">
        <v>4.4328758343355119</v>
      </c>
      <c r="AH181">
        <v>5.8722214064770109</v>
      </c>
      <c r="AI181">
        <v>3.6982334764949369</v>
      </c>
      <c r="AJ181">
        <v>3182</v>
      </c>
      <c r="AK181">
        <v>109.46414204902597</v>
      </c>
      <c r="AL181">
        <v>19.35318104000461</v>
      </c>
    </row>
    <row r="182" spans="1:38">
      <c r="A182">
        <v>4</v>
      </c>
      <c r="B182">
        <v>12</v>
      </c>
      <c r="C182">
        <v>2022</v>
      </c>
      <c r="D182">
        <v>99</v>
      </c>
      <c r="E182">
        <v>99</v>
      </c>
      <c r="F182">
        <v>181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10620</v>
      </c>
      <c r="R182">
        <v>106797</v>
      </c>
      <c r="S182">
        <v>7.1169883049149352</v>
      </c>
      <c r="T182">
        <v>7.0449169920503376</v>
      </c>
      <c r="U182">
        <v>31.595123364888181</v>
      </c>
      <c r="V182">
        <v>27.037276327986739</v>
      </c>
      <c r="W182">
        <v>23.024054982817876</v>
      </c>
      <c r="X182">
        <v>96.049514499470945</v>
      </c>
      <c r="Y182">
        <v>84.597881962976487</v>
      </c>
      <c r="Z182">
        <v>15.443317696189972</v>
      </c>
      <c r="AA182">
        <v>8.4935531019818491</v>
      </c>
      <c r="AB182">
        <v>1.9240383898347164</v>
      </c>
      <c r="AC182">
        <v>2.2870282810814526</v>
      </c>
      <c r="AD182">
        <v>74.17845449779341</v>
      </c>
      <c r="AE182">
        <v>52.507497760795992</v>
      </c>
      <c r="AF182">
        <v>58.867853583913586</v>
      </c>
      <c r="AG182">
        <v>9.2002611982729192</v>
      </c>
      <c r="AH182">
        <v>14.41901206361544</v>
      </c>
      <c r="AI182">
        <v>2.9776117306665921</v>
      </c>
      <c r="AJ182">
        <v>9765</v>
      </c>
      <c r="AK182">
        <v>115.2580542754732</v>
      </c>
      <c r="AL182">
        <v>20.338074550665425</v>
      </c>
    </row>
    <row r="183" spans="1:38">
      <c r="A183">
        <v>4</v>
      </c>
      <c r="B183">
        <v>13</v>
      </c>
      <c r="C183">
        <v>2022</v>
      </c>
      <c r="D183">
        <v>99</v>
      </c>
      <c r="E183">
        <v>99</v>
      </c>
      <c r="F183">
        <v>182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251</v>
      </c>
      <c r="R183">
        <v>2786</v>
      </c>
      <c r="S183">
        <v>8.623474515434312</v>
      </c>
      <c r="T183">
        <v>6.1514716439339541</v>
      </c>
      <c r="U183">
        <v>14.754881550610182</v>
      </c>
      <c r="V183">
        <v>0.46661880832735114</v>
      </c>
      <c r="W183">
        <v>5.5994256999282124</v>
      </c>
      <c r="X183">
        <v>32.340272792534101</v>
      </c>
      <c r="Y183">
        <v>2.3330940416367554</v>
      </c>
      <c r="Z183">
        <v>0</v>
      </c>
      <c r="AA183">
        <v>3.6775838014900271</v>
      </c>
      <c r="AB183">
        <v>1.4323742165216475</v>
      </c>
      <c r="AC183">
        <v>1.6249224363022721</v>
      </c>
      <c r="AD183">
        <v>49.587058654183288</v>
      </c>
      <c r="AE183">
        <v>53.995343974204722</v>
      </c>
      <c r="AF183">
        <v>56.256400213097592</v>
      </c>
      <c r="AG183">
        <v>0.24000606476200967</v>
      </c>
      <c r="AH183">
        <v>0.17566014463977811</v>
      </c>
      <c r="AI183">
        <v>1.4716439339554919</v>
      </c>
      <c r="AJ183">
        <v>745</v>
      </c>
      <c r="AK183">
        <v>87.19114093959719</v>
      </c>
      <c r="AL183">
        <v>23.796702445905513</v>
      </c>
    </row>
    <row r="184" spans="1:38">
      <c r="A184">
        <v>4</v>
      </c>
      <c r="B184">
        <v>14</v>
      </c>
      <c r="C184">
        <v>2022</v>
      </c>
      <c r="D184">
        <v>99</v>
      </c>
      <c r="E184">
        <v>99</v>
      </c>
      <c r="F184">
        <v>183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13253</v>
      </c>
      <c r="R184">
        <v>994456</v>
      </c>
      <c r="S184">
        <v>7.8352978915105345</v>
      </c>
      <c r="T184">
        <v>5.8453083897125682</v>
      </c>
      <c r="U184">
        <v>18.484225546428025</v>
      </c>
      <c r="V184">
        <v>71.791210470850388</v>
      </c>
      <c r="W184">
        <v>2.7147505771999967</v>
      </c>
      <c r="X184">
        <v>74.229025718583856</v>
      </c>
      <c r="Y184">
        <v>13.320549124345369</v>
      </c>
      <c r="Z184">
        <v>1.417860619273251E-2</v>
      </c>
      <c r="AA184">
        <v>4.512655995768811</v>
      </c>
      <c r="AB184">
        <v>1.569996160861665</v>
      </c>
      <c r="AC184">
        <v>1.505650466205394</v>
      </c>
      <c r="AD184">
        <v>78.631708042389889</v>
      </c>
      <c r="AE184">
        <v>42.172599334024703</v>
      </c>
      <c r="AF184">
        <v>35.291231422883158</v>
      </c>
      <c r="AG184">
        <v>85.669587630642226</v>
      </c>
      <c r="AH184">
        <v>78.549464400842055</v>
      </c>
      <c r="AI184">
        <v>2.0742999187495474</v>
      </c>
      <c r="AJ184">
        <v>91919</v>
      </c>
      <c r="AK184">
        <v>97.144047476582486</v>
      </c>
      <c r="AL184">
        <v>20.250656226827779</v>
      </c>
    </row>
    <row r="185" spans="1:38">
      <c r="A185">
        <v>4</v>
      </c>
      <c r="B185">
        <v>15</v>
      </c>
      <c r="C185">
        <v>2022</v>
      </c>
      <c r="D185">
        <v>99</v>
      </c>
      <c r="E185">
        <v>99</v>
      </c>
      <c r="F185">
        <v>185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3401</v>
      </c>
      <c r="R185">
        <v>5308</v>
      </c>
      <c r="S185">
        <v>8.0892991710625495</v>
      </c>
      <c r="T185">
        <v>7.0876036171816112</v>
      </c>
      <c r="U185">
        <v>43.366038055764797</v>
      </c>
      <c r="V185">
        <v>10.342878673700076</v>
      </c>
      <c r="W185">
        <v>21.721929163526749</v>
      </c>
      <c r="X185">
        <v>99.265259984928406</v>
      </c>
      <c r="Y185">
        <v>95.27128862094952</v>
      </c>
      <c r="Z185">
        <v>59.83421250941975</v>
      </c>
      <c r="AA185">
        <v>12.458948116317892</v>
      </c>
      <c r="AB185">
        <v>1.8616257345275424</v>
      </c>
      <c r="AC185">
        <v>2.0487771049701218</v>
      </c>
      <c r="AD185">
        <v>70.729969515291202</v>
      </c>
      <c r="AE185">
        <v>43.797258076449616</v>
      </c>
      <c r="AF185">
        <v>44.423172861799102</v>
      </c>
      <c r="AG185">
        <v>0.45726927198734679</v>
      </c>
      <c r="AH185">
        <v>0.98364198442571715</v>
      </c>
      <c r="AI185">
        <v>2.3737754333082139</v>
      </c>
      <c r="AJ185">
        <v>383</v>
      </c>
      <c r="AK185">
        <v>119.24334203655349</v>
      </c>
      <c r="AL185">
        <v>25.422558731080954</v>
      </c>
    </row>
    <row r="186" spans="1:38">
      <c r="A186">
        <v>5</v>
      </c>
      <c r="B186">
        <v>1</v>
      </c>
      <c r="C186">
        <v>2024</v>
      </c>
      <c r="D186">
        <v>99</v>
      </c>
      <c r="E186">
        <v>99</v>
      </c>
      <c r="F186">
        <v>99</v>
      </c>
      <c r="G186">
        <v>1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3633</v>
      </c>
      <c r="R186">
        <v>319461</v>
      </c>
      <c r="S186">
        <v>8.0370937297510494</v>
      </c>
      <c r="T186">
        <v>5.9382459830777448</v>
      </c>
      <c r="U186">
        <v>20.671134191654769</v>
      </c>
      <c r="V186">
        <v>72.028510522411182</v>
      </c>
      <c r="W186">
        <v>4.328227858799667</v>
      </c>
      <c r="X186">
        <v>82.144299304140446</v>
      </c>
      <c r="Y186">
        <v>23.490191290955696</v>
      </c>
      <c r="Z186">
        <v>1.8534343785313392</v>
      </c>
      <c r="AA186">
        <v>6.4683849525100481</v>
      </c>
      <c r="AB186">
        <v>1.4174221058261811</v>
      </c>
      <c r="AC186">
        <v>1.5513329878096103</v>
      </c>
      <c r="AD186">
        <v>45.689265323340322</v>
      </c>
      <c r="AE186">
        <v>43.435631034729248</v>
      </c>
      <c r="AF186">
        <v>50.322779544682689</v>
      </c>
      <c r="AG186">
        <v>29.901999326069863</v>
      </c>
      <c r="AH186">
        <v>30.845156921873901</v>
      </c>
      <c r="AI186">
        <v>4.2408932545756759</v>
      </c>
      <c r="AJ186">
        <v>318719</v>
      </c>
      <c r="AK186">
        <v>98.383702885616287</v>
      </c>
      <c r="AL186">
        <v>21.215556736648796</v>
      </c>
    </row>
    <row r="187" spans="1:38">
      <c r="A187">
        <v>5</v>
      </c>
      <c r="B187">
        <v>2</v>
      </c>
      <c r="C187">
        <v>2024</v>
      </c>
      <c r="D187">
        <v>99</v>
      </c>
      <c r="E187">
        <v>99</v>
      </c>
      <c r="F187">
        <v>99</v>
      </c>
      <c r="G187">
        <v>2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5890</v>
      </c>
      <c r="R187">
        <v>441172</v>
      </c>
      <c r="S187">
        <v>7.8100174081764049</v>
      </c>
      <c r="T187">
        <v>5.785398892042104</v>
      </c>
      <c r="U187">
        <v>19.866586048071895</v>
      </c>
      <c r="V187">
        <v>63.977088301161452</v>
      </c>
      <c r="W187">
        <v>5.0952916322885402</v>
      </c>
      <c r="X187">
        <v>74.702610319784554</v>
      </c>
      <c r="Y187">
        <v>20.95917238628018</v>
      </c>
      <c r="Z187">
        <v>2.1177681267170181</v>
      </c>
      <c r="AA187">
        <v>6.9000896428721434</v>
      </c>
      <c r="AB187">
        <v>1.5455596138387622</v>
      </c>
      <c r="AC187">
        <v>1.7668793769475175</v>
      </c>
      <c r="AD187">
        <v>55.35395813585032</v>
      </c>
      <c r="AE187">
        <v>45.225476188724066</v>
      </c>
      <c r="AF187">
        <v>49.931116537750896</v>
      </c>
      <c r="AG187">
        <v>41.294320266576811</v>
      </c>
      <c r="AH187">
        <v>40.938885428807254</v>
      </c>
      <c r="AI187">
        <v>1.4033075535165429</v>
      </c>
      <c r="AJ187">
        <v>436771</v>
      </c>
      <c r="AK187">
        <v>97.473161679689213</v>
      </c>
      <c r="AL187">
        <v>20.787533787384703</v>
      </c>
    </row>
    <row r="188" spans="1:38">
      <c r="A188">
        <v>5</v>
      </c>
      <c r="B188">
        <v>3</v>
      </c>
      <c r="C188">
        <v>2024</v>
      </c>
      <c r="D188">
        <v>99</v>
      </c>
      <c r="E188">
        <v>99</v>
      </c>
      <c r="F188">
        <v>99</v>
      </c>
      <c r="G188">
        <v>3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2079</v>
      </c>
      <c r="R188">
        <v>165267</v>
      </c>
      <c r="S188">
        <v>7.5405434841801471</v>
      </c>
      <c r="T188">
        <v>5.7066565012979007</v>
      </c>
      <c r="U188">
        <v>18.951001712380837</v>
      </c>
      <c r="V188">
        <v>59.759056556965398</v>
      </c>
      <c r="W188">
        <v>3.1748624952349838</v>
      </c>
      <c r="X188">
        <v>68.446211282349182</v>
      </c>
      <c r="Y188">
        <v>19.18834371048062</v>
      </c>
      <c r="Z188">
        <v>1.4025788572431279</v>
      </c>
      <c r="AA188">
        <v>6.8309712264063984</v>
      </c>
      <c r="AB188">
        <v>1.6707823502896235</v>
      </c>
      <c r="AC188">
        <v>1.5838291416588357</v>
      </c>
      <c r="AD188">
        <v>61.904794236813743</v>
      </c>
      <c r="AE188">
        <v>47.406045189942752</v>
      </c>
      <c r="AF188">
        <v>48.085447460640545</v>
      </c>
      <c r="AG188">
        <v>15.469223857126812</v>
      </c>
      <c r="AH188">
        <v>14.629286507138747</v>
      </c>
      <c r="AI188">
        <v>3.7152002517138927</v>
      </c>
      <c r="AJ188">
        <v>163601</v>
      </c>
      <c r="AK188">
        <v>96.754533896492291</v>
      </c>
      <c r="AL188">
        <v>20.171643740241937</v>
      </c>
    </row>
    <row r="189" spans="1:38">
      <c r="A189">
        <v>5</v>
      </c>
      <c r="B189">
        <v>4</v>
      </c>
      <c r="C189">
        <v>2024</v>
      </c>
      <c r="D189">
        <v>99</v>
      </c>
      <c r="E189">
        <v>99</v>
      </c>
      <c r="F189">
        <v>99</v>
      </c>
      <c r="G189">
        <v>4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1253</v>
      </c>
      <c r="R189">
        <v>142460</v>
      </c>
      <c r="S189">
        <v>7.9648111750666883</v>
      </c>
      <c r="T189">
        <v>5.7563877579671487</v>
      </c>
      <c r="U189">
        <v>20.418098413589995</v>
      </c>
      <c r="V189">
        <v>66.985820581215762</v>
      </c>
      <c r="W189">
        <v>3.7828162291169449</v>
      </c>
      <c r="X189">
        <v>76.377930647199221</v>
      </c>
      <c r="Y189">
        <v>26.869296644672197</v>
      </c>
      <c r="Z189">
        <v>1.8278815105994677</v>
      </c>
      <c r="AA189">
        <v>7.0134209836179151</v>
      </c>
      <c r="AB189">
        <v>1.6279889916151831</v>
      </c>
      <c r="AC189">
        <v>1.560179484819241</v>
      </c>
      <c r="AD189">
        <v>60.721376432863913</v>
      </c>
      <c r="AE189">
        <v>42.977058342953448</v>
      </c>
      <c r="AF189">
        <v>44.749303548712739</v>
      </c>
      <c r="AG189">
        <v>13.334456550226516</v>
      </c>
      <c r="AH189">
        <v>13.586671142180098</v>
      </c>
      <c r="AI189">
        <v>1.7576863681033277</v>
      </c>
      <c r="AJ189">
        <v>136493</v>
      </c>
      <c r="AK189">
        <v>97.527109082517782</v>
      </c>
      <c r="AL189">
        <v>21.280776244643704</v>
      </c>
    </row>
    <row r="190" spans="1:38">
      <c r="A190">
        <v>5</v>
      </c>
      <c r="B190">
        <v>5</v>
      </c>
      <c r="C190">
        <v>2023</v>
      </c>
      <c r="D190">
        <v>99</v>
      </c>
      <c r="E190">
        <v>99</v>
      </c>
      <c r="F190">
        <v>99</v>
      </c>
      <c r="G190">
        <v>1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3732</v>
      </c>
      <c r="R190">
        <v>342729</v>
      </c>
      <c r="S190">
        <v>7.8700635195737743</v>
      </c>
      <c r="T190">
        <v>6.1047328939191026</v>
      </c>
      <c r="U190">
        <v>20.764099273770537</v>
      </c>
      <c r="V190">
        <v>69.310738221743691</v>
      </c>
      <c r="W190">
        <v>5.8982461361600578</v>
      </c>
      <c r="X190">
        <v>81.985767180483691</v>
      </c>
      <c r="Y190">
        <v>23.829614651809447</v>
      </c>
      <c r="Z190">
        <v>2.0984509627139807</v>
      </c>
      <c r="AA190">
        <v>6.629428141679921</v>
      </c>
      <c r="AB190">
        <v>1.4944286891185057</v>
      </c>
      <c r="AC190">
        <v>1.6724727634234589</v>
      </c>
      <c r="AD190">
        <v>39.614181762599003</v>
      </c>
      <c r="AE190">
        <v>45.189188198164736</v>
      </c>
      <c r="AF190">
        <v>33.123450207934688</v>
      </c>
      <c r="AG190">
        <v>30.92870305362387</v>
      </c>
      <c r="AH190">
        <v>31.927319376132775</v>
      </c>
      <c r="AI190">
        <v>3.6591592774466126</v>
      </c>
      <c r="AJ190">
        <v>184173</v>
      </c>
      <c r="AK190">
        <v>98.946887980322742</v>
      </c>
      <c r="AL190">
        <v>20.753058789091902</v>
      </c>
    </row>
    <row r="191" spans="1:38">
      <c r="A191">
        <v>5</v>
      </c>
      <c r="B191">
        <v>6</v>
      </c>
      <c r="C191">
        <v>2023</v>
      </c>
      <c r="D191">
        <v>99</v>
      </c>
      <c r="E191">
        <v>99</v>
      </c>
      <c r="F191">
        <v>99</v>
      </c>
      <c r="G191">
        <v>2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5967</v>
      </c>
      <c r="R191">
        <v>448970</v>
      </c>
      <c r="S191">
        <v>7.773062788159562</v>
      </c>
      <c r="T191">
        <v>6.0094995211261324</v>
      </c>
      <c r="U191">
        <v>20.057316257210314</v>
      </c>
      <c r="V191">
        <v>64.119428915072262</v>
      </c>
      <c r="W191">
        <v>5.6618482303940123</v>
      </c>
      <c r="X191">
        <v>76.048956500434301</v>
      </c>
      <c r="Y191">
        <v>21.763369490166376</v>
      </c>
      <c r="Z191">
        <v>2.0680669087021406</v>
      </c>
      <c r="AA191">
        <v>6.8704486856239084</v>
      </c>
      <c r="AB191">
        <v>1.5451378189273923</v>
      </c>
      <c r="AC191">
        <v>1.701822271408022</v>
      </c>
      <c r="AD191">
        <v>50.699631987539021</v>
      </c>
      <c r="AE191">
        <v>44.493102859220237</v>
      </c>
      <c r="AF191">
        <v>34.216808114897177</v>
      </c>
      <c r="AG191">
        <v>40.516150690444952</v>
      </c>
      <c r="AH191">
        <v>40.400677789783138</v>
      </c>
      <c r="AI191">
        <v>1.1025235539122877</v>
      </c>
      <c r="AJ191">
        <v>140769</v>
      </c>
      <c r="AK191">
        <v>99.191994686330176</v>
      </c>
      <c r="AL191">
        <v>20.991571166359495</v>
      </c>
    </row>
    <row r="192" spans="1:38">
      <c r="A192">
        <v>5</v>
      </c>
      <c r="B192">
        <v>7</v>
      </c>
      <c r="C192">
        <v>2023</v>
      </c>
      <c r="D192">
        <v>99</v>
      </c>
      <c r="E192">
        <v>99</v>
      </c>
      <c r="F192">
        <v>99</v>
      </c>
      <c r="G192">
        <v>3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2119</v>
      </c>
      <c r="R192">
        <v>170662</v>
      </c>
      <c r="S192">
        <v>7.466870187856701</v>
      </c>
      <c r="T192">
        <v>5.7590500521498642</v>
      </c>
      <c r="U192">
        <v>18.940762442723088</v>
      </c>
      <c r="V192">
        <v>58.008226787451214</v>
      </c>
      <c r="W192">
        <v>4.2165215455110099</v>
      </c>
      <c r="X192">
        <v>68.353822174825098</v>
      </c>
      <c r="Y192">
        <v>19.218103620020862</v>
      </c>
      <c r="Z192">
        <v>1.2855820276335681</v>
      </c>
      <c r="AA192">
        <v>6.8134590582265613</v>
      </c>
      <c r="AB192">
        <v>1.7303181540787296</v>
      </c>
      <c r="AC192">
        <v>1.6297501946132815</v>
      </c>
      <c r="AD192">
        <v>58.146601328868954</v>
      </c>
      <c r="AE192">
        <v>46.572245397476195</v>
      </c>
      <c r="AF192">
        <v>36.48329874318987</v>
      </c>
      <c r="AG192">
        <v>15.400956208950973</v>
      </c>
      <c r="AH192">
        <v>14.502163403189549</v>
      </c>
      <c r="AI192">
        <v>3.0938345970397623</v>
      </c>
      <c r="AJ192">
        <v>35384</v>
      </c>
      <c r="AK192">
        <v>98.507330997060478</v>
      </c>
      <c r="AL192">
        <v>20.194532549118396</v>
      </c>
    </row>
    <row r="193" spans="1:38">
      <c r="A193">
        <v>5</v>
      </c>
      <c r="B193">
        <v>8</v>
      </c>
      <c r="C193">
        <v>2023</v>
      </c>
      <c r="D193">
        <v>99</v>
      </c>
      <c r="E193">
        <v>99</v>
      </c>
      <c r="F193">
        <v>99</v>
      </c>
      <c r="G193">
        <v>4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1297</v>
      </c>
      <c r="R193">
        <v>145765</v>
      </c>
      <c r="S193">
        <v>7.7785408019757822</v>
      </c>
      <c r="T193">
        <v>5.8489143484375532</v>
      </c>
      <c r="U193">
        <v>20.138574074709407</v>
      </c>
      <c r="V193">
        <v>64.139539670016788</v>
      </c>
      <c r="W193">
        <v>4.0846568106198333</v>
      </c>
      <c r="X193">
        <v>74.842383288169316</v>
      </c>
      <c r="Y193">
        <v>24.728844372791833</v>
      </c>
      <c r="Z193">
        <v>1.7987857167358423</v>
      </c>
      <c r="AA193">
        <v>7.0001424588325456</v>
      </c>
      <c r="AB193">
        <v>1.707757156345648</v>
      </c>
      <c r="AC193">
        <v>1.6145618198032314</v>
      </c>
      <c r="AD193">
        <v>56.075450223892226</v>
      </c>
      <c r="AE193">
        <v>41.329101707659099</v>
      </c>
      <c r="AF193">
        <v>29.001865708570318</v>
      </c>
      <c r="AG193">
        <v>13.154190046980219</v>
      </c>
      <c r="AH193">
        <v>13.169839430894529</v>
      </c>
      <c r="AI193">
        <v>1.3171886255273897</v>
      </c>
      <c r="AJ193">
        <v>10720</v>
      </c>
      <c r="AK193">
        <v>99.196296641791022</v>
      </c>
      <c r="AL193">
        <v>20.582266047247927</v>
      </c>
    </row>
    <row r="194" spans="1:38">
      <c r="A194">
        <v>5</v>
      </c>
      <c r="B194">
        <v>9</v>
      </c>
      <c r="C194">
        <v>2022</v>
      </c>
      <c r="D194">
        <v>99</v>
      </c>
      <c r="E194">
        <v>99</v>
      </c>
      <c r="F194">
        <v>99</v>
      </c>
      <c r="G194">
        <v>1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3906</v>
      </c>
      <c r="R194">
        <v>363269</v>
      </c>
      <c r="S194">
        <v>7.8067189878574847</v>
      </c>
      <c r="T194">
        <v>6.1642336670621489</v>
      </c>
      <c r="U194">
        <v>20.572724427352185</v>
      </c>
      <c r="V194">
        <v>69.00946681384869</v>
      </c>
      <c r="W194">
        <v>5.6440268781536522</v>
      </c>
      <c r="X194">
        <v>81.553339260988409</v>
      </c>
      <c r="Y194">
        <v>22.699707379380019</v>
      </c>
      <c r="Z194">
        <v>2.0081537373131213</v>
      </c>
      <c r="AA194">
        <v>6.5599491810402393</v>
      </c>
      <c r="AB194">
        <v>1.5859295046503377</v>
      </c>
      <c r="AC194">
        <v>1.6534971662181812</v>
      </c>
      <c r="AD194">
        <v>37.389879343342848</v>
      </c>
      <c r="AE194">
        <v>45.13301567511887</v>
      </c>
      <c r="AF194">
        <v>33.093075804235205</v>
      </c>
      <c r="AG194">
        <v>31.294602706400038</v>
      </c>
      <c r="AH194">
        <v>31.93570762728076</v>
      </c>
      <c r="AI194">
        <v>3.2926013505143574</v>
      </c>
      <c r="AJ194">
        <v>11044</v>
      </c>
      <c r="AK194">
        <v>97.788373777616499</v>
      </c>
      <c r="AL194">
        <v>19.303836044663637</v>
      </c>
    </row>
    <row r="195" spans="1:38">
      <c r="A195">
        <v>5</v>
      </c>
      <c r="B195">
        <v>10</v>
      </c>
      <c r="C195">
        <v>2022</v>
      </c>
      <c r="D195">
        <v>99</v>
      </c>
      <c r="E195">
        <v>99</v>
      </c>
      <c r="F195">
        <v>99</v>
      </c>
      <c r="G195">
        <v>2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5999</v>
      </c>
      <c r="R195">
        <v>455077</v>
      </c>
      <c r="S195">
        <v>7.8055362059607507</v>
      </c>
      <c r="T195">
        <v>5.9538429760238385</v>
      </c>
      <c r="U195">
        <v>20.168044836368175</v>
      </c>
      <c r="V195">
        <v>65.528910492070594</v>
      </c>
      <c r="W195">
        <v>4.8387415756014924</v>
      </c>
      <c r="X195">
        <v>76.417397495368903</v>
      </c>
      <c r="Y195">
        <v>22.409833940190342</v>
      </c>
      <c r="Z195">
        <v>2.1930354643280152</v>
      </c>
      <c r="AA195">
        <v>6.9511379482267506</v>
      </c>
      <c r="AB195">
        <v>1.5601601118281001</v>
      </c>
      <c r="AC195">
        <v>1.6445950170299548</v>
      </c>
      <c r="AD195">
        <v>50.661919271921761</v>
      </c>
      <c r="AE195">
        <v>49.350621895458993</v>
      </c>
      <c r="AF195">
        <v>39.324705631732115</v>
      </c>
      <c r="AG195">
        <v>39.20360370915332</v>
      </c>
      <c r="AH195">
        <v>39.219773489497371</v>
      </c>
      <c r="AI195">
        <v>1.0949795309365227</v>
      </c>
      <c r="AJ195">
        <v>50802</v>
      </c>
      <c r="AK195">
        <v>99.5755186803665</v>
      </c>
      <c r="AL195">
        <v>20.273614198810716</v>
      </c>
    </row>
    <row r="196" spans="1:38">
      <c r="A196">
        <v>5</v>
      </c>
      <c r="B196">
        <v>11</v>
      </c>
      <c r="C196">
        <v>2022</v>
      </c>
      <c r="D196">
        <v>99</v>
      </c>
      <c r="E196">
        <v>99</v>
      </c>
      <c r="F196">
        <v>99</v>
      </c>
      <c r="G196">
        <v>3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2187</v>
      </c>
      <c r="R196">
        <v>182612</v>
      </c>
      <c r="S196">
        <v>7.4116596937769694</v>
      </c>
      <c r="T196">
        <v>5.7777856876875537</v>
      </c>
      <c r="U196">
        <v>19.287471852890526</v>
      </c>
      <c r="V196">
        <v>58.842792368519056</v>
      </c>
      <c r="W196">
        <v>4.629487656890019</v>
      </c>
      <c r="X196">
        <v>69.610430858870174</v>
      </c>
      <c r="Y196">
        <v>21.024905263619036</v>
      </c>
      <c r="Z196">
        <v>1.6269467504873723</v>
      </c>
      <c r="AA196">
        <v>7.0259021068266607</v>
      </c>
      <c r="AB196">
        <v>1.7841637790419846</v>
      </c>
      <c r="AC196">
        <v>1.6742821887582491</v>
      </c>
      <c r="AD196">
        <v>59.331591312642921</v>
      </c>
      <c r="AE196">
        <v>48.039477519055914</v>
      </c>
      <c r="AF196">
        <v>39.077131618459475</v>
      </c>
      <c r="AG196">
        <v>15.731510229117061</v>
      </c>
      <c r="AH196">
        <v>15.050849558927355</v>
      </c>
      <c r="AI196">
        <v>3.6081966135850871</v>
      </c>
      <c r="AJ196">
        <v>33431</v>
      </c>
      <c r="AK196">
        <v>99.379459184589862</v>
      </c>
      <c r="AL196">
        <v>20.368953483084749</v>
      </c>
    </row>
    <row r="197" spans="1:38">
      <c r="A197">
        <v>5</v>
      </c>
      <c r="B197">
        <v>12</v>
      </c>
      <c r="C197">
        <v>2022</v>
      </c>
      <c r="D197">
        <v>99</v>
      </c>
      <c r="E197">
        <v>99</v>
      </c>
      <c r="F197">
        <v>99</v>
      </c>
      <c r="G197">
        <v>4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1339</v>
      </c>
      <c r="R197">
        <v>159846</v>
      </c>
      <c r="S197">
        <v>7.7583924527357571</v>
      </c>
      <c r="T197">
        <v>5.8711134466924415</v>
      </c>
      <c r="U197">
        <v>20.193966943182954</v>
      </c>
      <c r="V197">
        <v>63.825807339564335</v>
      </c>
      <c r="W197">
        <v>5.3076085732517537</v>
      </c>
      <c r="X197">
        <v>75.555847503221855</v>
      </c>
      <c r="Y197">
        <v>24.449782916056705</v>
      </c>
      <c r="Z197">
        <v>1.8148718141210911</v>
      </c>
      <c r="AA197">
        <v>6.9849906243859854</v>
      </c>
      <c r="AB197">
        <v>1.7512806600688788</v>
      </c>
      <c r="AC197">
        <v>1.6923499613722923</v>
      </c>
      <c r="AD197">
        <v>53.448387216456602</v>
      </c>
      <c r="AE197">
        <v>40.421188829108495</v>
      </c>
      <c r="AF197">
        <v>26.394689118620938</v>
      </c>
      <c r="AG197">
        <v>13.77028335532958</v>
      </c>
      <c r="AH197">
        <v>13.79366932429453</v>
      </c>
      <c r="AI197">
        <v>1.4670370231347674</v>
      </c>
      <c r="AJ197">
        <v>10717</v>
      </c>
      <c r="AK197">
        <v>98.241681440701313</v>
      </c>
      <c r="AL197">
        <v>20.993036800250849</v>
      </c>
    </row>
    <row r="198" spans="1:38">
      <c r="A198">
        <v>6</v>
      </c>
      <c r="B198">
        <v>1</v>
      </c>
      <c r="C198">
        <v>1996</v>
      </c>
      <c r="D198">
        <v>99</v>
      </c>
      <c r="E198">
        <v>99</v>
      </c>
      <c r="F198">
        <v>99</v>
      </c>
      <c r="G198">
        <v>99</v>
      </c>
      <c r="H198">
        <v>1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19275</v>
      </c>
      <c r="R198">
        <v>893103</v>
      </c>
      <c r="S198">
        <v>4.7449017638503053</v>
      </c>
      <c r="T198">
        <v>5.6909225475673004</v>
      </c>
      <c r="U198">
        <v>19.976015308424373</v>
      </c>
      <c r="V198">
        <v>19.709932672939185</v>
      </c>
      <c r="W198">
        <v>11.368341613453319</v>
      </c>
      <c r="X198">
        <v>73.408330282173495</v>
      </c>
      <c r="Y198">
        <v>21.123879328588082</v>
      </c>
      <c r="Z198">
        <v>1.6998039419865349</v>
      </c>
      <c r="AA198">
        <v>6.6140635093668116</v>
      </c>
      <c r="AB198">
        <v>1.6940385685928869</v>
      </c>
      <c r="AC198">
        <v>2.4596298738611342</v>
      </c>
      <c r="AD198">
        <v>53.997805377482429</v>
      </c>
      <c r="AE198">
        <v>70.024015497867651</v>
      </c>
      <c r="AF198">
        <v>61.948690700222784</v>
      </c>
      <c r="AG198">
        <v>70.919351841705321</v>
      </c>
      <c r="AH198">
        <v>71.518756051816808</v>
      </c>
    </row>
    <row r="199" spans="1:38">
      <c r="A199">
        <v>6</v>
      </c>
      <c r="B199">
        <v>2</v>
      </c>
      <c r="C199">
        <v>1997</v>
      </c>
      <c r="D199">
        <v>99</v>
      </c>
      <c r="E199">
        <v>99</v>
      </c>
      <c r="F199">
        <v>99</v>
      </c>
      <c r="G199">
        <v>99</v>
      </c>
      <c r="H199">
        <v>1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18377</v>
      </c>
      <c r="R199">
        <v>860751</v>
      </c>
      <c r="S199">
        <v>4.801519835585438</v>
      </c>
      <c r="T199">
        <v>6.3815435590548244</v>
      </c>
      <c r="U199">
        <v>20.091464081945567</v>
      </c>
      <c r="V199">
        <v>19.680139784908757</v>
      </c>
      <c r="W199">
        <v>13.873350132616748</v>
      </c>
      <c r="X199">
        <v>75.630234527755391</v>
      </c>
      <c r="Y199">
        <v>20.924518240466764</v>
      </c>
      <c r="Z199">
        <v>1.6391499980830699</v>
      </c>
      <c r="AA199">
        <v>6.4636683411053522</v>
      </c>
      <c r="AB199">
        <v>1.7328844358573756</v>
      </c>
      <c r="AC199">
        <v>2.2947035172930055</v>
      </c>
      <c r="AD199">
        <v>54.535162095134922</v>
      </c>
      <c r="AE199">
        <v>68.628126105265196</v>
      </c>
      <c r="AF199">
        <v>62.39570077512041</v>
      </c>
      <c r="AG199">
        <v>71.810186063876145</v>
      </c>
      <c r="AH199">
        <v>72.444356621496382</v>
      </c>
    </row>
    <row r="200" spans="1:38">
      <c r="A200">
        <v>6</v>
      </c>
      <c r="B200">
        <v>3</v>
      </c>
      <c r="C200">
        <v>1998</v>
      </c>
      <c r="D200">
        <v>99</v>
      </c>
      <c r="E200">
        <v>99</v>
      </c>
      <c r="F200">
        <v>99</v>
      </c>
      <c r="G200">
        <v>99</v>
      </c>
      <c r="H200">
        <v>1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17662</v>
      </c>
      <c r="R200">
        <v>812371</v>
      </c>
      <c r="S200">
        <v>5.1092259571058047</v>
      </c>
      <c r="T200">
        <v>6.3584150591293884</v>
      </c>
      <c r="U200">
        <v>20.042694532423479</v>
      </c>
      <c r="V200">
        <v>25.09321479964203</v>
      </c>
      <c r="W200">
        <v>13.47573953279967</v>
      </c>
      <c r="X200">
        <v>75.596494705005469</v>
      </c>
      <c r="Y200">
        <v>20.49199195933878</v>
      </c>
      <c r="Z200">
        <v>1.695161447171305</v>
      </c>
      <c r="AA200">
        <v>6.4697109258888297</v>
      </c>
      <c r="AB200">
        <v>1.8325062634684843</v>
      </c>
      <c r="AC200">
        <v>2.2946327877042143</v>
      </c>
      <c r="AD200">
        <v>53.330571806758883</v>
      </c>
      <c r="AE200">
        <v>70.072334212466643</v>
      </c>
      <c r="AF200">
        <v>60.817389295397646</v>
      </c>
      <c r="AG200">
        <v>71.71632725847401</v>
      </c>
      <c r="AH200">
        <v>72.330203996172187</v>
      </c>
    </row>
    <row r="201" spans="1:38">
      <c r="A201">
        <v>6</v>
      </c>
      <c r="B201">
        <v>4</v>
      </c>
      <c r="C201">
        <v>1999</v>
      </c>
      <c r="D201">
        <v>99</v>
      </c>
      <c r="E201">
        <v>99</v>
      </c>
      <c r="F201">
        <v>99</v>
      </c>
      <c r="G201">
        <v>99</v>
      </c>
      <c r="H201">
        <v>1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18045</v>
      </c>
      <c r="R201">
        <v>805104</v>
      </c>
      <c r="S201">
        <v>5.130155855641009</v>
      </c>
      <c r="T201">
        <v>6.1941798823506007</v>
      </c>
      <c r="U201">
        <v>19.918384208747451</v>
      </c>
      <c r="V201">
        <v>26.712076949064969</v>
      </c>
      <c r="W201">
        <v>11.198429022834317</v>
      </c>
      <c r="X201">
        <v>75.527757904568844</v>
      </c>
      <c r="Y201">
        <v>19.976052783242903</v>
      </c>
      <c r="Z201">
        <v>1.5041535006657525</v>
      </c>
      <c r="AA201">
        <v>6.3063124239554815</v>
      </c>
      <c r="AB201">
        <v>1.7690158568259331</v>
      </c>
      <c r="AC201">
        <v>2.2020349777098445</v>
      </c>
      <c r="AD201">
        <v>52.299469487787825</v>
      </c>
      <c r="AE201">
        <v>68.583272312314989</v>
      </c>
      <c r="AF201">
        <v>62.55051572385451</v>
      </c>
      <c r="AG201">
        <v>71.150011245552051</v>
      </c>
      <c r="AH201">
        <v>71.752303031908397</v>
      </c>
    </row>
    <row r="202" spans="1:38">
      <c r="A202">
        <v>6</v>
      </c>
      <c r="B202">
        <v>5</v>
      </c>
      <c r="C202">
        <v>2000</v>
      </c>
      <c r="D202">
        <v>99</v>
      </c>
      <c r="E202">
        <v>99</v>
      </c>
      <c r="F202">
        <v>99</v>
      </c>
      <c r="G202">
        <v>99</v>
      </c>
      <c r="H202">
        <v>1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16111</v>
      </c>
      <c r="R202">
        <v>789581.5</v>
      </c>
      <c r="S202">
        <v>5.4170038178452753</v>
      </c>
      <c r="T202">
        <v>6.58553170255382</v>
      </c>
      <c r="U202">
        <v>20.433468615967403</v>
      </c>
      <c r="V202">
        <v>31.116483858854345</v>
      </c>
      <c r="W202">
        <v>13.577699072230036</v>
      </c>
      <c r="X202">
        <v>80.031763662142566</v>
      </c>
      <c r="Y202">
        <v>21.780398856862774</v>
      </c>
      <c r="Z202">
        <v>1.7211649462405083</v>
      </c>
      <c r="AA202">
        <v>6.3660714685890012</v>
      </c>
      <c r="AB202">
        <v>1.7890769070375276</v>
      </c>
      <c r="AC202">
        <v>2.19783397659823</v>
      </c>
      <c r="AD202">
        <v>51.611483956950039</v>
      </c>
      <c r="AE202">
        <v>69.629321491803154</v>
      </c>
      <c r="AF202">
        <v>61.491138176918319</v>
      </c>
      <c r="AG202">
        <v>70.639848661135062</v>
      </c>
      <c r="AH202">
        <v>71.209048468245427</v>
      </c>
    </row>
    <row r="203" spans="1:38">
      <c r="A203">
        <v>6</v>
      </c>
      <c r="B203">
        <v>6</v>
      </c>
      <c r="C203">
        <v>2001</v>
      </c>
      <c r="D203">
        <v>99</v>
      </c>
      <c r="E203">
        <v>99</v>
      </c>
      <c r="F203">
        <v>99</v>
      </c>
      <c r="G203">
        <v>99</v>
      </c>
      <c r="H203">
        <v>1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16409</v>
      </c>
      <c r="R203">
        <v>869277</v>
      </c>
      <c r="S203">
        <v>5.3677803507972719</v>
      </c>
      <c r="T203">
        <v>6.2561772599528114</v>
      </c>
      <c r="U203">
        <v>20.369166445216536</v>
      </c>
      <c r="V203">
        <v>30.746470917785704</v>
      </c>
      <c r="W203">
        <v>12.23798628055269</v>
      </c>
      <c r="X203">
        <v>78.966198346441942</v>
      </c>
      <c r="Y203">
        <v>21.615434435743719</v>
      </c>
      <c r="Z203">
        <v>1.7658352861055797</v>
      </c>
      <c r="AA203">
        <v>6.425097728321421</v>
      </c>
      <c r="AB203">
        <v>1.8181621342077121</v>
      </c>
      <c r="AC203">
        <v>2.2349830632949681</v>
      </c>
      <c r="AD203">
        <v>50.397617814546805</v>
      </c>
      <c r="AE203">
        <v>69.861277033992806</v>
      </c>
      <c r="AF203">
        <v>61.83445289690799</v>
      </c>
      <c r="AG203">
        <v>73.548182398903492</v>
      </c>
      <c r="AH203">
        <v>74.155420401720974</v>
      </c>
    </row>
    <row r="204" spans="1:38">
      <c r="A204">
        <v>6</v>
      </c>
      <c r="B204">
        <v>7</v>
      </c>
      <c r="C204">
        <v>2002</v>
      </c>
      <c r="D204">
        <v>99</v>
      </c>
      <c r="E204">
        <v>99</v>
      </c>
      <c r="F204">
        <v>99</v>
      </c>
      <c r="G204">
        <v>99</v>
      </c>
      <c r="H204">
        <v>1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15874</v>
      </c>
      <c r="R204">
        <v>892257</v>
      </c>
      <c r="S204">
        <v>5.7381214156907694</v>
      </c>
      <c r="T204">
        <v>6.1463065013779685</v>
      </c>
      <c r="U204">
        <v>20.355406794229246</v>
      </c>
      <c r="V204">
        <v>39.076633750141497</v>
      </c>
      <c r="W204">
        <v>11.235888314689602</v>
      </c>
      <c r="X204">
        <v>80.795331389947052</v>
      </c>
      <c r="Y204">
        <v>20.871116729821125</v>
      </c>
      <c r="Z204">
        <v>1.6500851212150762</v>
      </c>
      <c r="AA204">
        <v>6.2271637313991812</v>
      </c>
      <c r="AB204">
        <v>1.9325217648938624</v>
      </c>
      <c r="AC204">
        <v>2.1671910099557175</v>
      </c>
      <c r="AD204">
        <v>43.323675148902993</v>
      </c>
      <c r="AE204">
        <v>65.998116426076948</v>
      </c>
      <c r="AF204">
        <v>56.972203791970955</v>
      </c>
      <c r="AG204">
        <v>73.26053672846831</v>
      </c>
      <c r="AH204">
        <v>73.893959469805978</v>
      </c>
    </row>
    <row r="205" spans="1:38">
      <c r="A205">
        <v>6</v>
      </c>
      <c r="B205">
        <v>8</v>
      </c>
      <c r="C205">
        <v>2003</v>
      </c>
      <c r="D205">
        <v>99</v>
      </c>
      <c r="E205">
        <v>99</v>
      </c>
      <c r="F205">
        <v>99</v>
      </c>
      <c r="G205">
        <v>99</v>
      </c>
      <c r="H205">
        <v>1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14936</v>
      </c>
      <c r="R205">
        <v>863919.5</v>
      </c>
      <c r="S205">
        <v>5.9495601152653697</v>
      </c>
      <c r="T205">
        <v>5.7222414819899292</v>
      </c>
      <c r="U205">
        <v>19.913049537600063</v>
      </c>
      <c r="V205">
        <v>45.906013233871889</v>
      </c>
      <c r="W205">
        <v>7.7976015126409361</v>
      </c>
      <c r="X205">
        <v>79.226247352907279</v>
      </c>
      <c r="Y205">
        <v>17.897616618215011</v>
      </c>
      <c r="Z205">
        <v>1.4406434858803396</v>
      </c>
      <c r="AA205">
        <v>5.9536539434402354</v>
      </c>
      <c r="AB205">
        <v>1.8895075893849704</v>
      </c>
      <c r="AC205">
        <v>2.0811877733259205</v>
      </c>
      <c r="AD205">
        <v>48.853588962221409</v>
      </c>
      <c r="AE205">
        <v>66.875181808541299</v>
      </c>
      <c r="AF205">
        <v>57.098330798010203</v>
      </c>
      <c r="AG205">
        <v>72.117724188963322</v>
      </c>
      <c r="AH205">
        <v>72.781919014679133</v>
      </c>
    </row>
    <row r="206" spans="1:38">
      <c r="A206">
        <v>6</v>
      </c>
      <c r="B206">
        <v>9</v>
      </c>
      <c r="C206">
        <v>2004</v>
      </c>
      <c r="D206">
        <v>99</v>
      </c>
      <c r="E206">
        <v>99</v>
      </c>
      <c r="F206">
        <v>99</v>
      </c>
      <c r="G206">
        <v>99</v>
      </c>
      <c r="H206">
        <v>1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14115</v>
      </c>
      <c r="R206">
        <v>869203</v>
      </c>
      <c r="S206">
        <v>6.3630164645082896</v>
      </c>
      <c r="T206">
        <v>5.9848263294075155</v>
      </c>
      <c r="U206">
        <v>20.454805839370312</v>
      </c>
      <c r="V206">
        <v>52.132700876550111</v>
      </c>
      <c r="W206">
        <v>9.7454794794771757</v>
      </c>
      <c r="X206">
        <v>82.264787397190304</v>
      </c>
      <c r="Y206">
        <v>20.253496594006226</v>
      </c>
      <c r="Z206">
        <v>1.8556079534930272</v>
      </c>
      <c r="AA206">
        <v>6.30437485926275</v>
      </c>
      <c r="AB206">
        <v>1.904470408072938</v>
      </c>
      <c r="AC206">
        <v>2.1360798299716559</v>
      </c>
      <c r="AD206">
        <v>43.961831822281226</v>
      </c>
      <c r="AE206">
        <v>65.489712898214506</v>
      </c>
      <c r="AF206">
        <v>51.588494645268739</v>
      </c>
      <c r="AG206">
        <v>69.236584064170259</v>
      </c>
      <c r="AH206">
        <v>69.863632386469462</v>
      </c>
    </row>
    <row r="207" spans="1:38">
      <c r="A207">
        <v>6</v>
      </c>
      <c r="B207">
        <v>10</v>
      </c>
      <c r="C207">
        <v>2005</v>
      </c>
      <c r="D207">
        <v>99</v>
      </c>
      <c r="E207">
        <v>99</v>
      </c>
      <c r="F207">
        <v>99</v>
      </c>
      <c r="G207">
        <v>99</v>
      </c>
      <c r="H207">
        <v>1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13203</v>
      </c>
      <c r="R207">
        <v>869234</v>
      </c>
      <c r="S207">
        <v>6.6059737654072421</v>
      </c>
      <c r="T207">
        <v>5.927487880133544</v>
      </c>
      <c r="U207">
        <v>20.521796317216193</v>
      </c>
      <c r="V207">
        <v>55.279015777109485</v>
      </c>
      <c r="W207">
        <v>9.8881313892461637</v>
      </c>
      <c r="X207">
        <v>81.884394765966391</v>
      </c>
      <c r="Y207">
        <v>20.886895818617312</v>
      </c>
      <c r="Z207">
        <v>2.0745852095063015</v>
      </c>
      <c r="AA207">
        <v>6.4980591329155306</v>
      </c>
      <c r="AB207">
        <v>1.9934792185656471</v>
      </c>
      <c r="AC207">
        <v>2.1788223032424106</v>
      </c>
      <c r="AD207">
        <v>43.826768196228073</v>
      </c>
      <c r="AE207">
        <v>67.033431638277193</v>
      </c>
      <c r="AF207">
        <v>50.185115712655296</v>
      </c>
      <c r="AG207">
        <v>69.00407641592939</v>
      </c>
      <c r="AH207">
        <v>69.459153304147179</v>
      </c>
    </row>
    <row r="208" spans="1:38">
      <c r="A208">
        <v>6</v>
      </c>
      <c r="B208">
        <v>11</v>
      </c>
      <c r="C208">
        <v>2006</v>
      </c>
      <c r="D208">
        <v>99</v>
      </c>
      <c r="E208">
        <v>99</v>
      </c>
      <c r="F208">
        <v>99</v>
      </c>
      <c r="G208">
        <v>99</v>
      </c>
      <c r="H208">
        <v>1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12453</v>
      </c>
      <c r="R208">
        <v>847626</v>
      </c>
      <c r="S208">
        <v>6.8747714204141914</v>
      </c>
      <c r="T208">
        <v>5.9047622418377923</v>
      </c>
      <c r="U208">
        <v>20.479496381657597</v>
      </c>
      <c r="V208">
        <v>57.479831906996722</v>
      </c>
      <c r="W208">
        <v>9.9647721990594889</v>
      </c>
      <c r="X208">
        <v>80.880364689143548</v>
      </c>
      <c r="Y208">
        <v>20.963137043932111</v>
      </c>
      <c r="Z208">
        <v>2.1148478220347182</v>
      </c>
      <c r="AA208">
        <v>6.6001597963718979</v>
      </c>
      <c r="AB208">
        <v>2.0109276215198952</v>
      </c>
      <c r="AC208">
        <v>2.176674646998852</v>
      </c>
      <c r="AD208">
        <v>42.101731033026944</v>
      </c>
      <c r="AE208">
        <v>65.862602923018358</v>
      </c>
      <c r="AF208">
        <v>48.707634846841486</v>
      </c>
      <c r="AG208">
        <v>69.658023781289046</v>
      </c>
      <c r="AH208">
        <v>70.05510856522632</v>
      </c>
    </row>
    <row r="209" spans="1:38">
      <c r="A209">
        <v>6</v>
      </c>
      <c r="B209">
        <v>12</v>
      </c>
      <c r="C209">
        <v>2007</v>
      </c>
      <c r="D209">
        <v>99</v>
      </c>
      <c r="E209">
        <v>99</v>
      </c>
      <c r="F209">
        <v>99</v>
      </c>
      <c r="G209">
        <v>99</v>
      </c>
      <c r="H209">
        <v>1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11762</v>
      </c>
      <c r="R209">
        <v>804425</v>
      </c>
      <c r="S209">
        <v>7.1656201634708019</v>
      </c>
      <c r="T209">
        <v>5.7203692078192496</v>
      </c>
      <c r="U209">
        <v>20.305650495693879</v>
      </c>
      <c r="V209">
        <v>61.548310905305023</v>
      </c>
      <c r="W209">
        <v>8.4679118625104888</v>
      </c>
      <c r="X209">
        <v>80.682847997016495</v>
      </c>
      <c r="Y209">
        <v>19.841750318550513</v>
      </c>
      <c r="Z209">
        <v>1.99919196941915</v>
      </c>
      <c r="AA209">
        <v>6.5089942095917479</v>
      </c>
      <c r="AB209">
        <v>2.0967983921224422</v>
      </c>
      <c r="AC209">
        <v>2.1231481521724564</v>
      </c>
      <c r="AD209">
        <v>41.863552551544096</v>
      </c>
      <c r="AE209">
        <v>64.868738581920852</v>
      </c>
      <c r="AF209">
        <v>44.068912253969565</v>
      </c>
      <c r="AG209">
        <v>70.262822304520995</v>
      </c>
      <c r="AH209">
        <v>70.678657077150291</v>
      </c>
    </row>
    <row r="210" spans="1:38">
      <c r="A210">
        <v>6</v>
      </c>
      <c r="B210">
        <v>13</v>
      </c>
      <c r="C210">
        <v>2008</v>
      </c>
      <c r="D210">
        <v>99</v>
      </c>
      <c r="E210">
        <v>99</v>
      </c>
      <c r="F210">
        <v>99</v>
      </c>
      <c r="G210">
        <v>99</v>
      </c>
      <c r="H210">
        <v>1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11356</v>
      </c>
      <c r="R210">
        <v>804933</v>
      </c>
      <c r="S210">
        <v>7.5801874193255854</v>
      </c>
      <c r="T210">
        <v>6.0923008498844009</v>
      </c>
      <c r="U210">
        <v>20.941397482769553</v>
      </c>
      <c r="V210">
        <v>66.9083016847365</v>
      </c>
      <c r="W210">
        <v>8.765822745495587</v>
      </c>
      <c r="X210">
        <v>84.261423000423648</v>
      </c>
      <c r="Y210">
        <v>23.773407227682306</v>
      </c>
      <c r="Z210">
        <v>2.156701240972851</v>
      </c>
      <c r="AA210">
        <v>6.5589692522708596</v>
      </c>
      <c r="AB210">
        <v>2.0242511234334399</v>
      </c>
      <c r="AC210">
        <v>1.9597432129349339</v>
      </c>
      <c r="AD210">
        <v>40.561119868683761</v>
      </c>
      <c r="AE210">
        <v>64.576261696352532</v>
      </c>
      <c r="AF210">
        <v>41.480490622019197</v>
      </c>
      <c r="AG210">
        <v>70.494192283877908</v>
      </c>
      <c r="AH210">
        <v>70.977083910772947</v>
      </c>
    </row>
    <row r="211" spans="1:38">
      <c r="A211">
        <v>6</v>
      </c>
      <c r="B211">
        <v>14</v>
      </c>
      <c r="C211">
        <v>2009</v>
      </c>
      <c r="D211">
        <v>99</v>
      </c>
      <c r="E211">
        <v>99</v>
      </c>
      <c r="F211">
        <v>99</v>
      </c>
      <c r="G211">
        <v>99</v>
      </c>
      <c r="H211">
        <v>1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10870</v>
      </c>
      <c r="R211">
        <v>792901</v>
      </c>
      <c r="S211">
        <v>7.7807014999350494</v>
      </c>
      <c r="T211">
        <v>5.757636829818602</v>
      </c>
      <c r="U211">
        <v>20.805422618961888</v>
      </c>
      <c r="V211">
        <v>68.228946615025052</v>
      </c>
      <c r="W211">
        <v>7.848646930701312</v>
      </c>
      <c r="X211">
        <v>83.159688283909318</v>
      </c>
      <c r="Y211">
        <v>22.365087192474217</v>
      </c>
      <c r="Z211">
        <v>2.4303160167536682</v>
      </c>
      <c r="AA211">
        <v>6.7204849600472558</v>
      </c>
      <c r="AB211">
        <v>2.0079680807191398</v>
      </c>
      <c r="AC211">
        <v>2.0304085534611378</v>
      </c>
      <c r="AD211">
        <v>43.095660749677847</v>
      </c>
      <c r="AE211">
        <v>67.673468278416806</v>
      </c>
      <c r="AF211">
        <v>39.383783783358822</v>
      </c>
      <c r="AG211">
        <v>69.520886050422547</v>
      </c>
      <c r="AH211">
        <v>70.189214965890642</v>
      </c>
    </row>
    <row r="212" spans="1:38">
      <c r="A212">
        <v>6</v>
      </c>
      <c r="B212">
        <v>15</v>
      </c>
      <c r="C212">
        <v>2010</v>
      </c>
      <c r="D212">
        <v>99</v>
      </c>
      <c r="E212">
        <v>99</v>
      </c>
      <c r="F212">
        <v>99</v>
      </c>
      <c r="G212">
        <v>99</v>
      </c>
      <c r="H212">
        <v>1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10333</v>
      </c>
      <c r="R212">
        <v>773886</v>
      </c>
      <c r="S212">
        <v>7.828545806488294</v>
      </c>
      <c r="T212">
        <v>5.7554820735870651</v>
      </c>
      <c r="U212">
        <v>20.668654918164425</v>
      </c>
      <c r="V212">
        <v>67.147874493142382</v>
      </c>
      <c r="W212">
        <v>6.9211744365449199</v>
      </c>
      <c r="X212">
        <v>81.436025461114397</v>
      </c>
      <c r="Y212">
        <v>22.059450616757498</v>
      </c>
      <c r="Z212">
        <v>2.4670300276784958</v>
      </c>
      <c r="AA212">
        <v>7.0944846004500395</v>
      </c>
      <c r="AB212">
        <v>1.6813026350947924</v>
      </c>
      <c r="AC212">
        <v>1.9303005331695096</v>
      </c>
      <c r="AD212">
        <v>47.335503000663451</v>
      </c>
      <c r="AE212">
        <v>60.845317217712498</v>
      </c>
      <c r="AF212">
        <v>49.844075967723363</v>
      </c>
      <c r="AG212">
        <v>65.931262923025386</v>
      </c>
      <c r="AH212">
        <v>66.935013624944403</v>
      </c>
    </row>
    <row r="213" spans="1:38">
      <c r="A213">
        <v>6</v>
      </c>
      <c r="B213">
        <v>16</v>
      </c>
      <c r="C213">
        <v>2011</v>
      </c>
      <c r="D213">
        <v>99</v>
      </c>
      <c r="E213">
        <v>99</v>
      </c>
      <c r="F213">
        <v>99</v>
      </c>
      <c r="G213">
        <v>99</v>
      </c>
      <c r="H213">
        <v>1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9836</v>
      </c>
      <c r="R213">
        <v>754329</v>
      </c>
      <c r="S213">
        <v>7.6481760611086145</v>
      </c>
      <c r="T213">
        <v>5.541840496653319</v>
      </c>
      <c r="U213">
        <v>20.081559359375767</v>
      </c>
      <c r="V213">
        <v>64.160465791451756</v>
      </c>
      <c r="W213">
        <v>5.8181509659578259</v>
      </c>
      <c r="X213">
        <v>77.21710288216417</v>
      </c>
      <c r="Y213">
        <v>20.156589498746577</v>
      </c>
      <c r="Z213">
        <v>2.0956373147525813</v>
      </c>
      <c r="AA213">
        <v>6.7848389576881294</v>
      </c>
      <c r="AB213">
        <v>1.9756025184041264</v>
      </c>
      <c r="AC213">
        <v>1.9105732456361011</v>
      </c>
      <c r="AD213">
        <v>43.960586259199609</v>
      </c>
      <c r="AE213">
        <v>61.032218143725849</v>
      </c>
      <c r="AF213">
        <v>43.308067342111549</v>
      </c>
      <c r="AG213">
        <v>64.708723289269386</v>
      </c>
      <c r="AH213">
        <v>65.644326318716566</v>
      </c>
    </row>
    <row r="214" spans="1:38">
      <c r="A214">
        <v>6</v>
      </c>
      <c r="B214">
        <v>17</v>
      </c>
      <c r="C214">
        <v>2012</v>
      </c>
      <c r="D214">
        <v>99</v>
      </c>
      <c r="E214">
        <v>99</v>
      </c>
      <c r="F214">
        <v>99</v>
      </c>
      <c r="G214">
        <v>99</v>
      </c>
      <c r="H214">
        <v>1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9612</v>
      </c>
      <c r="R214">
        <v>728434.75</v>
      </c>
      <c r="S214">
        <v>7.9525585510575922</v>
      </c>
      <c r="T214">
        <v>6.0965021232169407</v>
      </c>
      <c r="U214">
        <v>20.450023972632664</v>
      </c>
      <c r="V214">
        <v>67.615115835701118</v>
      </c>
      <c r="W214">
        <v>6.7975889398467091</v>
      </c>
      <c r="X214">
        <v>81.009040274369113</v>
      </c>
      <c r="Y214">
        <v>22.22299251923388</v>
      </c>
      <c r="Z214">
        <v>1.7768235246876953</v>
      </c>
      <c r="AA214">
        <v>6.4576519642754153</v>
      </c>
      <c r="AB214">
        <v>1.9285025803514189</v>
      </c>
      <c r="AC214">
        <v>1.7462070401331691</v>
      </c>
      <c r="AD214">
        <v>44.238290947986904</v>
      </c>
      <c r="AE214">
        <v>53.839608548427826</v>
      </c>
      <c r="AF214">
        <v>43.149632688522942</v>
      </c>
      <c r="AG214">
        <v>65.251247644395889</v>
      </c>
      <c r="AH214">
        <v>66.265433573183486</v>
      </c>
    </row>
    <row r="215" spans="1:38">
      <c r="A215">
        <v>6</v>
      </c>
      <c r="B215">
        <v>18</v>
      </c>
      <c r="C215">
        <v>2013</v>
      </c>
      <c r="D215">
        <v>99</v>
      </c>
      <c r="E215">
        <v>99</v>
      </c>
      <c r="F215">
        <v>99</v>
      </c>
      <c r="G215">
        <v>99</v>
      </c>
      <c r="H215">
        <v>1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9580</v>
      </c>
      <c r="R215">
        <v>755414</v>
      </c>
      <c r="S215">
        <v>7.922826423656435</v>
      </c>
      <c r="T215">
        <v>6.158473366921978</v>
      </c>
      <c r="U215">
        <v>20.303548914897984</v>
      </c>
      <c r="V215">
        <v>65.389044947538707</v>
      </c>
      <c r="W215">
        <v>8.1027092428787384</v>
      </c>
      <c r="X215">
        <v>79.763149743054797</v>
      </c>
      <c r="Y215">
        <v>21.152109968838275</v>
      </c>
      <c r="Z215">
        <v>1.9442319046244845</v>
      </c>
      <c r="AA215">
        <v>6.6280280489995418</v>
      </c>
      <c r="AB215">
        <v>1.9194065406498264</v>
      </c>
      <c r="AC215">
        <v>1.8269454323911789</v>
      </c>
      <c r="AD215">
        <v>45.65831799994492</v>
      </c>
      <c r="AE215">
        <v>58.013941422692966</v>
      </c>
      <c r="AF215">
        <v>45.743333655235809</v>
      </c>
      <c r="AG215">
        <v>65.36509980236815</v>
      </c>
      <c r="AH215">
        <v>66.388709988447957</v>
      </c>
    </row>
    <row r="216" spans="1:38">
      <c r="A216">
        <v>6</v>
      </c>
      <c r="B216">
        <v>19</v>
      </c>
      <c r="C216">
        <v>2014</v>
      </c>
      <c r="D216">
        <v>99</v>
      </c>
      <c r="E216">
        <v>99</v>
      </c>
      <c r="F216">
        <v>99</v>
      </c>
      <c r="G216">
        <v>99</v>
      </c>
      <c r="H216">
        <v>1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9784</v>
      </c>
      <c r="R216">
        <v>785667</v>
      </c>
      <c r="S216">
        <v>8.1276520459685848</v>
      </c>
      <c r="T216">
        <v>6.189422490698985</v>
      </c>
      <c r="U216">
        <v>20.819139279107503</v>
      </c>
      <c r="V216">
        <v>68.747319156843801</v>
      </c>
      <c r="W216">
        <v>8.4668186394490306</v>
      </c>
      <c r="X216">
        <v>83.13165755975497</v>
      </c>
      <c r="Y216">
        <v>24.066430179707183</v>
      </c>
      <c r="Z216">
        <v>1.9011871441717676</v>
      </c>
      <c r="AA216">
        <v>6.4949420361274308</v>
      </c>
      <c r="AB216">
        <v>1.8756457855476376</v>
      </c>
      <c r="AC216">
        <v>1.8420534575669156</v>
      </c>
      <c r="AD216">
        <v>44.625008687940998</v>
      </c>
      <c r="AE216">
        <v>55.681818474753435</v>
      </c>
      <c r="AF216">
        <v>41.480455961732773</v>
      </c>
      <c r="AG216">
        <v>67.74001639899744</v>
      </c>
      <c r="AH216">
        <v>68.620192306399701</v>
      </c>
    </row>
    <row r="217" spans="1:38">
      <c r="A217">
        <v>6</v>
      </c>
      <c r="B217">
        <v>20</v>
      </c>
      <c r="C217">
        <v>2015</v>
      </c>
      <c r="D217">
        <v>99</v>
      </c>
      <c r="E217">
        <v>99</v>
      </c>
      <c r="F217">
        <v>99</v>
      </c>
      <c r="G217">
        <v>99</v>
      </c>
      <c r="H217">
        <v>1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9828</v>
      </c>
      <c r="R217">
        <v>824434</v>
      </c>
      <c r="S217">
        <v>8.1881957803778107</v>
      </c>
      <c r="T217">
        <v>6.0295681643406258</v>
      </c>
      <c r="U217">
        <v>21.137082689455394</v>
      </c>
      <c r="V217">
        <v>69.621218921102255</v>
      </c>
      <c r="W217">
        <v>8.4192306479354357</v>
      </c>
      <c r="X217">
        <v>83.593107513760941</v>
      </c>
      <c r="Y217">
        <v>26.381250651962439</v>
      </c>
      <c r="Z217">
        <v>2.2563358619367961</v>
      </c>
      <c r="AA217">
        <v>6.7059994632715476</v>
      </c>
      <c r="AB217">
        <v>1.7674654444848561</v>
      </c>
      <c r="AC217">
        <v>2.8379875240252472</v>
      </c>
      <c r="AD217">
        <v>45.683525160877615</v>
      </c>
      <c r="AE217">
        <v>34.985758524141659</v>
      </c>
      <c r="AF217">
        <v>23.502462504637659</v>
      </c>
      <c r="AG217">
        <v>68.244627529992385</v>
      </c>
      <c r="AH217">
        <v>69.113732592134639</v>
      </c>
    </row>
    <row r="218" spans="1:38">
      <c r="A218">
        <v>6</v>
      </c>
      <c r="B218">
        <v>21</v>
      </c>
      <c r="C218">
        <v>2016</v>
      </c>
      <c r="D218">
        <v>99</v>
      </c>
      <c r="E218">
        <v>99</v>
      </c>
      <c r="F218">
        <v>99</v>
      </c>
      <c r="G218">
        <v>99</v>
      </c>
      <c r="H218">
        <v>1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9884</v>
      </c>
      <c r="R218">
        <v>867999</v>
      </c>
      <c r="S218">
        <v>7.9720875254464563</v>
      </c>
      <c r="T218">
        <v>6.1322916270640873</v>
      </c>
      <c r="U218">
        <v>20.532846927240577</v>
      </c>
      <c r="V218">
        <v>66.538325504983277</v>
      </c>
      <c r="W218">
        <v>7.9307695054948226</v>
      </c>
      <c r="X218">
        <v>79.854354670915498</v>
      </c>
      <c r="Y218">
        <v>22.79000321428942</v>
      </c>
      <c r="Z218">
        <v>2.3476985572564022</v>
      </c>
      <c r="AA218">
        <v>6.8686489933262349</v>
      </c>
      <c r="AB218">
        <v>1.7179241733097284</v>
      </c>
      <c r="AC218">
        <v>1.8095112762444705</v>
      </c>
      <c r="AD218">
        <v>45.852252443229439</v>
      </c>
      <c r="AE218">
        <v>55.420240130057806</v>
      </c>
      <c r="AF218">
        <v>38.662599082890225</v>
      </c>
      <c r="AG218">
        <v>68.096885976026414</v>
      </c>
      <c r="AH218">
        <v>69.014894144201875</v>
      </c>
    </row>
    <row r="219" spans="1:38">
      <c r="A219">
        <v>6</v>
      </c>
      <c r="B219">
        <v>22</v>
      </c>
      <c r="C219">
        <v>2017</v>
      </c>
      <c r="D219">
        <v>99</v>
      </c>
      <c r="E219">
        <v>99</v>
      </c>
      <c r="F219">
        <v>99</v>
      </c>
      <c r="G219">
        <v>99</v>
      </c>
      <c r="H219">
        <v>1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9919</v>
      </c>
      <c r="R219">
        <v>931464</v>
      </c>
      <c r="S219">
        <v>7.9165217335291516</v>
      </c>
      <c r="T219">
        <v>5.9144304020337879</v>
      </c>
      <c r="U219">
        <v>20.26286154912907</v>
      </c>
      <c r="V219">
        <v>63.331272062044263</v>
      </c>
      <c r="W219">
        <v>6.6769086083842204</v>
      </c>
      <c r="X219">
        <v>76.972378964726502</v>
      </c>
      <c r="Y219">
        <v>21.971648931144951</v>
      </c>
      <c r="Z219">
        <v>2.2476445681207222</v>
      </c>
      <c r="AA219">
        <v>7.0079118636533266</v>
      </c>
      <c r="AB219">
        <v>1.7317327990048828</v>
      </c>
      <c r="AC219">
        <v>1.8068867510161684</v>
      </c>
      <c r="AD219">
        <v>38.360067529489591</v>
      </c>
      <c r="AE219">
        <v>52.846487663942995</v>
      </c>
      <c r="AF219">
        <v>36.505008787336259</v>
      </c>
      <c r="AG219">
        <v>68.237622150980243</v>
      </c>
      <c r="AH219">
        <v>69.287745351320723</v>
      </c>
      <c r="AI219">
        <v>2.1559609389090726</v>
      </c>
    </row>
    <row r="220" spans="1:38">
      <c r="A220">
        <v>6</v>
      </c>
      <c r="B220">
        <v>23</v>
      </c>
      <c r="C220">
        <v>2018</v>
      </c>
      <c r="D220">
        <v>99</v>
      </c>
      <c r="E220">
        <v>99</v>
      </c>
      <c r="F220">
        <v>99</v>
      </c>
      <c r="G220">
        <v>99</v>
      </c>
      <c r="H220">
        <v>1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9633</v>
      </c>
      <c r="R220">
        <v>899930</v>
      </c>
      <c r="S220">
        <v>7.8359472403409152</v>
      </c>
      <c r="T220">
        <v>6.0230551265098393</v>
      </c>
      <c r="U220">
        <v>20.237113053235191</v>
      </c>
      <c r="V220">
        <v>65.810229684531009</v>
      </c>
      <c r="W220">
        <v>6.4491682686431151</v>
      </c>
      <c r="X220">
        <v>78.836020579378399</v>
      </c>
      <c r="Y220">
        <v>22.262175947018111</v>
      </c>
      <c r="Z220">
        <v>1.69546520284911</v>
      </c>
      <c r="AA220">
        <v>6.5408190964421005</v>
      </c>
      <c r="AB220">
        <v>1.7041606595570491</v>
      </c>
      <c r="AC220">
        <v>1.7331191891384219</v>
      </c>
      <c r="AD220">
        <v>40.892963190505952</v>
      </c>
      <c r="AE220">
        <v>46.18941500007584</v>
      </c>
      <c r="AF220">
        <v>35.886672595697995</v>
      </c>
      <c r="AG220">
        <v>66.939105222325779</v>
      </c>
      <c r="AH220">
        <v>67.851518541059122</v>
      </c>
      <c r="AI220">
        <v>1.9183714288889135</v>
      </c>
    </row>
    <row r="221" spans="1:38">
      <c r="A221">
        <v>6</v>
      </c>
      <c r="B221">
        <v>24</v>
      </c>
      <c r="C221">
        <v>2019</v>
      </c>
      <c r="D221">
        <v>99</v>
      </c>
      <c r="E221">
        <v>99</v>
      </c>
      <c r="F221">
        <v>99</v>
      </c>
      <c r="G221">
        <v>99</v>
      </c>
      <c r="H221">
        <v>1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9115</v>
      </c>
      <c r="R221">
        <v>787938</v>
      </c>
      <c r="S221">
        <v>7.9349123915841107</v>
      </c>
      <c r="T221">
        <v>5.9438927935954355</v>
      </c>
      <c r="U221">
        <v>20.430547035425278</v>
      </c>
      <c r="V221">
        <v>69.350380359876013</v>
      </c>
      <c r="W221">
        <v>5.9113788140691286</v>
      </c>
      <c r="X221">
        <v>80.634263101919188</v>
      </c>
      <c r="Y221">
        <v>22.021148872119376</v>
      </c>
      <c r="Z221">
        <v>2.0905198124725555</v>
      </c>
      <c r="AA221">
        <v>6.6021527926754002</v>
      </c>
      <c r="AB221">
        <v>1.5426732566604688</v>
      </c>
      <c r="AC221">
        <v>1.7593270160277248</v>
      </c>
      <c r="AD221">
        <v>44.393102527389459</v>
      </c>
      <c r="AE221">
        <v>47.300308866216554</v>
      </c>
      <c r="AF221">
        <v>30.8718964033582</v>
      </c>
      <c r="AG221">
        <v>66.321565379438866</v>
      </c>
      <c r="AH221">
        <v>67.325373866704709</v>
      </c>
      <c r="AI221">
        <v>1.6791930329543701</v>
      </c>
    </row>
    <row r="222" spans="1:38">
      <c r="A222">
        <v>6</v>
      </c>
      <c r="B222">
        <v>25</v>
      </c>
      <c r="C222">
        <v>2020</v>
      </c>
      <c r="D222">
        <v>99</v>
      </c>
      <c r="E222">
        <v>99</v>
      </c>
      <c r="F222">
        <v>99</v>
      </c>
      <c r="G222">
        <v>99</v>
      </c>
      <c r="H222">
        <v>1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8777</v>
      </c>
      <c r="R222">
        <v>777040</v>
      </c>
      <c r="S222">
        <v>7.894455883866982</v>
      </c>
      <c r="T222">
        <v>5.9655397405538961</v>
      </c>
      <c r="U222">
        <v>20.575766060949089</v>
      </c>
      <c r="V222">
        <v>69.48677030783486</v>
      </c>
      <c r="W222">
        <v>5.3360187377741184</v>
      </c>
      <c r="X222">
        <v>80.815530732008654</v>
      </c>
      <c r="Y222">
        <v>23.853469576855755</v>
      </c>
      <c r="Z222">
        <v>2.0379903222485329</v>
      </c>
      <c r="AA222">
        <v>6.6461031833875284</v>
      </c>
      <c r="AB222">
        <v>1.5552507334690988</v>
      </c>
      <c r="AC222">
        <v>1.7115156514694716</v>
      </c>
      <c r="AD222">
        <v>46.558751710921264</v>
      </c>
      <c r="AE222">
        <v>44.604744104664931</v>
      </c>
      <c r="AF222">
        <v>30.918312193802311</v>
      </c>
      <c r="AG222">
        <v>64.688452432754602</v>
      </c>
      <c r="AH222">
        <v>65.687295716720811</v>
      </c>
      <c r="AI222">
        <v>1.9508648203438688</v>
      </c>
    </row>
    <row r="223" spans="1:38">
      <c r="A223">
        <v>6</v>
      </c>
      <c r="B223">
        <v>26</v>
      </c>
      <c r="C223">
        <v>2021</v>
      </c>
      <c r="D223">
        <v>99</v>
      </c>
      <c r="E223">
        <v>99</v>
      </c>
      <c r="F223">
        <v>99</v>
      </c>
      <c r="G223">
        <v>99</v>
      </c>
      <c r="H223">
        <v>1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8627</v>
      </c>
      <c r="R223">
        <v>771012</v>
      </c>
      <c r="S223">
        <v>7.9017641748766545</v>
      </c>
      <c r="T223">
        <v>5.8722536095417448</v>
      </c>
      <c r="U223">
        <v>20.637781526097964</v>
      </c>
      <c r="V223">
        <v>68.654184370671274</v>
      </c>
      <c r="W223">
        <v>5.0402587767764961</v>
      </c>
      <c r="X223">
        <v>80.374883918797636</v>
      </c>
      <c r="Y223">
        <v>24.406494321748561</v>
      </c>
      <c r="Z223">
        <v>2.242896349213761</v>
      </c>
      <c r="AA223">
        <v>6.8337328546912603</v>
      </c>
      <c r="AB223">
        <v>1.5912276282346511</v>
      </c>
      <c r="AC223">
        <v>1.7234395765959027</v>
      </c>
      <c r="AD223">
        <v>45.813871960526946</v>
      </c>
      <c r="AE223">
        <v>45.370624491991762</v>
      </c>
      <c r="AF223">
        <v>30.941676396328557</v>
      </c>
      <c r="AG223">
        <v>64.6574962910572</v>
      </c>
      <c r="AH223">
        <v>65.668593072241023</v>
      </c>
      <c r="AI223">
        <v>2.0583337224323359</v>
      </c>
    </row>
    <row r="224" spans="1:38">
      <c r="A224">
        <v>6</v>
      </c>
      <c r="B224">
        <v>27</v>
      </c>
      <c r="C224">
        <v>2022</v>
      </c>
      <c r="D224">
        <v>99</v>
      </c>
      <c r="E224">
        <v>99</v>
      </c>
      <c r="F224">
        <v>99</v>
      </c>
      <c r="G224">
        <v>99</v>
      </c>
      <c r="H224">
        <v>1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8413</v>
      </c>
      <c r="R224">
        <v>746334</v>
      </c>
      <c r="S224">
        <v>7.8399067977607908</v>
      </c>
      <c r="T224">
        <v>5.9198254400844688</v>
      </c>
      <c r="U224">
        <v>20.451118560857825</v>
      </c>
      <c r="V224">
        <v>67.890247529926285</v>
      </c>
      <c r="W224">
        <v>4.8564047731980589</v>
      </c>
      <c r="X224">
        <v>79.046646675617083</v>
      </c>
      <c r="Y224">
        <v>23.330707163280785</v>
      </c>
      <c r="Z224">
        <v>2.1505117011954433</v>
      </c>
      <c r="AA224">
        <v>6.8496745593939687</v>
      </c>
      <c r="AB224">
        <v>1.579967938451786</v>
      </c>
      <c r="AC224">
        <v>1.6690540726964598</v>
      </c>
      <c r="AD224">
        <v>44.803689625139405</v>
      </c>
      <c r="AE224">
        <v>43.991865777064554</v>
      </c>
      <c r="AF224">
        <v>30.414814338547082</v>
      </c>
      <c r="AG224">
        <v>64.294575139300008</v>
      </c>
      <c r="AH224">
        <v>65.223888930835628</v>
      </c>
      <c r="AI224">
        <v>2.1250539302778648</v>
      </c>
      <c r="AJ224">
        <v>10717</v>
      </c>
      <c r="AK224">
        <v>98.241681440701313</v>
      </c>
      <c r="AL224">
        <v>20.993036800250849</v>
      </c>
    </row>
    <row r="225" spans="1:38">
      <c r="A225">
        <v>6</v>
      </c>
      <c r="B225">
        <v>28</v>
      </c>
      <c r="C225">
        <v>2023</v>
      </c>
      <c r="D225">
        <v>99</v>
      </c>
      <c r="E225">
        <v>99</v>
      </c>
      <c r="F225">
        <v>99</v>
      </c>
      <c r="G225">
        <v>99</v>
      </c>
      <c r="H225">
        <v>1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8155</v>
      </c>
      <c r="R225">
        <v>703606</v>
      </c>
      <c r="S225">
        <v>7.8890017993024495</v>
      </c>
      <c r="T225">
        <v>5.8764692171470978</v>
      </c>
      <c r="U225">
        <v>20.454871817464859</v>
      </c>
      <c r="V225">
        <v>68.030687629156091</v>
      </c>
      <c r="W225">
        <v>4.7699991188250239</v>
      </c>
      <c r="X225">
        <v>79.193184822187391</v>
      </c>
      <c r="Y225">
        <v>23.33934048316814</v>
      </c>
      <c r="Z225">
        <v>2.0714718180345248</v>
      </c>
      <c r="AA225">
        <v>6.8046671929369937</v>
      </c>
      <c r="AB225">
        <v>1.5364160155821414</v>
      </c>
      <c r="AC225">
        <v>1.6777653326995547</v>
      </c>
      <c r="AD225">
        <v>46.406149791234142</v>
      </c>
      <c r="AE225">
        <v>43.544288161998743</v>
      </c>
      <c r="AF225">
        <v>30.047648193654378</v>
      </c>
      <c r="AG225">
        <v>63.495126005526451</v>
      </c>
      <c r="AH225">
        <v>64.569110373251249</v>
      </c>
      <c r="AI225">
        <v>1.9344633218022589</v>
      </c>
      <c r="AJ225">
        <v>224430</v>
      </c>
      <c r="AK225">
        <v>98.791166510715698</v>
      </c>
      <c r="AL225">
        <v>21.154672976471119</v>
      </c>
    </row>
    <row r="226" spans="1:38">
      <c r="A226">
        <v>6</v>
      </c>
      <c r="B226">
        <v>29</v>
      </c>
      <c r="C226">
        <v>2024</v>
      </c>
      <c r="D226">
        <v>99</v>
      </c>
      <c r="E226">
        <v>99</v>
      </c>
      <c r="F226">
        <v>99</v>
      </c>
      <c r="G226">
        <v>99</v>
      </c>
      <c r="H226">
        <v>1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8084</v>
      </c>
      <c r="R226">
        <v>685536</v>
      </c>
      <c r="S226">
        <v>7.9776846146664813</v>
      </c>
      <c r="T226">
        <v>5.7627710288008203</v>
      </c>
      <c r="U226">
        <v>20.362946366052768</v>
      </c>
      <c r="V226">
        <v>69.190385333520041</v>
      </c>
      <c r="W226">
        <v>3.9481515193950432</v>
      </c>
      <c r="X226">
        <v>78.710089623302068</v>
      </c>
      <c r="Y226">
        <v>23.107466274564722</v>
      </c>
      <c r="Z226">
        <v>2.0233802455305048</v>
      </c>
      <c r="AA226">
        <v>6.7675123867125393</v>
      </c>
      <c r="AB226">
        <v>1.484734507094106</v>
      </c>
      <c r="AC226">
        <v>1.6454322964084827</v>
      </c>
      <c r="AD226">
        <v>52.185950765278321</v>
      </c>
      <c r="AE226">
        <v>41.383986237004926</v>
      </c>
      <c r="AF226">
        <v>45.208777895468174</v>
      </c>
      <c r="AG226">
        <v>64.167134673705519</v>
      </c>
      <c r="AH226">
        <v>65.204221552262098</v>
      </c>
      <c r="AI226">
        <v>2.2629008542220976</v>
      </c>
      <c r="AJ226">
        <v>676786</v>
      </c>
      <c r="AK226">
        <v>97.66339271202439</v>
      </c>
      <c r="AL226">
        <v>21.24392506391105</v>
      </c>
    </row>
    <row r="227" spans="1:38">
      <c r="A227">
        <v>6</v>
      </c>
      <c r="B227">
        <v>30</v>
      </c>
      <c r="C227">
        <v>1996</v>
      </c>
      <c r="D227">
        <v>99</v>
      </c>
      <c r="E227">
        <v>99</v>
      </c>
      <c r="F227">
        <v>99</v>
      </c>
      <c r="G227">
        <v>99</v>
      </c>
      <c r="H227">
        <v>2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8966</v>
      </c>
      <c r="R227">
        <v>366219</v>
      </c>
      <c r="S227">
        <v>4.4824790630742797</v>
      </c>
      <c r="T227">
        <v>5.510167413487558</v>
      </c>
      <c r="U227">
        <v>19.400304189569848</v>
      </c>
      <c r="V227">
        <v>16.832004893246939</v>
      </c>
      <c r="W227">
        <v>9.1295099380425366</v>
      </c>
      <c r="X227">
        <v>67.228898555236086</v>
      </c>
      <c r="Y227">
        <v>20.229152501645196</v>
      </c>
      <c r="Z227">
        <v>1.4892728121697676</v>
      </c>
      <c r="AA227">
        <v>6.6410748598022193</v>
      </c>
      <c r="AB227">
        <v>1.7574990606706815</v>
      </c>
      <c r="AC227">
        <v>2.4053911319318235</v>
      </c>
      <c r="AD227">
        <v>55.272093535952813</v>
      </c>
      <c r="AE227">
        <v>72.478734097591655</v>
      </c>
      <c r="AF227">
        <v>67.581059244490959</v>
      </c>
      <c r="AG227">
        <v>29.0806481582947</v>
      </c>
      <c r="AH227">
        <v>28.481243948183177</v>
      </c>
    </row>
    <row r="228" spans="1:38">
      <c r="A228">
        <v>6</v>
      </c>
      <c r="B228">
        <v>31</v>
      </c>
      <c r="C228">
        <v>1997</v>
      </c>
      <c r="D228">
        <v>99</v>
      </c>
      <c r="E228">
        <v>99</v>
      </c>
      <c r="F228">
        <v>99</v>
      </c>
      <c r="G228">
        <v>99</v>
      </c>
      <c r="H228">
        <v>2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8615</v>
      </c>
      <c r="R228">
        <v>337896.5</v>
      </c>
      <c r="S228">
        <v>4.4035496076461289</v>
      </c>
      <c r="T228">
        <v>6.0758220342619724</v>
      </c>
      <c r="U228">
        <v>19.467555597646129</v>
      </c>
      <c r="V228">
        <v>14.511248266850949</v>
      </c>
      <c r="W228">
        <v>10.902154949814514</v>
      </c>
      <c r="X228">
        <v>69.591724093028475</v>
      </c>
      <c r="Y228">
        <v>19.43021013831158</v>
      </c>
      <c r="Z228">
        <v>1.3995409837035897</v>
      </c>
      <c r="AA228">
        <v>6.4436418447979005</v>
      </c>
      <c r="AB228">
        <v>1.686958614396487</v>
      </c>
      <c r="AC228">
        <v>2.2825739969285204</v>
      </c>
      <c r="AD228">
        <v>59.21785008169487</v>
      </c>
      <c r="AE228">
        <v>70.212617572762682</v>
      </c>
      <c r="AF228">
        <v>67.88543237147617</v>
      </c>
      <c r="AG228">
        <v>28.189813936123848</v>
      </c>
      <c r="AH228">
        <v>27.555643378503593</v>
      </c>
    </row>
    <row r="229" spans="1:38">
      <c r="A229">
        <v>6</v>
      </c>
      <c r="B229">
        <v>32</v>
      </c>
      <c r="C229">
        <v>1998</v>
      </c>
      <c r="D229">
        <v>99</v>
      </c>
      <c r="E229">
        <v>99</v>
      </c>
      <c r="F229">
        <v>99</v>
      </c>
      <c r="G229">
        <v>99</v>
      </c>
      <c r="H229">
        <v>2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8103</v>
      </c>
      <c r="R229">
        <v>320385</v>
      </c>
      <c r="S229">
        <v>4.7276745165972178</v>
      </c>
      <c r="T229">
        <v>6.1052827067434476</v>
      </c>
      <c r="U229">
        <v>19.441269098116784</v>
      </c>
      <c r="V229">
        <v>19.958799569268223</v>
      </c>
      <c r="W229">
        <v>10.41372099193158</v>
      </c>
      <c r="X229">
        <v>69.545078577336653</v>
      </c>
      <c r="Y229">
        <v>18.953134510042602</v>
      </c>
      <c r="Z229">
        <v>1.5119309580660762</v>
      </c>
      <c r="AA229">
        <v>6.5031763368329853</v>
      </c>
      <c r="AB229">
        <v>1.8303893405630496</v>
      </c>
      <c r="AC229">
        <v>2.2703632683039756</v>
      </c>
      <c r="AD229">
        <v>57.553776003901682</v>
      </c>
      <c r="AE229">
        <v>66.112938319639355</v>
      </c>
      <c r="AF229">
        <v>65.070463185908892</v>
      </c>
      <c r="AG229">
        <v>28.283672741525976</v>
      </c>
      <c r="AH229">
        <v>27.669796003827781</v>
      </c>
    </row>
    <row r="230" spans="1:38">
      <c r="A230">
        <v>6</v>
      </c>
      <c r="B230">
        <v>33</v>
      </c>
      <c r="C230">
        <v>1999</v>
      </c>
      <c r="D230">
        <v>99</v>
      </c>
      <c r="E230">
        <v>99</v>
      </c>
      <c r="F230">
        <v>99</v>
      </c>
      <c r="G230">
        <v>99</v>
      </c>
      <c r="H230">
        <v>2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8118</v>
      </c>
      <c r="R230">
        <v>326454.5</v>
      </c>
      <c r="S230">
        <v>4.7184247728243909</v>
      </c>
      <c r="T230">
        <v>6.1304776010133102</v>
      </c>
      <c r="U230">
        <v>19.338849364919451</v>
      </c>
      <c r="V230">
        <v>20.133893084641201</v>
      </c>
      <c r="W230">
        <v>10.302507700154235</v>
      </c>
      <c r="X230">
        <v>69.609394264744395</v>
      </c>
      <c r="Y230">
        <v>18.505488513713242</v>
      </c>
      <c r="Z230">
        <v>1.3781399858173189</v>
      </c>
      <c r="AA230">
        <v>6.3218348255749506</v>
      </c>
      <c r="AB230">
        <v>1.7778552946778787</v>
      </c>
      <c r="AC230">
        <v>2.2584719072480657</v>
      </c>
      <c r="AD230">
        <v>56.558380754970152</v>
      </c>
      <c r="AE230">
        <v>70.677984012668603</v>
      </c>
      <c r="AF230">
        <v>67.943545334168022</v>
      </c>
      <c r="AG230">
        <v>28.84998875444796</v>
      </c>
      <c r="AH230">
        <v>28.247696968091599</v>
      </c>
    </row>
    <row r="231" spans="1:38">
      <c r="A231">
        <v>6</v>
      </c>
      <c r="B231">
        <v>34</v>
      </c>
      <c r="C231">
        <v>2000</v>
      </c>
      <c r="D231">
        <v>99</v>
      </c>
      <c r="E231">
        <v>99</v>
      </c>
      <c r="F231">
        <v>99</v>
      </c>
      <c r="G231">
        <v>99</v>
      </c>
      <c r="H231">
        <v>2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8054</v>
      </c>
      <c r="R231">
        <v>328175</v>
      </c>
      <c r="S231">
        <v>5.0553576597851748</v>
      </c>
      <c r="T231">
        <v>6.3984032909270976</v>
      </c>
      <c r="U231">
        <v>19.877163098956224</v>
      </c>
      <c r="V231">
        <v>24.975698941113738</v>
      </c>
      <c r="W231">
        <v>11.699855260150835</v>
      </c>
      <c r="X231">
        <v>74.215586196389154</v>
      </c>
      <c r="Y231">
        <v>20.296183438714095</v>
      </c>
      <c r="Z231">
        <v>1.5659328102384396</v>
      </c>
      <c r="AA231">
        <v>6.4362679802321709</v>
      </c>
      <c r="AB231">
        <v>1.8300250263725752</v>
      </c>
      <c r="AC231">
        <v>2.2650476063813878</v>
      </c>
      <c r="AD231">
        <v>55.077223577777936</v>
      </c>
      <c r="AE231">
        <v>69.416183819998281</v>
      </c>
      <c r="AF231">
        <v>66.808601880094699</v>
      </c>
      <c r="AG231">
        <v>29.360151338864949</v>
      </c>
      <c r="AH231">
        <v>28.79095153175459</v>
      </c>
    </row>
    <row r="232" spans="1:38">
      <c r="A232">
        <v>6</v>
      </c>
      <c r="B232">
        <v>35</v>
      </c>
      <c r="C232">
        <v>2001</v>
      </c>
      <c r="D232">
        <v>99</v>
      </c>
      <c r="E232">
        <v>99</v>
      </c>
      <c r="F232">
        <v>99</v>
      </c>
      <c r="G232">
        <v>99</v>
      </c>
      <c r="H232">
        <v>2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6922</v>
      </c>
      <c r="R232">
        <v>312638</v>
      </c>
      <c r="S232">
        <v>4.9001113108451309</v>
      </c>
      <c r="T232">
        <v>6.160968916126639</v>
      </c>
      <c r="U232">
        <v>19.738595756114798</v>
      </c>
      <c r="V232">
        <v>23.792053429205659</v>
      </c>
      <c r="W232">
        <v>9.9517653004433217</v>
      </c>
      <c r="X232">
        <v>72.519015602709828</v>
      </c>
      <c r="Y232">
        <v>19.972620090967833</v>
      </c>
      <c r="Z232">
        <v>1.5912972831197745</v>
      </c>
      <c r="AA232">
        <v>6.4668762973939646</v>
      </c>
      <c r="AB232">
        <v>1.8528506163036955</v>
      </c>
      <c r="AC232">
        <v>2.2891431374842361</v>
      </c>
      <c r="AD232">
        <v>56.77403296792879</v>
      </c>
      <c r="AE232">
        <v>68.685167846598674</v>
      </c>
      <c r="AF232">
        <v>67.593436458066222</v>
      </c>
      <c r="AG232">
        <v>26.451817601096529</v>
      </c>
      <c r="AH232">
        <v>25.844579598279044</v>
      </c>
    </row>
    <row r="233" spans="1:38">
      <c r="A233">
        <v>6</v>
      </c>
      <c r="B233">
        <v>36</v>
      </c>
      <c r="C233">
        <v>2002</v>
      </c>
      <c r="D233">
        <v>99</v>
      </c>
      <c r="E233">
        <v>99</v>
      </c>
      <c r="F233">
        <v>99</v>
      </c>
      <c r="G233">
        <v>99</v>
      </c>
      <c r="H233">
        <v>2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6776</v>
      </c>
      <c r="R233">
        <v>325666.09999999998</v>
      </c>
      <c r="S233">
        <v>5.069885996731009</v>
      </c>
      <c r="T233">
        <v>6.0366031343145652</v>
      </c>
      <c r="U233">
        <v>19.702859769561861</v>
      </c>
      <c r="V233">
        <v>28.083058076969024</v>
      </c>
      <c r="W233">
        <v>8.3364525813402146</v>
      </c>
      <c r="X233">
        <v>74.208215101295494</v>
      </c>
      <c r="Y233">
        <v>19.110371021116407</v>
      </c>
      <c r="Z233">
        <v>1.4742093205279878</v>
      </c>
      <c r="AA233">
        <v>6.3034300140460955</v>
      </c>
      <c r="AB233">
        <v>1.8986640558227028</v>
      </c>
      <c r="AC233">
        <v>2.2138345970585473</v>
      </c>
      <c r="AD233">
        <v>52.73141942148925</v>
      </c>
      <c r="AE233">
        <v>67.564380548775148</v>
      </c>
      <c r="AF233">
        <v>66.317715236905514</v>
      </c>
      <c r="AG233">
        <v>26.739463271531676</v>
      </c>
      <c r="AH233">
        <v>26.106040530194004</v>
      </c>
    </row>
    <row r="234" spans="1:38">
      <c r="A234">
        <v>6</v>
      </c>
      <c r="B234">
        <v>37</v>
      </c>
      <c r="C234">
        <v>2003</v>
      </c>
      <c r="D234">
        <v>99</v>
      </c>
      <c r="E234">
        <v>99</v>
      </c>
      <c r="F234">
        <v>99</v>
      </c>
      <c r="G234">
        <v>99</v>
      </c>
      <c r="H234">
        <v>2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6688</v>
      </c>
      <c r="R234">
        <v>334010.01</v>
      </c>
      <c r="S234">
        <v>5.3577705650198917</v>
      </c>
      <c r="T234">
        <v>5.7905090928262899</v>
      </c>
      <c r="U234">
        <v>19.261298785626529</v>
      </c>
      <c r="V234">
        <v>35.043560520835882</v>
      </c>
      <c r="W234">
        <v>6.0519144321453107</v>
      </c>
      <c r="X234">
        <v>72.6789595317817</v>
      </c>
      <c r="Y234">
        <v>16.086643630830107</v>
      </c>
      <c r="Z234">
        <v>1.2978652945161731</v>
      </c>
      <c r="AA234">
        <v>6.0194233274492994</v>
      </c>
      <c r="AB234">
        <v>1.9381155137110857</v>
      </c>
      <c r="AC234">
        <v>2.1060324331697191</v>
      </c>
      <c r="AD234">
        <v>54.586730809498448</v>
      </c>
      <c r="AE234">
        <v>64.834972984830415</v>
      </c>
      <c r="AF234">
        <v>63.923101089958287</v>
      </c>
      <c r="AG234">
        <v>27.882275811036649</v>
      </c>
      <c r="AH234">
        <v>27.218080985320874</v>
      </c>
    </row>
    <row r="235" spans="1:38">
      <c r="A235">
        <v>6</v>
      </c>
      <c r="B235">
        <v>38</v>
      </c>
      <c r="C235">
        <v>2004</v>
      </c>
      <c r="D235">
        <v>99</v>
      </c>
      <c r="E235">
        <v>99</v>
      </c>
      <c r="F235">
        <v>99</v>
      </c>
      <c r="G235">
        <v>99</v>
      </c>
      <c r="H235">
        <v>2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6996</v>
      </c>
      <c r="R235">
        <v>386207</v>
      </c>
      <c r="S235">
        <v>5.9476161747456677</v>
      </c>
      <c r="T235">
        <v>5.9754975958488572</v>
      </c>
      <c r="U235">
        <v>19.858030796955784</v>
      </c>
      <c r="V235">
        <v>44.608461265590734</v>
      </c>
      <c r="W235">
        <v>8.026006778748183</v>
      </c>
      <c r="X235">
        <v>77.318898932437776</v>
      </c>
      <c r="Y235">
        <v>18.591325377323564</v>
      </c>
      <c r="Z235">
        <v>1.4764103188186644</v>
      </c>
      <c r="AA235">
        <v>6.1371721262674308</v>
      </c>
      <c r="AB235">
        <v>2.0108988491060704</v>
      </c>
      <c r="AC235">
        <v>2.1410215899945593</v>
      </c>
      <c r="AD235">
        <v>52.970657290038439</v>
      </c>
      <c r="AE235">
        <v>65.123419186255518</v>
      </c>
      <c r="AF235">
        <v>62.862250198703762</v>
      </c>
      <c r="AG235">
        <v>30.763415935829741</v>
      </c>
      <c r="AH235">
        <v>30.136367613530552</v>
      </c>
    </row>
    <row r="236" spans="1:38">
      <c r="A236">
        <v>6</v>
      </c>
      <c r="B236">
        <v>39</v>
      </c>
      <c r="C236">
        <v>2005</v>
      </c>
      <c r="D236">
        <v>99</v>
      </c>
      <c r="E236">
        <v>99</v>
      </c>
      <c r="F236">
        <v>99</v>
      </c>
      <c r="G236">
        <v>99</v>
      </c>
      <c r="H236">
        <v>2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6692</v>
      </c>
      <c r="R236">
        <v>390451</v>
      </c>
      <c r="S236">
        <v>6.208927624721154</v>
      </c>
      <c r="T236">
        <v>5.9339891561297051</v>
      </c>
      <c r="U236">
        <v>20.088019751518512</v>
      </c>
      <c r="V236">
        <v>48.312592361141363</v>
      </c>
      <c r="W236">
        <v>8.0481289585633018</v>
      </c>
      <c r="X236">
        <v>77.89376900046355</v>
      </c>
      <c r="Y236">
        <v>19.890844177630488</v>
      </c>
      <c r="Z236">
        <v>1.7874201884487424</v>
      </c>
      <c r="AA236">
        <v>6.4195209238400279</v>
      </c>
      <c r="AB236">
        <v>2.1122942447672797</v>
      </c>
      <c r="AC236">
        <v>2.1479837279936329</v>
      </c>
      <c r="AD236">
        <v>53.65678570698401</v>
      </c>
      <c r="AE236">
        <v>66.880365850851604</v>
      </c>
      <c r="AF236">
        <v>61.508091445495218</v>
      </c>
      <c r="AG236">
        <v>30.995923584070617</v>
      </c>
      <c r="AH236">
        <v>30.540846695852821</v>
      </c>
    </row>
    <row r="237" spans="1:38">
      <c r="A237">
        <v>6</v>
      </c>
      <c r="B237">
        <v>40</v>
      </c>
      <c r="C237">
        <v>2006</v>
      </c>
      <c r="D237">
        <v>99</v>
      </c>
      <c r="E237">
        <v>99</v>
      </c>
      <c r="F237">
        <v>99</v>
      </c>
      <c r="G237">
        <v>99</v>
      </c>
      <c r="H237">
        <v>2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6343</v>
      </c>
      <c r="R237">
        <v>369213</v>
      </c>
      <c r="S237">
        <v>6.1778864774533933</v>
      </c>
      <c r="T237">
        <v>5.9410692472908595</v>
      </c>
      <c r="U237">
        <v>20.096919393412264</v>
      </c>
      <c r="V237">
        <v>46.761354556854705</v>
      </c>
      <c r="W237">
        <v>8.1519339784893816</v>
      </c>
      <c r="X237">
        <v>76.398176662251871</v>
      </c>
      <c r="Y237">
        <v>20.638493227486578</v>
      </c>
      <c r="Z237">
        <v>1.9154255131861559</v>
      </c>
      <c r="AA237">
        <v>6.6449860435089692</v>
      </c>
      <c r="AB237">
        <v>2.1179126023666837</v>
      </c>
      <c r="AC237">
        <v>2.1718344203225937</v>
      </c>
      <c r="AD237">
        <v>52.54310395237421</v>
      </c>
      <c r="AE237">
        <v>65.868515868692498</v>
      </c>
      <c r="AF237">
        <v>61.94823906599288</v>
      </c>
      <c r="AG237">
        <v>30.341976218710943</v>
      </c>
      <c r="AH237">
        <v>29.944891434773631</v>
      </c>
    </row>
    <row r="238" spans="1:38">
      <c r="A238">
        <v>6</v>
      </c>
      <c r="B238">
        <v>41</v>
      </c>
      <c r="C238">
        <v>2007</v>
      </c>
      <c r="D238">
        <v>99</v>
      </c>
      <c r="E238">
        <v>99</v>
      </c>
      <c r="F238">
        <v>99</v>
      </c>
      <c r="G238">
        <v>99</v>
      </c>
      <c r="H238">
        <v>2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5932</v>
      </c>
      <c r="R238">
        <v>340455</v>
      </c>
      <c r="S238">
        <v>6.4515927215050448</v>
      </c>
      <c r="T238">
        <v>5.8157583234201278</v>
      </c>
      <c r="U238">
        <v>19.903906243116243</v>
      </c>
      <c r="V238">
        <v>50.71125405707069</v>
      </c>
      <c r="W238">
        <v>7.6905905332569633</v>
      </c>
      <c r="X238">
        <v>75.539498612151377</v>
      </c>
      <c r="Y238">
        <v>19.426062181492419</v>
      </c>
      <c r="Z238">
        <v>1.8924674332878055</v>
      </c>
      <c r="AA238">
        <v>6.6384490343013587</v>
      </c>
      <c r="AB238">
        <v>2.1993321918227142</v>
      </c>
      <c r="AC238">
        <v>2.1610335059122474</v>
      </c>
      <c r="AD238">
        <v>50.899021016478549</v>
      </c>
      <c r="AE238">
        <v>64.675630216666576</v>
      </c>
      <c r="AF238">
        <v>59.657359499256913</v>
      </c>
      <c r="AG238">
        <v>29.737177695479001</v>
      </c>
      <c r="AH238">
        <v>29.321342922849706</v>
      </c>
    </row>
    <row r="239" spans="1:38">
      <c r="A239">
        <v>6</v>
      </c>
      <c r="B239">
        <v>42</v>
      </c>
      <c r="C239">
        <v>2008</v>
      </c>
      <c r="D239">
        <v>99</v>
      </c>
      <c r="E239">
        <v>99</v>
      </c>
      <c r="F239">
        <v>99</v>
      </c>
      <c r="G239">
        <v>99</v>
      </c>
      <c r="H239">
        <v>2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5665</v>
      </c>
      <c r="R239">
        <v>336910</v>
      </c>
      <c r="S239">
        <v>7.0417322133507483</v>
      </c>
      <c r="T239">
        <v>6.1310557715710399</v>
      </c>
      <c r="U239">
        <v>20.458528093557057</v>
      </c>
      <c r="V239">
        <v>59.154373571576976</v>
      </c>
      <c r="W239">
        <v>7.6895906918761696</v>
      </c>
      <c r="X239">
        <v>79.630465109376388</v>
      </c>
      <c r="Y239">
        <v>22.469799056127744</v>
      </c>
      <c r="Z239">
        <v>1.9818349114006713</v>
      </c>
      <c r="AA239">
        <v>6.6135895282523922</v>
      </c>
      <c r="AB239">
        <v>2.1561090061412447</v>
      </c>
      <c r="AC239">
        <v>2.0067495880752078</v>
      </c>
      <c r="AD239">
        <v>48.688731305721006</v>
      </c>
      <c r="AE239">
        <v>63.34426894680616</v>
      </c>
      <c r="AF239">
        <v>57.480191347672005</v>
      </c>
      <c r="AG239">
        <v>29.505807716122071</v>
      </c>
      <c r="AH239">
        <v>29.022916089227031</v>
      </c>
    </row>
    <row r="240" spans="1:38">
      <c r="A240">
        <v>6</v>
      </c>
      <c r="B240">
        <v>43</v>
      </c>
      <c r="C240">
        <v>2009</v>
      </c>
      <c r="D240">
        <v>99</v>
      </c>
      <c r="E240">
        <v>99</v>
      </c>
      <c r="F240">
        <v>99</v>
      </c>
      <c r="G240">
        <v>99</v>
      </c>
      <c r="H240">
        <v>2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5693</v>
      </c>
      <c r="R240">
        <v>347621</v>
      </c>
      <c r="S240">
        <v>7.096890003768471</v>
      </c>
      <c r="T240">
        <v>5.8505498804732738</v>
      </c>
      <c r="U240">
        <v>20.155451483080828</v>
      </c>
      <c r="V240">
        <v>58.84857359020311</v>
      </c>
      <c r="W240">
        <v>6.8707011371579929</v>
      </c>
      <c r="X240">
        <v>77.334223191349196</v>
      </c>
      <c r="Y240">
        <v>20.797937984183925</v>
      </c>
      <c r="Z240">
        <v>2.1500427189381535</v>
      </c>
      <c r="AA240">
        <v>6.797778950865438</v>
      </c>
      <c r="AB240">
        <v>2.2044087011147475</v>
      </c>
      <c r="AC240">
        <v>2.0718006571123277</v>
      </c>
      <c r="AD240">
        <v>51.604814338131249</v>
      </c>
      <c r="AE240">
        <v>64.940699778014903</v>
      </c>
      <c r="AF240">
        <v>55.888600370108705</v>
      </c>
      <c r="AG240">
        <v>30.479113949577481</v>
      </c>
      <c r="AH240">
        <v>29.810785034109383</v>
      </c>
    </row>
    <row r="241" spans="1:38">
      <c r="A241">
        <v>6</v>
      </c>
      <c r="B241">
        <v>44</v>
      </c>
      <c r="C241">
        <v>2010</v>
      </c>
      <c r="D241">
        <v>99</v>
      </c>
      <c r="E241">
        <v>99</v>
      </c>
      <c r="F241">
        <v>99</v>
      </c>
      <c r="G241">
        <v>99</v>
      </c>
      <c r="H241">
        <v>2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6243</v>
      </c>
      <c r="R241">
        <v>399891</v>
      </c>
      <c r="S241">
        <v>7.140383254436836</v>
      </c>
      <c r="T241">
        <v>5.8599193280168844</v>
      </c>
      <c r="U241">
        <v>19.758891047810778</v>
      </c>
      <c r="V241">
        <v>57.330622594657036</v>
      </c>
      <c r="W241">
        <v>6.451758104083364</v>
      </c>
      <c r="X241">
        <v>73.836870547224123</v>
      </c>
      <c r="Y241">
        <v>19.743630139212936</v>
      </c>
      <c r="Z241">
        <v>2.0865685899407591</v>
      </c>
      <c r="AA241">
        <v>6.9315632313028814</v>
      </c>
      <c r="AB241">
        <v>2.2006368568798398</v>
      </c>
      <c r="AC241">
        <v>1.9986617508448628</v>
      </c>
      <c r="AD241">
        <v>50.773185941439394</v>
      </c>
      <c r="AE241">
        <v>63.727179577507691</v>
      </c>
      <c r="AF241">
        <v>54.832061580370883</v>
      </c>
      <c r="AG241">
        <v>34.068737076974593</v>
      </c>
      <c r="AH241">
        <v>33.064986375055625</v>
      </c>
    </row>
    <row r="242" spans="1:38">
      <c r="A242">
        <v>6</v>
      </c>
      <c r="B242">
        <v>45</v>
      </c>
      <c r="C242">
        <v>2011</v>
      </c>
      <c r="D242">
        <v>99</v>
      </c>
      <c r="E242">
        <v>99</v>
      </c>
      <c r="F242">
        <v>99</v>
      </c>
      <c r="G242">
        <v>99</v>
      </c>
      <c r="H242">
        <v>2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6207</v>
      </c>
      <c r="R242">
        <v>411401</v>
      </c>
      <c r="S242">
        <v>7.077389213929961</v>
      </c>
      <c r="T242">
        <v>5.7514007015053439</v>
      </c>
      <c r="U242">
        <v>19.270552575225203</v>
      </c>
      <c r="V242">
        <v>55.400691782470162</v>
      </c>
      <c r="W242">
        <v>5.3986256717898131</v>
      </c>
      <c r="X242">
        <v>70.243387838143349</v>
      </c>
      <c r="Y242">
        <v>17.999956247067942</v>
      </c>
      <c r="Z242">
        <v>1.8898835928935511</v>
      </c>
      <c r="AA242">
        <v>6.8980499841132019</v>
      </c>
      <c r="AB242">
        <v>2.2033337689603325</v>
      </c>
      <c r="AC242">
        <v>1.9198861256584785</v>
      </c>
      <c r="AD242">
        <v>50.501903345423443</v>
      </c>
      <c r="AE242">
        <v>61.556021181139442</v>
      </c>
      <c r="AF242">
        <v>54.828508404538418</v>
      </c>
      <c r="AG242">
        <v>35.291276710730614</v>
      </c>
      <c r="AH242">
        <v>34.355673681283442</v>
      </c>
    </row>
    <row r="243" spans="1:38">
      <c r="A243">
        <v>6</v>
      </c>
      <c r="B243">
        <v>46</v>
      </c>
      <c r="C243">
        <v>2012</v>
      </c>
      <c r="D243">
        <v>99</v>
      </c>
      <c r="E243">
        <v>99</v>
      </c>
      <c r="F243">
        <v>99</v>
      </c>
      <c r="G243">
        <v>99</v>
      </c>
      <c r="H243">
        <v>2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6041</v>
      </c>
      <c r="R243">
        <v>387919</v>
      </c>
      <c r="S243">
        <v>7.4270324474954812</v>
      </c>
      <c r="T243">
        <v>6.0846207584573042</v>
      </c>
      <c r="U243">
        <v>19.549313645374966</v>
      </c>
      <c r="V243">
        <v>59.293563862558955</v>
      </c>
      <c r="W243">
        <v>5.7094393417182463</v>
      </c>
      <c r="X243">
        <v>73.218120277686822</v>
      </c>
      <c r="Y243">
        <v>19.676788195473797</v>
      </c>
      <c r="Z243">
        <v>1.5614084383595546</v>
      </c>
      <c r="AA243">
        <v>6.6300215061516203</v>
      </c>
      <c r="AB243">
        <v>2.0872114526954686</v>
      </c>
      <c r="AC243">
        <v>1.7663806018850785</v>
      </c>
      <c r="AD243">
        <v>49.966688985487075</v>
      </c>
      <c r="AE243">
        <v>56.52492590958645</v>
      </c>
      <c r="AF243">
        <v>55.074414518592029</v>
      </c>
      <c r="AG243">
        <v>34.748752355604118</v>
      </c>
      <c r="AH243">
        <v>33.734566426816521</v>
      </c>
    </row>
    <row r="244" spans="1:38">
      <c r="A244">
        <v>6</v>
      </c>
      <c r="B244">
        <v>47</v>
      </c>
      <c r="C244">
        <v>2013</v>
      </c>
      <c r="D244">
        <v>99</v>
      </c>
      <c r="E244">
        <v>99</v>
      </c>
      <c r="F244">
        <v>99</v>
      </c>
      <c r="G244">
        <v>99</v>
      </c>
      <c r="H244">
        <v>2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5988</v>
      </c>
      <c r="R244">
        <v>400270</v>
      </c>
      <c r="S244">
        <v>7.3728308391835506</v>
      </c>
      <c r="T244">
        <v>6.2257176405925998</v>
      </c>
      <c r="U244">
        <v>19.3996947060735</v>
      </c>
      <c r="V244">
        <v>57.149673970070225</v>
      </c>
      <c r="W244">
        <v>7.0732255727384015</v>
      </c>
      <c r="X244">
        <v>71.741324605891009</v>
      </c>
      <c r="Y244">
        <v>18.775076823144374</v>
      </c>
      <c r="Z244">
        <v>1.724336073150623</v>
      </c>
      <c r="AA244">
        <v>6.7987634652987854</v>
      </c>
      <c r="AB244">
        <v>2.0554619954478257</v>
      </c>
      <c r="AC244">
        <v>1.8294652142127747</v>
      </c>
      <c r="AD244">
        <v>52.001974447512438</v>
      </c>
      <c r="AE244">
        <v>59.359490625608984</v>
      </c>
      <c r="AF244">
        <v>56.757929365672702</v>
      </c>
      <c r="AG244">
        <v>34.634900197631879</v>
      </c>
      <c r="AH244">
        <v>33.61129001155205</v>
      </c>
    </row>
    <row r="245" spans="1:38">
      <c r="A245">
        <v>6</v>
      </c>
      <c r="B245">
        <v>48</v>
      </c>
      <c r="C245">
        <v>2014</v>
      </c>
      <c r="D245">
        <v>99</v>
      </c>
      <c r="E245">
        <v>99</v>
      </c>
      <c r="F245">
        <v>99</v>
      </c>
      <c r="G245">
        <v>99</v>
      </c>
      <c r="H245">
        <v>2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5699</v>
      </c>
      <c r="R245">
        <v>374160</v>
      </c>
      <c r="S245">
        <v>7.6031082959161855</v>
      </c>
      <c r="T245">
        <v>6.3017746418644442</v>
      </c>
      <c r="U245">
        <v>19.991356906136325</v>
      </c>
      <c r="V245">
        <v>60.600545221295697</v>
      </c>
      <c r="W245">
        <v>7.63951250801796</v>
      </c>
      <c r="X245">
        <v>75.637962369039982</v>
      </c>
      <c r="Y245">
        <v>21.947562540089798</v>
      </c>
      <c r="Z245">
        <v>1.7711674150096219</v>
      </c>
      <c r="AA245">
        <v>6.7190231368367765</v>
      </c>
      <c r="AB245">
        <v>1.9967890256367029</v>
      </c>
      <c r="AC245">
        <v>1.7946434725596987</v>
      </c>
      <c r="AD245">
        <v>50.866322283452973</v>
      </c>
      <c r="AE245">
        <v>57.583723574869488</v>
      </c>
      <c r="AF245">
        <v>50.635517604311246</v>
      </c>
      <c r="AG245">
        <v>32.259983601002553</v>
      </c>
      <c r="AH245">
        <v>31.379807693600313</v>
      </c>
    </row>
    <row r="246" spans="1:38">
      <c r="A246">
        <v>6</v>
      </c>
      <c r="B246">
        <v>49</v>
      </c>
      <c r="C246">
        <v>2015</v>
      </c>
      <c r="D246">
        <v>99</v>
      </c>
      <c r="E246">
        <v>99</v>
      </c>
      <c r="F246">
        <v>99</v>
      </c>
      <c r="G246">
        <v>99</v>
      </c>
      <c r="H246">
        <v>2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5529</v>
      </c>
      <c r="R246">
        <v>383623</v>
      </c>
      <c r="S246">
        <v>7.7342547240389647</v>
      </c>
      <c r="T246">
        <v>6.3756213782802389</v>
      </c>
      <c r="U246">
        <v>20.300062822093409</v>
      </c>
      <c r="V246">
        <v>62.695667360924645</v>
      </c>
      <c r="W246">
        <v>7.8045372670564559</v>
      </c>
      <c r="X246">
        <v>77.053252802881985</v>
      </c>
      <c r="Y246">
        <v>23.69644155850926</v>
      </c>
      <c r="Z246">
        <v>2.013174392567703</v>
      </c>
      <c r="AA246">
        <v>6.8542806665626408</v>
      </c>
      <c r="AB246">
        <v>1.8697930280310879</v>
      </c>
      <c r="AC246">
        <v>1.7565875694351565</v>
      </c>
      <c r="AD246">
        <v>52.120401146689026</v>
      </c>
      <c r="AE246">
        <v>58.361480254497216</v>
      </c>
      <c r="AF246">
        <v>49.500062145895761</v>
      </c>
      <c r="AG246">
        <v>31.755372470007625</v>
      </c>
      <c r="AH246">
        <v>30.886267407865358</v>
      </c>
    </row>
    <row r="247" spans="1:38">
      <c r="A247">
        <v>6</v>
      </c>
      <c r="B247">
        <v>50</v>
      </c>
      <c r="C247">
        <v>2016</v>
      </c>
      <c r="D247">
        <v>99</v>
      </c>
      <c r="E247">
        <v>99</v>
      </c>
      <c r="F247">
        <v>99</v>
      </c>
      <c r="G247">
        <v>99</v>
      </c>
      <c r="H247">
        <v>2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5598</v>
      </c>
      <c r="R247">
        <v>406654</v>
      </c>
      <c r="S247">
        <v>7.5689455901085454</v>
      </c>
      <c r="T247">
        <v>6.1978315718030554</v>
      </c>
      <c r="U247">
        <v>19.676756161257529</v>
      </c>
      <c r="V247">
        <v>59.323159245943742</v>
      </c>
      <c r="W247">
        <v>6.4076585992022705</v>
      </c>
      <c r="X247">
        <v>72.454469893324557</v>
      </c>
      <c r="Y247">
        <v>20.738022987601251</v>
      </c>
      <c r="Z247">
        <v>2.0162103409778336</v>
      </c>
      <c r="AA247">
        <v>7.0048231165304307</v>
      </c>
      <c r="AB247">
        <v>1.875226553199566</v>
      </c>
      <c r="AC247">
        <v>1.766032754269018</v>
      </c>
      <c r="AD247">
        <v>51.576690340532885</v>
      </c>
      <c r="AE247">
        <v>58.798146220728853</v>
      </c>
      <c r="AF247">
        <v>51.947510602586561</v>
      </c>
      <c r="AG247">
        <v>31.903114023973576</v>
      </c>
      <c r="AH247">
        <v>30.985105855798132</v>
      </c>
    </row>
    <row r="248" spans="1:38">
      <c r="A248">
        <v>6</v>
      </c>
      <c r="B248">
        <v>51</v>
      </c>
      <c r="C248">
        <v>2017</v>
      </c>
      <c r="D248">
        <v>99</v>
      </c>
      <c r="E248">
        <v>99</v>
      </c>
      <c r="F248">
        <v>99</v>
      </c>
      <c r="G248">
        <v>99</v>
      </c>
      <c r="H248">
        <v>2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5696</v>
      </c>
      <c r="R248">
        <v>433565.97999999754</v>
      </c>
      <c r="S248">
        <v>7.3257961798571394</v>
      </c>
      <c r="T248">
        <v>6.0809429743542491</v>
      </c>
      <c r="U248">
        <v>19.295983739315044</v>
      </c>
      <c r="V248">
        <v>55.264252974830086</v>
      </c>
      <c r="W248">
        <v>5.6900220815295821</v>
      </c>
      <c r="X248">
        <v>68.875330116998981</v>
      </c>
      <c r="Y248">
        <v>19.261428214455488</v>
      </c>
      <c r="Z248">
        <v>1.7994954308915203</v>
      </c>
      <c r="AA248">
        <v>7.0796028563663933</v>
      </c>
      <c r="AB248">
        <v>1.8855934064747233</v>
      </c>
      <c r="AD248">
        <v>49.134596727312783</v>
      </c>
      <c r="AG248">
        <v>31.762377849019725</v>
      </c>
      <c r="AH248">
        <v>30.712254648679242</v>
      </c>
      <c r="AI248">
        <v>2.067505388683875</v>
      </c>
    </row>
    <row r="249" spans="1:38">
      <c r="A249">
        <v>6</v>
      </c>
      <c r="B249">
        <v>52</v>
      </c>
      <c r="C249">
        <v>2018</v>
      </c>
      <c r="D249">
        <v>99</v>
      </c>
      <c r="E249">
        <v>99</v>
      </c>
      <c r="F249">
        <v>99</v>
      </c>
      <c r="G249">
        <v>99</v>
      </c>
      <c r="H249">
        <v>2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5687</v>
      </c>
      <c r="R249">
        <v>444471</v>
      </c>
      <c r="S249">
        <v>7.4223357654380147</v>
      </c>
      <c r="T249">
        <v>6.2134919938533679</v>
      </c>
      <c r="U249">
        <v>19.413987661737035</v>
      </c>
      <c r="V249">
        <v>58.899230770961424</v>
      </c>
      <c r="W249">
        <v>5.1940396561305455</v>
      </c>
      <c r="X249">
        <v>71.662043192919242</v>
      </c>
      <c r="Y249">
        <v>20.218191963030211</v>
      </c>
      <c r="Z249">
        <v>1.4606127283894781</v>
      </c>
      <c r="AA249">
        <v>6.6717746291299687</v>
      </c>
      <c r="AB249">
        <v>1.8012262461774331</v>
      </c>
      <c r="AC249">
        <v>1.6341325342438575</v>
      </c>
      <c r="AD249">
        <v>49.923415476853741</v>
      </c>
      <c r="AE249">
        <v>52.889389258190008</v>
      </c>
      <c r="AF249">
        <v>47.891554656976943</v>
      </c>
      <c r="AG249">
        <v>33.060894777674221</v>
      </c>
      <c r="AH249">
        <v>32.148481458940878</v>
      </c>
      <c r="AI249">
        <v>1.9796567155112481</v>
      </c>
    </row>
    <row r="250" spans="1:38">
      <c r="A250">
        <v>6</v>
      </c>
      <c r="B250">
        <v>53</v>
      </c>
      <c r="C250">
        <v>2019</v>
      </c>
      <c r="D250">
        <v>99</v>
      </c>
      <c r="E250">
        <v>99</v>
      </c>
      <c r="F250">
        <v>99</v>
      </c>
      <c r="G250">
        <v>99</v>
      </c>
      <c r="H250">
        <v>2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5394</v>
      </c>
      <c r="R250">
        <v>400119</v>
      </c>
      <c r="S250">
        <v>7.5117102661958066</v>
      </c>
      <c r="T250">
        <v>6.2522099675346574</v>
      </c>
      <c r="U250">
        <v>19.526064495812378</v>
      </c>
      <c r="V250">
        <v>61.436972500681051</v>
      </c>
      <c r="W250">
        <v>5.8707534508483716</v>
      </c>
      <c r="X250">
        <v>72.746857809801583</v>
      </c>
      <c r="Y250">
        <v>19.751373966245044</v>
      </c>
      <c r="Z250">
        <v>1.7589767044304316</v>
      </c>
      <c r="AA250">
        <v>6.7233964004323905</v>
      </c>
      <c r="AB250">
        <v>1.6867782162145748</v>
      </c>
      <c r="AC250">
        <v>1.6364670775951924</v>
      </c>
      <c r="AD250">
        <v>52.367152994349489</v>
      </c>
      <c r="AE250">
        <v>52.397977325376189</v>
      </c>
      <c r="AF250">
        <v>43.188924388085177</v>
      </c>
      <c r="AG250">
        <v>33.678434620561127</v>
      </c>
      <c r="AH250">
        <v>32.674626133295341</v>
      </c>
      <c r="AI250">
        <v>2.2170904156013576</v>
      </c>
    </row>
    <row r="251" spans="1:38">
      <c r="A251">
        <v>6</v>
      </c>
      <c r="B251">
        <v>54</v>
      </c>
      <c r="C251">
        <v>2020</v>
      </c>
      <c r="D251">
        <v>99</v>
      </c>
      <c r="E251">
        <v>99</v>
      </c>
      <c r="F251">
        <v>99</v>
      </c>
      <c r="G251">
        <v>99</v>
      </c>
      <c r="H251">
        <v>2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5504</v>
      </c>
      <c r="R251">
        <v>424163.56999999995</v>
      </c>
      <c r="S251">
        <v>7.5003836373783823</v>
      </c>
      <c r="T251">
        <v>6.2427921379481051</v>
      </c>
      <c r="U251">
        <v>19.689722174867295</v>
      </c>
      <c r="V251">
        <v>62.363677295530131</v>
      </c>
      <c r="W251">
        <v>5.5829877139142337</v>
      </c>
      <c r="X251">
        <v>74.045727217922092</v>
      </c>
      <c r="Y251">
        <v>20.765809755892057</v>
      </c>
      <c r="Z251">
        <v>1.673175279998705</v>
      </c>
      <c r="AA251">
        <v>6.7028433032922985</v>
      </c>
      <c r="AB251">
        <v>1.6696809688327476</v>
      </c>
      <c r="AC251">
        <v>1.6050909301302481</v>
      </c>
      <c r="AD251">
        <v>53.210322518663986</v>
      </c>
      <c r="AE251">
        <v>51.310371080202259</v>
      </c>
      <c r="AF251">
        <v>43.521608683352525</v>
      </c>
      <c r="AG251">
        <v>35.311547567245405</v>
      </c>
      <c r="AH251">
        <v>34.312704283279182</v>
      </c>
      <c r="AI251">
        <v>2.395512184132174</v>
      </c>
    </row>
    <row r="252" spans="1:38">
      <c r="A252">
        <v>6</v>
      </c>
      <c r="B252">
        <v>55</v>
      </c>
      <c r="C252">
        <v>2021</v>
      </c>
      <c r="D252">
        <v>99</v>
      </c>
      <c r="E252">
        <v>99</v>
      </c>
      <c r="F252">
        <v>99</v>
      </c>
      <c r="G252">
        <v>99</v>
      </c>
      <c r="H252">
        <v>2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5462</v>
      </c>
      <c r="R252">
        <v>421443.7</v>
      </c>
      <c r="S252">
        <v>7.5288821733484195</v>
      </c>
      <c r="T252">
        <v>6.2116458260023828</v>
      </c>
      <c r="U252">
        <v>19.738696604077273</v>
      </c>
      <c r="V252">
        <v>61.15858417150379</v>
      </c>
      <c r="W252">
        <v>5.938396991104625</v>
      </c>
      <c r="X252">
        <v>73.184389753601749</v>
      </c>
      <c r="Y252">
        <v>21.360148461111176</v>
      </c>
      <c r="Z252">
        <v>1.8652550744025831</v>
      </c>
      <c r="AA252">
        <v>6.9010504948515905</v>
      </c>
      <c r="AB252">
        <v>1.6659054094295049</v>
      </c>
      <c r="AC252">
        <v>1.6635938787909279</v>
      </c>
      <c r="AD252">
        <v>53.490873950423584</v>
      </c>
      <c r="AE252">
        <v>53.184625231208514</v>
      </c>
      <c r="AF252">
        <v>45.187575165051598</v>
      </c>
      <c r="AG252">
        <v>35.342503708942822</v>
      </c>
      <c r="AH252">
        <v>34.331406927758991</v>
      </c>
      <c r="AI252">
        <v>2.4200148204849192</v>
      </c>
    </row>
    <row r="253" spans="1:38">
      <c r="A253">
        <v>6</v>
      </c>
      <c r="B253">
        <v>56</v>
      </c>
      <c r="C253">
        <v>2022</v>
      </c>
      <c r="D253">
        <v>99</v>
      </c>
      <c r="E253">
        <v>99</v>
      </c>
      <c r="F253">
        <v>99</v>
      </c>
      <c r="G253">
        <v>99</v>
      </c>
      <c r="H253">
        <v>2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5321</v>
      </c>
      <c r="R253">
        <v>414470</v>
      </c>
      <c r="S253">
        <v>7.5529616136270397</v>
      </c>
      <c r="T253">
        <v>6.0900234033826353</v>
      </c>
      <c r="U253">
        <v>19.635027625642032</v>
      </c>
      <c r="V253">
        <v>60.724781045672806</v>
      </c>
      <c r="W253">
        <v>5.6013704248799687</v>
      </c>
      <c r="X253">
        <v>72.853041233382399</v>
      </c>
      <c r="Y253">
        <v>21.182232730957605</v>
      </c>
      <c r="Z253">
        <v>1.712307284001255</v>
      </c>
      <c r="AA253">
        <v>6.8488480332408344</v>
      </c>
      <c r="AB253">
        <v>1.7235403134118117</v>
      </c>
      <c r="AC253">
        <v>1.6503980301307308</v>
      </c>
      <c r="AD253">
        <v>55.147328332074281</v>
      </c>
      <c r="AE253">
        <v>53.02354917950116</v>
      </c>
      <c r="AF253">
        <v>46.017904172612653</v>
      </c>
      <c r="AG253">
        <v>35.705424860699999</v>
      </c>
      <c r="AH253">
        <v>34.776111069164337</v>
      </c>
      <c r="AI253">
        <v>2.4170627548435344</v>
      </c>
      <c r="AJ253">
        <v>95277</v>
      </c>
      <c r="AK253">
        <v>99.299568626215134</v>
      </c>
      <c r="AL253">
        <v>20.194655559035525</v>
      </c>
    </row>
    <row r="254" spans="1:38">
      <c r="A254">
        <v>6</v>
      </c>
      <c r="B254">
        <v>57</v>
      </c>
      <c r="C254">
        <v>2023</v>
      </c>
      <c r="D254">
        <v>99</v>
      </c>
      <c r="E254">
        <v>99</v>
      </c>
      <c r="F254">
        <v>99</v>
      </c>
      <c r="G254">
        <v>99</v>
      </c>
      <c r="H254">
        <v>2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5289</v>
      </c>
      <c r="R254">
        <v>404520</v>
      </c>
      <c r="S254">
        <v>7.526381884702861</v>
      </c>
      <c r="T254">
        <v>6.1580465737169998</v>
      </c>
      <c r="U254">
        <v>19.522865049935128</v>
      </c>
      <c r="V254">
        <v>59.143676456046677</v>
      </c>
      <c r="W254">
        <v>6.2352912093345196</v>
      </c>
      <c r="X254">
        <v>71.928705626421447</v>
      </c>
      <c r="Y254">
        <v>20.767576386828836</v>
      </c>
      <c r="Z254">
        <v>1.6607337090873135</v>
      </c>
      <c r="AA254">
        <v>6.8352955167811391</v>
      </c>
      <c r="AB254">
        <v>1.6472475330679333</v>
      </c>
      <c r="AC254">
        <v>1.6549075491844389</v>
      </c>
      <c r="AD254">
        <v>54.692721721423808</v>
      </c>
      <c r="AE254">
        <v>49.31771948348824</v>
      </c>
      <c r="AF254">
        <v>43.22554772891656</v>
      </c>
      <c r="AG254">
        <v>36.504873994473563</v>
      </c>
      <c r="AH254">
        <v>35.430889626748744</v>
      </c>
      <c r="AI254">
        <v>2.7390487491347777</v>
      </c>
      <c r="AJ254">
        <v>146616</v>
      </c>
      <c r="AK254">
        <v>99.332741992688156</v>
      </c>
      <c r="AL254">
        <v>20.220013869671597</v>
      </c>
    </row>
    <row r="255" spans="1:38">
      <c r="A255">
        <v>6</v>
      </c>
      <c r="B255">
        <v>58</v>
      </c>
      <c r="C255">
        <v>2024</v>
      </c>
      <c r="D255">
        <v>99</v>
      </c>
      <c r="E255">
        <v>99</v>
      </c>
      <c r="F255">
        <v>99</v>
      </c>
      <c r="G255">
        <v>99</v>
      </c>
      <c r="H255">
        <v>2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5057</v>
      </c>
      <c r="R255">
        <v>382824</v>
      </c>
      <c r="S255">
        <v>7.6405319415710595</v>
      </c>
      <c r="T255">
        <v>5.9086786617348954</v>
      </c>
      <c r="U255">
        <v>19.459091906464018</v>
      </c>
      <c r="V255">
        <v>60.658945102710383</v>
      </c>
      <c r="W255">
        <v>5.1919419890080034</v>
      </c>
      <c r="X255">
        <v>71.658777924059109</v>
      </c>
      <c r="Y255">
        <v>20.659101832695963</v>
      </c>
      <c r="Z255">
        <v>1.6495830982383548</v>
      </c>
      <c r="AA255">
        <v>6.8282600451458739</v>
      </c>
      <c r="AB255">
        <v>1.6362878697192551</v>
      </c>
      <c r="AC255">
        <v>1.65915444322901</v>
      </c>
      <c r="AD255">
        <v>59.172983644255183</v>
      </c>
      <c r="AE255">
        <v>52.08980432987584</v>
      </c>
      <c r="AF255">
        <v>57.217597052949451</v>
      </c>
      <c r="AG255">
        <v>35.832865326294495</v>
      </c>
      <c r="AH255">
        <v>34.795778447737888</v>
      </c>
      <c r="AI255">
        <v>3.3618581907090475</v>
      </c>
      <c r="AJ255">
        <v>378798</v>
      </c>
      <c r="AK255">
        <v>97.608474701554698</v>
      </c>
      <c r="AL255">
        <v>20.243982171504175</v>
      </c>
    </row>
    <row r="256" spans="1:38">
      <c r="A256">
        <v>7</v>
      </c>
      <c r="B256">
        <v>1</v>
      </c>
      <c r="C256">
        <v>2024</v>
      </c>
      <c r="D256">
        <v>99</v>
      </c>
      <c r="E256">
        <v>99</v>
      </c>
      <c r="F256">
        <v>99</v>
      </c>
      <c r="G256">
        <v>1</v>
      </c>
      <c r="H256">
        <v>1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2213</v>
      </c>
      <c r="R256">
        <v>191904</v>
      </c>
      <c r="S256">
        <v>8.1476832166083017</v>
      </c>
      <c r="T256">
        <v>5.9363431715857917</v>
      </c>
      <c r="U256">
        <v>20.932605886277248</v>
      </c>
      <c r="V256">
        <v>74.931215607803921</v>
      </c>
      <c r="W256">
        <v>3.5976321494080361</v>
      </c>
      <c r="X256">
        <v>84.326017175254307</v>
      </c>
      <c r="Y256">
        <v>23.917166916791722</v>
      </c>
      <c r="Z256">
        <v>1.9655661163915283</v>
      </c>
      <c r="AA256">
        <v>6.3920655139267186</v>
      </c>
      <c r="AB256">
        <v>1.3207616439104919</v>
      </c>
      <c r="AC256">
        <v>1.4895353107641172</v>
      </c>
      <c r="AD256">
        <v>40.741815573100304</v>
      </c>
      <c r="AE256">
        <v>39.801167025145681</v>
      </c>
      <c r="AF256">
        <v>49.105703959208121</v>
      </c>
      <c r="AG256">
        <v>60.071182397851373</v>
      </c>
      <c r="AH256">
        <v>60.831030102090239</v>
      </c>
      <c r="AI256">
        <v>3.4277555444388872</v>
      </c>
      <c r="AJ256">
        <v>191620</v>
      </c>
      <c r="AK256">
        <v>98.448141634485125</v>
      </c>
      <c r="AL256">
        <v>21.486277521612017</v>
      </c>
    </row>
    <row r="257" spans="1:38">
      <c r="A257">
        <v>7</v>
      </c>
      <c r="B257">
        <v>2</v>
      </c>
      <c r="C257">
        <v>2024</v>
      </c>
      <c r="D257">
        <v>99</v>
      </c>
      <c r="E257">
        <v>99</v>
      </c>
      <c r="F257">
        <v>99</v>
      </c>
      <c r="G257">
        <v>1</v>
      </c>
      <c r="H257">
        <v>2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1539</v>
      </c>
      <c r="R257">
        <v>127557</v>
      </c>
      <c r="S257">
        <v>7.8707166208048145</v>
      </c>
      <c r="T257">
        <v>5.9411086808250451</v>
      </c>
      <c r="U257">
        <v>20.277761314550158</v>
      </c>
      <c r="V257">
        <v>67.661516028128617</v>
      </c>
      <c r="W257">
        <v>5.4273775645397748</v>
      </c>
      <c r="X257">
        <v>78.861998949489248</v>
      </c>
      <c r="Y257">
        <v>22.847824893968966</v>
      </c>
      <c r="Z257">
        <v>1.6847370195285245</v>
      </c>
      <c r="AA257">
        <v>6.5619382601612353</v>
      </c>
      <c r="AB257">
        <v>1.536618134562808</v>
      </c>
      <c r="AC257">
        <v>1.6399194534714965</v>
      </c>
      <c r="AD257">
        <v>51.645188466822916</v>
      </c>
      <c r="AE257">
        <v>48.476527960669195</v>
      </c>
      <c r="AF257">
        <v>52.330012721476862</v>
      </c>
      <c r="AG257">
        <v>39.928817602148627</v>
      </c>
      <c r="AH257">
        <v>39.168969897909747</v>
      </c>
      <c r="AI257">
        <v>5.4642238371865153</v>
      </c>
      <c r="AJ257">
        <v>127099</v>
      </c>
      <c r="AK257">
        <v>98.286552215202363</v>
      </c>
      <c r="AL257">
        <v>20.80740626485203</v>
      </c>
    </row>
    <row r="258" spans="1:38">
      <c r="A258">
        <v>7</v>
      </c>
      <c r="B258">
        <v>3</v>
      </c>
      <c r="C258">
        <v>2024</v>
      </c>
      <c r="D258">
        <v>99</v>
      </c>
      <c r="E258">
        <v>99</v>
      </c>
      <c r="F258">
        <v>99</v>
      </c>
      <c r="G258">
        <v>2</v>
      </c>
      <c r="H258">
        <v>1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3657</v>
      </c>
      <c r="R258">
        <v>283271</v>
      </c>
      <c r="S258">
        <v>7.9734282718668705</v>
      </c>
      <c r="T258">
        <v>5.6744813270684258</v>
      </c>
      <c r="U258">
        <v>20.330704519700451</v>
      </c>
      <c r="V258">
        <v>68.801253922921873</v>
      </c>
      <c r="W258">
        <v>4.2909440076816896</v>
      </c>
      <c r="X258">
        <v>78.513155247095497</v>
      </c>
      <c r="Y258">
        <v>22.288903558782927</v>
      </c>
      <c r="Z258">
        <v>2.2554373726925809</v>
      </c>
      <c r="AA258">
        <v>6.8296768740050151</v>
      </c>
      <c r="AB258">
        <v>1.4646911574405803</v>
      </c>
      <c r="AC258">
        <v>1.7634342441648621</v>
      </c>
      <c r="AD258">
        <v>51.534673205610318</v>
      </c>
      <c r="AE258">
        <v>42.168920119282774</v>
      </c>
      <c r="AF258">
        <v>46.312259494423643</v>
      </c>
      <c r="AG258">
        <v>64.208743981939023</v>
      </c>
      <c r="AH258">
        <v>65.708773430881493</v>
      </c>
      <c r="AI258">
        <v>1.3644178189789991</v>
      </c>
      <c r="AJ258">
        <v>279551</v>
      </c>
      <c r="AK258">
        <v>97.492935814931258</v>
      </c>
      <c r="AL258">
        <v>21.294975151368277</v>
      </c>
    </row>
    <row r="259" spans="1:38">
      <c r="A259">
        <v>7</v>
      </c>
      <c r="B259">
        <v>4</v>
      </c>
      <c r="C259">
        <v>2024</v>
      </c>
      <c r="D259">
        <v>99</v>
      </c>
      <c r="E259">
        <v>99</v>
      </c>
      <c r="F259">
        <v>99</v>
      </c>
      <c r="G259">
        <v>2</v>
      </c>
      <c r="H259">
        <v>2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2349</v>
      </c>
      <c r="R259">
        <v>157901</v>
      </c>
      <c r="S259">
        <v>7.5168618311473647</v>
      </c>
      <c r="T259">
        <v>5.9843826194894252</v>
      </c>
      <c r="U259">
        <v>19.033967485957064</v>
      </c>
      <c r="V259">
        <v>55.32263886865821</v>
      </c>
      <c r="W259">
        <v>6.5382739817987199</v>
      </c>
      <c r="X259">
        <v>67.866574625873199</v>
      </c>
      <c r="Y259">
        <v>18.573663244691296</v>
      </c>
      <c r="Z259">
        <v>1.8707924585658104</v>
      </c>
      <c r="AA259">
        <v>6.9473649715227204</v>
      </c>
      <c r="AB259">
        <v>1.6406174090551349</v>
      </c>
      <c r="AC259">
        <v>1.7555672875445825</v>
      </c>
      <c r="AD259">
        <v>60.230114787235408</v>
      </c>
      <c r="AE259">
        <v>53.721531970905311</v>
      </c>
      <c r="AF259">
        <v>60.918086697012562</v>
      </c>
      <c r="AG259">
        <v>35.791256018060992</v>
      </c>
      <c r="AH259">
        <v>34.291226569118528</v>
      </c>
      <c r="AI259">
        <v>1.4730749013622459</v>
      </c>
      <c r="AJ259">
        <v>157220</v>
      </c>
      <c r="AK259">
        <v>97.438001526524388</v>
      </c>
      <c r="AL259">
        <v>19.885258372405076</v>
      </c>
    </row>
    <row r="260" spans="1:38">
      <c r="A260">
        <v>7</v>
      </c>
      <c r="B260">
        <v>5</v>
      </c>
      <c r="C260">
        <v>2024</v>
      </c>
      <c r="D260">
        <v>99</v>
      </c>
      <c r="E260">
        <v>99</v>
      </c>
      <c r="F260">
        <v>99</v>
      </c>
      <c r="G260">
        <v>3</v>
      </c>
      <c r="H260">
        <v>1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1239</v>
      </c>
      <c r="R260">
        <v>97053</v>
      </c>
      <c r="S260">
        <v>7.6016712517902594</v>
      </c>
      <c r="T260">
        <v>5.7414196366933519</v>
      </c>
      <c r="U260">
        <v>19.090378453010164</v>
      </c>
      <c r="V260">
        <v>60.625637538252306</v>
      </c>
      <c r="W260">
        <v>3.4548133494070261</v>
      </c>
      <c r="X260">
        <v>69.696969696969703</v>
      </c>
      <c r="Y260">
        <v>18.93501488877212</v>
      </c>
      <c r="Z260">
        <v>1.6032477100141163</v>
      </c>
      <c r="AA260">
        <v>6.8657608177269651</v>
      </c>
      <c r="AB260">
        <v>1.6348471806063738</v>
      </c>
      <c r="AC260">
        <v>1.6472621870464137</v>
      </c>
      <c r="AD260">
        <v>60.45404885641387</v>
      </c>
      <c r="AE260">
        <v>43.616026600635777</v>
      </c>
      <c r="AF260">
        <v>42.488924279482511</v>
      </c>
      <c r="AG260">
        <v>58.724972317522543</v>
      </c>
      <c r="AH260">
        <v>59.156870079941889</v>
      </c>
      <c r="AI260">
        <v>3.1724933799058248</v>
      </c>
      <c r="AJ260">
        <v>96693</v>
      </c>
      <c r="AK260">
        <v>96.762740839565851</v>
      </c>
      <c r="AL260">
        <v>20.341618022298277</v>
      </c>
    </row>
    <row r="261" spans="1:38">
      <c r="A261">
        <v>7</v>
      </c>
      <c r="B261">
        <v>6</v>
      </c>
      <c r="C261">
        <v>2024</v>
      </c>
      <c r="D261">
        <v>99</v>
      </c>
      <c r="E261">
        <v>99</v>
      </c>
      <c r="F261">
        <v>99</v>
      </c>
      <c r="G261">
        <v>3</v>
      </c>
      <c r="H261">
        <v>2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886</v>
      </c>
      <c r="R261">
        <v>68214</v>
      </c>
      <c r="S261">
        <v>7.4535725804087152</v>
      </c>
      <c r="T261">
        <v>5.6571964699328596</v>
      </c>
      <c r="U261">
        <v>18.752700325446344</v>
      </c>
      <c r="V261">
        <v>58.526109009880656</v>
      </c>
      <c r="W261">
        <v>2.7765561321722809</v>
      </c>
      <c r="X261">
        <v>66.666666666666686</v>
      </c>
      <c r="Y261">
        <v>19.548772979153846</v>
      </c>
      <c r="Z261">
        <v>1.1170727416659336</v>
      </c>
      <c r="AA261">
        <v>6.7762267895220099</v>
      </c>
      <c r="AB261">
        <v>1.716869881557082</v>
      </c>
      <c r="AC261">
        <v>1.4875283278583227</v>
      </c>
      <c r="AD261">
        <v>63.896528902371635</v>
      </c>
      <c r="AE261">
        <v>53.484513143263293</v>
      </c>
      <c r="AF261">
        <v>56.680239236317391</v>
      </c>
      <c r="AG261">
        <v>41.27502768247745</v>
      </c>
      <c r="AH261">
        <v>40.843129920058118</v>
      </c>
      <c r="AI261">
        <v>4.487348638109478</v>
      </c>
      <c r="AJ261">
        <v>66908</v>
      </c>
      <c r="AK261">
        <v>96.742673521850747</v>
      </c>
      <c r="AL261">
        <v>19.926003110498641</v>
      </c>
    </row>
    <row r="262" spans="1:38">
      <c r="A262">
        <v>7</v>
      </c>
      <c r="B262">
        <v>7</v>
      </c>
      <c r="C262">
        <v>2024</v>
      </c>
      <c r="D262">
        <v>99</v>
      </c>
      <c r="E262">
        <v>99</v>
      </c>
      <c r="F262">
        <v>99</v>
      </c>
      <c r="G262">
        <v>4</v>
      </c>
      <c r="H262">
        <v>1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977</v>
      </c>
      <c r="R262">
        <v>113308</v>
      </c>
      <c r="S262">
        <v>8.0224785540297248</v>
      </c>
      <c r="T262">
        <v>5.7078140996222677</v>
      </c>
      <c r="U262">
        <v>20.568755074663251</v>
      </c>
      <c r="V262">
        <v>67.776326472976308</v>
      </c>
      <c r="W262">
        <v>4.1073887104176228</v>
      </c>
      <c r="X262">
        <v>77.411127193137276</v>
      </c>
      <c r="Y262">
        <v>27.356409079676631</v>
      </c>
      <c r="Z262">
        <v>1.9010131676492397</v>
      </c>
      <c r="AA262">
        <v>6.9946368649368109</v>
      </c>
      <c r="AB262">
        <v>1.5994186995704101</v>
      </c>
      <c r="AC262">
        <v>1.5653969988271941</v>
      </c>
      <c r="AD262">
        <v>59.136783522634133</v>
      </c>
      <c r="AE262">
        <v>39.769369266679824</v>
      </c>
      <c r="AF262">
        <v>40.744947799284553</v>
      </c>
      <c r="AG262">
        <v>79.536712059525485</v>
      </c>
      <c r="AH262">
        <v>80.123580397063989</v>
      </c>
      <c r="AI262">
        <v>1.7571574822607403</v>
      </c>
      <c r="AJ262">
        <v>108922</v>
      </c>
      <c r="AK262">
        <v>97.519845393951556</v>
      </c>
      <c r="AL262">
        <v>21.487549802998391</v>
      </c>
    </row>
    <row r="263" spans="1:38">
      <c r="A263">
        <v>7</v>
      </c>
      <c r="B263">
        <v>8</v>
      </c>
      <c r="C263">
        <v>2024</v>
      </c>
      <c r="D263">
        <v>99</v>
      </c>
      <c r="E263">
        <v>99</v>
      </c>
      <c r="F263">
        <v>99</v>
      </c>
      <c r="G263">
        <v>4</v>
      </c>
      <c r="H263">
        <v>2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283</v>
      </c>
      <c r="R263">
        <v>29152</v>
      </c>
      <c r="S263">
        <v>7.7406695938529086</v>
      </c>
      <c r="T263">
        <v>5.9451838638858394</v>
      </c>
      <c r="U263">
        <v>19.832526070252538</v>
      </c>
      <c r="V263">
        <v>63.913282107574098</v>
      </c>
      <c r="W263">
        <v>2.5212678375411639</v>
      </c>
      <c r="X263">
        <v>72.36210208562018</v>
      </c>
      <c r="Y263">
        <v>24.975987925356751</v>
      </c>
      <c r="Z263">
        <v>1.5436333699231619</v>
      </c>
      <c r="AA263">
        <v>7.0554722370117204</v>
      </c>
      <c r="AB263">
        <v>1.7162683499091371</v>
      </c>
      <c r="AC263">
        <v>1.5251100333530139</v>
      </c>
      <c r="AD263">
        <v>66.073158350932175</v>
      </c>
      <c r="AE263">
        <v>57.570078105201354</v>
      </c>
      <c r="AF263">
        <v>62.751325892744205</v>
      </c>
      <c r="AG263">
        <v>20.463287940474515</v>
      </c>
      <c r="AH263">
        <v>19.876419602936014</v>
      </c>
      <c r="AI263">
        <v>1.7597420417124039</v>
      </c>
      <c r="AJ263">
        <v>27571</v>
      </c>
      <c r="AK263">
        <v>97.555805012512195</v>
      </c>
      <c r="AL263">
        <v>20.463896569509899</v>
      </c>
    </row>
    <row r="264" spans="1:38">
      <c r="A264">
        <v>7</v>
      </c>
      <c r="B264">
        <v>9</v>
      </c>
      <c r="C264">
        <v>2023</v>
      </c>
      <c r="D264">
        <v>99</v>
      </c>
      <c r="E264">
        <v>99</v>
      </c>
      <c r="F264">
        <v>99</v>
      </c>
      <c r="G264">
        <v>1</v>
      </c>
      <c r="H264">
        <v>1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2280</v>
      </c>
      <c r="R264">
        <v>206839</v>
      </c>
      <c r="S264">
        <v>8.0072858600167258</v>
      </c>
      <c r="T264">
        <v>6.0315366057658393</v>
      </c>
      <c r="U264">
        <v>21.103630891660245</v>
      </c>
      <c r="V264">
        <v>72.773993299136052</v>
      </c>
      <c r="W264">
        <v>4.8143725312924532</v>
      </c>
      <c r="X264">
        <v>84.483100382423018</v>
      </c>
      <c r="Y264">
        <v>24.662660330015129</v>
      </c>
      <c r="Z264">
        <v>2.288253182426911</v>
      </c>
      <c r="AA264">
        <v>6.5977148187195791</v>
      </c>
      <c r="AB264">
        <v>1.3862740227113779</v>
      </c>
      <c r="AC264">
        <v>1.649592824763874</v>
      </c>
      <c r="AD264">
        <v>33.880240763571358</v>
      </c>
      <c r="AE264">
        <v>43.340969677531959</v>
      </c>
      <c r="AF264">
        <v>30.795652438832661</v>
      </c>
      <c r="AG264">
        <v>60.350597702557998</v>
      </c>
      <c r="AH264">
        <v>61.337442150197013</v>
      </c>
      <c r="AI264">
        <v>3.0182895875536051</v>
      </c>
      <c r="AJ264">
        <v>124779</v>
      </c>
      <c r="AK264">
        <v>98.735964385032972</v>
      </c>
      <c r="AL264">
        <v>21.064818269705903</v>
      </c>
    </row>
    <row r="265" spans="1:38">
      <c r="A265">
        <v>7</v>
      </c>
      <c r="B265">
        <v>10</v>
      </c>
      <c r="C265">
        <v>2023</v>
      </c>
      <c r="D265">
        <v>99</v>
      </c>
      <c r="E265">
        <v>99</v>
      </c>
      <c r="F265">
        <v>99</v>
      </c>
      <c r="G265">
        <v>1</v>
      </c>
      <c r="H265">
        <v>2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1582</v>
      </c>
      <c r="R265">
        <v>135890</v>
      </c>
      <c r="S265">
        <v>7.6611965560379698</v>
      </c>
      <c r="T265">
        <v>6.2161454117300758</v>
      </c>
      <c r="U265">
        <v>20.247296121863769</v>
      </c>
      <c r="V265">
        <v>64.039296489807967</v>
      </c>
      <c r="W265">
        <v>7.5480167782765486</v>
      </c>
      <c r="X265">
        <v>78.184561042019283</v>
      </c>
      <c r="Y265">
        <v>22.561630730738099</v>
      </c>
      <c r="Z265">
        <v>1.8095518434027524</v>
      </c>
      <c r="AA265">
        <v>6.6441891124313006</v>
      </c>
      <c r="AB265">
        <v>1.62334840966609</v>
      </c>
      <c r="AC265">
        <v>1.7006735883056154</v>
      </c>
      <c r="AD265">
        <v>46.38392183631391</v>
      </c>
      <c r="AE265">
        <v>49.136817551628653</v>
      </c>
      <c r="AF265">
        <v>38.201332996995745</v>
      </c>
      <c r="AG265">
        <v>39.649402297442002</v>
      </c>
      <c r="AH265">
        <v>38.662557849802965</v>
      </c>
      <c r="AI265">
        <v>4.634630951504894</v>
      </c>
      <c r="AJ265">
        <v>59394</v>
      </c>
      <c r="AK265">
        <v>99.390010775499874</v>
      </c>
      <c r="AL265">
        <v>20.098093031076623</v>
      </c>
    </row>
    <row r="266" spans="1:38">
      <c r="A266">
        <v>7</v>
      </c>
      <c r="B266">
        <v>11</v>
      </c>
      <c r="C266">
        <v>2023</v>
      </c>
      <c r="D266">
        <v>99</v>
      </c>
      <c r="E266">
        <v>99</v>
      </c>
      <c r="F266">
        <v>99</v>
      </c>
      <c r="G266">
        <v>2</v>
      </c>
      <c r="H266">
        <v>1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3623</v>
      </c>
      <c r="R266">
        <v>282800</v>
      </c>
      <c r="S266">
        <v>7.94459335219236</v>
      </c>
      <c r="T266">
        <v>5.8252758132956162</v>
      </c>
      <c r="U266">
        <v>20.495191230551484</v>
      </c>
      <c r="V266">
        <v>68.863154172560115</v>
      </c>
      <c r="W266">
        <v>4.8875530410183883</v>
      </c>
      <c r="X266">
        <v>79.762729844412988</v>
      </c>
      <c r="Y266">
        <v>22.85643564356436</v>
      </c>
      <c r="Z266">
        <v>2.2284299858557279</v>
      </c>
      <c r="AA266">
        <v>6.8077914044451688</v>
      </c>
      <c r="AB266">
        <v>1.4729585556876197</v>
      </c>
      <c r="AC266">
        <v>1.7146990454393338</v>
      </c>
      <c r="AD266">
        <v>46.624933434543991</v>
      </c>
      <c r="AE266">
        <v>43.969346821178654</v>
      </c>
      <c r="AF266">
        <v>30.749374670286937</v>
      </c>
      <c r="AG266">
        <v>62.988618393211134</v>
      </c>
      <c r="AH266">
        <v>64.36373454763509</v>
      </c>
      <c r="AI266">
        <v>1.0781471004243282</v>
      </c>
      <c r="AJ266">
        <v>88733</v>
      </c>
      <c r="AK266">
        <v>98.822770558867617</v>
      </c>
      <c r="AL266">
        <v>21.355774822258496</v>
      </c>
    </row>
    <row r="267" spans="1:38">
      <c r="A267">
        <v>7</v>
      </c>
      <c r="B267">
        <v>12</v>
      </c>
      <c r="C267">
        <v>2023</v>
      </c>
      <c r="D267">
        <v>99</v>
      </c>
      <c r="E267">
        <v>99</v>
      </c>
      <c r="F267">
        <v>99</v>
      </c>
      <c r="G267">
        <v>2</v>
      </c>
      <c r="H267">
        <v>2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2457</v>
      </c>
      <c r="R267">
        <v>166170</v>
      </c>
      <c r="S267">
        <v>7.4811397965938493</v>
      </c>
      <c r="T267">
        <v>6.3230246133477772</v>
      </c>
      <c r="U267">
        <v>19.312109285671671</v>
      </c>
      <c r="V267">
        <v>56.046217728831913</v>
      </c>
      <c r="W267">
        <v>6.9795992056327885</v>
      </c>
      <c r="X267">
        <v>69.728591201781327</v>
      </c>
      <c r="Y267">
        <v>19.903111271589339</v>
      </c>
      <c r="Z267">
        <v>1.7951495456460249</v>
      </c>
      <c r="AA267">
        <v>6.912307756295081</v>
      </c>
      <c r="AB267">
        <v>1.6195371550269424</v>
      </c>
      <c r="AC267">
        <v>1.6325656351965152</v>
      </c>
      <c r="AD267">
        <v>55.737723359943885</v>
      </c>
      <c r="AE267">
        <v>50.436009457725213</v>
      </c>
      <c r="AF267">
        <v>47.450131409429837</v>
      </c>
      <c r="AG267">
        <v>37.011381606788873</v>
      </c>
      <c r="AH267">
        <v>35.636265452364903</v>
      </c>
      <c r="AI267">
        <v>1.1440091472588316</v>
      </c>
      <c r="AJ267">
        <v>52036</v>
      </c>
      <c r="AK267">
        <v>99.821604273963331</v>
      </c>
      <c r="AL267">
        <v>20.370522603847729</v>
      </c>
    </row>
    <row r="268" spans="1:38">
      <c r="A268">
        <v>7</v>
      </c>
      <c r="B268">
        <v>13</v>
      </c>
      <c r="C268">
        <v>2023</v>
      </c>
      <c r="D268">
        <v>99</v>
      </c>
      <c r="E268">
        <v>99</v>
      </c>
      <c r="F268">
        <v>99</v>
      </c>
      <c r="G268">
        <v>3</v>
      </c>
      <c r="H268">
        <v>1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1253</v>
      </c>
      <c r="R268">
        <v>99868</v>
      </c>
      <c r="S268">
        <v>7.5865041855248929</v>
      </c>
      <c r="T268">
        <v>5.7870689309889052</v>
      </c>
      <c r="U268">
        <v>19.261430087715695</v>
      </c>
      <c r="V268">
        <v>59.764889654343747</v>
      </c>
      <c r="W268">
        <v>4.564024512356311</v>
      </c>
      <c r="X268">
        <v>70.752393158969838</v>
      </c>
      <c r="Y268">
        <v>20.016421676613128</v>
      </c>
      <c r="Z268">
        <v>1.4559218167981738</v>
      </c>
      <c r="AA268">
        <v>6.8725704625156245</v>
      </c>
      <c r="AB268">
        <v>1.705096657524048</v>
      </c>
      <c r="AC268">
        <v>1.6594231143594604</v>
      </c>
      <c r="AD268">
        <v>54.773396914114109</v>
      </c>
      <c r="AE268">
        <v>46.670224497425593</v>
      </c>
      <c r="AF268">
        <v>32.529160439106121</v>
      </c>
      <c r="AG268">
        <v>58.518006351736176</v>
      </c>
      <c r="AH268">
        <v>59.508717857845078</v>
      </c>
      <c r="AI268">
        <v>2.7956903112107985</v>
      </c>
      <c r="AJ268">
        <v>198</v>
      </c>
      <c r="AK268">
        <v>97.481818181818156</v>
      </c>
      <c r="AL268">
        <v>18.648676281985047</v>
      </c>
    </row>
    <row r="269" spans="1:38">
      <c r="A269">
        <v>7</v>
      </c>
      <c r="B269">
        <v>14</v>
      </c>
      <c r="C269">
        <v>2023</v>
      </c>
      <c r="D269">
        <v>99</v>
      </c>
      <c r="E269">
        <v>99</v>
      </c>
      <c r="F269">
        <v>99</v>
      </c>
      <c r="G269">
        <v>3</v>
      </c>
      <c r="H269">
        <v>2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927</v>
      </c>
      <c r="R269">
        <v>70794</v>
      </c>
      <c r="S269">
        <v>7.2981043591264818</v>
      </c>
      <c r="T269">
        <v>5.7195242534678084</v>
      </c>
      <c r="U269">
        <v>18.488401559454129</v>
      </c>
      <c r="V269">
        <v>55.530129672006112</v>
      </c>
      <c r="W269">
        <v>3.7263044890809969</v>
      </c>
      <c r="X269">
        <v>64.970195214283692</v>
      </c>
      <c r="Y269">
        <v>18.091928694522139</v>
      </c>
      <c r="Z269">
        <v>1.0452863236997485</v>
      </c>
      <c r="AA269">
        <v>6.7031553834186708</v>
      </c>
      <c r="AB269">
        <v>1.7514449682654527</v>
      </c>
      <c r="AC269">
        <v>1.5861065572747577</v>
      </c>
      <c r="AD269">
        <v>62.525399630798951</v>
      </c>
      <c r="AE269">
        <v>46.350086463507118</v>
      </c>
      <c r="AF269">
        <v>42.130271030115175</v>
      </c>
      <c r="AG269">
        <v>41.48199364826381</v>
      </c>
      <c r="AH269">
        <v>40.49128214215493</v>
      </c>
      <c r="AI269">
        <v>3.5144221261688844</v>
      </c>
      <c r="AJ269">
        <v>35186</v>
      </c>
      <c r="AK269">
        <v>98.51310180185267</v>
      </c>
      <c r="AL269">
        <v>20.203231450411295</v>
      </c>
    </row>
    <row r="270" spans="1:38">
      <c r="A270">
        <v>7</v>
      </c>
      <c r="B270">
        <v>15</v>
      </c>
      <c r="C270">
        <v>2023</v>
      </c>
      <c r="D270">
        <v>99</v>
      </c>
      <c r="E270">
        <v>99</v>
      </c>
      <c r="F270">
        <v>99</v>
      </c>
      <c r="G270">
        <v>4</v>
      </c>
      <c r="H270">
        <v>1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999</v>
      </c>
      <c r="R270">
        <v>114099</v>
      </c>
      <c r="S270">
        <v>7.8015582958658687</v>
      </c>
      <c r="T270">
        <v>5.8004978133024814</v>
      </c>
      <c r="U270">
        <v>20.223455507935764</v>
      </c>
      <c r="V270">
        <v>64.603546043348331</v>
      </c>
      <c r="W270">
        <v>4.578480091850059</v>
      </c>
      <c r="X270">
        <v>75.579978790348733</v>
      </c>
      <c r="Y270">
        <v>25.045793565237204</v>
      </c>
      <c r="Z270">
        <v>1.8282368820059776</v>
      </c>
      <c r="AA270">
        <v>6.9531328292785215</v>
      </c>
      <c r="AB270">
        <v>1.7407018867480102</v>
      </c>
      <c r="AC270">
        <v>1.632482494502778</v>
      </c>
      <c r="AD270">
        <v>54.645937321522382</v>
      </c>
      <c r="AE270">
        <v>39.085790028577904</v>
      </c>
      <c r="AF270">
        <v>25.080522041126191</v>
      </c>
      <c r="AG270">
        <v>78.275992179192514</v>
      </c>
      <c r="AH270">
        <v>78.605915160768447</v>
      </c>
      <c r="AI270">
        <v>1.3383114663581621</v>
      </c>
      <c r="AJ270">
        <v>10720</v>
      </c>
      <c r="AK270">
        <v>99.196296641791022</v>
      </c>
      <c r="AL270">
        <v>20.582266047247927</v>
      </c>
    </row>
    <row r="271" spans="1:38">
      <c r="A271">
        <v>7</v>
      </c>
      <c r="B271">
        <v>16</v>
      </c>
      <c r="C271">
        <v>2023</v>
      </c>
      <c r="D271">
        <v>99</v>
      </c>
      <c r="E271">
        <v>99</v>
      </c>
      <c r="F271">
        <v>99</v>
      </c>
      <c r="G271">
        <v>4</v>
      </c>
      <c r="H271">
        <v>2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323</v>
      </c>
      <c r="R271">
        <v>31666</v>
      </c>
      <c r="S271">
        <v>7.6956041179814303</v>
      </c>
      <c r="T271">
        <v>6.0233689130297492</v>
      </c>
      <c r="U271">
        <v>19.832729110086444</v>
      </c>
      <c r="V271">
        <v>62.467630897492562</v>
      </c>
      <c r="W271">
        <v>2.3053116907724376</v>
      </c>
      <c r="X271">
        <v>72.18467757215943</v>
      </c>
      <c r="Y271">
        <v>23.586812353944296</v>
      </c>
      <c r="Z271">
        <v>1.6926672140466108</v>
      </c>
      <c r="AA271">
        <v>7.1586291326535401</v>
      </c>
      <c r="AB271">
        <v>1.5805987568491076</v>
      </c>
      <c r="AC271">
        <v>1.5356631947621333</v>
      </c>
      <c r="AD271">
        <v>61.811763164744555</v>
      </c>
      <c r="AE271">
        <v>50.796829529059458</v>
      </c>
      <c r="AF271">
        <v>46.615133681181447</v>
      </c>
      <c r="AG271">
        <v>21.724007820807465</v>
      </c>
      <c r="AH271">
        <v>21.394084839231542</v>
      </c>
      <c r="AI271">
        <v>1.2410787595528323</v>
      </c>
      <c r="AJ271">
        <v>0</v>
      </c>
    </row>
    <row r="272" spans="1:38">
      <c r="A272">
        <v>7</v>
      </c>
      <c r="B272">
        <v>17</v>
      </c>
      <c r="C272">
        <v>2022</v>
      </c>
      <c r="D272">
        <v>99</v>
      </c>
      <c r="E272">
        <v>99</v>
      </c>
      <c r="F272">
        <v>99</v>
      </c>
      <c r="G272">
        <v>1</v>
      </c>
      <c r="H272">
        <v>1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2447</v>
      </c>
      <c r="R272">
        <v>222010</v>
      </c>
      <c r="S272">
        <v>7.9283590829241888</v>
      </c>
      <c r="T272">
        <v>6.1305616864105241</v>
      </c>
      <c r="U272">
        <v>20.825447637493628</v>
      </c>
      <c r="V272">
        <v>71.484617810008558</v>
      </c>
      <c r="W272">
        <v>4.9425701544975444</v>
      </c>
      <c r="X272">
        <v>83.391739110850864</v>
      </c>
      <c r="Y272">
        <v>23.285888023062032</v>
      </c>
      <c r="Z272">
        <v>2.2093599387414979</v>
      </c>
      <c r="AA272">
        <v>6.5656118443668179</v>
      </c>
      <c r="AB272">
        <v>1.4913705368442951</v>
      </c>
      <c r="AC272">
        <v>1.6386583818917373</v>
      </c>
      <c r="AD272">
        <v>32.538459225665477</v>
      </c>
      <c r="AE272">
        <v>42.986702558305161</v>
      </c>
      <c r="AF272">
        <v>29.700134264152322</v>
      </c>
      <c r="AG272">
        <v>61.114490914446336</v>
      </c>
      <c r="AH272">
        <v>61.865244679926491</v>
      </c>
      <c r="AI272">
        <v>2.9615783072834567</v>
      </c>
      <c r="AJ272">
        <v>0</v>
      </c>
    </row>
    <row r="273" spans="1:38">
      <c r="A273">
        <v>7</v>
      </c>
      <c r="B273">
        <v>18</v>
      </c>
      <c r="C273">
        <v>2022</v>
      </c>
      <c r="D273">
        <v>99</v>
      </c>
      <c r="E273">
        <v>99</v>
      </c>
      <c r="F273">
        <v>99</v>
      </c>
      <c r="G273">
        <v>1</v>
      </c>
      <c r="H273">
        <v>2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1567</v>
      </c>
      <c r="R273">
        <v>141259</v>
      </c>
      <c r="S273">
        <v>7.6155430804408928</v>
      </c>
      <c r="T273">
        <v>6.2171543052124116</v>
      </c>
      <c r="U273">
        <v>20.175531470561644</v>
      </c>
      <c r="V273">
        <v>65.119390622898351</v>
      </c>
      <c r="W273">
        <v>6.7464727911141953</v>
      </c>
      <c r="X273">
        <v>78.664014328290591</v>
      </c>
      <c r="Y273">
        <v>21.778435356331283</v>
      </c>
      <c r="Z273">
        <v>1.6919275939940108</v>
      </c>
      <c r="AA273">
        <v>6.5313074570569487</v>
      </c>
      <c r="AB273">
        <v>1.7066630470817996</v>
      </c>
      <c r="AC273">
        <v>1.6751859713540218</v>
      </c>
      <c r="AD273">
        <v>43.706039461701216</v>
      </c>
      <c r="AE273">
        <v>48.946345950642389</v>
      </c>
      <c r="AF273">
        <v>38.738082809061126</v>
      </c>
      <c r="AG273">
        <v>38.885509085553672</v>
      </c>
      <c r="AH273">
        <v>38.134755320073509</v>
      </c>
      <c r="AI273">
        <v>3.8128544021973823</v>
      </c>
      <c r="AJ273">
        <v>11044</v>
      </c>
      <c r="AK273">
        <v>97.788373777616499</v>
      </c>
      <c r="AL273">
        <v>19.303836044663637</v>
      </c>
    </row>
    <row r="274" spans="1:38">
      <c r="A274">
        <v>7</v>
      </c>
      <c r="B274">
        <v>19</v>
      </c>
      <c r="C274">
        <v>2022</v>
      </c>
      <c r="D274">
        <v>99</v>
      </c>
      <c r="E274">
        <v>99</v>
      </c>
      <c r="F274">
        <v>99</v>
      </c>
      <c r="G274">
        <v>2</v>
      </c>
      <c r="H274">
        <v>1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3633</v>
      </c>
      <c r="R274">
        <v>288779</v>
      </c>
      <c r="S274">
        <v>7.9498266840732867</v>
      </c>
      <c r="T274">
        <v>5.8586219912112716</v>
      </c>
      <c r="U274">
        <v>20.593132949417942</v>
      </c>
      <c r="V274">
        <v>69.689624245530325</v>
      </c>
      <c r="W274">
        <v>4.4237981293653634</v>
      </c>
      <c r="X274">
        <v>79.827826815661808</v>
      </c>
      <c r="Y274">
        <v>23.594859737030738</v>
      </c>
      <c r="Z274">
        <v>2.350240149041309</v>
      </c>
      <c r="AA274">
        <v>6.891442912728194</v>
      </c>
      <c r="AB274">
        <v>1.4621528810516529</v>
      </c>
      <c r="AC274">
        <v>1.645696388186719</v>
      </c>
      <c r="AD274">
        <v>45.267788063451682</v>
      </c>
      <c r="AE274">
        <v>46.744598597587824</v>
      </c>
      <c r="AF274">
        <v>33.059157712660983</v>
      </c>
      <c r="AG274">
        <v>63.457173181681362</v>
      </c>
      <c r="AH274">
        <v>64.794679629436601</v>
      </c>
      <c r="AI274">
        <v>1.1195412408797036</v>
      </c>
      <c r="AJ274">
        <v>0</v>
      </c>
    </row>
    <row r="275" spans="1:38">
      <c r="A275">
        <v>7</v>
      </c>
      <c r="B275">
        <v>20</v>
      </c>
      <c r="C275">
        <v>2022</v>
      </c>
      <c r="D275">
        <v>99</v>
      </c>
      <c r="E275">
        <v>99</v>
      </c>
      <c r="F275">
        <v>99</v>
      </c>
      <c r="G275">
        <v>2</v>
      </c>
      <c r="H275">
        <v>2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2485</v>
      </c>
      <c r="R275">
        <v>166298</v>
      </c>
      <c r="S275">
        <v>7.5549736016067506</v>
      </c>
      <c r="T275">
        <v>6.1191956608016946</v>
      </c>
      <c r="U275">
        <v>19.429872878808222</v>
      </c>
      <c r="V275">
        <v>58.303767934671491</v>
      </c>
      <c r="W275">
        <v>5.559297165329709</v>
      </c>
      <c r="X275">
        <v>70.495135239149008</v>
      </c>
      <c r="Y275">
        <v>20.35201866528762</v>
      </c>
      <c r="Z275">
        <v>1.9200471442831537</v>
      </c>
      <c r="AA275">
        <v>6.9924654608399699</v>
      </c>
      <c r="AB275">
        <v>1.6880565034652502</v>
      </c>
      <c r="AC275">
        <v>1.6295132324883743</v>
      </c>
      <c r="AD275">
        <v>57.801803854975951</v>
      </c>
      <c r="AE275">
        <v>56.386719134731202</v>
      </c>
      <c r="AF275">
        <v>52.534442384358947</v>
      </c>
      <c r="AG275">
        <v>36.542826818318659</v>
      </c>
      <c r="AH275">
        <v>35.205320370563371</v>
      </c>
      <c r="AI275">
        <v>1.0523277489807457</v>
      </c>
      <c r="AJ275">
        <v>50802</v>
      </c>
      <c r="AK275">
        <v>99.5755186803665</v>
      </c>
      <c r="AL275">
        <v>20.273614198810716</v>
      </c>
    </row>
    <row r="276" spans="1:38">
      <c r="A276">
        <v>7</v>
      </c>
      <c r="B276">
        <v>21</v>
      </c>
      <c r="C276">
        <v>2022</v>
      </c>
      <c r="D276">
        <v>99</v>
      </c>
      <c r="E276">
        <v>99</v>
      </c>
      <c r="F276">
        <v>99</v>
      </c>
      <c r="G276">
        <v>3</v>
      </c>
      <c r="H276">
        <v>1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1316</v>
      </c>
      <c r="R276">
        <v>109190</v>
      </c>
      <c r="S276">
        <v>7.4845681838996239</v>
      </c>
      <c r="T276">
        <v>5.7624690905760598</v>
      </c>
      <c r="U276">
        <v>19.529428610678796</v>
      </c>
      <c r="V276">
        <v>60.402967304698237</v>
      </c>
      <c r="W276">
        <v>4.6286289953292412</v>
      </c>
      <c r="X276">
        <v>71.442439783862994</v>
      </c>
      <c r="Y276">
        <v>21.104496748786516</v>
      </c>
      <c r="Z276">
        <v>1.8655554537961352</v>
      </c>
      <c r="AA276">
        <v>7.0916261506307237</v>
      </c>
      <c r="AB276">
        <v>1.7270985167244908</v>
      </c>
      <c r="AC276">
        <v>1.6922957210607901</v>
      </c>
      <c r="AD276">
        <v>54.626337732329283</v>
      </c>
      <c r="AE276">
        <v>45.466126491874029</v>
      </c>
      <c r="AF276">
        <v>34.848669133032395</v>
      </c>
      <c r="AG276">
        <v>59.793441832957313</v>
      </c>
      <c r="AH276">
        <v>60.543536372732142</v>
      </c>
      <c r="AI276">
        <v>3.9078670207894497</v>
      </c>
      <c r="AJ276">
        <v>0</v>
      </c>
    </row>
    <row r="277" spans="1:38">
      <c r="A277">
        <v>7</v>
      </c>
      <c r="B277">
        <v>22</v>
      </c>
      <c r="C277">
        <v>2022</v>
      </c>
      <c r="D277">
        <v>99</v>
      </c>
      <c r="E277">
        <v>99</v>
      </c>
      <c r="F277">
        <v>99</v>
      </c>
      <c r="G277">
        <v>3</v>
      </c>
      <c r="H277">
        <v>2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939</v>
      </c>
      <c r="R277">
        <v>73422</v>
      </c>
      <c r="S277">
        <v>7.3032333632971058</v>
      </c>
      <c r="T277">
        <v>5.8005638636920818</v>
      </c>
      <c r="U277">
        <v>18.927644302797486</v>
      </c>
      <c r="V277">
        <v>56.522568167579195</v>
      </c>
      <c r="W277">
        <v>4.6307646209582973</v>
      </c>
      <c r="X277">
        <v>66.885946991364989</v>
      </c>
      <c r="Y277">
        <v>20.906540274032299</v>
      </c>
      <c r="Z277">
        <v>1.2720982811691319</v>
      </c>
      <c r="AA277">
        <v>6.9113592956715708</v>
      </c>
      <c r="AB277">
        <v>1.860527371082588</v>
      </c>
      <c r="AC277">
        <v>1.6468655266009389</v>
      </c>
      <c r="AD277">
        <v>65.969210570927956</v>
      </c>
      <c r="AE277">
        <v>52.311678207885791</v>
      </c>
      <c r="AF277">
        <v>45.452386545369698</v>
      </c>
      <c r="AG277">
        <v>40.206558167042687</v>
      </c>
      <c r="AH277">
        <v>39.456463627267858</v>
      </c>
      <c r="AI277">
        <v>3.1625398381956362</v>
      </c>
      <c r="AJ277">
        <v>33431</v>
      </c>
      <c r="AK277">
        <v>99.379459184589862</v>
      </c>
      <c r="AL277">
        <v>20.368953483084749</v>
      </c>
    </row>
    <row r="278" spans="1:38">
      <c r="A278">
        <v>7</v>
      </c>
      <c r="B278">
        <v>23</v>
      </c>
      <c r="C278">
        <v>2022</v>
      </c>
      <c r="D278">
        <v>99</v>
      </c>
      <c r="E278">
        <v>99</v>
      </c>
      <c r="F278">
        <v>99</v>
      </c>
      <c r="G278">
        <v>4</v>
      </c>
      <c r="H278">
        <v>1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1033</v>
      </c>
      <c r="R278">
        <v>126355</v>
      </c>
      <c r="S278">
        <v>7.7403426852914397</v>
      </c>
      <c r="T278">
        <v>5.8254125281943745</v>
      </c>
      <c r="U278">
        <v>20.265322622768924</v>
      </c>
      <c r="V278">
        <v>63.932570931106802</v>
      </c>
      <c r="W278">
        <v>5.890546476198014</v>
      </c>
      <c r="X278">
        <v>76.198013533299019</v>
      </c>
      <c r="Y278">
        <v>24.729531874480625</v>
      </c>
      <c r="Z278">
        <v>1.8368881326421589</v>
      </c>
      <c r="AA278">
        <v>6.9517033490033091</v>
      </c>
      <c r="AB278">
        <v>1.7923944314697831</v>
      </c>
      <c r="AC278">
        <v>1.7189919504537812</v>
      </c>
      <c r="AD278">
        <v>51.685446361867889</v>
      </c>
      <c r="AE278">
        <v>37.553873570982027</v>
      </c>
      <c r="AF278">
        <v>22.356245033386596</v>
      </c>
      <c r="AG278">
        <v>79.047958660210455</v>
      </c>
      <c r="AH278">
        <v>79.32727578626006</v>
      </c>
      <c r="AI278">
        <v>1.4126864785722777</v>
      </c>
      <c r="AJ278">
        <v>10717</v>
      </c>
      <c r="AK278">
        <v>98.241681440701313</v>
      </c>
      <c r="AL278">
        <v>20.993036800250849</v>
      </c>
    </row>
    <row r="279" spans="1:38">
      <c r="A279">
        <v>7</v>
      </c>
      <c r="B279">
        <v>24</v>
      </c>
      <c r="C279">
        <v>2022</v>
      </c>
      <c r="D279">
        <v>99</v>
      </c>
      <c r="E279">
        <v>99</v>
      </c>
      <c r="F279">
        <v>99</v>
      </c>
      <c r="G279">
        <v>4</v>
      </c>
      <c r="H279">
        <v>2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330</v>
      </c>
      <c r="R279">
        <v>33491</v>
      </c>
      <c r="S279">
        <v>7.8264906989937604</v>
      </c>
      <c r="T279">
        <v>6.0435340837837028</v>
      </c>
      <c r="U279">
        <v>19.924755904571363</v>
      </c>
      <c r="V279">
        <v>63.423009166641805</v>
      </c>
      <c r="W279">
        <v>3.1082977516347672</v>
      </c>
      <c r="X279">
        <v>73.133080529097356</v>
      </c>
      <c r="Y279">
        <v>23.394344749335641</v>
      </c>
      <c r="Z279">
        <v>1.7318085455794101</v>
      </c>
      <c r="AA279">
        <v>7.1027226289099286</v>
      </c>
      <c r="AB279">
        <v>1.5847532925266987</v>
      </c>
      <c r="AC279">
        <v>1.5759278645089829</v>
      </c>
      <c r="AD279">
        <v>61.578657206939241</v>
      </c>
      <c r="AE279">
        <v>53.005591948752475</v>
      </c>
      <c r="AF279">
        <v>44.846882448050863</v>
      </c>
      <c r="AG279">
        <v>20.952041339789549</v>
      </c>
      <c r="AH279">
        <v>20.672724213739944</v>
      </c>
      <c r="AI279">
        <v>1.6720910095249475</v>
      </c>
      <c r="AJ279">
        <v>0</v>
      </c>
    </row>
    <row r="280" spans="1:38">
      <c r="A280">
        <v>8</v>
      </c>
      <c r="B280">
        <v>1</v>
      </c>
      <c r="C280">
        <v>2024</v>
      </c>
      <c r="D280">
        <v>99</v>
      </c>
      <c r="E280">
        <v>99</v>
      </c>
      <c r="F280">
        <v>99</v>
      </c>
      <c r="G280">
        <v>99</v>
      </c>
      <c r="H280">
        <v>99</v>
      </c>
      <c r="I280">
        <v>6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1613</v>
      </c>
      <c r="R280">
        <v>120415</v>
      </c>
      <c r="S280">
        <v>8.134567952497612</v>
      </c>
      <c r="T280">
        <v>6.0243823443923112</v>
      </c>
      <c r="U280">
        <v>20.956473861229927</v>
      </c>
      <c r="V280">
        <v>73.485030934684218</v>
      </c>
      <c r="W280">
        <v>3.8425445334883528</v>
      </c>
      <c r="X280">
        <v>83.721297180583804</v>
      </c>
      <c r="Y280">
        <v>24.386496698916247</v>
      </c>
      <c r="Z280">
        <v>2.0271560852053314</v>
      </c>
      <c r="AA280">
        <v>6.4903162133517585</v>
      </c>
      <c r="AB280">
        <v>1.3397095763383531</v>
      </c>
      <c r="AC280">
        <v>1.4950385453010631</v>
      </c>
      <c r="AD280">
        <v>39.632620363517617</v>
      </c>
      <c r="AE280">
        <v>35.037240912766393</v>
      </c>
      <c r="AF280">
        <v>47.679030620712112</v>
      </c>
      <c r="AG280">
        <v>11.271013516043279</v>
      </c>
      <c r="AH280">
        <v>11.78700942889243</v>
      </c>
      <c r="AI280">
        <v>4.1249013827181011</v>
      </c>
      <c r="AJ280">
        <v>120400</v>
      </c>
      <c r="AK280">
        <v>98.585567275746598</v>
      </c>
      <c r="AL280">
        <v>21.405731921704575</v>
      </c>
    </row>
    <row r="281" spans="1:38">
      <c r="A281">
        <v>8</v>
      </c>
      <c r="B281">
        <v>2</v>
      </c>
      <c r="C281">
        <v>2024</v>
      </c>
      <c r="D281">
        <v>99</v>
      </c>
      <c r="E281">
        <v>99</v>
      </c>
      <c r="F281">
        <v>99</v>
      </c>
      <c r="G281">
        <v>99</v>
      </c>
      <c r="H281">
        <v>99</v>
      </c>
      <c r="I281">
        <v>24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4563</v>
      </c>
      <c r="R281">
        <v>341737</v>
      </c>
      <c r="S281">
        <v>7.962819361087619</v>
      </c>
      <c r="T281">
        <v>5.657444174906435</v>
      </c>
      <c r="U281">
        <v>20.280303274155369</v>
      </c>
      <c r="V281">
        <v>69.088802207545555</v>
      </c>
      <c r="W281">
        <v>4.0917430655738212</v>
      </c>
      <c r="X281">
        <v>78.537588847564081</v>
      </c>
      <c r="Y281">
        <v>21.973330368090089</v>
      </c>
      <c r="Z281">
        <v>2.1551661072696251</v>
      </c>
      <c r="AA281">
        <v>6.7710061976152485</v>
      </c>
      <c r="AB281">
        <v>1.4565114109983013</v>
      </c>
      <c r="AC281">
        <v>1.7518847145950316</v>
      </c>
      <c r="AD281">
        <v>51.327935045087585</v>
      </c>
      <c r="AE281">
        <v>41.73723025269301</v>
      </c>
      <c r="AF281">
        <v>45.856095350801759</v>
      </c>
      <c r="AG281">
        <v>31.987064285446849</v>
      </c>
      <c r="AH281">
        <v>32.372130218757249</v>
      </c>
      <c r="AI281">
        <v>1.5304166654474061</v>
      </c>
      <c r="AJ281">
        <v>337716</v>
      </c>
      <c r="AK281">
        <v>97.476636582216813</v>
      </c>
      <c r="AL281">
        <v>21.267933226782699</v>
      </c>
    </row>
    <row r="282" spans="1:38">
      <c r="A282">
        <v>8</v>
      </c>
      <c r="B282">
        <v>3</v>
      </c>
      <c r="C282">
        <v>2024</v>
      </c>
      <c r="D282">
        <v>99</v>
      </c>
      <c r="E282">
        <v>99</v>
      </c>
      <c r="F282">
        <v>99</v>
      </c>
      <c r="G282">
        <v>99</v>
      </c>
      <c r="H282">
        <v>99</v>
      </c>
      <c r="I282">
        <v>49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2169</v>
      </c>
      <c r="R282">
        <v>223384</v>
      </c>
      <c r="S282">
        <v>7.9158578949253293</v>
      </c>
      <c r="T282">
        <v>5.7828806002220388</v>
      </c>
      <c r="U282">
        <v>20.169434695413351</v>
      </c>
      <c r="V282">
        <v>67.030763170146486</v>
      </c>
      <c r="W282">
        <v>3.7854098771621958</v>
      </c>
      <c r="X282">
        <v>76.272696343516117</v>
      </c>
      <c r="Y282">
        <v>24.153027969774023</v>
      </c>
      <c r="Z282">
        <v>1.8197364180066613</v>
      </c>
      <c r="AA282">
        <v>6.8898541289233153</v>
      </c>
      <c r="AB282">
        <v>1.5921065107724612</v>
      </c>
      <c r="AC282">
        <v>1.5344421855949237</v>
      </c>
      <c r="AD282">
        <v>58.584943972842957</v>
      </c>
      <c r="AE282">
        <v>43.913531313113801</v>
      </c>
      <c r="AF282">
        <v>43.446159364265512</v>
      </c>
      <c r="AG282">
        <v>20.909056872215359</v>
      </c>
      <c r="AH282">
        <v>21.045081904615287</v>
      </c>
      <c r="AI282">
        <v>2.3797586219245792</v>
      </c>
      <c r="AJ282">
        <v>218670</v>
      </c>
      <c r="AK282">
        <v>97.444070059908668</v>
      </c>
      <c r="AL282">
        <v>21.117755555469603</v>
      </c>
    </row>
    <row r="283" spans="1:38">
      <c r="A283">
        <v>8</v>
      </c>
      <c r="B283">
        <v>4</v>
      </c>
      <c r="C283">
        <v>2024</v>
      </c>
      <c r="D283">
        <v>99</v>
      </c>
      <c r="E283">
        <v>99</v>
      </c>
      <c r="F283">
        <v>99</v>
      </c>
      <c r="G283">
        <v>99</v>
      </c>
      <c r="H283">
        <v>99</v>
      </c>
      <c r="I283">
        <v>80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2939</v>
      </c>
      <c r="R283">
        <v>209311</v>
      </c>
      <c r="S283">
        <v>7.5780537095518108</v>
      </c>
      <c r="T283">
        <v>5.9679615500379803</v>
      </c>
      <c r="U283">
        <v>19.316001547936896</v>
      </c>
      <c r="V283">
        <v>57.466640549230576</v>
      </c>
      <c r="W283">
        <v>6.5061081357405977</v>
      </c>
      <c r="X283">
        <v>70.031197595921853</v>
      </c>
      <c r="Y283">
        <v>19.684584183344398</v>
      </c>
      <c r="Z283">
        <v>1.8365016649865504</v>
      </c>
      <c r="AA283">
        <v>6.8947874939382334</v>
      </c>
      <c r="AB283">
        <v>1.6230005481134075</v>
      </c>
      <c r="AC283">
        <v>1.7470110679183961</v>
      </c>
      <c r="AD283">
        <v>58.353582943930391</v>
      </c>
      <c r="AE283">
        <v>51.914179808356359</v>
      </c>
      <c r="AF283">
        <v>58.824930427254039</v>
      </c>
      <c r="AG283">
        <v>19.591804260736087</v>
      </c>
      <c r="AH283">
        <v>18.884875020577272</v>
      </c>
      <c r="AI283">
        <v>3.1264482038688843</v>
      </c>
      <c r="AJ283">
        <v>208788</v>
      </c>
      <c r="AK283">
        <v>97.708238500296986</v>
      </c>
      <c r="AL283">
        <v>20.051811247231026</v>
      </c>
    </row>
    <row r="284" spans="1:38">
      <c r="A284">
        <v>8</v>
      </c>
      <c r="B284">
        <v>5</v>
      </c>
      <c r="C284">
        <v>2024</v>
      </c>
      <c r="D284">
        <v>99</v>
      </c>
      <c r="E284">
        <v>99</v>
      </c>
      <c r="F284">
        <v>99</v>
      </c>
      <c r="G284">
        <v>99</v>
      </c>
      <c r="H284">
        <v>99</v>
      </c>
      <c r="I284">
        <v>81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195</v>
      </c>
      <c r="R284">
        <v>17114</v>
      </c>
      <c r="S284">
        <v>7.1627322659810648</v>
      </c>
      <c r="T284">
        <v>5.6475400257099455</v>
      </c>
      <c r="U284">
        <v>17.288412995208702</v>
      </c>
      <c r="V284">
        <v>51.782166647189442</v>
      </c>
      <c r="W284">
        <v>2.6703283861166303</v>
      </c>
      <c r="X284">
        <v>58.758910833235944</v>
      </c>
      <c r="Y284">
        <v>13.655486736005612</v>
      </c>
      <c r="Z284">
        <v>0.77714152156129501</v>
      </c>
      <c r="AA284">
        <v>6.6016884258705133</v>
      </c>
      <c r="AB284">
        <v>1.8262718371429376</v>
      </c>
      <c r="AC284">
        <v>1.4213427146490123</v>
      </c>
      <c r="AD284">
        <v>68.495685277902055</v>
      </c>
      <c r="AE284">
        <v>57.054722681632605</v>
      </c>
      <c r="AF284">
        <v>60.237075207034174</v>
      </c>
      <c r="AG284">
        <v>1.6018944924931671</v>
      </c>
      <c r="AH284">
        <v>1.38201096007543</v>
      </c>
      <c r="AI284">
        <v>5.6269720696505798</v>
      </c>
      <c r="AJ284">
        <v>17107</v>
      </c>
      <c r="AK284">
        <v>95.087502192084713</v>
      </c>
      <c r="AL284">
        <v>19.293119972540303</v>
      </c>
    </row>
    <row r="285" spans="1:38">
      <c r="A285">
        <v>8</v>
      </c>
      <c r="B285">
        <v>6</v>
      </c>
      <c r="C285">
        <v>2024</v>
      </c>
      <c r="D285">
        <v>99</v>
      </c>
      <c r="E285">
        <v>99</v>
      </c>
      <c r="F285">
        <v>99</v>
      </c>
      <c r="G285">
        <v>99</v>
      </c>
      <c r="H285">
        <v>99</v>
      </c>
      <c r="I285">
        <v>83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1942</v>
      </c>
      <c r="R285">
        <v>156399</v>
      </c>
      <c r="S285">
        <v>7.7764307955933214</v>
      </c>
      <c r="T285">
        <v>5.8579146925491852</v>
      </c>
      <c r="U285">
        <v>19.888118849864984</v>
      </c>
      <c r="V285">
        <v>65.902595285136115</v>
      </c>
      <c r="W285">
        <v>3.7091029993797928</v>
      </c>
      <c r="X285">
        <v>75.248562970351486</v>
      </c>
      <c r="Y285">
        <v>22.729684972410311</v>
      </c>
      <c r="Z285">
        <v>1.4948944686347101</v>
      </c>
      <c r="AA285">
        <v>6.7088905168540522</v>
      </c>
      <c r="AB285">
        <v>1.6170156867093899</v>
      </c>
      <c r="AC285">
        <v>1.5549010832248631</v>
      </c>
      <c r="AD285">
        <v>58.593967260462058</v>
      </c>
      <c r="AE285">
        <v>52.354493420556722</v>
      </c>
      <c r="AF285">
        <v>55.568412292118602</v>
      </c>
      <c r="AG285">
        <v>14.639166573065253</v>
      </c>
      <c r="AH285">
        <v>14.528892467082329</v>
      </c>
      <c r="AI285">
        <v>3.4290500578648202</v>
      </c>
      <c r="AJ285">
        <v>152903</v>
      </c>
      <c r="AK285">
        <v>97.754297822803679</v>
      </c>
      <c r="AL285">
        <v>20.612774036768435</v>
      </c>
    </row>
    <row r="286" spans="1:38">
      <c r="A286">
        <v>8</v>
      </c>
      <c r="B286">
        <v>7</v>
      </c>
      <c r="C286">
        <v>2023</v>
      </c>
      <c r="D286">
        <v>99</v>
      </c>
      <c r="E286">
        <v>99</v>
      </c>
      <c r="F286">
        <v>99</v>
      </c>
      <c r="G286">
        <v>99</v>
      </c>
      <c r="H286">
        <v>99</v>
      </c>
      <c r="I286">
        <v>6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1811</v>
      </c>
      <c r="R286">
        <v>154445</v>
      </c>
      <c r="S286">
        <v>7.9667972417365407</v>
      </c>
      <c r="T286">
        <v>6.0624170416653183</v>
      </c>
      <c r="U286">
        <v>21.013598433099219</v>
      </c>
      <c r="V286">
        <v>72.710026222927254</v>
      </c>
      <c r="W286">
        <v>4.7706303214736643</v>
      </c>
      <c r="X286">
        <v>84.347826086956516</v>
      </c>
      <c r="Y286">
        <v>24.288905435591957</v>
      </c>
      <c r="Z286">
        <v>2.1528699537052023</v>
      </c>
      <c r="AA286">
        <v>6.5218907481344877</v>
      </c>
      <c r="AB286">
        <v>1.4006185215489764</v>
      </c>
      <c r="AC286">
        <v>1.6591956387033728</v>
      </c>
      <c r="AD286">
        <v>32.991879647405128</v>
      </c>
      <c r="AE286">
        <v>41.121746235297472</v>
      </c>
      <c r="AF286">
        <v>30.041137160502259</v>
      </c>
      <c r="AG286">
        <v>13.937494472650222</v>
      </c>
      <c r="AH286">
        <v>14.56038263251631</v>
      </c>
      <c r="AI286">
        <v>3.2587652562400855</v>
      </c>
      <c r="AJ286">
        <v>102674</v>
      </c>
      <c r="AK286">
        <v>98.732687924887998</v>
      </c>
      <c r="AL286">
        <v>21.128267385085422</v>
      </c>
    </row>
    <row r="287" spans="1:38">
      <c r="A287">
        <v>8</v>
      </c>
      <c r="B287">
        <v>8</v>
      </c>
      <c r="C287">
        <v>2023</v>
      </c>
      <c r="D287">
        <v>99</v>
      </c>
      <c r="E287">
        <v>99</v>
      </c>
      <c r="F287">
        <v>99</v>
      </c>
      <c r="G287">
        <v>99</v>
      </c>
      <c r="H287">
        <v>99</v>
      </c>
      <c r="I287">
        <v>24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4480</v>
      </c>
      <c r="R287">
        <v>336901</v>
      </c>
      <c r="S287">
        <v>7.9322293492747118</v>
      </c>
      <c r="T287">
        <v>5.8235564750475692</v>
      </c>
      <c r="U287">
        <v>20.492364759973952</v>
      </c>
      <c r="V287">
        <v>68.987328621761307</v>
      </c>
      <c r="W287">
        <v>4.7743996010697503</v>
      </c>
      <c r="X287">
        <v>79.836213012131154</v>
      </c>
      <c r="Y287">
        <v>22.844396425062556</v>
      </c>
      <c r="Z287">
        <v>2.1929290800561594</v>
      </c>
      <c r="AA287">
        <v>6.7946846912391852</v>
      </c>
      <c r="AB287">
        <v>1.4732345286815141</v>
      </c>
      <c r="AC287">
        <v>1.7061954573133786</v>
      </c>
      <c r="AD287">
        <v>46.652539221698575</v>
      </c>
      <c r="AE287">
        <v>44.129008048623319</v>
      </c>
      <c r="AF287">
        <v>30.882631166496758</v>
      </c>
      <c r="AG287">
        <v>30.402770082102581</v>
      </c>
      <c r="AH287">
        <v>30.973685473720398</v>
      </c>
      <c r="AI287">
        <v>1.2276603512604591</v>
      </c>
      <c r="AJ287">
        <v>110991</v>
      </c>
      <c r="AK287">
        <v>98.807837572415167</v>
      </c>
      <c r="AL287">
        <v>21.236797265962576</v>
      </c>
    </row>
    <row r="288" spans="1:38">
      <c r="A288">
        <v>8</v>
      </c>
      <c r="B288">
        <v>9</v>
      </c>
      <c r="C288">
        <v>2023</v>
      </c>
      <c r="D288">
        <v>99</v>
      </c>
      <c r="E288">
        <v>99</v>
      </c>
      <c r="F288">
        <v>99</v>
      </c>
      <c r="G288">
        <v>99</v>
      </c>
      <c r="H288">
        <v>99</v>
      </c>
      <c r="I288">
        <v>49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2219</v>
      </c>
      <c r="R288">
        <v>212260</v>
      </c>
      <c r="S288">
        <v>7.763784980684064</v>
      </c>
      <c r="T288">
        <v>5.8251531141053423</v>
      </c>
      <c r="U288">
        <v>19.988821021389619</v>
      </c>
      <c r="V288">
        <v>63.107509657966617</v>
      </c>
      <c r="W288">
        <v>4.7625553566380852</v>
      </c>
      <c r="X288">
        <v>74.421935362291521</v>
      </c>
      <c r="Y288">
        <v>23.433996042589278</v>
      </c>
      <c r="Z288">
        <v>1.819466691793084</v>
      </c>
      <c r="AA288">
        <v>6.986729171200869</v>
      </c>
      <c r="AB288">
        <v>1.711591631016542</v>
      </c>
      <c r="AC288">
        <v>1.635557712818422</v>
      </c>
      <c r="AD288">
        <v>53.391745061216646</v>
      </c>
      <c r="AE288">
        <v>43.972597432013885</v>
      </c>
      <c r="AF288">
        <v>29.081410163674615</v>
      </c>
      <c r="AG288">
        <v>19.154861450773652</v>
      </c>
      <c r="AH288">
        <v>19.035042267014827</v>
      </c>
      <c r="AI288">
        <v>2.0927164797889377</v>
      </c>
      <c r="AJ288">
        <v>10765</v>
      </c>
      <c r="AK288">
        <v>99.177036692986491</v>
      </c>
      <c r="AL288">
        <v>20.559792407498048</v>
      </c>
    </row>
    <row r="289" spans="1:38">
      <c r="A289">
        <v>8</v>
      </c>
      <c r="B289">
        <v>10</v>
      </c>
      <c r="C289">
        <v>2023</v>
      </c>
      <c r="D289">
        <v>99</v>
      </c>
      <c r="E289">
        <v>99</v>
      </c>
      <c r="F289">
        <v>99</v>
      </c>
      <c r="G289">
        <v>99</v>
      </c>
      <c r="H289">
        <v>99</v>
      </c>
      <c r="I289">
        <v>80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2908</v>
      </c>
      <c r="R289">
        <v>208260</v>
      </c>
      <c r="S289">
        <v>7.4922068568135982</v>
      </c>
      <c r="T289">
        <v>6.3737203495630466</v>
      </c>
      <c r="U289">
        <v>19.495998751561128</v>
      </c>
      <c r="V289">
        <v>56.634495342360523</v>
      </c>
      <c r="W289">
        <v>7.7100739460290013</v>
      </c>
      <c r="X289">
        <v>71.104388744838189</v>
      </c>
      <c r="Y289">
        <v>20.489292230865264</v>
      </c>
      <c r="Z289">
        <v>1.8246422740804764</v>
      </c>
      <c r="AA289">
        <v>6.89329459687269</v>
      </c>
      <c r="AB289">
        <v>1.6043766842413101</v>
      </c>
      <c r="AC289">
        <v>1.6541825315416463</v>
      </c>
      <c r="AD289">
        <v>53.321359366956912</v>
      </c>
      <c r="AE289">
        <v>50.699160251119963</v>
      </c>
      <c r="AF289">
        <v>45.542513305909218</v>
      </c>
      <c r="AG289">
        <v>18.793891669358899</v>
      </c>
      <c r="AH289">
        <v>18.215867502069734</v>
      </c>
      <c r="AI289">
        <v>2.8219533275713045</v>
      </c>
      <c r="AJ289">
        <v>97728</v>
      </c>
      <c r="AK289">
        <v>99.548721962998528</v>
      </c>
      <c r="AL289">
        <v>20.191595567682175</v>
      </c>
    </row>
    <row r="290" spans="1:38">
      <c r="A290">
        <v>8</v>
      </c>
      <c r="B290">
        <v>11</v>
      </c>
      <c r="C290">
        <v>2023</v>
      </c>
      <c r="D290">
        <v>99</v>
      </c>
      <c r="E290">
        <v>99</v>
      </c>
      <c r="F290">
        <v>99</v>
      </c>
      <c r="G290">
        <v>99</v>
      </c>
      <c r="H290">
        <v>99</v>
      </c>
      <c r="I290">
        <v>81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194</v>
      </c>
      <c r="R290">
        <v>16839</v>
      </c>
      <c r="S290">
        <v>7.2629015974820383</v>
      </c>
      <c r="T290">
        <v>5.8268899578359763</v>
      </c>
      <c r="U290">
        <v>17.398628184571489</v>
      </c>
      <c r="V290">
        <v>50.359284993170625</v>
      </c>
      <c r="W290">
        <v>4.3232971079042706</v>
      </c>
      <c r="X290">
        <v>58.952431854623207</v>
      </c>
      <c r="Y290">
        <v>13.676584120197164</v>
      </c>
      <c r="Z290">
        <v>0.70075420155591195</v>
      </c>
      <c r="AA290">
        <v>6.413728660779765</v>
      </c>
      <c r="AB290">
        <v>1.7583568103778373</v>
      </c>
      <c r="AC290">
        <v>1.5653013490271876</v>
      </c>
      <c r="AD290">
        <v>63.918946367364605</v>
      </c>
      <c r="AE290">
        <v>51.634344142928008</v>
      </c>
      <c r="AF290">
        <v>42.219290433933779</v>
      </c>
      <c r="AG290">
        <v>1.5195925373107395</v>
      </c>
      <c r="AH290">
        <v>1.314406839717611</v>
      </c>
      <c r="AI290">
        <v>4.3351742977611503</v>
      </c>
      <c r="AJ290">
        <v>0</v>
      </c>
    </row>
    <row r="291" spans="1:38">
      <c r="A291">
        <v>8</v>
      </c>
      <c r="B291">
        <v>12</v>
      </c>
      <c r="C291">
        <v>2023</v>
      </c>
      <c r="D291">
        <v>99</v>
      </c>
      <c r="E291">
        <v>99</v>
      </c>
      <c r="F291">
        <v>99</v>
      </c>
      <c r="G291">
        <v>99</v>
      </c>
      <c r="H291">
        <v>99</v>
      </c>
      <c r="I291">
        <v>83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2207</v>
      </c>
      <c r="R291">
        <v>179421</v>
      </c>
      <c r="S291">
        <v>7.5907781140446193</v>
      </c>
      <c r="T291">
        <v>5.938786429682148</v>
      </c>
      <c r="U291">
        <v>19.753413312823369</v>
      </c>
      <c r="V291">
        <v>62.880599260956046</v>
      </c>
      <c r="W291">
        <v>4.7029054569977884</v>
      </c>
      <c r="X291">
        <v>74.103365826742689</v>
      </c>
      <c r="Y291">
        <v>21.756093210939635</v>
      </c>
      <c r="Z291">
        <v>1.5605754064462911</v>
      </c>
      <c r="AA291">
        <v>6.7708009417067521</v>
      </c>
      <c r="AB291">
        <v>1.6815765413132837</v>
      </c>
      <c r="AC291">
        <v>1.6297931806455277</v>
      </c>
      <c r="AD291">
        <v>55.280754805830433</v>
      </c>
      <c r="AE291">
        <v>48.682411634666259</v>
      </c>
      <c r="AF291">
        <v>42.29588863820161</v>
      </c>
      <c r="AG291">
        <v>16.191389787803917</v>
      </c>
      <c r="AH291">
        <v>15.90061528496112</v>
      </c>
      <c r="AI291">
        <v>2.4930192117979497</v>
      </c>
      <c r="AJ291">
        <v>48888</v>
      </c>
      <c r="AK291">
        <v>98.900994108983994</v>
      </c>
      <c r="AL291">
        <v>20.276822571537</v>
      </c>
    </row>
    <row r="292" spans="1:38">
      <c r="A292">
        <v>8</v>
      </c>
      <c r="B292">
        <v>13</v>
      </c>
      <c r="C292">
        <v>2022</v>
      </c>
      <c r="D292">
        <v>99</v>
      </c>
      <c r="E292">
        <v>99</v>
      </c>
      <c r="F292">
        <v>99</v>
      </c>
      <c r="G292">
        <v>99</v>
      </c>
      <c r="H292">
        <v>99</v>
      </c>
      <c r="I292">
        <v>6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2006</v>
      </c>
      <c r="R292">
        <v>174593</v>
      </c>
      <c r="S292">
        <v>7.9254093806739068</v>
      </c>
      <c r="T292">
        <v>6.2193845114065276</v>
      </c>
      <c r="U292">
        <v>20.813561139335587</v>
      </c>
      <c r="V292">
        <v>71.751444788737203</v>
      </c>
      <c r="W292">
        <v>5.1617189692599359</v>
      </c>
      <c r="X292">
        <v>83.80748369064051</v>
      </c>
      <c r="Y292">
        <v>23.063925816040722</v>
      </c>
      <c r="Z292">
        <v>2.0974494968297699</v>
      </c>
      <c r="AA292">
        <v>6.4652282127576726</v>
      </c>
      <c r="AB292">
        <v>1.521276756135735</v>
      </c>
      <c r="AC292">
        <v>1.63410215282515</v>
      </c>
      <c r="AD292">
        <v>31.087526204541192</v>
      </c>
      <c r="AE292">
        <v>41.21127257307112</v>
      </c>
      <c r="AF292">
        <v>29.175320855860242</v>
      </c>
      <c r="AG292">
        <v>15.04069593144062</v>
      </c>
      <c r="AH292">
        <v>15.528503956239931</v>
      </c>
      <c r="AI292">
        <v>3.1667936286105398</v>
      </c>
      <c r="AJ292">
        <v>0</v>
      </c>
    </row>
    <row r="293" spans="1:38">
      <c r="A293">
        <v>8</v>
      </c>
      <c r="B293">
        <v>14</v>
      </c>
      <c r="C293">
        <v>2022</v>
      </c>
      <c r="D293">
        <v>99</v>
      </c>
      <c r="E293">
        <v>99</v>
      </c>
      <c r="F293">
        <v>99</v>
      </c>
      <c r="G293">
        <v>99</v>
      </c>
      <c r="H293">
        <v>99</v>
      </c>
      <c r="I293">
        <v>24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4569</v>
      </c>
      <c r="R293">
        <v>347383</v>
      </c>
      <c r="S293">
        <v>7.9263464245515758</v>
      </c>
      <c r="T293">
        <v>5.8368544229280079</v>
      </c>
      <c r="U293">
        <v>20.522589476168655</v>
      </c>
      <c r="V293">
        <v>69.54082381693982</v>
      </c>
      <c r="W293">
        <v>4.3102281919380054</v>
      </c>
      <c r="X293">
        <v>79.598022931461813</v>
      </c>
      <c r="Y293">
        <v>23.290431598552608</v>
      </c>
      <c r="Z293">
        <v>2.282207246756462</v>
      </c>
      <c r="AA293">
        <v>6.858723587924942</v>
      </c>
      <c r="AB293">
        <v>1.4692121453398932</v>
      </c>
      <c r="AC293">
        <v>1.6437227452912311</v>
      </c>
      <c r="AD293">
        <v>45.488935345565487</v>
      </c>
      <c r="AE293">
        <v>46.524055209348688</v>
      </c>
      <c r="AF293">
        <v>32.676783315165814</v>
      </c>
      <c r="AG293">
        <v>29.926068483568287</v>
      </c>
      <c r="AH293">
        <v>30.464714728297906</v>
      </c>
      <c r="AI293">
        <v>1.2841733763598102</v>
      </c>
      <c r="AJ293">
        <v>0</v>
      </c>
    </row>
    <row r="294" spans="1:38">
      <c r="A294">
        <v>8</v>
      </c>
      <c r="B294">
        <v>15</v>
      </c>
      <c r="C294">
        <v>2022</v>
      </c>
      <c r="D294">
        <v>99</v>
      </c>
      <c r="E294">
        <v>99</v>
      </c>
      <c r="F294">
        <v>99</v>
      </c>
      <c r="G294">
        <v>99</v>
      </c>
      <c r="H294">
        <v>99</v>
      </c>
      <c r="I294">
        <v>49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2269</v>
      </c>
      <c r="R294">
        <v>224358</v>
      </c>
      <c r="S294">
        <v>7.6395314631080673</v>
      </c>
      <c r="T294">
        <v>5.8151793116358679</v>
      </c>
      <c r="U294">
        <v>20.058408169087304</v>
      </c>
      <c r="V294">
        <v>62.32984783248201</v>
      </c>
      <c r="W294">
        <v>5.4644808743169406</v>
      </c>
      <c r="X294">
        <v>74.488094919726507</v>
      </c>
      <c r="Y294">
        <v>23.600673922926756</v>
      </c>
      <c r="Z294">
        <v>1.9878943474268795</v>
      </c>
      <c r="AA294">
        <v>7.1024687861329516</v>
      </c>
      <c r="AB294">
        <v>1.7616556227337945</v>
      </c>
      <c r="AC294">
        <v>1.7070664401831743</v>
      </c>
      <c r="AD294">
        <v>52.272835998301566</v>
      </c>
      <c r="AE294">
        <v>42.102160590761549</v>
      </c>
      <c r="AF294">
        <v>28.331673980514054</v>
      </c>
      <c r="AG294">
        <v>19.327810724291087</v>
      </c>
      <c r="AH294">
        <v>19.230670246298033</v>
      </c>
      <c r="AI294">
        <v>2.6163542195954683</v>
      </c>
      <c r="AJ294">
        <v>10717</v>
      </c>
      <c r="AK294">
        <v>98.241681440701313</v>
      </c>
      <c r="AL294">
        <v>20.993036800250849</v>
      </c>
    </row>
    <row r="295" spans="1:38">
      <c r="A295">
        <v>8</v>
      </c>
      <c r="B295">
        <v>16</v>
      </c>
      <c r="C295">
        <v>2022</v>
      </c>
      <c r="D295">
        <v>99</v>
      </c>
      <c r="E295">
        <v>99</v>
      </c>
      <c r="F295">
        <v>99</v>
      </c>
      <c r="G295">
        <v>99</v>
      </c>
      <c r="H295">
        <v>99</v>
      </c>
      <c r="I295">
        <v>80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2933</v>
      </c>
      <c r="R295">
        <v>212001</v>
      </c>
      <c r="S295">
        <v>7.5687567511474017</v>
      </c>
      <c r="T295">
        <v>6.2404988655713893</v>
      </c>
      <c r="U295">
        <v>19.567163834133311</v>
      </c>
      <c r="V295">
        <v>58.846420535752195</v>
      </c>
      <c r="W295">
        <v>6.5617615011249919</v>
      </c>
      <c r="X295">
        <v>72.090225989500041</v>
      </c>
      <c r="Y295">
        <v>20.321130560704905</v>
      </c>
      <c r="Z295">
        <v>1.8740477639256423</v>
      </c>
      <c r="AA295">
        <v>6.8801697855235764</v>
      </c>
      <c r="AB295">
        <v>1.6757555449738577</v>
      </c>
      <c r="AC295">
        <v>1.6515904243078317</v>
      </c>
      <c r="AD295">
        <v>53.769663981682278</v>
      </c>
      <c r="AE295">
        <v>55.342882419960659</v>
      </c>
      <c r="AF295">
        <v>48.933924365065117</v>
      </c>
      <c r="AG295">
        <v>18.263289926637057</v>
      </c>
      <c r="AH295">
        <v>17.726467033216355</v>
      </c>
      <c r="AI295">
        <v>2.4547054023330079</v>
      </c>
      <c r="AJ295">
        <v>58534</v>
      </c>
      <c r="AK295">
        <v>99.374657464037469</v>
      </c>
      <c r="AL295">
        <v>20.158099215600252</v>
      </c>
    </row>
    <row r="296" spans="1:38">
      <c r="A296">
        <v>8</v>
      </c>
      <c r="B296">
        <v>17</v>
      </c>
      <c r="C296">
        <v>2022</v>
      </c>
      <c r="D296">
        <v>99</v>
      </c>
      <c r="E296">
        <v>99</v>
      </c>
      <c r="F296">
        <v>99</v>
      </c>
      <c r="G296">
        <v>99</v>
      </c>
      <c r="H296">
        <v>99</v>
      </c>
      <c r="I296">
        <v>81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198</v>
      </c>
      <c r="R296">
        <v>17943</v>
      </c>
      <c r="S296">
        <v>7.0031209942596009</v>
      </c>
      <c r="T296">
        <v>5.7148748815694148</v>
      </c>
      <c r="U296">
        <v>17.503968121272997</v>
      </c>
      <c r="V296">
        <v>50.086384662542486</v>
      </c>
      <c r="W296">
        <v>3.9012428244998048</v>
      </c>
      <c r="X296">
        <v>58.869754221702081</v>
      </c>
      <c r="Y296">
        <v>14.233963105389288</v>
      </c>
      <c r="Z296">
        <v>0.95859109401995213</v>
      </c>
      <c r="AA296">
        <v>6.6389954239382929</v>
      </c>
      <c r="AB296">
        <v>1.8022666381735435</v>
      </c>
      <c r="AC296">
        <v>1.5946480861807451</v>
      </c>
      <c r="AD296">
        <v>62.884033272922899</v>
      </c>
      <c r="AE296">
        <v>51.030361016355933</v>
      </c>
      <c r="AF296">
        <v>44.962065802684407</v>
      </c>
      <c r="AG296">
        <v>1.5457389878050043</v>
      </c>
      <c r="AH296">
        <v>1.3421095521101416</v>
      </c>
      <c r="AI296">
        <v>4.4641364320347776</v>
      </c>
      <c r="AJ296">
        <v>0</v>
      </c>
    </row>
    <row r="297" spans="1:38">
      <c r="A297">
        <v>8</v>
      </c>
      <c r="B297">
        <v>18</v>
      </c>
      <c r="C297">
        <v>2022</v>
      </c>
      <c r="D297">
        <v>99</v>
      </c>
      <c r="E297">
        <v>99</v>
      </c>
      <c r="F297">
        <v>99</v>
      </c>
      <c r="G297">
        <v>99</v>
      </c>
      <c r="H297">
        <v>99</v>
      </c>
      <c r="I297">
        <v>83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2221</v>
      </c>
      <c r="R297">
        <v>184526</v>
      </c>
      <c r="S297">
        <v>7.5882802423506739</v>
      </c>
      <c r="T297">
        <v>5.9536217118454866</v>
      </c>
      <c r="U297">
        <v>19.920216663234839</v>
      </c>
      <c r="V297">
        <v>63.917279949708991</v>
      </c>
      <c r="W297">
        <v>4.6632994808319692</v>
      </c>
      <c r="X297">
        <v>75.089147328831743</v>
      </c>
      <c r="Y297">
        <v>22.847186846298086</v>
      </c>
      <c r="Z297">
        <v>1.5997745575149307</v>
      </c>
      <c r="AA297">
        <v>6.794091598632181</v>
      </c>
      <c r="AB297">
        <v>1.760479783915007</v>
      </c>
      <c r="AC297">
        <v>1.6366358707692723</v>
      </c>
      <c r="AD297">
        <v>55.555338498013491</v>
      </c>
      <c r="AE297">
        <v>51.122083518373429</v>
      </c>
      <c r="AF297">
        <v>43.056460299445433</v>
      </c>
      <c r="AG297">
        <v>15.89639594625794</v>
      </c>
      <c r="AH297">
        <v>15.707534483837629</v>
      </c>
      <c r="AI297">
        <v>2.1747612802531888</v>
      </c>
      <c r="AJ297">
        <v>36743</v>
      </c>
      <c r="AK297">
        <v>99.179947200827968</v>
      </c>
      <c r="AL297">
        <v>20.252892202931271</v>
      </c>
    </row>
    <row r="298" spans="1:38">
      <c r="A298">
        <v>9</v>
      </c>
      <c r="B298">
        <v>1</v>
      </c>
      <c r="C298">
        <v>2024</v>
      </c>
      <c r="D298">
        <v>99</v>
      </c>
      <c r="E298">
        <v>99</v>
      </c>
      <c r="F298">
        <v>99</v>
      </c>
      <c r="G298">
        <v>99</v>
      </c>
      <c r="H298">
        <v>1</v>
      </c>
      <c r="I298">
        <v>99</v>
      </c>
      <c r="J298">
        <v>103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26</v>
      </c>
      <c r="R298">
        <v>809</v>
      </c>
      <c r="S298">
        <v>8.3288009888751553</v>
      </c>
      <c r="T298">
        <v>6.0531520395550062</v>
      </c>
      <c r="U298">
        <v>21.938442521631661</v>
      </c>
      <c r="V298">
        <v>79.480840543881314</v>
      </c>
      <c r="W298">
        <v>6.0568603213844252</v>
      </c>
      <c r="X298">
        <v>90.111248454882571</v>
      </c>
      <c r="Y298">
        <v>33.003708281829411</v>
      </c>
      <c r="Z298">
        <v>1.4833127317676145</v>
      </c>
      <c r="AA298">
        <v>5.5361219081523316</v>
      </c>
      <c r="AB298">
        <v>1.2640014047648311</v>
      </c>
      <c r="AC298">
        <v>1.6642516561966945</v>
      </c>
      <c r="AD298">
        <v>50.691002888675214</v>
      </c>
      <c r="AE298">
        <v>53.568501961467049</v>
      </c>
      <c r="AF298">
        <v>56.460632923104477</v>
      </c>
      <c r="AG298">
        <v>7.5723538882024766E-2</v>
      </c>
      <c r="AH298">
        <v>8.2900880819873526E-2</v>
      </c>
      <c r="AI298">
        <v>11.742892459826949</v>
      </c>
      <c r="AJ298">
        <v>809</v>
      </c>
      <c r="AK298">
        <v>99.924598269468518</v>
      </c>
      <c r="AL298">
        <v>21.680527852612123</v>
      </c>
    </row>
    <row r="299" spans="1:38">
      <c r="A299">
        <v>9</v>
      </c>
      <c r="B299">
        <v>2</v>
      </c>
      <c r="C299">
        <v>2024</v>
      </c>
      <c r="D299">
        <v>99</v>
      </c>
      <c r="E299">
        <v>99</v>
      </c>
      <c r="F299">
        <v>99</v>
      </c>
      <c r="G299">
        <v>99</v>
      </c>
      <c r="H299">
        <v>2</v>
      </c>
      <c r="I299">
        <v>99</v>
      </c>
      <c r="J299">
        <v>106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401</v>
      </c>
      <c r="R299">
        <v>38190</v>
      </c>
      <c r="S299">
        <v>8.2351139041633896</v>
      </c>
      <c r="T299">
        <v>6.064231474207908</v>
      </c>
      <c r="U299">
        <v>21.183095051060299</v>
      </c>
      <c r="V299">
        <v>76.266038229903117</v>
      </c>
      <c r="W299">
        <v>5.3260015710919077</v>
      </c>
      <c r="X299">
        <v>87.221785807803101</v>
      </c>
      <c r="Y299">
        <v>24.791830322073842</v>
      </c>
      <c r="Z299">
        <v>1.8250851008117313</v>
      </c>
      <c r="AA299">
        <v>6.1503763505025688</v>
      </c>
      <c r="AB299">
        <v>1.4291682628006472</v>
      </c>
      <c r="AC299">
        <v>1.6114723571105882</v>
      </c>
      <c r="AD299">
        <v>39.777361332835625</v>
      </c>
      <c r="AE299">
        <v>46.565994366497122</v>
      </c>
      <c r="AF299">
        <v>53.342923152293999</v>
      </c>
      <c r="AG299">
        <v>3.5746377625519474</v>
      </c>
      <c r="AH299">
        <v>3.7787129696405608</v>
      </c>
      <c r="AI299">
        <v>0.44514270751505625</v>
      </c>
      <c r="AJ299">
        <v>38020</v>
      </c>
      <c r="AK299">
        <v>98.499871120463098</v>
      </c>
      <c r="AL299">
        <v>21.751536741082703</v>
      </c>
    </row>
    <row r="300" spans="1:38">
      <c r="A300">
        <v>9</v>
      </c>
      <c r="B300">
        <v>3</v>
      </c>
      <c r="C300">
        <v>2024</v>
      </c>
      <c r="D300">
        <v>99</v>
      </c>
      <c r="E300">
        <v>99</v>
      </c>
      <c r="F300">
        <v>99</v>
      </c>
      <c r="G300">
        <v>99</v>
      </c>
      <c r="H300">
        <v>1</v>
      </c>
      <c r="I300">
        <v>99</v>
      </c>
      <c r="J300">
        <v>110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1601</v>
      </c>
      <c r="R300">
        <v>119606</v>
      </c>
      <c r="S300">
        <v>8.1332541845726798</v>
      </c>
      <c r="T300">
        <v>6.0241877497784397</v>
      </c>
      <c r="U300">
        <v>20.949831948230027</v>
      </c>
      <c r="V300">
        <v>73.444476029630607</v>
      </c>
      <c r="W300">
        <v>3.8275671789040682</v>
      </c>
      <c r="X300">
        <v>83.678076350684748</v>
      </c>
      <c r="Y300">
        <v>24.328210959316419</v>
      </c>
      <c r="Z300">
        <v>2.0308345735163789</v>
      </c>
      <c r="AA300">
        <v>6.4957876755437516</v>
      </c>
      <c r="AB300">
        <v>1.3401112474953119</v>
      </c>
      <c r="AC300">
        <v>1.4938268619139492</v>
      </c>
      <c r="AD300">
        <v>39.564594676402592</v>
      </c>
      <c r="AE300">
        <v>34.927090814451624</v>
      </c>
      <c r="AF300">
        <v>47.622863216465426</v>
      </c>
      <c r="AG300">
        <v>11.195289977161252</v>
      </c>
      <c r="AH300">
        <v>11.704108548072815</v>
      </c>
      <c r="AI300">
        <v>4.0733742454391901</v>
      </c>
      <c r="AJ300">
        <v>119591</v>
      </c>
      <c r="AK300">
        <v>98.576509101854526</v>
      </c>
      <c r="AL300">
        <v>21.403873003323497</v>
      </c>
    </row>
    <row r="301" spans="1:38">
      <c r="A301">
        <v>9</v>
      </c>
      <c r="B301">
        <v>4</v>
      </c>
      <c r="C301">
        <v>2024</v>
      </c>
      <c r="D301">
        <v>99</v>
      </c>
      <c r="E301">
        <v>99</v>
      </c>
      <c r="F301">
        <v>99</v>
      </c>
      <c r="G301">
        <v>99</v>
      </c>
      <c r="H301">
        <v>1</v>
      </c>
      <c r="I301">
        <v>99</v>
      </c>
      <c r="J301">
        <v>111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1303</v>
      </c>
      <c r="R301">
        <v>118366</v>
      </c>
      <c r="S301">
        <v>8.0807833330517198</v>
      </c>
      <c r="T301">
        <v>5.5272037578358653</v>
      </c>
      <c r="U301">
        <v>21.108276870047359</v>
      </c>
      <c r="V301">
        <v>75.915381106060892</v>
      </c>
      <c r="W301">
        <v>4.270652045350861</v>
      </c>
      <c r="X301">
        <v>85.849821739350816</v>
      </c>
      <c r="Y301">
        <v>23.063210719294396</v>
      </c>
      <c r="Z301">
        <v>2.7795143875775139</v>
      </c>
      <c r="AA301">
        <v>6.7096284253698304</v>
      </c>
      <c r="AB301">
        <v>1.3079658364345803</v>
      </c>
      <c r="AC301">
        <v>1.6380998450465765</v>
      </c>
      <c r="AD301">
        <v>43.502047055380096</v>
      </c>
      <c r="AE301">
        <v>51.050250848269997</v>
      </c>
      <c r="AF301">
        <v>52.934699534915715</v>
      </c>
      <c r="AG301">
        <v>11.079224231532439</v>
      </c>
      <c r="AH301">
        <v>11.670368905042872</v>
      </c>
      <c r="AI301">
        <v>0.83385431627325435</v>
      </c>
      <c r="AJ301">
        <v>118269</v>
      </c>
      <c r="AK301">
        <v>98.668098149135872</v>
      </c>
      <c r="AL301">
        <v>21.522535529059141</v>
      </c>
    </row>
    <row r="302" spans="1:38">
      <c r="A302">
        <v>9</v>
      </c>
      <c r="B302">
        <v>5</v>
      </c>
      <c r="C302">
        <v>2024</v>
      </c>
      <c r="D302">
        <v>99</v>
      </c>
      <c r="E302">
        <v>99</v>
      </c>
      <c r="F302">
        <v>99</v>
      </c>
      <c r="G302">
        <v>99</v>
      </c>
      <c r="H302">
        <v>1</v>
      </c>
      <c r="I302">
        <v>99</v>
      </c>
      <c r="J302">
        <v>116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1434</v>
      </c>
      <c r="R302">
        <v>84583</v>
      </c>
      <c r="S302">
        <v>7.8359126538429695</v>
      </c>
      <c r="T302">
        <v>5.869725594977715</v>
      </c>
      <c r="U302">
        <v>19.484688412565081</v>
      </c>
      <c r="V302">
        <v>62.881430074601298</v>
      </c>
      <c r="W302">
        <v>4.3945000768475948</v>
      </c>
      <c r="X302">
        <v>71.9328943168249</v>
      </c>
      <c r="Y302">
        <v>19.637515812870195</v>
      </c>
      <c r="Z302">
        <v>1.7024697634276389</v>
      </c>
      <c r="AA302">
        <v>6.6713685207089615</v>
      </c>
      <c r="AB302">
        <v>1.4941714381445277</v>
      </c>
      <c r="AC302">
        <v>1.8650469135458152</v>
      </c>
      <c r="AD302">
        <v>54.4246753878272</v>
      </c>
      <c r="AE302">
        <v>34.779098728477365</v>
      </c>
      <c r="AF302">
        <v>45.976455124733057</v>
      </c>
      <c r="AG302">
        <v>7.917087873001611</v>
      </c>
      <c r="AH302">
        <v>7.698061578965925</v>
      </c>
      <c r="AI302">
        <v>1.3442417507064064</v>
      </c>
      <c r="AJ302">
        <v>80967</v>
      </c>
      <c r="AK302">
        <v>96.572117035335182</v>
      </c>
      <c r="AL302">
        <v>20.758973734883821</v>
      </c>
    </row>
    <row r="303" spans="1:38">
      <c r="A303">
        <v>9</v>
      </c>
      <c r="B303">
        <v>6</v>
      </c>
      <c r="C303">
        <v>2024</v>
      </c>
      <c r="D303">
        <v>99</v>
      </c>
      <c r="E303">
        <v>99</v>
      </c>
      <c r="F303">
        <v>99</v>
      </c>
      <c r="G303">
        <v>99</v>
      </c>
      <c r="H303">
        <v>2</v>
      </c>
      <c r="I303">
        <v>99</v>
      </c>
      <c r="J303">
        <v>117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690</v>
      </c>
      <c r="R303">
        <v>59200</v>
      </c>
      <c r="S303">
        <v>7.7794425675675694</v>
      </c>
      <c r="T303">
        <v>6.2715033783783793</v>
      </c>
      <c r="U303">
        <v>20.043581081080966</v>
      </c>
      <c r="V303">
        <v>59.601351351351362</v>
      </c>
      <c r="W303">
        <v>11.689189189189188</v>
      </c>
      <c r="X303">
        <v>76.096283783783775</v>
      </c>
      <c r="Y303">
        <v>20.251689189189189</v>
      </c>
      <c r="Z303">
        <v>2.4881756756756754</v>
      </c>
      <c r="AA303">
        <v>6.966093971258088</v>
      </c>
      <c r="AB303">
        <v>1.5624563864439063</v>
      </c>
      <c r="AC303">
        <v>1.9787004599291225</v>
      </c>
      <c r="AD303">
        <v>53.20282804040616</v>
      </c>
      <c r="AE303">
        <v>50.084208921933822</v>
      </c>
      <c r="AF303">
        <v>62.804107780795313</v>
      </c>
      <c r="AG303">
        <v>5.5412033396982308</v>
      </c>
      <c r="AH303">
        <v>5.5424509056267617</v>
      </c>
      <c r="AI303">
        <v>2.8023648648648658</v>
      </c>
      <c r="AJ303">
        <v>59068</v>
      </c>
      <c r="AK303">
        <v>98.453384235118847</v>
      </c>
      <c r="AL303">
        <v>20.413478340674757</v>
      </c>
    </row>
    <row r="304" spans="1:38">
      <c r="A304">
        <v>9</v>
      </c>
      <c r="B304">
        <v>7</v>
      </c>
      <c r="C304">
        <v>2024</v>
      </c>
      <c r="D304">
        <v>99</v>
      </c>
      <c r="E304">
        <v>99</v>
      </c>
      <c r="F304">
        <v>99</v>
      </c>
      <c r="G304">
        <v>99</v>
      </c>
      <c r="H304">
        <v>1</v>
      </c>
      <c r="I304">
        <v>99</v>
      </c>
      <c r="J304">
        <v>134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2016</v>
      </c>
      <c r="R304">
        <v>116154</v>
      </c>
      <c r="S304">
        <v>7.8525492019215868</v>
      </c>
      <c r="T304">
        <v>5.5854296881726002</v>
      </c>
      <c r="U304">
        <v>19.68422783546017</v>
      </c>
      <c r="V304">
        <v>64.428259035418478</v>
      </c>
      <c r="W304">
        <v>3.283571809838663</v>
      </c>
      <c r="X304">
        <v>73.290631403137212</v>
      </c>
      <c r="Y304">
        <v>21.587719751364563</v>
      </c>
      <c r="Z304">
        <v>1.7227129500490723</v>
      </c>
      <c r="AA304">
        <v>6.8339307134779581</v>
      </c>
      <c r="AB304">
        <v>1.5855284920314763</v>
      </c>
      <c r="AC304">
        <v>1.7854292117840218</v>
      </c>
      <c r="AD304">
        <v>56.610998650032897</v>
      </c>
      <c r="AE304">
        <v>40.276345636503407</v>
      </c>
      <c r="AF304">
        <v>40.699752056800989</v>
      </c>
      <c r="AG304">
        <v>10.872177917555883</v>
      </c>
      <c r="AH304">
        <v>10.679658958550588</v>
      </c>
      <c r="AI304">
        <v>2.6705924892814714</v>
      </c>
      <c r="AJ304">
        <v>115873</v>
      </c>
      <c r="AK304">
        <v>96.543432033346477</v>
      </c>
      <c r="AL304">
        <v>21.2000734793981</v>
      </c>
    </row>
    <row r="305" spans="1:38">
      <c r="A305">
        <v>9</v>
      </c>
      <c r="B305">
        <v>8</v>
      </c>
      <c r="C305">
        <v>2024</v>
      </c>
      <c r="D305">
        <v>99</v>
      </c>
      <c r="E305">
        <v>99</v>
      </c>
      <c r="F305">
        <v>99</v>
      </c>
      <c r="G305">
        <v>99</v>
      </c>
      <c r="H305">
        <v>2</v>
      </c>
      <c r="I305">
        <v>99</v>
      </c>
      <c r="J305">
        <v>141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1834</v>
      </c>
      <c r="R305">
        <v>112249</v>
      </c>
      <c r="S305">
        <v>7.3782305410293203</v>
      </c>
      <c r="T305">
        <v>5.8272946752309585</v>
      </c>
      <c r="U305">
        <v>18.508094504182544</v>
      </c>
      <c r="V305">
        <v>52.839668950280192</v>
      </c>
      <c r="W305">
        <v>3.7470266995697057</v>
      </c>
      <c r="X305">
        <v>63.346666785450203</v>
      </c>
      <c r="Y305">
        <v>17.900382186032839</v>
      </c>
      <c r="Z305">
        <v>1.5251806252171514</v>
      </c>
      <c r="AA305">
        <v>6.8895159050155854</v>
      </c>
      <c r="AB305">
        <v>1.6701883218813049</v>
      </c>
      <c r="AC305">
        <v>1.6101031991336725</v>
      </c>
      <c r="AD305">
        <v>62.591904741634515</v>
      </c>
      <c r="AE305">
        <v>54.986196967468736</v>
      </c>
      <c r="AF305">
        <v>59.880412616894013</v>
      </c>
      <c r="AG305">
        <v>10.506664420232878</v>
      </c>
      <c r="AH305">
        <v>9.7039604977736573</v>
      </c>
      <c r="AI305">
        <v>2.1309766679435898</v>
      </c>
      <c r="AJ305">
        <v>111898</v>
      </c>
      <c r="AK305">
        <v>96.897884680691377</v>
      </c>
      <c r="AL305">
        <v>19.622641793596653</v>
      </c>
    </row>
    <row r="306" spans="1:38">
      <c r="A306">
        <v>9</v>
      </c>
      <c r="B306">
        <v>9</v>
      </c>
      <c r="C306">
        <v>2024</v>
      </c>
      <c r="D306">
        <v>99</v>
      </c>
      <c r="E306">
        <v>99</v>
      </c>
      <c r="F306">
        <v>99</v>
      </c>
      <c r="G306">
        <v>99</v>
      </c>
      <c r="H306">
        <v>2</v>
      </c>
      <c r="I306">
        <v>99</v>
      </c>
      <c r="J306">
        <v>143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7</v>
      </c>
      <c r="R306">
        <v>16</v>
      </c>
      <c r="S306">
        <v>7.125</v>
      </c>
      <c r="T306">
        <v>5.875</v>
      </c>
      <c r="U306">
        <v>27.237500000000001</v>
      </c>
      <c r="V306">
        <v>12.5</v>
      </c>
      <c r="W306">
        <v>0</v>
      </c>
      <c r="X306">
        <v>75</v>
      </c>
      <c r="Y306">
        <v>56.25</v>
      </c>
      <c r="Z306">
        <v>12.5</v>
      </c>
      <c r="AA306">
        <v>12.437286430327164</v>
      </c>
      <c r="AB306">
        <v>1.6535945694153691</v>
      </c>
      <c r="AC306">
        <v>1.6909686573085849</v>
      </c>
      <c r="AD306">
        <v>78.595168149906527</v>
      </c>
      <c r="AE306">
        <v>68.046672184091022</v>
      </c>
      <c r="AF306">
        <v>65.379454478572171</v>
      </c>
      <c r="AG306">
        <v>1.4976225242427648E-3</v>
      </c>
      <c r="AH306">
        <v>2.0355981936929298E-3</v>
      </c>
      <c r="AI306">
        <v>0</v>
      </c>
      <c r="AJ306">
        <v>0</v>
      </c>
    </row>
    <row r="307" spans="1:38">
      <c r="A307">
        <v>9</v>
      </c>
      <c r="B307">
        <v>10</v>
      </c>
      <c r="C307">
        <v>2024</v>
      </c>
      <c r="D307">
        <v>99</v>
      </c>
      <c r="E307">
        <v>99</v>
      </c>
      <c r="F307">
        <v>99</v>
      </c>
      <c r="G307">
        <v>99</v>
      </c>
      <c r="H307">
        <v>2</v>
      </c>
      <c r="I307">
        <v>99</v>
      </c>
      <c r="J307">
        <v>147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195</v>
      </c>
      <c r="R307">
        <v>17114</v>
      </c>
      <c r="S307">
        <v>7.1627322659810648</v>
      </c>
      <c r="T307">
        <v>5.6475400257099455</v>
      </c>
      <c r="U307">
        <v>17.288412995208702</v>
      </c>
      <c r="V307">
        <v>51.782166647189442</v>
      </c>
      <c r="W307">
        <v>2.6703283861166303</v>
      </c>
      <c r="X307">
        <v>58.758910833235944</v>
      </c>
      <c r="Y307">
        <v>13.655486736005612</v>
      </c>
      <c r="Z307">
        <v>0.77714152156129501</v>
      </c>
      <c r="AA307">
        <v>6.6016884258705133</v>
      </c>
      <c r="AB307">
        <v>1.8262718371429376</v>
      </c>
      <c r="AC307">
        <v>1.4213427146490123</v>
      </c>
      <c r="AD307">
        <v>68.495685277902055</v>
      </c>
      <c r="AE307">
        <v>57.054722681632605</v>
      </c>
      <c r="AF307">
        <v>60.237075207034174</v>
      </c>
      <c r="AG307">
        <v>1.6018944924931671</v>
      </c>
      <c r="AH307">
        <v>1.382010960075462</v>
      </c>
      <c r="AI307">
        <v>5.6269720696505798</v>
      </c>
      <c r="AJ307">
        <v>17107</v>
      </c>
      <c r="AK307">
        <v>95.087502192084713</v>
      </c>
      <c r="AL307">
        <v>19.293119972540303</v>
      </c>
    </row>
    <row r="308" spans="1:38">
      <c r="A308">
        <v>9</v>
      </c>
      <c r="B308">
        <v>11</v>
      </c>
      <c r="C308">
        <v>2024</v>
      </c>
      <c r="D308">
        <v>99</v>
      </c>
      <c r="E308">
        <v>99</v>
      </c>
      <c r="F308">
        <v>99</v>
      </c>
      <c r="G308">
        <v>99</v>
      </c>
      <c r="H308">
        <v>1</v>
      </c>
      <c r="I308">
        <v>99</v>
      </c>
      <c r="J308">
        <v>155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426</v>
      </c>
      <c r="R308">
        <v>55649</v>
      </c>
      <c r="S308">
        <v>8.3991985480421913</v>
      </c>
      <c r="T308">
        <v>5.4222537691602719</v>
      </c>
      <c r="U308">
        <v>22.101717910474633</v>
      </c>
      <c r="V308">
        <v>79.336555912954395</v>
      </c>
      <c r="W308">
        <v>2.9164944563244632</v>
      </c>
      <c r="X308">
        <v>87.841650344121177</v>
      </c>
      <c r="Y308">
        <v>33.21173785692465</v>
      </c>
      <c r="Z308">
        <v>2.451077288001581</v>
      </c>
      <c r="AA308">
        <v>6.5807358896328427</v>
      </c>
      <c r="AB308">
        <v>1.4178734226272536</v>
      </c>
      <c r="AC308">
        <v>1.4573049543315104</v>
      </c>
      <c r="AD308">
        <v>49.514243491388626</v>
      </c>
      <c r="AE308">
        <v>46.286739363654753</v>
      </c>
      <c r="AF308">
        <v>43.732800187672488</v>
      </c>
      <c r="AG308">
        <v>5.2088247407241024</v>
      </c>
      <c r="AH308">
        <v>5.7449761104942576</v>
      </c>
      <c r="AI308">
        <v>1.6154827580010427</v>
      </c>
      <c r="AJ308">
        <v>54592</v>
      </c>
      <c r="AK308">
        <v>98.672484979484992</v>
      </c>
      <c r="AL308">
        <v>22.565773457607285</v>
      </c>
    </row>
    <row r="309" spans="1:38">
      <c r="A309">
        <v>9</v>
      </c>
      <c r="B309">
        <v>12</v>
      </c>
      <c r="C309">
        <v>2024</v>
      </c>
      <c r="D309">
        <v>99</v>
      </c>
      <c r="E309">
        <v>99</v>
      </c>
      <c r="F309">
        <v>99</v>
      </c>
      <c r="G309">
        <v>99</v>
      </c>
      <c r="H309">
        <v>2</v>
      </c>
      <c r="I309">
        <v>99</v>
      </c>
      <c r="J309">
        <v>160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423</v>
      </c>
      <c r="R309">
        <v>37862</v>
      </c>
      <c r="S309">
        <v>7.855580793407638</v>
      </c>
      <c r="T309">
        <v>5.9103850826686388</v>
      </c>
      <c r="U309">
        <v>20.573569806137925</v>
      </c>
      <c r="V309">
        <v>67.846389519835185</v>
      </c>
      <c r="W309">
        <v>6.5817970524536475</v>
      </c>
      <c r="X309">
        <v>80.365538006444453</v>
      </c>
      <c r="Y309">
        <v>24.087475569172256</v>
      </c>
      <c r="Z309">
        <v>1.7405314035180397</v>
      </c>
      <c r="AA309">
        <v>6.4702281602631571</v>
      </c>
      <c r="AB309">
        <v>1.4886778494460922</v>
      </c>
      <c r="AC309">
        <v>1.6908380777419862</v>
      </c>
      <c r="AD309">
        <v>48.125414011027104</v>
      </c>
      <c r="AE309">
        <v>46.454428952082608</v>
      </c>
      <c r="AF309">
        <v>49.573481959578707</v>
      </c>
      <c r="AG309">
        <v>3.5439365008049717</v>
      </c>
      <c r="AH309">
        <v>3.6384636171761242</v>
      </c>
      <c r="AI309">
        <v>6.5844382230204443</v>
      </c>
      <c r="AJ309">
        <v>37822</v>
      </c>
      <c r="AK309">
        <v>98.941983501665987</v>
      </c>
      <c r="AL309">
        <v>20.756698657923845</v>
      </c>
    </row>
    <row r="310" spans="1:38">
      <c r="A310">
        <v>9</v>
      </c>
      <c r="B310">
        <v>13</v>
      </c>
      <c r="C310">
        <v>2024</v>
      </c>
      <c r="D310">
        <v>99</v>
      </c>
      <c r="E310">
        <v>99</v>
      </c>
      <c r="F310">
        <v>99</v>
      </c>
      <c r="G310">
        <v>99</v>
      </c>
      <c r="H310">
        <v>1</v>
      </c>
      <c r="I310">
        <v>99</v>
      </c>
      <c r="J310">
        <v>171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152</v>
      </c>
      <c r="R310">
        <v>22634</v>
      </c>
      <c r="S310">
        <v>8.3860563753644968</v>
      </c>
      <c r="T310">
        <v>5.9148184147742322</v>
      </c>
      <c r="U310">
        <v>21.982526287885591</v>
      </c>
      <c r="V310">
        <v>80.502783423168665</v>
      </c>
      <c r="W310">
        <v>6.1721304232570473</v>
      </c>
      <c r="X310">
        <v>91.905982150746709</v>
      </c>
      <c r="Y310">
        <v>26.981532208182379</v>
      </c>
      <c r="Z310">
        <v>2.8010956967394183</v>
      </c>
      <c r="AA310">
        <v>6.3335538068091921</v>
      </c>
      <c r="AB310">
        <v>1.2104052317122831</v>
      </c>
      <c r="AC310">
        <v>1.611785177418618</v>
      </c>
      <c r="AD310">
        <v>36.060236194792431</v>
      </c>
      <c r="AE310">
        <v>44.604564800128578</v>
      </c>
      <c r="AF310">
        <v>54.637618701562808</v>
      </c>
      <c r="AG310">
        <v>2.1185742633569213</v>
      </c>
      <c r="AH310">
        <v>2.3240407761987298</v>
      </c>
      <c r="AI310">
        <v>1.7672528055138283E-2</v>
      </c>
      <c r="AJ310">
        <v>22607</v>
      </c>
      <c r="AK310">
        <v>99.266191887468324</v>
      </c>
      <c r="AL310">
        <v>22.106632567747621</v>
      </c>
    </row>
    <row r="311" spans="1:38">
      <c r="A311">
        <v>9</v>
      </c>
      <c r="B311">
        <v>14</v>
      </c>
      <c r="C311">
        <v>2024</v>
      </c>
      <c r="D311">
        <v>99</v>
      </c>
      <c r="E311">
        <v>99</v>
      </c>
      <c r="F311">
        <v>99</v>
      </c>
      <c r="G311">
        <v>99</v>
      </c>
      <c r="H311">
        <v>2</v>
      </c>
      <c r="I311">
        <v>99</v>
      </c>
      <c r="J311">
        <v>175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412</v>
      </c>
      <c r="R311">
        <v>17380</v>
      </c>
      <c r="S311">
        <v>7.3158803222094368</v>
      </c>
      <c r="T311">
        <v>5.3503452243958591</v>
      </c>
      <c r="U311">
        <v>18.406098964326812</v>
      </c>
      <c r="V311">
        <v>50.817031070195618</v>
      </c>
      <c r="W311">
        <v>3.7456846950517826</v>
      </c>
      <c r="X311">
        <v>60.563866513233584</v>
      </c>
      <c r="Y311">
        <v>18.837744533947063</v>
      </c>
      <c r="Z311">
        <v>1.8124280782508628</v>
      </c>
      <c r="AA311">
        <v>7.4247260278474414</v>
      </c>
      <c r="AB311">
        <v>1.715189989225969</v>
      </c>
      <c r="AC311">
        <v>1.6771624470860389</v>
      </c>
      <c r="AD311">
        <v>67.482300565700271</v>
      </c>
      <c r="AE311">
        <v>57.028604745580303</v>
      </c>
      <c r="AF311">
        <v>54.803357038219687</v>
      </c>
      <c r="AG311">
        <v>1.6267924669587031</v>
      </c>
      <c r="AH311">
        <v>1.4942262298439213</v>
      </c>
      <c r="AI311">
        <v>1.8181818181818179</v>
      </c>
      <c r="AJ311">
        <v>15877</v>
      </c>
      <c r="AK311">
        <v>95.554191597909636</v>
      </c>
      <c r="AL311">
        <v>19.845175157190248</v>
      </c>
    </row>
    <row r="312" spans="1:38">
      <c r="A312">
        <v>9</v>
      </c>
      <c r="B312">
        <v>15</v>
      </c>
      <c r="C312">
        <v>2024</v>
      </c>
      <c r="D312">
        <v>99</v>
      </c>
      <c r="E312">
        <v>99</v>
      </c>
      <c r="F312">
        <v>99</v>
      </c>
      <c r="G312">
        <v>99</v>
      </c>
      <c r="H312">
        <v>2</v>
      </c>
      <c r="I312">
        <v>99</v>
      </c>
      <c r="J312">
        <v>177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361</v>
      </c>
      <c r="R312">
        <v>40479</v>
      </c>
      <c r="S312">
        <v>7.8967118752933612</v>
      </c>
      <c r="T312">
        <v>5.9197608636577002</v>
      </c>
      <c r="U312">
        <v>20.414666864300035</v>
      </c>
      <c r="V312">
        <v>71.437041428889046</v>
      </c>
      <c r="W312">
        <v>2.7051063514414881</v>
      </c>
      <c r="X312">
        <v>79.799402159144293</v>
      </c>
      <c r="Y312">
        <v>24.867215099187231</v>
      </c>
      <c r="Z312">
        <v>1.2030929617826529</v>
      </c>
      <c r="AA312">
        <v>6.209909533520471</v>
      </c>
      <c r="AB312">
        <v>1.5156255432449914</v>
      </c>
      <c r="AC312">
        <v>1.3915978090648975</v>
      </c>
      <c r="AD312">
        <v>52.563918009868082</v>
      </c>
      <c r="AE312">
        <v>49.462367216022805</v>
      </c>
      <c r="AF312">
        <v>54.307487275073434</v>
      </c>
      <c r="AG312">
        <v>3.788891384926429</v>
      </c>
      <c r="AH312">
        <v>3.8599075539479535</v>
      </c>
      <c r="AI312">
        <v>3.5376367993280473</v>
      </c>
      <c r="AJ312">
        <v>40462</v>
      </c>
      <c r="AK312">
        <v>98.642400276802974</v>
      </c>
      <c r="AL312">
        <v>20.806377774254017</v>
      </c>
    </row>
    <row r="313" spans="1:38">
      <c r="A313">
        <v>9</v>
      </c>
      <c r="B313">
        <v>16</v>
      </c>
      <c r="C313">
        <v>2024</v>
      </c>
      <c r="D313">
        <v>99</v>
      </c>
      <c r="E313">
        <v>99</v>
      </c>
      <c r="F313">
        <v>99</v>
      </c>
      <c r="G313">
        <v>99</v>
      </c>
      <c r="H313">
        <v>2</v>
      </c>
      <c r="I313">
        <v>99</v>
      </c>
      <c r="J313">
        <v>178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159</v>
      </c>
      <c r="R313">
        <v>16543</v>
      </c>
      <c r="S313">
        <v>7.8560116061173924</v>
      </c>
      <c r="T313">
        <v>5.7074291241008277</v>
      </c>
      <c r="U313">
        <v>20.20361482197918</v>
      </c>
      <c r="V313">
        <v>69.503717584476803</v>
      </c>
      <c r="W313">
        <v>3.3851175723871125</v>
      </c>
      <c r="X313">
        <v>77.845614459287901</v>
      </c>
      <c r="Y313">
        <v>22.063712748594575</v>
      </c>
      <c r="Z313">
        <v>1.5958411412682101</v>
      </c>
      <c r="AA313">
        <v>6.3925731963882226</v>
      </c>
      <c r="AB313">
        <v>1.3654801485684096</v>
      </c>
      <c r="AC313">
        <v>1.4944730220961071</v>
      </c>
      <c r="AD313">
        <v>48.916814811782608</v>
      </c>
      <c r="AE313">
        <v>53.099887909186066</v>
      </c>
      <c r="AF313">
        <v>51.157229429600513</v>
      </c>
      <c r="AG313">
        <v>1.5484480886592531</v>
      </c>
      <c r="AH313">
        <v>1.5611627519983504</v>
      </c>
      <c r="AI313">
        <v>3.9231094722843505</v>
      </c>
      <c r="AJ313">
        <v>16519</v>
      </c>
      <c r="AK313">
        <v>98.523197530116178</v>
      </c>
      <c r="AL313">
        <v>20.60583907423398</v>
      </c>
    </row>
    <row r="314" spans="1:38">
      <c r="A314">
        <v>9</v>
      </c>
      <c r="B314">
        <v>17</v>
      </c>
      <c r="C314">
        <v>2024</v>
      </c>
      <c r="D314">
        <v>99</v>
      </c>
      <c r="E314">
        <v>99</v>
      </c>
      <c r="F314">
        <v>99</v>
      </c>
      <c r="G314">
        <v>99</v>
      </c>
      <c r="H314">
        <v>2</v>
      </c>
      <c r="I314">
        <v>99</v>
      </c>
      <c r="J314">
        <v>181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282</v>
      </c>
      <c r="R314">
        <v>29251</v>
      </c>
      <c r="S314">
        <v>7.7322826570031777</v>
      </c>
      <c r="T314">
        <v>5.940583227923832</v>
      </c>
      <c r="U314">
        <v>19.802782810844143</v>
      </c>
      <c r="V314">
        <v>63.696967625038447</v>
      </c>
      <c r="W314">
        <v>2.5127346073638499</v>
      </c>
      <c r="X314">
        <v>72.117192574612801</v>
      </c>
      <c r="Y314">
        <v>24.891456702334963</v>
      </c>
      <c r="Z314">
        <v>1.53840894328399</v>
      </c>
      <c r="AA314">
        <v>7.0630140228935527</v>
      </c>
      <c r="AB314">
        <v>1.7193275310331797</v>
      </c>
      <c r="AC314">
        <v>1.5252900202350272</v>
      </c>
      <c r="AD314">
        <v>66.275866273246947</v>
      </c>
      <c r="AE314">
        <v>57.689992015466544</v>
      </c>
      <c r="AF314">
        <v>62.833700341528754</v>
      </c>
      <c r="AG314">
        <v>2.7379347785390684</v>
      </c>
      <c r="AH314">
        <v>2.7056509784636682</v>
      </c>
      <c r="AI314">
        <v>1.7537861953437499</v>
      </c>
      <c r="AJ314">
        <v>27670</v>
      </c>
      <c r="AK314">
        <v>97.529533791108506</v>
      </c>
      <c r="AL314">
        <v>20.44359011685972</v>
      </c>
    </row>
    <row r="315" spans="1:38">
      <c r="A315">
        <v>9</v>
      </c>
      <c r="B315">
        <v>18</v>
      </c>
      <c r="C315">
        <v>2024</v>
      </c>
      <c r="D315">
        <v>99</v>
      </c>
      <c r="E315">
        <v>99</v>
      </c>
      <c r="F315">
        <v>99</v>
      </c>
      <c r="G315">
        <v>99</v>
      </c>
      <c r="H315">
        <v>2</v>
      </c>
      <c r="I315">
        <v>99</v>
      </c>
      <c r="J315">
        <v>262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</row>
    <row r="316" spans="1:38">
      <c r="A316">
        <v>9</v>
      </c>
      <c r="B316">
        <v>19</v>
      </c>
      <c r="C316">
        <v>2024</v>
      </c>
      <c r="D316">
        <v>99</v>
      </c>
      <c r="E316">
        <v>99</v>
      </c>
      <c r="F316">
        <v>99</v>
      </c>
      <c r="G316">
        <v>99</v>
      </c>
      <c r="H316">
        <v>2</v>
      </c>
      <c r="I316">
        <v>99</v>
      </c>
      <c r="J316">
        <v>267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22</v>
      </c>
      <c r="R316">
        <v>1694</v>
      </c>
      <c r="S316">
        <v>5.4734356552538381</v>
      </c>
      <c r="T316">
        <v>5.2438016528925608</v>
      </c>
      <c r="U316">
        <v>11.506198347107436</v>
      </c>
      <c r="V316">
        <v>3.4238488783943319</v>
      </c>
      <c r="W316">
        <v>0.35419126328217237</v>
      </c>
      <c r="X316">
        <v>8.0873671782762688</v>
      </c>
      <c r="Y316">
        <v>0.59031877213695405</v>
      </c>
      <c r="Z316">
        <v>0.1180637544273908</v>
      </c>
      <c r="AA316">
        <v>3.2231824195802421</v>
      </c>
      <c r="AB316">
        <v>1.1868784285111855</v>
      </c>
      <c r="AC316">
        <v>1.2327463119041202</v>
      </c>
      <c r="AD316">
        <v>56.180269224356955</v>
      </c>
      <c r="AE316">
        <v>66.014228317263502</v>
      </c>
      <c r="AF316">
        <v>83.617104227993593</v>
      </c>
      <c r="AG316">
        <v>0.15856078475420277</v>
      </c>
      <c r="AH316">
        <v>9.1043740689228395E-2</v>
      </c>
      <c r="AI316">
        <v>29.752066115702476</v>
      </c>
      <c r="AJ316">
        <v>1688</v>
      </c>
      <c r="AK316">
        <v>90.217713270142212</v>
      </c>
      <c r="AL316">
        <v>15.368380257214788</v>
      </c>
    </row>
    <row r="317" spans="1:38">
      <c r="A317">
        <v>9</v>
      </c>
      <c r="B317">
        <v>20</v>
      </c>
      <c r="C317">
        <v>2024</v>
      </c>
      <c r="D317">
        <v>99</v>
      </c>
      <c r="E317">
        <v>99</v>
      </c>
      <c r="F317">
        <v>99</v>
      </c>
      <c r="G317">
        <v>99</v>
      </c>
      <c r="H317">
        <v>1</v>
      </c>
      <c r="I317">
        <v>99</v>
      </c>
      <c r="J317">
        <v>309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1175</v>
      </c>
      <c r="R317">
        <v>102340</v>
      </c>
      <c r="S317">
        <v>7.7909224154778212</v>
      </c>
      <c r="T317">
        <v>5.8719366816494052</v>
      </c>
      <c r="U317">
        <v>19.776457885479587</v>
      </c>
      <c r="V317">
        <v>65.776822356849706</v>
      </c>
      <c r="W317">
        <v>3.469806527262068</v>
      </c>
      <c r="X317">
        <v>74.651162790697654</v>
      </c>
      <c r="Y317">
        <v>21.281024037521984</v>
      </c>
      <c r="Z317">
        <v>1.7607973421926912</v>
      </c>
      <c r="AA317">
        <v>6.8191794537729509</v>
      </c>
      <c r="AB317">
        <v>1.5841066419524177</v>
      </c>
      <c r="AC317">
        <v>1.5023517560161901</v>
      </c>
      <c r="AD317">
        <v>58.365917221519297</v>
      </c>
      <c r="AE317">
        <v>50.070124467603613</v>
      </c>
      <c r="AF317">
        <v>47.997225677020722</v>
      </c>
      <c r="AG317">
        <v>9.579168070687782</v>
      </c>
      <c r="AH317">
        <v>9.4536333003535518</v>
      </c>
      <c r="AI317">
        <v>2.7467265976157904</v>
      </c>
      <c r="AJ317">
        <v>102297</v>
      </c>
      <c r="AK317">
        <v>97.465521960566704</v>
      </c>
      <c r="AL317">
        <v>20.706855358691605</v>
      </c>
    </row>
    <row r="318" spans="1:38">
      <c r="A318">
        <v>9</v>
      </c>
      <c r="B318">
        <v>21</v>
      </c>
      <c r="C318">
        <v>2024</v>
      </c>
      <c r="D318">
        <v>99</v>
      </c>
      <c r="E318">
        <v>99</v>
      </c>
      <c r="F318">
        <v>99</v>
      </c>
      <c r="G318">
        <v>99</v>
      </c>
      <c r="H318">
        <v>2</v>
      </c>
      <c r="I318">
        <v>99</v>
      </c>
      <c r="J318">
        <v>470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313</v>
      </c>
      <c r="R318">
        <v>12846</v>
      </c>
      <c r="S318">
        <v>6.9594426280554282</v>
      </c>
      <c r="T318">
        <v>5.8229020706834804</v>
      </c>
      <c r="U318">
        <v>17.268355908453984</v>
      </c>
      <c r="V318">
        <v>46.753853339560969</v>
      </c>
      <c r="W318">
        <v>5.6048575432041092</v>
      </c>
      <c r="X318">
        <v>57.823446987389083</v>
      </c>
      <c r="Y318">
        <v>13.942083138720228</v>
      </c>
      <c r="Z318">
        <v>0.9419274482329133</v>
      </c>
      <c r="AA318">
        <v>6.8172802176067604</v>
      </c>
      <c r="AB318">
        <v>1.6981886662451691</v>
      </c>
      <c r="AC318">
        <v>1.6872488011881259</v>
      </c>
      <c r="AD318">
        <v>69.454178366858102</v>
      </c>
      <c r="AE318">
        <v>52.496599806394883</v>
      </c>
      <c r="AF318">
        <v>53.858274235883286</v>
      </c>
      <c r="AG318">
        <v>1.2024036841514099</v>
      </c>
      <c r="AH318">
        <v>1.0361526443051099</v>
      </c>
      <c r="AI318">
        <v>13.848668846333492</v>
      </c>
      <c r="AJ318">
        <v>12667</v>
      </c>
      <c r="AK318">
        <v>95.929833425436172</v>
      </c>
      <c r="AL318">
        <v>18.615949956621812</v>
      </c>
    </row>
    <row r="319" spans="1:38">
      <c r="A319">
        <v>9</v>
      </c>
      <c r="B319">
        <v>22</v>
      </c>
      <c r="C319">
        <v>2024</v>
      </c>
      <c r="D319">
        <v>99</v>
      </c>
      <c r="E319">
        <v>99</v>
      </c>
      <c r="F319">
        <v>99</v>
      </c>
      <c r="G319">
        <v>99</v>
      </c>
      <c r="H319">
        <v>2</v>
      </c>
      <c r="I319">
        <v>99</v>
      </c>
      <c r="J319">
        <v>629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</row>
    <row r="320" spans="1:38">
      <c r="A320">
        <v>9</v>
      </c>
      <c r="B320">
        <v>23</v>
      </c>
      <c r="C320">
        <v>2024</v>
      </c>
      <c r="D320">
        <v>99</v>
      </c>
      <c r="E320">
        <v>99</v>
      </c>
      <c r="F320">
        <v>99</v>
      </c>
      <c r="G320">
        <v>99</v>
      </c>
      <c r="H320">
        <v>1</v>
      </c>
      <c r="I320">
        <v>99</v>
      </c>
      <c r="J320">
        <v>643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602</v>
      </c>
      <c r="R320">
        <v>54814</v>
      </c>
      <c r="S320">
        <v>7.6531178166161933</v>
      </c>
      <c r="T320">
        <v>5.8837888130769516</v>
      </c>
      <c r="U320">
        <v>18.887187579815336</v>
      </c>
      <c r="V320">
        <v>56.969022512496807</v>
      </c>
      <c r="W320">
        <v>4.5663516619841644</v>
      </c>
      <c r="X320">
        <v>66.939103148830611</v>
      </c>
      <c r="Y320">
        <v>20.202867880468485</v>
      </c>
      <c r="Z320">
        <v>1.3062356332323859</v>
      </c>
      <c r="AA320">
        <v>6.9683843315270781</v>
      </c>
      <c r="AB320">
        <v>1.6745907148299537</v>
      </c>
      <c r="AC320">
        <v>1.5823425846600316</v>
      </c>
      <c r="AD320">
        <v>61.958404234618598</v>
      </c>
      <c r="AE320">
        <v>43.109744202321423</v>
      </c>
      <c r="AF320">
        <v>47.791965633276085</v>
      </c>
      <c r="AG320">
        <v>5.1306675652401807</v>
      </c>
      <c r="AH320">
        <v>4.835747544383338</v>
      </c>
      <c r="AI320">
        <v>2.8277447367460882</v>
      </c>
      <c r="AJ320">
        <v>51208</v>
      </c>
      <c r="AK320">
        <v>95.814532885486116</v>
      </c>
      <c r="AL320">
        <v>20.478248634771973</v>
      </c>
    </row>
    <row r="321" spans="1:38">
      <c r="A321">
        <v>9</v>
      </c>
      <c r="B321">
        <v>24</v>
      </c>
      <c r="C321">
        <v>2024</v>
      </c>
      <c r="D321">
        <v>99</v>
      </c>
      <c r="E321">
        <v>99</v>
      </c>
      <c r="F321">
        <v>99</v>
      </c>
      <c r="G321">
        <v>99</v>
      </c>
      <c r="H321">
        <v>2</v>
      </c>
      <c r="I321">
        <v>99</v>
      </c>
      <c r="J321">
        <v>704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</row>
    <row r="322" spans="1:38">
      <c r="A322">
        <v>9</v>
      </c>
      <c r="B322">
        <v>25</v>
      </c>
      <c r="C322">
        <v>2024</v>
      </c>
      <c r="D322">
        <v>99</v>
      </c>
      <c r="E322">
        <v>99</v>
      </c>
      <c r="F322">
        <v>99</v>
      </c>
      <c r="G322">
        <v>99</v>
      </c>
      <c r="H322">
        <v>1</v>
      </c>
      <c r="I322">
        <v>99</v>
      </c>
      <c r="J322">
        <v>802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115</v>
      </c>
      <c r="R322">
        <v>10581</v>
      </c>
      <c r="S322">
        <v>7.94329458463283</v>
      </c>
      <c r="T322">
        <v>6.2954352140629437</v>
      </c>
      <c r="U322">
        <v>20.450382761554025</v>
      </c>
      <c r="V322">
        <v>66.562706738493546</v>
      </c>
      <c r="W322">
        <v>7.3622530951705887</v>
      </c>
      <c r="X322">
        <v>79.463188734524138</v>
      </c>
      <c r="Y322">
        <v>24.751913807768641</v>
      </c>
      <c r="Z322">
        <v>1.7295151686986108</v>
      </c>
      <c r="AA322">
        <v>6.5860738006727422</v>
      </c>
      <c r="AB322">
        <v>1.5507657684061817</v>
      </c>
      <c r="AC322">
        <v>1.6313275321461962</v>
      </c>
      <c r="AD322">
        <v>56.78238765110445</v>
      </c>
      <c r="AE322">
        <v>46.149847064292757</v>
      </c>
      <c r="AF322">
        <v>47.210529725691551</v>
      </c>
      <c r="AG322">
        <v>0.99039649556329312</v>
      </c>
      <c r="AH322">
        <v>1.0107249493835422</v>
      </c>
      <c r="AI322">
        <v>0.52925054342689748</v>
      </c>
      <c r="AJ322">
        <v>10573</v>
      </c>
      <c r="AK322">
        <v>98.786096661306786</v>
      </c>
      <c r="AL322">
        <v>20.714041804530297</v>
      </c>
    </row>
    <row r="323" spans="1:38">
      <c r="A323">
        <v>9</v>
      </c>
      <c r="B323">
        <v>26</v>
      </c>
      <c r="C323">
        <v>2023</v>
      </c>
      <c r="D323">
        <v>99</v>
      </c>
      <c r="E323">
        <v>99</v>
      </c>
      <c r="F323">
        <v>99</v>
      </c>
      <c r="G323">
        <v>99</v>
      </c>
      <c r="H323">
        <v>1</v>
      </c>
      <c r="I323">
        <v>99</v>
      </c>
      <c r="J323">
        <v>103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697</v>
      </c>
      <c r="R323">
        <v>41793</v>
      </c>
      <c r="S323">
        <v>8.2883975785418613</v>
      </c>
      <c r="T323">
        <v>6.2397769961476799</v>
      </c>
      <c r="U323">
        <v>20.966973177326288</v>
      </c>
      <c r="V323">
        <v>80.836503720718753</v>
      </c>
      <c r="W323">
        <v>4.0126336946378567</v>
      </c>
      <c r="X323">
        <v>89.034048764147101</v>
      </c>
      <c r="Y323">
        <v>22.886607805134833</v>
      </c>
      <c r="Z323">
        <v>1.2801186801617499</v>
      </c>
      <c r="AA323">
        <v>5.4883637552249054</v>
      </c>
      <c r="AB323">
        <v>1.2222361753337871</v>
      </c>
      <c r="AC323">
        <v>1.5686478140214695</v>
      </c>
      <c r="AD323">
        <v>38.795056145896439</v>
      </c>
      <c r="AE323">
        <v>46.532383961626067</v>
      </c>
      <c r="AF323">
        <v>29.762351985511476</v>
      </c>
      <c r="AG323">
        <v>3.7715025186666504</v>
      </c>
      <c r="AH323">
        <v>3.9313145415978625</v>
      </c>
      <c r="AI323">
        <v>2.323355585863661</v>
      </c>
      <c r="AJ323">
        <v>0</v>
      </c>
    </row>
    <row r="324" spans="1:38">
      <c r="A324">
        <v>9</v>
      </c>
      <c r="B324">
        <v>27</v>
      </c>
      <c r="C324">
        <v>2023</v>
      </c>
      <c r="D324">
        <v>99</v>
      </c>
      <c r="E324">
        <v>99</v>
      </c>
      <c r="F324">
        <v>99</v>
      </c>
      <c r="G324">
        <v>99</v>
      </c>
      <c r="H324">
        <v>2</v>
      </c>
      <c r="I324">
        <v>99</v>
      </c>
      <c r="J324">
        <v>106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419</v>
      </c>
      <c r="R324">
        <v>40099</v>
      </c>
      <c r="S324">
        <v>7.8034115563979149</v>
      </c>
      <c r="T324">
        <v>6.2467143819047859</v>
      </c>
      <c r="U324">
        <v>20.884423551709524</v>
      </c>
      <c r="V324">
        <v>70.757375495648262</v>
      </c>
      <c r="W324">
        <v>7.8505698396468748</v>
      </c>
      <c r="X324">
        <v>85.36372478116661</v>
      </c>
      <c r="Y324">
        <v>23.135240280306245</v>
      </c>
      <c r="Z324">
        <v>1.9002967655053735</v>
      </c>
      <c r="AA324">
        <v>6.2793549656210521</v>
      </c>
      <c r="AB324">
        <v>1.6897088271574203</v>
      </c>
      <c r="AC324">
        <v>1.7073054816804611</v>
      </c>
      <c r="AD324">
        <v>41.473467482411571</v>
      </c>
      <c r="AE324">
        <v>45.821367870342648</v>
      </c>
      <c r="AF324">
        <v>36.262108339634395</v>
      </c>
      <c r="AG324">
        <v>3.6186318162375031</v>
      </c>
      <c r="AH324">
        <v>3.7571154539677072</v>
      </c>
      <c r="AI324">
        <v>0.43641986084441009</v>
      </c>
      <c r="AJ324">
        <v>10206</v>
      </c>
      <c r="AK324">
        <v>100.5171467764055</v>
      </c>
      <c r="AL324">
        <v>20.882150284062661</v>
      </c>
    </row>
    <row r="325" spans="1:38">
      <c r="A325">
        <v>9</v>
      </c>
      <c r="B325">
        <v>28</v>
      </c>
      <c r="C325">
        <v>2023</v>
      </c>
      <c r="D325">
        <v>99</v>
      </c>
      <c r="E325">
        <v>99</v>
      </c>
      <c r="F325">
        <v>99</v>
      </c>
      <c r="G325">
        <v>99</v>
      </c>
      <c r="H325">
        <v>1</v>
      </c>
      <c r="I325">
        <v>99</v>
      </c>
      <c r="J325">
        <v>110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1553</v>
      </c>
      <c r="R325">
        <v>112652</v>
      </c>
      <c r="S325">
        <v>7.84748606327451</v>
      </c>
      <c r="T325">
        <v>5.9966179029222735</v>
      </c>
      <c r="U325">
        <v>21.030896033803153</v>
      </c>
      <c r="V325">
        <v>69.695167418243798</v>
      </c>
      <c r="W325">
        <v>5.0518410680680317</v>
      </c>
      <c r="X325">
        <v>82.609274580122843</v>
      </c>
      <c r="Y325">
        <v>24.809146752831722</v>
      </c>
      <c r="Z325">
        <v>2.4766537655789502</v>
      </c>
      <c r="AA325">
        <v>6.8657883068608871</v>
      </c>
      <c r="AB325">
        <v>1.4431573016519559</v>
      </c>
      <c r="AC325">
        <v>1.6868200626125451</v>
      </c>
      <c r="AD325">
        <v>32.032568339176663</v>
      </c>
      <c r="AE325">
        <v>39.879976559629625</v>
      </c>
      <c r="AF325">
        <v>29.429569392862849</v>
      </c>
      <c r="AG325">
        <v>10.165991953983577</v>
      </c>
      <c r="AH325">
        <v>10.629068090918594</v>
      </c>
      <c r="AI325">
        <v>3.6057948371977409</v>
      </c>
      <c r="AJ325">
        <v>102674</v>
      </c>
      <c r="AK325">
        <v>98.732687924887998</v>
      </c>
      <c r="AL325">
        <v>21.128267385085422</v>
      </c>
    </row>
    <row r="326" spans="1:38">
      <c r="A326">
        <v>9</v>
      </c>
      <c r="B326">
        <v>29</v>
      </c>
      <c r="C326">
        <v>2023</v>
      </c>
      <c r="D326">
        <v>99</v>
      </c>
      <c r="E326">
        <v>99</v>
      </c>
      <c r="F326">
        <v>99</v>
      </c>
      <c r="G326">
        <v>99</v>
      </c>
      <c r="H326">
        <v>1</v>
      </c>
      <c r="I326">
        <v>99</v>
      </c>
      <c r="J326">
        <v>111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1310</v>
      </c>
      <c r="R326">
        <v>121916</v>
      </c>
      <c r="S326">
        <v>8.1714131041044649</v>
      </c>
      <c r="T326">
        <v>5.9234390892089648</v>
      </c>
      <c r="U326">
        <v>21.225349256865606</v>
      </c>
      <c r="V326">
        <v>74.573476820105611</v>
      </c>
      <c r="W326">
        <v>5.8704353817382442</v>
      </c>
      <c r="X326">
        <v>86.554676990714938</v>
      </c>
      <c r="Y326">
        <v>23.643328193182192</v>
      </c>
      <c r="Z326">
        <v>2.6592079792644121</v>
      </c>
      <c r="AA326">
        <v>6.5972951238715032</v>
      </c>
      <c r="AB326">
        <v>1.3026087924811145</v>
      </c>
      <c r="AC326">
        <v>1.7336823679082605</v>
      </c>
      <c r="AD326">
        <v>37.133579801644096</v>
      </c>
      <c r="AE326">
        <v>46.429406746752349</v>
      </c>
      <c r="AF326">
        <v>30.559245298463775</v>
      </c>
      <c r="AG326">
        <v>11.001997967740133</v>
      </c>
      <c r="AH326">
        <v>11.609514456313139</v>
      </c>
      <c r="AI326">
        <v>0.84976541225105762</v>
      </c>
      <c r="AJ326">
        <v>110580</v>
      </c>
      <c r="AK326">
        <v>98.817321396273442</v>
      </c>
      <c r="AL326">
        <v>21.243530833048727</v>
      </c>
    </row>
    <row r="327" spans="1:38">
      <c r="A327">
        <v>9</v>
      </c>
      <c r="B327">
        <v>30</v>
      </c>
      <c r="C327">
        <v>2023</v>
      </c>
      <c r="D327">
        <v>99</v>
      </c>
      <c r="E327">
        <v>99</v>
      </c>
      <c r="F327">
        <v>99</v>
      </c>
      <c r="G327">
        <v>99</v>
      </c>
      <c r="H327">
        <v>1</v>
      </c>
      <c r="I327">
        <v>99</v>
      </c>
      <c r="J327">
        <v>116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1411</v>
      </c>
      <c r="R327">
        <v>84361</v>
      </c>
      <c r="S327">
        <v>7.8329559867711378</v>
      </c>
      <c r="T327">
        <v>5.7144652149690005</v>
      </c>
      <c r="U327">
        <v>19.760184208342725</v>
      </c>
      <c r="V327">
        <v>64.590272756368449</v>
      </c>
      <c r="W327">
        <v>2.9112978746103049</v>
      </c>
      <c r="X327">
        <v>73.543462026291749</v>
      </c>
      <c r="Y327">
        <v>20.89472623605695</v>
      </c>
      <c r="Z327">
        <v>1.8598641552376096</v>
      </c>
      <c r="AA327">
        <v>6.8160291325073361</v>
      </c>
      <c r="AB327">
        <v>1.4801348765573343</v>
      </c>
      <c r="AC327">
        <v>1.6235195038718422</v>
      </c>
      <c r="AD327">
        <v>51.362013559126574</v>
      </c>
      <c r="AE327">
        <v>39.586299835439007</v>
      </c>
      <c r="AF327">
        <v>32.884097024626101</v>
      </c>
      <c r="AG327">
        <v>7.6129429324824081</v>
      </c>
      <c r="AH327">
        <v>7.478787857323832</v>
      </c>
      <c r="AI327">
        <v>1.1261127772311852</v>
      </c>
      <c r="AJ327">
        <v>0</v>
      </c>
    </row>
    <row r="328" spans="1:38">
      <c r="A328">
        <v>9</v>
      </c>
      <c r="B328">
        <v>31</v>
      </c>
      <c r="C328">
        <v>2023</v>
      </c>
      <c r="D328">
        <v>99</v>
      </c>
      <c r="E328">
        <v>99</v>
      </c>
      <c r="F328">
        <v>99</v>
      </c>
      <c r="G328">
        <v>99</v>
      </c>
      <c r="H328">
        <v>2</v>
      </c>
      <c r="I328">
        <v>99</v>
      </c>
      <c r="J328">
        <v>117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697</v>
      </c>
      <c r="R328">
        <v>60198</v>
      </c>
      <c r="S328">
        <v>7.8639323565566972</v>
      </c>
      <c r="T328">
        <v>6.4402970198345448</v>
      </c>
      <c r="U328">
        <v>20.32741785441365</v>
      </c>
      <c r="V328">
        <v>61.134921425961011</v>
      </c>
      <c r="W328">
        <v>10.972125319778062</v>
      </c>
      <c r="X328">
        <v>78.102262533638978</v>
      </c>
      <c r="Y328">
        <v>21.806372304727734</v>
      </c>
      <c r="Z328">
        <v>2.280806671317984</v>
      </c>
      <c r="AA328">
        <v>6.7855753114416979</v>
      </c>
      <c r="AB328">
        <v>1.5878458235891837</v>
      </c>
      <c r="AC328">
        <v>1.7836992182672804</v>
      </c>
      <c r="AD328">
        <v>50.515030192258976</v>
      </c>
      <c r="AE328">
        <v>46.440222416940685</v>
      </c>
      <c r="AF328">
        <v>48.047393407343634</v>
      </c>
      <c r="AG328">
        <v>5.432414725401264</v>
      </c>
      <c r="AH328">
        <v>5.4898791404625484</v>
      </c>
      <c r="AI328">
        <v>2.0150171102029968</v>
      </c>
      <c r="AJ328">
        <v>60171</v>
      </c>
      <c r="AK328">
        <v>99.3994399295336</v>
      </c>
      <c r="AL328">
        <v>20.169056407664968</v>
      </c>
    </row>
    <row r="329" spans="1:38">
      <c r="A329">
        <v>9</v>
      </c>
      <c r="B329">
        <v>32</v>
      </c>
      <c r="C329">
        <v>2023</v>
      </c>
      <c r="D329">
        <v>99</v>
      </c>
      <c r="E329">
        <v>99</v>
      </c>
      <c r="F329">
        <v>99</v>
      </c>
      <c r="G329">
        <v>99</v>
      </c>
      <c r="H329">
        <v>1</v>
      </c>
      <c r="I329">
        <v>99</v>
      </c>
      <c r="J329">
        <v>134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1901</v>
      </c>
      <c r="R329">
        <v>106695</v>
      </c>
      <c r="S329">
        <v>7.6287079994376477</v>
      </c>
      <c r="T329">
        <v>5.7009981723604684</v>
      </c>
      <c r="U329">
        <v>19.928256244435193</v>
      </c>
      <c r="V329">
        <v>63.957073902244709</v>
      </c>
      <c r="W329">
        <v>4.303856788040676</v>
      </c>
      <c r="X329">
        <v>74.462720839776949</v>
      </c>
      <c r="Y329">
        <v>22.697408500866956</v>
      </c>
      <c r="Z329">
        <v>1.8182670228220628</v>
      </c>
      <c r="AA329">
        <v>6.9786424082663592</v>
      </c>
      <c r="AB329">
        <v>1.6221620722444912</v>
      </c>
      <c r="AC329">
        <v>1.7101545413141228</v>
      </c>
      <c r="AD329">
        <v>52.00240023841112</v>
      </c>
      <c r="AE329">
        <v>43.57212366838295</v>
      </c>
      <c r="AF329">
        <v>28.019759502841055</v>
      </c>
      <c r="AG329">
        <v>9.628417707011657</v>
      </c>
      <c r="AH329">
        <v>9.5391982102172168</v>
      </c>
      <c r="AI329">
        <v>2.0141524907446464</v>
      </c>
      <c r="AJ329">
        <v>411</v>
      </c>
      <c r="AK329">
        <v>96.25620437956195</v>
      </c>
      <c r="AL329">
        <v>19.425123668908743</v>
      </c>
    </row>
    <row r="330" spans="1:38">
      <c r="A330">
        <v>9</v>
      </c>
      <c r="B330">
        <v>33</v>
      </c>
      <c r="C330">
        <v>2023</v>
      </c>
      <c r="D330">
        <v>99</v>
      </c>
      <c r="E330">
        <v>99</v>
      </c>
      <c r="F330">
        <v>99</v>
      </c>
      <c r="G330">
        <v>99</v>
      </c>
      <c r="H330">
        <v>2</v>
      </c>
      <c r="I330">
        <v>99</v>
      </c>
      <c r="J330">
        <v>141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1804</v>
      </c>
      <c r="R330">
        <v>109681</v>
      </c>
      <c r="S330">
        <v>7.2531067368094737</v>
      </c>
      <c r="T330">
        <v>6.3240214804751957</v>
      </c>
      <c r="U330">
        <v>18.641267858608074</v>
      </c>
      <c r="V330">
        <v>51.9315104712758</v>
      </c>
      <c r="W330">
        <v>5.2497697869275441</v>
      </c>
      <c r="X330">
        <v>64.170640311448651</v>
      </c>
      <c r="Y330">
        <v>18.503660615785776</v>
      </c>
      <c r="Z330">
        <v>1.5070978565111548</v>
      </c>
      <c r="AA330">
        <v>6.8988708423390319</v>
      </c>
      <c r="AB330">
        <v>1.5732191512954214</v>
      </c>
      <c r="AC330">
        <v>1.5508144597311291</v>
      </c>
      <c r="AD330">
        <v>57.630890782984302</v>
      </c>
      <c r="AE330">
        <v>54.448959373404307</v>
      </c>
      <c r="AF330">
        <v>49.570464415888885</v>
      </c>
      <c r="AG330">
        <v>9.8978816488377674</v>
      </c>
      <c r="AH330">
        <v>9.172872449054978</v>
      </c>
      <c r="AI330">
        <v>1.8353224350616788</v>
      </c>
      <c r="AJ330">
        <v>0</v>
      </c>
    </row>
    <row r="331" spans="1:38">
      <c r="A331">
        <v>9</v>
      </c>
      <c r="B331">
        <v>34</v>
      </c>
      <c r="C331">
        <v>2023</v>
      </c>
      <c r="D331">
        <v>99</v>
      </c>
      <c r="E331">
        <v>99</v>
      </c>
      <c r="F331">
        <v>99</v>
      </c>
      <c r="G331">
        <v>99</v>
      </c>
      <c r="H331">
        <v>2</v>
      </c>
      <c r="I331">
        <v>99</v>
      </c>
      <c r="J331">
        <v>143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289</v>
      </c>
      <c r="R331">
        <v>24609</v>
      </c>
      <c r="S331">
        <v>7.935592669348611</v>
      </c>
      <c r="T331">
        <v>6.0123125685724723</v>
      </c>
      <c r="U331">
        <v>20.923022877808812</v>
      </c>
      <c r="V331">
        <v>71.961477508228683</v>
      </c>
      <c r="W331">
        <v>3.3239871591694099</v>
      </c>
      <c r="X331">
        <v>82.063472713235015</v>
      </c>
      <c r="Y331">
        <v>26.665041245072938</v>
      </c>
      <c r="Z331">
        <v>1.8082815230200329</v>
      </c>
      <c r="AA331">
        <v>6.5572597573641316</v>
      </c>
      <c r="AB331">
        <v>1.6114875009066427</v>
      </c>
      <c r="AC331">
        <v>1.4246808493272685</v>
      </c>
      <c r="AD331">
        <v>47.22384397651301</v>
      </c>
      <c r="AE331">
        <v>48.393311329956738</v>
      </c>
      <c r="AF331">
        <v>46.426755060702142</v>
      </c>
      <c r="AG331">
        <v>2.2207763377088887</v>
      </c>
      <c r="AH331">
        <v>2.3100261830158195</v>
      </c>
      <c r="AI331">
        <v>0.41448250640009754</v>
      </c>
      <c r="AJ331">
        <v>0</v>
      </c>
    </row>
    <row r="332" spans="1:38">
      <c r="A332">
        <v>9</v>
      </c>
      <c r="B332">
        <v>35</v>
      </c>
      <c r="C332">
        <v>2023</v>
      </c>
      <c r="D332">
        <v>99</v>
      </c>
      <c r="E332">
        <v>99</v>
      </c>
      <c r="F332">
        <v>99</v>
      </c>
      <c r="G332">
        <v>99</v>
      </c>
      <c r="H332">
        <v>2</v>
      </c>
      <c r="I332">
        <v>99</v>
      </c>
      <c r="J332">
        <v>147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194</v>
      </c>
      <c r="R332">
        <v>16839</v>
      </c>
      <c r="S332">
        <v>7.2629015974820383</v>
      </c>
      <c r="T332">
        <v>5.8268899578359763</v>
      </c>
      <c r="U332">
        <v>17.398628184571489</v>
      </c>
      <c r="V332">
        <v>50.359284993170625</v>
      </c>
      <c r="W332">
        <v>4.3232971079042706</v>
      </c>
      <c r="X332">
        <v>58.952431854623207</v>
      </c>
      <c r="Y332">
        <v>13.676584120197164</v>
      </c>
      <c r="Z332">
        <v>0.70075420155591195</v>
      </c>
      <c r="AA332">
        <v>6.413728660779765</v>
      </c>
      <c r="AB332">
        <v>1.7583568103778373</v>
      </c>
      <c r="AC332">
        <v>1.5653013490271876</v>
      </c>
      <c r="AD332">
        <v>63.918946367364605</v>
      </c>
      <c r="AE332">
        <v>51.634344142928008</v>
      </c>
      <c r="AF332">
        <v>42.219290433933779</v>
      </c>
      <c r="AG332">
        <v>1.5195925373107395</v>
      </c>
      <c r="AH332">
        <v>1.3144068397176325</v>
      </c>
      <c r="AI332">
        <v>4.3351742977611503</v>
      </c>
      <c r="AJ332">
        <v>0</v>
      </c>
    </row>
    <row r="333" spans="1:38">
      <c r="A333">
        <v>9</v>
      </c>
      <c r="B333">
        <v>36</v>
      </c>
      <c r="C333">
        <v>2023</v>
      </c>
      <c r="D333">
        <v>99</v>
      </c>
      <c r="E333">
        <v>99</v>
      </c>
      <c r="F333">
        <v>99</v>
      </c>
      <c r="G333">
        <v>99</v>
      </c>
      <c r="H333">
        <v>1</v>
      </c>
      <c r="I333">
        <v>99</v>
      </c>
      <c r="J333">
        <v>155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423</v>
      </c>
      <c r="R333">
        <v>55255</v>
      </c>
      <c r="S333">
        <v>8.3068319609085144</v>
      </c>
      <c r="T333">
        <v>5.5106144240340242</v>
      </c>
      <c r="U333">
        <v>21.507605646547702</v>
      </c>
      <c r="V333">
        <v>74.992308388381147</v>
      </c>
      <c r="W333">
        <v>3.3028685186860902</v>
      </c>
      <c r="X333">
        <v>84.652972581666845</v>
      </c>
      <c r="Y333">
        <v>29.352999728531358</v>
      </c>
      <c r="Z333">
        <v>2.1880372816939637</v>
      </c>
      <c r="AA333">
        <v>6.6583621935355373</v>
      </c>
      <c r="AB333">
        <v>1.627694280117673</v>
      </c>
      <c r="AC333">
        <v>1.5135949223626421</v>
      </c>
      <c r="AD333">
        <v>43.877835135394911</v>
      </c>
      <c r="AE333">
        <v>45.824985498529003</v>
      </c>
      <c r="AF333">
        <v>30.016910778887219</v>
      </c>
      <c r="AG333">
        <v>4.9863463180179881</v>
      </c>
      <c r="AH333">
        <v>5.3316564113355529</v>
      </c>
      <c r="AI333">
        <v>1.3537236449190118</v>
      </c>
      <c r="AJ333">
        <v>0</v>
      </c>
    </row>
    <row r="334" spans="1:38">
      <c r="A334">
        <v>9</v>
      </c>
      <c r="B334">
        <v>37</v>
      </c>
      <c r="C334">
        <v>2023</v>
      </c>
      <c r="D334">
        <v>99</v>
      </c>
      <c r="E334">
        <v>99</v>
      </c>
      <c r="F334">
        <v>99</v>
      </c>
      <c r="G334">
        <v>99</v>
      </c>
      <c r="H334">
        <v>2</v>
      </c>
      <c r="I334">
        <v>99</v>
      </c>
      <c r="J334">
        <v>160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415</v>
      </c>
      <c r="R334">
        <v>38381</v>
      </c>
      <c r="S334">
        <v>7.5924545999322612</v>
      </c>
      <c r="T334">
        <v>6.4113233110132608</v>
      </c>
      <c r="U334">
        <v>20.634530106041929</v>
      </c>
      <c r="V334">
        <v>63.01555457127224</v>
      </c>
      <c r="W334">
        <v>9.6245538156900565</v>
      </c>
      <c r="X334">
        <v>79.943201063025981</v>
      </c>
      <c r="Y334">
        <v>24.097860920768088</v>
      </c>
      <c r="Z334">
        <v>2.0166228081602871</v>
      </c>
      <c r="AA334">
        <v>6.7186760437759343</v>
      </c>
      <c r="AB334">
        <v>1.5967383482450463</v>
      </c>
      <c r="AC334">
        <v>1.7231561323138522</v>
      </c>
      <c r="AD334">
        <v>41.051649649733811</v>
      </c>
      <c r="AE334">
        <v>48.843627063907618</v>
      </c>
      <c r="AF334">
        <v>32.396848616064602</v>
      </c>
      <c r="AG334">
        <v>3.4635952951198679</v>
      </c>
      <c r="AH334">
        <v>3.5531159125518839</v>
      </c>
      <c r="AI334">
        <v>6.9070633907402099</v>
      </c>
      <c r="AJ334">
        <v>37557</v>
      </c>
      <c r="AK334">
        <v>99.787890406582207</v>
      </c>
      <c r="AL334">
        <v>20.227706114248871</v>
      </c>
    </row>
    <row r="335" spans="1:38">
      <c r="A335">
        <v>9</v>
      </c>
      <c r="B335">
        <v>38</v>
      </c>
      <c r="C335">
        <v>2023</v>
      </c>
      <c r="D335">
        <v>99</v>
      </c>
      <c r="E335">
        <v>99</v>
      </c>
      <c r="F335">
        <v>99</v>
      </c>
      <c r="G335">
        <v>99</v>
      </c>
      <c r="H335">
        <v>1</v>
      </c>
      <c r="I335">
        <v>99</v>
      </c>
      <c r="J335">
        <v>171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151</v>
      </c>
      <c r="R335">
        <v>23929</v>
      </c>
      <c r="S335">
        <v>8.4169417861172615</v>
      </c>
      <c r="T335">
        <v>6.2457269422040191</v>
      </c>
      <c r="U335">
        <v>21.854415144803479</v>
      </c>
      <c r="V335">
        <v>78.457102260855009</v>
      </c>
      <c r="W335">
        <v>7.8565757031217345</v>
      </c>
      <c r="X335">
        <v>91.750595511722182</v>
      </c>
      <c r="Y335">
        <v>26.302812486940528</v>
      </c>
      <c r="Z335">
        <v>2.662041873876885</v>
      </c>
      <c r="AA335">
        <v>6.2779709211415984</v>
      </c>
      <c r="AB335">
        <v>1.2183074870551664</v>
      </c>
      <c r="AC335">
        <v>1.7325106866273248</v>
      </c>
      <c r="AD335">
        <v>31.395753189431712</v>
      </c>
      <c r="AE335">
        <v>44.164900974761686</v>
      </c>
      <c r="AF335">
        <v>29.897202808691148</v>
      </c>
      <c r="AG335">
        <v>2.159411474868381</v>
      </c>
      <c r="AH335">
        <v>2.3461849498669727</v>
      </c>
      <c r="AI335">
        <v>4.1790296293200699E-3</v>
      </c>
      <c r="AJ335">
        <v>0</v>
      </c>
    </row>
    <row r="336" spans="1:38">
      <c r="A336">
        <v>9</v>
      </c>
      <c r="B336">
        <v>39</v>
      </c>
      <c r="C336">
        <v>2023</v>
      </c>
      <c r="D336">
        <v>99</v>
      </c>
      <c r="E336">
        <v>99</v>
      </c>
      <c r="F336">
        <v>99</v>
      </c>
      <c r="G336">
        <v>99</v>
      </c>
      <c r="H336">
        <v>2</v>
      </c>
      <c r="I336">
        <v>99</v>
      </c>
      <c r="J336">
        <v>175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375</v>
      </c>
      <c r="R336">
        <v>15433</v>
      </c>
      <c r="S336">
        <v>6.9849672779109682</v>
      </c>
      <c r="T336">
        <v>6.0471716451759212</v>
      </c>
      <c r="U336">
        <v>17.971975636622805</v>
      </c>
      <c r="V336">
        <v>44.404846756949389</v>
      </c>
      <c r="W336">
        <v>7.0822263979783573</v>
      </c>
      <c r="X336">
        <v>57.040108857642721</v>
      </c>
      <c r="Y336">
        <v>18.330849478390466</v>
      </c>
      <c r="Z336">
        <v>1.7818959372772627</v>
      </c>
      <c r="AA336">
        <v>7.6509697090422657</v>
      </c>
      <c r="AB336">
        <v>1.7340606671139276</v>
      </c>
      <c r="AC336">
        <v>1.7895435401025099</v>
      </c>
      <c r="AD336">
        <v>68.704010299076231</v>
      </c>
      <c r="AE336">
        <v>52.756618430968089</v>
      </c>
      <c r="AF336">
        <v>47.329951044702419</v>
      </c>
      <c r="AG336">
        <v>1.392711659143455</v>
      </c>
      <c r="AH336">
        <v>1.2443561071637144</v>
      </c>
      <c r="AI336">
        <v>1.7430182077366685</v>
      </c>
      <c r="AJ336">
        <v>0</v>
      </c>
    </row>
    <row r="337" spans="1:38">
      <c r="A337">
        <v>9</v>
      </c>
      <c r="B337">
        <v>40</v>
      </c>
      <c r="C337">
        <v>2023</v>
      </c>
      <c r="D337">
        <v>99</v>
      </c>
      <c r="E337">
        <v>99</v>
      </c>
      <c r="F337">
        <v>99</v>
      </c>
      <c r="G337">
        <v>99</v>
      </c>
      <c r="H337">
        <v>2</v>
      </c>
      <c r="I337">
        <v>99</v>
      </c>
      <c r="J337">
        <v>177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337</v>
      </c>
      <c r="R337">
        <v>38687</v>
      </c>
      <c r="S337">
        <v>7.6063794039341408</v>
      </c>
      <c r="T337">
        <v>5.6400082715123956</v>
      </c>
      <c r="U337">
        <v>19.663121978959317</v>
      </c>
      <c r="V337">
        <v>66.59601416496497</v>
      </c>
      <c r="W337">
        <v>2.5305658231447259</v>
      </c>
      <c r="X337">
        <v>75.221650683692189</v>
      </c>
      <c r="Y337">
        <v>20.766665805050796</v>
      </c>
      <c r="Z337">
        <v>1.0365238969162769</v>
      </c>
      <c r="AA337">
        <v>6.1541538944500722</v>
      </c>
      <c r="AB337">
        <v>1.6406255270212955</v>
      </c>
      <c r="AC337">
        <v>1.4832048010824261</v>
      </c>
      <c r="AD337">
        <v>55.038647917172611</v>
      </c>
      <c r="AE337">
        <v>43.8624105851138</v>
      </c>
      <c r="AF337">
        <v>40.207053188232656</v>
      </c>
      <c r="AG337">
        <v>3.4912094833980958</v>
      </c>
      <c r="AH337">
        <v>3.4128408235584553</v>
      </c>
      <c r="AI337">
        <v>2.5331506707679594</v>
      </c>
      <c r="AJ337">
        <v>38682</v>
      </c>
      <c r="AK337">
        <v>98.474582493148944</v>
      </c>
      <c r="AL337">
        <v>20.11711069950255</v>
      </c>
    </row>
    <row r="338" spans="1:38">
      <c r="A338">
        <v>9</v>
      </c>
      <c r="B338">
        <v>41</v>
      </c>
      <c r="C338">
        <v>2023</v>
      </c>
      <c r="D338">
        <v>99</v>
      </c>
      <c r="E338">
        <v>99</v>
      </c>
      <c r="F338">
        <v>99</v>
      </c>
      <c r="G338">
        <v>99</v>
      </c>
      <c r="H338">
        <v>2</v>
      </c>
      <c r="I338">
        <v>99</v>
      </c>
      <c r="J338">
        <v>178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136</v>
      </c>
      <c r="R338">
        <v>14238</v>
      </c>
      <c r="S338">
        <v>7.6194690265486722</v>
      </c>
      <c r="T338">
        <v>5.5844219693777237</v>
      </c>
      <c r="U338">
        <v>19.567748279252775</v>
      </c>
      <c r="V338">
        <v>61.687034695884265</v>
      </c>
      <c r="W338">
        <v>3.645174884112937</v>
      </c>
      <c r="X338">
        <v>71.786767804466947</v>
      </c>
      <c r="Y338">
        <v>19.546284590532377</v>
      </c>
      <c r="Z338">
        <v>1.7418176710212112</v>
      </c>
      <c r="AA338">
        <v>6.6753834185704601</v>
      </c>
      <c r="AB338">
        <v>1.5096329537794988</v>
      </c>
      <c r="AC338">
        <v>1.6437109538278523</v>
      </c>
      <c r="AD338">
        <v>48.554101926632818</v>
      </c>
      <c r="AE338">
        <v>54.576567748884386</v>
      </c>
      <c r="AF338">
        <v>45.070248347973759</v>
      </c>
      <c r="AG338">
        <v>1.2848719369457984</v>
      </c>
      <c r="AH338">
        <v>1.2499376440133627</v>
      </c>
      <c r="AI338">
        <v>4.0103947183593212</v>
      </c>
      <c r="AJ338">
        <v>0</v>
      </c>
    </row>
    <row r="339" spans="1:38">
      <c r="A339">
        <v>9</v>
      </c>
      <c r="B339">
        <v>42</v>
      </c>
      <c r="C339">
        <v>2023</v>
      </c>
      <c r="D339">
        <v>99</v>
      </c>
      <c r="E339">
        <v>99</v>
      </c>
      <c r="F339">
        <v>99</v>
      </c>
      <c r="G339">
        <v>99</v>
      </c>
      <c r="H339">
        <v>2</v>
      </c>
      <c r="I339">
        <v>99</v>
      </c>
      <c r="J339">
        <v>181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291</v>
      </c>
      <c r="R339">
        <v>30070</v>
      </c>
      <c r="S339">
        <v>7.6917525773195869</v>
      </c>
      <c r="T339">
        <v>6.0027934818756252</v>
      </c>
      <c r="U339">
        <v>19.736205520452248</v>
      </c>
      <c r="V339">
        <v>63.145992683737937</v>
      </c>
      <c r="W339">
        <v>2.2613900897904888</v>
      </c>
      <c r="X339">
        <v>72.258064516129025</v>
      </c>
      <c r="Y339">
        <v>23.016295310941128</v>
      </c>
      <c r="Z339">
        <v>1.5563684735616896</v>
      </c>
      <c r="AA339">
        <v>7.0356414904568654</v>
      </c>
      <c r="AB339">
        <v>1.5859569820851949</v>
      </c>
      <c r="AC339">
        <v>1.5521503727940249</v>
      </c>
      <c r="AD339">
        <v>62.60398621051889</v>
      </c>
      <c r="AE339">
        <v>52.002597503153616</v>
      </c>
      <c r="AF339">
        <v>47.025301037171246</v>
      </c>
      <c r="AG339">
        <v>2.7135903317853742</v>
      </c>
      <c r="AH339">
        <v>2.6625366422499241</v>
      </c>
      <c r="AI339">
        <v>0.58197539075490523</v>
      </c>
      <c r="AJ339">
        <v>0</v>
      </c>
    </row>
    <row r="340" spans="1:38">
      <c r="A340">
        <v>9</v>
      </c>
      <c r="B340">
        <v>43</v>
      </c>
      <c r="C340">
        <v>2023</v>
      </c>
      <c r="D340">
        <v>99</v>
      </c>
      <c r="E340">
        <v>99</v>
      </c>
      <c r="F340">
        <v>99</v>
      </c>
      <c r="G340">
        <v>99</v>
      </c>
      <c r="H340">
        <v>2</v>
      </c>
      <c r="I340">
        <v>99</v>
      </c>
      <c r="J340">
        <v>262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</row>
    <row r="341" spans="1:38">
      <c r="A341">
        <v>9</v>
      </c>
      <c r="B341">
        <v>44</v>
      </c>
      <c r="C341">
        <v>2023</v>
      </c>
      <c r="D341">
        <v>99</v>
      </c>
      <c r="E341">
        <v>99</v>
      </c>
      <c r="F341">
        <v>99</v>
      </c>
      <c r="G341">
        <v>99</v>
      </c>
      <c r="H341">
        <v>2</v>
      </c>
      <c r="I341">
        <v>99</v>
      </c>
      <c r="J341">
        <v>267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22</v>
      </c>
      <c r="R341">
        <v>1998</v>
      </c>
      <c r="S341">
        <v>5.3303303303303293</v>
      </c>
      <c r="T341">
        <v>5.1341341341341371</v>
      </c>
      <c r="U341">
        <v>12.191291291291289</v>
      </c>
      <c r="V341">
        <v>4.5545545545545556</v>
      </c>
      <c r="W341">
        <v>0</v>
      </c>
      <c r="X341">
        <v>12.21221221221221</v>
      </c>
      <c r="Y341">
        <v>1.8018018018018012</v>
      </c>
      <c r="Z341">
        <v>0</v>
      </c>
      <c r="AA341">
        <v>3.5498035635192378</v>
      </c>
      <c r="AB341">
        <v>1.4704261777236989</v>
      </c>
      <c r="AC341">
        <v>1.2816663741866456</v>
      </c>
      <c r="AD341">
        <v>52.569212409107394</v>
      </c>
      <c r="AE341">
        <v>55.326815942588254</v>
      </c>
      <c r="AF341">
        <v>87.359959551440866</v>
      </c>
      <c r="AG341">
        <v>0.18030440581666712</v>
      </c>
      <c r="AH341">
        <v>0.10928075789002877</v>
      </c>
      <c r="AI341">
        <v>34.334334334334343</v>
      </c>
      <c r="AJ341">
        <v>0</v>
      </c>
    </row>
    <row r="342" spans="1:38">
      <c r="A342">
        <v>9</v>
      </c>
      <c r="B342">
        <v>45</v>
      </c>
      <c r="C342">
        <v>2023</v>
      </c>
      <c r="D342">
        <v>99</v>
      </c>
      <c r="E342">
        <v>99</v>
      </c>
      <c r="F342">
        <v>99</v>
      </c>
      <c r="G342">
        <v>99</v>
      </c>
      <c r="H342">
        <v>1</v>
      </c>
      <c r="I342">
        <v>99</v>
      </c>
      <c r="J342">
        <v>309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1194</v>
      </c>
      <c r="R342">
        <v>91938</v>
      </c>
      <c r="S342">
        <v>7.7349735691444259</v>
      </c>
      <c r="T342">
        <v>5.8576758250125076</v>
      </c>
      <c r="U342">
        <v>19.752432073788757</v>
      </c>
      <c r="V342">
        <v>61.056364071439461</v>
      </c>
      <c r="W342">
        <v>5.0805977941656337</v>
      </c>
      <c r="X342">
        <v>72.93284604842394</v>
      </c>
      <c r="Y342">
        <v>21.845156518523353</v>
      </c>
      <c r="Z342">
        <v>1.855598338010398</v>
      </c>
      <c r="AA342">
        <v>7.0565073787662396</v>
      </c>
      <c r="AB342">
        <v>1.6831453818899322</v>
      </c>
      <c r="AC342">
        <v>1.6402063939095253</v>
      </c>
      <c r="AD342">
        <v>51.821420484027101</v>
      </c>
      <c r="AE342">
        <v>50.429015142413633</v>
      </c>
      <c r="AF342">
        <v>34.449324266658238</v>
      </c>
      <c r="AG342">
        <v>8.2967099409272951</v>
      </c>
      <c r="AH342">
        <v>8.147308010263858</v>
      </c>
      <c r="AI342">
        <v>2.9704801061584991</v>
      </c>
      <c r="AJ342">
        <v>45</v>
      </c>
      <c r="AK342">
        <v>94.588888888888874</v>
      </c>
      <c r="AL342">
        <v>15.206072004861738</v>
      </c>
    </row>
    <row r="343" spans="1:38">
      <c r="A343">
        <v>9</v>
      </c>
      <c r="B343">
        <v>46</v>
      </c>
      <c r="C343">
        <v>2023</v>
      </c>
      <c r="D343">
        <v>99</v>
      </c>
      <c r="E343">
        <v>99</v>
      </c>
      <c r="F343">
        <v>99</v>
      </c>
      <c r="G343">
        <v>99</v>
      </c>
      <c r="H343">
        <v>2</v>
      </c>
      <c r="I343">
        <v>99</v>
      </c>
      <c r="J343">
        <v>470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313</v>
      </c>
      <c r="R343">
        <v>12591</v>
      </c>
      <c r="S343">
        <v>7.0130251767135245</v>
      </c>
      <c r="T343">
        <v>5.9322531967278209</v>
      </c>
      <c r="U343">
        <v>17.610896672226396</v>
      </c>
      <c r="V343">
        <v>43.396076562624096</v>
      </c>
      <c r="W343">
        <v>9.1414502422365178</v>
      </c>
      <c r="X343">
        <v>57.977920737034395</v>
      </c>
      <c r="Y343">
        <v>16.217933444523865</v>
      </c>
      <c r="Z343">
        <v>1.0563100627432294</v>
      </c>
      <c r="AA343">
        <v>7.0042898740828612</v>
      </c>
      <c r="AB343">
        <v>1.708199771530448</v>
      </c>
      <c r="AC343">
        <v>1.9381102401717087</v>
      </c>
      <c r="AD343">
        <v>59.335464327558867</v>
      </c>
      <c r="AE343">
        <v>53.907435482753137</v>
      </c>
      <c r="AF343">
        <v>42.658535775409838</v>
      </c>
      <c r="AG343">
        <v>1.1362426294482757</v>
      </c>
      <c r="AH343">
        <v>0.99481013037193933</v>
      </c>
      <c r="AI343">
        <v>10.436025732666188</v>
      </c>
      <c r="AJ343">
        <v>0</v>
      </c>
    </row>
    <row r="344" spans="1:38">
      <c r="A344">
        <v>9</v>
      </c>
      <c r="B344">
        <v>47</v>
      </c>
      <c r="C344">
        <v>2023</v>
      </c>
      <c r="D344">
        <v>99</v>
      </c>
      <c r="E344">
        <v>99</v>
      </c>
      <c r="F344">
        <v>99</v>
      </c>
      <c r="G344">
        <v>99</v>
      </c>
      <c r="H344">
        <v>2</v>
      </c>
      <c r="I344">
        <v>99</v>
      </c>
      <c r="J344">
        <v>629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47</v>
      </c>
      <c r="R344">
        <v>1696</v>
      </c>
      <c r="S344">
        <v>7.6379716981132049</v>
      </c>
      <c r="T344">
        <v>6.2570754716981138</v>
      </c>
      <c r="U344">
        <v>20.989976415094358</v>
      </c>
      <c r="V344">
        <v>46.933962264150942</v>
      </c>
      <c r="W344">
        <v>2.948113207547169</v>
      </c>
      <c r="X344">
        <v>66.922169811320785</v>
      </c>
      <c r="Y344">
        <v>32.488207547169807</v>
      </c>
      <c r="Z344">
        <v>4.0094339622641506</v>
      </c>
      <c r="AA344">
        <v>9.1580472139549496</v>
      </c>
      <c r="AB344">
        <v>1.560062177991314</v>
      </c>
      <c r="AC344">
        <v>1.2807342137928128</v>
      </c>
      <c r="AD344">
        <v>57.369353461638383</v>
      </c>
      <c r="AE344">
        <v>40.297601373317313</v>
      </c>
      <c r="AF344">
        <v>49.189032122785775</v>
      </c>
      <c r="AG344">
        <v>0.15305118731985351</v>
      </c>
      <c r="AH344">
        <v>0.15971154273005125</v>
      </c>
      <c r="AI344">
        <v>11.851415094339622</v>
      </c>
      <c r="AJ344">
        <v>0</v>
      </c>
    </row>
    <row r="345" spans="1:38">
      <c r="A345">
        <v>9</v>
      </c>
      <c r="B345">
        <v>48</v>
      </c>
      <c r="C345">
        <v>2023</v>
      </c>
      <c r="D345">
        <v>99</v>
      </c>
      <c r="E345">
        <v>99</v>
      </c>
      <c r="F345">
        <v>99</v>
      </c>
      <c r="G345">
        <v>99</v>
      </c>
      <c r="H345">
        <v>1</v>
      </c>
      <c r="I345">
        <v>99</v>
      </c>
      <c r="J345">
        <v>643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595</v>
      </c>
      <c r="R345">
        <v>53527</v>
      </c>
      <c r="S345">
        <v>7.2188428269845106</v>
      </c>
      <c r="T345">
        <v>5.9963756608814256</v>
      </c>
      <c r="U345">
        <v>18.695533095447121</v>
      </c>
      <c r="V345">
        <v>53.884955256225822</v>
      </c>
      <c r="W345">
        <v>4.9657182356567722</v>
      </c>
      <c r="X345">
        <v>65.333383152427757</v>
      </c>
      <c r="Y345">
        <v>19.464942925999964</v>
      </c>
      <c r="Z345">
        <v>1.3619294935266313</v>
      </c>
      <c r="AA345">
        <v>6.9711389125198311</v>
      </c>
      <c r="AB345">
        <v>1.6820330698572949</v>
      </c>
      <c r="AC345">
        <v>1.6636328319462224</v>
      </c>
      <c r="AD345">
        <v>59.245116424085914</v>
      </c>
      <c r="AE345">
        <v>40.483603362861402</v>
      </c>
      <c r="AF345">
        <v>31.063738422006644</v>
      </c>
      <c r="AG345">
        <v>4.8304073724468157</v>
      </c>
      <c r="AH345">
        <v>4.4896166817140113</v>
      </c>
      <c r="AI345">
        <v>1.6589758439665963</v>
      </c>
      <c r="AJ345">
        <v>0</v>
      </c>
    </row>
    <row r="346" spans="1:38">
      <c r="A346">
        <v>9</v>
      </c>
      <c r="B346">
        <v>49</v>
      </c>
      <c r="C346">
        <v>2023</v>
      </c>
      <c r="D346">
        <v>99</v>
      </c>
      <c r="E346">
        <v>99</v>
      </c>
      <c r="F346">
        <v>99</v>
      </c>
      <c r="G346">
        <v>99</v>
      </c>
      <c r="H346">
        <v>2</v>
      </c>
      <c r="I346">
        <v>99</v>
      </c>
      <c r="J346">
        <v>704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</row>
    <row r="347" spans="1:38">
      <c r="A347">
        <v>9</v>
      </c>
      <c r="B347">
        <v>50</v>
      </c>
      <c r="C347">
        <v>2023</v>
      </c>
      <c r="D347">
        <v>99</v>
      </c>
      <c r="E347">
        <v>99</v>
      </c>
      <c r="F347">
        <v>99</v>
      </c>
      <c r="G347">
        <v>99</v>
      </c>
      <c r="H347">
        <v>1</v>
      </c>
      <c r="I347">
        <v>99</v>
      </c>
      <c r="J347">
        <v>802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109</v>
      </c>
      <c r="R347">
        <v>10742</v>
      </c>
      <c r="S347">
        <v>7.8997393409048611</v>
      </c>
      <c r="T347">
        <v>6.31465276484826</v>
      </c>
      <c r="U347">
        <v>20.599394898529173</v>
      </c>
      <c r="V347">
        <v>64.187302178365286</v>
      </c>
      <c r="W347">
        <v>8.6948426736175755</v>
      </c>
      <c r="X347">
        <v>78.998324334388386</v>
      </c>
      <c r="Y347">
        <v>26.559299944144485</v>
      </c>
      <c r="Z347">
        <v>1.9083969465648865</v>
      </c>
      <c r="AA347">
        <v>6.7062466959169509</v>
      </c>
      <c r="AB347">
        <v>1.6656087172589451</v>
      </c>
      <c r="AC347">
        <v>1.7860439140859514</v>
      </c>
      <c r="AD347">
        <v>56.383532182073679</v>
      </c>
      <c r="AE347">
        <v>44.507925486862426</v>
      </c>
      <c r="AF347">
        <v>35.76147674844546</v>
      </c>
      <c r="AG347">
        <v>0.96938434798930817</v>
      </c>
      <c r="AH347">
        <v>0.99274593528751442</v>
      </c>
      <c r="AI347">
        <v>0.69819400484081151</v>
      </c>
      <c r="AJ347">
        <v>10720</v>
      </c>
      <c r="AK347">
        <v>99.196296641791022</v>
      </c>
      <c r="AL347">
        <v>20.582266047247927</v>
      </c>
    </row>
    <row r="348" spans="1:38">
      <c r="A348">
        <v>9</v>
      </c>
      <c r="B348">
        <v>51</v>
      </c>
      <c r="C348">
        <v>2022</v>
      </c>
      <c r="D348">
        <v>99</v>
      </c>
      <c r="E348">
        <v>99</v>
      </c>
      <c r="F348">
        <v>99</v>
      </c>
      <c r="G348">
        <v>99</v>
      </c>
      <c r="H348">
        <v>1</v>
      </c>
      <c r="I348">
        <v>99</v>
      </c>
      <c r="J348">
        <v>103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968</v>
      </c>
      <c r="R348">
        <v>72230</v>
      </c>
      <c r="S348">
        <v>8.2986293783746383</v>
      </c>
      <c r="T348">
        <v>6.3795791222483738</v>
      </c>
      <c r="U348">
        <v>20.709972726014296</v>
      </c>
      <c r="V348">
        <v>78.227883151045276</v>
      </c>
      <c r="W348">
        <v>5.0546864183857121</v>
      </c>
      <c r="X348">
        <v>87.261525681849648</v>
      </c>
      <c r="Y348">
        <v>21.749965388342797</v>
      </c>
      <c r="Z348">
        <v>1.2294060639623423</v>
      </c>
      <c r="AA348">
        <v>5.5259374741392531</v>
      </c>
      <c r="AB348">
        <v>1.2721827320081855</v>
      </c>
      <c r="AC348">
        <v>1.4761291301879955</v>
      </c>
      <c r="AD348">
        <v>38.40345757473424</v>
      </c>
      <c r="AE348">
        <v>41.853461428592745</v>
      </c>
      <c r="AF348">
        <v>26.86461920446467</v>
      </c>
      <c r="AG348">
        <v>6.2224113631586384</v>
      </c>
      <c r="AH348">
        <v>6.392246857397609</v>
      </c>
      <c r="AI348">
        <v>2.0448567077391666</v>
      </c>
      <c r="AJ348">
        <v>0</v>
      </c>
    </row>
    <row r="349" spans="1:38">
      <c r="A349">
        <v>9</v>
      </c>
      <c r="B349">
        <v>52</v>
      </c>
      <c r="C349">
        <v>2022</v>
      </c>
      <c r="D349">
        <v>99</v>
      </c>
      <c r="E349">
        <v>99</v>
      </c>
      <c r="F349">
        <v>99</v>
      </c>
      <c r="G349">
        <v>99</v>
      </c>
      <c r="H349">
        <v>2</v>
      </c>
      <c r="I349">
        <v>99</v>
      </c>
      <c r="J349">
        <v>106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415</v>
      </c>
      <c r="R349">
        <v>42078</v>
      </c>
      <c r="S349">
        <v>7.5379057940016141</v>
      </c>
      <c r="T349">
        <v>6.1802367032653649</v>
      </c>
      <c r="U349">
        <v>20.600960121678472</v>
      </c>
      <c r="V349">
        <v>70.599838395361004</v>
      </c>
      <c r="W349">
        <v>6.8325490755264013</v>
      </c>
      <c r="X349">
        <v>84.96601549503302</v>
      </c>
      <c r="Y349">
        <v>21.241503873758255</v>
      </c>
      <c r="Z349">
        <v>1.6754598602595183</v>
      </c>
      <c r="AA349">
        <v>6.1812662309260302</v>
      </c>
      <c r="AB349">
        <v>1.7434227247435259</v>
      </c>
      <c r="AC349">
        <v>1.7326892962691463</v>
      </c>
      <c r="AD349">
        <v>38.549679136556151</v>
      </c>
      <c r="AE349">
        <v>46.14609645032268</v>
      </c>
      <c r="AF349">
        <v>39.486008270677807</v>
      </c>
      <c r="AG349">
        <v>3.6249013614701537</v>
      </c>
      <c r="AH349">
        <v>3.7042385508239377</v>
      </c>
      <c r="AI349">
        <v>0.59651124102856601</v>
      </c>
      <c r="AJ349">
        <v>0</v>
      </c>
    </row>
    <row r="350" spans="1:38">
      <c r="A350">
        <v>9</v>
      </c>
      <c r="B350">
        <v>53</v>
      </c>
      <c r="C350">
        <v>2022</v>
      </c>
      <c r="D350">
        <v>99</v>
      </c>
      <c r="E350">
        <v>99</v>
      </c>
      <c r="F350">
        <v>99</v>
      </c>
      <c r="G350">
        <v>99</v>
      </c>
      <c r="H350">
        <v>1</v>
      </c>
      <c r="I350">
        <v>99</v>
      </c>
      <c r="J350">
        <v>110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1622</v>
      </c>
      <c r="R350">
        <v>102363</v>
      </c>
      <c r="S350">
        <v>7.66205562556783</v>
      </c>
      <c r="T350">
        <v>6.1063470199193048</v>
      </c>
      <c r="U350">
        <v>20.886655822904924</v>
      </c>
      <c r="V350">
        <v>67.181501128337388</v>
      </c>
      <c r="W350">
        <v>5.2372439260279586</v>
      </c>
      <c r="X350">
        <v>81.37022166212401</v>
      </c>
      <c r="Y350">
        <v>23.991090530758186</v>
      </c>
      <c r="Z350">
        <v>2.7099635610523327</v>
      </c>
      <c r="AA350">
        <v>7.0522239191822811</v>
      </c>
      <c r="AB350">
        <v>1.62408051763804</v>
      </c>
      <c r="AC350">
        <v>1.7280339942586851</v>
      </c>
      <c r="AD350">
        <v>29.306630485141408</v>
      </c>
      <c r="AE350">
        <v>41.333589504298573</v>
      </c>
      <c r="AF350">
        <v>28.830182551245141</v>
      </c>
      <c r="AG350">
        <v>8.8182845682819817</v>
      </c>
      <c r="AH350">
        <v>9.1362570988424405</v>
      </c>
      <c r="AI350">
        <v>3.9584615534910066</v>
      </c>
      <c r="AJ350">
        <v>0</v>
      </c>
    </row>
    <row r="351" spans="1:38">
      <c r="A351">
        <v>9</v>
      </c>
      <c r="B351">
        <v>54</v>
      </c>
      <c r="C351">
        <v>2022</v>
      </c>
      <c r="D351">
        <v>99</v>
      </c>
      <c r="E351">
        <v>99</v>
      </c>
      <c r="F351">
        <v>99</v>
      </c>
      <c r="G351">
        <v>99</v>
      </c>
      <c r="H351">
        <v>1</v>
      </c>
      <c r="I351">
        <v>99</v>
      </c>
      <c r="J351">
        <v>111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1349</v>
      </c>
      <c r="R351">
        <v>125208</v>
      </c>
      <c r="S351">
        <v>8.1717781611398657</v>
      </c>
      <c r="T351">
        <v>5.8293160181458044</v>
      </c>
      <c r="U351">
        <v>21.217298575171078</v>
      </c>
      <c r="V351">
        <v>75.505558750239615</v>
      </c>
      <c r="W351">
        <v>4.7736566353587619</v>
      </c>
      <c r="X351">
        <v>86.259663919238406</v>
      </c>
      <c r="Y351">
        <v>23.796402785764496</v>
      </c>
      <c r="Z351">
        <v>2.7761804357549043</v>
      </c>
      <c r="AA351">
        <v>6.6808316012945852</v>
      </c>
      <c r="AB351">
        <v>1.246749640624266</v>
      </c>
      <c r="AC351">
        <v>1.7040688054678783</v>
      </c>
      <c r="AD351">
        <v>33.666478953202315</v>
      </c>
      <c r="AE351">
        <v>51.160882559932141</v>
      </c>
      <c r="AF351">
        <v>30.200736749033631</v>
      </c>
      <c r="AG351">
        <v>10.786317069892938</v>
      </c>
      <c r="AH351">
        <v>11.352161550916209</v>
      </c>
      <c r="AI351">
        <v>0.76193214491086869</v>
      </c>
      <c r="AJ351">
        <v>0</v>
      </c>
    </row>
    <row r="352" spans="1:38">
      <c r="A352">
        <v>9</v>
      </c>
      <c r="B352">
        <v>55</v>
      </c>
      <c r="C352">
        <v>2022</v>
      </c>
      <c r="D352">
        <v>99</v>
      </c>
      <c r="E352">
        <v>99</v>
      </c>
      <c r="F352">
        <v>99</v>
      </c>
      <c r="G352">
        <v>99</v>
      </c>
      <c r="H352">
        <v>1</v>
      </c>
      <c r="I352">
        <v>99</v>
      </c>
      <c r="J352">
        <v>116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1305</v>
      </c>
      <c r="R352">
        <v>86006</v>
      </c>
      <c r="S352">
        <v>7.6937771783363953</v>
      </c>
      <c r="T352">
        <v>5.8932748877985244</v>
      </c>
      <c r="U352">
        <v>19.680812733995296</v>
      </c>
      <c r="V352">
        <v>63.469990465781478</v>
      </c>
      <c r="W352">
        <v>3.5776573727414367</v>
      </c>
      <c r="X352">
        <v>72.558891240146011</v>
      </c>
      <c r="Y352">
        <v>20.67181359440039</v>
      </c>
      <c r="Z352">
        <v>1.8254540380903661</v>
      </c>
      <c r="AA352">
        <v>6.8260036408624112</v>
      </c>
      <c r="AB352">
        <v>1.4455684949793248</v>
      </c>
      <c r="AC352">
        <v>1.5436180455047548</v>
      </c>
      <c r="AD352">
        <v>49.054894375420545</v>
      </c>
      <c r="AE352">
        <v>40.694839230972313</v>
      </c>
      <c r="AF352">
        <v>36.918140707103802</v>
      </c>
      <c r="AG352">
        <v>7.4091750200722943</v>
      </c>
      <c r="AH352">
        <v>7.2331617213061055</v>
      </c>
      <c r="AI352">
        <v>1.0778317791781968</v>
      </c>
      <c r="AJ352">
        <v>0</v>
      </c>
    </row>
    <row r="353" spans="1:38">
      <c r="A353">
        <v>9</v>
      </c>
      <c r="B353">
        <v>56</v>
      </c>
      <c r="C353">
        <v>2022</v>
      </c>
      <c r="D353">
        <v>99</v>
      </c>
      <c r="E353">
        <v>99</v>
      </c>
      <c r="F353">
        <v>99</v>
      </c>
      <c r="G353">
        <v>99</v>
      </c>
      <c r="H353">
        <v>2</v>
      </c>
      <c r="I353">
        <v>99</v>
      </c>
      <c r="J353">
        <v>117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712</v>
      </c>
      <c r="R353">
        <v>59083</v>
      </c>
      <c r="S353">
        <v>8.179967164835908</v>
      </c>
      <c r="T353">
        <v>6.3471726215662718</v>
      </c>
      <c r="U353">
        <v>20.330504544454516</v>
      </c>
      <c r="V353">
        <v>64.744511957754384</v>
      </c>
      <c r="W353">
        <v>8.3391161586243108</v>
      </c>
      <c r="X353">
        <v>78.43542135639693</v>
      </c>
      <c r="Y353">
        <v>21.190528578440503</v>
      </c>
      <c r="Z353">
        <v>2.4694074437655504</v>
      </c>
      <c r="AA353">
        <v>6.8720574254699409</v>
      </c>
      <c r="AB353">
        <v>1.6078664391047424</v>
      </c>
      <c r="AC353">
        <v>1.7345008086773621</v>
      </c>
      <c r="AD353">
        <v>58.789296590230002</v>
      </c>
      <c r="AE353">
        <v>56.318687686817022</v>
      </c>
      <c r="AF353">
        <v>59.372770834527699</v>
      </c>
      <c r="AG353">
        <v>5.0898342872698574</v>
      </c>
      <c r="AH353">
        <v>5.1329506895752255</v>
      </c>
      <c r="AI353">
        <v>1.9447218319990525</v>
      </c>
      <c r="AJ353">
        <v>58534</v>
      </c>
      <c r="AK353">
        <v>99.374657464037469</v>
      </c>
      <c r="AL353">
        <v>20.158099215600252</v>
      </c>
    </row>
    <row r="354" spans="1:38">
      <c r="A354">
        <v>9</v>
      </c>
      <c r="B354">
        <v>57</v>
      </c>
      <c r="C354">
        <v>2022</v>
      </c>
      <c r="D354">
        <v>99</v>
      </c>
      <c r="E354">
        <v>99</v>
      </c>
      <c r="F354">
        <v>99</v>
      </c>
      <c r="G354">
        <v>99</v>
      </c>
      <c r="H354">
        <v>1</v>
      </c>
      <c r="I354">
        <v>99</v>
      </c>
      <c r="J354">
        <v>134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1923</v>
      </c>
      <c r="R354">
        <v>112854</v>
      </c>
      <c r="S354">
        <v>7.7356584613748733</v>
      </c>
      <c r="T354">
        <v>5.7345331135803796</v>
      </c>
      <c r="U354">
        <v>20.147159781664904</v>
      </c>
      <c r="V354">
        <v>65.100926861254365</v>
      </c>
      <c r="W354">
        <v>4.0618852676910002</v>
      </c>
      <c r="X354">
        <v>75.035887075336291</v>
      </c>
      <c r="Y354">
        <v>24.31903166923636</v>
      </c>
      <c r="Z354">
        <v>1.9910681056940824</v>
      </c>
      <c r="AA354">
        <v>7.0942203027426478</v>
      </c>
      <c r="AB354">
        <v>1.6958357080349371</v>
      </c>
      <c r="AC354">
        <v>1.6472127727058139</v>
      </c>
      <c r="AD354">
        <v>53.433316813139115</v>
      </c>
      <c r="AE354">
        <v>45.915030306877682</v>
      </c>
      <c r="AF354">
        <v>33.985009298620938</v>
      </c>
      <c r="AG354">
        <v>9.7220547138018105</v>
      </c>
      <c r="AH354">
        <v>9.7159927947201883</v>
      </c>
      <c r="AI354">
        <v>2.282595211512219</v>
      </c>
      <c r="AJ354">
        <v>0</v>
      </c>
    </row>
    <row r="355" spans="1:38">
      <c r="A355">
        <v>9</v>
      </c>
      <c r="B355">
        <v>58</v>
      </c>
      <c r="C355">
        <v>2022</v>
      </c>
      <c r="D355">
        <v>99</v>
      </c>
      <c r="E355">
        <v>99</v>
      </c>
      <c r="F355">
        <v>99</v>
      </c>
      <c r="G355">
        <v>99</v>
      </c>
      <c r="H355">
        <v>2</v>
      </c>
      <c r="I355">
        <v>99</v>
      </c>
      <c r="J355">
        <v>141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1803</v>
      </c>
      <c r="R355">
        <v>110341</v>
      </c>
      <c r="S355">
        <v>7.1857151919957252</v>
      </c>
      <c r="T355">
        <v>6.0553737957785394</v>
      </c>
      <c r="U355">
        <v>18.83049365149844</v>
      </c>
      <c r="V355">
        <v>53.720738438114559</v>
      </c>
      <c r="W355">
        <v>4.4525606981992194</v>
      </c>
      <c r="X355">
        <v>65.500584551526629</v>
      </c>
      <c r="Y355">
        <v>19.147007911836937</v>
      </c>
      <c r="Z355">
        <v>1.5787422626222347</v>
      </c>
      <c r="AA355">
        <v>6.9554999141641103</v>
      </c>
      <c r="AB355">
        <v>1.6151912605240779</v>
      </c>
      <c r="AC355">
        <v>1.5817152496867877</v>
      </c>
      <c r="AD355">
        <v>56.783665633121721</v>
      </c>
      <c r="AE355">
        <v>56.394825548012918</v>
      </c>
      <c r="AF355">
        <v>51.079190191809239</v>
      </c>
      <c r="AG355">
        <v>9.5055668312652237</v>
      </c>
      <c r="AH355">
        <v>8.8788152134050407</v>
      </c>
      <c r="AI355">
        <v>1.6140872386510907</v>
      </c>
      <c r="AJ355">
        <v>0</v>
      </c>
    </row>
    <row r="356" spans="1:38">
      <c r="A356">
        <v>9</v>
      </c>
      <c r="B356">
        <v>59</v>
      </c>
      <c r="C356">
        <v>2022</v>
      </c>
      <c r="D356">
        <v>99</v>
      </c>
      <c r="E356">
        <v>99</v>
      </c>
      <c r="F356">
        <v>99</v>
      </c>
      <c r="G356">
        <v>99</v>
      </c>
      <c r="H356">
        <v>2</v>
      </c>
      <c r="I356">
        <v>99</v>
      </c>
      <c r="J356">
        <v>143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301</v>
      </c>
      <c r="R356">
        <v>26493</v>
      </c>
      <c r="S356">
        <v>8.1957498207073591</v>
      </c>
      <c r="T356">
        <v>5.8151587211716329</v>
      </c>
      <c r="U356">
        <v>21.518518099120552</v>
      </c>
      <c r="V356">
        <v>76.944853357490658</v>
      </c>
      <c r="W356">
        <v>1.8835164005586376</v>
      </c>
      <c r="X356">
        <v>85.150794549503615</v>
      </c>
      <c r="Y356">
        <v>29.864492507454795</v>
      </c>
      <c r="Z356">
        <v>2.1326388102517653</v>
      </c>
      <c r="AA356">
        <v>6.6113644468474009</v>
      </c>
      <c r="AB356">
        <v>1.4828864521654745</v>
      </c>
      <c r="AC356">
        <v>1.2893682752069844</v>
      </c>
      <c r="AD356">
        <v>40.460564674890549</v>
      </c>
      <c r="AE356">
        <v>53.30138140106984</v>
      </c>
      <c r="AF356">
        <v>40.676904335234475</v>
      </c>
      <c r="AG356">
        <v>2.2822974421177045</v>
      </c>
      <c r="AH356">
        <v>2.4361268351136265</v>
      </c>
      <c r="AI356">
        <v>0.3359377948892161</v>
      </c>
      <c r="AJ356">
        <v>0</v>
      </c>
    </row>
    <row r="357" spans="1:38">
      <c r="A357">
        <v>9</v>
      </c>
      <c r="B357">
        <v>60</v>
      </c>
      <c r="C357">
        <v>2022</v>
      </c>
      <c r="D357">
        <v>99</v>
      </c>
      <c r="E357">
        <v>99</v>
      </c>
      <c r="F357">
        <v>99</v>
      </c>
      <c r="G357">
        <v>99</v>
      </c>
      <c r="H357">
        <v>2</v>
      </c>
      <c r="I357">
        <v>99</v>
      </c>
      <c r="J357">
        <v>147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198</v>
      </c>
      <c r="R357">
        <v>17943</v>
      </c>
      <c r="S357">
        <v>7.0031209942596009</v>
      </c>
      <c r="T357">
        <v>5.7148748815694148</v>
      </c>
      <c r="U357">
        <v>17.503968121272997</v>
      </c>
      <c r="V357">
        <v>50.086384662542486</v>
      </c>
      <c r="W357">
        <v>3.9012428244998048</v>
      </c>
      <c r="X357">
        <v>58.869754221702081</v>
      </c>
      <c r="Y357">
        <v>14.233963105389288</v>
      </c>
      <c r="Z357">
        <v>0.95859109401995213</v>
      </c>
      <c r="AA357">
        <v>6.6389954239382929</v>
      </c>
      <c r="AB357">
        <v>1.8022666381735435</v>
      </c>
      <c r="AC357">
        <v>1.5946480861807451</v>
      </c>
      <c r="AD357">
        <v>62.884033272922899</v>
      </c>
      <c r="AE357">
        <v>51.030361016355933</v>
      </c>
      <c r="AF357">
        <v>44.962065802684407</v>
      </c>
      <c r="AG357">
        <v>1.5457389878050043</v>
      </c>
      <c r="AH357">
        <v>1.3421095521101469</v>
      </c>
      <c r="AI357">
        <v>4.4641364320347776</v>
      </c>
      <c r="AJ357">
        <v>0</v>
      </c>
    </row>
    <row r="358" spans="1:38">
      <c r="A358">
        <v>9</v>
      </c>
      <c r="B358">
        <v>61</v>
      </c>
      <c r="C358">
        <v>2022</v>
      </c>
      <c r="D358">
        <v>99</v>
      </c>
      <c r="E358">
        <v>99</v>
      </c>
      <c r="F358">
        <v>99</v>
      </c>
      <c r="G358">
        <v>99</v>
      </c>
      <c r="H358">
        <v>1</v>
      </c>
      <c r="I358">
        <v>99</v>
      </c>
      <c r="J358">
        <v>155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432</v>
      </c>
      <c r="R358">
        <v>60594</v>
      </c>
      <c r="S358">
        <v>8.2988909793048808</v>
      </c>
      <c r="T358">
        <v>5.4722579793378898</v>
      </c>
      <c r="U358">
        <v>21.581732844836154</v>
      </c>
      <c r="V358">
        <v>74.8539459352411</v>
      </c>
      <c r="W358">
        <v>3.5845133181503117</v>
      </c>
      <c r="X358">
        <v>85.551374723569978</v>
      </c>
      <c r="Y358">
        <v>29.039178796580526</v>
      </c>
      <c r="Z358">
        <v>2.2543486153744601</v>
      </c>
      <c r="AA358">
        <v>6.688584045805186</v>
      </c>
      <c r="AB358">
        <v>1.6511229437888597</v>
      </c>
      <c r="AC358">
        <v>1.589554526739807</v>
      </c>
      <c r="AD358">
        <v>40.924462117801674</v>
      </c>
      <c r="AE358">
        <v>46.45348815830949</v>
      </c>
      <c r="AF358">
        <v>28.159704631436821</v>
      </c>
      <c r="AG358">
        <v>5.2200026877922543</v>
      </c>
      <c r="AH358">
        <v>5.5882050222960382</v>
      </c>
      <c r="AI358">
        <v>1.2971581344687595</v>
      </c>
      <c r="AJ358">
        <v>0</v>
      </c>
    </row>
    <row r="359" spans="1:38">
      <c r="A359">
        <v>9</v>
      </c>
      <c r="B359">
        <v>62</v>
      </c>
      <c r="C359">
        <v>2022</v>
      </c>
      <c r="D359">
        <v>99</v>
      </c>
      <c r="E359">
        <v>99</v>
      </c>
      <c r="F359">
        <v>99</v>
      </c>
      <c r="G359">
        <v>99</v>
      </c>
      <c r="H359">
        <v>2</v>
      </c>
      <c r="I359">
        <v>99</v>
      </c>
      <c r="J359">
        <v>160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422</v>
      </c>
      <c r="R359">
        <v>42577</v>
      </c>
      <c r="S359">
        <v>7.7132724240787249</v>
      </c>
      <c r="T359">
        <v>6.5722338351692198</v>
      </c>
      <c r="U359">
        <v>20.417023275477366</v>
      </c>
      <c r="V359">
        <v>63.945322592009774</v>
      </c>
      <c r="W359">
        <v>9.5615003405594567</v>
      </c>
      <c r="X359">
        <v>80.362637104540013</v>
      </c>
      <c r="Y359">
        <v>22.157502877140235</v>
      </c>
      <c r="Z359">
        <v>1.8131855227000495</v>
      </c>
      <c r="AA359">
        <v>6.4694103372199141</v>
      </c>
      <c r="AB359">
        <v>1.6475765632211548</v>
      </c>
      <c r="AC359">
        <v>1.645911154975702</v>
      </c>
      <c r="AD359">
        <v>35.838872762862749</v>
      </c>
      <c r="AE359">
        <v>48.557184641566579</v>
      </c>
      <c r="AF359">
        <v>27.351600545407809</v>
      </c>
      <c r="AG359">
        <v>3.6678888081019698</v>
      </c>
      <c r="AH359">
        <v>3.7147011302357247</v>
      </c>
      <c r="AI359">
        <v>5.3409117598703517</v>
      </c>
      <c r="AJ359">
        <v>0</v>
      </c>
    </row>
    <row r="360" spans="1:38">
      <c r="A360">
        <v>9</v>
      </c>
      <c r="B360">
        <v>63</v>
      </c>
      <c r="C360">
        <v>2022</v>
      </c>
      <c r="D360">
        <v>99</v>
      </c>
      <c r="E360">
        <v>99</v>
      </c>
      <c r="F360">
        <v>99</v>
      </c>
      <c r="G360">
        <v>99</v>
      </c>
      <c r="H360">
        <v>1</v>
      </c>
      <c r="I360">
        <v>99</v>
      </c>
      <c r="J360">
        <v>171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155</v>
      </c>
      <c r="R360">
        <v>23315</v>
      </c>
      <c r="S360">
        <v>8.3892343984559297</v>
      </c>
      <c r="T360">
        <v>6.1644863821574098</v>
      </c>
      <c r="U360">
        <v>21.714245335620877</v>
      </c>
      <c r="V360">
        <v>81.39395239116449</v>
      </c>
      <c r="W360">
        <v>5.7259275144756598</v>
      </c>
      <c r="X360">
        <v>91.872185288440932</v>
      </c>
      <c r="Y360">
        <v>25.254128243619995</v>
      </c>
      <c r="Z360">
        <v>2.7235685181213807</v>
      </c>
      <c r="AA360">
        <v>6.198034624455226</v>
      </c>
      <c r="AB360">
        <v>1.1279822213396189</v>
      </c>
      <c r="AC360">
        <v>1.6025686373370149</v>
      </c>
      <c r="AD360">
        <v>24.756923672799346</v>
      </c>
      <c r="AE360">
        <v>47.400338316011485</v>
      </c>
      <c r="AF360">
        <v>27.120818145549315</v>
      </c>
      <c r="AG360">
        <v>2.0085216798012402</v>
      </c>
      <c r="AH360">
        <v>2.1633986613561196</v>
      </c>
      <c r="AI360">
        <v>1.7156337122024443E-2</v>
      </c>
      <c r="AJ360">
        <v>0</v>
      </c>
    </row>
    <row r="361" spans="1:38">
      <c r="A361">
        <v>9</v>
      </c>
      <c r="B361">
        <v>64</v>
      </c>
      <c r="C361">
        <v>2022</v>
      </c>
      <c r="D361">
        <v>99</v>
      </c>
      <c r="E361">
        <v>99</v>
      </c>
      <c r="F361">
        <v>99</v>
      </c>
      <c r="G361">
        <v>99</v>
      </c>
      <c r="H361">
        <v>2</v>
      </c>
      <c r="I361">
        <v>99</v>
      </c>
      <c r="J361">
        <v>175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377</v>
      </c>
      <c r="R361">
        <v>17204</v>
      </c>
      <c r="S361">
        <v>6.709776796093931</v>
      </c>
      <c r="T361">
        <v>6.0748081841432215</v>
      </c>
      <c r="U361">
        <v>18.210962566844952</v>
      </c>
      <c r="V361">
        <v>45.530109276912349</v>
      </c>
      <c r="W361">
        <v>7.730760288305043</v>
      </c>
      <c r="X361">
        <v>59.19553592187863</v>
      </c>
      <c r="Y361">
        <v>19.611718205068591</v>
      </c>
      <c r="Z361">
        <v>1.6449662869100203</v>
      </c>
      <c r="AA361">
        <v>7.498805889826861</v>
      </c>
      <c r="AB361">
        <v>1.664520900124975</v>
      </c>
      <c r="AC361">
        <v>1.7532432806387253</v>
      </c>
      <c r="AD361">
        <v>70.561277065458768</v>
      </c>
      <c r="AE361">
        <v>53.036368860570313</v>
      </c>
      <c r="AF361">
        <v>45.22814578714268</v>
      </c>
      <c r="AG361">
        <v>1.4820762161398475</v>
      </c>
      <c r="AH361">
        <v>1.3388093356097022</v>
      </c>
      <c r="AI361">
        <v>1.8716577540106951</v>
      </c>
      <c r="AJ361">
        <v>0</v>
      </c>
    </row>
    <row r="362" spans="1:38">
      <c r="A362">
        <v>9</v>
      </c>
      <c r="B362">
        <v>65</v>
      </c>
      <c r="C362">
        <v>2022</v>
      </c>
      <c r="D362">
        <v>99</v>
      </c>
      <c r="E362">
        <v>99</v>
      </c>
      <c r="F362">
        <v>99</v>
      </c>
      <c r="G362">
        <v>99</v>
      </c>
      <c r="H362">
        <v>2</v>
      </c>
      <c r="I362">
        <v>99</v>
      </c>
      <c r="J362">
        <v>177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324</v>
      </c>
      <c r="R362">
        <v>38245</v>
      </c>
      <c r="S362">
        <v>7.8608707020525568</v>
      </c>
      <c r="T362">
        <v>5.7487253235717102</v>
      </c>
      <c r="U362">
        <v>20.431651196234881</v>
      </c>
      <c r="V362">
        <v>68.628578899202509</v>
      </c>
      <c r="W362">
        <v>3.6292325794221472</v>
      </c>
      <c r="X362">
        <v>78.365799450908611</v>
      </c>
      <c r="Y362">
        <v>25.911883906392998</v>
      </c>
      <c r="Z362">
        <v>1.3701137403582171</v>
      </c>
      <c r="AA362">
        <v>6.4411857808950677</v>
      </c>
      <c r="AB362">
        <v>1.7866802321469299</v>
      </c>
      <c r="AC362">
        <v>1.596810541465288</v>
      </c>
      <c r="AD362">
        <v>60.098936129080485</v>
      </c>
      <c r="AE362">
        <v>56.713462047396241</v>
      </c>
      <c r="AF362">
        <v>52.59884701398019</v>
      </c>
      <c r="AG362">
        <v>3.2946991912502024</v>
      </c>
      <c r="AH362">
        <v>3.3391392273535199</v>
      </c>
      <c r="AI362">
        <v>2.0028761929664003</v>
      </c>
      <c r="AJ362">
        <v>35998</v>
      </c>
      <c r="AK362">
        <v>99.329543307962368</v>
      </c>
      <c r="AL362">
        <v>20.343532836119124</v>
      </c>
    </row>
    <row r="363" spans="1:38">
      <c r="A363">
        <v>9</v>
      </c>
      <c r="B363">
        <v>66</v>
      </c>
      <c r="C363">
        <v>2022</v>
      </c>
      <c r="D363">
        <v>99</v>
      </c>
      <c r="E363">
        <v>99</v>
      </c>
      <c r="F363">
        <v>99</v>
      </c>
      <c r="G363">
        <v>99</v>
      </c>
      <c r="H363">
        <v>2</v>
      </c>
      <c r="I363">
        <v>99</v>
      </c>
      <c r="J363">
        <v>178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121</v>
      </c>
      <c r="R363">
        <v>12543</v>
      </c>
      <c r="S363">
        <v>7.6071115363150756</v>
      </c>
      <c r="T363">
        <v>6.1178346488080999</v>
      </c>
      <c r="U363">
        <v>19.87121103404294</v>
      </c>
      <c r="V363">
        <v>63.676951287570795</v>
      </c>
      <c r="W363">
        <v>5.7482261022084016</v>
      </c>
      <c r="X363">
        <v>74.567487841824132</v>
      </c>
      <c r="Y363">
        <v>20.633022402933911</v>
      </c>
      <c r="Z363">
        <v>1.6423503149166869</v>
      </c>
      <c r="AA363">
        <v>6.4174949127725398</v>
      </c>
      <c r="AB363">
        <v>1.5239941116607605</v>
      </c>
      <c r="AC363">
        <v>1.6275610054685197</v>
      </c>
      <c r="AD363">
        <v>52.956265663213202</v>
      </c>
      <c r="AE363">
        <v>55.50529434721269</v>
      </c>
      <c r="AF363">
        <v>36.380959219425371</v>
      </c>
      <c r="AG363">
        <v>1.0805441745548774</v>
      </c>
      <c r="AH363">
        <v>1.0650798155715435</v>
      </c>
      <c r="AI363">
        <v>4.1297935103244852</v>
      </c>
      <c r="AJ363">
        <v>0</v>
      </c>
    </row>
    <row r="364" spans="1:38">
      <c r="A364">
        <v>9</v>
      </c>
      <c r="B364">
        <v>67</v>
      </c>
      <c r="C364">
        <v>2022</v>
      </c>
      <c r="D364">
        <v>99</v>
      </c>
      <c r="E364">
        <v>99</v>
      </c>
      <c r="F364">
        <v>99</v>
      </c>
      <c r="G364">
        <v>99</v>
      </c>
      <c r="H364">
        <v>2</v>
      </c>
      <c r="I364">
        <v>99</v>
      </c>
      <c r="J364">
        <v>181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295</v>
      </c>
      <c r="R364">
        <v>31820</v>
      </c>
      <c r="S364">
        <v>7.8416090509113756</v>
      </c>
      <c r="T364">
        <v>6.0213073538654927</v>
      </c>
      <c r="U364">
        <v>19.910713387806343</v>
      </c>
      <c r="V364">
        <v>64.21433060967945</v>
      </c>
      <c r="W364">
        <v>3.1081081081081088</v>
      </c>
      <c r="X364">
        <v>73.636077938403503</v>
      </c>
      <c r="Y364">
        <v>23.296668761785035</v>
      </c>
      <c r="Z364">
        <v>1.6059082338152102</v>
      </c>
      <c r="AA364">
        <v>7.0240755452986701</v>
      </c>
      <c r="AB364">
        <v>1.5782512820391175</v>
      </c>
      <c r="AC364">
        <v>1.595065789111122</v>
      </c>
      <c r="AD364">
        <v>61.754488771553795</v>
      </c>
      <c r="AE364">
        <v>54.120055457078621</v>
      </c>
      <c r="AF364">
        <v>45.270309428411267</v>
      </c>
      <c r="AG364">
        <v>2.7412035106701911</v>
      </c>
      <c r="AH364">
        <v>2.7073436951721543</v>
      </c>
      <c r="AI364">
        <v>0.86737900691389058</v>
      </c>
      <c r="AJ364">
        <v>0</v>
      </c>
    </row>
    <row r="365" spans="1:38">
      <c r="A365">
        <v>9</v>
      </c>
      <c r="B365">
        <v>68</v>
      </c>
      <c r="C365">
        <v>2022</v>
      </c>
      <c r="D365">
        <v>99</v>
      </c>
      <c r="E365">
        <v>99</v>
      </c>
      <c r="F365">
        <v>99</v>
      </c>
      <c r="G365">
        <v>99</v>
      </c>
      <c r="H365">
        <v>2</v>
      </c>
      <c r="I365">
        <v>99</v>
      </c>
      <c r="J365">
        <v>262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26</v>
      </c>
      <c r="R365">
        <v>746</v>
      </c>
      <c r="S365">
        <v>5.745308310991958</v>
      </c>
      <c r="T365">
        <v>5.104557640750671</v>
      </c>
      <c r="U365">
        <v>12.698793565683648</v>
      </c>
      <c r="V365">
        <v>14.343163538873998</v>
      </c>
      <c r="W365">
        <v>0.13404825737265416</v>
      </c>
      <c r="X365">
        <v>19.436997319034848</v>
      </c>
      <c r="Y365">
        <v>3.8873994638069695</v>
      </c>
      <c r="Z365">
        <v>0</v>
      </c>
      <c r="AA365">
        <v>4.7584395061608404</v>
      </c>
      <c r="AB365">
        <v>1.7093060924869363</v>
      </c>
      <c r="AC365">
        <v>0.96440990585782005</v>
      </c>
      <c r="AD365">
        <v>86.716242308548686</v>
      </c>
      <c r="AE365">
        <v>45.450943591541261</v>
      </c>
      <c r="AF365">
        <v>52.519678603317296</v>
      </c>
      <c r="AG365">
        <v>6.4265801978628606E-2</v>
      </c>
      <c r="AH365">
        <v>4.0481601675036782E-2</v>
      </c>
      <c r="AI365">
        <v>0</v>
      </c>
      <c r="AJ365">
        <v>745</v>
      </c>
      <c r="AK365">
        <v>91.951543624161019</v>
      </c>
      <c r="AL365">
        <v>15.873185473405613</v>
      </c>
    </row>
    <row r="366" spans="1:38">
      <c r="A366">
        <v>9</v>
      </c>
      <c r="B366">
        <v>69</v>
      </c>
      <c r="C366">
        <v>2022</v>
      </c>
      <c r="D366">
        <v>99</v>
      </c>
      <c r="E366">
        <v>99</v>
      </c>
      <c r="F366">
        <v>99</v>
      </c>
      <c r="G366">
        <v>99</v>
      </c>
      <c r="H366">
        <v>2</v>
      </c>
      <c r="I366">
        <v>99</v>
      </c>
      <c r="J366">
        <v>267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26</v>
      </c>
      <c r="R366">
        <v>1994</v>
      </c>
      <c r="S366">
        <v>5.2888665997993991</v>
      </c>
      <c r="T366">
        <v>5.1514543630892691</v>
      </c>
      <c r="U366">
        <v>11.76023069207622</v>
      </c>
      <c r="V366">
        <v>4.6639919759277824</v>
      </c>
      <c r="W366">
        <v>0.35105315947843529</v>
      </c>
      <c r="X366">
        <v>7.3721163490471424</v>
      </c>
      <c r="Y366">
        <v>0.4012036108324975</v>
      </c>
      <c r="Z366">
        <v>0</v>
      </c>
      <c r="AA366">
        <v>3.0101846757778676</v>
      </c>
      <c r="AB366">
        <v>1.5850373653660643</v>
      </c>
      <c r="AC366">
        <v>1.5059661994064748</v>
      </c>
      <c r="AD366">
        <v>68.21827877761433</v>
      </c>
      <c r="AE366">
        <v>71.808983883713978</v>
      </c>
      <c r="AF366">
        <v>85.924731305964301</v>
      </c>
      <c r="AG366">
        <v>0.17177749215199123</v>
      </c>
      <c r="AH366">
        <v>0.10020684567357148</v>
      </c>
      <c r="AI366">
        <v>20.862587763289874</v>
      </c>
      <c r="AJ366">
        <v>0</v>
      </c>
    </row>
    <row r="367" spans="1:38">
      <c r="A367">
        <v>9</v>
      </c>
      <c r="B367">
        <v>70</v>
      </c>
      <c r="C367">
        <v>2022</v>
      </c>
      <c r="D367">
        <v>99</v>
      </c>
      <c r="E367">
        <v>99</v>
      </c>
      <c r="F367">
        <v>99</v>
      </c>
      <c r="G367">
        <v>99</v>
      </c>
      <c r="H367">
        <v>1</v>
      </c>
      <c r="I367">
        <v>99</v>
      </c>
      <c r="J367">
        <v>309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1218</v>
      </c>
      <c r="R367">
        <v>95852</v>
      </c>
      <c r="S367">
        <v>7.5178504360889677</v>
      </c>
      <c r="T367">
        <v>5.7938801485623657</v>
      </c>
      <c r="U367">
        <v>19.826207069231938</v>
      </c>
      <c r="V367">
        <v>60.395192588574083</v>
      </c>
      <c r="W367">
        <v>4.9148687559988318</v>
      </c>
      <c r="X367">
        <v>72.451279055210108</v>
      </c>
      <c r="Y367">
        <v>22.292701247756955</v>
      </c>
      <c r="Z367">
        <v>2.2106998289028925</v>
      </c>
      <c r="AA367">
        <v>7.2943892170060067</v>
      </c>
      <c r="AB367">
        <v>1.7095290114687771</v>
      </c>
      <c r="AC367">
        <v>1.6947645475359723</v>
      </c>
      <c r="AD367">
        <v>52.905521988122999</v>
      </c>
      <c r="AE367">
        <v>48.257005597901873</v>
      </c>
      <c r="AF367">
        <v>36.993350624048226</v>
      </c>
      <c r="AG367">
        <v>8.257380229565026</v>
      </c>
      <c r="AH367">
        <v>8.1207700549723807</v>
      </c>
      <c r="AI367">
        <v>4.1157200684388435</v>
      </c>
      <c r="AJ367">
        <v>0</v>
      </c>
    </row>
    <row r="368" spans="1:38">
      <c r="A368">
        <v>9</v>
      </c>
      <c r="B368">
        <v>71</v>
      </c>
      <c r="C368">
        <v>2022</v>
      </c>
      <c r="D368">
        <v>99</v>
      </c>
      <c r="E368">
        <v>99</v>
      </c>
      <c r="F368">
        <v>99</v>
      </c>
      <c r="G368">
        <v>99</v>
      </c>
      <c r="H368">
        <v>2</v>
      </c>
      <c r="I368">
        <v>99</v>
      </c>
      <c r="J368">
        <v>470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282</v>
      </c>
      <c r="R368">
        <v>11076</v>
      </c>
      <c r="S368">
        <v>6.6189960274467348</v>
      </c>
      <c r="T368">
        <v>5.7122607439508837</v>
      </c>
      <c r="U368">
        <v>16.718788371253108</v>
      </c>
      <c r="V368">
        <v>38.37125315998555</v>
      </c>
      <c r="W368">
        <v>6.1935716865294319</v>
      </c>
      <c r="X368">
        <v>51.814734561213442</v>
      </c>
      <c r="Y368">
        <v>13.687251715420729</v>
      </c>
      <c r="Z368">
        <v>0.79451065366558304</v>
      </c>
      <c r="AA368">
        <v>6.60255690523661</v>
      </c>
      <c r="AB368">
        <v>1.935166265623494</v>
      </c>
      <c r="AC368">
        <v>1.9327342829531176</v>
      </c>
      <c r="AD368">
        <v>53.502021036565012</v>
      </c>
      <c r="AE368">
        <v>51.098499211553595</v>
      </c>
      <c r="AF368">
        <v>51.657706651411665</v>
      </c>
      <c r="AG368">
        <v>0.95416625028859325</v>
      </c>
      <c r="AH368">
        <v>0.791305426605171</v>
      </c>
      <c r="AI368">
        <v>8.8569880823401945</v>
      </c>
      <c r="AJ368">
        <v>0</v>
      </c>
    </row>
    <row r="369" spans="1:38">
      <c r="A369">
        <v>9</v>
      </c>
      <c r="B369">
        <v>72</v>
      </c>
      <c r="C369">
        <v>2022</v>
      </c>
      <c r="D369">
        <v>99</v>
      </c>
      <c r="E369">
        <v>99</v>
      </c>
      <c r="F369">
        <v>99</v>
      </c>
      <c r="G369">
        <v>99</v>
      </c>
      <c r="H369">
        <v>2</v>
      </c>
      <c r="I369">
        <v>99</v>
      </c>
      <c r="J369">
        <v>629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47</v>
      </c>
      <c r="R369">
        <v>1827</v>
      </c>
      <c r="S369">
        <v>7.3481116584564861</v>
      </c>
      <c r="T369">
        <v>6.1620142309797483</v>
      </c>
      <c r="U369">
        <v>19.260591133004905</v>
      </c>
      <c r="V369">
        <v>44.389709906951282</v>
      </c>
      <c r="W369">
        <v>2.791461412151067</v>
      </c>
      <c r="X369">
        <v>58.128078817733993</v>
      </c>
      <c r="Y369">
        <v>22.988505747126439</v>
      </c>
      <c r="Z369">
        <v>3.7766830870279153</v>
      </c>
      <c r="AA369">
        <v>8.6290938282319321</v>
      </c>
      <c r="AB369">
        <v>1.7673374482087725</v>
      </c>
      <c r="AC369">
        <v>1.3892313554500233</v>
      </c>
      <c r="AD369">
        <v>65.422458039979531</v>
      </c>
      <c r="AE369">
        <v>49.40873458554524</v>
      </c>
      <c r="AF369">
        <v>58.428887149629887</v>
      </c>
      <c r="AG369">
        <v>0.15739091181629275</v>
      </c>
      <c r="AH369">
        <v>0.15037116205578149</v>
      </c>
      <c r="AI369">
        <v>14.230979748221127</v>
      </c>
      <c r="AJ369">
        <v>0</v>
      </c>
    </row>
    <row r="370" spans="1:38">
      <c r="A370">
        <v>9</v>
      </c>
      <c r="B370">
        <v>73</v>
      </c>
      <c r="C370">
        <v>2022</v>
      </c>
      <c r="D370">
        <v>99</v>
      </c>
      <c r="E370">
        <v>99</v>
      </c>
      <c r="F370">
        <v>99</v>
      </c>
      <c r="G370">
        <v>99</v>
      </c>
      <c r="H370">
        <v>1</v>
      </c>
      <c r="I370">
        <v>99</v>
      </c>
      <c r="J370">
        <v>643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548</v>
      </c>
      <c r="R370">
        <v>55598</v>
      </c>
      <c r="S370">
        <v>7.0800028778013591</v>
      </c>
      <c r="T370">
        <v>6.1077916471815534</v>
      </c>
      <c r="U370">
        <v>18.690714054462315</v>
      </c>
      <c r="V370">
        <v>51.084571387459995</v>
      </c>
      <c r="W370">
        <v>7.9301413719917981</v>
      </c>
      <c r="X370">
        <v>64.644411669484526</v>
      </c>
      <c r="Y370">
        <v>19.646390157919345</v>
      </c>
      <c r="Z370">
        <v>1.3363790064390804</v>
      </c>
      <c r="AA370">
        <v>7.004396842921965</v>
      </c>
      <c r="AB370">
        <v>1.7444270629342458</v>
      </c>
      <c r="AC370">
        <v>1.7752155986160838</v>
      </c>
      <c r="AD370">
        <v>55.724397224012094</v>
      </c>
      <c r="AE370">
        <v>37.937513040782363</v>
      </c>
      <c r="AF370">
        <v>31.458931874315699</v>
      </c>
      <c r="AG370">
        <v>4.7896113383482488</v>
      </c>
      <c r="AH370">
        <v>4.4405980007340249</v>
      </c>
      <c r="AI370">
        <v>1.9856829382351875</v>
      </c>
      <c r="AJ370">
        <v>0</v>
      </c>
    </row>
    <row r="371" spans="1:38">
      <c r="A371">
        <v>9</v>
      </c>
      <c r="B371">
        <v>74</v>
      </c>
      <c r="C371">
        <v>2022</v>
      </c>
      <c r="D371">
        <v>99</v>
      </c>
      <c r="E371">
        <v>99</v>
      </c>
      <c r="F371">
        <v>99</v>
      </c>
      <c r="G371">
        <v>99</v>
      </c>
      <c r="H371">
        <v>2</v>
      </c>
      <c r="I371">
        <v>99</v>
      </c>
      <c r="J371">
        <v>704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27</v>
      </c>
      <c r="R371">
        <v>500</v>
      </c>
      <c r="S371">
        <v>6.6920000000000002</v>
      </c>
      <c r="T371">
        <v>6.3460000000000001</v>
      </c>
      <c r="U371">
        <v>16.115200000000005</v>
      </c>
      <c r="V371">
        <v>18.2</v>
      </c>
      <c r="W371">
        <v>11.6</v>
      </c>
      <c r="X371">
        <v>43.2</v>
      </c>
      <c r="Y371">
        <v>10.199999999999999</v>
      </c>
      <c r="Z371">
        <v>0.2</v>
      </c>
      <c r="AA371">
        <v>5.7835221932659993</v>
      </c>
      <c r="AB371">
        <v>1.5417963549055369</v>
      </c>
      <c r="AC371">
        <v>1.7681300857120219</v>
      </c>
      <c r="AD371">
        <v>59.662146279450944</v>
      </c>
      <c r="AE371">
        <v>52.314986806333003</v>
      </c>
      <c r="AF371">
        <v>44.553374782482393</v>
      </c>
      <c r="AG371">
        <v>4.3073593819456177E-2</v>
      </c>
      <c r="AH371">
        <v>3.4431988183291608E-2</v>
      </c>
      <c r="AI371">
        <v>26.8</v>
      </c>
      <c r="AJ371">
        <v>0</v>
      </c>
    </row>
    <row r="372" spans="1:38">
      <c r="A372">
        <v>9</v>
      </c>
      <c r="B372">
        <v>75</v>
      </c>
      <c r="C372">
        <v>2022</v>
      </c>
      <c r="D372">
        <v>99</v>
      </c>
      <c r="E372">
        <v>99</v>
      </c>
      <c r="F372">
        <v>99</v>
      </c>
      <c r="G372">
        <v>99</v>
      </c>
      <c r="H372">
        <v>1</v>
      </c>
      <c r="I372">
        <v>99</v>
      </c>
      <c r="J372">
        <v>802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114</v>
      </c>
      <c r="R372">
        <v>11464</v>
      </c>
      <c r="S372">
        <v>7.8519713886950431</v>
      </c>
      <c r="T372">
        <v>6.3615666434054452</v>
      </c>
      <c r="U372">
        <v>20.573848569434887</v>
      </c>
      <c r="V372">
        <v>65.404745289602218</v>
      </c>
      <c r="W372">
        <v>8.3391486392184238</v>
      </c>
      <c r="X372">
        <v>79.980809490579205</v>
      </c>
      <c r="Y372">
        <v>25.348918353105375</v>
      </c>
      <c r="Z372">
        <v>1.9801116538729928</v>
      </c>
      <c r="AA372">
        <v>6.6476435952863211</v>
      </c>
      <c r="AB372">
        <v>1.741037147649473</v>
      </c>
      <c r="AC372">
        <v>1.7089902837264133</v>
      </c>
      <c r="AD372">
        <v>55.11360419579097</v>
      </c>
      <c r="AE372">
        <v>46.128547834011378</v>
      </c>
      <c r="AF372">
        <v>30.156930846279081</v>
      </c>
      <c r="AG372">
        <v>0.98759135909249107</v>
      </c>
      <c r="AH372">
        <v>1.0078783419539017</v>
      </c>
      <c r="AI372">
        <v>0.28785764131193303</v>
      </c>
      <c r="AJ372">
        <v>10717</v>
      </c>
      <c r="AK372">
        <v>98.241681440701313</v>
      </c>
      <c r="AL372">
        <v>20.993036800250849</v>
      </c>
    </row>
    <row r="373" spans="1:38">
      <c r="A373">
        <v>9</v>
      </c>
      <c r="B373">
        <v>76</v>
      </c>
      <c r="C373">
        <v>2021</v>
      </c>
      <c r="D373">
        <v>99</v>
      </c>
      <c r="E373">
        <v>99</v>
      </c>
      <c r="F373">
        <v>99</v>
      </c>
      <c r="G373">
        <v>99</v>
      </c>
      <c r="H373">
        <v>1</v>
      </c>
      <c r="I373">
        <v>99</v>
      </c>
      <c r="J373">
        <v>103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</row>
    <row r="374" spans="1:38">
      <c r="A374">
        <v>9</v>
      </c>
      <c r="B374">
        <v>77</v>
      </c>
      <c r="C374">
        <v>2021</v>
      </c>
      <c r="D374">
        <v>99</v>
      </c>
      <c r="E374">
        <v>99</v>
      </c>
      <c r="F374">
        <v>99</v>
      </c>
      <c r="G374">
        <v>99</v>
      </c>
      <c r="H374">
        <v>2</v>
      </c>
      <c r="I374">
        <v>99</v>
      </c>
      <c r="J374">
        <v>106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</row>
    <row r="375" spans="1:38">
      <c r="A375">
        <v>9</v>
      </c>
      <c r="B375">
        <v>78</v>
      </c>
      <c r="C375">
        <v>2021</v>
      </c>
      <c r="D375">
        <v>99</v>
      </c>
      <c r="E375">
        <v>99</v>
      </c>
      <c r="F375">
        <v>99</v>
      </c>
      <c r="G375">
        <v>99</v>
      </c>
      <c r="H375">
        <v>1</v>
      </c>
      <c r="I375">
        <v>99</v>
      </c>
      <c r="J375">
        <v>109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</row>
    <row r="376" spans="1:38">
      <c r="A376">
        <v>9</v>
      </c>
      <c r="B376">
        <v>79</v>
      </c>
      <c r="C376">
        <v>2021</v>
      </c>
      <c r="D376">
        <v>99</v>
      </c>
      <c r="E376">
        <v>99</v>
      </c>
      <c r="F376">
        <v>99</v>
      </c>
      <c r="G376">
        <v>99</v>
      </c>
      <c r="H376">
        <v>1</v>
      </c>
      <c r="I376">
        <v>99</v>
      </c>
      <c r="J376">
        <v>110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</row>
    <row r="377" spans="1:38">
      <c r="A377">
        <v>9</v>
      </c>
      <c r="B377">
        <v>80</v>
      </c>
      <c r="C377">
        <v>2021</v>
      </c>
      <c r="D377">
        <v>99</v>
      </c>
      <c r="E377">
        <v>99</v>
      </c>
      <c r="F377">
        <v>99</v>
      </c>
      <c r="G377">
        <v>99</v>
      </c>
      <c r="H377">
        <v>1</v>
      </c>
      <c r="I377">
        <v>99</v>
      </c>
      <c r="J377">
        <v>111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</row>
    <row r="378" spans="1:38">
      <c r="A378">
        <v>9</v>
      </c>
      <c r="B378">
        <v>81</v>
      </c>
      <c r="C378">
        <v>2021</v>
      </c>
      <c r="D378">
        <v>99</v>
      </c>
      <c r="E378">
        <v>99</v>
      </c>
      <c r="F378">
        <v>99</v>
      </c>
      <c r="G378">
        <v>99</v>
      </c>
      <c r="H378">
        <v>1</v>
      </c>
      <c r="I378">
        <v>99</v>
      </c>
      <c r="J378">
        <v>113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</row>
    <row r="379" spans="1:38">
      <c r="A379">
        <v>9</v>
      </c>
      <c r="B379">
        <v>82</v>
      </c>
      <c r="C379">
        <v>2021</v>
      </c>
      <c r="D379">
        <v>99</v>
      </c>
      <c r="E379">
        <v>99</v>
      </c>
      <c r="F379">
        <v>99</v>
      </c>
      <c r="G379">
        <v>99</v>
      </c>
      <c r="H379">
        <v>1</v>
      </c>
      <c r="I379">
        <v>99</v>
      </c>
      <c r="J379">
        <v>116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</row>
    <row r="380" spans="1:38">
      <c r="A380">
        <v>9</v>
      </c>
      <c r="B380">
        <v>83</v>
      </c>
      <c r="C380">
        <v>2021</v>
      </c>
      <c r="D380">
        <v>99</v>
      </c>
      <c r="E380">
        <v>99</v>
      </c>
      <c r="F380">
        <v>99</v>
      </c>
      <c r="G380">
        <v>99</v>
      </c>
      <c r="H380">
        <v>2</v>
      </c>
      <c r="I380">
        <v>99</v>
      </c>
      <c r="J380">
        <v>117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</row>
    <row r="381" spans="1:38">
      <c r="A381">
        <v>9</v>
      </c>
      <c r="B381">
        <v>84</v>
      </c>
      <c r="C381">
        <v>2021</v>
      </c>
      <c r="D381">
        <v>99</v>
      </c>
      <c r="E381">
        <v>99</v>
      </c>
      <c r="F381">
        <v>99</v>
      </c>
      <c r="G381">
        <v>99</v>
      </c>
      <c r="H381">
        <v>1</v>
      </c>
      <c r="I381">
        <v>99</v>
      </c>
      <c r="J381">
        <v>134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</row>
    <row r="382" spans="1:38">
      <c r="A382">
        <v>9</v>
      </c>
      <c r="B382">
        <v>85</v>
      </c>
      <c r="C382">
        <v>2021</v>
      </c>
      <c r="D382">
        <v>99</v>
      </c>
      <c r="E382">
        <v>99</v>
      </c>
      <c r="F382">
        <v>99</v>
      </c>
      <c r="G382">
        <v>99</v>
      </c>
      <c r="H382">
        <v>2</v>
      </c>
      <c r="I382">
        <v>99</v>
      </c>
      <c r="J382">
        <v>141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</row>
    <row r="383" spans="1:38">
      <c r="A383">
        <v>9</v>
      </c>
      <c r="B383">
        <v>86</v>
      </c>
      <c r="C383">
        <v>2021</v>
      </c>
      <c r="D383">
        <v>99</v>
      </c>
      <c r="E383">
        <v>99</v>
      </c>
      <c r="F383">
        <v>99</v>
      </c>
      <c r="G383">
        <v>99</v>
      </c>
      <c r="H383">
        <v>2</v>
      </c>
      <c r="I383">
        <v>99</v>
      </c>
      <c r="J383">
        <v>143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</row>
    <row r="384" spans="1:38">
      <c r="A384">
        <v>9</v>
      </c>
      <c r="B384">
        <v>87</v>
      </c>
      <c r="C384">
        <v>2021</v>
      </c>
      <c r="D384">
        <v>99</v>
      </c>
      <c r="E384">
        <v>99</v>
      </c>
      <c r="F384">
        <v>99</v>
      </c>
      <c r="G384">
        <v>99</v>
      </c>
      <c r="H384">
        <v>2</v>
      </c>
      <c r="I384">
        <v>99</v>
      </c>
      <c r="J384">
        <v>147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</row>
    <row r="385" spans="1:16">
      <c r="A385">
        <v>9</v>
      </c>
      <c r="B385">
        <v>88</v>
      </c>
      <c r="C385">
        <v>2021</v>
      </c>
      <c r="D385">
        <v>99</v>
      </c>
      <c r="E385">
        <v>99</v>
      </c>
      <c r="F385">
        <v>99</v>
      </c>
      <c r="G385">
        <v>99</v>
      </c>
      <c r="H385">
        <v>1</v>
      </c>
      <c r="I385">
        <v>99</v>
      </c>
      <c r="J385">
        <v>155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</row>
    <row r="386" spans="1:16">
      <c r="A386">
        <v>9</v>
      </c>
      <c r="B386">
        <v>89</v>
      </c>
      <c r="C386">
        <v>2021</v>
      </c>
      <c r="D386">
        <v>99</v>
      </c>
      <c r="E386">
        <v>99</v>
      </c>
      <c r="F386">
        <v>99</v>
      </c>
      <c r="G386">
        <v>99</v>
      </c>
      <c r="H386">
        <v>2</v>
      </c>
      <c r="I386">
        <v>99</v>
      </c>
      <c r="J386">
        <v>160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</row>
    <row r="387" spans="1:16">
      <c r="A387">
        <v>9</v>
      </c>
      <c r="B387">
        <v>90</v>
      </c>
      <c r="C387">
        <v>2021</v>
      </c>
      <c r="D387">
        <v>99</v>
      </c>
      <c r="E387">
        <v>99</v>
      </c>
      <c r="F387">
        <v>99</v>
      </c>
      <c r="G387">
        <v>99</v>
      </c>
      <c r="H387">
        <v>1</v>
      </c>
      <c r="I387">
        <v>99</v>
      </c>
      <c r="J387">
        <v>171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</row>
    <row r="388" spans="1:16">
      <c r="A388">
        <v>9</v>
      </c>
      <c r="B388">
        <v>91</v>
      </c>
      <c r="C388">
        <v>2021</v>
      </c>
      <c r="D388">
        <v>99</v>
      </c>
      <c r="E388">
        <v>99</v>
      </c>
      <c r="F388">
        <v>99</v>
      </c>
      <c r="G388">
        <v>99</v>
      </c>
      <c r="H388">
        <v>2</v>
      </c>
      <c r="I388">
        <v>99</v>
      </c>
      <c r="J388">
        <v>175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</row>
    <row r="389" spans="1:16">
      <c r="A389">
        <v>9</v>
      </c>
      <c r="B389">
        <v>92</v>
      </c>
      <c r="C389">
        <v>2021</v>
      </c>
      <c r="D389">
        <v>99</v>
      </c>
      <c r="E389">
        <v>99</v>
      </c>
      <c r="F389">
        <v>99</v>
      </c>
      <c r="G389">
        <v>99</v>
      </c>
      <c r="H389">
        <v>2</v>
      </c>
      <c r="I389">
        <v>99</v>
      </c>
      <c r="J389">
        <v>177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</row>
    <row r="390" spans="1:16">
      <c r="A390">
        <v>9</v>
      </c>
      <c r="B390">
        <v>93</v>
      </c>
      <c r="C390">
        <v>2021</v>
      </c>
      <c r="D390">
        <v>99</v>
      </c>
      <c r="E390">
        <v>99</v>
      </c>
      <c r="F390">
        <v>99</v>
      </c>
      <c r="G390">
        <v>99</v>
      </c>
      <c r="H390">
        <v>2</v>
      </c>
      <c r="I390">
        <v>99</v>
      </c>
      <c r="J390">
        <v>178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</row>
    <row r="391" spans="1:16">
      <c r="A391">
        <v>9</v>
      </c>
      <c r="B391">
        <v>94</v>
      </c>
      <c r="C391">
        <v>2021</v>
      </c>
      <c r="D391">
        <v>99</v>
      </c>
      <c r="E391">
        <v>99</v>
      </c>
      <c r="F391">
        <v>99</v>
      </c>
      <c r="G391">
        <v>99</v>
      </c>
      <c r="H391">
        <v>2</v>
      </c>
      <c r="I391">
        <v>99</v>
      </c>
      <c r="J391">
        <v>181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</row>
    <row r="392" spans="1:16">
      <c r="A392">
        <v>9</v>
      </c>
      <c r="B392">
        <v>95</v>
      </c>
      <c r="C392">
        <v>2021</v>
      </c>
      <c r="D392">
        <v>99</v>
      </c>
      <c r="E392">
        <v>99</v>
      </c>
      <c r="F392">
        <v>99</v>
      </c>
      <c r="G392">
        <v>99</v>
      </c>
      <c r="H392">
        <v>2</v>
      </c>
      <c r="I392">
        <v>99</v>
      </c>
      <c r="J392">
        <v>262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</row>
    <row r="393" spans="1:16">
      <c r="A393">
        <v>9</v>
      </c>
      <c r="B393">
        <v>96</v>
      </c>
      <c r="C393">
        <v>2021</v>
      </c>
      <c r="D393">
        <v>99</v>
      </c>
      <c r="E393">
        <v>99</v>
      </c>
      <c r="F393">
        <v>99</v>
      </c>
      <c r="G393">
        <v>99</v>
      </c>
      <c r="H393">
        <v>2</v>
      </c>
      <c r="I393">
        <v>99</v>
      </c>
      <c r="J393">
        <v>267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</row>
    <row r="394" spans="1:16">
      <c r="A394">
        <v>9</v>
      </c>
      <c r="B394">
        <v>97</v>
      </c>
      <c r="C394">
        <v>2021</v>
      </c>
      <c r="D394">
        <v>99</v>
      </c>
      <c r="E394">
        <v>99</v>
      </c>
      <c r="F394">
        <v>99</v>
      </c>
      <c r="G394">
        <v>99</v>
      </c>
      <c r="H394">
        <v>1</v>
      </c>
      <c r="I394">
        <v>99</v>
      </c>
      <c r="J394">
        <v>309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</row>
    <row r="395" spans="1:16">
      <c r="A395">
        <v>9</v>
      </c>
      <c r="B395">
        <v>98</v>
      </c>
      <c r="C395">
        <v>2021</v>
      </c>
      <c r="D395">
        <v>99</v>
      </c>
      <c r="E395">
        <v>99</v>
      </c>
      <c r="F395">
        <v>99</v>
      </c>
      <c r="G395">
        <v>99</v>
      </c>
      <c r="H395">
        <v>2</v>
      </c>
      <c r="I395">
        <v>99</v>
      </c>
      <c r="J395">
        <v>470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</row>
    <row r="396" spans="1:16">
      <c r="A396">
        <v>9</v>
      </c>
      <c r="B396">
        <v>99</v>
      </c>
      <c r="C396">
        <v>2021</v>
      </c>
      <c r="D396">
        <v>99</v>
      </c>
      <c r="E396">
        <v>99</v>
      </c>
      <c r="F396">
        <v>99</v>
      </c>
      <c r="G396">
        <v>99</v>
      </c>
      <c r="H396">
        <v>2</v>
      </c>
      <c r="I396">
        <v>99</v>
      </c>
      <c r="J396">
        <v>629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</row>
    <row r="397" spans="1:16">
      <c r="A397">
        <v>9</v>
      </c>
      <c r="B397">
        <v>100</v>
      </c>
      <c r="C397">
        <v>2021</v>
      </c>
      <c r="D397">
        <v>99</v>
      </c>
      <c r="E397">
        <v>99</v>
      </c>
      <c r="F397">
        <v>99</v>
      </c>
      <c r="G397">
        <v>99</v>
      </c>
      <c r="H397">
        <v>1</v>
      </c>
      <c r="I397">
        <v>99</v>
      </c>
      <c r="J397">
        <v>643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</row>
    <row r="398" spans="1:16">
      <c r="A398">
        <v>9</v>
      </c>
      <c r="B398">
        <v>101</v>
      </c>
      <c r="C398">
        <v>2021</v>
      </c>
      <c r="D398">
        <v>99</v>
      </c>
      <c r="E398">
        <v>99</v>
      </c>
      <c r="F398">
        <v>99</v>
      </c>
      <c r="G398">
        <v>99</v>
      </c>
      <c r="H398">
        <v>2</v>
      </c>
      <c r="I398">
        <v>99</v>
      </c>
      <c r="J398">
        <v>704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</row>
    <row r="399" spans="1:16">
      <c r="A399">
        <v>9</v>
      </c>
      <c r="B399">
        <v>102</v>
      </c>
      <c r="C399">
        <v>2021</v>
      </c>
      <c r="D399">
        <v>99</v>
      </c>
      <c r="E399">
        <v>99</v>
      </c>
      <c r="F399">
        <v>99</v>
      </c>
      <c r="G399">
        <v>99</v>
      </c>
      <c r="H399">
        <v>1</v>
      </c>
      <c r="I399">
        <v>99</v>
      </c>
      <c r="J399">
        <v>802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</row>
    <row r="400" spans="1:16">
      <c r="A400">
        <v>9</v>
      </c>
      <c r="B400">
        <v>103</v>
      </c>
      <c r="C400">
        <v>2020</v>
      </c>
      <c r="D400">
        <v>99</v>
      </c>
      <c r="E400">
        <v>99</v>
      </c>
      <c r="F400">
        <v>99</v>
      </c>
      <c r="G400">
        <v>99</v>
      </c>
      <c r="H400">
        <v>1</v>
      </c>
      <c r="I400">
        <v>99</v>
      </c>
      <c r="J400">
        <v>103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</row>
    <row r="401" spans="1:16">
      <c r="A401">
        <v>9</v>
      </c>
      <c r="B401">
        <v>104</v>
      </c>
      <c r="C401">
        <v>2020</v>
      </c>
      <c r="D401">
        <v>99</v>
      </c>
      <c r="E401">
        <v>99</v>
      </c>
      <c r="F401">
        <v>99</v>
      </c>
      <c r="G401">
        <v>99</v>
      </c>
      <c r="H401">
        <v>2</v>
      </c>
      <c r="I401">
        <v>99</v>
      </c>
      <c r="J401">
        <v>106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</row>
    <row r="402" spans="1:16">
      <c r="A402">
        <v>9</v>
      </c>
      <c r="B402">
        <v>105</v>
      </c>
      <c r="C402">
        <v>2020</v>
      </c>
      <c r="D402">
        <v>99</v>
      </c>
      <c r="E402">
        <v>99</v>
      </c>
      <c r="F402">
        <v>99</v>
      </c>
      <c r="G402">
        <v>99</v>
      </c>
      <c r="H402">
        <v>1</v>
      </c>
      <c r="I402">
        <v>99</v>
      </c>
      <c r="J402">
        <v>109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</row>
    <row r="403" spans="1:16">
      <c r="A403">
        <v>9</v>
      </c>
      <c r="B403">
        <v>106</v>
      </c>
      <c r="C403">
        <v>2020</v>
      </c>
      <c r="D403">
        <v>99</v>
      </c>
      <c r="E403">
        <v>99</v>
      </c>
      <c r="F403">
        <v>99</v>
      </c>
      <c r="G403">
        <v>99</v>
      </c>
      <c r="H403">
        <v>1</v>
      </c>
      <c r="I403">
        <v>99</v>
      </c>
      <c r="J403">
        <v>110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</row>
    <row r="404" spans="1:16">
      <c r="A404">
        <v>9</v>
      </c>
      <c r="B404">
        <v>107</v>
      </c>
      <c r="C404">
        <v>2020</v>
      </c>
      <c r="D404">
        <v>99</v>
      </c>
      <c r="E404">
        <v>99</v>
      </c>
      <c r="F404">
        <v>99</v>
      </c>
      <c r="G404">
        <v>99</v>
      </c>
      <c r="H404">
        <v>1</v>
      </c>
      <c r="I404">
        <v>99</v>
      </c>
      <c r="J404">
        <v>111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</row>
    <row r="405" spans="1:16">
      <c r="A405">
        <v>9</v>
      </c>
      <c r="B405">
        <v>108</v>
      </c>
      <c r="C405">
        <v>2020</v>
      </c>
      <c r="D405">
        <v>99</v>
      </c>
      <c r="E405">
        <v>99</v>
      </c>
      <c r="F405">
        <v>99</v>
      </c>
      <c r="G405">
        <v>99</v>
      </c>
      <c r="H405">
        <v>1</v>
      </c>
      <c r="I405">
        <v>99</v>
      </c>
      <c r="J405">
        <v>113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</row>
    <row r="406" spans="1:16">
      <c r="A406">
        <v>9</v>
      </c>
      <c r="B406">
        <v>109</v>
      </c>
      <c r="C406">
        <v>2020</v>
      </c>
      <c r="D406">
        <v>99</v>
      </c>
      <c r="E406">
        <v>99</v>
      </c>
      <c r="F406">
        <v>99</v>
      </c>
      <c r="G406">
        <v>99</v>
      </c>
      <c r="H406">
        <v>1</v>
      </c>
      <c r="I406">
        <v>99</v>
      </c>
      <c r="J406">
        <v>116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</row>
    <row r="407" spans="1:16">
      <c r="A407">
        <v>9</v>
      </c>
      <c r="B407">
        <v>110</v>
      </c>
      <c r="C407">
        <v>2020</v>
      </c>
      <c r="D407">
        <v>99</v>
      </c>
      <c r="E407">
        <v>99</v>
      </c>
      <c r="F407">
        <v>99</v>
      </c>
      <c r="G407">
        <v>99</v>
      </c>
      <c r="H407">
        <v>2</v>
      </c>
      <c r="I407">
        <v>99</v>
      </c>
      <c r="J407">
        <v>117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</row>
    <row r="408" spans="1:16">
      <c r="A408">
        <v>9</v>
      </c>
      <c r="B408">
        <v>111</v>
      </c>
      <c r="C408">
        <v>2020</v>
      </c>
      <c r="D408">
        <v>99</v>
      </c>
      <c r="E408">
        <v>99</v>
      </c>
      <c r="F408">
        <v>99</v>
      </c>
      <c r="G408">
        <v>99</v>
      </c>
      <c r="H408">
        <v>1</v>
      </c>
      <c r="I408">
        <v>99</v>
      </c>
      <c r="J408">
        <v>134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</row>
    <row r="409" spans="1:16">
      <c r="A409">
        <v>9</v>
      </c>
      <c r="B409">
        <v>112</v>
      </c>
      <c r="C409">
        <v>2020</v>
      </c>
      <c r="D409">
        <v>99</v>
      </c>
      <c r="E409">
        <v>99</v>
      </c>
      <c r="F409">
        <v>99</v>
      </c>
      <c r="G409">
        <v>99</v>
      </c>
      <c r="H409">
        <v>2</v>
      </c>
      <c r="I409">
        <v>99</v>
      </c>
      <c r="J409">
        <v>141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</row>
    <row r="410" spans="1:16">
      <c r="A410">
        <v>9</v>
      </c>
      <c r="B410">
        <v>113</v>
      </c>
      <c r="C410">
        <v>2020</v>
      </c>
      <c r="D410">
        <v>99</v>
      </c>
      <c r="E410">
        <v>99</v>
      </c>
      <c r="F410">
        <v>99</v>
      </c>
      <c r="G410">
        <v>99</v>
      </c>
      <c r="H410">
        <v>2</v>
      </c>
      <c r="I410">
        <v>99</v>
      </c>
      <c r="J410">
        <v>143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</row>
    <row r="411" spans="1:16">
      <c r="A411">
        <v>9</v>
      </c>
      <c r="B411">
        <v>114</v>
      </c>
      <c r="C411">
        <v>2020</v>
      </c>
      <c r="D411">
        <v>99</v>
      </c>
      <c r="E411">
        <v>99</v>
      </c>
      <c r="F411">
        <v>99</v>
      </c>
      <c r="G411">
        <v>99</v>
      </c>
      <c r="H411">
        <v>2</v>
      </c>
      <c r="I411">
        <v>99</v>
      </c>
      <c r="J411">
        <v>147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</row>
    <row r="412" spans="1:16">
      <c r="A412">
        <v>9</v>
      </c>
      <c r="B412">
        <v>115</v>
      </c>
      <c r="C412">
        <v>2020</v>
      </c>
      <c r="D412">
        <v>99</v>
      </c>
      <c r="E412">
        <v>99</v>
      </c>
      <c r="F412">
        <v>99</v>
      </c>
      <c r="G412">
        <v>99</v>
      </c>
      <c r="H412">
        <v>1</v>
      </c>
      <c r="I412">
        <v>99</v>
      </c>
      <c r="J412">
        <v>155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</row>
    <row r="413" spans="1:16">
      <c r="A413">
        <v>9</v>
      </c>
      <c r="B413">
        <v>116</v>
      </c>
      <c r="C413">
        <v>2020</v>
      </c>
      <c r="D413">
        <v>99</v>
      </c>
      <c r="E413">
        <v>99</v>
      </c>
      <c r="F413">
        <v>99</v>
      </c>
      <c r="G413">
        <v>99</v>
      </c>
      <c r="H413">
        <v>2</v>
      </c>
      <c r="I413">
        <v>99</v>
      </c>
      <c r="J413">
        <v>160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</row>
    <row r="414" spans="1:16">
      <c r="A414">
        <v>9</v>
      </c>
      <c r="B414">
        <v>117</v>
      </c>
      <c r="C414">
        <v>2020</v>
      </c>
      <c r="D414">
        <v>99</v>
      </c>
      <c r="E414">
        <v>99</v>
      </c>
      <c r="F414">
        <v>99</v>
      </c>
      <c r="G414">
        <v>99</v>
      </c>
      <c r="H414">
        <v>1</v>
      </c>
      <c r="I414">
        <v>99</v>
      </c>
      <c r="J414">
        <v>171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</row>
    <row r="415" spans="1:16">
      <c r="A415">
        <v>9</v>
      </c>
      <c r="B415">
        <v>118</v>
      </c>
      <c r="C415">
        <v>2020</v>
      </c>
      <c r="D415">
        <v>99</v>
      </c>
      <c r="E415">
        <v>99</v>
      </c>
      <c r="F415">
        <v>99</v>
      </c>
      <c r="G415">
        <v>99</v>
      </c>
      <c r="H415">
        <v>2</v>
      </c>
      <c r="I415">
        <v>99</v>
      </c>
      <c r="J415">
        <v>175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</row>
    <row r="416" spans="1:16">
      <c r="A416">
        <v>9</v>
      </c>
      <c r="B416">
        <v>119</v>
      </c>
      <c r="C416">
        <v>2020</v>
      </c>
      <c r="D416">
        <v>99</v>
      </c>
      <c r="E416">
        <v>99</v>
      </c>
      <c r="F416">
        <v>99</v>
      </c>
      <c r="G416">
        <v>99</v>
      </c>
      <c r="H416">
        <v>2</v>
      </c>
      <c r="I416">
        <v>99</v>
      </c>
      <c r="J416">
        <v>177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</row>
    <row r="417" spans="1:16">
      <c r="A417">
        <v>9</v>
      </c>
      <c r="B417">
        <v>120</v>
      </c>
      <c r="C417">
        <v>2020</v>
      </c>
      <c r="D417">
        <v>99</v>
      </c>
      <c r="E417">
        <v>99</v>
      </c>
      <c r="F417">
        <v>99</v>
      </c>
      <c r="G417">
        <v>99</v>
      </c>
      <c r="H417">
        <v>2</v>
      </c>
      <c r="I417">
        <v>99</v>
      </c>
      <c r="J417">
        <v>178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</row>
    <row r="418" spans="1:16">
      <c r="A418">
        <v>9</v>
      </c>
      <c r="B418">
        <v>121</v>
      </c>
      <c r="C418">
        <v>2020</v>
      </c>
      <c r="D418">
        <v>99</v>
      </c>
      <c r="E418">
        <v>99</v>
      </c>
      <c r="F418">
        <v>99</v>
      </c>
      <c r="G418">
        <v>99</v>
      </c>
      <c r="H418">
        <v>2</v>
      </c>
      <c r="I418">
        <v>99</v>
      </c>
      <c r="J418">
        <v>181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</row>
    <row r="419" spans="1:16">
      <c r="A419">
        <v>9</v>
      </c>
      <c r="B419">
        <v>122</v>
      </c>
      <c r="C419">
        <v>2020</v>
      </c>
      <c r="D419">
        <v>99</v>
      </c>
      <c r="E419">
        <v>99</v>
      </c>
      <c r="F419">
        <v>99</v>
      </c>
      <c r="G419">
        <v>99</v>
      </c>
      <c r="H419">
        <v>2</v>
      </c>
      <c r="I419">
        <v>99</v>
      </c>
      <c r="J419">
        <v>262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</row>
    <row r="420" spans="1:16">
      <c r="A420">
        <v>9</v>
      </c>
      <c r="B420">
        <v>123</v>
      </c>
      <c r="C420">
        <v>2020</v>
      </c>
      <c r="D420">
        <v>99</v>
      </c>
      <c r="E420">
        <v>99</v>
      </c>
      <c r="F420">
        <v>99</v>
      </c>
      <c r="G420">
        <v>99</v>
      </c>
      <c r="H420">
        <v>2</v>
      </c>
      <c r="I420">
        <v>99</v>
      </c>
      <c r="J420">
        <v>267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</row>
    <row r="421" spans="1:16">
      <c r="A421">
        <v>9</v>
      </c>
      <c r="B421">
        <v>124</v>
      </c>
      <c r="C421">
        <v>2020</v>
      </c>
      <c r="D421">
        <v>99</v>
      </c>
      <c r="E421">
        <v>99</v>
      </c>
      <c r="F421">
        <v>99</v>
      </c>
      <c r="G421">
        <v>99</v>
      </c>
      <c r="H421">
        <v>1</v>
      </c>
      <c r="I421">
        <v>99</v>
      </c>
      <c r="J421">
        <v>309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</row>
    <row r="422" spans="1:16">
      <c r="A422">
        <v>9</v>
      </c>
      <c r="B422">
        <v>125</v>
      </c>
      <c r="C422">
        <v>2020</v>
      </c>
      <c r="D422">
        <v>99</v>
      </c>
      <c r="E422">
        <v>99</v>
      </c>
      <c r="F422">
        <v>99</v>
      </c>
      <c r="G422">
        <v>99</v>
      </c>
      <c r="H422">
        <v>2</v>
      </c>
      <c r="I422">
        <v>99</v>
      </c>
      <c r="J422">
        <v>470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</row>
    <row r="423" spans="1:16">
      <c r="A423">
        <v>9</v>
      </c>
      <c r="B423">
        <v>126</v>
      </c>
      <c r="C423">
        <v>2020</v>
      </c>
      <c r="D423">
        <v>99</v>
      </c>
      <c r="E423">
        <v>99</v>
      </c>
      <c r="F423">
        <v>99</v>
      </c>
      <c r="G423">
        <v>99</v>
      </c>
      <c r="H423">
        <v>2</v>
      </c>
      <c r="I423">
        <v>99</v>
      </c>
      <c r="J423">
        <v>629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</row>
    <row r="424" spans="1:16">
      <c r="A424">
        <v>9</v>
      </c>
      <c r="B424">
        <v>127</v>
      </c>
      <c r="C424">
        <v>2020</v>
      </c>
      <c r="D424">
        <v>99</v>
      </c>
      <c r="E424">
        <v>99</v>
      </c>
      <c r="F424">
        <v>99</v>
      </c>
      <c r="G424">
        <v>99</v>
      </c>
      <c r="H424">
        <v>1</v>
      </c>
      <c r="I424">
        <v>99</v>
      </c>
      <c r="J424">
        <v>643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</row>
    <row r="425" spans="1:16">
      <c r="A425">
        <v>9</v>
      </c>
      <c r="B425">
        <v>128</v>
      </c>
      <c r="C425">
        <v>2020</v>
      </c>
      <c r="D425">
        <v>99</v>
      </c>
      <c r="E425">
        <v>99</v>
      </c>
      <c r="F425">
        <v>99</v>
      </c>
      <c r="G425">
        <v>99</v>
      </c>
      <c r="H425">
        <v>2</v>
      </c>
      <c r="I425">
        <v>99</v>
      </c>
      <c r="J425">
        <v>704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</row>
    <row r="426" spans="1:16">
      <c r="A426">
        <v>9</v>
      </c>
      <c r="B426">
        <v>129</v>
      </c>
      <c r="C426">
        <v>2020</v>
      </c>
      <c r="D426">
        <v>99</v>
      </c>
      <c r="E426">
        <v>99</v>
      </c>
      <c r="F426">
        <v>99</v>
      </c>
      <c r="G426">
        <v>99</v>
      </c>
      <c r="H426">
        <v>1</v>
      </c>
      <c r="I426">
        <v>99</v>
      </c>
      <c r="J426">
        <v>802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</row>
    <row r="427" spans="1:16">
      <c r="A427">
        <v>9</v>
      </c>
      <c r="B427">
        <v>130</v>
      </c>
      <c r="C427">
        <v>2019</v>
      </c>
      <c r="D427">
        <v>99</v>
      </c>
      <c r="E427">
        <v>99</v>
      </c>
      <c r="F427">
        <v>99</v>
      </c>
      <c r="G427">
        <v>99</v>
      </c>
      <c r="H427">
        <v>1</v>
      </c>
      <c r="I427">
        <v>99</v>
      </c>
      <c r="J427">
        <v>103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</row>
    <row r="428" spans="1:16">
      <c r="A428">
        <v>9</v>
      </c>
      <c r="B428">
        <v>131</v>
      </c>
      <c r="C428">
        <v>2019</v>
      </c>
      <c r="D428">
        <v>99</v>
      </c>
      <c r="E428">
        <v>99</v>
      </c>
      <c r="F428">
        <v>99</v>
      </c>
      <c r="G428">
        <v>99</v>
      </c>
      <c r="H428">
        <v>2</v>
      </c>
      <c r="I428">
        <v>99</v>
      </c>
      <c r="J428">
        <v>106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</row>
    <row r="429" spans="1:16">
      <c r="A429">
        <v>9</v>
      </c>
      <c r="B429">
        <v>132</v>
      </c>
      <c r="C429">
        <v>2019</v>
      </c>
      <c r="D429">
        <v>99</v>
      </c>
      <c r="E429">
        <v>99</v>
      </c>
      <c r="F429">
        <v>99</v>
      </c>
      <c r="G429">
        <v>99</v>
      </c>
      <c r="H429">
        <v>1</v>
      </c>
      <c r="I429">
        <v>99</v>
      </c>
      <c r="J429">
        <v>109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</row>
    <row r="430" spans="1:16">
      <c r="A430">
        <v>9</v>
      </c>
      <c r="B430">
        <v>133</v>
      </c>
      <c r="C430">
        <v>2019</v>
      </c>
      <c r="D430">
        <v>99</v>
      </c>
      <c r="E430">
        <v>99</v>
      </c>
      <c r="F430">
        <v>99</v>
      </c>
      <c r="G430">
        <v>99</v>
      </c>
      <c r="H430">
        <v>1</v>
      </c>
      <c r="I430">
        <v>99</v>
      </c>
      <c r="J430">
        <v>110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</row>
    <row r="431" spans="1:16">
      <c r="A431">
        <v>9</v>
      </c>
      <c r="B431">
        <v>134</v>
      </c>
      <c r="C431">
        <v>2019</v>
      </c>
      <c r="D431">
        <v>99</v>
      </c>
      <c r="E431">
        <v>99</v>
      </c>
      <c r="F431">
        <v>99</v>
      </c>
      <c r="G431">
        <v>99</v>
      </c>
      <c r="H431">
        <v>1</v>
      </c>
      <c r="I431">
        <v>99</v>
      </c>
      <c r="J431">
        <v>111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</row>
    <row r="432" spans="1:16">
      <c r="A432">
        <v>9</v>
      </c>
      <c r="B432">
        <v>135</v>
      </c>
      <c r="C432">
        <v>2019</v>
      </c>
      <c r="D432">
        <v>99</v>
      </c>
      <c r="E432">
        <v>99</v>
      </c>
      <c r="F432">
        <v>99</v>
      </c>
      <c r="G432">
        <v>99</v>
      </c>
      <c r="H432">
        <v>1</v>
      </c>
      <c r="I432">
        <v>99</v>
      </c>
      <c r="J432">
        <v>113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</row>
    <row r="433" spans="1:16">
      <c r="A433">
        <v>9</v>
      </c>
      <c r="B433">
        <v>136</v>
      </c>
      <c r="C433">
        <v>2019</v>
      </c>
      <c r="D433">
        <v>99</v>
      </c>
      <c r="E433">
        <v>99</v>
      </c>
      <c r="F433">
        <v>99</v>
      </c>
      <c r="G433">
        <v>99</v>
      </c>
      <c r="H433">
        <v>1</v>
      </c>
      <c r="I433">
        <v>99</v>
      </c>
      <c r="J433">
        <v>116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</row>
    <row r="434" spans="1:16">
      <c r="A434">
        <v>9</v>
      </c>
      <c r="B434">
        <v>137</v>
      </c>
      <c r="C434">
        <v>2019</v>
      </c>
      <c r="D434">
        <v>99</v>
      </c>
      <c r="E434">
        <v>99</v>
      </c>
      <c r="F434">
        <v>99</v>
      </c>
      <c r="G434">
        <v>99</v>
      </c>
      <c r="H434">
        <v>2</v>
      </c>
      <c r="I434">
        <v>99</v>
      </c>
      <c r="J434">
        <v>117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</row>
    <row r="435" spans="1:16">
      <c r="A435">
        <v>9</v>
      </c>
      <c r="B435">
        <v>138</v>
      </c>
      <c r="C435">
        <v>2019</v>
      </c>
      <c r="D435">
        <v>99</v>
      </c>
      <c r="E435">
        <v>99</v>
      </c>
      <c r="F435">
        <v>99</v>
      </c>
      <c r="G435">
        <v>99</v>
      </c>
      <c r="H435">
        <v>1</v>
      </c>
      <c r="I435">
        <v>99</v>
      </c>
      <c r="J435">
        <v>134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</row>
    <row r="436" spans="1:16">
      <c r="A436">
        <v>9</v>
      </c>
      <c r="B436">
        <v>139</v>
      </c>
      <c r="C436">
        <v>2019</v>
      </c>
      <c r="D436">
        <v>99</v>
      </c>
      <c r="E436">
        <v>99</v>
      </c>
      <c r="F436">
        <v>99</v>
      </c>
      <c r="G436">
        <v>99</v>
      </c>
      <c r="H436">
        <v>2</v>
      </c>
      <c r="I436">
        <v>99</v>
      </c>
      <c r="J436">
        <v>141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</row>
    <row r="437" spans="1:16">
      <c r="A437">
        <v>9</v>
      </c>
      <c r="B437">
        <v>140</v>
      </c>
      <c r="C437">
        <v>2019</v>
      </c>
      <c r="D437">
        <v>99</v>
      </c>
      <c r="E437">
        <v>99</v>
      </c>
      <c r="F437">
        <v>99</v>
      </c>
      <c r="G437">
        <v>99</v>
      </c>
      <c r="H437">
        <v>2</v>
      </c>
      <c r="I437">
        <v>99</v>
      </c>
      <c r="J437">
        <v>143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</row>
    <row r="438" spans="1:16">
      <c r="A438">
        <v>9</v>
      </c>
      <c r="B438">
        <v>141</v>
      </c>
      <c r="C438">
        <v>2019</v>
      </c>
      <c r="D438">
        <v>99</v>
      </c>
      <c r="E438">
        <v>99</v>
      </c>
      <c r="F438">
        <v>99</v>
      </c>
      <c r="G438">
        <v>99</v>
      </c>
      <c r="H438">
        <v>2</v>
      </c>
      <c r="I438">
        <v>99</v>
      </c>
      <c r="J438">
        <v>147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</row>
    <row r="439" spans="1:16">
      <c r="A439">
        <v>9</v>
      </c>
      <c r="B439">
        <v>142</v>
      </c>
      <c r="C439">
        <v>2019</v>
      </c>
      <c r="D439">
        <v>99</v>
      </c>
      <c r="E439">
        <v>99</v>
      </c>
      <c r="F439">
        <v>99</v>
      </c>
      <c r="G439">
        <v>99</v>
      </c>
      <c r="H439">
        <v>1</v>
      </c>
      <c r="I439">
        <v>99</v>
      </c>
      <c r="J439">
        <v>155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</row>
    <row r="440" spans="1:16">
      <c r="A440">
        <v>9</v>
      </c>
      <c r="B440">
        <v>143</v>
      </c>
      <c r="C440">
        <v>2019</v>
      </c>
      <c r="D440">
        <v>99</v>
      </c>
      <c r="E440">
        <v>99</v>
      </c>
      <c r="F440">
        <v>99</v>
      </c>
      <c r="G440">
        <v>99</v>
      </c>
      <c r="H440">
        <v>2</v>
      </c>
      <c r="I440">
        <v>99</v>
      </c>
      <c r="J440">
        <v>160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</row>
    <row r="441" spans="1:16">
      <c r="A441">
        <v>9</v>
      </c>
      <c r="B441">
        <v>144</v>
      </c>
      <c r="C441">
        <v>2019</v>
      </c>
      <c r="D441">
        <v>99</v>
      </c>
      <c r="E441">
        <v>99</v>
      </c>
      <c r="F441">
        <v>99</v>
      </c>
      <c r="G441">
        <v>99</v>
      </c>
      <c r="H441">
        <v>1</v>
      </c>
      <c r="I441">
        <v>99</v>
      </c>
      <c r="J441">
        <v>171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</row>
    <row r="442" spans="1:16">
      <c r="A442">
        <v>9</v>
      </c>
      <c r="B442">
        <v>145</v>
      </c>
      <c r="C442">
        <v>2019</v>
      </c>
      <c r="D442">
        <v>99</v>
      </c>
      <c r="E442">
        <v>99</v>
      </c>
      <c r="F442">
        <v>99</v>
      </c>
      <c r="G442">
        <v>99</v>
      </c>
      <c r="H442">
        <v>2</v>
      </c>
      <c r="I442">
        <v>99</v>
      </c>
      <c r="J442">
        <v>175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</row>
    <row r="443" spans="1:16">
      <c r="A443">
        <v>9</v>
      </c>
      <c r="B443">
        <v>146</v>
      </c>
      <c r="C443">
        <v>2019</v>
      </c>
      <c r="D443">
        <v>99</v>
      </c>
      <c r="E443">
        <v>99</v>
      </c>
      <c r="F443">
        <v>99</v>
      </c>
      <c r="G443">
        <v>99</v>
      </c>
      <c r="H443">
        <v>2</v>
      </c>
      <c r="I443">
        <v>99</v>
      </c>
      <c r="J443">
        <v>177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</row>
    <row r="444" spans="1:16">
      <c r="A444">
        <v>9</v>
      </c>
      <c r="B444">
        <v>147</v>
      </c>
      <c r="C444">
        <v>2019</v>
      </c>
      <c r="D444">
        <v>99</v>
      </c>
      <c r="E444">
        <v>99</v>
      </c>
      <c r="F444">
        <v>99</v>
      </c>
      <c r="G444">
        <v>99</v>
      </c>
      <c r="H444">
        <v>2</v>
      </c>
      <c r="I444">
        <v>99</v>
      </c>
      <c r="J444">
        <v>178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</row>
    <row r="445" spans="1:16">
      <c r="A445">
        <v>9</v>
      </c>
      <c r="B445">
        <v>148</v>
      </c>
      <c r="C445">
        <v>2019</v>
      </c>
      <c r="D445">
        <v>99</v>
      </c>
      <c r="E445">
        <v>99</v>
      </c>
      <c r="F445">
        <v>99</v>
      </c>
      <c r="G445">
        <v>99</v>
      </c>
      <c r="H445">
        <v>2</v>
      </c>
      <c r="I445">
        <v>99</v>
      </c>
      <c r="J445">
        <v>181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</row>
    <row r="446" spans="1:16">
      <c r="A446">
        <v>9</v>
      </c>
      <c r="B446">
        <v>149</v>
      </c>
      <c r="C446">
        <v>2019</v>
      </c>
      <c r="D446">
        <v>99</v>
      </c>
      <c r="E446">
        <v>99</v>
      </c>
      <c r="F446">
        <v>99</v>
      </c>
      <c r="G446">
        <v>99</v>
      </c>
      <c r="H446">
        <v>2</v>
      </c>
      <c r="I446">
        <v>99</v>
      </c>
      <c r="J446">
        <v>262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</row>
    <row r="447" spans="1:16">
      <c r="A447">
        <v>9</v>
      </c>
      <c r="B447">
        <v>150</v>
      </c>
      <c r="C447">
        <v>2019</v>
      </c>
      <c r="D447">
        <v>99</v>
      </c>
      <c r="E447">
        <v>99</v>
      </c>
      <c r="F447">
        <v>99</v>
      </c>
      <c r="G447">
        <v>99</v>
      </c>
      <c r="H447">
        <v>2</v>
      </c>
      <c r="I447">
        <v>99</v>
      </c>
      <c r="J447">
        <v>267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</row>
    <row r="448" spans="1:16">
      <c r="A448">
        <v>9</v>
      </c>
      <c r="B448">
        <v>151</v>
      </c>
      <c r="C448">
        <v>2019</v>
      </c>
      <c r="D448">
        <v>99</v>
      </c>
      <c r="E448">
        <v>99</v>
      </c>
      <c r="F448">
        <v>99</v>
      </c>
      <c r="G448">
        <v>99</v>
      </c>
      <c r="H448">
        <v>1</v>
      </c>
      <c r="I448">
        <v>99</v>
      </c>
      <c r="J448">
        <v>309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</row>
    <row r="449" spans="1:16">
      <c r="A449">
        <v>9</v>
      </c>
      <c r="B449">
        <v>152</v>
      </c>
      <c r="C449">
        <v>2019</v>
      </c>
      <c r="D449">
        <v>99</v>
      </c>
      <c r="E449">
        <v>99</v>
      </c>
      <c r="F449">
        <v>99</v>
      </c>
      <c r="G449">
        <v>99</v>
      </c>
      <c r="H449">
        <v>2</v>
      </c>
      <c r="I449">
        <v>99</v>
      </c>
      <c r="J449">
        <v>470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</row>
    <row r="450" spans="1:16">
      <c r="A450">
        <v>9</v>
      </c>
      <c r="B450">
        <v>153</v>
      </c>
      <c r="C450">
        <v>2019</v>
      </c>
      <c r="D450">
        <v>99</v>
      </c>
      <c r="E450">
        <v>99</v>
      </c>
      <c r="F450">
        <v>99</v>
      </c>
      <c r="G450">
        <v>99</v>
      </c>
      <c r="H450">
        <v>2</v>
      </c>
      <c r="I450">
        <v>99</v>
      </c>
      <c r="J450">
        <v>629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</row>
    <row r="451" spans="1:16">
      <c r="A451">
        <v>9</v>
      </c>
      <c r="B451">
        <v>154</v>
      </c>
      <c r="C451">
        <v>2019</v>
      </c>
      <c r="D451">
        <v>99</v>
      </c>
      <c r="E451">
        <v>99</v>
      </c>
      <c r="F451">
        <v>99</v>
      </c>
      <c r="G451">
        <v>99</v>
      </c>
      <c r="H451">
        <v>1</v>
      </c>
      <c r="I451">
        <v>99</v>
      </c>
      <c r="J451">
        <v>643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</row>
    <row r="452" spans="1:16">
      <c r="A452">
        <v>9</v>
      </c>
      <c r="B452">
        <v>155</v>
      </c>
      <c r="C452">
        <v>2019</v>
      </c>
      <c r="D452">
        <v>99</v>
      </c>
      <c r="E452">
        <v>99</v>
      </c>
      <c r="F452">
        <v>99</v>
      </c>
      <c r="G452">
        <v>99</v>
      </c>
      <c r="H452">
        <v>2</v>
      </c>
      <c r="I452">
        <v>99</v>
      </c>
      <c r="J452">
        <v>704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</row>
    <row r="453" spans="1:16">
      <c r="A453">
        <v>9</v>
      </c>
      <c r="B453">
        <v>156</v>
      </c>
      <c r="C453">
        <v>2019</v>
      </c>
      <c r="D453">
        <v>99</v>
      </c>
      <c r="E453">
        <v>99</v>
      </c>
      <c r="F453">
        <v>99</v>
      </c>
      <c r="G453">
        <v>99</v>
      </c>
      <c r="H453">
        <v>1</v>
      </c>
      <c r="I453">
        <v>99</v>
      </c>
      <c r="J453">
        <v>802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</row>
    <row r="454" spans="1:16">
      <c r="A454">
        <v>9</v>
      </c>
      <c r="B454">
        <v>157</v>
      </c>
      <c r="C454">
        <v>2018</v>
      </c>
      <c r="D454">
        <v>99</v>
      </c>
      <c r="E454">
        <v>99</v>
      </c>
      <c r="F454">
        <v>99</v>
      </c>
      <c r="G454">
        <v>99</v>
      </c>
      <c r="H454">
        <v>1</v>
      </c>
      <c r="I454">
        <v>99</v>
      </c>
      <c r="J454">
        <v>103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</row>
    <row r="455" spans="1:16">
      <c r="A455">
        <v>9</v>
      </c>
      <c r="B455">
        <v>158</v>
      </c>
      <c r="C455">
        <v>2018</v>
      </c>
      <c r="D455">
        <v>99</v>
      </c>
      <c r="E455">
        <v>99</v>
      </c>
      <c r="F455">
        <v>99</v>
      </c>
      <c r="G455">
        <v>99</v>
      </c>
      <c r="H455">
        <v>2</v>
      </c>
      <c r="I455">
        <v>99</v>
      </c>
      <c r="J455">
        <v>106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</row>
    <row r="456" spans="1:16">
      <c r="A456">
        <v>9</v>
      </c>
      <c r="B456">
        <v>159</v>
      </c>
      <c r="C456">
        <v>2018</v>
      </c>
      <c r="D456">
        <v>99</v>
      </c>
      <c r="E456">
        <v>99</v>
      </c>
      <c r="F456">
        <v>99</v>
      </c>
      <c r="G456">
        <v>99</v>
      </c>
      <c r="H456">
        <v>1</v>
      </c>
      <c r="I456">
        <v>99</v>
      </c>
      <c r="J456">
        <v>109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</row>
    <row r="457" spans="1:16">
      <c r="A457">
        <v>9</v>
      </c>
      <c r="B457">
        <v>160</v>
      </c>
      <c r="C457">
        <v>2018</v>
      </c>
      <c r="D457">
        <v>99</v>
      </c>
      <c r="E457">
        <v>99</v>
      </c>
      <c r="F457">
        <v>99</v>
      </c>
      <c r="G457">
        <v>99</v>
      </c>
      <c r="H457">
        <v>1</v>
      </c>
      <c r="I457">
        <v>99</v>
      </c>
      <c r="J457">
        <v>110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</row>
    <row r="458" spans="1:16">
      <c r="A458">
        <v>9</v>
      </c>
      <c r="B458">
        <v>161</v>
      </c>
      <c r="C458">
        <v>2018</v>
      </c>
      <c r="D458">
        <v>99</v>
      </c>
      <c r="E458">
        <v>99</v>
      </c>
      <c r="F458">
        <v>99</v>
      </c>
      <c r="G458">
        <v>99</v>
      </c>
      <c r="H458">
        <v>1</v>
      </c>
      <c r="I458">
        <v>99</v>
      </c>
      <c r="J458">
        <v>111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</row>
    <row r="459" spans="1:16">
      <c r="A459">
        <v>9</v>
      </c>
      <c r="B459">
        <v>162</v>
      </c>
      <c r="C459">
        <v>2018</v>
      </c>
      <c r="D459">
        <v>99</v>
      </c>
      <c r="E459">
        <v>99</v>
      </c>
      <c r="F459">
        <v>99</v>
      </c>
      <c r="G459">
        <v>99</v>
      </c>
      <c r="H459">
        <v>1</v>
      </c>
      <c r="I459">
        <v>99</v>
      </c>
      <c r="J459">
        <v>113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</row>
    <row r="460" spans="1:16">
      <c r="A460">
        <v>9</v>
      </c>
      <c r="B460">
        <v>163</v>
      </c>
      <c r="C460">
        <v>2018</v>
      </c>
      <c r="D460">
        <v>99</v>
      </c>
      <c r="E460">
        <v>99</v>
      </c>
      <c r="F460">
        <v>99</v>
      </c>
      <c r="G460">
        <v>99</v>
      </c>
      <c r="H460">
        <v>1</v>
      </c>
      <c r="I460">
        <v>99</v>
      </c>
      <c r="J460">
        <v>116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</row>
    <row r="461" spans="1:16">
      <c r="A461">
        <v>9</v>
      </c>
      <c r="B461">
        <v>164</v>
      </c>
      <c r="C461">
        <v>2018</v>
      </c>
      <c r="D461">
        <v>99</v>
      </c>
      <c r="E461">
        <v>99</v>
      </c>
      <c r="F461">
        <v>99</v>
      </c>
      <c r="G461">
        <v>99</v>
      </c>
      <c r="H461">
        <v>2</v>
      </c>
      <c r="I461">
        <v>99</v>
      </c>
      <c r="J461">
        <v>117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</row>
    <row r="462" spans="1:16">
      <c r="A462">
        <v>9</v>
      </c>
      <c r="B462">
        <v>165</v>
      </c>
      <c r="C462">
        <v>2018</v>
      </c>
      <c r="D462">
        <v>99</v>
      </c>
      <c r="E462">
        <v>99</v>
      </c>
      <c r="F462">
        <v>99</v>
      </c>
      <c r="G462">
        <v>99</v>
      </c>
      <c r="H462">
        <v>1</v>
      </c>
      <c r="I462">
        <v>99</v>
      </c>
      <c r="J462">
        <v>134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</row>
    <row r="463" spans="1:16">
      <c r="A463">
        <v>9</v>
      </c>
      <c r="B463">
        <v>166</v>
      </c>
      <c r="C463">
        <v>2018</v>
      </c>
      <c r="D463">
        <v>99</v>
      </c>
      <c r="E463">
        <v>99</v>
      </c>
      <c r="F463">
        <v>99</v>
      </c>
      <c r="G463">
        <v>99</v>
      </c>
      <c r="H463">
        <v>2</v>
      </c>
      <c r="I463">
        <v>99</v>
      </c>
      <c r="J463">
        <v>141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</row>
    <row r="464" spans="1:16">
      <c r="A464">
        <v>9</v>
      </c>
      <c r="B464">
        <v>167</v>
      </c>
      <c r="C464">
        <v>2018</v>
      </c>
      <c r="D464">
        <v>99</v>
      </c>
      <c r="E464">
        <v>99</v>
      </c>
      <c r="F464">
        <v>99</v>
      </c>
      <c r="G464">
        <v>99</v>
      </c>
      <c r="H464">
        <v>2</v>
      </c>
      <c r="I464">
        <v>99</v>
      </c>
      <c r="J464">
        <v>143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</row>
    <row r="465" spans="1:16">
      <c r="A465">
        <v>9</v>
      </c>
      <c r="B465">
        <v>168</v>
      </c>
      <c r="C465">
        <v>2018</v>
      </c>
      <c r="D465">
        <v>99</v>
      </c>
      <c r="E465">
        <v>99</v>
      </c>
      <c r="F465">
        <v>99</v>
      </c>
      <c r="G465">
        <v>99</v>
      </c>
      <c r="H465">
        <v>2</v>
      </c>
      <c r="I465">
        <v>99</v>
      </c>
      <c r="J465">
        <v>147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</row>
    <row r="466" spans="1:16">
      <c r="A466">
        <v>9</v>
      </c>
      <c r="B466">
        <v>169</v>
      </c>
      <c r="C466">
        <v>2018</v>
      </c>
      <c r="D466">
        <v>99</v>
      </c>
      <c r="E466">
        <v>99</v>
      </c>
      <c r="F466">
        <v>99</v>
      </c>
      <c r="G466">
        <v>99</v>
      </c>
      <c r="H466">
        <v>1</v>
      </c>
      <c r="I466">
        <v>99</v>
      </c>
      <c r="J466">
        <v>155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</row>
    <row r="467" spans="1:16">
      <c r="A467">
        <v>9</v>
      </c>
      <c r="B467">
        <v>170</v>
      </c>
      <c r="C467">
        <v>2018</v>
      </c>
      <c r="D467">
        <v>99</v>
      </c>
      <c r="E467">
        <v>99</v>
      </c>
      <c r="F467">
        <v>99</v>
      </c>
      <c r="G467">
        <v>99</v>
      </c>
      <c r="H467">
        <v>2</v>
      </c>
      <c r="I467">
        <v>99</v>
      </c>
      <c r="J467">
        <v>160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</row>
    <row r="468" spans="1:16">
      <c r="A468">
        <v>9</v>
      </c>
      <c r="B468">
        <v>171</v>
      </c>
      <c r="C468">
        <v>2018</v>
      </c>
      <c r="D468">
        <v>99</v>
      </c>
      <c r="E468">
        <v>99</v>
      </c>
      <c r="F468">
        <v>99</v>
      </c>
      <c r="G468">
        <v>99</v>
      </c>
      <c r="H468">
        <v>1</v>
      </c>
      <c r="I468">
        <v>99</v>
      </c>
      <c r="J468">
        <v>171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</row>
    <row r="469" spans="1:16">
      <c r="A469">
        <v>9</v>
      </c>
      <c r="B469">
        <v>172</v>
      </c>
      <c r="C469">
        <v>2018</v>
      </c>
      <c r="D469">
        <v>99</v>
      </c>
      <c r="E469">
        <v>99</v>
      </c>
      <c r="F469">
        <v>99</v>
      </c>
      <c r="G469">
        <v>99</v>
      </c>
      <c r="H469">
        <v>2</v>
      </c>
      <c r="I469">
        <v>99</v>
      </c>
      <c r="J469">
        <v>175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</row>
    <row r="470" spans="1:16">
      <c r="A470">
        <v>9</v>
      </c>
      <c r="B470">
        <v>173</v>
      </c>
      <c r="C470">
        <v>2018</v>
      </c>
      <c r="D470">
        <v>99</v>
      </c>
      <c r="E470">
        <v>99</v>
      </c>
      <c r="F470">
        <v>99</v>
      </c>
      <c r="G470">
        <v>99</v>
      </c>
      <c r="H470">
        <v>2</v>
      </c>
      <c r="I470">
        <v>99</v>
      </c>
      <c r="J470">
        <v>177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</row>
    <row r="471" spans="1:16">
      <c r="A471">
        <v>9</v>
      </c>
      <c r="B471">
        <v>174</v>
      </c>
      <c r="C471">
        <v>2018</v>
      </c>
      <c r="D471">
        <v>99</v>
      </c>
      <c r="E471">
        <v>99</v>
      </c>
      <c r="F471">
        <v>99</v>
      </c>
      <c r="G471">
        <v>99</v>
      </c>
      <c r="H471">
        <v>2</v>
      </c>
      <c r="I471">
        <v>99</v>
      </c>
      <c r="J471">
        <v>178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</row>
    <row r="472" spans="1:16">
      <c r="A472">
        <v>9</v>
      </c>
      <c r="B472">
        <v>175</v>
      </c>
      <c r="C472">
        <v>2018</v>
      </c>
      <c r="D472">
        <v>99</v>
      </c>
      <c r="E472">
        <v>99</v>
      </c>
      <c r="F472">
        <v>99</v>
      </c>
      <c r="G472">
        <v>99</v>
      </c>
      <c r="H472">
        <v>2</v>
      </c>
      <c r="I472">
        <v>99</v>
      </c>
      <c r="J472">
        <v>181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</row>
    <row r="473" spans="1:16">
      <c r="A473">
        <v>9</v>
      </c>
      <c r="B473">
        <v>176</v>
      </c>
      <c r="C473">
        <v>2018</v>
      </c>
      <c r="D473">
        <v>99</v>
      </c>
      <c r="E473">
        <v>99</v>
      </c>
      <c r="F473">
        <v>99</v>
      </c>
      <c r="G473">
        <v>99</v>
      </c>
      <c r="H473">
        <v>2</v>
      </c>
      <c r="I473">
        <v>99</v>
      </c>
      <c r="J473">
        <v>262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</row>
    <row r="474" spans="1:16">
      <c r="A474">
        <v>9</v>
      </c>
      <c r="B474">
        <v>177</v>
      </c>
      <c r="C474">
        <v>2018</v>
      </c>
      <c r="D474">
        <v>99</v>
      </c>
      <c r="E474">
        <v>99</v>
      </c>
      <c r="F474">
        <v>99</v>
      </c>
      <c r="G474">
        <v>99</v>
      </c>
      <c r="H474">
        <v>2</v>
      </c>
      <c r="I474">
        <v>99</v>
      </c>
      <c r="J474">
        <v>267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</row>
    <row r="475" spans="1:16">
      <c r="A475">
        <v>9</v>
      </c>
      <c r="B475">
        <v>178</v>
      </c>
      <c r="C475">
        <v>2018</v>
      </c>
      <c r="D475">
        <v>99</v>
      </c>
      <c r="E475">
        <v>99</v>
      </c>
      <c r="F475">
        <v>99</v>
      </c>
      <c r="G475">
        <v>99</v>
      </c>
      <c r="H475">
        <v>1</v>
      </c>
      <c r="I475">
        <v>99</v>
      </c>
      <c r="J475">
        <v>309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</row>
    <row r="476" spans="1:16">
      <c r="A476">
        <v>9</v>
      </c>
      <c r="B476">
        <v>179</v>
      </c>
      <c r="C476">
        <v>2018</v>
      </c>
      <c r="D476">
        <v>99</v>
      </c>
      <c r="E476">
        <v>99</v>
      </c>
      <c r="F476">
        <v>99</v>
      </c>
      <c r="G476">
        <v>99</v>
      </c>
      <c r="H476">
        <v>2</v>
      </c>
      <c r="I476">
        <v>99</v>
      </c>
      <c r="J476">
        <v>470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</row>
    <row r="477" spans="1:16">
      <c r="A477">
        <v>9</v>
      </c>
      <c r="B477">
        <v>180</v>
      </c>
      <c r="C477">
        <v>2018</v>
      </c>
      <c r="D477">
        <v>99</v>
      </c>
      <c r="E477">
        <v>99</v>
      </c>
      <c r="F477">
        <v>99</v>
      </c>
      <c r="G477">
        <v>99</v>
      </c>
      <c r="H477">
        <v>1</v>
      </c>
      <c r="I477">
        <v>99</v>
      </c>
      <c r="J477">
        <v>629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</row>
    <row r="478" spans="1:16">
      <c r="A478">
        <v>9</v>
      </c>
      <c r="B478">
        <v>181</v>
      </c>
      <c r="C478">
        <v>2018</v>
      </c>
      <c r="D478">
        <v>99</v>
      </c>
      <c r="E478">
        <v>99</v>
      </c>
      <c r="F478">
        <v>99</v>
      </c>
      <c r="G478">
        <v>99</v>
      </c>
      <c r="H478">
        <v>1</v>
      </c>
      <c r="I478">
        <v>99</v>
      </c>
      <c r="J478">
        <v>643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</row>
    <row r="479" spans="1:16">
      <c r="A479">
        <v>9</v>
      </c>
      <c r="B479">
        <v>182</v>
      </c>
      <c r="C479">
        <v>2018</v>
      </c>
      <c r="D479">
        <v>99</v>
      </c>
      <c r="E479">
        <v>99</v>
      </c>
      <c r="F479">
        <v>99</v>
      </c>
      <c r="G479">
        <v>99</v>
      </c>
      <c r="H479">
        <v>2</v>
      </c>
      <c r="I479">
        <v>99</v>
      </c>
      <c r="J479">
        <v>704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</row>
    <row r="480" spans="1:16">
      <c r="A480">
        <v>9</v>
      </c>
      <c r="B480">
        <v>183</v>
      </c>
      <c r="C480">
        <v>2018</v>
      </c>
      <c r="D480">
        <v>99</v>
      </c>
      <c r="E480">
        <v>99</v>
      </c>
      <c r="F480">
        <v>99</v>
      </c>
      <c r="G480">
        <v>99</v>
      </c>
      <c r="H480">
        <v>1</v>
      </c>
      <c r="I480">
        <v>99</v>
      </c>
      <c r="J480">
        <v>802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</row>
    <row r="481" spans="1:38" s="46" customFormat="1">
      <c r="A481" s="46">
        <v>10</v>
      </c>
      <c r="B481" s="46">
        <v>1</v>
      </c>
      <c r="C481" s="46">
        <v>2024</v>
      </c>
      <c r="D481" s="46">
        <v>99</v>
      </c>
      <c r="E481" s="46">
        <v>99</v>
      </c>
      <c r="F481" s="46">
        <v>99</v>
      </c>
      <c r="G481" s="46">
        <v>99</v>
      </c>
      <c r="H481" s="46">
        <v>99</v>
      </c>
      <c r="I481" s="46">
        <v>99</v>
      </c>
      <c r="J481" s="46">
        <v>999</v>
      </c>
      <c r="K481" s="46">
        <v>0</v>
      </c>
      <c r="L481" s="46">
        <v>99</v>
      </c>
      <c r="M481" s="46">
        <v>99</v>
      </c>
      <c r="N481" s="46">
        <v>99</v>
      </c>
      <c r="O481" s="46">
        <v>99</v>
      </c>
      <c r="P481" s="46">
        <v>9999</v>
      </c>
      <c r="Q481" s="46">
        <v>12185</v>
      </c>
      <c r="R481" s="46">
        <v>999173</v>
      </c>
      <c r="S481" s="46">
        <v>7.9627261745463489</v>
      </c>
      <c r="T481" s="46">
        <v>5.8214053021849068</v>
      </c>
      <c r="U481" s="46">
        <v>20.438879353221285</v>
      </c>
      <c r="V481" s="46">
        <v>69.105850538395259</v>
      </c>
      <c r="W481" s="46">
        <v>4.4432745880843445</v>
      </c>
      <c r="X481" s="46">
        <v>79.283167179257262</v>
      </c>
      <c r="Y481" s="46">
        <v>23.338701105814511</v>
      </c>
      <c r="Z481" s="46">
        <v>1.993648747514194</v>
      </c>
      <c r="AA481" s="46">
        <v>6.690572712281651</v>
      </c>
      <c r="AB481" s="46">
        <v>1.4842603261107814</v>
      </c>
      <c r="AC481" s="46">
        <v>1.5923681368217493</v>
      </c>
      <c r="AD481" s="46">
        <v>51.471089104730339</v>
      </c>
      <c r="AE481" s="46">
        <v>46.983456084037485</v>
      </c>
      <c r="AF481" s="46">
        <v>51.422315825376799</v>
      </c>
      <c r="AG481" s="46">
        <v>93.523999400951013</v>
      </c>
      <c r="AH481" s="46">
        <v>95.389945551811238</v>
      </c>
      <c r="AI481" s="46">
        <v>0</v>
      </c>
      <c r="AJ481" s="46">
        <v>987619</v>
      </c>
      <c r="AK481" s="46">
        <v>98.007012015769121</v>
      </c>
      <c r="AL481" s="46">
        <v>21.130795323323216</v>
      </c>
    </row>
    <row r="482" spans="1:38" s="46" customFormat="1">
      <c r="A482" s="46">
        <v>10</v>
      </c>
      <c r="B482" s="46">
        <v>2</v>
      </c>
      <c r="C482" s="46">
        <v>2024</v>
      </c>
      <c r="D482" s="46">
        <v>99</v>
      </c>
      <c r="E482" s="46">
        <v>99</v>
      </c>
      <c r="F482" s="46">
        <v>99</v>
      </c>
      <c r="G482" s="46">
        <v>99</v>
      </c>
      <c r="H482" s="46">
        <v>99</v>
      </c>
      <c r="I482" s="46">
        <v>99</v>
      </c>
      <c r="J482" s="46">
        <v>999</v>
      </c>
      <c r="K482" s="46">
        <v>2</v>
      </c>
      <c r="L482" s="46">
        <v>99</v>
      </c>
      <c r="M482" s="46">
        <v>99</v>
      </c>
      <c r="N482" s="46">
        <v>99</v>
      </c>
      <c r="O482" s="46">
        <v>99</v>
      </c>
      <c r="P482" s="46">
        <v>9999</v>
      </c>
      <c r="Q482" s="46">
        <v>1182</v>
      </c>
      <c r="R482" s="46">
        <v>36850</v>
      </c>
      <c r="S482" s="46">
        <v>5.8508276797829044</v>
      </c>
      <c r="T482" s="46">
        <v>5.4825780189959294</v>
      </c>
      <c r="U482" s="46">
        <v>12.183459972862909</v>
      </c>
      <c r="V482" s="46">
        <v>8.0515603799185911</v>
      </c>
      <c r="W482" s="46">
        <v>3.044776119402985</v>
      </c>
      <c r="X482" s="46">
        <v>14.643147896879238</v>
      </c>
      <c r="Y482" s="46">
        <v>1.5033921302578022</v>
      </c>
      <c r="Z482" s="46">
        <v>4.8846675712347347E-2</v>
      </c>
      <c r="AA482" s="46">
        <v>4.022659727721499</v>
      </c>
      <c r="AB482" s="46">
        <v>1.4448241948498501</v>
      </c>
      <c r="AC482" s="46">
        <v>1.629521702625305</v>
      </c>
      <c r="AD482" s="46">
        <v>67.342299126715204</v>
      </c>
      <c r="AE482" s="46">
        <v>63.408427634449239</v>
      </c>
      <c r="AF482" s="46">
        <v>71.589116725140983</v>
      </c>
      <c r="AG482" s="46">
        <v>3.4492118761466175</v>
      </c>
      <c r="AH482" s="46">
        <v>2.0970701763185753</v>
      </c>
      <c r="AI482" s="46">
        <v>0</v>
      </c>
      <c r="AJ482" s="46">
        <v>35972</v>
      </c>
      <c r="AK482" s="46">
        <v>89.88888024018658</v>
      </c>
      <c r="AL482" s="46">
        <v>16.243332304165467</v>
      </c>
    </row>
    <row r="483" spans="1:38" s="46" customFormat="1">
      <c r="A483" s="46">
        <v>10</v>
      </c>
      <c r="B483" s="46">
        <v>3</v>
      </c>
      <c r="C483" s="46">
        <v>2024</v>
      </c>
      <c r="D483" s="46">
        <v>99</v>
      </c>
      <c r="E483" s="46">
        <v>99</v>
      </c>
      <c r="F483" s="46">
        <v>99</v>
      </c>
      <c r="G483" s="46">
        <v>99</v>
      </c>
      <c r="H483" s="46">
        <v>99</v>
      </c>
      <c r="I483" s="46">
        <v>99</v>
      </c>
      <c r="J483" s="46">
        <v>999</v>
      </c>
      <c r="K483" s="46">
        <v>4</v>
      </c>
      <c r="L483" s="46">
        <v>99</v>
      </c>
      <c r="M483" s="46">
        <v>99</v>
      </c>
      <c r="N483" s="46">
        <v>99</v>
      </c>
      <c r="O483" s="46">
        <v>99</v>
      </c>
      <c r="P483" s="46">
        <v>9999</v>
      </c>
      <c r="Q483" s="46">
        <v>813</v>
      </c>
      <c r="R483" s="46">
        <v>31529</v>
      </c>
      <c r="S483" s="46">
        <v>6.8491864632560491</v>
      </c>
      <c r="T483" s="46">
        <v>5.7894002347045594</v>
      </c>
      <c r="U483" s="46">
        <v>16.573256367154102</v>
      </c>
      <c r="V483" s="46">
        <v>40.258175013479651</v>
      </c>
      <c r="W483" s="46">
        <v>3.6696374766088367</v>
      </c>
      <c r="X483" s="46">
        <v>49.998414158393857</v>
      </c>
      <c r="Y483" s="46">
        <v>11.446604713121252</v>
      </c>
      <c r="Z483" s="46">
        <v>0.74851723809825899</v>
      </c>
      <c r="AA483" s="46">
        <v>6.3501116504306481</v>
      </c>
      <c r="AB483" s="46">
        <v>1.7071777732654627</v>
      </c>
      <c r="AC483" s="46">
        <v>1.5772135071768933</v>
      </c>
      <c r="AD483" s="46">
        <v>61.444172506035279</v>
      </c>
      <c r="AE483" s="46">
        <v>44.427466607688871</v>
      </c>
      <c r="AF483" s="46">
        <v>50.002780063968032</v>
      </c>
      <c r="AG483" s="46">
        <v>2.9511587854281323</v>
      </c>
      <c r="AH483" s="46">
        <v>2.44074762747992</v>
      </c>
      <c r="AI483" s="46">
        <v>89.955279266706853</v>
      </c>
      <c r="AJ483" s="46">
        <v>31185</v>
      </c>
      <c r="AK483" s="46">
        <v>95.120230880230096</v>
      </c>
      <c r="AL483" s="46">
        <v>18.460340368014815</v>
      </c>
    </row>
    <row r="484" spans="1:38" s="46" customFormat="1">
      <c r="A484" s="46">
        <v>10</v>
      </c>
      <c r="B484" s="46">
        <v>4</v>
      </c>
      <c r="C484" s="46">
        <v>2024</v>
      </c>
      <c r="D484" s="46">
        <v>99</v>
      </c>
      <c r="E484" s="46">
        <v>99</v>
      </c>
      <c r="F484" s="46">
        <v>99</v>
      </c>
      <c r="G484" s="46">
        <v>99</v>
      </c>
      <c r="H484" s="46">
        <v>99</v>
      </c>
      <c r="I484" s="46">
        <v>99</v>
      </c>
      <c r="J484" s="46">
        <v>999</v>
      </c>
      <c r="K484" s="46">
        <v>7</v>
      </c>
      <c r="L484" s="46">
        <v>99</v>
      </c>
      <c r="M484" s="46">
        <v>99</v>
      </c>
      <c r="N484" s="46">
        <v>99</v>
      </c>
      <c r="O484" s="46">
        <v>99</v>
      </c>
      <c r="P484" s="46">
        <v>9999</v>
      </c>
    </row>
    <row r="485" spans="1:38" s="46" customFormat="1">
      <c r="A485" s="46">
        <v>10</v>
      </c>
      <c r="B485" s="46">
        <v>5</v>
      </c>
      <c r="C485" s="46">
        <v>2024</v>
      </c>
      <c r="D485" s="46">
        <v>99</v>
      </c>
      <c r="E485" s="46">
        <v>99</v>
      </c>
      <c r="F485" s="46">
        <v>99</v>
      </c>
      <c r="G485" s="46">
        <v>99</v>
      </c>
      <c r="H485" s="46">
        <v>99</v>
      </c>
      <c r="I485" s="46">
        <v>99</v>
      </c>
      <c r="J485" s="46">
        <v>999</v>
      </c>
      <c r="K485" s="46">
        <v>9</v>
      </c>
      <c r="L485" s="46">
        <v>99</v>
      </c>
      <c r="M485" s="46">
        <v>99</v>
      </c>
      <c r="N485" s="46">
        <v>99</v>
      </c>
      <c r="O485" s="46">
        <v>99</v>
      </c>
      <c r="P485" s="46">
        <v>9999</v>
      </c>
      <c r="Q485" s="46">
        <v>102</v>
      </c>
      <c r="R485" s="46">
        <v>452</v>
      </c>
      <c r="S485" s="46">
        <v>8.5818584070796504</v>
      </c>
      <c r="T485" s="46">
        <v>6.163716814159292</v>
      </c>
      <c r="U485" s="46">
        <v>19.972787610619463</v>
      </c>
      <c r="V485" s="46">
        <v>80.530973451327441</v>
      </c>
      <c r="W485" s="46">
        <v>8.8495575221238951</v>
      </c>
      <c r="X485" s="46">
        <v>89.380530973451314</v>
      </c>
      <c r="Y485" s="46">
        <v>15.707964601769911</v>
      </c>
      <c r="Z485" s="46">
        <v>0.22123893805309736</v>
      </c>
      <c r="AA485" s="46">
        <v>3.9637168820770361</v>
      </c>
      <c r="AB485" s="46">
        <v>1.2655853510673944</v>
      </c>
      <c r="AC485" s="46">
        <v>1.6642286446737684</v>
      </c>
      <c r="AD485" s="46">
        <v>66.47004207155932</v>
      </c>
      <c r="AE485" s="46">
        <v>45.609708889654087</v>
      </c>
      <c r="AF485" s="46">
        <v>64.909039565052367</v>
      </c>
      <c r="AG485" s="46">
        <v>4.2307836309858113E-2</v>
      </c>
      <c r="AH485" s="46">
        <v>4.2167897689777342E-2</v>
      </c>
      <c r="AI485" s="46">
        <v>0</v>
      </c>
      <c r="AJ485" s="46">
        <v>452</v>
      </c>
      <c r="AK485" s="46">
        <v>95.706194690265434</v>
      </c>
      <c r="AL485" s="46">
        <v>22.635972372243156</v>
      </c>
    </row>
    <row r="486" spans="1:38" s="46" customFormat="1">
      <c r="A486" s="46">
        <v>10</v>
      </c>
      <c r="B486" s="46">
        <v>6</v>
      </c>
      <c r="C486" s="46">
        <v>2024</v>
      </c>
      <c r="D486" s="46">
        <v>99</v>
      </c>
      <c r="E486" s="46">
        <v>99</v>
      </c>
      <c r="F486" s="46">
        <v>99</v>
      </c>
      <c r="G486" s="46">
        <v>99</v>
      </c>
      <c r="H486" s="46">
        <v>99</v>
      </c>
      <c r="I486" s="46">
        <v>99</v>
      </c>
      <c r="J486" s="46">
        <v>999</v>
      </c>
      <c r="K486" s="46">
        <v>10</v>
      </c>
      <c r="L486" s="46">
        <v>99</v>
      </c>
      <c r="M486" s="46">
        <v>99</v>
      </c>
      <c r="N486" s="46">
        <v>99</v>
      </c>
      <c r="O486" s="46">
        <v>99</v>
      </c>
      <c r="P486" s="46">
        <v>9999</v>
      </c>
      <c r="Q486" s="46">
        <v>179</v>
      </c>
      <c r="R486" s="46">
        <v>237</v>
      </c>
      <c r="S486" s="46">
        <v>7.135021097046411</v>
      </c>
      <c r="T486" s="46">
        <v>23.257383966244724</v>
      </c>
      <c r="U486" s="46">
        <v>20.703375527426161</v>
      </c>
      <c r="V486" s="46">
        <v>12.658227848101264</v>
      </c>
      <c r="W486" s="46">
        <v>61.181434599156113</v>
      </c>
      <c r="X486" s="46">
        <v>62.869198312236314</v>
      </c>
      <c r="Y486" s="46">
        <v>28.270042194092824</v>
      </c>
      <c r="Z486" s="46">
        <v>4.6413502109704652</v>
      </c>
      <c r="AA486" s="46">
        <v>10.116915129038972</v>
      </c>
      <c r="AB486" s="46">
        <v>1.9548482679251</v>
      </c>
      <c r="AC486" s="46">
        <v>15.065720944805372</v>
      </c>
      <c r="AD486" s="46">
        <v>55.53029157569884</v>
      </c>
      <c r="AE486" s="46">
        <v>5.4341624984283561</v>
      </c>
      <c r="AF486" s="46">
        <v>19.337771743257736</v>
      </c>
      <c r="AG486" s="46">
        <v>2.2183533640345952E-2</v>
      </c>
      <c r="AH486" s="46">
        <v>2.2918929915086945E-2</v>
      </c>
      <c r="AI486" s="46">
        <v>0</v>
      </c>
      <c r="AJ486" s="46">
        <v>237</v>
      </c>
      <c r="AK486" s="46">
        <v>99.621518987341773</v>
      </c>
      <c r="AL486" s="46">
        <v>19.496551902482139</v>
      </c>
    </row>
    <row r="487" spans="1:38">
      <c r="A487">
        <v>10</v>
      </c>
      <c r="B487">
        <v>7</v>
      </c>
      <c r="C487">
        <v>2024</v>
      </c>
      <c r="D487">
        <v>99</v>
      </c>
      <c r="E487">
        <v>99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12</v>
      </c>
      <c r="L487">
        <v>99</v>
      </c>
      <c r="M487">
        <v>99</v>
      </c>
      <c r="N487">
        <v>99</v>
      </c>
      <c r="O487">
        <v>99</v>
      </c>
      <c r="P487">
        <v>9999</v>
      </c>
      <c r="Q487">
        <v>54</v>
      </c>
      <c r="R487">
        <v>98</v>
      </c>
      <c r="S487">
        <v>5.9183673469387754</v>
      </c>
      <c r="T487">
        <v>27.091836734693874</v>
      </c>
      <c r="U487">
        <v>13.269387755102048</v>
      </c>
      <c r="V487">
        <v>1.0204081632653061</v>
      </c>
      <c r="W487">
        <v>72.448979591836732</v>
      </c>
      <c r="X487">
        <v>23.469387755102041</v>
      </c>
      <c r="Y487">
        <v>3.0612244897959182</v>
      </c>
      <c r="Z487">
        <v>0</v>
      </c>
      <c r="AA487">
        <v>4.7236791299913028</v>
      </c>
      <c r="AB487">
        <v>1.2751428042296602</v>
      </c>
      <c r="AC487">
        <v>14.013904709174891</v>
      </c>
      <c r="AD487">
        <v>70.483191808117809</v>
      </c>
      <c r="AE487">
        <v>6.5585667473135283</v>
      </c>
      <c r="AF487">
        <v>16.43040127692295</v>
      </c>
      <c r="AG487">
        <v>9.1729379609869367E-3</v>
      </c>
      <c r="AH487">
        <v>6.0740979602541588E-3</v>
      </c>
      <c r="AI487">
        <v>0</v>
      </c>
      <c r="AJ487">
        <v>98</v>
      </c>
      <c r="AK487">
        <v>91.892857142857125</v>
      </c>
      <c r="AL487">
        <v>16.502819265911779</v>
      </c>
    </row>
    <row r="488" spans="1:38">
      <c r="A488">
        <v>10</v>
      </c>
      <c r="B488">
        <v>8</v>
      </c>
      <c r="C488">
        <v>2024</v>
      </c>
      <c r="D488">
        <v>99</v>
      </c>
      <c r="E488">
        <v>99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14</v>
      </c>
      <c r="L488">
        <v>99</v>
      </c>
      <c r="M488">
        <v>99</v>
      </c>
      <c r="N488">
        <v>99</v>
      </c>
      <c r="O488">
        <v>99</v>
      </c>
      <c r="P488">
        <v>9999</v>
      </c>
      <c r="Q488">
        <v>13</v>
      </c>
      <c r="R488">
        <v>21</v>
      </c>
      <c r="S488">
        <v>6.0476190476190448</v>
      </c>
      <c r="T488">
        <v>21.904761904761905</v>
      </c>
      <c r="U488">
        <v>10.96666666666667</v>
      </c>
      <c r="V488">
        <v>0</v>
      </c>
      <c r="W488">
        <v>52.380952380952387</v>
      </c>
      <c r="X488">
        <v>4.7619047619047636</v>
      </c>
      <c r="Y488">
        <v>0</v>
      </c>
      <c r="Z488">
        <v>0</v>
      </c>
      <c r="AA488">
        <v>2.7535835237417872</v>
      </c>
      <c r="AB488">
        <v>0.94999701634571487</v>
      </c>
      <c r="AC488">
        <v>15.29364873435954</v>
      </c>
      <c r="AD488">
        <v>75.242053547803621</v>
      </c>
      <c r="AE488">
        <v>20.244415277928528</v>
      </c>
      <c r="AF488">
        <v>7.569545376846075</v>
      </c>
      <c r="AG488">
        <v>1.9656295630686282E-3</v>
      </c>
      <c r="AH488">
        <v>1.0757188251665118E-3</v>
      </c>
      <c r="AI488">
        <v>100</v>
      </c>
      <c r="AJ488">
        <v>21</v>
      </c>
      <c r="AK488">
        <v>87.738095238095227</v>
      </c>
      <c r="AL488">
        <v>15.990374140779652</v>
      </c>
    </row>
    <row r="489" spans="1:38">
      <c r="A489">
        <v>10</v>
      </c>
      <c r="B489">
        <v>9</v>
      </c>
      <c r="C489">
        <v>2024</v>
      </c>
      <c r="D489">
        <v>99</v>
      </c>
      <c r="E489">
        <v>99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19</v>
      </c>
      <c r="L489">
        <v>99</v>
      </c>
      <c r="M489">
        <v>99</v>
      </c>
      <c r="N489">
        <v>99</v>
      </c>
      <c r="O489">
        <v>99</v>
      </c>
      <c r="P489">
        <v>9999</v>
      </c>
    </row>
    <row r="490" spans="1:38">
      <c r="A490">
        <v>10</v>
      </c>
      <c r="B490">
        <v>10</v>
      </c>
      <c r="C490">
        <v>2024</v>
      </c>
      <c r="D490">
        <v>99</v>
      </c>
      <c r="E490">
        <v>99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25</v>
      </c>
      <c r="L490">
        <v>99</v>
      </c>
      <c r="M490">
        <v>99</v>
      </c>
      <c r="N490">
        <v>99</v>
      </c>
      <c r="O490">
        <v>99</v>
      </c>
      <c r="P490">
        <v>9999</v>
      </c>
    </row>
    <row r="491" spans="1:38">
      <c r="A491">
        <v>10</v>
      </c>
      <c r="B491">
        <v>11</v>
      </c>
      <c r="C491">
        <v>2023</v>
      </c>
      <c r="D491">
        <v>99</v>
      </c>
      <c r="E491">
        <v>99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0</v>
      </c>
      <c r="L491">
        <v>99</v>
      </c>
      <c r="M491">
        <v>99</v>
      </c>
      <c r="N491">
        <v>99</v>
      </c>
      <c r="O491">
        <v>99</v>
      </c>
      <c r="P491">
        <v>9999</v>
      </c>
      <c r="Q491">
        <v>12339</v>
      </c>
      <c r="R491">
        <v>1031278</v>
      </c>
      <c r="S491">
        <v>7.8761963311541612</v>
      </c>
      <c r="T491">
        <v>5.9849410149348685</v>
      </c>
      <c r="U491">
        <v>20.540439794118026</v>
      </c>
      <c r="V491">
        <v>68.005814145167463</v>
      </c>
      <c r="W491">
        <v>5.338230816520861</v>
      </c>
      <c r="X491">
        <v>79.909684876434866</v>
      </c>
      <c r="Y491">
        <v>23.544184982128975</v>
      </c>
      <c r="Z491">
        <v>2.0275813117316575</v>
      </c>
      <c r="AA491">
        <v>6.7020307691884762</v>
      </c>
      <c r="AB491">
        <v>1.5194361313174725</v>
      </c>
      <c r="AC491">
        <v>1.6520103361900476</v>
      </c>
      <c r="AD491">
        <v>45.643570565988398</v>
      </c>
      <c r="AE491">
        <v>46.015194919945294</v>
      </c>
      <c r="AF491">
        <v>34.262112458014776</v>
      </c>
      <c r="AG491">
        <v>93.065048559459839</v>
      </c>
      <c r="AH491">
        <v>95.035091565430278</v>
      </c>
      <c r="AI491">
        <v>0</v>
      </c>
      <c r="AJ491">
        <v>351238</v>
      </c>
      <c r="AK491">
        <v>99.191303617489851</v>
      </c>
      <c r="AL491">
        <v>20.926212460630648</v>
      </c>
    </row>
    <row r="492" spans="1:38">
      <c r="A492">
        <v>10</v>
      </c>
      <c r="B492">
        <v>12</v>
      </c>
      <c r="C492">
        <v>2023</v>
      </c>
      <c r="D492">
        <v>99</v>
      </c>
      <c r="E492">
        <v>99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2</v>
      </c>
      <c r="L492">
        <v>99</v>
      </c>
      <c r="M492">
        <v>99</v>
      </c>
      <c r="N492">
        <v>99</v>
      </c>
      <c r="O492">
        <v>99</v>
      </c>
      <c r="P492">
        <v>9999</v>
      </c>
      <c r="Q492">
        <v>1316</v>
      </c>
      <c r="R492">
        <v>42617</v>
      </c>
      <c r="S492">
        <v>5.6855480207428952</v>
      </c>
      <c r="T492">
        <v>5.7609170049510752</v>
      </c>
      <c r="U492">
        <v>12.166677616913383</v>
      </c>
      <c r="V492">
        <v>6.7602130605157553</v>
      </c>
      <c r="W492">
        <v>4.0805312434005216</v>
      </c>
      <c r="X492">
        <v>14.034305558814552</v>
      </c>
      <c r="Y492">
        <v>1.4853227585235935</v>
      </c>
      <c r="Z492">
        <v>5.3969073374474992E-2</v>
      </c>
      <c r="AA492">
        <v>3.977245297661689</v>
      </c>
      <c r="AB492">
        <v>1.2719022713621817</v>
      </c>
      <c r="AC492">
        <v>1.6793068248413563</v>
      </c>
      <c r="AD492">
        <v>60.591604287540328</v>
      </c>
      <c r="AE492">
        <v>60.758722453075109</v>
      </c>
      <c r="AF492">
        <v>61.502090162232342</v>
      </c>
      <c r="AG492">
        <v>3.8458622936380888</v>
      </c>
      <c r="AH492">
        <v>2.326233905441133</v>
      </c>
      <c r="AI492">
        <v>0</v>
      </c>
      <c r="AJ492">
        <v>6567</v>
      </c>
      <c r="AK492">
        <v>91.826282929800627</v>
      </c>
      <c r="AL492">
        <v>16.524943337188891</v>
      </c>
    </row>
    <row r="493" spans="1:38">
      <c r="A493">
        <v>10</v>
      </c>
      <c r="B493">
        <v>13</v>
      </c>
      <c r="C493">
        <v>2023</v>
      </c>
      <c r="D493">
        <v>99</v>
      </c>
      <c r="E493">
        <v>99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4</v>
      </c>
      <c r="L493">
        <v>99</v>
      </c>
      <c r="M493">
        <v>99</v>
      </c>
      <c r="N493">
        <v>99</v>
      </c>
      <c r="O493">
        <v>99</v>
      </c>
      <c r="P493">
        <v>9999</v>
      </c>
      <c r="Q493">
        <v>867</v>
      </c>
      <c r="R493">
        <v>33181</v>
      </c>
      <c r="S493">
        <v>6.6758084445917847</v>
      </c>
      <c r="T493">
        <v>6.0208553087610381</v>
      </c>
      <c r="U493">
        <v>17.058013320876302</v>
      </c>
      <c r="V493">
        <v>38.591362526747218</v>
      </c>
      <c r="W493">
        <v>5.7382236822277823</v>
      </c>
      <c r="X493">
        <v>51.628944275338291</v>
      </c>
      <c r="Y493">
        <v>13.721708206503722</v>
      </c>
      <c r="Z493">
        <v>1.0698893945330159</v>
      </c>
      <c r="AA493">
        <v>6.7181401685748146</v>
      </c>
      <c r="AB493">
        <v>1.7708419240214588</v>
      </c>
      <c r="AC493">
        <v>1.6951931336265695</v>
      </c>
      <c r="AD493">
        <v>50.820248315733053</v>
      </c>
      <c r="AE493">
        <v>48.193994764623511</v>
      </c>
      <c r="AF493">
        <v>36.89746690076241</v>
      </c>
      <c r="AG493">
        <v>2.9943345792806957</v>
      </c>
      <c r="AH493">
        <v>2.5393141106662456</v>
      </c>
      <c r="AI493">
        <v>74.388957535939227</v>
      </c>
      <c r="AJ493">
        <v>12431</v>
      </c>
      <c r="AK493">
        <v>97.624109082133614</v>
      </c>
      <c r="AL493">
        <v>18.939141174386123</v>
      </c>
    </row>
    <row r="494" spans="1:38">
      <c r="A494">
        <v>10</v>
      </c>
      <c r="B494">
        <v>14</v>
      </c>
      <c r="C494">
        <v>2023</v>
      </c>
      <c r="D494">
        <v>99</v>
      </c>
      <c r="E494">
        <v>99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7</v>
      </c>
      <c r="L494">
        <v>99</v>
      </c>
      <c r="M494">
        <v>99</v>
      </c>
      <c r="N494">
        <v>99</v>
      </c>
      <c r="O494">
        <v>99</v>
      </c>
      <c r="P494">
        <v>9999</v>
      </c>
      <c r="Q494">
        <v>1</v>
      </c>
      <c r="R494">
        <v>1</v>
      </c>
      <c r="S494">
        <v>6</v>
      </c>
      <c r="T494">
        <v>9</v>
      </c>
      <c r="U494">
        <v>21.6</v>
      </c>
      <c r="V494">
        <v>0</v>
      </c>
      <c r="W494">
        <v>100</v>
      </c>
      <c r="X494">
        <v>100</v>
      </c>
      <c r="Y494">
        <v>0</v>
      </c>
      <c r="Z494">
        <v>0</v>
      </c>
      <c r="AA494">
        <v>0</v>
      </c>
      <c r="AB494">
        <v>0</v>
      </c>
      <c r="AC494">
        <v>0</v>
      </c>
      <c r="AG494">
        <v>9.0242445353687218E-5</v>
      </c>
      <c r="AH494">
        <v>9.6906354756295029E-5</v>
      </c>
      <c r="AI494">
        <v>0</v>
      </c>
      <c r="AJ494">
        <v>0</v>
      </c>
    </row>
    <row r="495" spans="1:38">
      <c r="A495">
        <v>10</v>
      </c>
      <c r="B495">
        <v>15</v>
      </c>
      <c r="C495">
        <v>2023</v>
      </c>
      <c r="D495">
        <v>99</v>
      </c>
      <c r="E495">
        <v>99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</v>
      </c>
      <c r="L495">
        <v>99</v>
      </c>
      <c r="M495">
        <v>99</v>
      </c>
      <c r="N495">
        <v>99</v>
      </c>
      <c r="O495">
        <v>99</v>
      </c>
      <c r="P495">
        <v>9999</v>
      </c>
      <c r="Q495">
        <v>128</v>
      </c>
      <c r="R495">
        <v>952</v>
      </c>
      <c r="S495">
        <v>8.740546218487399</v>
      </c>
      <c r="T495">
        <v>5.6176470588235299</v>
      </c>
      <c r="U495">
        <v>21.070063025210089</v>
      </c>
      <c r="V495">
        <v>94.537815126050404</v>
      </c>
      <c r="W495">
        <v>0.84033613445378108</v>
      </c>
      <c r="X495">
        <v>95.588235294117638</v>
      </c>
      <c r="Y495">
        <v>20.903361344537814</v>
      </c>
      <c r="Z495">
        <v>0</v>
      </c>
      <c r="AA495">
        <v>2.840522498283462</v>
      </c>
      <c r="AB495">
        <v>0.93199147260406878</v>
      </c>
      <c r="AC495">
        <v>1.349145204563081</v>
      </c>
      <c r="AD495">
        <v>61.818987063996005</v>
      </c>
      <c r="AE495">
        <v>38.192918580751069</v>
      </c>
      <c r="AF495">
        <v>22.852996135013807</v>
      </c>
      <c r="AG495">
        <v>8.5910807976710218E-2</v>
      </c>
      <c r="AH495">
        <v>8.9991458247689615E-2</v>
      </c>
      <c r="AI495">
        <v>0</v>
      </c>
      <c r="AJ495">
        <v>785</v>
      </c>
      <c r="AK495">
        <v>97.477324840764311</v>
      </c>
      <c r="AL495">
        <v>22.649862523497273</v>
      </c>
    </row>
    <row r="496" spans="1:38">
      <c r="A496">
        <v>10</v>
      </c>
      <c r="B496">
        <v>16</v>
      </c>
      <c r="C496">
        <v>2023</v>
      </c>
      <c r="D496">
        <v>99</v>
      </c>
      <c r="E496">
        <v>99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10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64</v>
      </c>
      <c r="R496">
        <v>76</v>
      </c>
      <c r="S496">
        <v>6.7763157894736814</v>
      </c>
      <c r="T496">
        <v>30.223684210526311</v>
      </c>
      <c r="U496">
        <v>23.136842105263167</v>
      </c>
      <c r="V496">
        <v>1.3157894736842111</v>
      </c>
      <c r="W496">
        <v>81.578947368421055</v>
      </c>
      <c r="X496">
        <v>68.421052631578959</v>
      </c>
      <c r="Y496">
        <v>46.052631578947363</v>
      </c>
      <c r="Z496">
        <v>6.5789473684210513</v>
      </c>
      <c r="AA496">
        <v>10.929846174403449</v>
      </c>
      <c r="AB496">
        <v>1.6189558380450564</v>
      </c>
      <c r="AC496">
        <v>12.917347255176011</v>
      </c>
      <c r="AD496">
        <v>57.132478399983697</v>
      </c>
      <c r="AE496">
        <v>20.411624936493364</v>
      </c>
      <c r="AF496">
        <v>22.512389861223419</v>
      </c>
      <c r="AG496">
        <v>6.8584258468802253E-3</v>
      </c>
      <c r="AH496">
        <v>7.8888951020124661E-3</v>
      </c>
      <c r="AI496">
        <v>0</v>
      </c>
      <c r="AJ496">
        <v>23</v>
      </c>
      <c r="AK496">
        <v>104.94347826086955</v>
      </c>
      <c r="AL496">
        <v>20.553862721019048</v>
      </c>
    </row>
    <row r="497" spans="1:38">
      <c r="A497">
        <v>10</v>
      </c>
      <c r="B497">
        <v>17</v>
      </c>
      <c r="C497">
        <v>2023</v>
      </c>
      <c r="D497">
        <v>99</v>
      </c>
      <c r="E497">
        <v>99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12</v>
      </c>
      <c r="L497">
        <v>99</v>
      </c>
      <c r="M497">
        <v>99</v>
      </c>
      <c r="N497">
        <v>99</v>
      </c>
      <c r="O497">
        <v>99</v>
      </c>
      <c r="P497">
        <v>9999</v>
      </c>
      <c r="Q497">
        <v>9</v>
      </c>
      <c r="R497">
        <v>13</v>
      </c>
      <c r="S497">
        <v>5.461538461538459</v>
      </c>
      <c r="T497">
        <v>36.923076923076913</v>
      </c>
      <c r="U497">
        <v>15.030769230769238</v>
      </c>
      <c r="V497">
        <v>0</v>
      </c>
      <c r="W497">
        <v>100</v>
      </c>
      <c r="X497">
        <v>38.461538461538446</v>
      </c>
      <c r="Y497">
        <v>0</v>
      </c>
      <c r="Z497">
        <v>0</v>
      </c>
      <c r="AA497">
        <v>3.7468724630600594</v>
      </c>
      <c r="AB497">
        <v>0.84265008846948608</v>
      </c>
      <c r="AC497">
        <v>1.4390989949131812</v>
      </c>
      <c r="AD497">
        <v>47.302758150637686</v>
      </c>
      <c r="AE497">
        <v>51.400885547140554</v>
      </c>
      <c r="AF497">
        <v>15.614401167175824</v>
      </c>
      <c r="AG497">
        <v>1.1731517895979338E-3</v>
      </c>
      <c r="AH497">
        <v>8.7664359811944717E-4</v>
      </c>
      <c r="AI497">
        <v>0</v>
      </c>
      <c r="AJ497">
        <v>0</v>
      </c>
    </row>
    <row r="498" spans="1:38">
      <c r="A498">
        <v>10</v>
      </c>
      <c r="B498">
        <v>18</v>
      </c>
      <c r="C498">
        <v>2023</v>
      </c>
      <c r="D498">
        <v>99</v>
      </c>
      <c r="E498">
        <v>99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14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6</v>
      </c>
      <c r="R498">
        <v>8</v>
      </c>
      <c r="S498">
        <v>6.125</v>
      </c>
      <c r="T498">
        <v>26.125</v>
      </c>
      <c r="U498">
        <v>14.112500000000001</v>
      </c>
      <c r="V498">
        <v>0</v>
      </c>
      <c r="W498">
        <v>75</v>
      </c>
      <c r="X498">
        <v>37.5</v>
      </c>
      <c r="Y498">
        <v>0</v>
      </c>
      <c r="Z498">
        <v>0</v>
      </c>
      <c r="AA498">
        <v>4.0318846399667727</v>
      </c>
      <c r="AB498">
        <v>0.59947894041409</v>
      </c>
      <c r="AC498">
        <v>14.623931584905613</v>
      </c>
      <c r="AD498">
        <v>83.198700748809301</v>
      </c>
      <c r="AE498">
        <v>-19.591536064491972</v>
      </c>
      <c r="AF498">
        <v>-22.991730419067277</v>
      </c>
      <c r="AG498">
        <v>7.2193956282949774E-4</v>
      </c>
      <c r="AH498">
        <v>5.0651515981415315E-4</v>
      </c>
      <c r="AI498">
        <v>100</v>
      </c>
      <c r="AJ498">
        <v>2</v>
      </c>
      <c r="AK498">
        <v>96.9</v>
      </c>
      <c r="AL498">
        <v>17.574810273588515</v>
      </c>
    </row>
    <row r="499" spans="1:38">
      <c r="A499">
        <v>10</v>
      </c>
      <c r="B499">
        <v>19</v>
      </c>
      <c r="C499">
        <v>2023</v>
      </c>
      <c r="D499">
        <v>99</v>
      </c>
      <c r="E499">
        <v>99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19</v>
      </c>
      <c r="L499">
        <v>99</v>
      </c>
      <c r="M499">
        <v>99</v>
      </c>
      <c r="N499">
        <v>99</v>
      </c>
      <c r="O499">
        <v>99</v>
      </c>
      <c r="P499">
        <v>9999</v>
      </c>
    </row>
    <row r="500" spans="1:38">
      <c r="A500">
        <v>10</v>
      </c>
      <c r="B500">
        <v>20</v>
      </c>
      <c r="C500">
        <v>2023</v>
      </c>
      <c r="D500">
        <v>99</v>
      </c>
      <c r="E500">
        <v>99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25</v>
      </c>
      <c r="L500">
        <v>99</v>
      </c>
      <c r="M500">
        <v>99</v>
      </c>
      <c r="N500">
        <v>99</v>
      </c>
      <c r="O500">
        <v>99</v>
      </c>
      <c r="P500">
        <v>9999</v>
      </c>
    </row>
    <row r="501" spans="1:38">
      <c r="A501">
        <v>10</v>
      </c>
      <c r="B501">
        <v>21</v>
      </c>
      <c r="C501">
        <v>2022</v>
      </c>
      <c r="D501">
        <v>99</v>
      </c>
      <c r="E501">
        <v>99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0</v>
      </c>
      <c r="L501">
        <v>99</v>
      </c>
      <c r="M501">
        <v>99</v>
      </c>
      <c r="N501">
        <v>99</v>
      </c>
      <c r="O501">
        <v>99</v>
      </c>
      <c r="P501">
        <v>9999</v>
      </c>
      <c r="Q501">
        <v>12709</v>
      </c>
      <c r="R501">
        <v>1082016</v>
      </c>
      <c r="S501">
        <v>7.8590159480081629</v>
      </c>
      <c r="T501">
        <v>5.9847599296128706</v>
      </c>
      <c r="U501">
        <v>20.58749108146268</v>
      </c>
      <c r="V501">
        <v>68.54418049270987</v>
      </c>
      <c r="W501">
        <v>5.1311625706089377</v>
      </c>
      <c r="X501">
        <v>80.225800727530853</v>
      </c>
      <c r="Y501">
        <v>23.722569721704673</v>
      </c>
      <c r="Z501">
        <v>2.1096730547422595</v>
      </c>
      <c r="AA501">
        <v>6.7379513028698392</v>
      </c>
      <c r="AB501">
        <v>1.5708795301854501</v>
      </c>
      <c r="AC501">
        <v>1.6497714912915995</v>
      </c>
      <c r="AD501">
        <v>44.459954345055195</v>
      </c>
      <c r="AE501">
        <v>48.06458636573155</v>
      </c>
      <c r="AF501">
        <v>36.230310055619206</v>
      </c>
      <c r="AG501">
        <v>93.212635380305358</v>
      </c>
      <c r="AH501">
        <v>95.190477065511871</v>
      </c>
      <c r="AI501">
        <v>0</v>
      </c>
      <c r="AJ501">
        <v>99370</v>
      </c>
      <c r="AK501">
        <v>99.621692663781062</v>
      </c>
      <c r="AL501">
        <v>20.528611936274473</v>
      </c>
    </row>
    <row r="502" spans="1:38">
      <c r="A502">
        <v>10</v>
      </c>
      <c r="B502">
        <v>22</v>
      </c>
      <c r="C502">
        <v>2022</v>
      </c>
      <c r="D502">
        <v>99</v>
      </c>
      <c r="E502">
        <v>99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2</v>
      </c>
      <c r="L502">
        <v>99</v>
      </c>
      <c r="M502">
        <v>99</v>
      </c>
      <c r="N502">
        <v>99</v>
      </c>
      <c r="O502">
        <v>99</v>
      </c>
      <c r="P502">
        <v>9999</v>
      </c>
      <c r="Q502">
        <v>1269</v>
      </c>
      <c r="R502">
        <v>43295</v>
      </c>
      <c r="S502">
        <v>5.5958886707471995</v>
      </c>
      <c r="T502">
        <v>5.798891326943064</v>
      </c>
      <c r="U502">
        <v>12.105334565192152</v>
      </c>
      <c r="V502">
        <v>6.0076221272664281</v>
      </c>
      <c r="W502">
        <v>4.4023559302459869</v>
      </c>
      <c r="X502">
        <v>12.708164915117221</v>
      </c>
      <c r="Y502">
        <v>1.2772837510105091</v>
      </c>
      <c r="Z502">
        <v>6.6982330523155095E-2</v>
      </c>
      <c r="AA502">
        <v>3.8350694954699751</v>
      </c>
      <c r="AB502">
        <v>1.3050814205791872</v>
      </c>
      <c r="AC502">
        <v>1.6704461293370949</v>
      </c>
      <c r="AD502">
        <v>58.899403362381264</v>
      </c>
      <c r="AE502">
        <v>60.545832806064851</v>
      </c>
      <c r="AF502">
        <v>59.036691184656597</v>
      </c>
      <c r="AG502">
        <v>3.7297424888267097</v>
      </c>
      <c r="AH502">
        <v>2.2396024679281203</v>
      </c>
      <c r="AI502">
        <v>0</v>
      </c>
      <c r="AJ502">
        <v>3787</v>
      </c>
      <c r="AK502">
        <v>90.787668339054818</v>
      </c>
      <c r="AL502">
        <v>15.848079253494143</v>
      </c>
    </row>
    <row r="503" spans="1:38">
      <c r="A503">
        <v>10</v>
      </c>
      <c r="B503">
        <v>23</v>
      </c>
      <c r="C503">
        <v>2022</v>
      </c>
      <c r="D503">
        <v>99</v>
      </c>
      <c r="E503">
        <v>99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4</v>
      </c>
      <c r="L503">
        <v>99</v>
      </c>
      <c r="M503">
        <v>99</v>
      </c>
      <c r="N503">
        <v>99</v>
      </c>
      <c r="O503">
        <v>99</v>
      </c>
      <c r="P503">
        <v>9999</v>
      </c>
      <c r="Q503">
        <v>819</v>
      </c>
      <c r="R503">
        <v>35396</v>
      </c>
      <c r="S503">
        <v>6.6428975025426604</v>
      </c>
      <c r="T503">
        <v>6.0335631144762116</v>
      </c>
      <c r="U503">
        <v>16.934167985083036</v>
      </c>
      <c r="V503">
        <v>39.786981579839527</v>
      </c>
      <c r="W503">
        <v>5.6079783026330654</v>
      </c>
      <c r="X503">
        <v>51.641428409989842</v>
      </c>
      <c r="Y503">
        <v>13.165329415753195</v>
      </c>
      <c r="Z503">
        <v>0.81365126002938171</v>
      </c>
      <c r="AA503">
        <v>6.4969230701549359</v>
      </c>
      <c r="AB503">
        <v>1.8027538892671413</v>
      </c>
      <c r="AC503">
        <v>1.6962374106416598</v>
      </c>
      <c r="AD503">
        <v>55.753558544956199</v>
      </c>
      <c r="AE503">
        <v>48.730746600698915</v>
      </c>
      <c r="AF503">
        <v>40.099121379154269</v>
      </c>
      <c r="AG503">
        <v>3.0492658536669426</v>
      </c>
      <c r="AH503">
        <v>2.5613825505068157</v>
      </c>
      <c r="AI503">
        <v>73.1071307492372</v>
      </c>
      <c r="AJ503">
        <v>2819</v>
      </c>
      <c r="AK503">
        <v>95.334657680028627</v>
      </c>
      <c r="AL503">
        <v>17.311540509291483</v>
      </c>
    </row>
    <row r="504" spans="1:38">
      <c r="A504">
        <v>10</v>
      </c>
      <c r="B504">
        <v>24</v>
      </c>
      <c r="C504">
        <v>2022</v>
      </c>
      <c r="D504">
        <v>99</v>
      </c>
      <c r="E504">
        <v>99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7</v>
      </c>
      <c r="L504">
        <v>99</v>
      </c>
      <c r="M504">
        <v>99</v>
      </c>
      <c r="N504">
        <v>99</v>
      </c>
      <c r="O504">
        <v>99</v>
      </c>
      <c r="P504">
        <v>9999</v>
      </c>
      <c r="Q504">
        <v>1</v>
      </c>
      <c r="R504">
        <v>1</v>
      </c>
      <c r="S504">
        <v>6</v>
      </c>
      <c r="T504">
        <v>4</v>
      </c>
      <c r="U504">
        <v>8.6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G504">
        <v>8.6147187638912356E-5</v>
      </c>
      <c r="AH504">
        <v>3.6749788817552378E-5</v>
      </c>
      <c r="AI504">
        <v>0</v>
      </c>
      <c r="AJ504">
        <v>0</v>
      </c>
    </row>
    <row r="505" spans="1:38">
      <c r="A505">
        <v>10</v>
      </c>
      <c r="B505">
        <v>25</v>
      </c>
      <c r="C505">
        <v>2022</v>
      </c>
      <c r="D505">
        <v>99</v>
      </c>
      <c r="E505">
        <v>99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</v>
      </c>
      <c r="L505">
        <v>99</v>
      </c>
      <c r="M505">
        <v>99</v>
      </c>
      <c r="N505">
        <v>99</v>
      </c>
      <c r="O505">
        <v>99</v>
      </c>
      <c r="P505">
        <v>9999</v>
      </c>
      <c r="Q505">
        <v>28</v>
      </c>
      <c r="R505">
        <v>29</v>
      </c>
      <c r="S505">
        <v>8.6551724137931032</v>
      </c>
      <c r="T505">
        <v>5.4137931034482785</v>
      </c>
      <c r="U505">
        <v>19.84137931034482</v>
      </c>
      <c r="V505">
        <v>89.65517241379311</v>
      </c>
      <c r="W505">
        <v>0</v>
      </c>
      <c r="X505">
        <v>89.65517241379311</v>
      </c>
      <c r="Y505">
        <v>10.344827586206899</v>
      </c>
      <c r="Z505">
        <v>0</v>
      </c>
      <c r="AA505">
        <v>4.0267653863632873</v>
      </c>
      <c r="AB505">
        <v>0.99224100482332356</v>
      </c>
      <c r="AC505">
        <v>1.3775851279612541</v>
      </c>
      <c r="AD505">
        <v>53.520085774934657</v>
      </c>
      <c r="AE505">
        <v>40.22116595800145</v>
      </c>
      <c r="AF505">
        <v>38.188527102289761</v>
      </c>
      <c r="AG505">
        <v>2.498268441528458E-3</v>
      </c>
      <c r="AH505">
        <v>2.4588172657697242E-3</v>
      </c>
      <c r="AI505">
        <v>0</v>
      </c>
      <c r="AJ505">
        <v>1</v>
      </c>
      <c r="AK505">
        <v>95.7</v>
      </c>
      <c r="AL505">
        <v>20.194702189599631</v>
      </c>
    </row>
    <row r="506" spans="1:38">
      <c r="A506">
        <v>10</v>
      </c>
      <c r="B506">
        <v>26</v>
      </c>
      <c r="C506">
        <v>2022</v>
      </c>
      <c r="D506">
        <v>99</v>
      </c>
      <c r="E506">
        <v>99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10</v>
      </c>
      <c r="L506">
        <v>99</v>
      </c>
      <c r="M506">
        <v>99</v>
      </c>
      <c r="N506">
        <v>99</v>
      </c>
      <c r="O506">
        <v>99</v>
      </c>
      <c r="P506">
        <v>9999</v>
      </c>
      <c r="Q506">
        <v>44</v>
      </c>
      <c r="R506">
        <v>51</v>
      </c>
      <c r="S506">
        <v>6.549019607843138</v>
      </c>
      <c r="T506">
        <v>28.137254901960791</v>
      </c>
      <c r="U506">
        <v>22.978431372549021</v>
      </c>
      <c r="V506">
        <v>9.8039215686274535</v>
      </c>
      <c r="W506">
        <v>74.509803921568619</v>
      </c>
      <c r="X506">
        <v>72.549019607843135</v>
      </c>
      <c r="Y506">
        <v>41.176470588235304</v>
      </c>
      <c r="Z506">
        <v>5.882352941176471</v>
      </c>
      <c r="AA506">
        <v>9.3586766645694563</v>
      </c>
      <c r="AB506">
        <v>2.0128384551856997</v>
      </c>
      <c r="AC506">
        <v>13.976197704252698</v>
      </c>
      <c r="AD506">
        <v>57.093438145368239</v>
      </c>
      <c r="AE506">
        <v>10.262003117339598</v>
      </c>
      <c r="AF506">
        <v>-6.8893522204022162</v>
      </c>
      <c r="AG506">
        <v>4.3935065695845307E-3</v>
      </c>
      <c r="AH506">
        <v>5.0077997110801872E-3</v>
      </c>
      <c r="AI506">
        <v>0</v>
      </c>
      <c r="AJ506">
        <v>13</v>
      </c>
      <c r="AK506">
        <v>106.37692307692302</v>
      </c>
      <c r="AL506">
        <v>18.097495437238361</v>
      </c>
    </row>
    <row r="507" spans="1:38">
      <c r="A507">
        <v>10</v>
      </c>
      <c r="B507">
        <v>27</v>
      </c>
      <c r="C507">
        <v>2022</v>
      </c>
      <c r="D507">
        <v>99</v>
      </c>
      <c r="E507">
        <v>99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12</v>
      </c>
      <c r="L507">
        <v>99</v>
      </c>
      <c r="M507">
        <v>99</v>
      </c>
      <c r="N507">
        <v>99</v>
      </c>
      <c r="O507">
        <v>99</v>
      </c>
      <c r="P507">
        <v>9999</v>
      </c>
      <c r="Q507">
        <v>10</v>
      </c>
      <c r="R507">
        <v>15</v>
      </c>
      <c r="S507">
        <v>5.4</v>
      </c>
      <c r="T507">
        <v>30.866666666666674</v>
      </c>
      <c r="U507">
        <v>15.3</v>
      </c>
      <c r="V507">
        <v>0</v>
      </c>
      <c r="W507">
        <v>80</v>
      </c>
      <c r="X507">
        <v>40</v>
      </c>
      <c r="Y507">
        <v>0</v>
      </c>
      <c r="Z507">
        <v>0</v>
      </c>
      <c r="AA507">
        <v>4.0810129461527973</v>
      </c>
      <c r="AB507">
        <v>1.4047538337136982</v>
      </c>
      <c r="AC507">
        <v>12.17027343799454</v>
      </c>
      <c r="AD507">
        <v>48.492725880949855</v>
      </c>
      <c r="AE507">
        <v>21.785069628721995</v>
      </c>
      <c r="AF507">
        <v>7.3310474128045389</v>
      </c>
      <c r="AG507">
        <v>1.2922078145836853E-3</v>
      </c>
      <c r="AH507">
        <v>9.8070657367770519E-4</v>
      </c>
      <c r="AI507">
        <v>0</v>
      </c>
      <c r="AJ507">
        <v>3</v>
      </c>
      <c r="AK507">
        <v>94.800000000000011</v>
      </c>
      <c r="AL507">
        <v>16.426944830254438</v>
      </c>
    </row>
    <row r="508" spans="1:38">
      <c r="A508">
        <v>10</v>
      </c>
      <c r="B508">
        <v>28</v>
      </c>
      <c r="C508">
        <v>2022</v>
      </c>
      <c r="D508">
        <v>99</v>
      </c>
      <c r="E508">
        <v>99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14</v>
      </c>
      <c r="L508">
        <v>99</v>
      </c>
      <c r="M508">
        <v>99</v>
      </c>
      <c r="N508">
        <v>99</v>
      </c>
      <c r="O508">
        <v>99</v>
      </c>
      <c r="P508">
        <v>9999</v>
      </c>
      <c r="Q508">
        <v>1</v>
      </c>
      <c r="R508">
        <v>1</v>
      </c>
      <c r="S508">
        <v>6</v>
      </c>
      <c r="T508">
        <v>7</v>
      </c>
      <c r="U508">
        <v>12.6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G508">
        <v>8.6147187638912356E-5</v>
      </c>
      <c r="AH508">
        <v>5.3842713848972051E-5</v>
      </c>
      <c r="AI508">
        <v>100</v>
      </c>
      <c r="AJ508">
        <v>1</v>
      </c>
      <c r="AK508">
        <v>89.2</v>
      </c>
      <c r="AL508">
        <v>17.753172869598963</v>
      </c>
    </row>
    <row r="509" spans="1:38">
      <c r="A509">
        <v>10</v>
      </c>
      <c r="B509">
        <v>29</v>
      </c>
      <c r="C509">
        <v>2022</v>
      </c>
      <c r="D509">
        <v>99</v>
      </c>
      <c r="E509">
        <v>99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19</v>
      </c>
      <c r="L509">
        <v>99</v>
      </c>
      <c r="M509">
        <v>99</v>
      </c>
      <c r="N509">
        <v>99</v>
      </c>
      <c r="O509">
        <v>99</v>
      </c>
      <c r="P509">
        <v>9999</v>
      </c>
    </row>
    <row r="510" spans="1:38">
      <c r="A510">
        <v>10</v>
      </c>
      <c r="B510">
        <v>30</v>
      </c>
      <c r="C510">
        <v>2022</v>
      </c>
      <c r="D510">
        <v>99</v>
      </c>
      <c r="E510">
        <v>99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25</v>
      </c>
      <c r="L510">
        <v>99</v>
      </c>
      <c r="M510">
        <v>99</v>
      </c>
      <c r="N510">
        <v>99</v>
      </c>
      <c r="O510">
        <v>99</v>
      </c>
      <c r="P510">
        <v>9999</v>
      </c>
    </row>
    <row r="511" spans="1:38">
      <c r="A511">
        <v>11</v>
      </c>
      <c r="B511">
        <v>1</v>
      </c>
      <c r="C511">
        <v>2024</v>
      </c>
      <c r="D511">
        <v>99</v>
      </c>
      <c r="E511">
        <v>99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1</v>
      </c>
      <c r="M511">
        <v>99</v>
      </c>
      <c r="N511">
        <v>99</v>
      </c>
      <c r="O511">
        <v>99</v>
      </c>
      <c r="P511">
        <v>9999</v>
      </c>
      <c r="Q511">
        <v>248</v>
      </c>
      <c r="R511">
        <v>591</v>
      </c>
      <c r="S511">
        <v>1</v>
      </c>
      <c r="T511">
        <v>2.3333333333333339</v>
      </c>
      <c r="U511">
        <v>7.2808798646362014</v>
      </c>
      <c r="V511">
        <v>0</v>
      </c>
      <c r="W511">
        <v>0.16920473773265651</v>
      </c>
      <c r="X511">
        <v>2.1996615905245345</v>
      </c>
      <c r="Y511">
        <v>0.16920473773265651</v>
      </c>
      <c r="Z511">
        <v>0</v>
      </c>
      <c r="AA511">
        <v>3.4516123264692213</v>
      </c>
      <c r="AB511">
        <v>0</v>
      </c>
      <c r="AC511">
        <v>1.5917157219963338</v>
      </c>
      <c r="AE511">
        <v>18.323888340366153</v>
      </c>
      <c r="AG511">
        <v>5.5318431989217133E-2</v>
      </c>
      <c r="AH511">
        <v>2.0099079916154877E-2</v>
      </c>
      <c r="AI511">
        <v>6.0913705583756332</v>
      </c>
      <c r="AJ511">
        <v>575</v>
      </c>
      <c r="AK511">
        <v>88.152869565217429</v>
      </c>
      <c r="AL511">
        <v>9.9541424482783114</v>
      </c>
    </row>
    <row r="512" spans="1:38">
      <c r="A512">
        <v>11</v>
      </c>
      <c r="B512">
        <v>2</v>
      </c>
      <c r="C512">
        <v>2024</v>
      </c>
      <c r="D512">
        <v>99</v>
      </c>
      <c r="E512">
        <v>99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2</v>
      </c>
      <c r="M512">
        <v>99</v>
      </c>
      <c r="N512">
        <v>99</v>
      </c>
      <c r="O512">
        <v>99</v>
      </c>
      <c r="P512">
        <v>9999</v>
      </c>
      <c r="Q512">
        <v>1076</v>
      </c>
      <c r="R512">
        <v>2652</v>
      </c>
      <c r="S512">
        <v>2</v>
      </c>
      <c r="T512">
        <v>2.5746606334841631</v>
      </c>
      <c r="U512">
        <v>8.3291101055806998</v>
      </c>
      <c r="V512">
        <v>0</v>
      </c>
      <c r="W512">
        <v>0</v>
      </c>
      <c r="X512">
        <v>8.107088989441932</v>
      </c>
      <c r="Y512">
        <v>0.60331825037707387</v>
      </c>
      <c r="Z512">
        <v>3.7707390648567117E-2</v>
      </c>
      <c r="AA512">
        <v>4.3029547487835504</v>
      </c>
      <c r="AB512">
        <v>0</v>
      </c>
      <c r="AC512">
        <v>0.62689146505842397</v>
      </c>
      <c r="AE512">
        <v>33.202757050707433</v>
      </c>
      <c r="AG512">
        <v>0.24823093339323823</v>
      </c>
      <c r="AH512">
        <v>0.10317558829931724</v>
      </c>
      <c r="AI512">
        <v>6.3348416289592748</v>
      </c>
      <c r="AJ512">
        <v>2606</v>
      </c>
      <c r="AK512">
        <v>87.624290099769652</v>
      </c>
      <c r="AL512">
        <v>11.460717956303622</v>
      </c>
    </row>
    <row r="513" spans="1:38">
      <c r="A513">
        <v>11</v>
      </c>
      <c r="B513">
        <v>3</v>
      </c>
      <c r="C513">
        <v>2024</v>
      </c>
      <c r="D513">
        <v>99</v>
      </c>
      <c r="E513">
        <v>99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3</v>
      </c>
      <c r="M513">
        <v>99</v>
      </c>
      <c r="N513">
        <v>99</v>
      </c>
      <c r="O513">
        <v>99</v>
      </c>
      <c r="P513">
        <v>9999</v>
      </c>
      <c r="Q513">
        <v>2643</v>
      </c>
      <c r="R513">
        <v>8451</v>
      </c>
      <c r="S513">
        <v>3</v>
      </c>
      <c r="T513">
        <v>2.9245059756241858</v>
      </c>
      <c r="U513">
        <v>9.4512010412968515</v>
      </c>
      <c r="V513">
        <v>0</v>
      </c>
      <c r="W513">
        <v>2.3665838362323974E-2</v>
      </c>
      <c r="X513">
        <v>10.2118092533428</v>
      </c>
      <c r="Y513">
        <v>1.6684416045438411</v>
      </c>
      <c r="Z513">
        <v>0</v>
      </c>
      <c r="AA513">
        <v>4.3256932089769755</v>
      </c>
      <c r="AB513">
        <v>0</v>
      </c>
      <c r="AC513">
        <v>0.87847791234947148</v>
      </c>
      <c r="AE513">
        <v>18.814730799199673</v>
      </c>
      <c r="AG513">
        <v>0.79102549702347502</v>
      </c>
      <c r="AH513">
        <v>0.37307825260774113</v>
      </c>
      <c r="AI513">
        <v>6.377943438646315</v>
      </c>
      <c r="AJ513">
        <v>8346</v>
      </c>
      <c r="AK513">
        <v>88.612029714833611</v>
      </c>
      <c r="AL513">
        <v>12.838391353141525</v>
      </c>
    </row>
    <row r="514" spans="1:38">
      <c r="A514">
        <v>11</v>
      </c>
      <c r="B514">
        <v>4</v>
      </c>
      <c r="C514">
        <v>2024</v>
      </c>
      <c r="D514">
        <v>99</v>
      </c>
      <c r="E514">
        <v>99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4</v>
      </c>
      <c r="M514">
        <v>99</v>
      </c>
      <c r="N514">
        <v>99</v>
      </c>
      <c r="O514">
        <v>99</v>
      </c>
      <c r="P514">
        <v>9999</v>
      </c>
      <c r="Q514">
        <v>4529</v>
      </c>
      <c r="R514">
        <v>16356</v>
      </c>
      <c r="S514">
        <v>4</v>
      </c>
      <c r="T514">
        <v>3.6927732942039606</v>
      </c>
      <c r="U514">
        <v>11.545707997065181</v>
      </c>
      <c r="V514">
        <v>0</v>
      </c>
      <c r="W514">
        <v>4.8911714355588158E-2</v>
      </c>
      <c r="X514">
        <v>16.452677916360965</v>
      </c>
      <c r="Y514">
        <v>3.9863047199804358</v>
      </c>
      <c r="Z514">
        <v>0</v>
      </c>
      <c r="AA514">
        <v>4.865428025287132</v>
      </c>
      <c r="AB514">
        <v>0</v>
      </c>
      <c r="AC514">
        <v>1.2454658731159729</v>
      </c>
      <c r="AE514">
        <v>8.2468441539422628</v>
      </c>
      <c r="AG514">
        <v>1.5309446254071659</v>
      </c>
      <c r="AH514">
        <v>0.88206888447467213</v>
      </c>
      <c r="AI514">
        <v>6.9943751528491092</v>
      </c>
      <c r="AJ514">
        <v>16136</v>
      </c>
      <c r="AK514">
        <v>92.301202280614845</v>
      </c>
      <c r="AL514">
        <v>13.928804459412673</v>
      </c>
    </row>
    <row r="515" spans="1:38">
      <c r="A515">
        <v>11</v>
      </c>
      <c r="B515">
        <v>5</v>
      </c>
      <c r="C515">
        <v>2024</v>
      </c>
      <c r="D515">
        <v>99</v>
      </c>
      <c r="E515">
        <v>99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5</v>
      </c>
      <c r="M515">
        <v>99</v>
      </c>
      <c r="N515">
        <v>99</v>
      </c>
      <c r="O515">
        <v>99</v>
      </c>
      <c r="P515">
        <v>9999</v>
      </c>
      <c r="Q515">
        <v>7845</v>
      </c>
      <c r="R515">
        <v>48838</v>
      </c>
      <c r="S515">
        <v>5</v>
      </c>
      <c r="T515">
        <v>4.4405995331504151</v>
      </c>
      <c r="U515">
        <v>13.023510381260548</v>
      </c>
      <c r="V515">
        <v>0</v>
      </c>
      <c r="W515">
        <v>0.16175928580203935</v>
      </c>
      <c r="X515">
        <v>21.020516810680203</v>
      </c>
      <c r="Y515">
        <v>8.8824276178385695</v>
      </c>
      <c r="Z515">
        <v>2.2523444858511817E-2</v>
      </c>
      <c r="AA515">
        <v>5.4700131973304194</v>
      </c>
      <c r="AB515">
        <v>0</v>
      </c>
      <c r="AC515">
        <v>1.4697572299094106</v>
      </c>
      <c r="AE515">
        <v>1.7131075021742599</v>
      </c>
      <c r="AG515">
        <v>4.5713055524355086</v>
      </c>
      <c r="AH515">
        <v>2.970918663222641</v>
      </c>
      <c r="AI515">
        <v>6.2963266309021684</v>
      </c>
      <c r="AJ515">
        <v>47996</v>
      </c>
      <c r="AK515">
        <v>93.541024252020449</v>
      </c>
      <c r="AL515">
        <v>15.108768780754502</v>
      </c>
    </row>
    <row r="516" spans="1:38">
      <c r="A516">
        <v>11</v>
      </c>
      <c r="B516">
        <v>6</v>
      </c>
      <c r="C516">
        <v>2024</v>
      </c>
      <c r="D516">
        <v>99</v>
      </c>
      <c r="E516">
        <v>99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6</v>
      </c>
      <c r="M516">
        <v>99</v>
      </c>
      <c r="N516">
        <v>99</v>
      </c>
      <c r="O516">
        <v>99</v>
      </c>
      <c r="P516">
        <v>9999</v>
      </c>
      <c r="Q516">
        <v>10820</v>
      </c>
      <c r="R516">
        <v>110426</v>
      </c>
      <c r="S516">
        <v>6</v>
      </c>
      <c r="T516">
        <v>5.0195606107257342</v>
      </c>
      <c r="U516">
        <v>15.438413960480419</v>
      </c>
      <c r="V516">
        <v>18.501077644757576</v>
      </c>
      <c r="W516">
        <v>0.67556553710176948</v>
      </c>
      <c r="X516">
        <v>28.248781989748792</v>
      </c>
      <c r="Y516">
        <v>13.660732073968088</v>
      </c>
      <c r="Z516">
        <v>5.6146197453498282E-2</v>
      </c>
      <c r="AA516">
        <v>5.6501806465164197</v>
      </c>
      <c r="AB516">
        <v>0</v>
      </c>
      <c r="AC516">
        <v>1.4535339783490204</v>
      </c>
      <c r="AE516">
        <v>4.0621757193200114</v>
      </c>
      <c r="AG516">
        <v>10.33602905387697</v>
      </c>
      <c r="AH516">
        <v>7.9630391979885857</v>
      </c>
      <c r="AI516">
        <v>5.353811602340028</v>
      </c>
      <c r="AJ516">
        <v>108179</v>
      </c>
      <c r="AK516">
        <v>96.0092559554068</v>
      </c>
      <c r="AL516">
        <v>16.773676232857039</v>
      </c>
    </row>
    <row r="517" spans="1:38">
      <c r="A517">
        <v>11</v>
      </c>
      <c r="B517">
        <v>7</v>
      </c>
      <c r="C517">
        <v>2024</v>
      </c>
      <c r="D517">
        <v>99</v>
      </c>
      <c r="E517">
        <v>99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7</v>
      </c>
      <c r="M517">
        <v>99</v>
      </c>
      <c r="N517">
        <v>99</v>
      </c>
      <c r="O517">
        <v>99</v>
      </c>
      <c r="P517">
        <v>9999</v>
      </c>
      <c r="Q517">
        <v>11848</v>
      </c>
      <c r="R517">
        <v>187995</v>
      </c>
      <c r="S517">
        <v>7</v>
      </c>
      <c r="T517">
        <v>5.4556397776536629</v>
      </c>
      <c r="U517">
        <v>18.056800978749877</v>
      </c>
      <c r="V517">
        <v>51.590201867070945</v>
      </c>
      <c r="W517">
        <v>1.6351498710072077</v>
      </c>
      <c r="X517">
        <v>57.73664193196629</v>
      </c>
      <c r="Y517">
        <v>14.53815261044177</v>
      </c>
      <c r="Z517">
        <v>0.1563871379557967</v>
      </c>
      <c r="AA517">
        <v>5.5562274102294786</v>
      </c>
      <c r="AB517">
        <v>0</v>
      </c>
      <c r="AC517">
        <v>1.4525314607571067</v>
      </c>
      <c r="AE517">
        <v>9.4384106203797309</v>
      </c>
      <c r="AG517">
        <v>17.596596652813659</v>
      </c>
      <c r="AH517">
        <v>15.8559380720767</v>
      </c>
      <c r="AI517">
        <v>3.4421128221495256</v>
      </c>
      <c r="AJ517">
        <v>185743</v>
      </c>
      <c r="AK517">
        <v>97.981863650312647</v>
      </c>
      <c r="AL517">
        <v>18.669965787964642</v>
      </c>
    </row>
    <row r="518" spans="1:38">
      <c r="A518">
        <v>11</v>
      </c>
      <c r="B518">
        <v>8</v>
      </c>
      <c r="C518">
        <v>2024</v>
      </c>
      <c r="D518">
        <v>99</v>
      </c>
      <c r="E518">
        <v>99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8</v>
      </c>
      <c r="M518">
        <v>99</v>
      </c>
      <c r="N518">
        <v>99</v>
      </c>
      <c r="O518">
        <v>99</v>
      </c>
      <c r="P518">
        <v>9999</v>
      </c>
      <c r="Q518">
        <v>11315</v>
      </c>
      <c r="R518">
        <v>297018</v>
      </c>
      <c r="S518">
        <v>8</v>
      </c>
      <c r="T518">
        <v>5.7605296648687938</v>
      </c>
      <c r="U518">
        <v>20.112893831352473</v>
      </c>
      <c r="V518">
        <v>83.300675379943257</v>
      </c>
      <c r="W518">
        <v>3.0311294264994042</v>
      </c>
      <c r="X518">
        <v>90.299914483297357</v>
      </c>
      <c r="Y518">
        <v>12.740305301362204</v>
      </c>
      <c r="Z518">
        <v>0.75618312694853507</v>
      </c>
      <c r="AA518">
        <v>5.1610367948871554</v>
      </c>
      <c r="AB518">
        <v>0</v>
      </c>
      <c r="AC518">
        <v>1.4017459356428479</v>
      </c>
      <c r="AE518">
        <v>24.23665077437672</v>
      </c>
      <c r="AG518">
        <v>27.801302931596094</v>
      </c>
      <c r="AH518">
        <v>27.903723604218317</v>
      </c>
      <c r="AI518">
        <v>2.0567777037081929</v>
      </c>
      <c r="AJ518">
        <v>293571</v>
      </c>
      <c r="AK518">
        <v>98.116999294889979</v>
      </c>
      <c r="AL518">
        <v>20.886163403518129</v>
      </c>
    </row>
    <row r="519" spans="1:38">
      <c r="A519">
        <v>11</v>
      </c>
      <c r="B519">
        <v>9</v>
      </c>
      <c r="C519">
        <v>2024</v>
      </c>
      <c r="D519">
        <v>99</v>
      </c>
      <c r="E519">
        <v>99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</v>
      </c>
      <c r="M519">
        <v>99</v>
      </c>
      <c r="N519">
        <v>99</v>
      </c>
      <c r="O519">
        <v>99</v>
      </c>
      <c r="P519">
        <v>9999</v>
      </c>
      <c r="Q519">
        <v>9755</v>
      </c>
      <c r="R519">
        <v>273045</v>
      </c>
      <c r="S519">
        <v>9</v>
      </c>
      <c r="T519">
        <v>6.2551813803585485</v>
      </c>
      <c r="U519">
        <v>22.493003717336407</v>
      </c>
      <c r="V519">
        <v>89.42372136461023</v>
      </c>
      <c r="W519">
        <v>5.2815469977476237</v>
      </c>
      <c r="X519">
        <v>98.881136808950899</v>
      </c>
      <c r="Y519">
        <v>26.516508267867938</v>
      </c>
      <c r="Z519">
        <v>2.6361954989104355</v>
      </c>
      <c r="AA519">
        <v>5.425350168771816</v>
      </c>
      <c r="AB519">
        <v>0</v>
      </c>
      <c r="AC519">
        <v>1.4039260580348609</v>
      </c>
      <c r="AE519">
        <v>33.323398749744534</v>
      </c>
      <c r="AG519">
        <v>25.557396383241603</v>
      </c>
      <c r="AH519">
        <v>28.687091199403927</v>
      </c>
      <c r="AI519">
        <v>1.3118716695050263</v>
      </c>
      <c r="AJ519">
        <v>270644</v>
      </c>
      <c r="AK519">
        <v>98.175214303660766</v>
      </c>
      <c r="AL519">
        <v>23.384363214005088</v>
      </c>
    </row>
    <row r="520" spans="1:38">
      <c r="A520">
        <v>11</v>
      </c>
      <c r="B520">
        <v>10</v>
      </c>
      <c r="C520">
        <v>2024</v>
      </c>
      <c r="D520">
        <v>99</v>
      </c>
      <c r="E520">
        <v>99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10</v>
      </c>
      <c r="M520">
        <v>99</v>
      </c>
      <c r="N520">
        <v>99</v>
      </c>
      <c r="O520">
        <v>99</v>
      </c>
      <c r="P520">
        <v>9999</v>
      </c>
      <c r="Q520">
        <v>7420</v>
      </c>
      <c r="R520">
        <v>104065</v>
      </c>
      <c r="S520">
        <v>10</v>
      </c>
      <c r="T520">
        <v>7.1800893672224104</v>
      </c>
      <c r="U520">
        <v>25.604858501898633</v>
      </c>
      <c r="V520">
        <v>83.517032623840848</v>
      </c>
      <c r="W520">
        <v>12.469129870753857</v>
      </c>
      <c r="X520">
        <v>99.455148224667283</v>
      </c>
      <c r="Y520">
        <v>61.00225820400712</v>
      </c>
      <c r="Z520">
        <v>6.1961274203622736</v>
      </c>
      <c r="AA520">
        <v>6.4994001944760358</v>
      </c>
      <c r="AB520">
        <v>0</v>
      </c>
      <c r="AC520">
        <v>1.4107233075645251</v>
      </c>
      <c r="AE520">
        <v>39.531479004821655</v>
      </c>
      <c r="AG520">
        <v>9.7406304990827035</v>
      </c>
      <c r="AH520">
        <v>12.446060267849981</v>
      </c>
      <c r="AI520">
        <v>0.9215394224763368</v>
      </c>
      <c r="AJ520">
        <v>103391</v>
      </c>
      <c r="AK520">
        <v>98.969953864456286</v>
      </c>
      <c r="AL520">
        <v>25.943605365811045</v>
      </c>
    </row>
    <row r="521" spans="1:38">
      <c r="A521">
        <v>11</v>
      </c>
      <c r="B521">
        <v>11</v>
      </c>
      <c r="C521">
        <v>2024</v>
      </c>
      <c r="D521">
        <v>99</v>
      </c>
      <c r="E521">
        <v>99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11</v>
      </c>
      <c r="M521">
        <v>99</v>
      </c>
      <c r="N521">
        <v>99</v>
      </c>
      <c r="O521">
        <v>99</v>
      </c>
      <c r="P521">
        <v>9999</v>
      </c>
      <c r="Q521">
        <v>4170</v>
      </c>
      <c r="R521">
        <v>16638</v>
      </c>
      <c r="S521">
        <v>11</v>
      </c>
      <c r="T521">
        <v>8.2857915614857571</v>
      </c>
      <c r="U521">
        <v>31.350306527226873</v>
      </c>
      <c r="V521">
        <v>62.128861642024305</v>
      </c>
      <c r="W521">
        <v>33.513643466762829</v>
      </c>
      <c r="X521">
        <v>99.146532035100378</v>
      </c>
      <c r="Y521">
        <v>88.075489842529137</v>
      </c>
      <c r="Z521">
        <v>18.541892054333452</v>
      </c>
      <c r="AA521">
        <v>9.7518233303532718</v>
      </c>
      <c r="AB521">
        <v>0</v>
      </c>
      <c r="AC521">
        <v>1.7456015358695147</v>
      </c>
      <c r="AE521">
        <v>56.302169017658706</v>
      </c>
      <c r="AG521">
        <v>1.557340222396945</v>
      </c>
      <c r="AH521">
        <v>2.4363952401528861</v>
      </c>
      <c r="AI521">
        <v>1.0097367472051932</v>
      </c>
      <c r="AJ521">
        <v>16386</v>
      </c>
      <c r="AK521">
        <v>101.6993897229341</v>
      </c>
      <c r="AL521">
        <v>28.924103014579341</v>
      </c>
    </row>
    <row r="522" spans="1:38">
      <c r="A522">
        <v>11</v>
      </c>
      <c r="B522">
        <v>12</v>
      </c>
      <c r="C522">
        <v>2024</v>
      </c>
      <c r="D522">
        <v>99</v>
      </c>
      <c r="E522">
        <v>99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12</v>
      </c>
      <c r="M522">
        <v>99</v>
      </c>
      <c r="N522">
        <v>99</v>
      </c>
      <c r="O522">
        <v>99</v>
      </c>
      <c r="P522">
        <v>9999</v>
      </c>
      <c r="Q522">
        <v>828</v>
      </c>
      <c r="R522">
        <v>1185</v>
      </c>
      <c r="S522">
        <v>12</v>
      </c>
      <c r="T522">
        <v>10.206751054852322</v>
      </c>
      <c r="U522">
        <v>41.275274261603293</v>
      </c>
      <c r="V522">
        <v>21.940928270042189</v>
      </c>
      <c r="W522">
        <v>71.476793248945143</v>
      </c>
      <c r="X522">
        <v>99.156118143459921</v>
      </c>
      <c r="Y522">
        <v>92.489451476793278</v>
      </c>
      <c r="Z522">
        <v>53.164556962025308</v>
      </c>
      <c r="AA522">
        <v>12.892363406586499</v>
      </c>
      <c r="AB522">
        <v>0</v>
      </c>
      <c r="AC522">
        <v>2.5554353409758144</v>
      </c>
      <c r="AE522">
        <v>49.928764216160921</v>
      </c>
      <c r="AG522">
        <v>0.11091766820172975</v>
      </c>
      <c r="AH522">
        <v>0.22846156579015403</v>
      </c>
      <c r="AI522">
        <v>1.0970464135021094</v>
      </c>
      <c r="AJ522">
        <v>1140</v>
      </c>
      <c r="AK522">
        <v>108.33500000000016</v>
      </c>
      <c r="AL522">
        <v>31.333938280195305</v>
      </c>
    </row>
    <row r="523" spans="1:38">
      <c r="A523">
        <v>11</v>
      </c>
      <c r="B523">
        <v>13</v>
      </c>
      <c r="C523">
        <v>2024</v>
      </c>
      <c r="D523">
        <v>99</v>
      </c>
      <c r="E523">
        <v>99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13</v>
      </c>
      <c r="M523">
        <v>99</v>
      </c>
      <c r="N523">
        <v>99</v>
      </c>
      <c r="O523">
        <v>99</v>
      </c>
      <c r="P523">
        <v>9999</v>
      </c>
      <c r="Q523">
        <v>169</v>
      </c>
      <c r="R523">
        <v>215</v>
      </c>
      <c r="S523">
        <v>13</v>
      </c>
      <c r="T523">
        <v>12.288372093023252</v>
      </c>
      <c r="U523">
        <v>50.085116279069773</v>
      </c>
      <c r="V523">
        <v>11.627906976744184</v>
      </c>
      <c r="W523">
        <v>84.186046511627907</v>
      </c>
      <c r="X523">
        <v>100</v>
      </c>
      <c r="Y523">
        <v>93.953488372092991</v>
      </c>
      <c r="Z523">
        <v>82.32558139534882</v>
      </c>
      <c r="AA523">
        <v>12.767187662145117</v>
      </c>
      <c r="AB523">
        <v>0</v>
      </c>
      <c r="AC523">
        <v>2.9946626398749898</v>
      </c>
      <c r="AE523">
        <v>63.811491005026049</v>
      </c>
      <c r="AG523">
        <v>2.0124302669512151E-2</v>
      </c>
      <c r="AH523">
        <v>5.0298146005375487E-2</v>
      </c>
      <c r="AI523">
        <v>0.46511627906976755</v>
      </c>
      <c r="AJ523">
        <v>210</v>
      </c>
      <c r="AK523">
        <v>112.57857142857148</v>
      </c>
      <c r="AL523">
        <v>34.156976378469373</v>
      </c>
    </row>
    <row r="524" spans="1:38">
      <c r="A524">
        <v>11</v>
      </c>
      <c r="B524">
        <v>14</v>
      </c>
      <c r="C524">
        <v>2024</v>
      </c>
      <c r="D524">
        <v>99</v>
      </c>
      <c r="E524">
        <v>99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14</v>
      </c>
      <c r="M524">
        <v>99</v>
      </c>
      <c r="N524">
        <v>99</v>
      </c>
      <c r="O524">
        <v>99</v>
      </c>
      <c r="P524">
        <v>9999</v>
      </c>
      <c r="Q524">
        <v>17</v>
      </c>
      <c r="R524">
        <v>21</v>
      </c>
      <c r="S524">
        <v>14</v>
      </c>
      <c r="T524">
        <v>11.047619047619047</v>
      </c>
      <c r="U524">
        <v>52.533333333333317</v>
      </c>
      <c r="V524">
        <v>14.285714285714288</v>
      </c>
      <c r="W524">
        <v>76.190476190476218</v>
      </c>
      <c r="X524">
        <v>100</v>
      </c>
      <c r="Y524">
        <v>85.714285714285694</v>
      </c>
      <c r="Z524">
        <v>80.952380952380949</v>
      </c>
      <c r="AA524">
        <v>17.83208273318558</v>
      </c>
      <c r="AB524">
        <v>0</v>
      </c>
      <c r="AC524">
        <v>3.8726905926376096</v>
      </c>
      <c r="AE524">
        <v>61.250438082392435</v>
      </c>
      <c r="AG524">
        <v>1.9656295630686282E-3</v>
      </c>
      <c r="AH524">
        <v>5.152987442133875E-3</v>
      </c>
      <c r="AI524">
        <v>0</v>
      </c>
      <c r="AJ524">
        <v>20</v>
      </c>
      <c r="AK524">
        <v>110.69</v>
      </c>
      <c r="AL524">
        <v>36.430478152433352</v>
      </c>
    </row>
    <row r="525" spans="1:38">
      <c r="A525">
        <v>11</v>
      </c>
      <c r="B525">
        <v>15</v>
      </c>
      <c r="C525">
        <v>2024</v>
      </c>
      <c r="D525">
        <v>99</v>
      </c>
      <c r="E525">
        <v>99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15</v>
      </c>
      <c r="M525">
        <v>99</v>
      </c>
      <c r="N525">
        <v>99</v>
      </c>
      <c r="O525">
        <v>99</v>
      </c>
      <c r="P525">
        <v>9999</v>
      </c>
      <c r="Q525">
        <v>3</v>
      </c>
      <c r="R525">
        <v>4</v>
      </c>
      <c r="S525">
        <v>15</v>
      </c>
      <c r="T525">
        <v>5.25</v>
      </c>
      <c r="U525">
        <v>33.125</v>
      </c>
      <c r="V525">
        <v>75</v>
      </c>
      <c r="W525">
        <v>25</v>
      </c>
      <c r="X525">
        <v>100</v>
      </c>
      <c r="Y525">
        <v>100</v>
      </c>
      <c r="Z525">
        <v>25</v>
      </c>
      <c r="AA525">
        <v>13.194009057144084</v>
      </c>
      <c r="AB525">
        <v>0</v>
      </c>
      <c r="AC525">
        <v>2.7726341266023558</v>
      </c>
      <c r="AE525">
        <v>99.279950172070627</v>
      </c>
      <c r="AG525">
        <v>3.7440563106069119E-4</v>
      </c>
      <c r="AH525">
        <v>6.1890032277260587E-4</v>
      </c>
      <c r="AI525">
        <v>0</v>
      </c>
      <c r="AJ525">
        <v>4</v>
      </c>
      <c r="AK525">
        <v>93.600000000000023</v>
      </c>
      <c r="AL525">
        <v>38.452692932209281</v>
      </c>
    </row>
    <row r="526" spans="1:38" s="589" customFormat="1">
      <c r="A526" s="589">
        <v>11</v>
      </c>
      <c r="B526" s="589">
        <v>16</v>
      </c>
      <c r="C526" s="589">
        <v>2024</v>
      </c>
      <c r="D526" s="589">
        <v>99</v>
      </c>
      <c r="E526" s="589">
        <v>99</v>
      </c>
      <c r="F526" s="589">
        <v>99</v>
      </c>
      <c r="G526" s="589">
        <v>99</v>
      </c>
      <c r="H526" s="589">
        <v>99</v>
      </c>
      <c r="I526" s="589">
        <v>99</v>
      </c>
      <c r="J526" s="589">
        <v>999</v>
      </c>
      <c r="K526" s="589">
        <v>99</v>
      </c>
      <c r="L526" s="589">
        <v>99</v>
      </c>
      <c r="M526" s="589">
        <v>99</v>
      </c>
      <c r="N526" s="589">
        <v>99</v>
      </c>
      <c r="O526" s="589">
        <v>99</v>
      </c>
      <c r="P526" s="589">
        <v>9999</v>
      </c>
      <c r="Q526" s="589">
        <v>680</v>
      </c>
      <c r="R526" s="589">
        <v>823</v>
      </c>
      <c r="S526" s="589">
        <v>0</v>
      </c>
      <c r="T526" s="589">
        <v>4.0036452004860257</v>
      </c>
      <c r="U526" s="589">
        <v>18.348238153098436</v>
      </c>
      <c r="V526" s="589">
        <v>0</v>
      </c>
      <c r="W526" s="589">
        <v>1.3365735115431348</v>
      </c>
      <c r="X526" s="589">
        <v>60.510328068043755</v>
      </c>
      <c r="Y526" s="589">
        <v>27.460510328068043</v>
      </c>
      <c r="Z526" s="589">
        <v>1.8226002430133663</v>
      </c>
      <c r="AA526" s="589">
        <v>9.047459243737876</v>
      </c>
      <c r="AC526" s="589">
        <v>2.573580384527359</v>
      </c>
      <c r="AE526" s="589">
        <v>43.71571055325024</v>
      </c>
      <c r="AG526" s="589">
        <v>7.7033958590737195E-2</v>
      </c>
      <c r="AH526" s="589">
        <v>7.0534084634415198E-2</v>
      </c>
      <c r="AI526" s="589">
        <v>25.030376670716887</v>
      </c>
      <c r="AJ526" s="589">
        <v>626</v>
      </c>
      <c r="AK526" s="589">
        <v>100.66389776357836</v>
      </c>
      <c r="AL526" s="589">
        <v>16.457196733048548</v>
      </c>
    </row>
    <row r="527" spans="1:38">
      <c r="A527">
        <v>11</v>
      </c>
      <c r="B527">
        <v>17</v>
      </c>
      <c r="C527">
        <v>2023</v>
      </c>
      <c r="D527">
        <v>99</v>
      </c>
      <c r="E527">
        <v>99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1</v>
      </c>
      <c r="M527">
        <v>99</v>
      </c>
      <c r="N527">
        <v>99</v>
      </c>
      <c r="O527">
        <v>99</v>
      </c>
      <c r="P527">
        <v>9999</v>
      </c>
      <c r="Q527">
        <v>689</v>
      </c>
      <c r="R527">
        <v>1235</v>
      </c>
      <c r="S527">
        <v>1</v>
      </c>
      <c r="T527">
        <v>2.2461538461538457</v>
      </c>
      <c r="U527">
        <v>9.536032388663962</v>
      </c>
      <c r="V527">
        <v>0</v>
      </c>
      <c r="W527">
        <v>0</v>
      </c>
      <c r="X527">
        <v>16.275303643724698</v>
      </c>
      <c r="Y527">
        <v>2.6720647773279338</v>
      </c>
      <c r="Z527">
        <v>0</v>
      </c>
      <c r="AA527">
        <v>5.5371375231583313</v>
      </c>
      <c r="AB527">
        <v>0</v>
      </c>
      <c r="AC527">
        <v>0.85041986808861858</v>
      </c>
      <c r="AE527">
        <v>38.482561087388376</v>
      </c>
      <c r="AG527">
        <v>0.11144942001180375</v>
      </c>
      <c r="AH527">
        <v>5.2836395368740255E-2</v>
      </c>
      <c r="AI527">
        <v>4.6963562753036436</v>
      </c>
      <c r="AJ527">
        <v>261</v>
      </c>
      <c r="AK527">
        <v>98.015325670498058</v>
      </c>
      <c r="AL527">
        <v>11.688925760769084</v>
      </c>
    </row>
    <row r="528" spans="1:38">
      <c r="A528">
        <v>11</v>
      </c>
      <c r="B528">
        <v>18</v>
      </c>
      <c r="C528">
        <v>2023</v>
      </c>
      <c r="D528">
        <v>99</v>
      </c>
      <c r="E528">
        <v>99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2</v>
      </c>
      <c r="M528">
        <v>99</v>
      </c>
      <c r="N528">
        <v>99</v>
      </c>
      <c r="O528">
        <v>99</v>
      </c>
      <c r="P528">
        <v>9999</v>
      </c>
      <c r="Q528">
        <v>2007</v>
      </c>
      <c r="R528">
        <v>4410</v>
      </c>
      <c r="S528">
        <v>2</v>
      </c>
      <c r="T528">
        <v>2.9469387755102039</v>
      </c>
      <c r="U528">
        <v>11.362970521541945</v>
      </c>
      <c r="V528">
        <v>0</v>
      </c>
      <c r="W528">
        <v>4.5351473922902494E-2</v>
      </c>
      <c r="X528">
        <v>24.104308390022677</v>
      </c>
      <c r="Y528">
        <v>5.8503401360544212</v>
      </c>
      <c r="Z528">
        <v>0</v>
      </c>
      <c r="AA528">
        <v>6.120312692761801</v>
      </c>
      <c r="AB528">
        <v>0</v>
      </c>
      <c r="AC528">
        <v>1.0772417614343091</v>
      </c>
      <c r="AE528">
        <v>38.665137142217112</v>
      </c>
      <c r="AG528">
        <v>0.39796918400976061</v>
      </c>
      <c r="AH528">
        <v>0.22481691070767881</v>
      </c>
      <c r="AI528">
        <v>5.034013605442178</v>
      </c>
      <c r="AJ528">
        <v>957</v>
      </c>
      <c r="AK528">
        <v>99.393730407523321</v>
      </c>
      <c r="AL528">
        <v>13.1431713060605</v>
      </c>
    </row>
    <row r="529" spans="1:38">
      <c r="A529">
        <v>11</v>
      </c>
      <c r="B529">
        <v>19</v>
      </c>
      <c r="C529">
        <v>2023</v>
      </c>
      <c r="D529">
        <v>99</v>
      </c>
      <c r="E529">
        <v>99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3</v>
      </c>
      <c r="M529">
        <v>99</v>
      </c>
      <c r="N529">
        <v>99</v>
      </c>
      <c r="O529">
        <v>99</v>
      </c>
      <c r="P529">
        <v>9999</v>
      </c>
      <c r="Q529">
        <v>3337</v>
      </c>
      <c r="R529">
        <v>8677</v>
      </c>
      <c r="S529">
        <v>3</v>
      </c>
      <c r="T529">
        <v>3.5664400138296641</v>
      </c>
      <c r="U529">
        <v>12.346294802351071</v>
      </c>
      <c r="V529">
        <v>0</v>
      </c>
      <c r="W529">
        <v>3.4574161576581774E-2</v>
      </c>
      <c r="X529">
        <v>25.654027889823674</v>
      </c>
      <c r="Y529">
        <v>8.9086089662325705</v>
      </c>
      <c r="Z529">
        <v>1.1524720525527258E-2</v>
      </c>
      <c r="AA529">
        <v>6.3250153533953197</v>
      </c>
      <c r="AB529">
        <v>0</v>
      </c>
      <c r="AC529">
        <v>1.1962518454815645</v>
      </c>
      <c r="AE529">
        <v>30.297163080203379</v>
      </c>
      <c r="AG529">
        <v>0.78303369833394398</v>
      </c>
      <c r="AH529">
        <v>0.48062321747293185</v>
      </c>
      <c r="AI529">
        <v>5.2898467212170113</v>
      </c>
      <c r="AJ529">
        <v>2074</v>
      </c>
      <c r="AK529">
        <v>98.598987463838114</v>
      </c>
      <c r="AL529">
        <v>13.991646499695456</v>
      </c>
    </row>
    <row r="530" spans="1:38">
      <c r="A530">
        <v>11</v>
      </c>
      <c r="B530">
        <v>20</v>
      </c>
      <c r="C530">
        <v>2023</v>
      </c>
      <c r="D530">
        <v>99</v>
      </c>
      <c r="E530">
        <v>99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4</v>
      </c>
      <c r="M530">
        <v>99</v>
      </c>
      <c r="N530">
        <v>99</v>
      </c>
      <c r="O530">
        <v>99</v>
      </c>
      <c r="P530">
        <v>9999</v>
      </c>
      <c r="Q530">
        <v>5413</v>
      </c>
      <c r="R530">
        <v>18793</v>
      </c>
      <c r="S530">
        <v>4</v>
      </c>
      <c r="T530">
        <v>4.1209492896291193</v>
      </c>
      <c r="U530">
        <v>13.052455701591038</v>
      </c>
      <c r="V530">
        <v>0</v>
      </c>
      <c r="W530">
        <v>0.13834938540946098</v>
      </c>
      <c r="X530">
        <v>25.030596498696323</v>
      </c>
      <c r="Y530">
        <v>11.365934124408028</v>
      </c>
      <c r="Z530">
        <v>3.1926781248337151E-2</v>
      </c>
      <c r="AA530">
        <v>6.3137483939384316</v>
      </c>
      <c r="AB530">
        <v>0</v>
      </c>
      <c r="AC530">
        <v>1.3208293331932277</v>
      </c>
      <c r="AE530">
        <v>21.134402746334263</v>
      </c>
      <c r="AG530">
        <v>1.6959262755318436</v>
      </c>
      <c r="AH530">
        <v>1.1004918939200219</v>
      </c>
      <c r="AI530">
        <v>5.363699249720641</v>
      </c>
      <c r="AJ530">
        <v>4654</v>
      </c>
      <c r="AK530">
        <v>98.412032660077372</v>
      </c>
      <c r="AL530">
        <v>14.765187953876969</v>
      </c>
    </row>
    <row r="531" spans="1:38">
      <c r="A531">
        <v>11</v>
      </c>
      <c r="B531">
        <v>21</v>
      </c>
      <c r="C531">
        <v>2023</v>
      </c>
      <c r="D531">
        <v>99</v>
      </c>
      <c r="E531">
        <v>99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5</v>
      </c>
      <c r="M531">
        <v>99</v>
      </c>
      <c r="N531">
        <v>99</v>
      </c>
      <c r="O531">
        <v>99</v>
      </c>
      <c r="P531">
        <v>9999</v>
      </c>
      <c r="Q531">
        <v>8455</v>
      </c>
      <c r="R531">
        <v>55827</v>
      </c>
      <c r="S531">
        <v>5</v>
      </c>
      <c r="T531">
        <v>4.9021620362906839</v>
      </c>
      <c r="U531">
        <v>13.708175255700828</v>
      </c>
      <c r="V531">
        <v>0</v>
      </c>
      <c r="W531">
        <v>0.58215558779801879</v>
      </c>
      <c r="X531">
        <v>22.195353502785395</v>
      </c>
      <c r="Y531">
        <v>11.626990524298281</v>
      </c>
      <c r="Z531">
        <v>2.686871943683164E-2</v>
      </c>
      <c r="AA531">
        <v>5.9572357964087281</v>
      </c>
      <c r="AB531">
        <v>0</v>
      </c>
      <c r="AC531">
        <v>1.4480922490173276</v>
      </c>
      <c r="AE531">
        <v>14.895462253077971</v>
      </c>
      <c r="AG531">
        <v>5.0379649967602971</v>
      </c>
      <c r="AH531">
        <v>3.433384522126258</v>
      </c>
      <c r="AI531">
        <v>5.076396725598725</v>
      </c>
      <c r="AJ531">
        <v>13435</v>
      </c>
      <c r="AK531">
        <v>98.156471901749526</v>
      </c>
      <c r="AL531">
        <v>15.753324613361404</v>
      </c>
    </row>
    <row r="532" spans="1:38">
      <c r="A532">
        <v>11</v>
      </c>
      <c r="B532">
        <v>22</v>
      </c>
      <c r="C532">
        <v>2023</v>
      </c>
      <c r="D532">
        <v>99</v>
      </c>
      <c r="E532">
        <v>99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6</v>
      </c>
      <c r="M532">
        <v>99</v>
      </c>
      <c r="N532">
        <v>99</v>
      </c>
      <c r="O532">
        <v>99</v>
      </c>
      <c r="P532">
        <v>9999</v>
      </c>
      <c r="Q532">
        <v>11387</v>
      </c>
      <c r="R532">
        <v>137268</v>
      </c>
      <c r="S532">
        <v>6</v>
      </c>
      <c r="T532">
        <v>5.5446061718681694</v>
      </c>
      <c r="U532">
        <v>15.712395459976188</v>
      </c>
      <c r="V532">
        <v>22.970393682431457</v>
      </c>
      <c r="W532">
        <v>1.7156219949296267</v>
      </c>
      <c r="X532">
        <v>32.000903342366762</v>
      </c>
      <c r="Y532">
        <v>12.117900748899959</v>
      </c>
      <c r="Z532">
        <v>8.7420229041000094E-2</v>
      </c>
      <c r="AA532">
        <v>5.5870710774671934</v>
      </c>
      <c r="AB532">
        <v>0</v>
      </c>
      <c r="AC532">
        <v>1.528545197612559</v>
      </c>
      <c r="AE532">
        <v>14.347424285074975</v>
      </c>
      <c r="AG532">
        <v>12.387399988809941</v>
      </c>
      <c r="AH532">
        <v>9.6763198049161527</v>
      </c>
      <c r="AI532">
        <v>4.1772299443424554</v>
      </c>
      <c r="AJ532">
        <v>38034</v>
      </c>
      <c r="AK532">
        <v>98.158855234789684</v>
      </c>
      <c r="AL532">
        <v>17.103914374209861</v>
      </c>
    </row>
    <row r="533" spans="1:38">
      <c r="A533">
        <v>11</v>
      </c>
      <c r="B533">
        <v>23</v>
      </c>
      <c r="C533">
        <v>2023</v>
      </c>
      <c r="D533">
        <v>99</v>
      </c>
      <c r="E533">
        <v>99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7</v>
      </c>
      <c r="M533">
        <v>99</v>
      </c>
      <c r="N533">
        <v>99</v>
      </c>
      <c r="O533">
        <v>99</v>
      </c>
      <c r="P533">
        <v>9999</v>
      </c>
      <c r="Q533">
        <v>11862</v>
      </c>
      <c r="R533">
        <v>177580</v>
      </c>
      <c r="S533">
        <v>7</v>
      </c>
      <c r="T533">
        <v>5.9000788377069489</v>
      </c>
      <c r="U533">
        <v>18.414150805271124</v>
      </c>
      <c r="V533">
        <v>55.877914179524723</v>
      </c>
      <c r="W533">
        <v>3.7245185268611327</v>
      </c>
      <c r="X533">
        <v>64.614821488906387</v>
      </c>
      <c r="Y533">
        <v>14.309606937718216</v>
      </c>
      <c r="Z533">
        <v>0.32041896609978598</v>
      </c>
      <c r="AA533">
        <v>5.4802876177499584</v>
      </c>
      <c r="AB533">
        <v>0</v>
      </c>
      <c r="AC533">
        <v>1.5893783159174657</v>
      </c>
      <c r="AE533">
        <v>21.928981970354535</v>
      </c>
      <c r="AG533">
        <v>16.025253445907776</v>
      </c>
      <c r="AH533">
        <v>14.670477628106749</v>
      </c>
      <c r="AI533">
        <v>2.8854600743326952</v>
      </c>
      <c r="AJ533">
        <v>59829</v>
      </c>
      <c r="AK533">
        <v>99.317150545721773</v>
      </c>
      <c r="AL533">
        <v>18.689755423186281</v>
      </c>
    </row>
    <row r="534" spans="1:38">
      <c r="A534">
        <v>11</v>
      </c>
      <c r="B534">
        <v>24</v>
      </c>
      <c r="C534">
        <v>2023</v>
      </c>
      <c r="D534">
        <v>99</v>
      </c>
      <c r="E534">
        <v>99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8</v>
      </c>
      <c r="M534">
        <v>99</v>
      </c>
      <c r="N534">
        <v>99</v>
      </c>
      <c r="O534">
        <v>99</v>
      </c>
      <c r="P534">
        <v>9999</v>
      </c>
      <c r="Q534">
        <v>11153</v>
      </c>
      <c r="R534">
        <v>311756</v>
      </c>
      <c r="S534">
        <v>8</v>
      </c>
      <c r="T534">
        <v>6.0630910070696338</v>
      </c>
      <c r="U534">
        <v>20.550467352674065</v>
      </c>
      <c r="V534">
        <v>80.204069849497699</v>
      </c>
      <c r="W534">
        <v>5.5764764751921394</v>
      </c>
      <c r="X534">
        <v>90.3155031498993</v>
      </c>
      <c r="Y534">
        <v>16.236415658399522</v>
      </c>
      <c r="Z534">
        <v>1.1646929008583633</v>
      </c>
      <c r="AA534">
        <v>5.5796654252633751</v>
      </c>
      <c r="AB534">
        <v>0</v>
      </c>
      <c r="AC534">
        <v>1.6000608466915307</v>
      </c>
      <c r="AE534">
        <v>36.819126160971827</v>
      </c>
      <c r="AG534">
        <v>28.133623793684112</v>
      </c>
      <c r="AH534">
        <v>28.743194239226991</v>
      </c>
      <c r="AI534">
        <v>1.5531377102605888</v>
      </c>
      <c r="AJ534">
        <v>109194</v>
      </c>
      <c r="AK534">
        <v>99.14574427166248</v>
      </c>
      <c r="AL534">
        <v>20.669352153003619</v>
      </c>
    </row>
    <row r="535" spans="1:38">
      <c r="A535">
        <v>11</v>
      </c>
      <c r="B535">
        <v>25</v>
      </c>
      <c r="C535">
        <v>2023</v>
      </c>
      <c r="D535">
        <v>99</v>
      </c>
      <c r="E535">
        <v>99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</v>
      </c>
      <c r="M535">
        <v>99</v>
      </c>
      <c r="N535">
        <v>99</v>
      </c>
      <c r="O535">
        <v>99</v>
      </c>
      <c r="P535">
        <v>9999</v>
      </c>
      <c r="Q535">
        <v>9187</v>
      </c>
      <c r="R535">
        <v>292593</v>
      </c>
      <c r="S535">
        <v>9</v>
      </c>
      <c r="T535">
        <v>6.3063128646276558</v>
      </c>
      <c r="U535">
        <v>22.808668696790313</v>
      </c>
      <c r="V535">
        <v>87.277549360374323</v>
      </c>
      <c r="W535">
        <v>6.8313322601702708</v>
      </c>
      <c r="X535">
        <v>98.550888093700095</v>
      </c>
      <c r="Y535">
        <v>29.357161654585035</v>
      </c>
      <c r="Z535">
        <v>3.1986411158161676</v>
      </c>
      <c r="AA535">
        <v>5.9002148380246258</v>
      </c>
      <c r="AB535">
        <v>0</v>
      </c>
      <c r="AC535">
        <v>1.5612454191376803</v>
      </c>
      <c r="AE535">
        <v>46.305924079360473</v>
      </c>
      <c r="AG535">
        <v>26.404307813371407</v>
      </c>
      <c r="AH535">
        <v>29.940729323264009</v>
      </c>
      <c r="AI535">
        <v>1.0485555020113264</v>
      </c>
      <c r="AJ535">
        <v>106248</v>
      </c>
      <c r="AK535">
        <v>98.933691928317273</v>
      </c>
      <c r="AL535">
        <v>22.906114082672424</v>
      </c>
    </row>
    <row r="536" spans="1:38">
      <c r="A536">
        <v>11</v>
      </c>
      <c r="B536">
        <v>26</v>
      </c>
      <c r="C536">
        <v>2023</v>
      </c>
      <c r="D536">
        <v>99</v>
      </c>
      <c r="E536">
        <v>99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10</v>
      </c>
      <c r="M536">
        <v>99</v>
      </c>
      <c r="N536">
        <v>99</v>
      </c>
      <c r="O536">
        <v>99</v>
      </c>
      <c r="P536">
        <v>9999</v>
      </c>
      <c r="Q536">
        <v>6315</v>
      </c>
      <c r="R536">
        <v>77840</v>
      </c>
      <c r="S536">
        <v>10</v>
      </c>
      <c r="T536">
        <v>6.7545734840698861</v>
      </c>
      <c r="U536">
        <v>25.351039311408236</v>
      </c>
      <c r="V536">
        <v>85.023124357656741</v>
      </c>
      <c r="W536">
        <v>10.336587872559093</v>
      </c>
      <c r="X536">
        <v>99.491264131551901</v>
      </c>
      <c r="Y536">
        <v>56.510791366906481</v>
      </c>
      <c r="Z536">
        <v>6.0187564234326834</v>
      </c>
      <c r="AA536">
        <v>6.7230578331544306</v>
      </c>
      <c r="AB536">
        <v>0</v>
      </c>
      <c r="AC536">
        <v>1.5615554569118544</v>
      </c>
      <c r="AE536">
        <v>52.647542135626999</v>
      </c>
      <c r="AG536">
        <v>7.0244719463310163</v>
      </c>
      <c r="AH536">
        <v>8.8531353152229624</v>
      </c>
      <c r="AI536">
        <v>0.97507708119218917</v>
      </c>
      <c r="AJ536">
        <v>29538</v>
      </c>
      <c r="AK536">
        <v>99.288770397453675</v>
      </c>
      <c r="AL536">
        <v>25.140353999009378</v>
      </c>
    </row>
    <row r="537" spans="1:38">
      <c r="A537">
        <v>11</v>
      </c>
      <c r="B537">
        <v>27</v>
      </c>
      <c r="C537">
        <v>2023</v>
      </c>
      <c r="D537">
        <v>99</v>
      </c>
      <c r="E537">
        <v>99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11</v>
      </c>
      <c r="M537">
        <v>99</v>
      </c>
      <c r="N537">
        <v>99</v>
      </c>
      <c r="O537">
        <v>99</v>
      </c>
      <c r="P537">
        <v>9999</v>
      </c>
      <c r="Q537">
        <v>3739</v>
      </c>
      <c r="R537">
        <v>18457</v>
      </c>
      <c r="S537">
        <v>11</v>
      </c>
      <c r="T537">
        <v>7.2103267053150564</v>
      </c>
      <c r="U537">
        <v>28.420198298748439</v>
      </c>
      <c r="V537">
        <v>76.545484098174143</v>
      </c>
      <c r="W537">
        <v>17.505553448556103</v>
      </c>
      <c r="X537">
        <v>99.59906810424232</v>
      </c>
      <c r="Y537">
        <v>73.917754781383778</v>
      </c>
      <c r="Z537">
        <v>12.082136858644413</v>
      </c>
      <c r="AA537">
        <v>8.8281240649937267</v>
      </c>
      <c r="AB537">
        <v>0</v>
      </c>
      <c r="AC537">
        <v>1.8027795706979599</v>
      </c>
      <c r="AE537">
        <v>60.738326766029296</v>
      </c>
      <c r="AG537">
        <v>1.6656048138930053</v>
      </c>
      <c r="AH537">
        <v>2.3533510850730512</v>
      </c>
      <c r="AI537">
        <v>0.82895378447201584</v>
      </c>
      <c r="AJ537">
        <v>5776</v>
      </c>
      <c r="AK537">
        <v>100.41045706371176</v>
      </c>
      <c r="AL537">
        <v>27.175569996557236</v>
      </c>
    </row>
    <row r="538" spans="1:38">
      <c r="A538">
        <v>11</v>
      </c>
      <c r="B538">
        <v>28</v>
      </c>
      <c r="C538">
        <v>2023</v>
      </c>
      <c r="D538">
        <v>99</v>
      </c>
      <c r="E538">
        <v>99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12</v>
      </c>
      <c r="M538">
        <v>99</v>
      </c>
      <c r="N538">
        <v>99</v>
      </c>
      <c r="O538">
        <v>99</v>
      </c>
      <c r="P538">
        <v>9999</v>
      </c>
      <c r="Q538">
        <v>1174</v>
      </c>
      <c r="R538">
        <v>2217</v>
      </c>
      <c r="S538">
        <v>12</v>
      </c>
      <c r="T538">
        <v>8.0410464591790713</v>
      </c>
      <c r="U538">
        <v>33.193852052322931</v>
      </c>
      <c r="V538">
        <v>59.810554803788904</v>
      </c>
      <c r="W538">
        <v>31.754623364907541</v>
      </c>
      <c r="X538">
        <v>99.2783040144339</v>
      </c>
      <c r="Y538">
        <v>81.912494361750106</v>
      </c>
      <c r="Z538">
        <v>25.394677492106442</v>
      </c>
      <c r="AA538">
        <v>12.089616563145256</v>
      </c>
      <c r="AB538">
        <v>0</v>
      </c>
      <c r="AC538">
        <v>2.3038538022192951</v>
      </c>
      <c r="AE538">
        <v>66.732295477303637</v>
      </c>
      <c r="AG538">
        <v>0.20006750134912463</v>
      </c>
      <c r="AH538">
        <v>0.33015802150038476</v>
      </c>
      <c r="AI538">
        <v>0.49616599007668033</v>
      </c>
      <c r="AJ538">
        <v>793</v>
      </c>
      <c r="AK538">
        <v>103.25283732660763</v>
      </c>
      <c r="AL538">
        <v>29.463991451481096</v>
      </c>
    </row>
    <row r="539" spans="1:38">
      <c r="A539">
        <v>11</v>
      </c>
      <c r="B539">
        <v>29</v>
      </c>
      <c r="C539">
        <v>2023</v>
      </c>
      <c r="D539">
        <v>99</v>
      </c>
      <c r="E539">
        <v>99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13</v>
      </c>
      <c r="M539">
        <v>99</v>
      </c>
      <c r="N539">
        <v>99</v>
      </c>
      <c r="O539">
        <v>99</v>
      </c>
      <c r="P539">
        <v>9999</v>
      </c>
      <c r="Q539">
        <v>131</v>
      </c>
      <c r="R539">
        <v>171</v>
      </c>
      <c r="S539">
        <v>13</v>
      </c>
      <c r="T539">
        <v>8.5497076023391809</v>
      </c>
      <c r="U539">
        <v>36.953801169590655</v>
      </c>
      <c r="V539">
        <v>54.385964912280706</v>
      </c>
      <c r="W539">
        <v>36.84210526315789</v>
      </c>
      <c r="X539">
        <v>99.415204678362571</v>
      </c>
      <c r="Y539">
        <v>83.040935672514621</v>
      </c>
      <c r="Z539">
        <v>33.918128654970758</v>
      </c>
      <c r="AA539">
        <v>15.08258843352832</v>
      </c>
      <c r="AB539">
        <v>0</v>
      </c>
      <c r="AC539">
        <v>2.7212908501503104</v>
      </c>
      <c r="AE539">
        <v>68.561848690858596</v>
      </c>
      <c r="AG539">
        <v>1.5431458155480518E-2</v>
      </c>
      <c r="AH539">
        <v>2.8350043812057999E-2</v>
      </c>
      <c r="AI539">
        <v>0.58479532163742698</v>
      </c>
      <c r="AJ539">
        <v>43</v>
      </c>
      <c r="AK539">
        <v>107.13488372093018</v>
      </c>
      <c r="AL539">
        <v>31.981741009878984</v>
      </c>
    </row>
    <row r="540" spans="1:38">
      <c r="A540">
        <v>11</v>
      </c>
      <c r="B540">
        <v>30</v>
      </c>
      <c r="C540">
        <v>2023</v>
      </c>
      <c r="D540">
        <v>99</v>
      </c>
      <c r="E540">
        <v>99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14</v>
      </c>
      <c r="M540">
        <v>99</v>
      </c>
      <c r="N540">
        <v>99</v>
      </c>
      <c r="O540">
        <v>99</v>
      </c>
      <c r="P540">
        <v>9999</v>
      </c>
      <c r="Q540">
        <v>31</v>
      </c>
      <c r="R540">
        <v>39</v>
      </c>
      <c r="S540">
        <v>14</v>
      </c>
      <c r="T540">
        <v>9.2307692307692282</v>
      </c>
      <c r="U540">
        <v>40.830769230769207</v>
      </c>
      <c r="V540">
        <v>43.589743589743591</v>
      </c>
      <c r="W540">
        <v>48.717948717948723</v>
      </c>
      <c r="X540">
        <v>100</v>
      </c>
      <c r="Y540">
        <v>82.051282051282044</v>
      </c>
      <c r="Z540">
        <v>51.282051282051277</v>
      </c>
      <c r="AA540">
        <v>16.946842287306779</v>
      </c>
      <c r="AB540">
        <v>0</v>
      </c>
      <c r="AC540">
        <v>4.2272712812412596</v>
      </c>
      <c r="AE540">
        <v>80.812100190766571</v>
      </c>
      <c r="AG540">
        <v>3.5194553687938009E-3</v>
      </c>
      <c r="AH540">
        <v>7.144151820088482E-3</v>
      </c>
      <c r="AI540">
        <v>2.5641025641025639</v>
      </c>
      <c r="AJ540">
        <v>8</v>
      </c>
      <c r="AK540">
        <v>113.71250000000001</v>
      </c>
      <c r="AL540">
        <v>35.487870597561127</v>
      </c>
    </row>
    <row r="541" spans="1:38">
      <c r="A541">
        <v>11</v>
      </c>
      <c r="B541">
        <v>31</v>
      </c>
      <c r="C541">
        <v>2023</v>
      </c>
      <c r="D541">
        <v>99</v>
      </c>
      <c r="E541">
        <v>99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15</v>
      </c>
      <c r="M541">
        <v>99</v>
      </c>
      <c r="N541">
        <v>99</v>
      </c>
      <c r="O541">
        <v>99</v>
      </c>
      <c r="P541">
        <v>9999</v>
      </c>
      <c r="Q541">
        <v>5</v>
      </c>
      <c r="R541">
        <v>5</v>
      </c>
      <c r="S541">
        <v>15</v>
      </c>
      <c r="T541">
        <v>9</v>
      </c>
      <c r="U541">
        <v>53.4</v>
      </c>
      <c r="V541">
        <v>40</v>
      </c>
      <c r="W541">
        <v>60</v>
      </c>
      <c r="X541">
        <v>100</v>
      </c>
      <c r="Y541">
        <v>100</v>
      </c>
      <c r="Z541">
        <v>60</v>
      </c>
      <c r="AA541">
        <v>25.769827318008943</v>
      </c>
      <c r="AB541">
        <v>0</v>
      </c>
      <c r="AC541">
        <v>5.1768716422179137</v>
      </c>
      <c r="AE541">
        <v>92.933592667464765</v>
      </c>
      <c r="AG541">
        <v>4.512122267684361E-4</v>
      </c>
      <c r="AH541">
        <v>1.1978702185152128E-3</v>
      </c>
      <c r="AI541">
        <v>0</v>
      </c>
      <c r="AJ541">
        <v>3</v>
      </c>
      <c r="AK541">
        <v>122.8666666666667</v>
      </c>
      <c r="AL541">
        <v>37.826527343364809</v>
      </c>
    </row>
    <row r="542" spans="1:38" s="589" customFormat="1">
      <c r="A542" s="589">
        <v>11</v>
      </c>
      <c r="B542" s="589">
        <v>32</v>
      </c>
      <c r="C542" s="589">
        <v>2023</v>
      </c>
      <c r="D542" s="589">
        <v>99</v>
      </c>
      <c r="E542" s="589">
        <v>99</v>
      </c>
      <c r="F542" s="589">
        <v>99</v>
      </c>
      <c r="G542" s="589">
        <v>99</v>
      </c>
      <c r="H542" s="589">
        <v>99</v>
      </c>
      <c r="I542" s="589">
        <v>99</v>
      </c>
      <c r="J542" s="589">
        <v>999</v>
      </c>
      <c r="K542" s="589">
        <v>99</v>
      </c>
      <c r="L542" s="589">
        <v>99</v>
      </c>
      <c r="M542" s="589">
        <v>99</v>
      </c>
      <c r="N542" s="589">
        <v>99</v>
      </c>
      <c r="O542" s="589">
        <v>99</v>
      </c>
      <c r="P542" s="589">
        <v>9999</v>
      </c>
      <c r="Q542" s="589">
        <v>896</v>
      </c>
      <c r="R542" s="589">
        <v>1122</v>
      </c>
      <c r="S542" s="589">
        <v>0</v>
      </c>
      <c r="T542" s="589">
        <v>4.0918003565062406</v>
      </c>
      <c r="U542" s="589">
        <v>18.993172905525832</v>
      </c>
      <c r="V542" s="589">
        <v>0</v>
      </c>
      <c r="W542" s="589">
        <v>1.8716577540106951</v>
      </c>
      <c r="X542" s="589">
        <v>60.873440285205007</v>
      </c>
      <c r="Y542" s="589">
        <v>28.698752228163997</v>
      </c>
      <c r="Z542" s="589">
        <v>2.8520499108734398</v>
      </c>
      <c r="AA542" s="589">
        <v>9.5505666276665604</v>
      </c>
      <c r="AC542" s="589">
        <v>2.4274765113718204</v>
      </c>
      <c r="AE542" s="589">
        <v>46.659239358209931</v>
      </c>
      <c r="AG542" s="589">
        <v>0.10125202368683701</v>
      </c>
      <c r="AH542" s="589">
        <v>9.5606822593383767E-2</v>
      </c>
      <c r="AI542" s="589">
        <v>37.165775401069531</v>
      </c>
      <c r="AJ542" s="589">
        <v>176</v>
      </c>
      <c r="AK542" s="589">
        <v>98.295454545454433</v>
      </c>
      <c r="AL542" s="589">
        <v>16.314189218018264</v>
      </c>
    </row>
    <row r="543" spans="1:38">
      <c r="A543">
        <v>11</v>
      </c>
      <c r="B543">
        <v>33</v>
      </c>
      <c r="C543">
        <v>2022</v>
      </c>
      <c r="D543">
        <v>99</v>
      </c>
      <c r="E543">
        <v>99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1</v>
      </c>
      <c r="M543">
        <v>99</v>
      </c>
      <c r="N543">
        <v>99</v>
      </c>
      <c r="O543">
        <v>99</v>
      </c>
      <c r="P543">
        <v>9999</v>
      </c>
      <c r="Q543">
        <v>758</v>
      </c>
      <c r="R543">
        <v>1324</v>
      </c>
      <c r="S543">
        <v>1</v>
      </c>
      <c r="T543">
        <v>2.2220543806646527</v>
      </c>
      <c r="U543">
        <v>10.202122356495476</v>
      </c>
      <c r="V543">
        <v>0</v>
      </c>
      <c r="W543">
        <v>7.552870090634442E-2</v>
      </c>
      <c r="X543">
        <v>21.827794561933537</v>
      </c>
      <c r="Y543">
        <v>3.0966767371601205</v>
      </c>
      <c r="Z543">
        <v>7.552870090634442E-2</v>
      </c>
      <c r="AA543">
        <v>6.0292560988794097</v>
      </c>
      <c r="AB543">
        <v>0</v>
      </c>
      <c r="AC543">
        <v>1.1746041346665157</v>
      </c>
      <c r="AE543">
        <v>23.72242634301044</v>
      </c>
      <c r="AG543">
        <v>0.11405887643391992</v>
      </c>
      <c r="AH543">
        <v>5.7721141270913198E-2</v>
      </c>
      <c r="AI543">
        <v>4.3051359516616321</v>
      </c>
      <c r="AJ543">
        <v>120</v>
      </c>
      <c r="AK543">
        <v>87.999166666666639</v>
      </c>
      <c r="AL543">
        <v>11.302375009793952</v>
      </c>
    </row>
    <row r="544" spans="1:38">
      <c r="A544">
        <v>11</v>
      </c>
      <c r="B544">
        <v>34</v>
      </c>
      <c r="C544">
        <v>2022</v>
      </c>
      <c r="D544">
        <v>99</v>
      </c>
      <c r="E544">
        <v>99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2</v>
      </c>
      <c r="M544">
        <v>99</v>
      </c>
      <c r="N544">
        <v>99</v>
      </c>
      <c r="O544">
        <v>99</v>
      </c>
      <c r="P544">
        <v>9999</v>
      </c>
      <c r="Q544">
        <v>2379</v>
      </c>
      <c r="R544">
        <v>5764</v>
      </c>
      <c r="S544">
        <v>2</v>
      </c>
      <c r="T544">
        <v>2.9626995142262311</v>
      </c>
      <c r="U544">
        <v>11.620565579458727</v>
      </c>
      <c r="V544">
        <v>0</v>
      </c>
      <c r="W544">
        <v>6.9396252602359487E-2</v>
      </c>
      <c r="X544">
        <v>25.537820957668281</v>
      </c>
      <c r="Y544">
        <v>6.9049271339347662</v>
      </c>
      <c r="Z544">
        <v>1.7349063150589872E-2</v>
      </c>
      <c r="AA544">
        <v>6.3815478620186088</v>
      </c>
      <c r="AB544">
        <v>0</v>
      </c>
      <c r="AC544">
        <v>1.1509116257822003</v>
      </c>
      <c r="AE544">
        <v>36.774450146405698</v>
      </c>
      <c r="AG544">
        <v>0.49655238955069081</v>
      </c>
      <c r="AH544">
        <v>0.28622504648850255</v>
      </c>
      <c r="AI544">
        <v>4.6321998612074946</v>
      </c>
      <c r="AJ544">
        <v>419</v>
      </c>
      <c r="AK544">
        <v>90.425059665871117</v>
      </c>
      <c r="AL544">
        <v>12.503334954997969</v>
      </c>
    </row>
    <row r="545" spans="1:38">
      <c r="A545">
        <v>11</v>
      </c>
      <c r="B545">
        <v>35</v>
      </c>
      <c r="C545">
        <v>2022</v>
      </c>
      <c r="D545">
        <v>99</v>
      </c>
      <c r="E545">
        <v>99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3</v>
      </c>
      <c r="M545">
        <v>99</v>
      </c>
      <c r="N545">
        <v>99</v>
      </c>
      <c r="O545">
        <v>99</v>
      </c>
      <c r="P545">
        <v>9999</v>
      </c>
      <c r="Q545">
        <v>3770</v>
      </c>
      <c r="R545">
        <v>11035</v>
      </c>
      <c r="S545">
        <v>3</v>
      </c>
      <c r="T545">
        <v>3.5984594472134126</v>
      </c>
      <c r="U545">
        <v>12.394786588128683</v>
      </c>
      <c r="V545">
        <v>0</v>
      </c>
      <c r="W545">
        <v>6.3434526506569999E-2</v>
      </c>
      <c r="X545">
        <v>25.138196647032167</v>
      </c>
      <c r="Y545">
        <v>10.02265518803806</v>
      </c>
      <c r="Z545">
        <v>0</v>
      </c>
      <c r="AA545">
        <v>6.3961375208432232</v>
      </c>
      <c r="AB545">
        <v>0</v>
      </c>
      <c r="AC545">
        <v>1.3160944339919729</v>
      </c>
      <c r="AE545">
        <v>27.868435148526036</v>
      </c>
      <c r="AG545">
        <v>0.95063421559539707</v>
      </c>
      <c r="AH545">
        <v>0.58447748694305035</v>
      </c>
      <c r="AI545">
        <v>5.0838241957408252</v>
      </c>
      <c r="AJ545">
        <v>835</v>
      </c>
      <c r="AK545">
        <v>91.832694610778361</v>
      </c>
      <c r="AL545">
        <v>13.470490241635382</v>
      </c>
    </row>
    <row r="546" spans="1:38">
      <c r="A546">
        <v>11</v>
      </c>
      <c r="B546">
        <v>36</v>
      </c>
      <c r="C546">
        <v>2022</v>
      </c>
      <c r="D546">
        <v>99</v>
      </c>
      <c r="E546">
        <v>99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4</v>
      </c>
      <c r="M546">
        <v>99</v>
      </c>
      <c r="N546">
        <v>99</v>
      </c>
      <c r="O546">
        <v>99</v>
      </c>
      <c r="P546">
        <v>9999</v>
      </c>
      <c r="Q546">
        <v>5945</v>
      </c>
      <c r="R546">
        <v>22258</v>
      </c>
      <c r="S546">
        <v>4</v>
      </c>
      <c r="T546">
        <v>4.1964237577500239</v>
      </c>
      <c r="U546">
        <v>13.298110791625453</v>
      </c>
      <c r="V546">
        <v>0</v>
      </c>
      <c r="W546">
        <v>0.24260939886782285</v>
      </c>
      <c r="X546">
        <v>24.786593584329225</v>
      </c>
      <c r="Y546">
        <v>12.157426543265345</v>
      </c>
      <c r="Z546">
        <v>4.4927666457004242E-3</v>
      </c>
      <c r="AA546">
        <v>6.3441124391672252</v>
      </c>
      <c r="AB546">
        <v>0</v>
      </c>
      <c r="AC546">
        <v>1.3076019177227227</v>
      </c>
      <c r="AE546">
        <v>22.486732384525187</v>
      </c>
      <c r="AG546">
        <v>1.9174641024669112</v>
      </c>
      <c r="AH546">
        <v>1.2648309424121451</v>
      </c>
      <c r="AI546">
        <v>5.2520442088237953</v>
      </c>
      <c r="AJ546">
        <v>1972</v>
      </c>
      <c r="AK546">
        <v>93.357150101419904</v>
      </c>
      <c r="AL546">
        <v>14.315490945714989</v>
      </c>
    </row>
    <row r="547" spans="1:38">
      <c r="A547">
        <v>11</v>
      </c>
      <c r="B547">
        <v>37</v>
      </c>
      <c r="C547">
        <v>2022</v>
      </c>
      <c r="D547">
        <v>99</v>
      </c>
      <c r="E547">
        <v>99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5</v>
      </c>
      <c r="M547">
        <v>99</v>
      </c>
      <c r="N547">
        <v>99</v>
      </c>
      <c r="O547">
        <v>99</v>
      </c>
      <c r="P547">
        <v>9999</v>
      </c>
      <c r="Q547">
        <v>8925</v>
      </c>
      <c r="R547">
        <v>63317</v>
      </c>
      <c r="S547">
        <v>5</v>
      </c>
      <c r="T547">
        <v>4.9716032029312816</v>
      </c>
      <c r="U547">
        <v>14.115059936510113</v>
      </c>
      <c r="V547">
        <v>0</v>
      </c>
      <c r="W547">
        <v>0.8260024953803875</v>
      </c>
      <c r="X547">
        <v>22.840627319677179</v>
      </c>
      <c r="Y547">
        <v>11.9746671510021</v>
      </c>
      <c r="Z547">
        <v>5.0539349621744542E-2</v>
      </c>
      <c r="AA547">
        <v>5.9642634014470195</v>
      </c>
      <c r="AB547">
        <v>0</v>
      </c>
      <c r="AC547">
        <v>1.454952622028592</v>
      </c>
      <c r="AE547">
        <v>17.722767663044934</v>
      </c>
      <c r="AG547">
        <v>5.4545814797330143</v>
      </c>
      <c r="AH547">
        <v>3.8190861277716968</v>
      </c>
      <c r="AI547">
        <v>5.0270859326879034</v>
      </c>
      <c r="AJ547">
        <v>5265</v>
      </c>
      <c r="AK547">
        <v>95.179430199430243</v>
      </c>
      <c r="AL547">
        <v>15.500743039662412</v>
      </c>
    </row>
    <row r="548" spans="1:38">
      <c r="A548">
        <v>11</v>
      </c>
      <c r="B548">
        <v>38</v>
      </c>
      <c r="C548">
        <v>2022</v>
      </c>
      <c r="D548">
        <v>99</v>
      </c>
      <c r="E548">
        <v>99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6</v>
      </c>
      <c r="M548">
        <v>99</v>
      </c>
      <c r="N548">
        <v>99</v>
      </c>
      <c r="O548">
        <v>99</v>
      </c>
      <c r="P548">
        <v>9999</v>
      </c>
      <c r="Q548">
        <v>11668</v>
      </c>
      <c r="R548">
        <v>145509</v>
      </c>
      <c r="S548">
        <v>6</v>
      </c>
      <c r="T548">
        <v>5.5718202997752719</v>
      </c>
      <c r="U548">
        <v>16.093646716010714</v>
      </c>
      <c r="V548">
        <v>26.500079032912055</v>
      </c>
      <c r="W548">
        <v>2.3146334590987494</v>
      </c>
      <c r="X548">
        <v>35.318777532661194</v>
      </c>
      <c r="Y548">
        <v>12.749726821021381</v>
      </c>
      <c r="Z548">
        <v>0.11683126129655212</v>
      </c>
      <c r="AA548">
        <v>5.6997842448943636</v>
      </c>
      <c r="AB548">
        <v>0</v>
      </c>
      <c r="AC548">
        <v>1.5413951569945901</v>
      </c>
      <c r="AE548">
        <v>17.026116233982027</v>
      </c>
      <c r="AG548">
        <v>12.535191126150497</v>
      </c>
      <c r="AH548">
        <v>10.006926642928587</v>
      </c>
      <c r="AI548">
        <v>4.1275797373358349</v>
      </c>
      <c r="AJ548">
        <v>9490</v>
      </c>
      <c r="AK548">
        <v>96.859367755532091</v>
      </c>
      <c r="AL548">
        <v>16.672915304080725</v>
      </c>
    </row>
    <row r="549" spans="1:38">
      <c r="A549">
        <v>11</v>
      </c>
      <c r="B549">
        <v>39</v>
      </c>
      <c r="C549">
        <v>2022</v>
      </c>
      <c r="D549">
        <v>99</v>
      </c>
      <c r="E549">
        <v>99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7</v>
      </c>
      <c r="M549">
        <v>99</v>
      </c>
      <c r="N549">
        <v>99</v>
      </c>
      <c r="O549">
        <v>99</v>
      </c>
      <c r="P549">
        <v>9999</v>
      </c>
      <c r="Q549">
        <v>11980</v>
      </c>
      <c r="R549">
        <v>174978</v>
      </c>
      <c r="S549">
        <v>7</v>
      </c>
      <c r="T549">
        <v>5.8638571706157334</v>
      </c>
      <c r="U549">
        <v>18.568435174707755</v>
      </c>
      <c r="V549">
        <v>57.638103075815216</v>
      </c>
      <c r="W549">
        <v>3.6170261404290822</v>
      </c>
      <c r="X549">
        <v>66.222610842505915</v>
      </c>
      <c r="Y549">
        <v>14.479534570060236</v>
      </c>
      <c r="Z549">
        <v>0.39662128953354125</v>
      </c>
      <c r="AA549">
        <v>5.5716581844118123</v>
      </c>
      <c r="AB549">
        <v>0</v>
      </c>
      <c r="AC549">
        <v>1.56843675656152</v>
      </c>
      <c r="AE549">
        <v>25.719540596178671</v>
      </c>
      <c r="AG549">
        <v>15.073862598681604</v>
      </c>
      <c r="AH549">
        <v>13.884017440865156</v>
      </c>
      <c r="AI549">
        <v>2.8472150784670074</v>
      </c>
      <c r="AJ549">
        <v>14701</v>
      </c>
      <c r="AK549">
        <v>98.909550370723764</v>
      </c>
      <c r="AL549">
        <v>17.963638742400263</v>
      </c>
    </row>
    <row r="550" spans="1:38">
      <c r="A550">
        <v>11</v>
      </c>
      <c r="B550">
        <v>40</v>
      </c>
      <c r="C550">
        <v>2022</v>
      </c>
      <c r="D550">
        <v>99</v>
      </c>
      <c r="E550">
        <v>99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8</v>
      </c>
      <c r="M550">
        <v>99</v>
      </c>
      <c r="N550">
        <v>99</v>
      </c>
      <c r="O550">
        <v>99</v>
      </c>
      <c r="P550">
        <v>9999</v>
      </c>
      <c r="Q550">
        <v>11360</v>
      </c>
      <c r="R550">
        <v>323662</v>
      </c>
      <c r="S550">
        <v>8</v>
      </c>
      <c r="T550">
        <v>6.061446817976778</v>
      </c>
      <c r="U550">
        <v>20.553379574989211</v>
      </c>
      <c r="V550">
        <v>80.703944238124947</v>
      </c>
      <c r="W550">
        <v>5.190600070443856</v>
      </c>
      <c r="X550">
        <v>90.347028690423983</v>
      </c>
      <c r="Y550">
        <v>16.25492025631678</v>
      </c>
      <c r="Z550">
        <v>1.3708745543190117</v>
      </c>
      <c r="AA550">
        <v>5.6640417630810154</v>
      </c>
      <c r="AB550">
        <v>0</v>
      </c>
      <c r="AC550">
        <v>1.5716064633692188</v>
      </c>
      <c r="AE550">
        <v>39.023628091366731</v>
      </c>
      <c r="AG550">
        <v>27.882571045585639</v>
      </c>
      <c r="AH550">
        <v>28.427021155335197</v>
      </c>
      <c r="AI550">
        <v>1.619590807694447</v>
      </c>
      <c r="AJ550">
        <v>26612</v>
      </c>
      <c r="AK550">
        <v>99.352348564556962</v>
      </c>
      <c r="AL550">
        <v>19.785198541643176</v>
      </c>
    </row>
    <row r="551" spans="1:38">
      <c r="A551">
        <v>11</v>
      </c>
      <c r="B551">
        <v>41</v>
      </c>
      <c r="C551">
        <v>2022</v>
      </c>
      <c r="D551">
        <v>99</v>
      </c>
      <c r="E551">
        <v>99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9</v>
      </c>
      <c r="M551">
        <v>99</v>
      </c>
      <c r="N551">
        <v>99</v>
      </c>
      <c r="O551">
        <v>99</v>
      </c>
      <c r="P551">
        <v>9999</v>
      </c>
      <c r="Q551">
        <v>9429</v>
      </c>
      <c r="R551">
        <v>303225</v>
      </c>
      <c r="S551">
        <v>9</v>
      </c>
      <c r="T551">
        <v>6.3436919779041983</v>
      </c>
      <c r="U551">
        <v>22.78108787204209</v>
      </c>
      <c r="V551">
        <v>87.825871877318846</v>
      </c>
      <c r="W551">
        <v>6.5324429054332596</v>
      </c>
      <c r="X551">
        <v>98.568719597658529</v>
      </c>
      <c r="Y551">
        <v>28.860746970071723</v>
      </c>
      <c r="Z551">
        <v>3.3569131832797439</v>
      </c>
      <c r="AA551">
        <v>6.0026050799510164</v>
      </c>
      <c r="AB551">
        <v>0</v>
      </c>
      <c r="AC551">
        <v>1.5312134777970423</v>
      </c>
      <c r="AE551">
        <v>47.351293406570043</v>
      </c>
      <c r="AG551">
        <v>26.121980971809194</v>
      </c>
      <c r="AH551">
        <v>29.518607097949022</v>
      </c>
      <c r="AI551">
        <v>1.0150878060845905</v>
      </c>
      <c r="AJ551">
        <v>28242</v>
      </c>
      <c r="AK551">
        <v>99.862966503789252</v>
      </c>
      <c r="AL551">
        <v>21.89776252076836</v>
      </c>
    </row>
    <row r="552" spans="1:38">
      <c r="A552">
        <v>11</v>
      </c>
      <c r="B552">
        <v>42</v>
      </c>
      <c r="C552">
        <v>2022</v>
      </c>
      <c r="D552">
        <v>99</v>
      </c>
      <c r="E552">
        <v>99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10</v>
      </c>
      <c r="M552">
        <v>99</v>
      </c>
      <c r="N552">
        <v>99</v>
      </c>
      <c r="O552">
        <v>99</v>
      </c>
      <c r="P552">
        <v>9999</v>
      </c>
      <c r="Q552">
        <v>6531</v>
      </c>
      <c r="R552">
        <v>83429</v>
      </c>
      <c r="S552">
        <v>10</v>
      </c>
      <c r="T552">
        <v>6.7756175910055276</v>
      </c>
      <c r="U552">
        <v>25.163082261564025</v>
      </c>
      <c r="V552">
        <v>86.436371046039156</v>
      </c>
      <c r="W552">
        <v>9.5782042215536567</v>
      </c>
      <c r="X552">
        <v>99.570892615277685</v>
      </c>
      <c r="Y552">
        <v>55.768377902168318</v>
      </c>
      <c r="Z552">
        <v>5.4537391075045845</v>
      </c>
      <c r="AA552">
        <v>6.5495552445268688</v>
      </c>
      <c r="AB552">
        <v>0</v>
      </c>
      <c r="AC552">
        <v>1.5277209766238278</v>
      </c>
      <c r="AE552">
        <v>52.047163984278576</v>
      </c>
      <c r="AG552">
        <v>7.1871737175268198</v>
      </c>
      <c r="AH552">
        <v>8.9709259524052811</v>
      </c>
      <c r="AI552">
        <v>0.92893358424528627</v>
      </c>
      <c r="AJ552">
        <v>13882</v>
      </c>
      <c r="AK552">
        <v>100.88616193632048</v>
      </c>
      <c r="AL552">
        <v>24.12653086916718</v>
      </c>
    </row>
    <row r="553" spans="1:38">
      <c r="A553">
        <v>11</v>
      </c>
      <c r="B553">
        <v>43</v>
      </c>
      <c r="C553">
        <v>2022</v>
      </c>
      <c r="D553">
        <v>99</v>
      </c>
      <c r="E553">
        <v>99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11</v>
      </c>
      <c r="M553">
        <v>99</v>
      </c>
      <c r="N553">
        <v>99</v>
      </c>
      <c r="O553">
        <v>99</v>
      </c>
      <c r="P553">
        <v>9999</v>
      </c>
      <c r="Q553">
        <v>4016</v>
      </c>
      <c r="R553">
        <v>22012</v>
      </c>
      <c r="S553">
        <v>11</v>
      </c>
      <c r="T553">
        <v>7.1958477194257684</v>
      </c>
      <c r="U553">
        <v>28.163777939305792</v>
      </c>
      <c r="V553">
        <v>78.738869707432301</v>
      </c>
      <c r="W553">
        <v>16.568235507904781</v>
      </c>
      <c r="X553">
        <v>99.541159367617638</v>
      </c>
      <c r="Y553">
        <v>75.340723241868062</v>
      </c>
      <c r="Z553">
        <v>10.626022169725601</v>
      </c>
      <c r="AA553">
        <v>8.4441632518088579</v>
      </c>
      <c r="AB553">
        <v>0</v>
      </c>
      <c r="AC553">
        <v>1.7697600745568169</v>
      </c>
      <c r="AE553">
        <v>61.245655004033999</v>
      </c>
      <c r="AG553">
        <v>1.8962718943077388</v>
      </c>
      <c r="AH553">
        <v>2.6491516010843088</v>
      </c>
      <c r="AI553">
        <v>0.94948210067236061</v>
      </c>
      <c r="AJ553">
        <v>3813</v>
      </c>
      <c r="AK553">
        <v>103.6472856018883</v>
      </c>
      <c r="AL553">
        <v>26.493316253808882</v>
      </c>
    </row>
    <row r="554" spans="1:38">
      <c r="A554">
        <v>11</v>
      </c>
      <c r="B554">
        <v>44</v>
      </c>
      <c r="C554">
        <v>2022</v>
      </c>
      <c r="D554">
        <v>99</v>
      </c>
      <c r="E554">
        <v>99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12</v>
      </c>
      <c r="M554">
        <v>99</v>
      </c>
      <c r="N554">
        <v>99</v>
      </c>
      <c r="O554">
        <v>99</v>
      </c>
      <c r="P554">
        <v>9999</v>
      </c>
      <c r="Q554">
        <v>1298</v>
      </c>
      <c r="R554">
        <v>2792</v>
      </c>
      <c r="S554">
        <v>12</v>
      </c>
      <c r="T554">
        <v>7.773997134670485</v>
      </c>
      <c r="U554">
        <v>32.738366762177606</v>
      </c>
      <c r="V554">
        <v>64.935530085959883</v>
      </c>
      <c r="W554">
        <v>28.975644699140403</v>
      </c>
      <c r="X554">
        <v>99.820916905444122</v>
      </c>
      <c r="Y554">
        <v>85.351002865329505</v>
      </c>
      <c r="Z554">
        <v>22.492836676217767</v>
      </c>
      <c r="AA554">
        <v>11.341992349483773</v>
      </c>
      <c r="AB554">
        <v>0</v>
      </c>
      <c r="AC554">
        <v>2.2541264446887381</v>
      </c>
      <c r="AE554">
        <v>68.00990960995631</v>
      </c>
      <c r="AG554">
        <v>0.24052294788784329</v>
      </c>
      <c r="AH554">
        <v>0.3905969252044787</v>
      </c>
      <c r="AI554">
        <v>1.3610315186246416</v>
      </c>
      <c r="AJ554">
        <v>579</v>
      </c>
      <c r="AK554">
        <v>109.48894645941277</v>
      </c>
      <c r="AL554">
        <v>28.728875352459376</v>
      </c>
    </row>
    <row r="555" spans="1:38">
      <c r="A555">
        <v>11</v>
      </c>
      <c r="B555">
        <v>45</v>
      </c>
      <c r="C555">
        <v>2022</v>
      </c>
      <c r="D555">
        <v>99</v>
      </c>
      <c r="E555">
        <v>99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13</v>
      </c>
      <c r="M555">
        <v>99</v>
      </c>
      <c r="N555">
        <v>99</v>
      </c>
      <c r="O555">
        <v>99</v>
      </c>
      <c r="P555">
        <v>9999</v>
      </c>
      <c r="Q555">
        <v>162</v>
      </c>
      <c r="R555">
        <v>221</v>
      </c>
      <c r="S555">
        <v>13</v>
      </c>
      <c r="T555">
        <v>7.6063348416289598</v>
      </c>
      <c r="U555">
        <v>35.935746606334845</v>
      </c>
      <c r="V555">
        <v>63.800904977375566</v>
      </c>
      <c r="W555">
        <v>30.769230769230759</v>
      </c>
      <c r="X555">
        <v>100</v>
      </c>
      <c r="Y555">
        <v>88.235294117647058</v>
      </c>
      <c r="Z555">
        <v>28.959276018099541</v>
      </c>
      <c r="AA555">
        <v>14.843629528008004</v>
      </c>
      <c r="AB555">
        <v>0</v>
      </c>
      <c r="AC555">
        <v>2.5444030771681625</v>
      </c>
      <c r="AE555">
        <v>67.437007986430075</v>
      </c>
      <c r="AG555">
        <v>1.9038528468199631E-2</v>
      </c>
      <c r="AH555">
        <v>3.393714800363188E-2</v>
      </c>
      <c r="AI555">
        <v>1.357466063348417</v>
      </c>
      <c r="AJ555">
        <v>25</v>
      </c>
      <c r="AK555">
        <v>113.748</v>
      </c>
      <c r="AL555">
        <v>33.138310753425678</v>
      </c>
    </row>
    <row r="556" spans="1:38">
      <c r="A556">
        <v>11</v>
      </c>
      <c r="B556">
        <v>46</v>
      </c>
      <c r="C556">
        <v>2022</v>
      </c>
      <c r="D556">
        <v>99</v>
      </c>
      <c r="E556">
        <v>99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14</v>
      </c>
      <c r="M556">
        <v>99</v>
      </c>
      <c r="N556">
        <v>99</v>
      </c>
      <c r="O556">
        <v>99</v>
      </c>
      <c r="P556">
        <v>9999</v>
      </c>
      <c r="Q556">
        <v>48</v>
      </c>
      <c r="R556">
        <v>69</v>
      </c>
      <c r="S556">
        <v>14</v>
      </c>
      <c r="T556">
        <v>8.3333333333333357</v>
      </c>
      <c r="U556">
        <v>38.56289855072464</v>
      </c>
      <c r="V556">
        <v>55.072463768115952</v>
      </c>
      <c r="W556">
        <v>39.130434782608695</v>
      </c>
      <c r="X556">
        <v>100</v>
      </c>
      <c r="Y556">
        <v>81.159420289855078</v>
      </c>
      <c r="Z556">
        <v>40.579710144927539</v>
      </c>
      <c r="AA556">
        <v>16.929122416749852</v>
      </c>
      <c r="AB556">
        <v>0</v>
      </c>
      <c r="AC556">
        <v>3.6461878709603193</v>
      </c>
      <c r="AE556">
        <v>78.996891417762214</v>
      </c>
      <c r="AG556">
        <v>5.9441559470849508E-3</v>
      </c>
      <c r="AH556">
        <v>1.1370384660150577E-2</v>
      </c>
      <c r="AI556">
        <v>0</v>
      </c>
      <c r="AJ556">
        <v>5</v>
      </c>
      <c r="AK556">
        <v>119.9</v>
      </c>
      <c r="AL556">
        <v>35.470908023806729</v>
      </c>
    </row>
    <row r="557" spans="1:38">
      <c r="A557">
        <v>11</v>
      </c>
      <c r="B557">
        <v>47</v>
      </c>
      <c r="C557">
        <v>2022</v>
      </c>
      <c r="D557">
        <v>99</v>
      </c>
      <c r="E557">
        <v>99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15</v>
      </c>
      <c r="M557">
        <v>99</v>
      </c>
      <c r="N557">
        <v>99</v>
      </c>
      <c r="O557">
        <v>99</v>
      </c>
      <c r="P557">
        <v>9999</v>
      </c>
      <c r="Q557">
        <v>6</v>
      </c>
      <c r="R557">
        <v>7</v>
      </c>
      <c r="S557">
        <v>15</v>
      </c>
      <c r="T557">
        <v>6.8571428571428559</v>
      </c>
      <c r="U557">
        <v>36.257142857142874</v>
      </c>
      <c r="V557">
        <v>71.428571428571445</v>
      </c>
      <c r="W557">
        <v>28.571428571428577</v>
      </c>
      <c r="X557">
        <v>100</v>
      </c>
      <c r="Y557">
        <v>71.428571428571445</v>
      </c>
      <c r="Z557">
        <v>28.571428571428577</v>
      </c>
      <c r="AA557">
        <v>19.970181853586254</v>
      </c>
      <c r="AB557">
        <v>0</v>
      </c>
      <c r="AC557">
        <v>3.9434782119549321</v>
      </c>
      <c r="AE557">
        <v>97.422886224086071</v>
      </c>
      <c r="AG557">
        <v>6.0303031347238645E-4</v>
      </c>
      <c r="AH557">
        <v>1.0845460932435683E-3</v>
      </c>
      <c r="AI557">
        <v>0</v>
      </c>
      <c r="AJ557">
        <v>0</v>
      </c>
    </row>
    <row r="558" spans="1:38" s="595" customFormat="1">
      <c r="A558" s="595">
        <v>11</v>
      </c>
      <c r="B558" s="595">
        <v>48</v>
      </c>
      <c r="C558" s="595">
        <v>2022</v>
      </c>
      <c r="D558" s="595">
        <v>99</v>
      </c>
      <c r="E558" s="595">
        <v>99</v>
      </c>
      <c r="F558" s="595">
        <v>99</v>
      </c>
      <c r="G558" s="595">
        <v>99</v>
      </c>
      <c r="H558" s="595">
        <v>99</v>
      </c>
      <c r="I558" s="595">
        <v>99</v>
      </c>
      <c r="J558" s="595">
        <v>999</v>
      </c>
      <c r="K558" s="595">
        <v>99</v>
      </c>
      <c r="L558" s="595">
        <v>99</v>
      </c>
      <c r="M558" s="595">
        <v>99</v>
      </c>
      <c r="N558" s="595">
        <v>99</v>
      </c>
      <c r="O558" s="595">
        <v>99</v>
      </c>
      <c r="P558" s="595">
        <v>9999</v>
      </c>
      <c r="Q558" s="595">
        <v>808</v>
      </c>
      <c r="R558" s="595">
        <v>1059</v>
      </c>
      <c r="S558" s="595">
        <v>0</v>
      </c>
      <c r="T558" s="595">
        <v>3.7025495750708224</v>
      </c>
      <c r="U558" s="595">
        <v>19.046713881019819</v>
      </c>
      <c r="V558" s="595">
        <v>0</v>
      </c>
      <c r="W558" s="595">
        <v>1.8885741265344664</v>
      </c>
      <c r="X558" s="595">
        <v>64.589235127478759</v>
      </c>
      <c r="Y558" s="595">
        <v>27.856468366383393</v>
      </c>
      <c r="Z558" s="595">
        <v>1.6997167138810203</v>
      </c>
      <c r="AA558" s="595">
        <v>8.9479220246550746</v>
      </c>
      <c r="AC558" s="595">
        <v>2.5793000192637985</v>
      </c>
      <c r="AE558" s="595">
        <v>24.839124079462056</v>
      </c>
      <c r="AG558" s="595">
        <v>9.1229871709608154E-2</v>
      </c>
      <c r="AH558" s="595">
        <v>8.6193082889624045E-2</v>
      </c>
      <c r="AI558" s="595">
        <v>29.084041548630793</v>
      </c>
      <c r="AJ558" s="595">
        <v>33</v>
      </c>
      <c r="AK558" s="595">
        <v>99.184848484848501</v>
      </c>
      <c r="AL558" s="595">
        <v>15.802139935314989</v>
      </c>
    </row>
    <row r="559" spans="1:38">
      <c r="A559">
        <v>11</v>
      </c>
      <c r="B559">
        <v>49</v>
      </c>
      <c r="C559">
        <v>2021</v>
      </c>
      <c r="D559">
        <v>99</v>
      </c>
      <c r="E559">
        <v>99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1</v>
      </c>
      <c r="M559">
        <v>99</v>
      </c>
      <c r="N559">
        <v>99</v>
      </c>
      <c r="O559">
        <v>99</v>
      </c>
      <c r="P559">
        <v>9999</v>
      </c>
    </row>
    <row r="560" spans="1:38">
      <c r="A560">
        <v>11</v>
      </c>
      <c r="B560">
        <v>50</v>
      </c>
      <c r="C560">
        <v>2021</v>
      </c>
      <c r="D560">
        <v>99</v>
      </c>
      <c r="E560">
        <v>99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2</v>
      </c>
      <c r="M560">
        <v>99</v>
      </c>
      <c r="N560">
        <v>99</v>
      </c>
      <c r="O560">
        <v>99</v>
      </c>
      <c r="P560">
        <v>9999</v>
      </c>
    </row>
    <row r="561" spans="1:16">
      <c r="A561">
        <v>11</v>
      </c>
      <c r="B561">
        <v>51</v>
      </c>
      <c r="C561">
        <v>2021</v>
      </c>
      <c r="D561">
        <v>99</v>
      </c>
      <c r="E561">
        <v>99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3</v>
      </c>
      <c r="M561">
        <v>99</v>
      </c>
      <c r="N561">
        <v>99</v>
      </c>
      <c r="O561">
        <v>99</v>
      </c>
      <c r="P561">
        <v>9999</v>
      </c>
    </row>
    <row r="562" spans="1:16">
      <c r="A562">
        <v>11</v>
      </c>
      <c r="B562">
        <v>52</v>
      </c>
      <c r="C562">
        <v>2021</v>
      </c>
      <c r="D562">
        <v>99</v>
      </c>
      <c r="E562">
        <v>99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4</v>
      </c>
      <c r="M562">
        <v>99</v>
      </c>
      <c r="N562">
        <v>99</v>
      </c>
      <c r="O562">
        <v>99</v>
      </c>
      <c r="P562">
        <v>9999</v>
      </c>
    </row>
    <row r="563" spans="1:16">
      <c r="A563">
        <v>11</v>
      </c>
      <c r="B563">
        <v>53</v>
      </c>
      <c r="C563">
        <v>2021</v>
      </c>
      <c r="D563">
        <v>99</v>
      </c>
      <c r="E563">
        <v>99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5</v>
      </c>
      <c r="M563">
        <v>99</v>
      </c>
      <c r="N563">
        <v>99</v>
      </c>
      <c r="O563">
        <v>99</v>
      </c>
      <c r="P563">
        <v>9999</v>
      </c>
    </row>
    <row r="564" spans="1:16">
      <c r="A564">
        <v>11</v>
      </c>
      <c r="B564">
        <v>54</v>
      </c>
      <c r="C564">
        <v>2021</v>
      </c>
      <c r="D564">
        <v>99</v>
      </c>
      <c r="E564">
        <v>99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6</v>
      </c>
      <c r="M564">
        <v>99</v>
      </c>
      <c r="N564">
        <v>99</v>
      </c>
      <c r="O564">
        <v>99</v>
      </c>
      <c r="P564">
        <v>9999</v>
      </c>
    </row>
    <row r="565" spans="1:16">
      <c r="A565">
        <v>11</v>
      </c>
      <c r="B565">
        <v>55</v>
      </c>
      <c r="C565">
        <v>2021</v>
      </c>
      <c r="D565">
        <v>99</v>
      </c>
      <c r="E565">
        <v>99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7</v>
      </c>
      <c r="M565">
        <v>99</v>
      </c>
      <c r="N565">
        <v>99</v>
      </c>
      <c r="O565">
        <v>99</v>
      </c>
      <c r="P565">
        <v>9999</v>
      </c>
    </row>
    <row r="566" spans="1:16">
      <c r="A566">
        <v>11</v>
      </c>
      <c r="B566">
        <v>56</v>
      </c>
      <c r="C566">
        <v>2021</v>
      </c>
      <c r="D566">
        <v>99</v>
      </c>
      <c r="E566">
        <v>99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8</v>
      </c>
      <c r="M566">
        <v>99</v>
      </c>
      <c r="N566">
        <v>99</v>
      </c>
      <c r="O566">
        <v>99</v>
      </c>
      <c r="P566">
        <v>9999</v>
      </c>
    </row>
    <row r="567" spans="1:16">
      <c r="A567">
        <v>11</v>
      </c>
      <c r="B567">
        <v>57</v>
      </c>
      <c r="C567">
        <v>2021</v>
      </c>
      <c r="D567">
        <v>99</v>
      </c>
      <c r="E567">
        <v>99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9</v>
      </c>
      <c r="M567">
        <v>99</v>
      </c>
      <c r="N567">
        <v>99</v>
      </c>
      <c r="O567">
        <v>99</v>
      </c>
      <c r="P567">
        <v>9999</v>
      </c>
    </row>
    <row r="568" spans="1:16">
      <c r="A568">
        <v>11</v>
      </c>
      <c r="B568">
        <v>58</v>
      </c>
      <c r="C568">
        <v>2021</v>
      </c>
      <c r="D568">
        <v>99</v>
      </c>
      <c r="E568">
        <v>99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10</v>
      </c>
      <c r="M568">
        <v>99</v>
      </c>
      <c r="N568">
        <v>99</v>
      </c>
      <c r="O568">
        <v>99</v>
      </c>
      <c r="P568">
        <v>9999</v>
      </c>
    </row>
    <row r="569" spans="1:16">
      <c r="A569">
        <v>11</v>
      </c>
      <c r="B569">
        <v>59</v>
      </c>
      <c r="C569">
        <v>2021</v>
      </c>
      <c r="D569">
        <v>99</v>
      </c>
      <c r="E569">
        <v>99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11</v>
      </c>
      <c r="M569">
        <v>99</v>
      </c>
      <c r="N569">
        <v>99</v>
      </c>
      <c r="O569">
        <v>99</v>
      </c>
      <c r="P569">
        <v>9999</v>
      </c>
    </row>
    <row r="570" spans="1:16">
      <c r="A570">
        <v>11</v>
      </c>
      <c r="B570">
        <v>60</v>
      </c>
      <c r="C570">
        <v>2021</v>
      </c>
      <c r="D570">
        <v>99</v>
      </c>
      <c r="E570">
        <v>99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12</v>
      </c>
      <c r="M570">
        <v>99</v>
      </c>
      <c r="N570">
        <v>99</v>
      </c>
      <c r="O570">
        <v>99</v>
      </c>
      <c r="P570">
        <v>9999</v>
      </c>
    </row>
    <row r="571" spans="1:16">
      <c r="A571">
        <v>11</v>
      </c>
      <c r="B571">
        <v>61</v>
      </c>
      <c r="C571">
        <v>2021</v>
      </c>
      <c r="D571">
        <v>99</v>
      </c>
      <c r="E571">
        <v>99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13</v>
      </c>
      <c r="M571">
        <v>99</v>
      </c>
      <c r="N571">
        <v>99</v>
      </c>
      <c r="O571">
        <v>99</v>
      </c>
      <c r="P571">
        <v>9999</v>
      </c>
    </row>
    <row r="572" spans="1:16">
      <c r="A572">
        <v>11</v>
      </c>
      <c r="B572">
        <v>62</v>
      </c>
      <c r="C572">
        <v>2021</v>
      </c>
      <c r="D572">
        <v>99</v>
      </c>
      <c r="E572">
        <v>99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14</v>
      </c>
      <c r="M572">
        <v>99</v>
      </c>
      <c r="N572">
        <v>99</v>
      </c>
      <c r="O572">
        <v>99</v>
      </c>
      <c r="P572">
        <v>9999</v>
      </c>
    </row>
    <row r="573" spans="1:16">
      <c r="A573">
        <v>11</v>
      </c>
      <c r="B573">
        <v>63</v>
      </c>
      <c r="C573">
        <v>2021</v>
      </c>
      <c r="D573">
        <v>99</v>
      </c>
      <c r="E573">
        <v>99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15</v>
      </c>
      <c r="M573">
        <v>99</v>
      </c>
      <c r="N573">
        <v>99</v>
      </c>
      <c r="O573">
        <v>99</v>
      </c>
      <c r="P573">
        <v>9999</v>
      </c>
    </row>
    <row r="574" spans="1:16">
      <c r="A574">
        <v>11</v>
      </c>
      <c r="B574">
        <v>64</v>
      </c>
      <c r="C574">
        <v>2020</v>
      </c>
      <c r="D574">
        <v>99</v>
      </c>
      <c r="E574">
        <v>99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1</v>
      </c>
      <c r="M574">
        <v>99</v>
      </c>
      <c r="N574">
        <v>99</v>
      </c>
      <c r="O574">
        <v>99</v>
      </c>
      <c r="P574">
        <v>9999</v>
      </c>
    </row>
    <row r="575" spans="1:16">
      <c r="A575">
        <v>11</v>
      </c>
      <c r="B575">
        <v>65</v>
      </c>
      <c r="C575">
        <v>2020</v>
      </c>
      <c r="D575">
        <v>99</v>
      </c>
      <c r="E575">
        <v>99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2</v>
      </c>
      <c r="M575">
        <v>99</v>
      </c>
      <c r="N575">
        <v>99</v>
      </c>
      <c r="O575">
        <v>99</v>
      </c>
      <c r="P575">
        <v>9999</v>
      </c>
    </row>
    <row r="576" spans="1:16">
      <c r="A576">
        <v>11</v>
      </c>
      <c r="B576">
        <v>66</v>
      </c>
      <c r="C576">
        <v>2020</v>
      </c>
      <c r="D576">
        <v>99</v>
      </c>
      <c r="E576">
        <v>99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3</v>
      </c>
      <c r="M576">
        <v>99</v>
      </c>
      <c r="N576">
        <v>99</v>
      </c>
      <c r="O576">
        <v>99</v>
      </c>
      <c r="P576">
        <v>9999</v>
      </c>
    </row>
    <row r="577" spans="1:16">
      <c r="A577">
        <v>11</v>
      </c>
      <c r="B577">
        <v>67</v>
      </c>
      <c r="C577">
        <v>2020</v>
      </c>
      <c r="D577">
        <v>99</v>
      </c>
      <c r="E577">
        <v>99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4</v>
      </c>
      <c r="M577">
        <v>99</v>
      </c>
      <c r="N577">
        <v>99</v>
      </c>
      <c r="O577">
        <v>99</v>
      </c>
      <c r="P577">
        <v>9999</v>
      </c>
    </row>
    <row r="578" spans="1:16">
      <c r="A578">
        <v>11</v>
      </c>
      <c r="B578">
        <v>68</v>
      </c>
      <c r="C578">
        <v>2020</v>
      </c>
      <c r="D578">
        <v>99</v>
      </c>
      <c r="E578">
        <v>99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5</v>
      </c>
      <c r="M578">
        <v>99</v>
      </c>
      <c r="N578">
        <v>99</v>
      </c>
      <c r="O578">
        <v>99</v>
      </c>
      <c r="P578">
        <v>9999</v>
      </c>
    </row>
    <row r="579" spans="1:16">
      <c r="A579">
        <v>11</v>
      </c>
      <c r="B579">
        <v>69</v>
      </c>
      <c r="C579">
        <v>2020</v>
      </c>
      <c r="D579">
        <v>99</v>
      </c>
      <c r="E579">
        <v>99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6</v>
      </c>
      <c r="M579">
        <v>99</v>
      </c>
      <c r="N579">
        <v>99</v>
      </c>
      <c r="O579">
        <v>99</v>
      </c>
      <c r="P579">
        <v>9999</v>
      </c>
    </row>
    <row r="580" spans="1:16">
      <c r="A580">
        <v>11</v>
      </c>
      <c r="B580">
        <v>70</v>
      </c>
      <c r="C580">
        <v>2020</v>
      </c>
      <c r="D580">
        <v>99</v>
      </c>
      <c r="E580">
        <v>99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7</v>
      </c>
      <c r="M580">
        <v>99</v>
      </c>
      <c r="N580">
        <v>99</v>
      </c>
      <c r="O580">
        <v>99</v>
      </c>
      <c r="P580">
        <v>9999</v>
      </c>
    </row>
    <row r="581" spans="1:16">
      <c r="A581">
        <v>11</v>
      </c>
      <c r="B581">
        <v>71</v>
      </c>
      <c r="C581">
        <v>2020</v>
      </c>
      <c r="D581">
        <v>99</v>
      </c>
      <c r="E581">
        <v>99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8</v>
      </c>
      <c r="M581">
        <v>99</v>
      </c>
      <c r="N581">
        <v>99</v>
      </c>
      <c r="O581">
        <v>99</v>
      </c>
      <c r="P581">
        <v>9999</v>
      </c>
    </row>
    <row r="582" spans="1:16">
      <c r="A582">
        <v>11</v>
      </c>
      <c r="B582">
        <v>72</v>
      </c>
      <c r="C582">
        <v>2020</v>
      </c>
      <c r="D582">
        <v>99</v>
      </c>
      <c r="E582">
        <v>99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9</v>
      </c>
      <c r="M582">
        <v>99</v>
      </c>
      <c r="N582">
        <v>99</v>
      </c>
      <c r="O582">
        <v>99</v>
      </c>
      <c r="P582">
        <v>9999</v>
      </c>
    </row>
    <row r="583" spans="1:16">
      <c r="A583">
        <v>11</v>
      </c>
      <c r="B583">
        <v>73</v>
      </c>
      <c r="C583">
        <v>2020</v>
      </c>
      <c r="D583">
        <v>99</v>
      </c>
      <c r="E583">
        <v>99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10</v>
      </c>
      <c r="M583">
        <v>99</v>
      </c>
      <c r="N583">
        <v>99</v>
      </c>
      <c r="O583">
        <v>99</v>
      </c>
      <c r="P583">
        <v>9999</v>
      </c>
    </row>
    <row r="584" spans="1:16">
      <c r="A584">
        <v>11</v>
      </c>
      <c r="B584">
        <v>74</v>
      </c>
      <c r="C584">
        <v>2020</v>
      </c>
      <c r="D584">
        <v>99</v>
      </c>
      <c r="E584">
        <v>99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11</v>
      </c>
      <c r="M584">
        <v>99</v>
      </c>
      <c r="N584">
        <v>99</v>
      </c>
      <c r="O584">
        <v>99</v>
      </c>
      <c r="P584">
        <v>9999</v>
      </c>
    </row>
    <row r="585" spans="1:16">
      <c r="A585">
        <v>11</v>
      </c>
      <c r="B585">
        <v>75</v>
      </c>
      <c r="C585">
        <v>2020</v>
      </c>
      <c r="D585">
        <v>99</v>
      </c>
      <c r="E585">
        <v>99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12</v>
      </c>
      <c r="M585">
        <v>99</v>
      </c>
      <c r="N585">
        <v>99</v>
      </c>
      <c r="O585">
        <v>99</v>
      </c>
      <c r="P585">
        <v>9999</v>
      </c>
    </row>
    <row r="586" spans="1:16">
      <c r="A586">
        <v>11</v>
      </c>
      <c r="B586">
        <v>76</v>
      </c>
      <c r="C586">
        <v>2020</v>
      </c>
      <c r="D586">
        <v>99</v>
      </c>
      <c r="E586">
        <v>99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13</v>
      </c>
      <c r="M586">
        <v>99</v>
      </c>
      <c r="N586">
        <v>99</v>
      </c>
      <c r="O586">
        <v>99</v>
      </c>
      <c r="P586">
        <v>9999</v>
      </c>
    </row>
    <row r="587" spans="1:16">
      <c r="A587">
        <v>11</v>
      </c>
      <c r="B587">
        <v>77</v>
      </c>
      <c r="C587">
        <v>2020</v>
      </c>
      <c r="D587">
        <v>99</v>
      </c>
      <c r="E587">
        <v>99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14</v>
      </c>
      <c r="M587">
        <v>99</v>
      </c>
      <c r="N587">
        <v>99</v>
      </c>
      <c r="O587">
        <v>99</v>
      </c>
      <c r="P587">
        <v>9999</v>
      </c>
    </row>
    <row r="588" spans="1:16">
      <c r="A588">
        <v>11</v>
      </c>
      <c r="B588">
        <v>78</v>
      </c>
      <c r="C588">
        <v>2020</v>
      </c>
      <c r="D588">
        <v>99</v>
      </c>
      <c r="E588">
        <v>99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15</v>
      </c>
      <c r="M588">
        <v>99</v>
      </c>
      <c r="N588">
        <v>99</v>
      </c>
      <c r="O588">
        <v>99</v>
      </c>
      <c r="P588">
        <v>9999</v>
      </c>
    </row>
    <row r="589" spans="1:16">
      <c r="A589">
        <v>11</v>
      </c>
      <c r="B589">
        <v>79</v>
      </c>
      <c r="C589">
        <v>2019</v>
      </c>
      <c r="D589">
        <v>99</v>
      </c>
      <c r="E589">
        <v>99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1</v>
      </c>
      <c r="M589">
        <v>99</v>
      </c>
      <c r="N589">
        <v>99</v>
      </c>
      <c r="O589">
        <v>99</v>
      </c>
      <c r="P589">
        <v>9999</v>
      </c>
    </row>
    <row r="590" spans="1:16">
      <c r="A590">
        <v>11</v>
      </c>
      <c r="B590">
        <v>80</v>
      </c>
      <c r="C590">
        <v>2019</v>
      </c>
      <c r="D590">
        <v>99</v>
      </c>
      <c r="E590">
        <v>99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2</v>
      </c>
      <c r="M590">
        <v>99</v>
      </c>
      <c r="N590">
        <v>99</v>
      </c>
      <c r="O590">
        <v>99</v>
      </c>
      <c r="P590">
        <v>9999</v>
      </c>
    </row>
    <row r="591" spans="1:16">
      <c r="A591">
        <v>11</v>
      </c>
      <c r="B591">
        <v>81</v>
      </c>
      <c r="C591">
        <v>2019</v>
      </c>
      <c r="D591">
        <v>99</v>
      </c>
      <c r="E591">
        <v>99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3</v>
      </c>
      <c r="M591">
        <v>99</v>
      </c>
      <c r="N591">
        <v>99</v>
      </c>
      <c r="O591">
        <v>99</v>
      </c>
      <c r="P591">
        <v>9999</v>
      </c>
    </row>
    <row r="592" spans="1:16">
      <c r="A592">
        <v>11</v>
      </c>
      <c r="B592">
        <v>82</v>
      </c>
      <c r="C592">
        <v>2019</v>
      </c>
      <c r="D592">
        <v>99</v>
      </c>
      <c r="E592">
        <v>99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4</v>
      </c>
      <c r="M592">
        <v>99</v>
      </c>
      <c r="N592">
        <v>99</v>
      </c>
      <c r="O592">
        <v>99</v>
      </c>
      <c r="P592">
        <v>9999</v>
      </c>
    </row>
    <row r="593" spans="1:16">
      <c r="A593">
        <v>11</v>
      </c>
      <c r="B593">
        <v>83</v>
      </c>
      <c r="C593">
        <v>2019</v>
      </c>
      <c r="D593">
        <v>99</v>
      </c>
      <c r="E593">
        <v>99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5</v>
      </c>
      <c r="M593">
        <v>99</v>
      </c>
      <c r="N593">
        <v>99</v>
      </c>
      <c r="O593">
        <v>99</v>
      </c>
      <c r="P593">
        <v>9999</v>
      </c>
    </row>
    <row r="594" spans="1:16">
      <c r="A594">
        <v>11</v>
      </c>
      <c r="B594">
        <v>84</v>
      </c>
      <c r="C594">
        <v>2019</v>
      </c>
      <c r="D594">
        <v>99</v>
      </c>
      <c r="E594">
        <v>99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6</v>
      </c>
      <c r="M594">
        <v>99</v>
      </c>
      <c r="N594">
        <v>99</v>
      </c>
      <c r="O594">
        <v>99</v>
      </c>
      <c r="P594">
        <v>9999</v>
      </c>
    </row>
    <row r="595" spans="1:16">
      <c r="A595">
        <v>11</v>
      </c>
      <c r="B595">
        <v>85</v>
      </c>
      <c r="C595">
        <v>2019</v>
      </c>
      <c r="D595">
        <v>99</v>
      </c>
      <c r="E595">
        <v>99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7</v>
      </c>
      <c r="M595">
        <v>99</v>
      </c>
      <c r="N595">
        <v>99</v>
      </c>
      <c r="O595">
        <v>99</v>
      </c>
      <c r="P595">
        <v>9999</v>
      </c>
    </row>
    <row r="596" spans="1:16">
      <c r="A596">
        <v>11</v>
      </c>
      <c r="B596">
        <v>86</v>
      </c>
      <c r="C596">
        <v>2019</v>
      </c>
      <c r="D596">
        <v>99</v>
      </c>
      <c r="E596">
        <v>99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8</v>
      </c>
      <c r="M596">
        <v>99</v>
      </c>
      <c r="N596">
        <v>99</v>
      </c>
      <c r="O596">
        <v>99</v>
      </c>
      <c r="P596">
        <v>9999</v>
      </c>
    </row>
    <row r="597" spans="1:16">
      <c r="A597">
        <v>11</v>
      </c>
      <c r="B597">
        <v>87</v>
      </c>
      <c r="C597">
        <v>2019</v>
      </c>
      <c r="D597">
        <v>99</v>
      </c>
      <c r="E597">
        <v>99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9</v>
      </c>
      <c r="M597">
        <v>99</v>
      </c>
      <c r="N597">
        <v>99</v>
      </c>
      <c r="O597">
        <v>99</v>
      </c>
      <c r="P597">
        <v>9999</v>
      </c>
    </row>
    <row r="598" spans="1:16">
      <c r="A598">
        <v>11</v>
      </c>
      <c r="B598">
        <v>88</v>
      </c>
      <c r="C598">
        <v>2019</v>
      </c>
      <c r="D598">
        <v>99</v>
      </c>
      <c r="E598">
        <v>99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10</v>
      </c>
      <c r="M598">
        <v>99</v>
      </c>
      <c r="N598">
        <v>99</v>
      </c>
      <c r="O598">
        <v>99</v>
      </c>
      <c r="P598">
        <v>9999</v>
      </c>
    </row>
    <row r="599" spans="1:16">
      <c r="A599">
        <v>11</v>
      </c>
      <c r="B599">
        <v>89</v>
      </c>
      <c r="C599">
        <v>2019</v>
      </c>
      <c r="D599">
        <v>99</v>
      </c>
      <c r="E599">
        <v>99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11</v>
      </c>
      <c r="M599">
        <v>99</v>
      </c>
      <c r="N599">
        <v>99</v>
      </c>
      <c r="O599">
        <v>99</v>
      </c>
      <c r="P599">
        <v>9999</v>
      </c>
    </row>
    <row r="600" spans="1:16">
      <c r="A600">
        <v>11</v>
      </c>
      <c r="B600">
        <v>90</v>
      </c>
      <c r="C600">
        <v>2019</v>
      </c>
      <c r="D600">
        <v>99</v>
      </c>
      <c r="E600">
        <v>99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12</v>
      </c>
      <c r="M600">
        <v>99</v>
      </c>
      <c r="N600">
        <v>99</v>
      </c>
      <c r="O600">
        <v>99</v>
      </c>
      <c r="P600">
        <v>9999</v>
      </c>
    </row>
    <row r="601" spans="1:16">
      <c r="A601">
        <v>11</v>
      </c>
      <c r="B601">
        <v>91</v>
      </c>
      <c r="C601">
        <v>2019</v>
      </c>
      <c r="D601">
        <v>99</v>
      </c>
      <c r="E601">
        <v>99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13</v>
      </c>
      <c r="M601">
        <v>99</v>
      </c>
      <c r="N601">
        <v>99</v>
      </c>
      <c r="O601">
        <v>99</v>
      </c>
      <c r="P601">
        <v>9999</v>
      </c>
    </row>
    <row r="602" spans="1:16">
      <c r="A602">
        <v>11</v>
      </c>
      <c r="B602">
        <v>92</v>
      </c>
      <c r="C602">
        <v>2019</v>
      </c>
      <c r="D602">
        <v>99</v>
      </c>
      <c r="E602">
        <v>99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14</v>
      </c>
      <c r="M602">
        <v>99</v>
      </c>
      <c r="N602">
        <v>99</v>
      </c>
      <c r="O602">
        <v>99</v>
      </c>
      <c r="P602">
        <v>9999</v>
      </c>
    </row>
    <row r="603" spans="1:16">
      <c r="A603">
        <v>11</v>
      </c>
      <c r="B603">
        <v>93</v>
      </c>
      <c r="C603">
        <v>2019</v>
      </c>
      <c r="D603">
        <v>99</v>
      </c>
      <c r="E603">
        <v>99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15</v>
      </c>
      <c r="M603">
        <v>99</v>
      </c>
      <c r="N603">
        <v>99</v>
      </c>
      <c r="O603">
        <v>99</v>
      </c>
      <c r="P603">
        <v>9999</v>
      </c>
    </row>
    <row r="604" spans="1:16">
      <c r="A604">
        <v>11</v>
      </c>
      <c r="B604">
        <v>94</v>
      </c>
      <c r="C604">
        <v>2018</v>
      </c>
      <c r="D604">
        <v>99</v>
      </c>
      <c r="E604">
        <v>99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1</v>
      </c>
      <c r="M604">
        <v>99</v>
      </c>
      <c r="N604">
        <v>99</v>
      </c>
      <c r="O604">
        <v>99</v>
      </c>
      <c r="P604">
        <v>9999</v>
      </c>
    </row>
    <row r="605" spans="1:16">
      <c r="A605">
        <v>11</v>
      </c>
      <c r="B605">
        <v>95</v>
      </c>
      <c r="C605">
        <v>2018</v>
      </c>
      <c r="D605">
        <v>99</v>
      </c>
      <c r="E605">
        <v>99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2</v>
      </c>
      <c r="M605">
        <v>99</v>
      </c>
      <c r="N605">
        <v>99</v>
      </c>
      <c r="O605">
        <v>99</v>
      </c>
      <c r="P605">
        <v>9999</v>
      </c>
    </row>
    <row r="606" spans="1:16">
      <c r="A606">
        <v>11</v>
      </c>
      <c r="B606">
        <v>96</v>
      </c>
      <c r="C606">
        <v>2018</v>
      </c>
      <c r="D606">
        <v>99</v>
      </c>
      <c r="E606">
        <v>99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3</v>
      </c>
      <c r="M606">
        <v>99</v>
      </c>
      <c r="N606">
        <v>99</v>
      </c>
      <c r="O606">
        <v>99</v>
      </c>
      <c r="P606">
        <v>9999</v>
      </c>
    </row>
    <row r="607" spans="1:16">
      <c r="A607">
        <v>11</v>
      </c>
      <c r="B607">
        <v>97</v>
      </c>
      <c r="C607">
        <v>2018</v>
      </c>
      <c r="D607">
        <v>99</v>
      </c>
      <c r="E607">
        <v>99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4</v>
      </c>
      <c r="M607">
        <v>99</v>
      </c>
      <c r="N607">
        <v>99</v>
      </c>
      <c r="O607">
        <v>99</v>
      </c>
      <c r="P607">
        <v>9999</v>
      </c>
    </row>
    <row r="608" spans="1:16">
      <c r="A608">
        <v>11</v>
      </c>
      <c r="B608">
        <v>98</v>
      </c>
      <c r="C608">
        <v>2018</v>
      </c>
      <c r="D608">
        <v>99</v>
      </c>
      <c r="E608">
        <v>99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5</v>
      </c>
      <c r="M608">
        <v>99</v>
      </c>
      <c r="N608">
        <v>99</v>
      </c>
      <c r="O608">
        <v>99</v>
      </c>
      <c r="P608">
        <v>9999</v>
      </c>
    </row>
    <row r="609" spans="1:38">
      <c r="A609">
        <v>11</v>
      </c>
      <c r="B609">
        <v>99</v>
      </c>
      <c r="C609">
        <v>2018</v>
      </c>
      <c r="D609">
        <v>99</v>
      </c>
      <c r="E609">
        <v>99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6</v>
      </c>
      <c r="M609">
        <v>99</v>
      </c>
      <c r="N609">
        <v>99</v>
      </c>
      <c r="O609">
        <v>99</v>
      </c>
      <c r="P609">
        <v>9999</v>
      </c>
    </row>
    <row r="610" spans="1:38">
      <c r="A610">
        <v>11</v>
      </c>
      <c r="B610">
        <v>100</v>
      </c>
      <c r="C610">
        <v>2018</v>
      </c>
      <c r="D610">
        <v>99</v>
      </c>
      <c r="E610">
        <v>99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7</v>
      </c>
      <c r="M610">
        <v>99</v>
      </c>
      <c r="N610">
        <v>99</v>
      </c>
      <c r="O610">
        <v>99</v>
      </c>
      <c r="P610">
        <v>9999</v>
      </c>
    </row>
    <row r="611" spans="1:38">
      <c r="A611">
        <v>11</v>
      </c>
      <c r="B611">
        <v>101</v>
      </c>
      <c r="C611">
        <v>2018</v>
      </c>
      <c r="D611">
        <v>99</v>
      </c>
      <c r="E611">
        <v>99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8</v>
      </c>
      <c r="M611">
        <v>99</v>
      </c>
      <c r="N611">
        <v>99</v>
      </c>
      <c r="O611">
        <v>99</v>
      </c>
      <c r="P611">
        <v>9999</v>
      </c>
    </row>
    <row r="612" spans="1:38">
      <c r="A612">
        <v>11</v>
      </c>
      <c r="B612">
        <v>102</v>
      </c>
      <c r="C612">
        <v>2018</v>
      </c>
      <c r="D612">
        <v>99</v>
      </c>
      <c r="E612">
        <v>99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9</v>
      </c>
      <c r="M612">
        <v>99</v>
      </c>
      <c r="N612">
        <v>99</v>
      </c>
      <c r="O612">
        <v>99</v>
      </c>
      <c r="P612">
        <v>9999</v>
      </c>
    </row>
    <row r="613" spans="1:38">
      <c r="A613">
        <v>11</v>
      </c>
      <c r="B613">
        <v>103</v>
      </c>
      <c r="C613">
        <v>2018</v>
      </c>
      <c r="D613">
        <v>99</v>
      </c>
      <c r="E613">
        <v>99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10</v>
      </c>
      <c r="M613">
        <v>99</v>
      </c>
      <c r="N613">
        <v>99</v>
      </c>
      <c r="O613">
        <v>99</v>
      </c>
      <c r="P613">
        <v>9999</v>
      </c>
    </row>
    <row r="614" spans="1:38">
      <c r="A614">
        <v>11</v>
      </c>
      <c r="B614">
        <v>104</v>
      </c>
      <c r="C614">
        <v>2018</v>
      </c>
      <c r="D614">
        <v>99</v>
      </c>
      <c r="E614">
        <v>99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11</v>
      </c>
      <c r="M614">
        <v>99</v>
      </c>
      <c r="N614">
        <v>99</v>
      </c>
      <c r="O614">
        <v>99</v>
      </c>
      <c r="P614">
        <v>9999</v>
      </c>
    </row>
    <row r="615" spans="1:38">
      <c r="A615">
        <v>11</v>
      </c>
      <c r="B615">
        <v>105</v>
      </c>
      <c r="C615">
        <v>2018</v>
      </c>
      <c r="D615">
        <v>99</v>
      </c>
      <c r="E615">
        <v>99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12</v>
      </c>
      <c r="M615">
        <v>99</v>
      </c>
      <c r="N615">
        <v>99</v>
      </c>
      <c r="O615">
        <v>99</v>
      </c>
      <c r="P615">
        <v>9999</v>
      </c>
    </row>
    <row r="616" spans="1:38">
      <c r="A616">
        <v>11</v>
      </c>
      <c r="B616">
        <v>106</v>
      </c>
      <c r="C616">
        <v>2018</v>
      </c>
      <c r="D616">
        <v>99</v>
      </c>
      <c r="E616">
        <v>99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13</v>
      </c>
      <c r="M616">
        <v>99</v>
      </c>
      <c r="N616">
        <v>99</v>
      </c>
      <c r="O616">
        <v>99</v>
      </c>
      <c r="P616">
        <v>9999</v>
      </c>
    </row>
    <row r="617" spans="1:38">
      <c r="A617">
        <v>11</v>
      </c>
      <c r="B617">
        <v>107</v>
      </c>
      <c r="C617">
        <v>2018</v>
      </c>
      <c r="D617">
        <v>99</v>
      </c>
      <c r="E617">
        <v>99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14</v>
      </c>
      <c r="M617">
        <v>99</v>
      </c>
      <c r="N617">
        <v>99</v>
      </c>
      <c r="O617">
        <v>99</v>
      </c>
      <c r="P617">
        <v>9999</v>
      </c>
    </row>
    <row r="618" spans="1:38">
      <c r="A618">
        <v>11</v>
      </c>
      <c r="B618">
        <v>108</v>
      </c>
      <c r="C618">
        <v>2018</v>
      </c>
      <c r="D618">
        <v>99</v>
      </c>
      <c r="E618">
        <v>99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15</v>
      </c>
      <c r="M618">
        <v>99</v>
      </c>
      <c r="N618">
        <v>99</v>
      </c>
      <c r="O618">
        <v>99</v>
      </c>
      <c r="P618">
        <v>9999</v>
      </c>
    </row>
    <row r="619" spans="1:38">
      <c r="A619">
        <v>12</v>
      </c>
      <c r="B619">
        <v>1</v>
      </c>
      <c r="C619">
        <v>2024</v>
      </c>
      <c r="D619">
        <v>99</v>
      </c>
      <c r="E619">
        <v>99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99</v>
      </c>
      <c r="M619">
        <v>1</v>
      </c>
      <c r="N619">
        <v>99</v>
      </c>
      <c r="O619">
        <v>99</v>
      </c>
      <c r="P619">
        <v>9999</v>
      </c>
      <c r="Q619">
        <v>132</v>
      </c>
      <c r="R619">
        <v>181</v>
      </c>
      <c r="S619">
        <v>2.8232044198895023</v>
      </c>
      <c r="T619">
        <v>1</v>
      </c>
      <c r="U619">
        <v>9.5342541436464074</v>
      </c>
      <c r="V619">
        <v>0</v>
      </c>
      <c r="W619">
        <v>0</v>
      </c>
      <c r="X619">
        <v>17.127071823204421</v>
      </c>
      <c r="Y619">
        <v>3.8674033149171265</v>
      </c>
      <c r="Z619">
        <v>0</v>
      </c>
      <c r="AA619">
        <v>6.24807931783283</v>
      </c>
      <c r="AB619">
        <v>2.1392704666505424</v>
      </c>
      <c r="AC619">
        <v>0</v>
      </c>
      <c r="AD619">
        <v>57.565935259832251</v>
      </c>
      <c r="AG619">
        <v>1.6941854805496277E-2</v>
      </c>
      <c r="AH619">
        <v>8.0606512227071776E-3</v>
      </c>
      <c r="AI619">
        <v>13.259668508287296</v>
      </c>
      <c r="AJ619">
        <v>174</v>
      </c>
      <c r="AK619">
        <v>87.166091954023003</v>
      </c>
      <c r="AL619">
        <v>12.820626374591752</v>
      </c>
    </row>
    <row r="620" spans="1:38">
      <c r="A620">
        <v>12</v>
      </c>
      <c r="B620">
        <v>2</v>
      </c>
      <c r="C620">
        <v>2024</v>
      </c>
      <c r="D620">
        <v>99</v>
      </c>
      <c r="E620">
        <v>99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99</v>
      </c>
      <c r="M620">
        <v>2</v>
      </c>
      <c r="N620">
        <v>99</v>
      </c>
      <c r="O620">
        <v>99</v>
      </c>
      <c r="P620">
        <v>9999</v>
      </c>
      <c r="Q620">
        <v>3527</v>
      </c>
      <c r="R620">
        <v>10386</v>
      </c>
      <c r="S620">
        <v>4.2922202965530509</v>
      </c>
      <c r="T620">
        <v>2</v>
      </c>
      <c r="U620">
        <v>11.397978047371437</v>
      </c>
      <c r="V620">
        <v>0</v>
      </c>
      <c r="W620">
        <v>0</v>
      </c>
      <c r="X620">
        <v>17.581359522434045</v>
      </c>
      <c r="Y620">
        <v>2.3396880415944534</v>
      </c>
      <c r="Z620">
        <v>0</v>
      </c>
      <c r="AA620">
        <v>4.9095004275587391</v>
      </c>
      <c r="AB620">
        <v>1.8237397063344225</v>
      </c>
      <c r="AC620">
        <v>0</v>
      </c>
      <c r="AD620">
        <v>61.147258676108365</v>
      </c>
      <c r="AG620">
        <v>0.97214422104908449</v>
      </c>
      <c r="AH620">
        <v>0.55294376505379828</v>
      </c>
      <c r="AI620">
        <v>3.0521856345079925</v>
      </c>
      <c r="AJ620">
        <v>10267</v>
      </c>
      <c r="AK620">
        <v>89.21198987045905</v>
      </c>
      <c r="AL620">
        <v>15.256628084663523</v>
      </c>
    </row>
    <row r="621" spans="1:38">
      <c r="A621">
        <v>12</v>
      </c>
      <c r="B621">
        <v>3</v>
      </c>
      <c r="C621">
        <v>2024</v>
      </c>
      <c r="D621">
        <v>99</v>
      </c>
      <c r="E621">
        <v>99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99</v>
      </c>
      <c r="M621">
        <v>3</v>
      </c>
      <c r="N621">
        <v>99</v>
      </c>
      <c r="O621">
        <v>99</v>
      </c>
      <c r="P621">
        <v>9999</v>
      </c>
      <c r="Q621">
        <v>8398</v>
      </c>
      <c r="R621">
        <v>52202</v>
      </c>
      <c r="S621">
        <v>5.5484655760315693</v>
      </c>
      <c r="T621">
        <v>2.9998850618750241</v>
      </c>
      <c r="U621">
        <v>14.83592199532578</v>
      </c>
      <c r="V621">
        <v>32.4297919619938</v>
      </c>
      <c r="W621">
        <v>0</v>
      </c>
      <c r="X621">
        <v>39.939082793762687</v>
      </c>
      <c r="Y621">
        <v>6.4940040611470806</v>
      </c>
      <c r="Z621">
        <v>2.2987624995210905E-2</v>
      </c>
      <c r="AA621">
        <v>5.2857944154204191</v>
      </c>
      <c r="AB621">
        <v>1.6558522617155911</v>
      </c>
      <c r="AC621">
        <v>2.626053196495292E-2</v>
      </c>
      <c r="AD621">
        <v>56.0561813494378</v>
      </c>
      <c r="AE621">
        <v>2.0647893506921409</v>
      </c>
      <c r="AF621">
        <v>0.14497341780413051</v>
      </c>
      <c r="AG621">
        <v>4.88618068815755</v>
      </c>
      <c r="AH621">
        <v>3.6174831297813279</v>
      </c>
      <c r="AI621">
        <v>2.7489368223439721</v>
      </c>
      <c r="AJ621">
        <v>51268</v>
      </c>
      <c r="AK621">
        <v>93.307119450730099</v>
      </c>
      <c r="AL621">
        <v>17.644715505471364</v>
      </c>
    </row>
    <row r="622" spans="1:38">
      <c r="A622">
        <v>12</v>
      </c>
      <c r="B622">
        <v>4</v>
      </c>
      <c r="C622">
        <v>2024</v>
      </c>
      <c r="D622">
        <v>99</v>
      </c>
      <c r="E622">
        <v>99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99</v>
      </c>
      <c r="M622">
        <v>4</v>
      </c>
      <c r="N622">
        <v>99</v>
      </c>
      <c r="O622">
        <v>99</v>
      </c>
      <c r="P622">
        <v>9999</v>
      </c>
      <c r="Q622">
        <v>11103</v>
      </c>
      <c r="R622">
        <v>155917</v>
      </c>
      <c r="S622">
        <v>7.1935324563710195</v>
      </c>
      <c r="T622">
        <v>4</v>
      </c>
      <c r="U622">
        <v>17.402516082274378</v>
      </c>
      <c r="V622">
        <v>57.721736564967273</v>
      </c>
      <c r="W622">
        <v>0</v>
      </c>
      <c r="X622">
        <v>62.097782794692051</v>
      </c>
      <c r="Y622">
        <v>10.807673313365443</v>
      </c>
      <c r="Z622">
        <v>0.10133596721332502</v>
      </c>
      <c r="AA622">
        <v>5.304228800928982</v>
      </c>
      <c r="AB622">
        <v>1.3831772046606923</v>
      </c>
      <c r="AC622">
        <v>0</v>
      </c>
      <c r="AD622">
        <v>48.588955416545822</v>
      </c>
      <c r="AG622">
        <v>14.594050694522451</v>
      </c>
      <c r="AH622">
        <v>12.67390199912788</v>
      </c>
      <c r="AI622">
        <v>2.526985511522156</v>
      </c>
      <c r="AJ622">
        <v>153961</v>
      </c>
      <c r="AK622">
        <v>95.727751833254814</v>
      </c>
      <c r="AL622">
        <v>19.372922316066997</v>
      </c>
    </row>
    <row r="623" spans="1:38">
      <c r="A623">
        <v>12</v>
      </c>
      <c r="B623">
        <v>5</v>
      </c>
      <c r="C623">
        <v>2024</v>
      </c>
      <c r="D623">
        <v>99</v>
      </c>
      <c r="E623">
        <v>99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99</v>
      </c>
      <c r="M623">
        <v>5</v>
      </c>
      <c r="N623">
        <v>99</v>
      </c>
      <c r="O623">
        <v>99</v>
      </c>
      <c r="P623">
        <v>9999</v>
      </c>
      <c r="Q623">
        <v>11909</v>
      </c>
      <c r="R623">
        <v>249192</v>
      </c>
      <c r="S623">
        <v>7.6504783460143182</v>
      </c>
      <c r="T623">
        <v>4.9997592218048723</v>
      </c>
      <c r="U623">
        <v>18.75400935824662</v>
      </c>
      <c r="V623">
        <v>70.810058107804394</v>
      </c>
      <c r="W623">
        <v>0</v>
      </c>
      <c r="X623">
        <v>73.860717840059067</v>
      </c>
      <c r="Y623">
        <v>14.005666313525316</v>
      </c>
      <c r="Z623">
        <v>0.24438986805354904</v>
      </c>
      <c r="AA623">
        <v>5.1855089751889052</v>
      </c>
      <c r="AB623">
        <v>1.2896063512412057</v>
      </c>
      <c r="AC623">
        <v>4.0064073599325109E-2</v>
      </c>
      <c r="AD623">
        <v>49.675062467696641</v>
      </c>
      <c r="AE623">
        <v>1.9002029461513452</v>
      </c>
      <c r="AF623">
        <v>2.633237924328959</v>
      </c>
      <c r="AG623">
        <v>23.324722003818941</v>
      </c>
      <c r="AH623">
        <v>21.82896050127718</v>
      </c>
      <c r="AI623">
        <v>2.649362740376898</v>
      </c>
      <c r="AJ623">
        <v>246400</v>
      </c>
      <c r="AK623">
        <v>96.520767045452573</v>
      </c>
      <c r="AL623">
        <v>20.4729578156489</v>
      </c>
    </row>
    <row r="624" spans="1:38">
      <c r="A624">
        <v>12</v>
      </c>
      <c r="B624">
        <v>6</v>
      </c>
      <c r="C624">
        <v>2024</v>
      </c>
      <c r="D624">
        <v>99</v>
      </c>
      <c r="E624">
        <v>99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99</v>
      </c>
      <c r="M624">
        <v>6</v>
      </c>
      <c r="N624">
        <v>99</v>
      </c>
      <c r="O624">
        <v>99</v>
      </c>
      <c r="P624">
        <v>9999</v>
      </c>
      <c r="Q624">
        <v>12032</v>
      </c>
      <c r="R624">
        <v>264787</v>
      </c>
      <c r="S624">
        <v>7.9276399521124512</v>
      </c>
      <c r="T624">
        <v>6</v>
      </c>
      <c r="U624">
        <v>19.873423544208176</v>
      </c>
      <c r="V624">
        <v>76.590995781514948</v>
      </c>
      <c r="W624">
        <v>0</v>
      </c>
      <c r="X624">
        <v>80.162923406360605</v>
      </c>
      <c r="Y624">
        <v>19.647112584832335</v>
      </c>
      <c r="Z624">
        <v>0.51928531234539443</v>
      </c>
      <c r="AA624">
        <v>5.3559628624856401</v>
      </c>
      <c r="AB624">
        <v>1.2450411202071339</v>
      </c>
      <c r="AC624">
        <v>0</v>
      </c>
      <c r="AD624">
        <v>49.254562152240304</v>
      </c>
      <c r="AG624">
        <v>24.784435957916799</v>
      </c>
      <c r="AH624">
        <v>24.579564195335998</v>
      </c>
      <c r="AI624">
        <v>2.6542088546643154</v>
      </c>
      <c r="AJ624">
        <v>262500</v>
      </c>
      <c r="AK624">
        <v>97.33466895238189</v>
      </c>
      <c r="AL624">
        <v>21.186696948388363</v>
      </c>
    </row>
    <row r="625" spans="1:38">
      <c r="A625">
        <v>12</v>
      </c>
      <c r="B625">
        <v>7</v>
      </c>
      <c r="C625">
        <v>2024</v>
      </c>
      <c r="D625">
        <v>99</v>
      </c>
      <c r="E625">
        <v>99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99</v>
      </c>
      <c r="M625">
        <v>7</v>
      </c>
      <c r="N625">
        <v>99</v>
      </c>
      <c r="O625">
        <v>99</v>
      </c>
      <c r="P625">
        <v>9999</v>
      </c>
      <c r="Q625">
        <v>11651</v>
      </c>
      <c r="R625">
        <v>188775</v>
      </c>
      <c r="S625">
        <v>8.5891669977486433</v>
      </c>
      <c r="T625">
        <v>6.9999258376373996</v>
      </c>
      <c r="U625">
        <v>21.430469606675725</v>
      </c>
      <c r="V625">
        <v>79.402463249900691</v>
      </c>
      <c r="W625">
        <v>0</v>
      </c>
      <c r="X625">
        <v>85.786783207522149</v>
      </c>
      <c r="Y625">
        <v>29.29943053900146</v>
      </c>
      <c r="Z625">
        <v>1.4096146205800557</v>
      </c>
      <c r="AA625">
        <v>6.0743254436476972</v>
      </c>
      <c r="AB625">
        <v>1.2162168396010249</v>
      </c>
      <c r="AC625">
        <v>3.2222159709798248E-2</v>
      </c>
      <c r="AD625">
        <v>39.903964569152926</v>
      </c>
      <c r="AE625">
        <v>1.577401183376806</v>
      </c>
      <c r="AF625">
        <v>-0.26698908605119198</v>
      </c>
      <c r="AG625">
        <v>17.669605750870488</v>
      </c>
      <c r="AH625">
        <v>18.896483722253979</v>
      </c>
      <c r="AI625">
        <v>2.6968613428684955</v>
      </c>
      <c r="AJ625">
        <v>186748</v>
      </c>
      <c r="AK625">
        <v>98.833333154840162</v>
      </c>
      <c r="AL625">
        <v>21.772963283589963</v>
      </c>
    </row>
    <row r="626" spans="1:38">
      <c r="A626">
        <v>12</v>
      </c>
      <c r="B626">
        <v>8</v>
      </c>
      <c r="C626">
        <v>2024</v>
      </c>
      <c r="D626">
        <v>99</v>
      </c>
      <c r="E626">
        <v>99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99</v>
      </c>
      <c r="M626">
        <v>8</v>
      </c>
      <c r="N626">
        <v>99</v>
      </c>
      <c r="O626">
        <v>99</v>
      </c>
      <c r="P626">
        <v>9999</v>
      </c>
      <c r="Q626">
        <v>10403</v>
      </c>
      <c r="R626">
        <v>99978</v>
      </c>
      <c r="S626">
        <v>8.787503250715158</v>
      </c>
      <c r="T626">
        <v>8</v>
      </c>
      <c r="U626">
        <v>23.666219568305237</v>
      </c>
      <c r="V626">
        <v>70.482506151353277</v>
      </c>
      <c r="W626">
        <v>0</v>
      </c>
      <c r="X626">
        <v>90.857988757526641</v>
      </c>
      <c r="Y626">
        <v>42.038248414651214</v>
      </c>
      <c r="Z626">
        <v>4.2639380663746023</v>
      </c>
      <c r="AA626">
        <v>7.3834056005812352</v>
      </c>
      <c r="AB626">
        <v>1.1835933685738915</v>
      </c>
      <c r="AC626">
        <v>0</v>
      </c>
      <c r="AD626">
        <v>31.925668074356327</v>
      </c>
      <c r="AG626">
        <v>9.3580815455464474</v>
      </c>
      <c r="AH626">
        <v>11.051931005907289</v>
      </c>
      <c r="AI626">
        <v>2.7926143751625352</v>
      </c>
      <c r="AJ626">
        <v>98461</v>
      </c>
      <c r="AK626">
        <v>100.80715105473372</v>
      </c>
      <c r="AL626">
        <v>22.521226789068439</v>
      </c>
    </row>
    <row r="627" spans="1:38">
      <c r="A627">
        <v>12</v>
      </c>
      <c r="B627">
        <v>9</v>
      </c>
      <c r="C627">
        <v>2024</v>
      </c>
      <c r="D627">
        <v>99</v>
      </c>
      <c r="E627">
        <v>99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99</v>
      </c>
      <c r="M627">
        <v>9</v>
      </c>
      <c r="N627">
        <v>99</v>
      </c>
      <c r="O627">
        <v>99</v>
      </c>
      <c r="P627">
        <v>9999</v>
      </c>
      <c r="Q627">
        <v>7555</v>
      </c>
      <c r="R627">
        <v>31462</v>
      </c>
      <c r="S627">
        <v>8.946093700336915</v>
      </c>
      <c r="T627">
        <v>8.9982836437607272</v>
      </c>
      <c r="U627">
        <v>27.787839298200751</v>
      </c>
      <c r="V627">
        <v>0</v>
      </c>
      <c r="W627">
        <v>100</v>
      </c>
      <c r="X627">
        <v>95.384908778844306</v>
      </c>
      <c r="Y627">
        <v>60.666836183332272</v>
      </c>
      <c r="Z627">
        <v>13.171444917678469</v>
      </c>
      <c r="AA627">
        <v>9.4583734949005436</v>
      </c>
      <c r="AB627">
        <v>1.160839621746379</v>
      </c>
      <c r="AC627">
        <v>0.17575968373937703</v>
      </c>
      <c r="AD627">
        <v>28.164961007379304</v>
      </c>
      <c r="AE627">
        <v>5.2849211115194121</v>
      </c>
      <c r="AF627">
        <v>-1.4474015808396816</v>
      </c>
      <c r="AG627">
        <v>2.9448874911078669</v>
      </c>
      <c r="AH627">
        <v>4.0836257742453119</v>
      </c>
      <c r="AI627">
        <v>2.5236793592270046</v>
      </c>
      <c r="AJ627">
        <v>30778</v>
      </c>
      <c r="AK627">
        <v>104.51098187016584</v>
      </c>
      <c r="AL627">
        <v>23.495092654520956</v>
      </c>
    </row>
    <row r="628" spans="1:38">
      <c r="A628">
        <v>12</v>
      </c>
      <c r="B628">
        <v>10</v>
      </c>
      <c r="C628">
        <v>2024</v>
      </c>
      <c r="D628">
        <v>99</v>
      </c>
      <c r="E628">
        <v>99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99</v>
      </c>
      <c r="M628">
        <v>10</v>
      </c>
      <c r="N628">
        <v>99</v>
      </c>
      <c r="O628">
        <v>99</v>
      </c>
      <c r="P628">
        <v>9999</v>
      </c>
      <c r="Q628">
        <v>4067</v>
      </c>
      <c r="R628">
        <v>8155</v>
      </c>
      <c r="S628">
        <v>9.557694665849171</v>
      </c>
      <c r="T628">
        <v>9.9975475168608217</v>
      </c>
      <c r="U628">
        <v>34.695278969957137</v>
      </c>
      <c r="V628">
        <v>0</v>
      </c>
      <c r="W628">
        <v>100</v>
      </c>
      <c r="X628">
        <v>99.043531575720451</v>
      </c>
      <c r="Y628">
        <v>83.789086450030652</v>
      </c>
      <c r="Z628">
        <v>33.96689147762109</v>
      </c>
      <c r="AA628">
        <v>10.262323681207109</v>
      </c>
      <c r="AB628">
        <v>1.1764918212565236</v>
      </c>
      <c r="AC628">
        <v>0.22145800529676377</v>
      </c>
      <c r="AD628">
        <v>33.619404987229423</v>
      </c>
      <c r="AE628">
        <v>6.0425513616025395</v>
      </c>
      <c r="AF628">
        <v>0.52495517903591027</v>
      </c>
      <c r="AG628">
        <v>0.7633194803249842</v>
      </c>
      <c r="AH628">
        <v>1.3215974137757265</v>
      </c>
      <c r="AI628">
        <v>1.8148375229920295</v>
      </c>
      <c r="AJ628">
        <v>7928</v>
      </c>
      <c r="AK628">
        <v>110.54959636730598</v>
      </c>
      <c r="AL628">
        <v>24.940793115845874</v>
      </c>
    </row>
    <row r="629" spans="1:38">
      <c r="A629">
        <v>12</v>
      </c>
      <c r="B629">
        <v>11</v>
      </c>
      <c r="C629">
        <v>2024</v>
      </c>
      <c r="D629">
        <v>99</v>
      </c>
      <c r="E629">
        <v>99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99</v>
      </c>
      <c r="M629">
        <v>11</v>
      </c>
      <c r="N629">
        <v>99</v>
      </c>
      <c r="O629">
        <v>99</v>
      </c>
      <c r="P629">
        <v>9999</v>
      </c>
      <c r="Q629">
        <v>2551</v>
      </c>
      <c r="R629">
        <v>4014</v>
      </c>
      <c r="S629">
        <v>9.7137518684603865</v>
      </c>
      <c r="T629">
        <v>11</v>
      </c>
      <c r="U629">
        <v>39.40234180368715</v>
      </c>
      <c r="V629">
        <v>0</v>
      </c>
      <c r="W629">
        <v>100</v>
      </c>
      <c r="X629">
        <v>99.7259591429995</v>
      </c>
      <c r="Y629">
        <v>93.622321873442971</v>
      </c>
      <c r="Z629">
        <v>51.71898355754859</v>
      </c>
      <c r="AA629">
        <v>9.9742870466739024</v>
      </c>
      <c r="AB629">
        <v>1.1562206806216637</v>
      </c>
      <c r="AC629">
        <v>0</v>
      </c>
      <c r="AD629">
        <v>49.814024653305189</v>
      </c>
      <c r="AG629">
        <v>0.37571605076940362</v>
      </c>
      <c r="AH629">
        <v>0.73876146377388385</v>
      </c>
      <c r="AI629">
        <v>2.3168908819133041</v>
      </c>
      <c r="AJ629">
        <v>3879</v>
      </c>
      <c r="AK629">
        <v>113.9582366589328</v>
      </c>
      <c r="AL629">
        <v>26.086503060826377</v>
      </c>
    </row>
    <row r="630" spans="1:38">
      <c r="A630">
        <v>12</v>
      </c>
      <c r="B630">
        <v>12</v>
      </c>
      <c r="C630">
        <v>2024</v>
      </c>
      <c r="D630">
        <v>99</v>
      </c>
      <c r="E630">
        <v>99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99</v>
      </c>
      <c r="M630">
        <v>12</v>
      </c>
      <c r="N630">
        <v>99</v>
      </c>
      <c r="O630">
        <v>99</v>
      </c>
      <c r="P630">
        <v>9999</v>
      </c>
      <c r="Q630">
        <v>1363</v>
      </c>
      <c r="R630">
        <v>1961</v>
      </c>
      <c r="S630">
        <v>10.013258541560427</v>
      </c>
      <c r="T630">
        <v>12</v>
      </c>
      <c r="U630">
        <v>42.355991840897502</v>
      </c>
      <c r="V630">
        <v>0</v>
      </c>
      <c r="W630">
        <v>100</v>
      </c>
      <c r="X630">
        <v>99.847016828148938</v>
      </c>
      <c r="Y630">
        <v>97.45028046914841</v>
      </c>
      <c r="Z630">
        <v>64.048954614992354</v>
      </c>
      <c r="AA630">
        <v>8.9581015809521851</v>
      </c>
      <c r="AB630">
        <v>1.0772448846568399</v>
      </c>
      <c r="AC630">
        <v>0</v>
      </c>
      <c r="AD630">
        <v>59.421219946064433</v>
      </c>
      <c r="AG630">
        <v>0.1835523606275038</v>
      </c>
      <c r="AH630">
        <v>0.38796922792094846</v>
      </c>
      <c r="AI630">
        <v>2.7027027027027031</v>
      </c>
      <c r="AJ630">
        <v>1909</v>
      </c>
      <c r="AK630">
        <v>115.2218438973285</v>
      </c>
      <c r="AL630">
        <v>27.303677210433367</v>
      </c>
    </row>
    <row r="631" spans="1:38">
      <c r="A631">
        <v>12</v>
      </c>
      <c r="B631">
        <v>13</v>
      </c>
      <c r="C631">
        <v>2024</v>
      </c>
      <c r="D631">
        <v>99</v>
      </c>
      <c r="E631">
        <v>99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99</v>
      </c>
      <c r="M631">
        <v>13</v>
      </c>
      <c r="N631">
        <v>99</v>
      </c>
      <c r="O631">
        <v>99</v>
      </c>
      <c r="P631">
        <v>9999</v>
      </c>
      <c r="Q631">
        <v>501</v>
      </c>
      <c r="R631">
        <v>628</v>
      </c>
      <c r="S631">
        <v>10.890127388535031</v>
      </c>
      <c r="T631">
        <v>13</v>
      </c>
      <c r="U631">
        <v>44.482165605095531</v>
      </c>
      <c r="V631">
        <v>0</v>
      </c>
      <c r="W631">
        <v>100</v>
      </c>
      <c r="X631">
        <v>99.840764331210181</v>
      </c>
      <c r="Y631">
        <v>97.770700636942692</v>
      </c>
      <c r="Z631">
        <v>72.29299363057325</v>
      </c>
      <c r="AA631">
        <v>11.457822144883728</v>
      </c>
      <c r="AB631">
        <v>1.301284758225008</v>
      </c>
      <c r="AC631">
        <v>0</v>
      </c>
      <c r="AD631">
        <v>49.393000876719491</v>
      </c>
      <c r="AG631">
        <v>5.8781684076528527E-2</v>
      </c>
      <c r="AH631">
        <v>0.13048193763462967</v>
      </c>
      <c r="AI631">
        <v>4.6178343949044578</v>
      </c>
      <c r="AJ631">
        <v>609</v>
      </c>
      <c r="AK631">
        <v>115.77931034482771</v>
      </c>
      <c r="AL631">
        <v>28.575048855669952</v>
      </c>
    </row>
    <row r="632" spans="1:38">
      <c r="A632">
        <v>12</v>
      </c>
      <c r="B632">
        <v>14</v>
      </c>
      <c r="C632">
        <v>2024</v>
      </c>
      <c r="D632">
        <v>99</v>
      </c>
      <c r="E632">
        <v>99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99</v>
      </c>
      <c r="M632">
        <v>14</v>
      </c>
      <c r="N632">
        <v>99</v>
      </c>
      <c r="O632">
        <v>99</v>
      </c>
      <c r="P632">
        <v>9999</v>
      </c>
      <c r="Q632">
        <v>277</v>
      </c>
      <c r="R632">
        <v>344</v>
      </c>
      <c r="S632">
        <v>11.229651162790695</v>
      </c>
      <c r="T632">
        <v>14</v>
      </c>
      <c r="U632">
        <v>45.855813953488401</v>
      </c>
      <c r="V632">
        <v>0</v>
      </c>
      <c r="W632">
        <v>100</v>
      </c>
      <c r="X632">
        <v>100</v>
      </c>
      <c r="Y632">
        <v>98.546511627907009</v>
      </c>
      <c r="Z632">
        <v>77.616279069767486</v>
      </c>
      <c r="AA632">
        <v>10.496390350210349</v>
      </c>
      <c r="AB632">
        <v>1.2745924544042497</v>
      </c>
      <c r="AC632">
        <v>0</v>
      </c>
      <c r="AD632">
        <v>38.756967464928096</v>
      </c>
      <c r="AG632">
        <v>3.2198884271219447E-2</v>
      </c>
      <c r="AH632">
        <v>7.3681367936183698E-2</v>
      </c>
      <c r="AI632">
        <v>4.0697674418604652</v>
      </c>
      <c r="AJ632">
        <v>332</v>
      </c>
      <c r="AK632">
        <v>115.48674698795178</v>
      </c>
      <c r="AL632">
        <v>29.458669613229929</v>
      </c>
    </row>
    <row r="633" spans="1:38">
      <c r="A633">
        <v>12</v>
      </c>
      <c r="B633">
        <v>15</v>
      </c>
      <c r="C633">
        <v>2024</v>
      </c>
      <c r="D633">
        <v>99</v>
      </c>
      <c r="E633">
        <v>99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99</v>
      </c>
      <c r="M633">
        <v>15</v>
      </c>
      <c r="N633">
        <v>99</v>
      </c>
      <c r="O633">
        <v>99</v>
      </c>
      <c r="P633">
        <v>9999</v>
      </c>
      <c r="Q633">
        <v>121</v>
      </c>
      <c r="R633">
        <v>169</v>
      </c>
      <c r="S633">
        <v>11.408284023668639</v>
      </c>
      <c r="T633">
        <v>15</v>
      </c>
      <c r="U633">
        <v>47.308875739644989</v>
      </c>
      <c r="V633">
        <v>0</v>
      </c>
      <c r="W633">
        <v>100</v>
      </c>
      <c r="X633">
        <v>100</v>
      </c>
      <c r="Y633">
        <v>98.224852071005927</v>
      </c>
      <c r="Z633">
        <v>79.289940828402351</v>
      </c>
      <c r="AA633">
        <v>10.398274972545956</v>
      </c>
      <c r="AB633">
        <v>1.7111337505379185</v>
      </c>
      <c r="AC633">
        <v>0</v>
      </c>
      <c r="AD633">
        <v>40.209233845690378</v>
      </c>
      <c r="AG633">
        <v>1.5818637912314203E-2</v>
      </c>
      <c r="AH633">
        <v>3.7345146117974411E-2</v>
      </c>
      <c r="AI633">
        <v>7.1005917159763312</v>
      </c>
      <c r="AJ633">
        <v>161</v>
      </c>
      <c r="AK633">
        <v>114.91055900621124</v>
      </c>
      <c r="AL633">
        <v>30.937644960909719</v>
      </c>
    </row>
    <row r="634" spans="1:38">
      <c r="A634">
        <v>12</v>
      </c>
      <c r="B634">
        <v>16</v>
      </c>
      <c r="C634">
        <v>2023</v>
      </c>
      <c r="D634">
        <v>99</v>
      </c>
      <c r="E634">
        <v>99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99</v>
      </c>
      <c r="M634">
        <v>1</v>
      </c>
      <c r="N634">
        <v>99</v>
      </c>
      <c r="O634">
        <v>99</v>
      </c>
      <c r="P634">
        <v>9999</v>
      </c>
      <c r="Q634">
        <v>208</v>
      </c>
      <c r="R634">
        <v>326</v>
      </c>
      <c r="S634">
        <v>1.95398773006135</v>
      </c>
      <c r="T634">
        <v>0.99386503067484677</v>
      </c>
      <c r="U634">
        <v>9.1282208588957019</v>
      </c>
      <c r="V634">
        <v>0</v>
      </c>
      <c r="W634">
        <v>0</v>
      </c>
      <c r="X634">
        <v>11.656441717791409</v>
      </c>
      <c r="Y634">
        <v>3.0674846625766872</v>
      </c>
      <c r="Z634">
        <v>0</v>
      </c>
      <c r="AA634">
        <v>5.3234117617912382</v>
      </c>
      <c r="AB634">
        <v>2.1452685961302609</v>
      </c>
      <c r="AC634">
        <v>0.11059973237619582</v>
      </c>
      <c r="AD634">
        <v>54.271838079028967</v>
      </c>
      <c r="AE634">
        <v>9.5116179777025618</v>
      </c>
      <c r="AF634">
        <v>5.0524087251445389</v>
      </c>
      <c r="AG634">
        <v>2.9419037185302022E-2</v>
      </c>
      <c r="AH634">
        <v>1.3350644929803696E-2</v>
      </c>
      <c r="AI634">
        <v>7.9754601226993858</v>
      </c>
      <c r="AJ634">
        <v>102</v>
      </c>
      <c r="AK634">
        <v>91.907843137254886</v>
      </c>
      <c r="AL634">
        <v>13.31329099529639</v>
      </c>
    </row>
    <row r="635" spans="1:38">
      <c r="A635">
        <v>12</v>
      </c>
      <c r="B635">
        <v>17</v>
      </c>
      <c r="C635">
        <v>2023</v>
      </c>
      <c r="D635">
        <v>99</v>
      </c>
      <c r="E635">
        <v>99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99</v>
      </c>
      <c r="M635">
        <v>2</v>
      </c>
      <c r="N635">
        <v>99</v>
      </c>
      <c r="O635">
        <v>99</v>
      </c>
      <c r="P635">
        <v>9999</v>
      </c>
      <c r="Q635">
        <v>4090</v>
      </c>
      <c r="R635">
        <v>12231</v>
      </c>
      <c r="S635">
        <v>4.5577630610743185</v>
      </c>
      <c r="T635">
        <v>1.9996729621453675</v>
      </c>
      <c r="U635">
        <v>11.856495789387591</v>
      </c>
      <c r="V635">
        <v>0</v>
      </c>
      <c r="W635">
        <v>0</v>
      </c>
      <c r="X635">
        <v>19.630447224266202</v>
      </c>
      <c r="Y635">
        <v>3.6301201864115775</v>
      </c>
      <c r="Z635">
        <v>0</v>
      </c>
      <c r="AA635">
        <v>5.161334184818231</v>
      </c>
      <c r="AB635">
        <v>2.2644071829566643</v>
      </c>
      <c r="AC635">
        <v>3.6166897361652406E-2</v>
      </c>
      <c r="AD635">
        <v>48.37383121606139</v>
      </c>
      <c r="AE635">
        <v>4.0919703422262126</v>
      </c>
      <c r="AF635">
        <v>1.0213922510252655</v>
      </c>
      <c r="AG635">
        <v>1.1037553491209489</v>
      </c>
      <c r="AH635">
        <v>0.6506041419639601</v>
      </c>
      <c r="AI635">
        <v>2.6980623007113071</v>
      </c>
      <c r="AJ635">
        <v>3659</v>
      </c>
      <c r="AK635">
        <v>93.765345722875367</v>
      </c>
      <c r="AL635">
        <v>15.891067219852518</v>
      </c>
    </row>
    <row r="636" spans="1:38">
      <c r="A636">
        <v>12</v>
      </c>
      <c r="B636">
        <v>18</v>
      </c>
      <c r="C636">
        <v>2023</v>
      </c>
      <c r="D636">
        <v>99</v>
      </c>
      <c r="E636">
        <v>99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99</v>
      </c>
      <c r="M636">
        <v>3</v>
      </c>
      <c r="N636">
        <v>99</v>
      </c>
      <c r="O636">
        <v>99</v>
      </c>
      <c r="P636">
        <v>9999</v>
      </c>
      <c r="Q636">
        <v>8492</v>
      </c>
      <c r="R636">
        <v>51205</v>
      </c>
      <c r="S636">
        <v>6.2950883702763374</v>
      </c>
      <c r="T636">
        <v>3</v>
      </c>
      <c r="U636">
        <v>15.298822380626918</v>
      </c>
      <c r="V636">
        <v>36.363636363636367</v>
      </c>
      <c r="W636">
        <v>0</v>
      </c>
      <c r="X636">
        <v>43.732057416267928</v>
      </c>
      <c r="Y636">
        <v>6.9895518015818769</v>
      </c>
      <c r="Z636">
        <v>3.1246948540181632E-2</v>
      </c>
      <c r="AA636">
        <v>5.2501812412429212</v>
      </c>
      <c r="AB636">
        <v>1.9263218936582236</v>
      </c>
      <c r="AC636">
        <v>0</v>
      </c>
      <c r="AD636">
        <v>48.341380348038037</v>
      </c>
      <c r="AG636">
        <v>4.6208644143355562</v>
      </c>
      <c r="AH636">
        <v>3.514543145594097</v>
      </c>
      <c r="AI636">
        <v>2.2575920320281222</v>
      </c>
      <c r="AJ636">
        <v>14673</v>
      </c>
      <c r="AK636">
        <v>95.740612008450753</v>
      </c>
      <c r="AL636">
        <v>18.110152434865565</v>
      </c>
    </row>
    <row r="637" spans="1:38">
      <c r="A637">
        <v>12</v>
      </c>
      <c r="B637">
        <v>19</v>
      </c>
      <c r="C637">
        <v>2023</v>
      </c>
      <c r="D637">
        <v>99</v>
      </c>
      <c r="E637">
        <v>99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99</v>
      </c>
      <c r="M637">
        <v>4</v>
      </c>
      <c r="N637">
        <v>99</v>
      </c>
      <c r="O637">
        <v>99</v>
      </c>
      <c r="P637">
        <v>9999</v>
      </c>
      <c r="Q637">
        <v>10968</v>
      </c>
      <c r="R637">
        <v>137043</v>
      </c>
      <c r="S637">
        <v>7.1685748268791532</v>
      </c>
      <c r="T637">
        <v>3.9999416241617594</v>
      </c>
      <c r="U637">
        <v>17.534741650430725</v>
      </c>
      <c r="V637">
        <v>57.844618112563239</v>
      </c>
      <c r="W637">
        <v>0</v>
      </c>
      <c r="X637">
        <v>63.5085338178528</v>
      </c>
      <c r="Y637">
        <v>10.91336295907124</v>
      </c>
      <c r="Z637">
        <v>9.7779529052924974E-2</v>
      </c>
      <c r="AA637">
        <v>5.1983540050031554</v>
      </c>
      <c r="AB637">
        <v>1.6422025904509239</v>
      </c>
      <c r="AC637">
        <v>2.1610259095781945E-2</v>
      </c>
      <c r="AD637">
        <v>43.755942625652303</v>
      </c>
      <c r="AE637">
        <v>1.4983848358453904</v>
      </c>
      <c r="AF637">
        <v>0.19222193718137337</v>
      </c>
      <c r="AG637">
        <v>12.367095438605361</v>
      </c>
      <c r="AH637">
        <v>10.780892981749124</v>
      </c>
      <c r="AI637">
        <v>2.1329071897141776</v>
      </c>
      <c r="AJ637">
        <v>47265</v>
      </c>
      <c r="AK637">
        <v>97.456578863852826</v>
      </c>
      <c r="AL637">
        <v>19.444371351989361</v>
      </c>
    </row>
    <row r="638" spans="1:38">
      <c r="A638">
        <v>12</v>
      </c>
      <c r="B638">
        <v>20</v>
      </c>
      <c r="C638">
        <v>2023</v>
      </c>
      <c r="D638">
        <v>99</v>
      </c>
      <c r="E638">
        <v>99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99</v>
      </c>
      <c r="M638">
        <v>5</v>
      </c>
      <c r="N638">
        <v>99</v>
      </c>
      <c r="O638">
        <v>99</v>
      </c>
      <c r="P638">
        <v>9999</v>
      </c>
      <c r="Q638">
        <v>12130</v>
      </c>
      <c r="R638">
        <v>238346</v>
      </c>
      <c r="S638">
        <v>7.6002072617119651</v>
      </c>
      <c r="T638">
        <v>4.9983007896083844</v>
      </c>
      <c r="U638">
        <v>18.594180267342679</v>
      </c>
      <c r="V638">
        <v>68.239030652916327</v>
      </c>
      <c r="W638">
        <v>0</v>
      </c>
      <c r="X638">
        <v>72.32678542958557</v>
      </c>
      <c r="Y638">
        <v>13.752695660929904</v>
      </c>
      <c r="Z638">
        <v>0.25467177968163923</v>
      </c>
      <c r="AA638">
        <v>5.2836778231036226</v>
      </c>
      <c r="AB638">
        <v>1.5152595387317087</v>
      </c>
      <c r="AC638">
        <v>9.328956909975375E-2</v>
      </c>
      <c r="AD638">
        <v>47.117825480765774</v>
      </c>
      <c r="AE638">
        <v>2.3801132822953317</v>
      </c>
      <c r="AF638">
        <v>9.1359239878842224</v>
      </c>
      <c r="AG638">
        <v>21.508925880269928</v>
      </c>
      <c r="AH638">
        <v>19.883068611021404</v>
      </c>
      <c r="AI638">
        <v>2.0982101650541649</v>
      </c>
      <c r="AJ638">
        <v>80996</v>
      </c>
      <c r="AK638">
        <v>97.838683391773401</v>
      </c>
      <c r="AL638">
        <v>20.37132914245316</v>
      </c>
    </row>
    <row r="639" spans="1:38">
      <c r="A639">
        <v>12</v>
      </c>
      <c r="B639">
        <v>21</v>
      </c>
      <c r="C639">
        <v>2023</v>
      </c>
      <c r="D639">
        <v>99</v>
      </c>
      <c r="E639">
        <v>99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99</v>
      </c>
      <c r="M639">
        <v>6</v>
      </c>
      <c r="N639">
        <v>99</v>
      </c>
      <c r="O639">
        <v>99</v>
      </c>
      <c r="P639">
        <v>9999</v>
      </c>
      <c r="Q639">
        <v>12353</v>
      </c>
      <c r="R639">
        <v>260945</v>
      </c>
      <c r="S639">
        <v>7.9262641552817632</v>
      </c>
      <c r="T639">
        <v>6</v>
      </c>
      <c r="U639">
        <v>19.659780796719673</v>
      </c>
      <c r="V639">
        <v>74.678188890379204</v>
      </c>
      <c r="W639">
        <v>0</v>
      </c>
      <c r="X639">
        <v>78.722336124470658</v>
      </c>
      <c r="Y639">
        <v>18.741497250378437</v>
      </c>
      <c r="Z639">
        <v>0.46293280193144154</v>
      </c>
      <c r="AA639">
        <v>5.3921870689665905</v>
      </c>
      <c r="AB639">
        <v>1.4126549096568251</v>
      </c>
      <c r="AC639">
        <v>0</v>
      </c>
      <c r="AD639">
        <v>48.679523000732758</v>
      </c>
      <c r="AG639">
        <v>23.548314902817911</v>
      </c>
      <c r="AH639">
        <v>23.015804352863825</v>
      </c>
      <c r="AI639">
        <v>2.0885627239456594</v>
      </c>
      <c r="AJ639">
        <v>80529</v>
      </c>
      <c r="AK639">
        <v>98.332926026647684</v>
      </c>
      <c r="AL639">
        <v>20.825074866905965</v>
      </c>
    </row>
    <row r="640" spans="1:38">
      <c r="A640">
        <v>12</v>
      </c>
      <c r="B640">
        <v>22</v>
      </c>
      <c r="C640">
        <v>2023</v>
      </c>
      <c r="D640">
        <v>99</v>
      </c>
      <c r="E640">
        <v>99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99</v>
      </c>
      <c r="M640">
        <v>7</v>
      </c>
      <c r="N640">
        <v>99</v>
      </c>
      <c r="O640">
        <v>99</v>
      </c>
      <c r="P640">
        <v>9999</v>
      </c>
      <c r="Q640">
        <v>12072</v>
      </c>
      <c r="R640">
        <v>219755</v>
      </c>
      <c r="S640">
        <v>8.083429273509136</v>
      </c>
      <c r="T640">
        <v>6.9998407317239657</v>
      </c>
      <c r="U640">
        <v>21.058147937476129</v>
      </c>
      <c r="V640">
        <v>77.939068508111319</v>
      </c>
      <c r="W640">
        <v>0</v>
      </c>
      <c r="X640">
        <v>84.203317330663694</v>
      </c>
      <c r="Y640">
        <v>26.854906600532409</v>
      </c>
      <c r="Z640">
        <v>1.2058883756911103</v>
      </c>
      <c r="AA640">
        <v>5.9934859249714476</v>
      </c>
      <c r="AB640">
        <v>1.329527394256111</v>
      </c>
      <c r="AC640">
        <v>5.3839179576178418E-2</v>
      </c>
      <c r="AD640">
        <v>44.379532268280464</v>
      </c>
      <c r="AE640">
        <v>2.7550328282478143</v>
      </c>
      <c r="AF640">
        <v>0.55256751782938307</v>
      </c>
      <c r="AG640">
        <v>19.831228578699527</v>
      </c>
      <c r="AH640">
        <v>20.761438622769237</v>
      </c>
      <c r="AI640">
        <v>2.1633182407681275</v>
      </c>
      <c r="AJ640">
        <v>70448</v>
      </c>
      <c r="AK640">
        <v>99.441643481717151</v>
      </c>
      <c r="AL640">
        <v>21.350365691113204</v>
      </c>
    </row>
    <row r="641" spans="1:38">
      <c r="A641">
        <v>12</v>
      </c>
      <c r="B641">
        <v>23</v>
      </c>
      <c r="C641">
        <v>2023</v>
      </c>
      <c r="D641">
        <v>99</v>
      </c>
      <c r="E641">
        <v>99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99</v>
      </c>
      <c r="M641">
        <v>8</v>
      </c>
      <c r="N641">
        <v>99</v>
      </c>
      <c r="O641">
        <v>99</v>
      </c>
      <c r="P641">
        <v>9999</v>
      </c>
      <c r="Q641">
        <v>11249</v>
      </c>
      <c r="R641">
        <v>129490</v>
      </c>
      <c r="S641">
        <v>8.2732411769248611</v>
      </c>
      <c r="T641">
        <v>8</v>
      </c>
      <c r="U641">
        <v>23.100724766391831</v>
      </c>
      <c r="V641">
        <v>70.457178160475692</v>
      </c>
      <c r="W641">
        <v>0</v>
      </c>
      <c r="X641">
        <v>90.154452081241772</v>
      </c>
      <c r="Y641">
        <v>38.211444899220005</v>
      </c>
      <c r="Z641">
        <v>3.445053672098231</v>
      </c>
      <c r="AA641">
        <v>7.1268414883310571</v>
      </c>
      <c r="AB641">
        <v>1.2759203216572268</v>
      </c>
      <c r="AC641">
        <v>0</v>
      </c>
      <c r="AD641">
        <v>38.101301090145711</v>
      </c>
      <c r="AG641">
        <v>11.685494248848956</v>
      </c>
      <c r="AH641">
        <v>13.420241862460584</v>
      </c>
      <c r="AI641">
        <v>2.5322418719592243</v>
      </c>
      <c r="AJ641">
        <v>49728</v>
      </c>
      <c r="AK641">
        <v>100.78956121299827</v>
      </c>
      <c r="AL641">
        <v>21.834606011454031</v>
      </c>
    </row>
    <row r="642" spans="1:38">
      <c r="A642">
        <v>12</v>
      </c>
      <c r="B642">
        <v>24</v>
      </c>
      <c r="C642">
        <v>2023</v>
      </c>
      <c r="D642">
        <v>99</v>
      </c>
      <c r="E642">
        <v>99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99</v>
      </c>
      <c r="M642">
        <v>9</v>
      </c>
      <c r="N642">
        <v>99</v>
      </c>
      <c r="O642">
        <v>99</v>
      </c>
      <c r="P642">
        <v>9999</v>
      </c>
      <c r="Q642">
        <v>8415</v>
      </c>
      <c r="R642">
        <v>38735</v>
      </c>
      <c r="S642">
        <v>8.4824319091261149</v>
      </c>
      <c r="T642">
        <v>9</v>
      </c>
      <c r="U642">
        <v>26.93570853233507</v>
      </c>
      <c r="V642">
        <v>0</v>
      </c>
      <c r="W642">
        <v>100</v>
      </c>
      <c r="X642">
        <v>95.14908997031111</v>
      </c>
      <c r="Y642">
        <v>56.050083903446499</v>
      </c>
      <c r="Z642">
        <v>10.837743642700406</v>
      </c>
      <c r="AA642">
        <v>9.0894380197222873</v>
      </c>
      <c r="AB642">
        <v>1.2252221650229898</v>
      </c>
      <c r="AC642">
        <v>0</v>
      </c>
      <c r="AD642">
        <v>34.351465859117994</v>
      </c>
      <c r="AG642">
        <v>3.4955411207750742</v>
      </c>
      <c r="AH642">
        <v>4.6809119346133805</v>
      </c>
      <c r="AI642">
        <v>2.8010842906931717</v>
      </c>
      <c r="AJ642">
        <v>16252</v>
      </c>
      <c r="AK642">
        <v>103.67957789810478</v>
      </c>
      <c r="AL642">
        <v>22.58201464332986</v>
      </c>
    </row>
    <row r="643" spans="1:38">
      <c r="A643">
        <v>12</v>
      </c>
      <c r="B643">
        <v>25</v>
      </c>
      <c r="C643">
        <v>2023</v>
      </c>
      <c r="D643">
        <v>99</v>
      </c>
      <c r="E643">
        <v>99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99</v>
      </c>
      <c r="M643">
        <v>10</v>
      </c>
      <c r="N643">
        <v>99</v>
      </c>
      <c r="O643">
        <v>99</v>
      </c>
      <c r="P643">
        <v>9999</v>
      </c>
      <c r="Q643">
        <v>4829</v>
      </c>
      <c r="R643">
        <v>10240</v>
      </c>
      <c r="S643">
        <v>8.7156249999999993</v>
      </c>
      <c r="T643">
        <v>10</v>
      </c>
      <c r="U643">
        <v>33.153212890624999</v>
      </c>
      <c r="V643">
        <v>0</v>
      </c>
      <c r="W643">
        <v>100</v>
      </c>
      <c r="X643">
        <v>98.662109375</v>
      </c>
      <c r="Y643">
        <v>79.55078125</v>
      </c>
      <c r="Z643">
        <v>27.83203125</v>
      </c>
      <c r="AA643">
        <v>10.054253775104836</v>
      </c>
      <c r="AB643">
        <v>1.228800704701545</v>
      </c>
      <c r="AC643">
        <v>0</v>
      </c>
      <c r="AD643">
        <v>41.810668715425123</v>
      </c>
      <c r="AG643">
        <v>0.92408264042175714</v>
      </c>
      <c r="AH643">
        <v>1.5230848045936001</v>
      </c>
      <c r="AI643">
        <v>3.271484375</v>
      </c>
      <c r="AJ643">
        <v>3891</v>
      </c>
      <c r="AK643">
        <v>108.92487792341262</v>
      </c>
      <c r="AL643">
        <v>23.893403631779218</v>
      </c>
    </row>
    <row r="644" spans="1:38">
      <c r="A644">
        <v>12</v>
      </c>
      <c r="B644">
        <v>26</v>
      </c>
      <c r="C644">
        <v>2023</v>
      </c>
      <c r="D644">
        <v>99</v>
      </c>
      <c r="E644">
        <v>99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99</v>
      </c>
      <c r="M644">
        <v>11</v>
      </c>
      <c r="N644">
        <v>99</v>
      </c>
      <c r="O644">
        <v>99</v>
      </c>
      <c r="P644">
        <v>9999</v>
      </c>
      <c r="Q644">
        <v>3245</v>
      </c>
      <c r="R644">
        <v>5368</v>
      </c>
      <c r="S644">
        <v>8.8912071535022363</v>
      </c>
      <c r="T644">
        <v>11</v>
      </c>
      <c r="U644">
        <v>37.861605812220652</v>
      </c>
      <c r="V644">
        <v>0</v>
      </c>
      <c r="W644">
        <v>100</v>
      </c>
      <c r="X644">
        <v>99.646050670640832</v>
      </c>
      <c r="Y644">
        <v>91.933681073025355</v>
      </c>
      <c r="Z644">
        <v>43.759314456035774</v>
      </c>
      <c r="AA644">
        <v>9.737155712562684</v>
      </c>
      <c r="AB644">
        <v>1.2150068365343147</v>
      </c>
      <c r="AC644">
        <v>0</v>
      </c>
      <c r="AD644">
        <v>51.266233459853986</v>
      </c>
      <c r="AG644">
        <v>0.4844214466585931</v>
      </c>
      <c r="AH644">
        <v>0.91182195081750628</v>
      </c>
      <c r="AI644">
        <v>3.129657228017884</v>
      </c>
      <c r="AJ644">
        <v>1981</v>
      </c>
      <c r="AK644">
        <v>113.62927814235218</v>
      </c>
      <c r="AL644">
        <v>25.049272655769727</v>
      </c>
    </row>
    <row r="645" spans="1:38">
      <c r="A645">
        <v>12</v>
      </c>
      <c r="B645">
        <v>27</v>
      </c>
      <c r="C645">
        <v>2023</v>
      </c>
      <c r="D645">
        <v>99</v>
      </c>
      <c r="E645">
        <v>99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99</v>
      </c>
      <c r="M645">
        <v>12</v>
      </c>
      <c r="N645">
        <v>99</v>
      </c>
      <c r="O645">
        <v>99</v>
      </c>
      <c r="P645">
        <v>9999</v>
      </c>
      <c r="Q645">
        <v>1782</v>
      </c>
      <c r="R645">
        <v>2628</v>
      </c>
      <c r="S645">
        <v>9.1381278538812793</v>
      </c>
      <c r="T645">
        <v>12</v>
      </c>
      <c r="U645">
        <v>41.408561643835633</v>
      </c>
      <c r="V645">
        <v>0</v>
      </c>
      <c r="W645">
        <v>100</v>
      </c>
      <c r="X645">
        <v>99.771689497716878</v>
      </c>
      <c r="Y645">
        <v>96.270928462709279</v>
      </c>
      <c r="Z645">
        <v>59.931506849315056</v>
      </c>
      <c r="AA645">
        <v>9.2800599100531027</v>
      </c>
      <c r="AB645">
        <v>1.2326203648595351</v>
      </c>
      <c r="AC645">
        <v>0</v>
      </c>
      <c r="AD645">
        <v>56.339482878728113</v>
      </c>
      <c r="AG645">
        <v>0.23715714638949004</v>
      </c>
      <c r="AH645">
        <v>0.48821825302695754</v>
      </c>
      <c r="AI645">
        <v>3.1582952815829524</v>
      </c>
      <c r="AJ645">
        <v>885</v>
      </c>
      <c r="AK645">
        <v>116.35706214689252</v>
      </c>
      <c r="AL645">
        <v>26.630095159643911</v>
      </c>
    </row>
    <row r="646" spans="1:38">
      <c r="A646">
        <v>12</v>
      </c>
      <c r="B646">
        <v>28</v>
      </c>
      <c r="C646">
        <v>2023</v>
      </c>
      <c r="D646">
        <v>99</v>
      </c>
      <c r="E646">
        <v>99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99</v>
      </c>
      <c r="M646">
        <v>13</v>
      </c>
      <c r="N646">
        <v>99</v>
      </c>
      <c r="O646">
        <v>99</v>
      </c>
      <c r="P646">
        <v>9999</v>
      </c>
      <c r="Q646">
        <v>737</v>
      </c>
      <c r="R646">
        <v>934</v>
      </c>
      <c r="S646">
        <v>9.425053533190578</v>
      </c>
      <c r="T646">
        <v>13</v>
      </c>
      <c r="U646">
        <v>43.434796573875794</v>
      </c>
      <c r="V646">
        <v>0</v>
      </c>
      <c r="W646">
        <v>100</v>
      </c>
      <c r="X646">
        <v>100</v>
      </c>
      <c r="Y646">
        <v>98.394004282655231</v>
      </c>
      <c r="Z646">
        <v>67.55888650963594</v>
      </c>
      <c r="AA646">
        <v>8.7426615976409554</v>
      </c>
      <c r="AB646">
        <v>1.2908232136387561</v>
      </c>
      <c r="AC646">
        <v>0</v>
      </c>
      <c r="AD646">
        <v>57.943556937766552</v>
      </c>
      <c r="AG646">
        <v>8.4286443960343863E-2</v>
      </c>
      <c r="AH646">
        <v>0.18200493936983989</v>
      </c>
      <c r="AI646">
        <v>4.3897216274089956</v>
      </c>
      <c r="AJ646">
        <v>330</v>
      </c>
      <c r="AK646">
        <v>116.33242424242412</v>
      </c>
      <c r="AL646">
        <v>27.455156444359673</v>
      </c>
    </row>
    <row r="647" spans="1:38">
      <c r="A647">
        <v>12</v>
      </c>
      <c r="B647">
        <v>29</v>
      </c>
      <c r="C647">
        <v>2023</v>
      </c>
      <c r="D647">
        <v>99</v>
      </c>
      <c r="E647">
        <v>99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99</v>
      </c>
      <c r="M647">
        <v>14</v>
      </c>
      <c r="N647">
        <v>99</v>
      </c>
      <c r="O647">
        <v>99</v>
      </c>
      <c r="P647">
        <v>9999</v>
      </c>
      <c r="Q647">
        <v>470</v>
      </c>
      <c r="R647">
        <v>587</v>
      </c>
      <c r="S647">
        <v>9.6490630323679767</v>
      </c>
      <c r="T647">
        <v>14</v>
      </c>
      <c r="U647">
        <v>45.474446337308386</v>
      </c>
      <c r="V647">
        <v>0</v>
      </c>
      <c r="W647">
        <v>100</v>
      </c>
      <c r="X647">
        <v>99.829642248722323</v>
      </c>
      <c r="Y647">
        <v>97.785349233390107</v>
      </c>
      <c r="Z647">
        <v>73.42419080068143</v>
      </c>
      <c r="AA647">
        <v>9.9570608519431687</v>
      </c>
      <c r="AB647">
        <v>1.5308897684843559</v>
      </c>
      <c r="AC647">
        <v>0</v>
      </c>
      <c r="AD647">
        <v>62.003792637871598</v>
      </c>
      <c r="AG647">
        <v>5.2972315422614394E-2</v>
      </c>
      <c r="AH647">
        <v>0.11975786021698878</v>
      </c>
      <c r="AI647">
        <v>6.8143100511073254</v>
      </c>
      <c r="AJ647">
        <v>212</v>
      </c>
      <c r="AK647">
        <v>117.92688679245282</v>
      </c>
      <c r="AL647">
        <v>28.793857052650921</v>
      </c>
    </row>
    <row r="648" spans="1:38">
      <c r="A648">
        <v>12</v>
      </c>
      <c r="B648">
        <v>30</v>
      </c>
      <c r="C648">
        <v>2023</v>
      </c>
      <c r="D648">
        <v>99</v>
      </c>
      <c r="E648">
        <v>99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99</v>
      </c>
      <c r="M648">
        <v>15</v>
      </c>
      <c r="N648">
        <v>99</v>
      </c>
      <c r="O648">
        <v>99</v>
      </c>
      <c r="P648">
        <v>9999</v>
      </c>
      <c r="Q648">
        <v>169</v>
      </c>
      <c r="R648">
        <v>217</v>
      </c>
      <c r="S648">
        <v>10.115207373271888</v>
      </c>
      <c r="T648">
        <v>15</v>
      </c>
      <c r="U648">
        <v>48.178341013824941</v>
      </c>
      <c r="V648">
        <v>0</v>
      </c>
      <c r="W648">
        <v>100</v>
      </c>
      <c r="X648">
        <v>100</v>
      </c>
      <c r="Y648">
        <v>99.078341013824925</v>
      </c>
      <c r="Z648">
        <v>82.488479262672797</v>
      </c>
      <c r="AA648">
        <v>10.080594169719255</v>
      </c>
      <c r="AB648">
        <v>1.6657567932695099</v>
      </c>
      <c r="AC648">
        <v>0</v>
      </c>
      <c r="AD648">
        <v>68.511571786005234</v>
      </c>
      <c r="AG648">
        <v>1.9582610641750126E-2</v>
      </c>
      <c r="AH648">
        <v>4.6904021623636993E-2</v>
      </c>
      <c r="AI648">
        <v>6.9124423963133612</v>
      </c>
      <c r="AJ648">
        <v>82</v>
      </c>
      <c r="AK648">
        <v>116.71341463414632</v>
      </c>
      <c r="AL648">
        <v>31.039986437296843</v>
      </c>
    </row>
    <row r="649" spans="1:38">
      <c r="A649">
        <v>12</v>
      </c>
      <c r="B649">
        <v>31</v>
      </c>
      <c r="C649">
        <v>2022</v>
      </c>
      <c r="D649">
        <v>99</v>
      </c>
      <c r="E649">
        <v>99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99</v>
      </c>
      <c r="M649">
        <v>1</v>
      </c>
      <c r="N649">
        <v>99</v>
      </c>
      <c r="O649">
        <v>99</v>
      </c>
      <c r="P649">
        <v>9999</v>
      </c>
      <c r="Q649">
        <v>197</v>
      </c>
      <c r="R649">
        <v>302</v>
      </c>
      <c r="S649">
        <v>2.2913907284768218</v>
      </c>
      <c r="T649">
        <v>0.99337748344370869</v>
      </c>
      <c r="U649">
        <v>8.8288079470198664</v>
      </c>
      <c r="V649">
        <v>0</v>
      </c>
      <c r="W649">
        <v>0</v>
      </c>
      <c r="X649">
        <v>9.2715231788079446</v>
      </c>
      <c r="Y649">
        <v>1.3245033112582778</v>
      </c>
      <c r="Z649">
        <v>0</v>
      </c>
      <c r="AA649">
        <v>4.7030000890163581</v>
      </c>
      <c r="AB649">
        <v>2.1929731367385887</v>
      </c>
      <c r="AC649">
        <v>0.11489636803243355</v>
      </c>
      <c r="AD649">
        <v>56.855199589631503</v>
      </c>
      <c r="AE649">
        <v>10.820412936623169</v>
      </c>
      <c r="AF649">
        <v>6.0225801993843504</v>
      </c>
      <c r="AG649">
        <v>2.6016450666951525E-2</v>
      </c>
      <c r="AH649">
        <v>1.1393716502818467E-2</v>
      </c>
      <c r="AI649">
        <v>3.6423841059602649</v>
      </c>
      <c r="AJ649">
        <v>110</v>
      </c>
      <c r="AK649">
        <v>87.920909090909106</v>
      </c>
      <c r="AL649">
        <v>12.904904441648648</v>
      </c>
    </row>
    <row r="650" spans="1:38">
      <c r="A650">
        <v>12</v>
      </c>
      <c r="B650">
        <v>32</v>
      </c>
      <c r="C650">
        <v>2022</v>
      </c>
      <c r="D650">
        <v>99</v>
      </c>
      <c r="E650">
        <v>99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99</v>
      </c>
      <c r="M650">
        <v>2</v>
      </c>
      <c r="N650">
        <v>99</v>
      </c>
      <c r="O650">
        <v>99</v>
      </c>
      <c r="P650">
        <v>9999</v>
      </c>
      <c r="Q650">
        <v>4417</v>
      </c>
      <c r="R650">
        <v>14743</v>
      </c>
      <c r="S650">
        <v>4.5841416265346284</v>
      </c>
      <c r="T650">
        <v>1.9997286847995663</v>
      </c>
      <c r="U650">
        <v>12.115648104185022</v>
      </c>
      <c r="V650">
        <v>0</v>
      </c>
      <c r="W650">
        <v>0</v>
      </c>
      <c r="X650">
        <v>21.074408193719055</v>
      </c>
      <c r="Y650">
        <v>3.2150851251441357</v>
      </c>
      <c r="Z650">
        <v>2.0348640032557826E-2</v>
      </c>
      <c r="AA650">
        <v>5.1288502832899878</v>
      </c>
      <c r="AB650">
        <v>2.2915930674309681</v>
      </c>
      <c r="AC650">
        <v>3.2942179493748593E-2</v>
      </c>
      <c r="AD650">
        <v>49.489511853354067</v>
      </c>
      <c r="AE650">
        <v>2.9572550526521129</v>
      </c>
      <c r="AF650">
        <v>1.6475641123191389</v>
      </c>
      <c r="AG650">
        <v>1.2700679873604843</v>
      </c>
      <c r="AH650">
        <v>0.76328884050929557</v>
      </c>
      <c r="AI650">
        <v>2.3333107237332968</v>
      </c>
      <c r="AJ650">
        <v>1320</v>
      </c>
      <c r="AK650">
        <v>93.807803030303035</v>
      </c>
      <c r="AL650">
        <v>15.054290905465813</v>
      </c>
    </row>
    <row r="651" spans="1:38">
      <c r="A651">
        <v>12</v>
      </c>
      <c r="B651">
        <v>33</v>
      </c>
      <c r="C651">
        <v>2022</v>
      </c>
      <c r="D651">
        <v>99</v>
      </c>
      <c r="E651">
        <v>99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99</v>
      </c>
      <c r="M651">
        <v>3</v>
      </c>
      <c r="N651">
        <v>99</v>
      </c>
      <c r="O651">
        <v>99</v>
      </c>
      <c r="P651">
        <v>9999</v>
      </c>
      <c r="Q651">
        <v>8723</v>
      </c>
      <c r="R651">
        <v>52629</v>
      </c>
      <c r="S651">
        <v>6.2050390469132992</v>
      </c>
      <c r="T651">
        <v>2.9996579832411796</v>
      </c>
      <c r="U651">
        <v>15.327466035835764</v>
      </c>
      <c r="V651">
        <v>35.970662562465577</v>
      </c>
      <c r="W651">
        <v>0</v>
      </c>
      <c r="X651">
        <v>43.749643732542907</v>
      </c>
      <c r="Y651">
        <v>7.0436451386117938</v>
      </c>
      <c r="Z651">
        <v>3.8001862091242462E-2</v>
      </c>
      <c r="AA651">
        <v>5.2476256437844313</v>
      </c>
      <c r="AB651">
        <v>1.9817538922193128</v>
      </c>
      <c r="AC651">
        <v>4.5298825343104178E-2</v>
      </c>
      <c r="AD651">
        <v>46.361252580683967</v>
      </c>
      <c r="AE651">
        <v>3.4522533317469879</v>
      </c>
      <c r="AF651">
        <v>2.3640423133180706</v>
      </c>
      <c r="AG651">
        <v>4.5338403382483188</v>
      </c>
      <c r="AH651">
        <v>3.4470840829211058</v>
      </c>
      <c r="AI651">
        <v>2.137604742632389</v>
      </c>
      <c r="AJ651">
        <v>3736</v>
      </c>
      <c r="AK651">
        <v>94.58308351177736</v>
      </c>
      <c r="AL651">
        <v>16.690818189973012</v>
      </c>
    </row>
    <row r="652" spans="1:38">
      <c r="A652">
        <v>12</v>
      </c>
      <c r="B652">
        <v>34</v>
      </c>
      <c r="C652">
        <v>2022</v>
      </c>
      <c r="D652">
        <v>99</v>
      </c>
      <c r="E652">
        <v>99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99</v>
      </c>
      <c r="M652">
        <v>4</v>
      </c>
      <c r="N652">
        <v>99</v>
      </c>
      <c r="O652">
        <v>99</v>
      </c>
      <c r="P652">
        <v>9999</v>
      </c>
      <c r="Q652">
        <v>11456</v>
      </c>
      <c r="R652">
        <v>140945</v>
      </c>
      <c r="S652">
        <v>7.0629962041931247</v>
      </c>
      <c r="T652">
        <v>3.9995459221682226</v>
      </c>
      <c r="U652">
        <v>17.30038561140881</v>
      </c>
      <c r="V652">
        <v>55.962964276845561</v>
      </c>
      <c r="W652">
        <v>0</v>
      </c>
      <c r="X652">
        <v>61.555216573840873</v>
      </c>
      <c r="Y652">
        <v>10.228103160807406</v>
      </c>
      <c r="Z652">
        <v>0.10003902231366844</v>
      </c>
      <c r="AA652">
        <v>5.1728015504422311</v>
      </c>
      <c r="AB652">
        <v>1.6986902795426522</v>
      </c>
      <c r="AC652">
        <v>6.0269531834497389E-2</v>
      </c>
      <c r="AD652">
        <v>44.59633920589247</v>
      </c>
      <c r="AE652">
        <v>4.0254225920303952</v>
      </c>
      <c r="AF652">
        <v>2.3564475958921056</v>
      </c>
      <c r="AG652">
        <v>12.142015361766502</v>
      </c>
      <c r="AH652">
        <v>10.419859277862487</v>
      </c>
      <c r="AI652">
        <v>2.0653446379793543</v>
      </c>
      <c r="AJ652">
        <v>11700</v>
      </c>
      <c r="AK652">
        <v>96.494179487179551</v>
      </c>
      <c r="AL652">
        <v>18.285900608681636</v>
      </c>
    </row>
    <row r="653" spans="1:38">
      <c r="A653">
        <v>12</v>
      </c>
      <c r="B653">
        <v>35</v>
      </c>
      <c r="C653">
        <v>2022</v>
      </c>
      <c r="D653">
        <v>99</v>
      </c>
      <c r="E653">
        <v>99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99</v>
      </c>
      <c r="M653">
        <v>5</v>
      </c>
      <c r="N653">
        <v>99</v>
      </c>
      <c r="O653">
        <v>99</v>
      </c>
      <c r="P653">
        <v>9999</v>
      </c>
      <c r="Q653">
        <v>12382</v>
      </c>
      <c r="R653">
        <v>246493</v>
      </c>
      <c r="S653">
        <v>7.5291590430559872</v>
      </c>
      <c r="T653">
        <v>4.9964704880057438</v>
      </c>
      <c r="U653">
        <v>18.529236246060165</v>
      </c>
      <c r="V653">
        <v>67.402725432365202</v>
      </c>
      <c r="W653">
        <v>0</v>
      </c>
      <c r="X653">
        <v>71.711975593627415</v>
      </c>
      <c r="Y653">
        <v>13.487198419427733</v>
      </c>
      <c r="Z653">
        <v>0.23246096238027039</v>
      </c>
      <c r="AA653">
        <v>5.2214154076742707</v>
      </c>
      <c r="AB653">
        <v>1.5644281063376217</v>
      </c>
      <c r="AC653">
        <v>0.13581783603048048</v>
      </c>
      <c r="AD653">
        <v>45.288375046821422</v>
      </c>
      <c r="AE653">
        <v>0.63230241753084693</v>
      </c>
      <c r="AF653">
        <v>12.153644660077321</v>
      </c>
      <c r="AG653">
        <v>21.234678722678424</v>
      </c>
      <c r="AH653">
        <v>19.517244629441951</v>
      </c>
      <c r="AI653">
        <v>2.0682128904269077</v>
      </c>
      <c r="AJ653">
        <v>21204</v>
      </c>
      <c r="AK653">
        <v>97.398052254292068</v>
      </c>
      <c r="AL653">
        <v>19.402016314271464</v>
      </c>
    </row>
    <row r="654" spans="1:38">
      <c r="A654">
        <v>12</v>
      </c>
      <c r="B654">
        <v>36</v>
      </c>
      <c r="C654">
        <v>2022</v>
      </c>
      <c r="D654">
        <v>99</v>
      </c>
      <c r="E654">
        <v>99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99</v>
      </c>
      <c r="M654">
        <v>6</v>
      </c>
      <c r="N654">
        <v>99</v>
      </c>
      <c r="O654">
        <v>99</v>
      </c>
      <c r="P654">
        <v>9999</v>
      </c>
      <c r="Q654">
        <v>12522</v>
      </c>
      <c r="R654">
        <v>271824</v>
      </c>
      <c r="S654">
        <v>7.940016334098531</v>
      </c>
      <c r="T654">
        <v>5.999867561363236</v>
      </c>
      <c r="U654">
        <v>19.771215308434705</v>
      </c>
      <c r="V654">
        <v>76.394652422155502</v>
      </c>
      <c r="W654">
        <v>0</v>
      </c>
      <c r="X654">
        <v>80.238315969156503</v>
      </c>
      <c r="Y654">
        <v>18.795985637765611</v>
      </c>
      <c r="Z654">
        <v>0.47604332214962625</v>
      </c>
      <c r="AA654">
        <v>5.2855363522643133</v>
      </c>
      <c r="AB654">
        <v>1.4216196525808571</v>
      </c>
      <c r="AC654">
        <v>3.9865349630836926E-2</v>
      </c>
      <c r="AD654">
        <v>46.634719574544157</v>
      </c>
      <c r="AE654">
        <v>2.2860613088135842</v>
      </c>
      <c r="AF654">
        <v>0.6870454204435561</v>
      </c>
      <c r="AG654">
        <v>23.416873132759704</v>
      </c>
      <c r="AH654">
        <v>22.96558756355866</v>
      </c>
      <c r="AI654">
        <v>2.0678821590440872</v>
      </c>
      <c r="AJ654">
        <v>24596</v>
      </c>
      <c r="AK654">
        <v>98.591933647747581</v>
      </c>
      <c r="AL654">
        <v>20.290019456377003</v>
      </c>
    </row>
    <row r="655" spans="1:38">
      <c r="A655">
        <v>12</v>
      </c>
      <c r="B655">
        <v>37</v>
      </c>
      <c r="C655">
        <v>2022</v>
      </c>
      <c r="D655">
        <v>99</v>
      </c>
      <c r="E655">
        <v>99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99</v>
      </c>
      <c r="M655">
        <v>7</v>
      </c>
      <c r="N655">
        <v>99</v>
      </c>
      <c r="O655">
        <v>99</v>
      </c>
      <c r="P655">
        <v>9999</v>
      </c>
      <c r="Q655">
        <v>12351</v>
      </c>
      <c r="R655">
        <v>240948</v>
      </c>
      <c r="S655">
        <v>8.1373283862078107</v>
      </c>
      <c r="T655">
        <v>6.9997094808838414</v>
      </c>
      <c r="U655">
        <v>21.148169563557524</v>
      </c>
      <c r="V655">
        <v>79.712220064080228</v>
      </c>
      <c r="W655">
        <v>0</v>
      </c>
      <c r="X655">
        <v>85.657901289904871</v>
      </c>
      <c r="Y655">
        <v>27.007902119959496</v>
      </c>
      <c r="Z655">
        <v>1.1554360276906228</v>
      </c>
      <c r="AA655">
        <v>5.89544262813628</v>
      </c>
      <c r="AB655">
        <v>1.3548903262472485</v>
      </c>
      <c r="AC655">
        <v>6.3774471576454758E-2</v>
      </c>
      <c r="AD655">
        <v>41.77723401414201</v>
      </c>
      <c r="AE655">
        <v>3.2459751161759924</v>
      </c>
      <c r="AF655">
        <v>1.1893209871753236</v>
      </c>
      <c r="AG655">
        <v>20.756992567220657</v>
      </c>
      <c r="AH655">
        <v>21.774716340323899</v>
      </c>
      <c r="AI655">
        <v>2.236997194415391</v>
      </c>
      <c r="AJ655">
        <v>22196</v>
      </c>
      <c r="AK655">
        <v>99.928050099117101</v>
      </c>
      <c r="AL655">
        <v>21.171442224586212</v>
      </c>
    </row>
    <row r="656" spans="1:38">
      <c r="A656">
        <v>12</v>
      </c>
      <c r="B656">
        <v>38</v>
      </c>
      <c r="C656">
        <v>2022</v>
      </c>
      <c r="D656">
        <v>99</v>
      </c>
      <c r="E656">
        <v>99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99</v>
      </c>
      <c r="M656">
        <v>8</v>
      </c>
      <c r="N656">
        <v>99</v>
      </c>
      <c r="O656">
        <v>99</v>
      </c>
      <c r="P656">
        <v>9999</v>
      </c>
      <c r="Q656">
        <v>11302</v>
      </c>
      <c r="R656">
        <v>133459</v>
      </c>
      <c r="S656">
        <v>8.2827984624491418</v>
      </c>
      <c r="T656">
        <v>7.9996403389805124</v>
      </c>
      <c r="U656">
        <v>23.247930450550655</v>
      </c>
      <c r="V656">
        <v>70.957372676252618</v>
      </c>
      <c r="W656">
        <v>0</v>
      </c>
      <c r="X656">
        <v>90.31987351920813</v>
      </c>
      <c r="Y656">
        <v>39.325186012183529</v>
      </c>
      <c r="Z656">
        <v>3.6033538390067359</v>
      </c>
      <c r="AA656">
        <v>7.2320756377522404</v>
      </c>
      <c r="AB656">
        <v>1.328368003966605</v>
      </c>
      <c r="AC656">
        <v>7.5858071131486723E-2</v>
      </c>
      <c r="AD656">
        <v>36.340117997796689</v>
      </c>
      <c r="AE656">
        <v>2.9117517342215962</v>
      </c>
      <c r="AF656">
        <v>0.933754672962259</v>
      </c>
      <c r="AG656">
        <v>11.497117515101602</v>
      </c>
      <c r="AH656">
        <v>13.258321946304516</v>
      </c>
      <c r="AI656">
        <v>2.66673660075379</v>
      </c>
      <c r="AJ656">
        <v>14263</v>
      </c>
      <c r="AK656">
        <v>101.613734838393</v>
      </c>
      <c r="AL656">
        <v>21.83785256076477</v>
      </c>
    </row>
    <row r="657" spans="1:38">
      <c r="A657">
        <v>12</v>
      </c>
      <c r="B657">
        <v>39</v>
      </c>
      <c r="C657">
        <v>2022</v>
      </c>
      <c r="D657">
        <v>99</v>
      </c>
      <c r="E657">
        <v>99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99</v>
      </c>
      <c r="M657">
        <v>9</v>
      </c>
      <c r="N657">
        <v>99</v>
      </c>
      <c r="O657">
        <v>99</v>
      </c>
      <c r="P657">
        <v>9999</v>
      </c>
      <c r="Q657">
        <v>8624</v>
      </c>
      <c r="R657">
        <v>39269</v>
      </c>
      <c r="S657">
        <v>8.437928136698158</v>
      </c>
      <c r="T657">
        <v>8.9990832463266219</v>
      </c>
      <c r="U657">
        <v>27.339516667090944</v>
      </c>
      <c r="V657">
        <v>0</v>
      </c>
      <c r="W657">
        <v>100</v>
      </c>
      <c r="X657">
        <v>94.578420637143779</v>
      </c>
      <c r="Y657">
        <v>59.219740762433489</v>
      </c>
      <c r="Z657">
        <v>11.538363594693015</v>
      </c>
      <c r="AA657">
        <v>9.2874981836909285</v>
      </c>
      <c r="AB657">
        <v>1.3134402966058349</v>
      </c>
      <c r="AC657">
        <v>0.12845515047506181</v>
      </c>
      <c r="AD657">
        <v>35.40610670493561</v>
      </c>
      <c r="AE657">
        <v>3.4263771062579158</v>
      </c>
      <c r="AF657">
        <v>1.0530002359399422</v>
      </c>
      <c r="AG657">
        <v>3.3829139113924498</v>
      </c>
      <c r="AH657">
        <v>4.5877217634276892</v>
      </c>
      <c r="AI657">
        <v>2.9259721408744808</v>
      </c>
      <c r="AJ657">
        <v>4375</v>
      </c>
      <c r="AK657">
        <v>104.5081142857143</v>
      </c>
      <c r="AL657">
        <v>22.448585987390896</v>
      </c>
    </row>
    <row r="658" spans="1:38">
      <c r="A658">
        <v>12</v>
      </c>
      <c r="B658">
        <v>40</v>
      </c>
      <c r="C658">
        <v>2022</v>
      </c>
      <c r="D658">
        <v>99</v>
      </c>
      <c r="E658">
        <v>99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99</v>
      </c>
      <c r="M658">
        <v>10</v>
      </c>
      <c r="N658">
        <v>99</v>
      </c>
      <c r="O658">
        <v>99</v>
      </c>
      <c r="P658">
        <v>9999</v>
      </c>
      <c r="Q658">
        <v>4954</v>
      </c>
      <c r="R658">
        <v>10042</v>
      </c>
      <c r="S658">
        <v>8.7322246564429395</v>
      </c>
      <c r="T658">
        <v>10</v>
      </c>
      <c r="U658">
        <v>34.516741684923041</v>
      </c>
      <c r="V658">
        <v>0</v>
      </c>
      <c r="W658">
        <v>100</v>
      </c>
      <c r="X658">
        <v>98.944433379804821</v>
      </c>
      <c r="Y658">
        <v>84.813782115116496</v>
      </c>
      <c r="Z658">
        <v>31.497709619597703</v>
      </c>
      <c r="AA658">
        <v>9.8034854803305187</v>
      </c>
      <c r="AB658">
        <v>1.2967008871426362</v>
      </c>
      <c r="AC658">
        <v>0</v>
      </c>
      <c r="AD658">
        <v>41.209134570051638</v>
      </c>
      <c r="AG658">
        <v>0.86509005826995811</v>
      </c>
      <c r="AH658">
        <v>1.4811751116916236</v>
      </c>
      <c r="AI658">
        <v>3.0770762796255724</v>
      </c>
      <c r="AJ658">
        <v>1295</v>
      </c>
      <c r="AK658">
        <v>111.20710424710435</v>
      </c>
      <c r="AL658">
        <v>23.634197435445245</v>
      </c>
    </row>
    <row r="659" spans="1:38">
      <c r="A659">
        <v>12</v>
      </c>
      <c r="B659">
        <v>41</v>
      </c>
      <c r="C659">
        <v>2022</v>
      </c>
      <c r="D659">
        <v>99</v>
      </c>
      <c r="E659">
        <v>99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99</v>
      </c>
      <c r="M659">
        <v>11</v>
      </c>
      <c r="N659">
        <v>99</v>
      </c>
      <c r="O659">
        <v>99</v>
      </c>
      <c r="P659">
        <v>9999</v>
      </c>
      <c r="Q659">
        <v>3291</v>
      </c>
      <c r="R659">
        <v>5503</v>
      </c>
      <c r="S659">
        <v>8.8871524622932938</v>
      </c>
      <c r="T659">
        <v>11</v>
      </c>
      <c r="U659">
        <v>38.675542431401126</v>
      </c>
      <c r="V659">
        <v>0</v>
      </c>
      <c r="W659">
        <v>100</v>
      </c>
      <c r="X659">
        <v>99.618389969107739</v>
      </c>
      <c r="Y659">
        <v>93.240050881337467</v>
      </c>
      <c r="Z659">
        <v>47.737597673996007</v>
      </c>
      <c r="AA659">
        <v>9.5249271096851178</v>
      </c>
      <c r="AB659">
        <v>1.275791287351967</v>
      </c>
      <c r="AC659">
        <v>0</v>
      </c>
      <c r="AD659">
        <v>48.263551924327444</v>
      </c>
      <c r="AG659">
        <v>0.4740679735769347</v>
      </c>
      <c r="AH659">
        <v>0.90947826118845521</v>
      </c>
      <c r="AI659">
        <v>3.2891150281664552</v>
      </c>
      <c r="AJ659">
        <v>732</v>
      </c>
      <c r="AK659">
        <v>115.06147540983602</v>
      </c>
      <c r="AL659">
        <v>24.821908736696631</v>
      </c>
    </row>
    <row r="660" spans="1:38">
      <c r="A660">
        <v>12</v>
      </c>
      <c r="B660">
        <v>42</v>
      </c>
      <c r="C660">
        <v>2022</v>
      </c>
      <c r="D660">
        <v>99</v>
      </c>
      <c r="E660">
        <v>99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99</v>
      </c>
      <c r="M660">
        <v>12</v>
      </c>
      <c r="N660">
        <v>99</v>
      </c>
      <c r="O660">
        <v>99</v>
      </c>
      <c r="P660">
        <v>9999</v>
      </c>
      <c r="Q660">
        <v>1931</v>
      </c>
      <c r="R660">
        <v>2744</v>
      </c>
      <c r="S660">
        <v>9.1177113702623895</v>
      </c>
      <c r="T660">
        <v>12</v>
      </c>
      <c r="U660">
        <v>42.050561224489755</v>
      </c>
      <c r="V660">
        <v>0</v>
      </c>
      <c r="W660">
        <v>100</v>
      </c>
      <c r="X660">
        <v>99.890670553935863</v>
      </c>
      <c r="Y660">
        <v>97.084548104956255</v>
      </c>
      <c r="Z660">
        <v>63.192419825072875</v>
      </c>
      <c r="AA660">
        <v>8.9076633674348145</v>
      </c>
      <c r="AB660">
        <v>1.2835837261351459</v>
      </c>
      <c r="AC660">
        <v>0</v>
      </c>
      <c r="AD660">
        <v>52.637803801902784</v>
      </c>
      <c r="AG660">
        <v>0.2363878828811754</v>
      </c>
      <c r="AH660">
        <v>0.49307422410997359</v>
      </c>
      <c r="AI660">
        <v>3.4256559766763859</v>
      </c>
      <c r="AJ660">
        <v>268</v>
      </c>
      <c r="AK660">
        <v>117.58507462686563</v>
      </c>
      <c r="AL660">
        <v>26.362829382746856</v>
      </c>
    </row>
    <row r="661" spans="1:38">
      <c r="A661">
        <v>12</v>
      </c>
      <c r="B661">
        <v>43</v>
      </c>
      <c r="C661">
        <v>2022</v>
      </c>
      <c r="D661">
        <v>99</v>
      </c>
      <c r="E661">
        <v>99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99</v>
      </c>
      <c r="M661">
        <v>13</v>
      </c>
      <c r="N661">
        <v>99</v>
      </c>
      <c r="O661">
        <v>99</v>
      </c>
      <c r="P661">
        <v>9999</v>
      </c>
      <c r="Q661">
        <v>848</v>
      </c>
      <c r="R661">
        <v>1014</v>
      </c>
      <c r="S661">
        <v>9.4506903353057208</v>
      </c>
      <c r="T661">
        <v>13</v>
      </c>
      <c r="U661">
        <v>45.134684418145994</v>
      </c>
      <c r="V661">
        <v>0</v>
      </c>
      <c r="W661">
        <v>100</v>
      </c>
      <c r="X661">
        <v>100</v>
      </c>
      <c r="Y661">
        <v>99.211045364891504</v>
      </c>
      <c r="Z661">
        <v>77.712031558185402</v>
      </c>
      <c r="AA661">
        <v>8.2818961950041388</v>
      </c>
      <c r="AB661">
        <v>1.3591078248800452</v>
      </c>
      <c r="AC661">
        <v>0</v>
      </c>
      <c r="AD661">
        <v>55.657407066499118</v>
      </c>
      <c r="AG661">
        <v>8.7353248265857109E-2</v>
      </c>
      <c r="AH661">
        <v>0.19557113748880356</v>
      </c>
      <c r="AI661">
        <v>3.9447731755424065</v>
      </c>
      <c r="AJ661">
        <v>93</v>
      </c>
      <c r="AK661">
        <v>118.09784946236552</v>
      </c>
      <c r="AL661">
        <v>27.647650141938207</v>
      </c>
    </row>
    <row r="662" spans="1:38">
      <c r="A662">
        <v>12</v>
      </c>
      <c r="B662">
        <v>44</v>
      </c>
      <c r="C662">
        <v>2022</v>
      </c>
      <c r="D662">
        <v>99</v>
      </c>
      <c r="E662">
        <v>99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99</v>
      </c>
      <c r="M662">
        <v>14</v>
      </c>
      <c r="N662">
        <v>99</v>
      </c>
      <c r="O662">
        <v>99</v>
      </c>
      <c r="P662">
        <v>9999</v>
      </c>
      <c r="Q662">
        <v>485</v>
      </c>
      <c r="R662">
        <v>602</v>
      </c>
      <c r="S662">
        <v>9.659468438538207</v>
      </c>
      <c r="T662">
        <v>14</v>
      </c>
      <c r="U662">
        <v>47.228687707641157</v>
      </c>
      <c r="V662">
        <v>0</v>
      </c>
      <c r="W662">
        <v>100</v>
      </c>
      <c r="X662">
        <v>99.667774086378756</v>
      </c>
      <c r="Y662">
        <v>99.335548172757498</v>
      </c>
      <c r="Z662">
        <v>80.066445182724237</v>
      </c>
      <c r="AA662">
        <v>8.9880736282584603</v>
      </c>
      <c r="AB662">
        <v>1.3828512061339853</v>
      </c>
      <c r="AC662">
        <v>0</v>
      </c>
      <c r="AD662">
        <v>51.712043852301939</v>
      </c>
      <c r="AG662">
        <v>5.1860606958625238E-2</v>
      </c>
      <c r="AH662">
        <v>0.12149510095701475</v>
      </c>
      <c r="AI662">
        <v>5.1495016611295688</v>
      </c>
      <c r="AJ662">
        <v>78</v>
      </c>
      <c r="AK662">
        <v>118.18333333333329</v>
      </c>
      <c r="AL662">
        <v>28.135688222885125</v>
      </c>
    </row>
    <row r="663" spans="1:38">
      <c r="A663">
        <v>12</v>
      </c>
      <c r="B663">
        <v>45</v>
      </c>
      <c r="C663">
        <v>2022</v>
      </c>
      <c r="D663">
        <v>99</v>
      </c>
      <c r="E663">
        <v>99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99</v>
      </c>
      <c r="M663">
        <v>15</v>
      </c>
      <c r="N663">
        <v>99</v>
      </c>
      <c r="O663">
        <v>99</v>
      </c>
      <c r="P663">
        <v>9999</v>
      </c>
      <c r="Q663">
        <v>201</v>
      </c>
      <c r="R663">
        <v>239</v>
      </c>
      <c r="S663">
        <v>10.10878661087866</v>
      </c>
      <c r="T663">
        <v>15</v>
      </c>
      <c r="U663">
        <v>48.587447698744761</v>
      </c>
      <c r="V663">
        <v>0</v>
      </c>
      <c r="W663">
        <v>100</v>
      </c>
      <c r="X663">
        <v>100</v>
      </c>
      <c r="Y663">
        <v>99.581589958159029</v>
      </c>
      <c r="Z663">
        <v>82.008368200836813</v>
      </c>
      <c r="AA663">
        <v>8.9082168695751989</v>
      </c>
      <c r="AB663">
        <v>1.4277165959371787</v>
      </c>
      <c r="AC663">
        <v>0</v>
      </c>
      <c r="AD663">
        <v>47.416734235136722</v>
      </c>
      <c r="AG663">
        <v>2.0589177845700048E-2</v>
      </c>
      <c r="AH663">
        <v>4.9622470658713995E-2</v>
      </c>
      <c r="AI663">
        <v>6.2761506276150607</v>
      </c>
      <c r="AJ663">
        <v>26</v>
      </c>
      <c r="AK663">
        <v>117.41923076923079</v>
      </c>
      <c r="AL663">
        <v>29.62940740405185</v>
      </c>
    </row>
    <row r="664" spans="1:38">
      <c r="A664">
        <v>12</v>
      </c>
      <c r="B664">
        <v>46</v>
      </c>
      <c r="C664">
        <v>2021</v>
      </c>
      <c r="D664">
        <v>99</v>
      </c>
      <c r="E664">
        <v>99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99</v>
      </c>
      <c r="M664">
        <v>1</v>
      </c>
      <c r="N664">
        <v>99</v>
      </c>
      <c r="O664">
        <v>99</v>
      </c>
      <c r="P664">
        <v>9999</v>
      </c>
    </row>
    <row r="665" spans="1:38">
      <c r="A665">
        <v>12</v>
      </c>
      <c r="B665">
        <v>47</v>
      </c>
      <c r="C665">
        <v>2021</v>
      </c>
      <c r="D665">
        <v>99</v>
      </c>
      <c r="E665">
        <v>99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99</v>
      </c>
      <c r="M665">
        <v>2</v>
      </c>
      <c r="N665">
        <v>99</v>
      </c>
      <c r="O665">
        <v>99</v>
      </c>
      <c r="P665">
        <v>9999</v>
      </c>
    </row>
    <row r="666" spans="1:38">
      <c r="A666">
        <v>12</v>
      </c>
      <c r="B666">
        <v>48</v>
      </c>
      <c r="C666">
        <v>2021</v>
      </c>
      <c r="D666">
        <v>99</v>
      </c>
      <c r="E666">
        <v>99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99</v>
      </c>
      <c r="M666">
        <v>3</v>
      </c>
      <c r="N666">
        <v>99</v>
      </c>
      <c r="O666">
        <v>99</v>
      </c>
      <c r="P666">
        <v>9999</v>
      </c>
    </row>
    <row r="667" spans="1:38">
      <c r="A667">
        <v>12</v>
      </c>
      <c r="B667">
        <v>49</v>
      </c>
      <c r="C667">
        <v>2021</v>
      </c>
      <c r="D667">
        <v>99</v>
      </c>
      <c r="E667">
        <v>99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99</v>
      </c>
      <c r="M667">
        <v>4</v>
      </c>
      <c r="N667">
        <v>99</v>
      </c>
      <c r="O667">
        <v>99</v>
      </c>
      <c r="P667">
        <v>9999</v>
      </c>
    </row>
    <row r="668" spans="1:38">
      <c r="A668">
        <v>12</v>
      </c>
      <c r="B668">
        <v>50</v>
      </c>
      <c r="C668">
        <v>2021</v>
      </c>
      <c r="D668">
        <v>99</v>
      </c>
      <c r="E668">
        <v>99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99</v>
      </c>
      <c r="M668">
        <v>5</v>
      </c>
      <c r="N668">
        <v>99</v>
      </c>
      <c r="O668">
        <v>99</v>
      </c>
      <c r="P668">
        <v>9999</v>
      </c>
    </row>
    <row r="669" spans="1:38">
      <c r="A669">
        <v>12</v>
      </c>
      <c r="B669">
        <v>51</v>
      </c>
      <c r="C669">
        <v>2021</v>
      </c>
      <c r="D669">
        <v>99</v>
      </c>
      <c r="E669">
        <v>99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99</v>
      </c>
      <c r="M669">
        <v>6</v>
      </c>
      <c r="N669">
        <v>99</v>
      </c>
      <c r="O669">
        <v>99</v>
      </c>
      <c r="P669">
        <v>9999</v>
      </c>
    </row>
    <row r="670" spans="1:38">
      <c r="A670">
        <v>12</v>
      </c>
      <c r="B670">
        <v>52</v>
      </c>
      <c r="C670">
        <v>2021</v>
      </c>
      <c r="D670">
        <v>99</v>
      </c>
      <c r="E670">
        <v>99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99</v>
      </c>
      <c r="M670">
        <v>7</v>
      </c>
      <c r="N670">
        <v>99</v>
      </c>
      <c r="O670">
        <v>99</v>
      </c>
      <c r="P670">
        <v>9999</v>
      </c>
    </row>
    <row r="671" spans="1:38">
      <c r="A671">
        <v>12</v>
      </c>
      <c r="B671">
        <v>53</v>
      </c>
      <c r="C671">
        <v>2021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99</v>
      </c>
      <c r="M671">
        <v>8</v>
      </c>
      <c r="N671">
        <v>99</v>
      </c>
      <c r="O671">
        <v>99</v>
      </c>
      <c r="P671">
        <v>9999</v>
      </c>
    </row>
    <row r="672" spans="1:38">
      <c r="A672">
        <v>12</v>
      </c>
      <c r="B672">
        <v>54</v>
      </c>
      <c r="C672">
        <v>2021</v>
      </c>
      <c r="D672">
        <v>99</v>
      </c>
      <c r="E672">
        <v>99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99</v>
      </c>
      <c r="M672">
        <v>9</v>
      </c>
      <c r="N672">
        <v>99</v>
      </c>
      <c r="O672">
        <v>99</v>
      </c>
      <c r="P672">
        <v>9999</v>
      </c>
    </row>
    <row r="673" spans="1:16">
      <c r="A673">
        <v>12</v>
      </c>
      <c r="B673">
        <v>55</v>
      </c>
      <c r="C673">
        <v>2021</v>
      </c>
      <c r="D673">
        <v>99</v>
      </c>
      <c r="E673">
        <v>99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99</v>
      </c>
      <c r="M673">
        <v>10</v>
      </c>
      <c r="N673">
        <v>99</v>
      </c>
      <c r="O673">
        <v>99</v>
      </c>
      <c r="P673">
        <v>9999</v>
      </c>
    </row>
    <row r="674" spans="1:16">
      <c r="A674">
        <v>12</v>
      </c>
      <c r="B674">
        <v>56</v>
      </c>
      <c r="C674">
        <v>2021</v>
      </c>
      <c r="D674">
        <v>99</v>
      </c>
      <c r="E674">
        <v>99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99</v>
      </c>
      <c r="M674">
        <v>11</v>
      </c>
      <c r="N674">
        <v>99</v>
      </c>
      <c r="O674">
        <v>99</v>
      </c>
      <c r="P674">
        <v>9999</v>
      </c>
    </row>
    <row r="675" spans="1:16">
      <c r="A675">
        <v>12</v>
      </c>
      <c r="B675">
        <v>57</v>
      </c>
      <c r="C675">
        <v>2021</v>
      </c>
      <c r="D675">
        <v>99</v>
      </c>
      <c r="E675">
        <v>99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99</v>
      </c>
      <c r="M675">
        <v>12</v>
      </c>
      <c r="N675">
        <v>99</v>
      </c>
      <c r="O675">
        <v>99</v>
      </c>
      <c r="P675">
        <v>9999</v>
      </c>
    </row>
    <row r="676" spans="1:16">
      <c r="A676">
        <v>12</v>
      </c>
      <c r="B676">
        <v>58</v>
      </c>
      <c r="C676">
        <v>2021</v>
      </c>
      <c r="D676">
        <v>99</v>
      </c>
      <c r="E676">
        <v>99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99</v>
      </c>
      <c r="M676">
        <v>13</v>
      </c>
      <c r="N676">
        <v>99</v>
      </c>
      <c r="O676">
        <v>99</v>
      </c>
      <c r="P676">
        <v>9999</v>
      </c>
    </row>
    <row r="677" spans="1:16">
      <c r="A677">
        <v>12</v>
      </c>
      <c r="B677">
        <v>59</v>
      </c>
      <c r="C677">
        <v>2021</v>
      </c>
      <c r="D677">
        <v>99</v>
      </c>
      <c r="E677">
        <v>99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99</v>
      </c>
      <c r="M677">
        <v>14</v>
      </c>
      <c r="N677">
        <v>99</v>
      </c>
      <c r="O677">
        <v>99</v>
      </c>
      <c r="P677">
        <v>9999</v>
      </c>
    </row>
    <row r="678" spans="1:16">
      <c r="A678">
        <v>12</v>
      </c>
      <c r="B678">
        <v>60</v>
      </c>
      <c r="C678">
        <v>2021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99</v>
      </c>
      <c r="M678">
        <v>15</v>
      </c>
      <c r="N678">
        <v>99</v>
      </c>
      <c r="O678">
        <v>99</v>
      </c>
      <c r="P678">
        <v>9999</v>
      </c>
    </row>
    <row r="679" spans="1:16">
      <c r="A679">
        <v>12</v>
      </c>
      <c r="B679">
        <v>61</v>
      </c>
      <c r="C679">
        <v>2020</v>
      </c>
      <c r="D679">
        <v>99</v>
      </c>
      <c r="E679">
        <v>99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99</v>
      </c>
      <c r="M679">
        <v>1</v>
      </c>
      <c r="N679">
        <v>99</v>
      </c>
      <c r="O679">
        <v>99</v>
      </c>
      <c r="P679">
        <v>9999</v>
      </c>
    </row>
    <row r="680" spans="1:16">
      <c r="A680">
        <v>12</v>
      </c>
      <c r="B680">
        <v>62</v>
      </c>
      <c r="C680">
        <v>2020</v>
      </c>
      <c r="D680">
        <v>99</v>
      </c>
      <c r="E680">
        <v>99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99</v>
      </c>
      <c r="M680">
        <v>2</v>
      </c>
      <c r="N680">
        <v>99</v>
      </c>
      <c r="O680">
        <v>99</v>
      </c>
      <c r="P680">
        <v>9999</v>
      </c>
    </row>
    <row r="681" spans="1:16">
      <c r="A681">
        <v>12</v>
      </c>
      <c r="B681">
        <v>63</v>
      </c>
      <c r="C681">
        <v>2020</v>
      </c>
      <c r="D681">
        <v>99</v>
      </c>
      <c r="E681">
        <v>99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99</v>
      </c>
      <c r="M681">
        <v>3</v>
      </c>
      <c r="N681">
        <v>99</v>
      </c>
      <c r="O681">
        <v>99</v>
      </c>
      <c r="P681">
        <v>9999</v>
      </c>
    </row>
    <row r="682" spans="1:16">
      <c r="A682">
        <v>12</v>
      </c>
      <c r="B682">
        <v>64</v>
      </c>
      <c r="C682">
        <v>2020</v>
      </c>
      <c r="D682">
        <v>99</v>
      </c>
      <c r="E682">
        <v>99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99</v>
      </c>
      <c r="M682">
        <v>4</v>
      </c>
      <c r="N682">
        <v>99</v>
      </c>
      <c r="O682">
        <v>99</v>
      </c>
      <c r="P682">
        <v>9999</v>
      </c>
    </row>
    <row r="683" spans="1:16">
      <c r="A683">
        <v>12</v>
      </c>
      <c r="B683">
        <v>65</v>
      </c>
      <c r="C683">
        <v>2020</v>
      </c>
      <c r="D683">
        <v>99</v>
      </c>
      <c r="E683">
        <v>99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99</v>
      </c>
      <c r="M683">
        <v>5</v>
      </c>
      <c r="N683">
        <v>99</v>
      </c>
      <c r="O683">
        <v>99</v>
      </c>
      <c r="P683">
        <v>9999</v>
      </c>
    </row>
    <row r="684" spans="1:16">
      <c r="A684">
        <v>12</v>
      </c>
      <c r="B684">
        <v>66</v>
      </c>
      <c r="C684">
        <v>2020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99</v>
      </c>
      <c r="M684">
        <v>6</v>
      </c>
      <c r="N684">
        <v>99</v>
      </c>
      <c r="O684">
        <v>99</v>
      </c>
      <c r="P684">
        <v>9999</v>
      </c>
    </row>
    <row r="685" spans="1:16">
      <c r="A685">
        <v>12</v>
      </c>
      <c r="B685">
        <v>67</v>
      </c>
      <c r="C685">
        <v>2020</v>
      </c>
      <c r="D685">
        <v>99</v>
      </c>
      <c r="E685">
        <v>99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99</v>
      </c>
      <c r="M685">
        <v>7</v>
      </c>
      <c r="N685">
        <v>99</v>
      </c>
      <c r="O685">
        <v>99</v>
      </c>
      <c r="P685">
        <v>9999</v>
      </c>
    </row>
    <row r="686" spans="1:16">
      <c r="A686">
        <v>12</v>
      </c>
      <c r="B686">
        <v>68</v>
      </c>
      <c r="C686">
        <v>2020</v>
      </c>
      <c r="D686">
        <v>99</v>
      </c>
      <c r="E686">
        <v>99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99</v>
      </c>
      <c r="M686">
        <v>8</v>
      </c>
      <c r="N686">
        <v>99</v>
      </c>
      <c r="O686">
        <v>99</v>
      </c>
      <c r="P686">
        <v>9999</v>
      </c>
    </row>
    <row r="687" spans="1:16">
      <c r="A687">
        <v>12</v>
      </c>
      <c r="B687">
        <v>69</v>
      </c>
      <c r="C687">
        <v>2020</v>
      </c>
      <c r="D687">
        <v>99</v>
      </c>
      <c r="E687">
        <v>99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99</v>
      </c>
      <c r="M687">
        <v>9</v>
      </c>
      <c r="N687">
        <v>99</v>
      </c>
      <c r="O687">
        <v>99</v>
      </c>
      <c r="P687">
        <v>9999</v>
      </c>
    </row>
    <row r="688" spans="1:16">
      <c r="A688">
        <v>12</v>
      </c>
      <c r="B688">
        <v>70</v>
      </c>
      <c r="C688">
        <v>2020</v>
      </c>
      <c r="D688">
        <v>99</v>
      </c>
      <c r="E688">
        <v>99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99</v>
      </c>
      <c r="M688">
        <v>10</v>
      </c>
      <c r="N688">
        <v>99</v>
      </c>
      <c r="O688">
        <v>99</v>
      </c>
      <c r="P688">
        <v>9999</v>
      </c>
    </row>
    <row r="689" spans="1:16">
      <c r="A689">
        <v>12</v>
      </c>
      <c r="B689">
        <v>71</v>
      </c>
      <c r="C689">
        <v>2020</v>
      </c>
      <c r="D689">
        <v>99</v>
      </c>
      <c r="E689">
        <v>99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99</v>
      </c>
      <c r="M689">
        <v>11</v>
      </c>
      <c r="N689">
        <v>99</v>
      </c>
      <c r="O689">
        <v>99</v>
      </c>
      <c r="P689">
        <v>9999</v>
      </c>
    </row>
    <row r="690" spans="1:16">
      <c r="A690">
        <v>12</v>
      </c>
      <c r="B690">
        <v>72</v>
      </c>
      <c r="C690">
        <v>2020</v>
      </c>
      <c r="D690">
        <v>99</v>
      </c>
      <c r="E690">
        <v>99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99</v>
      </c>
      <c r="M690">
        <v>12</v>
      </c>
      <c r="N690">
        <v>99</v>
      </c>
      <c r="O690">
        <v>99</v>
      </c>
      <c r="P690">
        <v>9999</v>
      </c>
    </row>
    <row r="691" spans="1:16">
      <c r="A691">
        <v>12</v>
      </c>
      <c r="B691">
        <v>73</v>
      </c>
      <c r="C691">
        <v>2020</v>
      </c>
      <c r="D691">
        <v>99</v>
      </c>
      <c r="E691">
        <v>99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99</v>
      </c>
      <c r="M691">
        <v>13</v>
      </c>
      <c r="N691">
        <v>99</v>
      </c>
      <c r="O691">
        <v>99</v>
      </c>
      <c r="P691">
        <v>9999</v>
      </c>
    </row>
    <row r="692" spans="1:16">
      <c r="A692">
        <v>12</v>
      </c>
      <c r="B692">
        <v>74</v>
      </c>
      <c r="C692">
        <v>2020</v>
      </c>
      <c r="D692">
        <v>99</v>
      </c>
      <c r="E692">
        <v>99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99</v>
      </c>
      <c r="M692">
        <v>14</v>
      </c>
      <c r="N692">
        <v>99</v>
      </c>
      <c r="O692">
        <v>99</v>
      </c>
      <c r="P692">
        <v>9999</v>
      </c>
    </row>
    <row r="693" spans="1:16">
      <c r="A693">
        <v>12</v>
      </c>
      <c r="B693">
        <v>75</v>
      </c>
      <c r="C693">
        <v>2020</v>
      </c>
      <c r="D693">
        <v>99</v>
      </c>
      <c r="E693">
        <v>99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99</v>
      </c>
      <c r="M693">
        <v>15</v>
      </c>
      <c r="N693">
        <v>99</v>
      </c>
      <c r="O693">
        <v>99</v>
      </c>
      <c r="P693">
        <v>9999</v>
      </c>
    </row>
    <row r="694" spans="1:16">
      <c r="A694">
        <v>12</v>
      </c>
      <c r="B694">
        <v>76</v>
      </c>
      <c r="C694">
        <v>2019</v>
      </c>
      <c r="D694">
        <v>99</v>
      </c>
      <c r="E694">
        <v>99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99</v>
      </c>
      <c r="M694">
        <v>1</v>
      </c>
      <c r="N694">
        <v>99</v>
      </c>
      <c r="O694">
        <v>99</v>
      </c>
      <c r="P694">
        <v>9999</v>
      </c>
    </row>
    <row r="695" spans="1:16">
      <c r="A695">
        <v>12</v>
      </c>
      <c r="B695">
        <v>77</v>
      </c>
      <c r="C695">
        <v>2019</v>
      </c>
      <c r="D695">
        <v>99</v>
      </c>
      <c r="E695">
        <v>99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99</v>
      </c>
      <c r="M695">
        <v>2</v>
      </c>
      <c r="N695">
        <v>99</v>
      </c>
      <c r="O695">
        <v>99</v>
      </c>
      <c r="P695">
        <v>9999</v>
      </c>
    </row>
    <row r="696" spans="1:16">
      <c r="A696">
        <v>12</v>
      </c>
      <c r="B696">
        <v>78</v>
      </c>
      <c r="C696">
        <v>2019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99</v>
      </c>
      <c r="M696">
        <v>3</v>
      </c>
      <c r="N696">
        <v>99</v>
      </c>
      <c r="O696">
        <v>99</v>
      </c>
      <c r="P696">
        <v>9999</v>
      </c>
    </row>
    <row r="697" spans="1:16">
      <c r="A697">
        <v>12</v>
      </c>
      <c r="B697">
        <v>79</v>
      </c>
      <c r="C697">
        <v>2019</v>
      </c>
      <c r="D697">
        <v>99</v>
      </c>
      <c r="E697">
        <v>99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99</v>
      </c>
      <c r="M697">
        <v>4</v>
      </c>
      <c r="N697">
        <v>99</v>
      </c>
      <c r="O697">
        <v>99</v>
      </c>
      <c r="P697">
        <v>9999</v>
      </c>
    </row>
    <row r="698" spans="1:16">
      <c r="A698">
        <v>12</v>
      </c>
      <c r="B698">
        <v>80</v>
      </c>
      <c r="C698">
        <v>2019</v>
      </c>
      <c r="D698">
        <v>99</v>
      </c>
      <c r="E698">
        <v>99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99</v>
      </c>
      <c r="M698">
        <v>5</v>
      </c>
      <c r="N698">
        <v>99</v>
      </c>
      <c r="O698">
        <v>99</v>
      </c>
      <c r="P698">
        <v>9999</v>
      </c>
    </row>
    <row r="699" spans="1:16">
      <c r="A699">
        <v>12</v>
      </c>
      <c r="B699">
        <v>81</v>
      </c>
      <c r="C699">
        <v>2019</v>
      </c>
      <c r="D699">
        <v>99</v>
      </c>
      <c r="E699">
        <v>99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99</v>
      </c>
      <c r="M699">
        <v>6</v>
      </c>
      <c r="N699">
        <v>99</v>
      </c>
      <c r="O699">
        <v>99</v>
      </c>
      <c r="P699">
        <v>9999</v>
      </c>
    </row>
    <row r="700" spans="1:16">
      <c r="A700">
        <v>12</v>
      </c>
      <c r="B700">
        <v>82</v>
      </c>
      <c r="C700">
        <v>2019</v>
      </c>
      <c r="D700">
        <v>99</v>
      </c>
      <c r="E700">
        <v>99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99</v>
      </c>
      <c r="M700">
        <v>7</v>
      </c>
      <c r="N700">
        <v>99</v>
      </c>
      <c r="O700">
        <v>99</v>
      </c>
      <c r="P700">
        <v>9999</v>
      </c>
    </row>
    <row r="701" spans="1:16">
      <c r="A701">
        <v>12</v>
      </c>
      <c r="B701">
        <v>83</v>
      </c>
      <c r="C701">
        <v>2019</v>
      </c>
      <c r="D701">
        <v>99</v>
      </c>
      <c r="E701">
        <v>99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99</v>
      </c>
      <c r="M701">
        <v>8</v>
      </c>
      <c r="N701">
        <v>99</v>
      </c>
      <c r="O701">
        <v>99</v>
      </c>
      <c r="P701">
        <v>9999</v>
      </c>
    </row>
    <row r="702" spans="1:16">
      <c r="A702">
        <v>12</v>
      </c>
      <c r="B702">
        <v>84</v>
      </c>
      <c r="C702">
        <v>2019</v>
      </c>
      <c r="D702">
        <v>99</v>
      </c>
      <c r="E702">
        <v>99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99</v>
      </c>
      <c r="M702">
        <v>9</v>
      </c>
      <c r="N702">
        <v>99</v>
      </c>
      <c r="O702">
        <v>99</v>
      </c>
      <c r="P702">
        <v>9999</v>
      </c>
    </row>
    <row r="703" spans="1:16">
      <c r="A703">
        <v>12</v>
      </c>
      <c r="B703">
        <v>85</v>
      </c>
      <c r="C703">
        <v>2019</v>
      </c>
      <c r="D703">
        <v>99</v>
      </c>
      <c r="E703">
        <v>99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99</v>
      </c>
      <c r="M703">
        <v>10</v>
      </c>
      <c r="N703">
        <v>99</v>
      </c>
      <c r="O703">
        <v>99</v>
      </c>
      <c r="P703">
        <v>9999</v>
      </c>
    </row>
    <row r="704" spans="1:16">
      <c r="A704">
        <v>12</v>
      </c>
      <c r="B704">
        <v>86</v>
      </c>
      <c r="C704">
        <v>2019</v>
      </c>
      <c r="D704">
        <v>99</v>
      </c>
      <c r="E704">
        <v>99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99</v>
      </c>
      <c r="M704">
        <v>11</v>
      </c>
      <c r="N704">
        <v>99</v>
      </c>
      <c r="O704">
        <v>99</v>
      </c>
      <c r="P704">
        <v>9999</v>
      </c>
    </row>
    <row r="705" spans="1:16">
      <c r="A705">
        <v>12</v>
      </c>
      <c r="B705">
        <v>87</v>
      </c>
      <c r="C705">
        <v>2019</v>
      </c>
      <c r="D705">
        <v>99</v>
      </c>
      <c r="E705">
        <v>99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99</v>
      </c>
      <c r="M705">
        <v>12</v>
      </c>
      <c r="N705">
        <v>99</v>
      </c>
      <c r="O705">
        <v>99</v>
      </c>
      <c r="P705">
        <v>9999</v>
      </c>
    </row>
    <row r="706" spans="1:16">
      <c r="A706">
        <v>12</v>
      </c>
      <c r="B706">
        <v>88</v>
      </c>
      <c r="C706">
        <v>2019</v>
      </c>
      <c r="D706">
        <v>99</v>
      </c>
      <c r="E706">
        <v>99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99</v>
      </c>
      <c r="M706">
        <v>13</v>
      </c>
      <c r="N706">
        <v>99</v>
      </c>
      <c r="O706">
        <v>99</v>
      </c>
      <c r="P706">
        <v>9999</v>
      </c>
    </row>
    <row r="707" spans="1:16">
      <c r="A707">
        <v>12</v>
      </c>
      <c r="B707">
        <v>89</v>
      </c>
      <c r="C707">
        <v>2019</v>
      </c>
      <c r="D707">
        <v>99</v>
      </c>
      <c r="E707">
        <v>99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99</v>
      </c>
      <c r="M707">
        <v>14</v>
      </c>
      <c r="N707">
        <v>99</v>
      </c>
      <c r="O707">
        <v>99</v>
      </c>
      <c r="P707">
        <v>9999</v>
      </c>
    </row>
    <row r="708" spans="1:16">
      <c r="A708">
        <v>12</v>
      </c>
      <c r="B708">
        <v>90</v>
      </c>
      <c r="C708">
        <v>2019</v>
      </c>
      <c r="D708">
        <v>99</v>
      </c>
      <c r="E708">
        <v>99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99</v>
      </c>
      <c r="M708">
        <v>15</v>
      </c>
      <c r="N708">
        <v>99</v>
      </c>
      <c r="O708">
        <v>99</v>
      </c>
      <c r="P708">
        <v>9999</v>
      </c>
    </row>
    <row r="709" spans="1:16">
      <c r="A709">
        <v>12</v>
      </c>
      <c r="B709">
        <v>91</v>
      </c>
      <c r="C709">
        <v>2018</v>
      </c>
      <c r="D709">
        <v>99</v>
      </c>
      <c r="E709">
        <v>99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99</v>
      </c>
      <c r="M709">
        <v>1</v>
      </c>
      <c r="N709">
        <v>99</v>
      </c>
      <c r="O709">
        <v>99</v>
      </c>
      <c r="P709">
        <v>9999</v>
      </c>
    </row>
    <row r="710" spans="1:16">
      <c r="A710">
        <v>12</v>
      </c>
      <c r="B710">
        <v>92</v>
      </c>
      <c r="C710">
        <v>2018</v>
      </c>
      <c r="D710">
        <v>99</v>
      </c>
      <c r="E710">
        <v>99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99</v>
      </c>
      <c r="M710">
        <v>2</v>
      </c>
      <c r="N710">
        <v>99</v>
      </c>
      <c r="O710">
        <v>99</v>
      </c>
      <c r="P710">
        <v>9999</v>
      </c>
    </row>
    <row r="711" spans="1:16">
      <c r="A711">
        <v>12</v>
      </c>
      <c r="B711">
        <v>93</v>
      </c>
      <c r="C711">
        <v>2018</v>
      </c>
      <c r="D711">
        <v>99</v>
      </c>
      <c r="E711">
        <v>99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99</v>
      </c>
      <c r="M711">
        <v>3</v>
      </c>
      <c r="N711">
        <v>99</v>
      </c>
      <c r="O711">
        <v>99</v>
      </c>
      <c r="P711">
        <v>9999</v>
      </c>
    </row>
    <row r="712" spans="1:16">
      <c r="A712">
        <v>12</v>
      </c>
      <c r="B712">
        <v>94</v>
      </c>
      <c r="C712">
        <v>2018</v>
      </c>
      <c r="D712">
        <v>99</v>
      </c>
      <c r="E712">
        <v>99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99</v>
      </c>
      <c r="M712">
        <v>4</v>
      </c>
      <c r="N712">
        <v>99</v>
      </c>
      <c r="O712">
        <v>99</v>
      </c>
      <c r="P712">
        <v>9999</v>
      </c>
    </row>
    <row r="713" spans="1:16">
      <c r="A713">
        <v>12</v>
      </c>
      <c r="B713">
        <v>95</v>
      </c>
      <c r="C713">
        <v>2018</v>
      </c>
      <c r="D713">
        <v>99</v>
      </c>
      <c r="E713">
        <v>99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99</v>
      </c>
      <c r="M713">
        <v>5</v>
      </c>
      <c r="N713">
        <v>99</v>
      </c>
      <c r="O713">
        <v>99</v>
      </c>
      <c r="P713">
        <v>9999</v>
      </c>
    </row>
    <row r="714" spans="1:16">
      <c r="A714">
        <v>12</v>
      </c>
      <c r="B714">
        <v>96</v>
      </c>
      <c r="C714">
        <v>2018</v>
      </c>
      <c r="D714">
        <v>99</v>
      </c>
      <c r="E714">
        <v>99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99</v>
      </c>
      <c r="M714">
        <v>6</v>
      </c>
      <c r="N714">
        <v>99</v>
      </c>
      <c r="O714">
        <v>99</v>
      </c>
      <c r="P714">
        <v>9999</v>
      </c>
    </row>
    <row r="715" spans="1:16">
      <c r="A715">
        <v>12</v>
      </c>
      <c r="B715">
        <v>97</v>
      </c>
      <c r="C715">
        <v>2018</v>
      </c>
      <c r="D715">
        <v>99</v>
      </c>
      <c r="E715">
        <v>99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99</v>
      </c>
      <c r="M715">
        <v>7</v>
      </c>
      <c r="N715">
        <v>99</v>
      </c>
      <c r="O715">
        <v>99</v>
      </c>
      <c r="P715">
        <v>9999</v>
      </c>
    </row>
    <row r="716" spans="1:16">
      <c r="A716">
        <v>12</v>
      </c>
      <c r="B716">
        <v>98</v>
      </c>
      <c r="C716">
        <v>2018</v>
      </c>
      <c r="D716">
        <v>99</v>
      </c>
      <c r="E716">
        <v>99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99</v>
      </c>
      <c r="M716">
        <v>8</v>
      </c>
      <c r="N716">
        <v>99</v>
      </c>
      <c r="O716">
        <v>99</v>
      </c>
      <c r="P716">
        <v>9999</v>
      </c>
    </row>
    <row r="717" spans="1:16">
      <c r="A717">
        <v>12</v>
      </c>
      <c r="B717">
        <v>99</v>
      </c>
      <c r="C717">
        <v>2018</v>
      </c>
      <c r="D717">
        <v>99</v>
      </c>
      <c r="E717">
        <v>99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99</v>
      </c>
      <c r="M717">
        <v>9</v>
      </c>
      <c r="N717">
        <v>99</v>
      </c>
      <c r="O717">
        <v>99</v>
      </c>
      <c r="P717">
        <v>9999</v>
      </c>
    </row>
    <row r="718" spans="1:16">
      <c r="A718">
        <v>12</v>
      </c>
      <c r="B718">
        <v>100</v>
      </c>
      <c r="C718">
        <v>2018</v>
      </c>
      <c r="D718">
        <v>99</v>
      </c>
      <c r="E718">
        <v>99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99</v>
      </c>
      <c r="M718">
        <v>10</v>
      </c>
      <c r="N718">
        <v>99</v>
      </c>
      <c r="O718">
        <v>99</v>
      </c>
      <c r="P718">
        <v>9999</v>
      </c>
    </row>
    <row r="719" spans="1:16">
      <c r="A719">
        <v>12</v>
      </c>
      <c r="B719">
        <v>101</v>
      </c>
      <c r="C719">
        <v>2018</v>
      </c>
      <c r="D719">
        <v>99</v>
      </c>
      <c r="E719">
        <v>99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99</v>
      </c>
      <c r="M719">
        <v>11</v>
      </c>
      <c r="N719">
        <v>99</v>
      </c>
      <c r="O719">
        <v>99</v>
      </c>
      <c r="P719">
        <v>9999</v>
      </c>
    </row>
    <row r="720" spans="1:16">
      <c r="A720">
        <v>12</v>
      </c>
      <c r="B720">
        <v>102</v>
      </c>
      <c r="C720">
        <v>2018</v>
      </c>
      <c r="D720">
        <v>99</v>
      </c>
      <c r="E720">
        <v>99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99</v>
      </c>
      <c r="M720">
        <v>12</v>
      </c>
      <c r="N720">
        <v>99</v>
      </c>
      <c r="O720">
        <v>99</v>
      </c>
      <c r="P720">
        <v>9999</v>
      </c>
    </row>
    <row r="721" spans="1:38">
      <c r="A721">
        <v>12</v>
      </c>
      <c r="B721">
        <v>103</v>
      </c>
      <c r="C721">
        <v>2018</v>
      </c>
      <c r="D721">
        <v>99</v>
      </c>
      <c r="E721">
        <v>99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99</v>
      </c>
      <c r="M721">
        <v>13</v>
      </c>
      <c r="N721">
        <v>99</v>
      </c>
      <c r="O721">
        <v>99</v>
      </c>
      <c r="P721">
        <v>9999</v>
      </c>
    </row>
    <row r="722" spans="1:38">
      <c r="A722">
        <v>12</v>
      </c>
      <c r="B722">
        <v>104</v>
      </c>
      <c r="C722">
        <v>2018</v>
      </c>
      <c r="D722">
        <v>99</v>
      </c>
      <c r="E722">
        <v>99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99</v>
      </c>
      <c r="M722">
        <v>14</v>
      </c>
      <c r="N722">
        <v>99</v>
      </c>
      <c r="O722">
        <v>99</v>
      </c>
      <c r="P722">
        <v>9999</v>
      </c>
    </row>
    <row r="723" spans="1:38">
      <c r="A723">
        <v>12</v>
      </c>
      <c r="B723">
        <v>105</v>
      </c>
      <c r="C723">
        <v>2018</v>
      </c>
      <c r="D723">
        <v>99</v>
      </c>
      <c r="E723">
        <v>99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99</v>
      </c>
      <c r="M723">
        <v>15</v>
      </c>
      <c r="N723">
        <v>99</v>
      </c>
      <c r="O723">
        <v>99</v>
      </c>
      <c r="P723">
        <v>9999</v>
      </c>
    </row>
    <row r="724" spans="1:38">
      <c r="A724">
        <v>13</v>
      </c>
      <c r="B724">
        <v>1</v>
      </c>
      <c r="C724">
        <v>2024</v>
      </c>
      <c r="D724">
        <v>99</v>
      </c>
      <c r="E724">
        <v>99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99</v>
      </c>
      <c r="M724">
        <v>99</v>
      </c>
      <c r="N724">
        <v>409</v>
      </c>
      <c r="O724">
        <v>99</v>
      </c>
      <c r="P724">
        <v>9999</v>
      </c>
      <c r="Q724">
        <v>4436</v>
      </c>
      <c r="R724">
        <v>44565</v>
      </c>
      <c r="S724">
        <v>4.5517558622237191</v>
      </c>
      <c r="T724">
        <v>4.1063614944463156</v>
      </c>
      <c r="U724">
        <v>8.389276337933369</v>
      </c>
      <c r="V724">
        <v>0</v>
      </c>
      <c r="W724">
        <v>8.9756535397733678E-2</v>
      </c>
      <c r="X724">
        <v>0</v>
      </c>
      <c r="Y724">
        <v>0</v>
      </c>
      <c r="Z724">
        <v>0</v>
      </c>
      <c r="AA724">
        <v>1.2969830544229539</v>
      </c>
      <c r="AB724">
        <v>1.2243634972434749</v>
      </c>
      <c r="AC724">
        <v>1.5518406100331796</v>
      </c>
      <c r="AD724">
        <v>59.747374700682755</v>
      </c>
      <c r="AE724">
        <v>34.060907866961621</v>
      </c>
      <c r="AF724">
        <v>56.465422496008493</v>
      </c>
      <c r="AG724">
        <v>4.1713467370549253</v>
      </c>
      <c r="AH724">
        <v>1.7463176435048251</v>
      </c>
      <c r="AI724">
        <v>7.4497924380118947</v>
      </c>
      <c r="AJ724">
        <v>43945</v>
      </c>
      <c r="AK724">
        <v>84.042969621117052</v>
      </c>
      <c r="AL724">
        <v>14.09750226545296</v>
      </c>
    </row>
    <row r="725" spans="1:38">
      <c r="A725">
        <v>13</v>
      </c>
      <c r="B725">
        <v>2</v>
      </c>
      <c r="C725">
        <v>2024</v>
      </c>
      <c r="D725">
        <v>99</v>
      </c>
      <c r="E725">
        <v>99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99</v>
      </c>
      <c r="M725">
        <v>99</v>
      </c>
      <c r="N725">
        <v>410</v>
      </c>
      <c r="O725">
        <v>99</v>
      </c>
      <c r="P725">
        <v>9999</v>
      </c>
      <c r="Q725">
        <v>10280</v>
      </c>
      <c r="R725">
        <v>154863</v>
      </c>
      <c r="S725">
        <v>6.3054893680220596</v>
      </c>
      <c r="T725">
        <v>5.1032719242168891</v>
      </c>
      <c r="U725">
        <v>12.907199266448336</v>
      </c>
      <c r="V725">
        <v>0</v>
      </c>
      <c r="W725">
        <v>0.6076338441073722</v>
      </c>
      <c r="X725">
        <v>0</v>
      </c>
      <c r="Y725">
        <v>0</v>
      </c>
      <c r="Z725">
        <v>0</v>
      </c>
      <c r="AA725">
        <v>1.4162136687583973</v>
      </c>
      <c r="AB725">
        <v>1.0441788744696359</v>
      </c>
      <c r="AC725">
        <v>1.5473753029147814</v>
      </c>
      <c r="AD725">
        <v>42.096457276908595</v>
      </c>
      <c r="AE725">
        <v>10.540876421073605</v>
      </c>
      <c r="AF725">
        <v>37.096202617808224</v>
      </c>
      <c r="AG725">
        <v>14.495394810737949</v>
      </c>
      <c r="AH725">
        <v>9.3365088665153522</v>
      </c>
      <c r="AI725">
        <v>5.4842021657852413</v>
      </c>
      <c r="AJ725">
        <v>152643</v>
      </c>
      <c r="AK725">
        <v>91.104815812057211</v>
      </c>
      <c r="AL725">
        <v>17.123433366782464</v>
      </c>
    </row>
    <row r="726" spans="1:38">
      <c r="A726">
        <v>13</v>
      </c>
      <c r="B726">
        <v>3</v>
      </c>
      <c r="C726">
        <v>2024</v>
      </c>
      <c r="D726">
        <v>99</v>
      </c>
      <c r="E726">
        <v>99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99</v>
      </c>
      <c r="M726">
        <v>99</v>
      </c>
      <c r="N726">
        <v>415</v>
      </c>
      <c r="O726">
        <v>99</v>
      </c>
      <c r="P726">
        <v>9999</v>
      </c>
      <c r="Q726">
        <v>11999</v>
      </c>
      <c r="R726">
        <v>411867</v>
      </c>
      <c r="S726">
        <v>7.8464115843221247</v>
      </c>
      <c r="T726">
        <v>5.589068801336353</v>
      </c>
      <c r="U726">
        <v>17.811627539960764</v>
      </c>
      <c r="V726">
        <v>83.51069641413369</v>
      </c>
      <c r="W726">
        <v>1.6172696525820225</v>
      </c>
      <c r="X726">
        <v>86.641561474942151</v>
      </c>
      <c r="Y726">
        <v>0</v>
      </c>
      <c r="Z726">
        <v>0</v>
      </c>
      <c r="AA726">
        <v>1.3727846223595044</v>
      </c>
      <c r="AB726">
        <v>0.97677048202581518</v>
      </c>
      <c r="AC726">
        <v>1.3964158807425444</v>
      </c>
      <c r="AD726">
        <v>41.903214202592096</v>
      </c>
      <c r="AE726">
        <v>11.356022549316881</v>
      </c>
      <c r="AF726">
        <v>27.680946301313995</v>
      </c>
      <c r="AG726">
        <v>38.551331012018423</v>
      </c>
      <c r="AH726">
        <v>34.266159517793191</v>
      </c>
      <c r="AI726">
        <v>2.3116685726217439</v>
      </c>
      <c r="AJ726">
        <v>408701</v>
      </c>
      <c r="AK726">
        <v>95.487141944843899</v>
      </c>
      <c r="AL726">
        <v>20.57303456537106</v>
      </c>
    </row>
    <row r="727" spans="1:38">
      <c r="A727">
        <v>13</v>
      </c>
      <c r="B727">
        <v>4</v>
      </c>
      <c r="C727">
        <v>2024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99</v>
      </c>
      <c r="M727">
        <v>99</v>
      </c>
      <c r="N727">
        <v>420</v>
      </c>
      <c r="O727">
        <v>99</v>
      </c>
      <c r="P727">
        <v>9999</v>
      </c>
      <c r="Q727">
        <v>10816</v>
      </c>
      <c r="R727">
        <v>293302</v>
      </c>
      <c r="S727">
        <v>8.751754164649407</v>
      </c>
      <c r="T727">
        <v>6.1239200550967956</v>
      </c>
      <c r="U727">
        <v>22.041608990048402</v>
      </c>
      <c r="V727">
        <v>89.923014503822003</v>
      </c>
      <c r="W727">
        <v>3.5226490102351842</v>
      </c>
      <c r="X727">
        <v>100</v>
      </c>
      <c r="Y727">
        <v>25.13961718638128</v>
      </c>
      <c r="Z727">
        <v>0</v>
      </c>
      <c r="AA727">
        <v>1.4120553195116856</v>
      </c>
      <c r="AB727">
        <v>1.1031330929619305</v>
      </c>
      <c r="AC727">
        <v>1.3814046635925203</v>
      </c>
      <c r="AD727">
        <v>11.430658782779862</v>
      </c>
      <c r="AE727">
        <v>11.926588373686716</v>
      </c>
      <c r="AF727">
        <v>34.198683002938807</v>
      </c>
      <c r="AG727">
        <v>27.453480100340713</v>
      </c>
      <c r="AH727">
        <v>30.19695482170162</v>
      </c>
      <c r="AI727">
        <v>1.5516430164131172</v>
      </c>
      <c r="AJ727">
        <v>290842</v>
      </c>
      <c r="AK727">
        <v>98.963702628918895</v>
      </c>
      <c r="AL727">
        <v>22.915373848506476</v>
      </c>
    </row>
    <row r="728" spans="1:38">
      <c r="A728">
        <v>13</v>
      </c>
      <c r="B728">
        <v>5</v>
      </c>
      <c r="C728">
        <v>2024</v>
      </c>
      <c r="D728">
        <v>99</v>
      </c>
      <c r="E728">
        <v>99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99</v>
      </c>
      <c r="M728">
        <v>99</v>
      </c>
      <c r="N728">
        <v>425</v>
      </c>
      <c r="O728">
        <v>99</v>
      </c>
      <c r="P728">
        <v>9999</v>
      </c>
      <c r="Q728">
        <v>8609</v>
      </c>
      <c r="R728">
        <v>60387</v>
      </c>
      <c r="S728">
        <v>8.7722523059598938</v>
      </c>
      <c r="T728">
        <v>6.4821401957374913</v>
      </c>
      <c r="U728">
        <v>26.376564492357744</v>
      </c>
      <c r="V728">
        <v>86.040041730836109</v>
      </c>
      <c r="W728">
        <v>7.7616043188103392</v>
      </c>
      <c r="X728">
        <v>100</v>
      </c>
      <c r="Y728">
        <v>100</v>
      </c>
      <c r="Z728">
        <v>0</v>
      </c>
      <c r="AA728">
        <v>0.9310303938855824</v>
      </c>
      <c r="AB728">
        <v>1.6210583767655455</v>
      </c>
      <c r="AC728">
        <v>1.5619503226811771</v>
      </c>
      <c r="AD728">
        <v>-6.6762687653258066</v>
      </c>
      <c r="AE728">
        <v>1.2964864025847422</v>
      </c>
      <c r="AF728">
        <v>46.910771776828526</v>
      </c>
      <c r="AG728">
        <v>5.6523082107154892</v>
      </c>
      <c r="AH728">
        <v>7.4398899951151858</v>
      </c>
      <c r="AI728">
        <v>1.6460496464470828</v>
      </c>
      <c r="AJ728">
        <v>59433</v>
      </c>
      <c r="AK728">
        <v>104.74402772870349</v>
      </c>
      <c r="AL728">
        <v>23.31418397255986</v>
      </c>
    </row>
    <row r="729" spans="1:38">
      <c r="A729">
        <v>13</v>
      </c>
      <c r="B729">
        <v>6</v>
      </c>
      <c r="C729">
        <v>2024</v>
      </c>
      <c r="D729">
        <v>99</v>
      </c>
      <c r="E729">
        <v>99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99</v>
      </c>
      <c r="M729">
        <v>99</v>
      </c>
      <c r="N729">
        <v>428</v>
      </c>
      <c r="O729">
        <v>99</v>
      </c>
      <c r="P729">
        <v>9999</v>
      </c>
      <c r="Q729">
        <v>6628</v>
      </c>
      <c r="R729">
        <v>22946</v>
      </c>
      <c r="S729">
        <v>8.3781051163601497</v>
      </c>
      <c r="T729">
        <v>6.5301577617013864</v>
      </c>
      <c r="U729">
        <v>28.995136407217011</v>
      </c>
      <c r="V729">
        <v>80.994508846857855</v>
      </c>
      <c r="W729">
        <v>10.210930009587733</v>
      </c>
      <c r="X729">
        <v>100</v>
      </c>
      <c r="Y729">
        <v>100</v>
      </c>
      <c r="Z729">
        <v>0</v>
      </c>
      <c r="AA729">
        <v>0.79136247315563746</v>
      </c>
      <c r="AB729">
        <v>1.73962740137605</v>
      </c>
      <c r="AC729">
        <v>1.6568417777761018</v>
      </c>
      <c r="AD729">
        <v>-5.6839149078309958</v>
      </c>
      <c r="AE729">
        <v>-0.48040523047460687</v>
      </c>
      <c r="AF729">
        <v>51.858065920165906</v>
      </c>
      <c r="AG729">
        <v>2.1477779025796546</v>
      </c>
      <c r="AH729">
        <v>3.1076848913800776</v>
      </c>
      <c r="AI729">
        <v>1.6211975943519572</v>
      </c>
      <c r="AJ729">
        <v>22426</v>
      </c>
      <c r="AK729">
        <v>109.14962543476342</v>
      </c>
      <c r="AL729">
        <v>22.687368301493461</v>
      </c>
    </row>
    <row r="730" spans="1:38">
      <c r="A730">
        <v>13</v>
      </c>
      <c r="B730">
        <v>7</v>
      </c>
      <c r="C730">
        <v>2024</v>
      </c>
      <c r="D730">
        <v>99</v>
      </c>
      <c r="E730">
        <v>99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99</v>
      </c>
      <c r="M730">
        <v>99</v>
      </c>
      <c r="N730">
        <v>430</v>
      </c>
      <c r="O730">
        <v>99</v>
      </c>
      <c r="P730">
        <v>9999</v>
      </c>
      <c r="Q730">
        <v>6807</v>
      </c>
      <c r="R730">
        <v>25209</v>
      </c>
      <c r="S730">
        <v>8.1359435122376951</v>
      </c>
      <c r="T730">
        <v>6.5959379586655569</v>
      </c>
      <c r="U730">
        <v>31.47625054544049</v>
      </c>
      <c r="V730">
        <v>75.905430600182427</v>
      </c>
      <c r="W730">
        <v>12.475703121900908</v>
      </c>
      <c r="X730">
        <v>100</v>
      </c>
      <c r="Y730">
        <v>100</v>
      </c>
      <c r="Z730">
        <v>0</v>
      </c>
      <c r="AA730">
        <v>0.93963951418831648</v>
      </c>
      <c r="AB730">
        <v>1.4958803568836663</v>
      </c>
      <c r="AC730">
        <v>1.7530083745319756</v>
      </c>
      <c r="AD730">
        <v>-1.3718965353803596</v>
      </c>
      <c r="AE730">
        <v>3.8216016039908274</v>
      </c>
      <c r="AF730">
        <v>48.363303372693011</v>
      </c>
      <c r="AG730">
        <v>2.3595978883522406</v>
      </c>
      <c r="AH730">
        <v>3.7063245195107872</v>
      </c>
      <c r="AI730">
        <v>1.642270617636558</v>
      </c>
      <c r="AJ730">
        <v>24510</v>
      </c>
      <c r="AK730">
        <v>112.5824969400242</v>
      </c>
      <c r="AL730">
        <v>22.334913851888139</v>
      </c>
    </row>
    <row r="731" spans="1:38">
      <c r="A731">
        <v>13</v>
      </c>
      <c r="B731">
        <v>8</v>
      </c>
      <c r="C731">
        <v>2024</v>
      </c>
      <c r="D731">
        <v>99</v>
      </c>
      <c r="E731">
        <v>99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99</v>
      </c>
      <c r="M731">
        <v>99</v>
      </c>
      <c r="N731">
        <v>433</v>
      </c>
      <c r="O731">
        <v>99</v>
      </c>
      <c r="P731">
        <v>9999</v>
      </c>
      <c r="Q731">
        <v>5179</v>
      </c>
      <c r="R731">
        <v>12701</v>
      </c>
      <c r="S731">
        <v>8.1771514054011494</v>
      </c>
      <c r="T731">
        <v>6.8884339815762514</v>
      </c>
      <c r="U731">
        <v>34.014927958428594</v>
      </c>
      <c r="V731">
        <v>67.435634989370925</v>
      </c>
      <c r="W731">
        <v>16.093221006219981</v>
      </c>
      <c r="X731">
        <v>100</v>
      </c>
      <c r="Y731">
        <v>100</v>
      </c>
      <c r="Z731">
        <v>0</v>
      </c>
      <c r="AA731">
        <v>0.5779447456918918</v>
      </c>
      <c r="AB731">
        <v>1.187997653680914</v>
      </c>
      <c r="AC731">
        <v>1.7767916312991023</v>
      </c>
      <c r="AD731">
        <v>3.6868671995420006</v>
      </c>
      <c r="AE731">
        <v>4.04564347503569</v>
      </c>
      <c r="AF731">
        <v>47.516685737933287</v>
      </c>
      <c r="AG731">
        <v>1.1888314800254596</v>
      </c>
      <c r="AH731">
        <v>2.0179588338520262</v>
      </c>
      <c r="AI731">
        <v>1.5116919927564756</v>
      </c>
      <c r="AJ731">
        <v>12351</v>
      </c>
      <c r="AK731">
        <v>115.01885677273101</v>
      </c>
      <c r="AL731">
        <v>22.539994182835471</v>
      </c>
    </row>
    <row r="732" spans="1:38">
      <c r="A732">
        <v>13</v>
      </c>
      <c r="B732">
        <v>9</v>
      </c>
      <c r="C732">
        <v>2024</v>
      </c>
      <c r="D732">
        <v>99</v>
      </c>
      <c r="E732">
        <v>99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99</v>
      </c>
      <c r="M732">
        <v>99</v>
      </c>
      <c r="N732">
        <v>435</v>
      </c>
      <c r="O732">
        <v>99</v>
      </c>
      <c r="P732">
        <v>9999</v>
      </c>
      <c r="Q732">
        <v>5420</v>
      </c>
      <c r="R732">
        <v>15156</v>
      </c>
      <c r="S732">
        <v>8.4515043547110071</v>
      </c>
      <c r="T732">
        <v>7.2880707310636046</v>
      </c>
      <c r="U732">
        <v>36.461084718922848</v>
      </c>
      <c r="V732">
        <v>2.771179730799683</v>
      </c>
      <c r="W732">
        <v>22.129849564528904</v>
      </c>
      <c r="X732">
        <v>100</v>
      </c>
      <c r="Y732">
        <v>100</v>
      </c>
      <c r="Z732">
        <v>0</v>
      </c>
      <c r="AA732">
        <v>1.1934370038895008</v>
      </c>
      <c r="AB732">
        <v>1.0227472105742577</v>
      </c>
      <c r="AC732">
        <v>1.8610742772844455</v>
      </c>
      <c r="AD732">
        <v>7.7522221375386113</v>
      </c>
      <c r="AE732">
        <v>5.7060460891350644</v>
      </c>
      <c r="AF732">
        <v>45.305411043537319</v>
      </c>
      <c r="AG732">
        <v>1.4186229360889588</v>
      </c>
      <c r="AH732">
        <v>2.5811842848717439</v>
      </c>
      <c r="AI732">
        <v>1.3130113486408022</v>
      </c>
      <c r="AJ732">
        <v>14611</v>
      </c>
      <c r="AK732">
        <v>116.40668674286576</v>
      </c>
      <c r="AL732">
        <v>23.268651542780024</v>
      </c>
    </row>
    <row r="733" spans="1:38">
      <c r="A733">
        <v>13</v>
      </c>
      <c r="B733">
        <v>10</v>
      </c>
      <c r="C733">
        <v>2024</v>
      </c>
      <c r="D733">
        <v>99</v>
      </c>
      <c r="E733">
        <v>99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99</v>
      </c>
      <c r="M733">
        <v>99</v>
      </c>
      <c r="N733">
        <v>438</v>
      </c>
      <c r="O733">
        <v>99</v>
      </c>
      <c r="P733">
        <v>9999</v>
      </c>
      <c r="Q733">
        <v>3686</v>
      </c>
      <c r="R733">
        <v>7178</v>
      </c>
      <c r="S733">
        <v>8.8130398439676778</v>
      </c>
      <c r="T733">
        <v>7.8187517414321519</v>
      </c>
      <c r="U733">
        <v>39.024839788241991</v>
      </c>
      <c r="V733">
        <v>1.295625522429646</v>
      </c>
      <c r="W733">
        <v>31.861242685984958</v>
      </c>
      <c r="X733">
        <v>100</v>
      </c>
      <c r="Y733">
        <v>100</v>
      </c>
      <c r="Z733">
        <v>0</v>
      </c>
      <c r="AA733">
        <v>0.58067958499032979</v>
      </c>
      <c r="AB733">
        <v>0.95329051859621405</v>
      </c>
      <c r="AC733">
        <v>1.8900981152914125</v>
      </c>
      <c r="AD733">
        <v>10.228826452121131</v>
      </c>
      <c r="AE733">
        <v>7.4346948077326402</v>
      </c>
      <c r="AF733">
        <v>44.642243775039375</v>
      </c>
      <c r="AG733">
        <v>0.67187090493841028</v>
      </c>
      <c r="AH733">
        <v>1.308426747812572</v>
      </c>
      <c r="AI733">
        <v>1.267762607968794</v>
      </c>
      <c r="AJ733">
        <v>6909</v>
      </c>
      <c r="AK733">
        <v>117.48397742075548</v>
      </c>
      <c r="AL733">
        <v>24.193404301092887</v>
      </c>
    </row>
    <row r="734" spans="1:38">
      <c r="A734">
        <v>13</v>
      </c>
      <c r="B734">
        <v>11</v>
      </c>
      <c r="C734">
        <v>2024</v>
      </c>
      <c r="D734">
        <v>99</v>
      </c>
      <c r="E734">
        <v>99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99</v>
      </c>
      <c r="M734">
        <v>99</v>
      </c>
      <c r="N734">
        <v>440</v>
      </c>
      <c r="O734">
        <v>99</v>
      </c>
      <c r="P734">
        <v>9999</v>
      </c>
      <c r="Q734">
        <v>3834</v>
      </c>
      <c r="R734">
        <v>8173</v>
      </c>
      <c r="S734">
        <v>9.1416860393980155</v>
      </c>
      <c r="T734">
        <v>8.3082099596231487</v>
      </c>
      <c r="U734">
        <v>41.437330233696301</v>
      </c>
      <c r="V734">
        <v>0.79530160283861506</v>
      </c>
      <c r="W734">
        <v>42.371222317386525</v>
      </c>
      <c r="X734">
        <v>100</v>
      </c>
      <c r="Y734">
        <v>100</v>
      </c>
      <c r="Z734">
        <v>100</v>
      </c>
      <c r="AA734">
        <v>1.252798680030853</v>
      </c>
      <c r="AB734">
        <v>0.99760680021377568</v>
      </c>
      <c r="AC734">
        <v>1.927304153055786</v>
      </c>
      <c r="AD734">
        <v>7.7866003874813137</v>
      </c>
      <c r="AE734">
        <v>5.2704475724896049</v>
      </c>
      <c r="AF734">
        <v>46.366417914997427</v>
      </c>
      <c r="AG734">
        <v>0.76500430566475708</v>
      </c>
      <c r="AH734">
        <v>1.5818966134530876</v>
      </c>
      <c r="AI734">
        <v>1.2357763367184631</v>
      </c>
      <c r="AJ734">
        <v>7849</v>
      </c>
      <c r="AK734">
        <v>118.3376735889922</v>
      </c>
      <c r="AL734">
        <v>25.159586136951368</v>
      </c>
    </row>
    <row r="735" spans="1:38">
      <c r="A735">
        <v>13</v>
      </c>
      <c r="B735">
        <v>12</v>
      </c>
      <c r="C735">
        <v>2024</v>
      </c>
      <c r="D735">
        <v>99</v>
      </c>
      <c r="E735">
        <v>99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99</v>
      </c>
      <c r="M735">
        <v>99</v>
      </c>
      <c r="N735">
        <v>443</v>
      </c>
      <c r="O735">
        <v>99</v>
      </c>
      <c r="P735">
        <v>9999</v>
      </c>
      <c r="Q735">
        <v>2319</v>
      </c>
      <c r="R735">
        <v>3640</v>
      </c>
      <c r="S735">
        <v>9.4659340659340678</v>
      </c>
      <c r="T735">
        <v>8.7313186813186814</v>
      </c>
      <c r="U735">
        <v>43.927939560439626</v>
      </c>
      <c r="V735">
        <v>0.41208791208791201</v>
      </c>
      <c r="W735">
        <v>52.58241758241757</v>
      </c>
      <c r="X735">
        <v>100</v>
      </c>
      <c r="Y735">
        <v>100</v>
      </c>
      <c r="Z735">
        <v>100</v>
      </c>
      <c r="AA735">
        <v>2.1569099632940678</v>
      </c>
      <c r="AB735">
        <v>0.95643796352418531</v>
      </c>
      <c r="AC735">
        <v>1.8560289103418168</v>
      </c>
      <c r="AD735">
        <v>2.7994484469918208</v>
      </c>
      <c r="AE735">
        <v>-3.9972308914821264</v>
      </c>
      <c r="AF735">
        <v>48.233611129467526</v>
      </c>
      <c r="AG735">
        <v>0.34070912426522898</v>
      </c>
      <c r="AH735">
        <v>0.74687349540076131</v>
      </c>
      <c r="AI735">
        <v>0.9065934065934067</v>
      </c>
      <c r="AJ735">
        <v>3489</v>
      </c>
      <c r="AK735">
        <v>119.21868730295223</v>
      </c>
      <c r="AL735">
        <v>26.102552119620174</v>
      </c>
    </row>
    <row r="736" spans="1:38">
      <c r="A736">
        <v>13</v>
      </c>
      <c r="B736">
        <v>13</v>
      </c>
      <c r="C736">
        <v>2024</v>
      </c>
      <c r="D736">
        <v>99</v>
      </c>
      <c r="E736">
        <v>99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99</v>
      </c>
      <c r="M736">
        <v>99</v>
      </c>
      <c r="N736">
        <v>445</v>
      </c>
      <c r="O736">
        <v>99</v>
      </c>
      <c r="P736">
        <v>9999</v>
      </c>
      <c r="Q736">
        <v>2767</v>
      </c>
      <c r="R736">
        <v>5123</v>
      </c>
      <c r="S736">
        <v>9.8834667187195002</v>
      </c>
      <c r="T736">
        <v>9.3718524302166717</v>
      </c>
      <c r="U736">
        <v>47.053191489361872</v>
      </c>
      <c r="V736">
        <v>0.11711887565879364</v>
      </c>
      <c r="W736">
        <v>67.499512004684789</v>
      </c>
      <c r="X736">
        <v>100</v>
      </c>
      <c r="Y736">
        <v>100</v>
      </c>
      <c r="Z736">
        <v>100</v>
      </c>
      <c r="AA736">
        <v>2.6625523675802114</v>
      </c>
      <c r="AB736">
        <v>1.0212871539985289</v>
      </c>
      <c r="AC736">
        <v>2.0633449473470473</v>
      </c>
      <c r="AD736">
        <v>6.5736876774000716</v>
      </c>
      <c r="AE736">
        <v>1.5323398995578112</v>
      </c>
      <c r="AF736">
        <v>49.511184046280192</v>
      </c>
      <c r="AG736">
        <v>0.4795200119809801</v>
      </c>
      <c r="AH736">
        <v>1.1259478411733737</v>
      </c>
      <c r="AI736">
        <v>1.1321491313683396</v>
      </c>
      <c r="AJ736">
        <v>4861</v>
      </c>
      <c r="AK736">
        <v>119.98738942604398</v>
      </c>
      <c r="AL736">
        <v>27.409037780247878</v>
      </c>
    </row>
    <row r="737" spans="1:38">
      <c r="A737">
        <v>13</v>
      </c>
      <c r="B737">
        <v>14</v>
      </c>
      <c r="C737">
        <v>2024</v>
      </c>
      <c r="D737">
        <v>99</v>
      </c>
      <c r="E737">
        <v>99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99</v>
      </c>
      <c r="M737">
        <v>99</v>
      </c>
      <c r="N737">
        <v>450</v>
      </c>
      <c r="O737">
        <v>99</v>
      </c>
      <c r="P737">
        <v>9999</v>
      </c>
      <c r="Q737">
        <v>1446</v>
      </c>
      <c r="R737">
        <v>1980</v>
      </c>
      <c r="S737">
        <v>10.321717171717172</v>
      </c>
      <c r="T737">
        <v>9.8535353535353511</v>
      </c>
      <c r="U737">
        <v>52.088333333333317</v>
      </c>
      <c r="V737">
        <v>0.10101010101010102</v>
      </c>
      <c r="W737">
        <v>72.575757575757578</v>
      </c>
      <c r="X737">
        <v>100</v>
      </c>
      <c r="Y737">
        <v>100</v>
      </c>
      <c r="Z737">
        <v>100</v>
      </c>
      <c r="AA737">
        <v>1.3992314809844828</v>
      </c>
      <c r="AB737">
        <v>1.1308498104282223</v>
      </c>
      <c r="AC737">
        <v>2.2126273578051294</v>
      </c>
      <c r="AD737">
        <v>7.0677314822057005</v>
      </c>
      <c r="AE737">
        <v>3.3363044129523218</v>
      </c>
      <c r="AF737">
        <v>57.209362657992386</v>
      </c>
      <c r="AG737">
        <v>0.18533078737504216</v>
      </c>
      <c r="AH737">
        <v>0.48173753131413322</v>
      </c>
      <c r="AI737">
        <v>1.5151515151515151</v>
      </c>
      <c r="AJ737">
        <v>1869</v>
      </c>
      <c r="AK737">
        <v>121.64526484751219</v>
      </c>
      <c r="AL737">
        <v>29.075509647109087</v>
      </c>
    </row>
    <row r="738" spans="1:38">
      <c r="A738">
        <v>13</v>
      </c>
      <c r="B738">
        <v>15</v>
      </c>
      <c r="C738">
        <v>2024</v>
      </c>
      <c r="D738">
        <v>99</v>
      </c>
      <c r="E738">
        <v>99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99</v>
      </c>
      <c r="M738">
        <v>99</v>
      </c>
      <c r="N738">
        <v>455</v>
      </c>
      <c r="O738">
        <v>99</v>
      </c>
      <c r="P738">
        <v>9999</v>
      </c>
      <c r="Q738">
        <v>662</v>
      </c>
      <c r="R738">
        <v>779</v>
      </c>
      <c r="S738">
        <v>10.521181001283693</v>
      </c>
      <c r="T738">
        <v>9.747111681643128</v>
      </c>
      <c r="U738">
        <v>57.198844672657323</v>
      </c>
      <c r="V738">
        <v>0</v>
      </c>
      <c r="W738">
        <v>65.72528883183567</v>
      </c>
      <c r="X738">
        <v>100</v>
      </c>
      <c r="Y738">
        <v>100</v>
      </c>
      <c r="Z738">
        <v>100</v>
      </c>
      <c r="AA738">
        <v>1.3910261449085448</v>
      </c>
      <c r="AB738">
        <v>1.2516487270461805</v>
      </c>
      <c r="AC738">
        <v>2.4149675023882646</v>
      </c>
      <c r="AD738">
        <v>-0.75432795388975005</v>
      </c>
      <c r="AE738">
        <v>-0.60482677774391314</v>
      </c>
      <c r="AF738">
        <v>56.087227927058485</v>
      </c>
      <c r="AG738">
        <v>7.2915496649069614E-2</v>
      </c>
      <c r="AH738">
        <v>0.20812753729864528</v>
      </c>
      <c r="AI738">
        <v>1.1553273427471111</v>
      </c>
      <c r="AJ738">
        <v>708</v>
      </c>
      <c r="AK738">
        <v>123.1264124293786</v>
      </c>
      <c r="AL738">
        <v>30.790774411477845</v>
      </c>
    </row>
    <row r="739" spans="1:38">
      <c r="A739">
        <v>13</v>
      </c>
      <c r="B739">
        <v>16</v>
      </c>
      <c r="C739">
        <v>2024</v>
      </c>
      <c r="D739">
        <v>99</v>
      </c>
      <c r="E739">
        <v>99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99</v>
      </c>
      <c r="M739">
        <v>99</v>
      </c>
      <c r="N739">
        <v>460</v>
      </c>
      <c r="O739">
        <v>99</v>
      </c>
      <c r="P739">
        <v>9999</v>
      </c>
      <c r="Q739">
        <v>428</v>
      </c>
      <c r="R739">
        <v>491</v>
      </c>
      <c r="S739">
        <v>10.853360488798373</v>
      </c>
      <c r="T739">
        <v>9.6252545824847235</v>
      </c>
      <c r="U739">
        <v>64.535030549898224</v>
      </c>
      <c r="V739">
        <v>0</v>
      </c>
      <c r="W739">
        <v>65.987780040733199</v>
      </c>
      <c r="X739">
        <v>100</v>
      </c>
      <c r="Y739">
        <v>100</v>
      </c>
      <c r="Z739">
        <v>100</v>
      </c>
      <c r="AA739">
        <v>4.0802733112352696</v>
      </c>
      <c r="AB739">
        <v>1.2696054803561923</v>
      </c>
      <c r="AC739">
        <v>2.578718655580297</v>
      </c>
      <c r="AD739">
        <v>22.701467980749516</v>
      </c>
      <c r="AE739">
        <v>4.7354661655627925</v>
      </c>
      <c r="AF739">
        <v>34.713165774546511</v>
      </c>
      <c r="AG739">
        <v>4.5958291212699849E-2</v>
      </c>
      <c r="AH739">
        <v>0.14800685930263716</v>
      </c>
      <c r="AI739">
        <v>1.0183299389002038</v>
      </c>
      <c r="AJ739">
        <v>437</v>
      </c>
      <c r="AK739">
        <v>125.20572082379852</v>
      </c>
      <c r="AL739">
        <v>32.985910886542882</v>
      </c>
    </row>
    <row r="740" spans="1:38">
      <c r="A740">
        <v>13</v>
      </c>
      <c r="B740">
        <v>17</v>
      </c>
      <c r="C740">
        <v>2023</v>
      </c>
      <c r="D740">
        <v>99</v>
      </c>
      <c r="E740">
        <v>99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99</v>
      </c>
      <c r="M740">
        <v>99</v>
      </c>
      <c r="N740">
        <v>409</v>
      </c>
      <c r="O740">
        <v>99</v>
      </c>
      <c r="P740">
        <v>9999</v>
      </c>
      <c r="Q740">
        <v>4691</v>
      </c>
      <c r="R740">
        <v>43769</v>
      </c>
      <c r="S740">
        <v>4.6063423884484465</v>
      </c>
      <c r="T740">
        <v>4.2435285247549634</v>
      </c>
      <c r="U740">
        <v>8.4227878178619875</v>
      </c>
      <c r="V740">
        <v>0</v>
      </c>
      <c r="W740">
        <v>6.3972217779707116E-2</v>
      </c>
      <c r="X740">
        <v>0</v>
      </c>
      <c r="Y740">
        <v>0</v>
      </c>
      <c r="Z740">
        <v>0</v>
      </c>
      <c r="AA740">
        <v>1.2844044510251085</v>
      </c>
      <c r="AB740">
        <v>1.3292980379198456</v>
      </c>
      <c r="AC740">
        <v>1.4586945353348235</v>
      </c>
      <c r="AD740">
        <v>49.547158468462491</v>
      </c>
      <c r="AE740">
        <v>38.766730522343643</v>
      </c>
      <c r="AF740">
        <v>52.924573157563394</v>
      </c>
      <c r="AG740">
        <v>3.9498215906855352</v>
      </c>
      <c r="AH740">
        <v>1.6539447233976563</v>
      </c>
      <c r="AI740">
        <v>5.3096940757156892</v>
      </c>
      <c r="AJ740">
        <v>6498</v>
      </c>
      <c r="AK740">
        <v>85.263681132656359</v>
      </c>
      <c r="AL740">
        <v>13.9105459179615</v>
      </c>
    </row>
    <row r="741" spans="1:38">
      <c r="A741">
        <v>13</v>
      </c>
      <c r="B741">
        <v>18</v>
      </c>
      <c r="C741">
        <v>2023</v>
      </c>
      <c r="D741">
        <v>99</v>
      </c>
      <c r="E741">
        <v>99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99</v>
      </c>
      <c r="M741">
        <v>99</v>
      </c>
      <c r="N741">
        <v>410</v>
      </c>
      <c r="O741">
        <v>99</v>
      </c>
      <c r="P741">
        <v>9999</v>
      </c>
      <c r="Q741">
        <v>10606</v>
      </c>
      <c r="R741">
        <v>158997</v>
      </c>
      <c r="S741">
        <v>6.1686698491166485</v>
      </c>
      <c r="T741">
        <v>5.2430423215532382</v>
      </c>
      <c r="U741">
        <v>12.921998276697021</v>
      </c>
      <c r="V741">
        <v>0</v>
      </c>
      <c r="W741">
        <v>0.74341025302364194</v>
      </c>
      <c r="X741">
        <v>0</v>
      </c>
      <c r="Y741">
        <v>0</v>
      </c>
      <c r="Z741">
        <v>0</v>
      </c>
      <c r="AA741">
        <v>1.4196719780400575</v>
      </c>
      <c r="AB741">
        <v>1.1126271414984912</v>
      </c>
      <c r="AC741">
        <v>1.512289231895823</v>
      </c>
      <c r="AD741">
        <v>39.233759078706314</v>
      </c>
      <c r="AE741">
        <v>11.288989403780439</v>
      </c>
      <c r="AF741">
        <v>17.614468626002015</v>
      </c>
      <c r="AG741">
        <v>14.348278083900205</v>
      </c>
      <c r="AH741">
        <v>9.2175842335866616</v>
      </c>
      <c r="AI741">
        <v>4.1994503040937889</v>
      </c>
      <c r="AJ741">
        <v>41074</v>
      </c>
      <c r="AK741">
        <v>92.076712762331127</v>
      </c>
      <c r="AL741">
        <v>16.937837763112714</v>
      </c>
    </row>
    <row r="742" spans="1:38">
      <c r="A742">
        <v>13</v>
      </c>
      <c r="B742">
        <v>19</v>
      </c>
      <c r="C742">
        <v>2023</v>
      </c>
      <c r="D742">
        <v>99</v>
      </c>
      <c r="E742">
        <v>99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99</v>
      </c>
      <c r="M742">
        <v>99</v>
      </c>
      <c r="N742">
        <v>415</v>
      </c>
      <c r="O742">
        <v>99</v>
      </c>
      <c r="P742">
        <v>9999</v>
      </c>
      <c r="Q742">
        <v>12308</v>
      </c>
      <c r="R742">
        <v>432419</v>
      </c>
      <c r="S742">
        <v>7.7841954215702813</v>
      </c>
      <c r="T742">
        <v>5.75522352163064</v>
      </c>
      <c r="U742">
        <v>17.813464486991524</v>
      </c>
      <c r="V742">
        <v>82.686699705609612</v>
      </c>
      <c r="W742">
        <v>2.1761300960411076</v>
      </c>
      <c r="X742">
        <v>86.775326708585922</v>
      </c>
      <c r="Y742">
        <v>0</v>
      </c>
      <c r="Z742">
        <v>0</v>
      </c>
      <c r="AA742">
        <v>1.3710490962571382</v>
      </c>
      <c r="AB742">
        <v>1.0791667530898414</v>
      </c>
      <c r="AC742">
        <v>1.4391480715242939</v>
      </c>
      <c r="AD742">
        <v>39.97846894841804</v>
      </c>
      <c r="AE742">
        <v>11.528510521282978</v>
      </c>
      <c r="AF742">
        <v>3.686513694107481</v>
      </c>
      <c r="AG742">
        <v>39.022547977396066</v>
      </c>
      <c r="AH742">
        <v>34.558243998997142</v>
      </c>
      <c r="AI742">
        <v>1.9229034801893528</v>
      </c>
      <c r="AJ742">
        <v>156600</v>
      </c>
      <c r="AK742">
        <v>96.271598339718054</v>
      </c>
      <c r="AL742">
        <v>20.16375898098913</v>
      </c>
    </row>
    <row r="743" spans="1:38">
      <c r="A743">
        <v>13</v>
      </c>
      <c r="B743">
        <v>20</v>
      </c>
      <c r="C743">
        <v>2023</v>
      </c>
      <c r="D743">
        <v>99</v>
      </c>
      <c r="E743">
        <v>99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99</v>
      </c>
      <c r="M743">
        <v>99</v>
      </c>
      <c r="N743">
        <v>420</v>
      </c>
      <c r="O743">
        <v>99</v>
      </c>
      <c r="P743">
        <v>9999</v>
      </c>
      <c r="Q743">
        <v>11065</v>
      </c>
      <c r="R743">
        <v>299254</v>
      </c>
      <c r="S743">
        <v>8.6371443656559297</v>
      </c>
      <c r="T743">
        <v>6.272036464007166</v>
      </c>
      <c r="U743">
        <v>22.034084523513183</v>
      </c>
      <c r="V743">
        <v>88.25846939389281</v>
      </c>
      <c r="W743">
        <v>4.5656866741965034</v>
      </c>
      <c r="X743">
        <v>100</v>
      </c>
      <c r="Y743">
        <v>24.908271902798298</v>
      </c>
      <c r="Z743">
        <v>0</v>
      </c>
      <c r="AA743">
        <v>1.3578628886381805</v>
      </c>
      <c r="AB743">
        <v>1.2178250408966369</v>
      </c>
      <c r="AC743">
        <v>1.4132303204743175</v>
      </c>
      <c r="AD743">
        <v>7.6432462978890383</v>
      </c>
      <c r="AE743">
        <v>10.465238868263404</v>
      </c>
      <c r="AF743">
        <v>12.676457141645113</v>
      </c>
      <c r="AG743">
        <v>27.005412741872313</v>
      </c>
      <c r="AH743">
        <v>29.582405200567575</v>
      </c>
      <c r="AI743">
        <v>1.4001483689441079</v>
      </c>
      <c r="AJ743">
        <v>109500</v>
      </c>
      <c r="AK743">
        <v>99.597313242008383</v>
      </c>
      <c r="AL743">
        <v>22.434994911540095</v>
      </c>
    </row>
    <row r="744" spans="1:38">
      <c r="A744">
        <v>13</v>
      </c>
      <c r="B744">
        <v>21</v>
      </c>
      <c r="C744">
        <v>2023</v>
      </c>
      <c r="D744">
        <v>99</v>
      </c>
      <c r="E744">
        <v>99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99</v>
      </c>
      <c r="M744">
        <v>99</v>
      </c>
      <c r="N744">
        <v>425</v>
      </c>
      <c r="O744">
        <v>99</v>
      </c>
      <c r="P744">
        <v>9999</v>
      </c>
      <c r="Q744">
        <v>8938</v>
      </c>
      <c r="R744">
        <v>61883</v>
      </c>
      <c r="S744">
        <v>8.4977457460045596</v>
      </c>
      <c r="T744">
        <v>6.6192653879094419</v>
      </c>
      <c r="U744">
        <v>26.388457249971797</v>
      </c>
      <c r="V744">
        <v>80.669973983161739</v>
      </c>
      <c r="W744">
        <v>9.1155890955512824</v>
      </c>
      <c r="X744">
        <v>100</v>
      </c>
      <c r="Y744">
        <v>100</v>
      </c>
      <c r="Z744">
        <v>0</v>
      </c>
      <c r="AA744">
        <v>0.9092751315543518</v>
      </c>
      <c r="AB744">
        <v>1.7379066612546521</v>
      </c>
      <c r="AC744">
        <v>1.5629599944626189</v>
      </c>
      <c r="AD744">
        <v>-7.089253880940066</v>
      </c>
      <c r="AE744">
        <v>1.7176979974286311</v>
      </c>
      <c r="AF744">
        <v>33.674753567682757</v>
      </c>
      <c r="AG744">
        <v>5.5844732458222284</v>
      </c>
      <c r="AH744">
        <v>7.3262859679315122</v>
      </c>
      <c r="AI744">
        <v>1.8389541554223297</v>
      </c>
      <c r="AJ744">
        <v>20799</v>
      </c>
      <c r="AK744">
        <v>105.79384585797412</v>
      </c>
      <c r="AL744">
        <v>22.656551149087235</v>
      </c>
    </row>
    <row r="745" spans="1:38">
      <c r="A745">
        <v>13</v>
      </c>
      <c r="B745">
        <v>22</v>
      </c>
      <c r="C745">
        <v>2023</v>
      </c>
      <c r="D745">
        <v>99</v>
      </c>
      <c r="E745">
        <v>99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99</v>
      </c>
      <c r="M745">
        <v>99</v>
      </c>
      <c r="N745">
        <v>428</v>
      </c>
      <c r="O745">
        <v>99</v>
      </c>
      <c r="P745">
        <v>9999</v>
      </c>
      <c r="Q745">
        <v>6952</v>
      </c>
      <c r="R745">
        <v>24236</v>
      </c>
      <c r="S745">
        <v>8.1213071463937929</v>
      </c>
      <c r="T745">
        <v>6.6750701435880515</v>
      </c>
      <c r="U745">
        <v>29.00017742201668</v>
      </c>
      <c r="V745">
        <v>74.042746327776868</v>
      </c>
      <c r="W745">
        <v>11.84601419376135</v>
      </c>
      <c r="X745">
        <v>100</v>
      </c>
      <c r="Y745">
        <v>100</v>
      </c>
      <c r="Z745">
        <v>0</v>
      </c>
      <c r="AA745">
        <v>0.78184944044254867</v>
      </c>
      <c r="AB745">
        <v>1.7643074739822748</v>
      </c>
      <c r="AC745">
        <v>1.7641065772907349</v>
      </c>
      <c r="AD745">
        <v>-1.9694535214213589</v>
      </c>
      <c r="AE745">
        <v>3.8072920799669623</v>
      </c>
      <c r="AF745">
        <v>36.064292706443489</v>
      </c>
      <c r="AG745">
        <v>2.1871159055919631</v>
      </c>
      <c r="AH745">
        <v>3.1532623472062156</v>
      </c>
      <c r="AI745">
        <v>1.9970292127413765</v>
      </c>
      <c r="AJ745">
        <v>7935</v>
      </c>
      <c r="AK745">
        <v>110.53475740390694</v>
      </c>
      <c r="AL745">
        <v>21.845774734364547</v>
      </c>
    </row>
    <row r="746" spans="1:38">
      <c r="A746">
        <v>13</v>
      </c>
      <c r="B746">
        <v>23</v>
      </c>
      <c r="C746">
        <v>2023</v>
      </c>
      <c r="D746">
        <v>99</v>
      </c>
      <c r="E746">
        <v>99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99</v>
      </c>
      <c r="M746">
        <v>99</v>
      </c>
      <c r="N746">
        <v>430</v>
      </c>
      <c r="O746">
        <v>99</v>
      </c>
      <c r="P746">
        <v>9999</v>
      </c>
      <c r="Q746">
        <v>7166</v>
      </c>
      <c r="R746">
        <v>27734</v>
      </c>
      <c r="S746">
        <v>7.9711545395543348</v>
      </c>
      <c r="T746">
        <v>6.7739958174082355</v>
      </c>
      <c r="U746">
        <v>31.47926191678124</v>
      </c>
      <c r="V746">
        <v>69.55722218215908</v>
      </c>
      <c r="W746">
        <v>14.228023364822961</v>
      </c>
      <c r="X746">
        <v>100</v>
      </c>
      <c r="Y746">
        <v>100</v>
      </c>
      <c r="Z746">
        <v>0</v>
      </c>
      <c r="AA746">
        <v>0.85257733685580717</v>
      </c>
      <c r="AB746">
        <v>1.4912901092458499</v>
      </c>
      <c r="AC746">
        <v>1.7964232729090988</v>
      </c>
      <c r="AD746">
        <v>0.31708113357358497</v>
      </c>
      <c r="AE746">
        <v>4.6972679225480158</v>
      </c>
      <c r="AF746">
        <v>30.897021495042956</v>
      </c>
      <c r="AG746">
        <v>2.5027839794391622</v>
      </c>
      <c r="AH746">
        <v>3.9168375397503241</v>
      </c>
      <c r="AI746">
        <v>2.0047595009735346</v>
      </c>
      <c r="AJ746">
        <v>9042</v>
      </c>
      <c r="AK746">
        <v>113.69720194647191</v>
      </c>
      <c r="AL746">
        <v>21.680372738438248</v>
      </c>
    </row>
    <row r="747" spans="1:38">
      <c r="A747">
        <v>13</v>
      </c>
      <c r="B747">
        <v>24</v>
      </c>
      <c r="C747">
        <v>2023</v>
      </c>
      <c r="D747">
        <v>99</v>
      </c>
      <c r="E747">
        <v>99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99</v>
      </c>
      <c r="M747">
        <v>99</v>
      </c>
      <c r="N747">
        <v>433</v>
      </c>
      <c r="O747">
        <v>99</v>
      </c>
      <c r="P747">
        <v>9999</v>
      </c>
      <c r="Q747">
        <v>5447</v>
      </c>
      <c r="R747">
        <v>13879</v>
      </c>
      <c r="S747">
        <v>8.0912889977664104</v>
      </c>
      <c r="T747">
        <v>7.0834354060090803</v>
      </c>
      <c r="U747">
        <v>34.019987030765861</v>
      </c>
      <c r="V747">
        <v>61.632682469918606</v>
      </c>
      <c r="W747">
        <v>18.286620073492323</v>
      </c>
      <c r="X747">
        <v>100</v>
      </c>
      <c r="Y747">
        <v>100</v>
      </c>
      <c r="Z747">
        <v>0</v>
      </c>
      <c r="AA747">
        <v>0.57355158756555447</v>
      </c>
      <c r="AB747">
        <v>1.2217065769420079</v>
      </c>
      <c r="AC747">
        <v>1.8356215781778988</v>
      </c>
      <c r="AD747">
        <v>3.1133252437348178</v>
      </c>
      <c r="AE747">
        <v>4.6697816434196602</v>
      </c>
      <c r="AF747">
        <v>22.449173753784695</v>
      </c>
      <c r="AG747">
        <v>1.2524748990638248</v>
      </c>
      <c r="AH747">
        <v>2.1183163862655343</v>
      </c>
      <c r="AI747">
        <v>1.7004106924129985</v>
      </c>
      <c r="AJ747">
        <v>4469</v>
      </c>
      <c r="AK747">
        <v>116.0153501901993</v>
      </c>
      <c r="AL747">
        <v>21.963321450121985</v>
      </c>
    </row>
    <row r="748" spans="1:38">
      <c r="A748">
        <v>13</v>
      </c>
      <c r="B748">
        <v>25</v>
      </c>
      <c r="C748">
        <v>2023</v>
      </c>
      <c r="D748">
        <v>99</v>
      </c>
      <c r="E748">
        <v>99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99</v>
      </c>
      <c r="M748">
        <v>99</v>
      </c>
      <c r="N748">
        <v>435</v>
      </c>
      <c r="O748">
        <v>99</v>
      </c>
      <c r="P748">
        <v>9999</v>
      </c>
      <c r="Q748">
        <v>5748</v>
      </c>
      <c r="R748">
        <v>16690</v>
      </c>
      <c r="S748">
        <v>8.3643499101258225</v>
      </c>
      <c r="T748">
        <v>7.545356500898742</v>
      </c>
      <c r="U748">
        <v>36.473802875973455</v>
      </c>
      <c r="V748">
        <v>2.2828040742959859</v>
      </c>
      <c r="W748">
        <v>26.231276213301392</v>
      </c>
      <c r="X748">
        <v>100</v>
      </c>
      <c r="Y748">
        <v>100</v>
      </c>
      <c r="Z748">
        <v>0</v>
      </c>
      <c r="AA748">
        <v>0.85069494488150477</v>
      </c>
      <c r="AB748">
        <v>1.0858143036489571</v>
      </c>
      <c r="AC748">
        <v>1.8641740007686995</v>
      </c>
      <c r="AD748">
        <v>9.9379551303876354</v>
      </c>
      <c r="AE748">
        <v>10.170069728339538</v>
      </c>
      <c r="AF748">
        <v>20.118654666676726</v>
      </c>
      <c r="AG748">
        <v>1.5061464129530395</v>
      </c>
      <c r="AH748">
        <v>2.7310892294777558</v>
      </c>
      <c r="AI748">
        <v>1.7076093469143203</v>
      </c>
      <c r="AJ748">
        <v>5552</v>
      </c>
      <c r="AK748">
        <v>117.04843299711779</v>
      </c>
      <c r="AL748">
        <v>22.912572573982924</v>
      </c>
    </row>
    <row r="749" spans="1:38">
      <c r="A749">
        <v>13</v>
      </c>
      <c r="B749">
        <v>26</v>
      </c>
      <c r="C749">
        <v>2023</v>
      </c>
      <c r="D749">
        <v>99</v>
      </c>
      <c r="E749">
        <v>99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99</v>
      </c>
      <c r="M749">
        <v>99</v>
      </c>
      <c r="N749">
        <v>438</v>
      </c>
      <c r="O749">
        <v>99</v>
      </c>
      <c r="P749">
        <v>9999</v>
      </c>
      <c r="Q749">
        <v>3980</v>
      </c>
      <c r="R749">
        <v>7972</v>
      </c>
      <c r="S749">
        <v>8.6812594079277492</v>
      </c>
      <c r="T749">
        <v>8.0402659307576538</v>
      </c>
      <c r="U749">
        <v>39.002094831911563</v>
      </c>
      <c r="V749">
        <v>1.0662318113396889</v>
      </c>
      <c r="W749">
        <v>36.515303562468624</v>
      </c>
      <c r="X749">
        <v>100</v>
      </c>
      <c r="Y749">
        <v>100</v>
      </c>
      <c r="Z749">
        <v>0</v>
      </c>
      <c r="AA749">
        <v>0.57270178342620548</v>
      </c>
      <c r="AB749">
        <v>1.0234996089478241</v>
      </c>
      <c r="AC749">
        <v>1.7804787827896773</v>
      </c>
      <c r="AD749">
        <v>5.6287267658234015</v>
      </c>
      <c r="AE749">
        <v>6.9065490242168703</v>
      </c>
      <c r="AF749">
        <v>18.305353860106237</v>
      </c>
      <c r="AG749">
        <v>0.71941277435959472</v>
      </c>
      <c r="AH749">
        <v>1.3949342259579931</v>
      </c>
      <c r="AI749">
        <v>1.731058705469142</v>
      </c>
      <c r="AJ749">
        <v>2601</v>
      </c>
      <c r="AK749">
        <v>118.01776239907724</v>
      </c>
      <c r="AL749">
        <v>23.883877976862497</v>
      </c>
    </row>
    <row r="750" spans="1:38">
      <c r="A750">
        <v>13</v>
      </c>
      <c r="B750">
        <v>27</v>
      </c>
      <c r="C750">
        <v>2023</v>
      </c>
      <c r="D750">
        <v>99</v>
      </c>
      <c r="E750">
        <v>99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99</v>
      </c>
      <c r="M750">
        <v>99</v>
      </c>
      <c r="N750">
        <v>440</v>
      </c>
      <c r="O750">
        <v>99</v>
      </c>
      <c r="P750">
        <v>9999</v>
      </c>
      <c r="Q750">
        <v>4107</v>
      </c>
      <c r="R750">
        <v>8791</v>
      </c>
      <c r="S750">
        <v>8.9373222614037111</v>
      </c>
      <c r="T750">
        <v>8.4949380047776124</v>
      </c>
      <c r="U750">
        <v>41.433704925492357</v>
      </c>
      <c r="V750">
        <v>0.47776134683198718</v>
      </c>
      <c r="W750">
        <v>46.638607666932096</v>
      </c>
      <c r="X750">
        <v>100</v>
      </c>
      <c r="Y750">
        <v>100</v>
      </c>
      <c r="Z750">
        <v>100</v>
      </c>
      <c r="AA750">
        <v>0.84906308010660447</v>
      </c>
      <c r="AB750">
        <v>1.0206860864822189</v>
      </c>
      <c r="AC750">
        <v>1.8679390535360696</v>
      </c>
      <c r="AD750">
        <v>8.2545123611812006</v>
      </c>
      <c r="AE750">
        <v>9.4541796780580327</v>
      </c>
      <c r="AF750">
        <v>18.195562528164299</v>
      </c>
      <c r="AG750">
        <v>0.79332133710426445</v>
      </c>
      <c r="AH750">
        <v>1.6341448708307238</v>
      </c>
      <c r="AI750">
        <v>1.729041064725287</v>
      </c>
      <c r="AJ750">
        <v>2948</v>
      </c>
      <c r="AK750">
        <v>118.7841248303932</v>
      </c>
      <c r="AL750">
        <v>24.882104217162723</v>
      </c>
    </row>
    <row r="751" spans="1:38">
      <c r="A751">
        <v>13</v>
      </c>
      <c r="B751">
        <v>28</v>
      </c>
      <c r="C751">
        <v>2023</v>
      </c>
      <c r="D751">
        <v>99</v>
      </c>
      <c r="E751">
        <v>99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99</v>
      </c>
      <c r="M751">
        <v>99</v>
      </c>
      <c r="N751">
        <v>443</v>
      </c>
      <c r="O751">
        <v>99</v>
      </c>
      <c r="P751">
        <v>9999</v>
      </c>
      <c r="Q751">
        <v>2393</v>
      </c>
      <c r="R751">
        <v>3763</v>
      </c>
      <c r="S751">
        <v>9.1767207015679002</v>
      </c>
      <c r="T751">
        <v>8.9906989104437987</v>
      </c>
      <c r="U751">
        <v>43.975631145362946</v>
      </c>
      <c r="V751">
        <v>0.39861812383736378</v>
      </c>
      <c r="W751">
        <v>56.630348126494802</v>
      </c>
      <c r="X751">
        <v>100</v>
      </c>
      <c r="Y751">
        <v>100</v>
      </c>
      <c r="Z751">
        <v>100</v>
      </c>
      <c r="AA751">
        <v>0.57193076820168509</v>
      </c>
      <c r="AB751">
        <v>1.0332604165209305</v>
      </c>
      <c r="AC751">
        <v>2.0525047059293717</v>
      </c>
      <c r="AD751">
        <v>5.2391178483443213</v>
      </c>
      <c r="AE751">
        <v>1.6287386138932267</v>
      </c>
      <c r="AF751">
        <v>18.196750550608247</v>
      </c>
      <c r="AG751">
        <v>0.33958232186592502</v>
      </c>
      <c r="AH751">
        <v>0.74241169708227861</v>
      </c>
      <c r="AI751">
        <v>1.4615997874036677</v>
      </c>
      <c r="AJ751">
        <v>1262</v>
      </c>
      <c r="AK751">
        <v>119.598415213946</v>
      </c>
      <c r="AL751">
        <v>25.871955348434316</v>
      </c>
    </row>
    <row r="752" spans="1:38">
      <c r="A752">
        <v>13</v>
      </c>
      <c r="B752">
        <v>29</v>
      </c>
      <c r="C752">
        <v>2023</v>
      </c>
      <c r="D752">
        <v>99</v>
      </c>
      <c r="E752">
        <v>99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99</v>
      </c>
      <c r="M752">
        <v>99</v>
      </c>
      <c r="N752">
        <v>445</v>
      </c>
      <c r="O752">
        <v>99</v>
      </c>
      <c r="P752">
        <v>9999</v>
      </c>
      <c r="Q752">
        <v>2916</v>
      </c>
      <c r="R752">
        <v>5404</v>
      </c>
      <c r="S752">
        <v>9.4517024426350869</v>
      </c>
      <c r="T752">
        <v>9.543856402664689</v>
      </c>
      <c r="U752">
        <v>47.201813471502717</v>
      </c>
      <c r="V752">
        <v>0.18504811250925243</v>
      </c>
      <c r="W752">
        <v>67.968171724648428</v>
      </c>
      <c r="X752">
        <v>100</v>
      </c>
      <c r="Y752">
        <v>100</v>
      </c>
      <c r="Z752">
        <v>100</v>
      </c>
      <c r="AA752">
        <v>1.4091433888296925</v>
      </c>
      <c r="AB752">
        <v>1.1614963244055752</v>
      </c>
      <c r="AC752">
        <v>2.0962501341270379</v>
      </c>
      <c r="AD752">
        <v>9.2390179136322264</v>
      </c>
      <c r="AE752">
        <v>6.7122244214809372</v>
      </c>
      <c r="AF752">
        <v>23.244735429675806</v>
      </c>
      <c r="AG752">
        <v>0.48767017469132562</v>
      </c>
      <c r="AH752">
        <v>1.1443859862193337</v>
      </c>
      <c r="AI752">
        <v>1.6284233900814211</v>
      </c>
      <c r="AJ752">
        <v>1746</v>
      </c>
      <c r="AK752">
        <v>120.48814432989678</v>
      </c>
      <c r="AL752">
        <v>27.138729773051157</v>
      </c>
    </row>
    <row r="753" spans="1:38">
      <c r="A753">
        <v>13</v>
      </c>
      <c r="B753">
        <v>30</v>
      </c>
      <c r="C753">
        <v>2023</v>
      </c>
      <c r="D753">
        <v>99</v>
      </c>
      <c r="E753">
        <v>99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99</v>
      </c>
      <c r="M753">
        <v>99</v>
      </c>
      <c r="N753">
        <v>450</v>
      </c>
      <c r="O753">
        <v>99</v>
      </c>
      <c r="P753">
        <v>9999</v>
      </c>
      <c r="Q753">
        <v>1470</v>
      </c>
      <c r="R753">
        <v>2051</v>
      </c>
      <c r="S753">
        <v>9.7703559239395386</v>
      </c>
      <c r="T753">
        <v>9.9648951730862976</v>
      </c>
      <c r="U753">
        <v>52.183959044368578</v>
      </c>
      <c r="V753">
        <v>4.8756704046806439E-2</v>
      </c>
      <c r="W753">
        <v>70.989761092150189</v>
      </c>
      <c r="X753">
        <v>100</v>
      </c>
      <c r="Y753">
        <v>100</v>
      </c>
      <c r="Z753">
        <v>100</v>
      </c>
      <c r="AA753">
        <v>1.429858897370575</v>
      </c>
      <c r="AB753">
        <v>1.2952370535741673</v>
      </c>
      <c r="AC753">
        <v>2.3740298593360447</v>
      </c>
      <c r="AD753">
        <v>5.5744813452427193</v>
      </c>
      <c r="AE753">
        <v>1.4168709074599035</v>
      </c>
      <c r="AF753">
        <v>31.830760894381367</v>
      </c>
      <c r="AG753">
        <v>0.18508725542041249</v>
      </c>
      <c r="AH753">
        <v>0.48017682014431839</v>
      </c>
      <c r="AI753">
        <v>1.8527547537786448</v>
      </c>
      <c r="AJ753">
        <v>652</v>
      </c>
      <c r="AK753">
        <v>121.82116564417188</v>
      </c>
      <c r="AL753">
        <v>29.022821915392242</v>
      </c>
    </row>
    <row r="754" spans="1:38">
      <c r="A754">
        <v>13</v>
      </c>
      <c r="B754">
        <v>31</v>
      </c>
      <c r="C754">
        <v>2023</v>
      </c>
      <c r="D754">
        <v>99</v>
      </c>
      <c r="E754">
        <v>99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99</v>
      </c>
      <c r="M754">
        <v>99</v>
      </c>
      <c r="N754">
        <v>455</v>
      </c>
      <c r="O754">
        <v>99</v>
      </c>
      <c r="P754">
        <v>9999</v>
      </c>
      <c r="Q754">
        <v>690</v>
      </c>
      <c r="R754">
        <v>799</v>
      </c>
      <c r="S754">
        <v>10.018773466833544</v>
      </c>
      <c r="T754">
        <v>9.879849812265336</v>
      </c>
      <c r="U754">
        <v>57.150938673341649</v>
      </c>
      <c r="V754">
        <v>0.12515644555694619</v>
      </c>
      <c r="W754">
        <v>66.458072590738411</v>
      </c>
      <c r="X754">
        <v>100</v>
      </c>
      <c r="Y754">
        <v>100</v>
      </c>
      <c r="Z754">
        <v>100</v>
      </c>
      <c r="AA754">
        <v>1.3699879849255296</v>
      </c>
      <c r="AB754">
        <v>1.2289368799150699</v>
      </c>
      <c r="AC754">
        <v>2.7198030513751661</v>
      </c>
      <c r="AD754">
        <v>6.5815227821780011</v>
      </c>
      <c r="AE754">
        <v>-5.9388937167857767</v>
      </c>
      <c r="AF754">
        <v>20.062762028911425</v>
      </c>
      <c r="AG754">
        <v>7.2103713837596117E-2</v>
      </c>
      <c r="AH754">
        <v>0.20486541764117036</v>
      </c>
      <c r="AI754">
        <v>1.2515644555694621</v>
      </c>
      <c r="AJ754">
        <v>249</v>
      </c>
      <c r="AK754">
        <v>123.46626506024099</v>
      </c>
      <c r="AL754">
        <v>30.520088171350707</v>
      </c>
    </row>
    <row r="755" spans="1:38">
      <c r="A755">
        <v>13</v>
      </c>
      <c r="B755">
        <v>32</v>
      </c>
      <c r="C755">
        <v>2023</v>
      </c>
      <c r="D755">
        <v>99</v>
      </c>
      <c r="E755">
        <v>99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99</v>
      </c>
      <c r="M755">
        <v>99</v>
      </c>
      <c r="N755">
        <v>460</v>
      </c>
      <c r="O755">
        <v>99</v>
      </c>
      <c r="P755">
        <v>9999</v>
      </c>
      <c r="Q755">
        <v>426</v>
      </c>
      <c r="R755">
        <v>485</v>
      </c>
      <c r="S755">
        <v>10.470103092783505</v>
      </c>
      <c r="T755">
        <v>9.8639175257731964</v>
      </c>
      <c r="U755">
        <v>64.851752577319601</v>
      </c>
      <c r="V755">
        <v>0</v>
      </c>
      <c r="W755">
        <v>67.216494845360842</v>
      </c>
      <c r="X755">
        <v>100</v>
      </c>
      <c r="Y755">
        <v>100</v>
      </c>
      <c r="Z755">
        <v>100</v>
      </c>
      <c r="AA755">
        <v>4.5572217550111773</v>
      </c>
      <c r="AB755">
        <v>1.3088253132913017</v>
      </c>
      <c r="AC755">
        <v>2.3563988586032845</v>
      </c>
      <c r="AD755">
        <v>21.356230886593217</v>
      </c>
      <c r="AE755">
        <v>11.432193218341064</v>
      </c>
      <c r="AF755">
        <v>27.813079966103444</v>
      </c>
      <c r="AG755">
        <v>4.3767585996538301E-2</v>
      </c>
      <c r="AH755">
        <v>0.1411113549437516</v>
      </c>
      <c r="AI755">
        <v>1.0309278350515465</v>
      </c>
      <c r="AJ755">
        <v>119</v>
      </c>
      <c r="AK755">
        <v>125.54201680672264</v>
      </c>
      <c r="AL755">
        <v>33.099718868125578</v>
      </c>
    </row>
    <row r="756" spans="1:38">
      <c r="A756">
        <v>13</v>
      </c>
      <c r="B756">
        <v>33</v>
      </c>
      <c r="C756">
        <v>2022</v>
      </c>
      <c r="D756">
        <v>99</v>
      </c>
      <c r="E756">
        <v>99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99</v>
      </c>
      <c r="M756">
        <v>99</v>
      </c>
      <c r="N756">
        <v>409</v>
      </c>
      <c r="O756">
        <v>99</v>
      </c>
      <c r="P756">
        <v>9999</v>
      </c>
      <c r="Q756">
        <v>4631</v>
      </c>
      <c r="R756">
        <v>43891</v>
      </c>
      <c r="S756">
        <v>4.4388826866555773</v>
      </c>
      <c r="T756">
        <v>4.1478207377366658</v>
      </c>
      <c r="U756">
        <v>8.4236178259780221</v>
      </c>
      <c r="V756">
        <v>0</v>
      </c>
      <c r="W756">
        <v>0.11847531384566309</v>
      </c>
      <c r="X756">
        <v>0</v>
      </c>
      <c r="Y756">
        <v>0</v>
      </c>
      <c r="Z756">
        <v>0</v>
      </c>
      <c r="AA756">
        <v>1.27753619577887</v>
      </c>
      <c r="AB756">
        <v>1.3724739145839653</v>
      </c>
      <c r="AC756">
        <v>1.435488096398897</v>
      </c>
      <c r="AD756">
        <v>48.876627597951746</v>
      </c>
      <c r="AE756">
        <v>39.90229516984985</v>
      </c>
      <c r="AF756">
        <v>54.322939864589046</v>
      </c>
      <c r="AG756">
        <v>3.7810862126595008</v>
      </c>
      <c r="AH756">
        <v>1.5799033766177204</v>
      </c>
      <c r="AI756">
        <v>4.3813082408694255</v>
      </c>
      <c r="AJ756">
        <v>2885</v>
      </c>
      <c r="AK756">
        <v>84.902357019064297</v>
      </c>
      <c r="AL756">
        <v>13.932760963011203</v>
      </c>
    </row>
    <row r="757" spans="1:38">
      <c r="A757">
        <v>13</v>
      </c>
      <c r="B757">
        <v>34</v>
      </c>
      <c r="C757">
        <v>2022</v>
      </c>
      <c r="D757">
        <v>99</v>
      </c>
      <c r="E757">
        <v>99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99</v>
      </c>
      <c r="M757">
        <v>99</v>
      </c>
      <c r="N757">
        <v>410</v>
      </c>
      <c r="O757">
        <v>99</v>
      </c>
      <c r="P757">
        <v>9999</v>
      </c>
      <c r="Q757">
        <v>10793</v>
      </c>
      <c r="R757">
        <v>164706</v>
      </c>
      <c r="S757">
        <v>6.0815817274416242</v>
      </c>
      <c r="T757">
        <v>5.1836423688268756</v>
      </c>
      <c r="U757">
        <v>12.929001979284422</v>
      </c>
      <c r="V757">
        <v>0</v>
      </c>
      <c r="W757">
        <v>0.84089225650553101</v>
      </c>
      <c r="X757">
        <v>0</v>
      </c>
      <c r="Y757">
        <v>0</v>
      </c>
      <c r="Z757">
        <v>0</v>
      </c>
      <c r="AA757">
        <v>1.4145115949061804</v>
      </c>
      <c r="AB757">
        <v>1.143591577940001</v>
      </c>
      <c r="AC757">
        <v>1.5022525662753023</v>
      </c>
      <c r="AD757">
        <v>39.021736058607821</v>
      </c>
      <c r="AE757">
        <v>11.379539134784316</v>
      </c>
      <c r="AF757">
        <v>17.855738629133285</v>
      </c>
      <c r="AG757">
        <v>14.18895868725469</v>
      </c>
      <c r="AH757">
        <v>9.0997784465483988</v>
      </c>
      <c r="AI757">
        <v>4.4376039731400194</v>
      </c>
      <c r="AJ757">
        <v>14563</v>
      </c>
      <c r="AK757">
        <v>92.281446130604863</v>
      </c>
      <c r="AL757">
        <v>16.649846111373162</v>
      </c>
    </row>
    <row r="758" spans="1:38">
      <c r="A758">
        <v>13</v>
      </c>
      <c r="B758">
        <v>35</v>
      </c>
      <c r="C758">
        <v>2022</v>
      </c>
      <c r="D758">
        <v>99</v>
      </c>
      <c r="E758">
        <v>99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99</v>
      </c>
      <c r="M758">
        <v>99</v>
      </c>
      <c r="N758">
        <v>415</v>
      </c>
      <c r="O758">
        <v>99</v>
      </c>
      <c r="P758">
        <v>9999</v>
      </c>
      <c r="Q758">
        <v>12547</v>
      </c>
      <c r="R758">
        <v>456778</v>
      </c>
      <c r="S758">
        <v>7.764835434280986</v>
      </c>
      <c r="T758">
        <v>5.7549641182368658</v>
      </c>
      <c r="U758">
        <v>17.808466038207158</v>
      </c>
      <c r="V758">
        <v>83.059823371528395</v>
      </c>
      <c r="W758">
        <v>1.8529789087915796</v>
      </c>
      <c r="X758">
        <v>86.798619898506502</v>
      </c>
      <c r="Y758">
        <v>0</v>
      </c>
      <c r="Z758">
        <v>0</v>
      </c>
      <c r="AA758">
        <v>1.371327807443016</v>
      </c>
      <c r="AB758">
        <v>1.1103322019761106</v>
      </c>
      <c r="AC758">
        <v>1.4195587747347778</v>
      </c>
      <c r="AD758">
        <v>39.939472014416054</v>
      </c>
      <c r="AE758">
        <v>12.882849359333084</v>
      </c>
      <c r="AF758">
        <v>5.5242582262876443</v>
      </c>
      <c r="AG758">
        <v>39.350140075327104</v>
      </c>
      <c r="AH758">
        <v>34.76066590210668</v>
      </c>
      <c r="AI758">
        <v>2.0121371869923679</v>
      </c>
      <c r="AJ758">
        <v>42161</v>
      </c>
      <c r="AK758">
        <v>96.953350252602718</v>
      </c>
      <c r="AL758">
        <v>19.698007365750755</v>
      </c>
    </row>
    <row r="759" spans="1:38">
      <c r="A759">
        <v>13</v>
      </c>
      <c r="B759">
        <v>36</v>
      </c>
      <c r="C759">
        <v>2022</v>
      </c>
      <c r="D759">
        <v>99</v>
      </c>
      <c r="E759">
        <v>99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99</v>
      </c>
      <c r="M759">
        <v>99</v>
      </c>
      <c r="N759">
        <v>420</v>
      </c>
      <c r="O759">
        <v>99</v>
      </c>
      <c r="P759">
        <v>9999</v>
      </c>
      <c r="Q759">
        <v>11360</v>
      </c>
      <c r="R759">
        <v>311984</v>
      </c>
      <c r="S759">
        <v>8.6395904918200941</v>
      </c>
      <c r="T759">
        <v>6.2873352479614333</v>
      </c>
      <c r="U759">
        <v>22.040773533256072</v>
      </c>
      <c r="V759">
        <v>89.086619826657795</v>
      </c>
      <c r="W759">
        <v>4.1165572593466333</v>
      </c>
      <c r="X759">
        <v>100</v>
      </c>
      <c r="Y759">
        <v>25.153212985281296</v>
      </c>
      <c r="Z759">
        <v>0</v>
      </c>
      <c r="AA759">
        <v>1.372129708435919</v>
      </c>
      <c r="AB759">
        <v>1.2595433356311685</v>
      </c>
      <c r="AC759">
        <v>1.3807404903647209</v>
      </c>
      <c r="AD759">
        <v>7.9487042680461277</v>
      </c>
      <c r="AE759">
        <v>11.29058658158548</v>
      </c>
      <c r="AF759">
        <v>14.949633905498438</v>
      </c>
      <c r="AG759">
        <v>26.876544188338421</v>
      </c>
      <c r="AH759">
        <v>29.384313626640598</v>
      </c>
      <c r="AI759">
        <v>1.4218677880916972</v>
      </c>
      <c r="AJ759">
        <v>30198</v>
      </c>
      <c r="AK759">
        <v>100.30470229816549</v>
      </c>
      <c r="AL759">
        <v>22.05952937114111</v>
      </c>
    </row>
    <row r="760" spans="1:38">
      <c r="A760">
        <v>13</v>
      </c>
      <c r="B760">
        <v>37</v>
      </c>
      <c r="C760">
        <v>2022</v>
      </c>
      <c r="D760">
        <v>99</v>
      </c>
      <c r="E760">
        <v>99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99</v>
      </c>
      <c r="M760">
        <v>99</v>
      </c>
      <c r="N760">
        <v>425</v>
      </c>
      <c r="O760">
        <v>99</v>
      </c>
      <c r="P760">
        <v>9999</v>
      </c>
      <c r="Q760">
        <v>9230</v>
      </c>
      <c r="R760">
        <v>66088</v>
      </c>
      <c r="S760">
        <v>8.5367842876165128</v>
      </c>
      <c r="T760">
        <v>6.6319150223943852</v>
      </c>
      <c r="U760">
        <v>26.387029717951943</v>
      </c>
      <c r="V760">
        <v>80.969313642416139</v>
      </c>
      <c r="W760">
        <v>8.7776903522575953</v>
      </c>
      <c r="X760">
        <v>100</v>
      </c>
      <c r="Y760">
        <v>100</v>
      </c>
      <c r="Z760">
        <v>0</v>
      </c>
      <c r="AA760">
        <v>0.90092157934049499</v>
      </c>
      <c r="AB760">
        <v>1.8146074414033435</v>
      </c>
      <c r="AC760">
        <v>1.5503784561398299</v>
      </c>
      <c r="AD760">
        <v>-6.9576321572513091</v>
      </c>
      <c r="AE760">
        <v>3.3231556728917813</v>
      </c>
      <c r="AF760">
        <v>35.126006668531993</v>
      </c>
      <c r="AG760">
        <v>5.6932953366804391</v>
      </c>
      <c r="AH760">
        <v>7.4519427861751986</v>
      </c>
      <c r="AI760">
        <v>1.616027115361337</v>
      </c>
      <c r="AJ760">
        <v>6322</v>
      </c>
      <c r="AK760">
        <v>105.71431509016161</v>
      </c>
      <c r="AL760">
        <v>22.722359951904998</v>
      </c>
    </row>
    <row r="761" spans="1:38">
      <c r="A761">
        <v>13</v>
      </c>
      <c r="B761">
        <v>38</v>
      </c>
      <c r="C761">
        <v>2022</v>
      </c>
      <c r="D761">
        <v>99</v>
      </c>
      <c r="E761">
        <v>99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99</v>
      </c>
      <c r="M761">
        <v>99</v>
      </c>
      <c r="N761">
        <v>428</v>
      </c>
      <c r="O761">
        <v>99</v>
      </c>
      <c r="P761">
        <v>9999</v>
      </c>
      <c r="Q761">
        <v>7223</v>
      </c>
      <c r="R761">
        <v>25526</v>
      </c>
      <c r="S761">
        <v>8.1246180365117926</v>
      </c>
      <c r="T761">
        <v>6.675389798636683</v>
      </c>
      <c r="U761">
        <v>29.005807803807929</v>
      </c>
      <c r="V761">
        <v>73.838439238423589</v>
      </c>
      <c r="W761">
        <v>11.474574943195172</v>
      </c>
      <c r="X761">
        <v>100</v>
      </c>
      <c r="Y761">
        <v>100</v>
      </c>
      <c r="Z761">
        <v>0</v>
      </c>
      <c r="AA761">
        <v>0.67681269550580603</v>
      </c>
      <c r="AB761">
        <v>1.8716199655323849</v>
      </c>
      <c r="AC761">
        <v>1.655519828060352</v>
      </c>
      <c r="AD761">
        <v>-4.0832428800533052</v>
      </c>
      <c r="AE761">
        <v>2.5859092967745596</v>
      </c>
      <c r="AF761">
        <v>37.582094456128722</v>
      </c>
      <c r="AG761">
        <v>2.1989931116708754</v>
      </c>
      <c r="AH761">
        <v>3.1639100380861658</v>
      </c>
      <c r="AI761">
        <v>1.9196113766355871</v>
      </c>
      <c r="AJ761">
        <v>2270</v>
      </c>
      <c r="AK761">
        <v>110.21572687224672</v>
      </c>
      <c r="AL761">
        <v>22.144402985673484</v>
      </c>
    </row>
    <row r="762" spans="1:38">
      <c r="A762">
        <v>13</v>
      </c>
      <c r="B762">
        <v>39</v>
      </c>
      <c r="C762">
        <v>2022</v>
      </c>
      <c r="D762">
        <v>99</v>
      </c>
      <c r="E762">
        <v>99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99</v>
      </c>
      <c r="M762">
        <v>99</v>
      </c>
      <c r="N762">
        <v>430</v>
      </c>
      <c r="O762">
        <v>99</v>
      </c>
      <c r="P762">
        <v>9999</v>
      </c>
      <c r="Q762">
        <v>7447</v>
      </c>
      <c r="R762">
        <v>28326</v>
      </c>
      <c r="S762">
        <v>7.9258278613288144</v>
      </c>
      <c r="T762">
        <v>6.79990115088611</v>
      </c>
      <c r="U762">
        <v>31.477929111064523</v>
      </c>
      <c r="V762">
        <v>68.283555743839599</v>
      </c>
      <c r="W762">
        <v>14.1777871919791</v>
      </c>
      <c r="X762">
        <v>100</v>
      </c>
      <c r="Y762">
        <v>100</v>
      </c>
      <c r="Z762">
        <v>0</v>
      </c>
      <c r="AA762">
        <v>0.84789188971919549</v>
      </c>
      <c r="AB762">
        <v>1.5960743642716348</v>
      </c>
      <c r="AC762">
        <v>1.7196325741816143</v>
      </c>
      <c r="AD762">
        <v>-0.13388000793938501</v>
      </c>
      <c r="AE762">
        <v>4.980819542936386</v>
      </c>
      <c r="AF762">
        <v>32.39501109387556</v>
      </c>
      <c r="AG762">
        <v>2.4402052370598311</v>
      </c>
      <c r="AH762">
        <v>3.8102002424972823</v>
      </c>
      <c r="AI762">
        <v>1.83223893242957</v>
      </c>
      <c r="AJ762">
        <v>2428</v>
      </c>
      <c r="AK762">
        <v>113.83056013179571</v>
      </c>
      <c r="AL762">
        <v>21.696964698083423</v>
      </c>
    </row>
    <row r="763" spans="1:38">
      <c r="A763">
        <v>13</v>
      </c>
      <c r="B763">
        <v>40</v>
      </c>
      <c r="C763">
        <v>2022</v>
      </c>
      <c r="D763">
        <v>99</v>
      </c>
      <c r="E763">
        <v>99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99</v>
      </c>
      <c r="M763">
        <v>99</v>
      </c>
      <c r="N763">
        <v>433</v>
      </c>
      <c r="O763">
        <v>99</v>
      </c>
      <c r="P763">
        <v>9999</v>
      </c>
      <c r="Q763">
        <v>5714</v>
      </c>
      <c r="R763">
        <v>14550</v>
      </c>
      <c r="S763">
        <v>8.0307216494845353</v>
      </c>
      <c r="T763">
        <v>7.1390378006872846</v>
      </c>
      <c r="U763">
        <v>34.019233676976157</v>
      </c>
      <c r="V763">
        <v>59.690721649484523</v>
      </c>
      <c r="W763">
        <v>18.969072164948454</v>
      </c>
      <c r="X763">
        <v>100</v>
      </c>
      <c r="Y763">
        <v>100</v>
      </c>
      <c r="Z763">
        <v>0</v>
      </c>
      <c r="AA763">
        <v>0.57822911045634318</v>
      </c>
      <c r="AB763">
        <v>1.3119400765451921</v>
      </c>
      <c r="AC763">
        <v>1.7384617470608292</v>
      </c>
      <c r="AD763">
        <v>2.5322630883968285</v>
      </c>
      <c r="AE763">
        <v>4.9132784733522916</v>
      </c>
      <c r="AF763">
        <v>24.95658944374496</v>
      </c>
      <c r="AG763">
        <v>1.2534415801461749</v>
      </c>
      <c r="AH763">
        <v>2.1151633670283849</v>
      </c>
      <c r="AI763">
        <v>1.766323024054983</v>
      </c>
      <c r="AJ763">
        <v>1131</v>
      </c>
      <c r="AK763">
        <v>116.32864721485397</v>
      </c>
      <c r="AL763">
        <v>21.791781035962487</v>
      </c>
    </row>
    <row r="764" spans="1:38">
      <c r="A764">
        <v>13</v>
      </c>
      <c r="B764">
        <v>41</v>
      </c>
      <c r="C764">
        <v>2022</v>
      </c>
      <c r="D764">
        <v>99</v>
      </c>
      <c r="E764">
        <v>99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99</v>
      </c>
      <c r="M764">
        <v>99</v>
      </c>
      <c r="N764">
        <v>435</v>
      </c>
      <c r="O764">
        <v>99</v>
      </c>
      <c r="P764">
        <v>9999</v>
      </c>
      <c r="Q764">
        <v>5990</v>
      </c>
      <c r="R764">
        <v>17386</v>
      </c>
      <c r="S764">
        <v>8.2994363280800645</v>
      </c>
      <c r="T764">
        <v>7.5766133670769582</v>
      </c>
      <c r="U764">
        <v>36.483308984240303</v>
      </c>
      <c r="V764">
        <v>2.5882894282756244</v>
      </c>
      <c r="W764">
        <v>26.584608305533184</v>
      </c>
      <c r="X764">
        <v>100</v>
      </c>
      <c r="Y764">
        <v>100</v>
      </c>
      <c r="Z764">
        <v>0</v>
      </c>
      <c r="AA764">
        <v>0.85239906579116576</v>
      </c>
      <c r="AB764">
        <v>1.1099959550070544</v>
      </c>
      <c r="AC764">
        <v>1.7947167853896071</v>
      </c>
      <c r="AD764">
        <v>10.738911959550476</v>
      </c>
      <c r="AE764">
        <v>9.8577348700215168</v>
      </c>
      <c r="AF764">
        <v>22.162895693262588</v>
      </c>
      <c r="AG764">
        <v>1.4977550042901306</v>
      </c>
      <c r="AH764">
        <v>2.7105055017122273</v>
      </c>
      <c r="AI764">
        <v>1.5529736569653747</v>
      </c>
      <c r="AJ764">
        <v>1421</v>
      </c>
      <c r="AK764">
        <v>117.84250527797342</v>
      </c>
      <c r="AL764">
        <v>22.456663313241705</v>
      </c>
    </row>
    <row r="765" spans="1:38">
      <c r="A765">
        <v>13</v>
      </c>
      <c r="B765">
        <v>42</v>
      </c>
      <c r="C765">
        <v>2022</v>
      </c>
      <c r="D765">
        <v>99</v>
      </c>
      <c r="E765">
        <v>99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99</v>
      </c>
      <c r="M765">
        <v>99</v>
      </c>
      <c r="N765">
        <v>438</v>
      </c>
      <c r="O765">
        <v>99</v>
      </c>
      <c r="P765">
        <v>9999</v>
      </c>
      <c r="Q765">
        <v>4182</v>
      </c>
      <c r="R765">
        <v>8422</v>
      </c>
      <c r="S765">
        <v>8.6152932795060568</v>
      </c>
      <c r="T765">
        <v>8.0680360959392061</v>
      </c>
      <c r="U765">
        <v>39.022128947993245</v>
      </c>
      <c r="V765">
        <v>1.2586084065542629</v>
      </c>
      <c r="W765">
        <v>36.404654476371405</v>
      </c>
      <c r="X765">
        <v>100</v>
      </c>
      <c r="Y765">
        <v>100</v>
      </c>
      <c r="Z765">
        <v>0</v>
      </c>
      <c r="AA765">
        <v>0.56883384734935361</v>
      </c>
      <c r="AB765">
        <v>1.0409309253528465</v>
      </c>
      <c r="AC765">
        <v>1.8129070778141847</v>
      </c>
      <c r="AD765">
        <v>6.430322609009532</v>
      </c>
      <c r="AE765">
        <v>7.6217659690033184</v>
      </c>
      <c r="AF765">
        <v>18.13623454343378</v>
      </c>
      <c r="AG765">
        <v>0.72553161429491986</v>
      </c>
      <c r="AH765">
        <v>1.4043733946020549</v>
      </c>
      <c r="AI765">
        <v>1.50795535502256</v>
      </c>
      <c r="AJ765">
        <v>645</v>
      </c>
      <c r="AK765">
        <v>118.37240310077529</v>
      </c>
      <c r="AL765">
        <v>23.602692251359979</v>
      </c>
    </row>
    <row r="766" spans="1:38">
      <c r="A766">
        <v>13</v>
      </c>
      <c r="B766">
        <v>43</v>
      </c>
      <c r="C766">
        <v>2022</v>
      </c>
      <c r="D766">
        <v>99</v>
      </c>
      <c r="E766">
        <v>99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99</v>
      </c>
      <c r="M766">
        <v>99</v>
      </c>
      <c r="N766">
        <v>440</v>
      </c>
      <c r="O766">
        <v>99</v>
      </c>
      <c r="P766">
        <v>9999</v>
      </c>
      <c r="Q766">
        <v>4251</v>
      </c>
      <c r="R766">
        <v>9159</v>
      </c>
      <c r="S766">
        <v>8.8615569385304074</v>
      </c>
      <c r="T766">
        <v>8.57386177530298</v>
      </c>
      <c r="U766">
        <v>41.446630636532561</v>
      </c>
      <c r="V766">
        <v>0.66601157331586402</v>
      </c>
      <c r="W766">
        <v>47.668959493394475</v>
      </c>
      <c r="X766">
        <v>100</v>
      </c>
      <c r="Y766">
        <v>100</v>
      </c>
      <c r="Z766">
        <v>100</v>
      </c>
      <c r="AA766">
        <v>0.84293834995100014</v>
      </c>
      <c r="AB766">
        <v>1.046388524399845</v>
      </c>
      <c r="AC766">
        <v>1.8743643973900244</v>
      </c>
      <c r="AD766">
        <v>9.5518572728767879</v>
      </c>
      <c r="AE766">
        <v>9.1369037310814818</v>
      </c>
      <c r="AF766">
        <v>17.388745376139699</v>
      </c>
      <c r="AG766">
        <v>0.78902209158479808</v>
      </c>
      <c r="AH766">
        <v>1.6221599930926469</v>
      </c>
      <c r="AI766">
        <v>1.3320231466317283</v>
      </c>
      <c r="AJ766">
        <v>749</v>
      </c>
      <c r="AK766">
        <v>119.59572763684922</v>
      </c>
      <c r="AL766">
        <v>24.424031536823044</v>
      </c>
    </row>
    <row r="767" spans="1:38">
      <c r="A767">
        <v>13</v>
      </c>
      <c r="B767">
        <v>44</v>
      </c>
      <c r="C767">
        <v>2022</v>
      </c>
      <c r="D767">
        <v>99</v>
      </c>
      <c r="E767">
        <v>99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99</v>
      </c>
      <c r="M767">
        <v>99</v>
      </c>
      <c r="N767">
        <v>443</v>
      </c>
      <c r="O767">
        <v>99</v>
      </c>
      <c r="P767">
        <v>9999</v>
      </c>
      <c r="Q767">
        <v>2624</v>
      </c>
      <c r="R767">
        <v>4178</v>
      </c>
      <c r="S767">
        <v>9.1053135471517468</v>
      </c>
      <c r="T767">
        <v>9.0830540928674015</v>
      </c>
      <c r="U767">
        <v>43.972774054571687</v>
      </c>
      <c r="V767">
        <v>0.43082814743896591</v>
      </c>
      <c r="W767">
        <v>59.669698420296783</v>
      </c>
      <c r="X767">
        <v>100</v>
      </c>
      <c r="Y767">
        <v>100</v>
      </c>
      <c r="Z767">
        <v>100</v>
      </c>
      <c r="AA767">
        <v>0.57613179736733955</v>
      </c>
      <c r="AB767">
        <v>1.0449062705477852</v>
      </c>
      <c r="AC767">
        <v>1.9618293983590696</v>
      </c>
      <c r="AD767">
        <v>4.5972774643866998</v>
      </c>
      <c r="AE767">
        <v>6.3229531307286386</v>
      </c>
      <c r="AF767">
        <v>17.97464523621008</v>
      </c>
      <c r="AG767">
        <v>0.35992294995537566</v>
      </c>
      <c r="AH767">
        <v>0.78507056853841883</v>
      </c>
      <c r="AI767">
        <v>1.2206797510770704</v>
      </c>
      <c r="AJ767">
        <v>366</v>
      </c>
      <c r="AK767">
        <v>120.37814207650258</v>
      </c>
      <c r="AL767">
        <v>25.334612480741125</v>
      </c>
    </row>
    <row r="768" spans="1:38">
      <c r="A768">
        <v>13</v>
      </c>
      <c r="B768">
        <v>45</v>
      </c>
      <c r="C768">
        <v>2022</v>
      </c>
      <c r="D768">
        <v>99</v>
      </c>
      <c r="E768">
        <v>99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99</v>
      </c>
      <c r="M768">
        <v>99</v>
      </c>
      <c r="N768">
        <v>445</v>
      </c>
      <c r="O768">
        <v>99</v>
      </c>
      <c r="P768">
        <v>9999</v>
      </c>
      <c r="Q768">
        <v>3192</v>
      </c>
      <c r="R768">
        <v>5989</v>
      </c>
      <c r="S768">
        <v>9.3898814493237595</v>
      </c>
      <c r="T768">
        <v>9.5384872265820668</v>
      </c>
      <c r="U768">
        <v>47.160926698948131</v>
      </c>
      <c r="V768">
        <v>0.25045917515444982</v>
      </c>
      <c r="W768">
        <v>68.091501085323117</v>
      </c>
      <c r="X768">
        <v>100</v>
      </c>
      <c r="Y768">
        <v>100</v>
      </c>
      <c r="Z768">
        <v>100</v>
      </c>
      <c r="AA768">
        <v>1.8452405442161453</v>
      </c>
      <c r="AB768">
        <v>1.1141724881045731</v>
      </c>
      <c r="AC768">
        <v>2.1028163216498306</v>
      </c>
      <c r="AD768">
        <v>14.896724395671546</v>
      </c>
      <c r="AE768">
        <v>13.517814937230577</v>
      </c>
      <c r="AF768">
        <v>25.418519923384821</v>
      </c>
      <c r="AG768">
        <v>0.51593550676944588</v>
      </c>
      <c r="AH768">
        <v>1.2069604517088039</v>
      </c>
      <c r="AI768">
        <v>1.202204040741359</v>
      </c>
      <c r="AJ768">
        <v>501</v>
      </c>
      <c r="AK768">
        <v>121.1858283433133</v>
      </c>
      <c r="AL768">
        <v>26.663013313603845</v>
      </c>
    </row>
    <row r="769" spans="1:38">
      <c r="A769">
        <v>13</v>
      </c>
      <c r="B769">
        <v>46</v>
      </c>
      <c r="C769">
        <v>2022</v>
      </c>
      <c r="D769">
        <v>99</v>
      </c>
      <c r="E769">
        <v>99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99</v>
      </c>
      <c r="M769">
        <v>99</v>
      </c>
      <c r="N769">
        <v>450</v>
      </c>
      <c r="O769">
        <v>99</v>
      </c>
      <c r="P769">
        <v>9999</v>
      </c>
      <c r="Q769">
        <v>1637</v>
      </c>
      <c r="R769">
        <v>2298</v>
      </c>
      <c r="S769">
        <v>9.7354221061792838</v>
      </c>
      <c r="T769">
        <v>9.9738903394255853</v>
      </c>
      <c r="U769">
        <v>52.112889469103514</v>
      </c>
      <c r="V769">
        <v>8.7032201914708493E-2</v>
      </c>
      <c r="W769">
        <v>70.409051348999114</v>
      </c>
      <c r="X769">
        <v>100</v>
      </c>
      <c r="Y769">
        <v>100</v>
      </c>
      <c r="Z769">
        <v>100</v>
      </c>
      <c r="AA769">
        <v>1.4012554693267549</v>
      </c>
      <c r="AB769">
        <v>1.217284970021675</v>
      </c>
      <c r="AC769">
        <v>2.407418312870508</v>
      </c>
      <c r="AD769">
        <v>5.7862402372183208</v>
      </c>
      <c r="AE769">
        <v>2.1330161355888535</v>
      </c>
      <c r="AF769">
        <v>29.076802105042489</v>
      </c>
      <c r="AG769">
        <v>0.1979662371942206</v>
      </c>
      <c r="AH769">
        <v>0.51174260404155125</v>
      </c>
      <c r="AI769">
        <v>1.0443864229765014</v>
      </c>
      <c r="AJ769">
        <v>202</v>
      </c>
      <c r="AK769">
        <v>122.57029702970304</v>
      </c>
      <c r="AL769">
        <v>28.557082929332399</v>
      </c>
    </row>
    <row r="770" spans="1:38">
      <c r="A770">
        <v>13</v>
      </c>
      <c r="B770">
        <v>47</v>
      </c>
      <c r="C770">
        <v>2022</v>
      </c>
      <c r="D770">
        <v>99</v>
      </c>
      <c r="E770">
        <v>99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99</v>
      </c>
      <c r="M770">
        <v>99</v>
      </c>
      <c r="N770">
        <v>455</v>
      </c>
      <c r="O770">
        <v>99</v>
      </c>
      <c r="P770">
        <v>9999</v>
      </c>
      <c r="Q770">
        <v>784</v>
      </c>
      <c r="R770">
        <v>914</v>
      </c>
      <c r="S770">
        <v>9.8698030634573364</v>
      </c>
      <c r="T770">
        <v>9.8030634573304152</v>
      </c>
      <c r="U770">
        <v>57.19006564551421</v>
      </c>
      <c r="V770">
        <v>0</v>
      </c>
      <c r="W770">
        <v>62.253829321662998</v>
      </c>
      <c r="X770">
        <v>100</v>
      </c>
      <c r="Y770">
        <v>100</v>
      </c>
      <c r="Z770">
        <v>100</v>
      </c>
      <c r="AA770">
        <v>1.4265804303858078</v>
      </c>
      <c r="AB770">
        <v>1.2636590978985445</v>
      </c>
      <c r="AC770">
        <v>2.6454517804881359</v>
      </c>
      <c r="AD770">
        <v>5.2636378683392655</v>
      </c>
      <c r="AE770">
        <v>2.1981224167340172</v>
      </c>
      <c r="AF770">
        <v>26.953903609452126</v>
      </c>
      <c r="AG770">
        <v>7.8738529501965887E-2</v>
      </c>
      <c r="AH770">
        <v>0.22336914780584335</v>
      </c>
      <c r="AI770">
        <v>1.203501094091904</v>
      </c>
      <c r="AJ770">
        <v>91</v>
      </c>
      <c r="AK770">
        <v>123.88571428571424</v>
      </c>
      <c r="AL770">
        <v>29.808403995266247</v>
      </c>
    </row>
    <row r="771" spans="1:38">
      <c r="A771">
        <v>13</v>
      </c>
      <c r="B771">
        <v>48</v>
      </c>
      <c r="C771">
        <v>2022</v>
      </c>
      <c r="D771">
        <v>99</v>
      </c>
      <c r="E771">
        <v>99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99</v>
      </c>
      <c r="M771">
        <v>99</v>
      </c>
      <c r="N771">
        <v>460</v>
      </c>
      <c r="O771">
        <v>99</v>
      </c>
      <c r="P771">
        <v>9999</v>
      </c>
      <c r="Q771">
        <v>536</v>
      </c>
      <c r="R771">
        <v>609</v>
      </c>
      <c r="S771">
        <v>10.405582922824301</v>
      </c>
      <c r="T771">
        <v>9.6042692939244638</v>
      </c>
      <c r="U771">
        <v>65.301527093596079</v>
      </c>
      <c r="V771">
        <v>0.16420361247947457</v>
      </c>
      <c r="W771">
        <v>65.517241379310363</v>
      </c>
      <c r="X771">
        <v>100</v>
      </c>
      <c r="Y771">
        <v>100</v>
      </c>
      <c r="Z771">
        <v>100</v>
      </c>
      <c r="AA771">
        <v>6.0174054438380242</v>
      </c>
      <c r="AB771">
        <v>1.4547476310526255</v>
      </c>
      <c r="AC771">
        <v>2.4012957981897243</v>
      </c>
      <c r="AD771">
        <v>-3.502434981569182</v>
      </c>
      <c r="AE771">
        <v>-6.7581394557929748</v>
      </c>
      <c r="AF771">
        <v>24.995003294405379</v>
      </c>
      <c r="AG771">
        <v>5.2463637272097616E-2</v>
      </c>
      <c r="AH771">
        <v>0.16994055279806955</v>
      </c>
      <c r="AI771">
        <v>1.3136288998357963</v>
      </c>
      <c r="AJ771">
        <v>61</v>
      </c>
      <c r="AK771">
        <v>125.91311475409836</v>
      </c>
      <c r="AL771">
        <v>32.364183843704119</v>
      </c>
    </row>
    <row r="772" spans="1:38">
      <c r="A772">
        <v>14</v>
      </c>
      <c r="B772">
        <v>1</v>
      </c>
      <c r="C772">
        <v>2024</v>
      </c>
      <c r="D772">
        <v>99</v>
      </c>
      <c r="E772">
        <v>99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99</v>
      </c>
      <c r="M772">
        <v>99</v>
      </c>
      <c r="N772">
        <v>99</v>
      </c>
      <c r="O772">
        <v>1</v>
      </c>
      <c r="P772">
        <v>9999</v>
      </c>
      <c r="Q772">
        <v>120</v>
      </c>
      <c r="R772">
        <v>5150</v>
      </c>
      <c r="S772">
        <v>7.5384466019417475</v>
      </c>
      <c r="T772">
        <v>6.1001941747572799</v>
      </c>
      <c r="U772">
        <v>19.812582524271811</v>
      </c>
      <c r="V772">
        <v>55.902912621359242</v>
      </c>
      <c r="W772">
        <v>8.6601941747572848</v>
      </c>
      <c r="X772">
        <v>71.262135922330103</v>
      </c>
      <c r="Y772">
        <v>20.135922330097081</v>
      </c>
      <c r="Z772">
        <v>2.9514563106796121</v>
      </c>
      <c r="AA772">
        <v>7.369440503224701</v>
      </c>
      <c r="AB772">
        <v>1.5042907933102452</v>
      </c>
      <c r="AC772">
        <v>1.9552418868473984</v>
      </c>
      <c r="AD772">
        <v>59.178592398554493</v>
      </c>
      <c r="AE772">
        <v>57.483749959461051</v>
      </c>
      <c r="AF772">
        <v>57.43647759373701</v>
      </c>
      <c r="AG772">
        <v>0.48204724999063986</v>
      </c>
      <c r="AH772">
        <v>0.4765990238040736</v>
      </c>
      <c r="AI772">
        <v>17.631067961165044</v>
      </c>
      <c r="AJ772">
        <v>5146</v>
      </c>
      <c r="AK772">
        <v>98.785425573260795</v>
      </c>
      <c r="AL772">
        <v>19.857229079478564</v>
      </c>
    </row>
    <row r="773" spans="1:38">
      <c r="A773">
        <v>14</v>
      </c>
      <c r="B773">
        <v>2</v>
      </c>
      <c r="C773">
        <v>2024</v>
      </c>
      <c r="D773">
        <v>99</v>
      </c>
      <c r="E773">
        <v>99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99</v>
      </c>
      <c r="M773">
        <v>99</v>
      </c>
      <c r="N773">
        <v>99</v>
      </c>
      <c r="O773">
        <v>2</v>
      </c>
      <c r="P773">
        <v>9999</v>
      </c>
      <c r="Q773">
        <v>257</v>
      </c>
      <c r="R773">
        <v>14670</v>
      </c>
      <c r="S773">
        <v>7.6572597137014355</v>
      </c>
      <c r="T773">
        <v>5.9341513292433516</v>
      </c>
      <c r="U773">
        <v>20.025978186775877</v>
      </c>
      <c r="V773">
        <v>59.843217450579409</v>
      </c>
      <c r="W773">
        <v>5.8214042263122012</v>
      </c>
      <c r="X773">
        <v>73.571915473755951</v>
      </c>
      <c r="Y773">
        <v>22.719836400817993</v>
      </c>
      <c r="Z773">
        <v>2.0518064076346283</v>
      </c>
      <c r="AA773">
        <v>7.0628098907125203</v>
      </c>
      <c r="AB773">
        <v>1.6479253413015444</v>
      </c>
      <c r="AC773">
        <v>1.7011241758795996</v>
      </c>
      <c r="AD773">
        <v>58.644101637327296</v>
      </c>
      <c r="AE773">
        <v>50.87812568235411</v>
      </c>
      <c r="AF773">
        <v>55.338676457545283</v>
      </c>
      <c r="AG773">
        <v>1.373132651915085</v>
      </c>
      <c r="AH773">
        <v>1.3722356046377124</v>
      </c>
      <c r="AI773">
        <v>7.5391956373551485</v>
      </c>
      <c r="AJ773">
        <v>14651</v>
      </c>
      <c r="AK773">
        <v>98.409753600436943</v>
      </c>
      <c r="AL773">
        <v>20.359354771026123</v>
      </c>
    </row>
    <row r="774" spans="1:38">
      <c r="A774">
        <v>14</v>
      </c>
      <c r="B774">
        <v>3</v>
      </c>
      <c r="C774">
        <v>2024</v>
      </c>
      <c r="D774">
        <v>99</v>
      </c>
      <c r="E774">
        <v>99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99</v>
      </c>
      <c r="M774">
        <v>99</v>
      </c>
      <c r="N774">
        <v>99</v>
      </c>
      <c r="O774">
        <v>3</v>
      </c>
      <c r="P774">
        <v>9999</v>
      </c>
      <c r="Q774">
        <v>448</v>
      </c>
      <c r="R774">
        <v>46286</v>
      </c>
      <c r="S774">
        <v>8.2753964481700688</v>
      </c>
      <c r="T774">
        <v>5.8977660631724493</v>
      </c>
      <c r="U774">
        <v>21.399902778377754</v>
      </c>
      <c r="V774">
        <v>78.153221276411855</v>
      </c>
      <c r="W774">
        <v>3.2990537095450025</v>
      </c>
      <c r="X774">
        <v>87.82785291448819</v>
      </c>
      <c r="Y774">
        <v>26.256319405435764</v>
      </c>
      <c r="Z774">
        <v>1.8472108196862984</v>
      </c>
      <c r="AA774">
        <v>6.2074130719847025</v>
      </c>
      <c r="AB774">
        <v>1.322745170880796</v>
      </c>
      <c r="AC774">
        <v>1.4579934541364139</v>
      </c>
      <c r="AD774">
        <v>32.506499038114178</v>
      </c>
      <c r="AE774">
        <v>34.534496088336439</v>
      </c>
      <c r="AF774">
        <v>47.219130152712737</v>
      </c>
      <c r="AG774">
        <v>4.3324347598187876</v>
      </c>
      <c r="AH774">
        <v>4.6266461148785591</v>
      </c>
      <c r="AI774">
        <v>5.3903988246986119</v>
      </c>
      <c r="AJ774">
        <v>46262</v>
      </c>
      <c r="AK774">
        <v>98.727547447148822</v>
      </c>
      <c r="AL774">
        <v>21.862928085121379</v>
      </c>
    </row>
    <row r="775" spans="1:38">
      <c r="A775">
        <v>14</v>
      </c>
      <c r="B775">
        <v>4</v>
      </c>
      <c r="C775">
        <v>2024</v>
      </c>
      <c r="D775">
        <v>99</v>
      </c>
      <c r="E775">
        <v>99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99</v>
      </c>
      <c r="M775">
        <v>99</v>
      </c>
      <c r="N775">
        <v>99</v>
      </c>
      <c r="O775">
        <v>4</v>
      </c>
      <c r="P775">
        <v>9999</v>
      </c>
      <c r="Q775">
        <v>1629</v>
      </c>
      <c r="R775">
        <v>179595</v>
      </c>
      <c r="S775">
        <v>8.1556891895654093</v>
      </c>
      <c r="T775">
        <v>6.0468387204543568</v>
      </c>
      <c r="U775">
        <v>21.003865920544236</v>
      </c>
      <c r="V775">
        <v>75.109552047662802</v>
      </c>
      <c r="W775">
        <v>4.3080263927169486</v>
      </c>
      <c r="X775">
        <v>84.931651772042684</v>
      </c>
      <c r="Y775">
        <v>24.502909323756224</v>
      </c>
      <c r="Z775">
        <v>1.8719897547259112</v>
      </c>
      <c r="AA775">
        <v>6.2734440419061759</v>
      </c>
      <c r="AB775">
        <v>1.3322257459542952</v>
      </c>
      <c r="AC775">
        <v>1.4885888748577893</v>
      </c>
      <c r="AD775">
        <v>40.604220748401069</v>
      </c>
      <c r="AE775">
        <v>42.735605651693291</v>
      </c>
      <c r="AF775">
        <v>49.884785231323512</v>
      </c>
      <c r="AG775">
        <v>16.810344827586203</v>
      </c>
      <c r="AH775">
        <v>17.619691889279359</v>
      </c>
      <c r="AI775">
        <v>2.0601909852724183</v>
      </c>
      <c r="AJ775">
        <v>179344</v>
      </c>
      <c r="AK775">
        <v>98.657472232132577</v>
      </c>
      <c r="AL775">
        <v>21.438225901648828</v>
      </c>
    </row>
    <row r="776" spans="1:38">
      <c r="A776">
        <v>14</v>
      </c>
      <c r="B776">
        <v>5</v>
      </c>
      <c r="C776">
        <v>2024</v>
      </c>
      <c r="D776">
        <v>99</v>
      </c>
      <c r="E776">
        <v>99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99</v>
      </c>
      <c r="M776">
        <v>99</v>
      </c>
      <c r="N776">
        <v>99</v>
      </c>
      <c r="O776">
        <v>7</v>
      </c>
      <c r="P776">
        <v>9999</v>
      </c>
      <c r="Q776">
        <v>120</v>
      </c>
      <c r="R776">
        <v>5767</v>
      </c>
      <c r="S776">
        <v>7.6792092942604482</v>
      </c>
      <c r="T776">
        <v>6.0898213976070759</v>
      </c>
      <c r="U776">
        <v>19.403034506675905</v>
      </c>
      <c r="V776">
        <v>57.187445812380787</v>
      </c>
      <c r="W776">
        <v>7.1614357551586627</v>
      </c>
      <c r="X776">
        <v>69.776313507889682</v>
      </c>
      <c r="Y776">
        <v>19.993063984740758</v>
      </c>
      <c r="Z776">
        <v>2.1501647303624072</v>
      </c>
      <c r="AA776">
        <v>7.227408394143934</v>
      </c>
      <c r="AB776">
        <v>1.6199797909362224</v>
      </c>
      <c r="AC776">
        <v>1.7457358445616165</v>
      </c>
      <c r="AD776">
        <v>61.030202113681135</v>
      </c>
      <c r="AE776">
        <v>36.892924244714408</v>
      </c>
      <c r="AF776">
        <v>45.508528781531616</v>
      </c>
      <c r="AG776">
        <v>0.53979931858175156</v>
      </c>
      <c r="AH776">
        <v>0.52266622707460197</v>
      </c>
      <c r="AI776">
        <v>15.710074562164037</v>
      </c>
      <c r="AJ776">
        <v>5712</v>
      </c>
      <c r="AK776">
        <v>97.299439775910272</v>
      </c>
      <c r="AL776">
        <v>20.293143930167659</v>
      </c>
    </row>
    <row r="777" spans="1:38">
      <c r="A777">
        <v>14</v>
      </c>
      <c r="B777">
        <v>6</v>
      </c>
      <c r="C777">
        <v>2024</v>
      </c>
      <c r="D777">
        <v>99</v>
      </c>
      <c r="E777">
        <v>99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99</v>
      </c>
      <c r="M777">
        <v>99</v>
      </c>
      <c r="N777">
        <v>99</v>
      </c>
      <c r="O777">
        <v>8</v>
      </c>
      <c r="P777">
        <v>9999</v>
      </c>
      <c r="Q777">
        <v>295</v>
      </c>
      <c r="R777">
        <v>22968</v>
      </c>
      <c r="S777">
        <v>8.1084117032392875</v>
      </c>
      <c r="T777">
        <v>6.0568181818181808</v>
      </c>
      <c r="U777">
        <v>20.462208289794471</v>
      </c>
      <c r="V777">
        <v>69.653430860327418</v>
      </c>
      <c r="W777">
        <v>4.2058516196447222</v>
      </c>
      <c r="X777">
        <v>79.514977359804945</v>
      </c>
      <c r="Y777">
        <v>23.928944618599783</v>
      </c>
      <c r="Z777">
        <v>1.7938000696621388</v>
      </c>
      <c r="AA777">
        <v>6.5902860551653522</v>
      </c>
      <c r="AB777">
        <v>1.4073322519404268</v>
      </c>
      <c r="AC777">
        <v>1.535525729673505</v>
      </c>
      <c r="AD777">
        <v>49.709744561946877</v>
      </c>
      <c r="AE777">
        <v>42.128400159758066</v>
      </c>
      <c r="AF777">
        <v>47.621894428554384</v>
      </c>
      <c r="AG777">
        <v>2.1498371335504882</v>
      </c>
      <c r="AH777">
        <v>2.195232438455736</v>
      </c>
      <c r="AI777">
        <v>4.6891327063740862</v>
      </c>
      <c r="AJ777">
        <v>22713</v>
      </c>
      <c r="AK777">
        <v>97.664522520142398</v>
      </c>
      <c r="AL777">
        <v>21.365280022539451</v>
      </c>
    </row>
    <row r="778" spans="1:38" s="589" customFormat="1">
      <c r="A778" s="589">
        <v>14</v>
      </c>
      <c r="B778" s="589">
        <v>7</v>
      </c>
      <c r="C778" s="589">
        <v>2024</v>
      </c>
      <c r="D778" s="589">
        <v>99</v>
      </c>
      <c r="E778" s="589">
        <v>99</v>
      </c>
      <c r="F778" s="589">
        <v>99</v>
      </c>
      <c r="G778" s="589">
        <v>99</v>
      </c>
      <c r="H778" s="589">
        <v>99</v>
      </c>
      <c r="I778" s="589">
        <v>99</v>
      </c>
      <c r="J778" s="589">
        <v>999</v>
      </c>
      <c r="K778" s="589">
        <v>99</v>
      </c>
      <c r="L778" s="589">
        <v>99</v>
      </c>
      <c r="M778" s="589">
        <v>99</v>
      </c>
      <c r="N778" s="589">
        <v>99</v>
      </c>
      <c r="O778" s="589">
        <v>9</v>
      </c>
      <c r="P778" s="589">
        <v>9999</v>
      </c>
      <c r="Q778" s="589">
        <v>764</v>
      </c>
      <c r="R778" s="589">
        <v>45025</v>
      </c>
      <c r="S778" s="589">
        <v>7.5093170460855072</v>
      </c>
      <c r="T778" s="589">
        <v>5.4496168795113826</v>
      </c>
      <c r="U778" s="589">
        <v>19.172166574125335</v>
      </c>
      <c r="V778" s="589">
        <v>62.369794558578562</v>
      </c>
      <c r="W778" s="589">
        <v>4.1843420322043308</v>
      </c>
      <c r="X778" s="589">
        <v>72.146585230427547</v>
      </c>
      <c r="Y778" s="589">
        <v>17.465852304275405</v>
      </c>
      <c r="Z778" s="589">
        <v>1.5880066629650196</v>
      </c>
      <c r="AA778" s="589">
        <v>6.7287020266858795</v>
      </c>
      <c r="AB778" s="589">
        <v>1.5489377098044801</v>
      </c>
      <c r="AC778" s="589">
        <v>1.666630096226982</v>
      </c>
      <c r="AD778" s="589">
        <v>56.551006959944147</v>
      </c>
      <c r="AE778" s="589">
        <v>47.165580115507723</v>
      </c>
      <c r="AF778" s="589">
        <v>50.067302533354805</v>
      </c>
      <c r="AG778" s="589">
        <v>4.2144033846269044</v>
      </c>
      <c r="AH778" s="589">
        <v>4.0320856237431908</v>
      </c>
      <c r="AI778" s="589">
        <v>7.4536368684064387</v>
      </c>
      <c r="AJ778" s="589">
        <v>44891</v>
      </c>
      <c r="AK778" s="589">
        <v>97.382907487023687</v>
      </c>
      <c r="AL778" s="589">
        <v>20.135590908961603</v>
      </c>
    </row>
    <row r="779" spans="1:38" s="589" customFormat="1">
      <c r="A779" s="589">
        <v>14</v>
      </c>
      <c r="B779" s="589">
        <v>8</v>
      </c>
      <c r="C779" s="589">
        <v>2024</v>
      </c>
      <c r="D779" s="589">
        <v>99</v>
      </c>
      <c r="E779" s="589">
        <v>99</v>
      </c>
      <c r="F779" s="589">
        <v>99</v>
      </c>
      <c r="G779" s="589">
        <v>99</v>
      </c>
      <c r="H779" s="589">
        <v>99</v>
      </c>
      <c r="I779" s="589">
        <v>99</v>
      </c>
      <c r="J779" s="589">
        <v>999</v>
      </c>
      <c r="K779" s="589">
        <v>99</v>
      </c>
      <c r="L779" s="589">
        <v>99</v>
      </c>
      <c r="M779" s="589">
        <v>99</v>
      </c>
      <c r="N779" s="589">
        <v>99</v>
      </c>
      <c r="O779" s="589">
        <v>11</v>
      </c>
      <c r="P779" s="589">
        <v>9999</v>
      </c>
      <c r="Q779" s="589">
        <v>2376</v>
      </c>
      <c r="R779" s="589">
        <v>244997</v>
      </c>
      <c r="S779" s="589">
        <v>7.9510402168189822</v>
      </c>
      <c r="T779" s="589">
        <v>5.90760703192284</v>
      </c>
      <c r="U779" s="589">
        <v>20.397381600591611</v>
      </c>
      <c r="V779" s="589">
        <v>67.769809426237885</v>
      </c>
      <c r="W779" s="589">
        <v>6.4408951946350381</v>
      </c>
      <c r="X779" s="589">
        <v>79.540157634583295</v>
      </c>
      <c r="Y779" s="589">
        <v>21.552508806230275</v>
      </c>
      <c r="Z779" s="589">
        <v>2.4783976946656496</v>
      </c>
      <c r="AA779" s="589">
        <v>6.8409618629619739</v>
      </c>
      <c r="AB779" s="589">
        <v>1.4589570122318725</v>
      </c>
      <c r="AC779" s="589">
        <v>1.7829328387354737</v>
      </c>
      <c r="AD779" s="589">
        <v>50.693703597878482</v>
      </c>
      <c r="AE779" s="589">
        <v>45.611307942693983</v>
      </c>
      <c r="AF779" s="589">
        <v>52.587340896717215</v>
      </c>
      <c r="AG779" s="589">
        <v>22.932064098244044</v>
      </c>
      <c r="AH779" s="589">
        <v>23.342104995930843</v>
      </c>
      <c r="AI779" s="589">
        <v>0.53592492969301653</v>
      </c>
      <c r="AJ779" s="589">
        <v>243234</v>
      </c>
      <c r="AK779" s="589">
        <v>98.105819087791744</v>
      </c>
      <c r="AL779" s="589">
        <v>21.029696623425973</v>
      </c>
    </row>
    <row r="780" spans="1:38" s="589" customFormat="1">
      <c r="A780" s="589">
        <v>14</v>
      </c>
      <c r="B780" s="589">
        <v>9</v>
      </c>
      <c r="C780" s="589">
        <v>2024</v>
      </c>
      <c r="D780" s="589">
        <v>99</v>
      </c>
      <c r="E780" s="589">
        <v>99</v>
      </c>
      <c r="F780" s="589">
        <v>99</v>
      </c>
      <c r="G780" s="589">
        <v>99</v>
      </c>
      <c r="H780" s="589">
        <v>99</v>
      </c>
      <c r="I780" s="589">
        <v>99</v>
      </c>
      <c r="J780" s="589">
        <v>999</v>
      </c>
      <c r="K780" s="589">
        <v>99</v>
      </c>
      <c r="L780" s="589">
        <v>99</v>
      </c>
      <c r="M780" s="589">
        <v>99</v>
      </c>
      <c r="N780" s="589">
        <v>99</v>
      </c>
      <c r="O780" s="589">
        <v>14</v>
      </c>
      <c r="P780" s="589">
        <v>9999</v>
      </c>
      <c r="Q780" s="589">
        <v>3515</v>
      </c>
      <c r="R780" s="589">
        <v>196175</v>
      </c>
      <c r="S780" s="589">
        <v>7.6338983050847444</v>
      </c>
      <c r="T780" s="589">
        <v>5.6327768573977322</v>
      </c>
      <c r="U780" s="589">
        <v>19.203691601886877</v>
      </c>
      <c r="V780" s="589">
        <v>59.240474066522225</v>
      </c>
      <c r="W780" s="589">
        <v>3.4148082069580745</v>
      </c>
      <c r="X780" s="589">
        <v>68.661144386389694</v>
      </c>
      <c r="Y780" s="589">
        <v>20.218172550019119</v>
      </c>
      <c r="Z780" s="589">
        <v>1.6673888110105763</v>
      </c>
      <c r="AA780" s="589">
        <v>6.9162580595478511</v>
      </c>
      <c r="AB780" s="589">
        <v>1.6302927178018618</v>
      </c>
      <c r="AC780" s="589">
        <v>1.7345744549772075</v>
      </c>
      <c r="AD780" s="589">
        <v>59.834041754304678</v>
      </c>
      <c r="AE780" s="589">
        <v>43.926381619932805</v>
      </c>
      <c r="AF780" s="589">
        <v>46.312238644065616</v>
      </c>
      <c r="AG780" s="589">
        <v>18.362256168332767</v>
      </c>
      <c r="AH780" s="589">
        <v>17.59678043287769</v>
      </c>
      <c r="AI780" s="589">
        <v>2.4865553714795463</v>
      </c>
      <c r="AJ780" s="589">
        <v>193537</v>
      </c>
      <c r="AK780" s="589">
        <v>96.678048641862276</v>
      </c>
      <c r="AL780" s="589">
        <v>20.483187666168181</v>
      </c>
    </row>
    <row r="781" spans="1:38" s="589" customFormat="1">
      <c r="A781" s="589">
        <v>14</v>
      </c>
      <c r="B781" s="589">
        <v>10</v>
      </c>
      <c r="C781" s="589">
        <v>2024</v>
      </c>
      <c r="D781" s="589">
        <v>99</v>
      </c>
      <c r="E781" s="589">
        <v>99</v>
      </c>
      <c r="F781" s="589">
        <v>99</v>
      </c>
      <c r="G781" s="589">
        <v>99</v>
      </c>
      <c r="H781" s="589">
        <v>99</v>
      </c>
      <c r="I781" s="589">
        <v>99</v>
      </c>
      <c r="J781" s="589">
        <v>999</v>
      </c>
      <c r="K781" s="589">
        <v>99</v>
      </c>
      <c r="L781" s="589">
        <v>99</v>
      </c>
      <c r="M781" s="589">
        <v>99</v>
      </c>
      <c r="N781" s="589">
        <v>99</v>
      </c>
      <c r="O781" s="589">
        <v>15</v>
      </c>
      <c r="P781" s="589">
        <v>9999</v>
      </c>
      <c r="Q781" s="589">
        <v>969</v>
      </c>
      <c r="R781" s="589">
        <v>55250</v>
      </c>
      <c r="S781" s="589">
        <v>7.2649592760180992</v>
      </c>
      <c r="T781" s="589">
        <v>5.5044524886877824</v>
      </c>
      <c r="U781" s="589">
        <v>18.154722171945703</v>
      </c>
      <c r="V781" s="589">
        <v>50.73665158371039</v>
      </c>
      <c r="W781" s="589">
        <v>3.3990950226244339</v>
      </c>
      <c r="X781" s="589">
        <v>59.956561085972865</v>
      </c>
      <c r="Y781" s="589">
        <v>17.466063348416284</v>
      </c>
      <c r="Z781" s="589">
        <v>1.7122171945701357</v>
      </c>
      <c r="AA781" s="589">
        <v>7.2792978789573981</v>
      </c>
      <c r="AB781" s="589">
        <v>1.7229368863016044</v>
      </c>
      <c r="AC781" s="589">
        <v>1.8050076380820497</v>
      </c>
      <c r="AD781" s="589">
        <v>66.537678241747244</v>
      </c>
      <c r="AE781" s="589">
        <v>43.701569264913978</v>
      </c>
      <c r="AF781" s="589">
        <v>43.061419376090448</v>
      </c>
      <c r="AG781" s="589">
        <v>5.1714777790257935</v>
      </c>
      <c r="AH781" s="589">
        <v>4.6851847435212193</v>
      </c>
      <c r="AI781" s="589">
        <v>2.3692307692307697</v>
      </c>
      <c r="AJ781" s="589">
        <v>53926</v>
      </c>
      <c r="AK781" s="589">
        <v>95.816513370173823</v>
      </c>
      <c r="AL781" s="589">
        <v>19.658085485734485</v>
      </c>
    </row>
    <row r="782" spans="1:38">
      <c r="A782">
        <v>14</v>
      </c>
      <c r="B782">
        <v>11</v>
      </c>
      <c r="C782">
        <v>2024</v>
      </c>
      <c r="D782">
        <v>99</v>
      </c>
      <c r="E782">
        <v>99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99</v>
      </c>
      <c r="M782">
        <v>99</v>
      </c>
      <c r="N782">
        <v>99</v>
      </c>
      <c r="O782">
        <v>16</v>
      </c>
      <c r="P782">
        <v>9999</v>
      </c>
      <c r="Q782">
        <v>1110</v>
      </c>
      <c r="R782">
        <v>110017</v>
      </c>
      <c r="S782">
        <v>7.678940527373042</v>
      </c>
      <c r="T782">
        <v>5.8082023687248361</v>
      </c>
      <c r="U782">
        <v>19.350889408000462</v>
      </c>
      <c r="V782">
        <v>64.290064262795752</v>
      </c>
      <c r="W782">
        <v>3.0622540152885458</v>
      </c>
      <c r="X782">
        <v>72.709672141578139</v>
      </c>
      <c r="Y782">
        <v>20.053264495487063</v>
      </c>
      <c r="Z782">
        <v>1.2470799967277784</v>
      </c>
      <c r="AA782">
        <v>6.557967990039721</v>
      </c>
      <c r="AB782">
        <v>1.6264477932449797</v>
      </c>
      <c r="AC782">
        <v>1.44957096107451</v>
      </c>
      <c r="AD782">
        <v>58.661943715949008</v>
      </c>
      <c r="AE782">
        <v>49.436238961899811</v>
      </c>
      <c r="AF782">
        <v>50.766997709911507</v>
      </c>
      <c r="AG782">
        <v>10.297746078101015</v>
      </c>
      <c r="AH782">
        <v>9.9441017636171747</v>
      </c>
      <c r="AI782">
        <v>4.3911395511602773</v>
      </c>
      <c r="AJ782">
        <v>109675</v>
      </c>
      <c r="AK782">
        <v>97.215748347390559</v>
      </c>
      <c r="AL782">
        <v>20.424154726634519</v>
      </c>
    </row>
    <row r="783" spans="1:38">
      <c r="A783">
        <v>14</v>
      </c>
      <c r="B783">
        <v>12</v>
      </c>
      <c r="C783">
        <v>2024</v>
      </c>
      <c r="D783">
        <v>99</v>
      </c>
      <c r="E783">
        <v>99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99</v>
      </c>
      <c r="M783">
        <v>99</v>
      </c>
      <c r="N783">
        <v>99</v>
      </c>
      <c r="O783">
        <v>18</v>
      </c>
      <c r="P783">
        <v>9999</v>
      </c>
      <c r="Q783">
        <v>770</v>
      </c>
      <c r="R783">
        <v>82807</v>
      </c>
      <c r="S783">
        <v>7.7640054584757312</v>
      </c>
      <c r="T783">
        <v>5.760153127151086</v>
      </c>
      <c r="U783">
        <v>19.752455710265899</v>
      </c>
      <c r="V783">
        <v>62.611856485562797</v>
      </c>
      <c r="W783">
        <v>3.5335176977791738</v>
      </c>
      <c r="X783">
        <v>71.708913497651182</v>
      </c>
      <c r="Y783">
        <v>25.080005313560449</v>
      </c>
      <c r="Z783">
        <v>1.4455299672732986</v>
      </c>
      <c r="AA783">
        <v>7.0633852258319152</v>
      </c>
      <c r="AB783">
        <v>1.6867996940762453</v>
      </c>
      <c r="AC783">
        <v>1.5692014820050784</v>
      </c>
      <c r="AD783">
        <v>63.119767431702464</v>
      </c>
      <c r="AE783">
        <v>41.867862717450862</v>
      </c>
      <c r="AF783">
        <v>48.57462589453101</v>
      </c>
      <c r="AG783">
        <v>7.7508517728106643</v>
      </c>
      <c r="AH783">
        <v>7.6399933145684482</v>
      </c>
      <c r="AI783">
        <v>1.7269071455311744</v>
      </c>
      <c r="AJ783">
        <v>77985</v>
      </c>
      <c r="AK783">
        <v>97.018760017952317</v>
      </c>
      <c r="AL783">
        <v>20.753654469528964</v>
      </c>
    </row>
    <row r="784" spans="1:38">
      <c r="A784">
        <v>14</v>
      </c>
      <c r="B784">
        <v>13</v>
      </c>
      <c r="C784">
        <v>2024</v>
      </c>
      <c r="D784">
        <v>99</v>
      </c>
      <c r="E784">
        <v>99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99</v>
      </c>
      <c r="M784">
        <v>99</v>
      </c>
      <c r="N784">
        <v>99</v>
      </c>
      <c r="O784">
        <v>55</v>
      </c>
      <c r="P784">
        <v>9999</v>
      </c>
      <c r="Q784">
        <v>366</v>
      </c>
      <c r="R784">
        <v>48217</v>
      </c>
      <c r="S784">
        <v>8.3139349192193617</v>
      </c>
      <c r="T784">
        <v>5.6422008835058204</v>
      </c>
      <c r="U784">
        <v>21.539824128419475</v>
      </c>
      <c r="V784">
        <v>74.515212476927218</v>
      </c>
      <c r="W784">
        <v>3.4323993612211465</v>
      </c>
      <c r="X784">
        <v>83.613663230810729</v>
      </c>
      <c r="Y784">
        <v>30.445693427629255</v>
      </c>
      <c r="Z784">
        <v>2.4763050376423248</v>
      </c>
      <c r="AA784">
        <v>6.8675262962521044</v>
      </c>
      <c r="AB784">
        <v>1.4811937979367888</v>
      </c>
      <c r="AC784">
        <v>1.5014027194379629</v>
      </c>
      <c r="AD784">
        <v>54.851512073372035</v>
      </c>
      <c r="AE784">
        <v>47.169184316079679</v>
      </c>
      <c r="AF784">
        <v>41.256851702055513</v>
      </c>
      <c r="AG784">
        <v>4.5131790782133354</v>
      </c>
      <c r="AH784">
        <v>4.8511775468455092</v>
      </c>
      <c r="AI784">
        <v>2.1112885496816478</v>
      </c>
      <c r="AJ784">
        <v>47087</v>
      </c>
      <c r="AK784">
        <v>98.061675196976239</v>
      </c>
      <c r="AL784">
        <v>22.279097014423964</v>
      </c>
    </row>
    <row r="785" spans="1:38">
      <c r="A785">
        <v>14</v>
      </c>
      <c r="B785">
        <v>14</v>
      </c>
      <c r="C785">
        <v>2024</v>
      </c>
      <c r="D785">
        <v>99</v>
      </c>
      <c r="E785">
        <v>99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99</v>
      </c>
      <c r="M785">
        <v>99</v>
      </c>
      <c r="N785">
        <v>99</v>
      </c>
      <c r="O785">
        <v>56</v>
      </c>
      <c r="P785">
        <v>9999</v>
      </c>
      <c r="Q785">
        <v>117</v>
      </c>
      <c r="R785">
        <v>11436</v>
      </c>
      <c r="S785">
        <v>7.9468345575376</v>
      </c>
      <c r="T785">
        <v>6.2105631339629204</v>
      </c>
      <c r="U785">
        <v>20.508481986709111</v>
      </c>
      <c r="V785">
        <v>66.911507520111925</v>
      </c>
      <c r="W785">
        <v>7.0654074851346627</v>
      </c>
      <c r="X785">
        <v>79.678209164043366</v>
      </c>
      <c r="Y785">
        <v>24.746414830360266</v>
      </c>
      <c r="Z785">
        <v>1.8625393494228748</v>
      </c>
      <c r="AA785">
        <v>6.6417011813727846</v>
      </c>
      <c r="AB785">
        <v>1.5352246102666598</v>
      </c>
      <c r="AC785">
        <v>1.6513893366775061</v>
      </c>
      <c r="AD785">
        <v>56.577511209237201</v>
      </c>
      <c r="AE785">
        <v>45.500497467802624</v>
      </c>
      <c r="AF785">
        <v>45.84882284532911</v>
      </c>
      <c r="AG785">
        <v>1.0704256992025163</v>
      </c>
      <c r="AH785">
        <v>1.0955002807658876</v>
      </c>
      <c r="AI785">
        <v>0.48968170689052121</v>
      </c>
      <c r="AJ785">
        <v>11421</v>
      </c>
      <c r="AK785">
        <v>98.794291217931601</v>
      </c>
      <c r="AL785">
        <v>20.764154367895735</v>
      </c>
    </row>
    <row r="786" spans="1:38">
      <c r="A786">
        <v>14</v>
      </c>
      <c r="B786">
        <v>15</v>
      </c>
      <c r="C786">
        <v>2023</v>
      </c>
      <c r="D786">
        <v>99</v>
      </c>
      <c r="E786">
        <v>99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99</v>
      </c>
      <c r="M786">
        <v>99</v>
      </c>
      <c r="N786">
        <v>99</v>
      </c>
      <c r="O786">
        <v>1</v>
      </c>
      <c r="P786">
        <v>9999</v>
      </c>
      <c r="Q786">
        <v>128</v>
      </c>
      <c r="R786">
        <v>6034</v>
      </c>
      <c r="S786">
        <v>7.1398740470666224</v>
      </c>
      <c r="T786">
        <v>6.1156778256546236</v>
      </c>
      <c r="U786">
        <v>19.671146834603903</v>
      </c>
      <c r="V786">
        <v>51.541266158435526</v>
      </c>
      <c r="W786">
        <v>10.987736161750085</v>
      </c>
      <c r="X786">
        <v>69.522704673516742</v>
      </c>
      <c r="Y786">
        <v>19.373549883990719</v>
      </c>
      <c r="Z786">
        <v>2.8173682466025856</v>
      </c>
      <c r="AA786">
        <v>7.4926288676942816</v>
      </c>
      <c r="AB786">
        <v>1.648712915118713</v>
      </c>
      <c r="AC786">
        <v>2.0498937649900202</v>
      </c>
      <c r="AD786">
        <v>47.996712167158911</v>
      </c>
      <c r="AE786">
        <v>59.209163718020413</v>
      </c>
      <c r="AF786">
        <v>40.505844472144602</v>
      </c>
      <c r="AG786">
        <v>0.54452291526414864</v>
      </c>
      <c r="AH786">
        <v>0.53251701908545701</v>
      </c>
      <c r="AI786">
        <v>15.06463374212794</v>
      </c>
      <c r="AJ786">
        <v>5464</v>
      </c>
      <c r="AK786">
        <v>99.022309663250269</v>
      </c>
      <c r="AL786">
        <v>19.640029822945625</v>
      </c>
    </row>
    <row r="787" spans="1:38">
      <c r="A787">
        <v>14</v>
      </c>
      <c r="B787">
        <v>16</v>
      </c>
      <c r="C787">
        <v>2023</v>
      </c>
      <c r="D787">
        <v>99</v>
      </c>
      <c r="E787">
        <v>99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99</v>
      </c>
      <c r="M787">
        <v>99</v>
      </c>
      <c r="N787">
        <v>99</v>
      </c>
      <c r="O787">
        <v>2</v>
      </c>
      <c r="P787">
        <v>9999</v>
      </c>
      <c r="Q787">
        <v>261</v>
      </c>
      <c r="R787">
        <v>16043</v>
      </c>
      <c r="S787">
        <v>7.3644580190737372</v>
      </c>
      <c r="T787">
        <v>6.1315838683538004</v>
      </c>
      <c r="U787">
        <v>20.165374306551048</v>
      </c>
      <c r="V787">
        <v>56.791123854640638</v>
      </c>
      <c r="W787">
        <v>8.7078476594153216</v>
      </c>
      <c r="X787">
        <v>73.758025306987491</v>
      </c>
      <c r="Y787">
        <v>23.237549086829144</v>
      </c>
      <c r="Z787">
        <v>2.7052296951941659</v>
      </c>
      <c r="AA787">
        <v>7.4978948007520447</v>
      </c>
      <c r="AB787">
        <v>1.8149444028245425</v>
      </c>
      <c r="AC787">
        <v>1.9258074746945888</v>
      </c>
      <c r="AD787">
        <v>53.177155257534146</v>
      </c>
      <c r="AE787">
        <v>55.351942162307722</v>
      </c>
      <c r="AF787">
        <v>38.09362149109824</v>
      </c>
      <c r="AG787">
        <v>1.4477595508092038</v>
      </c>
      <c r="AH787">
        <v>1.4514108905975078</v>
      </c>
      <c r="AI787">
        <v>7.1620021193043693</v>
      </c>
      <c r="AJ787">
        <v>9564</v>
      </c>
      <c r="AK787">
        <v>98.552195734002893</v>
      </c>
      <c r="AL787">
        <v>19.781661010404505</v>
      </c>
    </row>
    <row r="788" spans="1:38">
      <c r="A788">
        <v>14</v>
      </c>
      <c r="B788">
        <v>17</v>
      </c>
      <c r="C788">
        <v>2023</v>
      </c>
      <c r="D788">
        <v>99</v>
      </c>
      <c r="E788">
        <v>99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99</v>
      </c>
      <c r="M788">
        <v>99</v>
      </c>
      <c r="N788">
        <v>99</v>
      </c>
      <c r="O788">
        <v>3</v>
      </c>
      <c r="P788">
        <v>9999</v>
      </c>
      <c r="Q788">
        <v>459</v>
      </c>
      <c r="R788">
        <v>50188</v>
      </c>
      <c r="S788">
        <v>8.0938072846098663</v>
      </c>
      <c r="T788">
        <v>6.0180720490954007</v>
      </c>
      <c r="U788">
        <v>21.469452857256648</v>
      </c>
      <c r="V788">
        <v>74.585558300789003</v>
      </c>
      <c r="W788">
        <v>4.9155176536223806</v>
      </c>
      <c r="X788">
        <v>86.970989081055222</v>
      </c>
      <c r="Y788">
        <v>26.727504582768784</v>
      </c>
      <c r="Z788">
        <v>2.2535267394596321</v>
      </c>
      <c r="AA788">
        <v>6.5190252834823834</v>
      </c>
      <c r="AB788">
        <v>1.4292258759371841</v>
      </c>
      <c r="AC788">
        <v>1.6113873132533172</v>
      </c>
      <c r="AD788">
        <v>26.841004558698</v>
      </c>
      <c r="AE788">
        <v>38.509975397407445</v>
      </c>
      <c r="AF788">
        <v>27.513928043394802</v>
      </c>
      <c r="AG788">
        <v>4.5290878474108549</v>
      </c>
      <c r="AH788">
        <v>4.8341416535396684</v>
      </c>
      <c r="AI788">
        <v>5.1028134215350276</v>
      </c>
      <c r="AJ788">
        <v>45199</v>
      </c>
      <c r="AK788">
        <v>99.244930197570682</v>
      </c>
      <c r="AL788">
        <v>21.496082437238044</v>
      </c>
    </row>
    <row r="789" spans="1:38">
      <c r="A789">
        <v>14</v>
      </c>
      <c r="B789">
        <v>18</v>
      </c>
      <c r="C789">
        <v>2023</v>
      </c>
      <c r="D789">
        <v>99</v>
      </c>
      <c r="E789">
        <v>99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99</v>
      </c>
      <c r="M789">
        <v>99</v>
      </c>
      <c r="N789">
        <v>99</v>
      </c>
      <c r="O789">
        <v>4</v>
      </c>
      <c r="P789">
        <v>9999</v>
      </c>
      <c r="Q789">
        <v>1691</v>
      </c>
      <c r="R789">
        <v>193931</v>
      </c>
      <c r="S789">
        <v>7.9175118985618589</v>
      </c>
      <c r="T789">
        <v>6.1487384688368554</v>
      </c>
      <c r="U789">
        <v>20.919436191222974</v>
      </c>
      <c r="V789">
        <v>71.403231046093694</v>
      </c>
      <c r="W789">
        <v>5.6432442466650521</v>
      </c>
      <c r="X789">
        <v>83.748859130309214</v>
      </c>
      <c r="Y789">
        <v>23.871376933032881</v>
      </c>
      <c r="Z789">
        <v>2.0770273963419985</v>
      </c>
      <c r="AA789">
        <v>6.4756527625364546</v>
      </c>
      <c r="AB789">
        <v>1.4471264379375253</v>
      </c>
      <c r="AC789">
        <v>1.6266580977757499</v>
      </c>
      <c r="AD789">
        <v>35.836447666977953</v>
      </c>
      <c r="AE789">
        <v>44.447097711245505</v>
      </c>
      <c r="AF789">
        <v>33.174185511819402</v>
      </c>
      <c r="AG789">
        <v>17.500807669885919</v>
      </c>
      <c r="AH789">
        <v>18.201019653958859</v>
      </c>
      <c r="AI789">
        <v>1.8821127101907376</v>
      </c>
      <c r="AJ789">
        <v>82093</v>
      </c>
      <c r="AK789">
        <v>99.187797985212356</v>
      </c>
      <c r="AL789">
        <v>20.669215660501703</v>
      </c>
    </row>
    <row r="790" spans="1:38">
      <c r="A790">
        <v>14</v>
      </c>
      <c r="B790">
        <v>19</v>
      </c>
      <c r="C790">
        <v>2023</v>
      </c>
      <c r="D790">
        <v>99</v>
      </c>
      <c r="E790">
        <v>99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99</v>
      </c>
      <c r="M790">
        <v>99</v>
      </c>
      <c r="N790">
        <v>99</v>
      </c>
      <c r="O790">
        <v>7</v>
      </c>
      <c r="P790">
        <v>9999</v>
      </c>
      <c r="Q790">
        <v>113</v>
      </c>
      <c r="R790">
        <v>5841</v>
      </c>
      <c r="S790">
        <v>7.5716486902927604</v>
      </c>
      <c r="T790">
        <v>6.2963533641499732</v>
      </c>
      <c r="U790">
        <v>19.857490155795265</v>
      </c>
      <c r="V790">
        <v>59.441876391028948</v>
      </c>
      <c r="W790">
        <v>9.467556925184045</v>
      </c>
      <c r="X790">
        <v>73.446327683615806</v>
      </c>
      <c r="Y790">
        <v>21.571648690292754</v>
      </c>
      <c r="Z790">
        <v>2.1058038007190554</v>
      </c>
      <c r="AA790">
        <v>6.9709524592869236</v>
      </c>
      <c r="AB790">
        <v>1.6580808653336876</v>
      </c>
      <c r="AC790">
        <v>1.8981069118383276</v>
      </c>
      <c r="AD790">
        <v>53.957666427472738</v>
      </c>
      <c r="AE790">
        <v>41.339370399317311</v>
      </c>
      <c r="AF790">
        <v>25.945204256797162</v>
      </c>
      <c r="AG790">
        <v>0.52710612331088713</v>
      </c>
      <c r="AH790">
        <v>0.52036738485788836</v>
      </c>
      <c r="AI790">
        <v>11.641842150316728</v>
      </c>
      <c r="AJ790">
        <v>4804</v>
      </c>
      <c r="AK790">
        <v>98.092298084929027</v>
      </c>
      <c r="AL790">
        <v>20.825375920598365</v>
      </c>
    </row>
    <row r="791" spans="1:38">
      <c r="A791">
        <v>14</v>
      </c>
      <c r="B791">
        <v>20</v>
      </c>
      <c r="C791">
        <v>2023</v>
      </c>
      <c r="D791">
        <v>99</v>
      </c>
      <c r="E791">
        <v>99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99</v>
      </c>
      <c r="M791">
        <v>99</v>
      </c>
      <c r="N791">
        <v>99</v>
      </c>
      <c r="O791">
        <v>8</v>
      </c>
      <c r="P791">
        <v>9999</v>
      </c>
      <c r="Q791">
        <v>312</v>
      </c>
      <c r="R791">
        <v>25153</v>
      </c>
      <c r="S791">
        <v>7.9337653560211523</v>
      </c>
      <c r="T791">
        <v>6.2983341947282643</v>
      </c>
      <c r="U791">
        <v>21.018530592772183</v>
      </c>
      <c r="V791">
        <v>67.574444400270366</v>
      </c>
      <c r="W791">
        <v>6.0867490955353238</v>
      </c>
      <c r="X791">
        <v>80.694151791038848</v>
      </c>
      <c r="Y791">
        <v>26.85564346201248</v>
      </c>
      <c r="Z791">
        <v>2.4887687353397219</v>
      </c>
      <c r="AA791">
        <v>7.022158795203886</v>
      </c>
      <c r="AB791">
        <v>1.4515821465109939</v>
      </c>
      <c r="AC791">
        <v>1.6291741016841457</v>
      </c>
      <c r="AD791">
        <v>46.532432925999011</v>
      </c>
      <c r="AE791">
        <v>45.930985641970814</v>
      </c>
      <c r="AF791">
        <v>31.327884417131859</v>
      </c>
      <c r="AG791">
        <v>2.2698682279812945</v>
      </c>
      <c r="AH791">
        <v>2.3718687230016058</v>
      </c>
      <c r="AI791">
        <v>4.1426470003578117</v>
      </c>
      <c r="AJ791">
        <v>6312</v>
      </c>
      <c r="AK791">
        <v>98.576679340938114</v>
      </c>
      <c r="AL791">
        <v>21.173433294056736</v>
      </c>
    </row>
    <row r="792" spans="1:38">
      <c r="A792">
        <v>14</v>
      </c>
      <c r="B792">
        <v>21</v>
      </c>
      <c r="C792">
        <v>2023</v>
      </c>
      <c r="D792">
        <v>99</v>
      </c>
      <c r="E792">
        <v>99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99</v>
      </c>
      <c r="M792">
        <v>99</v>
      </c>
      <c r="N792">
        <v>99</v>
      </c>
      <c r="O792">
        <v>9</v>
      </c>
      <c r="P792">
        <v>9999</v>
      </c>
      <c r="Q792">
        <v>770</v>
      </c>
      <c r="R792">
        <v>45539</v>
      </c>
      <c r="S792">
        <v>7.6993785546454703</v>
      </c>
      <c r="T792">
        <v>5.8704187619403134</v>
      </c>
      <c r="U792">
        <v>19.65672061310066</v>
      </c>
      <c r="V792">
        <v>63.57627528052879</v>
      </c>
      <c r="W792">
        <v>5.8411471485979058</v>
      </c>
      <c r="X792">
        <v>75.342014536990305</v>
      </c>
      <c r="Y792">
        <v>19.875271745097606</v>
      </c>
      <c r="Z792">
        <v>1.4932255868596145</v>
      </c>
      <c r="AA792">
        <v>6.5064172304082044</v>
      </c>
      <c r="AB792">
        <v>1.5275167912872725</v>
      </c>
      <c r="AC792">
        <v>1.7415923527345547</v>
      </c>
      <c r="AD792">
        <v>51.05870203302176</v>
      </c>
      <c r="AE792">
        <v>48.256700744677453</v>
      </c>
      <c r="AF792">
        <v>38.387806978538258</v>
      </c>
      <c r="AG792">
        <v>4.1095507189615628</v>
      </c>
      <c r="AH792">
        <v>4.0159940510910896</v>
      </c>
      <c r="AI792">
        <v>5.5995959507235549</v>
      </c>
      <c r="AJ792">
        <v>30737</v>
      </c>
      <c r="AK792">
        <v>98.184181930571654</v>
      </c>
      <c r="AL792">
        <v>20.286852956839887</v>
      </c>
    </row>
    <row r="793" spans="1:38">
      <c r="A793">
        <v>14</v>
      </c>
      <c r="B793">
        <v>22</v>
      </c>
      <c r="C793">
        <v>2023</v>
      </c>
      <c r="D793">
        <v>99</v>
      </c>
      <c r="E793">
        <v>99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99</v>
      </c>
      <c r="M793">
        <v>99</v>
      </c>
      <c r="N793">
        <v>99</v>
      </c>
      <c r="O793">
        <v>11</v>
      </c>
      <c r="P793">
        <v>9999</v>
      </c>
      <c r="Q793">
        <v>2414</v>
      </c>
      <c r="R793">
        <v>250121</v>
      </c>
      <c r="S793">
        <v>7.9826284078505996</v>
      </c>
      <c r="T793">
        <v>6.1398443153513691</v>
      </c>
      <c r="U793">
        <v>20.516093330828223</v>
      </c>
      <c r="V793">
        <v>67.570495879994098</v>
      </c>
      <c r="W793">
        <v>6.9514355052154766</v>
      </c>
      <c r="X793">
        <v>80.448662847181978</v>
      </c>
      <c r="Y793">
        <v>21.904598174483549</v>
      </c>
      <c r="Z793">
        <v>2.407634704802875</v>
      </c>
      <c r="AA793">
        <v>6.7747617129703857</v>
      </c>
      <c r="AB793">
        <v>1.4413467941918692</v>
      </c>
      <c r="AC793">
        <v>1.733127893641849</v>
      </c>
      <c r="AD793">
        <v>45.938877327373483</v>
      </c>
      <c r="AE793">
        <v>44.094236961444807</v>
      </c>
      <c r="AF793">
        <v>34.741758649701211</v>
      </c>
      <c r="AG793">
        <v>22.571530674309599</v>
      </c>
      <c r="AH793">
        <v>23.02201479401058</v>
      </c>
      <c r="AI793">
        <v>0.50415598850156551</v>
      </c>
      <c r="AJ793">
        <v>139623</v>
      </c>
      <c r="AK793">
        <v>99.207683547839679</v>
      </c>
      <c r="AL793">
        <v>20.995544217458697</v>
      </c>
    </row>
    <row r="794" spans="1:38">
      <c r="A794">
        <v>14</v>
      </c>
      <c r="B794">
        <v>23</v>
      </c>
      <c r="C794">
        <v>2023</v>
      </c>
      <c r="D794">
        <v>99</v>
      </c>
      <c r="E794">
        <v>99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99</v>
      </c>
      <c r="M794">
        <v>99</v>
      </c>
      <c r="N794">
        <v>99</v>
      </c>
      <c r="O794">
        <v>14</v>
      </c>
      <c r="P794">
        <v>9999</v>
      </c>
      <c r="Q794">
        <v>3554</v>
      </c>
      <c r="R794">
        <v>198849</v>
      </c>
      <c r="S794">
        <v>7.5094619535426386</v>
      </c>
      <c r="T794">
        <v>5.8455461179085644</v>
      </c>
      <c r="U794">
        <v>19.480246317557743</v>
      </c>
      <c r="V794">
        <v>59.778525413756157</v>
      </c>
      <c r="W794">
        <v>4.0397487540797288</v>
      </c>
      <c r="X794">
        <v>70.514812747361077</v>
      </c>
      <c r="Y794">
        <v>21.585725852279872</v>
      </c>
      <c r="Z794">
        <v>1.6409436305940683</v>
      </c>
      <c r="AA794">
        <v>6.9460518703960599</v>
      </c>
      <c r="AB794">
        <v>1.6286859898612596</v>
      </c>
      <c r="AC794">
        <v>1.6470239245169676</v>
      </c>
      <c r="AD794">
        <v>55.127740680390609</v>
      </c>
      <c r="AE794">
        <v>44.262567721699689</v>
      </c>
      <c r="AF794">
        <v>32.144746443927879</v>
      </c>
      <c r="AG794">
        <v>17.94462001613535</v>
      </c>
      <c r="AH794">
        <v>17.378662995773851</v>
      </c>
      <c r="AI794">
        <v>1.8551765409934169</v>
      </c>
      <c r="AJ794">
        <v>1146</v>
      </c>
      <c r="AK794">
        <v>97.280541012216474</v>
      </c>
      <c r="AL794">
        <v>20.507514173667111</v>
      </c>
    </row>
    <row r="795" spans="1:38">
      <c r="A795">
        <v>14</v>
      </c>
      <c r="B795">
        <v>24</v>
      </c>
      <c r="C795">
        <v>2023</v>
      </c>
      <c r="D795">
        <v>99</v>
      </c>
      <c r="E795">
        <v>99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99</v>
      </c>
      <c r="M795">
        <v>99</v>
      </c>
      <c r="N795">
        <v>99</v>
      </c>
      <c r="O795">
        <v>15</v>
      </c>
      <c r="P795">
        <v>9999</v>
      </c>
      <c r="Q795">
        <v>984</v>
      </c>
      <c r="R795">
        <v>57108</v>
      </c>
      <c r="S795">
        <v>7.1685403095888489</v>
      </c>
      <c r="T795">
        <v>5.7297751628493376</v>
      </c>
      <c r="U795">
        <v>18.227089024304924</v>
      </c>
      <c r="V795">
        <v>49.415143237374799</v>
      </c>
      <c r="W795">
        <v>5.0220634587098125</v>
      </c>
      <c r="X795">
        <v>60.350563843944805</v>
      </c>
      <c r="Y795">
        <v>18.503537157666173</v>
      </c>
      <c r="Z795">
        <v>1.6862786299642778</v>
      </c>
      <c r="AA795">
        <v>7.4551877290295119</v>
      </c>
      <c r="AB795">
        <v>1.8007045674225701</v>
      </c>
      <c r="AC795">
        <v>1.7678728910643013</v>
      </c>
      <c r="AD795">
        <v>64.237134538886778</v>
      </c>
      <c r="AE795">
        <v>47.680818179579376</v>
      </c>
      <c r="AF795">
        <v>37.645464184069979</v>
      </c>
      <c r="AG795">
        <v>5.1535655692583688</v>
      </c>
      <c r="AH795">
        <v>4.6699558187912116</v>
      </c>
      <c r="AI795">
        <v>1.7860895146039077</v>
      </c>
      <c r="AJ795">
        <v>3834</v>
      </c>
      <c r="AK795">
        <v>94.902399582681269</v>
      </c>
      <c r="AL795">
        <v>17.895362846482811</v>
      </c>
    </row>
    <row r="796" spans="1:38" s="592" customFormat="1">
      <c r="A796" s="592">
        <v>14</v>
      </c>
      <c r="B796" s="592">
        <v>25</v>
      </c>
      <c r="C796" s="592">
        <v>2023</v>
      </c>
      <c r="D796" s="592">
        <v>99</v>
      </c>
      <c r="E796" s="592">
        <v>99</v>
      </c>
      <c r="F796" s="592">
        <v>99</v>
      </c>
      <c r="G796" s="592">
        <v>99</v>
      </c>
      <c r="H796" s="592">
        <v>99</v>
      </c>
      <c r="I796" s="592">
        <v>99</v>
      </c>
      <c r="J796" s="592">
        <v>999</v>
      </c>
      <c r="K796" s="592">
        <v>99</v>
      </c>
      <c r="L796" s="592">
        <v>99</v>
      </c>
      <c r="M796" s="592">
        <v>99</v>
      </c>
      <c r="N796" s="592">
        <v>99</v>
      </c>
      <c r="O796" s="592">
        <v>16</v>
      </c>
      <c r="P796" s="592">
        <v>9999</v>
      </c>
      <c r="Q796" s="592">
        <v>1135</v>
      </c>
      <c r="R796" s="592">
        <v>113554</v>
      </c>
      <c r="S796" s="592">
        <v>7.616904732550152</v>
      </c>
      <c r="T796" s="592">
        <v>5.7737728305475802</v>
      </c>
      <c r="U796" s="592">
        <v>19.299679447663546</v>
      </c>
      <c r="V796" s="592">
        <v>62.329816651108715</v>
      </c>
      <c r="W796" s="592">
        <v>3.8114025045352871</v>
      </c>
      <c r="X796" s="592">
        <v>72.378780139845347</v>
      </c>
      <c r="Y796" s="592">
        <v>19.577469750074862</v>
      </c>
      <c r="Z796" s="592">
        <v>1.0840657308417141</v>
      </c>
      <c r="AA796" s="592">
        <v>6.4368674709241933</v>
      </c>
      <c r="AB796" s="592">
        <v>1.6738393856805402</v>
      </c>
      <c r="AC796" s="592">
        <v>1.5554502762203066</v>
      </c>
      <c r="AD796" s="592">
        <v>53.877202279585887</v>
      </c>
      <c r="AE796" s="592">
        <v>45.904661988954786</v>
      </c>
      <c r="AF796" s="592">
        <v>35.986477494290249</v>
      </c>
      <c r="AG796" s="592">
        <v>10.247390639692602</v>
      </c>
      <c r="AH796" s="592">
        <v>9.8322075843980645</v>
      </c>
      <c r="AI796" s="592">
        <v>3.7515191010444378</v>
      </c>
      <c r="AJ796" s="592">
        <v>31550</v>
      </c>
      <c r="AK796" s="592">
        <v>98.945407290015694</v>
      </c>
      <c r="AL796" s="592">
        <v>20.473930857831661</v>
      </c>
    </row>
    <row r="797" spans="1:38" s="592" customFormat="1">
      <c r="A797" s="592">
        <v>14</v>
      </c>
      <c r="B797" s="592">
        <v>26</v>
      </c>
      <c r="C797" s="592">
        <v>2023</v>
      </c>
      <c r="D797" s="592">
        <v>99</v>
      </c>
      <c r="E797" s="592">
        <v>99</v>
      </c>
      <c r="F797" s="592">
        <v>99</v>
      </c>
      <c r="G797" s="592">
        <v>99</v>
      </c>
      <c r="H797" s="592">
        <v>99</v>
      </c>
      <c r="I797" s="592">
        <v>99</v>
      </c>
      <c r="J797" s="592">
        <v>999</v>
      </c>
      <c r="K797" s="592">
        <v>99</v>
      </c>
      <c r="L797" s="592">
        <v>99</v>
      </c>
      <c r="M797" s="592">
        <v>99</v>
      </c>
      <c r="N797" s="592">
        <v>99</v>
      </c>
      <c r="O797" s="592">
        <v>18</v>
      </c>
      <c r="P797" s="592">
        <v>9999</v>
      </c>
      <c r="Q797" s="592">
        <v>798</v>
      </c>
      <c r="R797" s="592">
        <v>85174</v>
      </c>
      <c r="S797" s="592">
        <v>7.5633996289947651</v>
      </c>
      <c r="T797" s="592">
        <v>5.9077887618287281</v>
      </c>
      <c r="U797" s="592">
        <v>19.722397680043098</v>
      </c>
      <c r="V797" s="592">
        <v>60.721581703336717</v>
      </c>
      <c r="W797" s="592">
        <v>3.8697255030877975</v>
      </c>
      <c r="X797" s="592">
        <v>71.508911170075393</v>
      </c>
      <c r="Y797" s="592">
        <v>23.954493155188203</v>
      </c>
      <c r="Z797" s="592">
        <v>1.6272571441989339</v>
      </c>
      <c r="AA797" s="592">
        <v>7.1189877537805426</v>
      </c>
      <c r="AB797" s="592">
        <v>1.6995865468593963</v>
      </c>
      <c r="AC797" s="592">
        <v>1.6136065727269724</v>
      </c>
      <c r="AD797" s="592">
        <v>58.873484273462786</v>
      </c>
      <c r="AE797" s="592">
        <v>39.508772115866179</v>
      </c>
      <c r="AF797" s="592">
        <v>30.639998734082432</v>
      </c>
      <c r="AG797" s="592">
        <v>7.686310040554952</v>
      </c>
      <c r="AH797" s="592">
        <v>7.5364229118150385</v>
      </c>
      <c r="AI797" s="592">
        <v>1.2515556390447784</v>
      </c>
      <c r="AJ797" s="592">
        <v>0</v>
      </c>
    </row>
    <row r="798" spans="1:38" s="592" customFormat="1">
      <c r="A798" s="592">
        <v>14</v>
      </c>
      <c r="B798" s="592">
        <v>27</v>
      </c>
      <c r="C798" s="592">
        <v>2023</v>
      </c>
      <c r="D798" s="592">
        <v>99</v>
      </c>
      <c r="E798" s="592">
        <v>99</v>
      </c>
      <c r="F798" s="592">
        <v>99</v>
      </c>
      <c r="G798" s="592">
        <v>99</v>
      </c>
      <c r="H798" s="592">
        <v>99</v>
      </c>
      <c r="I798" s="592">
        <v>99</v>
      </c>
      <c r="J798" s="592">
        <v>999</v>
      </c>
      <c r="K798" s="592">
        <v>99</v>
      </c>
      <c r="L798" s="592">
        <v>99</v>
      </c>
      <c r="M798" s="592">
        <v>99</v>
      </c>
      <c r="N798" s="592">
        <v>99</v>
      </c>
      <c r="O798" s="592">
        <v>55</v>
      </c>
      <c r="P798" s="592">
        <v>9999</v>
      </c>
      <c r="Q798" s="592">
        <v>387</v>
      </c>
      <c r="R798" s="592">
        <v>49621</v>
      </c>
      <c r="S798" s="592">
        <v>8.1189818826706421</v>
      </c>
      <c r="T798" s="592">
        <v>5.6491404848753524</v>
      </c>
      <c r="U798" s="592">
        <v>20.741475383406179</v>
      </c>
      <c r="V798" s="592">
        <v>69.909917172165009</v>
      </c>
      <c r="W798" s="592">
        <v>3.4662743596461176</v>
      </c>
      <c r="X798" s="592">
        <v>79.59130206968824</v>
      </c>
      <c r="Y798" s="592">
        <v>25.567803953971097</v>
      </c>
      <c r="Z798" s="592">
        <v>2.0757340642066873</v>
      </c>
      <c r="AA798" s="592">
        <v>6.8083380765328112</v>
      </c>
      <c r="AB798" s="592">
        <v>1.6741432155075497</v>
      </c>
      <c r="AC798" s="592">
        <v>1.5472351978465029</v>
      </c>
      <c r="AD798" s="592">
        <v>50.091365390033936</v>
      </c>
      <c r="AE798" s="592">
        <v>46.329453384452449</v>
      </c>
      <c r="AF798" s="592">
        <v>29.034170796252557</v>
      </c>
      <c r="AG798" s="592">
        <v>4.4779203808953127</v>
      </c>
      <c r="AH798" s="592">
        <v>4.6174655495923194</v>
      </c>
      <c r="AI798" s="592">
        <v>1.5698998407932128</v>
      </c>
      <c r="AJ798" s="592">
        <v>0</v>
      </c>
    </row>
    <row r="799" spans="1:38" s="592" customFormat="1">
      <c r="A799" s="592">
        <v>14</v>
      </c>
      <c r="B799" s="592">
        <v>28</v>
      </c>
      <c r="C799" s="592">
        <v>2023</v>
      </c>
      <c r="D799" s="592">
        <v>99</v>
      </c>
      <c r="E799" s="592">
        <v>99</v>
      </c>
      <c r="F799" s="592">
        <v>99</v>
      </c>
      <c r="G799" s="592">
        <v>99</v>
      </c>
      <c r="H799" s="592">
        <v>99</v>
      </c>
      <c r="I799" s="592">
        <v>99</v>
      </c>
      <c r="J799" s="592">
        <v>999</v>
      </c>
      <c r="K799" s="592">
        <v>99</v>
      </c>
      <c r="L799" s="592">
        <v>99</v>
      </c>
      <c r="M799" s="592">
        <v>99</v>
      </c>
      <c r="N799" s="592">
        <v>99</v>
      </c>
      <c r="O799" s="592">
        <v>56</v>
      </c>
      <c r="P799" s="592">
        <v>9999</v>
      </c>
      <c r="Q799" s="592">
        <v>112</v>
      </c>
      <c r="R799" s="592">
        <v>10970</v>
      </c>
      <c r="S799" s="592">
        <v>7.9090246125797634</v>
      </c>
      <c r="T799" s="592">
        <v>6.2954421148587052</v>
      </c>
      <c r="U799" s="592">
        <v>20.642752962625423</v>
      </c>
      <c r="V799" s="592">
        <v>64.576116681859602</v>
      </c>
      <c r="W799" s="592">
        <v>8.5505925250683674</v>
      </c>
      <c r="X799" s="592">
        <v>79.243391066545129</v>
      </c>
      <c r="Y799" s="592">
        <v>26.946216955332737</v>
      </c>
      <c r="Z799" s="592">
        <v>1.8778486782133088</v>
      </c>
      <c r="AA799" s="592">
        <v>6.686599947427049</v>
      </c>
      <c r="AB799" s="592">
        <v>1.6571495489154813</v>
      </c>
      <c r="AC799" s="592">
        <v>1.7851681066961931</v>
      </c>
      <c r="AD799" s="592">
        <v>56.420578556468918</v>
      </c>
      <c r="AE799" s="592">
        <v>44.098170579387357</v>
      </c>
      <c r="AF799" s="592">
        <v>35.399029288586007</v>
      </c>
      <c r="AG799" s="592">
        <v>0.98995962552994865</v>
      </c>
      <c r="AH799" s="592">
        <v>1.0159509694868589</v>
      </c>
      <c r="AI799" s="592">
        <v>0.68368277119416576</v>
      </c>
      <c r="AJ799" s="592">
        <v>10720</v>
      </c>
      <c r="AK799" s="592">
        <v>99.196296641791022</v>
      </c>
      <c r="AL799" s="592">
        <v>20.582266047247927</v>
      </c>
    </row>
    <row r="800" spans="1:38">
      <c r="A800">
        <v>14</v>
      </c>
      <c r="B800">
        <v>29</v>
      </c>
      <c r="C800">
        <v>2022</v>
      </c>
      <c r="D800">
        <v>99</v>
      </c>
      <c r="E800">
        <v>99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99</v>
      </c>
      <c r="M800">
        <v>99</v>
      </c>
      <c r="N800">
        <v>99</v>
      </c>
      <c r="O800">
        <v>1</v>
      </c>
      <c r="P800">
        <v>9999</v>
      </c>
      <c r="Q800">
        <v>132</v>
      </c>
      <c r="R800">
        <v>5996</v>
      </c>
      <c r="S800">
        <v>6.9231154102735148</v>
      </c>
      <c r="T800">
        <v>6.0171781187458322</v>
      </c>
      <c r="U800">
        <v>18.958570713809205</v>
      </c>
      <c r="V800">
        <v>50.550366911274175</v>
      </c>
      <c r="W800">
        <v>9.4229486324216136</v>
      </c>
      <c r="X800">
        <v>67.628418945963986</v>
      </c>
      <c r="Y800">
        <v>17.761841227484986</v>
      </c>
      <c r="Z800">
        <v>2.0513675783855914</v>
      </c>
      <c r="AA800">
        <v>7.0118075015026413</v>
      </c>
      <c r="AB800">
        <v>1.8324386087558973</v>
      </c>
      <c r="AC800">
        <v>2.0610766928276445</v>
      </c>
      <c r="AD800">
        <v>48.147889187868351</v>
      </c>
      <c r="AE800">
        <v>61.355478768867052</v>
      </c>
      <c r="AF800">
        <v>43.341258204883125</v>
      </c>
      <c r="AG800">
        <v>0.51653853708291841</v>
      </c>
      <c r="AH800">
        <v>0.48576208444309665</v>
      </c>
      <c r="AI800">
        <v>13.125416944629748</v>
      </c>
      <c r="AJ800">
        <v>0</v>
      </c>
    </row>
    <row r="801" spans="1:38">
      <c r="A801">
        <v>14</v>
      </c>
      <c r="B801">
        <v>30</v>
      </c>
      <c r="C801">
        <v>2022</v>
      </c>
      <c r="D801">
        <v>99</v>
      </c>
      <c r="E801">
        <v>99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99</v>
      </c>
      <c r="M801">
        <v>99</v>
      </c>
      <c r="N801">
        <v>99</v>
      </c>
      <c r="O801">
        <v>2</v>
      </c>
      <c r="P801">
        <v>9999</v>
      </c>
      <c r="Q801">
        <v>263</v>
      </c>
      <c r="R801">
        <v>17133</v>
      </c>
      <c r="S801">
        <v>7.3507850347283004</v>
      </c>
      <c r="T801">
        <v>6.2349851164419539</v>
      </c>
      <c r="U801">
        <v>19.985657503064203</v>
      </c>
      <c r="V801">
        <v>57.514737640810111</v>
      </c>
      <c r="W801">
        <v>8.2472421642444385</v>
      </c>
      <c r="X801">
        <v>74.061752174166813</v>
      </c>
      <c r="Y801">
        <v>22.161909764781413</v>
      </c>
      <c r="Z801">
        <v>2.2062686044475579</v>
      </c>
      <c r="AA801">
        <v>7.175610528318086</v>
      </c>
      <c r="AB801">
        <v>1.8362260270378028</v>
      </c>
      <c r="AC801">
        <v>1.8382618935580064</v>
      </c>
      <c r="AD801">
        <v>48.149199440328417</v>
      </c>
      <c r="AE801">
        <v>51.226214040531936</v>
      </c>
      <c r="AF801">
        <v>39.477808816210249</v>
      </c>
      <c r="AG801">
        <v>1.4759597658174852</v>
      </c>
      <c r="AH801">
        <v>1.46321536169956</v>
      </c>
      <c r="AI801">
        <v>4.7685752641101971</v>
      </c>
      <c r="AJ801">
        <v>0</v>
      </c>
    </row>
    <row r="802" spans="1:38">
      <c r="A802">
        <v>14</v>
      </c>
      <c r="B802">
        <v>31</v>
      </c>
      <c r="C802">
        <v>2022</v>
      </c>
      <c r="D802">
        <v>99</v>
      </c>
      <c r="E802">
        <v>99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99</v>
      </c>
      <c r="M802">
        <v>99</v>
      </c>
      <c r="N802">
        <v>99</v>
      </c>
      <c r="O802">
        <v>3</v>
      </c>
      <c r="P802">
        <v>9999</v>
      </c>
      <c r="Q802">
        <v>485</v>
      </c>
      <c r="R802">
        <v>54178</v>
      </c>
      <c r="S802">
        <v>8.0081582930340751</v>
      </c>
      <c r="T802">
        <v>6.1064454206504486</v>
      </c>
      <c r="U802">
        <v>21.150167411126237</v>
      </c>
      <c r="V802">
        <v>74.031894865074364</v>
      </c>
      <c r="W802">
        <v>4.6808667724906794</v>
      </c>
      <c r="X802">
        <v>86.36162279892207</v>
      </c>
      <c r="Y802">
        <v>24.714828897338403</v>
      </c>
      <c r="Z802">
        <v>2.0248071172800763</v>
      </c>
      <c r="AA802">
        <v>6.3450712630041108</v>
      </c>
      <c r="AB802">
        <v>1.5622748664090051</v>
      </c>
      <c r="AC802">
        <v>1.603131563735398</v>
      </c>
      <c r="AD802">
        <v>23.609150783664475</v>
      </c>
      <c r="AE802">
        <v>36.947360887541848</v>
      </c>
      <c r="AF802">
        <v>25.757838684255983</v>
      </c>
      <c r="AG802">
        <v>4.6672823319009922</v>
      </c>
      <c r="AH802">
        <v>4.8965836115200148</v>
      </c>
      <c r="AI802">
        <v>5.0149507180036172</v>
      </c>
      <c r="AJ802">
        <v>0</v>
      </c>
    </row>
    <row r="803" spans="1:38">
      <c r="A803">
        <v>14</v>
      </c>
      <c r="B803">
        <v>32</v>
      </c>
      <c r="C803">
        <v>2022</v>
      </c>
      <c r="D803">
        <v>99</v>
      </c>
      <c r="E803">
        <v>99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99</v>
      </c>
      <c r="M803">
        <v>99</v>
      </c>
      <c r="N803">
        <v>99</v>
      </c>
      <c r="O803">
        <v>4</v>
      </c>
      <c r="P803">
        <v>9999</v>
      </c>
      <c r="Q803">
        <v>1735</v>
      </c>
      <c r="R803">
        <v>203172</v>
      </c>
      <c r="S803">
        <v>7.8832122536570015</v>
      </c>
      <c r="T803">
        <v>6.2848965408619284</v>
      </c>
      <c r="U803">
        <v>20.839954718170031</v>
      </c>
      <c r="V803">
        <v>71.298210383320566</v>
      </c>
      <c r="W803">
        <v>5.9156773571161372</v>
      </c>
      <c r="X803">
        <v>83.894434272439099</v>
      </c>
      <c r="Y803">
        <v>23.131140117732755</v>
      </c>
      <c r="Z803">
        <v>2.0942846455220203</v>
      </c>
      <c r="AA803">
        <v>6.4616197336069741</v>
      </c>
      <c r="AB803">
        <v>1.5220455532889197</v>
      </c>
      <c r="AC803">
        <v>1.5997323680377844</v>
      </c>
      <c r="AD803">
        <v>34.011637285808646</v>
      </c>
      <c r="AE803">
        <v>44.746009111825799</v>
      </c>
      <c r="AF803">
        <v>32.475876586936423</v>
      </c>
      <c r="AG803">
        <v>17.502696406973097</v>
      </c>
      <c r="AH803">
        <v>18.093268299232033</v>
      </c>
      <c r="AI803">
        <v>1.7556553068336187</v>
      </c>
      <c r="AJ803">
        <v>2567</v>
      </c>
      <c r="AK803">
        <v>98.679470198675546</v>
      </c>
      <c r="AL803">
        <v>20.012470253840423</v>
      </c>
    </row>
    <row r="804" spans="1:38">
      <c r="A804">
        <v>14</v>
      </c>
      <c r="B804">
        <v>33</v>
      </c>
      <c r="C804">
        <v>2022</v>
      </c>
      <c r="D804">
        <v>99</v>
      </c>
      <c r="E804">
        <v>99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99</v>
      </c>
      <c r="M804">
        <v>99</v>
      </c>
      <c r="N804">
        <v>99</v>
      </c>
      <c r="O804">
        <v>7</v>
      </c>
      <c r="P804">
        <v>9999</v>
      </c>
      <c r="Q804">
        <v>115</v>
      </c>
      <c r="R804">
        <v>6400</v>
      </c>
      <c r="S804">
        <v>7.2248437499999998</v>
      </c>
      <c r="T804">
        <v>6.25875</v>
      </c>
      <c r="U804">
        <v>19.434676562499995</v>
      </c>
      <c r="V804">
        <v>52.515625</v>
      </c>
      <c r="W804">
        <v>9.078125</v>
      </c>
      <c r="X804">
        <v>68.171875</v>
      </c>
      <c r="Y804">
        <v>20.625</v>
      </c>
      <c r="Z804">
        <v>2.28125</v>
      </c>
      <c r="AA804">
        <v>7.2350966986723124</v>
      </c>
      <c r="AB804">
        <v>1.8249764486387037</v>
      </c>
      <c r="AC804">
        <v>1.9740310122943872</v>
      </c>
      <c r="AD804">
        <v>50.130159380395135</v>
      </c>
      <c r="AE804">
        <v>43.389042956205074</v>
      </c>
      <c r="AF804">
        <v>30.515012858745941</v>
      </c>
      <c r="AG804">
        <v>0.55134200088903906</v>
      </c>
      <c r="AH804">
        <v>0.53151275118831909</v>
      </c>
      <c r="AI804">
        <v>11.453125</v>
      </c>
      <c r="AJ804">
        <v>0</v>
      </c>
    </row>
    <row r="805" spans="1:38">
      <c r="A805">
        <v>14</v>
      </c>
      <c r="B805">
        <v>34</v>
      </c>
      <c r="C805">
        <v>2022</v>
      </c>
      <c r="D805">
        <v>99</v>
      </c>
      <c r="E805">
        <v>99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99</v>
      </c>
      <c r="M805">
        <v>99</v>
      </c>
      <c r="N805">
        <v>99</v>
      </c>
      <c r="O805">
        <v>8</v>
      </c>
      <c r="P805">
        <v>9999</v>
      </c>
      <c r="Q805">
        <v>326</v>
      </c>
      <c r="R805">
        <v>25173</v>
      </c>
      <c r="S805">
        <v>7.680133476343701</v>
      </c>
      <c r="T805">
        <v>6.1308544869503026</v>
      </c>
      <c r="U805">
        <v>20.332983752433098</v>
      </c>
      <c r="V805">
        <v>65.876137131053099</v>
      </c>
      <c r="W805">
        <v>4.6994796011599718</v>
      </c>
      <c r="X805">
        <v>78.131331188177796</v>
      </c>
      <c r="Y805">
        <v>23.00083422714814</v>
      </c>
      <c r="Z805">
        <v>1.9584475430024233</v>
      </c>
      <c r="AA805">
        <v>6.6927805305348391</v>
      </c>
      <c r="AB805">
        <v>1.5419868816375302</v>
      </c>
      <c r="AC805">
        <v>1.6200606179005059</v>
      </c>
      <c r="AD805">
        <v>40.119954991892762</v>
      </c>
      <c r="AE805">
        <v>44.581546141599759</v>
      </c>
      <c r="AF805">
        <v>33.309449551328179</v>
      </c>
      <c r="AG805">
        <v>2.1685831544343404</v>
      </c>
      <c r="AH805">
        <v>2.1872200881292074</v>
      </c>
      <c r="AI805">
        <v>3.5832042267508841</v>
      </c>
      <c r="AJ805">
        <v>0</v>
      </c>
    </row>
    <row r="806" spans="1:38">
      <c r="A806" s="595">
        <v>14</v>
      </c>
      <c r="B806">
        <v>35</v>
      </c>
      <c r="C806">
        <v>2022</v>
      </c>
      <c r="D806">
        <v>99</v>
      </c>
      <c r="E806">
        <v>99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99</v>
      </c>
      <c r="M806">
        <v>99</v>
      </c>
      <c r="N806">
        <v>99</v>
      </c>
      <c r="O806">
        <v>9</v>
      </c>
      <c r="P806">
        <v>9999</v>
      </c>
      <c r="Q806">
        <v>760</v>
      </c>
      <c r="R806">
        <v>45272</v>
      </c>
      <c r="S806">
        <v>7.6818121576250222</v>
      </c>
      <c r="T806">
        <v>5.7139512281321796</v>
      </c>
      <c r="U806">
        <v>19.537138849620057</v>
      </c>
      <c r="V806">
        <v>64.240590210284495</v>
      </c>
      <c r="W806">
        <v>4.276373917653296</v>
      </c>
      <c r="X806">
        <v>74.787948400777523</v>
      </c>
      <c r="Y806">
        <v>19.398303587206222</v>
      </c>
      <c r="Z806">
        <v>1.5484184484891323</v>
      </c>
      <c r="AA806">
        <v>6.5075056341799451</v>
      </c>
      <c r="AB806">
        <v>1.6178010037409325</v>
      </c>
      <c r="AC806">
        <v>1.705937913624664</v>
      </c>
      <c r="AD806">
        <v>49.610532358268735</v>
      </c>
      <c r="AE806">
        <v>49.903053643218449</v>
      </c>
      <c r="AF806">
        <v>40.51668322841725</v>
      </c>
      <c r="AG806">
        <v>3.9000554787888402</v>
      </c>
      <c r="AH806">
        <v>3.7796104447347192</v>
      </c>
      <c r="AI806">
        <v>4.901484361194556</v>
      </c>
      <c r="AJ806">
        <v>8477</v>
      </c>
      <c r="AK806">
        <v>97.518532499704861</v>
      </c>
      <c r="AL806">
        <v>19.089247863118754</v>
      </c>
    </row>
    <row r="807" spans="1:38">
      <c r="A807">
        <v>14</v>
      </c>
      <c r="B807">
        <v>36</v>
      </c>
      <c r="C807">
        <v>2022</v>
      </c>
      <c r="D807">
        <v>99</v>
      </c>
      <c r="E807">
        <v>99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99</v>
      </c>
      <c r="M807">
        <v>99</v>
      </c>
      <c r="N807">
        <v>99</v>
      </c>
      <c r="O807">
        <v>11</v>
      </c>
      <c r="P807">
        <v>9999</v>
      </c>
      <c r="Q807">
        <v>2465</v>
      </c>
      <c r="R807">
        <v>249362</v>
      </c>
      <c r="S807">
        <v>7.9982475276906655</v>
      </c>
      <c r="T807">
        <v>6.0687514537098668</v>
      </c>
      <c r="U807">
        <v>20.516052245329977</v>
      </c>
      <c r="V807">
        <v>68.653603997401362</v>
      </c>
      <c r="W807">
        <v>5.7687217779773992</v>
      </c>
      <c r="X807">
        <v>80.162173867710393</v>
      </c>
      <c r="Y807">
        <v>22.086765425365535</v>
      </c>
      <c r="Z807">
        <v>2.4987768785941742</v>
      </c>
      <c r="AA807">
        <v>6.8571648415703566</v>
      </c>
      <c r="AB807">
        <v>1.4415714759079541</v>
      </c>
      <c r="AC807">
        <v>1.6852242971331621</v>
      </c>
      <c r="AD807">
        <v>46.142955658158414</v>
      </c>
      <c r="AE807">
        <v>49.484453480418203</v>
      </c>
      <c r="AF807">
        <v>39.786047701773128</v>
      </c>
      <c r="AG807">
        <v>21.481835004014464</v>
      </c>
      <c r="AH807">
        <v>21.861525580428285</v>
      </c>
      <c r="AI807">
        <v>0.45997385327355406</v>
      </c>
      <c r="AJ807">
        <v>50049</v>
      </c>
      <c r="AK807">
        <v>99.68901676357126</v>
      </c>
      <c r="AL807">
        <v>20.340122739179002</v>
      </c>
    </row>
    <row r="808" spans="1:38">
      <c r="A808">
        <v>14</v>
      </c>
      <c r="B808">
        <v>37</v>
      </c>
      <c r="C808">
        <v>2022</v>
      </c>
      <c r="D808">
        <v>99</v>
      </c>
      <c r="E808">
        <v>99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99</v>
      </c>
      <c r="M808">
        <v>99</v>
      </c>
      <c r="N808">
        <v>99</v>
      </c>
      <c r="O808">
        <v>14</v>
      </c>
      <c r="P808">
        <v>9999</v>
      </c>
      <c r="Q808">
        <v>3535</v>
      </c>
      <c r="R808">
        <v>205715</v>
      </c>
      <c r="S808">
        <v>7.5719369029968639</v>
      </c>
      <c r="T808">
        <v>5.8145541161315428</v>
      </c>
      <c r="U808">
        <v>19.746199936806168</v>
      </c>
      <c r="V808">
        <v>61.741243954014053</v>
      </c>
      <c r="W808">
        <v>3.7114454463699778</v>
      </c>
      <c r="X808">
        <v>71.878083756653609</v>
      </c>
      <c r="Y808">
        <v>22.801448606081237</v>
      </c>
      <c r="Z808">
        <v>1.8224242276936535</v>
      </c>
      <c r="AA808">
        <v>7.0403470205711987</v>
      </c>
      <c r="AB808">
        <v>1.6631332361535984</v>
      </c>
      <c r="AC808">
        <v>1.5828118545555956</v>
      </c>
      <c r="AD808">
        <v>55.045464398248718</v>
      </c>
      <c r="AE808">
        <v>48.830766589281517</v>
      </c>
      <c r="AF808">
        <v>38.029089271154447</v>
      </c>
      <c r="AG808">
        <v>17.721768705138853</v>
      </c>
      <c r="AH808">
        <v>17.358247909069124</v>
      </c>
      <c r="AI808">
        <v>1.8647157475147651</v>
      </c>
      <c r="AJ808">
        <v>753</v>
      </c>
      <c r="AK808">
        <v>92.031739707835328</v>
      </c>
      <c r="AL808">
        <v>15.853048545567468</v>
      </c>
    </row>
    <row r="809" spans="1:38">
      <c r="A809">
        <v>14</v>
      </c>
      <c r="B809">
        <v>38</v>
      </c>
      <c r="C809">
        <v>2022</v>
      </c>
      <c r="D809">
        <v>99</v>
      </c>
      <c r="E809">
        <v>99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99</v>
      </c>
      <c r="M809">
        <v>99</v>
      </c>
      <c r="N809">
        <v>99</v>
      </c>
      <c r="O809">
        <v>15</v>
      </c>
      <c r="P809">
        <v>9999</v>
      </c>
      <c r="Q809">
        <v>1032</v>
      </c>
      <c r="R809">
        <v>60982</v>
      </c>
      <c r="S809">
        <v>7.0471778557607188</v>
      </c>
      <c r="T809">
        <v>5.7316749204683362</v>
      </c>
      <c r="U809">
        <v>18.485732019284328</v>
      </c>
      <c r="V809">
        <v>50.206618346397278</v>
      </c>
      <c r="W809">
        <v>5.2966449116132628</v>
      </c>
      <c r="X809">
        <v>61.642779836673128</v>
      </c>
      <c r="Y809">
        <v>19.340133154045457</v>
      </c>
      <c r="Z809">
        <v>1.8333278672395137</v>
      </c>
      <c r="AA809">
        <v>7.4785836461639228</v>
      </c>
      <c r="AB809">
        <v>1.8038112498918997</v>
      </c>
      <c r="AC809">
        <v>1.7960085908693899</v>
      </c>
      <c r="AD809">
        <v>64.271538472510613</v>
      </c>
      <c r="AE809">
        <v>46.546483286180873</v>
      </c>
      <c r="AF809">
        <v>36.508713646956089</v>
      </c>
      <c r="AG809">
        <v>5.2534277965961511</v>
      </c>
      <c r="AH809">
        <v>4.8172003926952174</v>
      </c>
      <c r="AI809">
        <v>2.3383949362106846</v>
      </c>
      <c r="AJ809">
        <v>3399</v>
      </c>
      <c r="AK809">
        <v>95.123124448367165</v>
      </c>
      <c r="AL809">
        <v>17.733141988307469</v>
      </c>
    </row>
    <row r="810" spans="1:38" s="595" customFormat="1">
      <c r="A810" s="595">
        <v>14</v>
      </c>
      <c r="B810" s="595">
        <v>39</v>
      </c>
      <c r="C810" s="595">
        <v>2022</v>
      </c>
      <c r="D810" s="595">
        <v>99</v>
      </c>
      <c r="E810" s="595">
        <v>99</v>
      </c>
      <c r="F810" s="595">
        <v>99</v>
      </c>
      <c r="G810" s="595">
        <v>99</v>
      </c>
      <c r="H810" s="595">
        <v>99</v>
      </c>
      <c r="I810" s="595">
        <v>99</v>
      </c>
      <c r="J810" s="595">
        <v>999</v>
      </c>
      <c r="K810" s="595">
        <v>99</v>
      </c>
      <c r="L810" s="595">
        <v>99</v>
      </c>
      <c r="M810" s="595">
        <v>99</v>
      </c>
      <c r="N810" s="595">
        <v>99</v>
      </c>
      <c r="O810" s="595">
        <v>16</v>
      </c>
      <c r="P810" s="595">
        <v>9999</v>
      </c>
      <c r="Q810" s="595">
        <v>1155</v>
      </c>
      <c r="R810" s="595">
        <v>121630</v>
      </c>
      <c r="S810" s="595">
        <v>7.5944010523719507</v>
      </c>
      <c r="T810" s="595">
        <v>5.8009043821425639</v>
      </c>
      <c r="U810" s="595">
        <v>19.689442571733927</v>
      </c>
      <c r="V810" s="595">
        <v>63.172736989229612</v>
      </c>
      <c r="W810" s="595">
        <v>4.2949930115925348</v>
      </c>
      <c r="X810" s="595">
        <v>73.605196086491802</v>
      </c>
      <c r="Y810" s="595">
        <v>21.869604538354029</v>
      </c>
      <c r="Z810" s="595">
        <v>1.5234728274274436</v>
      </c>
      <c r="AA810" s="595">
        <v>6.751849557174455</v>
      </c>
      <c r="AB810" s="595">
        <v>1.7458224343694899</v>
      </c>
      <c r="AC810" s="595">
        <v>1.6092940531443749</v>
      </c>
      <c r="AD810" s="595">
        <v>55.986131693801759</v>
      </c>
      <c r="AE810" s="595">
        <v>48.979310694810763</v>
      </c>
      <c r="AF810" s="595">
        <v>40.822064130680303</v>
      </c>
      <c r="AG810" s="595">
        <v>10.478082432520909</v>
      </c>
      <c r="AH810" s="595">
        <v>10.23364916623172</v>
      </c>
      <c r="AI810" s="595">
        <v>4.2448409109594669</v>
      </c>
      <c r="AJ810" s="595">
        <v>30032</v>
      </c>
      <c r="AK810" s="595">
        <v>99.861188066063363</v>
      </c>
      <c r="AL810" s="595">
        <v>20.667272718258889</v>
      </c>
    </row>
    <row r="811" spans="1:38" s="595" customFormat="1">
      <c r="A811" s="595">
        <v>14</v>
      </c>
      <c r="B811" s="595">
        <v>40</v>
      </c>
      <c r="C811" s="595">
        <v>2022</v>
      </c>
      <c r="D811" s="595">
        <v>99</v>
      </c>
      <c r="E811" s="595">
        <v>99</v>
      </c>
      <c r="F811" s="595">
        <v>99</v>
      </c>
      <c r="G811" s="595">
        <v>99</v>
      </c>
      <c r="H811" s="595">
        <v>99</v>
      </c>
      <c r="I811" s="595">
        <v>99</v>
      </c>
      <c r="J811" s="595">
        <v>999</v>
      </c>
      <c r="K811" s="595">
        <v>99</v>
      </c>
      <c r="L811" s="595">
        <v>99</v>
      </c>
      <c r="M811" s="595">
        <v>99</v>
      </c>
      <c r="N811" s="595">
        <v>99</v>
      </c>
      <c r="O811" s="595">
        <v>18</v>
      </c>
      <c r="P811" s="595">
        <v>9999</v>
      </c>
      <c r="Q811" s="595">
        <v>821</v>
      </c>
      <c r="R811" s="595">
        <v>93524</v>
      </c>
      <c r="S811" s="595">
        <v>7.5243359993156851</v>
      </c>
      <c r="T811" s="595">
        <v>5.963485308583893</v>
      </c>
      <c r="U811" s="595">
        <v>19.758447457337237</v>
      </c>
      <c r="V811" s="595">
        <v>59.955733287712242</v>
      </c>
      <c r="W811" s="595">
        <v>5.8198964971558098</v>
      </c>
      <c r="X811" s="595">
        <v>72.001839100124016</v>
      </c>
      <c r="Y811" s="595">
        <v>23.453872802703042</v>
      </c>
      <c r="Z811" s="595">
        <v>1.6787134853085841</v>
      </c>
      <c r="AA811" s="595">
        <v>7.0828835931207186</v>
      </c>
      <c r="AB811" s="595">
        <v>1.7438252531952845</v>
      </c>
      <c r="AC811" s="595">
        <v>1.7082194188446349</v>
      </c>
      <c r="AD811" s="595">
        <v>56.280139402352802</v>
      </c>
      <c r="AE811" s="595">
        <v>38.435569842399055</v>
      </c>
      <c r="AF811" s="595">
        <v>28.233193130134055</v>
      </c>
      <c r="AG811" s="595">
        <v>8.056829576741638</v>
      </c>
      <c r="AH811" s="595">
        <v>7.8964572067755006</v>
      </c>
      <c r="AI811" s="595">
        <v>1.6241820281425094</v>
      </c>
      <c r="AJ811" s="595">
        <v>0</v>
      </c>
    </row>
    <row r="812" spans="1:38" s="595" customFormat="1">
      <c r="A812" s="595">
        <v>14</v>
      </c>
      <c r="B812" s="595">
        <v>41</v>
      </c>
      <c r="C812" s="595">
        <v>2022</v>
      </c>
      <c r="D812" s="595">
        <v>99</v>
      </c>
      <c r="E812" s="595">
        <v>99</v>
      </c>
      <c r="F812" s="595">
        <v>99</v>
      </c>
      <c r="G812" s="595">
        <v>99</v>
      </c>
      <c r="H812" s="595">
        <v>99</v>
      </c>
      <c r="I812" s="595">
        <v>99</v>
      </c>
      <c r="J812" s="595">
        <v>999</v>
      </c>
      <c r="K812" s="595">
        <v>99</v>
      </c>
      <c r="L812" s="595">
        <v>99</v>
      </c>
      <c r="M812" s="595">
        <v>99</v>
      </c>
      <c r="N812" s="595">
        <v>99</v>
      </c>
      <c r="O812" s="595">
        <v>55</v>
      </c>
      <c r="P812" s="595">
        <v>9999</v>
      </c>
      <c r="Q812" s="595">
        <v>403</v>
      </c>
      <c r="R812" s="595">
        <v>54423</v>
      </c>
      <c r="S812" s="595">
        <v>8.1362107932308021</v>
      </c>
      <c r="T812" s="595">
        <v>5.6122411480440242</v>
      </c>
      <c r="U812" s="595">
        <v>20.838336732631472</v>
      </c>
      <c r="V812" s="595">
        <v>70.121088510372459</v>
      </c>
      <c r="W812" s="595">
        <v>3.739227899968764</v>
      </c>
      <c r="X812" s="595">
        <v>80.576226962864993</v>
      </c>
      <c r="Y812" s="595">
        <v>25.89346416037338</v>
      </c>
      <c r="Z812" s="595">
        <v>1.9936423938408401</v>
      </c>
      <c r="AA812" s="595">
        <v>6.8214902197112446</v>
      </c>
      <c r="AB812" s="595">
        <v>1.6973974604771556</v>
      </c>
      <c r="AC812" s="595">
        <v>1.6149015579927732</v>
      </c>
      <c r="AD812" s="595">
        <v>46.934170109235552</v>
      </c>
      <c r="AE812" s="595">
        <v>46.164165774577846</v>
      </c>
      <c r="AF812" s="595">
        <v>28.799644906021523</v>
      </c>
      <c r="AG812" s="595">
        <v>4.6883883928725281</v>
      </c>
      <c r="AH812" s="595">
        <v>4.8462066164181241</v>
      </c>
      <c r="AI812" s="595">
        <v>1.4552670745824379</v>
      </c>
      <c r="AJ812" s="595">
        <v>0</v>
      </c>
    </row>
    <row r="813" spans="1:38" s="595" customFormat="1">
      <c r="A813" s="595">
        <v>14</v>
      </c>
      <c r="B813" s="595">
        <v>42</v>
      </c>
      <c r="C813" s="595">
        <v>2022</v>
      </c>
      <c r="D813" s="595">
        <v>99</v>
      </c>
      <c r="E813" s="595">
        <v>99</v>
      </c>
      <c r="F813" s="595">
        <v>99</v>
      </c>
      <c r="G813" s="595">
        <v>99</v>
      </c>
      <c r="H813" s="595">
        <v>99</v>
      </c>
      <c r="I813" s="595">
        <v>99</v>
      </c>
      <c r="J813" s="595">
        <v>999</v>
      </c>
      <c r="K813" s="595">
        <v>99</v>
      </c>
      <c r="L813" s="595">
        <v>99</v>
      </c>
      <c r="M813" s="595">
        <v>99</v>
      </c>
      <c r="N813" s="595">
        <v>99</v>
      </c>
      <c r="O813" s="595">
        <v>56</v>
      </c>
      <c r="P813" s="595">
        <v>9999</v>
      </c>
      <c r="Q813" s="595">
        <v>115</v>
      </c>
      <c r="R813" s="595">
        <v>11899</v>
      </c>
      <c r="S813" s="595">
        <v>7.8699890747121586</v>
      </c>
      <c r="T813" s="595">
        <v>6.3291032859904206</v>
      </c>
      <c r="U813" s="595">
        <v>20.669888225901495</v>
      </c>
      <c r="V813" s="595">
        <v>65.450878225060919</v>
      </c>
      <c r="W813" s="595">
        <v>8.4544919741154718</v>
      </c>
      <c r="X813" s="595">
        <v>80.527775443314553</v>
      </c>
      <c r="Y813" s="595">
        <v>25.674426422388436</v>
      </c>
      <c r="Z813" s="595">
        <v>2.0674006219010006</v>
      </c>
      <c r="AA813" s="595">
        <v>6.683874833087458</v>
      </c>
      <c r="AB813" s="595">
        <v>1.7394797562934787</v>
      </c>
      <c r="AC813" s="595">
        <v>1.7401405241503782</v>
      </c>
      <c r="AD813" s="595">
        <v>54.799916912225775</v>
      </c>
      <c r="AE813" s="595">
        <v>45.043123696762443</v>
      </c>
      <c r="AF813" s="595">
        <v>28.214364561389111</v>
      </c>
      <c r="AG813" s="595">
        <v>1.0250653857154175</v>
      </c>
      <c r="AH813" s="595">
        <v>1.0510055011006763</v>
      </c>
      <c r="AI813" s="595">
        <v>0.28573829733591055</v>
      </c>
      <c r="AJ813" s="595">
        <v>10717</v>
      </c>
      <c r="AK813" s="595">
        <v>98.241681440701313</v>
      </c>
      <c r="AL813" s="595">
        <v>20.993036800250849</v>
      </c>
    </row>
    <row r="814" spans="1:38">
      <c r="A814">
        <v>16</v>
      </c>
      <c r="B814">
        <v>1</v>
      </c>
      <c r="C814">
        <v>2024</v>
      </c>
      <c r="D814">
        <v>1</v>
      </c>
      <c r="E814">
        <v>99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1</v>
      </c>
      <c r="M814">
        <v>99</v>
      </c>
      <c r="N814">
        <v>99</v>
      </c>
      <c r="O814">
        <v>99</v>
      </c>
      <c r="P814">
        <v>99</v>
      </c>
      <c r="Q814">
        <v>6</v>
      </c>
      <c r="R814">
        <v>9</v>
      </c>
      <c r="S814">
        <v>1</v>
      </c>
      <c r="T814">
        <v>2.7777777777777781</v>
      </c>
      <c r="U814">
        <v>9.7666666666666693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2.9649807943916087</v>
      </c>
      <c r="AB814">
        <v>0</v>
      </c>
      <c r="AC814">
        <v>0.62853936105470898</v>
      </c>
      <c r="AE814">
        <v>80.091590406813978</v>
      </c>
      <c r="AG814">
        <v>0.10334137099552188</v>
      </c>
      <c r="AH814">
        <v>4.7394514853246798E-2</v>
      </c>
      <c r="AI814">
        <v>0</v>
      </c>
      <c r="AJ814">
        <v>7</v>
      </c>
      <c r="AK814">
        <v>97.442857142857179</v>
      </c>
      <c r="AL814">
        <v>11.159249794300612</v>
      </c>
    </row>
    <row r="815" spans="1:38">
      <c r="A815">
        <v>16</v>
      </c>
      <c r="B815">
        <v>2</v>
      </c>
      <c r="C815">
        <v>2024</v>
      </c>
      <c r="D815">
        <v>2</v>
      </c>
      <c r="E815">
        <v>99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1</v>
      </c>
      <c r="M815">
        <v>99</v>
      </c>
      <c r="N815">
        <v>99</v>
      </c>
      <c r="O815">
        <v>99</v>
      </c>
      <c r="P815">
        <v>99</v>
      </c>
      <c r="Q815">
        <v>4</v>
      </c>
      <c r="R815">
        <v>6</v>
      </c>
      <c r="S815">
        <v>1</v>
      </c>
      <c r="T815">
        <v>2.8333333333333339</v>
      </c>
      <c r="U815">
        <v>9.3333333333333357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2.324268104634708</v>
      </c>
      <c r="AB815">
        <v>0</v>
      </c>
      <c r="AC815">
        <v>0.68718427093627632</v>
      </c>
      <c r="AE815">
        <v>-30.956943084134696</v>
      </c>
      <c r="AG815">
        <v>5.5917986952469717E-2</v>
      </c>
      <c r="AH815">
        <v>2.3694376393631325E-2</v>
      </c>
      <c r="AI815">
        <v>0</v>
      </c>
      <c r="AJ815">
        <v>3</v>
      </c>
      <c r="AK815">
        <v>95.46666666666664</v>
      </c>
      <c r="AL815">
        <v>11.894662739276162</v>
      </c>
    </row>
    <row r="816" spans="1:38">
      <c r="A816">
        <v>16</v>
      </c>
      <c r="B816">
        <v>3</v>
      </c>
      <c r="C816">
        <v>2024</v>
      </c>
      <c r="D816">
        <v>3</v>
      </c>
      <c r="E816">
        <v>99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1</v>
      </c>
      <c r="M816">
        <v>99</v>
      </c>
      <c r="N816">
        <v>99</v>
      </c>
      <c r="O816">
        <v>99</v>
      </c>
      <c r="P816">
        <v>99</v>
      </c>
      <c r="Q816">
        <v>27</v>
      </c>
      <c r="R816">
        <v>45</v>
      </c>
      <c r="S816">
        <v>1</v>
      </c>
      <c r="T816">
        <v>2.2888888888888888</v>
      </c>
      <c r="U816">
        <v>9.0688888888888837</v>
      </c>
      <c r="V816">
        <v>0</v>
      </c>
      <c r="W816">
        <v>0</v>
      </c>
      <c r="X816">
        <v>15.555555555555555</v>
      </c>
      <c r="Y816">
        <v>0</v>
      </c>
      <c r="Z816">
        <v>0</v>
      </c>
      <c r="AA816">
        <v>4.9992364849143609</v>
      </c>
      <c r="AB816">
        <v>0</v>
      </c>
      <c r="AC816">
        <v>0.49987652796453425</v>
      </c>
      <c r="AE816">
        <v>16.810668318010677</v>
      </c>
      <c r="AG816">
        <v>0.10898786601758338</v>
      </c>
      <c r="AH816">
        <v>3.8321818007329249E-2</v>
      </c>
      <c r="AI816">
        <v>2.2222222222222223</v>
      </c>
      <c r="AJ816">
        <v>44</v>
      </c>
      <c r="AK816">
        <v>91.654545454545442</v>
      </c>
      <c r="AL816">
        <v>10.874205090167036</v>
      </c>
    </row>
    <row r="817" spans="1:38">
      <c r="A817">
        <v>16</v>
      </c>
      <c r="B817">
        <v>4</v>
      </c>
      <c r="C817">
        <v>2024</v>
      </c>
      <c r="D817">
        <v>4</v>
      </c>
      <c r="E817">
        <v>99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1</v>
      </c>
      <c r="M817">
        <v>99</v>
      </c>
      <c r="N817">
        <v>99</v>
      </c>
      <c r="O817">
        <v>99</v>
      </c>
      <c r="P817">
        <v>99</v>
      </c>
      <c r="Q817">
        <v>7</v>
      </c>
      <c r="R817">
        <v>7</v>
      </c>
      <c r="S817">
        <v>1</v>
      </c>
      <c r="T817">
        <v>2.1428571428571423</v>
      </c>
      <c r="U817">
        <v>7.9142857142857119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2.6637398904700955</v>
      </c>
      <c r="AB817">
        <v>0</v>
      </c>
      <c r="AC817">
        <v>0.34992710611188355</v>
      </c>
      <c r="AE817">
        <v>-50.795180182820246</v>
      </c>
      <c r="AG817">
        <v>9.8314606741573052E-2</v>
      </c>
      <c r="AH817">
        <v>3.4362811746375142E-2</v>
      </c>
      <c r="AI817">
        <v>0</v>
      </c>
      <c r="AJ817">
        <v>5</v>
      </c>
      <c r="AK817">
        <v>88.78</v>
      </c>
      <c r="AL817">
        <v>9.8159848111894981</v>
      </c>
    </row>
    <row r="818" spans="1:38">
      <c r="A818">
        <v>16</v>
      </c>
      <c r="B818">
        <v>5</v>
      </c>
      <c r="C818">
        <v>2024</v>
      </c>
      <c r="D818">
        <v>5</v>
      </c>
      <c r="E818">
        <v>99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1</v>
      </c>
      <c r="M818">
        <v>99</v>
      </c>
      <c r="N818">
        <v>99</v>
      </c>
      <c r="O818">
        <v>99</v>
      </c>
      <c r="P818">
        <v>99</v>
      </c>
      <c r="Q818">
        <v>4</v>
      </c>
      <c r="R818">
        <v>19</v>
      </c>
      <c r="S818">
        <v>1</v>
      </c>
      <c r="T818">
        <v>2.1578947368421049</v>
      </c>
      <c r="U818">
        <v>7.0947368421052692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2.2862227372747648</v>
      </c>
      <c r="AB818">
        <v>0</v>
      </c>
      <c r="AC818">
        <v>0.36464227527765752</v>
      </c>
      <c r="AE818">
        <v>73.334709148634545</v>
      </c>
      <c r="AG818">
        <v>0.58969584109248918</v>
      </c>
      <c r="AH818">
        <v>0.16195382633936301</v>
      </c>
      <c r="AI818">
        <v>0</v>
      </c>
      <c r="AJ818">
        <v>19</v>
      </c>
      <c r="AK818">
        <v>88.7</v>
      </c>
      <c r="AL818">
        <v>9.897261262676416</v>
      </c>
    </row>
    <row r="819" spans="1:38">
      <c r="A819">
        <v>16</v>
      </c>
      <c r="B819">
        <v>6</v>
      </c>
      <c r="C819">
        <v>2024</v>
      </c>
      <c r="D819">
        <v>6</v>
      </c>
      <c r="E819">
        <v>99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1</v>
      </c>
      <c r="M819">
        <v>99</v>
      </c>
      <c r="N819">
        <v>99</v>
      </c>
      <c r="O819">
        <v>99</v>
      </c>
      <c r="P819">
        <v>99</v>
      </c>
      <c r="Q819">
        <v>2</v>
      </c>
      <c r="R819">
        <v>2</v>
      </c>
      <c r="S819">
        <v>1</v>
      </c>
      <c r="T819">
        <v>2.5</v>
      </c>
      <c r="U819">
        <v>10.7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5.2000000000000011</v>
      </c>
      <c r="AB819">
        <v>0</v>
      </c>
      <c r="AC819">
        <v>0.5</v>
      </c>
      <c r="AE819">
        <v>100</v>
      </c>
      <c r="AG819">
        <v>5.1907604464053993E-2</v>
      </c>
      <c r="AH819">
        <v>2.7906916090162808E-2</v>
      </c>
      <c r="AI819">
        <v>0</v>
      </c>
      <c r="AJ819">
        <v>2</v>
      </c>
      <c r="AK819">
        <v>106.45</v>
      </c>
      <c r="AL819">
        <v>8.7592662741736937</v>
      </c>
    </row>
    <row r="820" spans="1:38">
      <c r="A820">
        <v>16</v>
      </c>
      <c r="B820">
        <v>7</v>
      </c>
      <c r="C820">
        <v>2024</v>
      </c>
      <c r="D820">
        <v>7</v>
      </c>
      <c r="E820">
        <v>99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1</v>
      </c>
      <c r="M820">
        <v>99</v>
      </c>
      <c r="N820">
        <v>99</v>
      </c>
      <c r="O820">
        <v>99</v>
      </c>
      <c r="P820">
        <v>99</v>
      </c>
      <c r="R820">
        <v>0</v>
      </c>
    </row>
    <row r="821" spans="1:38">
      <c r="A821">
        <v>16</v>
      </c>
      <c r="B821">
        <v>8</v>
      </c>
      <c r="C821">
        <v>2024</v>
      </c>
      <c r="D821">
        <v>8</v>
      </c>
      <c r="E821">
        <v>99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1</v>
      </c>
      <c r="M821">
        <v>99</v>
      </c>
      <c r="N821">
        <v>99</v>
      </c>
      <c r="O821">
        <v>99</v>
      </c>
      <c r="P821">
        <v>99</v>
      </c>
      <c r="Q821">
        <v>12</v>
      </c>
      <c r="R821">
        <v>34</v>
      </c>
      <c r="S821">
        <v>1</v>
      </c>
      <c r="T821">
        <v>1.7647058823529411</v>
      </c>
      <c r="U821">
        <v>5.9794117647058798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2.9845464146228462</v>
      </c>
      <c r="AB821">
        <v>0</v>
      </c>
      <c r="AC821">
        <v>0.76921746062482477</v>
      </c>
      <c r="AE821">
        <v>58.977252133424486</v>
      </c>
      <c r="AG821">
        <v>3.3673368327225901E-2</v>
      </c>
      <c r="AH821">
        <v>9.1619101045819357E-3</v>
      </c>
      <c r="AI821">
        <v>52.941176470588239</v>
      </c>
      <c r="AJ821">
        <v>34</v>
      </c>
      <c r="AK821">
        <v>83.879411764705893</v>
      </c>
      <c r="AL821">
        <v>9.9730851729745247</v>
      </c>
    </row>
    <row r="822" spans="1:38">
      <c r="A822">
        <v>16</v>
      </c>
      <c r="B822">
        <v>9</v>
      </c>
      <c r="C822">
        <v>2024</v>
      </c>
      <c r="D822">
        <v>9</v>
      </c>
      <c r="E822">
        <v>99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1</v>
      </c>
      <c r="M822">
        <v>99</v>
      </c>
      <c r="N822">
        <v>99</v>
      </c>
      <c r="O822">
        <v>99</v>
      </c>
      <c r="P822">
        <v>99</v>
      </c>
      <c r="Q822">
        <v>44</v>
      </c>
      <c r="R822">
        <v>79</v>
      </c>
      <c r="S822">
        <v>1</v>
      </c>
      <c r="T822">
        <v>2.7848101265822796</v>
      </c>
      <c r="U822">
        <v>6.915189873417722</v>
      </c>
      <c r="V822">
        <v>0</v>
      </c>
      <c r="W822">
        <v>1.2658227848101264</v>
      </c>
      <c r="X822">
        <v>1.2658227848101264</v>
      </c>
      <c r="Y822">
        <v>1.2658227848101264</v>
      </c>
      <c r="Z822">
        <v>0</v>
      </c>
      <c r="AA822">
        <v>3.4090010641076853</v>
      </c>
      <c r="AB822">
        <v>0</v>
      </c>
      <c r="AC822">
        <v>4.0367642326840434</v>
      </c>
      <c r="AE822">
        <v>16.792439720831545</v>
      </c>
      <c r="AG822">
        <v>2.1539560538434484E-2</v>
      </c>
      <c r="AH822">
        <v>7.4741724450697773E-3</v>
      </c>
      <c r="AI822">
        <v>2.5316455696202529</v>
      </c>
      <c r="AJ822">
        <v>76</v>
      </c>
      <c r="AK822">
        <v>86.407894736842096</v>
      </c>
      <c r="AL822">
        <v>9.996122088050063</v>
      </c>
    </row>
    <row r="823" spans="1:38">
      <c r="A823">
        <v>16</v>
      </c>
      <c r="B823">
        <v>10</v>
      </c>
      <c r="C823">
        <v>2024</v>
      </c>
      <c r="D823">
        <v>10</v>
      </c>
      <c r="E823">
        <v>99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1</v>
      </c>
      <c r="M823">
        <v>99</v>
      </c>
      <c r="N823">
        <v>99</v>
      </c>
      <c r="O823">
        <v>99</v>
      </c>
      <c r="P823">
        <v>99</v>
      </c>
      <c r="Q823">
        <v>94</v>
      </c>
      <c r="R823">
        <v>261</v>
      </c>
      <c r="S823">
        <v>1</v>
      </c>
      <c r="T823">
        <v>2.3295019157088128</v>
      </c>
      <c r="U823">
        <v>7.4233716475095806</v>
      </c>
      <c r="V823">
        <v>0</v>
      </c>
      <c r="W823">
        <v>0</v>
      </c>
      <c r="X823">
        <v>1.149425287356322</v>
      </c>
      <c r="Y823">
        <v>0</v>
      </c>
      <c r="Z823">
        <v>0</v>
      </c>
      <c r="AA823">
        <v>3.328736734686494</v>
      </c>
      <c r="AB823">
        <v>0</v>
      </c>
      <c r="AC823">
        <v>0.58611924319007724</v>
      </c>
      <c r="AE823">
        <v>39.352306494447319</v>
      </c>
      <c r="AG823">
        <v>6.4032109281466493E-2</v>
      </c>
      <c r="AH823">
        <v>2.479422013008644E-2</v>
      </c>
      <c r="AI823">
        <v>3.8314176245210718</v>
      </c>
      <c r="AJ823">
        <v>257</v>
      </c>
      <c r="AK823">
        <v>89.089494163424064</v>
      </c>
      <c r="AL823">
        <v>9.8735051755714398</v>
      </c>
    </row>
    <row r="824" spans="1:38">
      <c r="A824">
        <v>16</v>
      </c>
      <c r="B824">
        <v>11</v>
      </c>
      <c r="C824">
        <v>2024</v>
      </c>
      <c r="D824">
        <v>11</v>
      </c>
      <c r="E824">
        <v>99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1</v>
      </c>
      <c r="M824">
        <v>99</v>
      </c>
      <c r="N824">
        <v>99</v>
      </c>
      <c r="O824">
        <v>99</v>
      </c>
      <c r="P824">
        <v>99</v>
      </c>
      <c r="Q824">
        <v>50</v>
      </c>
      <c r="R824">
        <v>101</v>
      </c>
      <c r="S824">
        <v>1</v>
      </c>
      <c r="T824">
        <v>2.1881188118811878</v>
      </c>
      <c r="U824">
        <v>6.6940594059405933</v>
      </c>
      <c r="V824">
        <v>0</v>
      </c>
      <c r="W824">
        <v>0</v>
      </c>
      <c r="X824">
        <v>1.98019801980198</v>
      </c>
      <c r="Y824">
        <v>0</v>
      </c>
      <c r="Z824">
        <v>0</v>
      </c>
      <c r="AA824">
        <v>3.1172411571956582</v>
      </c>
      <c r="AB824">
        <v>0</v>
      </c>
      <c r="AC824">
        <v>0.60872974847284644</v>
      </c>
      <c r="AE824">
        <v>37.678908369696096</v>
      </c>
      <c r="AG824">
        <v>9.7494111741766115E-2</v>
      </c>
      <c r="AH824">
        <v>3.4127926977038453E-2</v>
      </c>
      <c r="AI824">
        <v>3.9603960396039599</v>
      </c>
      <c r="AJ824">
        <v>101</v>
      </c>
      <c r="AK824">
        <v>86.402970297029754</v>
      </c>
      <c r="AL824">
        <v>9.6931846528005128</v>
      </c>
    </row>
    <row r="825" spans="1:38">
      <c r="A825">
        <v>16</v>
      </c>
      <c r="B825">
        <v>12</v>
      </c>
      <c r="C825">
        <v>2024</v>
      </c>
      <c r="D825">
        <v>12</v>
      </c>
      <c r="E825">
        <v>99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1</v>
      </c>
      <c r="M825">
        <v>99</v>
      </c>
      <c r="N825">
        <v>99</v>
      </c>
      <c r="O825">
        <v>99</v>
      </c>
      <c r="P825">
        <v>99</v>
      </c>
      <c r="Q825">
        <v>11</v>
      </c>
      <c r="R825">
        <v>28</v>
      </c>
      <c r="S825">
        <v>1</v>
      </c>
      <c r="T825">
        <v>2.2857142857142847</v>
      </c>
      <c r="U825">
        <v>6.292857142857148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2.0715640349794624</v>
      </c>
      <c r="AB825">
        <v>0</v>
      </c>
      <c r="AC825">
        <v>0.52489065916782418</v>
      </c>
      <c r="AE825">
        <v>51.098082324012751</v>
      </c>
      <c r="AG825">
        <v>0.25314166892686008</v>
      </c>
      <c r="AH825">
        <v>8.5343118569296758E-2</v>
      </c>
      <c r="AI825">
        <v>3.5714285714285721</v>
      </c>
      <c r="AJ825">
        <v>27</v>
      </c>
      <c r="AK825">
        <v>85.29259259259257</v>
      </c>
      <c r="AL825">
        <v>9.6825582145165381</v>
      </c>
    </row>
    <row r="826" spans="1:38">
      <c r="A826">
        <v>16</v>
      </c>
      <c r="B826">
        <v>13</v>
      </c>
      <c r="C826">
        <v>2024</v>
      </c>
      <c r="D826">
        <v>1</v>
      </c>
      <c r="E826">
        <v>99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2</v>
      </c>
      <c r="M826">
        <v>99</v>
      </c>
      <c r="N826">
        <v>99</v>
      </c>
      <c r="O826">
        <v>99</v>
      </c>
      <c r="P826">
        <v>99</v>
      </c>
      <c r="Q826">
        <v>14</v>
      </c>
      <c r="R826">
        <v>27</v>
      </c>
      <c r="S826">
        <v>2</v>
      </c>
      <c r="T826">
        <v>2.9259259259259256</v>
      </c>
      <c r="U826">
        <v>10.25925925925926</v>
      </c>
      <c r="V826">
        <v>0</v>
      </c>
      <c r="W826">
        <v>0</v>
      </c>
      <c r="X826">
        <v>14.814814814814817</v>
      </c>
      <c r="Y826">
        <v>0</v>
      </c>
      <c r="Z826">
        <v>0</v>
      </c>
      <c r="AA826">
        <v>5.1674378821731342</v>
      </c>
      <c r="AB826">
        <v>0</v>
      </c>
      <c r="AC826">
        <v>0.97850702323132577</v>
      </c>
      <c r="AE826">
        <v>35.612195192233195</v>
      </c>
      <c r="AG826">
        <v>0.31002411298656563</v>
      </c>
      <c r="AH826">
        <v>0.14935472826336027</v>
      </c>
      <c r="AI826">
        <v>0</v>
      </c>
      <c r="AJ826">
        <v>16</v>
      </c>
      <c r="AK826">
        <v>91.006250000000023</v>
      </c>
      <c r="AL826">
        <v>12.63997807452319</v>
      </c>
    </row>
    <row r="827" spans="1:38">
      <c r="A827">
        <v>16</v>
      </c>
      <c r="B827">
        <v>14</v>
      </c>
      <c r="C827">
        <v>2024</v>
      </c>
      <c r="D827">
        <v>2</v>
      </c>
      <c r="E827">
        <v>99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2</v>
      </c>
      <c r="M827">
        <v>99</v>
      </c>
      <c r="N827">
        <v>99</v>
      </c>
      <c r="O827">
        <v>99</v>
      </c>
      <c r="P827">
        <v>99</v>
      </c>
      <c r="Q827">
        <v>18</v>
      </c>
      <c r="R827">
        <v>23</v>
      </c>
      <c r="S827">
        <v>2</v>
      </c>
      <c r="T827">
        <v>2.5652173913043477</v>
      </c>
      <c r="U827">
        <v>13.873913043478263</v>
      </c>
      <c r="V827">
        <v>0</v>
      </c>
      <c r="W827">
        <v>0</v>
      </c>
      <c r="X827">
        <v>34.782608695652172</v>
      </c>
      <c r="Y827">
        <v>4.3478260869565215</v>
      </c>
      <c r="Z827">
        <v>4.3478260869565215</v>
      </c>
      <c r="AA827">
        <v>10.88010619318797</v>
      </c>
      <c r="AB827">
        <v>0</v>
      </c>
      <c r="AC827">
        <v>1.0964800185146517</v>
      </c>
      <c r="AE827">
        <v>81.57823746620106</v>
      </c>
      <c r="AG827">
        <v>0.21435228331780057</v>
      </c>
      <c r="AH827">
        <v>0.13501563405728129</v>
      </c>
      <c r="AI827">
        <v>4.3478260869565215</v>
      </c>
      <c r="AJ827">
        <v>16</v>
      </c>
      <c r="AK827">
        <v>96.443750000000023</v>
      </c>
      <c r="AL827">
        <v>13.252878104244065</v>
      </c>
    </row>
    <row r="828" spans="1:38">
      <c r="A828">
        <v>16</v>
      </c>
      <c r="B828">
        <v>15</v>
      </c>
      <c r="C828">
        <v>2024</v>
      </c>
      <c r="D828">
        <v>3</v>
      </c>
      <c r="E828">
        <v>99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2</v>
      </c>
      <c r="M828">
        <v>99</v>
      </c>
      <c r="N828">
        <v>99</v>
      </c>
      <c r="O828">
        <v>99</v>
      </c>
      <c r="P828">
        <v>99</v>
      </c>
      <c r="Q828">
        <v>121</v>
      </c>
      <c r="R828">
        <v>176</v>
      </c>
      <c r="S828">
        <v>2</v>
      </c>
      <c r="T828">
        <v>2.767045454545455</v>
      </c>
      <c r="U828">
        <v>12.143750000000002</v>
      </c>
      <c r="V828">
        <v>0</v>
      </c>
      <c r="W828">
        <v>0</v>
      </c>
      <c r="X828">
        <v>26.13636363636364</v>
      </c>
      <c r="Y828">
        <v>5.6818181818181808</v>
      </c>
      <c r="Z828">
        <v>0</v>
      </c>
      <c r="AA828">
        <v>5.9810558532183986</v>
      </c>
      <c r="AB828">
        <v>0</v>
      </c>
      <c r="AC828">
        <v>0.92148861667475646</v>
      </c>
      <c r="AE828">
        <v>35.761520413977806</v>
      </c>
      <c r="AG828">
        <v>0.42626365375765929</v>
      </c>
      <c r="AH828">
        <v>0.20069890131601295</v>
      </c>
      <c r="AI828">
        <v>2.2727272727272729</v>
      </c>
      <c r="AJ828">
        <v>166</v>
      </c>
      <c r="AK828">
        <v>95.704216867469839</v>
      </c>
      <c r="AL828">
        <v>12.857896652892959</v>
      </c>
    </row>
    <row r="829" spans="1:38">
      <c r="A829">
        <v>16</v>
      </c>
      <c r="B829">
        <v>16</v>
      </c>
      <c r="C829">
        <v>2024</v>
      </c>
      <c r="D829">
        <v>4</v>
      </c>
      <c r="E829">
        <v>99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2</v>
      </c>
      <c r="M829">
        <v>99</v>
      </c>
      <c r="N829">
        <v>99</v>
      </c>
      <c r="O829">
        <v>99</v>
      </c>
      <c r="P829">
        <v>99</v>
      </c>
      <c r="Q829">
        <v>43</v>
      </c>
      <c r="R829">
        <v>74</v>
      </c>
      <c r="S829">
        <v>2</v>
      </c>
      <c r="T829">
        <v>2.7837837837837833</v>
      </c>
      <c r="U829">
        <v>9.4554054054054024</v>
      </c>
      <c r="V829">
        <v>0</v>
      </c>
      <c r="W829">
        <v>0</v>
      </c>
      <c r="X829">
        <v>9.4594594594594632</v>
      </c>
      <c r="Y829">
        <v>4.0540540540540553</v>
      </c>
      <c r="Z829">
        <v>0</v>
      </c>
      <c r="AA829">
        <v>4.3275091734688811</v>
      </c>
      <c r="AB829">
        <v>0</v>
      </c>
      <c r="AC829">
        <v>0.93390013746870237</v>
      </c>
      <c r="AE829">
        <v>48.947535598320009</v>
      </c>
      <c r="AG829">
        <v>1.039325842696629</v>
      </c>
      <c r="AH829">
        <v>0.43400107182199799</v>
      </c>
      <c r="AI829">
        <v>4.0540540540540553</v>
      </c>
      <c r="AJ829">
        <v>65</v>
      </c>
      <c r="AK829">
        <v>91.763076923076881</v>
      </c>
      <c r="AL829">
        <v>11.641331631667008</v>
      </c>
    </row>
    <row r="830" spans="1:38">
      <c r="A830">
        <v>16</v>
      </c>
      <c r="B830">
        <v>17</v>
      </c>
      <c r="C830">
        <v>2024</v>
      </c>
      <c r="D830">
        <v>5</v>
      </c>
      <c r="E830">
        <v>99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2</v>
      </c>
      <c r="M830">
        <v>99</v>
      </c>
      <c r="N830">
        <v>99</v>
      </c>
      <c r="O830">
        <v>99</v>
      </c>
      <c r="P830">
        <v>99</v>
      </c>
      <c r="Q830">
        <v>16</v>
      </c>
      <c r="R830">
        <v>42</v>
      </c>
      <c r="S830">
        <v>2</v>
      </c>
      <c r="T830">
        <v>2.5238095238095246</v>
      </c>
      <c r="U830">
        <v>10.464285714285719</v>
      </c>
      <c r="V830">
        <v>0</v>
      </c>
      <c r="W830">
        <v>0</v>
      </c>
      <c r="X830">
        <v>14.285714285714288</v>
      </c>
      <c r="Y830">
        <v>2.3809523809523818</v>
      </c>
      <c r="Z830">
        <v>0</v>
      </c>
      <c r="AA830">
        <v>4.406425039944855</v>
      </c>
      <c r="AB830">
        <v>0</v>
      </c>
      <c r="AC830">
        <v>0.62633078276028142</v>
      </c>
      <c r="AE830">
        <v>31.821362003421363</v>
      </c>
      <c r="AG830">
        <v>1.3035381750465549</v>
      </c>
      <c r="AH830">
        <v>0.52803194863612779</v>
      </c>
      <c r="AI830">
        <v>0</v>
      </c>
      <c r="AJ830">
        <v>41</v>
      </c>
      <c r="AK830">
        <v>94.078048780487805</v>
      </c>
      <c r="AL830">
        <v>12.010412227221471</v>
      </c>
    </row>
    <row r="831" spans="1:38">
      <c r="A831">
        <v>16</v>
      </c>
      <c r="B831">
        <v>18</v>
      </c>
      <c r="C831">
        <v>2024</v>
      </c>
      <c r="D831">
        <v>6</v>
      </c>
      <c r="E831">
        <v>99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2</v>
      </c>
      <c r="M831">
        <v>99</v>
      </c>
      <c r="N831">
        <v>99</v>
      </c>
      <c r="O831">
        <v>99</v>
      </c>
      <c r="P831">
        <v>99</v>
      </c>
      <c r="Q831">
        <v>7</v>
      </c>
      <c r="R831">
        <v>10</v>
      </c>
      <c r="S831">
        <v>2</v>
      </c>
      <c r="T831">
        <v>2.7</v>
      </c>
      <c r="U831">
        <v>12.41</v>
      </c>
      <c r="V831">
        <v>0</v>
      </c>
      <c r="W831">
        <v>0</v>
      </c>
      <c r="X831">
        <v>30</v>
      </c>
      <c r="Y831">
        <v>0</v>
      </c>
      <c r="Z831">
        <v>0</v>
      </c>
      <c r="AA831">
        <v>4.7810982002046387</v>
      </c>
      <c r="AB831">
        <v>0</v>
      </c>
      <c r="AC831">
        <v>0.45825756949558338</v>
      </c>
      <c r="AE831">
        <v>50.342896726111441</v>
      </c>
      <c r="AG831">
        <v>0.25953802232026996</v>
      </c>
      <c r="AH831">
        <v>0.16183403209295349</v>
      </c>
      <c r="AI831">
        <v>0</v>
      </c>
      <c r="AJ831">
        <v>10</v>
      </c>
      <c r="AK831">
        <v>101.82000000000002</v>
      </c>
      <c r="AL831">
        <v>11.298722947055102</v>
      </c>
    </row>
    <row r="832" spans="1:38">
      <c r="A832">
        <v>16</v>
      </c>
      <c r="B832">
        <v>19</v>
      </c>
      <c r="C832">
        <v>2024</v>
      </c>
      <c r="D832">
        <v>7</v>
      </c>
      <c r="E832">
        <v>99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2</v>
      </c>
      <c r="M832">
        <v>99</v>
      </c>
      <c r="N832">
        <v>99</v>
      </c>
      <c r="O832">
        <v>99</v>
      </c>
      <c r="P832">
        <v>99</v>
      </c>
      <c r="Q832">
        <v>4</v>
      </c>
      <c r="R832">
        <v>5</v>
      </c>
      <c r="S832">
        <v>2</v>
      </c>
      <c r="T832">
        <v>2.6</v>
      </c>
      <c r="U832">
        <v>8.84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2.0626196934965995</v>
      </c>
      <c r="AB832">
        <v>0</v>
      </c>
      <c r="AC832">
        <v>0.79999999999999938</v>
      </c>
      <c r="AE832">
        <v>-20.847275014186163</v>
      </c>
      <c r="AG832">
        <v>0.14556040756914118</v>
      </c>
      <c r="AH832">
        <v>6.2193254986717135E-2</v>
      </c>
      <c r="AI832">
        <v>0</v>
      </c>
      <c r="AJ832">
        <v>5</v>
      </c>
      <c r="AK832">
        <v>90.42</v>
      </c>
      <c r="AL832">
        <v>11.796779339880448</v>
      </c>
    </row>
    <row r="833" spans="1:38">
      <c r="A833">
        <v>16</v>
      </c>
      <c r="B833">
        <v>20</v>
      </c>
      <c r="C833">
        <v>2024</v>
      </c>
      <c r="D833">
        <v>8</v>
      </c>
      <c r="E833">
        <v>99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2</v>
      </c>
      <c r="M833">
        <v>99</v>
      </c>
      <c r="N833">
        <v>99</v>
      </c>
      <c r="O833">
        <v>99</v>
      </c>
      <c r="P833">
        <v>99</v>
      </c>
      <c r="Q833">
        <v>60</v>
      </c>
      <c r="R833">
        <v>167</v>
      </c>
      <c r="S833">
        <v>2</v>
      </c>
      <c r="T833">
        <v>2.6047904191616782</v>
      </c>
      <c r="U833">
        <v>9.5251497005987993</v>
      </c>
      <c r="V833">
        <v>0</v>
      </c>
      <c r="W833">
        <v>0</v>
      </c>
      <c r="X833">
        <v>10.179640718562874</v>
      </c>
      <c r="Y833">
        <v>0</v>
      </c>
      <c r="Z833">
        <v>0</v>
      </c>
      <c r="AA833">
        <v>4.6135276040832149</v>
      </c>
      <c r="AB833">
        <v>0</v>
      </c>
      <c r="AC833">
        <v>0.69176580295339218</v>
      </c>
      <c r="AE833">
        <v>22.582554302179961</v>
      </c>
      <c r="AG833">
        <v>0.16539566207784487</v>
      </c>
      <c r="AH833">
        <v>7.1686425987990507E-2</v>
      </c>
      <c r="AI833">
        <v>30.538922155688631</v>
      </c>
      <c r="AJ833">
        <v>166</v>
      </c>
      <c r="AK833">
        <v>90.929518072289198</v>
      </c>
      <c r="AL833">
        <v>11.623159804492664</v>
      </c>
    </row>
    <row r="834" spans="1:38">
      <c r="A834">
        <v>16</v>
      </c>
      <c r="B834">
        <v>21</v>
      </c>
      <c r="C834">
        <v>2024</v>
      </c>
      <c r="D834">
        <v>9</v>
      </c>
      <c r="E834">
        <v>99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2</v>
      </c>
      <c r="M834">
        <v>99</v>
      </c>
      <c r="N834">
        <v>99</v>
      </c>
      <c r="O834">
        <v>99</v>
      </c>
      <c r="P834">
        <v>99</v>
      </c>
      <c r="Q834">
        <v>183</v>
      </c>
      <c r="R834">
        <v>428</v>
      </c>
      <c r="S834">
        <v>2</v>
      </c>
      <c r="T834">
        <v>2.5607476635514015</v>
      </c>
      <c r="U834">
        <v>7.6829439252336496</v>
      </c>
      <c r="V834">
        <v>0</v>
      </c>
      <c r="W834">
        <v>0</v>
      </c>
      <c r="X834">
        <v>5.6074766355140193</v>
      </c>
      <c r="Y834">
        <v>0.23364485981308403</v>
      </c>
      <c r="Z834">
        <v>0</v>
      </c>
      <c r="AA834">
        <v>3.7897813571726471</v>
      </c>
      <c r="AB834">
        <v>0</v>
      </c>
      <c r="AC834">
        <v>0.57074422792481549</v>
      </c>
      <c r="AE834">
        <v>28.905204053144843</v>
      </c>
      <c r="AG834">
        <v>0.11669534063860704</v>
      </c>
      <c r="AH834">
        <v>4.4988689824497448E-2</v>
      </c>
      <c r="AI834">
        <v>7.7102803738317744</v>
      </c>
      <c r="AJ834">
        <v>427</v>
      </c>
      <c r="AK834">
        <v>85.799063231850198</v>
      </c>
      <c r="AL834">
        <v>11.347396004275671</v>
      </c>
    </row>
    <row r="835" spans="1:38">
      <c r="A835">
        <v>16</v>
      </c>
      <c r="B835">
        <v>22</v>
      </c>
      <c r="C835">
        <v>2024</v>
      </c>
      <c r="D835">
        <v>10</v>
      </c>
      <c r="E835">
        <v>99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2</v>
      </c>
      <c r="M835">
        <v>99</v>
      </c>
      <c r="N835">
        <v>99</v>
      </c>
      <c r="O835">
        <v>99</v>
      </c>
      <c r="P835">
        <v>99</v>
      </c>
      <c r="Q835">
        <v>468</v>
      </c>
      <c r="R835">
        <v>1138</v>
      </c>
      <c r="S835">
        <v>2</v>
      </c>
      <c r="T835">
        <v>2.5281195079086118</v>
      </c>
      <c r="U835">
        <v>7.6573813708259983</v>
      </c>
      <c r="V835">
        <v>0</v>
      </c>
      <c r="W835">
        <v>0</v>
      </c>
      <c r="X835">
        <v>5.4481546572934967</v>
      </c>
      <c r="Y835">
        <v>0</v>
      </c>
      <c r="Z835">
        <v>0</v>
      </c>
      <c r="AA835">
        <v>3.5855822150892775</v>
      </c>
      <c r="AB835">
        <v>0</v>
      </c>
      <c r="AC835">
        <v>0.54466591858749502</v>
      </c>
      <c r="AE835">
        <v>29.468090238041331</v>
      </c>
      <c r="AG835">
        <v>0.27918980981727543</v>
      </c>
      <c r="AH835">
        <v>0.11151448445707655</v>
      </c>
      <c r="AI835">
        <v>4.3057996485061532</v>
      </c>
      <c r="AJ835">
        <v>1135</v>
      </c>
      <c r="AK835">
        <v>86.04396475770919</v>
      </c>
      <c r="AL835">
        <v>11.306450751259744</v>
      </c>
    </row>
    <row r="836" spans="1:38">
      <c r="A836">
        <v>16</v>
      </c>
      <c r="B836">
        <v>23</v>
      </c>
      <c r="C836">
        <v>2024</v>
      </c>
      <c r="D836">
        <v>11</v>
      </c>
      <c r="E836">
        <v>99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2</v>
      </c>
      <c r="M836">
        <v>99</v>
      </c>
      <c r="N836">
        <v>99</v>
      </c>
      <c r="O836">
        <v>99</v>
      </c>
      <c r="P836">
        <v>99</v>
      </c>
      <c r="Q836">
        <v>204</v>
      </c>
      <c r="R836">
        <v>467</v>
      </c>
      <c r="S836">
        <v>2</v>
      </c>
      <c r="T836">
        <v>2.5781584582441113</v>
      </c>
      <c r="U836">
        <v>8.2062098501070651</v>
      </c>
      <c r="V836">
        <v>0</v>
      </c>
      <c r="W836">
        <v>0</v>
      </c>
      <c r="X836">
        <v>7.922912205567453</v>
      </c>
      <c r="Y836">
        <v>0</v>
      </c>
      <c r="Z836">
        <v>0</v>
      </c>
      <c r="AA836">
        <v>3.8825839624881593</v>
      </c>
      <c r="AB836">
        <v>0</v>
      </c>
      <c r="AC836">
        <v>0.57777765236828715</v>
      </c>
      <c r="AE836">
        <v>25.51751640403414</v>
      </c>
      <c r="AG836">
        <v>0.4507896057762848</v>
      </c>
      <c r="AH836">
        <v>0.19344542901065601</v>
      </c>
      <c r="AI836">
        <v>4.7109207708779444</v>
      </c>
      <c r="AJ836">
        <v>467</v>
      </c>
      <c r="AK836">
        <v>88.088222698072812</v>
      </c>
      <c r="AL836">
        <v>11.267896163615164</v>
      </c>
    </row>
    <row r="837" spans="1:38">
      <c r="A837">
        <v>16</v>
      </c>
      <c r="B837">
        <v>24</v>
      </c>
      <c r="C837">
        <v>2024</v>
      </c>
      <c r="D837">
        <v>12</v>
      </c>
      <c r="E837">
        <v>99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2</v>
      </c>
      <c r="M837">
        <v>99</v>
      </c>
      <c r="N837">
        <v>99</v>
      </c>
      <c r="O837">
        <v>99</v>
      </c>
      <c r="P837">
        <v>99</v>
      </c>
      <c r="Q837">
        <v>37</v>
      </c>
      <c r="R837">
        <v>95</v>
      </c>
      <c r="S837">
        <v>2</v>
      </c>
      <c r="T837">
        <v>2.5157894736842099</v>
      </c>
      <c r="U837">
        <v>6.5526315789473708</v>
      </c>
      <c r="V837">
        <v>0</v>
      </c>
      <c r="W837">
        <v>0</v>
      </c>
      <c r="X837">
        <v>1.0526315789473681</v>
      </c>
      <c r="Y837">
        <v>0</v>
      </c>
      <c r="Z837">
        <v>0</v>
      </c>
      <c r="AA837">
        <v>2.248032688714531</v>
      </c>
      <c r="AB837">
        <v>0</v>
      </c>
      <c r="AC837">
        <v>0.49975063033554717</v>
      </c>
      <c r="AE837">
        <v>31.501535878600823</v>
      </c>
      <c r="AG837">
        <v>0.85887351957327551</v>
      </c>
      <c r="AH837">
        <v>0.3015101663415849</v>
      </c>
      <c r="AI837">
        <v>5.2631578947368443</v>
      </c>
      <c r="AJ837">
        <v>92</v>
      </c>
      <c r="AK837">
        <v>83.077173913043509</v>
      </c>
      <c r="AL837">
        <v>11.164544944377564</v>
      </c>
    </row>
    <row r="838" spans="1:38">
      <c r="A838">
        <v>16</v>
      </c>
      <c r="B838">
        <v>25</v>
      </c>
      <c r="C838">
        <v>2024</v>
      </c>
      <c r="D838">
        <v>1</v>
      </c>
      <c r="E838">
        <v>99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3</v>
      </c>
      <c r="M838">
        <v>99</v>
      </c>
      <c r="N838">
        <v>99</v>
      </c>
      <c r="O838">
        <v>99</v>
      </c>
      <c r="P838">
        <v>99</v>
      </c>
      <c r="Q838">
        <v>44</v>
      </c>
      <c r="R838">
        <v>67</v>
      </c>
      <c r="S838">
        <v>3</v>
      </c>
      <c r="T838">
        <v>3.5074626865671639</v>
      </c>
      <c r="U838">
        <v>12.880597014925373</v>
      </c>
      <c r="V838">
        <v>0</v>
      </c>
      <c r="W838">
        <v>0</v>
      </c>
      <c r="X838">
        <v>29.850746268656724</v>
      </c>
      <c r="Y838">
        <v>13.432835820895528</v>
      </c>
      <c r="Z838">
        <v>0</v>
      </c>
      <c r="AA838">
        <v>6.5233504532648396</v>
      </c>
      <c r="AB838">
        <v>0</v>
      </c>
      <c r="AC838">
        <v>1.2856630129765985</v>
      </c>
      <c r="AE838">
        <v>27.114240867827501</v>
      </c>
      <c r="AG838">
        <v>0.76931909518888497</v>
      </c>
      <c r="AH838">
        <v>0.46531816061833881</v>
      </c>
      <c r="AI838">
        <v>2.9850746268656723</v>
      </c>
      <c r="AJ838">
        <v>38</v>
      </c>
      <c r="AK838">
        <v>101.06842105263161</v>
      </c>
      <c r="AL838">
        <v>13.864586492805637</v>
      </c>
    </row>
    <row r="839" spans="1:38">
      <c r="A839">
        <v>16</v>
      </c>
      <c r="B839">
        <v>26</v>
      </c>
      <c r="C839">
        <v>2024</v>
      </c>
      <c r="D839">
        <v>2</v>
      </c>
      <c r="E839">
        <v>99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3</v>
      </c>
      <c r="M839">
        <v>99</v>
      </c>
      <c r="N839">
        <v>99</v>
      </c>
      <c r="O839">
        <v>99</v>
      </c>
      <c r="P839">
        <v>99</v>
      </c>
      <c r="Q839">
        <v>40</v>
      </c>
      <c r="R839">
        <v>81</v>
      </c>
      <c r="S839">
        <v>3</v>
      </c>
      <c r="T839">
        <v>3.0493827160493825</v>
      </c>
      <c r="U839">
        <v>11.714814814814805</v>
      </c>
      <c r="V839">
        <v>0</v>
      </c>
      <c r="W839">
        <v>0</v>
      </c>
      <c r="X839">
        <v>17.283950617283949</v>
      </c>
      <c r="Y839">
        <v>4.9382716049382722</v>
      </c>
      <c r="Z839">
        <v>0</v>
      </c>
      <c r="AA839">
        <v>5.3058111889808162</v>
      </c>
      <c r="AB839">
        <v>0</v>
      </c>
      <c r="AC839">
        <v>1.0411441304843456</v>
      </c>
      <c r="AE839">
        <v>35.722333302684724</v>
      </c>
      <c r="AG839">
        <v>0.75489282385834111</v>
      </c>
      <c r="AH839">
        <v>0.40149274571279903</v>
      </c>
      <c r="AI839">
        <v>3.7037037037037042</v>
      </c>
      <c r="AJ839">
        <v>58</v>
      </c>
      <c r="AK839">
        <v>93.381034482758622</v>
      </c>
      <c r="AL839">
        <v>13.830008624744623</v>
      </c>
    </row>
    <row r="840" spans="1:38">
      <c r="A840">
        <v>16</v>
      </c>
      <c r="B840">
        <v>27</v>
      </c>
      <c r="C840">
        <v>2024</v>
      </c>
      <c r="D840">
        <v>3</v>
      </c>
      <c r="E840">
        <v>99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3</v>
      </c>
      <c r="M840">
        <v>99</v>
      </c>
      <c r="N840">
        <v>99</v>
      </c>
      <c r="O840">
        <v>99</v>
      </c>
      <c r="P840">
        <v>99</v>
      </c>
      <c r="Q840">
        <v>199</v>
      </c>
      <c r="R840">
        <v>312</v>
      </c>
      <c r="S840">
        <v>3</v>
      </c>
      <c r="T840">
        <v>3.1794871794871802</v>
      </c>
      <c r="U840">
        <v>13.2673076923077</v>
      </c>
      <c r="V840">
        <v>0</v>
      </c>
      <c r="W840">
        <v>0</v>
      </c>
      <c r="X840">
        <v>30.769230769230759</v>
      </c>
      <c r="Y840">
        <v>6.4102564102564097</v>
      </c>
      <c r="Z840">
        <v>0</v>
      </c>
      <c r="AA840">
        <v>5.9958870888508562</v>
      </c>
      <c r="AB840">
        <v>0</v>
      </c>
      <c r="AC840">
        <v>0.95398744473259756</v>
      </c>
      <c r="AE840">
        <v>39.410225363479853</v>
      </c>
      <c r="AG840">
        <v>0.75564920438857808</v>
      </c>
      <c r="AH840">
        <v>0.38870211580381991</v>
      </c>
      <c r="AI840">
        <v>3.2051282051282048</v>
      </c>
      <c r="AJ840">
        <v>286</v>
      </c>
      <c r="AK840">
        <v>97.094405594405515</v>
      </c>
      <c r="AL840">
        <v>13.550488044037078</v>
      </c>
    </row>
    <row r="841" spans="1:38">
      <c r="A841">
        <v>16</v>
      </c>
      <c r="B841">
        <v>28</v>
      </c>
      <c r="C841">
        <v>2024</v>
      </c>
      <c r="D841">
        <v>4</v>
      </c>
      <c r="E841">
        <v>99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3</v>
      </c>
      <c r="M841">
        <v>99</v>
      </c>
      <c r="N841">
        <v>99</v>
      </c>
      <c r="O841">
        <v>99</v>
      </c>
      <c r="P841">
        <v>99</v>
      </c>
      <c r="Q841">
        <v>71</v>
      </c>
      <c r="R841">
        <v>172</v>
      </c>
      <c r="S841">
        <v>3</v>
      </c>
      <c r="T841">
        <v>3.0581395348837224</v>
      </c>
      <c r="U841">
        <v>10.609883720930236</v>
      </c>
      <c r="V841">
        <v>0</v>
      </c>
      <c r="W841">
        <v>0</v>
      </c>
      <c r="X841">
        <v>11.627906976744184</v>
      </c>
      <c r="Y841">
        <v>3.4883720930232553</v>
      </c>
      <c r="Z841">
        <v>0</v>
      </c>
      <c r="AA841">
        <v>4.3950905470435506</v>
      </c>
      <c r="AB841">
        <v>0</v>
      </c>
      <c r="AC841">
        <v>0.97473492118448624</v>
      </c>
      <c r="AE841">
        <v>30.087435462527679</v>
      </c>
      <c r="AG841">
        <v>2.4157303370786516</v>
      </c>
      <c r="AH841">
        <v>1.1319259053422392</v>
      </c>
      <c r="AI841">
        <v>0.58139534883720945</v>
      </c>
      <c r="AJ841">
        <v>156</v>
      </c>
      <c r="AK841">
        <v>91.637820512820483</v>
      </c>
      <c r="AL841">
        <v>13.247361660102381</v>
      </c>
    </row>
    <row r="842" spans="1:38">
      <c r="A842">
        <v>16</v>
      </c>
      <c r="B842">
        <v>29</v>
      </c>
      <c r="C842">
        <v>2024</v>
      </c>
      <c r="D842">
        <v>5</v>
      </c>
      <c r="E842">
        <v>99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3</v>
      </c>
      <c r="M842">
        <v>99</v>
      </c>
      <c r="N842">
        <v>99</v>
      </c>
      <c r="O842">
        <v>99</v>
      </c>
      <c r="P842">
        <v>99</v>
      </c>
      <c r="Q842">
        <v>24</v>
      </c>
      <c r="R842">
        <v>43</v>
      </c>
      <c r="S842">
        <v>3</v>
      </c>
      <c r="T842">
        <v>3.2790697674418601</v>
      </c>
      <c r="U842">
        <v>13.530232558139531</v>
      </c>
      <c r="V842">
        <v>0</v>
      </c>
      <c r="W842">
        <v>0</v>
      </c>
      <c r="X842">
        <v>25.581395348837205</v>
      </c>
      <c r="Y842">
        <v>4.6511627906976756</v>
      </c>
      <c r="Z842">
        <v>0</v>
      </c>
      <c r="AA842">
        <v>5.0701834691688532</v>
      </c>
      <c r="AB842">
        <v>0</v>
      </c>
      <c r="AC842">
        <v>1.0415904965841247</v>
      </c>
      <c r="AE842">
        <v>26.262022757313161</v>
      </c>
      <c r="AG842">
        <v>1.3345747982619491</v>
      </c>
      <c r="AH842">
        <v>0.69899655908190894</v>
      </c>
      <c r="AI842">
        <v>0</v>
      </c>
      <c r="AJ842">
        <v>42</v>
      </c>
      <c r="AK842">
        <v>98.592857142857113</v>
      </c>
      <c r="AL842">
        <v>13.330368089970811</v>
      </c>
    </row>
    <row r="843" spans="1:38">
      <c r="A843">
        <v>16</v>
      </c>
      <c r="B843">
        <v>30</v>
      </c>
      <c r="C843">
        <v>2024</v>
      </c>
      <c r="D843">
        <v>6</v>
      </c>
      <c r="E843">
        <v>99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3</v>
      </c>
      <c r="M843">
        <v>99</v>
      </c>
      <c r="N843">
        <v>99</v>
      </c>
      <c r="O843">
        <v>99</v>
      </c>
      <c r="P843">
        <v>99</v>
      </c>
      <c r="Q843">
        <v>21</v>
      </c>
      <c r="R843">
        <v>36</v>
      </c>
      <c r="S843">
        <v>3</v>
      </c>
      <c r="T843">
        <v>3.3888888888888888</v>
      </c>
      <c r="U843">
        <v>14.324999999999998</v>
      </c>
      <c r="V843">
        <v>0</v>
      </c>
      <c r="W843">
        <v>0</v>
      </c>
      <c r="X843">
        <v>27.777777777777779</v>
      </c>
      <c r="Y843">
        <v>8.3333333333333357</v>
      </c>
      <c r="Z843">
        <v>0</v>
      </c>
      <c r="AA843">
        <v>5.0954432257328319</v>
      </c>
      <c r="AB843">
        <v>0</v>
      </c>
      <c r="AC843">
        <v>1.007686508178725</v>
      </c>
      <c r="AE843">
        <v>50.717911879431007</v>
      </c>
      <c r="AG843">
        <v>0.9343368803529718</v>
      </c>
      <c r="AH843">
        <v>0.6725045153129422</v>
      </c>
      <c r="AI843">
        <v>0</v>
      </c>
      <c r="AJ843">
        <v>36</v>
      </c>
      <c r="AK843">
        <v>100.41388888888888</v>
      </c>
      <c r="AL843">
        <v>13.825046050020889</v>
      </c>
    </row>
    <row r="844" spans="1:38">
      <c r="A844">
        <v>16</v>
      </c>
      <c r="B844">
        <v>31</v>
      </c>
      <c r="C844">
        <v>2024</v>
      </c>
      <c r="D844">
        <v>7</v>
      </c>
      <c r="E844">
        <v>99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3</v>
      </c>
      <c r="M844">
        <v>99</v>
      </c>
      <c r="N844">
        <v>99</v>
      </c>
      <c r="O844">
        <v>99</v>
      </c>
      <c r="P844">
        <v>99</v>
      </c>
      <c r="Q844">
        <v>6</v>
      </c>
      <c r="R844">
        <v>7</v>
      </c>
      <c r="S844">
        <v>3</v>
      </c>
      <c r="T844">
        <v>3</v>
      </c>
      <c r="U844">
        <v>12.128571428571425</v>
      </c>
      <c r="V844">
        <v>0</v>
      </c>
      <c r="W844">
        <v>0</v>
      </c>
      <c r="X844">
        <v>28.571428571428577</v>
      </c>
      <c r="Y844">
        <v>0</v>
      </c>
      <c r="Z844">
        <v>0</v>
      </c>
      <c r="AA844">
        <v>4.5806157682484754</v>
      </c>
      <c r="AB844">
        <v>0</v>
      </c>
      <c r="AC844">
        <v>0.75592894601845451</v>
      </c>
      <c r="AE844">
        <v>62.71056426041423</v>
      </c>
      <c r="AG844">
        <v>0.20378457059679764</v>
      </c>
      <c r="AH844">
        <v>0.11946170471430512</v>
      </c>
      <c r="AI844">
        <v>0</v>
      </c>
      <c r="AJ844">
        <v>7</v>
      </c>
      <c r="AK844">
        <v>95.342857142857113</v>
      </c>
      <c r="AL844">
        <v>13.39593435844197</v>
      </c>
    </row>
    <row r="845" spans="1:38">
      <c r="A845">
        <v>16</v>
      </c>
      <c r="B845">
        <v>32</v>
      </c>
      <c r="C845">
        <v>2024</v>
      </c>
      <c r="D845">
        <v>8</v>
      </c>
      <c r="E845">
        <v>99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3</v>
      </c>
      <c r="M845">
        <v>99</v>
      </c>
      <c r="N845">
        <v>99</v>
      </c>
      <c r="O845">
        <v>99</v>
      </c>
      <c r="P845">
        <v>99</v>
      </c>
      <c r="Q845">
        <v>172</v>
      </c>
      <c r="R845">
        <v>405</v>
      </c>
      <c r="S845">
        <v>3</v>
      </c>
      <c r="T845">
        <v>3.0197530864197546</v>
      </c>
      <c r="U845">
        <v>12.04567901234569</v>
      </c>
      <c r="V845">
        <v>0</v>
      </c>
      <c r="W845">
        <v>0</v>
      </c>
      <c r="X845">
        <v>26.172839506172838</v>
      </c>
      <c r="Y845">
        <v>2.7160493827160499</v>
      </c>
      <c r="Z845">
        <v>0</v>
      </c>
      <c r="AA845">
        <v>5.745285762219261</v>
      </c>
      <c r="AB845">
        <v>0</v>
      </c>
      <c r="AC845">
        <v>0.81322703511296324</v>
      </c>
      <c r="AE845">
        <v>-4.0832575310301422</v>
      </c>
      <c r="AG845">
        <v>0.40110924036842638</v>
      </c>
      <c r="AH845">
        <v>0.21985429633646336</v>
      </c>
      <c r="AI845">
        <v>20.246913580246911</v>
      </c>
      <c r="AJ845">
        <v>405</v>
      </c>
      <c r="AK845">
        <v>94.729382716049443</v>
      </c>
      <c r="AL845">
        <v>13.223837068010404</v>
      </c>
    </row>
    <row r="846" spans="1:38">
      <c r="A846">
        <v>16</v>
      </c>
      <c r="B846">
        <v>33</v>
      </c>
      <c r="C846">
        <v>2024</v>
      </c>
      <c r="D846">
        <v>9</v>
      </c>
      <c r="E846">
        <v>99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3</v>
      </c>
      <c r="M846">
        <v>99</v>
      </c>
      <c r="N846">
        <v>99</v>
      </c>
      <c r="O846">
        <v>99</v>
      </c>
      <c r="P846">
        <v>99</v>
      </c>
      <c r="Q846">
        <v>584</v>
      </c>
      <c r="R846">
        <v>1692</v>
      </c>
      <c r="S846">
        <v>3</v>
      </c>
      <c r="T846">
        <v>2.8764775413711581</v>
      </c>
      <c r="U846">
        <v>8.9128250591016549</v>
      </c>
      <c r="V846">
        <v>0</v>
      </c>
      <c r="W846">
        <v>5.9101654846335699E-2</v>
      </c>
      <c r="X846">
        <v>7.3877068557919614</v>
      </c>
      <c r="Y846">
        <v>1.3002364066193859</v>
      </c>
      <c r="Z846">
        <v>0</v>
      </c>
      <c r="AA846">
        <v>3.9349040991658391</v>
      </c>
      <c r="AB846">
        <v>0</v>
      </c>
      <c r="AC846">
        <v>0.99561206513751277</v>
      </c>
      <c r="AE846">
        <v>9.4722312087836489</v>
      </c>
      <c r="AG846">
        <v>0.46132830925355905</v>
      </c>
      <c r="AH846">
        <v>0.20632300486522925</v>
      </c>
      <c r="AI846">
        <v>4.8463356973995282</v>
      </c>
      <c r="AJ846">
        <v>1691</v>
      </c>
      <c r="AK846">
        <v>87.243997634535646</v>
      </c>
      <c r="AL846">
        <v>12.779372569545536</v>
      </c>
    </row>
    <row r="847" spans="1:38">
      <c r="A847">
        <v>16</v>
      </c>
      <c r="B847">
        <v>34</v>
      </c>
      <c r="C847">
        <v>2024</v>
      </c>
      <c r="D847">
        <v>10</v>
      </c>
      <c r="E847">
        <v>99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3</v>
      </c>
      <c r="M847">
        <v>99</v>
      </c>
      <c r="N847">
        <v>99</v>
      </c>
      <c r="O847">
        <v>99</v>
      </c>
      <c r="P847">
        <v>99</v>
      </c>
      <c r="Q847">
        <v>1327</v>
      </c>
      <c r="R847">
        <v>4056</v>
      </c>
      <c r="S847">
        <v>3</v>
      </c>
      <c r="T847">
        <v>2.8782051282051277</v>
      </c>
      <c r="U847">
        <v>8.9016025641025855</v>
      </c>
      <c r="V847">
        <v>0</v>
      </c>
      <c r="W847">
        <v>2.465483234714004E-2</v>
      </c>
      <c r="X847">
        <v>7.5197238658777117</v>
      </c>
      <c r="Y847">
        <v>1.1587771203155821</v>
      </c>
      <c r="Z847">
        <v>0</v>
      </c>
      <c r="AA847">
        <v>3.8183055785203512</v>
      </c>
      <c r="AB847">
        <v>0</v>
      </c>
      <c r="AC847">
        <v>0.83202560112081148</v>
      </c>
      <c r="AE847">
        <v>16.853606392264481</v>
      </c>
      <c r="AG847">
        <v>0.99507369825911163</v>
      </c>
      <c r="AH847">
        <v>0.4620350133547147</v>
      </c>
      <c r="AI847">
        <v>6.2130177514792884</v>
      </c>
      <c r="AJ847">
        <v>4052</v>
      </c>
      <c r="AK847">
        <v>87.323815399802541</v>
      </c>
      <c r="AL847">
        <v>12.765318576434296</v>
      </c>
    </row>
    <row r="848" spans="1:38">
      <c r="A848">
        <v>16</v>
      </c>
      <c r="B848">
        <v>35</v>
      </c>
      <c r="C848">
        <v>2024</v>
      </c>
      <c r="D848">
        <v>11</v>
      </c>
      <c r="E848">
        <v>99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3</v>
      </c>
      <c r="M848">
        <v>99</v>
      </c>
      <c r="N848">
        <v>99</v>
      </c>
      <c r="O848">
        <v>99</v>
      </c>
      <c r="P848">
        <v>99</v>
      </c>
      <c r="Q848">
        <v>540</v>
      </c>
      <c r="R848">
        <v>1391</v>
      </c>
      <c r="S848">
        <v>3</v>
      </c>
      <c r="T848">
        <v>2.9151689432063277</v>
      </c>
      <c r="U848">
        <v>9.4545650611071128</v>
      </c>
      <c r="V848">
        <v>0</v>
      </c>
      <c r="W848">
        <v>0</v>
      </c>
      <c r="X848">
        <v>10.424155283968371</v>
      </c>
      <c r="Y848">
        <v>1.222142343637671</v>
      </c>
      <c r="Z848">
        <v>0</v>
      </c>
      <c r="AA848">
        <v>4.1128359426209125</v>
      </c>
      <c r="AB848">
        <v>0</v>
      </c>
      <c r="AC848">
        <v>0.73526255491309389</v>
      </c>
      <c r="AE848">
        <v>21.420641276652113</v>
      </c>
      <c r="AG848">
        <v>1.3427159349781843</v>
      </c>
      <c r="AH848">
        <v>0.66384648136832658</v>
      </c>
      <c r="AI848">
        <v>6.6139468008626894</v>
      </c>
      <c r="AJ848">
        <v>1388</v>
      </c>
      <c r="AK848">
        <v>89.009654178674097</v>
      </c>
      <c r="AL848">
        <v>12.74395714636306</v>
      </c>
    </row>
    <row r="849" spans="1:38">
      <c r="A849">
        <v>16</v>
      </c>
      <c r="B849">
        <v>36</v>
      </c>
      <c r="C849">
        <v>2024</v>
      </c>
      <c r="D849">
        <v>12</v>
      </c>
      <c r="E849">
        <v>99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3</v>
      </c>
      <c r="M849">
        <v>99</v>
      </c>
      <c r="N849">
        <v>99</v>
      </c>
      <c r="O849">
        <v>99</v>
      </c>
      <c r="P849">
        <v>99</v>
      </c>
      <c r="Q849">
        <v>72</v>
      </c>
      <c r="R849">
        <v>189</v>
      </c>
      <c r="S849">
        <v>3</v>
      </c>
      <c r="T849">
        <v>3.2380952380952377</v>
      </c>
      <c r="U849">
        <v>8.9857142857142946</v>
      </c>
      <c r="V849">
        <v>0</v>
      </c>
      <c r="W849">
        <v>0</v>
      </c>
      <c r="X849">
        <v>4.7619047619047636</v>
      </c>
      <c r="Y849">
        <v>0</v>
      </c>
      <c r="Z849">
        <v>0</v>
      </c>
      <c r="AA849">
        <v>3.2231400678846112</v>
      </c>
      <c r="AB849">
        <v>0</v>
      </c>
      <c r="AC849">
        <v>0.99810856649285618</v>
      </c>
      <c r="AE849">
        <v>26.552172976365419</v>
      </c>
      <c r="AG849">
        <v>1.7087062652563061</v>
      </c>
      <c r="AH849">
        <v>0.82257785622154811</v>
      </c>
      <c r="AI849">
        <v>7.9365079365079394</v>
      </c>
      <c r="AJ849">
        <v>187</v>
      </c>
      <c r="AK849">
        <v>88.422994652406416</v>
      </c>
      <c r="AL849">
        <v>12.553937808496096</v>
      </c>
    </row>
    <row r="850" spans="1:38">
      <c r="A850">
        <v>16</v>
      </c>
      <c r="B850">
        <v>37</v>
      </c>
      <c r="C850">
        <v>2024</v>
      </c>
      <c r="D850">
        <v>1</v>
      </c>
      <c r="E850">
        <v>99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4</v>
      </c>
      <c r="M850">
        <v>99</v>
      </c>
      <c r="N850">
        <v>99</v>
      </c>
      <c r="O850">
        <v>99</v>
      </c>
      <c r="P850">
        <v>99</v>
      </c>
      <c r="Q850">
        <v>75</v>
      </c>
      <c r="R850">
        <v>142</v>
      </c>
      <c r="S850">
        <v>4</v>
      </c>
      <c r="T850">
        <v>4.1408450704225341</v>
      </c>
      <c r="U850">
        <v>13.736619718309861</v>
      </c>
      <c r="V850">
        <v>0</v>
      </c>
      <c r="W850">
        <v>0</v>
      </c>
      <c r="X850">
        <v>33.098591549295776</v>
      </c>
      <c r="Y850">
        <v>9.8591549295774623</v>
      </c>
      <c r="Z850">
        <v>0</v>
      </c>
      <c r="AA850">
        <v>6.2366305329626321</v>
      </c>
      <c r="AB850">
        <v>0</v>
      </c>
      <c r="AC850">
        <v>1.1170354962759639</v>
      </c>
      <c r="AE850">
        <v>29.342238009924312</v>
      </c>
      <c r="AG850">
        <v>1.6304971868182347</v>
      </c>
      <c r="AH850">
        <v>1.0517376640812652</v>
      </c>
      <c r="AI850">
        <v>0</v>
      </c>
      <c r="AJ850">
        <v>92</v>
      </c>
      <c r="AK850">
        <v>99.554347826086982</v>
      </c>
      <c r="AL850">
        <v>14.43591860650953</v>
      </c>
    </row>
    <row r="851" spans="1:38">
      <c r="A851">
        <v>16</v>
      </c>
      <c r="B851">
        <v>38</v>
      </c>
      <c r="C851">
        <v>2024</v>
      </c>
      <c r="D851">
        <v>2</v>
      </c>
      <c r="E851">
        <v>99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4</v>
      </c>
      <c r="M851">
        <v>99</v>
      </c>
      <c r="N851">
        <v>99</v>
      </c>
      <c r="O851">
        <v>99</v>
      </c>
      <c r="P851">
        <v>99</v>
      </c>
      <c r="Q851">
        <v>79</v>
      </c>
      <c r="R851">
        <v>159</v>
      </c>
      <c r="S851">
        <v>4</v>
      </c>
      <c r="T851">
        <v>3.5786163522012568</v>
      </c>
      <c r="U851">
        <v>13.524528301886797</v>
      </c>
      <c r="V851">
        <v>0</v>
      </c>
      <c r="W851">
        <v>0.62893081761006253</v>
      </c>
      <c r="X851">
        <v>24.528301886792455</v>
      </c>
      <c r="Y851">
        <v>11.949685534591197</v>
      </c>
      <c r="Z851">
        <v>0</v>
      </c>
      <c r="AA851">
        <v>6.2307688228189644</v>
      </c>
      <c r="AB851">
        <v>0</v>
      </c>
      <c r="AC851">
        <v>1.1124433293388336</v>
      </c>
      <c r="AE851">
        <v>34.50205964990225</v>
      </c>
      <c r="AG851">
        <v>1.4818266542404475</v>
      </c>
      <c r="AH851">
        <v>0.90986405351544242</v>
      </c>
      <c r="AI851">
        <v>6.9182389937106921</v>
      </c>
      <c r="AJ851">
        <v>139</v>
      </c>
      <c r="AK851">
        <v>95.825899280575555</v>
      </c>
      <c r="AL851">
        <v>14.561415414254309</v>
      </c>
    </row>
    <row r="852" spans="1:38">
      <c r="A852">
        <v>16</v>
      </c>
      <c r="B852">
        <v>39</v>
      </c>
      <c r="C852">
        <v>2024</v>
      </c>
      <c r="D852">
        <v>3</v>
      </c>
      <c r="E852">
        <v>99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4</v>
      </c>
      <c r="M852">
        <v>99</v>
      </c>
      <c r="N852">
        <v>99</v>
      </c>
      <c r="O852">
        <v>99</v>
      </c>
      <c r="P852">
        <v>99</v>
      </c>
      <c r="Q852">
        <v>408</v>
      </c>
      <c r="R852">
        <v>710</v>
      </c>
      <c r="S852">
        <v>4</v>
      </c>
      <c r="T852">
        <v>3.6492957746478871</v>
      </c>
      <c r="U852">
        <v>14.01845070422536</v>
      </c>
      <c r="V852">
        <v>0</v>
      </c>
      <c r="W852">
        <v>0</v>
      </c>
      <c r="X852">
        <v>27.605633802816904</v>
      </c>
      <c r="Y852">
        <v>12.394366197183098</v>
      </c>
      <c r="Z852">
        <v>0</v>
      </c>
      <c r="AA852">
        <v>6.15366927020023</v>
      </c>
      <c r="AB852">
        <v>0</v>
      </c>
      <c r="AC852">
        <v>1.0796939106461485</v>
      </c>
      <c r="AE852">
        <v>33.345249878715158</v>
      </c>
      <c r="AG852">
        <v>1.7195863304996486</v>
      </c>
      <c r="AH852">
        <v>0.93462603971759106</v>
      </c>
      <c r="AI852">
        <v>3.9436619718309847</v>
      </c>
      <c r="AJ852">
        <v>618</v>
      </c>
      <c r="AK852">
        <v>97.155501618123026</v>
      </c>
      <c r="AL852">
        <v>14.507878630635402</v>
      </c>
    </row>
    <row r="853" spans="1:38">
      <c r="A853">
        <v>16</v>
      </c>
      <c r="B853">
        <v>40</v>
      </c>
      <c r="C853">
        <v>2024</v>
      </c>
      <c r="D853">
        <v>4</v>
      </c>
      <c r="E853">
        <v>99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4</v>
      </c>
      <c r="M853">
        <v>99</v>
      </c>
      <c r="N853">
        <v>99</v>
      </c>
      <c r="O853">
        <v>99</v>
      </c>
      <c r="P853">
        <v>99</v>
      </c>
      <c r="Q853">
        <v>149</v>
      </c>
      <c r="R853">
        <v>311</v>
      </c>
      <c r="S853">
        <v>4</v>
      </c>
      <c r="T853">
        <v>3.527331189710611</v>
      </c>
      <c r="U853">
        <v>12.321543408360128</v>
      </c>
      <c r="V853">
        <v>0</v>
      </c>
      <c r="W853">
        <v>0</v>
      </c>
      <c r="X853">
        <v>17.041800643086816</v>
      </c>
      <c r="Y853">
        <v>4.501607717041801</v>
      </c>
      <c r="Z853">
        <v>0</v>
      </c>
      <c r="AA853">
        <v>4.7020778259782192</v>
      </c>
      <c r="AB853">
        <v>0</v>
      </c>
      <c r="AC853">
        <v>0.9976140102587282</v>
      </c>
      <c r="AE853">
        <v>34.367101101785053</v>
      </c>
      <c r="AG853">
        <v>4.3679775280898872</v>
      </c>
      <c r="AH853">
        <v>2.3768645236842896</v>
      </c>
      <c r="AI853">
        <v>2.2508038585209005</v>
      </c>
      <c r="AJ853">
        <v>269</v>
      </c>
      <c r="AK853">
        <v>94.001486988847518</v>
      </c>
      <c r="AL853">
        <v>14.306785829032384</v>
      </c>
    </row>
    <row r="854" spans="1:38">
      <c r="A854">
        <v>16</v>
      </c>
      <c r="B854">
        <v>41</v>
      </c>
      <c r="C854">
        <v>2024</v>
      </c>
      <c r="D854">
        <v>5</v>
      </c>
      <c r="E854">
        <v>99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4</v>
      </c>
      <c r="M854">
        <v>99</v>
      </c>
      <c r="N854">
        <v>99</v>
      </c>
      <c r="O854">
        <v>99</v>
      </c>
      <c r="P854">
        <v>99</v>
      </c>
      <c r="Q854">
        <v>45</v>
      </c>
      <c r="R854">
        <v>74</v>
      </c>
      <c r="S854">
        <v>4</v>
      </c>
      <c r="T854">
        <v>3.9729729729729728</v>
      </c>
      <c r="U854">
        <v>15.798648648648651</v>
      </c>
      <c r="V854">
        <v>0</v>
      </c>
      <c r="W854">
        <v>1.3513513513513515</v>
      </c>
      <c r="X854">
        <v>32.432432432432442</v>
      </c>
      <c r="Y854">
        <v>14.86486486486486</v>
      </c>
      <c r="Z854">
        <v>0</v>
      </c>
      <c r="AA854">
        <v>5.9435746192784178</v>
      </c>
      <c r="AB854">
        <v>0</v>
      </c>
      <c r="AC854">
        <v>1.4043655196504421</v>
      </c>
      <c r="AE854">
        <v>44.424263064868249</v>
      </c>
      <c r="AG854">
        <v>2.2967101179391687</v>
      </c>
      <c r="AH854">
        <v>1.4046010265085258</v>
      </c>
      <c r="AI854">
        <v>0</v>
      </c>
      <c r="AJ854">
        <v>74</v>
      </c>
      <c r="AK854">
        <v>99.429729729729729</v>
      </c>
      <c r="AL854">
        <v>15.656478007185996</v>
      </c>
    </row>
    <row r="855" spans="1:38">
      <c r="A855">
        <v>16</v>
      </c>
      <c r="B855">
        <v>42</v>
      </c>
      <c r="C855">
        <v>2024</v>
      </c>
      <c r="D855">
        <v>6</v>
      </c>
      <c r="E855">
        <v>99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4</v>
      </c>
      <c r="M855">
        <v>99</v>
      </c>
      <c r="N855">
        <v>99</v>
      </c>
      <c r="O855">
        <v>99</v>
      </c>
      <c r="P855">
        <v>99</v>
      </c>
      <c r="Q855">
        <v>24</v>
      </c>
      <c r="R855">
        <v>43</v>
      </c>
      <c r="S855">
        <v>4</v>
      </c>
      <c r="T855">
        <v>3.8372093023255824</v>
      </c>
      <c r="U855">
        <v>14.446511627906975</v>
      </c>
      <c r="V855">
        <v>0</v>
      </c>
      <c r="W855">
        <v>0</v>
      </c>
      <c r="X855">
        <v>25.581395348837205</v>
      </c>
      <c r="Y855">
        <v>6.9767441860465107</v>
      </c>
      <c r="Z855">
        <v>0</v>
      </c>
      <c r="AA855">
        <v>6.0309414914356996</v>
      </c>
      <c r="AB855">
        <v>0</v>
      </c>
      <c r="AC855">
        <v>1.098206414243496</v>
      </c>
      <c r="AE855">
        <v>12.544165016228163</v>
      </c>
      <c r="AG855">
        <v>1.1160134959771602</v>
      </c>
      <c r="AH855">
        <v>0.8100830035144454</v>
      </c>
      <c r="AI855">
        <v>13.95348837209302</v>
      </c>
      <c r="AJ855">
        <v>43</v>
      </c>
      <c r="AK855">
        <v>98.786046511627902</v>
      </c>
      <c r="AL855">
        <v>14.26191640418258</v>
      </c>
    </row>
    <row r="856" spans="1:38">
      <c r="A856">
        <v>16</v>
      </c>
      <c r="B856">
        <v>43</v>
      </c>
      <c r="C856">
        <v>2024</v>
      </c>
      <c r="D856">
        <v>7</v>
      </c>
      <c r="E856">
        <v>99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4</v>
      </c>
      <c r="M856">
        <v>99</v>
      </c>
      <c r="N856">
        <v>99</v>
      </c>
      <c r="O856">
        <v>99</v>
      </c>
      <c r="P856">
        <v>99</v>
      </c>
      <c r="Q856">
        <v>15</v>
      </c>
      <c r="R856">
        <v>28</v>
      </c>
      <c r="S856">
        <v>4</v>
      </c>
      <c r="T856">
        <v>3.4642857142857153</v>
      </c>
      <c r="U856">
        <v>14.289285714285713</v>
      </c>
      <c r="V856">
        <v>0</v>
      </c>
      <c r="W856">
        <v>0</v>
      </c>
      <c r="X856">
        <v>42.857142857142847</v>
      </c>
      <c r="Y856">
        <v>10.714285714285712</v>
      </c>
      <c r="Z856">
        <v>0</v>
      </c>
      <c r="AA856">
        <v>7.0529294463726417</v>
      </c>
      <c r="AB856">
        <v>0</v>
      </c>
      <c r="AC856">
        <v>1.0170736332784376</v>
      </c>
      <c r="AE856">
        <v>48.064465228609215</v>
      </c>
      <c r="AG856">
        <v>0.81513828238719055</v>
      </c>
      <c r="AH856">
        <v>0.56297559547931053</v>
      </c>
      <c r="AI856">
        <v>0</v>
      </c>
      <c r="AJ856">
        <v>28</v>
      </c>
      <c r="AK856">
        <v>97.424999999999997</v>
      </c>
      <c r="AL856">
        <v>14.090621928607771</v>
      </c>
    </row>
    <row r="857" spans="1:38">
      <c r="A857">
        <v>16</v>
      </c>
      <c r="B857">
        <v>44</v>
      </c>
      <c r="C857">
        <v>2024</v>
      </c>
      <c r="D857">
        <v>8</v>
      </c>
      <c r="E857">
        <v>99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4</v>
      </c>
      <c r="M857">
        <v>99</v>
      </c>
      <c r="N857">
        <v>99</v>
      </c>
      <c r="O857">
        <v>99</v>
      </c>
      <c r="P857">
        <v>99</v>
      </c>
      <c r="Q857">
        <v>385</v>
      </c>
      <c r="R857">
        <v>1017</v>
      </c>
      <c r="S857">
        <v>4</v>
      </c>
      <c r="T857">
        <v>3.8308751229105216</v>
      </c>
      <c r="U857">
        <v>13.642281219272368</v>
      </c>
      <c r="V857">
        <v>0</v>
      </c>
      <c r="W857">
        <v>0</v>
      </c>
      <c r="X857">
        <v>33.52999016715831</v>
      </c>
      <c r="Y857">
        <v>7.4729596853490641</v>
      </c>
      <c r="Z857">
        <v>0</v>
      </c>
      <c r="AA857">
        <v>5.9226912206822782</v>
      </c>
      <c r="AB857">
        <v>0</v>
      </c>
      <c r="AC857">
        <v>1.0647246892296025</v>
      </c>
      <c r="AE857">
        <v>-22.692555473457965</v>
      </c>
      <c r="AG857">
        <v>1.0072298702584923</v>
      </c>
      <c r="AH857">
        <v>0.62525417202651579</v>
      </c>
      <c r="AI857">
        <v>14.749262536873152</v>
      </c>
      <c r="AJ857">
        <v>1016</v>
      </c>
      <c r="AK857">
        <v>96.51722440944873</v>
      </c>
      <c r="AL857">
        <v>14.1503916610679</v>
      </c>
    </row>
    <row r="858" spans="1:38">
      <c r="A858">
        <v>16</v>
      </c>
      <c r="B858">
        <v>45</v>
      </c>
      <c r="C858">
        <v>2024</v>
      </c>
      <c r="D858">
        <v>9</v>
      </c>
      <c r="E858">
        <v>99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4</v>
      </c>
      <c r="M858">
        <v>99</v>
      </c>
      <c r="N858">
        <v>99</v>
      </c>
      <c r="O858">
        <v>99</v>
      </c>
      <c r="P858">
        <v>99</v>
      </c>
      <c r="Q858">
        <v>1135</v>
      </c>
      <c r="R858">
        <v>3293</v>
      </c>
      <c r="S858">
        <v>4</v>
      </c>
      <c r="T858">
        <v>3.6428788338900686</v>
      </c>
      <c r="U858">
        <v>11.042969936228369</v>
      </c>
      <c r="V858">
        <v>0</v>
      </c>
      <c r="W858">
        <v>6.073489219556636E-2</v>
      </c>
      <c r="X858">
        <v>13.361676283024599</v>
      </c>
      <c r="Y858">
        <v>2.9456422714849673</v>
      </c>
      <c r="Z858">
        <v>0</v>
      </c>
      <c r="AA858">
        <v>4.5060404090778716</v>
      </c>
      <c r="AB858">
        <v>0</v>
      </c>
      <c r="AC858">
        <v>1.3188840202261884</v>
      </c>
      <c r="AE858">
        <v>8.3148846595623525</v>
      </c>
      <c r="AG858">
        <v>0.8978452259881613</v>
      </c>
      <c r="AH858">
        <v>0.4975188429045212</v>
      </c>
      <c r="AI858">
        <v>7.0148800485879121</v>
      </c>
      <c r="AJ858">
        <v>3288</v>
      </c>
      <c r="AK858">
        <v>91.205596107056067</v>
      </c>
      <c r="AL858">
        <v>13.887962792179092</v>
      </c>
    </row>
    <row r="859" spans="1:38">
      <c r="A859">
        <v>16</v>
      </c>
      <c r="B859">
        <v>46</v>
      </c>
      <c r="C859">
        <v>2024</v>
      </c>
      <c r="D859">
        <v>10</v>
      </c>
      <c r="E859">
        <v>99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4</v>
      </c>
      <c r="M859">
        <v>99</v>
      </c>
      <c r="N859">
        <v>99</v>
      </c>
      <c r="O859">
        <v>99</v>
      </c>
      <c r="P859">
        <v>99</v>
      </c>
      <c r="Q859">
        <v>2351</v>
      </c>
      <c r="R859">
        <v>7605</v>
      </c>
      <c r="S859">
        <v>4</v>
      </c>
      <c r="T859">
        <v>3.6464168310322154</v>
      </c>
      <c r="U859">
        <v>10.992938856015741</v>
      </c>
      <c r="V859">
        <v>0</v>
      </c>
      <c r="W859">
        <v>2.6298487836949377E-2</v>
      </c>
      <c r="X859">
        <v>12.978303747534516</v>
      </c>
      <c r="Y859">
        <v>3.0637738330046007</v>
      </c>
      <c r="Z859">
        <v>0</v>
      </c>
      <c r="AA859">
        <v>4.4825557249514301</v>
      </c>
      <c r="AB859">
        <v>0</v>
      </c>
      <c r="AC859">
        <v>1.200274725217306</v>
      </c>
      <c r="AE859">
        <v>4.5135395097418307</v>
      </c>
      <c r="AG859">
        <v>1.8657631842358344</v>
      </c>
      <c r="AH859">
        <v>1.0698472440574902</v>
      </c>
      <c r="AI859">
        <v>6.6272189349112427</v>
      </c>
      <c r="AJ859">
        <v>7600</v>
      </c>
      <c r="AK859">
        <v>91.147644736842111</v>
      </c>
      <c r="AL859">
        <v>13.847815876007562</v>
      </c>
    </row>
    <row r="860" spans="1:38">
      <c r="A860">
        <v>16</v>
      </c>
      <c r="B860">
        <v>47</v>
      </c>
      <c r="C860">
        <v>2024</v>
      </c>
      <c r="D860">
        <v>11</v>
      </c>
      <c r="E860">
        <v>99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4</v>
      </c>
      <c r="M860">
        <v>99</v>
      </c>
      <c r="N860">
        <v>99</v>
      </c>
      <c r="O860">
        <v>99</v>
      </c>
      <c r="P860">
        <v>99</v>
      </c>
      <c r="Q860">
        <v>938</v>
      </c>
      <c r="R860">
        <v>2622</v>
      </c>
      <c r="S860">
        <v>4</v>
      </c>
      <c r="T860">
        <v>3.8047292143401976</v>
      </c>
      <c r="U860">
        <v>11.79218154080854</v>
      </c>
      <c r="V860">
        <v>0</v>
      </c>
      <c r="W860">
        <v>7.6277650648360021E-2</v>
      </c>
      <c r="X860">
        <v>18.649885583524032</v>
      </c>
      <c r="Y860">
        <v>3.2418001525553013</v>
      </c>
      <c r="Z860">
        <v>0</v>
      </c>
      <c r="AA860">
        <v>4.7159502514403604</v>
      </c>
      <c r="AB860">
        <v>0</v>
      </c>
      <c r="AC860">
        <v>1.4109765510149976</v>
      </c>
      <c r="AE860">
        <v>11.800266544051016</v>
      </c>
      <c r="AG860">
        <v>2.5309857523456505</v>
      </c>
      <c r="AH860">
        <v>1.5607229507406444</v>
      </c>
      <c r="AI860">
        <v>6.6742944317315027</v>
      </c>
      <c r="AJ860">
        <v>2620</v>
      </c>
      <c r="AK860">
        <v>93.240496183206005</v>
      </c>
      <c r="AL860">
        <v>13.86438743507329</v>
      </c>
    </row>
    <row r="861" spans="1:38">
      <c r="A861">
        <v>16</v>
      </c>
      <c r="B861">
        <v>48</v>
      </c>
      <c r="C861">
        <v>2024</v>
      </c>
      <c r="D861">
        <v>12</v>
      </c>
      <c r="E861">
        <v>99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4</v>
      </c>
      <c r="M861">
        <v>99</v>
      </c>
      <c r="N861">
        <v>99</v>
      </c>
      <c r="O861">
        <v>99</v>
      </c>
      <c r="P861">
        <v>99</v>
      </c>
      <c r="Q861">
        <v>126</v>
      </c>
      <c r="R861">
        <v>352</v>
      </c>
      <c r="S861">
        <v>4</v>
      </c>
      <c r="T861">
        <v>3.9744318181818192</v>
      </c>
      <c r="U861">
        <v>11.38068181818182</v>
      </c>
      <c r="V861">
        <v>0</v>
      </c>
      <c r="W861">
        <v>0</v>
      </c>
      <c r="X861">
        <v>14.772727272727275</v>
      </c>
      <c r="Y861">
        <v>2.5568181818181817</v>
      </c>
      <c r="Z861">
        <v>0</v>
      </c>
      <c r="AA861">
        <v>4.4457808894436148</v>
      </c>
      <c r="AB861">
        <v>0</v>
      </c>
      <c r="AC861">
        <v>1.0959246386193977</v>
      </c>
      <c r="AE861">
        <v>14.04210477584658</v>
      </c>
      <c r="AG861">
        <v>3.1823524093662408</v>
      </c>
      <c r="AH861">
        <v>1.9403208455652827</v>
      </c>
      <c r="AI861">
        <v>9.0909090909090917</v>
      </c>
      <c r="AJ861">
        <v>349</v>
      </c>
      <c r="AK861">
        <v>92.474785100286525</v>
      </c>
      <c r="AL861">
        <v>13.793004593602973</v>
      </c>
    </row>
    <row r="862" spans="1:38">
      <c r="A862">
        <v>16</v>
      </c>
      <c r="B862">
        <v>49</v>
      </c>
      <c r="C862">
        <v>2024</v>
      </c>
      <c r="D862">
        <v>1</v>
      </c>
      <c r="E862">
        <v>99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5</v>
      </c>
      <c r="M862">
        <v>99</v>
      </c>
      <c r="N862">
        <v>99</v>
      </c>
      <c r="O862">
        <v>99</v>
      </c>
      <c r="P862">
        <v>99</v>
      </c>
      <c r="Q862">
        <v>152</v>
      </c>
      <c r="R862">
        <v>470</v>
      </c>
      <c r="S862">
        <v>5</v>
      </c>
      <c r="T862">
        <v>4.5085106382978708</v>
      </c>
      <c r="U862">
        <v>13.33234042553191</v>
      </c>
      <c r="V862">
        <v>0</v>
      </c>
      <c r="W862">
        <v>0.42553191489361714</v>
      </c>
      <c r="X862">
        <v>21.48936170212766</v>
      </c>
      <c r="Y862">
        <v>9.1489361702127674</v>
      </c>
      <c r="Z862">
        <v>0.42553191489361714</v>
      </c>
      <c r="AA862">
        <v>5.8650222516005863</v>
      </c>
      <c r="AB862">
        <v>0</v>
      </c>
      <c r="AC862">
        <v>1.3042206097217579</v>
      </c>
      <c r="AE862">
        <v>28.548654101677421</v>
      </c>
      <c r="AG862">
        <v>5.396716040877255</v>
      </c>
      <c r="AH862">
        <v>3.3786519792197387</v>
      </c>
      <c r="AI862">
        <v>1.4893617021276597</v>
      </c>
      <c r="AJ862">
        <v>288</v>
      </c>
      <c r="AK862">
        <v>96.457291666666734</v>
      </c>
      <c r="AL862">
        <v>15.445067667101078</v>
      </c>
    </row>
    <row r="863" spans="1:38">
      <c r="A863">
        <v>16</v>
      </c>
      <c r="B863">
        <v>50</v>
      </c>
      <c r="C863">
        <v>2024</v>
      </c>
      <c r="D863">
        <v>2</v>
      </c>
      <c r="E863">
        <v>99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5</v>
      </c>
      <c r="M863">
        <v>99</v>
      </c>
      <c r="N863">
        <v>99</v>
      </c>
      <c r="O863">
        <v>99</v>
      </c>
      <c r="P863">
        <v>99</v>
      </c>
      <c r="Q863">
        <v>185</v>
      </c>
      <c r="R863">
        <v>505</v>
      </c>
      <c r="S863">
        <v>5</v>
      </c>
      <c r="T863">
        <v>4.3089108910891092</v>
      </c>
      <c r="U863">
        <v>14.122970297029685</v>
      </c>
      <c r="V863">
        <v>0</v>
      </c>
      <c r="W863">
        <v>0.198019801980198</v>
      </c>
      <c r="X863">
        <v>23.168316831683168</v>
      </c>
      <c r="Y863">
        <v>9.5049504950495063</v>
      </c>
      <c r="Z863">
        <v>0</v>
      </c>
      <c r="AA863">
        <v>5.3991369945804406</v>
      </c>
      <c r="AB863">
        <v>0</v>
      </c>
      <c r="AC863">
        <v>1.1771840043843671</v>
      </c>
      <c r="AE863">
        <v>22.376666101629969</v>
      </c>
      <c r="AG863">
        <v>4.7064305684995356</v>
      </c>
      <c r="AH863">
        <v>3.0176903906610306</v>
      </c>
      <c r="AI863">
        <v>4.7524752475247531</v>
      </c>
      <c r="AJ863">
        <v>411</v>
      </c>
      <c r="AK863">
        <v>95.525547445255484</v>
      </c>
      <c r="AL863">
        <v>15.778071805084451</v>
      </c>
    </row>
    <row r="864" spans="1:38">
      <c r="A864">
        <v>16</v>
      </c>
      <c r="B864">
        <v>51</v>
      </c>
      <c r="C864">
        <v>2024</v>
      </c>
      <c r="D864">
        <v>3</v>
      </c>
      <c r="E864">
        <v>99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5</v>
      </c>
      <c r="M864">
        <v>99</v>
      </c>
      <c r="N864">
        <v>99</v>
      </c>
      <c r="O864">
        <v>99</v>
      </c>
      <c r="P864">
        <v>99</v>
      </c>
      <c r="Q864">
        <v>873</v>
      </c>
      <c r="R864">
        <v>2072</v>
      </c>
      <c r="S864">
        <v>5</v>
      </c>
      <c r="T864">
        <v>4.4343629343629347</v>
      </c>
      <c r="U864">
        <v>15.506418918918937</v>
      </c>
      <c r="V864">
        <v>0</v>
      </c>
      <c r="W864">
        <v>0.33783783783783794</v>
      </c>
      <c r="X864">
        <v>30.16409266409266</v>
      </c>
      <c r="Y864">
        <v>15.588803088803088</v>
      </c>
      <c r="Z864">
        <v>0.33783783783783794</v>
      </c>
      <c r="AA864">
        <v>6.4481517146334992</v>
      </c>
      <c r="AB864">
        <v>0</v>
      </c>
      <c r="AC864">
        <v>1.3150218664361772</v>
      </c>
      <c r="AE864">
        <v>28.637921037059776</v>
      </c>
      <c r="AG864">
        <v>5.0182857419651743</v>
      </c>
      <c r="AH864">
        <v>3.0170379497742847</v>
      </c>
      <c r="AI864">
        <v>3.1853281853281854</v>
      </c>
      <c r="AJ864">
        <v>1773</v>
      </c>
      <c r="AK864">
        <v>98.257021996616004</v>
      </c>
      <c r="AL864">
        <v>15.7809767892445</v>
      </c>
    </row>
    <row r="865" spans="1:38">
      <c r="A865">
        <v>16</v>
      </c>
      <c r="B865">
        <v>52</v>
      </c>
      <c r="C865">
        <v>2024</v>
      </c>
      <c r="D865">
        <v>4</v>
      </c>
      <c r="E865">
        <v>99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5</v>
      </c>
      <c r="M865">
        <v>99</v>
      </c>
      <c r="N865">
        <v>99</v>
      </c>
      <c r="O865">
        <v>99</v>
      </c>
      <c r="P865">
        <v>99</v>
      </c>
      <c r="Q865">
        <v>267</v>
      </c>
      <c r="R865">
        <v>712</v>
      </c>
      <c r="S865">
        <v>5</v>
      </c>
      <c r="T865">
        <v>4.2401685393258424</v>
      </c>
      <c r="U865">
        <v>14.295786516853941</v>
      </c>
      <c r="V865">
        <v>0</v>
      </c>
      <c r="W865">
        <v>0</v>
      </c>
      <c r="X865">
        <v>23.735955056179776</v>
      </c>
      <c r="Y865">
        <v>8.7078651685393282</v>
      </c>
      <c r="Z865">
        <v>0.2808988764044944</v>
      </c>
      <c r="AA865">
        <v>5.2456412295811088</v>
      </c>
      <c r="AB865">
        <v>0</v>
      </c>
      <c r="AC865">
        <v>1.3196500960818671</v>
      </c>
      <c r="AE865">
        <v>35.256772595091846</v>
      </c>
      <c r="AG865">
        <v>10</v>
      </c>
      <c r="AH865">
        <v>6.313453350932388</v>
      </c>
      <c r="AI865">
        <v>2.9494382022471912</v>
      </c>
      <c r="AJ865">
        <v>499</v>
      </c>
      <c r="AK865">
        <v>96.49178356713422</v>
      </c>
      <c r="AL865">
        <v>15.391517721559085</v>
      </c>
    </row>
    <row r="866" spans="1:38">
      <c r="A866">
        <v>16</v>
      </c>
      <c r="B866">
        <v>53</v>
      </c>
      <c r="C866">
        <v>2024</v>
      </c>
      <c r="D866">
        <v>5</v>
      </c>
      <c r="E866">
        <v>99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5</v>
      </c>
      <c r="M866">
        <v>99</v>
      </c>
      <c r="N866">
        <v>99</v>
      </c>
      <c r="O866">
        <v>99</v>
      </c>
      <c r="P866">
        <v>99</v>
      </c>
      <c r="Q866">
        <v>79</v>
      </c>
      <c r="R866">
        <v>143</v>
      </c>
      <c r="S866">
        <v>5</v>
      </c>
      <c r="T866">
        <v>4.3426573426573434</v>
      </c>
      <c r="U866">
        <v>17.598601398601389</v>
      </c>
      <c r="V866">
        <v>0</v>
      </c>
      <c r="W866">
        <v>0.69930069930069916</v>
      </c>
      <c r="X866">
        <v>48.951048951048953</v>
      </c>
      <c r="Y866">
        <v>23.07692307692308</v>
      </c>
      <c r="Z866">
        <v>0</v>
      </c>
      <c r="AA866">
        <v>6.608957536725141</v>
      </c>
      <c r="AB866">
        <v>0</v>
      </c>
      <c r="AC866">
        <v>1.4196665377440369</v>
      </c>
      <c r="AE866">
        <v>43.927005524362883</v>
      </c>
      <c r="AG866">
        <v>4.4382371198013653</v>
      </c>
      <c r="AH866">
        <v>3.0235385709617262</v>
      </c>
      <c r="AI866">
        <v>4.1958041958041949</v>
      </c>
      <c r="AJ866">
        <v>136</v>
      </c>
      <c r="AK866">
        <v>100.86911764705879</v>
      </c>
      <c r="AL866">
        <v>16.302251559205899</v>
      </c>
    </row>
    <row r="867" spans="1:38">
      <c r="A867">
        <v>16</v>
      </c>
      <c r="B867">
        <v>54</v>
      </c>
      <c r="C867">
        <v>2024</v>
      </c>
      <c r="D867">
        <v>6</v>
      </c>
      <c r="E867">
        <v>99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5</v>
      </c>
      <c r="M867">
        <v>99</v>
      </c>
      <c r="N867">
        <v>99</v>
      </c>
      <c r="O867">
        <v>99</v>
      </c>
      <c r="P867">
        <v>99</v>
      </c>
      <c r="Q867">
        <v>51</v>
      </c>
      <c r="R867">
        <v>116</v>
      </c>
      <c r="S867">
        <v>5</v>
      </c>
      <c r="T867">
        <v>4.1465517241379306</v>
      </c>
      <c r="U867">
        <v>17.758620689655157</v>
      </c>
      <c r="V867">
        <v>0</v>
      </c>
      <c r="W867">
        <v>0</v>
      </c>
      <c r="X867">
        <v>48.275862068965509</v>
      </c>
      <c r="Y867">
        <v>27.586206896551719</v>
      </c>
      <c r="Z867">
        <v>0</v>
      </c>
      <c r="AA867">
        <v>6.9263747417404842</v>
      </c>
      <c r="AB867">
        <v>0</v>
      </c>
      <c r="AC867">
        <v>1.3081594753094361</v>
      </c>
      <c r="AE867">
        <v>30.750439012676569</v>
      </c>
      <c r="AG867">
        <v>3.0106410589151307</v>
      </c>
      <c r="AH867">
        <v>2.6863666890530542</v>
      </c>
      <c r="AI867">
        <v>10.344827586206899</v>
      </c>
      <c r="AJ867">
        <v>112</v>
      </c>
      <c r="AK867">
        <v>102.99553571428578</v>
      </c>
      <c r="AL867">
        <v>15.636210857216662</v>
      </c>
    </row>
    <row r="868" spans="1:38">
      <c r="A868">
        <v>16</v>
      </c>
      <c r="B868">
        <v>55</v>
      </c>
      <c r="C868">
        <v>2024</v>
      </c>
      <c r="D868">
        <v>7</v>
      </c>
      <c r="E868">
        <v>99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5</v>
      </c>
      <c r="M868">
        <v>99</v>
      </c>
      <c r="N868">
        <v>99</v>
      </c>
      <c r="O868">
        <v>99</v>
      </c>
      <c r="P868">
        <v>99</v>
      </c>
      <c r="Q868">
        <v>29</v>
      </c>
      <c r="R868">
        <v>70</v>
      </c>
      <c r="S868">
        <v>5</v>
      </c>
      <c r="T868">
        <v>4.1428571428571441</v>
      </c>
      <c r="U868">
        <v>16.904285714285724</v>
      </c>
      <c r="V868">
        <v>0</v>
      </c>
      <c r="W868">
        <v>0</v>
      </c>
      <c r="X868">
        <v>54.285714285714306</v>
      </c>
      <c r="Y868">
        <v>11.428571428571431</v>
      </c>
      <c r="Z868">
        <v>0</v>
      </c>
      <c r="AA868">
        <v>5.8894927192242452</v>
      </c>
      <c r="AB868">
        <v>0</v>
      </c>
      <c r="AC868">
        <v>1.22224283635471</v>
      </c>
      <c r="AE868">
        <v>13.109506874678235</v>
      </c>
      <c r="AG868">
        <v>2.0378457059679778</v>
      </c>
      <c r="AH868">
        <v>1.6650063037507341</v>
      </c>
      <c r="AI868">
        <v>12.857142857142859</v>
      </c>
      <c r="AJ868">
        <v>70</v>
      </c>
      <c r="AK868">
        <v>100.56571428571436</v>
      </c>
      <c r="AL868">
        <v>15.802878389560615</v>
      </c>
    </row>
    <row r="869" spans="1:38">
      <c r="A869">
        <v>16</v>
      </c>
      <c r="B869">
        <v>56</v>
      </c>
      <c r="C869">
        <v>2024</v>
      </c>
      <c r="D869">
        <v>8</v>
      </c>
      <c r="E869">
        <v>99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5</v>
      </c>
      <c r="M869">
        <v>99</v>
      </c>
      <c r="N869">
        <v>99</v>
      </c>
      <c r="O869">
        <v>99</v>
      </c>
      <c r="P869">
        <v>99</v>
      </c>
      <c r="Q869">
        <v>877</v>
      </c>
      <c r="R869">
        <v>2566</v>
      </c>
      <c r="S869">
        <v>5</v>
      </c>
      <c r="T869">
        <v>4.3355416991426363</v>
      </c>
      <c r="U869">
        <v>16.96948558067033</v>
      </c>
      <c r="V869">
        <v>0</v>
      </c>
      <c r="W869">
        <v>7.794232268121587E-2</v>
      </c>
      <c r="X869">
        <v>48.9867498051442</v>
      </c>
      <c r="Y869">
        <v>23.655494933749033</v>
      </c>
      <c r="Z869">
        <v>0</v>
      </c>
      <c r="AA869">
        <v>6.5219970952963315</v>
      </c>
      <c r="AB869">
        <v>0</v>
      </c>
      <c r="AC869">
        <v>1.2444888011093511</v>
      </c>
      <c r="AE869">
        <v>-19.4392511266554</v>
      </c>
      <c r="AG869">
        <v>2.5413489155194608</v>
      </c>
      <c r="AH869">
        <v>1.9623387359610664</v>
      </c>
      <c r="AI869">
        <v>9.1582229150428667</v>
      </c>
      <c r="AJ869">
        <v>2562</v>
      </c>
      <c r="AK869">
        <v>100.76799375487882</v>
      </c>
      <c r="AL869">
        <v>15.706233364040004</v>
      </c>
    </row>
    <row r="870" spans="1:38">
      <c r="A870">
        <v>16</v>
      </c>
      <c r="B870">
        <v>57</v>
      </c>
      <c r="C870">
        <v>2024</v>
      </c>
      <c r="D870">
        <v>9</v>
      </c>
      <c r="E870">
        <v>99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5</v>
      </c>
      <c r="M870">
        <v>99</v>
      </c>
      <c r="N870">
        <v>99</v>
      </c>
      <c r="O870">
        <v>99</v>
      </c>
      <c r="P870">
        <v>99</v>
      </c>
      <c r="Q870">
        <v>2438</v>
      </c>
      <c r="R870">
        <v>10689</v>
      </c>
      <c r="S870">
        <v>5</v>
      </c>
      <c r="T870">
        <v>4.3896529142108704</v>
      </c>
      <c r="U870">
        <v>12.409570586584298</v>
      </c>
      <c r="V870">
        <v>0</v>
      </c>
      <c r="W870">
        <v>0.19646365422396847</v>
      </c>
      <c r="X870">
        <v>17.382355692768261</v>
      </c>
      <c r="Y870">
        <v>7.0633361399569639</v>
      </c>
      <c r="Z870">
        <v>0</v>
      </c>
      <c r="AA870">
        <v>5.0834283137642808</v>
      </c>
      <c r="AB870">
        <v>0</v>
      </c>
      <c r="AC870">
        <v>1.5849682027103653</v>
      </c>
      <c r="AE870">
        <v>-5.0921474116681988</v>
      </c>
      <c r="AG870">
        <v>2.9143843366496993</v>
      </c>
      <c r="AH870">
        <v>1.8147873526111624</v>
      </c>
      <c r="AI870">
        <v>6.9978482552156436</v>
      </c>
      <c r="AJ870">
        <v>10674</v>
      </c>
      <c r="AK870">
        <v>92.274826681656478</v>
      </c>
      <c r="AL870">
        <v>15.070912275658925</v>
      </c>
    </row>
    <row r="871" spans="1:38">
      <c r="A871">
        <v>16</v>
      </c>
      <c r="B871">
        <v>58</v>
      </c>
      <c r="C871">
        <v>2024</v>
      </c>
      <c r="D871">
        <v>10</v>
      </c>
      <c r="E871">
        <v>99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5</v>
      </c>
      <c r="M871">
        <v>99</v>
      </c>
      <c r="N871">
        <v>99</v>
      </c>
      <c r="O871">
        <v>99</v>
      </c>
      <c r="P871">
        <v>99</v>
      </c>
      <c r="Q871">
        <v>4434</v>
      </c>
      <c r="R871">
        <v>23245</v>
      </c>
      <c r="S871">
        <v>5</v>
      </c>
      <c r="T871">
        <v>4.4579479457947935</v>
      </c>
      <c r="U871">
        <v>12.400856098085571</v>
      </c>
      <c r="V871">
        <v>0</v>
      </c>
      <c r="W871">
        <v>0.12906001290600128</v>
      </c>
      <c r="X871">
        <v>17.358571735857172</v>
      </c>
      <c r="Y871">
        <v>7.188642718864271</v>
      </c>
      <c r="Z871">
        <v>0</v>
      </c>
      <c r="AA871">
        <v>5.1093314559757408</v>
      </c>
      <c r="AB871">
        <v>0</v>
      </c>
      <c r="AC871">
        <v>1.4466068191395645</v>
      </c>
      <c r="AE871">
        <v>0.35009184210940358</v>
      </c>
      <c r="AG871">
        <v>5.7027830660830974</v>
      </c>
      <c r="AH871">
        <v>3.6888412009478304</v>
      </c>
      <c r="AI871">
        <v>6.2938266293826644</v>
      </c>
      <c r="AJ871">
        <v>23228</v>
      </c>
      <c r="AK871">
        <v>92.40033580161888</v>
      </c>
      <c r="AL871">
        <v>14.983671440232079</v>
      </c>
    </row>
    <row r="872" spans="1:38">
      <c r="A872">
        <v>16</v>
      </c>
      <c r="B872">
        <v>59</v>
      </c>
      <c r="C872">
        <v>2024</v>
      </c>
      <c r="D872">
        <v>11</v>
      </c>
      <c r="E872">
        <v>99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5</v>
      </c>
      <c r="M872">
        <v>99</v>
      </c>
      <c r="N872">
        <v>99</v>
      </c>
      <c r="O872">
        <v>99</v>
      </c>
      <c r="P872">
        <v>99</v>
      </c>
      <c r="Q872">
        <v>1871</v>
      </c>
      <c r="R872">
        <v>7387</v>
      </c>
      <c r="S872">
        <v>5</v>
      </c>
      <c r="T872">
        <v>4.5278191417354812</v>
      </c>
      <c r="U872">
        <v>13.422661432245862</v>
      </c>
      <c r="V872">
        <v>0</v>
      </c>
      <c r="W872">
        <v>0.18952213347773111</v>
      </c>
      <c r="X872">
        <v>24.055773656423444</v>
      </c>
      <c r="Y872">
        <v>9.543793150128602</v>
      </c>
      <c r="Z872">
        <v>0</v>
      </c>
      <c r="AA872">
        <v>5.4746155594763612</v>
      </c>
      <c r="AB872">
        <v>0</v>
      </c>
      <c r="AC872">
        <v>1.5478047777225956</v>
      </c>
      <c r="AE872">
        <v>9.2919023952372353</v>
      </c>
      <c r="AG872">
        <v>7.1305841924398683</v>
      </c>
      <c r="AH872">
        <v>5.0050187385589364</v>
      </c>
      <c r="AI872">
        <v>5.929335318803302</v>
      </c>
      <c r="AJ872">
        <v>7380</v>
      </c>
      <c r="AK872">
        <v>94.589430894309373</v>
      </c>
      <c r="AL872">
        <v>15.0932718022868</v>
      </c>
    </row>
    <row r="873" spans="1:38">
      <c r="A873">
        <v>16</v>
      </c>
      <c r="B873">
        <v>60</v>
      </c>
      <c r="C873">
        <v>2024</v>
      </c>
      <c r="D873">
        <v>12</v>
      </c>
      <c r="E873">
        <v>99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5</v>
      </c>
      <c r="M873">
        <v>99</v>
      </c>
      <c r="N873">
        <v>99</v>
      </c>
      <c r="O873">
        <v>99</v>
      </c>
      <c r="P873">
        <v>99</v>
      </c>
      <c r="Q873">
        <v>240</v>
      </c>
      <c r="R873">
        <v>863</v>
      </c>
      <c r="S873">
        <v>5</v>
      </c>
      <c r="T873">
        <v>4.4704519119351103</v>
      </c>
      <c r="U873">
        <v>12.717728852838921</v>
      </c>
      <c r="V873">
        <v>0</v>
      </c>
      <c r="W873">
        <v>0.11587485515643103</v>
      </c>
      <c r="X873">
        <v>18.887601390498254</v>
      </c>
      <c r="Y873">
        <v>5.909617612977982</v>
      </c>
      <c r="Z873">
        <v>0</v>
      </c>
      <c r="AA873">
        <v>4.973808427796734</v>
      </c>
      <c r="AB873">
        <v>0</v>
      </c>
      <c r="AC873">
        <v>1.1991675964587647</v>
      </c>
      <c r="AE873">
        <v>10.9727771139171</v>
      </c>
      <c r="AG873">
        <v>7.8021878672814386</v>
      </c>
      <c r="AH873">
        <v>5.3159753890207639</v>
      </c>
      <c r="AI873">
        <v>5.330243337195828</v>
      </c>
      <c r="AJ873">
        <v>863</v>
      </c>
      <c r="AK873">
        <v>93.218771726535493</v>
      </c>
      <c r="AL873">
        <v>15.014534497932505</v>
      </c>
    </row>
    <row r="874" spans="1:38">
      <c r="A874">
        <v>16</v>
      </c>
      <c r="B874">
        <v>61</v>
      </c>
      <c r="C874">
        <v>2024</v>
      </c>
      <c r="D874">
        <v>1</v>
      </c>
      <c r="E874">
        <v>99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6</v>
      </c>
      <c r="M874">
        <v>99</v>
      </c>
      <c r="N874">
        <v>99</v>
      </c>
      <c r="O874">
        <v>99</v>
      </c>
      <c r="P874">
        <v>99</v>
      </c>
      <c r="Q874">
        <v>315</v>
      </c>
      <c r="R874">
        <v>1258</v>
      </c>
      <c r="S874">
        <v>6</v>
      </c>
      <c r="T874">
        <v>5.5461049284578703</v>
      </c>
      <c r="U874">
        <v>15.529014308426085</v>
      </c>
      <c r="V874">
        <v>19.872813990461054</v>
      </c>
      <c r="W874">
        <v>2.3052464228934819</v>
      </c>
      <c r="X874">
        <v>33.624801271860107</v>
      </c>
      <c r="Y874">
        <v>11.20826709062003</v>
      </c>
      <c r="Z874">
        <v>0.23847376788553259</v>
      </c>
      <c r="AA874">
        <v>5.6150781406875563</v>
      </c>
      <c r="AB874">
        <v>0</v>
      </c>
      <c r="AC874">
        <v>1.51038427662495</v>
      </c>
      <c r="AE874">
        <v>23.994433144988086</v>
      </c>
      <c r="AG874">
        <v>14.444827190262943</v>
      </c>
      <c r="AH874">
        <v>10.533282649779336</v>
      </c>
      <c r="AI874">
        <v>3.4181240063593004</v>
      </c>
      <c r="AJ874">
        <v>762</v>
      </c>
      <c r="AK874">
        <v>97.989632545931812</v>
      </c>
      <c r="AL874">
        <v>17.061655173329861</v>
      </c>
    </row>
    <row r="875" spans="1:38">
      <c r="A875">
        <v>16</v>
      </c>
      <c r="B875">
        <v>62</v>
      </c>
      <c r="C875">
        <v>2024</v>
      </c>
      <c r="D875">
        <v>2</v>
      </c>
      <c r="E875">
        <v>99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6</v>
      </c>
      <c r="M875">
        <v>99</v>
      </c>
      <c r="N875">
        <v>99</v>
      </c>
      <c r="O875">
        <v>99</v>
      </c>
      <c r="P875">
        <v>99</v>
      </c>
      <c r="Q875">
        <v>373</v>
      </c>
      <c r="R875">
        <v>1657</v>
      </c>
      <c r="S875">
        <v>6</v>
      </c>
      <c r="T875">
        <v>5.2751961375980692</v>
      </c>
      <c r="U875">
        <v>15.359686179843091</v>
      </c>
      <c r="V875">
        <v>26.674713337356661</v>
      </c>
      <c r="W875">
        <v>1.3277006638503319</v>
      </c>
      <c r="X875">
        <v>32.166566083283051</v>
      </c>
      <c r="Y875">
        <v>7.3023536511768254</v>
      </c>
      <c r="Z875">
        <v>0.18105009052504528</v>
      </c>
      <c r="AA875">
        <v>4.8292789780343668</v>
      </c>
      <c r="AB875">
        <v>0</v>
      </c>
      <c r="AC875">
        <v>1.4542947367037236</v>
      </c>
      <c r="AE875">
        <v>20.805987626855757</v>
      </c>
      <c r="AG875">
        <v>15.442684063373722</v>
      </c>
      <c r="AH875">
        <v>10.768670957041262</v>
      </c>
      <c r="AI875">
        <v>5.3711526855763436</v>
      </c>
      <c r="AJ875">
        <v>1292</v>
      </c>
      <c r="AK875">
        <v>96.055495356037156</v>
      </c>
      <c r="AL875">
        <v>17.281675475584517</v>
      </c>
    </row>
    <row r="876" spans="1:38">
      <c r="A876">
        <v>16</v>
      </c>
      <c r="B876">
        <v>63</v>
      </c>
      <c r="C876">
        <v>2024</v>
      </c>
      <c r="D876">
        <v>3</v>
      </c>
      <c r="E876">
        <v>99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6</v>
      </c>
      <c r="M876">
        <v>99</v>
      </c>
      <c r="N876">
        <v>99</v>
      </c>
      <c r="O876">
        <v>99</v>
      </c>
      <c r="P876">
        <v>99</v>
      </c>
      <c r="Q876">
        <v>1899</v>
      </c>
      <c r="R876">
        <v>5913</v>
      </c>
      <c r="S876">
        <v>6</v>
      </c>
      <c r="T876">
        <v>5.2577371892440397</v>
      </c>
      <c r="U876">
        <v>17.945966514459691</v>
      </c>
      <c r="V876">
        <v>36.698799255876878</v>
      </c>
      <c r="W876">
        <v>2.4353120243531197</v>
      </c>
      <c r="X876">
        <v>48.266531371554194</v>
      </c>
      <c r="Y876">
        <v>20.023676644681217</v>
      </c>
      <c r="Z876">
        <v>0.59191611703027236</v>
      </c>
      <c r="AA876">
        <v>6.5490637606406956</v>
      </c>
      <c r="AB876">
        <v>0</v>
      </c>
      <c r="AC876">
        <v>1.5577940256054672</v>
      </c>
      <c r="AE876">
        <v>30.210120816129344</v>
      </c>
      <c r="AG876">
        <v>14.321005594710453</v>
      </c>
      <c r="AH876">
        <v>9.9644708574828442</v>
      </c>
      <c r="AI876">
        <v>3.1456113647894477</v>
      </c>
      <c r="AJ876">
        <v>5010</v>
      </c>
      <c r="AK876">
        <v>100.27131736526952</v>
      </c>
      <c r="AL876">
        <v>17.269104581097682</v>
      </c>
    </row>
    <row r="877" spans="1:38">
      <c r="A877">
        <v>16</v>
      </c>
      <c r="B877">
        <v>64</v>
      </c>
      <c r="C877">
        <v>2024</v>
      </c>
      <c r="D877">
        <v>4</v>
      </c>
      <c r="E877">
        <v>99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6</v>
      </c>
      <c r="M877">
        <v>99</v>
      </c>
      <c r="N877">
        <v>99</v>
      </c>
      <c r="O877">
        <v>99</v>
      </c>
      <c r="P877">
        <v>99</v>
      </c>
      <c r="Q877">
        <v>455</v>
      </c>
      <c r="R877">
        <v>1400</v>
      </c>
      <c r="S877">
        <v>6</v>
      </c>
      <c r="T877">
        <v>5.0049999999999999</v>
      </c>
      <c r="U877">
        <v>17.313785714285704</v>
      </c>
      <c r="V877">
        <v>32.142857142857153</v>
      </c>
      <c r="W877">
        <v>1.9285714285714279</v>
      </c>
      <c r="X877">
        <v>45.714285714285722</v>
      </c>
      <c r="Y877">
        <v>14.785714285714288</v>
      </c>
      <c r="Z877">
        <v>0.64285714285714302</v>
      </c>
      <c r="AA877">
        <v>5.8228763103393009</v>
      </c>
      <c r="AB877">
        <v>0</v>
      </c>
      <c r="AC877">
        <v>1.5772863224085685</v>
      </c>
      <c r="AE877">
        <v>39.11706361595764</v>
      </c>
      <c r="AG877">
        <v>19.662921348314612</v>
      </c>
      <c r="AH877">
        <v>15.034846620287205</v>
      </c>
      <c r="AI877">
        <v>1.785714285714286</v>
      </c>
      <c r="AJ877">
        <v>1014</v>
      </c>
      <c r="AK877">
        <v>99.203057199210889</v>
      </c>
      <c r="AL877">
        <v>17.041351819652711</v>
      </c>
    </row>
    <row r="878" spans="1:38">
      <c r="A878">
        <v>16</v>
      </c>
      <c r="B878">
        <v>65</v>
      </c>
      <c r="C878">
        <v>2024</v>
      </c>
      <c r="D878">
        <v>5</v>
      </c>
      <c r="E878">
        <v>99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6</v>
      </c>
      <c r="M878">
        <v>99</v>
      </c>
      <c r="N878">
        <v>99</v>
      </c>
      <c r="O878">
        <v>99</v>
      </c>
      <c r="P878">
        <v>99</v>
      </c>
      <c r="Q878">
        <v>169</v>
      </c>
      <c r="R878">
        <v>311</v>
      </c>
      <c r="S878">
        <v>6</v>
      </c>
      <c r="T878">
        <v>5.2379421221864941</v>
      </c>
      <c r="U878">
        <v>20.938585209003211</v>
      </c>
      <c r="V878">
        <v>21.864951768488744</v>
      </c>
      <c r="W878">
        <v>2.8938906752411571</v>
      </c>
      <c r="X878">
        <v>72.025723472668815</v>
      </c>
      <c r="Y878">
        <v>35.369774919614137</v>
      </c>
      <c r="Z878">
        <v>0.64308681672025703</v>
      </c>
      <c r="AA878">
        <v>6.7513240281751186</v>
      </c>
      <c r="AB878">
        <v>0</v>
      </c>
      <c r="AC878">
        <v>1.6241666504848784</v>
      </c>
      <c r="AE878">
        <v>32.401163886399203</v>
      </c>
      <c r="AG878">
        <v>9.6523898199875831</v>
      </c>
      <c r="AH878">
        <v>7.8236433363449391</v>
      </c>
      <c r="AI878">
        <v>8.0385852090032124</v>
      </c>
      <c r="AJ878">
        <v>295</v>
      </c>
      <c r="AK878">
        <v>104.47491525423727</v>
      </c>
      <c r="AL878">
        <v>17.795809871431686</v>
      </c>
    </row>
    <row r="879" spans="1:38">
      <c r="A879">
        <v>16</v>
      </c>
      <c r="B879">
        <v>66</v>
      </c>
      <c r="C879">
        <v>2024</v>
      </c>
      <c r="D879">
        <v>6</v>
      </c>
      <c r="E879">
        <v>99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6</v>
      </c>
      <c r="M879">
        <v>99</v>
      </c>
      <c r="N879">
        <v>99</v>
      </c>
      <c r="O879">
        <v>99</v>
      </c>
      <c r="P879">
        <v>99</v>
      </c>
      <c r="Q879">
        <v>101</v>
      </c>
      <c r="R879">
        <v>234</v>
      </c>
      <c r="S879">
        <v>6</v>
      </c>
      <c r="T879">
        <v>5.3803418803418808</v>
      </c>
      <c r="U879">
        <v>19.329914529914536</v>
      </c>
      <c r="V879">
        <v>16.666666666666671</v>
      </c>
      <c r="W879">
        <v>4.700854700854701</v>
      </c>
      <c r="X879">
        <v>56.837606837606813</v>
      </c>
      <c r="Y879">
        <v>30.769230769230759</v>
      </c>
      <c r="Z879">
        <v>2.5641025641025639</v>
      </c>
      <c r="AA879">
        <v>8.0132344052648445</v>
      </c>
      <c r="AB879">
        <v>0</v>
      </c>
      <c r="AC879">
        <v>1.8129986171207988</v>
      </c>
      <c r="AE879">
        <v>54.346566313585157</v>
      </c>
      <c r="AG879">
        <v>6.0731897222943152</v>
      </c>
      <c r="AH879">
        <v>5.8985309747207699</v>
      </c>
      <c r="AI879">
        <v>2.5641025641025639</v>
      </c>
      <c r="AJ879">
        <v>225</v>
      </c>
      <c r="AK879">
        <v>100.64266666666671</v>
      </c>
      <c r="AL879">
        <v>17.448900702128515</v>
      </c>
    </row>
    <row r="880" spans="1:38">
      <c r="A880">
        <v>16</v>
      </c>
      <c r="B880">
        <v>67</v>
      </c>
      <c r="C880">
        <v>2024</v>
      </c>
      <c r="D880">
        <v>7</v>
      </c>
      <c r="E880">
        <v>99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6</v>
      </c>
      <c r="M880">
        <v>99</v>
      </c>
      <c r="N880">
        <v>99</v>
      </c>
      <c r="O880">
        <v>99</v>
      </c>
      <c r="P880">
        <v>99</v>
      </c>
      <c r="Q880">
        <v>54</v>
      </c>
      <c r="R880">
        <v>115</v>
      </c>
      <c r="S880">
        <v>6</v>
      </c>
      <c r="T880">
        <v>4.7652173913043478</v>
      </c>
      <c r="U880">
        <v>17.654782608695655</v>
      </c>
      <c r="V880">
        <v>18.260869565217391</v>
      </c>
      <c r="W880">
        <v>1.7391304347826086</v>
      </c>
      <c r="X880">
        <v>55.652173913043477</v>
      </c>
      <c r="Y880">
        <v>20</v>
      </c>
      <c r="Z880">
        <v>0</v>
      </c>
      <c r="AA880">
        <v>6.3716934269198724</v>
      </c>
      <c r="AB880">
        <v>0</v>
      </c>
      <c r="AC880">
        <v>1.4466178533429579</v>
      </c>
      <c r="AE880">
        <v>1.5735004534299823</v>
      </c>
      <c r="AG880">
        <v>3.3478893740902476</v>
      </c>
      <c r="AH880">
        <v>2.8568091764599961</v>
      </c>
      <c r="AI880">
        <v>4.3478260869565215</v>
      </c>
      <c r="AJ880">
        <v>115</v>
      </c>
      <c r="AK880">
        <v>99.234782608695681</v>
      </c>
      <c r="AL880">
        <v>17.252188023507717</v>
      </c>
    </row>
    <row r="881" spans="1:38">
      <c r="A881">
        <v>16</v>
      </c>
      <c r="B881">
        <v>68</v>
      </c>
      <c r="C881">
        <v>2024</v>
      </c>
      <c r="D881">
        <v>8</v>
      </c>
      <c r="E881">
        <v>99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6</v>
      </c>
      <c r="M881">
        <v>99</v>
      </c>
      <c r="N881">
        <v>99</v>
      </c>
      <c r="O881">
        <v>99</v>
      </c>
      <c r="P881">
        <v>99</v>
      </c>
      <c r="Q881">
        <v>1578</v>
      </c>
      <c r="R881">
        <v>5660</v>
      </c>
      <c r="S881">
        <v>6</v>
      </c>
      <c r="T881">
        <v>4.7249116607773871</v>
      </c>
      <c r="U881">
        <v>18.803091872791455</v>
      </c>
      <c r="V881">
        <v>34.169611307420503</v>
      </c>
      <c r="W881">
        <v>0.51236749116607772</v>
      </c>
      <c r="X881">
        <v>54.57597173144876</v>
      </c>
      <c r="Y881">
        <v>30.335689045936395</v>
      </c>
      <c r="Z881">
        <v>0</v>
      </c>
      <c r="AA881">
        <v>6.603394243013609</v>
      </c>
      <c r="AB881">
        <v>0</v>
      </c>
      <c r="AC881">
        <v>1.4411106494148731</v>
      </c>
      <c r="AE881">
        <v>-3.9623357407059361</v>
      </c>
      <c r="AG881">
        <v>5.6056254332970195</v>
      </c>
      <c r="AH881">
        <v>4.7961675545262255</v>
      </c>
      <c r="AI881">
        <v>4.6643109540636036</v>
      </c>
      <c r="AJ881">
        <v>5653</v>
      </c>
      <c r="AK881">
        <v>101.41855651866274</v>
      </c>
      <c r="AL881">
        <v>17.298010233555829</v>
      </c>
    </row>
    <row r="882" spans="1:38">
      <c r="A882">
        <v>16</v>
      </c>
      <c r="B882">
        <v>69</v>
      </c>
      <c r="C882">
        <v>2024</v>
      </c>
      <c r="D882">
        <v>9</v>
      </c>
      <c r="E882">
        <v>99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6</v>
      </c>
      <c r="M882">
        <v>99</v>
      </c>
      <c r="N882">
        <v>99</v>
      </c>
      <c r="O882">
        <v>99</v>
      </c>
      <c r="P882">
        <v>99</v>
      </c>
      <c r="Q882">
        <v>4698</v>
      </c>
      <c r="R882">
        <v>26481</v>
      </c>
      <c r="S882">
        <v>6</v>
      </c>
      <c r="T882">
        <v>4.8833125637249362</v>
      </c>
      <c r="U882">
        <v>14.769789660511289</v>
      </c>
      <c r="V882">
        <v>17.250103848041991</v>
      </c>
      <c r="W882">
        <v>0.44937879989426377</v>
      </c>
      <c r="X882">
        <v>24.292889241342849</v>
      </c>
      <c r="Y882">
        <v>9.5993353725312485</v>
      </c>
      <c r="Z882">
        <v>7.5525848721725028E-3</v>
      </c>
      <c r="AA882">
        <v>4.928307481702868</v>
      </c>
      <c r="AB882">
        <v>0</v>
      </c>
      <c r="AC882">
        <v>1.4582729571116204</v>
      </c>
      <c r="AE882">
        <v>-5.4430276785958309</v>
      </c>
      <c r="AG882">
        <v>7.2201152230162498</v>
      </c>
      <c r="AH882">
        <v>5.3510696644860927</v>
      </c>
      <c r="AI882">
        <v>6.14402779351233</v>
      </c>
      <c r="AJ882">
        <v>26466</v>
      </c>
      <c r="AK882">
        <v>94.948987380034495</v>
      </c>
      <c r="AL882">
        <v>16.729436366817389</v>
      </c>
    </row>
    <row r="883" spans="1:38">
      <c r="A883">
        <v>16</v>
      </c>
      <c r="B883">
        <v>70</v>
      </c>
      <c r="C883">
        <v>2024</v>
      </c>
      <c r="D883">
        <v>10</v>
      </c>
      <c r="E883">
        <v>99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6</v>
      </c>
      <c r="M883">
        <v>99</v>
      </c>
      <c r="N883">
        <v>99</v>
      </c>
      <c r="O883">
        <v>99</v>
      </c>
      <c r="P883">
        <v>99</v>
      </c>
      <c r="Q883">
        <v>7092</v>
      </c>
      <c r="R883">
        <v>50611</v>
      </c>
      <c r="S883">
        <v>6</v>
      </c>
      <c r="T883">
        <v>5.0551856315820656</v>
      </c>
      <c r="U883">
        <v>14.868155144138537</v>
      </c>
      <c r="V883">
        <v>14.951295172986113</v>
      </c>
      <c r="W883">
        <v>0.49989132797217983</v>
      </c>
      <c r="X883">
        <v>23.413882357590239</v>
      </c>
      <c r="Y883">
        <v>11.934164509691575</v>
      </c>
      <c r="Z883">
        <v>1.9758550512734389E-3</v>
      </c>
      <c r="AA883">
        <v>5.3887124475154735</v>
      </c>
      <c r="AB883">
        <v>0</v>
      </c>
      <c r="AC883">
        <v>1.4540634709537323</v>
      </c>
      <c r="AE883">
        <v>0.36002830924313112</v>
      </c>
      <c r="AG883">
        <v>12.41658652430767</v>
      </c>
      <c r="AH883">
        <v>9.6296553563731191</v>
      </c>
      <c r="AI883">
        <v>5.5995732153089266</v>
      </c>
      <c r="AJ883">
        <v>50571</v>
      </c>
      <c r="AK883">
        <v>95.107300626841905</v>
      </c>
      <c r="AL883">
        <v>16.654655547832451</v>
      </c>
    </row>
    <row r="884" spans="1:38">
      <c r="A884">
        <v>16</v>
      </c>
      <c r="B884">
        <v>71</v>
      </c>
      <c r="C884">
        <v>2024</v>
      </c>
      <c r="D884">
        <v>11</v>
      </c>
      <c r="E884">
        <v>99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6</v>
      </c>
      <c r="M884">
        <v>99</v>
      </c>
      <c r="N884">
        <v>99</v>
      </c>
      <c r="O884">
        <v>99</v>
      </c>
      <c r="P884">
        <v>99</v>
      </c>
      <c r="Q884">
        <v>2999</v>
      </c>
      <c r="R884">
        <v>15243</v>
      </c>
      <c r="S884">
        <v>6</v>
      </c>
      <c r="T884">
        <v>5.0682280390999139</v>
      </c>
      <c r="U884">
        <v>15.936502000918299</v>
      </c>
      <c r="V884">
        <v>17.778652496227782</v>
      </c>
      <c r="W884">
        <v>0.59699534212425365</v>
      </c>
      <c r="X884">
        <v>29.81696516433772</v>
      </c>
      <c r="Y884">
        <v>17.739290165977827</v>
      </c>
      <c r="Z884">
        <v>6.5603883749917975E-3</v>
      </c>
      <c r="AA884">
        <v>5.9987818871460625</v>
      </c>
      <c r="AB884">
        <v>0</v>
      </c>
      <c r="AC884">
        <v>1.3507451356180376</v>
      </c>
      <c r="AE884">
        <v>11.574673736775798</v>
      </c>
      <c r="AG884">
        <v>14.713888567126149</v>
      </c>
      <c r="AH884">
        <v>12.262031406677716</v>
      </c>
      <c r="AI884">
        <v>4.8612477858689243</v>
      </c>
      <c r="AJ884">
        <v>15234</v>
      </c>
      <c r="AK884">
        <v>96.915478534856319</v>
      </c>
      <c r="AL884">
        <v>16.784315971191578</v>
      </c>
    </row>
    <row r="885" spans="1:38">
      <c r="A885">
        <v>16</v>
      </c>
      <c r="B885">
        <v>72</v>
      </c>
      <c r="C885">
        <v>2024</v>
      </c>
      <c r="D885">
        <v>12</v>
      </c>
      <c r="E885">
        <v>99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6</v>
      </c>
      <c r="M885">
        <v>99</v>
      </c>
      <c r="N885">
        <v>99</v>
      </c>
      <c r="O885">
        <v>99</v>
      </c>
      <c r="P885">
        <v>99</v>
      </c>
      <c r="Q885">
        <v>385</v>
      </c>
      <c r="R885">
        <v>1543</v>
      </c>
      <c r="S885">
        <v>6</v>
      </c>
      <c r="T885">
        <v>5.1062864549578739</v>
      </c>
      <c r="U885">
        <v>15.191186001296156</v>
      </c>
      <c r="V885">
        <v>13.674659753726502</v>
      </c>
      <c r="W885">
        <v>0.64808813998703851</v>
      </c>
      <c r="X885">
        <v>26.312378483473751</v>
      </c>
      <c r="Y885">
        <v>14.51717433570966</v>
      </c>
      <c r="Z885">
        <v>0</v>
      </c>
      <c r="AA885">
        <v>5.8048709142902988</v>
      </c>
      <c r="AB885">
        <v>0</v>
      </c>
      <c r="AC885">
        <v>1.2576580765775063</v>
      </c>
      <c r="AE885">
        <v>18.981760483860256</v>
      </c>
      <c r="AG885">
        <v>13.949914112648043</v>
      </c>
      <c r="AH885">
        <v>11.353250279593157</v>
      </c>
      <c r="AI885">
        <v>4.3421905379131553</v>
      </c>
      <c r="AJ885">
        <v>1542</v>
      </c>
      <c r="AK885">
        <v>95.502529182879201</v>
      </c>
      <c r="AL885">
        <v>16.725637094332964</v>
      </c>
    </row>
    <row r="886" spans="1:38">
      <c r="A886">
        <v>16</v>
      </c>
      <c r="B886">
        <v>73</v>
      </c>
      <c r="C886">
        <v>2024</v>
      </c>
      <c r="D886">
        <v>1</v>
      </c>
      <c r="E886">
        <v>99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7</v>
      </c>
      <c r="M886">
        <v>99</v>
      </c>
      <c r="N886">
        <v>99</v>
      </c>
      <c r="O886">
        <v>99</v>
      </c>
      <c r="P886">
        <v>99</v>
      </c>
      <c r="Q886">
        <v>408</v>
      </c>
      <c r="R886">
        <v>1617</v>
      </c>
      <c r="S886">
        <v>7</v>
      </c>
      <c r="T886">
        <v>6.0692640692640687</v>
      </c>
      <c r="U886">
        <v>18.801175015460753</v>
      </c>
      <c r="V886">
        <v>52.133580705009287</v>
      </c>
      <c r="W886">
        <v>4.5145330859616575</v>
      </c>
      <c r="X886">
        <v>65.615337043908482</v>
      </c>
      <c r="Y886">
        <v>16.883116883116884</v>
      </c>
      <c r="Z886">
        <v>0.92764378478664178</v>
      </c>
      <c r="AA886">
        <v>5.910802023516414</v>
      </c>
      <c r="AB886">
        <v>0</v>
      </c>
      <c r="AC886">
        <v>1.5265618590846179</v>
      </c>
      <c r="AE886">
        <v>26.551265961517849</v>
      </c>
      <c r="AG886">
        <v>18.566999655528765</v>
      </c>
      <c r="AH886">
        <v>16.392085816962279</v>
      </c>
      <c r="AI886">
        <v>4.3908472479901048</v>
      </c>
      <c r="AJ886">
        <v>1152</v>
      </c>
      <c r="AK886">
        <v>100.24696180555576</v>
      </c>
      <c r="AL886">
        <v>18.705166062176172</v>
      </c>
    </row>
    <row r="887" spans="1:38">
      <c r="A887">
        <v>16</v>
      </c>
      <c r="B887">
        <v>74</v>
      </c>
      <c r="C887">
        <v>2024</v>
      </c>
      <c r="D887">
        <v>2</v>
      </c>
      <c r="E887">
        <v>99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7</v>
      </c>
      <c r="M887">
        <v>99</v>
      </c>
      <c r="N887">
        <v>99</v>
      </c>
      <c r="O887">
        <v>99</v>
      </c>
      <c r="P887">
        <v>99</v>
      </c>
      <c r="Q887">
        <v>509</v>
      </c>
      <c r="R887">
        <v>2080</v>
      </c>
      <c r="S887">
        <v>7</v>
      </c>
      <c r="T887">
        <v>5.8480769230769241</v>
      </c>
      <c r="U887">
        <v>18.996586538461596</v>
      </c>
      <c r="V887">
        <v>55.817307692307693</v>
      </c>
      <c r="W887">
        <v>4.8076923076923057</v>
      </c>
      <c r="X887">
        <v>66.826923076923109</v>
      </c>
      <c r="Y887">
        <v>16.826923076923077</v>
      </c>
      <c r="Z887">
        <v>0.96153846153846112</v>
      </c>
      <c r="AA887">
        <v>5.9733875264029006</v>
      </c>
      <c r="AB887">
        <v>0</v>
      </c>
      <c r="AC887">
        <v>1.6070745500652588</v>
      </c>
      <c r="AE887">
        <v>27.348276765499421</v>
      </c>
      <c r="AG887">
        <v>19.384902143522833</v>
      </c>
      <c r="AH887">
        <v>16.71845580364138</v>
      </c>
      <c r="AI887">
        <v>4.3269230769230793</v>
      </c>
      <c r="AJ887">
        <v>1775</v>
      </c>
      <c r="AK887">
        <v>99.006816901408669</v>
      </c>
      <c r="AL887">
        <v>19.096720601625076</v>
      </c>
    </row>
    <row r="888" spans="1:38">
      <c r="A888">
        <v>16</v>
      </c>
      <c r="B888">
        <v>75</v>
      </c>
      <c r="C888">
        <v>2024</v>
      </c>
      <c r="D888">
        <v>3</v>
      </c>
      <c r="E888">
        <v>99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7</v>
      </c>
      <c r="M888">
        <v>99</v>
      </c>
      <c r="N888">
        <v>99</v>
      </c>
      <c r="O888">
        <v>99</v>
      </c>
      <c r="P888">
        <v>99</v>
      </c>
      <c r="Q888">
        <v>2506</v>
      </c>
      <c r="R888">
        <v>7414</v>
      </c>
      <c r="S888">
        <v>7</v>
      </c>
      <c r="T888">
        <v>5.9241974642568112</v>
      </c>
      <c r="U888">
        <v>21.549177232263357</v>
      </c>
      <c r="V888">
        <v>61.882924197464256</v>
      </c>
      <c r="W888">
        <v>6.8653898030752654</v>
      </c>
      <c r="X888">
        <v>79.080118694362014</v>
      </c>
      <c r="Y888">
        <v>31.238198003776638</v>
      </c>
      <c r="Z888">
        <v>1.7399514432155381</v>
      </c>
      <c r="AA888">
        <v>7.0647020343568236</v>
      </c>
      <c r="AB888">
        <v>0</v>
      </c>
      <c r="AC888">
        <v>1.7160675719131941</v>
      </c>
      <c r="AE888">
        <v>37.814806739568112</v>
      </c>
      <c r="AG888">
        <v>17.956356414541403</v>
      </c>
      <c r="AH888">
        <v>15.002470588169039</v>
      </c>
      <c r="AI888">
        <v>2.0501753439438906</v>
      </c>
      <c r="AJ888">
        <v>6298</v>
      </c>
      <c r="AK888">
        <v>102.80879644331522</v>
      </c>
      <c r="AL888">
        <v>19.206112102283537</v>
      </c>
    </row>
    <row r="889" spans="1:38">
      <c r="A889">
        <v>16</v>
      </c>
      <c r="B889">
        <v>76</v>
      </c>
      <c r="C889">
        <v>2024</v>
      </c>
      <c r="D889">
        <v>4</v>
      </c>
      <c r="E889">
        <v>99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7</v>
      </c>
      <c r="M889">
        <v>99</v>
      </c>
      <c r="N889">
        <v>99</v>
      </c>
      <c r="O889">
        <v>99</v>
      </c>
      <c r="P889">
        <v>99</v>
      </c>
      <c r="Q889">
        <v>504</v>
      </c>
      <c r="R889">
        <v>1344</v>
      </c>
      <c r="S889">
        <v>7</v>
      </c>
      <c r="T889">
        <v>5.84375</v>
      </c>
      <c r="U889">
        <v>20.947916666666639</v>
      </c>
      <c r="V889">
        <v>54.38988095238097</v>
      </c>
      <c r="W889">
        <v>7.5892857142857117</v>
      </c>
      <c r="X889">
        <v>76.934523809523782</v>
      </c>
      <c r="Y889">
        <v>27.232142857142847</v>
      </c>
      <c r="Z889">
        <v>2.1577380952380953</v>
      </c>
      <c r="AA889">
        <v>6.9726001891560179</v>
      </c>
      <c r="AB889">
        <v>0</v>
      </c>
      <c r="AC889">
        <v>1.9983600977694549</v>
      </c>
      <c r="AE889">
        <v>38.473165046273472</v>
      </c>
      <c r="AG889">
        <v>18.876404494382022</v>
      </c>
      <c r="AH889">
        <v>17.463007254647021</v>
      </c>
      <c r="AI889">
        <v>0.89285714285714302</v>
      </c>
      <c r="AJ889">
        <v>1087</v>
      </c>
      <c r="AK889">
        <v>101.69438822447113</v>
      </c>
      <c r="AL889">
        <v>19.02843428046431</v>
      </c>
    </row>
    <row r="890" spans="1:38">
      <c r="A890">
        <v>16</v>
      </c>
      <c r="B890">
        <v>77</v>
      </c>
      <c r="C890">
        <v>2024</v>
      </c>
      <c r="D890">
        <v>5</v>
      </c>
      <c r="E890">
        <v>99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7</v>
      </c>
      <c r="M890">
        <v>99</v>
      </c>
      <c r="N890">
        <v>99</v>
      </c>
      <c r="O890">
        <v>99</v>
      </c>
      <c r="P890">
        <v>99</v>
      </c>
      <c r="Q890">
        <v>201</v>
      </c>
      <c r="R890">
        <v>382</v>
      </c>
      <c r="S890">
        <v>7</v>
      </c>
      <c r="T890">
        <v>6.0680628272251314</v>
      </c>
      <c r="U890">
        <v>24.051570680628277</v>
      </c>
      <c r="V890">
        <v>29.057591623036647</v>
      </c>
      <c r="W890">
        <v>8.3769633507853403</v>
      </c>
      <c r="X890">
        <v>85.863874345549732</v>
      </c>
      <c r="Y890">
        <v>50.261780104712031</v>
      </c>
      <c r="Z890">
        <v>1.0471204188481675</v>
      </c>
      <c r="AA890">
        <v>7.4331953304699923</v>
      </c>
      <c r="AB890">
        <v>0</v>
      </c>
      <c r="AC890">
        <v>1.8842349305592596</v>
      </c>
      <c r="AE890">
        <v>34.754631319230839</v>
      </c>
      <c r="AG890">
        <v>11.855990068280571</v>
      </c>
      <c r="AH890">
        <v>11.03845081793891</v>
      </c>
      <c r="AI890">
        <v>2.3560209424083767</v>
      </c>
      <c r="AJ890">
        <v>365</v>
      </c>
      <c r="AK890">
        <v>106.17671232876718</v>
      </c>
      <c r="AL890">
        <v>19.871862957138223</v>
      </c>
    </row>
    <row r="891" spans="1:38">
      <c r="A891">
        <v>16</v>
      </c>
      <c r="B891">
        <v>78</v>
      </c>
      <c r="C891">
        <v>2024</v>
      </c>
      <c r="D891">
        <v>6</v>
      </c>
      <c r="E891">
        <v>99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7</v>
      </c>
      <c r="M891">
        <v>99</v>
      </c>
      <c r="N891">
        <v>99</v>
      </c>
      <c r="O891">
        <v>99</v>
      </c>
      <c r="P891">
        <v>99</v>
      </c>
      <c r="Q891">
        <v>177</v>
      </c>
      <c r="R891">
        <v>370</v>
      </c>
      <c r="S891">
        <v>7</v>
      </c>
      <c r="T891">
        <v>5.8432432432432435</v>
      </c>
      <c r="U891">
        <v>20.172702702702686</v>
      </c>
      <c r="V891">
        <v>19.729729729729726</v>
      </c>
      <c r="W891">
        <v>5.6756756756756763</v>
      </c>
      <c r="X891">
        <v>59.189189189189186</v>
      </c>
      <c r="Y891">
        <v>32.162162162162168</v>
      </c>
      <c r="Z891">
        <v>1.0810810810810811</v>
      </c>
      <c r="AA891">
        <v>8.2173636689860512</v>
      </c>
      <c r="AB891">
        <v>0</v>
      </c>
      <c r="AC891">
        <v>1.6949113889842129</v>
      </c>
      <c r="AE891">
        <v>39.511311770708645</v>
      </c>
      <c r="AG891">
        <v>9.6029068258499866</v>
      </c>
      <c r="AH891">
        <v>9.7333846264189763</v>
      </c>
      <c r="AI891">
        <v>1.0810810810810811</v>
      </c>
      <c r="AJ891">
        <v>365</v>
      </c>
      <c r="AK891">
        <v>99.664383561643831</v>
      </c>
      <c r="AL891">
        <v>19.463287040527188</v>
      </c>
    </row>
    <row r="892" spans="1:38">
      <c r="A892">
        <v>16</v>
      </c>
      <c r="B892">
        <v>79</v>
      </c>
      <c r="C892">
        <v>2024</v>
      </c>
      <c r="D892">
        <v>7</v>
      </c>
      <c r="E892">
        <v>99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7</v>
      </c>
      <c r="M892">
        <v>99</v>
      </c>
      <c r="N892">
        <v>99</v>
      </c>
      <c r="O892">
        <v>99</v>
      </c>
      <c r="P892">
        <v>99</v>
      </c>
      <c r="Q892">
        <v>108</v>
      </c>
      <c r="R892">
        <v>273</v>
      </c>
      <c r="S892">
        <v>7</v>
      </c>
      <c r="T892">
        <v>5.5201465201465192</v>
      </c>
      <c r="U892">
        <v>18.95384615384615</v>
      </c>
      <c r="V892">
        <v>39.19413919413919</v>
      </c>
      <c r="W892">
        <v>5.1282051282051277</v>
      </c>
      <c r="X892">
        <v>60.439560439560424</v>
      </c>
      <c r="Y892">
        <v>22.710622710622705</v>
      </c>
      <c r="Z892">
        <v>0.36630036630036622</v>
      </c>
      <c r="AA892">
        <v>6.9100231022070382</v>
      </c>
      <c r="AB892">
        <v>0</v>
      </c>
      <c r="AC892">
        <v>1.6173727103009845</v>
      </c>
      <c r="AE892">
        <v>25.773046533508278</v>
      </c>
      <c r="AG892">
        <v>7.9475982532751104</v>
      </c>
      <c r="AH892">
        <v>7.2808320950965886</v>
      </c>
      <c r="AI892">
        <v>0</v>
      </c>
      <c r="AJ892">
        <v>273</v>
      </c>
      <c r="AK892">
        <v>98.54798534798536</v>
      </c>
      <c r="AL892">
        <v>18.998711896698953</v>
      </c>
    </row>
    <row r="893" spans="1:38">
      <c r="A893">
        <v>16</v>
      </c>
      <c r="B893">
        <v>80</v>
      </c>
      <c r="C893">
        <v>2024</v>
      </c>
      <c r="D893">
        <v>8</v>
      </c>
      <c r="E893">
        <v>99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7</v>
      </c>
      <c r="M893">
        <v>99</v>
      </c>
      <c r="N893">
        <v>99</v>
      </c>
      <c r="O893">
        <v>99</v>
      </c>
      <c r="P893">
        <v>99</v>
      </c>
      <c r="Q893">
        <v>2331</v>
      </c>
      <c r="R893">
        <v>12523</v>
      </c>
      <c r="S893">
        <v>7</v>
      </c>
      <c r="T893">
        <v>5.1287231494050953</v>
      </c>
      <c r="U893">
        <v>20.048271181026951</v>
      </c>
      <c r="V893">
        <v>65.23995847640343</v>
      </c>
      <c r="W893">
        <v>1.3734728100295457</v>
      </c>
      <c r="X893">
        <v>75.35734248981872</v>
      </c>
      <c r="Y893">
        <v>23.47680268306317</v>
      </c>
      <c r="Z893">
        <v>9.582368442066598E-2</v>
      </c>
      <c r="AA893">
        <v>6.1406508803327107</v>
      </c>
      <c r="AB893">
        <v>0</v>
      </c>
      <c r="AC893">
        <v>1.3739601058718096</v>
      </c>
      <c r="AE893">
        <v>10.551616929907752</v>
      </c>
      <c r="AG893">
        <v>12.402693869466171</v>
      </c>
      <c r="AH893">
        <v>11.314463253575088</v>
      </c>
      <c r="AI893">
        <v>2.1240916713247624</v>
      </c>
      <c r="AJ893">
        <v>12509</v>
      </c>
      <c r="AK893">
        <v>100.8757454632666</v>
      </c>
      <c r="AL893">
        <v>19.000684194158879</v>
      </c>
    </row>
    <row r="894" spans="1:38">
      <c r="A894">
        <v>16</v>
      </c>
      <c r="B894">
        <v>81</v>
      </c>
      <c r="C894">
        <v>2024</v>
      </c>
      <c r="D894">
        <v>9</v>
      </c>
      <c r="E894">
        <v>99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7</v>
      </c>
      <c r="M894">
        <v>99</v>
      </c>
      <c r="N894">
        <v>99</v>
      </c>
      <c r="O894">
        <v>99</v>
      </c>
      <c r="P894">
        <v>99</v>
      </c>
      <c r="Q894">
        <v>6777</v>
      </c>
      <c r="R894">
        <v>55465</v>
      </c>
      <c r="S894">
        <v>7</v>
      </c>
      <c r="T894">
        <v>5.2639502388893886</v>
      </c>
      <c r="U894">
        <v>17.356303975479769</v>
      </c>
      <c r="V894">
        <v>56.839448300730226</v>
      </c>
      <c r="W894">
        <v>0.87262237447038693</v>
      </c>
      <c r="X894">
        <v>59.962138285405203</v>
      </c>
      <c r="Y894">
        <v>8.1546921482015691</v>
      </c>
      <c r="Z894">
        <v>1.8029387902280723E-2</v>
      </c>
      <c r="AA894">
        <v>4.3396151433980092</v>
      </c>
      <c r="AB894">
        <v>0</v>
      </c>
      <c r="AC894">
        <v>1.427926945921737</v>
      </c>
      <c r="AE894">
        <v>-0.40186230047542781</v>
      </c>
      <c r="AG894">
        <v>15.122680066636313</v>
      </c>
      <c r="AH894">
        <v>13.170679397486465</v>
      </c>
      <c r="AI894">
        <v>3.5626070494906688</v>
      </c>
      <c r="AJ894">
        <v>55448</v>
      </c>
      <c r="AK894">
        <v>97.117670610300564</v>
      </c>
      <c r="AL894">
        <v>18.633071636868635</v>
      </c>
    </row>
    <row r="895" spans="1:38">
      <c r="A895">
        <v>16</v>
      </c>
      <c r="B895">
        <v>82</v>
      </c>
      <c r="C895">
        <v>2024</v>
      </c>
      <c r="D895">
        <v>10</v>
      </c>
      <c r="E895">
        <v>99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7</v>
      </c>
      <c r="M895">
        <v>99</v>
      </c>
      <c r="N895">
        <v>99</v>
      </c>
      <c r="O895">
        <v>99</v>
      </c>
      <c r="P895">
        <v>99</v>
      </c>
      <c r="Q895">
        <v>8735</v>
      </c>
      <c r="R895">
        <v>81036</v>
      </c>
      <c r="S895">
        <v>7</v>
      </c>
      <c r="T895">
        <v>5.5233229675699684</v>
      </c>
      <c r="U895">
        <v>17.729663359494371</v>
      </c>
      <c r="V895">
        <v>47.860210276913982</v>
      </c>
      <c r="W895">
        <v>1.3956759958536951</v>
      </c>
      <c r="X895">
        <v>53.081346562021821</v>
      </c>
      <c r="Y895">
        <v>13.962930055777685</v>
      </c>
      <c r="Z895">
        <v>6.2934991855471634E-2</v>
      </c>
      <c r="AA895">
        <v>5.5350746494427776</v>
      </c>
      <c r="AB895">
        <v>0</v>
      </c>
      <c r="AC895">
        <v>1.4184171796109644</v>
      </c>
      <c r="AE895">
        <v>4.1312829843500491</v>
      </c>
      <c r="AG895">
        <v>19.880865930011186</v>
      </c>
      <c r="AH895">
        <v>18.385998773636203</v>
      </c>
      <c r="AI895">
        <v>3.792141764154203</v>
      </c>
      <c r="AJ895">
        <v>81000</v>
      </c>
      <c r="AK895">
        <v>97.570090123456353</v>
      </c>
      <c r="AL895">
        <v>18.572672494240969</v>
      </c>
    </row>
    <row r="896" spans="1:38">
      <c r="A896">
        <v>16</v>
      </c>
      <c r="B896">
        <v>83</v>
      </c>
      <c r="C896">
        <v>2024</v>
      </c>
      <c r="D896">
        <v>11</v>
      </c>
      <c r="E896">
        <v>99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7</v>
      </c>
      <c r="M896">
        <v>99</v>
      </c>
      <c r="N896">
        <v>99</v>
      </c>
      <c r="O896">
        <v>99</v>
      </c>
      <c r="P896">
        <v>99</v>
      </c>
      <c r="Q896">
        <v>3810</v>
      </c>
      <c r="R896">
        <v>23107</v>
      </c>
      <c r="S896">
        <v>7</v>
      </c>
      <c r="T896">
        <v>5.5767516337040721</v>
      </c>
      <c r="U896">
        <v>18.265516942917703</v>
      </c>
      <c r="V896">
        <v>43.194702903881925</v>
      </c>
      <c r="W896">
        <v>1.7483879343921755</v>
      </c>
      <c r="X896">
        <v>50.564763924351936</v>
      </c>
      <c r="Y896">
        <v>19.331804215172887</v>
      </c>
      <c r="Z896">
        <v>7.3570779417492516E-2</v>
      </c>
      <c r="AA896">
        <v>6.186272521566667</v>
      </c>
      <c r="AB896">
        <v>0</v>
      </c>
      <c r="AC896">
        <v>1.4200560177959036</v>
      </c>
      <c r="AE896">
        <v>16.096012858975669</v>
      </c>
      <c r="AG896">
        <v>22.304915247692964</v>
      </c>
      <c r="AH896">
        <v>21.304654971504075</v>
      </c>
      <c r="AI896">
        <v>3.284718916345696</v>
      </c>
      <c r="AJ896">
        <v>23092</v>
      </c>
      <c r="AK896">
        <v>98.157968127490165</v>
      </c>
      <c r="AL896">
        <v>18.686479329828305</v>
      </c>
    </row>
    <row r="897" spans="1:38">
      <c r="A897">
        <v>16</v>
      </c>
      <c r="B897">
        <v>84</v>
      </c>
      <c r="C897">
        <v>2024</v>
      </c>
      <c r="D897">
        <v>12</v>
      </c>
      <c r="E897">
        <v>99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7</v>
      </c>
      <c r="M897">
        <v>99</v>
      </c>
      <c r="N897">
        <v>99</v>
      </c>
      <c r="O897">
        <v>99</v>
      </c>
      <c r="P897">
        <v>99</v>
      </c>
      <c r="Q897">
        <v>569</v>
      </c>
      <c r="R897">
        <v>2384</v>
      </c>
      <c r="S897">
        <v>7</v>
      </c>
      <c r="T897">
        <v>5.5578859060402692</v>
      </c>
      <c r="U897">
        <v>17.782760067114069</v>
      </c>
      <c r="V897">
        <v>38.255033557046971</v>
      </c>
      <c r="W897">
        <v>1.3422818791946312</v>
      </c>
      <c r="X897">
        <v>45.637583892617457</v>
      </c>
      <c r="Y897">
        <v>17.114093959731544</v>
      </c>
      <c r="Z897">
        <v>8.3892617449664447E-2</v>
      </c>
      <c r="AA897">
        <v>6.0761892751018003</v>
      </c>
      <c r="AB897">
        <v>0</v>
      </c>
      <c r="AC897">
        <v>1.2508406141535875</v>
      </c>
      <c r="AE897">
        <v>24.182215903340264</v>
      </c>
      <c r="AG897">
        <v>21.553204954344096</v>
      </c>
      <c r="AH897">
        <v>20.533738382171503</v>
      </c>
      <c r="AI897">
        <v>2.4748322147651005</v>
      </c>
      <c r="AJ897">
        <v>2379</v>
      </c>
      <c r="AK897">
        <v>97.301429171920987</v>
      </c>
      <c r="AL897">
        <v>18.680822773649783</v>
      </c>
    </row>
    <row r="898" spans="1:38">
      <c r="A898">
        <v>16</v>
      </c>
      <c r="B898">
        <v>85</v>
      </c>
      <c r="C898">
        <v>2024</v>
      </c>
      <c r="D898">
        <v>1</v>
      </c>
      <c r="E898">
        <v>99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8</v>
      </c>
      <c r="M898">
        <v>99</v>
      </c>
      <c r="N898">
        <v>99</v>
      </c>
      <c r="O898">
        <v>99</v>
      </c>
      <c r="P898">
        <v>99</v>
      </c>
      <c r="Q898">
        <v>502</v>
      </c>
      <c r="R898">
        <v>2465</v>
      </c>
      <c r="S898">
        <v>8</v>
      </c>
      <c r="T898">
        <v>6.3959432048681553</v>
      </c>
      <c r="U898">
        <v>21.677200811359057</v>
      </c>
      <c r="V898">
        <v>70.425963488843806</v>
      </c>
      <c r="W898">
        <v>8.7221095334685597</v>
      </c>
      <c r="X898">
        <v>87.586206896551744</v>
      </c>
      <c r="Y898">
        <v>25.354969574036517</v>
      </c>
      <c r="Z898">
        <v>2.3529411764705879</v>
      </c>
      <c r="AA898">
        <v>6.7814248948656397</v>
      </c>
      <c r="AB898">
        <v>0</v>
      </c>
      <c r="AC898">
        <v>1.5940507335703638</v>
      </c>
      <c r="AE898">
        <v>38.300923627555051</v>
      </c>
      <c r="AG898">
        <v>28.304053278217928</v>
      </c>
      <c r="AH898">
        <v>28.811066268746849</v>
      </c>
      <c r="AI898">
        <v>2.0283975659229214</v>
      </c>
      <c r="AJ898">
        <v>1727</v>
      </c>
      <c r="AK898">
        <v>100.75848291835564</v>
      </c>
      <c r="AL898">
        <v>20.817700393299127</v>
      </c>
    </row>
    <row r="899" spans="1:38">
      <c r="A899">
        <v>16</v>
      </c>
      <c r="B899">
        <v>86</v>
      </c>
      <c r="C899">
        <v>2024</v>
      </c>
      <c r="D899">
        <v>2</v>
      </c>
      <c r="E899">
        <v>99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8</v>
      </c>
      <c r="M899">
        <v>99</v>
      </c>
      <c r="N899">
        <v>99</v>
      </c>
      <c r="O899">
        <v>99</v>
      </c>
      <c r="P899">
        <v>99</v>
      </c>
      <c r="Q899">
        <v>585</v>
      </c>
      <c r="R899">
        <v>2780</v>
      </c>
      <c r="S899">
        <v>8</v>
      </c>
      <c r="T899">
        <v>6.2183453237410067</v>
      </c>
      <c r="U899">
        <v>22.839280575539551</v>
      </c>
      <c r="V899">
        <v>72.625899280575553</v>
      </c>
      <c r="W899">
        <v>9.1726618705035978</v>
      </c>
      <c r="X899">
        <v>90.827338129496397</v>
      </c>
      <c r="Y899">
        <v>31.654676258992808</v>
      </c>
      <c r="Z899">
        <v>3.4532374100719432</v>
      </c>
      <c r="AA899">
        <v>7.3687057169397727</v>
      </c>
      <c r="AB899">
        <v>0</v>
      </c>
      <c r="AC899">
        <v>1.6964270947923916</v>
      </c>
      <c r="AE899">
        <v>44.169718199323192</v>
      </c>
      <c r="AG899">
        <v>25.908667287977632</v>
      </c>
      <c r="AH899">
        <v>26.864853200644841</v>
      </c>
      <c r="AI899">
        <v>2.5179856115107913</v>
      </c>
      <c r="AJ899">
        <v>2334</v>
      </c>
      <c r="AK899">
        <v>101.39815766923741</v>
      </c>
      <c r="AL899">
        <v>21.328958389461064</v>
      </c>
    </row>
    <row r="900" spans="1:38">
      <c r="A900">
        <v>16</v>
      </c>
      <c r="B900">
        <v>87</v>
      </c>
      <c r="C900">
        <v>2024</v>
      </c>
      <c r="D900">
        <v>3</v>
      </c>
      <c r="E900">
        <v>99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8</v>
      </c>
      <c r="M900">
        <v>99</v>
      </c>
      <c r="N900">
        <v>99</v>
      </c>
      <c r="O900">
        <v>99</v>
      </c>
      <c r="P900">
        <v>99</v>
      </c>
      <c r="Q900">
        <v>3104</v>
      </c>
      <c r="R900">
        <v>10972</v>
      </c>
      <c r="S900">
        <v>8</v>
      </c>
      <c r="T900">
        <v>6.453518045935108</v>
      </c>
      <c r="U900">
        <v>25.764865111192151</v>
      </c>
      <c r="V900">
        <v>65.448414145096606</v>
      </c>
      <c r="W900">
        <v>13.671162960262484</v>
      </c>
      <c r="X900">
        <v>94.786729857819921</v>
      </c>
      <c r="Y900">
        <v>50.200510390083842</v>
      </c>
      <c r="Z900">
        <v>5.7874589865111181</v>
      </c>
      <c r="AA900">
        <v>8.2576524982160766</v>
      </c>
      <c r="AB900">
        <v>0</v>
      </c>
      <c r="AC900">
        <v>1.8785901151081663</v>
      </c>
      <c r="AE900">
        <v>46.619043954098089</v>
      </c>
      <c r="AG900">
        <v>26.573663687664997</v>
      </c>
      <c r="AH900">
        <v>26.545638834378181</v>
      </c>
      <c r="AI900">
        <v>1.9048487057965724</v>
      </c>
      <c r="AJ900">
        <v>9232</v>
      </c>
      <c r="AK900">
        <v>105.11298743500858</v>
      </c>
      <c r="AL900">
        <v>21.277229251163412</v>
      </c>
    </row>
    <row r="901" spans="1:38">
      <c r="A901">
        <v>16</v>
      </c>
      <c r="B901">
        <v>88</v>
      </c>
      <c r="C901">
        <v>2024</v>
      </c>
      <c r="D901">
        <v>4</v>
      </c>
      <c r="E901">
        <v>99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8</v>
      </c>
      <c r="M901">
        <v>99</v>
      </c>
      <c r="N901">
        <v>99</v>
      </c>
      <c r="O901">
        <v>99</v>
      </c>
      <c r="P901">
        <v>99</v>
      </c>
      <c r="Q901">
        <v>521</v>
      </c>
      <c r="R901">
        <v>1477</v>
      </c>
      <c r="S901">
        <v>8</v>
      </c>
      <c r="T901">
        <v>6.4793500338524046</v>
      </c>
      <c r="U901">
        <v>25.543940419769822</v>
      </c>
      <c r="V901">
        <v>59.783344617467883</v>
      </c>
      <c r="W901">
        <v>15.978334461746789</v>
      </c>
      <c r="X901">
        <v>93.771157752200381</v>
      </c>
      <c r="Y901">
        <v>51.049424509140152</v>
      </c>
      <c r="Z901">
        <v>5.7549085985104922</v>
      </c>
      <c r="AA901">
        <v>8.2195886322151388</v>
      </c>
      <c r="AB901">
        <v>0</v>
      </c>
      <c r="AC901">
        <v>2.0436370488160316</v>
      </c>
      <c r="AE901">
        <v>54.526618417339471</v>
      </c>
      <c r="AG901">
        <v>20.74438202247191</v>
      </c>
      <c r="AH901">
        <v>23.401695066641544</v>
      </c>
      <c r="AI901">
        <v>0.54163845633039953</v>
      </c>
      <c r="AJ901">
        <v>1162</v>
      </c>
      <c r="AK901">
        <v>104.72452667814102</v>
      </c>
      <c r="AL901">
        <v>21.237362648513425</v>
      </c>
    </row>
    <row r="902" spans="1:38">
      <c r="A902">
        <v>16</v>
      </c>
      <c r="B902">
        <v>89</v>
      </c>
      <c r="C902">
        <v>2024</v>
      </c>
      <c r="D902">
        <v>5</v>
      </c>
      <c r="E902">
        <v>99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8</v>
      </c>
      <c r="M902">
        <v>99</v>
      </c>
      <c r="N902">
        <v>99</v>
      </c>
      <c r="O902">
        <v>99</v>
      </c>
      <c r="P902">
        <v>99</v>
      </c>
      <c r="Q902">
        <v>307</v>
      </c>
      <c r="R902">
        <v>718</v>
      </c>
      <c r="S902">
        <v>8</v>
      </c>
      <c r="T902">
        <v>6.974930362116992</v>
      </c>
      <c r="U902">
        <v>27.172284122562701</v>
      </c>
      <c r="V902">
        <v>27.437325905292475</v>
      </c>
      <c r="W902">
        <v>21.169916434540394</v>
      </c>
      <c r="X902">
        <v>87.465181058495801</v>
      </c>
      <c r="Y902">
        <v>63.370473537604454</v>
      </c>
      <c r="Z902">
        <v>8.2172701949860727</v>
      </c>
      <c r="AA902">
        <v>9.2639729931837422</v>
      </c>
      <c r="AB902">
        <v>0</v>
      </c>
      <c r="AC902">
        <v>1.966129898526636</v>
      </c>
      <c r="AE902">
        <v>40.779109933197638</v>
      </c>
      <c r="AG902">
        <v>22.284295468652999</v>
      </c>
      <c r="AH902">
        <v>23.439692624132597</v>
      </c>
      <c r="AI902">
        <v>0.27855153203342625</v>
      </c>
      <c r="AJ902">
        <v>682</v>
      </c>
      <c r="AK902">
        <v>106.1387096774194</v>
      </c>
      <c r="AL902">
        <v>22.017731479966574</v>
      </c>
    </row>
    <row r="903" spans="1:38">
      <c r="A903">
        <v>16</v>
      </c>
      <c r="B903">
        <v>90</v>
      </c>
      <c r="C903">
        <v>2024</v>
      </c>
      <c r="D903">
        <v>6</v>
      </c>
      <c r="E903">
        <v>99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8</v>
      </c>
      <c r="M903">
        <v>99</v>
      </c>
      <c r="N903">
        <v>99</v>
      </c>
      <c r="O903">
        <v>99</v>
      </c>
      <c r="P903">
        <v>99</v>
      </c>
      <c r="Q903">
        <v>260</v>
      </c>
      <c r="R903">
        <v>765</v>
      </c>
      <c r="S903">
        <v>8</v>
      </c>
      <c r="T903">
        <v>6.3137254901960755</v>
      </c>
      <c r="U903">
        <v>19.688366013071882</v>
      </c>
      <c r="V903">
        <v>21.699346405228756</v>
      </c>
      <c r="W903">
        <v>10.065359477124185</v>
      </c>
      <c r="X903">
        <v>48.627450980392162</v>
      </c>
      <c r="Y903">
        <v>27.189542483660123</v>
      </c>
      <c r="Z903">
        <v>3.1372549019607838</v>
      </c>
      <c r="AA903">
        <v>8.851362766279772</v>
      </c>
      <c r="AB903">
        <v>0</v>
      </c>
      <c r="AC903">
        <v>1.7677968572678076</v>
      </c>
      <c r="AE903">
        <v>43.86110187358036</v>
      </c>
      <c r="AG903">
        <v>19.854658707500644</v>
      </c>
      <c r="AH903">
        <v>19.641252681476441</v>
      </c>
      <c r="AI903">
        <v>1.6993464052287579</v>
      </c>
      <c r="AJ903">
        <v>761</v>
      </c>
      <c r="AK903">
        <v>95.103285151116964</v>
      </c>
      <c r="AL903">
        <v>21.579082455188797</v>
      </c>
    </row>
    <row r="904" spans="1:38">
      <c r="A904">
        <v>16</v>
      </c>
      <c r="B904">
        <v>91</v>
      </c>
      <c r="C904">
        <v>2024</v>
      </c>
      <c r="D904">
        <v>7</v>
      </c>
      <c r="E904">
        <v>99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8</v>
      </c>
      <c r="M904">
        <v>99</v>
      </c>
      <c r="N904">
        <v>99</v>
      </c>
      <c r="O904">
        <v>99</v>
      </c>
      <c r="P904">
        <v>99</v>
      </c>
      <c r="Q904">
        <v>161</v>
      </c>
      <c r="R904">
        <v>813</v>
      </c>
      <c r="S904">
        <v>8</v>
      </c>
      <c r="T904">
        <v>5.9065190651906496</v>
      </c>
      <c r="U904">
        <v>19.489421894218935</v>
      </c>
      <c r="V904">
        <v>71.094710947109476</v>
      </c>
      <c r="W904">
        <v>5.0430504305043051</v>
      </c>
      <c r="X904">
        <v>80.565805658056561</v>
      </c>
      <c r="Y904">
        <v>11.07011070110701</v>
      </c>
      <c r="Z904">
        <v>1.107011070110701</v>
      </c>
      <c r="AA904">
        <v>5.4035942013719245</v>
      </c>
      <c r="AB904">
        <v>0</v>
      </c>
      <c r="AC904">
        <v>1.4310282599001403</v>
      </c>
      <c r="AE904">
        <v>29.575157566180778</v>
      </c>
      <c r="AG904">
        <v>23.668122270742359</v>
      </c>
      <c r="AH904">
        <v>22.295156242964556</v>
      </c>
      <c r="AI904">
        <v>0.12300123001230016</v>
      </c>
      <c r="AJ904">
        <v>813</v>
      </c>
      <c r="AK904">
        <v>96.952767527675235</v>
      </c>
      <c r="AL904">
        <v>20.939674834942263</v>
      </c>
    </row>
    <row r="905" spans="1:38">
      <c r="A905">
        <v>16</v>
      </c>
      <c r="B905">
        <v>92</v>
      </c>
      <c r="C905">
        <v>2024</v>
      </c>
      <c r="D905">
        <v>8</v>
      </c>
      <c r="E905">
        <v>99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8</v>
      </c>
      <c r="M905">
        <v>99</v>
      </c>
      <c r="N905">
        <v>99</v>
      </c>
      <c r="O905">
        <v>99</v>
      </c>
      <c r="P905">
        <v>99</v>
      </c>
      <c r="Q905">
        <v>2836</v>
      </c>
      <c r="R905">
        <v>26804</v>
      </c>
      <c r="S905">
        <v>8</v>
      </c>
      <c r="T905">
        <v>5.5174600805849883</v>
      </c>
      <c r="U905">
        <v>20.751731084912755</v>
      </c>
      <c r="V905">
        <v>87.912251902701101</v>
      </c>
      <c r="W905">
        <v>2.1563945679749295</v>
      </c>
      <c r="X905">
        <v>95.176093120429769</v>
      </c>
      <c r="Y905">
        <v>13.986718400238772</v>
      </c>
      <c r="Z905">
        <v>0.66034920161169997</v>
      </c>
      <c r="AA905">
        <v>5.0726972595306448</v>
      </c>
      <c r="AB905">
        <v>0</v>
      </c>
      <c r="AC905">
        <v>1.3242262508701972</v>
      </c>
      <c r="AE905">
        <v>25.287637273715941</v>
      </c>
      <c r="AG905">
        <v>26.546498960087156</v>
      </c>
      <c r="AH905">
        <v>25.067013085713537</v>
      </c>
      <c r="AI905">
        <v>0.92523503954633612</v>
      </c>
      <c r="AJ905">
        <v>26783</v>
      </c>
      <c r="AK905">
        <v>99.06318186909661</v>
      </c>
      <c r="AL905">
        <v>21.025876123600526</v>
      </c>
    </row>
    <row r="906" spans="1:38">
      <c r="A906">
        <v>16</v>
      </c>
      <c r="B906">
        <v>93</v>
      </c>
      <c r="C906">
        <v>2024</v>
      </c>
      <c r="D906">
        <v>9</v>
      </c>
      <c r="E906">
        <v>99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8</v>
      </c>
      <c r="M906">
        <v>99</v>
      </c>
      <c r="N906">
        <v>99</v>
      </c>
      <c r="O906">
        <v>99</v>
      </c>
      <c r="P906">
        <v>99</v>
      </c>
      <c r="Q906">
        <v>7312</v>
      </c>
      <c r="R906">
        <v>107590</v>
      </c>
      <c r="S906">
        <v>8</v>
      </c>
      <c r="T906">
        <v>5.5529417232084759</v>
      </c>
      <c r="U906">
        <v>19.385503299563126</v>
      </c>
      <c r="V906">
        <v>90.134770889487839</v>
      </c>
      <c r="W906">
        <v>1.5075750534436283</v>
      </c>
      <c r="X906">
        <v>92.843201040988944</v>
      </c>
      <c r="Y906">
        <v>6.1660005576726444</v>
      </c>
      <c r="Z906">
        <v>0.16637233943675062</v>
      </c>
      <c r="AA906">
        <v>3.4163886624150446</v>
      </c>
      <c r="AB906">
        <v>0</v>
      </c>
      <c r="AC906">
        <v>1.3286715198514356</v>
      </c>
      <c r="AE906">
        <v>12.272507104490048</v>
      </c>
      <c r="AG906">
        <v>29.334700232027433</v>
      </c>
      <c r="AH906">
        <v>28.535198741569687</v>
      </c>
      <c r="AI906">
        <v>1.96672553211265</v>
      </c>
      <c r="AJ906">
        <v>107538</v>
      </c>
      <c r="AK906">
        <v>97.337926128439165</v>
      </c>
      <c r="AL906">
        <v>20.862721733605575</v>
      </c>
    </row>
    <row r="907" spans="1:38">
      <c r="A907">
        <v>16</v>
      </c>
      <c r="B907">
        <v>94</v>
      </c>
      <c r="C907">
        <v>2024</v>
      </c>
      <c r="D907">
        <v>10</v>
      </c>
      <c r="E907">
        <v>99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8</v>
      </c>
      <c r="M907">
        <v>99</v>
      </c>
      <c r="N907">
        <v>99</v>
      </c>
      <c r="O907">
        <v>99</v>
      </c>
      <c r="P907">
        <v>99</v>
      </c>
      <c r="Q907">
        <v>8724</v>
      </c>
      <c r="R907">
        <v>112717</v>
      </c>
      <c r="S907">
        <v>8</v>
      </c>
      <c r="T907">
        <v>5.8290231287205998</v>
      </c>
      <c r="U907">
        <v>19.866393711684768</v>
      </c>
      <c r="V907">
        <v>81.916658534205141</v>
      </c>
      <c r="W907">
        <v>2.8487273437014826</v>
      </c>
      <c r="X907">
        <v>88.654772572016626</v>
      </c>
      <c r="Y907">
        <v>12.167641083421312</v>
      </c>
      <c r="Z907">
        <v>0.58908594089622701</v>
      </c>
      <c r="AA907">
        <v>5.1562166265280949</v>
      </c>
      <c r="AB907">
        <v>0</v>
      </c>
      <c r="AC907">
        <v>1.363178287490969</v>
      </c>
      <c r="AE907">
        <v>18.503796828799462</v>
      </c>
      <c r="AG907">
        <v>27.653284528272263</v>
      </c>
      <c r="AH907">
        <v>28.656107711569181</v>
      </c>
      <c r="AI907">
        <v>2.3927180460800055</v>
      </c>
      <c r="AJ907">
        <v>112655</v>
      </c>
      <c r="AK907">
        <v>97.879123873773977</v>
      </c>
      <c r="AL907">
        <v>20.818908285469728</v>
      </c>
    </row>
    <row r="908" spans="1:38">
      <c r="A908">
        <v>16</v>
      </c>
      <c r="B908">
        <v>95</v>
      </c>
      <c r="C908">
        <v>2024</v>
      </c>
      <c r="D908">
        <v>11</v>
      </c>
      <c r="E908">
        <v>99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8</v>
      </c>
      <c r="M908">
        <v>99</v>
      </c>
      <c r="N908">
        <v>99</v>
      </c>
      <c r="O908">
        <v>99</v>
      </c>
      <c r="P908">
        <v>99</v>
      </c>
      <c r="Q908">
        <v>3835</v>
      </c>
      <c r="R908">
        <v>27091</v>
      </c>
      <c r="S908">
        <v>8</v>
      </c>
      <c r="T908">
        <v>6.0322616367059156</v>
      </c>
      <c r="U908">
        <v>20.237661954154575</v>
      </c>
      <c r="V908">
        <v>73.024251596471117</v>
      </c>
      <c r="W908">
        <v>3.7798530877413152</v>
      </c>
      <c r="X908">
        <v>82.920527112325132</v>
      </c>
      <c r="Y908">
        <v>17.50765937027057</v>
      </c>
      <c r="Z908">
        <v>0.87113801631538146</v>
      </c>
      <c r="AA908">
        <v>6.2691386155919409</v>
      </c>
      <c r="AB908">
        <v>0</v>
      </c>
      <c r="AC908">
        <v>1.3381972821481884</v>
      </c>
      <c r="AE908">
        <v>25.897611099694522</v>
      </c>
      <c r="AG908">
        <v>26.150623576199859</v>
      </c>
      <c r="AH908">
        <v>27.674790789144673</v>
      </c>
      <c r="AI908">
        <v>2.347643128714334</v>
      </c>
      <c r="AJ908">
        <v>27059</v>
      </c>
      <c r="AK908">
        <v>98.102158246793678</v>
      </c>
      <c r="AL908">
        <v>20.888022694150244</v>
      </c>
    </row>
    <row r="909" spans="1:38">
      <c r="A909">
        <v>16</v>
      </c>
      <c r="B909">
        <v>96</v>
      </c>
      <c r="C909">
        <v>2024</v>
      </c>
      <c r="D909">
        <v>12</v>
      </c>
      <c r="E909">
        <v>99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8</v>
      </c>
      <c r="M909">
        <v>99</v>
      </c>
      <c r="N909">
        <v>99</v>
      </c>
      <c r="O909">
        <v>99</v>
      </c>
      <c r="P909">
        <v>99</v>
      </c>
      <c r="Q909">
        <v>634</v>
      </c>
      <c r="R909">
        <v>2826</v>
      </c>
      <c r="S909">
        <v>8</v>
      </c>
      <c r="T909">
        <v>6.0612172682236389</v>
      </c>
      <c r="U909">
        <v>20.0540693559802</v>
      </c>
      <c r="V909">
        <v>70.806794055201692</v>
      </c>
      <c r="W909">
        <v>3.255484784147205</v>
      </c>
      <c r="X909">
        <v>80.997876857749475</v>
      </c>
      <c r="Y909">
        <v>16.985138004246284</v>
      </c>
      <c r="Z909">
        <v>0.84925690021231426</v>
      </c>
      <c r="AA909">
        <v>6.3731588991089678</v>
      </c>
      <c r="AB909">
        <v>0</v>
      </c>
      <c r="AC909">
        <v>1.3016959665966941</v>
      </c>
      <c r="AE909">
        <v>31.462059874795244</v>
      </c>
      <c r="AG909">
        <v>25.549227013832379</v>
      </c>
      <c r="AH909">
        <v>27.449679285210255</v>
      </c>
      <c r="AI909">
        <v>2.0877565463552719</v>
      </c>
      <c r="AJ909">
        <v>2825</v>
      </c>
      <c r="AK909">
        <v>97.735398230088634</v>
      </c>
      <c r="AL909">
        <v>20.896447427820512</v>
      </c>
    </row>
    <row r="910" spans="1:38">
      <c r="A910">
        <v>16</v>
      </c>
      <c r="B910">
        <v>97</v>
      </c>
      <c r="C910">
        <v>2024</v>
      </c>
      <c r="D910">
        <v>1</v>
      </c>
      <c r="E910">
        <v>99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9</v>
      </c>
      <c r="M910">
        <v>99</v>
      </c>
      <c r="N910">
        <v>99</v>
      </c>
      <c r="O910">
        <v>99</v>
      </c>
      <c r="P910">
        <v>99</v>
      </c>
      <c r="Q910">
        <v>484</v>
      </c>
      <c r="R910">
        <v>1884</v>
      </c>
      <c r="S910">
        <v>9</v>
      </c>
      <c r="T910">
        <v>6.9187898089171993</v>
      </c>
      <c r="U910">
        <v>25.65647558386414</v>
      </c>
      <c r="V910">
        <v>72.611464968152845</v>
      </c>
      <c r="W910">
        <v>14.755838641188964</v>
      </c>
      <c r="X910">
        <v>98.673036093418276</v>
      </c>
      <c r="Y910">
        <v>46.125265392781309</v>
      </c>
      <c r="Z910">
        <v>8.8110403397027603</v>
      </c>
      <c r="AA910">
        <v>8.3838267804786977</v>
      </c>
      <c r="AB910">
        <v>0</v>
      </c>
      <c r="AC910">
        <v>1.6055528049001997</v>
      </c>
      <c r="AE910">
        <v>40.862679857464222</v>
      </c>
      <c r="AG910">
        <v>21.632793661729249</v>
      </c>
      <c r="AH910">
        <v>26.062561837979768</v>
      </c>
      <c r="AI910">
        <v>1.167728237791932</v>
      </c>
      <c r="AJ910">
        <v>1369</v>
      </c>
      <c r="AK910">
        <v>102.14054054054064</v>
      </c>
      <c r="AL910">
        <v>23.461137968238031</v>
      </c>
    </row>
    <row r="911" spans="1:38">
      <c r="A911">
        <v>16</v>
      </c>
      <c r="B911">
        <v>98</v>
      </c>
      <c r="C911">
        <v>2024</v>
      </c>
      <c r="D911">
        <v>2</v>
      </c>
      <c r="E911">
        <v>99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9</v>
      </c>
      <c r="M911">
        <v>99</v>
      </c>
      <c r="N911">
        <v>99</v>
      </c>
      <c r="O911">
        <v>99</v>
      </c>
      <c r="P911">
        <v>99</v>
      </c>
      <c r="Q911">
        <v>542</v>
      </c>
      <c r="R911">
        <v>2465</v>
      </c>
      <c r="S911">
        <v>9</v>
      </c>
      <c r="T911">
        <v>6.7870182555780945</v>
      </c>
      <c r="U911">
        <v>26.675253549695608</v>
      </c>
      <c r="V911">
        <v>73.549695740365124</v>
      </c>
      <c r="W911">
        <v>13.711967545638943</v>
      </c>
      <c r="X911">
        <v>98.052738336714</v>
      </c>
      <c r="Y911">
        <v>57.444219066937109</v>
      </c>
      <c r="Z911">
        <v>9.2494929006085176</v>
      </c>
      <c r="AA911">
        <v>8.1747374787493605</v>
      </c>
      <c r="AB911">
        <v>0</v>
      </c>
      <c r="AC911">
        <v>1.6712804463331488</v>
      </c>
      <c r="AE911">
        <v>49.607896771727887</v>
      </c>
      <c r="AG911">
        <v>22.972972972972968</v>
      </c>
      <c r="AH911">
        <v>27.821640581696833</v>
      </c>
      <c r="AI911">
        <v>0.64908722109533479</v>
      </c>
      <c r="AJ911">
        <v>2136</v>
      </c>
      <c r="AK911">
        <v>103.3548220973783</v>
      </c>
      <c r="AL911">
        <v>23.661317071934963</v>
      </c>
    </row>
    <row r="912" spans="1:38">
      <c r="A912">
        <v>16</v>
      </c>
      <c r="B912">
        <v>99</v>
      </c>
      <c r="C912">
        <v>2024</v>
      </c>
      <c r="D912">
        <v>3</v>
      </c>
      <c r="E912">
        <v>99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9</v>
      </c>
      <c r="M912">
        <v>99</v>
      </c>
      <c r="N912">
        <v>99</v>
      </c>
      <c r="O912">
        <v>99</v>
      </c>
      <c r="P912">
        <v>99</v>
      </c>
      <c r="Q912">
        <v>2816</v>
      </c>
      <c r="R912">
        <v>9243</v>
      </c>
      <c r="S912">
        <v>9</v>
      </c>
      <c r="T912">
        <v>7.2646326950124402</v>
      </c>
      <c r="U912">
        <v>31.572022070756248</v>
      </c>
      <c r="V912">
        <v>52.839987017202191</v>
      </c>
      <c r="W912">
        <v>24.88369576977172</v>
      </c>
      <c r="X912">
        <v>99.296765119549917</v>
      </c>
      <c r="Y912">
        <v>78.167261711565516</v>
      </c>
      <c r="Z912">
        <v>20.231526560640489</v>
      </c>
      <c r="AA912">
        <v>9.6313618740555551</v>
      </c>
      <c r="AB912">
        <v>0</v>
      </c>
      <c r="AC912">
        <v>1.9697679470505367</v>
      </c>
      <c r="AE912">
        <v>51.120547677126645</v>
      </c>
      <c r="AG912">
        <v>22.386107680011634</v>
      </c>
      <c r="AH912">
        <v>27.402794891601157</v>
      </c>
      <c r="AI912">
        <v>1.4497457535432221</v>
      </c>
      <c r="AJ912">
        <v>7981</v>
      </c>
      <c r="AK912">
        <v>108.28218268387393</v>
      </c>
      <c r="AL912">
        <v>24.042603242182953</v>
      </c>
    </row>
    <row r="913" spans="1:38">
      <c r="A913">
        <v>16</v>
      </c>
      <c r="B913">
        <v>100</v>
      </c>
      <c r="C913">
        <v>2024</v>
      </c>
      <c r="D913">
        <v>4</v>
      </c>
      <c r="E913">
        <v>99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9</v>
      </c>
      <c r="M913">
        <v>99</v>
      </c>
      <c r="N913">
        <v>99</v>
      </c>
      <c r="O913">
        <v>99</v>
      </c>
      <c r="P913">
        <v>99</v>
      </c>
      <c r="Q913">
        <v>455</v>
      </c>
      <c r="R913">
        <v>1082</v>
      </c>
      <c r="S913">
        <v>9</v>
      </c>
      <c r="T913">
        <v>7.3539741219963055</v>
      </c>
      <c r="U913">
        <v>31.358502772643256</v>
      </c>
      <c r="V913">
        <v>48.243992606284657</v>
      </c>
      <c r="W913">
        <v>26.987060998151563</v>
      </c>
      <c r="X913">
        <v>97.319778188539757</v>
      </c>
      <c r="Y913">
        <v>75.323475046210717</v>
      </c>
      <c r="Z913">
        <v>19.408502772643256</v>
      </c>
      <c r="AA913">
        <v>10.097115617055611</v>
      </c>
      <c r="AB913">
        <v>0</v>
      </c>
      <c r="AC913">
        <v>1.9761582418274437</v>
      </c>
      <c r="AE913">
        <v>54.687196142971992</v>
      </c>
      <c r="AG913">
        <v>15.196629213483147</v>
      </c>
      <c r="AH913">
        <v>21.045609499518676</v>
      </c>
      <c r="AI913">
        <v>1.66358595194085</v>
      </c>
      <c r="AJ913">
        <v>931</v>
      </c>
      <c r="AK913">
        <v>107.72481203007521</v>
      </c>
      <c r="AL913">
        <v>24.030810720388299</v>
      </c>
    </row>
    <row r="914" spans="1:38">
      <c r="A914">
        <v>16</v>
      </c>
      <c r="B914">
        <v>101</v>
      </c>
      <c r="C914">
        <v>2024</v>
      </c>
      <c r="D914">
        <v>5</v>
      </c>
      <c r="E914">
        <v>99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9</v>
      </c>
      <c r="M914">
        <v>99</v>
      </c>
      <c r="N914">
        <v>99</v>
      </c>
      <c r="O914">
        <v>99</v>
      </c>
      <c r="P914">
        <v>99</v>
      </c>
      <c r="Q914">
        <v>329</v>
      </c>
      <c r="R914">
        <v>752</v>
      </c>
      <c r="S914">
        <v>9</v>
      </c>
      <c r="T914">
        <v>7.4880319148936172</v>
      </c>
      <c r="U914">
        <v>29.83882978723404</v>
      </c>
      <c r="V914">
        <v>18.617021276595747</v>
      </c>
      <c r="W914">
        <v>27.127659574468087</v>
      </c>
      <c r="X914">
        <v>77.393617021276611</v>
      </c>
      <c r="Y914">
        <v>65.558510638297861</v>
      </c>
      <c r="Z914">
        <v>24.202127659574472</v>
      </c>
      <c r="AA914">
        <v>12.590977760723204</v>
      </c>
      <c r="AB914">
        <v>0</v>
      </c>
      <c r="AC914">
        <v>1.9698162132227095</v>
      </c>
      <c r="AE914">
        <v>45.419721424944555</v>
      </c>
      <c r="AG914">
        <v>23.339540657976407</v>
      </c>
      <c r="AH914">
        <v>26.958824320947326</v>
      </c>
      <c r="AI914">
        <v>0.39893617021276606</v>
      </c>
      <c r="AJ914">
        <v>715</v>
      </c>
      <c r="AK914">
        <v>104.6700699300699</v>
      </c>
      <c r="AL914">
        <v>24.480254425457339</v>
      </c>
    </row>
    <row r="915" spans="1:38">
      <c r="A915">
        <v>16</v>
      </c>
      <c r="B915">
        <v>102</v>
      </c>
      <c r="C915">
        <v>2024</v>
      </c>
      <c r="D915">
        <v>6</v>
      </c>
      <c r="E915">
        <v>99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9</v>
      </c>
      <c r="M915">
        <v>99</v>
      </c>
      <c r="N915">
        <v>99</v>
      </c>
      <c r="O915">
        <v>99</v>
      </c>
      <c r="P915">
        <v>99</v>
      </c>
      <c r="Q915">
        <v>296</v>
      </c>
      <c r="R915">
        <v>1085</v>
      </c>
      <c r="S915">
        <v>9</v>
      </c>
      <c r="T915">
        <v>6.9004608294930883</v>
      </c>
      <c r="U915">
        <v>19.961198156682038</v>
      </c>
      <c r="V915">
        <v>30.046082949308754</v>
      </c>
      <c r="W915">
        <v>14.285714285714288</v>
      </c>
      <c r="X915">
        <v>56.682027649769587</v>
      </c>
      <c r="Y915">
        <v>19.447004608294925</v>
      </c>
      <c r="Z915">
        <v>7.4654377880184351</v>
      </c>
      <c r="AA915">
        <v>9.1602887907707</v>
      </c>
      <c r="AB915">
        <v>0</v>
      </c>
      <c r="AC915">
        <v>1.6824520643770231</v>
      </c>
      <c r="AE915">
        <v>49.129497379806438</v>
      </c>
      <c r="AG915">
        <v>28.159875421749277</v>
      </c>
      <c r="AH915">
        <v>28.24323355089426</v>
      </c>
      <c r="AI915">
        <v>0.2764976958525347</v>
      </c>
      <c r="AJ915">
        <v>1081</v>
      </c>
      <c r="AK915">
        <v>92.125069380203428</v>
      </c>
      <c r="AL915">
        <v>24.160086277769928</v>
      </c>
    </row>
    <row r="916" spans="1:38">
      <c r="A916">
        <v>16</v>
      </c>
      <c r="B916">
        <v>103</v>
      </c>
      <c r="C916">
        <v>2024</v>
      </c>
      <c r="D916">
        <v>7</v>
      </c>
      <c r="E916">
        <v>99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9</v>
      </c>
      <c r="M916">
        <v>99</v>
      </c>
      <c r="N916">
        <v>99</v>
      </c>
      <c r="O916">
        <v>99</v>
      </c>
      <c r="P916">
        <v>99</v>
      </c>
      <c r="Q916">
        <v>182</v>
      </c>
      <c r="R916">
        <v>1264</v>
      </c>
      <c r="S916">
        <v>9</v>
      </c>
      <c r="T916">
        <v>6.7737341772151911</v>
      </c>
      <c r="U916">
        <v>21.10490506329112</v>
      </c>
      <c r="V916">
        <v>76.819620253164544</v>
      </c>
      <c r="W916">
        <v>10.917721518987342</v>
      </c>
      <c r="X916">
        <v>89.240506329113899</v>
      </c>
      <c r="Y916">
        <v>21.123417721518987</v>
      </c>
      <c r="Z916">
        <v>1.7405063291139238</v>
      </c>
      <c r="AA916">
        <v>5.0205550266676804</v>
      </c>
      <c r="AB916">
        <v>0</v>
      </c>
      <c r="AC916">
        <v>1.4301478122142757</v>
      </c>
      <c r="AE916">
        <v>25.925328257374169</v>
      </c>
      <c r="AG916">
        <v>36.797671033478885</v>
      </c>
      <c r="AH916">
        <v>37.536302850195845</v>
      </c>
      <c r="AI916">
        <v>7.9113924050632903E-2</v>
      </c>
      <c r="AJ916">
        <v>1264</v>
      </c>
      <c r="AK916">
        <v>96.212658227848124</v>
      </c>
      <c r="AL916">
        <v>23.343743090708625</v>
      </c>
    </row>
    <row r="917" spans="1:38">
      <c r="A917">
        <v>16</v>
      </c>
      <c r="B917">
        <v>104</v>
      </c>
      <c r="C917">
        <v>2024</v>
      </c>
      <c r="D917">
        <v>8</v>
      </c>
      <c r="E917">
        <v>99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9</v>
      </c>
      <c r="M917">
        <v>99</v>
      </c>
      <c r="N917">
        <v>99</v>
      </c>
      <c r="O917">
        <v>99</v>
      </c>
      <c r="P917">
        <v>99</v>
      </c>
      <c r="Q917">
        <v>2768</v>
      </c>
      <c r="R917">
        <v>32621</v>
      </c>
      <c r="S917">
        <v>9</v>
      </c>
      <c r="T917">
        <v>6.1673461880383789</v>
      </c>
      <c r="U917">
        <v>22.55674565463919</v>
      </c>
      <c r="V917">
        <v>91.045645443119497</v>
      </c>
      <c r="W917">
        <v>4.8220471475429925</v>
      </c>
      <c r="X917">
        <v>99.509518408387223</v>
      </c>
      <c r="Y917">
        <v>28.328377425584744</v>
      </c>
      <c r="Z917">
        <v>2.302197970632414</v>
      </c>
      <c r="AA917">
        <v>4.8917596685669489</v>
      </c>
      <c r="AB917">
        <v>0</v>
      </c>
      <c r="AC917">
        <v>1.3551186066793657</v>
      </c>
      <c r="AE917">
        <v>30.297481330370776</v>
      </c>
      <c r="AG917">
        <v>32.307616123601079</v>
      </c>
      <c r="AH917">
        <v>33.16059850481907</v>
      </c>
      <c r="AI917">
        <v>0.43836792250390866</v>
      </c>
      <c r="AJ917">
        <v>32612</v>
      </c>
      <c r="AK917">
        <v>98.442358640991017</v>
      </c>
      <c r="AL917">
        <v>23.411762120701407</v>
      </c>
    </row>
    <row r="918" spans="1:38">
      <c r="A918">
        <v>16</v>
      </c>
      <c r="B918">
        <v>105</v>
      </c>
      <c r="C918">
        <v>2024</v>
      </c>
      <c r="D918">
        <v>9</v>
      </c>
      <c r="E918">
        <v>99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9</v>
      </c>
      <c r="M918">
        <v>99</v>
      </c>
      <c r="N918">
        <v>99</v>
      </c>
      <c r="O918">
        <v>99</v>
      </c>
      <c r="P918">
        <v>99</v>
      </c>
      <c r="Q918">
        <v>6547</v>
      </c>
      <c r="R918">
        <v>111382</v>
      </c>
      <c r="S918">
        <v>9</v>
      </c>
      <c r="T918">
        <v>6.0090409581440447</v>
      </c>
      <c r="U918">
        <v>21.744020577831879</v>
      </c>
      <c r="V918">
        <v>95.659980966403921</v>
      </c>
      <c r="W918">
        <v>2.6584187750264849</v>
      </c>
      <c r="X918">
        <v>99.514284175180947</v>
      </c>
      <c r="Y918">
        <v>23.609739455208203</v>
      </c>
      <c r="Z918">
        <v>0.62218311755939004</v>
      </c>
      <c r="AA918">
        <v>3.3453895523981778</v>
      </c>
      <c r="AB918">
        <v>0</v>
      </c>
      <c r="AC918">
        <v>1.296460276617704</v>
      </c>
      <c r="AE918">
        <v>20.553002581862035</v>
      </c>
      <c r="AG918">
        <v>30.36859913787227</v>
      </c>
      <c r="AH918">
        <v>33.134984785688602</v>
      </c>
      <c r="AI918">
        <v>1.3583882494478461</v>
      </c>
      <c r="AJ918">
        <v>111338</v>
      </c>
      <c r="AK918">
        <v>97.458182291761247</v>
      </c>
      <c r="AL918">
        <v>23.368204893557262</v>
      </c>
    </row>
    <row r="919" spans="1:38">
      <c r="A919">
        <v>16</v>
      </c>
      <c r="B919">
        <v>106</v>
      </c>
      <c r="C919">
        <v>2024</v>
      </c>
      <c r="D919">
        <v>10</v>
      </c>
      <c r="E919">
        <v>99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9</v>
      </c>
      <c r="M919">
        <v>99</v>
      </c>
      <c r="N919">
        <v>99</v>
      </c>
      <c r="O919">
        <v>99</v>
      </c>
      <c r="P919">
        <v>99</v>
      </c>
      <c r="Q919">
        <v>7357</v>
      </c>
      <c r="R919">
        <v>90549</v>
      </c>
      <c r="S919">
        <v>9</v>
      </c>
      <c r="T919">
        <v>6.3285403483196951</v>
      </c>
      <c r="U919">
        <v>22.148786844691902</v>
      </c>
      <c r="V919">
        <v>89.463163590983882</v>
      </c>
      <c r="W919">
        <v>5.0591392505715138</v>
      </c>
      <c r="X919">
        <v>98.974036157218748</v>
      </c>
      <c r="Y919">
        <v>23.028415554009435</v>
      </c>
      <c r="Z919">
        <v>2.3401694110371167</v>
      </c>
      <c r="AA919">
        <v>5.2491961713204995</v>
      </c>
      <c r="AB919">
        <v>0</v>
      </c>
      <c r="AC919">
        <v>1.3597637683200845</v>
      </c>
      <c r="AE919">
        <v>28.713735758690031</v>
      </c>
      <c r="AG919">
        <v>22.214725913132224</v>
      </c>
      <c r="AH919">
        <v>25.665063524647781</v>
      </c>
      <c r="AI919">
        <v>1.5483329468022842</v>
      </c>
      <c r="AJ919">
        <v>90518</v>
      </c>
      <c r="AK919">
        <v>97.857876886364508</v>
      </c>
      <c r="AL919">
        <v>23.311335464255503</v>
      </c>
    </row>
    <row r="920" spans="1:38">
      <c r="A920">
        <v>16</v>
      </c>
      <c r="B920">
        <v>107</v>
      </c>
      <c r="C920">
        <v>2024</v>
      </c>
      <c r="D920">
        <v>11</v>
      </c>
      <c r="E920">
        <v>99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9</v>
      </c>
      <c r="M920">
        <v>99</v>
      </c>
      <c r="N920">
        <v>99</v>
      </c>
      <c r="O920">
        <v>99</v>
      </c>
      <c r="P920">
        <v>99</v>
      </c>
      <c r="Q920">
        <v>3094</v>
      </c>
      <c r="R920">
        <v>18752</v>
      </c>
      <c r="S920">
        <v>9</v>
      </c>
      <c r="T920">
        <v>6.6538502559726949</v>
      </c>
      <c r="U920">
        <v>22.575165315699728</v>
      </c>
      <c r="V920">
        <v>81.591296928327651</v>
      </c>
      <c r="W920">
        <v>7.7431740614334483</v>
      </c>
      <c r="X920">
        <v>97.690912969283275</v>
      </c>
      <c r="Y920">
        <v>22.829564846416378</v>
      </c>
      <c r="Z920">
        <v>4.1968856655290114</v>
      </c>
      <c r="AA920">
        <v>6.8400733379340943</v>
      </c>
      <c r="AB920">
        <v>0</v>
      </c>
      <c r="AC920">
        <v>1.3661509779821444</v>
      </c>
      <c r="AE920">
        <v>34.833188602325002</v>
      </c>
      <c r="AG920">
        <v>18.101084983976214</v>
      </c>
      <c r="AH920">
        <v>21.368670704372523</v>
      </c>
      <c r="AI920">
        <v>1.6211604095563139</v>
      </c>
      <c r="AJ920">
        <v>18736</v>
      </c>
      <c r="AK920">
        <v>98.09797715627731</v>
      </c>
      <c r="AL920">
        <v>23.350484669919439</v>
      </c>
    </row>
    <row r="921" spans="1:38">
      <c r="A921">
        <v>16</v>
      </c>
      <c r="B921">
        <v>108</v>
      </c>
      <c r="C921">
        <v>2024</v>
      </c>
      <c r="D921">
        <v>12</v>
      </c>
      <c r="E921">
        <v>99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9</v>
      </c>
      <c r="M921">
        <v>99</v>
      </c>
      <c r="N921">
        <v>99</v>
      </c>
      <c r="O921">
        <v>99</v>
      </c>
      <c r="P921">
        <v>99</v>
      </c>
      <c r="Q921">
        <v>499</v>
      </c>
      <c r="R921">
        <v>1966</v>
      </c>
      <c r="S921">
        <v>9</v>
      </c>
      <c r="T921">
        <v>6.6617497456765005</v>
      </c>
      <c r="U921">
        <v>22.57955239064087</v>
      </c>
      <c r="V921">
        <v>80.722278738555445</v>
      </c>
      <c r="W921">
        <v>7.5788402848423182</v>
      </c>
      <c r="X921">
        <v>97.507629704984723</v>
      </c>
      <c r="Y921">
        <v>22.126144455747713</v>
      </c>
      <c r="Z921">
        <v>4.5269582909460837</v>
      </c>
      <c r="AA921">
        <v>7.0637641517040324</v>
      </c>
      <c r="AB921">
        <v>0</v>
      </c>
      <c r="AC921">
        <v>1.2869292789073101</v>
      </c>
      <c r="AE921">
        <v>36.326566453436399</v>
      </c>
      <c r="AG921">
        <v>17.774161468221681</v>
      </c>
      <c r="AH921">
        <v>21.501137988973181</v>
      </c>
      <c r="AI921">
        <v>1.1698880976602235</v>
      </c>
      <c r="AJ921">
        <v>1963</v>
      </c>
      <c r="AK921">
        <v>97.983239938869019</v>
      </c>
      <c r="AL921">
        <v>23.398559243377765</v>
      </c>
    </row>
    <row r="922" spans="1:38">
      <c r="A922">
        <v>16</v>
      </c>
      <c r="B922">
        <v>109</v>
      </c>
      <c r="C922">
        <v>2024</v>
      </c>
      <c r="D922">
        <v>1</v>
      </c>
      <c r="E922">
        <v>99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10</v>
      </c>
      <c r="M922">
        <v>99</v>
      </c>
      <c r="N922">
        <v>99</v>
      </c>
      <c r="O922">
        <v>99</v>
      </c>
      <c r="P922">
        <v>99</v>
      </c>
      <c r="Q922">
        <v>237</v>
      </c>
      <c r="R922">
        <v>543</v>
      </c>
      <c r="S922">
        <v>10</v>
      </c>
      <c r="T922">
        <v>7.5064456721915294</v>
      </c>
      <c r="U922">
        <v>30.604604051565367</v>
      </c>
      <c r="V922">
        <v>62.615101289134415</v>
      </c>
      <c r="W922">
        <v>24.493554327808472</v>
      </c>
      <c r="X922">
        <v>99.447513812154682</v>
      </c>
      <c r="Y922">
        <v>75.690607734806633</v>
      </c>
      <c r="Z922">
        <v>19.521178637200737</v>
      </c>
      <c r="AA922">
        <v>10.210262638587457</v>
      </c>
      <c r="AB922">
        <v>0</v>
      </c>
      <c r="AC922">
        <v>1.7271142007748372</v>
      </c>
      <c r="AE922">
        <v>42.908135697312126</v>
      </c>
      <c r="AG922">
        <v>6.2349293833964845</v>
      </c>
      <c r="AH922">
        <v>8.9603670783357305</v>
      </c>
      <c r="AI922">
        <v>0.5524861878453039</v>
      </c>
      <c r="AJ922">
        <v>387</v>
      </c>
      <c r="AK922">
        <v>104.44160206718352</v>
      </c>
      <c r="AL922">
        <v>25.997922821642497</v>
      </c>
    </row>
    <row r="923" spans="1:38">
      <c r="A923">
        <v>16</v>
      </c>
      <c r="B923">
        <v>110</v>
      </c>
      <c r="C923">
        <v>2024</v>
      </c>
      <c r="D923">
        <v>2</v>
      </c>
      <c r="E923">
        <v>99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10</v>
      </c>
      <c r="M923">
        <v>99</v>
      </c>
      <c r="N923">
        <v>99</v>
      </c>
      <c r="O923">
        <v>99</v>
      </c>
      <c r="P923">
        <v>99</v>
      </c>
      <c r="Q923">
        <v>309</v>
      </c>
      <c r="R923">
        <v>715</v>
      </c>
      <c r="S923">
        <v>10</v>
      </c>
      <c r="T923">
        <v>7.3790209790209778</v>
      </c>
      <c r="U923">
        <v>30.839160839160854</v>
      </c>
      <c r="V923">
        <v>66.713286713286706</v>
      </c>
      <c r="W923">
        <v>22.0979020979021</v>
      </c>
      <c r="X923">
        <v>100</v>
      </c>
      <c r="Y923">
        <v>84.195804195804186</v>
      </c>
      <c r="Z923">
        <v>16.503496503496503</v>
      </c>
      <c r="AA923">
        <v>8.7137094376011852</v>
      </c>
      <c r="AB923">
        <v>0</v>
      </c>
      <c r="AC923">
        <v>1.5797164101897623</v>
      </c>
      <c r="AE923">
        <v>42.952040886665031</v>
      </c>
      <c r="AG923">
        <v>6.6635601118359764</v>
      </c>
      <c r="AH923">
        <v>9.3296607049923352</v>
      </c>
      <c r="AI923">
        <v>0.27972027972027969</v>
      </c>
      <c r="AJ923">
        <v>632</v>
      </c>
      <c r="AK923">
        <v>104.59667721518991</v>
      </c>
      <c r="AL923">
        <v>26.329962263835522</v>
      </c>
    </row>
    <row r="924" spans="1:38">
      <c r="A924">
        <v>16</v>
      </c>
      <c r="B924">
        <v>111</v>
      </c>
      <c r="C924">
        <v>2024</v>
      </c>
      <c r="D924">
        <v>3</v>
      </c>
      <c r="E924">
        <v>99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10</v>
      </c>
      <c r="M924">
        <v>99</v>
      </c>
      <c r="N924">
        <v>99</v>
      </c>
      <c r="O924">
        <v>99</v>
      </c>
      <c r="P924">
        <v>99</v>
      </c>
      <c r="Q924">
        <v>1549</v>
      </c>
      <c r="R924">
        <v>3179</v>
      </c>
      <c r="S924">
        <v>10</v>
      </c>
      <c r="T924">
        <v>8.2000629128656808</v>
      </c>
      <c r="U924">
        <v>37.927933312362399</v>
      </c>
      <c r="V924">
        <v>37.087134318968239</v>
      </c>
      <c r="W924">
        <v>40.830449826989621</v>
      </c>
      <c r="X924">
        <v>100</v>
      </c>
      <c r="Y924">
        <v>95.721925133689822</v>
      </c>
      <c r="Z924">
        <v>44.573765335010997</v>
      </c>
      <c r="AA924">
        <v>10.156413722613747</v>
      </c>
      <c r="AB924">
        <v>0</v>
      </c>
      <c r="AC924">
        <v>1.9693115816219555</v>
      </c>
      <c r="AE924">
        <v>47.800876472518063</v>
      </c>
      <c r="AG924">
        <v>7.6993872459977251</v>
      </c>
      <c r="AH924">
        <v>11.32215812402821</v>
      </c>
      <c r="AI924">
        <v>1.0380622837370237</v>
      </c>
      <c r="AJ924">
        <v>2825</v>
      </c>
      <c r="AK924">
        <v>111.51610619469014</v>
      </c>
      <c r="AL924">
        <v>26.777685591008876</v>
      </c>
    </row>
    <row r="925" spans="1:38">
      <c r="A925">
        <v>16</v>
      </c>
      <c r="B925">
        <v>112</v>
      </c>
      <c r="C925">
        <v>2024</v>
      </c>
      <c r="D925">
        <v>4</v>
      </c>
      <c r="E925">
        <v>99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10</v>
      </c>
      <c r="M925">
        <v>99</v>
      </c>
      <c r="N925">
        <v>99</v>
      </c>
      <c r="O925">
        <v>99</v>
      </c>
      <c r="P925">
        <v>99</v>
      </c>
      <c r="Q925">
        <v>192</v>
      </c>
      <c r="R925">
        <v>355</v>
      </c>
      <c r="S925">
        <v>10</v>
      </c>
      <c r="T925">
        <v>8.2535211267605639</v>
      </c>
      <c r="U925">
        <v>36.366478873239451</v>
      </c>
      <c r="V925">
        <v>33.239436619718326</v>
      </c>
      <c r="W925">
        <v>41.12676056338028</v>
      </c>
      <c r="X925">
        <v>99.154929577464785</v>
      </c>
      <c r="Y925">
        <v>88.169014084507054</v>
      </c>
      <c r="Z925">
        <v>39.154929577464792</v>
      </c>
      <c r="AA925">
        <v>10.865882916050962</v>
      </c>
      <c r="AB925">
        <v>0</v>
      </c>
      <c r="AC925">
        <v>1.9247704078131225</v>
      </c>
      <c r="AE925">
        <v>39.949923906344488</v>
      </c>
      <c r="AG925">
        <v>4.9859550561797752</v>
      </c>
      <c r="AH925">
        <v>8.0077136448894972</v>
      </c>
      <c r="AI925">
        <v>1.1267605633802815</v>
      </c>
      <c r="AJ925">
        <v>319</v>
      </c>
      <c r="AK925">
        <v>109.60721003134796</v>
      </c>
      <c r="AL925">
        <v>26.519333379739379</v>
      </c>
    </row>
    <row r="926" spans="1:38">
      <c r="A926">
        <v>16</v>
      </c>
      <c r="B926">
        <v>113</v>
      </c>
      <c r="C926">
        <v>2024</v>
      </c>
      <c r="D926">
        <v>5</v>
      </c>
      <c r="E926">
        <v>99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10</v>
      </c>
      <c r="M926">
        <v>99</v>
      </c>
      <c r="N926">
        <v>99</v>
      </c>
      <c r="O926">
        <v>99</v>
      </c>
      <c r="P926">
        <v>99</v>
      </c>
      <c r="Q926">
        <v>199</v>
      </c>
      <c r="R926">
        <v>484</v>
      </c>
      <c r="S926">
        <v>10</v>
      </c>
      <c r="T926">
        <v>8.1528925619834727</v>
      </c>
      <c r="U926">
        <v>27.170041322314024</v>
      </c>
      <c r="V926">
        <v>6.8181818181818192</v>
      </c>
      <c r="W926">
        <v>32.02479338842975</v>
      </c>
      <c r="X926">
        <v>62.603305785123986</v>
      </c>
      <c r="Y926">
        <v>44.214876033057855</v>
      </c>
      <c r="Z926">
        <v>29.958677685950409</v>
      </c>
      <c r="AA926">
        <v>14.993667781834212</v>
      </c>
      <c r="AB926">
        <v>0</v>
      </c>
      <c r="AC926">
        <v>1.9384570152642873</v>
      </c>
      <c r="AE926">
        <v>55.749439740444757</v>
      </c>
      <c r="AG926">
        <v>15.021725636250778</v>
      </c>
      <c r="AH926">
        <v>15.799268564618123</v>
      </c>
      <c r="AI926">
        <v>0</v>
      </c>
      <c r="AJ926">
        <v>472</v>
      </c>
      <c r="AK926">
        <v>97.470762711864495</v>
      </c>
      <c r="AL926">
        <v>26.739361409271833</v>
      </c>
    </row>
    <row r="927" spans="1:38">
      <c r="A927">
        <v>16</v>
      </c>
      <c r="B927">
        <v>114</v>
      </c>
      <c r="C927">
        <v>2024</v>
      </c>
      <c r="D927">
        <v>6</v>
      </c>
      <c r="E927">
        <v>99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10</v>
      </c>
      <c r="M927">
        <v>99</v>
      </c>
      <c r="N927">
        <v>99</v>
      </c>
      <c r="O927">
        <v>99</v>
      </c>
      <c r="P927">
        <v>99</v>
      </c>
      <c r="Q927">
        <v>232</v>
      </c>
      <c r="R927">
        <v>796</v>
      </c>
      <c r="S927">
        <v>10</v>
      </c>
      <c r="T927">
        <v>7.5427135678391952</v>
      </c>
      <c r="U927">
        <v>20.262814070351762</v>
      </c>
      <c r="V927">
        <v>28.266331658291449</v>
      </c>
      <c r="W927">
        <v>21.859296482412063</v>
      </c>
      <c r="X927">
        <v>68.090452261306538</v>
      </c>
      <c r="Y927">
        <v>15.075376884422113</v>
      </c>
      <c r="Z927">
        <v>8.0402010050251249</v>
      </c>
      <c r="AA927">
        <v>9.2149539337213309</v>
      </c>
      <c r="AB927">
        <v>0</v>
      </c>
      <c r="AC927">
        <v>1.4051000691725752</v>
      </c>
      <c r="AE927">
        <v>46.94938995704797</v>
      </c>
      <c r="AG927">
        <v>20.659226576693484</v>
      </c>
      <c r="AH927">
        <v>21.033468738385704</v>
      </c>
      <c r="AI927">
        <v>0.25125628140703515</v>
      </c>
      <c r="AJ927">
        <v>795</v>
      </c>
      <c r="AK927">
        <v>89.842515723270495</v>
      </c>
      <c r="AL927">
        <v>26.640473958531992</v>
      </c>
    </row>
    <row r="928" spans="1:38">
      <c r="A928">
        <v>16</v>
      </c>
      <c r="B928">
        <v>115</v>
      </c>
      <c r="C928">
        <v>2024</v>
      </c>
      <c r="D928">
        <v>7</v>
      </c>
      <c r="E928">
        <v>99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10</v>
      </c>
      <c r="M928">
        <v>99</v>
      </c>
      <c r="N928">
        <v>99</v>
      </c>
      <c r="O928">
        <v>99</v>
      </c>
      <c r="P928">
        <v>99</v>
      </c>
      <c r="Q928">
        <v>134</v>
      </c>
      <c r="R928">
        <v>672</v>
      </c>
      <c r="S928">
        <v>10</v>
      </c>
      <c r="T928">
        <v>7.6785714285714306</v>
      </c>
      <c r="U928">
        <v>22.815922619047608</v>
      </c>
      <c r="V928">
        <v>60.863095238095248</v>
      </c>
      <c r="W928">
        <v>26.636904761904766</v>
      </c>
      <c r="X928">
        <v>89.285714285714306</v>
      </c>
      <c r="Y928">
        <v>43.303571428571438</v>
      </c>
      <c r="Z928">
        <v>2.5297619047619042</v>
      </c>
      <c r="AA928">
        <v>5.846279803570086</v>
      </c>
      <c r="AB928">
        <v>0</v>
      </c>
      <c r="AC928">
        <v>1.2017914632283062</v>
      </c>
      <c r="AE928">
        <v>31.302470055399947</v>
      </c>
      <c r="AG928">
        <v>19.563318777292576</v>
      </c>
      <c r="AH928">
        <v>21.573883335584672</v>
      </c>
      <c r="AI928">
        <v>0</v>
      </c>
      <c r="AJ928">
        <v>672</v>
      </c>
      <c r="AK928">
        <v>95.338988095238051</v>
      </c>
      <c r="AL928">
        <v>25.874696759042237</v>
      </c>
    </row>
    <row r="929" spans="1:38">
      <c r="A929">
        <v>16</v>
      </c>
      <c r="B929">
        <v>116</v>
      </c>
      <c r="C929">
        <v>2024</v>
      </c>
      <c r="D929">
        <v>8</v>
      </c>
      <c r="E929">
        <v>99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10</v>
      </c>
      <c r="M929">
        <v>99</v>
      </c>
      <c r="N929">
        <v>99</v>
      </c>
      <c r="O929">
        <v>99</v>
      </c>
      <c r="P929">
        <v>99</v>
      </c>
      <c r="Q929">
        <v>2196</v>
      </c>
      <c r="R929">
        <v>15851</v>
      </c>
      <c r="S929">
        <v>10</v>
      </c>
      <c r="T929">
        <v>7.2989085862090723</v>
      </c>
      <c r="U929">
        <v>25.383098858116089</v>
      </c>
      <c r="V929">
        <v>82.714024351775905</v>
      </c>
      <c r="W929">
        <v>14.869724307614661</v>
      </c>
      <c r="X929">
        <v>99.981073749290246</v>
      </c>
      <c r="Y929">
        <v>63.251529871932391</v>
      </c>
      <c r="Z929">
        <v>5.3245851996719438</v>
      </c>
      <c r="AA929">
        <v>5.8782750751454929</v>
      </c>
      <c r="AB929">
        <v>0</v>
      </c>
      <c r="AC929">
        <v>1.3473646605571044</v>
      </c>
      <c r="AE929">
        <v>39.313037086050734</v>
      </c>
      <c r="AG929">
        <v>15.698722392789939</v>
      </c>
      <c r="AH929">
        <v>18.132177205131644</v>
      </c>
      <c r="AI929">
        <v>0.35959876348495362</v>
      </c>
      <c r="AJ929">
        <v>15845</v>
      </c>
      <c r="AK929">
        <v>98.877538655727619</v>
      </c>
      <c r="AL929">
        <v>25.930675411562639</v>
      </c>
    </row>
    <row r="930" spans="1:38">
      <c r="A930">
        <v>16</v>
      </c>
      <c r="B930">
        <v>117</v>
      </c>
      <c r="C930">
        <v>2024</v>
      </c>
      <c r="D930">
        <v>9</v>
      </c>
      <c r="E930">
        <v>99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10</v>
      </c>
      <c r="M930">
        <v>99</v>
      </c>
      <c r="N930">
        <v>99</v>
      </c>
      <c r="O930">
        <v>99</v>
      </c>
      <c r="P930">
        <v>99</v>
      </c>
      <c r="Q930">
        <v>4893</v>
      </c>
      <c r="R930">
        <v>43022</v>
      </c>
      <c r="S930">
        <v>10</v>
      </c>
      <c r="T930">
        <v>6.9323136999674606</v>
      </c>
      <c r="U930">
        <v>24.747013156059591</v>
      </c>
      <c r="V930">
        <v>91.643810143647443</v>
      </c>
      <c r="W930">
        <v>7.4868671842313246</v>
      </c>
      <c r="X930">
        <v>99.967458509599766</v>
      </c>
      <c r="Y930">
        <v>65.001627074520016</v>
      </c>
      <c r="Z930">
        <v>1.7735112268141877</v>
      </c>
      <c r="AA930">
        <v>4.0915489595109058</v>
      </c>
      <c r="AB930">
        <v>0</v>
      </c>
      <c r="AC930">
        <v>1.2720729992268616</v>
      </c>
      <c r="AE930">
        <v>28.279638813029369</v>
      </c>
      <c r="AG930">
        <v>11.730062955500356</v>
      </c>
      <c r="AH930">
        <v>14.566167454516981</v>
      </c>
      <c r="AI930">
        <v>1.0552740458370136</v>
      </c>
      <c r="AJ930">
        <v>43006</v>
      </c>
      <c r="AK930">
        <v>98.3273636236801</v>
      </c>
      <c r="AL930">
        <v>25.873082483127472</v>
      </c>
    </row>
    <row r="931" spans="1:38">
      <c r="A931">
        <v>16</v>
      </c>
      <c r="B931">
        <v>118</v>
      </c>
      <c r="C931">
        <v>2024</v>
      </c>
      <c r="D931">
        <v>10</v>
      </c>
      <c r="E931">
        <v>99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10</v>
      </c>
      <c r="M931">
        <v>99</v>
      </c>
      <c r="N931">
        <v>99</v>
      </c>
      <c r="O931">
        <v>99</v>
      </c>
      <c r="P931">
        <v>99</v>
      </c>
      <c r="Q931">
        <v>4905</v>
      </c>
      <c r="R931">
        <v>31360</v>
      </c>
      <c r="S931">
        <v>10</v>
      </c>
      <c r="T931">
        <v>7.2351084183673491</v>
      </c>
      <c r="U931">
        <v>25.48395727040792</v>
      </c>
      <c r="V931">
        <v>83.459821428571445</v>
      </c>
      <c r="W931">
        <v>12.688137755102041</v>
      </c>
      <c r="X931">
        <v>99.926658163265316</v>
      </c>
      <c r="Y931">
        <v>55.647321428571438</v>
      </c>
      <c r="Z931">
        <v>6.6135204081632653</v>
      </c>
      <c r="AA931">
        <v>6.5533940685010839</v>
      </c>
      <c r="AB931">
        <v>0</v>
      </c>
      <c r="AC931">
        <v>1.4296150834105117</v>
      </c>
      <c r="AE931">
        <v>41.271301475297605</v>
      </c>
      <c r="AG931">
        <v>7.6936664638574301</v>
      </c>
      <c r="AH931">
        <v>10.227080248505745</v>
      </c>
      <c r="AI931">
        <v>1.1001275510204083</v>
      </c>
      <c r="AJ931">
        <v>31357</v>
      </c>
      <c r="AK931">
        <v>98.89633893548482</v>
      </c>
      <c r="AL931">
        <v>25.909624672025839</v>
      </c>
    </row>
    <row r="932" spans="1:38">
      <c r="A932">
        <v>16</v>
      </c>
      <c r="B932">
        <v>119</v>
      </c>
      <c r="C932">
        <v>2024</v>
      </c>
      <c r="D932">
        <v>11</v>
      </c>
      <c r="E932">
        <v>99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10</v>
      </c>
      <c r="M932">
        <v>99</v>
      </c>
      <c r="N932">
        <v>99</v>
      </c>
      <c r="O932">
        <v>99</v>
      </c>
      <c r="P932">
        <v>99</v>
      </c>
      <c r="Q932">
        <v>1743</v>
      </c>
      <c r="R932">
        <v>6407</v>
      </c>
      <c r="S932">
        <v>10</v>
      </c>
      <c r="T932">
        <v>7.4612142968628063</v>
      </c>
      <c r="U932">
        <v>25.562572186670842</v>
      </c>
      <c r="V932">
        <v>77.025128765412816</v>
      </c>
      <c r="W932">
        <v>16.169814265646949</v>
      </c>
      <c r="X932">
        <v>99.797096925238023</v>
      </c>
      <c r="Y932">
        <v>42.859372561261125</v>
      </c>
      <c r="Z932">
        <v>10.504136101139377</v>
      </c>
      <c r="AA932">
        <v>8.149584294815245</v>
      </c>
      <c r="AB932">
        <v>0</v>
      </c>
      <c r="AC932">
        <v>1.4626141553524112</v>
      </c>
      <c r="AE932">
        <v>41.362191460852223</v>
      </c>
      <c r="AG932">
        <v>6.1846017220742118</v>
      </c>
      <c r="AH932">
        <v>8.2671962779813288</v>
      </c>
      <c r="AI932">
        <v>0.85843608553145012</v>
      </c>
      <c r="AJ932">
        <v>6401</v>
      </c>
      <c r="AK932">
        <v>98.556631776284931</v>
      </c>
      <c r="AL932">
        <v>26.008532512564241</v>
      </c>
    </row>
    <row r="933" spans="1:38">
      <c r="A933">
        <v>16</v>
      </c>
      <c r="B933">
        <v>120</v>
      </c>
      <c r="C933">
        <v>2024</v>
      </c>
      <c r="D933">
        <v>12</v>
      </c>
      <c r="E933">
        <v>99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10</v>
      </c>
      <c r="M933">
        <v>99</v>
      </c>
      <c r="N933">
        <v>99</v>
      </c>
      <c r="O933">
        <v>99</v>
      </c>
      <c r="P933">
        <v>99</v>
      </c>
      <c r="Q933">
        <v>256</v>
      </c>
      <c r="R933">
        <v>681</v>
      </c>
      <c r="S933">
        <v>10</v>
      </c>
      <c r="T933">
        <v>7.4919236417033757</v>
      </c>
      <c r="U933">
        <v>26.191923641703401</v>
      </c>
      <c r="V933">
        <v>71.218795888399399</v>
      </c>
      <c r="W933">
        <v>20.558002936857562</v>
      </c>
      <c r="X933">
        <v>99.853157121879605</v>
      </c>
      <c r="Y933">
        <v>44.052863436123353</v>
      </c>
      <c r="Z933">
        <v>12.922173274596179</v>
      </c>
      <c r="AA933">
        <v>9.0880297236796768</v>
      </c>
      <c r="AB933">
        <v>0</v>
      </c>
      <c r="AC933">
        <v>1.4532386132371644</v>
      </c>
      <c r="AE933">
        <v>36.658870091346927</v>
      </c>
      <c r="AG933">
        <v>6.1567670192568471</v>
      </c>
      <c r="AH933">
        <v>8.6392712995742116</v>
      </c>
      <c r="AI933">
        <v>0.58737151248164454</v>
      </c>
      <c r="AJ933">
        <v>680</v>
      </c>
      <c r="AK933">
        <v>98.893088235294115</v>
      </c>
      <c r="AL933">
        <v>26.236668717022845</v>
      </c>
    </row>
    <row r="934" spans="1:38">
      <c r="A934">
        <v>16</v>
      </c>
      <c r="B934">
        <v>121</v>
      </c>
      <c r="C934">
        <v>2024</v>
      </c>
      <c r="D934">
        <v>1</v>
      </c>
      <c r="E934">
        <v>99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11</v>
      </c>
      <c r="M934">
        <v>99</v>
      </c>
      <c r="N934">
        <v>99</v>
      </c>
      <c r="O934">
        <v>99</v>
      </c>
      <c r="P934">
        <v>99</v>
      </c>
      <c r="Q934">
        <v>102</v>
      </c>
      <c r="R934">
        <v>175</v>
      </c>
      <c r="S934">
        <v>11</v>
      </c>
      <c r="T934">
        <v>7.8571428571428559</v>
      </c>
      <c r="U934">
        <v>34.063428571428595</v>
      </c>
      <c r="V934">
        <v>60.571428571428562</v>
      </c>
      <c r="W934">
        <v>28</v>
      </c>
      <c r="X934">
        <v>100</v>
      </c>
      <c r="Y934">
        <v>86.285714285714306</v>
      </c>
      <c r="Z934">
        <v>26.857142857142847</v>
      </c>
      <c r="AA934">
        <v>12.697897675905027</v>
      </c>
      <c r="AB934">
        <v>0</v>
      </c>
      <c r="AC934">
        <v>1.8507582560801896</v>
      </c>
      <c r="AE934">
        <v>33.314106583205053</v>
      </c>
      <c r="AG934">
        <v>2.0094155471351476</v>
      </c>
      <c r="AH934">
        <v>3.2141461034321908</v>
      </c>
      <c r="AI934">
        <v>0.57142857142857117</v>
      </c>
      <c r="AJ934">
        <v>111</v>
      </c>
      <c r="AK934">
        <v>106.06216216216218</v>
      </c>
      <c r="AL934">
        <v>28.870335478663513</v>
      </c>
    </row>
    <row r="935" spans="1:38">
      <c r="A935">
        <v>16</v>
      </c>
      <c r="B935">
        <v>122</v>
      </c>
      <c r="C935">
        <v>2024</v>
      </c>
      <c r="D935">
        <v>2</v>
      </c>
      <c r="E935">
        <v>99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11</v>
      </c>
      <c r="M935">
        <v>99</v>
      </c>
      <c r="N935">
        <v>99</v>
      </c>
      <c r="O935">
        <v>99</v>
      </c>
      <c r="P935">
        <v>99</v>
      </c>
      <c r="Q935">
        <v>124</v>
      </c>
      <c r="R935">
        <v>208</v>
      </c>
      <c r="S935">
        <v>11</v>
      </c>
      <c r="T935">
        <v>8.0048076923076898</v>
      </c>
      <c r="U935">
        <v>37.187499999999993</v>
      </c>
      <c r="V935">
        <v>48.557692307692321</v>
      </c>
      <c r="W935">
        <v>35.096153846153861</v>
      </c>
      <c r="X935">
        <v>100</v>
      </c>
      <c r="Y935">
        <v>96.153846153846175</v>
      </c>
      <c r="Z935">
        <v>36.538461538461554</v>
      </c>
      <c r="AA935">
        <v>11.401439581001711</v>
      </c>
      <c r="AB935">
        <v>0</v>
      </c>
      <c r="AC935">
        <v>1.8436418707637181</v>
      </c>
      <c r="AE935">
        <v>35.277755689764405</v>
      </c>
      <c r="AG935">
        <v>1.9384902143522833</v>
      </c>
      <c r="AH935">
        <v>3.2727857393703244</v>
      </c>
      <c r="AI935">
        <v>0</v>
      </c>
      <c r="AJ935">
        <v>172</v>
      </c>
      <c r="AK935">
        <v>107.25872093023249</v>
      </c>
      <c r="AL935">
        <v>28.793347766307033</v>
      </c>
    </row>
    <row r="936" spans="1:38">
      <c r="A936">
        <v>16</v>
      </c>
      <c r="B936">
        <v>123</v>
      </c>
      <c r="C936">
        <v>2024</v>
      </c>
      <c r="D936">
        <v>3</v>
      </c>
      <c r="E936">
        <v>99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11</v>
      </c>
      <c r="M936">
        <v>99</v>
      </c>
      <c r="N936">
        <v>99</v>
      </c>
      <c r="O936">
        <v>99</v>
      </c>
      <c r="P936">
        <v>99</v>
      </c>
      <c r="Q936">
        <v>643</v>
      </c>
      <c r="R936">
        <v>950</v>
      </c>
      <c r="S936">
        <v>11</v>
      </c>
      <c r="T936">
        <v>9.1789473684210492</v>
      </c>
      <c r="U936">
        <v>44.481684210526346</v>
      </c>
      <c r="V936">
        <v>21.157894736842113</v>
      </c>
      <c r="W936">
        <v>62.526315789473678</v>
      </c>
      <c r="X936">
        <v>100</v>
      </c>
      <c r="Y936">
        <v>99.05263157894737</v>
      </c>
      <c r="Z936">
        <v>67.473684210526315</v>
      </c>
      <c r="AA936">
        <v>11.500501650626592</v>
      </c>
      <c r="AB936">
        <v>0</v>
      </c>
      <c r="AC936">
        <v>2.1544516819510022</v>
      </c>
      <c r="AE936">
        <v>43.992406803538806</v>
      </c>
      <c r="AG936">
        <v>2.3008549492600938</v>
      </c>
      <c r="AH936">
        <v>3.9681157966834553</v>
      </c>
      <c r="AI936">
        <v>0.94736842105263119</v>
      </c>
      <c r="AJ936">
        <v>826</v>
      </c>
      <c r="AK936">
        <v>114.08498789346216</v>
      </c>
      <c r="AL936">
        <v>29.257917838436342</v>
      </c>
    </row>
    <row r="937" spans="1:38">
      <c r="A937">
        <v>16</v>
      </c>
      <c r="B937">
        <v>124</v>
      </c>
      <c r="C937">
        <v>2024</v>
      </c>
      <c r="D937">
        <v>4</v>
      </c>
      <c r="E937">
        <v>99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11</v>
      </c>
      <c r="M937">
        <v>99</v>
      </c>
      <c r="N937">
        <v>99</v>
      </c>
      <c r="O937">
        <v>99</v>
      </c>
      <c r="P937">
        <v>99</v>
      </c>
      <c r="Q937">
        <v>94</v>
      </c>
      <c r="R937">
        <v>142</v>
      </c>
      <c r="S937">
        <v>11</v>
      </c>
      <c r="T937">
        <v>9.4577464788732399</v>
      </c>
      <c r="U937">
        <v>43.295774647887313</v>
      </c>
      <c r="V937">
        <v>16.197183098591548</v>
      </c>
      <c r="W937">
        <v>68.309859154929583</v>
      </c>
      <c r="X937">
        <v>100</v>
      </c>
      <c r="Y937">
        <v>96.478873239436638</v>
      </c>
      <c r="Z937">
        <v>67.605633802816882</v>
      </c>
      <c r="AA937">
        <v>10.518895628581513</v>
      </c>
      <c r="AB937">
        <v>0</v>
      </c>
      <c r="AC937">
        <v>2.0848995633478737</v>
      </c>
      <c r="AE937">
        <v>42.084108719928125</v>
      </c>
      <c r="AG937">
        <v>1.99438202247191</v>
      </c>
      <c r="AH937">
        <v>3.8134037295435799</v>
      </c>
      <c r="AI937">
        <v>0.7042253521126759</v>
      </c>
      <c r="AJ937">
        <v>127</v>
      </c>
      <c r="AK937">
        <v>113.61181102362202</v>
      </c>
      <c r="AL937">
        <v>28.657081457384745</v>
      </c>
    </row>
    <row r="938" spans="1:38">
      <c r="A938">
        <v>16</v>
      </c>
      <c r="B938">
        <v>125</v>
      </c>
      <c r="C938">
        <v>2024</v>
      </c>
      <c r="D938">
        <v>5</v>
      </c>
      <c r="E938">
        <v>99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11</v>
      </c>
      <c r="M938">
        <v>99</v>
      </c>
      <c r="N938">
        <v>99</v>
      </c>
      <c r="O938">
        <v>99</v>
      </c>
      <c r="P938">
        <v>99</v>
      </c>
      <c r="Q938">
        <v>102</v>
      </c>
      <c r="R938">
        <v>218</v>
      </c>
      <c r="S938">
        <v>11</v>
      </c>
      <c r="T938">
        <v>8.7247706422018361</v>
      </c>
      <c r="U938">
        <v>28.26972477064221</v>
      </c>
      <c r="V938">
        <v>5.5045871559633035</v>
      </c>
      <c r="W938">
        <v>50.458715596330279</v>
      </c>
      <c r="X938">
        <v>75.22935779816514</v>
      </c>
      <c r="Y938">
        <v>39.449541284403672</v>
      </c>
      <c r="Z938">
        <v>32.568807339449542</v>
      </c>
      <c r="AA938">
        <v>16.861826517380315</v>
      </c>
      <c r="AB938">
        <v>0</v>
      </c>
      <c r="AC938">
        <v>2.4917167716919191</v>
      </c>
      <c r="AE938">
        <v>64.533506780120021</v>
      </c>
      <c r="AG938">
        <v>6.7659838609559282</v>
      </c>
      <c r="AH938">
        <v>7.4042213721381778</v>
      </c>
      <c r="AI938">
        <v>0</v>
      </c>
      <c r="AJ938">
        <v>210</v>
      </c>
      <c r="AK938">
        <v>95.791428571428639</v>
      </c>
      <c r="AL938">
        <v>29.240930053119801</v>
      </c>
    </row>
    <row r="939" spans="1:38">
      <c r="A939">
        <v>16</v>
      </c>
      <c r="B939">
        <v>126</v>
      </c>
      <c r="C939">
        <v>2024</v>
      </c>
      <c r="D939">
        <v>6</v>
      </c>
      <c r="E939">
        <v>99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11</v>
      </c>
      <c r="M939">
        <v>99</v>
      </c>
      <c r="N939">
        <v>99</v>
      </c>
      <c r="O939">
        <v>99</v>
      </c>
      <c r="P939">
        <v>99</v>
      </c>
      <c r="Q939">
        <v>124</v>
      </c>
      <c r="R939">
        <v>338</v>
      </c>
      <c r="S939">
        <v>11</v>
      </c>
      <c r="T939">
        <v>8.0295857988165675</v>
      </c>
      <c r="U939">
        <v>21.338757396449704</v>
      </c>
      <c r="V939">
        <v>20.118343195266277</v>
      </c>
      <c r="W939">
        <v>27.810650887573964</v>
      </c>
      <c r="X939">
        <v>80.769230769230745</v>
      </c>
      <c r="Y939">
        <v>16.568047337278106</v>
      </c>
      <c r="Z939">
        <v>9.7633136094674597</v>
      </c>
      <c r="AA939">
        <v>10.066883177899436</v>
      </c>
      <c r="AB939">
        <v>0</v>
      </c>
      <c r="AC939">
        <v>1.5929802945956144</v>
      </c>
      <c r="AE939">
        <v>63.020899193080858</v>
      </c>
      <c r="AG939">
        <v>8.7723851544251215</v>
      </c>
      <c r="AH939">
        <v>9.4055435654345434</v>
      </c>
      <c r="AI939">
        <v>0.59171597633136108</v>
      </c>
      <c r="AJ939">
        <v>338</v>
      </c>
      <c r="AK939">
        <v>88.860946745562117</v>
      </c>
      <c r="AL939">
        <v>28.916967672204329</v>
      </c>
    </row>
    <row r="940" spans="1:38">
      <c r="A940">
        <v>16</v>
      </c>
      <c r="B940">
        <v>127</v>
      </c>
      <c r="C940">
        <v>2024</v>
      </c>
      <c r="D940">
        <v>7</v>
      </c>
      <c r="E940">
        <v>99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11</v>
      </c>
      <c r="M940">
        <v>99</v>
      </c>
      <c r="N940">
        <v>99</v>
      </c>
      <c r="O940">
        <v>99</v>
      </c>
      <c r="P940">
        <v>99</v>
      </c>
      <c r="Q940">
        <v>61</v>
      </c>
      <c r="R940">
        <v>166</v>
      </c>
      <c r="S940">
        <v>11</v>
      </c>
      <c r="T940">
        <v>8.4819277108433742</v>
      </c>
      <c r="U940">
        <v>22.762048192771076</v>
      </c>
      <c r="V940">
        <v>44.578313253012048</v>
      </c>
      <c r="W940">
        <v>41.566265060240966</v>
      </c>
      <c r="X940">
        <v>87.349397590361434</v>
      </c>
      <c r="Y940">
        <v>40.963855421686738</v>
      </c>
      <c r="Z940">
        <v>5.4216867469879517</v>
      </c>
      <c r="AA940">
        <v>7.5546327060273981</v>
      </c>
      <c r="AB940">
        <v>0</v>
      </c>
      <c r="AC940">
        <v>1.41728950357467</v>
      </c>
      <c r="AE940">
        <v>43.217355441014178</v>
      </c>
      <c r="AG940">
        <v>4.8326055312954876</v>
      </c>
      <c r="AH940">
        <v>5.3166790490341764</v>
      </c>
      <c r="AI940">
        <v>0</v>
      </c>
      <c r="AJ940">
        <v>166</v>
      </c>
      <c r="AK940">
        <v>91.799999999999983</v>
      </c>
      <c r="AL940">
        <v>28.598827643754095</v>
      </c>
    </row>
    <row r="941" spans="1:38">
      <c r="A941">
        <v>16</v>
      </c>
      <c r="B941">
        <v>128</v>
      </c>
      <c r="C941">
        <v>2024</v>
      </c>
      <c r="D941">
        <v>8</v>
      </c>
      <c r="E941">
        <v>99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11</v>
      </c>
      <c r="M941">
        <v>99</v>
      </c>
      <c r="N941">
        <v>99</v>
      </c>
      <c r="O941">
        <v>99</v>
      </c>
      <c r="P941">
        <v>99</v>
      </c>
      <c r="Q941">
        <v>1004</v>
      </c>
      <c r="R941">
        <v>2997</v>
      </c>
      <c r="S941">
        <v>11</v>
      </c>
      <c r="T941">
        <v>8.4607941274607921</v>
      </c>
      <c r="U941">
        <v>30.347213880547177</v>
      </c>
      <c r="V941">
        <v>60.560560560560553</v>
      </c>
      <c r="W941">
        <v>38.605271938605263</v>
      </c>
      <c r="X941">
        <v>99.966633299966645</v>
      </c>
      <c r="Y941">
        <v>90.290290290290272</v>
      </c>
      <c r="Z941">
        <v>15.382048715382048</v>
      </c>
      <c r="AA941">
        <v>8.6434112654441346</v>
      </c>
      <c r="AB941">
        <v>0</v>
      </c>
      <c r="AC941">
        <v>1.5364162885333397</v>
      </c>
      <c r="AE941">
        <v>62.620167508077245</v>
      </c>
      <c r="AG941">
        <v>2.968208378726354</v>
      </c>
      <c r="AH941">
        <v>4.0987762968902528</v>
      </c>
      <c r="AI941">
        <v>0.3670337003670337</v>
      </c>
      <c r="AJ941">
        <v>2993</v>
      </c>
      <c r="AK941">
        <v>100.81366521884392</v>
      </c>
      <c r="AL941">
        <v>29.048868815457677</v>
      </c>
    </row>
    <row r="942" spans="1:38">
      <c r="A942">
        <v>16</v>
      </c>
      <c r="B942">
        <v>129</v>
      </c>
      <c r="C942">
        <v>2024</v>
      </c>
      <c r="D942">
        <v>9</v>
      </c>
      <c r="E942">
        <v>99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11</v>
      </c>
      <c r="M942">
        <v>99</v>
      </c>
      <c r="N942">
        <v>99</v>
      </c>
      <c r="O942">
        <v>99</v>
      </c>
      <c r="P942">
        <v>99</v>
      </c>
      <c r="Q942">
        <v>2132</v>
      </c>
      <c r="R942">
        <v>6160</v>
      </c>
      <c r="S942">
        <v>11</v>
      </c>
      <c r="T942">
        <v>7.8857142857142879</v>
      </c>
      <c r="U942">
        <v>29.131525974025951</v>
      </c>
      <c r="V942">
        <v>77.142857142857125</v>
      </c>
      <c r="W942">
        <v>22.370129870129873</v>
      </c>
      <c r="X942">
        <v>100</v>
      </c>
      <c r="Y942">
        <v>92.126623376623357</v>
      </c>
      <c r="Z942">
        <v>6.4935064935064917</v>
      </c>
      <c r="AA942">
        <v>6.2411651537673585</v>
      </c>
      <c r="AB942">
        <v>0</v>
      </c>
      <c r="AC942">
        <v>1.3858950210158161</v>
      </c>
      <c r="AE942">
        <v>54.563733398951292</v>
      </c>
      <c r="AG942">
        <v>1.6795404166678027</v>
      </c>
      <c r="AH942">
        <v>2.4551377267110746</v>
      </c>
      <c r="AI942">
        <v>1.5909090909090908</v>
      </c>
      <c r="AJ942">
        <v>6159</v>
      </c>
      <c r="AK942">
        <v>100.04937489852269</v>
      </c>
      <c r="AL942">
        <v>28.761601465620327</v>
      </c>
    </row>
    <row r="943" spans="1:38">
      <c r="A943">
        <v>16</v>
      </c>
      <c r="B943">
        <v>130</v>
      </c>
      <c r="C943">
        <v>2024</v>
      </c>
      <c r="D943">
        <v>10</v>
      </c>
      <c r="E943">
        <v>99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11</v>
      </c>
      <c r="M943">
        <v>99</v>
      </c>
      <c r="N943">
        <v>99</v>
      </c>
      <c r="O943">
        <v>99</v>
      </c>
      <c r="P943">
        <v>99</v>
      </c>
      <c r="Q943">
        <v>1845</v>
      </c>
      <c r="R943">
        <v>4347</v>
      </c>
      <c r="S943">
        <v>11</v>
      </c>
      <c r="T943">
        <v>8.4414538762364852</v>
      </c>
      <c r="U943">
        <v>32.393627789280011</v>
      </c>
      <c r="V943">
        <v>61.720726938118226</v>
      </c>
      <c r="W943">
        <v>35.840809753853243</v>
      </c>
      <c r="X943">
        <v>99.976995629169522</v>
      </c>
      <c r="Y943">
        <v>88.842880147227987</v>
      </c>
      <c r="Z943">
        <v>22.337244076374503</v>
      </c>
      <c r="AA943">
        <v>9.7840653621229627</v>
      </c>
      <c r="AB943">
        <v>0</v>
      </c>
      <c r="AC943">
        <v>1.9909994167739569</v>
      </c>
      <c r="AE943">
        <v>58.56673565327452</v>
      </c>
      <c r="AG943">
        <v>1.0664658201016661</v>
      </c>
      <c r="AH943">
        <v>1.8020132062142649</v>
      </c>
      <c r="AI943">
        <v>0.9661835748792269</v>
      </c>
      <c r="AJ943">
        <v>4347</v>
      </c>
      <c r="AK943">
        <v>102.97444214400733</v>
      </c>
      <c r="AL943">
        <v>28.927656471116055</v>
      </c>
    </row>
    <row r="944" spans="1:38">
      <c r="A944">
        <v>16</v>
      </c>
      <c r="B944">
        <v>131</v>
      </c>
      <c r="C944">
        <v>2024</v>
      </c>
      <c r="D944">
        <v>11</v>
      </c>
      <c r="E944">
        <v>99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11</v>
      </c>
      <c r="M944">
        <v>99</v>
      </c>
      <c r="N944">
        <v>99</v>
      </c>
      <c r="O944">
        <v>99</v>
      </c>
      <c r="P944">
        <v>99</v>
      </c>
      <c r="Q944">
        <v>457</v>
      </c>
      <c r="R944">
        <v>830</v>
      </c>
      <c r="S944">
        <v>11</v>
      </c>
      <c r="T944">
        <v>8.626506024096388</v>
      </c>
      <c r="U944">
        <v>33.21903614457829</v>
      </c>
      <c r="V944">
        <v>54.457831325301207</v>
      </c>
      <c r="W944">
        <v>41.566265060240966</v>
      </c>
      <c r="X944">
        <v>100</v>
      </c>
      <c r="Y944">
        <v>82.409638554216883</v>
      </c>
      <c r="Z944">
        <v>29.879518072289159</v>
      </c>
      <c r="AA944">
        <v>11.203756858557783</v>
      </c>
      <c r="AB944">
        <v>0</v>
      </c>
      <c r="AC944">
        <v>1.8660624311505924</v>
      </c>
      <c r="AE944">
        <v>62.80393921033636</v>
      </c>
      <c r="AG944">
        <v>0.80118923510560291</v>
      </c>
      <c r="AH944">
        <v>1.3917591732369603</v>
      </c>
      <c r="AI944">
        <v>0.48192771084337344</v>
      </c>
      <c r="AJ944">
        <v>830</v>
      </c>
      <c r="AK944">
        <v>103.11493975903618</v>
      </c>
      <c r="AL944">
        <v>29.319215085051713</v>
      </c>
    </row>
    <row r="945" spans="1:38">
      <c r="A945">
        <v>16</v>
      </c>
      <c r="B945">
        <v>132</v>
      </c>
      <c r="C945">
        <v>2024</v>
      </c>
      <c r="D945">
        <v>12</v>
      </c>
      <c r="E945">
        <v>99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11</v>
      </c>
      <c r="M945">
        <v>99</v>
      </c>
      <c r="N945">
        <v>99</v>
      </c>
      <c r="O945">
        <v>99</v>
      </c>
      <c r="P945">
        <v>99</v>
      </c>
      <c r="Q945">
        <v>64</v>
      </c>
      <c r="R945">
        <v>107</v>
      </c>
      <c r="S945">
        <v>11</v>
      </c>
      <c r="T945">
        <v>8.8224299065420553</v>
      </c>
      <c r="U945">
        <v>33.300934579439257</v>
      </c>
      <c r="V945">
        <v>46.728971962616811</v>
      </c>
      <c r="W945">
        <v>48.598130841121488</v>
      </c>
      <c r="X945">
        <v>100</v>
      </c>
      <c r="Y945">
        <v>82.242990654205613</v>
      </c>
      <c r="Z945">
        <v>29.906542056074759</v>
      </c>
      <c r="AA945">
        <v>11.330502173354571</v>
      </c>
      <c r="AB945">
        <v>0</v>
      </c>
      <c r="AC945">
        <v>1.9565995875552855</v>
      </c>
      <c r="AE945">
        <v>47.856869015233393</v>
      </c>
      <c r="AG945">
        <v>0.96736280625621573</v>
      </c>
      <c r="AH945">
        <v>1.7258490356760403</v>
      </c>
      <c r="AI945">
        <v>0</v>
      </c>
      <c r="AJ945">
        <v>107</v>
      </c>
      <c r="AK945">
        <v>102.96448598130844</v>
      </c>
      <c r="AL945">
        <v>29.489950449961356</v>
      </c>
    </row>
    <row r="946" spans="1:38">
      <c r="A946">
        <v>16</v>
      </c>
      <c r="B946">
        <v>133</v>
      </c>
      <c r="C946">
        <v>2024</v>
      </c>
      <c r="D946">
        <v>1</v>
      </c>
      <c r="E946">
        <v>99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12</v>
      </c>
      <c r="M946">
        <v>99</v>
      </c>
      <c r="N946">
        <v>99</v>
      </c>
      <c r="O946">
        <v>99</v>
      </c>
      <c r="P946">
        <v>99</v>
      </c>
      <c r="Q946">
        <v>21</v>
      </c>
      <c r="R946">
        <v>38</v>
      </c>
      <c r="S946">
        <v>12</v>
      </c>
      <c r="T946">
        <v>8.4473684210526301</v>
      </c>
      <c r="U946">
        <v>36.355263157894754</v>
      </c>
      <c r="V946">
        <v>44.73684210526315</v>
      </c>
      <c r="W946">
        <v>42.105263157894754</v>
      </c>
      <c r="X946">
        <v>100</v>
      </c>
      <c r="Y946">
        <v>92.105263157894726</v>
      </c>
      <c r="Z946">
        <v>34.21052631578948</v>
      </c>
      <c r="AA946">
        <v>13.942470093178221</v>
      </c>
      <c r="AB946">
        <v>0</v>
      </c>
      <c r="AC946">
        <v>1.4085709148497527</v>
      </c>
      <c r="AE946">
        <v>34.646565399101853</v>
      </c>
      <c r="AG946">
        <v>0.43633023309220337</v>
      </c>
      <c r="AH946">
        <v>0.7448864877105853</v>
      </c>
      <c r="AI946">
        <v>0</v>
      </c>
      <c r="AJ946">
        <v>25</v>
      </c>
      <c r="AK946">
        <v>107.52800000000001</v>
      </c>
      <c r="AL946">
        <v>30.734490227907873</v>
      </c>
    </row>
    <row r="947" spans="1:38">
      <c r="A947">
        <v>16</v>
      </c>
      <c r="B947">
        <v>134</v>
      </c>
      <c r="C947">
        <v>2024</v>
      </c>
      <c r="D947">
        <v>2</v>
      </c>
      <c r="E947">
        <v>99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12</v>
      </c>
      <c r="M947">
        <v>99</v>
      </c>
      <c r="N947">
        <v>99</v>
      </c>
      <c r="O947">
        <v>99</v>
      </c>
      <c r="P947">
        <v>99</v>
      </c>
      <c r="Q947">
        <v>21</v>
      </c>
      <c r="R947">
        <v>30</v>
      </c>
      <c r="S947">
        <v>12</v>
      </c>
      <c r="T947">
        <v>9</v>
      </c>
      <c r="U947">
        <v>40.563333333333318</v>
      </c>
      <c r="V947">
        <v>40</v>
      </c>
      <c r="W947">
        <v>56.66666666666665</v>
      </c>
      <c r="X947">
        <v>100</v>
      </c>
      <c r="Y947">
        <v>96.666666666666686</v>
      </c>
      <c r="Z947">
        <v>43.333333333333343</v>
      </c>
      <c r="AA947">
        <v>11.589261792232085</v>
      </c>
      <c r="AB947">
        <v>0</v>
      </c>
      <c r="AC947">
        <v>2.1908902300206639</v>
      </c>
      <c r="AE947">
        <v>55.991408005271211</v>
      </c>
      <c r="AG947">
        <v>0.27958993476234861</v>
      </c>
      <c r="AH947">
        <v>0.5148872613108918</v>
      </c>
      <c r="AI947">
        <v>3.3333333333333344</v>
      </c>
      <c r="AJ947">
        <v>25</v>
      </c>
      <c r="AK947">
        <v>108.98799999999999</v>
      </c>
      <c r="AL947">
        <v>30.928182396486601</v>
      </c>
    </row>
    <row r="948" spans="1:38">
      <c r="A948">
        <v>16</v>
      </c>
      <c r="B948">
        <v>135</v>
      </c>
      <c r="C948">
        <v>2024</v>
      </c>
      <c r="D948">
        <v>3</v>
      </c>
      <c r="E948">
        <v>99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12</v>
      </c>
      <c r="M948">
        <v>99</v>
      </c>
      <c r="N948">
        <v>99</v>
      </c>
      <c r="O948">
        <v>99</v>
      </c>
      <c r="P948">
        <v>99</v>
      </c>
      <c r="Q948">
        <v>155</v>
      </c>
      <c r="R948">
        <v>185</v>
      </c>
      <c r="S948">
        <v>12</v>
      </c>
      <c r="T948">
        <v>9.9297297297297309</v>
      </c>
      <c r="U948">
        <v>50.110810810810818</v>
      </c>
      <c r="V948">
        <v>9.7297297297297316</v>
      </c>
      <c r="W948">
        <v>72.432432432432421</v>
      </c>
      <c r="X948">
        <v>100</v>
      </c>
      <c r="Y948">
        <v>100</v>
      </c>
      <c r="Z948">
        <v>84.324324324324309</v>
      </c>
      <c r="AA948">
        <v>10.077601167367655</v>
      </c>
      <c r="AB948">
        <v>0</v>
      </c>
      <c r="AC948">
        <v>2.5911350810089151</v>
      </c>
      <c r="AE948">
        <v>19.544190943752284</v>
      </c>
      <c r="AG948">
        <v>0.44806122696117617</v>
      </c>
      <c r="AH948">
        <v>0.8705278457166038</v>
      </c>
      <c r="AI948">
        <v>0.54054054054054068</v>
      </c>
      <c r="AJ948">
        <v>159</v>
      </c>
      <c r="AK948">
        <v>115.42830188679235</v>
      </c>
      <c r="AL948">
        <v>31.986173335909523</v>
      </c>
    </row>
    <row r="949" spans="1:38">
      <c r="A949">
        <v>16</v>
      </c>
      <c r="B949">
        <v>136</v>
      </c>
      <c r="C949">
        <v>2024</v>
      </c>
      <c r="D949">
        <v>4</v>
      </c>
      <c r="E949">
        <v>99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12</v>
      </c>
      <c r="M949">
        <v>99</v>
      </c>
      <c r="N949">
        <v>99</v>
      </c>
      <c r="O949">
        <v>99</v>
      </c>
      <c r="P949">
        <v>99</v>
      </c>
      <c r="Q949">
        <v>21</v>
      </c>
      <c r="R949">
        <v>21</v>
      </c>
      <c r="S949">
        <v>12</v>
      </c>
      <c r="T949">
        <v>9.9523809523809561</v>
      </c>
      <c r="U949">
        <v>47.628571428571441</v>
      </c>
      <c r="V949">
        <v>9.5238095238095273</v>
      </c>
      <c r="W949">
        <v>61.904761904761877</v>
      </c>
      <c r="X949">
        <v>100</v>
      </c>
      <c r="Y949">
        <v>100</v>
      </c>
      <c r="Z949">
        <v>85.714285714285694</v>
      </c>
      <c r="AA949">
        <v>7.3449783854680657</v>
      </c>
      <c r="AB949">
        <v>0</v>
      </c>
      <c r="AC949">
        <v>2.1486693662244689</v>
      </c>
      <c r="AE949">
        <v>56.402230364996718</v>
      </c>
      <c r="AG949">
        <v>0.2949438202247191</v>
      </c>
      <c r="AH949">
        <v>0.62039141351488147</v>
      </c>
      <c r="AI949">
        <v>0</v>
      </c>
      <c r="AJ949">
        <v>20</v>
      </c>
      <c r="AK949">
        <v>113.69500000000002</v>
      </c>
      <c r="AL949">
        <v>31.938014639529001</v>
      </c>
    </row>
    <row r="950" spans="1:38">
      <c r="A950">
        <v>16</v>
      </c>
      <c r="B950">
        <v>137</v>
      </c>
      <c r="C950">
        <v>2024</v>
      </c>
      <c r="D950">
        <v>5</v>
      </c>
      <c r="E950">
        <v>99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12</v>
      </c>
      <c r="M950">
        <v>99</v>
      </c>
      <c r="N950">
        <v>99</v>
      </c>
      <c r="O950">
        <v>99</v>
      </c>
      <c r="P950">
        <v>99</v>
      </c>
      <c r="Q950">
        <v>18</v>
      </c>
      <c r="R950">
        <v>24</v>
      </c>
      <c r="S950">
        <v>12</v>
      </c>
      <c r="T950">
        <v>10.041666666666664</v>
      </c>
      <c r="U950">
        <v>44.183333333333344</v>
      </c>
      <c r="V950">
        <v>4.1666666666666679</v>
      </c>
      <c r="W950">
        <v>75</v>
      </c>
      <c r="X950">
        <v>91.666666666666686</v>
      </c>
      <c r="Y950">
        <v>75</v>
      </c>
      <c r="Z950">
        <v>70.833333333333314</v>
      </c>
      <c r="AA950">
        <v>17.823759112176329</v>
      </c>
      <c r="AB950">
        <v>0</v>
      </c>
      <c r="AC950">
        <v>1.7194758568302859</v>
      </c>
      <c r="AE950">
        <v>47.749462665261809</v>
      </c>
      <c r="AG950">
        <v>0.74487895716946018</v>
      </c>
      <c r="AH950">
        <v>1.2740047288594991</v>
      </c>
      <c r="AI950">
        <v>0</v>
      </c>
      <c r="AJ950">
        <v>24</v>
      </c>
      <c r="AK950">
        <v>108.4916666666667</v>
      </c>
      <c r="AL950">
        <v>32.06711554618105</v>
      </c>
    </row>
    <row r="951" spans="1:38">
      <c r="A951">
        <v>16</v>
      </c>
      <c r="B951">
        <v>138</v>
      </c>
      <c r="C951">
        <v>2024</v>
      </c>
      <c r="D951">
        <v>6</v>
      </c>
      <c r="E951">
        <v>99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12</v>
      </c>
      <c r="M951">
        <v>99</v>
      </c>
      <c r="N951">
        <v>99</v>
      </c>
      <c r="O951">
        <v>99</v>
      </c>
      <c r="P951">
        <v>99</v>
      </c>
      <c r="Q951">
        <v>32</v>
      </c>
      <c r="R951">
        <v>46</v>
      </c>
      <c r="S951">
        <v>12</v>
      </c>
      <c r="T951">
        <v>8.0217391304347831</v>
      </c>
      <c r="U951">
        <v>22.841304347826096</v>
      </c>
      <c r="V951">
        <v>26.086956521739129</v>
      </c>
      <c r="W951">
        <v>26.086956521739129</v>
      </c>
      <c r="X951">
        <v>84.782608695652172</v>
      </c>
      <c r="Y951">
        <v>19.565217391304348</v>
      </c>
      <c r="Z951">
        <v>10.869565217391305</v>
      </c>
      <c r="AA951">
        <v>12.555781209344863</v>
      </c>
      <c r="AB951">
        <v>0</v>
      </c>
      <c r="AC951">
        <v>1.6350658866498922</v>
      </c>
      <c r="AE951">
        <v>44.385554680330657</v>
      </c>
      <c r="AG951">
        <v>1.193874902673242</v>
      </c>
      <c r="AH951">
        <v>1.3701774175670127</v>
      </c>
      <c r="AI951">
        <v>2.1739130434782608</v>
      </c>
      <c r="AJ951">
        <v>46</v>
      </c>
      <c r="AK951">
        <v>88.421739130434787</v>
      </c>
      <c r="AL951">
        <v>30.929466673603049</v>
      </c>
    </row>
    <row r="952" spans="1:38">
      <c r="A952">
        <v>16</v>
      </c>
      <c r="B952">
        <v>139</v>
      </c>
      <c r="C952">
        <v>2024</v>
      </c>
      <c r="D952">
        <v>7</v>
      </c>
      <c r="E952">
        <v>99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12</v>
      </c>
      <c r="M952">
        <v>99</v>
      </c>
      <c r="N952">
        <v>99</v>
      </c>
      <c r="O952">
        <v>99</v>
      </c>
      <c r="P952">
        <v>99</v>
      </c>
      <c r="Q952">
        <v>13</v>
      </c>
      <c r="R952">
        <v>19</v>
      </c>
      <c r="S952">
        <v>12</v>
      </c>
      <c r="T952">
        <v>9.3684210526315805</v>
      </c>
      <c r="U952">
        <v>24.026315789473689</v>
      </c>
      <c r="V952">
        <v>21.052631578947377</v>
      </c>
      <c r="W952">
        <v>73.68421052631578</v>
      </c>
      <c r="X952">
        <v>94.736842105263179</v>
      </c>
      <c r="Y952">
        <v>21.052631578947377</v>
      </c>
      <c r="Z952">
        <v>10.526315789473689</v>
      </c>
      <c r="AA952">
        <v>14.126862880613135</v>
      </c>
      <c r="AB952">
        <v>0</v>
      </c>
      <c r="AC952">
        <v>1.3845206776806216</v>
      </c>
      <c r="AE952">
        <v>68.11150246669483</v>
      </c>
      <c r="AG952">
        <v>0.55312954876273668</v>
      </c>
      <c r="AH952">
        <v>0.64233531451213521</v>
      </c>
      <c r="AI952">
        <v>0</v>
      </c>
      <c r="AJ952">
        <v>19</v>
      </c>
      <c r="AK952">
        <v>89.594736842105277</v>
      </c>
      <c r="AL952">
        <v>30.986451318822759</v>
      </c>
    </row>
    <row r="953" spans="1:38">
      <c r="A953">
        <v>16</v>
      </c>
      <c r="B953">
        <v>140</v>
      </c>
      <c r="C953">
        <v>2024</v>
      </c>
      <c r="D953">
        <v>8</v>
      </c>
      <c r="E953">
        <v>99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12</v>
      </c>
      <c r="M953">
        <v>99</v>
      </c>
      <c r="N953">
        <v>99</v>
      </c>
      <c r="O953">
        <v>99</v>
      </c>
      <c r="P953">
        <v>99</v>
      </c>
      <c r="Q953">
        <v>147</v>
      </c>
      <c r="R953">
        <v>195</v>
      </c>
      <c r="S953">
        <v>12</v>
      </c>
      <c r="T953">
        <v>10.897435897435898</v>
      </c>
      <c r="U953">
        <v>41.48051282051285</v>
      </c>
      <c r="V953">
        <v>9.2307692307692282</v>
      </c>
      <c r="W953">
        <v>90.256410256410234</v>
      </c>
      <c r="X953">
        <v>100</v>
      </c>
      <c r="Y953">
        <v>98.974358974358978</v>
      </c>
      <c r="Z953">
        <v>50.769230769230781</v>
      </c>
      <c r="AA953">
        <v>12.140963918289978</v>
      </c>
      <c r="AB953">
        <v>0</v>
      </c>
      <c r="AC953">
        <v>1.8782816996730671</v>
      </c>
      <c r="AE953">
        <v>53.515005630167778</v>
      </c>
      <c r="AG953">
        <v>0.19312667128850153</v>
      </c>
      <c r="AH953">
        <v>0.36452504802229152</v>
      </c>
      <c r="AI953">
        <v>0.51282051282051277</v>
      </c>
      <c r="AJ953">
        <v>195</v>
      </c>
      <c r="AK953">
        <v>108.54205128205137</v>
      </c>
      <c r="AL953">
        <v>31.685091253658541</v>
      </c>
    </row>
    <row r="954" spans="1:38">
      <c r="A954">
        <v>16</v>
      </c>
      <c r="B954">
        <v>141</v>
      </c>
      <c r="C954">
        <v>2024</v>
      </c>
      <c r="D954">
        <v>9</v>
      </c>
      <c r="E954">
        <v>99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12</v>
      </c>
      <c r="M954">
        <v>99</v>
      </c>
      <c r="N954">
        <v>99</v>
      </c>
      <c r="O954">
        <v>99</v>
      </c>
      <c r="P954">
        <v>99</v>
      </c>
      <c r="Q954">
        <v>215</v>
      </c>
      <c r="R954">
        <v>262</v>
      </c>
      <c r="S954">
        <v>12</v>
      </c>
      <c r="T954">
        <v>10.171755725190842</v>
      </c>
      <c r="U954">
        <v>38.640458015267193</v>
      </c>
      <c r="V954">
        <v>32.824427480916022</v>
      </c>
      <c r="W954">
        <v>67.175572519083985</v>
      </c>
      <c r="X954">
        <v>100</v>
      </c>
      <c r="Y954">
        <v>97.328244274809194</v>
      </c>
      <c r="Z954">
        <v>39.312977099236633</v>
      </c>
      <c r="AA954">
        <v>10.796332983800102</v>
      </c>
      <c r="AB954">
        <v>0</v>
      </c>
      <c r="AC954">
        <v>2.6810552442597224</v>
      </c>
      <c r="AE954">
        <v>64.858244599413595</v>
      </c>
      <c r="AG954">
        <v>7.143499824139031E-2</v>
      </c>
      <c r="AH954">
        <v>0.13850819512977752</v>
      </c>
      <c r="AI954">
        <v>1.9083969465648865</v>
      </c>
      <c r="AJ954">
        <v>262</v>
      </c>
      <c r="AK954">
        <v>106.53702290076342</v>
      </c>
      <c r="AL954">
        <v>31.271544824801239</v>
      </c>
    </row>
    <row r="955" spans="1:38">
      <c r="A955">
        <v>16</v>
      </c>
      <c r="B955">
        <v>142</v>
      </c>
      <c r="C955">
        <v>2024</v>
      </c>
      <c r="D955">
        <v>10</v>
      </c>
      <c r="E955">
        <v>99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12</v>
      </c>
      <c r="M955">
        <v>99</v>
      </c>
      <c r="N955">
        <v>99</v>
      </c>
      <c r="O955">
        <v>99</v>
      </c>
      <c r="P955">
        <v>99</v>
      </c>
      <c r="Q955">
        <v>235</v>
      </c>
      <c r="R955">
        <v>302</v>
      </c>
      <c r="S955">
        <v>12</v>
      </c>
      <c r="T955">
        <v>10.519867549668875</v>
      </c>
      <c r="U955">
        <v>41.561920529801299</v>
      </c>
      <c r="V955">
        <v>26.821192052980141</v>
      </c>
      <c r="W955">
        <v>71.854304635761594</v>
      </c>
      <c r="X955">
        <v>100</v>
      </c>
      <c r="Y955">
        <v>94.701986754966882</v>
      </c>
      <c r="Z955">
        <v>54.30463576158941</v>
      </c>
      <c r="AA955">
        <v>11.372793736420704</v>
      </c>
      <c r="AB955">
        <v>0</v>
      </c>
      <c r="AC955">
        <v>2.8292352620253025</v>
      </c>
      <c r="AE955">
        <v>63.731832029477353</v>
      </c>
      <c r="AG955">
        <v>7.4090793114953604E-2</v>
      </c>
      <c r="AH955">
        <v>0.16062431628738355</v>
      </c>
      <c r="AI955">
        <v>0.99337748344370869</v>
      </c>
      <c r="AJ955">
        <v>302</v>
      </c>
      <c r="AK955">
        <v>109.49966887417219</v>
      </c>
      <c r="AL955">
        <v>30.871513117816775</v>
      </c>
    </row>
    <row r="956" spans="1:38">
      <c r="A956">
        <v>16</v>
      </c>
      <c r="B956">
        <v>143</v>
      </c>
      <c r="C956">
        <v>2024</v>
      </c>
      <c r="D956">
        <v>11</v>
      </c>
      <c r="E956">
        <v>99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12</v>
      </c>
      <c r="M956">
        <v>99</v>
      </c>
      <c r="N956">
        <v>99</v>
      </c>
      <c r="O956">
        <v>99</v>
      </c>
      <c r="P956">
        <v>99</v>
      </c>
      <c r="Q956">
        <v>44</v>
      </c>
      <c r="R956">
        <v>53</v>
      </c>
      <c r="S956">
        <v>12</v>
      </c>
      <c r="T956">
        <v>11.169811320754718</v>
      </c>
      <c r="U956">
        <v>44.588679245283011</v>
      </c>
      <c r="V956">
        <v>15.094339622641504</v>
      </c>
      <c r="W956">
        <v>84.905660377358444</v>
      </c>
      <c r="X956">
        <v>100</v>
      </c>
      <c r="Y956">
        <v>98.113207547169822</v>
      </c>
      <c r="Z956">
        <v>69.811320754716988</v>
      </c>
      <c r="AA956">
        <v>11.501331512372531</v>
      </c>
      <c r="AB956">
        <v>0</v>
      </c>
      <c r="AC956">
        <v>2.4857013668489785</v>
      </c>
      <c r="AE956">
        <v>61.549332498318414</v>
      </c>
      <c r="AG956">
        <v>5.1160276458550528E-2</v>
      </c>
      <c r="AH956">
        <v>0.11928873987891922</v>
      </c>
      <c r="AI956">
        <v>1.886792452830188</v>
      </c>
      <c r="AJ956">
        <v>53</v>
      </c>
      <c r="AK956">
        <v>111.61698113207548</v>
      </c>
      <c r="AL956">
        <v>31.38374354979646</v>
      </c>
    </row>
    <row r="957" spans="1:38">
      <c r="A957">
        <v>16</v>
      </c>
      <c r="B957">
        <v>144</v>
      </c>
      <c r="C957">
        <v>2024</v>
      </c>
      <c r="D957">
        <v>12</v>
      </c>
      <c r="E957">
        <v>99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12</v>
      </c>
      <c r="M957">
        <v>99</v>
      </c>
      <c r="N957">
        <v>99</v>
      </c>
      <c r="O957">
        <v>99</v>
      </c>
      <c r="P957">
        <v>99</v>
      </c>
      <c r="Q957">
        <v>8</v>
      </c>
      <c r="R957">
        <v>10</v>
      </c>
      <c r="S957">
        <v>12</v>
      </c>
      <c r="T957">
        <v>11.1</v>
      </c>
      <c r="U957">
        <v>34.71</v>
      </c>
      <c r="V957">
        <v>10</v>
      </c>
      <c r="W957">
        <v>90</v>
      </c>
      <c r="X957">
        <v>100</v>
      </c>
      <c r="Y957">
        <v>90</v>
      </c>
      <c r="Z957">
        <v>30</v>
      </c>
      <c r="AA957">
        <v>10.127433041003044</v>
      </c>
      <c r="AB957">
        <v>0</v>
      </c>
      <c r="AC957">
        <v>2.0712315177208005</v>
      </c>
      <c r="AE957">
        <v>26.453716699995244</v>
      </c>
      <c r="AG957">
        <v>9.0407738902450074E-2</v>
      </c>
      <c r="AH957">
        <v>0.16811916262998244</v>
      </c>
      <c r="AI957">
        <v>0</v>
      </c>
      <c r="AJ957">
        <v>10</v>
      </c>
      <c r="AK957">
        <v>102.54999999999998</v>
      </c>
      <c r="AL957">
        <v>31.517924717965609</v>
      </c>
    </row>
    <row r="958" spans="1:38">
      <c r="A958">
        <v>16</v>
      </c>
      <c r="B958">
        <v>145</v>
      </c>
      <c r="C958">
        <v>2024</v>
      </c>
      <c r="D958">
        <v>1</v>
      </c>
      <c r="E958">
        <v>99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13</v>
      </c>
      <c r="M958">
        <v>99</v>
      </c>
      <c r="N958">
        <v>99</v>
      </c>
      <c r="O958">
        <v>99</v>
      </c>
      <c r="P958">
        <v>99</v>
      </c>
      <c r="Q958">
        <v>2</v>
      </c>
      <c r="R958">
        <v>2</v>
      </c>
      <c r="S958">
        <v>13</v>
      </c>
      <c r="T958">
        <v>9</v>
      </c>
      <c r="U958">
        <v>42.35</v>
      </c>
      <c r="V958">
        <v>50</v>
      </c>
      <c r="W958">
        <v>50</v>
      </c>
      <c r="X958">
        <v>100</v>
      </c>
      <c r="Y958">
        <v>100</v>
      </c>
      <c r="Z958">
        <v>50</v>
      </c>
      <c r="AA958">
        <v>14.85</v>
      </c>
      <c r="AB958">
        <v>0</v>
      </c>
      <c r="AC958">
        <v>5</v>
      </c>
      <c r="AE958">
        <v>100</v>
      </c>
      <c r="AG958">
        <v>2.2964749110115968E-2</v>
      </c>
      <c r="AH958">
        <v>4.5669117270420979E-2</v>
      </c>
      <c r="AI958">
        <v>0</v>
      </c>
      <c r="AJ958">
        <v>1</v>
      </c>
      <c r="AK958">
        <v>121.3</v>
      </c>
      <c r="AL958">
        <v>32.048936763159823</v>
      </c>
    </row>
    <row r="959" spans="1:38">
      <c r="A959">
        <v>16</v>
      </c>
      <c r="B959">
        <v>146</v>
      </c>
      <c r="C959">
        <v>2024</v>
      </c>
      <c r="D959">
        <v>2</v>
      </c>
      <c r="E959">
        <v>99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13</v>
      </c>
      <c r="M959">
        <v>99</v>
      </c>
      <c r="N959">
        <v>99</v>
      </c>
      <c r="O959">
        <v>99</v>
      </c>
      <c r="P959">
        <v>99</v>
      </c>
      <c r="Q959">
        <v>3</v>
      </c>
      <c r="R959">
        <v>3</v>
      </c>
      <c r="S959">
        <v>13</v>
      </c>
      <c r="T959">
        <v>6.333333333333333</v>
      </c>
      <c r="U959">
        <v>50.6</v>
      </c>
      <c r="V959">
        <v>33.333333333333343</v>
      </c>
      <c r="W959">
        <v>0</v>
      </c>
      <c r="X959">
        <v>100</v>
      </c>
      <c r="Y959">
        <v>100</v>
      </c>
      <c r="Z959">
        <v>66.666666666666686</v>
      </c>
      <c r="AA959">
        <v>20.178371259015609</v>
      </c>
      <c r="AB959">
        <v>0</v>
      </c>
      <c r="AC959">
        <v>2.3570226039551598</v>
      </c>
      <c r="AE959">
        <v>94.615580449817685</v>
      </c>
      <c r="AG959">
        <v>2.7958993476234859E-2</v>
      </c>
      <c r="AH959">
        <v>6.422868458130776E-2</v>
      </c>
      <c r="AI959">
        <v>0</v>
      </c>
      <c r="AJ959">
        <v>3</v>
      </c>
      <c r="AK959">
        <v>109.1333333333333</v>
      </c>
      <c r="AL959">
        <v>36.176082811365134</v>
      </c>
    </row>
    <row r="960" spans="1:38">
      <c r="A960">
        <v>16</v>
      </c>
      <c r="B960">
        <v>147</v>
      </c>
      <c r="C960">
        <v>2024</v>
      </c>
      <c r="D960">
        <v>3</v>
      </c>
      <c r="E960">
        <v>99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13</v>
      </c>
      <c r="M960">
        <v>99</v>
      </c>
      <c r="N960">
        <v>99</v>
      </c>
      <c r="O960">
        <v>99</v>
      </c>
      <c r="P960">
        <v>99</v>
      </c>
      <c r="Q960">
        <v>22</v>
      </c>
      <c r="R960">
        <v>23</v>
      </c>
      <c r="S960">
        <v>13</v>
      </c>
      <c r="T960">
        <v>9.9565217391304355</v>
      </c>
      <c r="U960">
        <v>52.726086956521719</v>
      </c>
      <c r="V960">
        <v>17.391304347826086</v>
      </c>
      <c r="W960">
        <v>65.217391304347828</v>
      </c>
      <c r="X960">
        <v>100</v>
      </c>
      <c r="Y960">
        <v>100</v>
      </c>
      <c r="Z960">
        <v>73.913043478260875</v>
      </c>
      <c r="AA960">
        <v>14.711935922955076</v>
      </c>
      <c r="AB960">
        <v>0</v>
      </c>
      <c r="AC960">
        <v>2.6453940426393454</v>
      </c>
      <c r="AE960">
        <v>47.917530571425935</v>
      </c>
      <c r="AG960">
        <v>5.5704909297875971E-2</v>
      </c>
      <c r="AH960">
        <v>0.11387617911660911</v>
      </c>
      <c r="AI960">
        <v>0</v>
      </c>
      <c r="AJ960">
        <v>20</v>
      </c>
      <c r="AK960">
        <v>114.31499999999998</v>
      </c>
      <c r="AL960">
        <v>33.617118298191095</v>
      </c>
    </row>
    <row r="961" spans="1:38">
      <c r="A961">
        <v>16</v>
      </c>
      <c r="B961">
        <v>148</v>
      </c>
      <c r="C961">
        <v>2024</v>
      </c>
      <c r="D961">
        <v>4</v>
      </c>
      <c r="E961">
        <v>99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13</v>
      </c>
      <c r="M961">
        <v>99</v>
      </c>
      <c r="N961">
        <v>99</v>
      </c>
      <c r="O961">
        <v>99</v>
      </c>
      <c r="P961">
        <v>99</v>
      </c>
      <c r="Q961">
        <v>4</v>
      </c>
      <c r="R961">
        <v>4</v>
      </c>
      <c r="S961">
        <v>13</v>
      </c>
      <c r="T961">
        <v>11.25</v>
      </c>
      <c r="U961">
        <v>50.6</v>
      </c>
      <c r="V961">
        <v>0</v>
      </c>
      <c r="W961">
        <v>100</v>
      </c>
      <c r="X961">
        <v>100</v>
      </c>
      <c r="Y961">
        <v>100</v>
      </c>
      <c r="Z961">
        <v>75</v>
      </c>
      <c r="AA961">
        <v>9.8911576673309352</v>
      </c>
      <c r="AB961">
        <v>0</v>
      </c>
      <c r="AC961">
        <v>1.4790199457749036</v>
      </c>
      <c r="AE961">
        <v>89.546814310815989</v>
      </c>
      <c r="AG961">
        <v>5.6179775280898882E-2</v>
      </c>
      <c r="AH961">
        <v>0.12554211367267745</v>
      </c>
      <c r="AI961">
        <v>0</v>
      </c>
      <c r="AJ961">
        <v>4</v>
      </c>
      <c r="AK961">
        <v>112.3</v>
      </c>
      <c r="AL961">
        <v>35.257180682928151</v>
      </c>
    </row>
    <row r="962" spans="1:38">
      <c r="A962">
        <v>16</v>
      </c>
      <c r="B962">
        <v>149</v>
      </c>
      <c r="C962">
        <v>2024</v>
      </c>
      <c r="D962">
        <v>5</v>
      </c>
      <c r="E962">
        <v>99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13</v>
      </c>
      <c r="M962">
        <v>99</v>
      </c>
      <c r="N962">
        <v>99</v>
      </c>
      <c r="O962">
        <v>99</v>
      </c>
      <c r="P962">
        <v>99</v>
      </c>
      <c r="Q962">
        <v>3</v>
      </c>
      <c r="R962">
        <v>3</v>
      </c>
      <c r="S962">
        <v>13</v>
      </c>
      <c r="T962">
        <v>13</v>
      </c>
      <c r="U962">
        <v>61.866666666666674</v>
      </c>
      <c r="V962">
        <v>0</v>
      </c>
      <c r="W962">
        <v>100</v>
      </c>
      <c r="X962">
        <v>100</v>
      </c>
      <c r="Y962">
        <v>100</v>
      </c>
      <c r="Z962">
        <v>100</v>
      </c>
      <c r="AA962">
        <v>4.5382326466980087</v>
      </c>
      <c r="AB962">
        <v>0</v>
      </c>
      <c r="AC962">
        <v>1.6329931618554523</v>
      </c>
      <c r="AE962">
        <v>21.589812012528753</v>
      </c>
      <c r="AG962">
        <v>9.3109869646182522E-2</v>
      </c>
      <c r="AH962">
        <v>0.22298687068683795</v>
      </c>
      <c r="AI962">
        <v>0</v>
      </c>
      <c r="AJ962">
        <v>2</v>
      </c>
      <c r="AK962">
        <v>119</v>
      </c>
      <c r="AL962">
        <v>36.086017354192158</v>
      </c>
    </row>
    <row r="963" spans="1:38">
      <c r="A963">
        <v>16</v>
      </c>
      <c r="B963">
        <v>150</v>
      </c>
      <c r="C963">
        <v>2024</v>
      </c>
      <c r="D963">
        <v>6</v>
      </c>
      <c r="E963">
        <v>99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13</v>
      </c>
      <c r="M963">
        <v>99</v>
      </c>
      <c r="N963">
        <v>99</v>
      </c>
      <c r="O963">
        <v>99</v>
      </c>
      <c r="P963">
        <v>99</v>
      </c>
      <c r="Q963">
        <v>4</v>
      </c>
      <c r="R963">
        <v>4</v>
      </c>
      <c r="S963">
        <v>13</v>
      </c>
      <c r="T963">
        <v>8</v>
      </c>
      <c r="U963">
        <v>17.625</v>
      </c>
      <c r="V963">
        <v>0</v>
      </c>
      <c r="W963">
        <v>25</v>
      </c>
      <c r="X963">
        <v>100</v>
      </c>
      <c r="Y963">
        <v>0</v>
      </c>
      <c r="Z963">
        <v>0</v>
      </c>
      <c r="AA963">
        <v>1.0497023387608544</v>
      </c>
      <c r="AB963">
        <v>0</v>
      </c>
      <c r="AC963">
        <v>0.70710678118654757</v>
      </c>
      <c r="AE963">
        <v>20.208779815274923</v>
      </c>
      <c r="AG963">
        <v>0.10381520892810799</v>
      </c>
      <c r="AH963">
        <v>9.1936335717592396E-2</v>
      </c>
      <c r="AI963">
        <v>0</v>
      </c>
      <c r="AJ963">
        <v>4</v>
      </c>
      <c r="AK963">
        <v>82.924999999999997</v>
      </c>
      <c r="AL963">
        <v>30.940098203856877</v>
      </c>
    </row>
    <row r="964" spans="1:38">
      <c r="A964">
        <v>16</v>
      </c>
      <c r="B964">
        <v>151</v>
      </c>
      <c r="C964">
        <v>2024</v>
      </c>
      <c r="D964">
        <v>7</v>
      </c>
      <c r="E964">
        <v>99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13</v>
      </c>
      <c r="M964">
        <v>99</v>
      </c>
      <c r="N964">
        <v>99</v>
      </c>
      <c r="O964">
        <v>99</v>
      </c>
      <c r="P964">
        <v>99</v>
      </c>
      <c r="Q964">
        <v>1</v>
      </c>
      <c r="R964">
        <v>2</v>
      </c>
      <c r="S964">
        <v>13</v>
      </c>
      <c r="T964">
        <v>9</v>
      </c>
      <c r="U964">
        <v>20</v>
      </c>
      <c r="V964">
        <v>50</v>
      </c>
      <c r="W964">
        <v>50</v>
      </c>
      <c r="X964">
        <v>100</v>
      </c>
      <c r="Y964">
        <v>0</v>
      </c>
      <c r="Z964">
        <v>0</v>
      </c>
      <c r="AA964">
        <v>2.1000000000000196</v>
      </c>
      <c r="AB964">
        <v>0</v>
      </c>
      <c r="AC964">
        <v>1</v>
      </c>
      <c r="AE964">
        <v>100.00000000000016</v>
      </c>
      <c r="AG964">
        <v>5.822416302765647E-2</v>
      </c>
      <c r="AH964">
        <v>5.6283488675762099E-2</v>
      </c>
      <c r="AI964">
        <v>0</v>
      </c>
      <c r="AJ964">
        <v>2</v>
      </c>
      <c r="AK964">
        <v>84.75</v>
      </c>
      <c r="AL964">
        <v>32.810116189526632</v>
      </c>
    </row>
    <row r="965" spans="1:38">
      <c r="A965">
        <v>16</v>
      </c>
      <c r="B965">
        <v>152</v>
      </c>
      <c r="C965">
        <v>2024</v>
      </c>
      <c r="D965">
        <v>8</v>
      </c>
      <c r="E965">
        <v>99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13</v>
      </c>
      <c r="M965">
        <v>99</v>
      </c>
      <c r="N965">
        <v>99</v>
      </c>
      <c r="O965">
        <v>99</v>
      </c>
      <c r="P965">
        <v>99</v>
      </c>
      <c r="Q965">
        <v>30</v>
      </c>
      <c r="R965">
        <v>33</v>
      </c>
      <c r="S965">
        <v>13</v>
      </c>
      <c r="T965">
        <v>13.575757575757578</v>
      </c>
      <c r="U965">
        <v>55.345454545454579</v>
      </c>
      <c r="V965">
        <v>0</v>
      </c>
      <c r="W965">
        <v>100</v>
      </c>
      <c r="X965">
        <v>100</v>
      </c>
      <c r="Y965">
        <v>100</v>
      </c>
      <c r="Z965">
        <v>96.969696969696983</v>
      </c>
      <c r="AA965">
        <v>7.363303396886419</v>
      </c>
      <c r="AB965">
        <v>0</v>
      </c>
      <c r="AC965">
        <v>0.98566399801759697</v>
      </c>
      <c r="AE965">
        <v>-8.2518500073489935</v>
      </c>
      <c r="AG965">
        <v>3.2682975141131006E-2</v>
      </c>
      <c r="AH965">
        <v>8.2308473266150747E-2</v>
      </c>
      <c r="AI965">
        <v>3.0303030303030303</v>
      </c>
      <c r="AJ965">
        <v>33</v>
      </c>
      <c r="AK965">
        <v>116.8757575757576</v>
      </c>
      <c r="AL965">
        <v>34.528360151165352</v>
      </c>
    </row>
    <row r="966" spans="1:38">
      <c r="A966">
        <v>16</v>
      </c>
      <c r="B966">
        <v>153</v>
      </c>
      <c r="C966">
        <v>2024</v>
      </c>
      <c r="D966">
        <v>9</v>
      </c>
      <c r="E966">
        <v>99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13</v>
      </c>
      <c r="M966">
        <v>99</v>
      </c>
      <c r="N966">
        <v>99</v>
      </c>
      <c r="O966">
        <v>99</v>
      </c>
      <c r="P966">
        <v>99</v>
      </c>
      <c r="Q966">
        <v>33</v>
      </c>
      <c r="R966">
        <v>42</v>
      </c>
      <c r="S966">
        <v>13</v>
      </c>
      <c r="T966">
        <v>12.928571428571423</v>
      </c>
      <c r="U966">
        <v>51.447619047619057</v>
      </c>
      <c r="V966">
        <v>9.5238095238095273</v>
      </c>
      <c r="W966">
        <v>90.476190476190439</v>
      </c>
      <c r="X966">
        <v>100</v>
      </c>
      <c r="Y966">
        <v>95.238095238095283</v>
      </c>
      <c r="Z966">
        <v>90.476190476190439</v>
      </c>
      <c r="AA966">
        <v>10.835067365146198</v>
      </c>
      <c r="AB966">
        <v>0</v>
      </c>
      <c r="AC966">
        <v>2.6492843341161403</v>
      </c>
      <c r="AE966">
        <v>73.791479611685361</v>
      </c>
      <c r="AG966">
        <v>1.1451411931825929E-2</v>
      </c>
      <c r="AH966">
        <v>2.9562862565086528E-2</v>
      </c>
      <c r="AI966">
        <v>0</v>
      </c>
      <c r="AJ966">
        <v>42</v>
      </c>
      <c r="AK966">
        <v>113.81666666666671</v>
      </c>
      <c r="AL966">
        <v>34.296006094525836</v>
      </c>
    </row>
    <row r="967" spans="1:38">
      <c r="A967">
        <v>16</v>
      </c>
      <c r="B967">
        <v>154</v>
      </c>
      <c r="C967">
        <v>2024</v>
      </c>
      <c r="D967">
        <v>10</v>
      </c>
      <c r="E967">
        <v>99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13</v>
      </c>
      <c r="M967">
        <v>99</v>
      </c>
      <c r="N967">
        <v>99</v>
      </c>
      <c r="O967">
        <v>99</v>
      </c>
      <c r="P967">
        <v>99</v>
      </c>
      <c r="Q967">
        <v>62</v>
      </c>
      <c r="R967">
        <v>80</v>
      </c>
      <c r="S967">
        <v>13</v>
      </c>
      <c r="T967">
        <v>12.4625</v>
      </c>
      <c r="U967">
        <v>48.034999999999997</v>
      </c>
      <c r="V967">
        <v>16.25</v>
      </c>
      <c r="W967">
        <v>83.75</v>
      </c>
      <c r="X967">
        <v>100</v>
      </c>
      <c r="Y967">
        <v>93.75</v>
      </c>
      <c r="Z967">
        <v>78.75</v>
      </c>
      <c r="AA967">
        <v>12.13881275084178</v>
      </c>
      <c r="AB967">
        <v>0</v>
      </c>
      <c r="AC967">
        <v>3.2555481489297633</v>
      </c>
      <c r="AE967">
        <v>80.373928754230278</v>
      </c>
      <c r="AG967">
        <v>1.9626700162901613E-2</v>
      </c>
      <c r="AH967">
        <v>4.9176376317881881E-2</v>
      </c>
      <c r="AI967">
        <v>0</v>
      </c>
      <c r="AJ967">
        <v>80</v>
      </c>
      <c r="AK967">
        <v>111.14375</v>
      </c>
      <c r="AL967">
        <v>34.175947110866993</v>
      </c>
    </row>
    <row r="968" spans="1:38">
      <c r="A968">
        <v>16</v>
      </c>
      <c r="B968">
        <v>155</v>
      </c>
      <c r="C968">
        <v>2024</v>
      </c>
      <c r="D968">
        <v>11</v>
      </c>
      <c r="E968">
        <v>99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13</v>
      </c>
      <c r="M968">
        <v>99</v>
      </c>
      <c r="N968">
        <v>99</v>
      </c>
      <c r="O968">
        <v>99</v>
      </c>
      <c r="P968">
        <v>99</v>
      </c>
      <c r="Q968">
        <v>14</v>
      </c>
      <c r="R968">
        <v>16</v>
      </c>
      <c r="S968">
        <v>13</v>
      </c>
      <c r="T968">
        <v>13.1875</v>
      </c>
      <c r="U968">
        <v>51.95</v>
      </c>
      <c r="V968">
        <v>6.25</v>
      </c>
      <c r="W968">
        <v>93.75</v>
      </c>
      <c r="X968">
        <v>100</v>
      </c>
      <c r="Y968">
        <v>100</v>
      </c>
      <c r="Z968">
        <v>93.75</v>
      </c>
      <c r="AA968">
        <v>8.5990551806579241</v>
      </c>
      <c r="AB968">
        <v>0</v>
      </c>
      <c r="AC968">
        <v>1.7754840889177244</v>
      </c>
      <c r="AE968">
        <v>44.723310407471075</v>
      </c>
      <c r="AG968">
        <v>1.5444611761071855E-2</v>
      </c>
      <c r="AH968">
        <v>4.1957007696072149E-2</v>
      </c>
      <c r="AI968">
        <v>0</v>
      </c>
      <c r="AJ968">
        <v>16</v>
      </c>
      <c r="AK968">
        <v>115.21250000000001</v>
      </c>
      <c r="AL968">
        <v>33.721895124009322</v>
      </c>
    </row>
    <row r="969" spans="1:38">
      <c r="A969">
        <v>16</v>
      </c>
      <c r="B969">
        <v>156</v>
      </c>
      <c r="C969">
        <v>2024</v>
      </c>
      <c r="D969">
        <v>12</v>
      </c>
      <c r="E969">
        <v>99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13</v>
      </c>
      <c r="M969">
        <v>99</v>
      </c>
      <c r="N969">
        <v>99</v>
      </c>
      <c r="O969">
        <v>99</v>
      </c>
      <c r="P969">
        <v>99</v>
      </c>
      <c r="Q969">
        <v>2</v>
      </c>
      <c r="R969">
        <v>3</v>
      </c>
      <c r="S969">
        <v>13</v>
      </c>
      <c r="T969">
        <v>14.333333333333337</v>
      </c>
      <c r="U969">
        <v>53.133333333333354</v>
      </c>
      <c r="V969">
        <v>0</v>
      </c>
      <c r="W969">
        <v>100</v>
      </c>
      <c r="X969">
        <v>100</v>
      </c>
      <c r="Y969">
        <v>100</v>
      </c>
      <c r="Z969">
        <v>100</v>
      </c>
      <c r="AA969">
        <v>6.1369554521947212</v>
      </c>
      <c r="AB969">
        <v>0</v>
      </c>
      <c r="AC969">
        <v>0.47140452079101841</v>
      </c>
      <c r="AE969">
        <v>-45.320300828850797</v>
      </c>
      <c r="AG969">
        <v>2.7122321670735017E-2</v>
      </c>
      <c r="AH969">
        <v>7.7205976730680498E-2</v>
      </c>
      <c r="AI969">
        <v>0</v>
      </c>
      <c r="AJ969">
        <v>3</v>
      </c>
      <c r="AK969">
        <v>115.3333333333333</v>
      </c>
      <c r="AL969">
        <v>34.656624623621298</v>
      </c>
    </row>
    <row r="970" spans="1:38">
      <c r="A970">
        <v>16</v>
      </c>
      <c r="B970">
        <v>157</v>
      </c>
      <c r="C970">
        <v>2024</v>
      </c>
      <c r="D970">
        <v>1</v>
      </c>
      <c r="E970">
        <v>99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14</v>
      </c>
      <c r="M970">
        <v>99</v>
      </c>
      <c r="N970">
        <v>99</v>
      </c>
      <c r="O970">
        <v>99</v>
      </c>
      <c r="P970">
        <v>99</v>
      </c>
      <c r="Q970">
        <v>1</v>
      </c>
      <c r="R970">
        <v>1</v>
      </c>
      <c r="S970">
        <v>14</v>
      </c>
      <c r="T970">
        <v>11</v>
      </c>
      <c r="U970">
        <v>57.4</v>
      </c>
      <c r="V970">
        <v>0</v>
      </c>
      <c r="W970">
        <v>100</v>
      </c>
      <c r="X970">
        <v>100</v>
      </c>
      <c r="Y970">
        <v>100</v>
      </c>
      <c r="Z970">
        <v>100</v>
      </c>
      <c r="AA970">
        <v>0</v>
      </c>
      <c r="AB970">
        <v>0</v>
      </c>
      <c r="AC970">
        <v>0</v>
      </c>
      <c r="AG970">
        <v>1.1482374555057984E-2</v>
      </c>
      <c r="AH970">
        <v>3.0949319141938183E-2</v>
      </c>
      <c r="AI970">
        <v>0</v>
      </c>
      <c r="AJ970">
        <v>0</v>
      </c>
    </row>
    <row r="971" spans="1:38">
      <c r="A971">
        <v>16</v>
      </c>
      <c r="B971">
        <v>158</v>
      </c>
      <c r="C971">
        <v>2024</v>
      </c>
      <c r="D971">
        <v>2</v>
      </c>
      <c r="E971">
        <v>99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14</v>
      </c>
      <c r="M971">
        <v>99</v>
      </c>
      <c r="N971">
        <v>99</v>
      </c>
      <c r="O971">
        <v>99</v>
      </c>
      <c r="P971">
        <v>99</v>
      </c>
      <c r="R971">
        <v>0</v>
      </c>
    </row>
    <row r="972" spans="1:38">
      <c r="A972">
        <v>16</v>
      </c>
      <c r="B972">
        <v>159</v>
      </c>
      <c r="C972">
        <v>2024</v>
      </c>
      <c r="D972">
        <v>3</v>
      </c>
      <c r="E972">
        <v>99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14</v>
      </c>
      <c r="M972">
        <v>99</v>
      </c>
      <c r="N972">
        <v>99</v>
      </c>
      <c r="O972">
        <v>99</v>
      </c>
      <c r="P972">
        <v>99</v>
      </c>
      <c r="Q972">
        <v>7</v>
      </c>
      <c r="R972">
        <v>8</v>
      </c>
      <c r="S972">
        <v>14</v>
      </c>
      <c r="T972">
        <v>11.125</v>
      </c>
      <c r="U972">
        <v>65.625</v>
      </c>
      <c r="V972">
        <v>0</v>
      </c>
      <c r="W972">
        <v>87.5</v>
      </c>
      <c r="X972">
        <v>100</v>
      </c>
      <c r="Y972">
        <v>100</v>
      </c>
      <c r="Z972">
        <v>100</v>
      </c>
      <c r="AA972">
        <v>10.76565720241922</v>
      </c>
      <c r="AB972">
        <v>0</v>
      </c>
      <c r="AC972">
        <v>3.0998991919093122</v>
      </c>
      <c r="AE972">
        <v>38.420536123989216</v>
      </c>
      <c r="AG972">
        <v>1.9375620625348151E-2</v>
      </c>
      <c r="AH972">
        <v>4.9299079769291515E-2</v>
      </c>
      <c r="AI972">
        <v>0</v>
      </c>
      <c r="AJ972">
        <v>8</v>
      </c>
      <c r="AK972">
        <v>118.325</v>
      </c>
      <c r="AL972">
        <v>39.307521325494825</v>
      </c>
    </row>
    <row r="973" spans="1:38">
      <c r="A973">
        <v>16</v>
      </c>
      <c r="B973">
        <v>160</v>
      </c>
      <c r="C973">
        <v>2024</v>
      </c>
      <c r="D973">
        <v>4</v>
      </c>
      <c r="E973">
        <v>99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14</v>
      </c>
      <c r="M973">
        <v>99</v>
      </c>
      <c r="N973">
        <v>99</v>
      </c>
      <c r="O973">
        <v>99</v>
      </c>
      <c r="P973">
        <v>99</v>
      </c>
      <c r="R973">
        <v>0</v>
      </c>
    </row>
    <row r="974" spans="1:38">
      <c r="A974">
        <v>16</v>
      </c>
      <c r="B974">
        <v>161</v>
      </c>
      <c r="C974">
        <v>2024</v>
      </c>
      <c r="D974">
        <v>5</v>
      </c>
      <c r="E974">
        <v>99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14</v>
      </c>
      <c r="M974">
        <v>99</v>
      </c>
      <c r="N974">
        <v>99</v>
      </c>
      <c r="O974">
        <v>99</v>
      </c>
      <c r="P974">
        <v>99</v>
      </c>
      <c r="R974">
        <v>0</v>
      </c>
    </row>
    <row r="975" spans="1:38">
      <c r="A975">
        <v>16</v>
      </c>
      <c r="B975">
        <v>162</v>
      </c>
      <c r="C975">
        <v>2024</v>
      </c>
      <c r="D975">
        <v>6</v>
      </c>
      <c r="E975">
        <v>99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14</v>
      </c>
      <c r="M975">
        <v>99</v>
      </c>
      <c r="N975">
        <v>99</v>
      </c>
      <c r="O975">
        <v>99</v>
      </c>
      <c r="P975">
        <v>99</v>
      </c>
      <c r="Q975">
        <v>1</v>
      </c>
      <c r="R975">
        <v>1</v>
      </c>
      <c r="S975">
        <v>14</v>
      </c>
      <c r="T975">
        <v>8</v>
      </c>
      <c r="U975">
        <v>16.100000000000001</v>
      </c>
      <c r="V975">
        <v>0</v>
      </c>
      <c r="W975">
        <v>0</v>
      </c>
      <c r="X975">
        <v>100</v>
      </c>
      <c r="Y975">
        <v>0</v>
      </c>
      <c r="Z975">
        <v>0</v>
      </c>
      <c r="AA975">
        <v>0</v>
      </c>
      <c r="AB975">
        <v>0</v>
      </c>
      <c r="AC975">
        <v>0</v>
      </c>
      <c r="AG975">
        <v>2.5953802232026996E-2</v>
      </c>
      <c r="AH975">
        <v>2.0995390142599123E-2</v>
      </c>
      <c r="AI975">
        <v>0</v>
      </c>
      <c r="AJ975">
        <v>1</v>
      </c>
      <c r="AK975">
        <v>81</v>
      </c>
      <c r="AL975">
        <v>30.294990412858631</v>
      </c>
    </row>
    <row r="976" spans="1:38">
      <c r="A976">
        <v>16</v>
      </c>
      <c r="B976">
        <v>163</v>
      </c>
      <c r="C976">
        <v>2024</v>
      </c>
      <c r="D976">
        <v>7</v>
      </c>
      <c r="E976">
        <v>99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14</v>
      </c>
      <c r="M976">
        <v>99</v>
      </c>
      <c r="N976">
        <v>99</v>
      </c>
      <c r="O976">
        <v>99</v>
      </c>
      <c r="P976">
        <v>99</v>
      </c>
      <c r="R976">
        <v>0</v>
      </c>
    </row>
    <row r="977" spans="1:38">
      <c r="A977">
        <v>16</v>
      </c>
      <c r="B977">
        <v>164</v>
      </c>
      <c r="C977">
        <v>2024</v>
      </c>
      <c r="D977">
        <v>8</v>
      </c>
      <c r="E977">
        <v>99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14</v>
      </c>
      <c r="M977">
        <v>99</v>
      </c>
      <c r="N977">
        <v>99</v>
      </c>
      <c r="O977">
        <v>99</v>
      </c>
      <c r="P977">
        <v>99</v>
      </c>
      <c r="R977">
        <v>0</v>
      </c>
    </row>
    <row r="978" spans="1:38">
      <c r="A978">
        <v>16</v>
      </c>
      <c r="B978">
        <v>165</v>
      </c>
      <c r="C978">
        <v>2024</v>
      </c>
      <c r="D978">
        <v>9</v>
      </c>
      <c r="E978">
        <v>99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14</v>
      </c>
      <c r="M978">
        <v>99</v>
      </c>
      <c r="N978">
        <v>99</v>
      </c>
      <c r="O978">
        <v>99</v>
      </c>
      <c r="P978">
        <v>99</v>
      </c>
      <c r="Q978">
        <v>2</v>
      </c>
      <c r="R978">
        <v>2</v>
      </c>
      <c r="S978">
        <v>14</v>
      </c>
      <c r="T978">
        <v>14.5</v>
      </c>
      <c r="U978">
        <v>54.35</v>
      </c>
      <c r="V978">
        <v>0</v>
      </c>
      <c r="W978">
        <v>100</v>
      </c>
      <c r="X978">
        <v>100</v>
      </c>
      <c r="Y978">
        <v>100</v>
      </c>
      <c r="Z978">
        <v>100</v>
      </c>
      <c r="AA978">
        <v>2.8499999999999899</v>
      </c>
      <c r="AB978">
        <v>0</v>
      </c>
      <c r="AC978">
        <v>0.5</v>
      </c>
      <c r="AE978">
        <v>99.999999999997186</v>
      </c>
      <c r="AG978">
        <v>5.4530533008694882E-4</v>
      </c>
      <c r="AH978">
        <v>1.4871728807964212E-3</v>
      </c>
      <c r="AI978">
        <v>0</v>
      </c>
      <c r="AJ978">
        <v>2</v>
      </c>
      <c r="AK978">
        <v>114.8</v>
      </c>
      <c r="AL978">
        <v>35.932970499471345</v>
      </c>
    </row>
    <row r="979" spans="1:38">
      <c r="A979">
        <v>16</v>
      </c>
      <c r="B979">
        <v>166</v>
      </c>
      <c r="C979">
        <v>2024</v>
      </c>
      <c r="D979">
        <v>10</v>
      </c>
      <c r="E979">
        <v>99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14</v>
      </c>
      <c r="M979">
        <v>99</v>
      </c>
      <c r="N979">
        <v>99</v>
      </c>
      <c r="O979">
        <v>99</v>
      </c>
      <c r="P979">
        <v>99</v>
      </c>
      <c r="Q979">
        <v>5</v>
      </c>
      <c r="R979">
        <v>8</v>
      </c>
      <c r="S979">
        <v>14</v>
      </c>
      <c r="T979">
        <v>11.375</v>
      </c>
      <c r="U979">
        <v>47.175000000000011</v>
      </c>
      <c r="V979">
        <v>25</v>
      </c>
      <c r="W979">
        <v>75</v>
      </c>
      <c r="X979">
        <v>100</v>
      </c>
      <c r="Y979">
        <v>87.5</v>
      </c>
      <c r="Z979">
        <v>75</v>
      </c>
      <c r="AA979">
        <v>14.248837671894488</v>
      </c>
      <c r="AB979">
        <v>0</v>
      </c>
      <c r="AC979">
        <v>4.3857011982122076</v>
      </c>
      <c r="AE979">
        <v>85.267081389406115</v>
      </c>
      <c r="AG979">
        <v>1.9626700162901612E-3</v>
      </c>
      <c r="AH979">
        <v>4.8295941559198044E-3</v>
      </c>
      <c r="AI979">
        <v>0</v>
      </c>
      <c r="AJ979">
        <v>8</v>
      </c>
      <c r="AK979">
        <v>109.15</v>
      </c>
      <c r="AL979">
        <v>34.990584462074843</v>
      </c>
    </row>
    <row r="980" spans="1:38">
      <c r="A980">
        <v>16</v>
      </c>
      <c r="B980">
        <v>167</v>
      </c>
      <c r="C980">
        <v>2024</v>
      </c>
      <c r="D980">
        <v>11</v>
      </c>
      <c r="E980">
        <v>99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14</v>
      </c>
      <c r="M980">
        <v>99</v>
      </c>
      <c r="N980">
        <v>99</v>
      </c>
      <c r="O980">
        <v>99</v>
      </c>
      <c r="P980">
        <v>99</v>
      </c>
      <c r="Q980">
        <v>1</v>
      </c>
      <c r="R980">
        <v>1</v>
      </c>
      <c r="S980">
        <v>14</v>
      </c>
      <c r="T980">
        <v>4</v>
      </c>
      <c r="U980">
        <v>18.600000000000001</v>
      </c>
      <c r="V980">
        <v>100</v>
      </c>
      <c r="W980">
        <v>0</v>
      </c>
      <c r="X980">
        <v>100</v>
      </c>
      <c r="Y980">
        <v>0</v>
      </c>
      <c r="Z980">
        <v>0</v>
      </c>
      <c r="AA980">
        <v>0</v>
      </c>
      <c r="AB980">
        <v>0</v>
      </c>
      <c r="AC980">
        <v>0</v>
      </c>
      <c r="AG980">
        <v>9.6528823506699106E-4</v>
      </c>
      <c r="AH980">
        <v>9.388839547003632E-4</v>
      </c>
      <c r="AI980">
        <v>0</v>
      </c>
      <c r="AJ980">
        <v>1</v>
      </c>
      <c r="AK980">
        <v>83.4</v>
      </c>
      <c r="AL980">
        <v>32.063785336308342</v>
      </c>
    </row>
    <row r="981" spans="1:38">
      <c r="A981">
        <v>16</v>
      </c>
      <c r="B981">
        <v>168</v>
      </c>
      <c r="C981">
        <v>2024</v>
      </c>
      <c r="D981">
        <v>12</v>
      </c>
      <c r="E981">
        <v>99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14</v>
      </c>
      <c r="M981">
        <v>99</v>
      </c>
      <c r="N981">
        <v>99</v>
      </c>
      <c r="O981">
        <v>99</v>
      </c>
      <c r="P981">
        <v>99</v>
      </c>
      <c r="R981">
        <v>0</v>
      </c>
    </row>
    <row r="982" spans="1:38">
      <c r="A982">
        <v>16</v>
      </c>
      <c r="B982">
        <v>169</v>
      </c>
      <c r="C982">
        <v>2024</v>
      </c>
      <c r="D982">
        <v>1</v>
      </c>
      <c r="E982">
        <v>99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15</v>
      </c>
      <c r="M982">
        <v>99</v>
      </c>
      <c r="N982">
        <v>99</v>
      </c>
      <c r="O982">
        <v>99</v>
      </c>
      <c r="P982">
        <v>99</v>
      </c>
      <c r="R982">
        <v>0</v>
      </c>
    </row>
    <row r="983" spans="1:38">
      <c r="A983">
        <v>16</v>
      </c>
      <c r="B983">
        <v>170</v>
      </c>
      <c r="C983">
        <v>2024</v>
      </c>
      <c r="D983">
        <v>2</v>
      </c>
      <c r="E983">
        <v>99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15</v>
      </c>
      <c r="M983">
        <v>99</v>
      </c>
      <c r="N983">
        <v>99</v>
      </c>
      <c r="O983">
        <v>99</v>
      </c>
      <c r="P983">
        <v>99</v>
      </c>
      <c r="R983">
        <v>0</v>
      </c>
    </row>
    <row r="984" spans="1:38">
      <c r="A984">
        <v>16</v>
      </c>
      <c r="B984">
        <v>171</v>
      </c>
      <c r="C984">
        <v>2024</v>
      </c>
      <c r="D984">
        <v>3</v>
      </c>
      <c r="E984">
        <v>99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15</v>
      </c>
      <c r="M984">
        <v>99</v>
      </c>
      <c r="N984">
        <v>99</v>
      </c>
      <c r="O984">
        <v>99</v>
      </c>
      <c r="P984">
        <v>99</v>
      </c>
      <c r="R984">
        <v>0</v>
      </c>
    </row>
    <row r="985" spans="1:38">
      <c r="A985">
        <v>16</v>
      </c>
      <c r="B985">
        <v>172</v>
      </c>
      <c r="C985">
        <v>2024</v>
      </c>
      <c r="D985">
        <v>4</v>
      </c>
      <c r="E985">
        <v>99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15</v>
      </c>
      <c r="M985">
        <v>99</v>
      </c>
      <c r="N985">
        <v>99</v>
      </c>
      <c r="O985">
        <v>99</v>
      </c>
      <c r="P985">
        <v>99</v>
      </c>
      <c r="Q985">
        <v>1</v>
      </c>
      <c r="R985">
        <v>1</v>
      </c>
      <c r="S985">
        <v>15</v>
      </c>
      <c r="T985">
        <v>10</v>
      </c>
      <c r="U985">
        <v>55.9</v>
      </c>
      <c r="V985">
        <v>0</v>
      </c>
      <c r="W985">
        <v>100</v>
      </c>
      <c r="X985">
        <v>100</v>
      </c>
      <c r="Y985">
        <v>100</v>
      </c>
      <c r="Z985">
        <v>100</v>
      </c>
      <c r="AA985">
        <v>0</v>
      </c>
      <c r="AB985">
        <v>0</v>
      </c>
      <c r="AC985">
        <v>0</v>
      </c>
      <c r="AG985">
        <v>1.404494382022472E-2</v>
      </c>
      <c r="AH985">
        <v>3.4672945426396581E-2</v>
      </c>
      <c r="AI985">
        <v>0</v>
      </c>
      <c r="AJ985">
        <v>1</v>
      </c>
      <c r="AK985">
        <v>107.8</v>
      </c>
      <c r="AL985">
        <v>44.622667182039578</v>
      </c>
    </row>
    <row r="986" spans="1:38">
      <c r="A986">
        <v>16</v>
      </c>
      <c r="B986">
        <v>173</v>
      </c>
      <c r="C986">
        <v>2024</v>
      </c>
      <c r="D986">
        <v>5</v>
      </c>
      <c r="E986">
        <v>99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15</v>
      </c>
      <c r="M986">
        <v>99</v>
      </c>
      <c r="N986">
        <v>99</v>
      </c>
      <c r="O986">
        <v>99</v>
      </c>
      <c r="P986">
        <v>99</v>
      </c>
      <c r="R986">
        <v>0</v>
      </c>
    </row>
    <row r="987" spans="1:38">
      <c r="A987">
        <v>16</v>
      </c>
      <c r="B987">
        <v>174</v>
      </c>
      <c r="C987">
        <v>2024</v>
      </c>
      <c r="D987">
        <v>6</v>
      </c>
      <c r="E987">
        <v>99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15</v>
      </c>
      <c r="M987">
        <v>99</v>
      </c>
      <c r="N987">
        <v>99</v>
      </c>
      <c r="O987">
        <v>99</v>
      </c>
      <c r="P987">
        <v>99</v>
      </c>
      <c r="R987">
        <v>0</v>
      </c>
    </row>
    <row r="988" spans="1:38">
      <c r="A988">
        <v>16</v>
      </c>
      <c r="B988">
        <v>175</v>
      </c>
      <c r="C988">
        <v>2024</v>
      </c>
      <c r="D988">
        <v>7</v>
      </c>
      <c r="E988">
        <v>99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15</v>
      </c>
      <c r="M988">
        <v>99</v>
      </c>
      <c r="N988">
        <v>99</v>
      </c>
      <c r="O988">
        <v>99</v>
      </c>
      <c r="P988">
        <v>99</v>
      </c>
      <c r="R988">
        <v>0</v>
      </c>
    </row>
    <row r="989" spans="1:38">
      <c r="A989">
        <v>16</v>
      </c>
      <c r="B989">
        <v>176</v>
      </c>
      <c r="C989">
        <v>2024</v>
      </c>
      <c r="D989">
        <v>8</v>
      </c>
      <c r="E989">
        <v>99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15</v>
      </c>
      <c r="M989">
        <v>99</v>
      </c>
      <c r="N989">
        <v>99</v>
      </c>
      <c r="O989">
        <v>99</v>
      </c>
      <c r="P989">
        <v>99</v>
      </c>
      <c r="R989">
        <v>0</v>
      </c>
    </row>
    <row r="990" spans="1:38">
      <c r="A990">
        <v>16</v>
      </c>
      <c r="B990">
        <v>177</v>
      </c>
      <c r="C990">
        <v>2024</v>
      </c>
      <c r="D990">
        <v>9</v>
      </c>
      <c r="E990">
        <v>99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15</v>
      </c>
      <c r="M990">
        <v>99</v>
      </c>
      <c r="N990">
        <v>99</v>
      </c>
      <c r="O990">
        <v>99</v>
      </c>
      <c r="P990">
        <v>99</v>
      </c>
      <c r="R990">
        <v>0</v>
      </c>
    </row>
    <row r="991" spans="1:38">
      <c r="A991">
        <v>16</v>
      </c>
      <c r="B991">
        <v>178</v>
      </c>
      <c r="C991">
        <v>2024</v>
      </c>
      <c r="D991">
        <v>10</v>
      </c>
      <c r="E991">
        <v>99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15</v>
      </c>
      <c r="M991">
        <v>99</v>
      </c>
      <c r="N991">
        <v>99</v>
      </c>
      <c r="O991">
        <v>99</v>
      </c>
      <c r="P991">
        <v>99</v>
      </c>
      <c r="Q991">
        <v>2</v>
      </c>
      <c r="R991">
        <v>3</v>
      </c>
      <c r="S991">
        <v>15</v>
      </c>
      <c r="T991">
        <v>3.6666666666666656</v>
      </c>
      <c r="U991">
        <v>25.533333333333328</v>
      </c>
      <c r="V991">
        <v>100</v>
      </c>
      <c r="W991">
        <v>0</v>
      </c>
      <c r="X991">
        <v>100</v>
      </c>
      <c r="Y991">
        <v>100</v>
      </c>
      <c r="Z991">
        <v>0</v>
      </c>
      <c r="AA991">
        <v>1.2552113589175791</v>
      </c>
      <c r="AB991">
        <v>0</v>
      </c>
      <c r="AC991">
        <v>0.47140452079103318</v>
      </c>
      <c r="AE991">
        <v>58.211471879621016</v>
      </c>
      <c r="AG991">
        <v>7.3600125610881028E-4</v>
      </c>
      <c r="AH991">
        <v>9.8025149004625565E-4</v>
      </c>
      <c r="AI991">
        <v>0</v>
      </c>
      <c r="AJ991">
        <v>3</v>
      </c>
      <c r="AK991">
        <v>88.866666666666688</v>
      </c>
      <c r="AL991">
        <v>36.396034848932501</v>
      </c>
    </row>
    <row r="992" spans="1:38">
      <c r="A992">
        <v>16</v>
      </c>
      <c r="B992">
        <v>179</v>
      </c>
      <c r="C992">
        <v>2024</v>
      </c>
      <c r="D992">
        <v>11</v>
      </c>
      <c r="E992">
        <v>99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15</v>
      </c>
      <c r="M992">
        <v>99</v>
      </c>
      <c r="N992">
        <v>99</v>
      </c>
      <c r="O992">
        <v>99</v>
      </c>
      <c r="P992">
        <v>99</v>
      </c>
      <c r="R992">
        <v>0</v>
      </c>
    </row>
    <row r="993" spans="1:38">
      <c r="A993">
        <v>16</v>
      </c>
      <c r="B993">
        <v>180</v>
      </c>
      <c r="C993">
        <v>2024</v>
      </c>
      <c r="D993">
        <v>12</v>
      </c>
      <c r="E993">
        <v>99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15</v>
      </c>
      <c r="M993">
        <v>99</v>
      </c>
      <c r="N993">
        <v>99</v>
      </c>
      <c r="O993">
        <v>99</v>
      </c>
      <c r="P993">
        <v>99</v>
      </c>
      <c r="R993">
        <v>0</v>
      </c>
    </row>
    <row r="994" spans="1:38">
      <c r="A994">
        <v>16</v>
      </c>
      <c r="B994">
        <v>181</v>
      </c>
      <c r="C994">
        <v>2023</v>
      </c>
      <c r="D994">
        <v>1</v>
      </c>
      <c r="E994">
        <v>99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1</v>
      </c>
      <c r="M994">
        <v>99</v>
      </c>
      <c r="N994">
        <v>99</v>
      </c>
      <c r="O994">
        <v>99</v>
      </c>
      <c r="P994">
        <v>99</v>
      </c>
      <c r="Q994">
        <v>10</v>
      </c>
      <c r="R994">
        <v>24</v>
      </c>
      <c r="S994">
        <v>1</v>
      </c>
      <c r="T994">
        <v>2.4583333333333339</v>
      </c>
      <c r="U994">
        <v>7.1708333333333316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2.5002465156237941</v>
      </c>
      <c r="AB994">
        <v>0</v>
      </c>
      <c r="AC994">
        <v>0.81543274128253806</v>
      </c>
      <c r="AE994">
        <v>45.821524331091361</v>
      </c>
      <c r="AG994">
        <v>0.27325515199817835</v>
      </c>
      <c r="AH994">
        <v>9.3739446822880865E-2</v>
      </c>
      <c r="AI994">
        <v>4.1666666666666679</v>
      </c>
      <c r="AJ994">
        <v>0</v>
      </c>
    </row>
    <row r="995" spans="1:38">
      <c r="A995">
        <v>16</v>
      </c>
      <c r="B995">
        <v>182</v>
      </c>
      <c r="C995">
        <v>2023</v>
      </c>
      <c r="D995">
        <v>2</v>
      </c>
      <c r="E995">
        <v>99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1</v>
      </c>
      <c r="M995">
        <v>99</v>
      </c>
      <c r="N995">
        <v>99</v>
      </c>
      <c r="O995">
        <v>99</v>
      </c>
      <c r="P995">
        <v>99</v>
      </c>
      <c r="Q995">
        <v>6</v>
      </c>
      <c r="R995">
        <v>8</v>
      </c>
      <c r="S995">
        <v>1</v>
      </c>
      <c r="T995">
        <v>2.125</v>
      </c>
      <c r="U995">
        <v>9.4749999999999996</v>
      </c>
      <c r="V995">
        <v>0</v>
      </c>
      <c r="W995">
        <v>0</v>
      </c>
      <c r="X995">
        <v>12.5</v>
      </c>
      <c r="Y995">
        <v>0</v>
      </c>
      <c r="Z995">
        <v>0</v>
      </c>
      <c r="AA995">
        <v>5.8484506495310402</v>
      </c>
      <c r="AB995">
        <v>0</v>
      </c>
      <c r="AC995">
        <v>0.33071891388307378</v>
      </c>
      <c r="AE995">
        <v>73.83569363753945</v>
      </c>
      <c r="AG995">
        <v>6.1728395061728399E-2</v>
      </c>
      <c r="AH995">
        <v>2.7247290368406403E-2</v>
      </c>
      <c r="AI995">
        <v>0</v>
      </c>
      <c r="AJ995">
        <v>0</v>
      </c>
    </row>
    <row r="996" spans="1:38">
      <c r="A996">
        <v>16</v>
      </c>
      <c r="B996">
        <v>183</v>
      </c>
      <c r="C996">
        <v>2023</v>
      </c>
      <c r="D996">
        <v>3</v>
      </c>
      <c r="E996">
        <v>99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1</v>
      </c>
      <c r="M996">
        <v>99</v>
      </c>
      <c r="N996">
        <v>99</v>
      </c>
      <c r="O996">
        <v>99</v>
      </c>
      <c r="P996">
        <v>99</v>
      </c>
      <c r="Q996">
        <v>47</v>
      </c>
      <c r="R996">
        <v>57</v>
      </c>
      <c r="S996">
        <v>1</v>
      </c>
      <c r="T996">
        <v>2.4210526315789473</v>
      </c>
      <c r="U996">
        <v>12.50526315789473</v>
      </c>
      <c r="V996">
        <v>0</v>
      </c>
      <c r="W996">
        <v>0</v>
      </c>
      <c r="X996">
        <v>28.07017543859649</v>
      </c>
      <c r="Y996">
        <v>3.5087719298245608</v>
      </c>
      <c r="Z996">
        <v>0</v>
      </c>
      <c r="AA996">
        <v>5.360852938571778</v>
      </c>
      <c r="AB996">
        <v>0</v>
      </c>
      <c r="AC996">
        <v>0.72420236633509805</v>
      </c>
      <c r="AE996">
        <v>36.862211660266112</v>
      </c>
      <c r="AG996">
        <v>0.12094207511139402</v>
      </c>
      <c r="AH996">
        <v>6.1109075713656015E-2</v>
      </c>
      <c r="AI996">
        <v>3.5087719298245608</v>
      </c>
      <c r="AJ996">
        <v>4</v>
      </c>
      <c r="AK996">
        <v>103.02500000000001</v>
      </c>
      <c r="AL996">
        <v>11.740721786917803</v>
      </c>
    </row>
    <row r="997" spans="1:38">
      <c r="A997">
        <v>16</v>
      </c>
      <c r="B997">
        <v>184</v>
      </c>
      <c r="C997">
        <v>2023</v>
      </c>
      <c r="D997">
        <v>4</v>
      </c>
      <c r="E997">
        <v>99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1</v>
      </c>
      <c r="M997">
        <v>99</v>
      </c>
      <c r="N997">
        <v>99</v>
      </c>
      <c r="O997">
        <v>99</v>
      </c>
      <c r="P997">
        <v>99</v>
      </c>
      <c r="Q997">
        <v>1</v>
      </c>
      <c r="R997">
        <v>1</v>
      </c>
      <c r="S997">
        <v>1</v>
      </c>
      <c r="T997">
        <v>2</v>
      </c>
      <c r="U997">
        <v>7.7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G997">
        <v>3.5663338088445073E-2</v>
      </c>
      <c r="AH997">
        <v>1.1790033287704381E-2</v>
      </c>
      <c r="AI997">
        <v>0</v>
      </c>
      <c r="AJ997">
        <v>0</v>
      </c>
    </row>
    <row r="998" spans="1:38">
      <c r="A998">
        <v>16</v>
      </c>
      <c r="B998">
        <v>185</v>
      </c>
      <c r="C998">
        <v>2023</v>
      </c>
      <c r="D998">
        <v>5</v>
      </c>
      <c r="E998">
        <v>99</v>
      </c>
      <c r="F998">
        <v>99</v>
      </c>
      <c r="G998">
        <v>99</v>
      </c>
      <c r="H998">
        <v>99</v>
      </c>
      <c r="I998">
        <v>99</v>
      </c>
      <c r="J998">
        <v>999</v>
      </c>
      <c r="K998">
        <v>99</v>
      </c>
      <c r="L998">
        <v>1</v>
      </c>
      <c r="M998">
        <v>99</v>
      </c>
      <c r="N998">
        <v>99</v>
      </c>
      <c r="O998">
        <v>99</v>
      </c>
      <c r="P998">
        <v>99</v>
      </c>
      <c r="Q998">
        <v>5</v>
      </c>
      <c r="R998">
        <v>10</v>
      </c>
      <c r="S998">
        <v>1</v>
      </c>
      <c r="T998">
        <v>3.1</v>
      </c>
      <c r="U998">
        <v>11.07</v>
      </c>
      <c r="V998">
        <v>0</v>
      </c>
      <c r="W998">
        <v>0</v>
      </c>
      <c r="X998">
        <v>30</v>
      </c>
      <c r="Y998">
        <v>0</v>
      </c>
      <c r="Z998">
        <v>0</v>
      </c>
      <c r="AA998">
        <v>4.4278775954174696</v>
      </c>
      <c r="AB998">
        <v>0</v>
      </c>
      <c r="AC998">
        <v>1.0440306508910544</v>
      </c>
      <c r="AE998">
        <v>64.527434357527923</v>
      </c>
      <c r="AG998">
        <v>0.2463054187192118</v>
      </c>
      <c r="AH998">
        <v>0.10522803685547828</v>
      </c>
      <c r="AI998">
        <v>0</v>
      </c>
      <c r="AJ998">
        <v>1</v>
      </c>
      <c r="AK998">
        <v>108.3</v>
      </c>
      <c r="AL998">
        <v>13.225859713887008</v>
      </c>
    </row>
    <row r="999" spans="1:38">
      <c r="A999">
        <v>16</v>
      </c>
      <c r="B999">
        <v>186</v>
      </c>
      <c r="C999">
        <v>2023</v>
      </c>
      <c r="D999">
        <v>6</v>
      </c>
      <c r="E999">
        <v>99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99</v>
      </c>
      <c r="L999">
        <v>1</v>
      </c>
      <c r="M999">
        <v>99</v>
      </c>
      <c r="N999">
        <v>99</v>
      </c>
      <c r="O999">
        <v>99</v>
      </c>
      <c r="P999">
        <v>99</v>
      </c>
      <c r="Q999">
        <v>3</v>
      </c>
      <c r="R999">
        <v>3</v>
      </c>
      <c r="S999">
        <v>1</v>
      </c>
      <c r="T999">
        <v>3</v>
      </c>
      <c r="U999">
        <v>16.866666666666664</v>
      </c>
      <c r="V999">
        <v>0</v>
      </c>
      <c r="W999">
        <v>0</v>
      </c>
      <c r="X999">
        <v>66.666666666666686</v>
      </c>
      <c r="Y999">
        <v>0</v>
      </c>
      <c r="Z999">
        <v>0</v>
      </c>
      <c r="AA999">
        <v>4.001110956832985</v>
      </c>
      <c r="AB999">
        <v>0</v>
      </c>
      <c r="AC999">
        <v>0.81649658092772603</v>
      </c>
      <c r="AE999">
        <v>-51.016866923755991</v>
      </c>
      <c r="AG999">
        <v>4.9759495770442877E-2</v>
      </c>
      <c r="AH999">
        <v>3.8668844145452942E-2</v>
      </c>
      <c r="AI999">
        <v>0</v>
      </c>
      <c r="AJ999">
        <v>1</v>
      </c>
      <c r="AK999">
        <v>113.9</v>
      </c>
      <c r="AL999">
        <v>14.753169136213979</v>
      </c>
    </row>
    <row r="1000" spans="1:38">
      <c r="A1000">
        <v>16</v>
      </c>
      <c r="B1000">
        <v>187</v>
      </c>
      <c r="C1000">
        <v>2023</v>
      </c>
      <c r="D1000">
        <v>7</v>
      </c>
      <c r="E1000">
        <v>99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99</v>
      </c>
      <c r="L1000">
        <v>1</v>
      </c>
      <c r="M1000">
        <v>99</v>
      </c>
      <c r="N1000">
        <v>99</v>
      </c>
      <c r="O1000">
        <v>99</v>
      </c>
      <c r="P1000">
        <v>99</v>
      </c>
      <c r="Q1000">
        <v>2</v>
      </c>
      <c r="R1000">
        <v>5</v>
      </c>
      <c r="S1000">
        <v>1</v>
      </c>
      <c r="T1000">
        <v>1.4</v>
      </c>
      <c r="U1000">
        <v>14.9</v>
      </c>
      <c r="V1000">
        <v>0</v>
      </c>
      <c r="W1000">
        <v>0</v>
      </c>
      <c r="X1000">
        <v>40</v>
      </c>
      <c r="Y1000">
        <v>0</v>
      </c>
      <c r="Z1000">
        <v>0</v>
      </c>
      <c r="AA1000">
        <v>3.3334666640001047</v>
      </c>
      <c r="AB1000">
        <v>0</v>
      </c>
      <c r="AC1000">
        <v>0.48989794855663593</v>
      </c>
      <c r="AE1000">
        <v>-90.627495455658362</v>
      </c>
      <c r="AG1000">
        <v>0.12787723785166238</v>
      </c>
      <c r="AH1000">
        <v>8.8368876600277313E-2</v>
      </c>
      <c r="AI1000">
        <v>0</v>
      </c>
      <c r="AJ1000">
        <v>2</v>
      </c>
      <c r="AK1000">
        <v>118.4</v>
      </c>
      <c r="AL1000">
        <v>6.7478110872011516</v>
      </c>
    </row>
    <row r="1001" spans="1:38">
      <c r="A1001">
        <v>16</v>
      </c>
      <c r="B1001">
        <v>188</v>
      </c>
      <c r="C1001">
        <v>2023</v>
      </c>
      <c r="D1001">
        <v>8</v>
      </c>
      <c r="E1001">
        <v>99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99</v>
      </c>
      <c r="L1001">
        <v>1</v>
      </c>
      <c r="M1001">
        <v>99</v>
      </c>
      <c r="N1001">
        <v>99</v>
      </c>
      <c r="O1001">
        <v>99</v>
      </c>
      <c r="P1001">
        <v>99</v>
      </c>
      <c r="Q1001">
        <v>47</v>
      </c>
      <c r="R1001">
        <v>87</v>
      </c>
      <c r="S1001">
        <v>1</v>
      </c>
      <c r="T1001">
        <v>2.2528735632183903</v>
      </c>
      <c r="U1001">
        <v>12.21724137931035</v>
      </c>
      <c r="V1001">
        <v>0</v>
      </c>
      <c r="W1001">
        <v>0</v>
      </c>
      <c r="X1001">
        <v>40.229885057471265</v>
      </c>
      <c r="Y1001">
        <v>5.7471264367816097</v>
      </c>
      <c r="Z1001">
        <v>0</v>
      </c>
      <c r="AA1001">
        <v>6.9964557019973874</v>
      </c>
      <c r="AB1001">
        <v>0</v>
      </c>
      <c r="AC1001">
        <v>0.80541830075194787</v>
      </c>
      <c r="AE1001">
        <v>47.34727810916457</v>
      </c>
      <c r="AG1001">
        <v>8.4058783176649027E-2</v>
      </c>
      <c r="AH1001">
        <v>4.6818784917523906E-2</v>
      </c>
      <c r="AI1001">
        <v>6.8965517241379306</v>
      </c>
      <c r="AJ1001">
        <v>37</v>
      </c>
      <c r="AK1001">
        <v>104.46486486486488</v>
      </c>
      <c r="AL1001">
        <v>11.504351713775412</v>
      </c>
    </row>
    <row r="1002" spans="1:38">
      <c r="A1002">
        <v>16</v>
      </c>
      <c r="B1002">
        <v>189</v>
      </c>
      <c r="C1002">
        <v>2023</v>
      </c>
      <c r="D1002">
        <v>9</v>
      </c>
      <c r="E1002">
        <v>99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1</v>
      </c>
      <c r="M1002">
        <v>99</v>
      </c>
      <c r="N1002">
        <v>99</v>
      </c>
      <c r="O1002">
        <v>99</v>
      </c>
      <c r="P1002">
        <v>99</v>
      </c>
      <c r="Q1002">
        <v>127</v>
      </c>
      <c r="R1002">
        <v>199</v>
      </c>
      <c r="S1002">
        <v>1</v>
      </c>
      <c r="T1002">
        <v>2.4472361809045222</v>
      </c>
      <c r="U1002">
        <v>10.08291457286432</v>
      </c>
      <c r="V1002">
        <v>0</v>
      </c>
      <c r="W1002">
        <v>0</v>
      </c>
      <c r="X1002">
        <v>17.085427135678387</v>
      </c>
      <c r="Y1002">
        <v>4.5226130653266319</v>
      </c>
      <c r="Z1002">
        <v>0</v>
      </c>
      <c r="AA1002">
        <v>5.8887602288515026</v>
      </c>
      <c r="AB1002">
        <v>0</v>
      </c>
      <c r="AC1002">
        <v>1.0590504419955369</v>
      </c>
      <c r="AE1002">
        <v>48.049206583325926</v>
      </c>
      <c r="AG1002">
        <v>5.5086657679329208E-2</v>
      </c>
      <c r="AH1002">
        <v>2.7763191551785079E-2</v>
      </c>
      <c r="AI1002">
        <v>13.06532663316583</v>
      </c>
      <c r="AJ1002">
        <v>37</v>
      </c>
      <c r="AK1002">
        <v>99.067567567567522</v>
      </c>
      <c r="AL1002">
        <v>11.018728594983994</v>
      </c>
    </row>
    <row r="1003" spans="1:38">
      <c r="A1003">
        <v>16</v>
      </c>
      <c r="B1003">
        <v>190</v>
      </c>
      <c r="C1003">
        <v>2023</v>
      </c>
      <c r="D1003">
        <v>10</v>
      </c>
      <c r="E1003">
        <v>99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1</v>
      </c>
      <c r="M1003">
        <v>99</v>
      </c>
      <c r="N1003">
        <v>99</v>
      </c>
      <c r="O1003">
        <v>99</v>
      </c>
      <c r="P1003">
        <v>99</v>
      </c>
      <c r="Q1003">
        <v>304</v>
      </c>
      <c r="R1003">
        <v>532</v>
      </c>
      <c r="S1003">
        <v>1</v>
      </c>
      <c r="T1003">
        <v>2.225563909774436</v>
      </c>
      <c r="U1003">
        <v>8.7233082706767018</v>
      </c>
      <c r="V1003">
        <v>0</v>
      </c>
      <c r="W1003">
        <v>0</v>
      </c>
      <c r="X1003">
        <v>12.218045112781953</v>
      </c>
      <c r="Y1003">
        <v>1.5037593984962403</v>
      </c>
      <c r="Z1003">
        <v>0</v>
      </c>
      <c r="AA1003">
        <v>5.0193480872279208</v>
      </c>
      <c r="AB1003">
        <v>0</v>
      </c>
      <c r="AC1003">
        <v>0.8098690263866769</v>
      </c>
      <c r="AE1003">
        <v>34.824159670298762</v>
      </c>
      <c r="AG1003">
        <v>0.12952169488389303</v>
      </c>
      <c r="AH1003">
        <v>5.8683873002135449E-2</v>
      </c>
      <c r="AI1003">
        <v>2.6315789473684221</v>
      </c>
      <c r="AJ1003">
        <v>101</v>
      </c>
      <c r="AK1003">
        <v>93.853465346534691</v>
      </c>
      <c r="AL1003">
        <v>11.795306204033595</v>
      </c>
    </row>
    <row r="1004" spans="1:38">
      <c r="A1004">
        <v>16</v>
      </c>
      <c r="B1004">
        <v>191</v>
      </c>
      <c r="C1004">
        <v>2023</v>
      </c>
      <c r="D1004">
        <v>11</v>
      </c>
      <c r="E1004">
        <v>99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1</v>
      </c>
      <c r="M1004">
        <v>99</v>
      </c>
      <c r="N1004">
        <v>99</v>
      </c>
      <c r="O1004">
        <v>99</v>
      </c>
      <c r="P1004">
        <v>99</v>
      </c>
      <c r="Q1004">
        <v>155</v>
      </c>
      <c r="R1004">
        <v>291</v>
      </c>
      <c r="S1004">
        <v>1</v>
      </c>
      <c r="T1004">
        <v>2.1030927835051547</v>
      </c>
      <c r="U1004">
        <v>9.4113402061855691</v>
      </c>
      <c r="V1004">
        <v>0</v>
      </c>
      <c r="W1004">
        <v>0</v>
      </c>
      <c r="X1004">
        <v>14.776632302405497</v>
      </c>
      <c r="Y1004">
        <v>3.0927835051546393</v>
      </c>
      <c r="Z1004">
        <v>0</v>
      </c>
      <c r="AA1004">
        <v>5.4568071481368401</v>
      </c>
      <c r="AB1004">
        <v>0</v>
      </c>
      <c r="AC1004">
        <v>0.74821027350895697</v>
      </c>
      <c r="AE1004">
        <v>35.04398802680123</v>
      </c>
      <c r="AG1004">
        <v>0.20985980499624995</v>
      </c>
      <c r="AH1004">
        <v>0.10095274368413527</v>
      </c>
      <c r="AI1004">
        <v>3.0927835051546393</v>
      </c>
      <c r="AJ1004">
        <v>74</v>
      </c>
      <c r="AK1004">
        <v>99.175675675675677</v>
      </c>
      <c r="AL1004">
        <v>12.083567432524861</v>
      </c>
    </row>
    <row r="1005" spans="1:38">
      <c r="A1005">
        <v>16</v>
      </c>
      <c r="B1005">
        <v>192</v>
      </c>
      <c r="C1005">
        <v>2023</v>
      </c>
      <c r="D1005">
        <v>12</v>
      </c>
      <c r="E1005">
        <v>99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1</v>
      </c>
      <c r="M1005">
        <v>99</v>
      </c>
      <c r="N1005">
        <v>99</v>
      </c>
      <c r="O1005">
        <v>99</v>
      </c>
      <c r="P1005">
        <v>99</v>
      </c>
      <c r="Q1005">
        <v>9</v>
      </c>
      <c r="R1005">
        <v>18</v>
      </c>
      <c r="S1005">
        <v>1</v>
      </c>
      <c r="T1005">
        <v>1.7777777777777779</v>
      </c>
      <c r="U1005">
        <v>6.8833333333333355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2.7843311584651702</v>
      </c>
      <c r="AB1005">
        <v>0</v>
      </c>
      <c r="AC1005">
        <v>0.62853936105470898</v>
      </c>
      <c r="AE1005">
        <v>70.579521048454865</v>
      </c>
      <c r="AG1005">
        <v>0.21697203471552559</v>
      </c>
      <c r="AH1005">
        <v>7.8797695978264817E-2</v>
      </c>
      <c r="AI1005">
        <v>0</v>
      </c>
      <c r="AJ1005">
        <v>4</v>
      </c>
      <c r="AK1005">
        <v>90.5</v>
      </c>
      <c r="AL1005">
        <v>10.877049337557052</v>
      </c>
    </row>
    <row r="1006" spans="1:38">
      <c r="A1006">
        <v>16</v>
      </c>
      <c r="B1006">
        <v>193</v>
      </c>
      <c r="C1006">
        <v>2023</v>
      </c>
      <c r="D1006">
        <v>1</v>
      </c>
      <c r="E1006">
        <v>99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2</v>
      </c>
      <c r="M1006">
        <v>99</v>
      </c>
      <c r="N1006">
        <v>99</v>
      </c>
      <c r="O1006">
        <v>99</v>
      </c>
      <c r="P1006">
        <v>99</v>
      </c>
      <c r="Q1006">
        <v>23</v>
      </c>
      <c r="R1006">
        <v>63</v>
      </c>
      <c r="S1006">
        <v>2</v>
      </c>
      <c r="T1006">
        <v>2.7619047619047619</v>
      </c>
      <c r="U1006">
        <v>10.476190476190473</v>
      </c>
      <c r="V1006">
        <v>0</v>
      </c>
      <c r="W1006">
        <v>0</v>
      </c>
      <c r="X1006">
        <v>22.222222222222225</v>
      </c>
      <c r="Y1006">
        <v>4.7619047619047636</v>
      </c>
      <c r="Z1006">
        <v>0</v>
      </c>
      <c r="AA1006">
        <v>7.2571303586944014</v>
      </c>
      <c r="AB1006">
        <v>0</v>
      </c>
      <c r="AC1006">
        <v>0.93798645731391483</v>
      </c>
      <c r="AE1006">
        <v>54.924725730397085</v>
      </c>
      <c r="AG1006">
        <v>0.71729477399521813</v>
      </c>
      <c r="AH1006">
        <v>0.35948887218536524</v>
      </c>
      <c r="AI1006">
        <v>3.1746031746031735</v>
      </c>
      <c r="AJ1006">
        <v>2</v>
      </c>
      <c r="AK1006">
        <v>113.6</v>
      </c>
      <c r="AL1006">
        <v>12.730570688554179</v>
      </c>
    </row>
    <row r="1007" spans="1:38">
      <c r="A1007">
        <v>16</v>
      </c>
      <c r="B1007">
        <v>194</v>
      </c>
      <c r="C1007">
        <v>2023</v>
      </c>
      <c r="D1007">
        <v>2</v>
      </c>
      <c r="E1007">
        <v>99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2</v>
      </c>
      <c r="M1007">
        <v>99</v>
      </c>
      <c r="N1007">
        <v>99</v>
      </c>
      <c r="O1007">
        <v>99</v>
      </c>
      <c r="P1007">
        <v>99</v>
      </c>
      <c r="Q1007">
        <v>25</v>
      </c>
      <c r="R1007">
        <v>47</v>
      </c>
      <c r="S1007">
        <v>2</v>
      </c>
      <c r="T1007">
        <v>2.7872340425531914</v>
      </c>
      <c r="U1007">
        <v>12.014893617021272</v>
      </c>
      <c r="V1007">
        <v>0</v>
      </c>
      <c r="W1007">
        <v>0</v>
      </c>
      <c r="X1007">
        <v>21.276595744680854</v>
      </c>
      <c r="Y1007">
        <v>2.1276595744680855</v>
      </c>
      <c r="Z1007">
        <v>0</v>
      </c>
      <c r="AA1007">
        <v>4.9934842107641559</v>
      </c>
      <c r="AB1007">
        <v>0</v>
      </c>
      <c r="AC1007">
        <v>1.0301036967583153</v>
      </c>
      <c r="AE1007">
        <v>59.542350511240066</v>
      </c>
      <c r="AG1007">
        <v>0.36265432098765432</v>
      </c>
      <c r="AH1007">
        <v>0.20298871861529141</v>
      </c>
      <c r="AI1007">
        <v>0</v>
      </c>
      <c r="AJ1007">
        <v>5</v>
      </c>
      <c r="AK1007">
        <v>94.06</v>
      </c>
      <c r="AL1007">
        <v>13.964135293701876</v>
      </c>
    </row>
    <row r="1008" spans="1:38">
      <c r="A1008">
        <v>16</v>
      </c>
      <c r="B1008">
        <v>195</v>
      </c>
      <c r="C1008">
        <v>2023</v>
      </c>
      <c r="D1008">
        <v>3</v>
      </c>
      <c r="E1008">
        <v>99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2</v>
      </c>
      <c r="M1008">
        <v>99</v>
      </c>
      <c r="N1008">
        <v>99</v>
      </c>
      <c r="O1008">
        <v>99</v>
      </c>
      <c r="P1008">
        <v>99</v>
      </c>
      <c r="Q1008">
        <v>191</v>
      </c>
      <c r="R1008">
        <v>355</v>
      </c>
      <c r="S1008">
        <v>2</v>
      </c>
      <c r="T1008">
        <v>2.8619718309859157</v>
      </c>
      <c r="U1008">
        <v>12.29492957746479</v>
      </c>
      <c r="V1008">
        <v>0</v>
      </c>
      <c r="W1008">
        <v>0</v>
      </c>
      <c r="X1008">
        <v>25.352112676056343</v>
      </c>
      <c r="Y1008">
        <v>7.3239436619718301</v>
      </c>
      <c r="Z1008">
        <v>0</v>
      </c>
      <c r="AA1008">
        <v>5.8491147454037682</v>
      </c>
      <c r="AB1008">
        <v>0</v>
      </c>
      <c r="AC1008">
        <v>1.0157029338890045</v>
      </c>
      <c r="AE1008">
        <v>55.615375269146881</v>
      </c>
      <c r="AG1008">
        <v>0.75323573095692786</v>
      </c>
      <c r="AH1008">
        <v>0.37419021151430198</v>
      </c>
      <c r="AI1008">
        <v>3.9436619718309847</v>
      </c>
      <c r="AJ1008">
        <v>41</v>
      </c>
      <c r="AK1008">
        <v>95.278048780487779</v>
      </c>
      <c r="AL1008">
        <v>12.722680156019452</v>
      </c>
    </row>
    <row r="1009" spans="1:38">
      <c r="A1009">
        <v>16</v>
      </c>
      <c r="B1009">
        <v>196</v>
      </c>
      <c r="C1009">
        <v>2023</v>
      </c>
      <c r="D1009">
        <v>4</v>
      </c>
      <c r="E1009">
        <v>99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99</v>
      </c>
      <c r="L1009">
        <v>2</v>
      </c>
      <c r="M1009">
        <v>99</v>
      </c>
      <c r="N1009">
        <v>99</v>
      </c>
      <c r="O1009">
        <v>99</v>
      </c>
      <c r="P1009">
        <v>99</v>
      </c>
      <c r="Q1009">
        <v>15</v>
      </c>
      <c r="R1009">
        <v>17</v>
      </c>
      <c r="S1009">
        <v>2</v>
      </c>
      <c r="T1009">
        <v>3.3529411764705879</v>
      </c>
      <c r="U1009">
        <v>13.911764705882351</v>
      </c>
      <c r="V1009">
        <v>0</v>
      </c>
      <c r="W1009">
        <v>0</v>
      </c>
      <c r="X1009">
        <v>35.294117647058826</v>
      </c>
      <c r="Y1009">
        <v>5.882352941176471</v>
      </c>
      <c r="Z1009">
        <v>0</v>
      </c>
      <c r="AA1009">
        <v>6.1326399989239055</v>
      </c>
      <c r="AB1009">
        <v>0</v>
      </c>
      <c r="AC1009">
        <v>1.2338927625531195</v>
      </c>
      <c r="AE1009">
        <v>67.80928019102727</v>
      </c>
      <c r="AG1009">
        <v>0.6062767475035663</v>
      </c>
      <c r="AH1009">
        <v>0.36212245097949153</v>
      </c>
      <c r="AI1009">
        <v>5.882352941176471</v>
      </c>
      <c r="AJ1009">
        <v>2</v>
      </c>
      <c r="AK1009">
        <v>114.85</v>
      </c>
      <c r="AL1009">
        <v>13.553820357790244</v>
      </c>
    </row>
    <row r="1010" spans="1:38">
      <c r="A1010">
        <v>16</v>
      </c>
      <c r="B1010">
        <v>197</v>
      </c>
      <c r="C1010">
        <v>2023</v>
      </c>
      <c r="D1010">
        <v>5</v>
      </c>
      <c r="E1010">
        <v>99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99</v>
      </c>
      <c r="L1010">
        <v>2</v>
      </c>
      <c r="M1010">
        <v>99</v>
      </c>
      <c r="N1010">
        <v>99</v>
      </c>
      <c r="O1010">
        <v>99</v>
      </c>
      <c r="P1010">
        <v>99</v>
      </c>
      <c r="Q1010">
        <v>21</v>
      </c>
      <c r="R1010">
        <v>35</v>
      </c>
      <c r="S1010">
        <v>2</v>
      </c>
      <c r="T1010">
        <v>2.9428571428571444</v>
      </c>
      <c r="U1010">
        <v>14.214285714285712</v>
      </c>
      <c r="V1010">
        <v>0</v>
      </c>
      <c r="W1010">
        <v>0</v>
      </c>
      <c r="X1010">
        <v>37.142857142857153</v>
      </c>
      <c r="Y1010">
        <v>5.7142857142857153</v>
      </c>
      <c r="Z1010">
        <v>0</v>
      </c>
      <c r="AA1010">
        <v>5.0689048046266736</v>
      </c>
      <c r="AB1010">
        <v>0</v>
      </c>
      <c r="AC1010">
        <v>0.85999525390242271</v>
      </c>
      <c r="AE1010">
        <v>47.209191993834288</v>
      </c>
      <c r="AG1010">
        <v>0.86206896551724133</v>
      </c>
      <c r="AH1010">
        <v>0.47290829571454784</v>
      </c>
      <c r="AI1010">
        <v>2.8571428571428577</v>
      </c>
      <c r="AJ1010">
        <v>5</v>
      </c>
      <c r="AK1010">
        <v>99.36</v>
      </c>
      <c r="AL1010">
        <v>13.042369199304559</v>
      </c>
    </row>
    <row r="1011" spans="1:38">
      <c r="A1011">
        <v>16</v>
      </c>
      <c r="B1011">
        <v>198</v>
      </c>
      <c r="C1011">
        <v>2023</v>
      </c>
      <c r="D1011">
        <v>6</v>
      </c>
      <c r="E1011">
        <v>99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99</v>
      </c>
      <c r="L1011">
        <v>2</v>
      </c>
      <c r="M1011">
        <v>99</v>
      </c>
      <c r="N1011">
        <v>99</v>
      </c>
      <c r="O1011">
        <v>99</v>
      </c>
      <c r="P1011">
        <v>99</v>
      </c>
      <c r="Q1011">
        <v>26</v>
      </c>
      <c r="R1011">
        <v>28</v>
      </c>
      <c r="S1011">
        <v>2</v>
      </c>
      <c r="T1011">
        <v>3.3571428571428554</v>
      </c>
      <c r="U1011">
        <v>17.671428571428589</v>
      </c>
      <c r="V1011">
        <v>0</v>
      </c>
      <c r="W1011">
        <v>0</v>
      </c>
      <c r="X1011">
        <v>64.285714285714306</v>
      </c>
      <c r="Y1011">
        <v>7.1428571428571441</v>
      </c>
      <c r="Z1011">
        <v>0</v>
      </c>
      <c r="AA1011">
        <v>4.6184302483834836</v>
      </c>
      <c r="AB1011">
        <v>0</v>
      </c>
      <c r="AC1011">
        <v>1.1406228159050935</v>
      </c>
      <c r="AE1011">
        <v>7.4478997956537363</v>
      </c>
      <c r="AG1011">
        <v>0.46442196052413343</v>
      </c>
      <c r="AH1011">
        <v>0.37812932970691943</v>
      </c>
      <c r="AI1011">
        <v>7.1428571428571441</v>
      </c>
      <c r="AJ1011">
        <v>10</v>
      </c>
      <c r="AK1011">
        <v>112.55</v>
      </c>
      <c r="AL1011">
        <v>13.827600983646416</v>
      </c>
    </row>
    <row r="1012" spans="1:38">
      <c r="A1012">
        <v>16</v>
      </c>
      <c r="B1012">
        <v>199</v>
      </c>
      <c r="C1012">
        <v>2023</v>
      </c>
      <c r="D1012">
        <v>7</v>
      </c>
      <c r="E1012">
        <v>99</v>
      </c>
      <c r="F1012">
        <v>99</v>
      </c>
      <c r="G1012">
        <v>99</v>
      </c>
      <c r="H1012">
        <v>99</v>
      </c>
      <c r="I1012">
        <v>99</v>
      </c>
      <c r="J1012">
        <v>999</v>
      </c>
      <c r="K1012">
        <v>99</v>
      </c>
      <c r="L1012">
        <v>2</v>
      </c>
      <c r="M1012">
        <v>99</v>
      </c>
      <c r="N1012">
        <v>99</v>
      </c>
      <c r="O1012">
        <v>99</v>
      </c>
      <c r="P1012">
        <v>99</v>
      </c>
      <c r="Q1012">
        <v>7</v>
      </c>
      <c r="R1012">
        <v>34</v>
      </c>
      <c r="S1012">
        <v>2</v>
      </c>
      <c r="T1012">
        <v>2.4705882352941178</v>
      </c>
      <c r="U1012">
        <v>13.017647058823524</v>
      </c>
      <c r="V1012">
        <v>0</v>
      </c>
      <c r="W1012">
        <v>0</v>
      </c>
      <c r="X1012">
        <v>38.235294117647058</v>
      </c>
      <c r="Y1012">
        <v>0</v>
      </c>
      <c r="Z1012">
        <v>0</v>
      </c>
      <c r="AA1012">
        <v>5.2678531506306312</v>
      </c>
      <c r="AB1012">
        <v>0</v>
      </c>
      <c r="AC1012">
        <v>0.69600938624701358</v>
      </c>
      <c r="AE1012">
        <v>37.796877348217642</v>
      </c>
      <c r="AG1012">
        <v>0.86956521739130432</v>
      </c>
      <c r="AH1012">
        <v>0.52499415816486916</v>
      </c>
      <c r="AI1012">
        <v>2.9411764705882355</v>
      </c>
      <c r="AJ1012">
        <v>24</v>
      </c>
      <c r="AK1012">
        <v>118.2583333333334</v>
      </c>
      <c r="AL1012">
        <v>7.6906028217116722</v>
      </c>
    </row>
    <row r="1013" spans="1:38">
      <c r="A1013">
        <v>16</v>
      </c>
      <c r="B1013">
        <v>200</v>
      </c>
      <c r="C1013">
        <v>2023</v>
      </c>
      <c r="D1013">
        <v>8</v>
      </c>
      <c r="E1013">
        <v>99</v>
      </c>
      <c r="F1013">
        <v>99</v>
      </c>
      <c r="G1013">
        <v>99</v>
      </c>
      <c r="H1013">
        <v>99</v>
      </c>
      <c r="I1013">
        <v>99</v>
      </c>
      <c r="J1013">
        <v>999</v>
      </c>
      <c r="K1013">
        <v>99</v>
      </c>
      <c r="L1013">
        <v>2</v>
      </c>
      <c r="M1013">
        <v>99</v>
      </c>
      <c r="N1013">
        <v>99</v>
      </c>
      <c r="O1013">
        <v>99</v>
      </c>
      <c r="P1013">
        <v>99</v>
      </c>
      <c r="Q1013">
        <v>196</v>
      </c>
      <c r="R1013">
        <v>326</v>
      </c>
      <c r="S1013">
        <v>2</v>
      </c>
      <c r="T1013">
        <v>3.01840490797546</v>
      </c>
      <c r="U1013">
        <v>16.089263803680979</v>
      </c>
      <c r="V1013">
        <v>0</v>
      </c>
      <c r="W1013">
        <v>0.30674846625766872</v>
      </c>
      <c r="X1013">
        <v>53.680981595092</v>
      </c>
      <c r="Y1013">
        <v>16.257668711656443</v>
      </c>
      <c r="Z1013">
        <v>0</v>
      </c>
      <c r="AA1013">
        <v>6.9014874415496488</v>
      </c>
      <c r="AB1013">
        <v>0</v>
      </c>
      <c r="AC1013">
        <v>1.1158225810443836</v>
      </c>
      <c r="AE1013">
        <v>29.327724225166996</v>
      </c>
      <c r="AG1013">
        <v>0.3149788886849148</v>
      </c>
      <c r="AH1013">
        <v>0.23103698256741423</v>
      </c>
      <c r="AI1013">
        <v>5.8282208588957038</v>
      </c>
      <c r="AJ1013">
        <v>121</v>
      </c>
      <c r="AK1013">
        <v>108.10826446280991</v>
      </c>
      <c r="AL1013">
        <v>14.835061845096019</v>
      </c>
    </row>
    <row r="1014" spans="1:38">
      <c r="A1014">
        <v>16</v>
      </c>
      <c r="B1014">
        <v>201</v>
      </c>
      <c r="C1014">
        <v>2023</v>
      </c>
      <c r="D1014">
        <v>9</v>
      </c>
      <c r="E1014">
        <v>99</v>
      </c>
      <c r="F1014">
        <v>99</v>
      </c>
      <c r="G1014">
        <v>99</v>
      </c>
      <c r="H1014">
        <v>99</v>
      </c>
      <c r="I1014">
        <v>99</v>
      </c>
      <c r="J1014">
        <v>999</v>
      </c>
      <c r="K1014">
        <v>99</v>
      </c>
      <c r="L1014">
        <v>2</v>
      </c>
      <c r="M1014">
        <v>99</v>
      </c>
      <c r="N1014">
        <v>99</v>
      </c>
      <c r="O1014">
        <v>99</v>
      </c>
      <c r="P1014">
        <v>99</v>
      </c>
      <c r="Q1014">
        <v>398</v>
      </c>
      <c r="R1014">
        <v>791</v>
      </c>
      <c r="S1014">
        <v>2</v>
      </c>
      <c r="T1014">
        <v>3.1024020227560052</v>
      </c>
      <c r="U1014">
        <v>11.677370417193435</v>
      </c>
      <c r="V1014">
        <v>0</v>
      </c>
      <c r="W1014">
        <v>0</v>
      </c>
      <c r="X1014">
        <v>25.916561314791402</v>
      </c>
      <c r="Y1014">
        <v>5.8154235145385602</v>
      </c>
      <c r="Z1014">
        <v>0</v>
      </c>
      <c r="AA1014">
        <v>6.269419381499528</v>
      </c>
      <c r="AB1014">
        <v>0</v>
      </c>
      <c r="AC1014">
        <v>1.2330804017025452</v>
      </c>
      <c r="AE1014">
        <v>50.940998155774722</v>
      </c>
      <c r="AG1014">
        <v>0.21896254384095187</v>
      </c>
      <c r="AH1014">
        <v>0.12780615386271044</v>
      </c>
      <c r="AI1014">
        <v>7.9646017699115053</v>
      </c>
      <c r="AJ1014">
        <v>161</v>
      </c>
      <c r="AK1014">
        <v>98.914285714285697</v>
      </c>
      <c r="AL1014">
        <v>13.586829235513759</v>
      </c>
    </row>
    <row r="1015" spans="1:38">
      <c r="A1015">
        <v>16</v>
      </c>
      <c r="B1015">
        <v>202</v>
      </c>
      <c r="C1015">
        <v>2023</v>
      </c>
      <c r="D1015">
        <v>10</v>
      </c>
      <c r="E1015">
        <v>99</v>
      </c>
      <c r="F1015">
        <v>99</v>
      </c>
      <c r="G1015">
        <v>99</v>
      </c>
      <c r="H1015">
        <v>99</v>
      </c>
      <c r="I1015">
        <v>99</v>
      </c>
      <c r="J1015">
        <v>999</v>
      </c>
      <c r="K1015">
        <v>99</v>
      </c>
      <c r="L1015">
        <v>2</v>
      </c>
      <c r="M1015">
        <v>99</v>
      </c>
      <c r="N1015">
        <v>99</v>
      </c>
      <c r="O1015">
        <v>99</v>
      </c>
      <c r="P1015">
        <v>99</v>
      </c>
      <c r="Q1015">
        <v>879</v>
      </c>
      <c r="R1015">
        <v>1803</v>
      </c>
      <c r="S1015">
        <v>2</v>
      </c>
      <c r="T1015">
        <v>2.9373266777592906</v>
      </c>
      <c r="U1015">
        <v>10.407986688851928</v>
      </c>
      <c r="V1015">
        <v>0</v>
      </c>
      <c r="W1015">
        <v>0</v>
      </c>
      <c r="X1015">
        <v>18.801996672212983</v>
      </c>
      <c r="Y1015">
        <v>4.6589018302828604</v>
      </c>
      <c r="Z1015">
        <v>0</v>
      </c>
      <c r="AA1015">
        <v>5.6872893958401214</v>
      </c>
      <c r="AB1015">
        <v>0</v>
      </c>
      <c r="AC1015">
        <v>1.0552979971443737</v>
      </c>
      <c r="AE1015">
        <v>34.066426794044041</v>
      </c>
      <c r="AG1015">
        <v>0.43896168397680302</v>
      </c>
      <c r="AH1015">
        <v>0.23729488174643876</v>
      </c>
      <c r="AI1015">
        <v>4.8807542983915697</v>
      </c>
      <c r="AJ1015">
        <v>345</v>
      </c>
      <c r="AK1015">
        <v>97.382028985507262</v>
      </c>
      <c r="AL1015">
        <v>12.924228995536119</v>
      </c>
    </row>
    <row r="1016" spans="1:38">
      <c r="A1016">
        <v>16</v>
      </c>
      <c r="B1016">
        <v>203</v>
      </c>
      <c r="C1016">
        <v>2023</v>
      </c>
      <c r="D1016">
        <v>11</v>
      </c>
      <c r="E1016">
        <v>99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99</v>
      </c>
      <c r="L1016">
        <v>2</v>
      </c>
      <c r="M1016">
        <v>99</v>
      </c>
      <c r="N1016">
        <v>99</v>
      </c>
      <c r="O1016">
        <v>99</v>
      </c>
      <c r="P1016">
        <v>99</v>
      </c>
      <c r="Q1016">
        <v>414</v>
      </c>
      <c r="R1016">
        <v>865</v>
      </c>
      <c r="S1016">
        <v>2</v>
      </c>
      <c r="T1016">
        <v>2.8485549132947976</v>
      </c>
      <c r="U1016">
        <v>10.498034682080903</v>
      </c>
      <c r="V1016">
        <v>0</v>
      </c>
      <c r="W1016">
        <v>0.11560693641618491</v>
      </c>
      <c r="X1016">
        <v>19.653179190751437</v>
      </c>
      <c r="Y1016">
        <v>4.508670520231215</v>
      </c>
      <c r="Z1016">
        <v>0</v>
      </c>
      <c r="AA1016">
        <v>5.6162076212547749</v>
      </c>
      <c r="AB1016">
        <v>0</v>
      </c>
      <c r="AC1016">
        <v>0.98260047428811803</v>
      </c>
      <c r="AE1016">
        <v>32.51377456462756</v>
      </c>
      <c r="AG1016">
        <v>0.62381007327063986</v>
      </c>
      <c r="AH1016">
        <v>0.33473241860988578</v>
      </c>
      <c r="AI1016">
        <v>3.4682080924855474</v>
      </c>
      <c r="AJ1016">
        <v>217</v>
      </c>
      <c r="AK1016">
        <v>96.293087557603755</v>
      </c>
      <c r="AL1016">
        <v>12.89298852475145</v>
      </c>
    </row>
    <row r="1017" spans="1:38">
      <c r="A1017">
        <v>16</v>
      </c>
      <c r="B1017">
        <v>204</v>
      </c>
      <c r="C1017">
        <v>2023</v>
      </c>
      <c r="D1017">
        <v>12</v>
      </c>
      <c r="E1017">
        <v>99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2</v>
      </c>
      <c r="M1017">
        <v>99</v>
      </c>
      <c r="N1017">
        <v>99</v>
      </c>
      <c r="O1017">
        <v>99</v>
      </c>
      <c r="P1017">
        <v>99</v>
      </c>
      <c r="Q1017">
        <v>22</v>
      </c>
      <c r="R1017">
        <v>46</v>
      </c>
      <c r="S1017">
        <v>2</v>
      </c>
      <c r="T1017">
        <v>3.0217391304347827</v>
      </c>
      <c r="U1017">
        <v>11.339130434782613</v>
      </c>
      <c r="V1017">
        <v>0</v>
      </c>
      <c r="W1017">
        <v>0</v>
      </c>
      <c r="X1017">
        <v>21.739130434782609</v>
      </c>
      <c r="Y1017">
        <v>2.1739130434782608</v>
      </c>
      <c r="Z1017">
        <v>0</v>
      </c>
      <c r="AA1017">
        <v>5.9412148611597084</v>
      </c>
      <c r="AB1017">
        <v>0</v>
      </c>
      <c r="AC1017">
        <v>0.92051805911913676</v>
      </c>
      <c r="AE1017">
        <v>41.125455459473422</v>
      </c>
      <c r="AG1017">
        <v>0.55448408871745403</v>
      </c>
      <c r="AH1017">
        <v>0.33172621648315553</v>
      </c>
      <c r="AI1017">
        <v>2.1739130434782608</v>
      </c>
      <c r="AJ1017">
        <v>24</v>
      </c>
      <c r="AK1017">
        <v>96.958333333333357</v>
      </c>
      <c r="AL1017">
        <v>12.782240328436227</v>
      </c>
    </row>
    <row r="1018" spans="1:38">
      <c r="A1018">
        <v>16</v>
      </c>
      <c r="B1018">
        <v>205</v>
      </c>
      <c r="C1018">
        <v>2023</v>
      </c>
      <c r="D1018">
        <v>1</v>
      </c>
      <c r="E1018">
        <v>99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3</v>
      </c>
      <c r="M1018">
        <v>99</v>
      </c>
      <c r="N1018">
        <v>99</v>
      </c>
      <c r="O1018">
        <v>99</v>
      </c>
      <c r="P1018">
        <v>99</v>
      </c>
      <c r="Q1018">
        <v>40</v>
      </c>
      <c r="R1018">
        <v>115</v>
      </c>
      <c r="S1018">
        <v>3</v>
      </c>
      <c r="T1018">
        <v>3.4347826086956532</v>
      </c>
      <c r="U1018">
        <v>11.063478260869562</v>
      </c>
      <c r="V1018">
        <v>0</v>
      </c>
      <c r="W1018">
        <v>0</v>
      </c>
      <c r="X1018">
        <v>17.391304347826086</v>
      </c>
      <c r="Y1018">
        <v>1.7391304347826086</v>
      </c>
      <c r="Z1018">
        <v>0</v>
      </c>
      <c r="AA1018">
        <v>5.0756593991799717</v>
      </c>
      <c r="AB1018">
        <v>0</v>
      </c>
      <c r="AC1018">
        <v>1.2450279185457691</v>
      </c>
      <c r="AE1018">
        <v>40.280237780641393</v>
      </c>
      <c r="AG1018">
        <v>1.3093476033246043</v>
      </c>
      <c r="AH1018">
        <v>0.69299650315369743</v>
      </c>
      <c r="AI1018">
        <v>0.86956521739130432</v>
      </c>
      <c r="AJ1018">
        <v>12</v>
      </c>
      <c r="AK1018">
        <v>86.316666666666634</v>
      </c>
      <c r="AL1018">
        <v>11.774153611484882</v>
      </c>
    </row>
    <row r="1019" spans="1:38">
      <c r="A1019">
        <v>16</v>
      </c>
      <c r="B1019">
        <v>206</v>
      </c>
      <c r="C1019">
        <v>2023</v>
      </c>
      <c r="D1019">
        <v>2</v>
      </c>
      <c r="E1019">
        <v>99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3</v>
      </c>
      <c r="M1019">
        <v>99</v>
      </c>
      <c r="N1019">
        <v>99</v>
      </c>
      <c r="O1019">
        <v>99</v>
      </c>
      <c r="P1019">
        <v>99</v>
      </c>
      <c r="Q1019">
        <v>53</v>
      </c>
      <c r="R1019">
        <v>119</v>
      </c>
      <c r="S1019">
        <v>3</v>
      </c>
      <c r="T1019">
        <v>3.1092436974789921</v>
      </c>
      <c r="U1019">
        <v>11.689915966386552</v>
      </c>
      <c r="V1019">
        <v>0</v>
      </c>
      <c r="W1019">
        <v>0</v>
      </c>
      <c r="X1019">
        <v>12.605042016806721</v>
      </c>
      <c r="Y1019">
        <v>6.7226890756302486</v>
      </c>
      <c r="Z1019">
        <v>0</v>
      </c>
      <c r="AA1019">
        <v>5.2019775644627391</v>
      </c>
      <c r="AB1019">
        <v>0</v>
      </c>
      <c r="AC1019">
        <v>1.0984321597254429</v>
      </c>
      <c r="AE1019">
        <v>21.711466439352517</v>
      </c>
      <c r="AG1019">
        <v>0.91820987654321029</v>
      </c>
      <c r="AH1019">
        <v>0.50004888695897265</v>
      </c>
      <c r="AI1019">
        <v>0</v>
      </c>
      <c r="AJ1019">
        <v>31</v>
      </c>
      <c r="AK1019">
        <v>89.970967741935453</v>
      </c>
      <c r="AL1019">
        <v>13.650440686637722</v>
      </c>
    </row>
    <row r="1020" spans="1:38">
      <c r="A1020">
        <v>16</v>
      </c>
      <c r="B1020">
        <v>207</v>
      </c>
      <c r="C1020">
        <v>2023</v>
      </c>
      <c r="D1020">
        <v>3</v>
      </c>
      <c r="E1020">
        <v>99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3</v>
      </c>
      <c r="M1020">
        <v>99</v>
      </c>
      <c r="N1020">
        <v>99</v>
      </c>
      <c r="O1020">
        <v>99</v>
      </c>
      <c r="P1020">
        <v>99</v>
      </c>
      <c r="Q1020">
        <v>325</v>
      </c>
      <c r="R1020">
        <v>636</v>
      </c>
      <c r="S1020">
        <v>3</v>
      </c>
      <c r="T1020">
        <v>3.2389937106918238</v>
      </c>
      <c r="U1020">
        <v>13.038050314465409</v>
      </c>
      <c r="V1020">
        <v>0</v>
      </c>
      <c r="W1020">
        <v>0</v>
      </c>
      <c r="X1020">
        <v>26.257861635220124</v>
      </c>
      <c r="Y1020">
        <v>8.6477987421383649</v>
      </c>
      <c r="Z1020">
        <v>0.15723270440251563</v>
      </c>
      <c r="AA1020">
        <v>6.3011029261168892</v>
      </c>
      <c r="AB1020">
        <v>0</v>
      </c>
      <c r="AC1020">
        <v>1.0563323251195715</v>
      </c>
      <c r="AE1020">
        <v>50.410787701691163</v>
      </c>
      <c r="AG1020">
        <v>1.3494589433481861</v>
      </c>
      <c r="AH1020">
        <v>0.71089881822780387</v>
      </c>
      <c r="AI1020">
        <v>4.245283018867922</v>
      </c>
      <c r="AJ1020">
        <v>105</v>
      </c>
      <c r="AK1020">
        <v>94.488571428571362</v>
      </c>
      <c r="AL1020">
        <v>13.494921365499344</v>
      </c>
    </row>
    <row r="1021" spans="1:38">
      <c r="A1021">
        <v>16</v>
      </c>
      <c r="B1021">
        <v>208</v>
      </c>
      <c r="C1021">
        <v>2023</v>
      </c>
      <c r="D1021">
        <v>4</v>
      </c>
      <c r="E1021">
        <v>99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3</v>
      </c>
      <c r="M1021">
        <v>99</v>
      </c>
      <c r="N1021">
        <v>99</v>
      </c>
      <c r="O1021">
        <v>99</v>
      </c>
      <c r="P1021">
        <v>99</v>
      </c>
      <c r="Q1021">
        <v>38</v>
      </c>
      <c r="R1021">
        <v>67</v>
      </c>
      <c r="S1021">
        <v>3</v>
      </c>
      <c r="T1021">
        <v>3.9701492537313432</v>
      </c>
      <c r="U1021">
        <v>13.426865671641796</v>
      </c>
      <c r="V1021">
        <v>0</v>
      </c>
      <c r="W1021">
        <v>0</v>
      </c>
      <c r="X1021">
        <v>26.865671641791057</v>
      </c>
      <c r="Y1021">
        <v>7.4626865671641811</v>
      </c>
      <c r="Z1021">
        <v>0</v>
      </c>
      <c r="AA1021">
        <v>5.5519952602659721</v>
      </c>
      <c r="AB1021">
        <v>0</v>
      </c>
      <c r="AC1021">
        <v>1.8200389470470404</v>
      </c>
      <c r="AE1021">
        <v>42.399294044947801</v>
      </c>
      <c r="AG1021">
        <v>2.3894436519258204</v>
      </c>
      <c r="AH1021">
        <v>1.377443369560891</v>
      </c>
      <c r="AI1021">
        <v>10.447761194029852</v>
      </c>
      <c r="AJ1021">
        <v>3</v>
      </c>
      <c r="AK1021">
        <v>107.1666666666667</v>
      </c>
      <c r="AL1021">
        <v>15.652731314019899</v>
      </c>
    </row>
    <row r="1022" spans="1:38">
      <c r="A1022">
        <v>16</v>
      </c>
      <c r="B1022">
        <v>209</v>
      </c>
      <c r="C1022">
        <v>2023</v>
      </c>
      <c r="D1022">
        <v>5</v>
      </c>
      <c r="E1022">
        <v>99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3</v>
      </c>
      <c r="M1022">
        <v>99</v>
      </c>
      <c r="N1022">
        <v>99</v>
      </c>
      <c r="O1022">
        <v>99</v>
      </c>
      <c r="P1022">
        <v>99</v>
      </c>
      <c r="Q1022">
        <v>32</v>
      </c>
      <c r="R1022">
        <v>52</v>
      </c>
      <c r="S1022">
        <v>3</v>
      </c>
      <c r="T1022">
        <v>3.2115384615384608</v>
      </c>
      <c r="U1022">
        <v>14.725</v>
      </c>
      <c r="V1022">
        <v>0</v>
      </c>
      <c r="W1022">
        <v>0</v>
      </c>
      <c r="X1022">
        <v>40.384615384615373</v>
      </c>
      <c r="Y1022">
        <v>11.53846153846154</v>
      </c>
      <c r="Z1022">
        <v>0</v>
      </c>
      <c r="AA1022">
        <v>6.0046736605106839</v>
      </c>
      <c r="AB1022">
        <v>0</v>
      </c>
      <c r="AC1022">
        <v>1.0253805759052523</v>
      </c>
      <c r="AE1022">
        <v>31.116482348441036</v>
      </c>
      <c r="AG1022">
        <v>1.2807881773399017</v>
      </c>
      <c r="AH1022">
        <v>0.72785101915302364</v>
      </c>
      <c r="AI1022">
        <v>1.9230769230769225</v>
      </c>
      <c r="AJ1022">
        <v>7</v>
      </c>
      <c r="AK1022">
        <v>97.657142857142887</v>
      </c>
      <c r="AL1022">
        <v>14.204481910625248</v>
      </c>
    </row>
    <row r="1023" spans="1:38">
      <c r="A1023">
        <v>16</v>
      </c>
      <c r="B1023">
        <v>210</v>
      </c>
      <c r="C1023">
        <v>2023</v>
      </c>
      <c r="D1023">
        <v>6</v>
      </c>
      <c r="E1023">
        <v>99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3</v>
      </c>
      <c r="M1023">
        <v>99</v>
      </c>
      <c r="N1023">
        <v>99</v>
      </c>
      <c r="O1023">
        <v>99</v>
      </c>
      <c r="P1023">
        <v>99</v>
      </c>
      <c r="Q1023">
        <v>55</v>
      </c>
      <c r="R1023">
        <v>75</v>
      </c>
      <c r="S1023">
        <v>3</v>
      </c>
      <c r="T1023">
        <v>3.6266666666666656</v>
      </c>
      <c r="U1023">
        <v>18.038666666666671</v>
      </c>
      <c r="V1023">
        <v>0</v>
      </c>
      <c r="W1023">
        <v>0</v>
      </c>
      <c r="X1023">
        <v>57.33333333333335</v>
      </c>
      <c r="Y1023">
        <v>24</v>
      </c>
      <c r="Z1023">
        <v>0</v>
      </c>
      <c r="AA1023">
        <v>5.764856594535174</v>
      </c>
      <c r="AB1023">
        <v>0</v>
      </c>
      <c r="AC1023">
        <v>1.1048177325795523</v>
      </c>
      <c r="AE1023">
        <v>41.195182735147554</v>
      </c>
      <c r="AG1023">
        <v>1.243987394261072</v>
      </c>
      <c r="AH1023">
        <v>1.0338948467269424</v>
      </c>
      <c r="AI1023">
        <v>12</v>
      </c>
      <c r="AJ1023">
        <v>26</v>
      </c>
      <c r="AK1023">
        <v>110.59230769230764</v>
      </c>
      <c r="AL1023">
        <v>14.559484858933825</v>
      </c>
    </row>
    <row r="1024" spans="1:38">
      <c r="A1024">
        <v>16</v>
      </c>
      <c r="B1024">
        <v>211</v>
      </c>
      <c r="C1024">
        <v>2023</v>
      </c>
      <c r="D1024">
        <v>7</v>
      </c>
      <c r="E1024">
        <v>99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3</v>
      </c>
      <c r="M1024">
        <v>99</v>
      </c>
      <c r="N1024">
        <v>99</v>
      </c>
      <c r="O1024">
        <v>99</v>
      </c>
      <c r="P1024">
        <v>99</v>
      </c>
      <c r="Q1024">
        <v>8</v>
      </c>
      <c r="R1024">
        <v>27</v>
      </c>
      <c r="S1024">
        <v>3</v>
      </c>
      <c r="T1024">
        <v>3.2592592592592586</v>
      </c>
      <c r="U1024">
        <v>13.418518518518519</v>
      </c>
      <c r="V1024">
        <v>0</v>
      </c>
      <c r="W1024">
        <v>0</v>
      </c>
      <c r="X1024">
        <v>33.333333333333343</v>
      </c>
      <c r="Y1024">
        <v>7.4074074074074083</v>
      </c>
      <c r="Z1024">
        <v>0</v>
      </c>
      <c r="AA1024">
        <v>6.8834227617024704</v>
      </c>
      <c r="AB1024">
        <v>0</v>
      </c>
      <c r="AC1024">
        <v>0.96580776373372645</v>
      </c>
      <c r="AE1024">
        <v>65.276806986446644</v>
      </c>
      <c r="AG1024">
        <v>0.69053708439897743</v>
      </c>
      <c r="AH1024">
        <v>0.42974555694336197</v>
      </c>
      <c r="AI1024">
        <v>7.4074074074074083</v>
      </c>
      <c r="AJ1024">
        <v>16</v>
      </c>
      <c r="AK1024">
        <v>112.5</v>
      </c>
      <c r="AL1024">
        <v>9.1647489391971693</v>
      </c>
    </row>
    <row r="1025" spans="1:38">
      <c r="A1025">
        <v>16</v>
      </c>
      <c r="B1025">
        <v>212</v>
      </c>
      <c r="C1025">
        <v>2023</v>
      </c>
      <c r="D1025">
        <v>8</v>
      </c>
      <c r="E1025">
        <v>99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3</v>
      </c>
      <c r="M1025">
        <v>99</v>
      </c>
      <c r="N1025">
        <v>99</v>
      </c>
      <c r="O1025">
        <v>99</v>
      </c>
      <c r="P1025">
        <v>99</v>
      </c>
      <c r="Q1025">
        <v>385</v>
      </c>
      <c r="R1025">
        <v>696</v>
      </c>
      <c r="S1025">
        <v>3</v>
      </c>
      <c r="T1025">
        <v>3.55028735632184</v>
      </c>
      <c r="U1025">
        <v>17.434770114942523</v>
      </c>
      <c r="V1025">
        <v>0</v>
      </c>
      <c r="W1025">
        <v>0</v>
      </c>
      <c r="X1025">
        <v>60.20114942528734</v>
      </c>
      <c r="Y1025">
        <v>22.84482758620689</v>
      </c>
      <c r="Z1025">
        <v>0</v>
      </c>
      <c r="AA1025">
        <v>6.827397747650588</v>
      </c>
      <c r="AB1025">
        <v>0</v>
      </c>
      <c r="AC1025">
        <v>1.1794699414201704</v>
      </c>
      <c r="AE1025">
        <v>22.611131889822577</v>
      </c>
      <c r="AG1025">
        <v>0.67247026541319221</v>
      </c>
      <c r="AH1025">
        <v>0.53450675271444681</v>
      </c>
      <c r="AI1025">
        <v>5.45977011494253</v>
      </c>
      <c r="AJ1025">
        <v>239</v>
      </c>
      <c r="AK1025">
        <v>108.09497907949788</v>
      </c>
      <c r="AL1025">
        <v>15.51547854846641</v>
      </c>
    </row>
    <row r="1026" spans="1:38">
      <c r="A1026">
        <v>16</v>
      </c>
      <c r="B1026">
        <v>213</v>
      </c>
      <c r="C1026">
        <v>2023</v>
      </c>
      <c r="D1026">
        <v>9</v>
      </c>
      <c r="E1026">
        <v>99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3</v>
      </c>
      <c r="M1026">
        <v>99</v>
      </c>
      <c r="N1026">
        <v>99</v>
      </c>
      <c r="O1026">
        <v>99</v>
      </c>
      <c r="P1026">
        <v>99</v>
      </c>
      <c r="Q1026">
        <v>769</v>
      </c>
      <c r="R1026">
        <v>1814</v>
      </c>
      <c r="S1026">
        <v>3</v>
      </c>
      <c r="T1026">
        <v>3.7116868798235942</v>
      </c>
      <c r="U1026">
        <v>12.171278941565602</v>
      </c>
      <c r="V1026">
        <v>0</v>
      </c>
      <c r="W1026">
        <v>0.16538037486218299</v>
      </c>
      <c r="X1026">
        <v>24.696802646085995</v>
      </c>
      <c r="Y1026">
        <v>8.5446527012127902</v>
      </c>
      <c r="Z1026">
        <v>0</v>
      </c>
      <c r="AA1026">
        <v>6.2998562151236799</v>
      </c>
      <c r="AB1026">
        <v>0</v>
      </c>
      <c r="AC1026">
        <v>1.2962953400676955</v>
      </c>
      <c r="AE1026">
        <v>35.826815930311056</v>
      </c>
      <c r="AG1026">
        <v>0.50214671874524219</v>
      </c>
      <c r="AH1026">
        <v>0.30549473078215628</v>
      </c>
      <c r="AI1026">
        <v>7.0562293274531394</v>
      </c>
      <c r="AJ1026">
        <v>421</v>
      </c>
      <c r="AK1026">
        <v>97.37648456057002</v>
      </c>
      <c r="AL1026">
        <v>13.937336543813924</v>
      </c>
    </row>
    <row r="1027" spans="1:38">
      <c r="A1027">
        <v>16</v>
      </c>
      <c r="B1027">
        <v>214</v>
      </c>
      <c r="C1027">
        <v>2023</v>
      </c>
      <c r="D1027">
        <v>10</v>
      </c>
      <c r="E1027">
        <v>99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3</v>
      </c>
      <c r="M1027">
        <v>99</v>
      </c>
      <c r="N1027">
        <v>99</v>
      </c>
      <c r="O1027">
        <v>99</v>
      </c>
      <c r="P1027">
        <v>99</v>
      </c>
      <c r="Q1027">
        <v>1432</v>
      </c>
      <c r="R1027">
        <v>3347</v>
      </c>
      <c r="S1027">
        <v>3</v>
      </c>
      <c r="T1027">
        <v>3.6172691962951906</v>
      </c>
      <c r="U1027">
        <v>11.35109052883179</v>
      </c>
      <c r="V1027">
        <v>0</v>
      </c>
      <c r="W1027">
        <v>0</v>
      </c>
      <c r="X1027">
        <v>19.838661487899607</v>
      </c>
      <c r="Y1027">
        <v>7.1407230355542284</v>
      </c>
      <c r="Z1027">
        <v>0</v>
      </c>
      <c r="AA1027">
        <v>5.8894182684669678</v>
      </c>
      <c r="AB1027">
        <v>0</v>
      </c>
      <c r="AC1027">
        <v>1.1840895544834398</v>
      </c>
      <c r="AE1027">
        <v>29.394860325886604</v>
      </c>
      <c r="AG1027">
        <v>0.81486675333907899</v>
      </c>
      <c r="AH1027">
        <v>0.48041793903732721</v>
      </c>
      <c r="AI1027">
        <v>4.7206453540483997</v>
      </c>
      <c r="AJ1027">
        <v>716</v>
      </c>
      <c r="AK1027">
        <v>97.120111731843593</v>
      </c>
      <c r="AL1027">
        <v>13.800925310485908</v>
      </c>
    </row>
    <row r="1028" spans="1:38">
      <c r="A1028">
        <v>16</v>
      </c>
      <c r="B1028">
        <v>215</v>
      </c>
      <c r="C1028">
        <v>2023</v>
      </c>
      <c r="D1028">
        <v>11</v>
      </c>
      <c r="E1028">
        <v>99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3</v>
      </c>
      <c r="M1028">
        <v>99</v>
      </c>
      <c r="N1028">
        <v>99</v>
      </c>
      <c r="O1028">
        <v>99</v>
      </c>
      <c r="P1028">
        <v>99</v>
      </c>
      <c r="Q1028">
        <v>735</v>
      </c>
      <c r="R1028">
        <v>1671</v>
      </c>
      <c r="S1028">
        <v>3</v>
      </c>
      <c r="T1028">
        <v>3.4733692399760621</v>
      </c>
      <c r="U1028">
        <v>11.899999999999999</v>
      </c>
      <c r="V1028">
        <v>0</v>
      </c>
      <c r="W1028">
        <v>0</v>
      </c>
      <c r="X1028">
        <v>23.399162178336329</v>
      </c>
      <c r="Y1028">
        <v>7.3010173548773185</v>
      </c>
      <c r="Z1028">
        <v>0</v>
      </c>
      <c r="AA1028">
        <v>6.02525008110009</v>
      </c>
      <c r="AB1028">
        <v>0</v>
      </c>
      <c r="AC1028">
        <v>1.0952716315351019</v>
      </c>
      <c r="AE1028">
        <v>30.269131157139892</v>
      </c>
      <c r="AG1028">
        <v>1.2050712513702184</v>
      </c>
      <c r="AH1028">
        <v>0.73298835684253894</v>
      </c>
      <c r="AI1028">
        <v>5.0867743865948531</v>
      </c>
      <c r="AJ1028">
        <v>470</v>
      </c>
      <c r="AK1028">
        <v>97.81702127659581</v>
      </c>
      <c r="AL1028">
        <v>13.861307897427608</v>
      </c>
    </row>
    <row r="1029" spans="1:38">
      <c r="A1029">
        <v>16</v>
      </c>
      <c r="B1029">
        <v>216</v>
      </c>
      <c r="C1029">
        <v>2023</v>
      </c>
      <c r="D1029">
        <v>12</v>
      </c>
      <c r="E1029">
        <v>99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3</v>
      </c>
      <c r="M1029">
        <v>99</v>
      </c>
      <c r="N1029">
        <v>99</v>
      </c>
      <c r="O1029">
        <v>99</v>
      </c>
      <c r="P1029">
        <v>99</v>
      </c>
      <c r="Q1029">
        <v>33</v>
      </c>
      <c r="R1029">
        <v>58</v>
      </c>
      <c r="S1029">
        <v>3</v>
      </c>
      <c r="T1029">
        <v>3.6724137931034471</v>
      </c>
      <c r="U1029">
        <v>12.110344827586202</v>
      </c>
      <c r="V1029">
        <v>0</v>
      </c>
      <c r="W1029">
        <v>0</v>
      </c>
      <c r="X1029">
        <v>18.965517241379303</v>
      </c>
      <c r="Y1029">
        <v>3.4482758620689653</v>
      </c>
      <c r="Z1029">
        <v>0</v>
      </c>
      <c r="AA1029">
        <v>5.3905309589153632</v>
      </c>
      <c r="AB1029">
        <v>0</v>
      </c>
      <c r="AC1029">
        <v>1.3181482705894751</v>
      </c>
      <c r="AE1029">
        <v>32.489691700029653</v>
      </c>
      <c r="AG1029">
        <v>0.69913211186113766</v>
      </c>
      <c r="AH1029">
        <v>0.44671107066289928</v>
      </c>
      <c r="AI1029">
        <v>5.1724137931034484</v>
      </c>
      <c r="AJ1029">
        <v>28</v>
      </c>
      <c r="AK1029">
        <v>97.335714285714303</v>
      </c>
      <c r="AL1029">
        <v>14.056683698693467</v>
      </c>
    </row>
    <row r="1030" spans="1:38">
      <c r="A1030">
        <v>16</v>
      </c>
      <c r="B1030">
        <v>217</v>
      </c>
      <c r="C1030">
        <v>2023</v>
      </c>
      <c r="D1030">
        <v>1</v>
      </c>
      <c r="E1030">
        <v>99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4</v>
      </c>
      <c r="M1030">
        <v>99</v>
      </c>
      <c r="N1030">
        <v>99</v>
      </c>
      <c r="O1030">
        <v>99</v>
      </c>
      <c r="P1030">
        <v>99</v>
      </c>
      <c r="Q1030">
        <v>69</v>
      </c>
      <c r="R1030">
        <v>198</v>
      </c>
      <c r="S1030">
        <v>4</v>
      </c>
      <c r="T1030">
        <v>3.9898989898989905</v>
      </c>
      <c r="U1030">
        <v>12.481818181818189</v>
      </c>
      <c r="V1030">
        <v>0</v>
      </c>
      <c r="W1030">
        <v>0</v>
      </c>
      <c r="X1030">
        <v>19.19191919191919</v>
      </c>
      <c r="Y1030">
        <v>5.5555555555555562</v>
      </c>
      <c r="Z1030">
        <v>0.50505050505050508</v>
      </c>
      <c r="AA1030">
        <v>5.4755630426111184</v>
      </c>
      <c r="AB1030">
        <v>0</v>
      </c>
      <c r="AC1030">
        <v>1.4070166841203122</v>
      </c>
      <c r="AE1030">
        <v>33.928958963712006</v>
      </c>
      <c r="AG1030">
        <v>2.2543550039849705</v>
      </c>
      <c r="AH1030">
        <v>1.3461224223013823</v>
      </c>
      <c r="AI1030">
        <v>4.0404040404040407</v>
      </c>
      <c r="AJ1030">
        <v>38</v>
      </c>
      <c r="AK1030">
        <v>92</v>
      </c>
      <c r="AL1030">
        <v>13.37084007532712</v>
      </c>
    </row>
    <row r="1031" spans="1:38">
      <c r="A1031">
        <v>16</v>
      </c>
      <c r="B1031">
        <v>218</v>
      </c>
      <c r="C1031">
        <v>2023</v>
      </c>
      <c r="D1031">
        <v>2</v>
      </c>
      <c r="E1031">
        <v>99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4</v>
      </c>
      <c r="M1031">
        <v>99</v>
      </c>
      <c r="N1031">
        <v>99</v>
      </c>
      <c r="O1031">
        <v>99</v>
      </c>
      <c r="P1031">
        <v>99</v>
      </c>
      <c r="Q1031">
        <v>102</v>
      </c>
      <c r="R1031">
        <v>236</v>
      </c>
      <c r="S1031">
        <v>4</v>
      </c>
      <c r="T1031">
        <v>3.6101694915254248</v>
      </c>
      <c r="U1031">
        <v>12.510169491525437</v>
      </c>
      <c r="V1031">
        <v>0</v>
      </c>
      <c r="W1031">
        <v>0</v>
      </c>
      <c r="X1031">
        <v>13.983050847457628</v>
      </c>
      <c r="Y1031">
        <v>6.7796610169491505</v>
      </c>
      <c r="Z1031">
        <v>0</v>
      </c>
      <c r="AA1031">
        <v>5.208831968853195</v>
      </c>
      <c r="AB1031">
        <v>0</v>
      </c>
      <c r="AC1031">
        <v>1.189886038590227</v>
      </c>
      <c r="AE1031">
        <v>26.672139535950159</v>
      </c>
      <c r="AG1031">
        <v>1.8209876543209875</v>
      </c>
      <c r="AH1031">
        <v>1.061278365220093</v>
      </c>
      <c r="AI1031">
        <v>1.6949152542372876</v>
      </c>
      <c r="AJ1031">
        <v>72</v>
      </c>
      <c r="AK1031">
        <v>91.74722222222222</v>
      </c>
      <c r="AL1031">
        <v>14.896604193708564</v>
      </c>
    </row>
    <row r="1032" spans="1:38">
      <c r="A1032">
        <v>16</v>
      </c>
      <c r="B1032">
        <v>219</v>
      </c>
      <c r="C1032">
        <v>2023</v>
      </c>
      <c r="D1032">
        <v>3</v>
      </c>
      <c r="E1032">
        <v>99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4</v>
      </c>
      <c r="M1032">
        <v>99</v>
      </c>
      <c r="N1032">
        <v>99</v>
      </c>
      <c r="O1032">
        <v>99</v>
      </c>
      <c r="P1032">
        <v>99</v>
      </c>
      <c r="Q1032">
        <v>610</v>
      </c>
      <c r="R1032">
        <v>1260</v>
      </c>
      <c r="S1032">
        <v>4</v>
      </c>
      <c r="T1032">
        <v>3.6317460317460304</v>
      </c>
      <c r="U1032">
        <v>14.2273015873016</v>
      </c>
      <c r="V1032">
        <v>0</v>
      </c>
      <c r="W1032">
        <v>0.23809523809523819</v>
      </c>
      <c r="X1032">
        <v>28.333333333333325</v>
      </c>
      <c r="Y1032">
        <v>12.698412698412696</v>
      </c>
      <c r="Z1032">
        <v>0.15873015873015869</v>
      </c>
      <c r="AA1032">
        <v>6.4945667661879698</v>
      </c>
      <c r="AB1032">
        <v>0</v>
      </c>
      <c r="AC1032">
        <v>1.4521823092537836</v>
      </c>
      <c r="AE1032">
        <v>37.715266656144287</v>
      </c>
      <c r="AG1032">
        <v>2.673456397199236</v>
      </c>
      <c r="AH1032">
        <v>1.5368486740646523</v>
      </c>
      <c r="AI1032">
        <v>4.2063492063492065</v>
      </c>
      <c r="AJ1032">
        <v>193</v>
      </c>
      <c r="AK1032">
        <v>97.500000000000071</v>
      </c>
      <c r="AL1032">
        <v>14.360298705231225</v>
      </c>
    </row>
    <row r="1033" spans="1:38">
      <c r="A1033">
        <v>16</v>
      </c>
      <c r="B1033">
        <v>220</v>
      </c>
      <c r="C1033">
        <v>2023</v>
      </c>
      <c r="D1033">
        <v>4</v>
      </c>
      <c r="E1033">
        <v>99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4</v>
      </c>
      <c r="M1033">
        <v>99</v>
      </c>
      <c r="N1033">
        <v>99</v>
      </c>
      <c r="O1033">
        <v>99</v>
      </c>
      <c r="P1033">
        <v>99</v>
      </c>
      <c r="Q1033">
        <v>56</v>
      </c>
      <c r="R1033">
        <v>101</v>
      </c>
      <c r="S1033">
        <v>4</v>
      </c>
      <c r="T1033">
        <v>3.9009900990099009</v>
      </c>
      <c r="U1033">
        <v>14.504950495049499</v>
      </c>
      <c r="V1033">
        <v>0</v>
      </c>
      <c r="W1033">
        <v>0</v>
      </c>
      <c r="X1033">
        <v>30.693069306930695</v>
      </c>
      <c r="Y1033">
        <v>8.9108910891089135</v>
      </c>
      <c r="Z1033">
        <v>0.99009900990099009</v>
      </c>
      <c r="AA1033">
        <v>6.0085974086579981</v>
      </c>
      <c r="AB1033">
        <v>0</v>
      </c>
      <c r="AC1033">
        <v>1.410743435039105</v>
      </c>
      <c r="AE1033">
        <v>43.398445043819535</v>
      </c>
      <c r="AG1033">
        <v>3.6019971469329528</v>
      </c>
      <c r="AH1033">
        <v>2.2431686709723264</v>
      </c>
      <c r="AI1033">
        <v>5.9405940594059405</v>
      </c>
      <c r="AJ1033">
        <v>10</v>
      </c>
      <c r="AK1033">
        <v>99.77</v>
      </c>
      <c r="AL1033">
        <v>15.953760945558397</v>
      </c>
    </row>
    <row r="1034" spans="1:38">
      <c r="A1034">
        <v>16</v>
      </c>
      <c r="B1034">
        <v>221</v>
      </c>
      <c r="C1034">
        <v>2023</v>
      </c>
      <c r="D1034">
        <v>5</v>
      </c>
      <c r="E1034">
        <v>99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4</v>
      </c>
      <c r="M1034">
        <v>99</v>
      </c>
      <c r="N1034">
        <v>99</v>
      </c>
      <c r="O1034">
        <v>99</v>
      </c>
      <c r="P1034">
        <v>99</v>
      </c>
      <c r="Q1034">
        <v>58</v>
      </c>
      <c r="R1034">
        <v>101</v>
      </c>
      <c r="S1034">
        <v>4</v>
      </c>
      <c r="T1034">
        <v>3.6930693069306928</v>
      </c>
      <c r="U1034">
        <v>16.748514851485147</v>
      </c>
      <c r="V1034">
        <v>0</v>
      </c>
      <c r="W1034">
        <v>0</v>
      </c>
      <c r="X1034">
        <v>48.514851485148512</v>
      </c>
      <c r="Y1034">
        <v>18.811881188118811</v>
      </c>
      <c r="Z1034">
        <v>0</v>
      </c>
      <c r="AA1034">
        <v>6.0432371801970612</v>
      </c>
      <c r="AB1034">
        <v>0</v>
      </c>
      <c r="AC1034">
        <v>1.1496239097245711</v>
      </c>
      <c r="AE1034">
        <v>24.826255653335799</v>
      </c>
      <c r="AG1034">
        <v>2.4876847290640396</v>
      </c>
      <c r="AH1034">
        <v>1.6079832623733248</v>
      </c>
      <c r="AI1034">
        <v>5.9405940594059405</v>
      </c>
      <c r="AJ1034">
        <v>25</v>
      </c>
      <c r="AK1034">
        <v>101.70000000000002</v>
      </c>
      <c r="AL1034">
        <v>15.298435878564678</v>
      </c>
    </row>
    <row r="1035" spans="1:38">
      <c r="A1035">
        <v>16</v>
      </c>
      <c r="B1035">
        <v>222</v>
      </c>
      <c r="C1035">
        <v>2023</v>
      </c>
      <c r="D1035">
        <v>6</v>
      </c>
      <c r="E1035">
        <v>99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4</v>
      </c>
      <c r="M1035">
        <v>99</v>
      </c>
      <c r="N1035">
        <v>99</v>
      </c>
      <c r="O1035">
        <v>99</v>
      </c>
      <c r="P1035">
        <v>99</v>
      </c>
      <c r="Q1035">
        <v>73</v>
      </c>
      <c r="R1035">
        <v>119</v>
      </c>
      <c r="S1035">
        <v>4</v>
      </c>
      <c r="T1035">
        <v>3.924369747899159</v>
      </c>
      <c r="U1035">
        <v>18.496638655462188</v>
      </c>
      <c r="V1035">
        <v>0</v>
      </c>
      <c r="W1035">
        <v>0.84033613445378108</v>
      </c>
      <c r="X1035">
        <v>62.184873949579838</v>
      </c>
      <c r="Y1035">
        <v>27.731092436974794</v>
      </c>
      <c r="Z1035">
        <v>0</v>
      </c>
      <c r="AA1035">
        <v>6.3377345682558639</v>
      </c>
      <c r="AB1035">
        <v>0</v>
      </c>
      <c r="AC1035">
        <v>1.3230958340103598</v>
      </c>
      <c r="AE1035">
        <v>53.891969781443194</v>
      </c>
      <c r="AG1035">
        <v>1.9737933322275665</v>
      </c>
      <c r="AH1035">
        <v>1.6820947203272036</v>
      </c>
      <c r="AI1035">
        <v>4.201680672268906</v>
      </c>
      <c r="AJ1035">
        <v>54</v>
      </c>
      <c r="AK1035">
        <v>107.95185185185184</v>
      </c>
      <c r="AL1035">
        <v>15.220916778628885</v>
      </c>
    </row>
    <row r="1036" spans="1:38">
      <c r="A1036">
        <v>16</v>
      </c>
      <c r="B1036">
        <v>223</v>
      </c>
      <c r="C1036">
        <v>2023</v>
      </c>
      <c r="D1036">
        <v>7</v>
      </c>
      <c r="E1036">
        <v>99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4</v>
      </c>
      <c r="M1036">
        <v>99</v>
      </c>
      <c r="N1036">
        <v>99</v>
      </c>
      <c r="O1036">
        <v>99</v>
      </c>
      <c r="P1036">
        <v>99</v>
      </c>
      <c r="Q1036">
        <v>13</v>
      </c>
      <c r="R1036">
        <v>27</v>
      </c>
      <c r="S1036">
        <v>4</v>
      </c>
      <c r="T1036">
        <v>3.2592592592592586</v>
      </c>
      <c r="U1036">
        <v>13.08888888888889</v>
      </c>
      <c r="V1036">
        <v>0</v>
      </c>
      <c r="W1036">
        <v>0</v>
      </c>
      <c r="X1036">
        <v>37.037037037037038</v>
      </c>
      <c r="Y1036">
        <v>7.4074074074074083</v>
      </c>
      <c r="Z1036">
        <v>0</v>
      </c>
      <c r="AA1036">
        <v>7.1661412382755634</v>
      </c>
      <c r="AB1036">
        <v>0</v>
      </c>
      <c r="AC1036">
        <v>1.0396791738976447</v>
      </c>
      <c r="AE1036">
        <v>28.37387061820403</v>
      </c>
      <c r="AG1036">
        <v>0.69053708439897743</v>
      </c>
      <c r="AH1036">
        <v>0.41918873812802687</v>
      </c>
      <c r="AI1036">
        <v>3.7037037037037042</v>
      </c>
      <c r="AJ1036">
        <v>18</v>
      </c>
      <c r="AK1036">
        <v>109.3</v>
      </c>
      <c r="AL1036">
        <v>11.086840450987722</v>
      </c>
    </row>
    <row r="1037" spans="1:38">
      <c r="A1037">
        <v>16</v>
      </c>
      <c r="B1037">
        <v>224</v>
      </c>
      <c r="C1037">
        <v>2023</v>
      </c>
      <c r="D1037">
        <v>8</v>
      </c>
      <c r="E1037">
        <v>99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4</v>
      </c>
      <c r="M1037">
        <v>99</v>
      </c>
      <c r="N1037">
        <v>99</v>
      </c>
      <c r="O1037">
        <v>99</v>
      </c>
      <c r="P1037">
        <v>99</v>
      </c>
      <c r="Q1037">
        <v>615</v>
      </c>
      <c r="R1037">
        <v>1249</v>
      </c>
      <c r="S1037">
        <v>4</v>
      </c>
      <c r="T1037">
        <v>3.8903122497998406</v>
      </c>
      <c r="U1037">
        <v>18.501441152922347</v>
      </c>
      <c r="V1037">
        <v>0</v>
      </c>
      <c r="W1037">
        <v>0</v>
      </c>
      <c r="X1037">
        <v>62.610088070456356</v>
      </c>
      <c r="Y1037">
        <v>33.306645316252997</v>
      </c>
      <c r="Z1037">
        <v>0</v>
      </c>
      <c r="AA1037">
        <v>7.305908496820245</v>
      </c>
      <c r="AB1037">
        <v>0</v>
      </c>
      <c r="AC1037">
        <v>1.2514116218958475</v>
      </c>
      <c r="AE1037">
        <v>23.527831990647361</v>
      </c>
      <c r="AG1037">
        <v>1.2067749446854557</v>
      </c>
      <c r="AH1037">
        <v>1.0178780012321176</v>
      </c>
      <c r="AI1037">
        <v>5.2842273819055245</v>
      </c>
      <c r="AJ1037">
        <v>501</v>
      </c>
      <c r="AK1037">
        <v>107.61896207584824</v>
      </c>
      <c r="AL1037">
        <v>15.8979833297625</v>
      </c>
    </row>
    <row r="1038" spans="1:38">
      <c r="A1038">
        <v>16</v>
      </c>
      <c r="B1038">
        <v>225</v>
      </c>
      <c r="C1038">
        <v>2023</v>
      </c>
      <c r="D1038">
        <v>9</v>
      </c>
      <c r="E1038">
        <v>99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4</v>
      </c>
      <c r="M1038">
        <v>99</v>
      </c>
      <c r="N1038">
        <v>99</v>
      </c>
      <c r="O1038">
        <v>99</v>
      </c>
      <c r="P1038">
        <v>99</v>
      </c>
      <c r="Q1038">
        <v>1318</v>
      </c>
      <c r="R1038">
        <v>3906</v>
      </c>
      <c r="S1038">
        <v>4</v>
      </c>
      <c r="T1038">
        <v>4.2631848438300048</v>
      </c>
      <c r="U1038">
        <v>12.583640552995403</v>
      </c>
      <c r="V1038">
        <v>0</v>
      </c>
      <c r="W1038">
        <v>0.2304147465437788</v>
      </c>
      <c r="X1038">
        <v>21.454173067076297</v>
      </c>
      <c r="Y1038">
        <v>9.9078341013824929</v>
      </c>
      <c r="Z1038">
        <v>0</v>
      </c>
      <c r="AA1038">
        <v>6.06262809803036</v>
      </c>
      <c r="AB1038">
        <v>0</v>
      </c>
      <c r="AC1038">
        <v>1.2915343305225258</v>
      </c>
      <c r="AE1038">
        <v>24.319365281156831</v>
      </c>
      <c r="AG1038">
        <v>1.0812486678163815</v>
      </c>
      <c r="AH1038">
        <v>0.68009372648685551</v>
      </c>
      <c r="AI1038">
        <v>6.7076292882744486</v>
      </c>
      <c r="AJ1038">
        <v>892</v>
      </c>
      <c r="AK1038">
        <v>96.425672645739823</v>
      </c>
      <c r="AL1038">
        <v>14.981739507869651</v>
      </c>
    </row>
    <row r="1039" spans="1:38">
      <c r="A1039">
        <v>16</v>
      </c>
      <c r="B1039">
        <v>226</v>
      </c>
      <c r="C1039">
        <v>2023</v>
      </c>
      <c r="D1039">
        <v>10</v>
      </c>
      <c r="E1039">
        <v>99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4</v>
      </c>
      <c r="M1039">
        <v>99</v>
      </c>
      <c r="N1039">
        <v>99</v>
      </c>
      <c r="O1039">
        <v>99</v>
      </c>
      <c r="P1039">
        <v>99</v>
      </c>
      <c r="Q1039">
        <v>2615</v>
      </c>
      <c r="R1039">
        <v>8125</v>
      </c>
      <c r="S1039">
        <v>4</v>
      </c>
      <c r="T1039">
        <v>4.2308923076923088</v>
      </c>
      <c r="U1039">
        <v>12.144221538461522</v>
      </c>
      <c r="V1039">
        <v>0</v>
      </c>
      <c r="W1039">
        <v>0.12307692307692304</v>
      </c>
      <c r="X1039">
        <v>19.692307692307686</v>
      </c>
      <c r="Y1039">
        <v>8.7876923076923052</v>
      </c>
      <c r="Z1039">
        <v>0</v>
      </c>
      <c r="AA1039">
        <v>5.8188231556797261</v>
      </c>
      <c r="AB1039">
        <v>0</v>
      </c>
      <c r="AC1039">
        <v>1.3338133201530684</v>
      </c>
      <c r="AE1039">
        <v>21.221142331120262</v>
      </c>
      <c r="AG1039">
        <v>1.9781273889692312</v>
      </c>
      <c r="AH1039">
        <v>1.2477252585959528</v>
      </c>
      <c r="AI1039">
        <v>5.3907692307692301</v>
      </c>
      <c r="AJ1039">
        <v>1756</v>
      </c>
      <c r="AK1039">
        <v>96.812072892938403</v>
      </c>
      <c r="AL1039">
        <v>14.463494005553551</v>
      </c>
    </row>
    <row r="1040" spans="1:38">
      <c r="A1040">
        <v>16</v>
      </c>
      <c r="B1040">
        <v>227</v>
      </c>
      <c r="C1040">
        <v>2023</v>
      </c>
      <c r="D1040">
        <v>11</v>
      </c>
      <c r="E1040">
        <v>99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4</v>
      </c>
      <c r="M1040">
        <v>99</v>
      </c>
      <c r="N1040">
        <v>99</v>
      </c>
      <c r="O1040">
        <v>99</v>
      </c>
      <c r="P1040">
        <v>99</v>
      </c>
      <c r="Q1040">
        <v>1235</v>
      </c>
      <c r="R1040">
        <v>3373</v>
      </c>
      <c r="S1040">
        <v>4</v>
      </c>
      <c r="T1040">
        <v>4.0349836940409132</v>
      </c>
      <c r="U1040">
        <v>13.05025200118593</v>
      </c>
      <c r="V1040">
        <v>0</v>
      </c>
      <c r="W1040">
        <v>8.8941595019270653E-2</v>
      </c>
      <c r="X1040">
        <v>25.644826563889712</v>
      </c>
      <c r="Y1040">
        <v>10.672991402312482</v>
      </c>
      <c r="Z1040">
        <v>5.9294396679513778E-2</v>
      </c>
      <c r="AA1040">
        <v>6.2104297259453478</v>
      </c>
      <c r="AB1040">
        <v>0</v>
      </c>
      <c r="AC1040">
        <v>1.2136040715999439</v>
      </c>
      <c r="AE1040">
        <v>25.068021556428409</v>
      </c>
      <c r="AG1040">
        <v>2.4324987018981128</v>
      </c>
      <c r="AH1040">
        <v>1.6225904070763948</v>
      </c>
      <c r="AI1040">
        <v>4.6249629410020736</v>
      </c>
      <c r="AJ1040">
        <v>1050</v>
      </c>
      <c r="AK1040">
        <v>98.585142857142841</v>
      </c>
      <c r="AL1040">
        <v>14.699454449271173</v>
      </c>
    </row>
    <row r="1041" spans="1:38">
      <c r="A1041">
        <v>16</v>
      </c>
      <c r="B1041">
        <v>228</v>
      </c>
      <c r="C1041">
        <v>2023</v>
      </c>
      <c r="D1041">
        <v>12</v>
      </c>
      <c r="E1041">
        <v>99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4</v>
      </c>
      <c r="M1041">
        <v>99</v>
      </c>
      <c r="N1041">
        <v>99</v>
      </c>
      <c r="O1041">
        <v>99</v>
      </c>
      <c r="P1041">
        <v>99</v>
      </c>
      <c r="Q1041">
        <v>58</v>
      </c>
      <c r="R1041">
        <v>98</v>
      </c>
      <c r="S1041">
        <v>4</v>
      </c>
      <c r="T1041">
        <v>4.1632653061224492</v>
      </c>
      <c r="U1041">
        <v>13.093877551020412</v>
      </c>
      <c r="V1041">
        <v>0</v>
      </c>
      <c r="W1041">
        <v>0</v>
      </c>
      <c r="X1041">
        <v>27.551020408163261</v>
      </c>
      <c r="Y1041">
        <v>9.183673469387756</v>
      </c>
      <c r="Z1041">
        <v>0</v>
      </c>
      <c r="AA1041">
        <v>5.6218381830531836</v>
      </c>
      <c r="AB1041">
        <v>0</v>
      </c>
      <c r="AC1041">
        <v>1.6079767839667101</v>
      </c>
      <c r="AE1041">
        <v>35.827783345161677</v>
      </c>
      <c r="AG1041">
        <v>1.1812921890067503</v>
      </c>
      <c r="AH1041">
        <v>0.8160871951518115</v>
      </c>
      <c r="AI1041">
        <v>3.0612244897959182</v>
      </c>
      <c r="AJ1041">
        <v>45</v>
      </c>
      <c r="AK1041">
        <v>95.73555555555555</v>
      </c>
      <c r="AL1041">
        <v>14.235213047183379</v>
      </c>
    </row>
    <row r="1042" spans="1:38">
      <c r="A1042">
        <v>16</v>
      </c>
      <c r="B1042">
        <v>229</v>
      </c>
      <c r="C1042">
        <v>2023</v>
      </c>
      <c r="D1042">
        <v>1</v>
      </c>
      <c r="E1042">
        <v>99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5</v>
      </c>
      <c r="M1042">
        <v>99</v>
      </c>
      <c r="N1042">
        <v>99</v>
      </c>
      <c r="O1042">
        <v>99</v>
      </c>
      <c r="P1042">
        <v>99</v>
      </c>
      <c r="Q1042">
        <v>184</v>
      </c>
      <c r="R1042">
        <v>571</v>
      </c>
      <c r="S1042">
        <v>5</v>
      </c>
      <c r="T1042">
        <v>4.7548161120840629</v>
      </c>
      <c r="U1042">
        <v>14.447985989492128</v>
      </c>
      <c r="V1042">
        <v>0</v>
      </c>
      <c r="W1042">
        <v>0.5253940455341507</v>
      </c>
      <c r="X1042">
        <v>29.071803852889655</v>
      </c>
      <c r="Y1042">
        <v>9.4570928196147115</v>
      </c>
      <c r="Z1042">
        <v>0.17513134851138348</v>
      </c>
      <c r="AA1042">
        <v>5.5677557417511716</v>
      </c>
      <c r="AB1042">
        <v>0</v>
      </c>
      <c r="AC1042">
        <v>1.56117196070092</v>
      </c>
      <c r="AE1042">
        <v>39.661795736566113</v>
      </c>
      <c r="AG1042">
        <v>6.5011954912899919</v>
      </c>
      <c r="AH1042">
        <v>4.493501966295196</v>
      </c>
      <c r="AI1042">
        <v>6.3047285464098062</v>
      </c>
      <c r="AJ1042">
        <v>76</v>
      </c>
      <c r="AK1042">
        <v>95.244736842105283</v>
      </c>
      <c r="AL1042">
        <v>15.081620412078196</v>
      </c>
    </row>
    <row r="1043" spans="1:38">
      <c r="A1043">
        <v>16</v>
      </c>
      <c r="B1043">
        <v>230</v>
      </c>
      <c r="C1043">
        <v>2023</v>
      </c>
      <c r="D1043">
        <v>2</v>
      </c>
      <c r="E1043">
        <v>99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5</v>
      </c>
      <c r="M1043">
        <v>99</v>
      </c>
      <c r="N1043">
        <v>99</v>
      </c>
      <c r="O1043">
        <v>99</v>
      </c>
      <c r="P1043">
        <v>99</v>
      </c>
      <c r="Q1043">
        <v>221</v>
      </c>
      <c r="R1043">
        <v>795</v>
      </c>
      <c r="S1043">
        <v>5</v>
      </c>
      <c r="T1043">
        <v>4.1861635220125777</v>
      </c>
      <c r="U1043">
        <v>13.319496855345925</v>
      </c>
      <c r="V1043">
        <v>0</v>
      </c>
      <c r="W1043">
        <v>0.3773584905660376</v>
      </c>
      <c r="X1043">
        <v>16.981132075471692</v>
      </c>
      <c r="Y1043">
        <v>4.4025157232704411</v>
      </c>
      <c r="Z1043">
        <v>0.12578616352201252</v>
      </c>
      <c r="AA1043">
        <v>4.515759657182449</v>
      </c>
      <c r="AB1043">
        <v>0</v>
      </c>
      <c r="AC1043">
        <v>1.3544465781303372</v>
      </c>
      <c r="AE1043">
        <v>24.960696499820191</v>
      </c>
      <c r="AG1043">
        <v>6.1342592592592604</v>
      </c>
      <c r="AH1043">
        <v>3.8063530041036366</v>
      </c>
      <c r="AI1043">
        <v>4.0251572327044007</v>
      </c>
      <c r="AJ1043">
        <v>275</v>
      </c>
      <c r="AK1043">
        <v>93.76690909090911</v>
      </c>
      <c r="AL1043">
        <v>15.725416201564204</v>
      </c>
    </row>
    <row r="1044" spans="1:38">
      <c r="A1044">
        <v>16</v>
      </c>
      <c r="B1044">
        <v>231</v>
      </c>
      <c r="C1044">
        <v>2023</v>
      </c>
      <c r="D1044">
        <v>3</v>
      </c>
      <c r="E1044">
        <v>99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5</v>
      </c>
      <c r="M1044">
        <v>99</v>
      </c>
      <c r="N1044">
        <v>99</v>
      </c>
      <c r="O1044">
        <v>99</v>
      </c>
      <c r="P1044">
        <v>99</v>
      </c>
      <c r="Q1044">
        <v>1203</v>
      </c>
      <c r="R1044">
        <v>3331</v>
      </c>
      <c r="S1044">
        <v>5</v>
      </c>
      <c r="T1044">
        <v>4.3779645752026406</v>
      </c>
      <c r="U1044">
        <v>15.511888321825323</v>
      </c>
      <c r="V1044">
        <v>0</v>
      </c>
      <c r="W1044">
        <v>0.39027319123386378</v>
      </c>
      <c r="X1044">
        <v>31.582107475232661</v>
      </c>
      <c r="Y1044">
        <v>15.250675472830981</v>
      </c>
      <c r="Z1044">
        <v>0.21014710297208045</v>
      </c>
      <c r="AA1044">
        <v>6.2197825326181935</v>
      </c>
      <c r="AB1044">
        <v>0</v>
      </c>
      <c r="AC1044">
        <v>1.5631548858587223</v>
      </c>
      <c r="AE1044">
        <v>32.385180660408317</v>
      </c>
      <c r="AG1044">
        <v>7.067685126246551</v>
      </c>
      <c r="AH1044">
        <v>4.4297307141304554</v>
      </c>
      <c r="AI1044">
        <v>4.8934253977784445</v>
      </c>
      <c r="AJ1044">
        <v>502</v>
      </c>
      <c r="AK1044">
        <v>99.678884462151331</v>
      </c>
      <c r="AL1044">
        <v>15.549823961440852</v>
      </c>
    </row>
    <row r="1045" spans="1:38">
      <c r="A1045">
        <v>16</v>
      </c>
      <c r="B1045">
        <v>232</v>
      </c>
      <c r="C1045">
        <v>2023</v>
      </c>
      <c r="D1045">
        <v>4</v>
      </c>
      <c r="E1045">
        <v>99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5</v>
      </c>
      <c r="M1045">
        <v>99</v>
      </c>
      <c r="N1045">
        <v>99</v>
      </c>
      <c r="O1045">
        <v>99</v>
      </c>
      <c r="P1045">
        <v>99</v>
      </c>
      <c r="Q1045">
        <v>122</v>
      </c>
      <c r="R1045">
        <v>278</v>
      </c>
      <c r="S1045">
        <v>5</v>
      </c>
      <c r="T1045">
        <v>4.3741007194244599</v>
      </c>
      <c r="U1045">
        <v>15.614388489208636</v>
      </c>
      <c r="V1045">
        <v>0</v>
      </c>
      <c r="W1045">
        <v>0</v>
      </c>
      <c r="X1045">
        <v>33.093525179856115</v>
      </c>
      <c r="Y1045">
        <v>13.30935251798561</v>
      </c>
      <c r="Z1045">
        <v>0.35971223021582727</v>
      </c>
      <c r="AA1045">
        <v>6.0248413949818964</v>
      </c>
      <c r="AB1045">
        <v>0</v>
      </c>
      <c r="AC1045">
        <v>1.3479180925042131</v>
      </c>
      <c r="AE1045">
        <v>45.733838755586078</v>
      </c>
      <c r="AG1045">
        <v>9.9144079885877314</v>
      </c>
      <c r="AH1045">
        <v>6.6465164279567768</v>
      </c>
      <c r="AI1045">
        <v>5.3956834532374112</v>
      </c>
      <c r="AJ1045">
        <v>24</v>
      </c>
      <c r="AK1045">
        <v>101.10000000000002</v>
      </c>
      <c r="AL1045">
        <v>16.48584400199228</v>
      </c>
    </row>
    <row r="1046" spans="1:38">
      <c r="A1046">
        <v>16</v>
      </c>
      <c r="B1046">
        <v>233</v>
      </c>
      <c r="C1046">
        <v>2023</v>
      </c>
      <c r="D1046">
        <v>5</v>
      </c>
      <c r="E1046">
        <v>99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5</v>
      </c>
      <c r="M1046">
        <v>99</v>
      </c>
      <c r="N1046">
        <v>99</v>
      </c>
      <c r="O1046">
        <v>99</v>
      </c>
      <c r="P1046">
        <v>99</v>
      </c>
      <c r="Q1046">
        <v>109</v>
      </c>
      <c r="R1046">
        <v>233</v>
      </c>
      <c r="S1046">
        <v>5</v>
      </c>
      <c r="T1046">
        <v>4.2017167381974252</v>
      </c>
      <c r="U1046">
        <v>17.791845493562224</v>
      </c>
      <c r="V1046">
        <v>0</v>
      </c>
      <c r="W1046">
        <v>0</v>
      </c>
      <c r="X1046">
        <v>48.927038626609438</v>
      </c>
      <c r="Y1046">
        <v>25.751072961373399</v>
      </c>
      <c r="Z1046">
        <v>0</v>
      </c>
      <c r="AA1046">
        <v>6.7744263195462162</v>
      </c>
      <c r="AB1046">
        <v>0</v>
      </c>
      <c r="AC1046">
        <v>1.4165170870696102</v>
      </c>
      <c r="AE1046">
        <v>40.005707548651728</v>
      </c>
      <c r="AG1046">
        <v>5.7389162561576361</v>
      </c>
      <c r="AH1046">
        <v>3.9405856078083561</v>
      </c>
      <c r="AI1046">
        <v>1.7167381974248928</v>
      </c>
      <c r="AJ1046">
        <v>77</v>
      </c>
      <c r="AK1046">
        <v>104.02077922077925</v>
      </c>
      <c r="AL1046">
        <v>16.755677917163869</v>
      </c>
    </row>
    <row r="1047" spans="1:38">
      <c r="A1047">
        <v>16</v>
      </c>
      <c r="B1047">
        <v>234</v>
      </c>
      <c r="C1047">
        <v>2023</v>
      </c>
      <c r="D1047">
        <v>6</v>
      </c>
      <c r="E1047">
        <v>99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5</v>
      </c>
      <c r="M1047">
        <v>99</v>
      </c>
      <c r="N1047">
        <v>99</v>
      </c>
      <c r="O1047">
        <v>99</v>
      </c>
      <c r="P1047">
        <v>99</v>
      </c>
      <c r="Q1047">
        <v>136</v>
      </c>
      <c r="R1047">
        <v>257</v>
      </c>
      <c r="S1047">
        <v>5</v>
      </c>
      <c r="T1047">
        <v>4.5680933852140067</v>
      </c>
      <c r="U1047">
        <v>19.492996108949431</v>
      </c>
      <c r="V1047">
        <v>0</v>
      </c>
      <c r="W1047">
        <v>1.5564202334630348</v>
      </c>
      <c r="X1047">
        <v>63.424124513618665</v>
      </c>
      <c r="Y1047">
        <v>30.739299610894943</v>
      </c>
      <c r="Z1047">
        <v>0.77821011673151741</v>
      </c>
      <c r="AA1047">
        <v>7.1092933624112531</v>
      </c>
      <c r="AB1047">
        <v>0</v>
      </c>
      <c r="AC1047">
        <v>1.5343769768973043</v>
      </c>
      <c r="AE1047">
        <v>48.205826669891287</v>
      </c>
      <c r="AG1047">
        <v>4.2627301376679396</v>
      </c>
      <c r="AH1047">
        <v>3.8284448323216553</v>
      </c>
      <c r="AI1047">
        <v>5.0583657587548636</v>
      </c>
      <c r="AJ1047">
        <v>98</v>
      </c>
      <c r="AK1047">
        <v>105.61122448979592</v>
      </c>
      <c r="AL1047">
        <v>16.328514372305012</v>
      </c>
    </row>
    <row r="1048" spans="1:38">
      <c r="A1048">
        <v>16</v>
      </c>
      <c r="B1048">
        <v>235</v>
      </c>
      <c r="C1048">
        <v>2023</v>
      </c>
      <c r="D1048">
        <v>7</v>
      </c>
      <c r="E1048">
        <v>99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5</v>
      </c>
      <c r="M1048">
        <v>99</v>
      </c>
      <c r="N1048">
        <v>99</v>
      </c>
      <c r="O1048">
        <v>99</v>
      </c>
      <c r="P1048">
        <v>99</v>
      </c>
      <c r="Q1048">
        <v>30</v>
      </c>
      <c r="R1048">
        <v>76</v>
      </c>
      <c r="S1048">
        <v>5</v>
      </c>
      <c r="T1048">
        <v>4.2631578947368434</v>
      </c>
      <c r="U1048">
        <v>15.174999999999995</v>
      </c>
      <c r="V1048">
        <v>0</v>
      </c>
      <c r="W1048">
        <v>0</v>
      </c>
      <c r="X1048">
        <v>46.052631578947363</v>
      </c>
      <c r="Y1048">
        <v>21.052631578947377</v>
      </c>
      <c r="Z1048">
        <v>0</v>
      </c>
      <c r="AA1048">
        <v>8.2253319401903706</v>
      </c>
      <c r="AB1048">
        <v>0</v>
      </c>
      <c r="AC1048">
        <v>1.2499307460039899</v>
      </c>
      <c r="AE1048">
        <v>50.859827886789368</v>
      </c>
      <c r="AG1048">
        <v>1.9437340153452685</v>
      </c>
      <c r="AH1048">
        <v>1.3679976561489913</v>
      </c>
      <c r="AI1048">
        <v>6.5789473684210513</v>
      </c>
      <c r="AJ1048">
        <v>41</v>
      </c>
      <c r="AK1048">
        <v>112.52439024390242</v>
      </c>
      <c r="AL1048">
        <v>10.732439690757539</v>
      </c>
    </row>
    <row r="1049" spans="1:38">
      <c r="A1049">
        <v>16</v>
      </c>
      <c r="B1049">
        <v>236</v>
      </c>
      <c r="C1049">
        <v>2023</v>
      </c>
      <c r="D1049">
        <v>8</v>
      </c>
      <c r="E1049">
        <v>99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5</v>
      </c>
      <c r="M1049">
        <v>99</v>
      </c>
      <c r="N1049">
        <v>99</v>
      </c>
      <c r="O1049">
        <v>99</v>
      </c>
      <c r="P1049">
        <v>99</v>
      </c>
      <c r="Q1049">
        <v>1074</v>
      </c>
      <c r="R1049">
        <v>2871</v>
      </c>
      <c r="S1049">
        <v>5</v>
      </c>
      <c r="T1049">
        <v>4.5593869731800787</v>
      </c>
      <c r="U1049">
        <v>18.675513758272405</v>
      </c>
      <c r="V1049">
        <v>0</v>
      </c>
      <c r="W1049">
        <v>0.59212817833507503</v>
      </c>
      <c r="X1049">
        <v>55.625217694183206</v>
      </c>
      <c r="Y1049">
        <v>35.318704284221525</v>
      </c>
      <c r="Z1049">
        <v>0</v>
      </c>
      <c r="AA1049">
        <v>7.6757011104178847</v>
      </c>
      <c r="AB1049">
        <v>0</v>
      </c>
      <c r="AC1049">
        <v>1.4225169045772377</v>
      </c>
      <c r="AE1049">
        <v>18.126642876734703</v>
      </c>
      <c r="AG1049">
        <v>2.7739398448294192</v>
      </c>
      <c r="AH1049">
        <v>2.3617475947284317</v>
      </c>
      <c r="AI1049">
        <v>4.7021943573667722</v>
      </c>
      <c r="AJ1049">
        <v>1108</v>
      </c>
      <c r="AK1049">
        <v>106.61660649819494</v>
      </c>
      <c r="AL1049">
        <v>16.778416967307002</v>
      </c>
    </row>
    <row r="1050" spans="1:38">
      <c r="A1050">
        <v>16</v>
      </c>
      <c r="B1050">
        <v>237</v>
      </c>
      <c r="C1050">
        <v>2023</v>
      </c>
      <c r="D1050">
        <v>9</v>
      </c>
      <c r="E1050">
        <v>99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5</v>
      </c>
      <c r="M1050">
        <v>99</v>
      </c>
      <c r="N1050">
        <v>99</v>
      </c>
      <c r="O1050">
        <v>99</v>
      </c>
      <c r="P1050">
        <v>99</v>
      </c>
      <c r="Q1050">
        <v>2551</v>
      </c>
      <c r="R1050">
        <v>11556</v>
      </c>
      <c r="S1050">
        <v>5</v>
      </c>
      <c r="T1050">
        <v>5.0179993077189344</v>
      </c>
      <c r="U1050">
        <v>13.443085842852176</v>
      </c>
      <c r="V1050">
        <v>0</v>
      </c>
      <c r="W1050">
        <v>0.64035998615437884</v>
      </c>
      <c r="X1050">
        <v>19.842506057459328</v>
      </c>
      <c r="Y1050">
        <v>10.202492211838006</v>
      </c>
      <c r="Z1050">
        <v>8.6535133264105252E-3</v>
      </c>
      <c r="AA1050">
        <v>5.7147680346413043</v>
      </c>
      <c r="AB1050">
        <v>0</v>
      </c>
      <c r="AC1050">
        <v>1.4484405187337401</v>
      </c>
      <c r="AE1050">
        <v>16.236547261915351</v>
      </c>
      <c r="AG1050">
        <v>3.1989015886549161</v>
      </c>
      <c r="AH1050">
        <v>2.149496441636761</v>
      </c>
      <c r="AI1050">
        <v>6.2045690550363437</v>
      </c>
      <c r="AJ1050">
        <v>2986</v>
      </c>
      <c r="AK1050">
        <v>97.16309444072327</v>
      </c>
      <c r="AL1050">
        <v>16.042909747157228</v>
      </c>
    </row>
    <row r="1051" spans="1:38">
      <c r="A1051">
        <v>16</v>
      </c>
      <c r="B1051">
        <v>238</v>
      </c>
      <c r="C1051">
        <v>2023</v>
      </c>
      <c r="D1051">
        <v>10</v>
      </c>
      <c r="E1051">
        <v>99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5</v>
      </c>
      <c r="M1051">
        <v>99</v>
      </c>
      <c r="N1051">
        <v>99</v>
      </c>
      <c r="O1051">
        <v>99</v>
      </c>
      <c r="P1051">
        <v>99</v>
      </c>
      <c r="Q1051">
        <v>4626</v>
      </c>
      <c r="R1051">
        <v>25919</v>
      </c>
      <c r="S1051">
        <v>5</v>
      </c>
      <c r="T1051">
        <v>5.0520467610633117</v>
      </c>
      <c r="U1051">
        <v>12.768771943362044</v>
      </c>
      <c r="V1051">
        <v>0</v>
      </c>
      <c r="W1051">
        <v>0.54786064277171187</v>
      </c>
      <c r="X1051">
        <v>16.555422662911379</v>
      </c>
      <c r="Y1051">
        <v>8.3683784096608633</v>
      </c>
      <c r="Z1051">
        <v>3.8581735406458591E-3</v>
      </c>
      <c r="AA1051">
        <v>5.3741227578938204</v>
      </c>
      <c r="AB1051">
        <v>0</v>
      </c>
      <c r="AC1051">
        <v>1.4087849045134277</v>
      </c>
      <c r="AE1051">
        <v>14.467152133104202</v>
      </c>
      <c r="AG1051">
        <v>6.3102872362699696</v>
      </c>
      <c r="AH1051">
        <v>4.1849790486067393</v>
      </c>
      <c r="AI1051">
        <v>4.9886183880550954</v>
      </c>
      <c r="AJ1051">
        <v>5373</v>
      </c>
      <c r="AK1051">
        <v>96.771449841801441</v>
      </c>
      <c r="AL1051">
        <v>15.400265143503088</v>
      </c>
    </row>
    <row r="1052" spans="1:38">
      <c r="A1052">
        <v>16</v>
      </c>
      <c r="B1052">
        <v>239</v>
      </c>
      <c r="C1052">
        <v>2023</v>
      </c>
      <c r="D1052">
        <v>11</v>
      </c>
      <c r="E1052">
        <v>99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5</v>
      </c>
      <c r="M1052">
        <v>99</v>
      </c>
      <c r="N1052">
        <v>99</v>
      </c>
      <c r="O1052">
        <v>99</v>
      </c>
      <c r="P1052">
        <v>99</v>
      </c>
      <c r="Q1052">
        <v>2277</v>
      </c>
      <c r="R1052">
        <v>9617</v>
      </c>
      <c r="S1052">
        <v>5</v>
      </c>
      <c r="T1052">
        <v>4.768430903608194</v>
      </c>
      <c r="U1052">
        <v>14.136695435166905</v>
      </c>
      <c r="V1052">
        <v>0</v>
      </c>
      <c r="W1052">
        <v>0.67588645107621914</v>
      </c>
      <c r="X1052">
        <v>24.862223146511393</v>
      </c>
      <c r="Y1052">
        <v>13.663304564833108</v>
      </c>
      <c r="Z1052">
        <v>1.0398253093480298E-2</v>
      </c>
      <c r="AA1052">
        <v>6.0739195515772462</v>
      </c>
      <c r="AB1052">
        <v>0</v>
      </c>
      <c r="AC1052">
        <v>1.4146287666377089</v>
      </c>
      <c r="AE1052">
        <v>21.990754855268953</v>
      </c>
      <c r="AG1052">
        <v>6.9354699128829402</v>
      </c>
      <c r="AH1052">
        <v>5.0114243914966172</v>
      </c>
      <c r="AI1052">
        <v>4.2840802745138813</v>
      </c>
      <c r="AJ1052">
        <v>2705</v>
      </c>
      <c r="AK1052">
        <v>98.318114602587897</v>
      </c>
      <c r="AL1052">
        <v>15.819633802842288</v>
      </c>
    </row>
    <row r="1053" spans="1:38">
      <c r="A1053">
        <v>16</v>
      </c>
      <c r="B1053">
        <v>240</v>
      </c>
      <c r="C1053">
        <v>2023</v>
      </c>
      <c r="D1053">
        <v>12</v>
      </c>
      <c r="E1053">
        <v>99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5</v>
      </c>
      <c r="M1053">
        <v>99</v>
      </c>
      <c r="N1053">
        <v>99</v>
      </c>
      <c r="O1053">
        <v>99</v>
      </c>
      <c r="P1053">
        <v>99</v>
      </c>
      <c r="Q1053">
        <v>135</v>
      </c>
      <c r="R1053">
        <v>323</v>
      </c>
      <c r="S1053">
        <v>5</v>
      </c>
      <c r="T1053">
        <v>4.5634674922600622</v>
      </c>
      <c r="U1053">
        <v>13.176470588235302</v>
      </c>
      <c r="V1053">
        <v>0</v>
      </c>
      <c r="W1053">
        <v>1.2383900928792575</v>
      </c>
      <c r="X1053">
        <v>19.195046439628481</v>
      </c>
      <c r="Y1053">
        <v>8.0495356037151691</v>
      </c>
      <c r="Z1053">
        <v>0</v>
      </c>
      <c r="AA1053">
        <v>5.0707811015449051</v>
      </c>
      <c r="AB1053">
        <v>0</v>
      </c>
      <c r="AC1053">
        <v>1.545440629111106</v>
      </c>
      <c r="AE1053">
        <v>20.005474262844565</v>
      </c>
      <c r="AG1053">
        <v>3.8934426229508201</v>
      </c>
      <c r="AH1053">
        <v>2.7067231160895515</v>
      </c>
      <c r="AI1053">
        <v>2.7863777089783288</v>
      </c>
      <c r="AJ1053">
        <v>170</v>
      </c>
      <c r="AK1053">
        <v>94.74</v>
      </c>
      <c r="AL1053">
        <v>15.357597036026117</v>
      </c>
    </row>
    <row r="1054" spans="1:38">
      <c r="A1054">
        <v>16</v>
      </c>
      <c r="B1054">
        <v>241</v>
      </c>
      <c r="C1054">
        <v>2023</v>
      </c>
      <c r="D1054">
        <v>1</v>
      </c>
      <c r="E1054">
        <v>99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6</v>
      </c>
      <c r="M1054">
        <v>99</v>
      </c>
      <c r="N1054">
        <v>99</v>
      </c>
      <c r="O1054">
        <v>99</v>
      </c>
      <c r="P1054">
        <v>99</v>
      </c>
      <c r="Q1054">
        <v>344</v>
      </c>
      <c r="R1054">
        <v>1476</v>
      </c>
      <c r="S1054">
        <v>6</v>
      </c>
      <c r="T1054">
        <v>5.5345528455284549</v>
      </c>
      <c r="U1054">
        <v>16.694715447154451</v>
      </c>
      <c r="V1054">
        <v>31.09756097560976</v>
      </c>
      <c r="W1054">
        <v>2.3712737127371279</v>
      </c>
      <c r="X1054">
        <v>43.563685636856377</v>
      </c>
      <c r="Y1054">
        <v>12.398373983739839</v>
      </c>
      <c r="Z1054">
        <v>0.47425474254742561</v>
      </c>
      <c r="AA1054">
        <v>5.7209700068047651</v>
      </c>
      <c r="AB1054">
        <v>0</v>
      </c>
      <c r="AC1054">
        <v>1.6153141196689675</v>
      </c>
      <c r="AE1054">
        <v>30.705883846170071</v>
      </c>
      <c r="AG1054">
        <v>16.805191847887965</v>
      </c>
      <c r="AH1054">
        <v>13.42168044707341</v>
      </c>
      <c r="AI1054">
        <v>3.5907859078590776</v>
      </c>
      <c r="AJ1054">
        <v>158</v>
      </c>
      <c r="AK1054">
        <v>102.63417721518982</v>
      </c>
      <c r="AL1054">
        <v>16.4889425680919</v>
      </c>
    </row>
    <row r="1055" spans="1:38">
      <c r="A1055">
        <v>16</v>
      </c>
      <c r="B1055">
        <v>242</v>
      </c>
      <c r="C1055">
        <v>2023</v>
      </c>
      <c r="D1055">
        <v>2</v>
      </c>
      <c r="E1055">
        <v>99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6</v>
      </c>
      <c r="M1055">
        <v>99</v>
      </c>
      <c r="N1055">
        <v>99</v>
      </c>
      <c r="O1055">
        <v>99</v>
      </c>
      <c r="P1055">
        <v>99</v>
      </c>
      <c r="Q1055">
        <v>447</v>
      </c>
      <c r="R1055">
        <v>1896</v>
      </c>
      <c r="S1055">
        <v>6</v>
      </c>
      <c r="T1055">
        <v>5.0548523206751055</v>
      </c>
      <c r="U1055">
        <v>15.458333333333318</v>
      </c>
      <c r="V1055">
        <v>27.373417721518994</v>
      </c>
      <c r="W1055">
        <v>0.52742616033755252</v>
      </c>
      <c r="X1055">
        <v>33.860759493670891</v>
      </c>
      <c r="Y1055">
        <v>7.9641350210970483</v>
      </c>
      <c r="Z1055">
        <v>0.15822784810126581</v>
      </c>
      <c r="AA1055">
        <v>5.0861651688847189</v>
      </c>
      <c r="AB1055">
        <v>0</v>
      </c>
      <c r="AC1055">
        <v>1.4944156526039796</v>
      </c>
      <c r="AE1055">
        <v>22.983741227333994</v>
      </c>
      <c r="AG1055">
        <v>14.629629629629628</v>
      </c>
      <c r="AH1055">
        <v>10.535499121472593</v>
      </c>
      <c r="AI1055">
        <v>4.9050632911392409</v>
      </c>
      <c r="AJ1055">
        <v>362</v>
      </c>
      <c r="AK1055">
        <v>95.753038674033178</v>
      </c>
      <c r="AL1055">
        <v>17.277037083233189</v>
      </c>
    </row>
    <row r="1056" spans="1:38">
      <c r="A1056">
        <v>16</v>
      </c>
      <c r="B1056">
        <v>243</v>
      </c>
      <c r="C1056">
        <v>2023</v>
      </c>
      <c r="D1056">
        <v>3</v>
      </c>
      <c r="E1056">
        <v>99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6</v>
      </c>
      <c r="M1056">
        <v>99</v>
      </c>
      <c r="N1056">
        <v>99</v>
      </c>
      <c r="O1056">
        <v>99</v>
      </c>
      <c r="P1056">
        <v>99</v>
      </c>
      <c r="Q1056">
        <v>2255</v>
      </c>
      <c r="R1056">
        <v>7371</v>
      </c>
      <c r="S1056">
        <v>6</v>
      </c>
      <c r="T1056">
        <v>5.1386514719848044</v>
      </c>
      <c r="U1056">
        <v>17.986650386650421</v>
      </c>
      <c r="V1056">
        <v>37.267670601003935</v>
      </c>
      <c r="W1056">
        <v>1.6280016280016278</v>
      </c>
      <c r="X1056">
        <v>49.776149776149758</v>
      </c>
      <c r="Y1056">
        <v>20.241486908153565</v>
      </c>
      <c r="Z1056">
        <v>0.67833401166734486</v>
      </c>
      <c r="AA1056">
        <v>6.5550655473624362</v>
      </c>
      <c r="AB1056">
        <v>0</v>
      </c>
      <c r="AC1056">
        <v>1.6010399803054149</v>
      </c>
      <c r="AE1056">
        <v>34.103931556676869</v>
      </c>
      <c r="AG1056">
        <v>15.639719923615527</v>
      </c>
      <c r="AH1056">
        <v>11.366185205508202</v>
      </c>
      <c r="AI1056">
        <v>3.6358703025369694</v>
      </c>
      <c r="AJ1056">
        <v>946</v>
      </c>
      <c r="AK1056">
        <v>100.92558139534889</v>
      </c>
      <c r="AL1056">
        <v>17.070527019265977</v>
      </c>
    </row>
    <row r="1057" spans="1:38">
      <c r="A1057">
        <v>16</v>
      </c>
      <c r="B1057">
        <v>244</v>
      </c>
      <c r="C1057">
        <v>2023</v>
      </c>
      <c r="D1057">
        <v>4</v>
      </c>
      <c r="E1057">
        <v>99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6</v>
      </c>
      <c r="M1057">
        <v>99</v>
      </c>
      <c r="N1057">
        <v>99</v>
      </c>
      <c r="O1057">
        <v>99</v>
      </c>
      <c r="P1057">
        <v>99</v>
      </c>
      <c r="Q1057">
        <v>198</v>
      </c>
      <c r="R1057">
        <v>478</v>
      </c>
      <c r="S1057">
        <v>6</v>
      </c>
      <c r="T1057">
        <v>4.8075313807531366</v>
      </c>
      <c r="U1057">
        <v>17.667364016736389</v>
      </c>
      <c r="V1057">
        <v>23.012552301255234</v>
      </c>
      <c r="W1057">
        <v>2.5104602510460245</v>
      </c>
      <c r="X1057">
        <v>47.280334728033445</v>
      </c>
      <c r="Y1057">
        <v>18.828451882845187</v>
      </c>
      <c r="Z1057">
        <v>1.0460251046025102</v>
      </c>
      <c r="AA1057">
        <v>6.5027884071626509</v>
      </c>
      <c r="AB1057">
        <v>0</v>
      </c>
      <c r="AC1057">
        <v>1.5580086575653931</v>
      </c>
      <c r="AE1057">
        <v>50.567702226358449</v>
      </c>
      <c r="AG1057">
        <v>17.047075606276749</v>
      </c>
      <c r="AH1057">
        <v>12.930757287618624</v>
      </c>
      <c r="AI1057">
        <v>4.1841004184100408</v>
      </c>
      <c r="AJ1057">
        <v>38</v>
      </c>
      <c r="AK1057">
        <v>104.76052631578951</v>
      </c>
      <c r="AL1057">
        <v>17.209307637321704</v>
      </c>
    </row>
    <row r="1058" spans="1:38">
      <c r="A1058">
        <v>16</v>
      </c>
      <c r="B1058">
        <v>245</v>
      </c>
      <c r="C1058">
        <v>2023</v>
      </c>
      <c r="D1058">
        <v>5</v>
      </c>
      <c r="E1058">
        <v>99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6</v>
      </c>
      <c r="M1058">
        <v>99</v>
      </c>
      <c r="N1058">
        <v>99</v>
      </c>
      <c r="O1058">
        <v>99</v>
      </c>
      <c r="P1058">
        <v>99</v>
      </c>
      <c r="Q1058">
        <v>250</v>
      </c>
      <c r="R1058">
        <v>515</v>
      </c>
      <c r="S1058">
        <v>6</v>
      </c>
      <c r="T1058">
        <v>4.7223300970873794</v>
      </c>
      <c r="U1058">
        <v>21.232233009708711</v>
      </c>
      <c r="V1058">
        <v>24.077669902912621</v>
      </c>
      <c r="W1058">
        <v>2.1359223300970878</v>
      </c>
      <c r="X1058">
        <v>69.902912621359249</v>
      </c>
      <c r="Y1058">
        <v>38.640776699029139</v>
      </c>
      <c r="Z1058">
        <v>0.97087378640776723</v>
      </c>
      <c r="AA1058">
        <v>7.3441773954344924</v>
      </c>
      <c r="AB1058">
        <v>0</v>
      </c>
      <c r="AC1058">
        <v>1.7355747789611402</v>
      </c>
      <c r="AE1058">
        <v>49.042092141789681</v>
      </c>
      <c r="AG1058">
        <v>12.684729064039409</v>
      </c>
      <c r="AH1058">
        <v>10.394096583558367</v>
      </c>
      <c r="AI1058">
        <v>1.1650485436893201</v>
      </c>
      <c r="AJ1058">
        <v>155</v>
      </c>
      <c r="AK1058">
        <v>102.45483870967747</v>
      </c>
      <c r="AL1058">
        <v>18.101501739598497</v>
      </c>
    </row>
    <row r="1059" spans="1:38">
      <c r="A1059">
        <v>16</v>
      </c>
      <c r="B1059">
        <v>246</v>
      </c>
      <c r="C1059">
        <v>2023</v>
      </c>
      <c r="D1059">
        <v>6</v>
      </c>
      <c r="E1059">
        <v>99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6</v>
      </c>
      <c r="M1059">
        <v>99</v>
      </c>
      <c r="N1059">
        <v>99</v>
      </c>
      <c r="O1059">
        <v>99</v>
      </c>
      <c r="P1059">
        <v>99</v>
      </c>
      <c r="Q1059">
        <v>240</v>
      </c>
      <c r="R1059">
        <v>533</v>
      </c>
      <c r="S1059">
        <v>6</v>
      </c>
      <c r="T1059">
        <v>5.1894934333958735</v>
      </c>
      <c r="U1059">
        <v>19.671106941838637</v>
      </c>
      <c r="V1059">
        <v>18.574108818011251</v>
      </c>
      <c r="W1059">
        <v>3.0018761726078802</v>
      </c>
      <c r="X1059">
        <v>62.476547842401509</v>
      </c>
      <c r="Y1059">
        <v>33.02063789868668</v>
      </c>
      <c r="Z1059">
        <v>0</v>
      </c>
      <c r="AA1059">
        <v>7.5075565493231071</v>
      </c>
      <c r="AB1059">
        <v>0</v>
      </c>
      <c r="AC1059">
        <v>1.7433126922658029</v>
      </c>
      <c r="AE1059">
        <v>46.149052778633965</v>
      </c>
      <c r="AG1059">
        <v>8.8406037485486824</v>
      </c>
      <c r="AH1059">
        <v>8.0124749053721445</v>
      </c>
      <c r="AI1059">
        <v>2.8142589118198873</v>
      </c>
      <c r="AJ1059">
        <v>204</v>
      </c>
      <c r="AK1059">
        <v>102.99313725490188</v>
      </c>
      <c r="AL1059">
        <v>17.845572867053619</v>
      </c>
    </row>
    <row r="1060" spans="1:38">
      <c r="A1060">
        <v>16</v>
      </c>
      <c r="B1060">
        <v>247</v>
      </c>
      <c r="C1060">
        <v>2023</v>
      </c>
      <c r="D1060">
        <v>7</v>
      </c>
      <c r="E1060">
        <v>99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6</v>
      </c>
      <c r="M1060">
        <v>99</v>
      </c>
      <c r="N1060">
        <v>99</v>
      </c>
      <c r="O1060">
        <v>99</v>
      </c>
      <c r="P1060">
        <v>99</v>
      </c>
      <c r="Q1060">
        <v>57</v>
      </c>
      <c r="R1060">
        <v>119</v>
      </c>
      <c r="S1060">
        <v>6</v>
      </c>
      <c r="T1060">
        <v>5.4369747899159666</v>
      </c>
      <c r="U1060">
        <v>19.515126050420164</v>
      </c>
      <c r="V1060">
        <v>22.689075630252098</v>
      </c>
      <c r="W1060">
        <v>1.6806722689075622</v>
      </c>
      <c r="X1060">
        <v>66.386554621848745</v>
      </c>
      <c r="Y1060">
        <v>30.252100840336126</v>
      </c>
      <c r="Z1060">
        <v>0.84033613445378108</v>
      </c>
      <c r="AA1060">
        <v>7.4750974660514178</v>
      </c>
      <c r="AB1060">
        <v>0</v>
      </c>
      <c r="AC1060">
        <v>1.4531256110127773</v>
      </c>
      <c r="AE1060">
        <v>26.807302339323655</v>
      </c>
      <c r="AG1060">
        <v>3.0434782608695654</v>
      </c>
      <c r="AH1060">
        <v>2.7546180151520003</v>
      </c>
      <c r="AI1060">
        <v>0.84033613445378108</v>
      </c>
      <c r="AJ1060">
        <v>41</v>
      </c>
      <c r="AK1060">
        <v>113.19268292682931</v>
      </c>
      <c r="AL1060">
        <v>13.01451906940034</v>
      </c>
    </row>
    <row r="1061" spans="1:38">
      <c r="A1061">
        <v>16</v>
      </c>
      <c r="B1061">
        <v>248</v>
      </c>
      <c r="C1061">
        <v>2023</v>
      </c>
      <c r="D1061">
        <v>8</v>
      </c>
      <c r="E1061">
        <v>99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6</v>
      </c>
      <c r="M1061">
        <v>99</v>
      </c>
      <c r="N1061">
        <v>99</v>
      </c>
      <c r="O1061">
        <v>99</v>
      </c>
      <c r="P1061">
        <v>99</v>
      </c>
      <c r="Q1061">
        <v>1898</v>
      </c>
      <c r="R1061">
        <v>7841</v>
      </c>
      <c r="S1061">
        <v>6</v>
      </c>
      <c r="T1061">
        <v>5.1888789695191955</v>
      </c>
      <c r="U1061">
        <v>18.795842367045015</v>
      </c>
      <c r="V1061">
        <v>35.365387067976023</v>
      </c>
      <c r="W1061">
        <v>1.9002678229817624</v>
      </c>
      <c r="X1061">
        <v>52.340262721591643</v>
      </c>
      <c r="Y1061">
        <v>29.30748629001403</v>
      </c>
      <c r="Z1061">
        <v>0.1785486545083535</v>
      </c>
      <c r="AA1061">
        <v>7.2431519488732317</v>
      </c>
      <c r="AB1061">
        <v>0</v>
      </c>
      <c r="AC1061">
        <v>1.6012871944995424</v>
      </c>
      <c r="AE1061">
        <v>13.929809338073577</v>
      </c>
      <c r="AG1061">
        <v>7.575918607909256</v>
      </c>
      <c r="AH1061">
        <v>6.4917379314439918</v>
      </c>
      <c r="AI1061">
        <v>3.4179313863027678</v>
      </c>
      <c r="AJ1061">
        <v>2667</v>
      </c>
      <c r="AK1061">
        <v>103.9695538057743</v>
      </c>
      <c r="AL1061">
        <v>17.851129389460475</v>
      </c>
    </row>
    <row r="1062" spans="1:38">
      <c r="A1062">
        <v>16</v>
      </c>
      <c r="B1062">
        <v>249</v>
      </c>
      <c r="C1062">
        <v>2023</v>
      </c>
      <c r="D1062">
        <v>9</v>
      </c>
      <c r="E1062">
        <v>99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6</v>
      </c>
      <c r="M1062">
        <v>99</v>
      </c>
      <c r="N1062">
        <v>99</v>
      </c>
      <c r="O1062">
        <v>99</v>
      </c>
      <c r="P1062">
        <v>99</v>
      </c>
      <c r="Q1062">
        <v>4867</v>
      </c>
      <c r="R1062">
        <v>33880</v>
      </c>
      <c r="S1062">
        <v>6</v>
      </c>
      <c r="T1062">
        <v>5.5931818181818178</v>
      </c>
      <c r="U1062">
        <v>15.375064935064865</v>
      </c>
      <c r="V1062">
        <v>26.278040141676517</v>
      </c>
      <c r="W1062">
        <v>1.8949232585596221</v>
      </c>
      <c r="X1062">
        <v>32.169421487603316</v>
      </c>
      <c r="Y1062">
        <v>8.1523022432113361</v>
      </c>
      <c r="Z1062">
        <v>3.5419126328217247E-2</v>
      </c>
      <c r="AA1062">
        <v>4.8941873785276382</v>
      </c>
      <c r="AB1062">
        <v>0</v>
      </c>
      <c r="AC1062">
        <v>1.5548969090826752</v>
      </c>
      <c r="AE1062">
        <v>15.290708202412539</v>
      </c>
      <c r="AG1062">
        <v>9.378572674249618</v>
      </c>
      <c r="AH1062">
        <v>7.207598492052802</v>
      </c>
      <c r="AI1062">
        <v>4.7550177095631634</v>
      </c>
      <c r="AJ1062">
        <v>10209</v>
      </c>
      <c r="AK1062">
        <v>97.47703986678431</v>
      </c>
      <c r="AL1062">
        <v>17.408331667722699</v>
      </c>
    </row>
    <row r="1063" spans="1:38">
      <c r="A1063">
        <v>16</v>
      </c>
      <c r="B1063">
        <v>250</v>
      </c>
      <c r="C1063">
        <v>2023</v>
      </c>
      <c r="D1063">
        <v>10</v>
      </c>
      <c r="E1063">
        <v>99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6</v>
      </c>
      <c r="M1063">
        <v>99</v>
      </c>
      <c r="N1063">
        <v>99</v>
      </c>
      <c r="O1063">
        <v>99</v>
      </c>
      <c r="P1063">
        <v>99</v>
      </c>
      <c r="Q1063">
        <v>7333</v>
      </c>
      <c r="R1063">
        <v>60771</v>
      </c>
      <c r="S1063">
        <v>6</v>
      </c>
      <c r="T1063">
        <v>5.6820687498971552</v>
      </c>
      <c r="U1063">
        <v>15.098861298974951</v>
      </c>
      <c r="V1063">
        <v>18.923499695578482</v>
      </c>
      <c r="W1063">
        <v>1.6208388869691135</v>
      </c>
      <c r="X1063">
        <v>26.818712872916368</v>
      </c>
      <c r="Y1063">
        <v>9.9208504056211027</v>
      </c>
      <c r="Z1063">
        <v>3.4555955965838964E-2</v>
      </c>
      <c r="AA1063">
        <v>5.2038756599115743</v>
      </c>
      <c r="AB1063">
        <v>0</v>
      </c>
      <c r="AC1063">
        <v>1.478817931707785</v>
      </c>
      <c r="AE1063">
        <v>13.027008564601632</v>
      </c>
      <c r="AG1063">
        <v>14.7954190221599</v>
      </c>
      <c r="AH1063">
        <v>11.602898537709329</v>
      </c>
      <c r="AI1063">
        <v>4.3737967122476178</v>
      </c>
      <c r="AJ1063">
        <v>16092</v>
      </c>
      <c r="AK1063">
        <v>97.511067611235717</v>
      </c>
      <c r="AL1063">
        <v>16.841176442645605</v>
      </c>
    </row>
    <row r="1064" spans="1:38">
      <c r="A1064">
        <v>16</v>
      </c>
      <c r="B1064">
        <v>251</v>
      </c>
      <c r="C1064">
        <v>2023</v>
      </c>
      <c r="D1064">
        <v>11</v>
      </c>
      <c r="E1064">
        <v>99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6</v>
      </c>
      <c r="M1064">
        <v>99</v>
      </c>
      <c r="N1064">
        <v>99</v>
      </c>
      <c r="O1064">
        <v>99</v>
      </c>
      <c r="P1064">
        <v>99</v>
      </c>
      <c r="Q1064">
        <v>3674</v>
      </c>
      <c r="R1064">
        <v>21336</v>
      </c>
      <c r="S1064">
        <v>6</v>
      </c>
      <c r="T1064">
        <v>5.4487251593550807</v>
      </c>
      <c r="U1064">
        <v>15.787959317585322</v>
      </c>
      <c r="V1064">
        <v>19.356955380577425</v>
      </c>
      <c r="W1064">
        <v>1.6638545181852269</v>
      </c>
      <c r="X1064">
        <v>30.150918635170601</v>
      </c>
      <c r="Y1064">
        <v>14.749718785151856</v>
      </c>
      <c r="Z1064">
        <v>9.3738282714660639E-3</v>
      </c>
      <c r="AA1064">
        <v>5.8294687641185199</v>
      </c>
      <c r="AB1064">
        <v>0</v>
      </c>
      <c r="AC1064">
        <v>1.4814802442536692</v>
      </c>
      <c r="AE1064">
        <v>19.260894085364836</v>
      </c>
      <c r="AG1064">
        <v>15.38683436219927</v>
      </c>
      <c r="AH1064">
        <v>12.416885208388656</v>
      </c>
      <c r="AI1064">
        <v>3.3605174353205856</v>
      </c>
      <c r="AJ1064">
        <v>6630</v>
      </c>
      <c r="AK1064">
        <v>97.885309200603515</v>
      </c>
      <c r="AL1064">
        <v>16.980666124661731</v>
      </c>
    </row>
    <row r="1065" spans="1:38">
      <c r="A1065">
        <v>16</v>
      </c>
      <c r="B1065">
        <v>252</v>
      </c>
      <c r="C1065">
        <v>2023</v>
      </c>
      <c r="D1065">
        <v>12</v>
      </c>
      <c r="E1065">
        <v>99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6</v>
      </c>
      <c r="M1065">
        <v>99</v>
      </c>
      <c r="N1065">
        <v>99</v>
      </c>
      <c r="O1065">
        <v>99</v>
      </c>
      <c r="P1065">
        <v>99</v>
      </c>
      <c r="Q1065">
        <v>285</v>
      </c>
      <c r="R1065">
        <v>1052</v>
      </c>
      <c r="S1065">
        <v>6</v>
      </c>
      <c r="T1065">
        <v>5.3060836501901125</v>
      </c>
      <c r="U1065">
        <v>14.621958174904922</v>
      </c>
      <c r="V1065">
        <v>13.307984790874528</v>
      </c>
      <c r="W1065">
        <v>1.7110266159695819</v>
      </c>
      <c r="X1065">
        <v>22.908745247148289</v>
      </c>
      <c r="Y1065">
        <v>6.7490494296577932</v>
      </c>
      <c r="Z1065">
        <v>0</v>
      </c>
      <c r="AA1065">
        <v>4.629331058747379</v>
      </c>
      <c r="AB1065">
        <v>0</v>
      </c>
      <c r="AC1065">
        <v>1.5688995757964257</v>
      </c>
      <c r="AE1065">
        <v>14.92324041044559</v>
      </c>
      <c r="AG1065">
        <v>12.680810028929605</v>
      </c>
      <c r="AH1065">
        <v>9.7828070931917832</v>
      </c>
      <c r="AI1065">
        <v>2.2813688212927765</v>
      </c>
      <c r="AJ1065">
        <v>532</v>
      </c>
      <c r="AK1065">
        <v>95.768796992481214</v>
      </c>
      <c r="AL1065">
        <v>16.856379686047788</v>
      </c>
    </row>
    <row r="1066" spans="1:38">
      <c r="A1066">
        <v>16</v>
      </c>
      <c r="B1066">
        <v>253</v>
      </c>
      <c r="C1066">
        <v>2023</v>
      </c>
      <c r="D1066">
        <v>1</v>
      </c>
      <c r="E1066">
        <v>99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7</v>
      </c>
      <c r="M1066">
        <v>99</v>
      </c>
      <c r="N1066">
        <v>99</v>
      </c>
      <c r="O1066">
        <v>99</v>
      </c>
      <c r="P1066">
        <v>99</v>
      </c>
      <c r="Q1066">
        <v>427</v>
      </c>
      <c r="R1066">
        <v>1734</v>
      </c>
      <c r="S1066">
        <v>7</v>
      </c>
      <c r="T1066">
        <v>6.0576701268742781</v>
      </c>
      <c r="U1066">
        <v>19.142445213379471</v>
      </c>
      <c r="V1066">
        <v>52.249134948096881</v>
      </c>
      <c r="W1066">
        <v>4.2675893886966554</v>
      </c>
      <c r="X1066">
        <v>65.628604382929609</v>
      </c>
      <c r="Y1066">
        <v>18.858131487889278</v>
      </c>
      <c r="Z1066">
        <v>0.80738177623990748</v>
      </c>
      <c r="AA1066">
        <v>6.1396463438369997</v>
      </c>
      <c r="AB1066">
        <v>0</v>
      </c>
      <c r="AC1066">
        <v>1.6902995147104989</v>
      </c>
      <c r="AE1066">
        <v>22.680830236774959</v>
      </c>
      <c r="AG1066">
        <v>19.74268473186838</v>
      </c>
      <c r="AH1066">
        <v>18.079566870377025</v>
      </c>
      <c r="AI1066">
        <v>2.5951557093425595</v>
      </c>
      <c r="AJ1066">
        <v>294</v>
      </c>
      <c r="AK1066">
        <v>103.00544217687072</v>
      </c>
      <c r="AL1066">
        <v>18.211327559487518</v>
      </c>
    </row>
    <row r="1067" spans="1:38">
      <c r="A1067">
        <v>16</v>
      </c>
      <c r="B1067">
        <v>254</v>
      </c>
      <c r="C1067">
        <v>2023</v>
      </c>
      <c r="D1067">
        <v>2</v>
      </c>
      <c r="E1067">
        <v>99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7</v>
      </c>
      <c r="M1067">
        <v>99</v>
      </c>
      <c r="N1067">
        <v>99</v>
      </c>
      <c r="O1067">
        <v>99</v>
      </c>
      <c r="P1067">
        <v>99</v>
      </c>
      <c r="Q1067">
        <v>586</v>
      </c>
      <c r="R1067">
        <v>2635</v>
      </c>
      <c r="S1067">
        <v>7</v>
      </c>
      <c r="T1067">
        <v>5.6007590132827323</v>
      </c>
      <c r="U1067">
        <v>18.801935483870956</v>
      </c>
      <c r="V1067">
        <v>57.533206831119521</v>
      </c>
      <c r="W1067">
        <v>2.5426944971537</v>
      </c>
      <c r="X1067">
        <v>64.933586337760914</v>
      </c>
      <c r="Y1067">
        <v>15.407969639468693</v>
      </c>
      <c r="Z1067">
        <v>1.0246679316888048</v>
      </c>
      <c r="AA1067">
        <v>6.0739684744075113</v>
      </c>
      <c r="AB1067">
        <v>0</v>
      </c>
      <c r="AC1067">
        <v>1.5069728484064742</v>
      </c>
      <c r="AE1067">
        <v>29.582270853891085</v>
      </c>
      <c r="AG1067">
        <v>20.331790123456788</v>
      </c>
      <c r="AH1067">
        <v>17.808908066635805</v>
      </c>
      <c r="AI1067">
        <v>3.1499051233396584</v>
      </c>
      <c r="AJ1067">
        <v>637</v>
      </c>
      <c r="AK1067">
        <v>99.320408163265313</v>
      </c>
      <c r="AL1067">
        <v>18.838749712921363</v>
      </c>
    </row>
    <row r="1068" spans="1:38">
      <c r="A1068">
        <v>16</v>
      </c>
      <c r="B1068">
        <v>255</v>
      </c>
      <c r="C1068">
        <v>2023</v>
      </c>
      <c r="D1068">
        <v>3</v>
      </c>
      <c r="E1068">
        <v>99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7</v>
      </c>
      <c r="M1068">
        <v>99</v>
      </c>
      <c r="N1068">
        <v>99</v>
      </c>
      <c r="O1068">
        <v>99</v>
      </c>
      <c r="P1068">
        <v>99</v>
      </c>
      <c r="Q1068">
        <v>2914</v>
      </c>
      <c r="R1068">
        <v>8866</v>
      </c>
      <c r="S1068">
        <v>7</v>
      </c>
      <c r="T1068">
        <v>5.7464471012858116</v>
      </c>
      <c r="U1068">
        <v>21.59915407173477</v>
      </c>
      <c r="V1068">
        <v>58.95556056846381</v>
      </c>
      <c r="W1068">
        <v>4.8612677644935722</v>
      </c>
      <c r="X1068">
        <v>76.618542747575006</v>
      </c>
      <c r="Y1068">
        <v>32.833295736521528</v>
      </c>
      <c r="Z1068">
        <v>2.131739228513422</v>
      </c>
      <c r="AA1068">
        <v>7.4309874219015919</v>
      </c>
      <c r="AB1068">
        <v>0</v>
      </c>
      <c r="AC1068">
        <v>1.7591247427502459</v>
      </c>
      <c r="AE1068">
        <v>42.187671093370824</v>
      </c>
      <c r="AG1068">
        <v>18.811797156800345</v>
      </c>
      <c r="AH1068">
        <v>16.417328692369949</v>
      </c>
      <c r="AI1068">
        <v>2.1430182720505297</v>
      </c>
      <c r="AJ1068">
        <v>1441</v>
      </c>
      <c r="AK1068">
        <v>103.90340041637752</v>
      </c>
      <c r="AL1068">
        <v>18.816622972541595</v>
      </c>
    </row>
    <row r="1069" spans="1:38">
      <c r="A1069">
        <v>16</v>
      </c>
      <c r="B1069">
        <v>256</v>
      </c>
      <c r="C1069">
        <v>2023</v>
      </c>
      <c r="D1069">
        <v>4</v>
      </c>
      <c r="E1069">
        <v>99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7</v>
      </c>
      <c r="M1069">
        <v>99</v>
      </c>
      <c r="N1069">
        <v>99</v>
      </c>
      <c r="O1069">
        <v>99</v>
      </c>
      <c r="P1069">
        <v>99</v>
      </c>
      <c r="Q1069">
        <v>247</v>
      </c>
      <c r="R1069">
        <v>578</v>
      </c>
      <c r="S1069">
        <v>7</v>
      </c>
      <c r="T1069">
        <v>5.3304498269896206</v>
      </c>
      <c r="U1069">
        <v>21.02508650519032</v>
      </c>
      <c r="V1069">
        <v>46.020761245674755</v>
      </c>
      <c r="W1069">
        <v>4.4982698961937722</v>
      </c>
      <c r="X1069">
        <v>71.280276816609003</v>
      </c>
      <c r="Y1069">
        <v>29.411764705882355</v>
      </c>
      <c r="Z1069">
        <v>3.2871972318339102</v>
      </c>
      <c r="AA1069">
        <v>7.9205446849761314</v>
      </c>
      <c r="AB1069">
        <v>0</v>
      </c>
      <c r="AC1069">
        <v>1.7498809069931403</v>
      </c>
      <c r="AE1069">
        <v>56.024971240702406</v>
      </c>
      <c r="AG1069">
        <v>20.613409415121257</v>
      </c>
      <c r="AH1069">
        <v>18.607581756990587</v>
      </c>
      <c r="AI1069">
        <v>2.5951557093425595</v>
      </c>
      <c r="AJ1069">
        <v>45</v>
      </c>
      <c r="AK1069">
        <v>104.33777777777777</v>
      </c>
      <c r="AL1069">
        <v>18.795956205312194</v>
      </c>
    </row>
    <row r="1070" spans="1:38">
      <c r="A1070">
        <v>16</v>
      </c>
      <c r="B1070">
        <v>257</v>
      </c>
      <c r="C1070">
        <v>2023</v>
      </c>
      <c r="D1070">
        <v>5</v>
      </c>
      <c r="E1070">
        <v>99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7</v>
      </c>
      <c r="M1070">
        <v>99</v>
      </c>
      <c r="N1070">
        <v>99</v>
      </c>
      <c r="O1070">
        <v>99</v>
      </c>
      <c r="P1070">
        <v>99</v>
      </c>
      <c r="Q1070">
        <v>311</v>
      </c>
      <c r="R1070">
        <v>586</v>
      </c>
      <c r="S1070">
        <v>7</v>
      </c>
      <c r="T1070">
        <v>5.858361774744024</v>
      </c>
      <c r="U1070">
        <v>25.365187713310593</v>
      </c>
      <c r="V1070">
        <v>32.593856655290111</v>
      </c>
      <c r="W1070">
        <v>9.5563139931740615</v>
      </c>
      <c r="X1070">
        <v>86.689419795221824</v>
      </c>
      <c r="Y1070">
        <v>61.43344709897611</v>
      </c>
      <c r="Z1070">
        <v>2.7303754266211602</v>
      </c>
      <c r="AA1070">
        <v>7.6254837959148141</v>
      </c>
      <c r="AB1070">
        <v>0</v>
      </c>
      <c r="AC1070">
        <v>1.8405945893916651</v>
      </c>
      <c r="AE1070">
        <v>52.694684377632306</v>
      </c>
      <c r="AG1070">
        <v>14.433497536945818</v>
      </c>
      <c r="AH1070">
        <v>14.129264135680485</v>
      </c>
      <c r="AI1070">
        <v>1.0238907849829353</v>
      </c>
      <c r="AJ1070">
        <v>118</v>
      </c>
      <c r="AK1070">
        <v>106.20254237288133</v>
      </c>
      <c r="AL1070">
        <v>19.850887322782544</v>
      </c>
    </row>
    <row r="1071" spans="1:38">
      <c r="A1071">
        <v>16</v>
      </c>
      <c r="B1071">
        <v>258</v>
      </c>
      <c r="C1071">
        <v>2023</v>
      </c>
      <c r="D1071">
        <v>6</v>
      </c>
      <c r="E1071">
        <v>99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7</v>
      </c>
      <c r="M1071">
        <v>99</v>
      </c>
      <c r="N1071">
        <v>99</v>
      </c>
      <c r="O1071">
        <v>99</v>
      </c>
      <c r="P1071">
        <v>99</v>
      </c>
      <c r="Q1071">
        <v>305</v>
      </c>
      <c r="R1071">
        <v>626</v>
      </c>
      <c r="S1071">
        <v>7</v>
      </c>
      <c r="T1071">
        <v>5.8913738019169317</v>
      </c>
      <c r="U1071">
        <v>22.423801916932913</v>
      </c>
      <c r="V1071">
        <v>27.795527156549511</v>
      </c>
      <c r="W1071">
        <v>8.4664536741214054</v>
      </c>
      <c r="X1071">
        <v>67.731629392971243</v>
      </c>
      <c r="Y1071">
        <v>46.485623003194888</v>
      </c>
      <c r="Z1071">
        <v>3.5143769968051126</v>
      </c>
      <c r="AA1071">
        <v>9.0025888494761102</v>
      </c>
      <c r="AB1071">
        <v>0</v>
      </c>
      <c r="AC1071">
        <v>1.8885113474568831</v>
      </c>
      <c r="AE1071">
        <v>48.040500628539824</v>
      </c>
      <c r="AG1071">
        <v>10.383148117432413</v>
      </c>
      <c r="AH1071">
        <v>10.727394583457841</v>
      </c>
      <c r="AI1071">
        <v>1.7571884984025563</v>
      </c>
      <c r="AJ1071">
        <v>245</v>
      </c>
      <c r="AK1071">
        <v>102.04448979591837</v>
      </c>
      <c r="AL1071">
        <v>19.728634655611781</v>
      </c>
    </row>
    <row r="1072" spans="1:38">
      <c r="A1072">
        <v>16</v>
      </c>
      <c r="B1072">
        <v>259</v>
      </c>
      <c r="C1072">
        <v>2023</v>
      </c>
      <c r="D1072">
        <v>7</v>
      </c>
      <c r="E1072">
        <v>99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7</v>
      </c>
      <c r="M1072">
        <v>99</v>
      </c>
      <c r="N1072">
        <v>99</v>
      </c>
      <c r="O1072">
        <v>99</v>
      </c>
      <c r="P1072">
        <v>99</v>
      </c>
      <c r="Q1072">
        <v>98</v>
      </c>
      <c r="R1072">
        <v>239</v>
      </c>
      <c r="S1072">
        <v>7</v>
      </c>
      <c r="T1072">
        <v>5.7029288702928849</v>
      </c>
      <c r="U1072">
        <v>19.666945606694576</v>
      </c>
      <c r="V1072">
        <v>42.677824267782427</v>
      </c>
      <c r="W1072">
        <v>5.0209205020920491</v>
      </c>
      <c r="X1072">
        <v>69.874476987447693</v>
      </c>
      <c r="Y1072">
        <v>25.523012552301257</v>
      </c>
      <c r="Z1072">
        <v>0</v>
      </c>
      <c r="AA1072">
        <v>6.1851383732124781</v>
      </c>
      <c r="AB1072">
        <v>0</v>
      </c>
      <c r="AC1072">
        <v>1.7547400834969691</v>
      </c>
      <c r="AE1072">
        <v>21.421192974469275</v>
      </c>
      <c r="AG1072">
        <v>6.1125319693094635</v>
      </c>
      <c r="AH1072">
        <v>5.575423725797906</v>
      </c>
      <c r="AI1072">
        <v>0</v>
      </c>
      <c r="AJ1072">
        <v>83</v>
      </c>
      <c r="AK1072">
        <v>105.31807228915662</v>
      </c>
      <c r="AL1072">
        <v>17.13287179978375</v>
      </c>
    </row>
    <row r="1073" spans="1:38">
      <c r="A1073">
        <v>16</v>
      </c>
      <c r="B1073">
        <v>260</v>
      </c>
      <c r="C1073">
        <v>2023</v>
      </c>
      <c r="D1073">
        <v>8</v>
      </c>
      <c r="E1073">
        <v>99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7</v>
      </c>
      <c r="M1073">
        <v>99</v>
      </c>
      <c r="N1073">
        <v>99</v>
      </c>
      <c r="O1073">
        <v>99</v>
      </c>
      <c r="P1073">
        <v>99</v>
      </c>
      <c r="Q1073">
        <v>2467</v>
      </c>
      <c r="R1073">
        <v>12608</v>
      </c>
      <c r="S1073">
        <v>7</v>
      </c>
      <c r="T1073">
        <v>5.6714784263959395</v>
      </c>
      <c r="U1073">
        <v>20.165886738578781</v>
      </c>
      <c r="V1073">
        <v>63.959390862944154</v>
      </c>
      <c r="W1073">
        <v>3.4105329949238579</v>
      </c>
      <c r="X1073">
        <v>77.16529187817261</v>
      </c>
      <c r="Y1073">
        <v>22.676078680203045</v>
      </c>
      <c r="Z1073">
        <v>0.41243654822335007</v>
      </c>
      <c r="AA1073">
        <v>6.3386097950870806</v>
      </c>
      <c r="AB1073">
        <v>0</v>
      </c>
      <c r="AC1073">
        <v>1.676465938419802</v>
      </c>
      <c r="AE1073">
        <v>20.796704775388871</v>
      </c>
      <c r="AG1073">
        <v>12.181760210243578</v>
      </c>
      <c r="AH1073">
        <v>11.199309712539176</v>
      </c>
      <c r="AI1073">
        <v>2.0145939086294411</v>
      </c>
      <c r="AJ1073">
        <v>5369</v>
      </c>
      <c r="AK1073">
        <v>101.75459117154044</v>
      </c>
      <c r="AL1073">
        <v>19.183986816687835</v>
      </c>
    </row>
    <row r="1074" spans="1:38">
      <c r="A1074">
        <v>16</v>
      </c>
      <c r="B1074">
        <v>261</v>
      </c>
      <c r="C1074">
        <v>2023</v>
      </c>
      <c r="D1074">
        <v>9</v>
      </c>
      <c r="E1074">
        <v>99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7</v>
      </c>
      <c r="M1074">
        <v>99</v>
      </c>
      <c r="N1074">
        <v>99</v>
      </c>
      <c r="O1074">
        <v>99</v>
      </c>
      <c r="P1074">
        <v>99</v>
      </c>
      <c r="Q1074">
        <v>6404</v>
      </c>
      <c r="R1074">
        <v>50724</v>
      </c>
      <c r="S1074">
        <v>7</v>
      </c>
      <c r="T1074">
        <v>5.8236140682911444</v>
      </c>
      <c r="U1074">
        <v>17.825697894487501</v>
      </c>
      <c r="V1074">
        <v>65.233420077280982</v>
      </c>
      <c r="W1074">
        <v>2.825092658307705</v>
      </c>
      <c r="X1074">
        <v>69.748048261178141</v>
      </c>
      <c r="Y1074">
        <v>7.1268038798202049</v>
      </c>
      <c r="Z1074">
        <v>0.12420156139105749</v>
      </c>
      <c r="AA1074">
        <v>4.1092204402620549</v>
      </c>
      <c r="AB1074">
        <v>0</v>
      </c>
      <c r="AC1074">
        <v>1.5592222742143405</v>
      </c>
      <c r="AE1074">
        <v>20.595934930135346</v>
      </c>
      <c r="AG1074">
        <v>14.041284543348221</v>
      </c>
      <c r="AH1074">
        <v>12.510949216766599</v>
      </c>
      <c r="AI1074">
        <v>2.53331756170649</v>
      </c>
      <c r="AJ1074">
        <v>16245</v>
      </c>
      <c r="AK1074">
        <v>98.745121575869902</v>
      </c>
      <c r="AL1074">
        <v>18.889110915555673</v>
      </c>
    </row>
    <row r="1075" spans="1:38">
      <c r="A1075">
        <v>16</v>
      </c>
      <c r="B1075">
        <v>262</v>
      </c>
      <c r="C1075">
        <v>2023</v>
      </c>
      <c r="D1075">
        <v>10</v>
      </c>
      <c r="E1075">
        <v>99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7</v>
      </c>
      <c r="M1075">
        <v>99</v>
      </c>
      <c r="N1075">
        <v>99</v>
      </c>
      <c r="O1075">
        <v>99</v>
      </c>
      <c r="P1075">
        <v>99</v>
      </c>
      <c r="Q1075">
        <v>8418</v>
      </c>
      <c r="R1075">
        <v>71272</v>
      </c>
      <c r="S1075">
        <v>7</v>
      </c>
      <c r="T1075">
        <v>6.0232629924795136</v>
      </c>
      <c r="U1075">
        <v>18.023636210573635</v>
      </c>
      <c r="V1075">
        <v>52.93523403300032</v>
      </c>
      <c r="W1075">
        <v>4.0801436749354592</v>
      </c>
      <c r="X1075">
        <v>61.03378605904139</v>
      </c>
      <c r="Y1075">
        <v>13.10472555842407</v>
      </c>
      <c r="Z1075">
        <v>0.15574138511617469</v>
      </c>
      <c r="AA1075">
        <v>5.2478134225945343</v>
      </c>
      <c r="AB1075">
        <v>0</v>
      </c>
      <c r="AC1075">
        <v>1.5556673425089063</v>
      </c>
      <c r="AE1075">
        <v>20.499420728203912</v>
      </c>
      <c r="AG1075">
        <v>17.352011725121852</v>
      </c>
      <c r="AH1075">
        <v>16.243786586667621</v>
      </c>
      <c r="AI1075">
        <v>3.5133011561342471</v>
      </c>
      <c r="AJ1075">
        <v>24711</v>
      </c>
      <c r="AK1075">
        <v>98.978305208207331</v>
      </c>
      <c r="AL1075">
        <v>18.475103722859973</v>
      </c>
    </row>
    <row r="1076" spans="1:38">
      <c r="A1076">
        <v>16</v>
      </c>
      <c r="B1076">
        <v>263</v>
      </c>
      <c r="C1076">
        <v>2023</v>
      </c>
      <c r="D1076">
        <v>11</v>
      </c>
      <c r="E1076">
        <v>99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7</v>
      </c>
      <c r="M1076">
        <v>99</v>
      </c>
      <c r="N1076">
        <v>99</v>
      </c>
      <c r="O1076">
        <v>99</v>
      </c>
      <c r="P1076">
        <v>99</v>
      </c>
      <c r="Q1076">
        <v>4311</v>
      </c>
      <c r="R1076">
        <v>26148</v>
      </c>
      <c r="S1076">
        <v>7</v>
      </c>
      <c r="T1076">
        <v>5.9062643414410303</v>
      </c>
      <c r="U1076">
        <v>18.353093926877843</v>
      </c>
      <c r="V1076">
        <v>43.441180969863851</v>
      </c>
      <c r="W1076">
        <v>3.9620621080006111</v>
      </c>
      <c r="X1076">
        <v>54.294783539850087</v>
      </c>
      <c r="Y1076">
        <v>18.624751415022185</v>
      </c>
      <c r="Z1076">
        <v>0.20269236652898881</v>
      </c>
      <c r="AA1076">
        <v>6.1253096180752333</v>
      </c>
      <c r="AB1076">
        <v>0</v>
      </c>
      <c r="AC1076">
        <v>1.5772065372848587</v>
      </c>
      <c r="AE1076">
        <v>23.606075848267675</v>
      </c>
      <c r="AG1076">
        <v>18.85709340564242</v>
      </c>
      <c r="AH1076">
        <v>17.689739128039779</v>
      </c>
      <c r="AI1076">
        <v>2.6579470705216459</v>
      </c>
      <c r="AJ1076">
        <v>9781</v>
      </c>
      <c r="AK1076">
        <v>98.999591043860377</v>
      </c>
      <c r="AL1076">
        <v>18.597921298324923</v>
      </c>
    </row>
    <row r="1077" spans="1:38">
      <c r="A1077">
        <v>16</v>
      </c>
      <c r="B1077">
        <v>264</v>
      </c>
      <c r="C1077">
        <v>2023</v>
      </c>
      <c r="D1077">
        <v>12</v>
      </c>
      <c r="E1077">
        <v>99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7</v>
      </c>
      <c r="M1077">
        <v>99</v>
      </c>
      <c r="N1077">
        <v>99</v>
      </c>
      <c r="O1077">
        <v>99</v>
      </c>
      <c r="P1077">
        <v>99</v>
      </c>
      <c r="Q1077">
        <v>405</v>
      </c>
      <c r="R1077">
        <v>1564</v>
      </c>
      <c r="S1077">
        <v>7</v>
      </c>
      <c r="T1077">
        <v>5.9661125319693102</v>
      </c>
      <c r="U1077">
        <v>17.312659846547295</v>
      </c>
      <c r="V1077">
        <v>38.746803069053712</v>
      </c>
      <c r="W1077">
        <v>5.6265984654731449</v>
      </c>
      <c r="X1077">
        <v>50.191815856777502</v>
      </c>
      <c r="Y1077">
        <v>12.851662404092073</v>
      </c>
      <c r="Z1077">
        <v>0.1918158567774936</v>
      </c>
      <c r="AA1077">
        <v>5.1197332325803346</v>
      </c>
      <c r="AB1077">
        <v>0</v>
      </c>
      <c r="AC1077">
        <v>1.6915624755887462</v>
      </c>
      <c r="AE1077">
        <v>20.338978598123472</v>
      </c>
      <c r="AG1077">
        <v>18.852459016393436</v>
      </c>
      <c r="AH1077">
        <v>17.220381065403355</v>
      </c>
      <c r="AI1077">
        <v>2.3017902813299225</v>
      </c>
      <c r="AJ1077">
        <v>860</v>
      </c>
      <c r="AK1077">
        <v>96.74197674418599</v>
      </c>
      <c r="AL1077">
        <v>18.58076128013353</v>
      </c>
    </row>
    <row r="1078" spans="1:38">
      <c r="A1078">
        <v>16</v>
      </c>
      <c r="B1078">
        <v>265</v>
      </c>
      <c r="C1078">
        <v>2023</v>
      </c>
      <c r="D1078">
        <v>1</v>
      </c>
      <c r="E1078">
        <v>99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8</v>
      </c>
      <c r="M1078">
        <v>99</v>
      </c>
      <c r="N1078">
        <v>99</v>
      </c>
      <c r="O1078">
        <v>99</v>
      </c>
      <c r="P1078">
        <v>99</v>
      </c>
      <c r="Q1078">
        <v>541</v>
      </c>
      <c r="R1078">
        <v>2437</v>
      </c>
      <c r="S1078">
        <v>8</v>
      </c>
      <c r="T1078">
        <v>6.4456298727944148</v>
      </c>
      <c r="U1078">
        <v>22.033196553139121</v>
      </c>
      <c r="V1078">
        <v>72.876487484612227</v>
      </c>
      <c r="W1078">
        <v>7.0578580221583884</v>
      </c>
      <c r="X1078">
        <v>88.387361510053339</v>
      </c>
      <c r="Y1078">
        <v>25.564218301189985</v>
      </c>
      <c r="Z1078">
        <v>3.3647927780057447</v>
      </c>
      <c r="AA1078">
        <v>7.3178682617359652</v>
      </c>
      <c r="AB1078">
        <v>0</v>
      </c>
      <c r="AC1078">
        <v>1.5312429421702982</v>
      </c>
      <c r="AE1078">
        <v>38.385402047641726</v>
      </c>
      <c r="AG1078">
        <v>27.746783559148351</v>
      </c>
      <c r="AH1078">
        <v>29.246544004706049</v>
      </c>
      <c r="AI1078">
        <v>1.0668855149774314</v>
      </c>
      <c r="AJ1078">
        <v>353</v>
      </c>
      <c r="AK1078">
        <v>103.65127478753544</v>
      </c>
      <c r="AL1078">
        <v>20.398132416306872</v>
      </c>
    </row>
    <row r="1079" spans="1:38">
      <c r="A1079">
        <v>16</v>
      </c>
      <c r="B1079">
        <v>266</v>
      </c>
      <c r="C1079">
        <v>2023</v>
      </c>
      <c r="D1079">
        <v>2</v>
      </c>
      <c r="E1079">
        <v>99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8</v>
      </c>
      <c r="M1079">
        <v>99</v>
      </c>
      <c r="N1079">
        <v>99</v>
      </c>
      <c r="O1079">
        <v>99</v>
      </c>
      <c r="P1079">
        <v>99</v>
      </c>
      <c r="Q1079">
        <v>727</v>
      </c>
      <c r="R1079">
        <v>3935</v>
      </c>
      <c r="S1079">
        <v>8</v>
      </c>
      <c r="T1079">
        <v>6.0609911054637848</v>
      </c>
      <c r="U1079">
        <v>22.606861499364644</v>
      </c>
      <c r="V1079">
        <v>76.975857687420614</v>
      </c>
      <c r="W1079">
        <v>5.9720457433290983</v>
      </c>
      <c r="X1079">
        <v>91.156289707750972</v>
      </c>
      <c r="Y1079">
        <v>30.266836086404055</v>
      </c>
      <c r="Z1079">
        <v>3.4561626429479033</v>
      </c>
      <c r="AA1079">
        <v>7.1534215294517329</v>
      </c>
      <c r="AB1079">
        <v>0</v>
      </c>
      <c r="AC1079">
        <v>1.66306480099917</v>
      </c>
      <c r="AE1079">
        <v>46.227951300654865</v>
      </c>
      <c r="AG1079">
        <v>30.362654320987655</v>
      </c>
      <c r="AH1079">
        <v>31.977103648980119</v>
      </c>
      <c r="AI1079">
        <v>1.0165184243964418</v>
      </c>
      <c r="AJ1079">
        <v>889</v>
      </c>
      <c r="AK1079">
        <v>101.2832395950506</v>
      </c>
      <c r="AL1079">
        <v>21.07321973923035</v>
      </c>
    </row>
    <row r="1080" spans="1:38">
      <c r="A1080">
        <v>16</v>
      </c>
      <c r="B1080">
        <v>267</v>
      </c>
      <c r="C1080">
        <v>2023</v>
      </c>
      <c r="D1080">
        <v>3</v>
      </c>
      <c r="E1080">
        <v>99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8</v>
      </c>
      <c r="M1080">
        <v>99</v>
      </c>
      <c r="N1080">
        <v>99</v>
      </c>
      <c r="O1080">
        <v>99</v>
      </c>
      <c r="P1080">
        <v>99</v>
      </c>
      <c r="Q1080">
        <v>3490</v>
      </c>
      <c r="R1080">
        <v>13133</v>
      </c>
      <c r="S1080">
        <v>8</v>
      </c>
      <c r="T1080">
        <v>6.5272976471484077</v>
      </c>
      <c r="U1080">
        <v>25.965704713317631</v>
      </c>
      <c r="V1080">
        <v>65.76562856925301</v>
      </c>
      <c r="W1080">
        <v>12.609457092819612</v>
      </c>
      <c r="X1080">
        <v>94.685144293002367</v>
      </c>
      <c r="Y1080">
        <v>50.399756338993377</v>
      </c>
      <c r="Z1080">
        <v>6.814893779029922</v>
      </c>
      <c r="AA1080">
        <v>8.5861635571293355</v>
      </c>
      <c r="AB1080">
        <v>0</v>
      </c>
      <c r="AC1080">
        <v>1.8084521095332431</v>
      </c>
      <c r="AE1080">
        <v>52.368509346656339</v>
      </c>
      <c r="AG1080">
        <v>27.865478463823461</v>
      </c>
      <c r="AH1080">
        <v>29.234931604001353</v>
      </c>
      <c r="AI1080">
        <v>1.6751694205436678</v>
      </c>
      <c r="AJ1080">
        <v>1545</v>
      </c>
      <c r="AK1080">
        <v>106.24446601941742</v>
      </c>
      <c r="AL1080">
        <v>20.960618459626435</v>
      </c>
    </row>
    <row r="1081" spans="1:38">
      <c r="A1081">
        <v>16</v>
      </c>
      <c r="B1081">
        <v>268</v>
      </c>
      <c r="C1081">
        <v>2023</v>
      </c>
      <c r="D1081">
        <v>4</v>
      </c>
      <c r="E1081">
        <v>99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8</v>
      </c>
      <c r="M1081">
        <v>99</v>
      </c>
      <c r="N1081">
        <v>99</v>
      </c>
      <c r="O1081">
        <v>99</v>
      </c>
      <c r="P1081">
        <v>99</v>
      </c>
      <c r="Q1081">
        <v>282</v>
      </c>
      <c r="R1081">
        <v>750</v>
      </c>
      <c r="S1081">
        <v>8</v>
      </c>
      <c r="T1081">
        <v>6.3786666666666676</v>
      </c>
      <c r="U1081">
        <v>25.659999999999961</v>
      </c>
      <c r="V1081">
        <v>53.466666666666683</v>
      </c>
      <c r="W1081">
        <v>14</v>
      </c>
      <c r="X1081">
        <v>90.8</v>
      </c>
      <c r="Y1081">
        <v>48.266666666666659</v>
      </c>
      <c r="Z1081">
        <v>7.7333333333333316</v>
      </c>
      <c r="AA1081">
        <v>9.3478197101427991</v>
      </c>
      <c r="AB1081">
        <v>0</v>
      </c>
      <c r="AC1081">
        <v>1.9719562762788512</v>
      </c>
      <c r="AE1081">
        <v>59.01620168340235</v>
      </c>
      <c r="AG1081">
        <v>26.747503566333798</v>
      </c>
      <c r="AH1081">
        <v>29.467427353489676</v>
      </c>
      <c r="AI1081">
        <v>1.2</v>
      </c>
      <c r="AJ1081">
        <v>49</v>
      </c>
      <c r="AK1081">
        <v>106.79999999999998</v>
      </c>
      <c r="AL1081">
        <v>20.813959523551695</v>
      </c>
    </row>
    <row r="1082" spans="1:38">
      <c r="A1082">
        <v>16</v>
      </c>
      <c r="B1082">
        <v>269</v>
      </c>
      <c r="C1082">
        <v>2023</v>
      </c>
      <c r="D1082">
        <v>5</v>
      </c>
      <c r="E1082">
        <v>99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8</v>
      </c>
      <c r="M1082">
        <v>99</v>
      </c>
      <c r="N1082">
        <v>99</v>
      </c>
      <c r="O1082">
        <v>99</v>
      </c>
      <c r="P1082">
        <v>99</v>
      </c>
      <c r="Q1082">
        <v>407</v>
      </c>
      <c r="R1082">
        <v>1029</v>
      </c>
      <c r="S1082">
        <v>8</v>
      </c>
      <c r="T1082">
        <v>6.8833819241982486</v>
      </c>
      <c r="U1082">
        <v>28.458794946550075</v>
      </c>
      <c r="V1082">
        <v>22.351797862001952</v>
      </c>
      <c r="W1082">
        <v>20.310981535471335</v>
      </c>
      <c r="X1082">
        <v>86.880466472303212</v>
      </c>
      <c r="Y1082">
        <v>66.861030126336246</v>
      </c>
      <c r="Z1082">
        <v>11.661807580174923</v>
      </c>
      <c r="AA1082">
        <v>9.9257923436814561</v>
      </c>
      <c r="AB1082">
        <v>0</v>
      </c>
      <c r="AC1082">
        <v>2.3161254615097264</v>
      </c>
      <c r="AE1082">
        <v>44.618798985192029</v>
      </c>
      <c r="AG1082">
        <v>25.34482758620689</v>
      </c>
      <c r="AH1082">
        <v>27.836570497556593</v>
      </c>
      <c r="AI1082">
        <v>0.68027210884353739</v>
      </c>
      <c r="AJ1082">
        <v>202</v>
      </c>
      <c r="AK1082">
        <v>108.28613861386138</v>
      </c>
      <c r="AL1082">
        <v>22.167193684300528</v>
      </c>
    </row>
    <row r="1083" spans="1:38">
      <c r="A1083">
        <v>16</v>
      </c>
      <c r="B1083">
        <v>270</v>
      </c>
      <c r="C1083">
        <v>2023</v>
      </c>
      <c r="D1083">
        <v>6</v>
      </c>
      <c r="E1083">
        <v>99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8</v>
      </c>
      <c r="M1083">
        <v>99</v>
      </c>
      <c r="N1083">
        <v>99</v>
      </c>
      <c r="O1083">
        <v>99</v>
      </c>
      <c r="P1083">
        <v>99</v>
      </c>
      <c r="Q1083">
        <v>517</v>
      </c>
      <c r="R1083">
        <v>1645</v>
      </c>
      <c r="S1083">
        <v>8</v>
      </c>
      <c r="T1083">
        <v>6.6741641337386</v>
      </c>
      <c r="U1083">
        <v>22.275440729483275</v>
      </c>
      <c r="V1083">
        <v>22.796352583586632</v>
      </c>
      <c r="W1083">
        <v>15.440729483282682</v>
      </c>
      <c r="X1083">
        <v>61.155015197568403</v>
      </c>
      <c r="Y1083">
        <v>36.59574468085107</v>
      </c>
      <c r="Z1083">
        <v>7.2340425531914896</v>
      </c>
      <c r="AA1083">
        <v>10.124712545898044</v>
      </c>
      <c r="AB1083">
        <v>0</v>
      </c>
      <c r="AC1083">
        <v>1.8373616567128523</v>
      </c>
      <c r="AE1083">
        <v>46.152700774642177</v>
      </c>
      <c r="AG1083">
        <v>27.284790180792843</v>
      </c>
      <c r="AH1083">
        <v>28.002891757040448</v>
      </c>
      <c r="AI1083">
        <v>1.5197568389057754</v>
      </c>
      <c r="AJ1083">
        <v>663</v>
      </c>
      <c r="AK1083">
        <v>97.857466063348326</v>
      </c>
      <c r="AL1083">
        <v>22.074356046018767</v>
      </c>
    </row>
    <row r="1084" spans="1:38">
      <c r="A1084">
        <v>16</v>
      </c>
      <c r="B1084">
        <v>271</v>
      </c>
      <c r="C1084">
        <v>2023</v>
      </c>
      <c r="D1084">
        <v>7</v>
      </c>
      <c r="E1084">
        <v>99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8</v>
      </c>
      <c r="M1084">
        <v>99</v>
      </c>
      <c r="N1084">
        <v>99</v>
      </c>
      <c r="O1084">
        <v>99</v>
      </c>
      <c r="P1084">
        <v>99</v>
      </c>
      <c r="Q1084">
        <v>160</v>
      </c>
      <c r="R1084">
        <v>925</v>
      </c>
      <c r="S1084">
        <v>8</v>
      </c>
      <c r="T1084">
        <v>6.3232432432432431</v>
      </c>
      <c r="U1084">
        <v>20.724756756756751</v>
      </c>
      <c r="V1084">
        <v>61.297297297297298</v>
      </c>
      <c r="W1084">
        <v>10.16216216216216</v>
      </c>
      <c r="X1084">
        <v>81.513513513513516</v>
      </c>
      <c r="Y1084">
        <v>20.972972972972968</v>
      </c>
      <c r="Z1084">
        <v>2.2702702702702706</v>
      </c>
      <c r="AA1084">
        <v>6.9770529727153772</v>
      </c>
      <c r="AB1084">
        <v>0</v>
      </c>
      <c r="AC1084">
        <v>1.7707382092499131</v>
      </c>
      <c r="AE1084">
        <v>31.546336434873197</v>
      </c>
      <c r="AG1084">
        <v>23.657289002557544</v>
      </c>
      <c r="AH1084">
        <v>22.739150496348397</v>
      </c>
      <c r="AI1084">
        <v>0</v>
      </c>
      <c r="AJ1084">
        <v>351</v>
      </c>
      <c r="AK1084">
        <v>106.9401709401709</v>
      </c>
      <c r="AL1084">
        <v>17.413980361330267</v>
      </c>
    </row>
    <row r="1085" spans="1:38">
      <c r="A1085">
        <v>16</v>
      </c>
      <c r="B1085">
        <v>272</v>
      </c>
      <c r="C1085">
        <v>2023</v>
      </c>
      <c r="D1085">
        <v>8</v>
      </c>
      <c r="E1085">
        <v>99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8</v>
      </c>
      <c r="M1085">
        <v>99</v>
      </c>
      <c r="N1085">
        <v>99</v>
      </c>
      <c r="O1085">
        <v>99</v>
      </c>
      <c r="P1085">
        <v>99</v>
      </c>
      <c r="Q1085">
        <v>2893</v>
      </c>
      <c r="R1085">
        <v>29629</v>
      </c>
      <c r="S1085">
        <v>8</v>
      </c>
      <c r="T1085">
        <v>5.9317222990988556</v>
      </c>
      <c r="U1085">
        <v>21.181680110702313</v>
      </c>
      <c r="V1085">
        <v>84.062911336865909</v>
      </c>
      <c r="W1085">
        <v>5.3292382463127357</v>
      </c>
      <c r="X1085">
        <v>94.917141989267265</v>
      </c>
      <c r="Y1085">
        <v>17.337743427047823</v>
      </c>
      <c r="Z1085">
        <v>1.6234094974518212</v>
      </c>
      <c r="AA1085">
        <v>5.6417555347300352</v>
      </c>
      <c r="AB1085">
        <v>0</v>
      </c>
      <c r="AC1085">
        <v>1.6648441078294085</v>
      </c>
      <c r="AE1085">
        <v>37.225956433607848</v>
      </c>
      <c r="AG1085">
        <v>28.627329732654424</v>
      </c>
      <c r="AH1085">
        <v>27.644270264332103</v>
      </c>
      <c r="AI1085">
        <v>0.88764386243207694</v>
      </c>
      <c r="AJ1085">
        <v>13515</v>
      </c>
      <c r="AK1085">
        <v>99.89722530521648</v>
      </c>
      <c r="AL1085">
        <v>21.115269299524275</v>
      </c>
    </row>
    <row r="1086" spans="1:38">
      <c r="A1086">
        <v>16</v>
      </c>
      <c r="B1086">
        <v>273</v>
      </c>
      <c r="C1086">
        <v>2023</v>
      </c>
      <c r="D1086">
        <v>9</v>
      </c>
      <c r="E1086">
        <v>99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8</v>
      </c>
      <c r="M1086">
        <v>99</v>
      </c>
      <c r="N1086">
        <v>99</v>
      </c>
      <c r="O1086">
        <v>99</v>
      </c>
      <c r="P1086">
        <v>99</v>
      </c>
      <c r="Q1086">
        <v>6958</v>
      </c>
      <c r="R1086">
        <v>105025</v>
      </c>
      <c r="S1086">
        <v>8</v>
      </c>
      <c r="T1086">
        <v>5.8780385622470845</v>
      </c>
      <c r="U1086">
        <v>19.776287550583366</v>
      </c>
      <c r="V1086">
        <v>89.467269697691023</v>
      </c>
      <c r="W1086">
        <v>3.3477743394429886</v>
      </c>
      <c r="X1086">
        <v>94.108069507260183</v>
      </c>
      <c r="Y1086">
        <v>8.9540585574863112</v>
      </c>
      <c r="Z1086">
        <v>0.31992382766008098</v>
      </c>
      <c r="AA1086">
        <v>3.5881650613716514</v>
      </c>
      <c r="AB1086">
        <v>0</v>
      </c>
      <c r="AC1086">
        <v>1.5106597222466149</v>
      </c>
      <c r="AE1086">
        <v>33.908705252212251</v>
      </c>
      <c r="AG1086">
        <v>29.072744838047992</v>
      </c>
      <c r="AH1086">
        <v>28.738737385367155</v>
      </c>
      <c r="AI1086">
        <v>1.3292073315877171</v>
      </c>
      <c r="AJ1086">
        <v>35084</v>
      </c>
      <c r="AK1086">
        <v>98.40546117888502</v>
      </c>
      <c r="AL1086">
        <v>20.822203558962965</v>
      </c>
    </row>
    <row r="1087" spans="1:38">
      <c r="A1087">
        <v>16</v>
      </c>
      <c r="B1087">
        <v>274</v>
      </c>
      <c r="C1087">
        <v>2023</v>
      </c>
      <c r="D1087">
        <v>10</v>
      </c>
      <c r="E1087">
        <v>99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8</v>
      </c>
      <c r="M1087">
        <v>99</v>
      </c>
      <c r="N1087">
        <v>99</v>
      </c>
      <c r="O1087">
        <v>99</v>
      </c>
      <c r="P1087">
        <v>99</v>
      </c>
      <c r="Q1087">
        <v>8491</v>
      </c>
      <c r="R1087">
        <v>111467</v>
      </c>
      <c r="S1087">
        <v>8</v>
      </c>
      <c r="T1087">
        <v>6.1300026016668596</v>
      </c>
      <c r="U1087">
        <v>20.196380991683473</v>
      </c>
      <c r="V1087">
        <v>78.797312208994569</v>
      </c>
      <c r="W1087">
        <v>5.8725900939291442</v>
      </c>
      <c r="X1087">
        <v>88.649555473817358</v>
      </c>
      <c r="Y1087">
        <v>15.123758601200352</v>
      </c>
      <c r="Z1087">
        <v>0.8083109799312802</v>
      </c>
      <c r="AA1087">
        <v>5.4354937248203434</v>
      </c>
      <c r="AB1087">
        <v>0</v>
      </c>
      <c r="AC1087">
        <v>1.5791620248703324</v>
      </c>
      <c r="AE1087">
        <v>35.008215980734711</v>
      </c>
      <c r="AG1087">
        <v>27.137960081997957</v>
      </c>
      <c r="AH1087">
        <v>28.467267587182423</v>
      </c>
      <c r="AI1087">
        <v>1.9673984228516064</v>
      </c>
      <c r="AJ1087">
        <v>40194</v>
      </c>
      <c r="AK1087">
        <v>99.104610140817414</v>
      </c>
      <c r="AL1087">
        <v>20.405211342959205</v>
      </c>
    </row>
    <row r="1088" spans="1:38">
      <c r="A1088">
        <v>16</v>
      </c>
      <c r="B1088">
        <v>275</v>
      </c>
      <c r="C1088">
        <v>2023</v>
      </c>
      <c r="D1088">
        <v>11</v>
      </c>
      <c r="E1088">
        <v>99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8</v>
      </c>
      <c r="M1088">
        <v>99</v>
      </c>
      <c r="N1088">
        <v>99</v>
      </c>
      <c r="O1088">
        <v>99</v>
      </c>
      <c r="P1088">
        <v>99</v>
      </c>
      <c r="Q1088">
        <v>4678</v>
      </c>
      <c r="R1088">
        <v>39146</v>
      </c>
      <c r="S1088">
        <v>8</v>
      </c>
      <c r="T1088">
        <v>6.2117968630255982</v>
      </c>
      <c r="U1088">
        <v>20.711771317631477</v>
      </c>
      <c r="V1088">
        <v>67.784703417973745</v>
      </c>
      <c r="W1088">
        <v>7.2395647064834225</v>
      </c>
      <c r="X1088">
        <v>82.184642109027777</v>
      </c>
      <c r="Y1088">
        <v>21.769784907781126</v>
      </c>
      <c r="Z1088">
        <v>1.1827517498594999</v>
      </c>
      <c r="AA1088">
        <v>6.7021938296272516</v>
      </c>
      <c r="AB1088">
        <v>0</v>
      </c>
      <c r="AC1088">
        <v>1.6271293733648089</v>
      </c>
      <c r="AE1088">
        <v>35.94907378091245</v>
      </c>
      <c r="AG1088">
        <v>28.230831362141576</v>
      </c>
      <c r="AH1088">
        <v>29.886723037373368</v>
      </c>
      <c r="AI1088">
        <v>1.6221325295049307</v>
      </c>
      <c r="AJ1088">
        <v>14811</v>
      </c>
      <c r="AK1088">
        <v>99.300823712106265</v>
      </c>
      <c r="AL1088">
        <v>20.557543895178782</v>
      </c>
    </row>
    <row r="1089" spans="1:38">
      <c r="A1089">
        <v>16</v>
      </c>
      <c r="B1089">
        <v>276</v>
      </c>
      <c r="C1089">
        <v>2023</v>
      </c>
      <c r="D1089">
        <v>12</v>
      </c>
      <c r="E1089">
        <v>99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8</v>
      </c>
      <c r="M1089">
        <v>99</v>
      </c>
      <c r="N1089">
        <v>99</v>
      </c>
      <c r="O1089">
        <v>99</v>
      </c>
      <c r="P1089">
        <v>99</v>
      </c>
      <c r="Q1089">
        <v>496</v>
      </c>
      <c r="R1089">
        <v>2635</v>
      </c>
      <c r="S1089">
        <v>8</v>
      </c>
      <c r="T1089">
        <v>6.3290322580645144</v>
      </c>
      <c r="U1089">
        <v>19.779430740037952</v>
      </c>
      <c r="V1089">
        <v>67.855787476280852</v>
      </c>
      <c r="W1089">
        <v>7.0208728652751446</v>
      </c>
      <c r="X1089">
        <v>79.924098671726753</v>
      </c>
      <c r="Y1089">
        <v>15.863377609108156</v>
      </c>
      <c r="Z1089">
        <v>0.72106261859582532</v>
      </c>
      <c r="AA1089">
        <v>5.8750294971558956</v>
      </c>
      <c r="AB1089">
        <v>0</v>
      </c>
      <c r="AC1089">
        <v>1.7441394448650001</v>
      </c>
      <c r="AE1089">
        <v>36.987581614631559</v>
      </c>
      <c r="AG1089">
        <v>31.762295081967206</v>
      </c>
      <c r="AH1089">
        <v>33.146419347473675</v>
      </c>
      <c r="AI1089">
        <v>1.0626185958254264</v>
      </c>
      <c r="AJ1089">
        <v>1538</v>
      </c>
      <c r="AK1089">
        <v>96.942197659297676</v>
      </c>
      <c r="AL1089">
        <v>20.716051028257077</v>
      </c>
    </row>
    <row r="1090" spans="1:38">
      <c r="A1090">
        <v>16</v>
      </c>
      <c r="B1090">
        <v>277</v>
      </c>
      <c r="C1090">
        <v>2023</v>
      </c>
      <c r="D1090">
        <v>1</v>
      </c>
      <c r="E1090">
        <v>99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9</v>
      </c>
      <c r="M1090">
        <v>99</v>
      </c>
      <c r="N1090">
        <v>99</v>
      </c>
      <c r="O1090">
        <v>99</v>
      </c>
      <c r="P1090">
        <v>99</v>
      </c>
      <c r="Q1090">
        <v>433</v>
      </c>
      <c r="R1090">
        <v>1656</v>
      </c>
      <c r="S1090">
        <v>9</v>
      </c>
      <c r="T1090">
        <v>6.8852657004830924</v>
      </c>
      <c r="U1090">
        <v>26.293417874396159</v>
      </c>
      <c r="V1090">
        <v>74.033816425120804</v>
      </c>
      <c r="W1090">
        <v>11.714975845410628</v>
      </c>
      <c r="X1090">
        <v>98.188405797101439</v>
      </c>
      <c r="Y1090">
        <v>45.893719806763286</v>
      </c>
      <c r="Z1090">
        <v>13.405797101449277</v>
      </c>
      <c r="AA1090">
        <v>9.4220453490566314</v>
      </c>
      <c r="AB1090">
        <v>0</v>
      </c>
      <c r="AC1090">
        <v>1.6356166536251131</v>
      </c>
      <c r="AE1090">
        <v>45.376486571037809</v>
      </c>
      <c r="AG1090">
        <v>18.854605487874299</v>
      </c>
      <c r="AH1090">
        <v>23.716406854254512</v>
      </c>
      <c r="AI1090">
        <v>1.2077294685990336</v>
      </c>
      <c r="AJ1090">
        <v>165</v>
      </c>
      <c r="AK1090">
        <v>106.04909090909092</v>
      </c>
      <c r="AL1090">
        <v>22.930683947087676</v>
      </c>
    </row>
    <row r="1091" spans="1:38">
      <c r="A1091">
        <v>16</v>
      </c>
      <c r="B1091">
        <v>278</v>
      </c>
      <c r="C1091">
        <v>2023</v>
      </c>
      <c r="D1091">
        <v>2</v>
      </c>
      <c r="E1091">
        <v>99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9</v>
      </c>
      <c r="M1091">
        <v>99</v>
      </c>
      <c r="N1091">
        <v>99</v>
      </c>
      <c r="O1091">
        <v>99</v>
      </c>
      <c r="P1091">
        <v>99</v>
      </c>
      <c r="Q1091">
        <v>582</v>
      </c>
      <c r="R1091">
        <v>2415</v>
      </c>
      <c r="S1091">
        <v>9</v>
      </c>
      <c r="T1091">
        <v>6.6815734989648048</v>
      </c>
      <c r="U1091">
        <v>27.404803312629376</v>
      </c>
      <c r="V1091">
        <v>75.36231884057969</v>
      </c>
      <c r="W1091">
        <v>12.877846790890272</v>
      </c>
      <c r="X1091">
        <v>99.1718426501035</v>
      </c>
      <c r="Y1091">
        <v>60.703933747411995</v>
      </c>
      <c r="Z1091">
        <v>10.641821946169769</v>
      </c>
      <c r="AA1091">
        <v>8.7004396329171705</v>
      </c>
      <c r="AB1091">
        <v>0</v>
      </c>
      <c r="AC1091">
        <v>1.7112621739624705</v>
      </c>
      <c r="AE1091">
        <v>52.412229795116723</v>
      </c>
      <c r="AG1091">
        <v>18.634259259259256</v>
      </c>
      <c r="AH1091">
        <v>23.790191550608064</v>
      </c>
      <c r="AI1091">
        <v>0.28985507246376807</v>
      </c>
      <c r="AJ1091">
        <v>398</v>
      </c>
      <c r="AK1091">
        <v>104.31834170854262</v>
      </c>
      <c r="AL1091">
        <v>24.031214188873157</v>
      </c>
    </row>
    <row r="1092" spans="1:38">
      <c r="A1092">
        <v>16</v>
      </c>
      <c r="B1092">
        <v>279</v>
      </c>
      <c r="C1092">
        <v>2023</v>
      </c>
      <c r="D1092">
        <v>3</v>
      </c>
      <c r="E1092">
        <v>99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9</v>
      </c>
      <c r="M1092">
        <v>99</v>
      </c>
      <c r="N1092">
        <v>99</v>
      </c>
      <c r="O1092">
        <v>99</v>
      </c>
      <c r="P1092">
        <v>99</v>
      </c>
      <c r="Q1092">
        <v>2930</v>
      </c>
      <c r="R1092">
        <v>8891</v>
      </c>
      <c r="S1092">
        <v>9</v>
      </c>
      <c r="T1092">
        <v>7.4199752558767331</v>
      </c>
      <c r="U1092">
        <v>32.561432909684072</v>
      </c>
      <c r="V1092">
        <v>50.657968732426063</v>
      </c>
      <c r="W1092">
        <v>24.946575188392757</v>
      </c>
      <c r="X1092">
        <v>99.403891575750748</v>
      </c>
      <c r="Y1092">
        <v>79.552356315375107</v>
      </c>
      <c r="Z1092">
        <v>24.170509503992804</v>
      </c>
      <c r="AA1092">
        <v>9.8004790633511334</v>
      </c>
      <c r="AB1092">
        <v>0</v>
      </c>
      <c r="AC1092">
        <v>1.9336018012003535</v>
      </c>
      <c r="AE1092">
        <v>53.477246485274918</v>
      </c>
      <c r="AG1092">
        <v>18.864841926586035</v>
      </c>
      <c r="AH1092">
        <v>24.819449386480954</v>
      </c>
      <c r="AI1092">
        <v>1.4171634236868749</v>
      </c>
      <c r="AJ1092">
        <v>1216</v>
      </c>
      <c r="AK1092">
        <v>110.56949013157882</v>
      </c>
      <c r="AL1092">
        <v>23.645684030985159</v>
      </c>
    </row>
    <row r="1093" spans="1:38">
      <c r="A1093">
        <v>16</v>
      </c>
      <c r="B1093">
        <v>280</v>
      </c>
      <c r="C1093">
        <v>2023</v>
      </c>
      <c r="D1093">
        <v>4</v>
      </c>
      <c r="E1093">
        <v>99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9</v>
      </c>
      <c r="M1093">
        <v>99</v>
      </c>
      <c r="N1093">
        <v>99</v>
      </c>
      <c r="O1093">
        <v>99</v>
      </c>
      <c r="P1093">
        <v>99</v>
      </c>
      <c r="Q1093">
        <v>186</v>
      </c>
      <c r="R1093">
        <v>403</v>
      </c>
      <c r="S1093">
        <v>9</v>
      </c>
      <c r="T1093">
        <v>7.2382133995037217</v>
      </c>
      <c r="U1093">
        <v>33.068238213399503</v>
      </c>
      <c r="V1093">
        <v>46.15384615384616</v>
      </c>
      <c r="W1093">
        <v>28.535980148883368</v>
      </c>
      <c r="X1093">
        <v>98.263027295285312</v>
      </c>
      <c r="Y1093">
        <v>77.171215880893314</v>
      </c>
      <c r="Z1093">
        <v>28.039702233250619</v>
      </c>
      <c r="AA1093">
        <v>11.02905180624083</v>
      </c>
      <c r="AB1093">
        <v>0</v>
      </c>
      <c r="AC1093">
        <v>2.2571263014206542</v>
      </c>
      <c r="AE1093">
        <v>67.625284448865813</v>
      </c>
      <c r="AG1093">
        <v>14.372325249643371</v>
      </c>
      <c r="AH1093">
        <v>20.405179040076938</v>
      </c>
      <c r="AI1093">
        <v>1.2406947890818862</v>
      </c>
      <c r="AJ1093">
        <v>39</v>
      </c>
      <c r="AK1093">
        <v>110.53076923076918</v>
      </c>
      <c r="AL1093">
        <v>23.01556034699535</v>
      </c>
    </row>
    <row r="1094" spans="1:38">
      <c r="A1094">
        <v>16</v>
      </c>
      <c r="B1094">
        <v>281</v>
      </c>
      <c r="C1094">
        <v>2023</v>
      </c>
      <c r="D1094">
        <v>5</v>
      </c>
      <c r="E1094">
        <v>99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9</v>
      </c>
      <c r="M1094">
        <v>99</v>
      </c>
      <c r="N1094">
        <v>99</v>
      </c>
      <c r="O1094">
        <v>99</v>
      </c>
      <c r="P1094">
        <v>99</v>
      </c>
      <c r="Q1094">
        <v>342</v>
      </c>
      <c r="R1094">
        <v>954</v>
      </c>
      <c r="S1094">
        <v>9</v>
      </c>
      <c r="T1094">
        <v>7.4758909853249502</v>
      </c>
      <c r="U1094">
        <v>28.274633123689725</v>
      </c>
      <c r="V1094">
        <v>12.997903563941298</v>
      </c>
      <c r="W1094">
        <v>24.842767295597497</v>
      </c>
      <c r="X1094">
        <v>76.72955974842769</v>
      </c>
      <c r="Y1094">
        <v>56.708595387840639</v>
      </c>
      <c r="Z1094">
        <v>22.327044025157235</v>
      </c>
      <c r="AA1094">
        <v>12.329703958658902</v>
      </c>
      <c r="AB1094">
        <v>0</v>
      </c>
      <c r="AC1094">
        <v>1.8789202184438876</v>
      </c>
      <c r="AE1094">
        <v>44.857585735839535</v>
      </c>
      <c r="AG1094">
        <v>23.497536945812804</v>
      </c>
      <c r="AH1094">
        <v>25.640660037395392</v>
      </c>
      <c r="AI1094">
        <v>1.0482180293501051</v>
      </c>
      <c r="AJ1094">
        <v>175</v>
      </c>
      <c r="AK1094">
        <v>112.73371428571424</v>
      </c>
      <c r="AL1094">
        <v>23.914807799857808</v>
      </c>
    </row>
    <row r="1095" spans="1:38">
      <c r="A1095">
        <v>16</v>
      </c>
      <c r="B1095">
        <v>282</v>
      </c>
      <c r="C1095">
        <v>2023</v>
      </c>
      <c r="D1095">
        <v>6</v>
      </c>
      <c r="E1095">
        <v>99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9</v>
      </c>
      <c r="M1095">
        <v>99</v>
      </c>
      <c r="N1095">
        <v>99</v>
      </c>
      <c r="O1095">
        <v>99</v>
      </c>
      <c r="P1095">
        <v>99</v>
      </c>
      <c r="Q1095">
        <v>421</v>
      </c>
      <c r="R1095">
        <v>1740</v>
      </c>
      <c r="S1095">
        <v>9</v>
      </c>
      <c r="T1095">
        <v>6.9114942528735641</v>
      </c>
      <c r="U1095">
        <v>22.043103448275819</v>
      </c>
      <c r="V1095">
        <v>27.068965517241391</v>
      </c>
      <c r="W1095">
        <v>16.379310344827591</v>
      </c>
      <c r="X1095">
        <v>64.65517241379311</v>
      </c>
      <c r="Y1095">
        <v>26.494252873563209</v>
      </c>
      <c r="Z1095">
        <v>11.321839080459769</v>
      </c>
      <c r="AA1095">
        <v>10.791065569059297</v>
      </c>
      <c r="AB1095">
        <v>0</v>
      </c>
      <c r="AC1095">
        <v>1.80522391946048</v>
      </c>
      <c r="AE1095">
        <v>50.991234486439666</v>
      </c>
      <c r="AG1095">
        <v>28.860507546856855</v>
      </c>
      <c r="AH1095">
        <v>29.311136703534476</v>
      </c>
      <c r="AI1095">
        <v>1.0344827586206897</v>
      </c>
      <c r="AJ1095">
        <v>813</v>
      </c>
      <c r="AK1095">
        <v>93.678105781057837</v>
      </c>
      <c r="AL1095">
        <v>23.764602749560641</v>
      </c>
    </row>
    <row r="1096" spans="1:38">
      <c r="A1096">
        <v>16</v>
      </c>
      <c r="B1096">
        <v>283</v>
      </c>
      <c r="C1096">
        <v>2023</v>
      </c>
      <c r="D1096">
        <v>7</v>
      </c>
      <c r="E1096">
        <v>99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9</v>
      </c>
      <c r="M1096">
        <v>99</v>
      </c>
      <c r="N1096">
        <v>99</v>
      </c>
      <c r="O1096">
        <v>99</v>
      </c>
      <c r="P1096">
        <v>99</v>
      </c>
      <c r="Q1096">
        <v>175</v>
      </c>
      <c r="R1096">
        <v>1725</v>
      </c>
      <c r="S1096">
        <v>9</v>
      </c>
      <c r="T1096">
        <v>6.4359420289855054</v>
      </c>
      <c r="U1096">
        <v>22.226956521739123</v>
      </c>
      <c r="V1096">
        <v>79.014492753623188</v>
      </c>
      <c r="W1096">
        <v>10.318840579710145</v>
      </c>
      <c r="X1096">
        <v>92.811594202898561</v>
      </c>
      <c r="Y1096">
        <v>28</v>
      </c>
      <c r="Z1096">
        <v>3.6521739130434785</v>
      </c>
      <c r="AA1096">
        <v>6.2249743156091792</v>
      </c>
      <c r="AB1096">
        <v>0</v>
      </c>
      <c r="AC1096">
        <v>1.671269862458215</v>
      </c>
      <c r="AE1096">
        <v>29.737323681773319</v>
      </c>
      <c r="AG1096">
        <v>44.117647058823529</v>
      </c>
      <c r="AH1096">
        <v>45.479131304289034</v>
      </c>
      <c r="AI1096">
        <v>0</v>
      </c>
      <c r="AJ1096">
        <v>772</v>
      </c>
      <c r="AK1096">
        <v>101.54520725388612</v>
      </c>
      <c r="AL1096">
        <v>21.507939050782809</v>
      </c>
    </row>
    <row r="1097" spans="1:38">
      <c r="A1097">
        <v>16</v>
      </c>
      <c r="B1097">
        <v>284</v>
      </c>
      <c r="C1097">
        <v>2023</v>
      </c>
      <c r="D1097">
        <v>8</v>
      </c>
      <c r="E1097">
        <v>99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9</v>
      </c>
      <c r="M1097">
        <v>99</v>
      </c>
      <c r="N1097">
        <v>99</v>
      </c>
      <c r="O1097">
        <v>99</v>
      </c>
      <c r="P1097">
        <v>99</v>
      </c>
      <c r="Q1097">
        <v>2677</v>
      </c>
      <c r="R1097">
        <v>34905</v>
      </c>
      <c r="S1097">
        <v>9</v>
      </c>
      <c r="T1097">
        <v>6.24326027789715</v>
      </c>
      <c r="U1097">
        <v>22.985844434894592</v>
      </c>
      <c r="V1097">
        <v>88.732273313278895</v>
      </c>
      <c r="W1097">
        <v>6.8471565678269588</v>
      </c>
      <c r="X1097">
        <v>99.461395215585156</v>
      </c>
      <c r="Y1097">
        <v>31.078642028362697</v>
      </c>
      <c r="Z1097">
        <v>3.2287637874230048</v>
      </c>
      <c r="AA1097">
        <v>5.5150745110557535</v>
      </c>
      <c r="AB1097">
        <v>0</v>
      </c>
      <c r="AC1097">
        <v>1.6176001346700999</v>
      </c>
      <c r="AE1097">
        <v>46.26457410806416</v>
      </c>
      <c r="AG1097">
        <v>33.72496352621765</v>
      </c>
      <c r="AH1097">
        <v>35.340756093643797</v>
      </c>
      <c r="AI1097">
        <v>0.56438905600916789</v>
      </c>
      <c r="AJ1097">
        <v>18416</v>
      </c>
      <c r="AK1097">
        <v>99.203931364031433</v>
      </c>
      <c r="AL1097">
        <v>23.270456596388225</v>
      </c>
    </row>
    <row r="1098" spans="1:38">
      <c r="A1098">
        <v>16</v>
      </c>
      <c r="B1098">
        <v>285</v>
      </c>
      <c r="C1098">
        <v>2023</v>
      </c>
      <c r="D1098">
        <v>9</v>
      </c>
      <c r="E1098">
        <v>99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9</v>
      </c>
      <c r="M1098">
        <v>99</v>
      </c>
      <c r="N1098">
        <v>99</v>
      </c>
      <c r="O1098">
        <v>99</v>
      </c>
      <c r="P1098">
        <v>99</v>
      </c>
      <c r="Q1098">
        <v>6052</v>
      </c>
      <c r="R1098">
        <v>115207</v>
      </c>
      <c r="S1098">
        <v>9</v>
      </c>
      <c r="T1098">
        <v>6.0902549324259798</v>
      </c>
      <c r="U1098">
        <v>22.024021977831595</v>
      </c>
      <c r="V1098">
        <v>94.756395010719842</v>
      </c>
      <c r="W1098">
        <v>3.8218163826850802</v>
      </c>
      <c r="X1098">
        <v>99.51218241947106</v>
      </c>
      <c r="Y1098">
        <v>28.099855043530344</v>
      </c>
      <c r="Z1098">
        <v>0.72999036516878302</v>
      </c>
      <c r="AA1098">
        <v>3.5894318997675558</v>
      </c>
      <c r="AB1098">
        <v>0</v>
      </c>
      <c r="AC1098">
        <v>1.4336516776828263</v>
      </c>
      <c r="AE1098">
        <v>42.427434449168928</v>
      </c>
      <c r="AG1098">
        <v>31.891299353077802</v>
      </c>
      <c r="AH1098">
        <v>35.107970512316889</v>
      </c>
      <c r="AI1098">
        <v>1.0737194788511115</v>
      </c>
      <c r="AJ1098">
        <v>38263</v>
      </c>
      <c r="AK1098">
        <v>98.383370357787484</v>
      </c>
      <c r="AL1098">
        <v>22.954587791746953</v>
      </c>
    </row>
    <row r="1099" spans="1:38">
      <c r="A1099">
        <v>16</v>
      </c>
      <c r="B1099">
        <v>286</v>
      </c>
      <c r="C1099">
        <v>2023</v>
      </c>
      <c r="D1099">
        <v>10</v>
      </c>
      <c r="E1099">
        <v>99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9</v>
      </c>
      <c r="M1099">
        <v>99</v>
      </c>
      <c r="N1099">
        <v>99</v>
      </c>
      <c r="O1099">
        <v>99</v>
      </c>
      <c r="P1099">
        <v>99</v>
      </c>
      <c r="Q1099">
        <v>6988</v>
      </c>
      <c r="R1099">
        <v>95721</v>
      </c>
      <c r="S1099">
        <v>9</v>
      </c>
      <c r="T1099">
        <v>6.3534125218081714</v>
      </c>
      <c r="U1099">
        <v>22.428086835699613</v>
      </c>
      <c r="V1099">
        <v>86.820029042738781</v>
      </c>
      <c r="W1099">
        <v>7.0162242350163506</v>
      </c>
      <c r="X1099">
        <v>98.535326626341117</v>
      </c>
      <c r="Y1099">
        <v>24.821094639629756</v>
      </c>
      <c r="Z1099">
        <v>2.8206976525527305</v>
      </c>
      <c r="AA1099">
        <v>5.8530201760038851</v>
      </c>
      <c r="AB1099">
        <v>0</v>
      </c>
      <c r="AC1099">
        <v>1.5400525198426416</v>
      </c>
      <c r="AE1099">
        <v>45.502830398705512</v>
      </c>
      <c r="AG1099">
        <v>23.304410067633697</v>
      </c>
      <c r="AH1099">
        <v>27.14722060068182</v>
      </c>
      <c r="AI1099">
        <v>1.1617095517180138</v>
      </c>
      <c r="AJ1099">
        <v>34654</v>
      </c>
      <c r="AK1099">
        <v>98.881696196687685</v>
      </c>
      <c r="AL1099">
        <v>22.621198069659957</v>
      </c>
    </row>
    <row r="1100" spans="1:38">
      <c r="A1100">
        <v>16</v>
      </c>
      <c r="B1100">
        <v>287</v>
      </c>
      <c r="C1100">
        <v>2023</v>
      </c>
      <c r="D1100">
        <v>11</v>
      </c>
      <c r="E1100">
        <v>99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9</v>
      </c>
      <c r="M1100">
        <v>99</v>
      </c>
      <c r="N1100">
        <v>99</v>
      </c>
      <c r="O1100">
        <v>99</v>
      </c>
      <c r="P1100">
        <v>99</v>
      </c>
      <c r="Q1100">
        <v>3819</v>
      </c>
      <c r="R1100">
        <v>27092</v>
      </c>
      <c r="S1100">
        <v>9</v>
      </c>
      <c r="T1100">
        <v>6.5832349032924862</v>
      </c>
      <c r="U1100">
        <v>23.271530341060071</v>
      </c>
      <c r="V1100">
        <v>77.122397755795049</v>
      </c>
      <c r="W1100">
        <v>10.2871696441754</v>
      </c>
      <c r="X1100">
        <v>96.585707958068809</v>
      </c>
      <c r="Y1100">
        <v>27.709286874354056</v>
      </c>
      <c r="Z1100">
        <v>5.2524730547763188</v>
      </c>
      <c r="AA1100">
        <v>7.5929634742488572</v>
      </c>
      <c r="AB1100">
        <v>0</v>
      </c>
      <c r="AC1100">
        <v>1.6151059717722716</v>
      </c>
      <c r="AE1100">
        <v>48.241091372004995</v>
      </c>
      <c r="AG1100">
        <v>19.53787572837939</v>
      </c>
      <c r="AH1100">
        <v>23.240190054349593</v>
      </c>
      <c r="AI1100">
        <v>1.1737782371179684</v>
      </c>
      <c r="AJ1100">
        <v>10232</v>
      </c>
      <c r="AK1100">
        <v>99.192259577794815</v>
      </c>
      <c r="AL1100">
        <v>22.901468393740686</v>
      </c>
    </row>
    <row r="1101" spans="1:38">
      <c r="A1101">
        <v>16</v>
      </c>
      <c r="B1101">
        <v>288</v>
      </c>
      <c r="C1101">
        <v>2023</v>
      </c>
      <c r="D1101">
        <v>12</v>
      </c>
      <c r="E1101">
        <v>99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9</v>
      </c>
      <c r="M1101">
        <v>99</v>
      </c>
      <c r="N1101">
        <v>99</v>
      </c>
      <c r="O1101">
        <v>99</v>
      </c>
      <c r="P1101">
        <v>99</v>
      </c>
      <c r="Q1101">
        <v>400</v>
      </c>
      <c r="R1101">
        <v>1884</v>
      </c>
      <c r="S1101">
        <v>9</v>
      </c>
      <c r="T1101">
        <v>6.5966029723991504</v>
      </c>
      <c r="U1101">
        <v>21.485138004246263</v>
      </c>
      <c r="V1101">
        <v>81.581740976645463</v>
      </c>
      <c r="W1101">
        <v>8.1740976645435239</v>
      </c>
      <c r="X1101">
        <v>95.116772823779172</v>
      </c>
      <c r="Y1101">
        <v>16.719745222929937</v>
      </c>
      <c r="Z1101">
        <v>2.8662420382165599</v>
      </c>
      <c r="AA1101">
        <v>5.9695398020322257</v>
      </c>
      <c r="AB1101">
        <v>0</v>
      </c>
      <c r="AC1101">
        <v>1.5464187549015744</v>
      </c>
      <c r="AE1101">
        <v>37.240770723847362</v>
      </c>
      <c r="AG1101">
        <v>22.709739633558353</v>
      </c>
      <c r="AH1101">
        <v>25.743124598936248</v>
      </c>
      <c r="AI1101">
        <v>0.95541401273885374</v>
      </c>
      <c r="AJ1101">
        <v>1105</v>
      </c>
      <c r="AK1101">
        <v>96.363167420814378</v>
      </c>
      <c r="AL1101">
        <v>23.092559374756128</v>
      </c>
    </row>
    <row r="1102" spans="1:38">
      <c r="A1102">
        <v>16</v>
      </c>
      <c r="B1102">
        <v>289</v>
      </c>
      <c r="C1102">
        <v>2023</v>
      </c>
      <c r="D1102">
        <v>1</v>
      </c>
      <c r="E1102">
        <v>99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10</v>
      </c>
      <c r="M1102">
        <v>99</v>
      </c>
      <c r="N1102">
        <v>99</v>
      </c>
      <c r="O1102">
        <v>99</v>
      </c>
      <c r="P1102">
        <v>99</v>
      </c>
      <c r="Q1102">
        <v>176</v>
      </c>
      <c r="R1102">
        <v>359</v>
      </c>
      <c r="S1102">
        <v>10</v>
      </c>
      <c r="T1102">
        <v>7.3927576601671312</v>
      </c>
      <c r="U1102">
        <v>30.825905292479096</v>
      </c>
      <c r="V1102">
        <v>66.852367688022284</v>
      </c>
      <c r="W1102">
        <v>21.727019498607248</v>
      </c>
      <c r="X1102">
        <v>100</v>
      </c>
      <c r="Y1102">
        <v>69.080779944289688</v>
      </c>
      <c r="Z1102">
        <v>21.169916434540394</v>
      </c>
      <c r="AA1102">
        <v>11.931861921587156</v>
      </c>
      <c r="AB1102">
        <v>0</v>
      </c>
      <c r="AC1102">
        <v>1.8446800493437561</v>
      </c>
      <c r="AE1102">
        <v>45.814455564912194</v>
      </c>
      <c r="AG1102">
        <v>4.0874416486394178</v>
      </c>
      <c r="AH1102">
        <v>6.0277024303626447</v>
      </c>
      <c r="AI1102">
        <v>0.5571030640668525</v>
      </c>
      <c r="AJ1102">
        <v>56</v>
      </c>
      <c r="AK1102">
        <v>108.00714285714282</v>
      </c>
      <c r="AL1102">
        <v>25.125842859995597</v>
      </c>
    </row>
    <row r="1103" spans="1:38">
      <c r="A1103">
        <v>16</v>
      </c>
      <c r="B1103">
        <v>290</v>
      </c>
      <c r="C1103">
        <v>2023</v>
      </c>
      <c r="D1103">
        <v>2</v>
      </c>
      <c r="E1103">
        <v>99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10</v>
      </c>
      <c r="M1103">
        <v>99</v>
      </c>
      <c r="N1103">
        <v>99</v>
      </c>
      <c r="O1103">
        <v>99</v>
      </c>
      <c r="P1103">
        <v>99</v>
      </c>
      <c r="Q1103">
        <v>274</v>
      </c>
      <c r="R1103">
        <v>607</v>
      </c>
      <c r="S1103">
        <v>10</v>
      </c>
      <c r="T1103">
        <v>7.2866556836902818</v>
      </c>
      <c r="U1103">
        <v>31.681878088962122</v>
      </c>
      <c r="V1103">
        <v>66.556836902800654</v>
      </c>
      <c r="W1103">
        <v>20.098846787479403</v>
      </c>
      <c r="X1103">
        <v>99.670510708401977</v>
      </c>
      <c r="Y1103">
        <v>84.349258649093883</v>
      </c>
      <c r="Z1103">
        <v>19.604612850082372</v>
      </c>
      <c r="AA1103">
        <v>9.6212063842465216</v>
      </c>
      <c r="AB1103">
        <v>0</v>
      </c>
      <c r="AC1103">
        <v>1.7960793430837652</v>
      </c>
      <c r="AE1103">
        <v>51.844144576115148</v>
      </c>
      <c r="AG1103">
        <v>4.6836419753086407</v>
      </c>
      <c r="AH1103">
        <v>6.9127957301554996</v>
      </c>
      <c r="AI1103">
        <v>0.65897858319604596</v>
      </c>
      <c r="AJ1103">
        <v>101</v>
      </c>
      <c r="AK1103">
        <v>108.44455445544556</v>
      </c>
      <c r="AL1103">
        <v>26.673836472046833</v>
      </c>
    </row>
    <row r="1104" spans="1:38">
      <c r="A1104">
        <v>16</v>
      </c>
      <c r="B1104">
        <v>291</v>
      </c>
      <c r="C1104">
        <v>2023</v>
      </c>
      <c r="D1104">
        <v>3</v>
      </c>
      <c r="E1104">
        <v>99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10</v>
      </c>
      <c r="M1104">
        <v>99</v>
      </c>
      <c r="N1104">
        <v>99</v>
      </c>
      <c r="O1104">
        <v>99</v>
      </c>
      <c r="P1104">
        <v>99</v>
      </c>
      <c r="Q1104">
        <v>1227</v>
      </c>
      <c r="R1104">
        <v>2169</v>
      </c>
      <c r="S1104">
        <v>10</v>
      </c>
      <c r="T1104">
        <v>8.1802674043337902</v>
      </c>
      <c r="U1104">
        <v>39.280728446288606</v>
      </c>
      <c r="V1104">
        <v>33.886583679114807</v>
      </c>
      <c r="W1104">
        <v>38.450899031811886</v>
      </c>
      <c r="X1104">
        <v>100</v>
      </c>
      <c r="Y1104">
        <v>95.573997233748258</v>
      </c>
      <c r="Z1104">
        <v>48.732134624250797</v>
      </c>
      <c r="AA1104">
        <v>10.402787477299468</v>
      </c>
      <c r="AB1104">
        <v>0</v>
      </c>
      <c r="AC1104">
        <v>2.0051243073033724</v>
      </c>
      <c r="AE1104">
        <v>47.966482959473446</v>
      </c>
      <c r="AG1104">
        <v>4.6021642266072567</v>
      </c>
      <c r="AH1104">
        <v>7.3042748876205454</v>
      </c>
      <c r="AI1104">
        <v>1.0142923005993545</v>
      </c>
      <c r="AJ1104">
        <v>403</v>
      </c>
      <c r="AK1104">
        <v>113.88039702233252</v>
      </c>
      <c r="AL1104">
        <v>26.406755844835775</v>
      </c>
    </row>
    <row r="1105" spans="1:38">
      <c r="A1105">
        <v>16</v>
      </c>
      <c r="B1105">
        <v>292</v>
      </c>
      <c r="C1105">
        <v>2023</v>
      </c>
      <c r="D1105">
        <v>4</v>
      </c>
      <c r="E1105">
        <v>99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10</v>
      </c>
      <c r="M1105">
        <v>99</v>
      </c>
      <c r="N1105">
        <v>99</v>
      </c>
      <c r="O1105">
        <v>99</v>
      </c>
      <c r="P1105">
        <v>99</v>
      </c>
      <c r="Q1105">
        <v>61</v>
      </c>
      <c r="R1105">
        <v>82</v>
      </c>
      <c r="S1105">
        <v>10</v>
      </c>
      <c r="T1105">
        <v>7.8414634146341458</v>
      </c>
      <c r="U1105">
        <v>39.451219512195117</v>
      </c>
      <c r="V1105">
        <v>35.365853658536594</v>
      </c>
      <c r="W1105">
        <v>36.585365853658544</v>
      </c>
      <c r="X1105">
        <v>100</v>
      </c>
      <c r="Y1105">
        <v>89.024390243902431</v>
      </c>
      <c r="Z1105">
        <v>46.341463414634141</v>
      </c>
      <c r="AA1105">
        <v>12.204879511025249</v>
      </c>
      <c r="AB1105">
        <v>0</v>
      </c>
      <c r="AC1105">
        <v>1.9597754487790473</v>
      </c>
      <c r="AE1105">
        <v>62.022070641949995</v>
      </c>
      <c r="AG1105">
        <v>2.9243937232524968</v>
      </c>
      <c r="AH1105">
        <v>4.953345153990087</v>
      </c>
      <c r="AI1105">
        <v>2.4390243902439024</v>
      </c>
      <c r="AJ1105">
        <v>18</v>
      </c>
      <c r="AK1105">
        <v>111.78888888888888</v>
      </c>
      <c r="AL1105">
        <v>24.443625178352779</v>
      </c>
    </row>
    <row r="1106" spans="1:38">
      <c r="A1106">
        <v>16</v>
      </c>
      <c r="B1106">
        <v>293</v>
      </c>
      <c r="C1106">
        <v>2023</v>
      </c>
      <c r="D1106">
        <v>5</v>
      </c>
      <c r="E1106">
        <v>99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10</v>
      </c>
      <c r="M1106">
        <v>99</v>
      </c>
      <c r="N1106">
        <v>99</v>
      </c>
      <c r="O1106">
        <v>99</v>
      </c>
      <c r="P1106">
        <v>99</v>
      </c>
      <c r="Q1106">
        <v>152</v>
      </c>
      <c r="R1106">
        <v>340</v>
      </c>
      <c r="S1106">
        <v>10</v>
      </c>
      <c r="T1106">
        <v>7.8823529411764701</v>
      </c>
      <c r="U1106">
        <v>28.525588235294112</v>
      </c>
      <c r="V1106">
        <v>7.3529411764705888</v>
      </c>
      <c r="W1106">
        <v>28.52941176470588</v>
      </c>
      <c r="X1106">
        <v>66.764705882352942</v>
      </c>
      <c r="Y1106">
        <v>48.235294117647058</v>
      </c>
      <c r="Z1106">
        <v>29.117647058823529</v>
      </c>
      <c r="AA1106">
        <v>14.571980302899702</v>
      </c>
      <c r="AB1106">
        <v>0</v>
      </c>
      <c r="AC1106">
        <v>1.9427800862855815</v>
      </c>
      <c r="AE1106">
        <v>57.01470942755585</v>
      </c>
      <c r="AG1106">
        <v>8.3743842364532046</v>
      </c>
      <c r="AH1106">
        <v>9.2192878143651971</v>
      </c>
      <c r="AI1106">
        <v>0.58823529411764708</v>
      </c>
      <c r="AJ1106">
        <v>107</v>
      </c>
      <c r="AK1106">
        <v>99.587850467289755</v>
      </c>
      <c r="AL1106">
        <v>26.609917016975121</v>
      </c>
    </row>
    <row r="1107" spans="1:38">
      <c r="A1107">
        <v>16</v>
      </c>
      <c r="B1107">
        <v>294</v>
      </c>
      <c r="C1107">
        <v>2023</v>
      </c>
      <c r="D1107">
        <v>6</v>
      </c>
      <c r="E1107">
        <v>99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10</v>
      </c>
      <c r="M1107">
        <v>99</v>
      </c>
      <c r="N1107">
        <v>99</v>
      </c>
      <c r="O1107">
        <v>99</v>
      </c>
      <c r="P1107">
        <v>99</v>
      </c>
      <c r="Q1107">
        <v>219</v>
      </c>
      <c r="R1107">
        <v>649</v>
      </c>
      <c r="S1107">
        <v>10</v>
      </c>
      <c r="T1107">
        <v>7.3929121725731868</v>
      </c>
      <c r="U1107">
        <v>21.905084745762721</v>
      </c>
      <c r="V1107">
        <v>27.272727272727277</v>
      </c>
      <c r="W1107">
        <v>23.112480739599381</v>
      </c>
      <c r="X1107">
        <v>72.110939907550062</v>
      </c>
      <c r="Y1107">
        <v>19.722650231124803</v>
      </c>
      <c r="Z1107">
        <v>11.55624036979969</v>
      </c>
      <c r="AA1107">
        <v>11.315428006542483</v>
      </c>
      <c r="AB1107">
        <v>0</v>
      </c>
      <c r="AC1107">
        <v>1.7828179232030517</v>
      </c>
      <c r="AE1107">
        <v>55.498200174815686</v>
      </c>
      <c r="AG1107">
        <v>10.764637585005804</v>
      </c>
      <c r="AH1107">
        <v>10.864263950779007</v>
      </c>
      <c r="AI1107">
        <v>0.92449922958397523</v>
      </c>
      <c r="AJ1107">
        <v>457</v>
      </c>
      <c r="AK1107">
        <v>90.080962800875326</v>
      </c>
      <c r="AL1107">
        <v>26.5464740321482</v>
      </c>
    </row>
    <row r="1108" spans="1:38">
      <c r="A1108">
        <v>16</v>
      </c>
      <c r="B1108">
        <v>295</v>
      </c>
      <c r="C1108">
        <v>2023</v>
      </c>
      <c r="D1108">
        <v>7</v>
      </c>
      <c r="E1108">
        <v>99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10</v>
      </c>
      <c r="M1108">
        <v>99</v>
      </c>
      <c r="N1108">
        <v>99</v>
      </c>
      <c r="O1108">
        <v>99</v>
      </c>
      <c r="P1108">
        <v>99</v>
      </c>
      <c r="Q1108">
        <v>119</v>
      </c>
      <c r="R1108">
        <v>579</v>
      </c>
      <c r="S1108">
        <v>10</v>
      </c>
      <c r="T1108">
        <v>6.842832469775475</v>
      </c>
      <c r="U1108">
        <v>23.578238341968923</v>
      </c>
      <c r="V1108">
        <v>80.310880829015517</v>
      </c>
      <c r="W1108">
        <v>12.953367875647672</v>
      </c>
      <c r="X1108">
        <v>94.818652849740928</v>
      </c>
      <c r="Y1108">
        <v>45.941278065630407</v>
      </c>
      <c r="Z1108">
        <v>4.6632124352331603</v>
      </c>
      <c r="AA1108">
        <v>6.5016917956569982</v>
      </c>
      <c r="AB1108">
        <v>0</v>
      </c>
      <c r="AC1108">
        <v>1.6740928277033555</v>
      </c>
      <c r="AE1108">
        <v>37.676712994630883</v>
      </c>
      <c r="AG1108">
        <v>14.808184143222501</v>
      </c>
      <c r="AH1108">
        <v>16.193211135190158</v>
      </c>
      <c r="AI1108">
        <v>0</v>
      </c>
      <c r="AJ1108">
        <v>255</v>
      </c>
      <c r="AK1108">
        <v>101.78039215686277</v>
      </c>
      <c r="AL1108">
        <v>22.876366968700346</v>
      </c>
    </row>
    <row r="1109" spans="1:38">
      <c r="A1109">
        <v>16</v>
      </c>
      <c r="B1109">
        <v>296</v>
      </c>
      <c r="C1109">
        <v>2023</v>
      </c>
      <c r="D1109">
        <v>8</v>
      </c>
      <c r="E1109">
        <v>99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10</v>
      </c>
      <c r="M1109">
        <v>99</v>
      </c>
      <c r="N1109">
        <v>99</v>
      </c>
      <c r="O1109">
        <v>99</v>
      </c>
      <c r="P1109">
        <v>99</v>
      </c>
      <c r="Q1109">
        <v>1729</v>
      </c>
      <c r="R1109">
        <v>10450</v>
      </c>
      <c r="S1109">
        <v>10</v>
      </c>
      <c r="T1109">
        <v>6.7017224880382784</v>
      </c>
      <c r="U1109">
        <v>25.22937799043066</v>
      </c>
      <c r="V1109">
        <v>86.478468899521502</v>
      </c>
      <c r="W1109">
        <v>10.593301435406701</v>
      </c>
      <c r="X1109">
        <v>99.961722488038262</v>
      </c>
      <c r="Y1109">
        <v>59.732057416267921</v>
      </c>
      <c r="Z1109">
        <v>5.1387559808612435</v>
      </c>
      <c r="AA1109">
        <v>6.173991760137886</v>
      </c>
      <c r="AB1109">
        <v>0</v>
      </c>
      <c r="AC1109">
        <v>1.5792696814714269</v>
      </c>
      <c r="AE1109">
        <v>53.829991265395201</v>
      </c>
      <c r="AG1109">
        <v>10.096715910298649</v>
      </c>
      <c r="AH1109">
        <v>11.613164161398483</v>
      </c>
      <c r="AI1109">
        <v>0.46889952153110048</v>
      </c>
      <c r="AJ1109">
        <v>6174</v>
      </c>
      <c r="AK1109">
        <v>99.425364431487012</v>
      </c>
      <c r="AL1109">
        <v>25.440786278684769</v>
      </c>
    </row>
    <row r="1110" spans="1:38">
      <c r="A1110">
        <v>16</v>
      </c>
      <c r="B1110">
        <v>297</v>
      </c>
      <c r="C1110">
        <v>2023</v>
      </c>
      <c r="D1110">
        <v>9</v>
      </c>
      <c r="E1110">
        <v>99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10</v>
      </c>
      <c r="M1110">
        <v>99</v>
      </c>
      <c r="N1110">
        <v>99</v>
      </c>
      <c r="O1110">
        <v>99</v>
      </c>
      <c r="P1110">
        <v>99</v>
      </c>
      <c r="Q1110">
        <v>4037</v>
      </c>
      <c r="R1110">
        <v>31081</v>
      </c>
      <c r="S1110">
        <v>10</v>
      </c>
      <c r="T1110">
        <v>6.51388307969499</v>
      </c>
      <c r="U1110">
        <v>24.466938000707597</v>
      </c>
      <c r="V1110">
        <v>93.635983398217562</v>
      </c>
      <c r="W1110">
        <v>5.6658408674109602</v>
      </c>
      <c r="X1110">
        <v>99.967826003024356</v>
      </c>
      <c r="Y1110">
        <v>61.815900389305362</v>
      </c>
      <c r="Z1110">
        <v>1.1840030887037096</v>
      </c>
      <c r="AA1110">
        <v>3.9275446295804071</v>
      </c>
      <c r="AB1110">
        <v>0</v>
      </c>
      <c r="AC1110">
        <v>1.3688761563563017</v>
      </c>
      <c r="AE1110">
        <v>45.465767696247319</v>
      </c>
      <c r="AG1110">
        <v>8.6037608408604616</v>
      </c>
      <c r="AH1110">
        <v>10.522158276389963</v>
      </c>
      <c r="AI1110">
        <v>1.1389594929378075</v>
      </c>
      <c r="AJ1110">
        <v>10271</v>
      </c>
      <c r="AK1110">
        <v>98.797926199980324</v>
      </c>
      <c r="AL1110">
        <v>25.030656818855004</v>
      </c>
    </row>
    <row r="1111" spans="1:38">
      <c r="A1111">
        <v>16</v>
      </c>
      <c r="B1111">
        <v>298</v>
      </c>
      <c r="C1111">
        <v>2023</v>
      </c>
      <c r="D1111">
        <v>10</v>
      </c>
      <c r="E1111">
        <v>99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10</v>
      </c>
      <c r="M1111">
        <v>99</v>
      </c>
      <c r="N1111">
        <v>99</v>
      </c>
      <c r="O1111">
        <v>99</v>
      </c>
      <c r="P1111">
        <v>99</v>
      </c>
      <c r="Q1111">
        <v>4215</v>
      </c>
      <c r="R1111">
        <v>24489</v>
      </c>
      <c r="S1111">
        <v>10</v>
      </c>
      <c r="T1111">
        <v>6.7923149169014643</v>
      </c>
      <c r="U1111">
        <v>24.942390461023283</v>
      </c>
      <c r="V1111">
        <v>84.695169259667622</v>
      </c>
      <c r="W1111">
        <v>10.747682633018904</v>
      </c>
      <c r="X1111">
        <v>99.881579484666588</v>
      </c>
      <c r="Y1111">
        <v>48.924006696884319</v>
      </c>
      <c r="Z1111">
        <v>6.1211156029237612</v>
      </c>
      <c r="AA1111">
        <v>6.6306805438631189</v>
      </c>
      <c r="AB1111">
        <v>0</v>
      </c>
      <c r="AC1111">
        <v>1.5733876710520871</v>
      </c>
      <c r="AE1111">
        <v>55.295756390317266</v>
      </c>
      <c r="AG1111">
        <v>5.9621368158113857</v>
      </c>
      <c r="AH1111">
        <v>7.7238715179927748</v>
      </c>
      <c r="AI1111">
        <v>1.0290334435869171</v>
      </c>
      <c r="AJ1111">
        <v>8889</v>
      </c>
      <c r="AK1111">
        <v>99.424974687816615</v>
      </c>
      <c r="AL1111">
        <v>24.891063629004609</v>
      </c>
    </row>
    <row r="1112" spans="1:38">
      <c r="A1112">
        <v>16</v>
      </c>
      <c r="B1112">
        <v>299</v>
      </c>
      <c r="C1112">
        <v>2023</v>
      </c>
      <c r="D1112">
        <v>11</v>
      </c>
      <c r="E1112">
        <v>99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10</v>
      </c>
      <c r="M1112">
        <v>99</v>
      </c>
      <c r="N1112">
        <v>99</v>
      </c>
      <c r="O1112">
        <v>99</v>
      </c>
      <c r="P1112">
        <v>99</v>
      </c>
      <c r="Q1112">
        <v>1911</v>
      </c>
      <c r="R1112">
        <v>6609</v>
      </c>
      <c r="S1112">
        <v>10</v>
      </c>
      <c r="T1112">
        <v>7.1145407777273428</v>
      </c>
      <c r="U1112">
        <v>25.97040399455291</v>
      </c>
      <c r="V1112">
        <v>74.18671508548951</v>
      </c>
      <c r="W1112">
        <v>16.613708579210172</v>
      </c>
      <c r="X1112">
        <v>99.712513239521854</v>
      </c>
      <c r="Y1112">
        <v>44.590709638371912</v>
      </c>
      <c r="Z1112">
        <v>11.36329247995158</v>
      </c>
      <c r="AA1112">
        <v>8.5609305041678319</v>
      </c>
      <c r="AB1112">
        <v>0</v>
      </c>
      <c r="AC1112">
        <v>1.6581090316350988</v>
      </c>
      <c r="AE1112">
        <v>57.045791308205317</v>
      </c>
      <c r="AG1112">
        <v>4.7661974268735934</v>
      </c>
      <c r="AH1112">
        <v>6.3268585100796368</v>
      </c>
      <c r="AI1112">
        <v>0.93811469208654885</v>
      </c>
      <c r="AJ1112">
        <v>2567</v>
      </c>
      <c r="AK1112">
        <v>99.148694974678435</v>
      </c>
      <c r="AL1112">
        <v>25.3281939410071</v>
      </c>
    </row>
    <row r="1113" spans="1:38">
      <c r="A1113">
        <v>16</v>
      </c>
      <c r="B1113">
        <v>300</v>
      </c>
      <c r="C1113">
        <v>2023</v>
      </c>
      <c r="D1113">
        <v>12</v>
      </c>
      <c r="E1113">
        <v>99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10</v>
      </c>
      <c r="M1113">
        <v>99</v>
      </c>
      <c r="N1113">
        <v>99</v>
      </c>
      <c r="O1113">
        <v>99</v>
      </c>
      <c r="P1113">
        <v>99</v>
      </c>
      <c r="Q1113">
        <v>179</v>
      </c>
      <c r="R1113">
        <v>426</v>
      </c>
      <c r="S1113">
        <v>10</v>
      </c>
      <c r="T1113">
        <v>7.1009389671361518</v>
      </c>
      <c r="U1113">
        <v>24.575586854460088</v>
      </c>
      <c r="V1113">
        <v>75.821596244131456</v>
      </c>
      <c r="W1113">
        <v>14.553990610328636</v>
      </c>
      <c r="X1113">
        <v>98.122065727699521</v>
      </c>
      <c r="Y1113">
        <v>33.098591549295776</v>
      </c>
      <c r="Z1113">
        <v>9.1549295774647881</v>
      </c>
      <c r="AA1113">
        <v>8.2440341359073734</v>
      </c>
      <c r="AB1113">
        <v>0</v>
      </c>
      <c r="AC1113">
        <v>1.699668308164078</v>
      </c>
      <c r="AE1113">
        <v>42.314962318002046</v>
      </c>
      <c r="AG1113">
        <v>5.1350048216007718</v>
      </c>
      <c r="AH1113">
        <v>6.658182717801858</v>
      </c>
      <c r="AI1113">
        <v>0.93896713615023508</v>
      </c>
      <c r="AJ1113">
        <v>240</v>
      </c>
      <c r="AK1113">
        <v>96.660416666666691</v>
      </c>
      <c r="AL1113">
        <v>25.68692264105384</v>
      </c>
    </row>
    <row r="1114" spans="1:38">
      <c r="A1114">
        <v>16</v>
      </c>
      <c r="B1114">
        <v>301</v>
      </c>
      <c r="C1114">
        <v>2023</v>
      </c>
      <c r="D1114">
        <v>1</v>
      </c>
      <c r="E1114">
        <v>99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11</v>
      </c>
      <c r="M1114">
        <v>99</v>
      </c>
      <c r="N1114">
        <v>99</v>
      </c>
      <c r="O1114">
        <v>99</v>
      </c>
      <c r="P1114">
        <v>99</v>
      </c>
      <c r="Q1114">
        <v>63</v>
      </c>
      <c r="R1114">
        <v>105</v>
      </c>
      <c r="S1114">
        <v>11</v>
      </c>
      <c r="T1114">
        <v>7.1714285714285744</v>
      </c>
      <c r="U1114">
        <v>32.938095238095237</v>
      </c>
      <c r="V1114">
        <v>60.952380952380977</v>
      </c>
      <c r="W1114">
        <v>18.095238095238088</v>
      </c>
      <c r="X1114">
        <v>100</v>
      </c>
      <c r="Y1114">
        <v>79.047619047619051</v>
      </c>
      <c r="Z1114">
        <v>24.761904761904756</v>
      </c>
      <c r="AA1114">
        <v>11.987544177999981</v>
      </c>
      <c r="AB1114">
        <v>0</v>
      </c>
      <c r="AC1114">
        <v>2.0258197299442258</v>
      </c>
      <c r="AE1114">
        <v>35.170796311656886</v>
      </c>
      <c r="AG1114">
        <v>1.19549128999203</v>
      </c>
      <c r="AH1114">
        <v>1.8837761582622523</v>
      </c>
      <c r="AI1114">
        <v>0</v>
      </c>
      <c r="AJ1114">
        <v>17</v>
      </c>
      <c r="AK1114">
        <v>115.72941176470596</v>
      </c>
      <c r="AL1114">
        <v>26.191490216125246</v>
      </c>
    </row>
    <row r="1115" spans="1:38">
      <c r="A1115">
        <v>16</v>
      </c>
      <c r="B1115">
        <v>302</v>
      </c>
      <c r="C1115">
        <v>2023</v>
      </c>
      <c r="D1115">
        <v>2</v>
      </c>
      <c r="E1115">
        <v>99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11</v>
      </c>
      <c r="M1115">
        <v>99</v>
      </c>
      <c r="N1115">
        <v>99</v>
      </c>
      <c r="O1115">
        <v>99</v>
      </c>
      <c r="P1115">
        <v>99</v>
      </c>
      <c r="Q1115">
        <v>119</v>
      </c>
      <c r="R1115">
        <v>209</v>
      </c>
      <c r="S1115">
        <v>11</v>
      </c>
      <c r="T1115">
        <v>7.6698564593301439</v>
      </c>
      <c r="U1115">
        <v>36.19617224880384</v>
      </c>
      <c r="V1115">
        <v>55.980861244019138</v>
      </c>
      <c r="W1115">
        <v>31.100478468899528</v>
      </c>
      <c r="X1115">
        <v>100</v>
      </c>
      <c r="Y1115">
        <v>89.952153110047817</v>
      </c>
      <c r="Z1115">
        <v>31.578947368421055</v>
      </c>
      <c r="AA1115">
        <v>11.741582944276132</v>
      </c>
      <c r="AB1115">
        <v>0</v>
      </c>
      <c r="AC1115">
        <v>2.1344968992455566</v>
      </c>
      <c r="AE1115">
        <v>53.018650042008439</v>
      </c>
      <c r="AG1115">
        <v>1.612654320987654</v>
      </c>
      <c r="AH1115">
        <v>2.7193370928363394</v>
      </c>
      <c r="AI1115">
        <v>0</v>
      </c>
      <c r="AJ1115">
        <v>34</v>
      </c>
      <c r="AK1115">
        <v>111.68235294117648</v>
      </c>
      <c r="AL1115">
        <v>29.025756875122099</v>
      </c>
    </row>
    <row r="1116" spans="1:38">
      <c r="A1116">
        <v>16</v>
      </c>
      <c r="B1116">
        <v>303</v>
      </c>
      <c r="C1116">
        <v>2023</v>
      </c>
      <c r="D1116">
        <v>3</v>
      </c>
      <c r="E1116">
        <v>99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11</v>
      </c>
      <c r="M1116">
        <v>99</v>
      </c>
      <c r="N1116">
        <v>99</v>
      </c>
      <c r="O1116">
        <v>99</v>
      </c>
      <c r="P1116">
        <v>99</v>
      </c>
      <c r="Q1116">
        <v>482</v>
      </c>
      <c r="R1116">
        <v>741</v>
      </c>
      <c r="S1116">
        <v>11</v>
      </c>
      <c r="T1116">
        <v>8.9635627530364381</v>
      </c>
      <c r="U1116">
        <v>44.424156545209186</v>
      </c>
      <c r="V1116">
        <v>21.322537112010789</v>
      </c>
      <c r="W1116">
        <v>52.091767881241566</v>
      </c>
      <c r="X1116">
        <v>100</v>
      </c>
      <c r="Y1116">
        <v>99.460188933873155</v>
      </c>
      <c r="Z1116">
        <v>66.396761133603235</v>
      </c>
      <c r="AA1116">
        <v>10.894339651136688</v>
      </c>
      <c r="AB1116">
        <v>0</v>
      </c>
      <c r="AC1116">
        <v>2.1445773798349697</v>
      </c>
      <c r="AE1116">
        <v>39.296090818280163</v>
      </c>
      <c r="AG1116">
        <v>1.5722469764481222</v>
      </c>
      <c r="AH1116">
        <v>2.8221196507643702</v>
      </c>
      <c r="AI1116">
        <v>0.40485829959514158</v>
      </c>
      <c r="AJ1116">
        <v>145</v>
      </c>
      <c r="AK1116">
        <v>115.14827586206899</v>
      </c>
      <c r="AL1116">
        <v>28.480979160082025</v>
      </c>
    </row>
    <row r="1117" spans="1:38">
      <c r="A1117">
        <v>16</v>
      </c>
      <c r="B1117">
        <v>304</v>
      </c>
      <c r="C1117">
        <v>2023</v>
      </c>
      <c r="D1117">
        <v>4</v>
      </c>
      <c r="E1117">
        <v>99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11</v>
      </c>
      <c r="M1117">
        <v>99</v>
      </c>
      <c r="N1117">
        <v>99</v>
      </c>
      <c r="O1117">
        <v>99</v>
      </c>
      <c r="P1117">
        <v>99</v>
      </c>
      <c r="Q1117">
        <v>22</v>
      </c>
      <c r="R1117">
        <v>30</v>
      </c>
      <c r="S1117">
        <v>11</v>
      </c>
      <c r="T1117">
        <v>8.7666666666666693</v>
      </c>
      <c r="U1117">
        <v>44.039999999999992</v>
      </c>
      <c r="V1117">
        <v>16.666666666666671</v>
      </c>
      <c r="W1117">
        <v>56.66666666666665</v>
      </c>
      <c r="X1117">
        <v>100</v>
      </c>
      <c r="Y1117">
        <v>100</v>
      </c>
      <c r="Z1117">
        <v>66.666666666666686</v>
      </c>
      <c r="AA1117">
        <v>8.8898668906420664</v>
      </c>
      <c r="AB1117">
        <v>0</v>
      </c>
      <c r="AC1117">
        <v>1.8381754238616279</v>
      </c>
      <c r="AE1117">
        <v>42.343040438596503</v>
      </c>
      <c r="AG1117">
        <v>1.0699001426533523</v>
      </c>
      <c r="AH1117">
        <v>2.0229859713915621</v>
      </c>
      <c r="AI1117">
        <v>3.3333333333333344</v>
      </c>
      <c r="AJ1117">
        <v>5</v>
      </c>
      <c r="AK1117">
        <v>115.3</v>
      </c>
      <c r="AL1117">
        <v>28.4071672684479</v>
      </c>
    </row>
    <row r="1118" spans="1:38">
      <c r="A1118">
        <v>16</v>
      </c>
      <c r="B1118">
        <v>305</v>
      </c>
      <c r="C1118">
        <v>2023</v>
      </c>
      <c r="D1118">
        <v>5</v>
      </c>
      <c r="E1118">
        <v>99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11</v>
      </c>
      <c r="M1118">
        <v>99</v>
      </c>
      <c r="N1118">
        <v>99</v>
      </c>
      <c r="O1118">
        <v>99</v>
      </c>
      <c r="P1118">
        <v>99</v>
      </c>
      <c r="Q1118">
        <v>79</v>
      </c>
      <c r="R1118">
        <v>135</v>
      </c>
      <c r="S1118">
        <v>11</v>
      </c>
      <c r="T1118">
        <v>8.4444444444444446</v>
      </c>
      <c r="U1118">
        <v>32.865925925925929</v>
      </c>
      <c r="V1118">
        <v>5.185185185185186</v>
      </c>
      <c r="W1118">
        <v>36.296296296296305</v>
      </c>
      <c r="X1118">
        <v>74.81481481481481</v>
      </c>
      <c r="Y1118">
        <v>49.629629629629619</v>
      </c>
      <c r="Z1118">
        <v>43.703703703703695</v>
      </c>
      <c r="AA1118">
        <v>17.972687768504255</v>
      </c>
      <c r="AB1118">
        <v>0</v>
      </c>
      <c r="AC1118">
        <v>2.0098522763724445</v>
      </c>
      <c r="AE1118">
        <v>65.34860200964593</v>
      </c>
      <c r="AG1118">
        <v>3.3251231527093599</v>
      </c>
      <c r="AH1118">
        <v>4.2175815422228702</v>
      </c>
      <c r="AI1118">
        <v>0</v>
      </c>
      <c r="AJ1118">
        <v>59</v>
      </c>
      <c r="AK1118">
        <v>99.738983050847494</v>
      </c>
      <c r="AL1118">
        <v>28.760873848501959</v>
      </c>
    </row>
    <row r="1119" spans="1:38">
      <c r="A1119">
        <v>16</v>
      </c>
      <c r="B1119">
        <v>306</v>
      </c>
      <c r="C1119">
        <v>2023</v>
      </c>
      <c r="D1119">
        <v>6</v>
      </c>
      <c r="E1119">
        <v>99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11</v>
      </c>
      <c r="M1119">
        <v>99</v>
      </c>
      <c r="N1119">
        <v>99</v>
      </c>
      <c r="O1119">
        <v>99</v>
      </c>
      <c r="P1119">
        <v>99</v>
      </c>
      <c r="Q1119">
        <v>101</v>
      </c>
      <c r="R1119">
        <v>254</v>
      </c>
      <c r="S1119">
        <v>11</v>
      </c>
      <c r="T1119">
        <v>7.8307086614173249</v>
      </c>
      <c r="U1119">
        <v>22.442519685039375</v>
      </c>
      <c r="V1119">
        <v>30.314960629921256</v>
      </c>
      <c r="W1119">
        <v>29.921259842519689</v>
      </c>
      <c r="X1119">
        <v>85.826771653543261</v>
      </c>
      <c r="Y1119">
        <v>19.291338582677174</v>
      </c>
      <c r="Z1119">
        <v>10.629921259842519</v>
      </c>
      <c r="AA1119">
        <v>10.395055000063092</v>
      </c>
      <c r="AB1119">
        <v>0</v>
      </c>
      <c r="AC1119">
        <v>1.7088473718617114</v>
      </c>
      <c r="AE1119">
        <v>57.337321935102317</v>
      </c>
      <c r="AG1119">
        <v>4.2129706418974964</v>
      </c>
      <c r="AH1119">
        <v>4.3562821969711489</v>
      </c>
      <c r="AI1119">
        <v>0</v>
      </c>
      <c r="AJ1119">
        <v>191</v>
      </c>
      <c r="AK1119">
        <v>89.113612565444996</v>
      </c>
      <c r="AL1119">
        <v>28.334385637432032</v>
      </c>
    </row>
    <row r="1120" spans="1:38">
      <c r="A1120">
        <v>16</v>
      </c>
      <c r="B1120">
        <v>307</v>
      </c>
      <c r="C1120">
        <v>2023</v>
      </c>
      <c r="D1120">
        <v>7</v>
      </c>
      <c r="E1120">
        <v>99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11</v>
      </c>
      <c r="M1120">
        <v>99</v>
      </c>
      <c r="N1120">
        <v>99</v>
      </c>
      <c r="O1120">
        <v>99</v>
      </c>
      <c r="P1120">
        <v>99</v>
      </c>
      <c r="Q1120">
        <v>51</v>
      </c>
      <c r="R1120">
        <v>136</v>
      </c>
      <c r="S1120">
        <v>11</v>
      </c>
      <c r="T1120">
        <v>7.2941176470588243</v>
      </c>
      <c r="U1120">
        <v>24.147058823529409</v>
      </c>
      <c r="V1120">
        <v>73.529411764705884</v>
      </c>
      <c r="W1120">
        <v>20.588235294117652</v>
      </c>
      <c r="X1120">
        <v>97.058823529411754</v>
      </c>
      <c r="Y1120">
        <v>54.411764705882355</v>
      </c>
      <c r="Z1120">
        <v>4.4117647058823524</v>
      </c>
      <c r="AA1120">
        <v>7.1405731889763651</v>
      </c>
      <c r="AB1120">
        <v>0</v>
      </c>
      <c r="AC1120">
        <v>1.6138994021551722</v>
      </c>
      <c r="AE1120">
        <v>29.000287658786487</v>
      </c>
      <c r="AG1120">
        <v>3.4782608695652173</v>
      </c>
      <c r="AH1120">
        <v>3.8953475269169218</v>
      </c>
      <c r="AI1120">
        <v>0</v>
      </c>
      <c r="AJ1120">
        <v>62</v>
      </c>
      <c r="AK1120">
        <v>106.98225806451612</v>
      </c>
      <c r="AL1120">
        <v>20.062325811066284</v>
      </c>
    </row>
    <row r="1121" spans="1:38">
      <c r="A1121">
        <v>16</v>
      </c>
      <c r="B1121">
        <v>308</v>
      </c>
      <c r="C1121">
        <v>2023</v>
      </c>
      <c r="D1121">
        <v>8</v>
      </c>
      <c r="E1121">
        <v>99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11</v>
      </c>
      <c r="M1121">
        <v>99</v>
      </c>
      <c r="N1121">
        <v>99</v>
      </c>
      <c r="O1121">
        <v>99</v>
      </c>
      <c r="P1121">
        <v>99</v>
      </c>
      <c r="Q1121">
        <v>781</v>
      </c>
      <c r="R1121">
        <v>2372</v>
      </c>
      <c r="S1121">
        <v>11</v>
      </c>
      <c r="T1121">
        <v>7.3267284991568307</v>
      </c>
      <c r="U1121">
        <v>27.944688026981421</v>
      </c>
      <c r="V1121">
        <v>77.74030354131537</v>
      </c>
      <c r="W1121">
        <v>19.477234401349072</v>
      </c>
      <c r="X1121">
        <v>100</v>
      </c>
      <c r="Y1121">
        <v>77.655986509274882</v>
      </c>
      <c r="Z1121">
        <v>9.6964586846542975</v>
      </c>
      <c r="AA1121">
        <v>8.1543345292127309</v>
      </c>
      <c r="AB1121">
        <v>0</v>
      </c>
      <c r="AC1121">
        <v>1.7489801187544276</v>
      </c>
      <c r="AE1121">
        <v>63.034437095764304</v>
      </c>
      <c r="AG1121">
        <v>2.2918095827012821</v>
      </c>
      <c r="AH1121">
        <v>2.919723204912112</v>
      </c>
      <c r="AI1121">
        <v>0.21079258010118043</v>
      </c>
      <c r="AJ1121">
        <v>1334</v>
      </c>
      <c r="AK1121">
        <v>100.56626686656662</v>
      </c>
      <c r="AL1121">
        <v>27.669474943805906</v>
      </c>
    </row>
    <row r="1122" spans="1:38">
      <c r="A1122">
        <v>16</v>
      </c>
      <c r="B1122">
        <v>309</v>
      </c>
      <c r="C1122">
        <v>2023</v>
      </c>
      <c r="D1122">
        <v>9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11</v>
      </c>
      <c r="M1122">
        <v>99</v>
      </c>
      <c r="N1122">
        <v>99</v>
      </c>
      <c r="O1122">
        <v>99</v>
      </c>
      <c r="P1122">
        <v>99</v>
      </c>
      <c r="Q1122">
        <v>1870</v>
      </c>
      <c r="R1122">
        <v>6186</v>
      </c>
      <c r="S1122">
        <v>11</v>
      </c>
      <c r="T1122">
        <v>6.8771419333979953</v>
      </c>
      <c r="U1122">
        <v>26.841739411574554</v>
      </c>
      <c r="V1122">
        <v>89.136760426770138</v>
      </c>
      <c r="W1122">
        <v>10.038797284190107</v>
      </c>
      <c r="X1122">
        <v>100</v>
      </c>
      <c r="Y1122">
        <v>81.328806983511186</v>
      </c>
      <c r="Z1122">
        <v>2.9421273844164237</v>
      </c>
      <c r="AA1122">
        <v>5.2957196339104256</v>
      </c>
      <c r="AB1122">
        <v>0</v>
      </c>
      <c r="AC1122">
        <v>1.5217268950739751</v>
      </c>
      <c r="AE1122">
        <v>55.04255603306347</v>
      </c>
      <c r="AG1122">
        <v>1.7123922834388463</v>
      </c>
      <c r="AH1122">
        <v>2.2974750136222539</v>
      </c>
      <c r="AI1122">
        <v>1.0507597801487232</v>
      </c>
      <c r="AJ1122">
        <v>1787</v>
      </c>
      <c r="AK1122">
        <v>99.774930050363764</v>
      </c>
      <c r="AL1122">
        <v>26.786542126106831</v>
      </c>
    </row>
    <row r="1123" spans="1:38">
      <c r="A1123">
        <v>16</v>
      </c>
      <c r="B1123">
        <v>310</v>
      </c>
      <c r="C1123">
        <v>2023</v>
      </c>
      <c r="D1123">
        <v>10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11</v>
      </c>
      <c r="M1123">
        <v>99</v>
      </c>
      <c r="N1123">
        <v>99</v>
      </c>
      <c r="O1123">
        <v>99</v>
      </c>
      <c r="P1123">
        <v>99</v>
      </c>
      <c r="Q1123">
        <v>1986</v>
      </c>
      <c r="R1123">
        <v>6140</v>
      </c>
      <c r="S1123">
        <v>11</v>
      </c>
      <c r="T1123">
        <v>7.144136807817592</v>
      </c>
      <c r="U1123">
        <v>28.036775244299633</v>
      </c>
      <c r="V1123">
        <v>77.882736156351811</v>
      </c>
      <c r="W1123">
        <v>16.726384364820845</v>
      </c>
      <c r="X1123">
        <v>100</v>
      </c>
      <c r="Y1123">
        <v>69.087947882736145</v>
      </c>
      <c r="Z1123">
        <v>11.970684039087949</v>
      </c>
      <c r="AA1123">
        <v>8.4394802407795062</v>
      </c>
      <c r="AB1123">
        <v>0</v>
      </c>
      <c r="AC1123">
        <v>1.8178198151374696</v>
      </c>
      <c r="AE1123">
        <v>65.634852847934084</v>
      </c>
      <c r="AG1123">
        <v>1.4948556514795173</v>
      </c>
      <c r="AH1123">
        <v>2.1768191400299477</v>
      </c>
      <c r="AI1123">
        <v>0.99348534201954386</v>
      </c>
      <c r="AJ1123">
        <v>1518</v>
      </c>
      <c r="AK1123">
        <v>100.46837944664016</v>
      </c>
      <c r="AL1123">
        <v>26.941674623531593</v>
      </c>
    </row>
    <row r="1124" spans="1:38">
      <c r="A1124">
        <v>16</v>
      </c>
      <c r="B1124">
        <v>311</v>
      </c>
      <c r="C1124">
        <v>2023</v>
      </c>
      <c r="D1124">
        <v>11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11</v>
      </c>
      <c r="M1124">
        <v>99</v>
      </c>
      <c r="N1124">
        <v>99</v>
      </c>
      <c r="O1124">
        <v>99</v>
      </c>
      <c r="P1124">
        <v>99</v>
      </c>
      <c r="Q1124">
        <v>823</v>
      </c>
      <c r="R1124">
        <v>1993</v>
      </c>
      <c r="S1124">
        <v>11</v>
      </c>
      <c r="T1124">
        <v>7.4330155544405452</v>
      </c>
      <c r="U1124">
        <v>28.819167084796756</v>
      </c>
      <c r="V1124">
        <v>66.833918715504282</v>
      </c>
      <c r="W1124">
        <v>23.231309583542405</v>
      </c>
      <c r="X1124">
        <v>100</v>
      </c>
      <c r="Y1124">
        <v>61.113898645258395</v>
      </c>
      <c r="Z1124">
        <v>18.715504264927244</v>
      </c>
      <c r="AA1124">
        <v>10.130067019078425</v>
      </c>
      <c r="AB1124">
        <v>0</v>
      </c>
      <c r="AC1124">
        <v>1.9508907452002249</v>
      </c>
      <c r="AE1124">
        <v>62.140243766453743</v>
      </c>
      <c r="AG1124">
        <v>1.4372872555241452</v>
      </c>
      <c r="AH1124">
        <v>2.1172024529478222</v>
      </c>
      <c r="AI1124">
        <v>0.90316106372303107</v>
      </c>
      <c r="AJ1124">
        <v>554</v>
      </c>
      <c r="AK1124">
        <v>100.50974729241862</v>
      </c>
      <c r="AL1124">
        <v>27.617225714099256</v>
      </c>
    </row>
    <row r="1125" spans="1:38">
      <c r="A1125">
        <v>16</v>
      </c>
      <c r="B1125">
        <v>312</v>
      </c>
      <c r="C1125">
        <v>2023</v>
      </c>
      <c r="D1125">
        <v>12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11</v>
      </c>
      <c r="M1125">
        <v>99</v>
      </c>
      <c r="N1125">
        <v>99</v>
      </c>
      <c r="O1125">
        <v>99</v>
      </c>
      <c r="P1125">
        <v>99</v>
      </c>
      <c r="Q1125">
        <v>76</v>
      </c>
      <c r="R1125">
        <v>156</v>
      </c>
      <c r="S1125">
        <v>11</v>
      </c>
      <c r="T1125">
        <v>7.0448717948717956</v>
      </c>
      <c r="U1125">
        <v>25.366025641025633</v>
      </c>
      <c r="V1125">
        <v>82.051282051282044</v>
      </c>
      <c r="W1125">
        <v>11.53846153846154</v>
      </c>
      <c r="X1125">
        <v>100</v>
      </c>
      <c r="Y1125">
        <v>52.564102564102562</v>
      </c>
      <c r="Z1125">
        <v>8.9743589743589762</v>
      </c>
      <c r="AA1125">
        <v>7.366900130842299</v>
      </c>
      <c r="AB1125">
        <v>0</v>
      </c>
      <c r="AC1125">
        <v>1.6959338578582932</v>
      </c>
      <c r="AE1125">
        <v>46.517411539427648</v>
      </c>
      <c r="AG1125">
        <v>1.8804243008678887</v>
      </c>
      <c r="AH1125">
        <v>2.5166292393510226</v>
      </c>
      <c r="AI1125">
        <v>0</v>
      </c>
      <c r="AJ1125">
        <v>70</v>
      </c>
      <c r="AK1125">
        <v>96.405714285714367</v>
      </c>
      <c r="AL1125">
        <v>27.621778935896099</v>
      </c>
    </row>
    <row r="1126" spans="1:38">
      <c r="A1126">
        <v>16</v>
      </c>
      <c r="B1126">
        <v>313</v>
      </c>
      <c r="C1126">
        <v>2023</v>
      </c>
      <c r="D1126">
        <v>1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12</v>
      </c>
      <c r="M1126">
        <v>99</v>
      </c>
      <c r="N1126">
        <v>99</v>
      </c>
      <c r="O1126">
        <v>99</v>
      </c>
      <c r="P1126">
        <v>99</v>
      </c>
      <c r="Q1126">
        <v>7</v>
      </c>
      <c r="R1126">
        <v>14</v>
      </c>
      <c r="S1126">
        <v>12</v>
      </c>
      <c r="T1126">
        <v>8.5</v>
      </c>
      <c r="U1126">
        <v>43.800000000000011</v>
      </c>
      <c r="V1126">
        <v>14.285714285714288</v>
      </c>
      <c r="W1126">
        <v>50</v>
      </c>
      <c r="X1126">
        <v>100</v>
      </c>
      <c r="Y1126">
        <v>100</v>
      </c>
      <c r="Z1126">
        <v>64.285714285714306</v>
      </c>
      <c r="AA1126">
        <v>9.7142752100783518</v>
      </c>
      <c r="AB1126">
        <v>0</v>
      </c>
      <c r="AC1126">
        <v>2.3222526010012654</v>
      </c>
      <c r="AE1126">
        <v>12.000278169807515</v>
      </c>
      <c r="AG1126">
        <v>0.159398838665604</v>
      </c>
      <c r="AH1126">
        <v>0.33399784306676678</v>
      </c>
      <c r="AI1126">
        <v>0</v>
      </c>
      <c r="AJ1126">
        <v>8</v>
      </c>
      <c r="AK1126">
        <v>117.18749999999999</v>
      </c>
      <c r="AL1126">
        <v>26.525090445160345</v>
      </c>
    </row>
    <row r="1127" spans="1:38">
      <c r="A1127">
        <v>16</v>
      </c>
      <c r="B1127">
        <v>314</v>
      </c>
      <c r="C1127">
        <v>2023</v>
      </c>
      <c r="D1127">
        <v>2</v>
      </c>
      <c r="E1127">
        <v>99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12</v>
      </c>
      <c r="M1127">
        <v>99</v>
      </c>
      <c r="N1127">
        <v>99</v>
      </c>
      <c r="O1127">
        <v>99</v>
      </c>
      <c r="P1127">
        <v>99</v>
      </c>
      <c r="Q1127">
        <v>26</v>
      </c>
      <c r="R1127">
        <v>33</v>
      </c>
      <c r="S1127">
        <v>12</v>
      </c>
      <c r="T1127">
        <v>7.4545454545454541</v>
      </c>
      <c r="U1127">
        <v>38.487878787878799</v>
      </c>
      <c r="V1127">
        <v>48.484848484848492</v>
      </c>
      <c r="W1127">
        <v>27.272727272727277</v>
      </c>
      <c r="X1127">
        <v>100</v>
      </c>
      <c r="Y1127">
        <v>93.939393939393923</v>
      </c>
      <c r="Z1127">
        <v>45.454545454545446</v>
      </c>
      <c r="AA1127">
        <v>11.253302749556939</v>
      </c>
      <c r="AB1127">
        <v>0</v>
      </c>
      <c r="AC1127">
        <v>2.0757022775204517</v>
      </c>
      <c r="AE1127">
        <v>53.30376912390664</v>
      </c>
      <c r="AG1127">
        <v>0.25462962962962959</v>
      </c>
      <c r="AH1127">
        <v>0.45655387199093633</v>
      </c>
      <c r="AI1127">
        <v>0</v>
      </c>
      <c r="AJ1127">
        <v>5</v>
      </c>
      <c r="AK1127">
        <v>112.72</v>
      </c>
      <c r="AL1127">
        <v>31.197239630529292</v>
      </c>
    </row>
    <row r="1128" spans="1:38">
      <c r="A1128">
        <v>16</v>
      </c>
      <c r="B1128">
        <v>315</v>
      </c>
      <c r="C1128">
        <v>2023</v>
      </c>
      <c r="D1128">
        <v>3</v>
      </c>
      <c r="E1128">
        <v>99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12</v>
      </c>
      <c r="M1128">
        <v>99</v>
      </c>
      <c r="N1128">
        <v>99</v>
      </c>
      <c r="O1128">
        <v>99</v>
      </c>
      <c r="P1128">
        <v>99</v>
      </c>
      <c r="Q1128">
        <v>89</v>
      </c>
      <c r="R1128">
        <v>103</v>
      </c>
      <c r="S1128">
        <v>12</v>
      </c>
      <c r="T1128">
        <v>9.7961165048543712</v>
      </c>
      <c r="U1128">
        <v>52.591262135922349</v>
      </c>
      <c r="V1128">
        <v>10.679611650485437</v>
      </c>
      <c r="W1128">
        <v>66.019417475728176</v>
      </c>
      <c r="X1128">
        <v>100</v>
      </c>
      <c r="Y1128">
        <v>100</v>
      </c>
      <c r="Z1128">
        <v>86.407766990291279</v>
      </c>
      <c r="AA1128">
        <v>11.36623433125631</v>
      </c>
      <c r="AB1128">
        <v>0</v>
      </c>
      <c r="AC1128">
        <v>2.2742083795063515</v>
      </c>
      <c r="AE1128">
        <v>5.3039738337594837</v>
      </c>
      <c r="AG1128">
        <v>0.21854445151708035</v>
      </c>
      <c r="AH1128">
        <v>0.46439639763370311</v>
      </c>
      <c r="AI1128">
        <v>0</v>
      </c>
      <c r="AJ1128">
        <v>33</v>
      </c>
      <c r="AK1128">
        <v>117.82727272727271</v>
      </c>
      <c r="AL1128">
        <v>31.627991748422904</v>
      </c>
    </row>
    <row r="1129" spans="1:38">
      <c r="A1129">
        <v>16</v>
      </c>
      <c r="B1129">
        <v>316</v>
      </c>
      <c r="C1129">
        <v>2023</v>
      </c>
      <c r="D1129">
        <v>4</v>
      </c>
      <c r="E1129">
        <v>99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12</v>
      </c>
      <c r="M1129">
        <v>99</v>
      </c>
      <c r="N1129">
        <v>99</v>
      </c>
      <c r="O1129">
        <v>99</v>
      </c>
      <c r="P1129">
        <v>99</v>
      </c>
      <c r="Q1129">
        <v>7</v>
      </c>
      <c r="R1129">
        <v>8</v>
      </c>
      <c r="S1129">
        <v>12</v>
      </c>
      <c r="T1129">
        <v>11.25</v>
      </c>
      <c r="U1129">
        <v>55.387500000000003</v>
      </c>
      <c r="V1129">
        <v>0</v>
      </c>
      <c r="W1129">
        <v>100</v>
      </c>
      <c r="X1129">
        <v>100</v>
      </c>
      <c r="Y1129">
        <v>100</v>
      </c>
      <c r="Z1129">
        <v>100</v>
      </c>
      <c r="AA1129">
        <v>5.65739284034614</v>
      </c>
      <c r="AB1129">
        <v>0</v>
      </c>
      <c r="AC1129">
        <v>1.299038105676658</v>
      </c>
      <c r="AE1129">
        <v>-16.966204214819445</v>
      </c>
      <c r="AG1129">
        <v>0.28530670470756059</v>
      </c>
      <c r="AH1129">
        <v>0.67846282464698837</v>
      </c>
      <c r="AI1129">
        <v>0</v>
      </c>
      <c r="AJ1129">
        <v>4</v>
      </c>
      <c r="AK1129">
        <v>121.27500000000001</v>
      </c>
      <c r="AL1129">
        <v>31.22009584222203</v>
      </c>
    </row>
    <row r="1130" spans="1:38">
      <c r="A1130">
        <v>16</v>
      </c>
      <c r="B1130">
        <v>317</v>
      </c>
      <c r="C1130">
        <v>2023</v>
      </c>
      <c r="D1130">
        <v>5</v>
      </c>
      <c r="E1130">
        <v>99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12</v>
      </c>
      <c r="M1130">
        <v>99</v>
      </c>
      <c r="N1130">
        <v>99</v>
      </c>
      <c r="O1130">
        <v>99</v>
      </c>
      <c r="P1130">
        <v>99</v>
      </c>
      <c r="Q1130">
        <v>21</v>
      </c>
      <c r="R1130">
        <v>32</v>
      </c>
      <c r="S1130">
        <v>12</v>
      </c>
      <c r="T1130">
        <v>8.53125</v>
      </c>
      <c r="U1130">
        <v>29.909375000000001</v>
      </c>
      <c r="V1130">
        <v>12.5</v>
      </c>
      <c r="W1130">
        <v>31.25</v>
      </c>
      <c r="X1130">
        <v>75</v>
      </c>
      <c r="Y1130">
        <v>43.75</v>
      </c>
      <c r="Z1130">
        <v>31.25</v>
      </c>
      <c r="AA1130">
        <v>15.430901613625029</v>
      </c>
      <c r="AB1130">
        <v>0</v>
      </c>
      <c r="AC1130">
        <v>2.3181940034216302</v>
      </c>
      <c r="AE1130">
        <v>71.699292791396971</v>
      </c>
      <c r="AG1130">
        <v>0.78817733990147776</v>
      </c>
      <c r="AH1130">
        <v>0.90979000970531376</v>
      </c>
      <c r="AI1130">
        <v>0</v>
      </c>
      <c r="AJ1130">
        <v>19</v>
      </c>
      <c r="AK1130">
        <v>95.126315789473679</v>
      </c>
      <c r="AL1130">
        <v>30.450335923042431</v>
      </c>
    </row>
    <row r="1131" spans="1:38">
      <c r="A1131">
        <v>16</v>
      </c>
      <c r="B1131">
        <v>318</v>
      </c>
      <c r="C1131">
        <v>2023</v>
      </c>
      <c r="D1131">
        <v>6</v>
      </c>
      <c r="E1131">
        <v>99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12</v>
      </c>
      <c r="M1131">
        <v>99</v>
      </c>
      <c r="N1131">
        <v>99</v>
      </c>
      <c r="O1131">
        <v>99</v>
      </c>
      <c r="P1131">
        <v>99</v>
      </c>
      <c r="Q1131">
        <v>34</v>
      </c>
      <c r="R1131">
        <v>72</v>
      </c>
      <c r="S1131">
        <v>12</v>
      </c>
      <c r="T1131">
        <v>8.0277777777777768</v>
      </c>
      <c r="U1131">
        <v>21.851388888888888</v>
      </c>
      <c r="V1131">
        <v>40.277777777777779</v>
      </c>
      <c r="W1131">
        <v>37.5</v>
      </c>
      <c r="X1131">
        <v>93.055555555555557</v>
      </c>
      <c r="Y1131">
        <v>15.27777777777778</v>
      </c>
      <c r="Z1131">
        <v>5.5555555555555562</v>
      </c>
      <c r="AA1131">
        <v>9.9293055740116412</v>
      </c>
      <c r="AB1131">
        <v>0</v>
      </c>
      <c r="AC1131">
        <v>1.7075992099226309</v>
      </c>
      <c r="AE1131">
        <v>43.742306564285059</v>
      </c>
      <c r="AG1131">
        <v>1.1942278984906289</v>
      </c>
      <c r="AH1131">
        <v>1.2023259386174141</v>
      </c>
      <c r="AI1131">
        <v>0</v>
      </c>
      <c r="AJ1131">
        <v>60</v>
      </c>
      <c r="AK1131">
        <v>87.401666666666642</v>
      </c>
      <c r="AL1131">
        <v>31.971941652513575</v>
      </c>
    </row>
    <row r="1132" spans="1:38">
      <c r="A1132">
        <v>16</v>
      </c>
      <c r="B1132">
        <v>319</v>
      </c>
      <c r="C1132">
        <v>2023</v>
      </c>
      <c r="D1132">
        <v>7</v>
      </c>
      <c r="E1132">
        <v>99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12</v>
      </c>
      <c r="M1132">
        <v>99</v>
      </c>
      <c r="N1132">
        <v>99</v>
      </c>
      <c r="O1132">
        <v>99</v>
      </c>
      <c r="P1132">
        <v>99</v>
      </c>
      <c r="Q1132">
        <v>10</v>
      </c>
      <c r="R1132">
        <v>12</v>
      </c>
      <c r="S1132">
        <v>12</v>
      </c>
      <c r="T1132">
        <v>8.0833333333333339</v>
      </c>
      <c r="U1132">
        <v>25.833333333333339</v>
      </c>
      <c r="V1132">
        <v>58.33333333333335</v>
      </c>
      <c r="W1132">
        <v>33.333333333333343</v>
      </c>
      <c r="X1132">
        <v>100</v>
      </c>
      <c r="Y1132">
        <v>75</v>
      </c>
      <c r="Z1132">
        <v>8.3333333333333357</v>
      </c>
      <c r="AA1132">
        <v>6.0101765549958799</v>
      </c>
      <c r="AB1132">
        <v>0</v>
      </c>
      <c r="AC1132">
        <v>1.5523280008497595</v>
      </c>
      <c r="AE1132">
        <v>21.406993058602289</v>
      </c>
      <c r="AG1132">
        <v>0.30690537084398978</v>
      </c>
      <c r="AH1132">
        <v>0.36770941941055002</v>
      </c>
      <c r="AI1132">
        <v>0</v>
      </c>
      <c r="AJ1132">
        <v>6</v>
      </c>
      <c r="AK1132">
        <v>106.53333333333336</v>
      </c>
      <c r="AL1132">
        <v>20.433715477984997</v>
      </c>
    </row>
    <row r="1133" spans="1:38">
      <c r="A1133">
        <v>16</v>
      </c>
      <c r="B1133">
        <v>320</v>
      </c>
      <c r="C1133">
        <v>2023</v>
      </c>
      <c r="D1133">
        <v>8</v>
      </c>
      <c r="E1133">
        <v>99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12</v>
      </c>
      <c r="M1133">
        <v>99</v>
      </c>
      <c r="N1133">
        <v>99</v>
      </c>
      <c r="O1133">
        <v>99</v>
      </c>
      <c r="P1133">
        <v>99</v>
      </c>
      <c r="Q1133">
        <v>190</v>
      </c>
      <c r="R1133">
        <v>329</v>
      </c>
      <c r="S1133">
        <v>12</v>
      </c>
      <c r="T1133">
        <v>7.93920972644377</v>
      </c>
      <c r="U1133">
        <v>31.101215805471156</v>
      </c>
      <c r="V1133">
        <v>66.261398176291777</v>
      </c>
      <c r="W1133">
        <v>28.267477203647424</v>
      </c>
      <c r="X1133">
        <v>100</v>
      </c>
      <c r="Y1133">
        <v>81.762917933130694</v>
      </c>
      <c r="Z1133">
        <v>17.933130699088139</v>
      </c>
      <c r="AA1133">
        <v>10.581356477540821</v>
      </c>
      <c r="AB1133">
        <v>0</v>
      </c>
      <c r="AC1133">
        <v>2.0897667839579523</v>
      </c>
      <c r="AE1133">
        <v>72.134698671844674</v>
      </c>
      <c r="AG1133">
        <v>0.31787746741514405</v>
      </c>
      <c r="AH1133">
        <v>0.45071394572544954</v>
      </c>
      <c r="AI1133">
        <v>0</v>
      </c>
      <c r="AJ1133">
        <v>174</v>
      </c>
      <c r="AK1133">
        <v>102.87643678160929</v>
      </c>
      <c r="AL1133">
        <v>29.509187211102912</v>
      </c>
    </row>
    <row r="1134" spans="1:38">
      <c r="A1134">
        <v>16</v>
      </c>
      <c r="B1134">
        <v>321</v>
      </c>
      <c r="C1134">
        <v>2023</v>
      </c>
      <c r="D1134">
        <v>9</v>
      </c>
      <c r="E1134">
        <v>99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12</v>
      </c>
      <c r="M1134">
        <v>99</v>
      </c>
      <c r="N1134">
        <v>99</v>
      </c>
      <c r="O1134">
        <v>99</v>
      </c>
      <c r="P1134">
        <v>99</v>
      </c>
      <c r="Q1134">
        <v>368</v>
      </c>
      <c r="R1134">
        <v>596</v>
      </c>
      <c r="S1134">
        <v>12</v>
      </c>
      <c r="T1134">
        <v>7.3758389261744988</v>
      </c>
      <c r="U1134">
        <v>29.481711409395956</v>
      </c>
      <c r="V1134">
        <v>79.697986577181211</v>
      </c>
      <c r="W1134">
        <v>18.624161073825505</v>
      </c>
      <c r="X1134">
        <v>100</v>
      </c>
      <c r="Y1134">
        <v>86.912751677852356</v>
      </c>
      <c r="Z1134">
        <v>6.3758389261744979</v>
      </c>
      <c r="AA1134">
        <v>6.9264872720693456</v>
      </c>
      <c r="AB1134">
        <v>0</v>
      </c>
      <c r="AC1134">
        <v>1.766490891008202</v>
      </c>
      <c r="AE1134">
        <v>65.8643822239397</v>
      </c>
      <c r="AG1134">
        <v>0.16498315566271463</v>
      </c>
      <c r="AH1134">
        <v>0.24312475209348139</v>
      </c>
      <c r="AI1134">
        <v>0.16778523489932889</v>
      </c>
      <c r="AJ1134">
        <v>158</v>
      </c>
      <c r="AK1134">
        <v>102.92468354430387</v>
      </c>
      <c r="AL1134">
        <v>28.012927844436369</v>
      </c>
    </row>
    <row r="1135" spans="1:38">
      <c r="A1135">
        <v>16</v>
      </c>
      <c r="B1135">
        <v>322</v>
      </c>
      <c r="C1135">
        <v>2023</v>
      </c>
      <c r="D1135">
        <v>10</v>
      </c>
      <c r="E1135">
        <v>99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12</v>
      </c>
      <c r="M1135">
        <v>99</v>
      </c>
      <c r="N1135">
        <v>99</v>
      </c>
      <c r="O1135">
        <v>99</v>
      </c>
      <c r="P1135">
        <v>99</v>
      </c>
      <c r="Q1135">
        <v>485</v>
      </c>
      <c r="R1135">
        <v>722</v>
      </c>
      <c r="S1135">
        <v>12</v>
      </c>
      <c r="T1135">
        <v>8.3490304709141263</v>
      </c>
      <c r="U1135">
        <v>35.059376731301903</v>
      </c>
      <c r="V1135">
        <v>54.709141274238227</v>
      </c>
      <c r="W1135">
        <v>37.396121883656498</v>
      </c>
      <c r="X1135">
        <v>99.722991689750685</v>
      </c>
      <c r="Y1135">
        <v>85.595567867035996</v>
      </c>
      <c r="Z1135">
        <v>31.99445983379502</v>
      </c>
      <c r="AA1135">
        <v>12.348138993068773</v>
      </c>
      <c r="AB1135">
        <v>0</v>
      </c>
      <c r="AC1135">
        <v>2.535630940765941</v>
      </c>
      <c r="AE1135">
        <v>74.093901996201311</v>
      </c>
      <c r="AG1135">
        <v>0.17577944305671195</v>
      </c>
      <c r="AH1135">
        <v>0.32008646104110522</v>
      </c>
      <c r="AI1135">
        <v>1.1080332409972298</v>
      </c>
      <c r="AJ1135">
        <v>219</v>
      </c>
      <c r="AK1135">
        <v>105.7890410958905</v>
      </c>
      <c r="AL1135">
        <v>29.44929460924692</v>
      </c>
    </row>
    <row r="1136" spans="1:38">
      <c r="A1136">
        <v>16</v>
      </c>
      <c r="B1136">
        <v>323</v>
      </c>
      <c r="C1136">
        <v>2023</v>
      </c>
      <c r="D1136">
        <v>11</v>
      </c>
      <c r="E1136">
        <v>99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12</v>
      </c>
      <c r="M1136">
        <v>99</v>
      </c>
      <c r="N1136">
        <v>99</v>
      </c>
      <c r="O1136">
        <v>99</v>
      </c>
      <c r="P1136">
        <v>99</v>
      </c>
      <c r="Q1136">
        <v>201</v>
      </c>
      <c r="R1136">
        <v>274</v>
      </c>
      <c r="S1136">
        <v>12</v>
      </c>
      <c r="T1136">
        <v>8.0729927007299302</v>
      </c>
      <c r="U1136">
        <v>33.5835766423358</v>
      </c>
      <c r="V1136">
        <v>56.934306569343057</v>
      </c>
      <c r="W1136">
        <v>33.576642335766408</v>
      </c>
      <c r="X1136">
        <v>99.635036496350381</v>
      </c>
      <c r="Y1136">
        <v>75.547445255474486</v>
      </c>
      <c r="Z1136">
        <v>34.306569343065703</v>
      </c>
      <c r="AA1136">
        <v>12.465698351188019</v>
      </c>
      <c r="AB1136">
        <v>0</v>
      </c>
      <c r="AC1136">
        <v>2.5634575091868745</v>
      </c>
      <c r="AE1136">
        <v>72.599483173485808</v>
      </c>
      <c r="AG1136">
        <v>0.19759995384526632</v>
      </c>
      <c r="AH1136">
        <v>0.33919635305328993</v>
      </c>
      <c r="AI1136">
        <v>0.72992700729927051</v>
      </c>
      <c r="AJ1136">
        <v>92</v>
      </c>
      <c r="AK1136">
        <v>103.24673913043478</v>
      </c>
      <c r="AL1136">
        <v>29.797830414935593</v>
      </c>
    </row>
    <row r="1137" spans="1:38">
      <c r="A1137">
        <v>16</v>
      </c>
      <c r="B1137">
        <v>324</v>
      </c>
      <c r="C1137">
        <v>2023</v>
      </c>
      <c r="D1137">
        <v>12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12</v>
      </c>
      <c r="M1137">
        <v>99</v>
      </c>
      <c r="N1137">
        <v>99</v>
      </c>
      <c r="O1137">
        <v>99</v>
      </c>
      <c r="P1137">
        <v>99</v>
      </c>
      <c r="Q1137">
        <v>19</v>
      </c>
      <c r="R1137">
        <v>22</v>
      </c>
      <c r="S1137">
        <v>12</v>
      </c>
      <c r="T1137">
        <v>7.5909090909090899</v>
      </c>
      <c r="U1137">
        <v>31.313636363636363</v>
      </c>
      <c r="V1137">
        <v>59.090909090909101</v>
      </c>
      <c r="W1137">
        <v>22.727272727272723</v>
      </c>
      <c r="X1137">
        <v>100</v>
      </c>
      <c r="Y1137">
        <v>63.636363636363633</v>
      </c>
      <c r="Z1137">
        <v>22.727272727272723</v>
      </c>
      <c r="AA1137">
        <v>13.457755298932661</v>
      </c>
      <c r="AB1137">
        <v>0</v>
      </c>
      <c r="AC1137">
        <v>2.0373577119104538</v>
      </c>
      <c r="AE1137">
        <v>19.002386269884681</v>
      </c>
      <c r="AG1137">
        <v>0.2651880424300867</v>
      </c>
      <c r="AH1137">
        <v>0.4381253652899651</v>
      </c>
      <c r="AI1137">
        <v>0</v>
      </c>
      <c r="AJ1137">
        <v>15</v>
      </c>
      <c r="AK1137">
        <v>99.013333333333364</v>
      </c>
      <c r="AL1137">
        <v>30.482794795680512</v>
      </c>
    </row>
    <row r="1138" spans="1:38">
      <c r="A1138">
        <v>16</v>
      </c>
      <c r="B1138">
        <v>325</v>
      </c>
      <c r="C1138">
        <v>2023</v>
      </c>
      <c r="D1138">
        <v>1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13</v>
      </c>
      <c r="M1138">
        <v>99</v>
      </c>
      <c r="N1138">
        <v>99</v>
      </c>
      <c r="O1138">
        <v>99</v>
      </c>
      <c r="P1138">
        <v>99</v>
      </c>
      <c r="Q1138">
        <v>3</v>
      </c>
      <c r="R1138">
        <v>3</v>
      </c>
      <c r="S1138">
        <v>13</v>
      </c>
      <c r="T1138">
        <v>5.3333333333333321</v>
      </c>
      <c r="U1138">
        <v>24.466666666666672</v>
      </c>
      <c r="V1138">
        <v>100</v>
      </c>
      <c r="W1138">
        <v>0</v>
      </c>
      <c r="X1138">
        <v>100</v>
      </c>
      <c r="Y1138">
        <v>66.666666666666686</v>
      </c>
      <c r="Z1138">
        <v>0</v>
      </c>
      <c r="AA1138">
        <v>2.9936970825756877</v>
      </c>
      <c r="AB1138">
        <v>0</v>
      </c>
      <c r="AC1138">
        <v>1.6996731711975956</v>
      </c>
      <c r="AE1138">
        <v>91.276819516233758</v>
      </c>
      <c r="AG1138">
        <v>3.4156893999772286E-2</v>
      </c>
      <c r="AH1138">
        <v>3.9979520027887606E-2</v>
      </c>
      <c r="AI1138">
        <v>0</v>
      </c>
      <c r="AJ1138">
        <v>0</v>
      </c>
    </row>
    <row r="1139" spans="1:38">
      <c r="A1139">
        <v>16</v>
      </c>
      <c r="B1139">
        <v>326</v>
      </c>
      <c r="C1139">
        <v>2023</v>
      </c>
      <c r="D1139">
        <v>2</v>
      </c>
      <c r="E1139">
        <v>99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13</v>
      </c>
      <c r="M1139">
        <v>99</v>
      </c>
      <c r="N1139">
        <v>99</v>
      </c>
      <c r="O1139">
        <v>99</v>
      </c>
      <c r="P1139">
        <v>99</v>
      </c>
      <c r="Q1139">
        <v>2</v>
      </c>
      <c r="R1139">
        <v>2</v>
      </c>
      <c r="S1139">
        <v>13</v>
      </c>
      <c r="T1139">
        <v>8.5</v>
      </c>
      <c r="U1139">
        <v>53.5</v>
      </c>
      <c r="V1139">
        <v>0</v>
      </c>
      <c r="W1139">
        <v>50</v>
      </c>
      <c r="X1139">
        <v>100</v>
      </c>
      <c r="Y1139">
        <v>100</v>
      </c>
      <c r="Z1139">
        <v>50</v>
      </c>
      <c r="AA1139">
        <v>19.100000000000012</v>
      </c>
      <c r="AB1139">
        <v>0</v>
      </c>
      <c r="AC1139">
        <v>0.5</v>
      </c>
      <c r="AE1139">
        <v>100.00000000000063</v>
      </c>
      <c r="AG1139">
        <v>1.54320987654321E-2</v>
      </c>
      <c r="AH1139">
        <v>3.846253389735467E-2</v>
      </c>
      <c r="AI1139">
        <v>0</v>
      </c>
      <c r="AJ1139">
        <v>1</v>
      </c>
      <c r="AK1139">
        <v>127.5</v>
      </c>
      <c r="AL1139">
        <v>35.027251961915113</v>
      </c>
    </row>
    <row r="1140" spans="1:38">
      <c r="A1140">
        <v>16</v>
      </c>
      <c r="B1140">
        <v>327</v>
      </c>
      <c r="C1140">
        <v>2023</v>
      </c>
      <c r="D1140">
        <v>3</v>
      </c>
      <c r="E1140">
        <v>99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13</v>
      </c>
      <c r="M1140">
        <v>99</v>
      </c>
      <c r="N1140">
        <v>99</v>
      </c>
      <c r="O1140">
        <v>99</v>
      </c>
      <c r="P1140">
        <v>99</v>
      </c>
      <c r="Q1140">
        <v>10</v>
      </c>
      <c r="R1140">
        <v>10</v>
      </c>
      <c r="S1140">
        <v>13</v>
      </c>
      <c r="T1140">
        <v>9.6999999999999993</v>
      </c>
      <c r="U1140">
        <v>55.980000000000011</v>
      </c>
      <c r="V1140">
        <v>10</v>
      </c>
      <c r="W1140">
        <v>60</v>
      </c>
      <c r="X1140">
        <v>100</v>
      </c>
      <c r="Y1140">
        <v>100</v>
      </c>
      <c r="Z1140">
        <v>90</v>
      </c>
      <c r="AA1140">
        <v>13.34374759953136</v>
      </c>
      <c r="AB1140">
        <v>0</v>
      </c>
      <c r="AC1140">
        <v>3.2572994949804683</v>
      </c>
      <c r="AE1140">
        <v>42.66462257640115</v>
      </c>
      <c r="AG1140">
        <v>2.1217907914279657E-2</v>
      </c>
      <c r="AH1140">
        <v>4.7992228653906642E-2</v>
      </c>
      <c r="AI1140">
        <v>0</v>
      </c>
      <c r="AJ1140">
        <v>1</v>
      </c>
      <c r="AK1140">
        <v>120.7</v>
      </c>
      <c r="AL1140">
        <v>36.396377738539307</v>
      </c>
    </row>
    <row r="1141" spans="1:38">
      <c r="A1141">
        <v>16</v>
      </c>
      <c r="B1141">
        <v>328</v>
      </c>
      <c r="C1141">
        <v>2023</v>
      </c>
      <c r="D1141">
        <v>4</v>
      </c>
      <c r="E1141">
        <v>99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13</v>
      </c>
      <c r="M1141">
        <v>99</v>
      </c>
      <c r="N1141">
        <v>99</v>
      </c>
      <c r="O1141">
        <v>99</v>
      </c>
      <c r="P1141">
        <v>99</v>
      </c>
      <c r="R1141">
        <v>0</v>
      </c>
    </row>
    <row r="1142" spans="1:38">
      <c r="A1142">
        <v>16</v>
      </c>
      <c r="B1142">
        <v>329</v>
      </c>
      <c r="C1142">
        <v>2023</v>
      </c>
      <c r="D1142">
        <v>5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13</v>
      </c>
      <c r="M1142">
        <v>99</v>
      </c>
      <c r="N1142">
        <v>99</v>
      </c>
      <c r="O1142">
        <v>99</v>
      </c>
      <c r="P1142">
        <v>99</v>
      </c>
      <c r="Q1142">
        <v>2</v>
      </c>
      <c r="R1142">
        <v>2</v>
      </c>
      <c r="S1142">
        <v>13</v>
      </c>
      <c r="T1142">
        <v>9.5</v>
      </c>
      <c r="U1142">
        <v>39.700000000000003</v>
      </c>
      <c r="V1142">
        <v>0</v>
      </c>
      <c r="W1142">
        <v>50</v>
      </c>
      <c r="X1142">
        <v>100</v>
      </c>
      <c r="Y1142">
        <v>100</v>
      </c>
      <c r="Z1142">
        <v>50</v>
      </c>
      <c r="AA1142">
        <v>14.5</v>
      </c>
      <c r="AB1142">
        <v>0</v>
      </c>
      <c r="AC1142">
        <v>1.5</v>
      </c>
      <c r="AE1142">
        <v>100</v>
      </c>
      <c r="AG1142">
        <v>4.926108374384236E-2</v>
      </c>
      <c r="AH1142">
        <v>7.547521342660321E-2</v>
      </c>
      <c r="AI1142">
        <v>0</v>
      </c>
      <c r="AJ1142">
        <v>2</v>
      </c>
      <c r="AK1142">
        <v>106.45</v>
      </c>
      <c r="AL1142">
        <v>31.37581026313762</v>
      </c>
    </row>
    <row r="1143" spans="1:38">
      <c r="A1143">
        <v>16</v>
      </c>
      <c r="B1143">
        <v>330</v>
      </c>
      <c r="C1143">
        <v>2023</v>
      </c>
      <c r="D1143">
        <v>6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13</v>
      </c>
      <c r="M1143">
        <v>99</v>
      </c>
      <c r="N1143">
        <v>99</v>
      </c>
      <c r="O1143">
        <v>99</v>
      </c>
      <c r="P1143">
        <v>99</v>
      </c>
      <c r="Q1143">
        <v>6</v>
      </c>
      <c r="R1143">
        <v>7</v>
      </c>
      <c r="S1143">
        <v>13</v>
      </c>
      <c r="T1143">
        <v>8.7142857142857117</v>
      </c>
      <c r="U1143">
        <v>29.714285714285719</v>
      </c>
      <c r="V1143">
        <v>57.142857142857153</v>
      </c>
      <c r="W1143">
        <v>28.571428571428577</v>
      </c>
      <c r="X1143">
        <v>85.714285714285694</v>
      </c>
      <c r="Y1143">
        <v>28.571428571428577</v>
      </c>
      <c r="Z1143">
        <v>28.571428571428577</v>
      </c>
      <c r="AA1143">
        <v>18.944763963498023</v>
      </c>
      <c r="AB1143">
        <v>0</v>
      </c>
      <c r="AC1143">
        <v>2.7105237087157561</v>
      </c>
      <c r="AE1143">
        <v>82.522529409143615</v>
      </c>
      <c r="AG1143">
        <v>0.11610549013103336</v>
      </c>
      <c r="AH1143">
        <v>0.1589549324556169</v>
      </c>
      <c r="AI1143">
        <v>0</v>
      </c>
      <c r="AJ1143">
        <v>5</v>
      </c>
      <c r="AK1143">
        <v>94.14</v>
      </c>
      <c r="AL1143">
        <v>35.595098153716215</v>
      </c>
    </row>
    <row r="1144" spans="1:38">
      <c r="A1144">
        <v>16</v>
      </c>
      <c r="B1144">
        <v>331</v>
      </c>
      <c r="C1144">
        <v>2023</v>
      </c>
      <c r="D1144">
        <v>7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13</v>
      </c>
      <c r="M1144">
        <v>99</v>
      </c>
      <c r="N1144">
        <v>99</v>
      </c>
      <c r="O1144">
        <v>99</v>
      </c>
      <c r="P1144">
        <v>99</v>
      </c>
      <c r="Q1144">
        <v>5</v>
      </c>
      <c r="R1144">
        <v>5</v>
      </c>
      <c r="S1144">
        <v>13</v>
      </c>
      <c r="T1144">
        <v>9</v>
      </c>
      <c r="U1144">
        <v>24.740000000000006</v>
      </c>
      <c r="V1144">
        <v>60</v>
      </c>
      <c r="W1144">
        <v>40</v>
      </c>
      <c r="X1144">
        <v>100</v>
      </c>
      <c r="Y1144">
        <v>40</v>
      </c>
      <c r="Z1144">
        <v>20</v>
      </c>
      <c r="AA1144">
        <v>9.8064468590820315</v>
      </c>
      <c r="AB1144">
        <v>0</v>
      </c>
      <c r="AC1144">
        <v>2.9664793948382657</v>
      </c>
      <c r="AE1144">
        <v>92.263408799052442</v>
      </c>
      <c r="AG1144">
        <v>0.12787723785166238</v>
      </c>
      <c r="AH1144">
        <v>0.14672791993898396</v>
      </c>
      <c r="AI1144">
        <v>0</v>
      </c>
      <c r="AJ1144">
        <v>3</v>
      </c>
      <c r="AK1144">
        <v>115</v>
      </c>
      <c r="AL1144">
        <v>13.632503219089889</v>
      </c>
    </row>
    <row r="1145" spans="1:38">
      <c r="A1145">
        <v>16</v>
      </c>
      <c r="B1145">
        <v>332</v>
      </c>
      <c r="C1145">
        <v>2023</v>
      </c>
      <c r="D1145">
        <v>8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13</v>
      </c>
      <c r="M1145">
        <v>99</v>
      </c>
      <c r="N1145">
        <v>99</v>
      </c>
      <c r="O1145">
        <v>99</v>
      </c>
      <c r="P1145">
        <v>99</v>
      </c>
      <c r="Q1145">
        <v>18</v>
      </c>
      <c r="R1145">
        <v>24</v>
      </c>
      <c r="S1145">
        <v>13</v>
      </c>
      <c r="T1145">
        <v>8.5416666666666643</v>
      </c>
      <c r="U1145">
        <v>35.787500000000001</v>
      </c>
      <c r="V1145">
        <v>62.5</v>
      </c>
      <c r="W1145">
        <v>37.5</v>
      </c>
      <c r="X1145">
        <v>100</v>
      </c>
      <c r="Y1145">
        <v>75</v>
      </c>
      <c r="Z1145">
        <v>29.166666666666675</v>
      </c>
      <c r="AA1145">
        <v>15.73256475435584</v>
      </c>
      <c r="AB1145">
        <v>0</v>
      </c>
      <c r="AC1145">
        <v>2.4996527536617776</v>
      </c>
      <c r="AE1145">
        <v>78.792599892250308</v>
      </c>
      <c r="AG1145">
        <v>2.3188629841834219E-2</v>
      </c>
      <c r="AH1145">
        <v>3.7832961111733246E-2</v>
      </c>
      <c r="AI1145">
        <v>0</v>
      </c>
      <c r="AJ1145">
        <v>8</v>
      </c>
      <c r="AK1145">
        <v>112.325</v>
      </c>
      <c r="AL1145">
        <v>34.598298055444104</v>
      </c>
    </row>
    <row r="1146" spans="1:38">
      <c r="A1146">
        <v>16</v>
      </c>
      <c r="B1146">
        <v>333</v>
      </c>
      <c r="C1146">
        <v>2023</v>
      </c>
      <c r="D1146">
        <v>9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13</v>
      </c>
      <c r="M1146">
        <v>99</v>
      </c>
      <c r="N1146">
        <v>99</v>
      </c>
      <c r="O1146">
        <v>99</v>
      </c>
      <c r="P1146">
        <v>99</v>
      </c>
      <c r="Q1146">
        <v>37</v>
      </c>
      <c r="R1146">
        <v>43</v>
      </c>
      <c r="S1146">
        <v>13</v>
      </c>
      <c r="T1146">
        <v>8.3488372093023298</v>
      </c>
      <c r="U1146">
        <v>34.327906976744181</v>
      </c>
      <c r="V1146">
        <v>65.116279069767444</v>
      </c>
      <c r="W1146">
        <v>34.883720930232549</v>
      </c>
      <c r="X1146">
        <v>100</v>
      </c>
      <c r="Y1146">
        <v>88.372093023255857</v>
      </c>
      <c r="Z1146">
        <v>20.930232558139537</v>
      </c>
      <c r="AA1146">
        <v>11.299790604797824</v>
      </c>
      <c r="AB1146">
        <v>0</v>
      </c>
      <c r="AC1146">
        <v>2.6048587957108542</v>
      </c>
      <c r="AE1146">
        <v>82.175866206566113</v>
      </c>
      <c r="AG1146">
        <v>1.1903147136739477E-2</v>
      </c>
      <c r="AH1146">
        <v>2.0424244729424328E-2</v>
      </c>
      <c r="AI1146">
        <v>0</v>
      </c>
      <c r="AJ1146">
        <v>8</v>
      </c>
      <c r="AK1146">
        <v>100.7625</v>
      </c>
      <c r="AL1146">
        <v>31.655465930054977</v>
      </c>
    </row>
    <row r="1147" spans="1:38">
      <c r="A1147">
        <v>16</v>
      </c>
      <c r="B1147">
        <v>334</v>
      </c>
      <c r="C1147">
        <v>2023</v>
      </c>
      <c r="D1147">
        <v>10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13</v>
      </c>
      <c r="M1147">
        <v>99</v>
      </c>
      <c r="N1147">
        <v>99</v>
      </c>
      <c r="O1147">
        <v>99</v>
      </c>
      <c r="P1147">
        <v>99</v>
      </c>
      <c r="Q1147">
        <v>39</v>
      </c>
      <c r="R1147">
        <v>52</v>
      </c>
      <c r="S1147">
        <v>13</v>
      </c>
      <c r="T1147">
        <v>8.4423076923076898</v>
      </c>
      <c r="U1147">
        <v>37.399999999999991</v>
      </c>
      <c r="V1147">
        <v>55.769230769230759</v>
      </c>
      <c r="W1147">
        <v>32.692307692307701</v>
      </c>
      <c r="X1147">
        <v>100</v>
      </c>
      <c r="Y1147">
        <v>90.384615384615358</v>
      </c>
      <c r="Z1147">
        <v>34.615384615384635</v>
      </c>
      <c r="AA1147">
        <v>14.333070957646296</v>
      </c>
      <c r="AB1147">
        <v>0</v>
      </c>
      <c r="AC1147">
        <v>2.6704469630098502</v>
      </c>
      <c r="AE1147">
        <v>65.52660153578735</v>
      </c>
      <c r="AG1147">
        <v>1.2660015289403078E-2</v>
      </c>
      <c r="AH1147">
        <v>2.459239704674902E-2</v>
      </c>
      <c r="AI1147">
        <v>1.9230769230769225</v>
      </c>
      <c r="AJ1147">
        <v>10</v>
      </c>
      <c r="AK1147">
        <v>105.88999999999999</v>
      </c>
      <c r="AL1147">
        <v>32.622045372908069</v>
      </c>
    </row>
    <row r="1148" spans="1:38">
      <c r="A1148">
        <v>16</v>
      </c>
      <c r="B1148">
        <v>335</v>
      </c>
      <c r="C1148">
        <v>2023</v>
      </c>
      <c r="D1148">
        <v>11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13</v>
      </c>
      <c r="M1148">
        <v>99</v>
      </c>
      <c r="N1148">
        <v>99</v>
      </c>
      <c r="O1148">
        <v>99</v>
      </c>
      <c r="P1148">
        <v>99</v>
      </c>
      <c r="Q1148">
        <v>21</v>
      </c>
      <c r="R1148">
        <v>23</v>
      </c>
      <c r="S1148">
        <v>13</v>
      </c>
      <c r="T1148">
        <v>8.8695652173913064</v>
      </c>
      <c r="U1148">
        <v>38.608695652173928</v>
      </c>
      <c r="V1148">
        <v>43.478260869565219</v>
      </c>
      <c r="W1148">
        <v>43.478260869565219</v>
      </c>
      <c r="X1148">
        <v>100</v>
      </c>
      <c r="Y1148">
        <v>82.608695652173907</v>
      </c>
      <c r="Z1148">
        <v>43.478260869565219</v>
      </c>
      <c r="AA1148">
        <v>14.249299389137869</v>
      </c>
      <c r="AB1148">
        <v>0</v>
      </c>
      <c r="AC1148">
        <v>2.8484068442015995</v>
      </c>
      <c r="AE1148">
        <v>74.088021576539504</v>
      </c>
      <c r="AG1148">
        <v>1.6586857439566137E-2</v>
      </c>
      <c r="AH1148">
        <v>3.2733061814551503E-2</v>
      </c>
      <c r="AI1148">
        <v>0</v>
      </c>
      <c r="AJ1148">
        <v>5</v>
      </c>
      <c r="AK1148">
        <v>113.28</v>
      </c>
      <c r="AL1148">
        <v>33.183209431828345</v>
      </c>
    </row>
    <row r="1149" spans="1:38">
      <c r="A1149">
        <v>16</v>
      </c>
      <c r="B1149">
        <v>336</v>
      </c>
      <c r="C1149">
        <v>2023</v>
      </c>
      <c r="D1149">
        <v>12</v>
      </c>
      <c r="E1149">
        <v>99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13</v>
      </c>
      <c r="M1149">
        <v>99</v>
      </c>
      <c r="N1149">
        <v>99</v>
      </c>
      <c r="O1149">
        <v>99</v>
      </c>
      <c r="P1149">
        <v>99</v>
      </c>
      <c r="R1149">
        <v>0</v>
      </c>
    </row>
    <row r="1150" spans="1:38">
      <c r="A1150">
        <v>16</v>
      </c>
      <c r="B1150">
        <v>337</v>
      </c>
      <c r="C1150">
        <v>2023</v>
      </c>
      <c r="D1150">
        <v>1</v>
      </c>
      <c r="E1150">
        <v>99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14</v>
      </c>
      <c r="M1150">
        <v>99</v>
      </c>
      <c r="N1150">
        <v>99</v>
      </c>
      <c r="O1150">
        <v>99</v>
      </c>
      <c r="P1150">
        <v>99</v>
      </c>
      <c r="Q1150">
        <v>1</v>
      </c>
      <c r="R1150">
        <v>1</v>
      </c>
      <c r="S1150">
        <v>14</v>
      </c>
      <c r="T1150">
        <v>6</v>
      </c>
      <c r="U1150">
        <v>57.6</v>
      </c>
      <c r="V1150">
        <v>0</v>
      </c>
      <c r="W1150">
        <v>0</v>
      </c>
      <c r="X1150">
        <v>100</v>
      </c>
      <c r="Y1150">
        <v>100</v>
      </c>
      <c r="Z1150">
        <v>100</v>
      </c>
      <c r="AA1150">
        <v>0</v>
      </c>
      <c r="AB1150">
        <v>0</v>
      </c>
      <c r="AC1150">
        <v>0</v>
      </c>
      <c r="AG1150">
        <v>1.1385631333257424E-2</v>
      </c>
      <c r="AH1150">
        <v>3.137357429981371E-2</v>
      </c>
      <c r="AI1150">
        <v>0</v>
      </c>
      <c r="AJ1150">
        <v>0</v>
      </c>
    </row>
    <row r="1151" spans="1:38">
      <c r="A1151">
        <v>16</v>
      </c>
      <c r="B1151">
        <v>338</v>
      </c>
      <c r="C1151">
        <v>2023</v>
      </c>
      <c r="D1151">
        <v>2</v>
      </c>
      <c r="E1151">
        <v>99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14</v>
      </c>
      <c r="M1151">
        <v>99</v>
      </c>
      <c r="N1151">
        <v>99</v>
      </c>
      <c r="O1151">
        <v>99</v>
      </c>
      <c r="P1151">
        <v>99</v>
      </c>
      <c r="Q1151">
        <v>1</v>
      </c>
      <c r="R1151">
        <v>1</v>
      </c>
      <c r="S1151">
        <v>14</v>
      </c>
      <c r="T1151">
        <v>2</v>
      </c>
      <c r="U1151">
        <v>18.7</v>
      </c>
      <c r="V1151">
        <v>0</v>
      </c>
      <c r="W1151">
        <v>0</v>
      </c>
      <c r="X1151">
        <v>100</v>
      </c>
      <c r="Y1151">
        <v>0</v>
      </c>
      <c r="Z1151">
        <v>0</v>
      </c>
      <c r="AA1151">
        <v>0</v>
      </c>
      <c r="AB1151">
        <v>0</v>
      </c>
      <c r="AC1151">
        <v>0</v>
      </c>
      <c r="AG1151">
        <v>7.7160493827160498E-3</v>
      </c>
      <c r="AH1151">
        <v>6.7219568586965647E-3</v>
      </c>
      <c r="AI1151">
        <v>0</v>
      </c>
      <c r="AJ1151">
        <v>0</v>
      </c>
    </row>
    <row r="1152" spans="1:38">
      <c r="A1152">
        <v>16</v>
      </c>
      <c r="B1152">
        <v>339</v>
      </c>
      <c r="C1152">
        <v>2023</v>
      </c>
      <c r="D1152">
        <v>3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14</v>
      </c>
      <c r="M1152">
        <v>99</v>
      </c>
      <c r="N1152">
        <v>99</v>
      </c>
      <c r="O1152">
        <v>99</v>
      </c>
      <c r="P1152">
        <v>99</v>
      </c>
      <c r="Q1152">
        <v>1</v>
      </c>
      <c r="R1152">
        <v>1</v>
      </c>
      <c r="S1152">
        <v>14</v>
      </c>
      <c r="T1152">
        <v>7</v>
      </c>
      <c r="U1152">
        <v>60.7</v>
      </c>
      <c r="V1152">
        <v>0</v>
      </c>
      <c r="W1152">
        <v>0</v>
      </c>
      <c r="X1152">
        <v>100</v>
      </c>
      <c r="Y1152">
        <v>100</v>
      </c>
      <c r="Z1152">
        <v>100</v>
      </c>
      <c r="AA1152">
        <v>0</v>
      </c>
      <c r="AB1152">
        <v>0</v>
      </c>
      <c r="AC1152">
        <v>0</v>
      </c>
      <c r="AG1152">
        <v>2.1217907914279654E-3</v>
      </c>
      <c r="AH1152">
        <v>5.2038733106326077E-3</v>
      </c>
      <c r="AI1152">
        <v>0</v>
      </c>
      <c r="AJ1152">
        <v>1</v>
      </c>
      <c r="AK1152">
        <v>116.9</v>
      </c>
      <c r="AL1152">
        <v>37.996636801871425</v>
      </c>
    </row>
    <row r="1153" spans="1:38">
      <c r="A1153">
        <v>16</v>
      </c>
      <c r="B1153">
        <v>340</v>
      </c>
      <c r="C1153">
        <v>2023</v>
      </c>
      <c r="D1153">
        <v>4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14</v>
      </c>
      <c r="M1153">
        <v>99</v>
      </c>
      <c r="N1153">
        <v>99</v>
      </c>
      <c r="O1153">
        <v>99</v>
      </c>
      <c r="P1153">
        <v>99</v>
      </c>
      <c r="R1153">
        <v>0</v>
      </c>
    </row>
    <row r="1154" spans="1:38">
      <c r="A1154">
        <v>16</v>
      </c>
      <c r="B1154">
        <v>341</v>
      </c>
      <c r="C1154">
        <v>2023</v>
      </c>
      <c r="D1154">
        <v>5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14</v>
      </c>
      <c r="M1154">
        <v>99</v>
      </c>
      <c r="N1154">
        <v>99</v>
      </c>
      <c r="O1154">
        <v>99</v>
      </c>
      <c r="P1154">
        <v>99</v>
      </c>
      <c r="Q1154">
        <v>1</v>
      </c>
      <c r="R1154">
        <v>1</v>
      </c>
      <c r="S1154">
        <v>14</v>
      </c>
      <c r="T1154">
        <v>11</v>
      </c>
      <c r="U1154">
        <v>56.3</v>
      </c>
      <c r="V1154">
        <v>0</v>
      </c>
      <c r="W1154">
        <v>100</v>
      </c>
      <c r="X1154">
        <v>100</v>
      </c>
      <c r="Y1154">
        <v>100</v>
      </c>
      <c r="Z1154">
        <v>100</v>
      </c>
      <c r="AA1154">
        <v>0</v>
      </c>
      <c r="AB1154">
        <v>0</v>
      </c>
      <c r="AC1154">
        <v>0</v>
      </c>
      <c r="AG1154">
        <v>2.463054187192118E-2</v>
      </c>
      <c r="AH1154">
        <v>5.3517059394430237E-2</v>
      </c>
      <c r="AI1154">
        <v>0</v>
      </c>
      <c r="AJ1154">
        <v>1</v>
      </c>
      <c r="AK1154">
        <v>116.9</v>
      </c>
      <c r="AL1154">
        <v>35.242350114421122</v>
      </c>
    </row>
    <row r="1155" spans="1:38">
      <c r="A1155">
        <v>16</v>
      </c>
      <c r="B1155">
        <v>342</v>
      </c>
      <c r="C1155">
        <v>2023</v>
      </c>
      <c r="D1155">
        <v>6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14</v>
      </c>
      <c r="M1155">
        <v>99</v>
      </c>
      <c r="N1155">
        <v>99</v>
      </c>
      <c r="O1155">
        <v>99</v>
      </c>
      <c r="P1155">
        <v>99</v>
      </c>
      <c r="Q1155">
        <v>2</v>
      </c>
      <c r="R1155">
        <v>2</v>
      </c>
      <c r="S1155">
        <v>14</v>
      </c>
      <c r="T1155">
        <v>13</v>
      </c>
      <c r="U1155">
        <v>38.050000000000011</v>
      </c>
      <c r="V1155">
        <v>0</v>
      </c>
      <c r="W1155">
        <v>100</v>
      </c>
      <c r="X1155">
        <v>100</v>
      </c>
      <c r="Y1155">
        <v>100</v>
      </c>
      <c r="Z1155">
        <v>50</v>
      </c>
      <c r="AA1155">
        <v>13.65</v>
      </c>
      <c r="AB1155">
        <v>0</v>
      </c>
      <c r="AC1155">
        <v>2</v>
      </c>
      <c r="AE1155">
        <v>100.00000000000001</v>
      </c>
      <c r="AG1155">
        <v>3.317299718029524E-2</v>
      </c>
      <c r="AH1155">
        <v>5.8156107499386767E-2</v>
      </c>
      <c r="AI1155">
        <v>0</v>
      </c>
      <c r="AJ1155">
        <v>1</v>
      </c>
      <c r="AK1155">
        <v>86.2</v>
      </c>
      <c r="AL1155">
        <v>38.095004469668147</v>
      </c>
    </row>
    <row r="1156" spans="1:38">
      <c r="A1156">
        <v>16</v>
      </c>
      <c r="B1156">
        <v>343</v>
      </c>
      <c r="C1156">
        <v>2023</v>
      </c>
      <c r="D1156">
        <v>7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14</v>
      </c>
      <c r="M1156">
        <v>99</v>
      </c>
      <c r="N1156">
        <v>99</v>
      </c>
      <c r="O1156">
        <v>99</v>
      </c>
      <c r="P1156">
        <v>99</v>
      </c>
      <c r="R1156">
        <v>0</v>
      </c>
    </row>
    <row r="1157" spans="1:38">
      <c r="A1157">
        <v>16</v>
      </c>
      <c r="B1157">
        <v>344</v>
      </c>
      <c r="C1157">
        <v>2023</v>
      </c>
      <c r="D1157">
        <v>8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14</v>
      </c>
      <c r="M1157">
        <v>99</v>
      </c>
      <c r="N1157">
        <v>99</v>
      </c>
      <c r="O1157">
        <v>99</v>
      </c>
      <c r="P1157">
        <v>99</v>
      </c>
      <c r="Q1157">
        <v>2</v>
      </c>
      <c r="R1157">
        <v>3</v>
      </c>
      <c r="S1157">
        <v>14</v>
      </c>
      <c r="T1157">
        <v>9</v>
      </c>
      <c r="U1157">
        <v>31.433333333333337</v>
      </c>
      <c r="V1157">
        <v>66.666666666666686</v>
      </c>
      <c r="W1157">
        <v>33.333333333333343</v>
      </c>
      <c r="X1157">
        <v>100</v>
      </c>
      <c r="Y1157">
        <v>33.333333333333343</v>
      </c>
      <c r="Z1157">
        <v>33.333333333333343</v>
      </c>
      <c r="AA1157">
        <v>13.555892527687803</v>
      </c>
      <c r="AB1157">
        <v>0</v>
      </c>
      <c r="AC1157">
        <v>3.5590260840104375</v>
      </c>
      <c r="AE1157">
        <v>99.076032881269157</v>
      </c>
      <c r="AG1157">
        <v>2.8985787302292774E-3</v>
      </c>
      <c r="AH1157">
        <v>4.1537411023826361E-3</v>
      </c>
      <c r="AI1157">
        <v>0</v>
      </c>
      <c r="AJ1157">
        <v>0</v>
      </c>
    </row>
    <row r="1158" spans="1:38">
      <c r="A1158">
        <v>16</v>
      </c>
      <c r="B1158">
        <v>345</v>
      </c>
      <c r="C1158">
        <v>2023</v>
      </c>
      <c r="D1158">
        <v>9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14</v>
      </c>
      <c r="M1158">
        <v>99</v>
      </c>
      <c r="N1158">
        <v>99</v>
      </c>
      <c r="O1158">
        <v>99</v>
      </c>
      <c r="P1158">
        <v>99</v>
      </c>
      <c r="Q1158">
        <v>7</v>
      </c>
      <c r="R1158">
        <v>8</v>
      </c>
      <c r="S1158">
        <v>14</v>
      </c>
      <c r="T1158">
        <v>9.875</v>
      </c>
      <c r="U1158">
        <v>39.662500000000001</v>
      </c>
      <c r="V1158">
        <v>50</v>
      </c>
      <c r="W1158">
        <v>50</v>
      </c>
      <c r="X1158">
        <v>100</v>
      </c>
      <c r="Y1158">
        <v>100</v>
      </c>
      <c r="Z1158">
        <v>50</v>
      </c>
      <c r="AA1158">
        <v>11.364191293268519</v>
      </c>
      <c r="AB1158">
        <v>0</v>
      </c>
      <c r="AC1158">
        <v>3.950870157319776</v>
      </c>
      <c r="AE1158">
        <v>98.211225898368511</v>
      </c>
      <c r="AG1158">
        <v>2.2145390021840899E-3</v>
      </c>
      <c r="AH1158">
        <v>4.3903616642817847E-3</v>
      </c>
      <c r="AI1158">
        <v>0</v>
      </c>
      <c r="AJ1158">
        <v>1</v>
      </c>
      <c r="AK1158">
        <v>97.3</v>
      </c>
      <c r="AL1158">
        <v>33.218720893893803</v>
      </c>
    </row>
    <row r="1159" spans="1:38">
      <c r="A1159">
        <v>16</v>
      </c>
      <c r="B1159">
        <v>346</v>
      </c>
      <c r="C1159">
        <v>2023</v>
      </c>
      <c r="D1159">
        <v>10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14</v>
      </c>
      <c r="M1159">
        <v>99</v>
      </c>
      <c r="N1159">
        <v>99</v>
      </c>
      <c r="O1159">
        <v>99</v>
      </c>
      <c r="P1159">
        <v>99</v>
      </c>
      <c r="Q1159">
        <v>14</v>
      </c>
      <c r="R1159">
        <v>16</v>
      </c>
      <c r="S1159">
        <v>14</v>
      </c>
      <c r="T1159">
        <v>8.8125</v>
      </c>
      <c r="U1159">
        <v>40.918750000000003</v>
      </c>
      <c r="V1159">
        <v>50</v>
      </c>
      <c r="W1159">
        <v>50</v>
      </c>
      <c r="X1159">
        <v>100</v>
      </c>
      <c r="Y1159">
        <v>81.25</v>
      </c>
      <c r="Z1159">
        <v>50</v>
      </c>
      <c r="AA1159">
        <v>18.567990560033682</v>
      </c>
      <c r="AB1159">
        <v>0</v>
      </c>
      <c r="AC1159">
        <v>4.245861956069696</v>
      </c>
      <c r="AE1159">
        <v>90.261746452799613</v>
      </c>
      <c r="AG1159">
        <v>3.8953893198163318E-3</v>
      </c>
      <c r="AH1159">
        <v>8.2788165088989087E-3</v>
      </c>
      <c r="AI1159">
        <v>6.25</v>
      </c>
      <c r="AJ1159">
        <v>3</v>
      </c>
      <c r="AK1159">
        <v>121.73333333333331</v>
      </c>
      <c r="AL1159">
        <v>35.177417866907405</v>
      </c>
    </row>
    <row r="1160" spans="1:38">
      <c r="A1160">
        <v>16</v>
      </c>
      <c r="B1160">
        <v>347</v>
      </c>
      <c r="C1160">
        <v>2023</v>
      </c>
      <c r="D1160">
        <v>11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14</v>
      </c>
      <c r="M1160">
        <v>99</v>
      </c>
      <c r="N1160">
        <v>99</v>
      </c>
      <c r="O1160">
        <v>99</v>
      </c>
      <c r="P1160">
        <v>99</v>
      </c>
      <c r="Q1160">
        <v>5</v>
      </c>
      <c r="R1160">
        <v>6</v>
      </c>
      <c r="S1160">
        <v>14</v>
      </c>
      <c r="T1160">
        <v>10.166666666666664</v>
      </c>
      <c r="U1160">
        <v>42.783333333333346</v>
      </c>
      <c r="V1160">
        <v>50</v>
      </c>
      <c r="W1160">
        <v>50</v>
      </c>
      <c r="X1160">
        <v>100</v>
      </c>
      <c r="Y1160">
        <v>83.333333333333314</v>
      </c>
      <c r="Z1160">
        <v>50</v>
      </c>
      <c r="AA1160">
        <v>18.293114976830903</v>
      </c>
      <c r="AB1160">
        <v>0</v>
      </c>
      <c r="AC1160">
        <v>4.597704741377906</v>
      </c>
      <c r="AE1160">
        <v>97.043151591393354</v>
      </c>
      <c r="AG1160">
        <v>4.3270062885824735E-3</v>
      </c>
      <c r="AH1160">
        <v>9.4623614502200096E-3</v>
      </c>
      <c r="AI1160">
        <v>0</v>
      </c>
      <c r="AJ1160">
        <v>1</v>
      </c>
      <c r="AK1160">
        <v>127.2</v>
      </c>
      <c r="AL1160">
        <v>33.817998899912162</v>
      </c>
    </row>
    <row r="1161" spans="1:38">
      <c r="A1161">
        <v>16</v>
      </c>
      <c r="B1161">
        <v>348</v>
      </c>
      <c r="C1161">
        <v>2023</v>
      </c>
      <c r="D1161">
        <v>12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14</v>
      </c>
      <c r="M1161">
        <v>99</v>
      </c>
      <c r="N1161">
        <v>99</v>
      </c>
      <c r="O1161">
        <v>99</v>
      </c>
      <c r="P1161">
        <v>99</v>
      </c>
      <c r="R1161">
        <v>0</v>
      </c>
    </row>
    <row r="1162" spans="1:38">
      <c r="A1162">
        <v>16</v>
      </c>
      <c r="B1162">
        <v>349</v>
      </c>
      <c r="C1162">
        <v>2023</v>
      </c>
      <c r="D1162">
        <v>1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15</v>
      </c>
      <c r="M1162">
        <v>99</v>
      </c>
      <c r="N1162">
        <v>99</v>
      </c>
      <c r="O1162">
        <v>99</v>
      </c>
      <c r="P1162">
        <v>99</v>
      </c>
      <c r="R1162">
        <v>0</v>
      </c>
    </row>
    <row r="1163" spans="1:38">
      <c r="A1163">
        <v>16</v>
      </c>
      <c r="B1163">
        <v>350</v>
      </c>
      <c r="C1163">
        <v>2023</v>
      </c>
      <c r="D1163">
        <v>2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15</v>
      </c>
      <c r="M1163">
        <v>99</v>
      </c>
      <c r="N1163">
        <v>99</v>
      </c>
      <c r="O1163">
        <v>99</v>
      </c>
      <c r="P1163">
        <v>99</v>
      </c>
      <c r="R1163">
        <v>0</v>
      </c>
    </row>
    <row r="1164" spans="1:38">
      <c r="A1164">
        <v>16</v>
      </c>
      <c r="B1164">
        <v>351</v>
      </c>
      <c r="C1164">
        <v>2023</v>
      </c>
      <c r="D1164">
        <v>3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15</v>
      </c>
      <c r="M1164">
        <v>99</v>
      </c>
      <c r="N1164">
        <v>99</v>
      </c>
      <c r="O1164">
        <v>99</v>
      </c>
      <c r="P1164">
        <v>99</v>
      </c>
      <c r="R1164">
        <v>0</v>
      </c>
    </row>
    <row r="1165" spans="1:38">
      <c r="A1165">
        <v>16</v>
      </c>
      <c r="B1165">
        <v>352</v>
      </c>
      <c r="C1165">
        <v>2023</v>
      </c>
      <c r="D1165">
        <v>4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15</v>
      </c>
      <c r="M1165">
        <v>99</v>
      </c>
      <c r="N1165">
        <v>99</v>
      </c>
      <c r="O1165">
        <v>99</v>
      </c>
      <c r="P1165">
        <v>99</v>
      </c>
      <c r="R1165">
        <v>0</v>
      </c>
    </row>
    <row r="1166" spans="1:38">
      <c r="A1166">
        <v>16</v>
      </c>
      <c r="B1166">
        <v>353</v>
      </c>
      <c r="C1166">
        <v>2023</v>
      </c>
      <c r="D1166">
        <v>5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15</v>
      </c>
      <c r="M1166">
        <v>99</v>
      </c>
      <c r="N1166">
        <v>99</v>
      </c>
      <c r="O1166">
        <v>99</v>
      </c>
      <c r="P1166">
        <v>99</v>
      </c>
      <c r="R1166">
        <v>0</v>
      </c>
    </row>
    <row r="1167" spans="1:38">
      <c r="A1167">
        <v>16</v>
      </c>
      <c r="B1167">
        <v>354</v>
      </c>
      <c r="C1167">
        <v>2023</v>
      </c>
      <c r="D1167">
        <v>6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15</v>
      </c>
      <c r="M1167">
        <v>99</v>
      </c>
      <c r="N1167">
        <v>99</v>
      </c>
      <c r="O1167">
        <v>99</v>
      </c>
      <c r="P1167">
        <v>99</v>
      </c>
      <c r="R1167">
        <v>0</v>
      </c>
    </row>
    <row r="1168" spans="1:38">
      <c r="A1168">
        <v>16</v>
      </c>
      <c r="B1168">
        <v>355</v>
      </c>
      <c r="C1168">
        <v>2023</v>
      </c>
      <c r="D1168">
        <v>7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15</v>
      </c>
      <c r="M1168">
        <v>99</v>
      </c>
      <c r="N1168">
        <v>99</v>
      </c>
      <c r="O1168">
        <v>99</v>
      </c>
      <c r="P1168">
        <v>99</v>
      </c>
      <c r="R1168">
        <v>0</v>
      </c>
    </row>
    <row r="1169" spans="1:38">
      <c r="A1169">
        <v>16</v>
      </c>
      <c r="B1169">
        <v>356</v>
      </c>
      <c r="C1169">
        <v>2023</v>
      </c>
      <c r="D1169">
        <v>8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15</v>
      </c>
      <c r="M1169">
        <v>99</v>
      </c>
      <c r="N1169">
        <v>99</v>
      </c>
      <c r="O1169">
        <v>99</v>
      </c>
      <c r="P1169">
        <v>99</v>
      </c>
      <c r="R1169">
        <v>0</v>
      </c>
    </row>
    <row r="1170" spans="1:38">
      <c r="A1170">
        <v>16</v>
      </c>
      <c r="B1170">
        <v>357</v>
      </c>
      <c r="C1170">
        <v>2023</v>
      </c>
      <c r="D1170">
        <v>9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15</v>
      </c>
      <c r="M1170">
        <v>99</v>
      </c>
      <c r="N1170">
        <v>99</v>
      </c>
      <c r="O1170">
        <v>99</v>
      </c>
      <c r="P1170">
        <v>99</v>
      </c>
      <c r="Q1170">
        <v>2</v>
      </c>
      <c r="R1170">
        <v>2</v>
      </c>
      <c r="S1170">
        <v>15</v>
      </c>
      <c r="T1170">
        <v>6.5</v>
      </c>
      <c r="U1170">
        <v>42.95</v>
      </c>
      <c r="V1170">
        <v>50</v>
      </c>
      <c r="W1170">
        <v>50</v>
      </c>
      <c r="X1170">
        <v>100</v>
      </c>
      <c r="Y1170">
        <v>100</v>
      </c>
      <c r="Z1170">
        <v>50</v>
      </c>
      <c r="AA1170">
        <v>14.249999999999998</v>
      </c>
      <c r="AB1170">
        <v>0</v>
      </c>
      <c r="AC1170">
        <v>3.5</v>
      </c>
      <c r="AE1170">
        <v>100.00000000000006</v>
      </c>
      <c r="AG1170">
        <v>5.5363475054602247E-4</v>
      </c>
      <c r="AH1170">
        <v>1.1885662368793105E-3</v>
      </c>
      <c r="AI1170">
        <v>0</v>
      </c>
      <c r="AJ1170">
        <v>1</v>
      </c>
      <c r="AK1170">
        <v>116.9</v>
      </c>
      <c r="AL1170">
        <v>35.805726936854121</v>
      </c>
    </row>
    <row r="1171" spans="1:38">
      <c r="A1171">
        <v>16</v>
      </c>
      <c r="B1171">
        <v>358</v>
      </c>
      <c r="C1171">
        <v>2023</v>
      </c>
      <c r="D1171">
        <v>10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15</v>
      </c>
      <c r="M1171">
        <v>99</v>
      </c>
      <c r="N1171">
        <v>99</v>
      </c>
      <c r="O1171">
        <v>99</v>
      </c>
      <c r="P1171">
        <v>99</v>
      </c>
      <c r="Q1171">
        <v>3</v>
      </c>
      <c r="R1171">
        <v>3</v>
      </c>
      <c r="S1171">
        <v>15</v>
      </c>
      <c r="T1171">
        <v>10.666666666666664</v>
      </c>
      <c r="U1171">
        <v>60.366666666666646</v>
      </c>
      <c r="V1171">
        <v>33.333333333333343</v>
      </c>
      <c r="W1171">
        <v>66.666666666666686</v>
      </c>
      <c r="X1171">
        <v>100</v>
      </c>
      <c r="Y1171">
        <v>100</v>
      </c>
      <c r="Z1171">
        <v>66.666666666666686</v>
      </c>
      <c r="AA1171">
        <v>29.156398192430359</v>
      </c>
      <c r="AB1171">
        <v>0</v>
      </c>
      <c r="AC1171">
        <v>5.4365021434333629</v>
      </c>
      <c r="AE1171">
        <v>91.070991759844176</v>
      </c>
      <c r="AG1171">
        <v>7.303854974655624E-4</v>
      </c>
      <c r="AH1171">
        <v>2.2900468455194622E-3</v>
      </c>
      <c r="AI1171">
        <v>0</v>
      </c>
      <c r="AJ1171">
        <v>2</v>
      </c>
      <c r="AK1171">
        <v>125.85</v>
      </c>
      <c r="AL1171">
        <v>38.836927546620124</v>
      </c>
    </row>
    <row r="1172" spans="1:38">
      <c r="A1172">
        <v>16</v>
      </c>
      <c r="B1172">
        <v>359</v>
      </c>
      <c r="C1172">
        <v>2023</v>
      </c>
      <c r="D1172">
        <v>11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15</v>
      </c>
      <c r="M1172">
        <v>99</v>
      </c>
      <c r="N1172">
        <v>99</v>
      </c>
      <c r="O1172">
        <v>99</v>
      </c>
      <c r="P1172">
        <v>99</v>
      </c>
      <c r="R1172">
        <v>0</v>
      </c>
    </row>
    <row r="1173" spans="1:38">
      <c r="A1173">
        <v>16</v>
      </c>
      <c r="B1173">
        <v>360</v>
      </c>
      <c r="C1173">
        <v>2023</v>
      </c>
      <c r="D1173">
        <v>12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15</v>
      </c>
      <c r="M1173">
        <v>99</v>
      </c>
      <c r="N1173">
        <v>99</v>
      </c>
      <c r="O1173">
        <v>99</v>
      </c>
      <c r="P1173">
        <v>99</v>
      </c>
      <c r="R1173">
        <v>0</v>
      </c>
    </row>
    <row r="1174" spans="1:38" ht="16.2" customHeight="1">
      <c r="A1174">
        <v>17</v>
      </c>
      <c r="B1174">
        <v>1</v>
      </c>
      <c r="C1174">
        <v>2024</v>
      </c>
      <c r="D1174">
        <v>1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99</v>
      </c>
      <c r="M1174">
        <v>1</v>
      </c>
      <c r="N1174">
        <v>99</v>
      </c>
      <c r="O1174">
        <v>99</v>
      </c>
      <c r="P1174">
        <v>99</v>
      </c>
      <c r="Q1174">
        <v>1</v>
      </c>
      <c r="R1174">
        <v>1</v>
      </c>
      <c r="S1174">
        <v>0</v>
      </c>
      <c r="T1174">
        <v>1</v>
      </c>
      <c r="U1174">
        <v>6.2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C1174">
        <v>0</v>
      </c>
      <c r="AG1174">
        <v>1.1482374555057984E-2</v>
      </c>
      <c r="AH1174">
        <v>3.3429578167250345E-3</v>
      </c>
      <c r="AI1174">
        <v>0</v>
      </c>
      <c r="AJ1174">
        <v>1</v>
      </c>
      <c r="AK1174">
        <v>82.7</v>
      </c>
      <c r="AL1174">
        <v>10.961630557255194</v>
      </c>
    </row>
    <row r="1175" spans="1:38">
      <c r="A1175">
        <v>17</v>
      </c>
      <c r="B1175">
        <v>2</v>
      </c>
      <c r="C1175">
        <v>2024</v>
      </c>
      <c r="D1175">
        <v>2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99</v>
      </c>
      <c r="M1175">
        <v>1</v>
      </c>
      <c r="N1175">
        <v>99</v>
      </c>
      <c r="O1175">
        <v>99</v>
      </c>
      <c r="P1175">
        <v>99</v>
      </c>
      <c r="Q1175">
        <v>1</v>
      </c>
      <c r="R1175">
        <v>1</v>
      </c>
      <c r="S1175">
        <v>3</v>
      </c>
      <c r="T1175">
        <v>1</v>
      </c>
      <c r="U1175">
        <v>8.7000000000000011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G1175">
        <v>9.3196644920782844E-3</v>
      </c>
      <c r="AH1175">
        <v>3.6810906182962897E-3</v>
      </c>
      <c r="AI1175">
        <v>0</v>
      </c>
      <c r="AJ1175">
        <v>0</v>
      </c>
    </row>
    <row r="1176" spans="1:38">
      <c r="A1176">
        <v>17</v>
      </c>
      <c r="B1176">
        <v>3</v>
      </c>
      <c r="C1176">
        <v>2024</v>
      </c>
      <c r="D1176">
        <v>3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99</v>
      </c>
      <c r="M1176">
        <v>1</v>
      </c>
      <c r="N1176">
        <v>99</v>
      </c>
      <c r="O1176">
        <v>99</v>
      </c>
      <c r="P1176">
        <v>99</v>
      </c>
      <c r="Q1176">
        <v>16</v>
      </c>
      <c r="R1176">
        <v>16</v>
      </c>
      <c r="S1176">
        <v>5.125</v>
      </c>
      <c r="T1176">
        <v>1</v>
      </c>
      <c r="U1176">
        <v>17.55</v>
      </c>
      <c r="V1176">
        <v>0</v>
      </c>
      <c r="W1176">
        <v>0</v>
      </c>
      <c r="X1176">
        <v>50</v>
      </c>
      <c r="Y1176">
        <v>18.75</v>
      </c>
      <c r="Z1176">
        <v>0</v>
      </c>
      <c r="AA1176">
        <v>7.6879776274388307</v>
      </c>
      <c r="AB1176">
        <v>2.7128168017763379</v>
      </c>
      <c r="AC1176">
        <v>0</v>
      </c>
      <c r="AD1176">
        <v>-10.968027364822081</v>
      </c>
      <c r="AG1176">
        <v>3.8751241250696303E-2</v>
      </c>
      <c r="AH1176">
        <v>2.636796495088968E-2</v>
      </c>
      <c r="AI1176">
        <v>6.25</v>
      </c>
      <c r="AJ1176">
        <v>14</v>
      </c>
      <c r="AK1176">
        <v>99.807142857142821</v>
      </c>
      <c r="AL1176">
        <v>18.201670886614625</v>
      </c>
    </row>
    <row r="1177" spans="1:38">
      <c r="A1177">
        <v>17</v>
      </c>
      <c r="B1177">
        <v>4</v>
      </c>
      <c r="C1177">
        <v>2024</v>
      </c>
      <c r="D1177">
        <v>4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99</v>
      </c>
      <c r="M1177">
        <v>1</v>
      </c>
      <c r="N1177">
        <v>99</v>
      </c>
      <c r="O1177">
        <v>99</v>
      </c>
      <c r="P1177">
        <v>99</v>
      </c>
      <c r="Q1177">
        <v>3</v>
      </c>
      <c r="R1177">
        <v>3</v>
      </c>
      <c r="S1177">
        <v>4.6666666666666679</v>
      </c>
      <c r="T1177">
        <v>1</v>
      </c>
      <c r="U1177">
        <v>10.93333333333333</v>
      </c>
      <c r="V1177">
        <v>0</v>
      </c>
      <c r="W1177">
        <v>0</v>
      </c>
      <c r="X1177">
        <v>33.333333333333343</v>
      </c>
      <c r="Y1177">
        <v>0</v>
      </c>
      <c r="Z1177">
        <v>0</v>
      </c>
      <c r="AA1177">
        <v>4.2632799058419284</v>
      </c>
      <c r="AB1177">
        <v>2.0548046676563247</v>
      </c>
      <c r="AC1177">
        <v>0</v>
      </c>
      <c r="AD1177">
        <v>88.024297998417978</v>
      </c>
      <c r="AG1177">
        <v>4.2134831460674142E-2</v>
      </c>
      <c r="AH1177">
        <v>2.0344769409406233E-2</v>
      </c>
      <c r="AI1177">
        <v>0</v>
      </c>
      <c r="AJ1177">
        <v>2</v>
      </c>
      <c r="AK1177">
        <v>90.7</v>
      </c>
      <c r="AL1177">
        <v>16.64165624496945</v>
      </c>
    </row>
    <row r="1178" spans="1:38">
      <c r="A1178">
        <v>17</v>
      </c>
      <c r="B1178">
        <v>5</v>
      </c>
      <c r="C1178">
        <v>2024</v>
      </c>
      <c r="D1178">
        <v>5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99</v>
      </c>
      <c r="M1178">
        <v>1</v>
      </c>
      <c r="N1178">
        <v>99</v>
      </c>
      <c r="O1178">
        <v>99</v>
      </c>
      <c r="P1178">
        <v>99</v>
      </c>
      <c r="Q1178">
        <v>2</v>
      </c>
      <c r="R1178">
        <v>2</v>
      </c>
      <c r="S1178">
        <v>0</v>
      </c>
      <c r="T1178">
        <v>1</v>
      </c>
      <c r="U1178">
        <v>13.25</v>
      </c>
      <c r="V1178">
        <v>0</v>
      </c>
      <c r="W1178">
        <v>0</v>
      </c>
      <c r="X1178">
        <v>50</v>
      </c>
      <c r="Y1178">
        <v>0</v>
      </c>
      <c r="Z1178">
        <v>0</v>
      </c>
      <c r="AA1178">
        <v>2.9500000000000024</v>
      </c>
      <c r="AC1178">
        <v>0</v>
      </c>
      <c r="AG1178">
        <v>6.2073246430788327E-2</v>
      </c>
      <c r="AH1178">
        <v>3.1838103842678905E-2</v>
      </c>
      <c r="AI1178">
        <v>0</v>
      </c>
      <c r="AJ1178">
        <v>2</v>
      </c>
      <c r="AK1178">
        <v>98.05</v>
      </c>
      <c r="AL1178">
        <v>13.924856666818439</v>
      </c>
    </row>
    <row r="1179" spans="1:38">
      <c r="A1179">
        <v>17</v>
      </c>
      <c r="B1179">
        <v>6</v>
      </c>
      <c r="C1179">
        <v>2024</v>
      </c>
      <c r="D1179">
        <v>6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99</v>
      </c>
      <c r="M1179">
        <v>1</v>
      </c>
      <c r="N1179">
        <v>99</v>
      </c>
      <c r="O1179">
        <v>99</v>
      </c>
      <c r="P1179">
        <v>99</v>
      </c>
      <c r="R1179">
        <v>0</v>
      </c>
    </row>
    <row r="1180" spans="1:38">
      <c r="A1180">
        <v>17</v>
      </c>
      <c r="B1180">
        <v>7</v>
      </c>
      <c r="C1180">
        <v>2024</v>
      </c>
      <c r="D1180">
        <v>7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99</v>
      </c>
      <c r="M1180">
        <v>1</v>
      </c>
      <c r="N1180">
        <v>99</v>
      </c>
      <c r="O1180">
        <v>99</v>
      </c>
      <c r="P1180">
        <v>99</v>
      </c>
      <c r="Q1180">
        <v>2</v>
      </c>
      <c r="R1180">
        <v>2</v>
      </c>
      <c r="S1180">
        <v>4</v>
      </c>
      <c r="T1180">
        <v>1</v>
      </c>
      <c r="U1180">
        <v>11.350000000000001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1.6499999999999988</v>
      </c>
      <c r="AB1180">
        <v>2</v>
      </c>
      <c r="AC1180">
        <v>0</v>
      </c>
      <c r="AD1180">
        <v>99.999999999999986</v>
      </c>
      <c r="AG1180">
        <v>5.822416302765647E-2</v>
      </c>
      <c r="AH1180">
        <v>3.1940879823494986E-2</v>
      </c>
      <c r="AI1180">
        <v>0</v>
      </c>
      <c r="AJ1180">
        <v>2</v>
      </c>
      <c r="AK1180">
        <v>96.85</v>
      </c>
      <c r="AL1180">
        <v>12.54747939761555</v>
      </c>
    </row>
    <row r="1181" spans="1:38">
      <c r="A1181">
        <v>17</v>
      </c>
      <c r="B1181">
        <v>8</v>
      </c>
      <c r="C1181">
        <v>2024</v>
      </c>
      <c r="D1181">
        <v>8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99</v>
      </c>
      <c r="M1181">
        <v>1</v>
      </c>
      <c r="N1181">
        <v>99</v>
      </c>
      <c r="O1181">
        <v>99</v>
      </c>
      <c r="P1181">
        <v>99</v>
      </c>
      <c r="Q1181">
        <v>15</v>
      </c>
      <c r="R1181">
        <v>37</v>
      </c>
      <c r="S1181">
        <v>2.2162162162162162</v>
      </c>
      <c r="T1181">
        <v>1</v>
      </c>
      <c r="U1181">
        <v>9.4891891891891973</v>
      </c>
      <c r="V1181">
        <v>0</v>
      </c>
      <c r="W1181">
        <v>0</v>
      </c>
      <c r="X1181">
        <v>27.027027027027032</v>
      </c>
      <c r="Y1181">
        <v>5.4054054054054061</v>
      </c>
      <c r="Z1181">
        <v>0</v>
      </c>
      <c r="AA1181">
        <v>7.4634889234293951</v>
      </c>
      <c r="AB1181">
        <v>1.8907332359343465</v>
      </c>
      <c r="AC1181">
        <v>0</v>
      </c>
      <c r="AD1181">
        <v>63.928553073462162</v>
      </c>
      <c r="AG1181">
        <v>3.6644547885510553E-2</v>
      </c>
      <c r="AH1181">
        <v>1.5822659309978886E-2</v>
      </c>
      <c r="AI1181">
        <v>43.243243243243249</v>
      </c>
      <c r="AJ1181">
        <v>37</v>
      </c>
      <c r="AK1181">
        <v>86.986486486486498</v>
      </c>
      <c r="AL1181">
        <v>12.219919955744256</v>
      </c>
    </row>
    <row r="1182" spans="1:38">
      <c r="A1182">
        <v>17</v>
      </c>
      <c r="B1182">
        <v>9</v>
      </c>
      <c r="C1182">
        <v>2024</v>
      </c>
      <c r="D1182">
        <v>9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99</v>
      </c>
      <c r="M1182">
        <v>1</v>
      </c>
      <c r="N1182">
        <v>99</v>
      </c>
      <c r="O1182">
        <v>99</v>
      </c>
      <c r="P1182">
        <v>99</v>
      </c>
      <c r="Q1182">
        <v>34</v>
      </c>
      <c r="R1182">
        <v>46</v>
      </c>
      <c r="S1182">
        <v>2.9130434782608696</v>
      </c>
      <c r="T1182">
        <v>1</v>
      </c>
      <c r="U1182">
        <v>9.1000000000000014</v>
      </c>
      <c r="V1182">
        <v>0</v>
      </c>
      <c r="W1182">
        <v>0</v>
      </c>
      <c r="X1182">
        <v>8.695652173913043</v>
      </c>
      <c r="Y1182">
        <v>2.1739130434782608</v>
      </c>
      <c r="Z1182">
        <v>0</v>
      </c>
      <c r="AA1182">
        <v>4.5346492122611677</v>
      </c>
      <c r="AB1182">
        <v>1.767165341991441</v>
      </c>
      <c r="AC1182">
        <v>0</v>
      </c>
      <c r="AD1182">
        <v>60.957108542871985</v>
      </c>
      <c r="AG1182">
        <v>1.2542022591999828E-2</v>
      </c>
      <c r="AH1182">
        <v>5.7270521426070319E-3</v>
      </c>
      <c r="AI1182">
        <v>8.695652173913043</v>
      </c>
      <c r="AJ1182">
        <v>43</v>
      </c>
      <c r="AK1182">
        <v>86.458139534883742</v>
      </c>
      <c r="AL1182">
        <v>12.868416141410936</v>
      </c>
    </row>
    <row r="1183" spans="1:38">
      <c r="A1183">
        <v>17</v>
      </c>
      <c r="B1183">
        <v>10</v>
      </c>
      <c r="C1183">
        <v>2024</v>
      </c>
      <c r="D1183">
        <v>10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99</v>
      </c>
      <c r="M1183">
        <v>1</v>
      </c>
      <c r="N1183">
        <v>99</v>
      </c>
      <c r="O1183">
        <v>99</v>
      </c>
      <c r="P1183">
        <v>99</v>
      </c>
      <c r="Q1183">
        <v>41</v>
      </c>
      <c r="R1183">
        <v>50</v>
      </c>
      <c r="S1183">
        <v>2.84</v>
      </c>
      <c r="T1183">
        <v>1</v>
      </c>
      <c r="U1183">
        <v>8.4819999999999975</v>
      </c>
      <c r="V1183">
        <v>0</v>
      </c>
      <c r="W1183">
        <v>0</v>
      </c>
      <c r="X1183">
        <v>12</v>
      </c>
      <c r="Y1183">
        <v>2</v>
      </c>
      <c r="Z1183">
        <v>0</v>
      </c>
      <c r="AA1183">
        <v>5.1302120813861132</v>
      </c>
      <c r="AB1183">
        <v>1.9734234213670412</v>
      </c>
      <c r="AC1183">
        <v>0</v>
      </c>
      <c r="AD1183">
        <v>74.2894119399201</v>
      </c>
      <c r="AG1183">
        <v>1.2266687601813509E-2</v>
      </c>
      <c r="AH1183">
        <v>5.4272148424101569E-3</v>
      </c>
      <c r="AI1183">
        <v>0</v>
      </c>
      <c r="AJ1183">
        <v>50</v>
      </c>
      <c r="AK1183">
        <v>85.53400000000002</v>
      </c>
      <c r="AL1183">
        <v>12.505072838221778</v>
      </c>
    </row>
    <row r="1184" spans="1:38">
      <c r="A1184">
        <v>17</v>
      </c>
      <c r="B1184">
        <v>11</v>
      </c>
      <c r="C1184">
        <v>2024</v>
      </c>
      <c r="D1184">
        <v>11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99</v>
      </c>
      <c r="M1184">
        <v>1</v>
      </c>
      <c r="N1184">
        <v>99</v>
      </c>
      <c r="O1184">
        <v>99</v>
      </c>
      <c r="P1184">
        <v>99</v>
      </c>
      <c r="Q1184">
        <v>16</v>
      </c>
      <c r="R1184">
        <v>21</v>
      </c>
      <c r="S1184">
        <v>1.9047619047619055</v>
      </c>
      <c r="T1184">
        <v>1</v>
      </c>
      <c r="U1184">
        <v>6.4999999999999982</v>
      </c>
      <c r="V1184">
        <v>0</v>
      </c>
      <c r="W1184">
        <v>0</v>
      </c>
      <c r="X1184">
        <v>4.7619047619047636</v>
      </c>
      <c r="Y1184">
        <v>0</v>
      </c>
      <c r="Z1184">
        <v>0</v>
      </c>
      <c r="AA1184">
        <v>3.9435299632979319</v>
      </c>
      <c r="AB1184">
        <v>1.6591667990651759</v>
      </c>
      <c r="AC1184">
        <v>0</v>
      </c>
      <c r="AD1184">
        <v>66.88381285643662</v>
      </c>
      <c r="AG1184">
        <v>2.0271052936406804E-2</v>
      </c>
      <c r="AH1184">
        <v>6.8901967643332966E-3</v>
      </c>
      <c r="AI1184">
        <v>14.285714285714288</v>
      </c>
      <c r="AJ1184">
        <v>21</v>
      </c>
      <c r="AK1184">
        <v>82.380952380952351</v>
      </c>
      <c r="AL1184">
        <v>10.664433514584841</v>
      </c>
    </row>
    <row r="1185" spans="1:38">
      <c r="A1185">
        <v>17</v>
      </c>
      <c r="B1185">
        <v>12</v>
      </c>
      <c r="C1185">
        <v>2024</v>
      </c>
      <c r="D1185">
        <v>12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99</v>
      </c>
      <c r="M1185">
        <v>1</v>
      </c>
      <c r="N1185">
        <v>99</v>
      </c>
      <c r="O1185">
        <v>99</v>
      </c>
      <c r="P1185">
        <v>99</v>
      </c>
      <c r="Q1185">
        <v>2</v>
      </c>
      <c r="R1185">
        <v>2</v>
      </c>
      <c r="S1185">
        <v>3</v>
      </c>
      <c r="T1185">
        <v>1</v>
      </c>
      <c r="U1185">
        <v>8.85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5.2500000000000009</v>
      </c>
      <c r="AB1185">
        <v>2</v>
      </c>
      <c r="AC1185">
        <v>0</v>
      </c>
      <c r="AD1185">
        <v>99.999999999999986</v>
      </c>
      <c r="AG1185">
        <v>1.8081547780490016E-2</v>
      </c>
      <c r="AH1185">
        <v>8.5730601513992824E-3</v>
      </c>
      <c r="AI1185">
        <v>0</v>
      </c>
      <c r="AJ1185">
        <v>2</v>
      </c>
      <c r="AK1185">
        <v>86.4</v>
      </c>
      <c r="AL1185">
        <v>12.045151714860316</v>
      </c>
    </row>
    <row r="1186" spans="1:38">
      <c r="A1186">
        <v>17</v>
      </c>
      <c r="B1186">
        <v>13</v>
      </c>
      <c r="C1186">
        <v>2024</v>
      </c>
      <c r="D1186">
        <v>1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99</v>
      </c>
      <c r="M1186">
        <v>2</v>
      </c>
      <c r="N1186">
        <v>99</v>
      </c>
      <c r="O1186">
        <v>99</v>
      </c>
      <c r="P1186">
        <v>99</v>
      </c>
      <c r="Q1186">
        <v>27</v>
      </c>
      <c r="R1186">
        <v>55</v>
      </c>
      <c r="S1186">
        <v>3.3090909090909095</v>
      </c>
      <c r="T1186">
        <v>2</v>
      </c>
      <c r="U1186">
        <v>9.6054545454545437</v>
      </c>
      <c r="V1186">
        <v>0</v>
      </c>
      <c r="W1186">
        <v>0</v>
      </c>
      <c r="X1186">
        <v>7.2727272727272716</v>
      </c>
      <c r="Y1186">
        <v>3.6363636363636358</v>
      </c>
      <c r="Z1186">
        <v>0</v>
      </c>
      <c r="AA1186">
        <v>4.9171839014481913</v>
      </c>
      <c r="AB1186">
        <v>1.7671006276098635</v>
      </c>
      <c r="AC1186">
        <v>0</v>
      </c>
      <c r="AD1186">
        <v>26.931631663003767</v>
      </c>
      <c r="AG1186">
        <v>0.63153060052818899</v>
      </c>
      <c r="AH1186">
        <v>0.28485235718965057</v>
      </c>
      <c r="AI1186">
        <v>0</v>
      </c>
      <c r="AJ1186">
        <v>43</v>
      </c>
      <c r="AK1186">
        <v>89.048837209302363</v>
      </c>
      <c r="AL1186">
        <v>13.902854076189364</v>
      </c>
    </row>
    <row r="1187" spans="1:38">
      <c r="A1187">
        <v>17</v>
      </c>
      <c r="B1187">
        <v>14</v>
      </c>
      <c r="C1187">
        <v>2024</v>
      </c>
      <c r="D1187">
        <v>2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99</v>
      </c>
      <c r="M1187">
        <v>2</v>
      </c>
      <c r="N1187">
        <v>99</v>
      </c>
      <c r="O1187">
        <v>99</v>
      </c>
      <c r="P1187">
        <v>99</v>
      </c>
      <c r="Q1187">
        <v>51</v>
      </c>
      <c r="R1187">
        <v>118</v>
      </c>
      <c r="S1187">
        <v>4.618644067796609</v>
      </c>
      <c r="T1187">
        <v>2</v>
      </c>
      <c r="U1187">
        <v>11.516949152542372</v>
      </c>
      <c r="V1187">
        <v>0</v>
      </c>
      <c r="W1187">
        <v>0</v>
      </c>
      <c r="X1187">
        <v>15.25423728813559</v>
      </c>
      <c r="Y1187">
        <v>0</v>
      </c>
      <c r="Z1187">
        <v>0</v>
      </c>
      <c r="AA1187">
        <v>3.709934100669841</v>
      </c>
      <c r="AB1187">
        <v>1.9350447440428511</v>
      </c>
      <c r="AC1187">
        <v>0</v>
      </c>
      <c r="AD1187">
        <v>40.93484746232965</v>
      </c>
      <c r="AG1187">
        <v>1.0997204100652374</v>
      </c>
      <c r="AH1187">
        <v>0.57501174140973099</v>
      </c>
      <c r="AI1187">
        <v>0.84745762711864381</v>
      </c>
      <c r="AJ1187">
        <v>106</v>
      </c>
      <c r="AK1187">
        <v>89.885849056603774</v>
      </c>
      <c r="AL1187">
        <v>15.504908778415098</v>
      </c>
    </row>
    <row r="1188" spans="1:38">
      <c r="A1188">
        <v>17</v>
      </c>
      <c r="B1188">
        <v>15</v>
      </c>
      <c r="C1188">
        <v>2024</v>
      </c>
      <c r="D1188">
        <v>3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99</v>
      </c>
      <c r="M1188">
        <v>2</v>
      </c>
      <c r="N1188">
        <v>99</v>
      </c>
      <c r="O1188">
        <v>99</v>
      </c>
      <c r="P1188">
        <v>99</v>
      </c>
      <c r="Q1188">
        <v>261</v>
      </c>
      <c r="R1188">
        <v>527</v>
      </c>
      <c r="S1188">
        <v>4.1157495256166996</v>
      </c>
      <c r="T1188">
        <v>2</v>
      </c>
      <c r="U1188">
        <v>11.246489563567367</v>
      </c>
      <c r="V1188">
        <v>0</v>
      </c>
      <c r="W1188">
        <v>0</v>
      </c>
      <c r="X1188">
        <v>11.76470588235294</v>
      </c>
      <c r="Y1188">
        <v>1.328273244781784</v>
      </c>
      <c r="Z1188">
        <v>0</v>
      </c>
      <c r="AA1188">
        <v>4.1922018066919469</v>
      </c>
      <c r="AB1188">
        <v>2.0047094831510219</v>
      </c>
      <c r="AC1188">
        <v>0</v>
      </c>
      <c r="AD1188">
        <v>41.04245115551749</v>
      </c>
      <c r="AG1188">
        <v>1.2763690086948098</v>
      </c>
      <c r="AH1188">
        <v>0.55655374454212281</v>
      </c>
      <c r="AI1188">
        <v>1.328273244781784</v>
      </c>
      <c r="AJ1188">
        <v>472</v>
      </c>
      <c r="AK1188">
        <v>90.612923728813442</v>
      </c>
      <c r="AL1188">
        <v>14.631626772358105</v>
      </c>
    </row>
    <row r="1189" spans="1:38">
      <c r="A1189">
        <v>17</v>
      </c>
      <c r="B1189">
        <v>16</v>
      </c>
      <c r="C1189">
        <v>2024</v>
      </c>
      <c r="D1189">
        <v>4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99</v>
      </c>
      <c r="M1189">
        <v>2</v>
      </c>
      <c r="N1189">
        <v>99</v>
      </c>
      <c r="O1189">
        <v>99</v>
      </c>
      <c r="P1189">
        <v>99</v>
      </c>
      <c r="Q1189">
        <v>96</v>
      </c>
      <c r="R1189">
        <v>222</v>
      </c>
      <c r="S1189">
        <v>3.864864864864864</v>
      </c>
      <c r="T1189">
        <v>2</v>
      </c>
      <c r="U1189">
        <v>11.086936936936937</v>
      </c>
      <c r="V1189">
        <v>0</v>
      </c>
      <c r="W1189">
        <v>0</v>
      </c>
      <c r="X1189">
        <v>9.9099099099099117</v>
      </c>
      <c r="Y1189">
        <v>0.45045045045045035</v>
      </c>
      <c r="Z1189">
        <v>0</v>
      </c>
      <c r="AA1189">
        <v>3.4860158969604376</v>
      </c>
      <c r="AB1189">
        <v>1.7552314930946022</v>
      </c>
      <c r="AC1189">
        <v>0</v>
      </c>
      <c r="AD1189">
        <v>63.871462669319399</v>
      </c>
      <c r="AG1189">
        <v>3.1179775280898872</v>
      </c>
      <c r="AH1189">
        <v>1.5266640532735227</v>
      </c>
      <c r="AI1189">
        <v>1.8018018018018012</v>
      </c>
      <c r="AJ1189">
        <v>206</v>
      </c>
      <c r="AK1189">
        <v>90.283009708737907</v>
      </c>
      <c r="AL1189">
        <v>14.724263383500276</v>
      </c>
    </row>
    <row r="1190" spans="1:38">
      <c r="A1190">
        <v>17</v>
      </c>
      <c r="B1190">
        <v>17</v>
      </c>
      <c r="C1190">
        <v>2024</v>
      </c>
      <c r="D1190">
        <v>5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99</v>
      </c>
      <c r="M1190">
        <v>2</v>
      </c>
      <c r="N1190">
        <v>99</v>
      </c>
      <c r="O1190">
        <v>99</v>
      </c>
      <c r="P1190">
        <v>99</v>
      </c>
      <c r="Q1190">
        <v>29</v>
      </c>
      <c r="R1190">
        <v>80</v>
      </c>
      <c r="S1190">
        <v>3.2875000000000001</v>
      </c>
      <c r="T1190">
        <v>2</v>
      </c>
      <c r="U1190">
        <v>11.151250000000003</v>
      </c>
      <c r="V1190">
        <v>0</v>
      </c>
      <c r="W1190">
        <v>0</v>
      </c>
      <c r="X1190">
        <v>21.25</v>
      </c>
      <c r="Y1190">
        <v>3.75</v>
      </c>
      <c r="Z1190">
        <v>0</v>
      </c>
      <c r="AA1190">
        <v>5.6195639010069076</v>
      </c>
      <c r="AB1190">
        <v>2.1862853770722612</v>
      </c>
      <c r="AC1190">
        <v>0</v>
      </c>
      <c r="AD1190">
        <v>52.104273621115667</v>
      </c>
      <c r="AG1190">
        <v>2.4829298572315328</v>
      </c>
      <c r="AH1190">
        <v>1.0718027335114664</v>
      </c>
      <c r="AI1190">
        <v>5</v>
      </c>
      <c r="AJ1190">
        <v>76</v>
      </c>
      <c r="AK1190">
        <v>90.618421052631547</v>
      </c>
      <c r="AL1190">
        <v>13.893073211227565</v>
      </c>
    </row>
    <row r="1191" spans="1:38">
      <c r="A1191">
        <v>17</v>
      </c>
      <c r="B1191">
        <v>18</v>
      </c>
      <c r="C1191">
        <v>2024</v>
      </c>
      <c r="D1191">
        <v>6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99</v>
      </c>
      <c r="M1191">
        <v>2</v>
      </c>
      <c r="N1191">
        <v>99</v>
      </c>
      <c r="O1191">
        <v>99</v>
      </c>
      <c r="P1191">
        <v>99</v>
      </c>
      <c r="Q1191">
        <v>22</v>
      </c>
      <c r="R1191">
        <v>38</v>
      </c>
      <c r="S1191">
        <v>5.0263157894736841</v>
      </c>
      <c r="T1191">
        <v>2</v>
      </c>
      <c r="U1191">
        <v>11.271052631578945</v>
      </c>
      <c r="V1191">
        <v>0</v>
      </c>
      <c r="W1191">
        <v>0</v>
      </c>
      <c r="X1191">
        <v>15.789473684210527</v>
      </c>
      <c r="Y1191">
        <v>5.2631578947368443</v>
      </c>
      <c r="Z1191">
        <v>0</v>
      </c>
      <c r="AA1191">
        <v>4.7646675420960527</v>
      </c>
      <c r="AB1191">
        <v>2.5493739386807062</v>
      </c>
      <c r="AC1191">
        <v>0</v>
      </c>
      <c r="AD1191">
        <v>19.807696746682392</v>
      </c>
      <c r="AG1191">
        <v>0.98624448481702531</v>
      </c>
      <c r="AH1191">
        <v>0.55852954025311841</v>
      </c>
      <c r="AI1191">
        <v>5.2631578947368443</v>
      </c>
      <c r="AJ1191">
        <v>38</v>
      </c>
      <c r="AK1191">
        <v>89.178947368421092</v>
      </c>
      <c r="AL1191">
        <v>15.746950546747437</v>
      </c>
    </row>
    <row r="1192" spans="1:38">
      <c r="A1192">
        <v>17</v>
      </c>
      <c r="B1192">
        <v>19</v>
      </c>
      <c r="C1192">
        <v>2024</v>
      </c>
      <c r="D1192">
        <v>7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99</v>
      </c>
      <c r="M1192">
        <v>2</v>
      </c>
      <c r="N1192">
        <v>99</v>
      </c>
      <c r="O1192">
        <v>99</v>
      </c>
      <c r="P1192">
        <v>99</v>
      </c>
      <c r="Q1192">
        <v>4</v>
      </c>
      <c r="R1192">
        <v>17</v>
      </c>
      <c r="S1192">
        <v>5</v>
      </c>
      <c r="T1192">
        <v>2</v>
      </c>
      <c r="U1192">
        <v>7.6294117647058846</v>
      </c>
      <c r="V1192">
        <v>0</v>
      </c>
      <c r="W1192">
        <v>0</v>
      </c>
      <c r="X1192">
        <v>11.76470588235294</v>
      </c>
      <c r="Y1192">
        <v>0</v>
      </c>
      <c r="Z1192">
        <v>0</v>
      </c>
      <c r="AA1192">
        <v>4.9919658636043369</v>
      </c>
      <c r="AB1192">
        <v>1.4552137502179974</v>
      </c>
      <c r="AC1192">
        <v>0</v>
      </c>
      <c r="AD1192">
        <v>-3.0770622246490937</v>
      </c>
      <c r="AG1192">
        <v>0.49490538573508008</v>
      </c>
      <c r="AH1192">
        <v>0.18249921203115857</v>
      </c>
      <c r="AI1192">
        <v>0</v>
      </c>
      <c r="AJ1192">
        <v>17</v>
      </c>
      <c r="AK1192">
        <v>76.811764705882354</v>
      </c>
      <c r="AL1192">
        <v>14.964929222153245</v>
      </c>
    </row>
    <row r="1193" spans="1:38">
      <c r="A1193">
        <v>17</v>
      </c>
      <c r="B1193">
        <v>20</v>
      </c>
      <c r="C1193">
        <v>2024</v>
      </c>
      <c r="D1193">
        <v>8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99</v>
      </c>
      <c r="M1193">
        <v>2</v>
      </c>
      <c r="N1193">
        <v>99</v>
      </c>
      <c r="O1193">
        <v>99</v>
      </c>
      <c r="P1193">
        <v>99</v>
      </c>
      <c r="Q1193">
        <v>345</v>
      </c>
      <c r="R1193">
        <v>671</v>
      </c>
      <c r="S1193">
        <v>4.8748137108792839</v>
      </c>
      <c r="T1193">
        <v>2</v>
      </c>
      <c r="U1193">
        <v>15.635767511177349</v>
      </c>
      <c r="V1193">
        <v>0</v>
      </c>
      <c r="W1193">
        <v>0</v>
      </c>
      <c r="X1193">
        <v>52.309985096870349</v>
      </c>
      <c r="Y1193">
        <v>10.730253353204173</v>
      </c>
      <c r="Z1193">
        <v>0</v>
      </c>
      <c r="AA1193">
        <v>6.3435477833370602</v>
      </c>
      <c r="AB1193">
        <v>2.0183525883649645</v>
      </c>
      <c r="AC1193">
        <v>0</v>
      </c>
      <c r="AD1193">
        <v>41.947825051271245</v>
      </c>
      <c r="AG1193">
        <v>0.66455382786966422</v>
      </c>
      <c r="AH1193">
        <v>0.47281404846646119</v>
      </c>
      <c r="AI1193">
        <v>5.5141579731743677</v>
      </c>
      <c r="AJ1193">
        <v>670</v>
      </c>
      <c r="AK1193">
        <v>95.792835820895434</v>
      </c>
      <c r="AL1193">
        <v>16.839465661797028</v>
      </c>
    </row>
    <row r="1194" spans="1:38">
      <c r="A1194">
        <v>17</v>
      </c>
      <c r="B1194">
        <v>21</v>
      </c>
      <c r="C1194">
        <v>2024</v>
      </c>
      <c r="D1194">
        <v>9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99</v>
      </c>
      <c r="M1194">
        <v>2</v>
      </c>
      <c r="N1194">
        <v>99</v>
      </c>
      <c r="O1194">
        <v>99</v>
      </c>
      <c r="P1194">
        <v>99</v>
      </c>
      <c r="Q1194">
        <v>1103</v>
      </c>
      <c r="R1194">
        <v>2714</v>
      </c>
      <c r="S1194">
        <v>4.9539425202652918</v>
      </c>
      <c r="T1194">
        <v>2</v>
      </c>
      <c r="U1194">
        <v>12.575718496683884</v>
      </c>
      <c r="V1194">
        <v>0</v>
      </c>
      <c r="W1194">
        <v>0</v>
      </c>
      <c r="X1194">
        <v>27.008106116433297</v>
      </c>
      <c r="Y1194">
        <v>1.6949152542372876</v>
      </c>
      <c r="Z1194">
        <v>0</v>
      </c>
      <c r="AA1194">
        <v>4.835167697716809</v>
      </c>
      <c r="AB1194">
        <v>1.8020338561757581</v>
      </c>
      <c r="AC1194">
        <v>0</v>
      </c>
      <c r="AD1194">
        <v>71.837615600815511</v>
      </c>
      <c r="AG1194">
        <v>0.73997933292798979</v>
      </c>
      <c r="AH1194">
        <v>0.46695449869385991</v>
      </c>
      <c r="AI1194">
        <v>2.3581429624170958</v>
      </c>
      <c r="AJ1194">
        <v>2711</v>
      </c>
      <c r="AK1194">
        <v>89.959277019549859</v>
      </c>
      <c r="AL1194">
        <v>16.508780350458448</v>
      </c>
    </row>
    <row r="1195" spans="1:38">
      <c r="A1195">
        <v>17</v>
      </c>
      <c r="B1195">
        <v>22</v>
      </c>
      <c r="C1195">
        <v>2024</v>
      </c>
      <c r="D1195">
        <v>10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99</v>
      </c>
      <c r="M1195">
        <v>2</v>
      </c>
      <c r="N1195">
        <v>99</v>
      </c>
      <c r="O1195">
        <v>99</v>
      </c>
      <c r="P1195">
        <v>99</v>
      </c>
      <c r="Q1195">
        <v>1689</v>
      </c>
      <c r="R1195">
        <v>4466</v>
      </c>
      <c r="S1195">
        <v>4.079489476041199</v>
      </c>
      <c r="T1195">
        <v>2</v>
      </c>
      <c r="U1195">
        <v>10.616748768472892</v>
      </c>
      <c r="V1195">
        <v>0</v>
      </c>
      <c r="W1195">
        <v>0</v>
      </c>
      <c r="X1195">
        <v>10.927004030452304</v>
      </c>
      <c r="Y1195">
        <v>1.9032691446484551</v>
      </c>
      <c r="Z1195">
        <v>0</v>
      </c>
      <c r="AA1195">
        <v>4.5071428406237297</v>
      </c>
      <c r="AB1195">
        <v>1.6717122545672058</v>
      </c>
      <c r="AC1195">
        <v>0</v>
      </c>
      <c r="AD1195">
        <v>62.366785742154086</v>
      </c>
      <c r="AG1195">
        <v>1.0956605365939827</v>
      </c>
      <c r="AH1195">
        <v>0.60676287532179185</v>
      </c>
      <c r="AI1195">
        <v>3.5602328705776971</v>
      </c>
      <c r="AJ1195">
        <v>4452</v>
      </c>
      <c r="AK1195">
        <v>88.118261455525484</v>
      </c>
      <c r="AL1195">
        <v>14.793449720085745</v>
      </c>
    </row>
    <row r="1196" spans="1:38">
      <c r="A1196">
        <v>17</v>
      </c>
      <c r="B1196">
        <v>23</v>
      </c>
      <c r="C1196">
        <v>2024</v>
      </c>
      <c r="D1196">
        <v>11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99</v>
      </c>
      <c r="M1196">
        <v>2</v>
      </c>
      <c r="N1196">
        <v>99</v>
      </c>
      <c r="O1196">
        <v>99</v>
      </c>
      <c r="P1196">
        <v>99</v>
      </c>
      <c r="Q1196">
        <v>567</v>
      </c>
      <c r="R1196">
        <v>1317</v>
      </c>
      <c r="S1196">
        <v>3.6864085041761574</v>
      </c>
      <c r="T1196">
        <v>2</v>
      </c>
      <c r="U1196">
        <v>10.074867122247536</v>
      </c>
      <c r="V1196">
        <v>0</v>
      </c>
      <c r="W1196">
        <v>0</v>
      </c>
      <c r="X1196">
        <v>8.7319665907365209</v>
      </c>
      <c r="Y1196">
        <v>1.8982536066818521</v>
      </c>
      <c r="Z1196">
        <v>0</v>
      </c>
      <c r="AA1196">
        <v>4.4002466022689255</v>
      </c>
      <c r="AB1196">
        <v>1.6155768690349077</v>
      </c>
      <c r="AC1196">
        <v>0</v>
      </c>
      <c r="AD1196">
        <v>49.242564708044313</v>
      </c>
      <c r="AG1196">
        <v>1.2712846055832272</v>
      </c>
      <c r="AH1196">
        <v>0.66976750759877524</v>
      </c>
      <c r="AI1196">
        <v>2.8094153378891407</v>
      </c>
      <c r="AJ1196">
        <v>1316</v>
      </c>
      <c r="AK1196">
        <v>87.893085106383054</v>
      </c>
      <c r="AL1196">
        <v>14.107532446622104</v>
      </c>
    </row>
    <row r="1197" spans="1:38">
      <c r="A1197">
        <v>17</v>
      </c>
      <c r="B1197">
        <v>24</v>
      </c>
      <c r="C1197">
        <v>2024</v>
      </c>
      <c r="D1197">
        <v>12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99</v>
      </c>
      <c r="M1197">
        <v>2</v>
      </c>
      <c r="N1197">
        <v>99</v>
      </c>
      <c r="O1197">
        <v>99</v>
      </c>
      <c r="P1197">
        <v>99</v>
      </c>
      <c r="Q1197">
        <v>72</v>
      </c>
      <c r="R1197">
        <v>161</v>
      </c>
      <c r="S1197">
        <v>3.0807453416149069</v>
      </c>
      <c r="T1197">
        <v>2</v>
      </c>
      <c r="U1197">
        <v>8.3770186335403736</v>
      </c>
      <c r="V1197">
        <v>0</v>
      </c>
      <c r="W1197">
        <v>0</v>
      </c>
      <c r="X1197">
        <v>4.9689440993788816</v>
      </c>
      <c r="Y1197">
        <v>0</v>
      </c>
      <c r="Z1197">
        <v>0</v>
      </c>
      <c r="AA1197">
        <v>3.6626068923787041</v>
      </c>
      <c r="AB1197">
        <v>1.6303608383113894</v>
      </c>
      <c r="AC1197">
        <v>0</v>
      </c>
      <c r="AD1197">
        <v>66.445281186068755</v>
      </c>
      <c r="AG1197">
        <v>1.4555645963294459</v>
      </c>
      <c r="AH1197">
        <v>0.65324780938939087</v>
      </c>
      <c r="AI1197">
        <v>1.2422360248447204</v>
      </c>
      <c r="AJ1197">
        <v>160</v>
      </c>
      <c r="AK1197">
        <v>85.016874999999999</v>
      </c>
      <c r="AL1197">
        <v>13.042334607614873</v>
      </c>
    </row>
    <row r="1198" spans="1:38">
      <c r="A1198">
        <v>17</v>
      </c>
      <c r="B1198">
        <v>25</v>
      </c>
      <c r="C1198">
        <v>2024</v>
      </c>
      <c r="D1198">
        <v>1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99</v>
      </c>
      <c r="M1198">
        <v>3</v>
      </c>
      <c r="N1198">
        <v>99</v>
      </c>
      <c r="O1198">
        <v>99</v>
      </c>
      <c r="P1198">
        <v>99</v>
      </c>
      <c r="Q1198">
        <v>149</v>
      </c>
      <c r="R1198">
        <v>372</v>
      </c>
      <c r="S1198">
        <v>5.610215053763441</v>
      </c>
      <c r="T1198">
        <v>3</v>
      </c>
      <c r="U1198">
        <v>13.201881720430103</v>
      </c>
      <c r="V1198">
        <v>12.90322580645161</v>
      </c>
      <c r="W1198">
        <v>0</v>
      </c>
      <c r="X1198">
        <v>20.161290322580641</v>
      </c>
      <c r="Y1198">
        <v>4.8387096774193559</v>
      </c>
      <c r="Z1198">
        <v>0.53763440860215062</v>
      </c>
      <c r="AA1198">
        <v>5.2491905886024313</v>
      </c>
      <c r="AB1198">
        <v>1.6804386770424748</v>
      </c>
      <c r="AC1198">
        <v>0</v>
      </c>
      <c r="AD1198">
        <v>33.244222681780776</v>
      </c>
      <c r="AG1198">
        <v>4.2714433344815692</v>
      </c>
      <c r="AH1198">
        <v>2.6480000215674697</v>
      </c>
      <c r="AI1198">
        <v>1.6129032258064513</v>
      </c>
      <c r="AJ1198">
        <v>233</v>
      </c>
      <c r="AK1198">
        <v>94.157081545064386</v>
      </c>
      <c r="AL1198">
        <v>16.501695384641575</v>
      </c>
    </row>
    <row r="1199" spans="1:38">
      <c r="A1199">
        <v>17</v>
      </c>
      <c r="B1199">
        <v>26</v>
      </c>
      <c r="C1199">
        <v>2024</v>
      </c>
      <c r="D1199">
        <v>2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99</v>
      </c>
      <c r="M1199">
        <v>3</v>
      </c>
      <c r="N1199">
        <v>99</v>
      </c>
      <c r="O1199">
        <v>99</v>
      </c>
      <c r="P1199">
        <v>99</v>
      </c>
      <c r="Q1199">
        <v>205</v>
      </c>
      <c r="R1199">
        <v>583</v>
      </c>
      <c r="S1199">
        <v>5.8765008576329345</v>
      </c>
      <c r="T1199">
        <v>3</v>
      </c>
      <c r="U1199">
        <v>14.745969125214405</v>
      </c>
      <c r="V1199">
        <v>23.499142367066899</v>
      </c>
      <c r="W1199">
        <v>0</v>
      </c>
      <c r="X1199">
        <v>30.874785591766727</v>
      </c>
      <c r="Y1199">
        <v>7.2041166380789043</v>
      </c>
      <c r="Z1199">
        <v>0</v>
      </c>
      <c r="AA1199">
        <v>5.065649296141582</v>
      </c>
      <c r="AB1199">
        <v>1.8322010410438063</v>
      </c>
      <c r="AC1199">
        <v>0</v>
      </c>
      <c r="AD1199">
        <v>44.132578330326602</v>
      </c>
      <c r="AG1199">
        <v>5.4333643988816407</v>
      </c>
      <c r="AH1199">
        <v>3.6374675789001576</v>
      </c>
      <c r="AI1199">
        <v>2.2298456260720414</v>
      </c>
      <c r="AJ1199">
        <v>460</v>
      </c>
      <c r="AK1199">
        <v>94.293478260869563</v>
      </c>
      <c r="AL1199">
        <v>17.401079901749466</v>
      </c>
    </row>
    <row r="1200" spans="1:38">
      <c r="A1200">
        <v>17</v>
      </c>
      <c r="B1200">
        <v>27</v>
      </c>
      <c r="C1200">
        <v>2024</v>
      </c>
      <c r="D1200">
        <v>3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99</v>
      </c>
      <c r="M1200">
        <v>3</v>
      </c>
      <c r="N1200">
        <v>99</v>
      </c>
      <c r="O1200">
        <v>99</v>
      </c>
      <c r="P1200">
        <v>99</v>
      </c>
      <c r="Q1200">
        <v>1004</v>
      </c>
      <c r="R1200">
        <v>2440</v>
      </c>
      <c r="S1200">
        <v>5.9348360655737702</v>
      </c>
      <c r="T1200">
        <v>3</v>
      </c>
      <c r="U1200">
        <v>15.294672131147555</v>
      </c>
      <c r="V1200">
        <v>27.254098360655739</v>
      </c>
      <c r="W1200">
        <v>0</v>
      </c>
      <c r="X1200">
        <v>35.163934426229496</v>
      </c>
      <c r="Y1200">
        <v>8.770491803278686</v>
      </c>
      <c r="Z1200">
        <v>0.16393442622950821</v>
      </c>
      <c r="AA1200">
        <v>5.421232193796782</v>
      </c>
      <c r="AB1200">
        <v>1.7516548305121804</v>
      </c>
      <c r="AC1200">
        <v>0</v>
      </c>
      <c r="AD1200">
        <v>38.089093243314942</v>
      </c>
      <c r="AG1200">
        <v>5.9095642907311854</v>
      </c>
      <c r="AH1200">
        <v>3.5043663960194182</v>
      </c>
      <c r="AI1200">
        <v>2.581967213114754</v>
      </c>
      <c r="AJ1200">
        <v>1968</v>
      </c>
      <c r="AK1200">
        <v>94.96255081300832</v>
      </c>
      <c r="AL1200">
        <v>17.209792899617963</v>
      </c>
    </row>
    <row r="1201" spans="1:38">
      <c r="A1201">
        <v>17</v>
      </c>
      <c r="B1201">
        <v>28</v>
      </c>
      <c r="C1201">
        <v>2024</v>
      </c>
      <c r="D1201">
        <v>4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99</v>
      </c>
      <c r="M1201">
        <v>3</v>
      </c>
      <c r="N1201">
        <v>99</v>
      </c>
      <c r="O1201">
        <v>99</v>
      </c>
      <c r="P1201">
        <v>99</v>
      </c>
      <c r="Q1201">
        <v>272</v>
      </c>
      <c r="R1201">
        <v>801</v>
      </c>
      <c r="S1201">
        <v>5.365792759051188</v>
      </c>
      <c r="T1201">
        <v>3</v>
      </c>
      <c r="U1201">
        <v>13.328589263420721</v>
      </c>
      <c r="V1201">
        <v>16.604244694132326</v>
      </c>
      <c r="W1201">
        <v>0</v>
      </c>
      <c r="X1201">
        <v>22.347066167290876</v>
      </c>
      <c r="Y1201">
        <v>3.7453183520599258</v>
      </c>
      <c r="Z1201">
        <v>0</v>
      </c>
      <c r="AA1201">
        <v>4.3174261917470318</v>
      </c>
      <c r="AB1201">
        <v>1.6329253949020004</v>
      </c>
      <c r="AC1201">
        <v>0</v>
      </c>
      <c r="AD1201">
        <v>57.534593749147298</v>
      </c>
      <c r="AG1201">
        <v>11.25</v>
      </c>
      <c r="AH1201">
        <v>6.6220983892897154</v>
      </c>
      <c r="AI1201">
        <v>1.9975031210986256</v>
      </c>
      <c r="AJ1201">
        <v>647</v>
      </c>
      <c r="AK1201">
        <v>93.233693972179182</v>
      </c>
      <c r="AL1201">
        <v>16.154404065328325</v>
      </c>
    </row>
    <row r="1202" spans="1:38">
      <c r="A1202">
        <v>17</v>
      </c>
      <c r="B1202">
        <v>29</v>
      </c>
      <c r="C1202">
        <v>2024</v>
      </c>
      <c r="D1202">
        <v>5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99</v>
      </c>
      <c r="M1202">
        <v>3</v>
      </c>
      <c r="N1202">
        <v>99</v>
      </c>
      <c r="O1202">
        <v>99</v>
      </c>
      <c r="P1202">
        <v>99</v>
      </c>
      <c r="Q1202">
        <v>67</v>
      </c>
      <c r="R1202">
        <v>162</v>
      </c>
      <c r="S1202">
        <v>4.7962962962962967</v>
      </c>
      <c r="T1202">
        <v>3</v>
      </c>
      <c r="U1202">
        <v>15.281481481481478</v>
      </c>
      <c r="V1202">
        <v>4.9382716049382722</v>
      </c>
      <c r="W1202">
        <v>0</v>
      </c>
      <c r="X1202">
        <v>35.185185185185176</v>
      </c>
      <c r="Y1202">
        <v>12.962962962962964</v>
      </c>
      <c r="Z1202">
        <v>0</v>
      </c>
      <c r="AA1202">
        <v>5.7651167069469453</v>
      </c>
      <c r="AB1202">
        <v>1.9345426897283344</v>
      </c>
      <c r="AC1202">
        <v>0</v>
      </c>
      <c r="AD1202">
        <v>35.770520016204713</v>
      </c>
      <c r="AG1202">
        <v>5.0279329608938559</v>
      </c>
      <c r="AH1202">
        <v>2.9742796178466375</v>
      </c>
      <c r="AI1202">
        <v>1.8518518518518521</v>
      </c>
      <c r="AJ1202">
        <v>154</v>
      </c>
      <c r="AK1202">
        <v>97.358441558441527</v>
      </c>
      <c r="AL1202">
        <v>15.884351842241973</v>
      </c>
    </row>
    <row r="1203" spans="1:38">
      <c r="A1203">
        <v>17</v>
      </c>
      <c r="B1203">
        <v>30</v>
      </c>
      <c r="C1203">
        <v>2024</v>
      </c>
      <c r="D1203">
        <v>6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99</v>
      </c>
      <c r="M1203">
        <v>3</v>
      </c>
      <c r="N1203">
        <v>99</v>
      </c>
      <c r="O1203">
        <v>99</v>
      </c>
      <c r="P1203">
        <v>99</v>
      </c>
      <c r="Q1203">
        <v>69</v>
      </c>
      <c r="R1203">
        <v>166</v>
      </c>
      <c r="S1203">
        <v>5.6807228915662646</v>
      </c>
      <c r="T1203">
        <v>3</v>
      </c>
      <c r="U1203">
        <v>15.034939759036138</v>
      </c>
      <c r="V1203">
        <v>6.0240963855421681</v>
      </c>
      <c r="W1203">
        <v>0</v>
      </c>
      <c r="X1203">
        <v>33.734939759036138</v>
      </c>
      <c r="Y1203">
        <v>12.650602409638552</v>
      </c>
      <c r="Z1203">
        <v>0</v>
      </c>
      <c r="AA1203">
        <v>6.0896205143193596</v>
      </c>
      <c r="AB1203">
        <v>1.9296018586354744</v>
      </c>
      <c r="AC1203">
        <v>0</v>
      </c>
      <c r="AD1203">
        <v>1.8431246183572481</v>
      </c>
      <c r="AG1203">
        <v>4.3083311705164826</v>
      </c>
      <c r="AH1203">
        <v>3.2546766905527256</v>
      </c>
      <c r="AI1203">
        <v>3.6144578313253009</v>
      </c>
      <c r="AJ1203">
        <v>163</v>
      </c>
      <c r="AK1203">
        <v>94.602453987730016</v>
      </c>
      <c r="AL1203">
        <v>17.267679746863845</v>
      </c>
    </row>
    <row r="1204" spans="1:38">
      <c r="A1204">
        <v>17</v>
      </c>
      <c r="B1204">
        <v>31</v>
      </c>
      <c r="C1204">
        <v>2024</v>
      </c>
      <c r="D1204">
        <v>7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99</v>
      </c>
      <c r="M1204">
        <v>3</v>
      </c>
      <c r="N1204">
        <v>99</v>
      </c>
      <c r="O1204">
        <v>99</v>
      </c>
      <c r="P1204">
        <v>99</v>
      </c>
      <c r="Q1204">
        <v>35</v>
      </c>
      <c r="R1204">
        <v>88</v>
      </c>
      <c r="S1204">
        <v>5.7386363636363642</v>
      </c>
      <c r="T1204">
        <v>3</v>
      </c>
      <c r="U1204">
        <v>15.122727272727277</v>
      </c>
      <c r="V1204">
        <v>18.181818181818183</v>
      </c>
      <c r="W1204">
        <v>0</v>
      </c>
      <c r="X1204">
        <v>44.318181818181827</v>
      </c>
      <c r="Y1204">
        <v>9.0909090909090917</v>
      </c>
      <c r="Z1204">
        <v>0</v>
      </c>
      <c r="AA1204">
        <v>5.8072589229641745</v>
      </c>
      <c r="AB1204">
        <v>1.7088959632532188</v>
      </c>
      <c r="AC1204">
        <v>0</v>
      </c>
      <c r="AD1204">
        <v>2.3385370329969408</v>
      </c>
      <c r="AG1204">
        <v>2.5618631732168846</v>
      </c>
      <c r="AH1204">
        <v>1.8725516682426036</v>
      </c>
      <c r="AI1204">
        <v>2.2727272727272729</v>
      </c>
      <c r="AJ1204">
        <v>88</v>
      </c>
      <c r="AK1204">
        <v>93.097727272727326</v>
      </c>
      <c r="AL1204">
        <v>18.122826177938435</v>
      </c>
    </row>
    <row r="1205" spans="1:38">
      <c r="A1205">
        <v>17</v>
      </c>
      <c r="B1205">
        <v>32</v>
      </c>
      <c r="C1205">
        <v>2024</v>
      </c>
      <c r="D1205">
        <v>8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99</v>
      </c>
      <c r="M1205">
        <v>3</v>
      </c>
      <c r="N1205">
        <v>99</v>
      </c>
      <c r="O1205">
        <v>99</v>
      </c>
      <c r="P1205">
        <v>99</v>
      </c>
      <c r="Q1205">
        <v>1295</v>
      </c>
      <c r="R1205">
        <v>4220</v>
      </c>
      <c r="S1205">
        <v>6.0180094786729859</v>
      </c>
      <c r="T1205">
        <v>3</v>
      </c>
      <c r="U1205">
        <v>18.210616113744063</v>
      </c>
      <c r="V1205">
        <v>52.93838862559241</v>
      </c>
      <c r="W1205">
        <v>0</v>
      </c>
      <c r="X1205">
        <v>69.739336492891013</v>
      </c>
      <c r="Y1205">
        <v>15.379146919431276</v>
      </c>
      <c r="Z1205">
        <v>0</v>
      </c>
      <c r="AA1205">
        <v>5.4331640122846885</v>
      </c>
      <c r="AB1205">
        <v>1.6228982966984524</v>
      </c>
      <c r="AC1205">
        <v>0</v>
      </c>
      <c r="AD1205">
        <v>29.180786513207241</v>
      </c>
      <c r="AG1205">
        <v>4.1794592453203911</v>
      </c>
      <c r="AH1205">
        <v>3.4632651118789624</v>
      </c>
      <c r="AI1205">
        <v>2.6777251184834121</v>
      </c>
      <c r="AJ1205">
        <v>4217</v>
      </c>
      <c r="AK1205">
        <v>97.993787052407043</v>
      </c>
      <c r="AL1205">
        <v>18.941184748371505</v>
      </c>
    </row>
    <row r="1206" spans="1:38">
      <c r="A1206">
        <v>17</v>
      </c>
      <c r="B1206">
        <v>33</v>
      </c>
      <c r="C1206">
        <v>2024</v>
      </c>
      <c r="D1206">
        <v>9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99</v>
      </c>
      <c r="M1206">
        <v>3</v>
      </c>
      <c r="N1206">
        <v>99</v>
      </c>
      <c r="O1206">
        <v>99</v>
      </c>
      <c r="P1206">
        <v>99</v>
      </c>
      <c r="Q1206">
        <v>3993</v>
      </c>
      <c r="R1206">
        <v>16275</v>
      </c>
      <c r="S1206">
        <v>6.0330568356374803</v>
      </c>
      <c r="T1206">
        <v>2.9996313364055305</v>
      </c>
      <c r="U1206">
        <v>15.672552995391708</v>
      </c>
      <c r="V1206">
        <v>47.281105990783402</v>
      </c>
      <c r="W1206">
        <v>0</v>
      </c>
      <c r="X1206">
        <v>51.490015360983087</v>
      </c>
      <c r="Y1206">
        <v>4.8663594470046085</v>
      </c>
      <c r="Z1206">
        <v>6.1443932411674356E-3</v>
      </c>
      <c r="AA1206">
        <v>4.7506991282602389</v>
      </c>
      <c r="AB1206">
        <v>1.5647463229359062</v>
      </c>
      <c r="AC1206">
        <v>4.7030263171432808E-2</v>
      </c>
      <c r="AD1206">
        <v>64.610652697362895</v>
      </c>
      <c r="AE1206">
        <v>4.2525826109253755</v>
      </c>
      <c r="AF1206">
        <v>0.51752712853645355</v>
      </c>
      <c r="AG1206">
        <v>4.4374221235825484</v>
      </c>
      <c r="AH1206">
        <v>3.4897366738091038</v>
      </c>
      <c r="AI1206">
        <v>1.9047619047619055</v>
      </c>
      <c r="AJ1206">
        <v>16262</v>
      </c>
      <c r="AK1206">
        <v>93.393924486532811</v>
      </c>
      <c r="AL1206">
        <v>18.729873124279557</v>
      </c>
    </row>
    <row r="1207" spans="1:38">
      <c r="A1207">
        <v>17</v>
      </c>
      <c r="B1207">
        <v>34</v>
      </c>
      <c r="C1207">
        <v>2024</v>
      </c>
      <c r="D1207">
        <v>10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99</v>
      </c>
      <c r="M1207">
        <v>3</v>
      </c>
      <c r="N1207">
        <v>99</v>
      </c>
      <c r="O1207">
        <v>99</v>
      </c>
      <c r="P1207">
        <v>99</v>
      </c>
      <c r="Q1207">
        <v>4955</v>
      </c>
      <c r="R1207">
        <v>20728</v>
      </c>
      <c r="S1207">
        <v>5.2430528753377068</v>
      </c>
      <c r="T1207">
        <v>3</v>
      </c>
      <c r="U1207">
        <v>14.035078155152462</v>
      </c>
      <c r="V1207">
        <v>24.884214588961793</v>
      </c>
      <c r="W1207">
        <v>0</v>
      </c>
      <c r="X1207">
        <v>32.217290621381707</v>
      </c>
      <c r="Y1207">
        <v>5.9002315708220756</v>
      </c>
      <c r="Z1207">
        <v>2.4121960632960255E-2</v>
      </c>
      <c r="AA1207">
        <v>5.2920686116795776</v>
      </c>
      <c r="AB1207">
        <v>1.596948973943326</v>
      </c>
      <c r="AC1207">
        <v>0</v>
      </c>
      <c r="AD1207">
        <v>57.299080882104256</v>
      </c>
      <c r="AG1207">
        <v>5.0852780122078078</v>
      </c>
      <c r="AH1207">
        <v>3.7228966221660151</v>
      </c>
      <c r="AI1207">
        <v>3.4204940177537639</v>
      </c>
      <c r="AJ1207">
        <v>20717</v>
      </c>
      <c r="AK1207">
        <v>92.450543032292174</v>
      </c>
      <c r="AL1207">
        <v>17.073414493250752</v>
      </c>
    </row>
    <row r="1208" spans="1:38">
      <c r="A1208">
        <v>17</v>
      </c>
      <c r="B1208">
        <v>35</v>
      </c>
      <c r="C1208">
        <v>2024</v>
      </c>
      <c r="D1208">
        <v>11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3</v>
      </c>
      <c r="N1208">
        <v>99</v>
      </c>
      <c r="O1208">
        <v>99</v>
      </c>
      <c r="P1208">
        <v>99</v>
      </c>
      <c r="Q1208">
        <v>1686</v>
      </c>
      <c r="R1208">
        <v>5738</v>
      </c>
      <c r="S1208">
        <v>4.8787033809689779</v>
      </c>
      <c r="T1208">
        <v>3</v>
      </c>
      <c r="U1208">
        <v>13.28637155803421</v>
      </c>
      <c r="V1208">
        <v>13.576158940397352</v>
      </c>
      <c r="W1208">
        <v>0</v>
      </c>
      <c r="X1208">
        <v>22.969675845242243</v>
      </c>
      <c r="Y1208">
        <v>6.1171139769954692</v>
      </c>
      <c r="Z1208">
        <v>0</v>
      </c>
      <c r="AA1208">
        <v>5.1480089559455955</v>
      </c>
      <c r="AB1208">
        <v>1.5247223491827344</v>
      </c>
      <c r="AC1208">
        <v>0</v>
      </c>
      <c r="AD1208">
        <v>47.72246791898332</v>
      </c>
      <c r="AG1208">
        <v>5.5388238928143956</v>
      </c>
      <c r="AH1208">
        <v>3.8482733242625118</v>
      </c>
      <c r="AI1208">
        <v>3.0498431509236679</v>
      </c>
      <c r="AJ1208">
        <v>5735</v>
      </c>
      <c r="AK1208">
        <v>92.181726242371596</v>
      </c>
      <c r="AL1208">
        <v>16.326474896605806</v>
      </c>
    </row>
    <row r="1209" spans="1:38">
      <c r="A1209">
        <v>17</v>
      </c>
      <c r="B1209">
        <v>36</v>
      </c>
      <c r="C1209">
        <v>2024</v>
      </c>
      <c r="D1209">
        <v>12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3</v>
      </c>
      <c r="N1209">
        <v>99</v>
      </c>
      <c r="O1209">
        <v>99</v>
      </c>
      <c r="P1209">
        <v>99</v>
      </c>
      <c r="Q1209">
        <v>235</v>
      </c>
      <c r="R1209">
        <v>629</v>
      </c>
      <c r="S1209">
        <v>4.5596184419713826</v>
      </c>
      <c r="T1209">
        <v>3</v>
      </c>
      <c r="U1209">
        <v>12.056438791732903</v>
      </c>
      <c r="V1209">
        <v>7.3131955484896674</v>
      </c>
      <c r="W1209">
        <v>0</v>
      </c>
      <c r="X1209">
        <v>13.672496025437201</v>
      </c>
      <c r="Y1209">
        <v>3.3386327503974553</v>
      </c>
      <c r="Z1209">
        <v>0</v>
      </c>
      <c r="AA1209">
        <v>4.53282786947248</v>
      </c>
      <c r="AB1209">
        <v>1.506221495347287</v>
      </c>
      <c r="AC1209">
        <v>0</v>
      </c>
      <c r="AD1209">
        <v>55.369772052324237</v>
      </c>
      <c r="AG1209">
        <v>5.686646776964106</v>
      </c>
      <c r="AH1209">
        <v>3.673096138877765</v>
      </c>
      <c r="AI1209">
        <v>3.0206677265500792</v>
      </c>
      <c r="AJ1209">
        <v>624</v>
      </c>
      <c r="AK1209">
        <v>90.65608974358976</v>
      </c>
      <c r="AL1209">
        <v>15.67475287281194</v>
      </c>
    </row>
    <row r="1210" spans="1:38">
      <c r="A1210">
        <v>17</v>
      </c>
      <c r="B1210">
        <v>37</v>
      </c>
      <c r="C1210">
        <v>2024</v>
      </c>
      <c r="D1210">
        <v>1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4</v>
      </c>
      <c r="N1210">
        <v>99</v>
      </c>
      <c r="O1210">
        <v>99</v>
      </c>
      <c r="P1210">
        <v>99</v>
      </c>
      <c r="Q1210">
        <v>327</v>
      </c>
      <c r="R1210">
        <v>1038</v>
      </c>
      <c r="S1210">
        <v>6.6868978805394992</v>
      </c>
      <c r="T1210">
        <v>4</v>
      </c>
      <c r="U1210">
        <v>16.321194605009651</v>
      </c>
      <c r="V1210">
        <v>38.342967244701342</v>
      </c>
      <c r="W1210">
        <v>0</v>
      </c>
      <c r="X1210">
        <v>45.568400770712898</v>
      </c>
      <c r="Y1210">
        <v>9.922928709055876</v>
      </c>
      <c r="Z1210">
        <v>0.77071290944123316</v>
      </c>
      <c r="AA1210">
        <v>6.039965939775704</v>
      </c>
      <c r="AB1210">
        <v>1.5360917462085628</v>
      </c>
      <c r="AC1210">
        <v>0</v>
      </c>
      <c r="AD1210">
        <v>40.347715978254705</v>
      </c>
      <c r="AG1210">
        <v>11.918704788150196</v>
      </c>
      <c r="AH1210">
        <v>9.1345783155266975</v>
      </c>
      <c r="AI1210">
        <v>3.371868978805395</v>
      </c>
      <c r="AJ1210">
        <v>688</v>
      </c>
      <c r="AK1210">
        <v>96.396220930232516</v>
      </c>
      <c r="AL1210">
        <v>18.376388040755813</v>
      </c>
    </row>
    <row r="1211" spans="1:38">
      <c r="A1211">
        <v>17</v>
      </c>
      <c r="B1211">
        <v>38</v>
      </c>
      <c r="C1211">
        <v>2024</v>
      </c>
      <c r="D1211">
        <v>2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4</v>
      </c>
      <c r="N1211">
        <v>99</v>
      </c>
      <c r="O1211">
        <v>99</v>
      </c>
      <c r="P1211">
        <v>99</v>
      </c>
      <c r="Q1211">
        <v>396</v>
      </c>
      <c r="R1211">
        <v>1516</v>
      </c>
      <c r="S1211">
        <v>6.8172823218997358</v>
      </c>
      <c r="T1211">
        <v>4</v>
      </c>
      <c r="U1211">
        <v>16.851319261213739</v>
      </c>
      <c r="V1211">
        <v>45.44854881266491</v>
      </c>
      <c r="W1211">
        <v>0</v>
      </c>
      <c r="X1211">
        <v>50.923482849604227</v>
      </c>
      <c r="Y1211">
        <v>9.8944591029023758</v>
      </c>
      <c r="Z1211">
        <v>0.39577836411609502</v>
      </c>
      <c r="AA1211">
        <v>5.4401436715588254</v>
      </c>
      <c r="AB1211">
        <v>1.4433879823262694</v>
      </c>
      <c r="AC1211">
        <v>0</v>
      </c>
      <c r="AD1211">
        <v>47.553081796564911</v>
      </c>
      <c r="AG1211">
        <v>14.128611369990685</v>
      </c>
      <c r="AH1211">
        <v>10.80912064245611</v>
      </c>
      <c r="AI1211">
        <v>3.8258575197889191</v>
      </c>
      <c r="AJ1211">
        <v>1231</v>
      </c>
      <c r="AK1211">
        <v>95.948822095857182</v>
      </c>
      <c r="AL1211">
        <v>18.841102394420624</v>
      </c>
    </row>
    <row r="1212" spans="1:38">
      <c r="A1212">
        <v>17</v>
      </c>
      <c r="B1212">
        <v>39</v>
      </c>
      <c r="C1212">
        <v>2024</v>
      </c>
      <c r="D1212">
        <v>3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4</v>
      </c>
      <c r="N1212">
        <v>99</v>
      </c>
      <c r="O1212">
        <v>99</v>
      </c>
      <c r="P1212">
        <v>99</v>
      </c>
      <c r="Q1212">
        <v>1997</v>
      </c>
      <c r="R1212">
        <v>5601</v>
      </c>
      <c r="S1212">
        <v>6.7439742903053039</v>
      </c>
      <c r="T1212">
        <v>4</v>
      </c>
      <c r="U1212">
        <v>18.741260489198304</v>
      </c>
      <c r="V1212">
        <v>50.580253526156035</v>
      </c>
      <c r="W1212">
        <v>0</v>
      </c>
      <c r="X1212">
        <v>61.1140867702196</v>
      </c>
      <c r="Y1212">
        <v>20.228530619532226</v>
      </c>
      <c r="Z1212">
        <v>0.92840564184966978</v>
      </c>
      <c r="AA1212">
        <v>6.5486493958139276</v>
      </c>
      <c r="AB1212">
        <v>1.5075160818592988</v>
      </c>
      <c r="AC1212">
        <v>0</v>
      </c>
      <c r="AD1212">
        <v>39.154709070423671</v>
      </c>
      <c r="AG1212">
        <v>13.565356390321877</v>
      </c>
      <c r="AH1212">
        <v>9.8569800829839433</v>
      </c>
      <c r="AI1212">
        <v>2.7852169255490087</v>
      </c>
      <c r="AJ1212">
        <v>4705</v>
      </c>
      <c r="AK1212">
        <v>98.918873538788475</v>
      </c>
      <c r="AL1212">
        <v>18.525170598752354</v>
      </c>
    </row>
    <row r="1213" spans="1:38">
      <c r="A1213">
        <v>17</v>
      </c>
      <c r="B1213">
        <v>40</v>
      </c>
      <c r="C1213">
        <v>2024</v>
      </c>
      <c r="D1213">
        <v>4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4</v>
      </c>
      <c r="N1213">
        <v>99</v>
      </c>
      <c r="O1213">
        <v>99</v>
      </c>
      <c r="P1213">
        <v>99</v>
      </c>
      <c r="Q1213">
        <v>409</v>
      </c>
      <c r="R1213">
        <v>1268</v>
      </c>
      <c r="S1213">
        <v>6.2570977917981052</v>
      </c>
      <c r="T1213">
        <v>4</v>
      </c>
      <c r="U1213">
        <v>16.44345425867505</v>
      </c>
      <c r="V1213">
        <v>36.90851735015773</v>
      </c>
      <c r="W1213">
        <v>0</v>
      </c>
      <c r="X1213">
        <v>47.476340694006304</v>
      </c>
      <c r="Y1213">
        <v>10.173501577287064</v>
      </c>
      <c r="Z1213">
        <v>0.23659305993690849</v>
      </c>
      <c r="AA1213">
        <v>5.173607164879189</v>
      </c>
      <c r="AB1213">
        <v>1.480202187963066</v>
      </c>
      <c r="AC1213">
        <v>0</v>
      </c>
      <c r="AD1213">
        <v>47.845300095946797</v>
      </c>
      <c r="AG1213">
        <v>17.808988764044944</v>
      </c>
      <c r="AH1213">
        <v>12.932760537101897</v>
      </c>
      <c r="AI1213">
        <v>1.7350157728706628</v>
      </c>
      <c r="AJ1213">
        <v>981</v>
      </c>
      <c r="AK1213">
        <v>97.409174311926577</v>
      </c>
      <c r="AL1213">
        <v>17.486254081800254</v>
      </c>
    </row>
    <row r="1214" spans="1:38">
      <c r="A1214">
        <v>17</v>
      </c>
      <c r="B1214">
        <v>41</v>
      </c>
      <c r="C1214">
        <v>2024</v>
      </c>
      <c r="D1214">
        <v>5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4</v>
      </c>
      <c r="N1214">
        <v>99</v>
      </c>
      <c r="O1214">
        <v>99</v>
      </c>
      <c r="P1214">
        <v>99</v>
      </c>
      <c r="Q1214">
        <v>170</v>
      </c>
      <c r="R1214">
        <v>329</v>
      </c>
      <c r="S1214">
        <v>6.5531914893617005</v>
      </c>
      <c r="T1214">
        <v>4</v>
      </c>
      <c r="U1214">
        <v>19.793920972644379</v>
      </c>
      <c r="V1214">
        <v>19.756838905775076</v>
      </c>
      <c r="W1214">
        <v>0</v>
      </c>
      <c r="X1214">
        <v>64.133738601823723</v>
      </c>
      <c r="Y1214">
        <v>28.875379939209719</v>
      </c>
      <c r="Z1214">
        <v>0.30395136778115506</v>
      </c>
      <c r="AA1214">
        <v>7.1187000285935396</v>
      </c>
      <c r="AB1214">
        <v>1.5972232258643861</v>
      </c>
      <c r="AC1214">
        <v>0</v>
      </c>
      <c r="AD1214">
        <v>31.918644585656001</v>
      </c>
      <c r="AG1214">
        <v>10.211049037864685</v>
      </c>
      <c r="AH1214">
        <v>7.8240037677091987</v>
      </c>
      <c r="AI1214">
        <v>2.4316109422492405</v>
      </c>
      <c r="AJ1214">
        <v>311</v>
      </c>
      <c r="AK1214">
        <v>101.36270096463028</v>
      </c>
      <c r="AL1214">
        <v>18.356307544828312</v>
      </c>
    </row>
    <row r="1215" spans="1:38">
      <c r="A1215">
        <v>17</v>
      </c>
      <c r="B1215">
        <v>42</v>
      </c>
      <c r="C1215">
        <v>2024</v>
      </c>
      <c r="D1215">
        <v>6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4</v>
      </c>
      <c r="N1215">
        <v>99</v>
      </c>
      <c r="O1215">
        <v>99</v>
      </c>
      <c r="P1215">
        <v>99</v>
      </c>
      <c r="Q1215">
        <v>143</v>
      </c>
      <c r="R1215">
        <v>325</v>
      </c>
      <c r="S1215">
        <v>7.0984615384615379</v>
      </c>
      <c r="T1215">
        <v>4</v>
      </c>
      <c r="U1215">
        <v>16.714769230769235</v>
      </c>
      <c r="V1215">
        <v>14.461538461538458</v>
      </c>
      <c r="W1215">
        <v>0</v>
      </c>
      <c r="X1215">
        <v>41.538461538461554</v>
      </c>
      <c r="Y1215">
        <v>17.538461538461544</v>
      </c>
      <c r="Z1215">
        <v>0.3076923076923076</v>
      </c>
      <c r="AA1215">
        <v>6.4562597192283162</v>
      </c>
      <c r="AB1215">
        <v>1.6537595683953472</v>
      </c>
      <c r="AC1215">
        <v>0</v>
      </c>
      <c r="AD1215">
        <v>-14.114249010603784</v>
      </c>
      <c r="AG1215">
        <v>8.4349857254087688</v>
      </c>
      <c r="AH1215">
        <v>7.0840532839528754</v>
      </c>
      <c r="AI1215">
        <v>3.3846153846153846</v>
      </c>
      <c r="AJ1215">
        <v>321</v>
      </c>
      <c r="AK1215">
        <v>93.69158878504679</v>
      </c>
      <c r="AL1215">
        <v>19.361723229324589</v>
      </c>
    </row>
    <row r="1216" spans="1:38">
      <c r="A1216">
        <v>17</v>
      </c>
      <c r="B1216">
        <v>43</v>
      </c>
      <c r="C1216">
        <v>2024</v>
      </c>
      <c r="D1216">
        <v>7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4</v>
      </c>
      <c r="N1216">
        <v>99</v>
      </c>
      <c r="O1216">
        <v>99</v>
      </c>
      <c r="P1216">
        <v>99</v>
      </c>
      <c r="Q1216">
        <v>101</v>
      </c>
      <c r="R1216">
        <v>263</v>
      </c>
      <c r="S1216">
        <v>7.3384030418250941</v>
      </c>
      <c r="T1216">
        <v>4</v>
      </c>
      <c r="U1216">
        <v>18.753612167300368</v>
      </c>
      <c r="V1216">
        <v>54.37262357414447</v>
      </c>
      <c r="W1216">
        <v>0</v>
      </c>
      <c r="X1216">
        <v>71.48288973384031</v>
      </c>
      <c r="Y1216">
        <v>13.688212927756656</v>
      </c>
      <c r="Z1216">
        <v>0.38022813688212925</v>
      </c>
      <c r="AA1216">
        <v>5.3548578096316559</v>
      </c>
      <c r="AB1216">
        <v>1.3266529674758281</v>
      </c>
      <c r="AC1216">
        <v>0</v>
      </c>
      <c r="AD1216">
        <v>9.6998610334338622</v>
      </c>
      <c r="AG1216">
        <v>7.6564774381368252</v>
      </c>
      <c r="AH1216">
        <v>6.940035571164838</v>
      </c>
      <c r="AI1216">
        <v>1.1406844106463883</v>
      </c>
      <c r="AJ1216">
        <v>263</v>
      </c>
      <c r="AK1216">
        <v>97.622813688212901</v>
      </c>
      <c r="AL1216">
        <v>19.860117013751758</v>
      </c>
    </row>
    <row r="1217" spans="1:38">
      <c r="A1217">
        <v>17</v>
      </c>
      <c r="B1217">
        <v>44</v>
      </c>
      <c r="C1217">
        <v>2024</v>
      </c>
      <c r="D1217">
        <v>8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4</v>
      </c>
      <c r="N1217">
        <v>99</v>
      </c>
      <c r="O1217">
        <v>99</v>
      </c>
      <c r="P1217">
        <v>99</v>
      </c>
      <c r="Q1217">
        <v>2367</v>
      </c>
      <c r="R1217">
        <v>14786</v>
      </c>
      <c r="S1217">
        <v>7.5735154876234256</v>
      </c>
      <c r="T1217">
        <v>4</v>
      </c>
      <c r="U1217">
        <v>19.713357229812104</v>
      </c>
      <c r="V1217">
        <v>75.781144325713498</v>
      </c>
      <c r="W1217">
        <v>0</v>
      </c>
      <c r="X1217">
        <v>82.584877586906543</v>
      </c>
      <c r="Y1217">
        <v>18.084674692276483</v>
      </c>
      <c r="Z1217">
        <v>8.1157852022183188E-2</v>
      </c>
      <c r="AA1217">
        <v>5.1262507386129963</v>
      </c>
      <c r="AB1217">
        <v>1.3106795998471641</v>
      </c>
      <c r="AC1217">
        <v>0</v>
      </c>
      <c r="AD1217">
        <v>22.99479015195968</v>
      </c>
      <c r="AG1217">
        <v>14.643953649598886</v>
      </c>
      <c r="AH1217">
        <v>13.135903258882088</v>
      </c>
      <c r="AI1217">
        <v>1.6028675774381171</v>
      </c>
      <c r="AJ1217">
        <v>14771</v>
      </c>
      <c r="AK1217">
        <v>98.49911312707377</v>
      </c>
      <c r="AL1217">
        <v>20.376154351919496</v>
      </c>
    </row>
    <row r="1218" spans="1:38">
      <c r="A1218">
        <v>17</v>
      </c>
      <c r="B1218">
        <v>45</v>
      </c>
      <c r="C1218">
        <v>2024</v>
      </c>
      <c r="D1218">
        <v>9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4</v>
      </c>
      <c r="N1218">
        <v>99</v>
      </c>
      <c r="O1218">
        <v>99</v>
      </c>
      <c r="P1218">
        <v>99</v>
      </c>
      <c r="Q1218">
        <v>6612</v>
      </c>
      <c r="R1218">
        <v>54878</v>
      </c>
      <c r="S1218">
        <v>7.5909836364299004</v>
      </c>
      <c r="T1218">
        <v>4</v>
      </c>
      <c r="U1218">
        <v>17.965408724807492</v>
      </c>
      <c r="V1218">
        <v>70.831662961478173</v>
      </c>
      <c r="W1218">
        <v>0</v>
      </c>
      <c r="X1218">
        <v>72.861620321440284</v>
      </c>
      <c r="Y1218">
        <v>8.4277852691424631</v>
      </c>
      <c r="Z1218">
        <v>2.3688909945697723E-2</v>
      </c>
      <c r="AA1218">
        <v>4.4165438982891656</v>
      </c>
      <c r="AB1218">
        <v>1.2632851633058113</v>
      </c>
      <c r="AC1218">
        <v>0</v>
      </c>
      <c r="AD1218">
        <v>56.065069028552394</v>
      </c>
      <c r="AG1218">
        <v>14.962632952255788</v>
      </c>
      <c r="AH1218">
        <v>13.488612880060684</v>
      </c>
      <c r="AI1218">
        <v>2.1119574328510518</v>
      </c>
      <c r="AJ1218">
        <v>54845</v>
      </c>
      <c r="AK1218">
        <v>95.623114231013588</v>
      </c>
      <c r="AL1218">
        <v>20.252238006613855</v>
      </c>
    </row>
    <row r="1219" spans="1:38">
      <c r="A1219">
        <v>17</v>
      </c>
      <c r="B1219">
        <v>46</v>
      </c>
      <c r="C1219">
        <v>2024</v>
      </c>
      <c r="D1219">
        <v>10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4</v>
      </c>
      <c r="N1219">
        <v>99</v>
      </c>
      <c r="O1219">
        <v>99</v>
      </c>
      <c r="P1219">
        <v>99</v>
      </c>
      <c r="Q1219">
        <v>7872</v>
      </c>
      <c r="R1219">
        <v>59734</v>
      </c>
      <c r="S1219">
        <v>6.9809488733384679</v>
      </c>
      <c r="T1219">
        <v>4</v>
      </c>
      <c r="U1219">
        <v>16.639928683831528</v>
      </c>
      <c r="V1219">
        <v>49.835939331034254</v>
      </c>
      <c r="W1219">
        <v>0</v>
      </c>
      <c r="X1219">
        <v>53.945826497472112</v>
      </c>
      <c r="Y1219">
        <v>10.106472025981857</v>
      </c>
      <c r="Z1219">
        <v>8.2030334482874084E-2</v>
      </c>
      <c r="AA1219">
        <v>5.4992634675726508</v>
      </c>
      <c r="AB1219">
        <v>1.3648064399907744</v>
      </c>
      <c r="AC1219">
        <v>0</v>
      </c>
      <c r="AD1219">
        <v>50.792398500929011</v>
      </c>
      <c r="AG1219">
        <v>14.654766344134559</v>
      </c>
      <c r="AH1219">
        <v>12.719844431273202</v>
      </c>
      <c r="AI1219">
        <v>2.8509726453945823</v>
      </c>
      <c r="AJ1219">
        <v>59690</v>
      </c>
      <c r="AK1219">
        <v>95.052764282125381</v>
      </c>
      <c r="AL1219">
        <v>18.817887111604737</v>
      </c>
    </row>
    <row r="1220" spans="1:38">
      <c r="A1220">
        <v>17</v>
      </c>
      <c r="B1220">
        <v>47</v>
      </c>
      <c r="C1220">
        <v>2024</v>
      </c>
      <c r="D1220">
        <v>11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4</v>
      </c>
      <c r="N1220">
        <v>99</v>
      </c>
      <c r="O1220">
        <v>99</v>
      </c>
      <c r="P1220">
        <v>99</v>
      </c>
      <c r="Q1220">
        <v>3035</v>
      </c>
      <c r="R1220">
        <v>14617</v>
      </c>
      <c r="S1220">
        <v>6.6129848806184572</v>
      </c>
      <c r="T1220">
        <v>4</v>
      </c>
      <c r="U1220">
        <v>15.995094752685146</v>
      </c>
      <c r="V1220">
        <v>34.863515085174797</v>
      </c>
      <c r="W1220">
        <v>0</v>
      </c>
      <c r="X1220">
        <v>41.70486419922009</v>
      </c>
      <c r="Y1220">
        <v>11.630293493876993</v>
      </c>
      <c r="Z1220">
        <v>7.525484025449819E-2</v>
      </c>
      <c r="AA1220">
        <v>5.8308803142134256</v>
      </c>
      <c r="AB1220">
        <v>1.3215279154486372</v>
      </c>
      <c r="AC1220">
        <v>0</v>
      </c>
      <c r="AD1220">
        <v>38.641644972031251</v>
      </c>
      <c r="AG1220">
        <v>14.109618131974203</v>
      </c>
      <c r="AH1220">
        <v>11.801685498609128</v>
      </c>
      <c r="AI1220">
        <v>3.4275159061366902</v>
      </c>
      <c r="AJ1220">
        <v>14598</v>
      </c>
      <c r="AK1220">
        <v>95.024482805863869</v>
      </c>
      <c r="AL1220">
        <v>18.025204573165471</v>
      </c>
    </row>
    <row r="1221" spans="1:38">
      <c r="A1221">
        <v>17</v>
      </c>
      <c r="B1221">
        <v>48</v>
      </c>
      <c r="C1221">
        <v>2024</v>
      </c>
      <c r="D1221">
        <v>12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4</v>
      </c>
      <c r="N1221">
        <v>99</v>
      </c>
      <c r="O1221">
        <v>99</v>
      </c>
      <c r="P1221">
        <v>99</v>
      </c>
      <c r="Q1221">
        <v>449</v>
      </c>
      <c r="R1221">
        <v>1562</v>
      </c>
      <c r="S1221">
        <v>6.3994878361075562</v>
      </c>
      <c r="T1221">
        <v>4</v>
      </c>
      <c r="U1221">
        <v>14.728617157490378</v>
      </c>
      <c r="V1221">
        <v>26.504481434058899</v>
      </c>
      <c r="W1221">
        <v>0</v>
      </c>
      <c r="X1221">
        <v>32.074263764404606</v>
      </c>
      <c r="Y1221">
        <v>7.1702944942381555</v>
      </c>
      <c r="Z1221">
        <v>6.4020486555697836E-2</v>
      </c>
      <c r="AA1221">
        <v>5.2491478982335238</v>
      </c>
      <c r="AB1221">
        <v>1.3707011930889681</v>
      </c>
      <c r="AC1221">
        <v>0</v>
      </c>
      <c r="AD1221">
        <v>43.75045102419049</v>
      </c>
      <c r="AG1221">
        <v>14.121688816562701</v>
      </c>
      <c r="AH1221">
        <v>11.143089217463663</v>
      </c>
      <c r="AI1221">
        <v>3.0089628681177976</v>
      </c>
      <c r="AJ1221">
        <v>1557</v>
      </c>
      <c r="AK1221">
        <v>93.394026974951842</v>
      </c>
      <c r="AL1221">
        <v>17.530041573285462</v>
      </c>
    </row>
    <row r="1222" spans="1:38">
      <c r="A1222">
        <v>17</v>
      </c>
      <c r="B1222">
        <v>49</v>
      </c>
      <c r="C1222">
        <v>2024</v>
      </c>
      <c r="D1222">
        <v>1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5</v>
      </c>
      <c r="N1222">
        <v>99</v>
      </c>
      <c r="O1222">
        <v>99</v>
      </c>
      <c r="P1222">
        <v>99</v>
      </c>
      <c r="Q1222">
        <v>458</v>
      </c>
      <c r="R1222">
        <v>1615</v>
      </c>
      <c r="S1222">
        <v>7.3102167182662532</v>
      </c>
      <c r="T1222">
        <v>5</v>
      </c>
      <c r="U1222">
        <v>18.554613003095962</v>
      </c>
      <c r="V1222">
        <v>57.956656346749206</v>
      </c>
      <c r="W1222">
        <v>0</v>
      </c>
      <c r="X1222">
        <v>66.625386996904012</v>
      </c>
      <c r="Y1222">
        <v>17.708978328173377</v>
      </c>
      <c r="Z1222">
        <v>0.68111455108359142</v>
      </c>
      <c r="AA1222">
        <v>6.0033305066617491</v>
      </c>
      <c r="AB1222">
        <v>1.4022497236221936</v>
      </c>
      <c r="AC1222">
        <v>0</v>
      </c>
      <c r="AD1222">
        <v>46.447811267917345</v>
      </c>
      <c r="AG1222">
        <v>18.544034906418641</v>
      </c>
      <c r="AH1222">
        <v>16.157108233651172</v>
      </c>
      <c r="AI1222">
        <v>3.095975232198144</v>
      </c>
      <c r="AJ1222">
        <v>955</v>
      </c>
      <c r="AK1222">
        <v>98.672984293193636</v>
      </c>
      <c r="AL1222">
        <v>19.391256628614432</v>
      </c>
    </row>
    <row r="1223" spans="1:38">
      <c r="A1223">
        <v>17</v>
      </c>
      <c r="B1223">
        <v>50</v>
      </c>
      <c r="C1223">
        <v>2024</v>
      </c>
      <c r="D1223">
        <v>2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5</v>
      </c>
      <c r="N1223">
        <v>99</v>
      </c>
      <c r="O1223">
        <v>99</v>
      </c>
      <c r="P1223">
        <v>99</v>
      </c>
      <c r="Q1223">
        <v>510</v>
      </c>
      <c r="R1223">
        <v>2100</v>
      </c>
      <c r="S1223">
        <v>7.4395238095238065</v>
      </c>
      <c r="T1223">
        <v>5</v>
      </c>
      <c r="U1223">
        <v>19.445904761904767</v>
      </c>
      <c r="V1223">
        <v>65.428571428571445</v>
      </c>
      <c r="W1223">
        <v>0</v>
      </c>
      <c r="X1223">
        <v>71.238095238095212</v>
      </c>
      <c r="Y1223">
        <v>19.857142857142861</v>
      </c>
      <c r="Z1223">
        <v>1.3809523809523809</v>
      </c>
      <c r="AA1223">
        <v>6.4235494853647284</v>
      </c>
      <c r="AB1223">
        <v>1.3164381098449556</v>
      </c>
      <c r="AC1223">
        <v>0</v>
      </c>
      <c r="AD1223">
        <v>46.062707083212096</v>
      </c>
      <c r="AG1223">
        <v>19.571295433364394</v>
      </c>
      <c r="AH1223">
        <v>17.278447002872955</v>
      </c>
      <c r="AI1223">
        <v>3.952380952380953</v>
      </c>
      <c r="AJ1223">
        <v>1697</v>
      </c>
      <c r="AK1223">
        <v>97.93323512080147</v>
      </c>
      <c r="AL1223">
        <v>20.172030431462687</v>
      </c>
    </row>
    <row r="1224" spans="1:38">
      <c r="A1224">
        <v>17</v>
      </c>
      <c r="B1224">
        <v>51</v>
      </c>
      <c r="C1224">
        <v>2024</v>
      </c>
      <c r="D1224">
        <v>3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5</v>
      </c>
      <c r="N1224">
        <v>99</v>
      </c>
      <c r="O1224">
        <v>99</v>
      </c>
      <c r="P1224">
        <v>99</v>
      </c>
      <c r="Q1224">
        <v>2375</v>
      </c>
      <c r="R1224">
        <v>6553</v>
      </c>
      <c r="S1224">
        <v>7.2942163894399519</v>
      </c>
      <c r="T1224">
        <v>5</v>
      </c>
      <c r="U1224">
        <v>21.409583396917419</v>
      </c>
      <c r="V1224">
        <v>65.84770334198079</v>
      </c>
      <c r="W1224">
        <v>0</v>
      </c>
      <c r="X1224">
        <v>76.48405310544787</v>
      </c>
      <c r="Y1224">
        <v>31.451243705173194</v>
      </c>
      <c r="Z1224">
        <v>2.8383946284144672</v>
      </c>
      <c r="AA1224">
        <v>7.5709539380197581</v>
      </c>
      <c r="AB1224">
        <v>1.40765661527312</v>
      </c>
      <c r="AC1224">
        <v>0</v>
      </c>
      <c r="AD1224">
        <v>40.532236360321996</v>
      </c>
      <c r="AG1224">
        <v>15.87105524473831</v>
      </c>
      <c r="AH1224">
        <v>13.17431046550913</v>
      </c>
      <c r="AI1224">
        <v>2.9452159316343658</v>
      </c>
      <c r="AJ1224">
        <v>5438</v>
      </c>
      <c r="AK1224">
        <v>101.50757631482176</v>
      </c>
      <c r="AL1224">
        <v>19.716059342757703</v>
      </c>
    </row>
    <row r="1225" spans="1:38">
      <c r="A1225">
        <v>17</v>
      </c>
      <c r="B1225">
        <v>52</v>
      </c>
      <c r="C1225">
        <v>2024</v>
      </c>
      <c r="D1225">
        <v>4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5</v>
      </c>
      <c r="N1225">
        <v>99</v>
      </c>
      <c r="O1225">
        <v>99</v>
      </c>
      <c r="P1225">
        <v>99</v>
      </c>
      <c r="Q1225">
        <v>476</v>
      </c>
      <c r="R1225">
        <v>1224</v>
      </c>
      <c r="S1225">
        <v>6.8137254901960755</v>
      </c>
      <c r="T1225">
        <v>5</v>
      </c>
      <c r="U1225">
        <v>19.45114379084967</v>
      </c>
      <c r="V1225">
        <v>55.718954248366011</v>
      </c>
      <c r="W1225">
        <v>0</v>
      </c>
      <c r="X1225">
        <v>68.137254901960759</v>
      </c>
      <c r="Y1225">
        <v>23.202614379084963</v>
      </c>
      <c r="Z1225">
        <v>1.3888888888888891</v>
      </c>
      <c r="AA1225">
        <v>6.5838097617811187</v>
      </c>
      <c r="AB1225">
        <v>1.4629211900524572</v>
      </c>
      <c r="AC1225">
        <v>0</v>
      </c>
      <c r="AD1225">
        <v>42.21927530311968</v>
      </c>
      <c r="AG1225">
        <v>17.191011235955056</v>
      </c>
      <c r="AH1225">
        <v>14.767449361372716</v>
      </c>
      <c r="AI1225">
        <v>1.7156862745098045</v>
      </c>
      <c r="AJ1225">
        <v>881</v>
      </c>
      <c r="AK1225">
        <v>100.26095346197516</v>
      </c>
      <c r="AL1225">
        <v>18.872367780461367</v>
      </c>
    </row>
    <row r="1226" spans="1:38">
      <c r="A1226">
        <v>17</v>
      </c>
      <c r="B1226">
        <v>53</v>
      </c>
      <c r="C1226">
        <v>2024</v>
      </c>
      <c r="D1226">
        <v>5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5</v>
      </c>
      <c r="N1226">
        <v>99</v>
      </c>
      <c r="O1226">
        <v>99</v>
      </c>
      <c r="P1226">
        <v>99</v>
      </c>
      <c r="Q1226">
        <v>199</v>
      </c>
      <c r="R1226">
        <v>364</v>
      </c>
      <c r="S1226">
        <v>7.1840659340659352</v>
      </c>
      <c r="T1226">
        <v>5</v>
      </c>
      <c r="U1226">
        <v>22.302747252747235</v>
      </c>
      <c r="V1226">
        <v>30.494505494505496</v>
      </c>
      <c r="W1226">
        <v>0</v>
      </c>
      <c r="X1226">
        <v>72.802197802197782</v>
      </c>
      <c r="Y1226">
        <v>44.505494505494511</v>
      </c>
      <c r="Z1226">
        <v>1.9230769230769225</v>
      </c>
      <c r="AA1226">
        <v>8.3206708792725692</v>
      </c>
      <c r="AB1226">
        <v>1.55544734247519</v>
      </c>
      <c r="AC1226">
        <v>0</v>
      </c>
      <c r="AD1226">
        <v>6.0351234600558588</v>
      </c>
      <c r="AG1226">
        <v>11.297330850403478</v>
      </c>
      <c r="AH1226">
        <v>9.7535130043636151</v>
      </c>
      <c r="AI1226">
        <v>3.2967032967032961</v>
      </c>
      <c r="AJ1226">
        <v>347</v>
      </c>
      <c r="AK1226">
        <v>102.6040345821325</v>
      </c>
      <c r="AL1226">
        <v>20.024056445828553</v>
      </c>
    </row>
    <row r="1227" spans="1:38">
      <c r="A1227">
        <v>17</v>
      </c>
      <c r="B1227">
        <v>54</v>
      </c>
      <c r="C1227">
        <v>2024</v>
      </c>
      <c r="D1227">
        <v>6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5</v>
      </c>
      <c r="N1227">
        <v>99</v>
      </c>
      <c r="O1227">
        <v>99</v>
      </c>
      <c r="P1227">
        <v>99</v>
      </c>
      <c r="Q1227">
        <v>184</v>
      </c>
      <c r="R1227">
        <v>459</v>
      </c>
      <c r="S1227">
        <v>7.8540305010893245</v>
      </c>
      <c r="T1227">
        <v>5</v>
      </c>
      <c r="U1227">
        <v>17.325708061002171</v>
      </c>
      <c r="V1227">
        <v>22.222222222222225</v>
      </c>
      <c r="W1227">
        <v>0</v>
      </c>
      <c r="X1227">
        <v>43.137254901960794</v>
      </c>
      <c r="Y1227">
        <v>15.250544662309364</v>
      </c>
      <c r="Z1227">
        <v>0.87145969498910658</v>
      </c>
      <c r="AA1227">
        <v>6.5502809141444978</v>
      </c>
      <c r="AB1227">
        <v>1.527682143345215</v>
      </c>
      <c r="AC1227">
        <v>0</v>
      </c>
      <c r="AD1227">
        <v>-7.4737712486569245</v>
      </c>
      <c r="AG1227">
        <v>11.912795224500391</v>
      </c>
      <c r="AH1227">
        <v>10.370549075094377</v>
      </c>
      <c r="AI1227">
        <v>3.0501089324618729</v>
      </c>
      <c r="AJ1227">
        <v>451</v>
      </c>
      <c r="AK1227">
        <v>92.864745011086427</v>
      </c>
      <c r="AL1227">
        <v>21.263728987789275</v>
      </c>
    </row>
    <row r="1228" spans="1:38">
      <c r="A1228">
        <v>17</v>
      </c>
      <c r="B1228">
        <v>55</v>
      </c>
      <c r="C1228">
        <v>2024</v>
      </c>
      <c r="D1228">
        <v>7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5</v>
      </c>
      <c r="N1228">
        <v>99</v>
      </c>
      <c r="O1228">
        <v>99</v>
      </c>
      <c r="P1228">
        <v>99</v>
      </c>
      <c r="Q1228">
        <v>154</v>
      </c>
      <c r="R1228">
        <v>562</v>
      </c>
      <c r="S1228">
        <v>8.0871886120996486</v>
      </c>
      <c r="T1228">
        <v>5</v>
      </c>
      <c r="U1228">
        <v>19.076690391459103</v>
      </c>
      <c r="V1228">
        <v>67.081850533807824</v>
      </c>
      <c r="W1228">
        <v>0</v>
      </c>
      <c r="X1228">
        <v>74.733096085409244</v>
      </c>
      <c r="Y1228">
        <v>12.989323843416368</v>
      </c>
      <c r="Z1228">
        <v>0.53380782918149461</v>
      </c>
      <c r="AA1228">
        <v>4.889502271485374</v>
      </c>
      <c r="AB1228">
        <v>1.1324459073654405</v>
      </c>
      <c r="AC1228">
        <v>0</v>
      </c>
      <c r="AD1228">
        <v>7.8519946243706844</v>
      </c>
      <c r="AG1228">
        <v>16.360989810771468</v>
      </c>
      <c r="AH1228">
        <v>15.085522761042842</v>
      </c>
      <c r="AI1228">
        <v>0.53380782918149461</v>
      </c>
      <c r="AJ1228">
        <v>562</v>
      </c>
      <c r="AK1228">
        <v>95.733807829181472</v>
      </c>
      <c r="AL1228">
        <v>21.455461798882322</v>
      </c>
    </row>
    <row r="1229" spans="1:38">
      <c r="A1229">
        <v>17</v>
      </c>
      <c r="B1229">
        <v>56</v>
      </c>
      <c r="C1229">
        <v>2024</v>
      </c>
      <c r="D1229">
        <v>8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5</v>
      </c>
      <c r="N1229">
        <v>99</v>
      </c>
      <c r="O1229">
        <v>99</v>
      </c>
      <c r="P1229">
        <v>99</v>
      </c>
      <c r="Q1229">
        <v>2764</v>
      </c>
      <c r="R1229">
        <v>21902</v>
      </c>
      <c r="S1229">
        <v>8.0152040909506006</v>
      </c>
      <c r="T1229">
        <v>5</v>
      </c>
      <c r="U1229">
        <v>20.454186832252518</v>
      </c>
      <c r="V1229">
        <v>84.736553739384519</v>
      </c>
      <c r="W1229">
        <v>0</v>
      </c>
      <c r="X1229">
        <v>88.658569993607884</v>
      </c>
      <c r="Y1229">
        <v>19.450278513377778</v>
      </c>
      <c r="Z1229">
        <v>0.22828965391288455</v>
      </c>
      <c r="AA1229">
        <v>4.7597749464880073</v>
      </c>
      <c r="AB1229">
        <v>1.1778232864781084</v>
      </c>
      <c r="AC1229">
        <v>0</v>
      </c>
      <c r="AD1229">
        <v>30.577938848072193</v>
      </c>
      <c r="AG1229">
        <v>21.691591561850057</v>
      </c>
      <c r="AH1229">
        <v>20.188992224138453</v>
      </c>
      <c r="AI1229">
        <v>1.6162907497032235</v>
      </c>
      <c r="AJ1229">
        <v>21884</v>
      </c>
      <c r="AK1229">
        <v>98.137908974592719</v>
      </c>
      <c r="AL1229">
        <v>21.434281528520643</v>
      </c>
    </row>
    <row r="1230" spans="1:38">
      <c r="A1230">
        <v>17</v>
      </c>
      <c r="B1230">
        <v>57</v>
      </c>
      <c r="C1230">
        <v>2024</v>
      </c>
      <c r="D1230">
        <v>9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5</v>
      </c>
      <c r="N1230">
        <v>99</v>
      </c>
      <c r="O1230">
        <v>99</v>
      </c>
      <c r="P1230">
        <v>99</v>
      </c>
      <c r="Q1230">
        <v>7336</v>
      </c>
      <c r="R1230">
        <v>90806</v>
      </c>
      <c r="S1230">
        <v>7.9697266700438254</v>
      </c>
      <c r="T1230">
        <v>4.9996696253551516</v>
      </c>
      <c r="U1230">
        <v>19.185108913507815</v>
      </c>
      <c r="V1230">
        <v>81.228112679778874</v>
      </c>
      <c r="W1230">
        <v>0</v>
      </c>
      <c r="X1230">
        <v>82.395436424905853</v>
      </c>
      <c r="Y1230">
        <v>12.848269938109816</v>
      </c>
      <c r="Z1230">
        <v>4.1847455013985874E-2</v>
      </c>
      <c r="AA1230">
        <v>4.2195708745877747</v>
      </c>
      <c r="AB1230">
        <v>1.1801656619974299</v>
      </c>
      <c r="AC1230">
        <v>5.2469161352074523E-2</v>
      </c>
      <c r="AD1230">
        <v>60.283247975589518</v>
      </c>
      <c r="AE1230">
        <v>3.4696879937446505</v>
      </c>
      <c r="AF1230">
        <v>2.1179720148078474</v>
      </c>
      <c r="AG1230">
        <v>24.758497901937744</v>
      </c>
      <c r="AH1230">
        <v>23.8347569513496</v>
      </c>
      <c r="AI1230">
        <v>2.3742924476356198</v>
      </c>
      <c r="AJ1230">
        <v>90726</v>
      </c>
      <c r="AK1230">
        <v>96.386690695059869</v>
      </c>
      <c r="AL1230">
        <v>21.197865885749888</v>
      </c>
    </row>
    <row r="1231" spans="1:38">
      <c r="A1231">
        <v>17</v>
      </c>
      <c r="B1231">
        <v>58</v>
      </c>
      <c r="C1231">
        <v>2024</v>
      </c>
      <c r="D1231">
        <v>10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5</v>
      </c>
      <c r="N1231">
        <v>99</v>
      </c>
      <c r="O1231">
        <v>99</v>
      </c>
      <c r="P1231">
        <v>99</v>
      </c>
      <c r="Q1231">
        <v>8953</v>
      </c>
      <c r="R1231">
        <v>97449</v>
      </c>
      <c r="S1231">
        <v>7.4529548789623279</v>
      </c>
      <c r="T1231">
        <v>4.9996921466613298</v>
      </c>
      <c r="U1231">
        <v>18.09971369639462</v>
      </c>
      <c r="V1231">
        <v>64.660489076337399</v>
      </c>
      <c r="W1231">
        <v>0</v>
      </c>
      <c r="X1231">
        <v>67.601514638426252</v>
      </c>
      <c r="Y1231">
        <v>12.48447906084208</v>
      </c>
      <c r="Z1231">
        <v>0.19907849233958275</v>
      </c>
      <c r="AA1231">
        <v>5.4197991895805666</v>
      </c>
      <c r="AB1231">
        <v>1.2950719588874502</v>
      </c>
      <c r="AC1231">
        <v>3.9232281601644131E-2</v>
      </c>
      <c r="AD1231">
        <v>50.987666326284959</v>
      </c>
      <c r="AE1231">
        <v>1.3488520553435701</v>
      </c>
      <c r="AF1231">
        <v>4.5158020250640067</v>
      </c>
      <c r="AG1231">
        <v>23.907528802182497</v>
      </c>
      <c r="AH1231">
        <v>22.571365507729247</v>
      </c>
      <c r="AI1231">
        <v>2.9677061847735744</v>
      </c>
      <c r="AJ1231">
        <v>97352</v>
      </c>
      <c r="AK1231">
        <v>96.070242008382749</v>
      </c>
      <c r="AL1231">
        <v>19.961825447409105</v>
      </c>
    </row>
    <row r="1232" spans="1:38">
      <c r="A1232">
        <v>17</v>
      </c>
      <c r="B1232">
        <v>59</v>
      </c>
      <c r="C1232">
        <v>2024</v>
      </c>
      <c r="D1232">
        <v>11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5</v>
      </c>
      <c r="N1232">
        <v>99</v>
      </c>
      <c r="O1232">
        <v>99</v>
      </c>
      <c r="P1232">
        <v>99</v>
      </c>
      <c r="Q1232">
        <v>3811</v>
      </c>
      <c r="R1232">
        <v>23556</v>
      </c>
      <c r="S1232">
        <v>7.1363559178128719</v>
      </c>
      <c r="T1232">
        <v>5</v>
      </c>
      <c r="U1232">
        <v>17.551209882832435</v>
      </c>
      <c r="V1232">
        <v>50.950925454236717</v>
      </c>
      <c r="W1232">
        <v>0</v>
      </c>
      <c r="X1232">
        <v>56.435727627780579</v>
      </c>
      <c r="Y1232">
        <v>13.42333163525217</v>
      </c>
      <c r="Z1232">
        <v>0.24622176940057736</v>
      </c>
      <c r="AA1232">
        <v>5.7842253157099268</v>
      </c>
      <c r="AB1232">
        <v>1.2878342011023804</v>
      </c>
      <c r="AC1232">
        <v>0</v>
      </c>
      <c r="AD1232">
        <v>36.730521494233905</v>
      </c>
      <c r="AG1232">
        <v>22.738329665238044</v>
      </c>
      <c r="AH1232">
        <v>20.869285395735805</v>
      </c>
      <c r="AI1232">
        <v>3.141450161317711</v>
      </c>
      <c r="AJ1232">
        <v>23513</v>
      </c>
      <c r="AK1232">
        <v>96.065078892527325</v>
      </c>
      <c r="AL1232">
        <v>19.302045711504935</v>
      </c>
    </row>
    <row r="1233" spans="1:38">
      <c r="A1233">
        <v>17</v>
      </c>
      <c r="B1233">
        <v>60</v>
      </c>
      <c r="C1233">
        <v>2024</v>
      </c>
      <c r="D1233">
        <v>12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5</v>
      </c>
      <c r="N1233">
        <v>99</v>
      </c>
      <c r="O1233">
        <v>99</v>
      </c>
      <c r="P1233">
        <v>99</v>
      </c>
      <c r="Q1233">
        <v>611</v>
      </c>
      <c r="R1233">
        <v>2602</v>
      </c>
      <c r="S1233">
        <v>7.0983858570330511</v>
      </c>
      <c r="T1233">
        <v>5</v>
      </c>
      <c r="U1233">
        <v>17.026940814757861</v>
      </c>
      <c r="V1233">
        <v>47.040737893927741</v>
      </c>
      <c r="W1233">
        <v>0</v>
      </c>
      <c r="X1233">
        <v>51.691006917755587</v>
      </c>
      <c r="Y1233">
        <v>11.260568793235972</v>
      </c>
      <c r="Z1233">
        <v>0.46118370484242888</v>
      </c>
      <c r="AA1233">
        <v>5.8156809627990382</v>
      </c>
      <c r="AB1233">
        <v>1.3586081096543556</v>
      </c>
      <c r="AC1233">
        <v>0</v>
      </c>
      <c r="AD1233">
        <v>41.46651849453449</v>
      </c>
      <c r="AG1233">
        <v>23.524093662417503</v>
      </c>
      <c r="AH1233">
        <v>21.458853912633252</v>
      </c>
      <c r="AI1233">
        <v>3.2282859338970038</v>
      </c>
      <c r="AJ1233">
        <v>2594</v>
      </c>
      <c r="AK1233">
        <v>95.157363145720964</v>
      </c>
      <c r="AL1233">
        <v>19.24034130684305</v>
      </c>
    </row>
    <row r="1234" spans="1:38">
      <c r="A1234">
        <v>17</v>
      </c>
      <c r="B1234">
        <v>61</v>
      </c>
      <c r="C1234">
        <v>2024</v>
      </c>
      <c r="D1234">
        <v>1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6</v>
      </c>
      <c r="N1234">
        <v>99</v>
      </c>
      <c r="O1234">
        <v>99</v>
      </c>
      <c r="P1234">
        <v>99</v>
      </c>
      <c r="Q1234">
        <v>499</v>
      </c>
      <c r="R1234">
        <v>1737</v>
      </c>
      <c r="S1234">
        <v>7.7990788716177342</v>
      </c>
      <c r="T1234">
        <v>6</v>
      </c>
      <c r="U1234">
        <v>20.604490500863555</v>
      </c>
      <c r="V1234">
        <v>70.005757052389143</v>
      </c>
      <c r="W1234">
        <v>0</v>
      </c>
      <c r="X1234">
        <v>77.662636729994261</v>
      </c>
      <c r="Y1234">
        <v>24.00690846286701</v>
      </c>
      <c r="Z1234">
        <v>2.7633851468048358</v>
      </c>
      <c r="AA1234">
        <v>7.2604267616398621</v>
      </c>
      <c r="AB1234">
        <v>1.3455567781739748</v>
      </c>
      <c r="AC1234">
        <v>0</v>
      </c>
      <c r="AD1234">
        <v>46.210308946592143</v>
      </c>
      <c r="AG1234">
        <v>19.944884602135719</v>
      </c>
      <c r="AH1234">
        <v>19.297493590417577</v>
      </c>
      <c r="AI1234">
        <v>2.7058146229130671</v>
      </c>
      <c r="AJ1234">
        <v>1194</v>
      </c>
      <c r="AK1234">
        <v>99.422696817420629</v>
      </c>
      <c r="AL1234">
        <v>20.350540349608757</v>
      </c>
    </row>
    <row r="1235" spans="1:38">
      <c r="A1235">
        <v>17</v>
      </c>
      <c r="B1235">
        <v>62</v>
      </c>
      <c r="C1235">
        <v>2024</v>
      </c>
      <c r="D1235">
        <v>2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6</v>
      </c>
      <c r="N1235">
        <v>99</v>
      </c>
      <c r="O1235">
        <v>99</v>
      </c>
      <c r="P1235">
        <v>99</v>
      </c>
      <c r="Q1235">
        <v>548</v>
      </c>
      <c r="R1235">
        <v>1993</v>
      </c>
      <c r="S1235">
        <v>7.7666833918715508</v>
      </c>
      <c r="T1235">
        <v>6</v>
      </c>
      <c r="U1235">
        <v>21.026743602609159</v>
      </c>
      <c r="V1235">
        <v>71.951831409934755</v>
      </c>
      <c r="W1235">
        <v>0</v>
      </c>
      <c r="X1235">
        <v>78.023080782739555</v>
      </c>
      <c r="Y1235">
        <v>30.506773707977928</v>
      </c>
      <c r="Z1235">
        <v>2.1073758153537376</v>
      </c>
      <c r="AA1235">
        <v>6.965484562912712</v>
      </c>
      <c r="AB1235">
        <v>1.3035340779717457</v>
      </c>
      <c r="AC1235">
        <v>0</v>
      </c>
      <c r="AD1235">
        <v>50.311497534271957</v>
      </c>
      <c r="AG1235">
        <v>18.574091332712023</v>
      </c>
      <c r="AH1235">
        <v>17.731136526150589</v>
      </c>
      <c r="AI1235">
        <v>3.2112393376818846</v>
      </c>
      <c r="AJ1235">
        <v>1668</v>
      </c>
      <c r="AK1235">
        <v>99.587709832134365</v>
      </c>
      <c r="AL1235">
        <v>20.779108635761631</v>
      </c>
    </row>
    <row r="1236" spans="1:38">
      <c r="A1236">
        <v>17</v>
      </c>
      <c r="B1236">
        <v>63</v>
      </c>
      <c r="C1236">
        <v>2024</v>
      </c>
      <c r="D1236">
        <v>3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6</v>
      </c>
      <c r="N1236">
        <v>99</v>
      </c>
      <c r="O1236">
        <v>99</v>
      </c>
      <c r="P1236">
        <v>99</v>
      </c>
      <c r="Q1236">
        <v>2634</v>
      </c>
      <c r="R1236">
        <v>7016</v>
      </c>
      <c r="S1236">
        <v>7.6909920182440148</v>
      </c>
      <c r="T1236">
        <v>6</v>
      </c>
      <c r="U1236">
        <v>23.632283352337591</v>
      </c>
      <c r="V1236">
        <v>72.39167616875713</v>
      </c>
      <c r="W1236">
        <v>0</v>
      </c>
      <c r="X1236">
        <v>85.305017103762793</v>
      </c>
      <c r="Y1236">
        <v>44.084948688711513</v>
      </c>
      <c r="Z1236">
        <v>4.0763968072976065</v>
      </c>
      <c r="AA1236">
        <v>8.2259904061116149</v>
      </c>
      <c r="AB1236">
        <v>1.3612192020441904</v>
      </c>
      <c r="AC1236">
        <v>0</v>
      </c>
      <c r="AD1236">
        <v>46.147181039826144</v>
      </c>
      <c r="AG1236">
        <v>16.99241928843033</v>
      </c>
      <c r="AH1236">
        <v>15.569503908525013</v>
      </c>
      <c r="AI1236">
        <v>2.2092360319270234</v>
      </c>
      <c r="AJ1236">
        <v>5928</v>
      </c>
      <c r="AK1236">
        <v>103.2301619433197</v>
      </c>
      <c r="AL1236">
        <v>20.60458045121872</v>
      </c>
    </row>
    <row r="1237" spans="1:38">
      <c r="A1237">
        <v>17</v>
      </c>
      <c r="B1237">
        <v>64</v>
      </c>
      <c r="C1237">
        <v>2024</v>
      </c>
      <c r="D1237">
        <v>4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6</v>
      </c>
      <c r="N1237">
        <v>99</v>
      </c>
      <c r="O1237">
        <v>99</v>
      </c>
      <c r="P1237">
        <v>99</v>
      </c>
      <c r="Q1237">
        <v>436</v>
      </c>
      <c r="R1237">
        <v>896</v>
      </c>
      <c r="S1237">
        <v>7.2756696428571441</v>
      </c>
      <c r="T1237">
        <v>6</v>
      </c>
      <c r="U1237">
        <v>22.723437500000017</v>
      </c>
      <c r="V1237">
        <v>59.933035714285694</v>
      </c>
      <c r="W1237">
        <v>0</v>
      </c>
      <c r="X1237">
        <v>79.464285714285694</v>
      </c>
      <c r="Y1237">
        <v>39.955357142857153</v>
      </c>
      <c r="Z1237">
        <v>3.6830357142857153</v>
      </c>
      <c r="AA1237">
        <v>8.090947033436775</v>
      </c>
      <c r="AB1237">
        <v>1.3931070739306377</v>
      </c>
      <c r="AC1237">
        <v>0</v>
      </c>
      <c r="AD1237">
        <v>48.204373567173313</v>
      </c>
      <c r="AG1237">
        <v>12.584269662921352</v>
      </c>
      <c r="AH1237">
        <v>12.628767503944912</v>
      </c>
      <c r="AI1237">
        <v>1.339285714285714</v>
      </c>
      <c r="AJ1237">
        <v>756</v>
      </c>
      <c r="AK1237">
        <v>103.16071428571414</v>
      </c>
      <c r="AL1237">
        <v>19.83215624555152</v>
      </c>
    </row>
    <row r="1238" spans="1:38">
      <c r="A1238">
        <v>17</v>
      </c>
      <c r="B1238">
        <v>65</v>
      </c>
      <c r="C1238">
        <v>2024</v>
      </c>
      <c r="D1238">
        <v>5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6</v>
      </c>
      <c r="N1238">
        <v>99</v>
      </c>
      <c r="O1238">
        <v>99</v>
      </c>
      <c r="P1238">
        <v>99</v>
      </c>
      <c r="Q1238">
        <v>206</v>
      </c>
      <c r="R1238">
        <v>401</v>
      </c>
      <c r="S1238">
        <v>7.8852867830423934</v>
      </c>
      <c r="T1238">
        <v>6</v>
      </c>
      <c r="U1238">
        <v>23.803990024937654</v>
      </c>
      <c r="V1238">
        <v>31.172069825436402</v>
      </c>
      <c r="W1238">
        <v>0</v>
      </c>
      <c r="X1238">
        <v>71.321695760598516</v>
      </c>
      <c r="Y1238">
        <v>46.13466334164589</v>
      </c>
      <c r="Z1238">
        <v>5.9850374064837908</v>
      </c>
      <c r="AA1238">
        <v>9.7864242087147328</v>
      </c>
      <c r="AB1238">
        <v>1.4306261747640685</v>
      </c>
      <c r="AC1238">
        <v>0</v>
      </c>
      <c r="AD1238">
        <v>7.4093749259223012</v>
      </c>
      <c r="AG1238">
        <v>12.44568590937306</v>
      </c>
      <c r="AH1238">
        <v>11.468205147921031</v>
      </c>
      <c r="AI1238">
        <v>1.745635910224439</v>
      </c>
      <c r="AJ1238">
        <v>393</v>
      </c>
      <c r="AK1238">
        <v>101.74096692111956</v>
      </c>
      <c r="AL1238">
        <v>21.688577218201676</v>
      </c>
    </row>
    <row r="1239" spans="1:38">
      <c r="A1239">
        <v>17</v>
      </c>
      <c r="B1239">
        <v>66</v>
      </c>
      <c r="C1239">
        <v>2024</v>
      </c>
      <c r="D1239">
        <v>6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6</v>
      </c>
      <c r="N1239">
        <v>99</v>
      </c>
      <c r="O1239">
        <v>99</v>
      </c>
      <c r="P1239">
        <v>99</v>
      </c>
      <c r="Q1239">
        <v>250</v>
      </c>
      <c r="R1239">
        <v>730</v>
      </c>
      <c r="S1239">
        <v>8.5095890410958983</v>
      </c>
      <c r="T1239">
        <v>6</v>
      </c>
      <c r="U1239">
        <v>17.642602739726037</v>
      </c>
      <c r="V1239">
        <v>29.452054794520553</v>
      </c>
      <c r="W1239">
        <v>0</v>
      </c>
      <c r="X1239">
        <v>46.164383561643838</v>
      </c>
      <c r="Y1239">
        <v>13.424657534246577</v>
      </c>
      <c r="Z1239">
        <v>0.95890410958904093</v>
      </c>
      <c r="AA1239">
        <v>6.2623691362253888</v>
      </c>
      <c r="AB1239">
        <v>1.4017762101853273</v>
      </c>
      <c r="AC1239">
        <v>0</v>
      </c>
      <c r="AD1239">
        <v>-9.6367516032741474</v>
      </c>
      <c r="AG1239">
        <v>18.946275629379706</v>
      </c>
      <c r="AH1239">
        <v>16.795138458729721</v>
      </c>
      <c r="AI1239">
        <v>0.54794520547945202</v>
      </c>
      <c r="AJ1239">
        <v>726</v>
      </c>
      <c r="AK1239">
        <v>91.067217630854003</v>
      </c>
      <c r="AL1239">
        <v>22.992404037155545</v>
      </c>
    </row>
    <row r="1240" spans="1:38">
      <c r="A1240">
        <v>17</v>
      </c>
      <c r="B1240">
        <v>67</v>
      </c>
      <c r="C1240">
        <v>2024</v>
      </c>
      <c r="D1240">
        <v>7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6</v>
      </c>
      <c r="N1240">
        <v>99</v>
      </c>
      <c r="O1240">
        <v>99</v>
      </c>
      <c r="P1240">
        <v>99</v>
      </c>
      <c r="Q1240">
        <v>165</v>
      </c>
      <c r="R1240">
        <v>804</v>
      </c>
      <c r="S1240">
        <v>8.5211442786069647</v>
      </c>
      <c r="T1240">
        <v>6</v>
      </c>
      <c r="U1240">
        <v>19.994527363184076</v>
      </c>
      <c r="V1240">
        <v>79.22885572139306</v>
      </c>
      <c r="W1240">
        <v>0</v>
      </c>
      <c r="X1240">
        <v>83.457711442786078</v>
      </c>
      <c r="Y1240">
        <v>16.169154228855724</v>
      </c>
      <c r="Z1240">
        <v>0.87064676616915393</v>
      </c>
      <c r="AA1240">
        <v>4.6105243979807433</v>
      </c>
      <c r="AB1240">
        <v>0.95849212220963198</v>
      </c>
      <c r="AC1240">
        <v>0</v>
      </c>
      <c r="AD1240">
        <v>18.043722420043089</v>
      </c>
      <c r="AG1240">
        <v>23.406113537117903</v>
      </c>
      <c r="AH1240">
        <v>22.619771263902024</v>
      </c>
      <c r="AI1240">
        <v>0.49751243781094517</v>
      </c>
      <c r="AJ1240">
        <v>804</v>
      </c>
      <c r="AK1240">
        <v>95.64402985074625</v>
      </c>
      <c r="AL1240">
        <v>22.625010298268339</v>
      </c>
    </row>
    <row r="1241" spans="1:38">
      <c r="A1241">
        <v>17</v>
      </c>
      <c r="B1241">
        <v>68</v>
      </c>
      <c r="C1241">
        <v>2024</v>
      </c>
      <c r="D1241">
        <v>8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6</v>
      </c>
      <c r="N1241">
        <v>99</v>
      </c>
      <c r="O1241">
        <v>99</v>
      </c>
      <c r="P1241">
        <v>99</v>
      </c>
      <c r="Q1241">
        <v>2879</v>
      </c>
      <c r="R1241">
        <v>24330</v>
      </c>
      <c r="S1241">
        <v>8.3441019317714744</v>
      </c>
      <c r="T1241">
        <v>6</v>
      </c>
      <c r="U1241">
        <v>21.499243732017938</v>
      </c>
      <c r="V1241">
        <v>88.598438142211279</v>
      </c>
      <c r="W1241">
        <v>0</v>
      </c>
      <c r="X1241">
        <v>92.848335388409382</v>
      </c>
      <c r="Y1241">
        <v>27.21331689272504</v>
      </c>
      <c r="Z1241">
        <v>0.53020961775585684</v>
      </c>
      <c r="AA1241">
        <v>4.7628569852489129</v>
      </c>
      <c r="AB1241">
        <v>1.0961423712811731</v>
      </c>
      <c r="AC1241">
        <v>0</v>
      </c>
      <c r="AD1241">
        <v>32.829474642024053</v>
      </c>
      <c r="AG1241">
        <v>24.096266217688431</v>
      </c>
      <c r="AH1241">
        <v>23.572950255830367</v>
      </c>
      <c r="AI1241">
        <v>1.2371557747636659</v>
      </c>
      <c r="AJ1241">
        <v>24311</v>
      </c>
      <c r="AK1241">
        <v>98.517823207601751</v>
      </c>
      <c r="AL1241">
        <v>22.315638860645496</v>
      </c>
    </row>
    <row r="1242" spans="1:38">
      <c r="A1242">
        <v>17</v>
      </c>
      <c r="B1242">
        <v>69</v>
      </c>
      <c r="C1242">
        <v>2024</v>
      </c>
      <c r="D1242">
        <v>9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6</v>
      </c>
      <c r="N1242">
        <v>99</v>
      </c>
      <c r="O1242">
        <v>99</v>
      </c>
      <c r="P1242">
        <v>99</v>
      </c>
      <c r="Q1242">
        <v>7455</v>
      </c>
      <c r="R1242">
        <v>95874</v>
      </c>
      <c r="S1242">
        <v>8.179141373052131</v>
      </c>
      <c r="T1242">
        <v>6</v>
      </c>
      <c r="U1242">
        <v>20.081894987171054</v>
      </c>
      <c r="V1242">
        <v>84.560986294511551</v>
      </c>
      <c r="W1242">
        <v>0</v>
      </c>
      <c r="X1242">
        <v>85.686421761895858</v>
      </c>
      <c r="Y1242">
        <v>20.031499676658953</v>
      </c>
      <c r="Z1242">
        <v>0.12725034941694305</v>
      </c>
      <c r="AA1242">
        <v>4.3340737210716007</v>
      </c>
      <c r="AB1242">
        <v>1.1628477346826955</v>
      </c>
      <c r="AC1242">
        <v>0</v>
      </c>
      <c r="AD1242">
        <v>64.435145684461204</v>
      </c>
      <c r="AG1242">
        <v>26.140301608378063</v>
      </c>
      <c r="AH1242">
        <v>26.34131501435558</v>
      </c>
      <c r="AI1242">
        <v>2.3697769989778248</v>
      </c>
      <c r="AJ1242">
        <v>95818</v>
      </c>
      <c r="AK1242">
        <v>97.074640464213502</v>
      </c>
      <c r="AL1242">
        <v>21.741543102290478</v>
      </c>
    </row>
    <row r="1243" spans="1:38">
      <c r="A1243">
        <v>17</v>
      </c>
      <c r="B1243">
        <v>70</v>
      </c>
      <c r="C1243">
        <v>2024</v>
      </c>
      <c r="D1243">
        <v>10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6</v>
      </c>
      <c r="N1243">
        <v>99</v>
      </c>
      <c r="O1243">
        <v>99</v>
      </c>
      <c r="P1243">
        <v>99</v>
      </c>
      <c r="Q1243">
        <v>9209</v>
      </c>
      <c r="R1243">
        <v>101847</v>
      </c>
      <c r="S1243">
        <v>7.733138924072386</v>
      </c>
      <c r="T1243">
        <v>6</v>
      </c>
      <c r="U1243">
        <v>19.183948471727145</v>
      </c>
      <c r="V1243">
        <v>70.980981275835319</v>
      </c>
      <c r="W1243">
        <v>0</v>
      </c>
      <c r="X1243">
        <v>74.681630288570091</v>
      </c>
      <c r="Y1243">
        <v>16.103567115378951</v>
      </c>
      <c r="Z1243">
        <v>0.47915009769556288</v>
      </c>
      <c r="AA1243">
        <v>5.5142768961929249</v>
      </c>
      <c r="AB1243">
        <v>1.2537492069462528</v>
      </c>
      <c r="AC1243">
        <v>0</v>
      </c>
      <c r="AD1243">
        <v>49.849895927898523</v>
      </c>
      <c r="AG1243">
        <v>24.986506643638005</v>
      </c>
      <c r="AH1243">
        <v>25.003164702265021</v>
      </c>
      <c r="AI1243">
        <v>3.1350947990613376</v>
      </c>
      <c r="AJ1243">
        <v>101774</v>
      </c>
      <c r="AK1243">
        <v>96.887451608466321</v>
      </c>
      <c r="AL1243">
        <v>20.691122282611701</v>
      </c>
    </row>
    <row r="1244" spans="1:38">
      <c r="A1244">
        <v>17</v>
      </c>
      <c r="B1244">
        <v>71</v>
      </c>
      <c r="C1244">
        <v>2024</v>
      </c>
      <c r="D1244">
        <v>11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6</v>
      </c>
      <c r="N1244">
        <v>99</v>
      </c>
      <c r="O1244">
        <v>99</v>
      </c>
      <c r="P1244">
        <v>99</v>
      </c>
      <c r="Q1244">
        <v>4003</v>
      </c>
      <c r="R1244">
        <v>26439</v>
      </c>
      <c r="S1244">
        <v>7.4945724119671695</v>
      </c>
      <c r="T1244">
        <v>6</v>
      </c>
      <c r="U1244">
        <v>19.159503006921703</v>
      </c>
      <c r="V1244">
        <v>64.07957940920609</v>
      </c>
      <c r="W1244">
        <v>0</v>
      </c>
      <c r="X1244">
        <v>70.751541283709699</v>
      </c>
      <c r="Y1244">
        <v>17.031657778282081</v>
      </c>
      <c r="Z1244">
        <v>0.62029577518060441</v>
      </c>
      <c r="AA1244">
        <v>6.0796623846392883</v>
      </c>
      <c r="AB1244">
        <v>1.254380292100479</v>
      </c>
      <c r="AC1244">
        <v>0</v>
      </c>
      <c r="AD1244">
        <v>31.276272303770153</v>
      </c>
      <c r="AG1244">
        <v>25.521255646936169</v>
      </c>
      <c r="AH1244">
        <v>25.569853344812039</v>
      </c>
      <c r="AI1244">
        <v>3.3321986459397102</v>
      </c>
      <c r="AJ1244">
        <v>26409</v>
      </c>
      <c r="AK1244">
        <v>97.428187360369861</v>
      </c>
      <c r="AL1244">
        <v>20.261972143668139</v>
      </c>
    </row>
    <row r="1245" spans="1:38">
      <c r="A1245">
        <v>17</v>
      </c>
      <c r="B1245">
        <v>72</v>
      </c>
      <c r="C1245">
        <v>2024</v>
      </c>
      <c r="D1245">
        <v>12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6</v>
      </c>
      <c r="N1245">
        <v>99</v>
      </c>
      <c r="O1245">
        <v>99</v>
      </c>
      <c r="P1245">
        <v>99</v>
      </c>
      <c r="Q1245">
        <v>647</v>
      </c>
      <c r="R1245">
        <v>2720</v>
      </c>
      <c r="S1245">
        <v>7.5297794117647054</v>
      </c>
      <c r="T1245">
        <v>6</v>
      </c>
      <c r="U1245">
        <v>18.775588235294077</v>
      </c>
      <c r="V1245">
        <v>62.42647058823529</v>
      </c>
      <c r="W1245">
        <v>0</v>
      </c>
      <c r="X1245">
        <v>68.308823529411754</v>
      </c>
      <c r="Y1245">
        <v>14.852941176470589</v>
      </c>
      <c r="Z1245">
        <v>0.91911764705882371</v>
      </c>
      <c r="AA1245">
        <v>6.3458572364767916</v>
      </c>
      <c r="AB1245">
        <v>1.3158518639312777</v>
      </c>
      <c r="AC1245">
        <v>0</v>
      </c>
      <c r="AD1245">
        <v>39.385146396114528</v>
      </c>
      <c r="AG1245">
        <v>24.590904981466409</v>
      </c>
      <c r="AH1245">
        <v>24.735748740559327</v>
      </c>
      <c r="AI1245">
        <v>3.2352941176470593</v>
      </c>
      <c r="AJ1245">
        <v>2719</v>
      </c>
      <c r="AK1245">
        <v>96.514784847370478</v>
      </c>
      <c r="AL1245">
        <v>20.35410379808032</v>
      </c>
    </row>
    <row r="1246" spans="1:38">
      <c r="A1246">
        <v>17</v>
      </c>
      <c r="B1246">
        <v>73</v>
      </c>
      <c r="C1246">
        <v>2024</v>
      </c>
      <c r="D1246">
        <v>1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7</v>
      </c>
      <c r="N1246">
        <v>99</v>
      </c>
      <c r="O1246">
        <v>99</v>
      </c>
      <c r="P1246">
        <v>99</v>
      </c>
      <c r="Q1246">
        <v>477</v>
      </c>
      <c r="R1246">
        <v>1778</v>
      </c>
      <c r="S1246">
        <v>7.9572553430821156</v>
      </c>
      <c r="T1246">
        <v>7</v>
      </c>
      <c r="U1246">
        <v>22.413048368953906</v>
      </c>
      <c r="V1246">
        <v>71.091113610798615</v>
      </c>
      <c r="W1246">
        <v>0</v>
      </c>
      <c r="X1246">
        <v>83.802024746906639</v>
      </c>
      <c r="Y1246">
        <v>33.520809898762657</v>
      </c>
      <c r="Z1246">
        <v>3.880764904386953</v>
      </c>
      <c r="AA1246">
        <v>8.1074226595763186</v>
      </c>
      <c r="AB1246">
        <v>1.3205887594489101</v>
      </c>
      <c r="AC1246">
        <v>0</v>
      </c>
      <c r="AD1246">
        <v>44.060026787617502</v>
      </c>
      <c r="AG1246">
        <v>20.415661958893097</v>
      </c>
      <c r="AH1246">
        <v>21.48680744832572</v>
      </c>
      <c r="AI1246">
        <v>1.9685039370078743</v>
      </c>
      <c r="AJ1246">
        <v>1308</v>
      </c>
      <c r="AK1246">
        <v>101.57293577981658</v>
      </c>
      <c r="AL1246">
        <v>21.230044675132444</v>
      </c>
    </row>
    <row r="1247" spans="1:38">
      <c r="A1247">
        <v>17</v>
      </c>
      <c r="B1247">
        <v>74</v>
      </c>
      <c r="C1247">
        <v>2024</v>
      </c>
      <c r="D1247">
        <v>2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7</v>
      </c>
      <c r="N1247">
        <v>99</v>
      </c>
      <c r="O1247">
        <v>99</v>
      </c>
      <c r="P1247">
        <v>99</v>
      </c>
      <c r="Q1247">
        <v>546</v>
      </c>
      <c r="R1247">
        <v>2055</v>
      </c>
      <c r="S1247">
        <v>8.0588807785888097</v>
      </c>
      <c r="T1247">
        <v>7</v>
      </c>
      <c r="U1247">
        <v>23.593090024330831</v>
      </c>
      <c r="V1247">
        <v>73.868613138686115</v>
      </c>
      <c r="W1247">
        <v>0</v>
      </c>
      <c r="X1247">
        <v>84.866180048661803</v>
      </c>
      <c r="Y1247">
        <v>42.725060827250608</v>
      </c>
      <c r="Z1247">
        <v>4.1849148418491486</v>
      </c>
      <c r="AA1247">
        <v>8.2453620931926945</v>
      </c>
      <c r="AB1247">
        <v>1.3594537735533998</v>
      </c>
      <c r="AC1247">
        <v>0</v>
      </c>
      <c r="AD1247">
        <v>46.15624178708488</v>
      </c>
      <c r="AG1247">
        <v>19.151910531220874</v>
      </c>
      <c r="AH1247">
        <v>20.514167967741749</v>
      </c>
      <c r="AI1247">
        <v>2.1897810218978111</v>
      </c>
      <c r="AJ1247">
        <v>1761</v>
      </c>
      <c r="AK1247">
        <v>102.12191936399748</v>
      </c>
      <c r="AL1247">
        <v>21.567963562997285</v>
      </c>
    </row>
    <row r="1248" spans="1:38">
      <c r="A1248">
        <v>17</v>
      </c>
      <c r="B1248">
        <v>75</v>
      </c>
      <c r="C1248">
        <v>2024</v>
      </c>
      <c r="D1248">
        <v>3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7</v>
      </c>
      <c r="N1248">
        <v>99</v>
      </c>
      <c r="O1248">
        <v>99</v>
      </c>
      <c r="P1248">
        <v>99</v>
      </c>
      <c r="Q1248">
        <v>2686</v>
      </c>
      <c r="R1248">
        <v>7282</v>
      </c>
      <c r="S1248">
        <v>7.9903872562482814</v>
      </c>
      <c r="T1248">
        <v>7</v>
      </c>
      <c r="U1248">
        <v>27.099491897830237</v>
      </c>
      <c r="V1248">
        <v>70.076901950013749</v>
      </c>
      <c r="W1248">
        <v>0</v>
      </c>
      <c r="X1248">
        <v>92.007690195001373</v>
      </c>
      <c r="Y1248">
        <v>60.738808019774787</v>
      </c>
      <c r="Z1248">
        <v>8.4317495193628123</v>
      </c>
      <c r="AA1248">
        <v>9.2738645153256449</v>
      </c>
      <c r="AB1248">
        <v>1.2876212826052305</v>
      </c>
      <c r="AC1248">
        <v>0</v>
      </c>
      <c r="AD1248">
        <v>48.611209202945609</v>
      </c>
      <c r="AG1248">
        <v>17.636658674223163</v>
      </c>
      <c r="AH1248">
        <v>18.530678958194923</v>
      </c>
      <c r="AI1248">
        <v>1.9225487503433123</v>
      </c>
      <c r="AJ1248">
        <v>6334</v>
      </c>
      <c r="AK1248">
        <v>106.40116829807376</v>
      </c>
      <c r="AL1248">
        <v>21.544482857374252</v>
      </c>
    </row>
    <row r="1249" spans="1:38">
      <c r="A1249">
        <v>17</v>
      </c>
      <c r="B1249">
        <v>76</v>
      </c>
      <c r="C1249">
        <v>2024</v>
      </c>
      <c r="D1249">
        <v>4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7</v>
      </c>
      <c r="N1249">
        <v>99</v>
      </c>
      <c r="O1249">
        <v>99</v>
      </c>
      <c r="P1249">
        <v>99</v>
      </c>
      <c r="Q1249">
        <v>434</v>
      </c>
      <c r="R1249">
        <v>981</v>
      </c>
      <c r="S1249">
        <v>7.7441386340468892</v>
      </c>
      <c r="T1249">
        <v>7</v>
      </c>
      <c r="U1249">
        <v>26.272273190621831</v>
      </c>
      <c r="V1249">
        <v>63.098878695208974</v>
      </c>
      <c r="W1249">
        <v>0</v>
      </c>
      <c r="X1249">
        <v>88.277268093781885</v>
      </c>
      <c r="Y1249">
        <v>56.982670744138623</v>
      </c>
      <c r="Z1249">
        <v>8.0530071355759425</v>
      </c>
      <c r="AA1249">
        <v>9.1398928336153986</v>
      </c>
      <c r="AB1249">
        <v>1.3698288162677272</v>
      </c>
      <c r="AC1249">
        <v>0</v>
      </c>
      <c r="AD1249">
        <v>47.128668478689761</v>
      </c>
      <c r="AG1249">
        <v>13.77808988764045</v>
      </c>
      <c r="AH1249">
        <v>15.986212697120976</v>
      </c>
      <c r="AI1249">
        <v>1.1213047910295617</v>
      </c>
      <c r="AJ1249">
        <v>775</v>
      </c>
      <c r="AK1249">
        <v>105.78541935483878</v>
      </c>
      <c r="AL1249">
        <v>21.224969706292672</v>
      </c>
    </row>
    <row r="1250" spans="1:38">
      <c r="A1250">
        <v>17</v>
      </c>
      <c r="B1250">
        <v>77</v>
      </c>
      <c r="C1250">
        <v>2024</v>
      </c>
      <c r="D1250">
        <v>5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7</v>
      </c>
      <c r="N1250">
        <v>99</v>
      </c>
      <c r="O1250">
        <v>99</v>
      </c>
      <c r="P1250">
        <v>99</v>
      </c>
      <c r="Q1250">
        <v>276</v>
      </c>
      <c r="R1250">
        <v>580</v>
      </c>
      <c r="S1250">
        <v>8.6275862068965505</v>
      </c>
      <c r="T1250">
        <v>6.975862068965518</v>
      </c>
      <c r="U1250">
        <v>24.123620689655198</v>
      </c>
      <c r="V1250">
        <v>32.413793103448278</v>
      </c>
      <c r="W1250">
        <v>0</v>
      </c>
      <c r="X1250">
        <v>67.931034482758605</v>
      </c>
      <c r="Y1250">
        <v>46.724137931034491</v>
      </c>
      <c r="Z1250">
        <v>7.4137931034482785</v>
      </c>
      <c r="AA1250">
        <v>10.706347327520378</v>
      </c>
      <c r="AB1250">
        <v>1.3693432988679564</v>
      </c>
      <c r="AC1250">
        <v>0.58081700626628818</v>
      </c>
      <c r="AD1250">
        <v>-16.700775264803845</v>
      </c>
      <c r="AE1250">
        <v>17.204997721135015</v>
      </c>
      <c r="AF1250">
        <v>-4.1651769032223633</v>
      </c>
      <c r="AG1250">
        <v>18.001241464928611</v>
      </c>
      <c r="AH1250">
        <v>16.810158397570223</v>
      </c>
      <c r="AI1250">
        <v>0.86206896551724133</v>
      </c>
      <c r="AJ1250">
        <v>555</v>
      </c>
      <c r="AK1250">
        <v>99.461801801801698</v>
      </c>
      <c r="AL1250">
        <v>23.346696282138517</v>
      </c>
    </row>
    <row r="1251" spans="1:38">
      <c r="A1251">
        <v>17</v>
      </c>
      <c r="B1251">
        <v>78</v>
      </c>
      <c r="C1251">
        <v>2024</v>
      </c>
      <c r="D1251">
        <v>6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7</v>
      </c>
      <c r="N1251">
        <v>99</v>
      </c>
      <c r="O1251">
        <v>99</v>
      </c>
      <c r="P1251">
        <v>99</v>
      </c>
      <c r="Q1251">
        <v>270</v>
      </c>
      <c r="R1251">
        <v>844</v>
      </c>
      <c r="S1251">
        <v>9.1362559241706158</v>
      </c>
      <c r="T1251">
        <v>7</v>
      </c>
      <c r="U1251">
        <v>19.161255924170607</v>
      </c>
      <c r="V1251">
        <v>34.597156398104254</v>
      </c>
      <c r="W1251">
        <v>0</v>
      </c>
      <c r="X1251">
        <v>63.03317535545024</v>
      </c>
      <c r="Y1251">
        <v>15.402843601895732</v>
      </c>
      <c r="Z1251">
        <v>3.5545023696682456</v>
      </c>
      <c r="AA1251">
        <v>7.1115521689740122</v>
      </c>
      <c r="AB1251">
        <v>1.3283861180314451</v>
      </c>
      <c r="AC1251">
        <v>0</v>
      </c>
      <c r="AD1251">
        <v>-16.51468578162531</v>
      </c>
      <c r="AG1251">
        <v>21.90500908383078</v>
      </c>
      <c r="AH1251">
        <v>21.08941297671597</v>
      </c>
      <c r="AI1251">
        <v>0.59241706161137453</v>
      </c>
      <c r="AJ1251">
        <v>842</v>
      </c>
      <c r="AK1251">
        <v>91.869952494061693</v>
      </c>
      <c r="AL1251">
        <v>24.25173800824188</v>
      </c>
    </row>
    <row r="1252" spans="1:38">
      <c r="A1252">
        <v>17</v>
      </c>
      <c r="B1252">
        <v>79</v>
      </c>
      <c r="C1252">
        <v>2024</v>
      </c>
      <c r="D1252">
        <v>7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7</v>
      </c>
      <c r="N1252">
        <v>99</v>
      </c>
      <c r="O1252">
        <v>99</v>
      </c>
      <c r="P1252">
        <v>99</v>
      </c>
      <c r="Q1252">
        <v>165</v>
      </c>
      <c r="R1252">
        <v>595</v>
      </c>
      <c r="S1252">
        <v>9.0739495798319361</v>
      </c>
      <c r="T1252">
        <v>7</v>
      </c>
      <c r="U1252">
        <v>20.69647058823529</v>
      </c>
      <c r="V1252">
        <v>79.663865546218503</v>
      </c>
      <c r="W1252">
        <v>0</v>
      </c>
      <c r="X1252">
        <v>84.201680672268921</v>
      </c>
      <c r="Y1252">
        <v>25.042016806722689</v>
      </c>
      <c r="Z1252">
        <v>0.67226890756302515</v>
      </c>
      <c r="AA1252">
        <v>4.813262941944374</v>
      </c>
      <c r="AB1252">
        <v>1.0064883777772478</v>
      </c>
      <c r="AC1252">
        <v>0</v>
      </c>
      <c r="AD1252">
        <v>21.24756056197301</v>
      </c>
      <c r="AG1252">
        <v>17.321688500727802</v>
      </c>
      <c r="AH1252">
        <v>17.3274348237201</v>
      </c>
      <c r="AI1252">
        <v>0.50420168067226878</v>
      </c>
      <c r="AJ1252">
        <v>595</v>
      </c>
      <c r="AK1252">
        <v>96.051932773109314</v>
      </c>
      <c r="AL1252">
        <v>23.126550609291968</v>
      </c>
    </row>
    <row r="1253" spans="1:38">
      <c r="A1253">
        <v>17</v>
      </c>
      <c r="B1253">
        <v>80</v>
      </c>
      <c r="C1253">
        <v>2024</v>
      </c>
      <c r="D1253">
        <v>8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7</v>
      </c>
      <c r="N1253">
        <v>99</v>
      </c>
      <c r="O1253">
        <v>99</v>
      </c>
      <c r="P1253">
        <v>99</v>
      </c>
      <c r="Q1253">
        <v>2728</v>
      </c>
      <c r="R1253">
        <v>17807</v>
      </c>
      <c r="S1253">
        <v>9.0494187679002636</v>
      </c>
      <c r="T1253">
        <v>7</v>
      </c>
      <c r="U1253">
        <v>22.717420115684774</v>
      </c>
      <c r="V1253">
        <v>88.549446846745695</v>
      </c>
      <c r="W1253">
        <v>0</v>
      </c>
      <c r="X1253">
        <v>95.20413320604257</v>
      </c>
      <c r="Y1253">
        <v>38.02998820688493</v>
      </c>
      <c r="Z1253">
        <v>1.4769472679283424</v>
      </c>
      <c r="AA1253">
        <v>5.3261682782387849</v>
      </c>
      <c r="AB1253">
        <v>1.1031108593140795</v>
      </c>
      <c r="AC1253">
        <v>0</v>
      </c>
      <c r="AD1253">
        <v>29.097460591924428</v>
      </c>
      <c r="AG1253">
        <v>17.635931464791526</v>
      </c>
      <c r="AH1253">
        <v>18.230493108152555</v>
      </c>
      <c r="AI1253">
        <v>1.4544841916100411</v>
      </c>
      <c r="AJ1253">
        <v>17798</v>
      </c>
      <c r="AK1253">
        <v>99.295111810316101</v>
      </c>
      <c r="AL1253">
        <v>23.0228860012393</v>
      </c>
    </row>
    <row r="1254" spans="1:38">
      <c r="A1254">
        <v>17</v>
      </c>
      <c r="B1254">
        <v>81</v>
      </c>
      <c r="C1254">
        <v>2024</v>
      </c>
      <c r="D1254">
        <v>9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7</v>
      </c>
      <c r="N1254">
        <v>99</v>
      </c>
      <c r="O1254">
        <v>99</v>
      </c>
      <c r="P1254">
        <v>99</v>
      </c>
      <c r="Q1254">
        <v>7027</v>
      </c>
      <c r="R1254">
        <v>64799</v>
      </c>
      <c r="S1254">
        <v>8.8314017191623311</v>
      </c>
      <c r="T1254">
        <v>7</v>
      </c>
      <c r="U1254">
        <v>21.238715103628277</v>
      </c>
      <c r="V1254">
        <v>86.666460902174407</v>
      </c>
      <c r="W1254">
        <v>0</v>
      </c>
      <c r="X1254">
        <v>89.060016358277124</v>
      </c>
      <c r="Y1254">
        <v>30.020525008101977</v>
      </c>
      <c r="Z1254">
        <v>0.38117872189385638</v>
      </c>
      <c r="AA1254">
        <v>4.70444273408435</v>
      </c>
      <c r="AB1254">
        <v>1.1382407327298019</v>
      </c>
      <c r="AC1254">
        <v>0</v>
      </c>
      <c r="AD1254">
        <v>59.604710365069522</v>
      </c>
      <c r="AG1254">
        <v>17.667620042152102</v>
      </c>
      <c r="AH1254">
        <v>18.829052063145294</v>
      </c>
      <c r="AI1254">
        <v>2.6296702109600458</v>
      </c>
      <c r="AJ1254">
        <v>64767</v>
      </c>
      <c r="AK1254">
        <v>98.256891626908498</v>
      </c>
      <c r="AL1254">
        <v>22.1701390457808</v>
      </c>
    </row>
    <row r="1255" spans="1:38">
      <c r="A1255">
        <v>17</v>
      </c>
      <c r="B1255">
        <v>82</v>
      </c>
      <c r="C1255">
        <v>2024</v>
      </c>
      <c r="D1255">
        <v>10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7</v>
      </c>
      <c r="N1255">
        <v>99</v>
      </c>
      <c r="O1255">
        <v>99</v>
      </c>
      <c r="P1255">
        <v>99</v>
      </c>
      <c r="Q1255">
        <v>8563</v>
      </c>
      <c r="R1255">
        <v>72088</v>
      </c>
      <c r="S1255">
        <v>8.4351487071357241</v>
      </c>
      <c r="T1255">
        <v>7</v>
      </c>
      <c r="U1255">
        <v>20.658915492176032</v>
      </c>
      <c r="V1255">
        <v>75.242758850294067</v>
      </c>
      <c r="W1255">
        <v>0</v>
      </c>
      <c r="X1255">
        <v>81.535068249916748</v>
      </c>
      <c r="Y1255">
        <v>23.764010653645546</v>
      </c>
      <c r="Z1255">
        <v>1.192986350016646</v>
      </c>
      <c r="AA1255">
        <v>6.0507832320999571</v>
      </c>
      <c r="AB1255">
        <v>1.2046271960070156</v>
      </c>
      <c r="AC1255">
        <v>0</v>
      </c>
      <c r="AD1255">
        <v>43.171196775523249</v>
      </c>
      <c r="AG1255">
        <v>17.685619516790645</v>
      </c>
      <c r="AH1255">
        <v>19.058084021424651</v>
      </c>
      <c r="AI1255">
        <v>3.1738985684163801</v>
      </c>
      <c r="AJ1255">
        <v>72058</v>
      </c>
      <c r="AK1255">
        <v>98.360758000498976</v>
      </c>
      <c r="AL1255">
        <v>21.280493108080861</v>
      </c>
    </row>
    <row r="1256" spans="1:38">
      <c r="A1256">
        <v>17</v>
      </c>
      <c r="B1256">
        <v>83</v>
      </c>
      <c r="C1256">
        <v>2024</v>
      </c>
      <c r="D1256">
        <v>11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7</v>
      </c>
      <c r="N1256">
        <v>99</v>
      </c>
      <c r="O1256">
        <v>99</v>
      </c>
      <c r="P1256">
        <v>99</v>
      </c>
      <c r="Q1256">
        <v>3580</v>
      </c>
      <c r="R1256">
        <v>18096</v>
      </c>
      <c r="S1256">
        <v>8.2834328028293562</v>
      </c>
      <c r="T1256">
        <v>7</v>
      </c>
      <c r="U1256">
        <v>21.127624889478369</v>
      </c>
      <c r="V1256">
        <v>71.546198054818746</v>
      </c>
      <c r="W1256">
        <v>0</v>
      </c>
      <c r="X1256">
        <v>81.564986737400517</v>
      </c>
      <c r="Y1256">
        <v>24.839743589743595</v>
      </c>
      <c r="Z1256">
        <v>1.8678160919540232</v>
      </c>
      <c r="AA1256">
        <v>6.8542044232524404</v>
      </c>
      <c r="AB1256">
        <v>1.2025538592462999</v>
      </c>
      <c r="AC1256">
        <v>0</v>
      </c>
      <c r="AD1256">
        <v>25.871239177253656</v>
      </c>
      <c r="AG1256">
        <v>17.467855901772275</v>
      </c>
      <c r="AH1256">
        <v>19.298885882945896</v>
      </c>
      <c r="AI1256">
        <v>2.9951370468611853</v>
      </c>
      <c r="AJ1256">
        <v>18086</v>
      </c>
      <c r="AK1256">
        <v>99.24933097423424</v>
      </c>
      <c r="AL1256">
        <v>21.103656310760723</v>
      </c>
    </row>
    <row r="1257" spans="1:38">
      <c r="A1257">
        <v>17</v>
      </c>
      <c r="B1257">
        <v>84</v>
      </c>
      <c r="C1257">
        <v>2024</v>
      </c>
      <c r="D1257">
        <v>12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7</v>
      </c>
      <c r="N1257">
        <v>99</v>
      </c>
      <c r="O1257">
        <v>99</v>
      </c>
      <c r="P1257">
        <v>99</v>
      </c>
      <c r="Q1257">
        <v>542</v>
      </c>
      <c r="R1257">
        <v>1870</v>
      </c>
      <c r="S1257">
        <v>8.2540106951871657</v>
      </c>
      <c r="T1257">
        <v>7</v>
      </c>
      <c r="U1257">
        <v>20.989786096256648</v>
      </c>
      <c r="V1257">
        <v>70.534759358288753</v>
      </c>
      <c r="W1257">
        <v>0</v>
      </c>
      <c r="X1257">
        <v>81.122994652406391</v>
      </c>
      <c r="Y1257">
        <v>24.224598930481282</v>
      </c>
      <c r="Z1257">
        <v>1.4973262032085561</v>
      </c>
      <c r="AA1257">
        <v>7.1201519734743473</v>
      </c>
      <c r="AB1257">
        <v>1.1931948126136758</v>
      </c>
      <c r="AC1257">
        <v>0</v>
      </c>
      <c r="AD1257">
        <v>26.418760027755045</v>
      </c>
      <c r="AG1257">
        <v>16.906247174758164</v>
      </c>
      <c r="AH1257">
        <v>19.011317892460877</v>
      </c>
      <c r="AI1257">
        <v>2.8877005347593574</v>
      </c>
      <c r="AJ1257">
        <v>1869</v>
      </c>
      <c r="AK1257">
        <v>98.895880149812726</v>
      </c>
      <c r="AL1257">
        <v>21.130155470660522</v>
      </c>
    </row>
    <row r="1258" spans="1:38">
      <c r="A1258">
        <v>17</v>
      </c>
      <c r="B1258">
        <v>85</v>
      </c>
      <c r="C1258">
        <v>2024</v>
      </c>
      <c r="D1258">
        <v>1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8</v>
      </c>
      <c r="N1258">
        <v>99</v>
      </c>
      <c r="O1258">
        <v>99</v>
      </c>
      <c r="P1258">
        <v>99</v>
      </c>
      <c r="Q1258">
        <v>411</v>
      </c>
      <c r="R1258">
        <v>1315</v>
      </c>
      <c r="S1258">
        <v>8.2585551330798488</v>
      </c>
      <c r="T1258">
        <v>8</v>
      </c>
      <c r="U1258">
        <v>24.626920152091262</v>
      </c>
      <c r="V1258">
        <v>60.760456273764248</v>
      </c>
      <c r="W1258">
        <v>0</v>
      </c>
      <c r="X1258">
        <v>90.418250950570325</v>
      </c>
      <c r="Y1258">
        <v>44.410646387832706</v>
      </c>
      <c r="Z1258">
        <v>6.3117870722433445</v>
      </c>
      <c r="AA1258">
        <v>8.7676595082255986</v>
      </c>
      <c r="AB1258">
        <v>1.298753791316285</v>
      </c>
      <c r="AC1258">
        <v>0</v>
      </c>
      <c r="AD1258">
        <v>46.382878906135936</v>
      </c>
      <c r="AG1258">
        <v>15.099322539901252</v>
      </c>
      <c r="AH1258">
        <v>17.461239212895187</v>
      </c>
      <c r="AI1258">
        <v>1.4448669201520923</v>
      </c>
      <c r="AJ1258">
        <v>923</v>
      </c>
      <c r="AK1258">
        <v>103.61419284940422</v>
      </c>
      <c r="AL1258">
        <v>22.179571656388475</v>
      </c>
    </row>
    <row r="1259" spans="1:38">
      <c r="A1259">
        <v>17</v>
      </c>
      <c r="B1259">
        <v>86</v>
      </c>
      <c r="C1259">
        <v>2024</v>
      </c>
      <c r="D1259">
        <v>2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8</v>
      </c>
      <c r="N1259">
        <v>99</v>
      </c>
      <c r="O1259">
        <v>99</v>
      </c>
      <c r="P1259">
        <v>99</v>
      </c>
      <c r="Q1259">
        <v>464</v>
      </c>
      <c r="R1259">
        <v>1398</v>
      </c>
      <c r="S1259">
        <v>8.3962804005722482</v>
      </c>
      <c r="T1259">
        <v>8</v>
      </c>
      <c r="U1259">
        <v>27.085336194563631</v>
      </c>
      <c r="V1259">
        <v>62.517882689556494</v>
      </c>
      <c r="W1259">
        <v>0</v>
      </c>
      <c r="X1259">
        <v>92.989985693848354</v>
      </c>
      <c r="Y1259">
        <v>58.583690987124463</v>
      </c>
      <c r="Z1259">
        <v>9.585121602288984</v>
      </c>
      <c r="AA1259">
        <v>9.4663960067290276</v>
      </c>
      <c r="AB1259">
        <v>1.2465863712110397</v>
      </c>
      <c r="AC1259">
        <v>0</v>
      </c>
      <c r="AD1259">
        <v>49.906338029126573</v>
      </c>
      <c r="AG1259">
        <v>13.028890959925439</v>
      </c>
      <c r="AH1259">
        <v>16.021333401031544</v>
      </c>
      <c r="AI1259">
        <v>2.0743919885550786</v>
      </c>
      <c r="AJ1259">
        <v>1215</v>
      </c>
      <c r="AK1259">
        <v>104.9837860082305</v>
      </c>
      <c r="AL1259">
        <v>22.8319289006559</v>
      </c>
    </row>
    <row r="1260" spans="1:38">
      <c r="A1260">
        <v>17</v>
      </c>
      <c r="B1260">
        <v>87</v>
      </c>
      <c r="C1260">
        <v>2024</v>
      </c>
      <c r="D1260">
        <v>3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8</v>
      </c>
      <c r="N1260">
        <v>99</v>
      </c>
      <c r="O1260">
        <v>99</v>
      </c>
      <c r="P1260">
        <v>99</v>
      </c>
      <c r="Q1260">
        <v>2309</v>
      </c>
      <c r="R1260">
        <v>5345</v>
      </c>
      <c r="S1260">
        <v>8.365949485500467</v>
      </c>
      <c r="T1260">
        <v>8</v>
      </c>
      <c r="U1260">
        <v>31.011449953227206</v>
      </c>
      <c r="V1260">
        <v>41.721234798877447</v>
      </c>
      <c r="W1260">
        <v>0</v>
      </c>
      <c r="X1260">
        <v>96.969130028063603</v>
      </c>
      <c r="Y1260">
        <v>75.958840037418142</v>
      </c>
      <c r="Z1260">
        <v>16.856875584658564</v>
      </c>
      <c r="AA1260">
        <v>9.8433676964569816</v>
      </c>
      <c r="AB1260">
        <v>1.2240345506444663</v>
      </c>
      <c r="AC1260">
        <v>0</v>
      </c>
      <c r="AD1260">
        <v>50.304753930144223</v>
      </c>
      <c r="AG1260">
        <v>12.945336530310739</v>
      </c>
      <c r="AH1260">
        <v>15.565005954389765</v>
      </c>
      <c r="AI1260">
        <v>1.0664172123479887</v>
      </c>
      <c r="AJ1260">
        <v>4635</v>
      </c>
      <c r="AK1260">
        <v>109.48528586839252</v>
      </c>
      <c r="AL1260">
        <v>22.816340471425477</v>
      </c>
    </row>
    <row r="1261" spans="1:38">
      <c r="A1261">
        <v>17</v>
      </c>
      <c r="B1261">
        <v>88</v>
      </c>
      <c r="C1261">
        <v>2024</v>
      </c>
      <c r="D1261">
        <v>4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8</v>
      </c>
      <c r="N1261">
        <v>99</v>
      </c>
      <c r="O1261">
        <v>99</v>
      </c>
      <c r="P1261">
        <v>99</v>
      </c>
      <c r="Q1261">
        <v>388</v>
      </c>
      <c r="R1261">
        <v>807</v>
      </c>
      <c r="S1261">
        <v>8.1363073110285029</v>
      </c>
      <c r="T1261">
        <v>8</v>
      </c>
      <c r="U1261">
        <v>29.500371747211926</v>
      </c>
      <c r="V1261">
        <v>35.935563816604699</v>
      </c>
      <c r="W1261">
        <v>0</v>
      </c>
      <c r="X1261">
        <v>94.919454770755905</v>
      </c>
      <c r="Y1261">
        <v>69.516728624535318</v>
      </c>
      <c r="Z1261">
        <v>13.87856257744734</v>
      </c>
      <c r="AA1261">
        <v>9.975005311509987</v>
      </c>
      <c r="AB1261">
        <v>1.3241659111798196</v>
      </c>
      <c r="AC1261">
        <v>0</v>
      </c>
      <c r="AD1261">
        <v>50.968208508926637</v>
      </c>
      <c r="AG1261">
        <v>11.334269662921352</v>
      </c>
      <c r="AH1261">
        <v>14.766580987068679</v>
      </c>
      <c r="AI1261">
        <v>1.1152416356877326</v>
      </c>
      <c r="AJ1261">
        <v>649</v>
      </c>
      <c r="AK1261">
        <v>108.74144838212638</v>
      </c>
      <c r="AL1261">
        <v>22.36294125203117</v>
      </c>
    </row>
    <row r="1262" spans="1:38">
      <c r="A1262">
        <v>17</v>
      </c>
      <c r="B1262">
        <v>89</v>
      </c>
      <c r="C1262">
        <v>2024</v>
      </c>
      <c r="D1262">
        <v>5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8</v>
      </c>
      <c r="N1262">
        <v>99</v>
      </c>
      <c r="O1262">
        <v>99</v>
      </c>
      <c r="P1262">
        <v>99</v>
      </c>
      <c r="Q1262">
        <v>277</v>
      </c>
      <c r="R1262">
        <v>619</v>
      </c>
      <c r="S1262">
        <v>8.9321486268174439</v>
      </c>
      <c r="T1262">
        <v>8</v>
      </c>
      <c r="U1262">
        <v>27.791276252019379</v>
      </c>
      <c r="V1262">
        <v>10.500807754442651</v>
      </c>
      <c r="W1262">
        <v>0</v>
      </c>
      <c r="X1262">
        <v>79.644588045234244</v>
      </c>
      <c r="Y1262">
        <v>56.219709208400637</v>
      </c>
      <c r="Z1262">
        <v>17.770597738287563</v>
      </c>
      <c r="AA1262">
        <v>11.6594261402025</v>
      </c>
      <c r="AB1262">
        <v>1.3589589301041269</v>
      </c>
      <c r="AC1262">
        <v>0</v>
      </c>
      <c r="AD1262">
        <v>-6.9736574262596047</v>
      </c>
      <c r="AG1262">
        <v>19.211669770328996</v>
      </c>
      <c r="AH1262">
        <v>20.668095576786296</v>
      </c>
      <c r="AI1262">
        <v>0.32310177705977366</v>
      </c>
      <c r="AJ1262">
        <v>596</v>
      </c>
      <c r="AK1262">
        <v>103.00469798657711</v>
      </c>
      <c r="AL1262">
        <v>24.397439432046955</v>
      </c>
    </row>
    <row r="1263" spans="1:38">
      <c r="A1263">
        <v>17</v>
      </c>
      <c r="B1263">
        <v>90</v>
      </c>
      <c r="C1263">
        <v>2024</v>
      </c>
      <c r="D1263">
        <v>6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8</v>
      </c>
      <c r="N1263">
        <v>99</v>
      </c>
      <c r="O1263">
        <v>99</v>
      </c>
      <c r="P1263">
        <v>99</v>
      </c>
      <c r="Q1263">
        <v>259</v>
      </c>
      <c r="R1263">
        <v>746</v>
      </c>
      <c r="S1263">
        <v>9.2935656836461114</v>
      </c>
      <c r="T1263">
        <v>8</v>
      </c>
      <c r="U1263">
        <v>20.697319034852566</v>
      </c>
      <c r="V1263">
        <v>32.573726541554969</v>
      </c>
      <c r="W1263">
        <v>0</v>
      </c>
      <c r="X1263">
        <v>70.911528150134018</v>
      </c>
      <c r="Y1263">
        <v>23.324396782841831</v>
      </c>
      <c r="Z1263">
        <v>5.0938337801608577</v>
      </c>
      <c r="AA1263">
        <v>8.2042716460012439</v>
      </c>
      <c r="AB1263">
        <v>1.3041021663055603</v>
      </c>
      <c r="AC1263">
        <v>0</v>
      </c>
      <c r="AD1263">
        <v>-22.113495676403236</v>
      </c>
      <c r="AG1263">
        <v>19.361536465092136</v>
      </c>
      <c r="AH1263">
        <v>20.134970365202435</v>
      </c>
      <c r="AI1263">
        <v>0.26809651474530832</v>
      </c>
      <c r="AJ1263">
        <v>744</v>
      </c>
      <c r="AK1263">
        <v>93.092607526881793</v>
      </c>
      <c r="AL1263">
        <v>24.974279240688205</v>
      </c>
    </row>
    <row r="1264" spans="1:38">
      <c r="A1264">
        <v>17</v>
      </c>
      <c r="B1264">
        <v>91</v>
      </c>
      <c r="C1264">
        <v>2024</v>
      </c>
      <c r="D1264">
        <v>7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8</v>
      </c>
      <c r="N1264">
        <v>99</v>
      </c>
      <c r="O1264">
        <v>99</v>
      </c>
      <c r="P1264">
        <v>99</v>
      </c>
      <c r="Q1264">
        <v>164</v>
      </c>
      <c r="R1264">
        <v>646</v>
      </c>
      <c r="S1264">
        <v>9.3513931888544892</v>
      </c>
      <c r="T1264">
        <v>8</v>
      </c>
      <c r="U1264">
        <v>21.971826625386996</v>
      </c>
      <c r="V1264">
        <v>80.185758513931887</v>
      </c>
      <c r="W1264">
        <v>0</v>
      </c>
      <c r="X1264">
        <v>90.557275541795647</v>
      </c>
      <c r="Y1264">
        <v>31.888544891640876</v>
      </c>
      <c r="Z1264">
        <v>1.3931888544891644</v>
      </c>
      <c r="AA1264">
        <v>5.2717112977753988</v>
      </c>
      <c r="AB1264">
        <v>0.97906392563505762</v>
      </c>
      <c r="AC1264">
        <v>0</v>
      </c>
      <c r="AD1264">
        <v>1.8833556612072204</v>
      </c>
      <c r="AG1264">
        <v>18.806404657933044</v>
      </c>
      <c r="AH1264">
        <v>19.971914539150784</v>
      </c>
      <c r="AI1264">
        <v>0</v>
      </c>
      <c r="AJ1264">
        <v>646</v>
      </c>
      <c r="AK1264">
        <v>96.83839009287928</v>
      </c>
      <c r="AL1264">
        <v>23.987811435918903</v>
      </c>
    </row>
    <row r="1265" spans="1:38">
      <c r="A1265">
        <v>17</v>
      </c>
      <c r="B1265">
        <v>92</v>
      </c>
      <c r="C1265">
        <v>2024</v>
      </c>
      <c r="D1265">
        <v>8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8</v>
      </c>
      <c r="N1265">
        <v>99</v>
      </c>
      <c r="O1265">
        <v>99</v>
      </c>
      <c r="P1265">
        <v>99</v>
      </c>
      <c r="Q1265">
        <v>2222</v>
      </c>
      <c r="R1265">
        <v>11138</v>
      </c>
      <c r="S1265">
        <v>9.241066618782547</v>
      </c>
      <c r="T1265">
        <v>8</v>
      </c>
      <c r="U1265">
        <v>24.538435984916568</v>
      </c>
      <c r="V1265">
        <v>80.714670497396298</v>
      </c>
      <c r="W1265">
        <v>0</v>
      </c>
      <c r="X1265">
        <v>97.459148859759381</v>
      </c>
      <c r="Y1265">
        <v>50.754174896749859</v>
      </c>
      <c r="Z1265">
        <v>4.1838750224456804</v>
      </c>
      <c r="AA1265">
        <v>6.316009122029314</v>
      </c>
      <c r="AB1265">
        <v>1.0643564924840236</v>
      </c>
      <c r="AC1265">
        <v>0</v>
      </c>
      <c r="AD1265">
        <v>20.875446715953125</v>
      </c>
      <c r="AG1265">
        <v>11.030999306724768</v>
      </c>
      <c r="AH1265">
        <v>12.316937555160813</v>
      </c>
      <c r="AI1265">
        <v>1.24797988866942</v>
      </c>
      <c r="AJ1265">
        <v>11128</v>
      </c>
      <c r="AK1265">
        <v>100.76518691588807</v>
      </c>
      <c r="AL1265">
        <v>23.689800783911455</v>
      </c>
    </row>
    <row r="1266" spans="1:38">
      <c r="A1266">
        <v>17</v>
      </c>
      <c r="B1266">
        <v>93</v>
      </c>
      <c r="C1266">
        <v>2024</v>
      </c>
      <c r="D1266">
        <v>9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8</v>
      </c>
      <c r="N1266">
        <v>99</v>
      </c>
      <c r="O1266">
        <v>99</v>
      </c>
      <c r="P1266">
        <v>99</v>
      </c>
      <c r="Q1266">
        <v>5660</v>
      </c>
      <c r="R1266">
        <v>31345</v>
      </c>
      <c r="S1266">
        <v>9.0062848939224782</v>
      </c>
      <c r="T1266">
        <v>8</v>
      </c>
      <c r="U1266">
        <v>22.691781783378328</v>
      </c>
      <c r="V1266">
        <v>84.000638060296708</v>
      </c>
      <c r="W1266">
        <v>0</v>
      </c>
      <c r="X1266">
        <v>92.550646036050395</v>
      </c>
      <c r="Y1266">
        <v>40.618918487797096</v>
      </c>
      <c r="Z1266">
        <v>1.4420162705375661</v>
      </c>
      <c r="AA1266">
        <v>5.4845616733418865</v>
      </c>
      <c r="AB1266">
        <v>1.120321745195509</v>
      </c>
      <c r="AC1266">
        <v>0</v>
      </c>
      <c r="AD1266">
        <v>49.532215968206522</v>
      </c>
      <c r="AG1266">
        <v>8.546297785787706</v>
      </c>
      <c r="AH1266">
        <v>9.7312534949245677</v>
      </c>
      <c r="AI1266">
        <v>3.0499282182166207</v>
      </c>
      <c r="AJ1266">
        <v>31325</v>
      </c>
      <c r="AK1266">
        <v>99.50667837190737</v>
      </c>
      <c r="AL1266">
        <v>22.753676032562609</v>
      </c>
    </row>
    <row r="1267" spans="1:38">
      <c r="A1267">
        <v>17</v>
      </c>
      <c r="B1267">
        <v>94</v>
      </c>
      <c r="C1267">
        <v>2024</v>
      </c>
      <c r="D1267">
        <v>10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8</v>
      </c>
      <c r="N1267">
        <v>99</v>
      </c>
      <c r="O1267">
        <v>99</v>
      </c>
      <c r="P1267">
        <v>99</v>
      </c>
      <c r="Q1267">
        <v>6791</v>
      </c>
      <c r="R1267">
        <v>36208</v>
      </c>
      <c r="S1267">
        <v>8.6221553247900999</v>
      </c>
      <c r="T1267">
        <v>8</v>
      </c>
      <c r="U1267">
        <v>22.85567277949616</v>
      </c>
      <c r="V1267">
        <v>66.772536456031801</v>
      </c>
      <c r="W1267">
        <v>0</v>
      </c>
      <c r="X1267">
        <v>87.488952717631491</v>
      </c>
      <c r="Y1267">
        <v>36.036235086168809</v>
      </c>
      <c r="Z1267">
        <v>3.764361467079099</v>
      </c>
      <c r="AA1267">
        <v>7.3542376935267484</v>
      </c>
      <c r="AB1267">
        <v>1.1680222788652073</v>
      </c>
      <c r="AC1267">
        <v>0</v>
      </c>
      <c r="AD1267">
        <v>36.577823701660094</v>
      </c>
      <c r="AG1267">
        <v>8.883044493729269</v>
      </c>
      <c r="AH1267">
        <v>10.590276222584816</v>
      </c>
      <c r="AI1267">
        <v>3.5793194874060994</v>
      </c>
      <c r="AJ1267">
        <v>36197</v>
      </c>
      <c r="AK1267">
        <v>100.4677100312189</v>
      </c>
      <c r="AL1267">
        <v>21.961966577309557</v>
      </c>
    </row>
    <row r="1268" spans="1:38">
      <c r="A1268">
        <v>17</v>
      </c>
      <c r="B1268">
        <v>95</v>
      </c>
      <c r="C1268">
        <v>2024</v>
      </c>
      <c r="D1268">
        <v>11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8</v>
      </c>
      <c r="N1268">
        <v>99</v>
      </c>
      <c r="O1268">
        <v>99</v>
      </c>
      <c r="P1268">
        <v>99</v>
      </c>
      <c r="Q1268">
        <v>2609</v>
      </c>
      <c r="R1268">
        <v>9384</v>
      </c>
      <c r="S1268">
        <v>8.5346334185848249</v>
      </c>
      <c r="T1268">
        <v>8</v>
      </c>
      <c r="U1268">
        <v>23.690355924978672</v>
      </c>
      <c r="V1268">
        <v>57.598039215686256</v>
      </c>
      <c r="W1268">
        <v>0</v>
      </c>
      <c r="X1268">
        <v>88.650895140664943</v>
      </c>
      <c r="Y1268">
        <v>36.626172208013649</v>
      </c>
      <c r="Z1268">
        <v>5.6265984654731449</v>
      </c>
      <c r="AA1268">
        <v>8.2441010531838685</v>
      </c>
      <c r="AB1268">
        <v>1.1626442718165035</v>
      </c>
      <c r="AC1268">
        <v>0</v>
      </c>
      <c r="AD1268">
        <v>24.848436126340793</v>
      </c>
      <c r="AG1268">
        <v>9.0582647978686417</v>
      </c>
      <c r="AH1268">
        <v>11.221697507237836</v>
      </c>
      <c r="AI1268">
        <v>2.8346121057118498</v>
      </c>
      <c r="AJ1268">
        <v>9377</v>
      </c>
      <c r="AK1268">
        <v>101.42624506771924</v>
      </c>
      <c r="AL1268">
        <v>22.022384819860424</v>
      </c>
    </row>
    <row r="1269" spans="1:38">
      <c r="A1269">
        <v>17</v>
      </c>
      <c r="B1269">
        <v>96</v>
      </c>
      <c r="C1269">
        <v>2024</v>
      </c>
      <c r="D1269">
        <v>12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8</v>
      </c>
      <c r="N1269">
        <v>99</v>
      </c>
      <c r="O1269">
        <v>99</v>
      </c>
      <c r="P1269">
        <v>99</v>
      </c>
      <c r="Q1269">
        <v>361</v>
      </c>
      <c r="R1269">
        <v>1027</v>
      </c>
      <c r="S1269">
        <v>8.4371957156767277</v>
      </c>
      <c r="T1269">
        <v>8</v>
      </c>
      <c r="U1269">
        <v>24.343037974683551</v>
      </c>
      <c r="V1269">
        <v>53.164556962025308</v>
      </c>
      <c r="W1269">
        <v>0</v>
      </c>
      <c r="X1269">
        <v>90.652385589094479</v>
      </c>
      <c r="Y1269">
        <v>39.62999026290165</v>
      </c>
      <c r="Z1269">
        <v>6.5238558909444979</v>
      </c>
      <c r="AA1269">
        <v>8.5607365366634784</v>
      </c>
      <c r="AB1269">
        <v>1.1594827791528679</v>
      </c>
      <c r="AC1269">
        <v>0</v>
      </c>
      <c r="AD1269">
        <v>23.709721407338225</v>
      </c>
      <c r="AG1269">
        <v>9.2848747852816178</v>
      </c>
      <c r="AH1269">
        <v>12.10898732785467</v>
      </c>
      <c r="AI1269">
        <v>1.6553067185978576</v>
      </c>
      <c r="AJ1269">
        <v>1026</v>
      </c>
      <c r="AK1269">
        <v>102.40701754385968</v>
      </c>
      <c r="AL1269">
        <v>21.953811233372026</v>
      </c>
    </row>
    <row r="1270" spans="1:38">
      <c r="A1270">
        <v>17</v>
      </c>
      <c r="B1270">
        <v>97</v>
      </c>
      <c r="C1270">
        <v>2024</v>
      </c>
      <c r="D1270">
        <v>1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9</v>
      </c>
      <c r="N1270">
        <v>99</v>
      </c>
      <c r="O1270">
        <v>99</v>
      </c>
      <c r="P1270">
        <v>99</v>
      </c>
      <c r="Q1270">
        <v>232</v>
      </c>
      <c r="R1270">
        <v>515</v>
      </c>
      <c r="S1270">
        <v>8.5378640776699051</v>
      </c>
      <c r="T1270">
        <v>9</v>
      </c>
      <c r="U1270">
        <v>28.665436893203847</v>
      </c>
      <c r="V1270">
        <v>0</v>
      </c>
      <c r="W1270">
        <v>100</v>
      </c>
      <c r="X1270">
        <v>97.08737864077672</v>
      </c>
      <c r="Y1270">
        <v>62.912621359223323</v>
      </c>
      <c r="Z1270">
        <v>14.563106796116505</v>
      </c>
      <c r="AA1270">
        <v>10.097680669649494</v>
      </c>
      <c r="AB1270">
        <v>1.1824047000621196</v>
      </c>
      <c r="AC1270">
        <v>0</v>
      </c>
      <c r="AD1270">
        <v>40.808729539041131</v>
      </c>
      <c r="AG1270">
        <v>5.9134228958548629</v>
      </c>
      <c r="AH1270">
        <v>7.9598521549946115</v>
      </c>
      <c r="AI1270">
        <v>0.97087378640776723</v>
      </c>
      <c r="AJ1270">
        <v>416</v>
      </c>
      <c r="AK1270">
        <v>106.77716346153848</v>
      </c>
      <c r="AL1270">
        <v>22.920909550596161</v>
      </c>
    </row>
    <row r="1271" spans="1:38">
      <c r="A1271">
        <v>17</v>
      </c>
      <c r="B1271">
        <v>98</v>
      </c>
      <c r="C1271">
        <v>2024</v>
      </c>
      <c r="D1271">
        <v>2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9</v>
      </c>
      <c r="N1271">
        <v>99</v>
      </c>
      <c r="O1271">
        <v>99</v>
      </c>
      <c r="P1271">
        <v>99</v>
      </c>
      <c r="Q1271">
        <v>285</v>
      </c>
      <c r="R1271">
        <v>635</v>
      </c>
      <c r="S1271">
        <v>8.6204724409448819</v>
      </c>
      <c r="T1271">
        <v>9</v>
      </c>
      <c r="U1271">
        <v>30.37527559055118</v>
      </c>
      <c r="V1271">
        <v>0</v>
      </c>
      <c r="W1271">
        <v>100</v>
      </c>
      <c r="X1271">
        <v>96.692913385826756</v>
      </c>
      <c r="Y1271">
        <v>72.755905511811022</v>
      </c>
      <c r="Z1271">
        <v>18.26771653543307</v>
      </c>
      <c r="AA1271">
        <v>9.4262576659811117</v>
      </c>
      <c r="AB1271">
        <v>1.2683511885236955</v>
      </c>
      <c r="AC1271">
        <v>0</v>
      </c>
      <c r="AD1271">
        <v>41.473496545908425</v>
      </c>
      <c r="AG1271">
        <v>5.9179869524697111</v>
      </c>
      <c r="AH1271">
        <v>8.1611471463085454</v>
      </c>
      <c r="AI1271">
        <v>1.7322834645669285</v>
      </c>
      <c r="AJ1271">
        <v>562</v>
      </c>
      <c r="AK1271">
        <v>107.89288256227762</v>
      </c>
      <c r="AL1271">
        <v>23.79016195025708</v>
      </c>
    </row>
    <row r="1272" spans="1:38">
      <c r="A1272">
        <v>17</v>
      </c>
      <c r="B1272">
        <v>99</v>
      </c>
      <c r="C1272">
        <v>2024</v>
      </c>
      <c r="D1272">
        <v>3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9</v>
      </c>
      <c r="N1272">
        <v>99</v>
      </c>
      <c r="O1272">
        <v>99</v>
      </c>
      <c r="P1272">
        <v>99</v>
      </c>
      <c r="Q1272">
        <v>1717</v>
      </c>
      <c r="R1272">
        <v>3466</v>
      </c>
      <c r="S1272">
        <v>8.6834968263127497</v>
      </c>
      <c r="T1272">
        <v>9</v>
      </c>
      <c r="U1272">
        <v>34.993508366993638</v>
      </c>
      <c r="V1272">
        <v>0</v>
      </c>
      <c r="W1272">
        <v>100</v>
      </c>
      <c r="X1272">
        <v>98.211194460473152</v>
      </c>
      <c r="Y1272">
        <v>85.77611079053662</v>
      </c>
      <c r="Z1272">
        <v>30.929024812463943</v>
      </c>
      <c r="AA1272">
        <v>10.265222380388524</v>
      </c>
      <c r="AB1272">
        <v>1.1921308655979039</v>
      </c>
      <c r="AC1272">
        <v>0</v>
      </c>
      <c r="AD1272">
        <v>55.811395418903047</v>
      </c>
      <c r="AG1272">
        <v>8.394487635932089</v>
      </c>
      <c r="AH1272">
        <v>11.389261214319912</v>
      </c>
      <c r="AI1272">
        <v>1.0675129832660124</v>
      </c>
      <c r="AJ1272">
        <v>3063</v>
      </c>
      <c r="AK1272">
        <v>112.21537708129296</v>
      </c>
      <c r="AL1272">
        <v>24.013689744825061</v>
      </c>
    </row>
    <row r="1273" spans="1:38">
      <c r="A1273">
        <v>17</v>
      </c>
      <c r="B1273">
        <v>100</v>
      </c>
      <c r="C1273">
        <v>2024</v>
      </c>
      <c r="D1273">
        <v>4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9</v>
      </c>
      <c r="N1273">
        <v>99</v>
      </c>
      <c r="O1273">
        <v>99</v>
      </c>
      <c r="P1273">
        <v>99</v>
      </c>
      <c r="Q1273">
        <v>264</v>
      </c>
      <c r="R1273">
        <v>472</v>
      </c>
      <c r="S1273">
        <v>8.5402542372881349</v>
      </c>
      <c r="T1273">
        <v>9</v>
      </c>
      <c r="U1273">
        <v>33.582627118644069</v>
      </c>
      <c r="V1273">
        <v>0</v>
      </c>
      <c r="W1273">
        <v>100</v>
      </c>
      <c r="X1273">
        <v>97.033898305084719</v>
      </c>
      <c r="Y1273">
        <v>79.661016949152554</v>
      </c>
      <c r="Z1273">
        <v>26.483050847457623</v>
      </c>
      <c r="AA1273">
        <v>10.452677617215258</v>
      </c>
      <c r="AB1273">
        <v>1.239562499271702</v>
      </c>
      <c r="AC1273">
        <v>0</v>
      </c>
      <c r="AD1273">
        <v>49.796221407122161</v>
      </c>
      <c r="AG1273">
        <v>6.6292134831460654</v>
      </c>
      <c r="AH1273">
        <v>9.8318579240395803</v>
      </c>
      <c r="AI1273">
        <v>0.84745762711864381</v>
      </c>
      <c r="AJ1273">
        <v>395</v>
      </c>
      <c r="AK1273">
        <v>110.91037974683547</v>
      </c>
      <c r="AL1273">
        <v>23.791930672326096</v>
      </c>
    </row>
    <row r="1274" spans="1:38">
      <c r="A1274">
        <v>17</v>
      </c>
      <c r="B1274">
        <v>101</v>
      </c>
      <c r="C1274">
        <v>2024</v>
      </c>
      <c r="D1274">
        <v>5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9</v>
      </c>
      <c r="N1274">
        <v>99</v>
      </c>
      <c r="O1274">
        <v>99</v>
      </c>
      <c r="P1274">
        <v>99</v>
      </c>
      <c r="Q1274">
        <v>202</v>
      </c>
      <c r="R1274">
        <v>345</v>
      </c>
      <c r="S1274">
        <v>9.0724637681159379</v>
      </c>
      <c r="T1274">
        <v>8.8434782608695652</v>
      </c>
      <c r="U1274">
        <v>30.821449275362323</v>
      </c>
      <c r="V1274">
        <v>0</v>
      </c>
      <c r="W1274">
        <v>100</v>
      </c>
      <c r="X1274">
        <v>90.144927536231876</v>
      </c>
      <c r="Y1274">
        <v>66.956521739130423</v>
      </c>
      <c r="Z1274">
        <v>27.536231884057976</v>
      </c>
      <c r="AA1274">
        <v>12.926900530285296</v>
      </c>
      <c r="AB1274">
        <v>1.2731205594256123</v>
      </c>
      <c r="AC1274">
        <v>1.6711948568396837</v>
      </c>
      <c r="AD1274">
        <v>-9.3140414954397208</v>
      </c>
      <c r="AE1274">
        <v>39.284776699353408</v>
      </c>
      <c r="AF1274">
        <v>-11.72793734662967</v>
      </c>
      <c r="AG1274">
        <v>10.707635009310987</v>
      </c>
      <c r="AH1274">
        <v>12.775369562292148</v>
      </c>
      <c r="AI1274">
        <v>0</v>
      </c>
      <c r="AJ1274">
        <v>326</v>
      </c>
      <c r="AK1274">
        <v>105.9631901840491</v>
      </c>
      <c r="AL1274">
        <v>25.428370379380279</v>
      </c>
    </row>
    <row r="1275" spans="1:38">
      <c r="A1275">
        <v>17</v>
      </c>
      <c r="B1275">
        <v>102</v>
      </c>
      <c r="C1275">
        <v>2024</v>
      </c>
      <c r="D1275">
        <v>6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9</v>
      </c>
      <c r="N1275">
        <v>99</v>
      </c>
      <c r="O1275">
        <v>99</v>
      </c>
      <c r="P1275">
        <v>99</v>
      </c>
      <c r="Q1275">
        <v>184</v>
      </c>
      <c r="R1275">
        <v>358</v>
      </c>
      <c r="S1275">
        <v>9.4273743016759752</v>
      </c>
      <c r="T1275">
        <v>9</v>
      </c>
      <c r="U1275">
        <v>25.163966480446906</v>
      </c>
      <c r="V1275">
        <v>0</v>
      </c>
      <c r="W1275">
        <v>100</v>
      </c>
      <c r="X1275">
        <v>86.871508379888283</v>
      </c>
      <c r="Y1275">
        <v>40.223463687150847</v>
      </c>
      <c r="Z1275">
        <v>13.407821229050279</v>
      </c>
      <c r="AA1275">
        <v>10.690222281293243</v>
      </c>
      <c r="AB1275">
        <v>1.183701858133434</v>
      </c>
      <c r="AC1275">
        <v>0</v>
      </c>
      <c r="AD1275">
        <v>-11.37682977337642</v>
      </c>
      <c r="AG1275">
        <v>9.2914611990656617</v>
      </c>
      <c r="AH1275">
        <v>11.747898830908852</v>
      </c>
      <c r="AI1275">
        <v>0.83798882681564257</v>
      </c>
      <c r="AJ1275">
        <v>357</v>
      </c>
      <c r="AK1275">
        <v>97.419887955182048</v>
      </c>
      <c r="AL1275">
        <v>26.021419728052276</v>
      </c>
    </row>
    <row r="1276" spans="1:38">
      <c r="A1276">
        <v>17</v>
      </c>
      <c r="B1276">
        <v>103</v>
      </c>
      <c r="C1276">
        <v>2024</v>
      </c>
      <c r="D1276">
        <v>7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9</v>
      </c>
      <c r="N1276">
        <v>99</v>
      </c>
      <c r="O1276">
        <v>99</v>
      </c>
      <c r="P1276">
        <v>99</v>
      </c>
      <c r="Q1276">
        <v>112</v>
      </c>
      <c r="R1276">
        <v>361</v>
      </c>
      <c r="S1276">
        <v>9.5734072022160639</v>
      </c>
      <c r="T1276">
        <v>9</v>
      </c>
      <c r="U1276">
        <v>23.298614958448756</v>
      </c>
      <c r="V1276">
        <v>0</v>
      </c>
      <c r="W1276">
        <v>100</v>
      </c>
      <c r="X1276">
        <v>92.520775623268733</v>
      </c>
      <c r="Y1276">
        <v>42.382271468144047</v>
      </c>
      <c r="Z1276">
        <v>3.047091412742382</v>
      </c>
      <c r="AA1276">
        <v>6.564461801738152</v>
      </c>
      <c r="AB1276">
        <v>1.0018054465543349</v>
      </c>
      <c r="AC1276">
        <v>0</v>
      </c>
      <c r="AD1276">
        <v>-1.0030666740552399</v>
      </c>
      <c r="AG1276">
        <v>10.509461426491992</v>
      </c>
      <c r="AH1276">
        <v>11.834729163852501</v>
      </c>
      <c r="AI1276">
        <v>0.27700831024930744</v>
      </c>
      <c r="AJ1276">
        <v>361</v>
      </c>
      <c r="AK1276">
        <v>97.258725761772823</v>
      </c>
      <c r="AL1276">
        <v>25.00753185255444</v>
      </c>
    </row>
    <row r="1277" spans="1:38">
      <c r="A1277">
        <v>17</v>
      </c>
      <c r="B1277">
        <v>104</v>
      </c>
      <c r="C1277">
        <v>2024</v>
      </c>
      <c r="D1277">
        <v>8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9</v>
      </c>
      <c r="N1277">
        <v>99</v>
      </c>
      <c r="O1277">
        <v>99</v>
      </c>
      <c r="P1277">
        <v>99</v>
      </c>
      <c r="Q1277">
        <v>1333</v>
      </c>
      <c r="R1277">
        <v>4068</v>
      </c>
      <c r="S1277">
        <v>9.4289577187807261</v>
      </c>
      <c r="T1277">
        <v>9</v>
      </c>
      <c r="U1277">
        <v>28.166248770894839</v>
      </c>
      <c r="V1277">
        <v>0</v>
      </c>
      <c r="W1277">
        <v>100</v>
      </c>
      <c r="X1277">
        <v>99.090462143559492</v>
      </c>
      <c r="Y1277">
        <v>68.584070796460182</v>
      </c>
      <c r="Z1277">
        <v>12.88102261553589</v>
      </c>
      <c r="AA1277">
        <v>8.4236310734275701</v>
      </c>
      <c r="AB1277">
        <v>1.0331844955050924</v>
      </c>
      <c r="AC1277">
        <v>0</v>
      </c>
      <c r="AD1277">
        <v>14.309478819073121</v>
      </c>
      <c r="AG1277">
        <v>4.0289194810339692</v>
      </c>
      <c r="AH1277">
        <v>5.1636714626464721</v>
      </c>
      <c r="AI1277">
        <v>1.6470009832841697</v>
      </c>
      <c r="AJ1277">
        <v>4065</v>
      </c>
      <c r="AK1277">
        <v>103.88147601476014</v>
      </c>
      <c r="AL1277">
        <v>24.619028605067658</v>
      </c>
    </row>
    <row r="1278" spans="1:38">
      <c r="A1278">
        <v>17</v>
      </c>
      <c r="B1278">
        <v>105</v>
      </c>
      <c r="C1278">
        <v>2024</v>
      </c>
      <c r="D1278">
        <v>9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9</v>
      </c>
      <c r="N1278">
        <v>99</v>
      </c>
      <c r="O1278">
        <v>99</v>
      </c>
      <c r="P1278">
        <v>99</v>
      </c>
      <c r="Q1278">
        <v>2955</v>
      </c>
      <c r="R1278">
        <v>7547</v>
      </c>
      <c r="S1278">
        <v>9.1627136610573761</v>
      </c>
      <c r="T1278">
        <v>9</v>
      </c>
      <c r="U1278">
        <v>25.461587385716204</v>
      </c>
      <c r="V1278">
        <v>0</v>
      </c>
      <c r="W1278">
        <v>100</v>
      </c>
      <c r="X1278">
        <v>95.826156088511993</v>
      </c>
      <c r="Y1278">
        <v>56.194514376573487</v>
      </c>
      <c r="Z1278">
        <v>5.9361335630051686</v>
      </c>
      <c r="AA1278">
        <v>7.3316074471964301</v>
      </c>
      <c r="AB1278">
        <v>1.1318408386969578</v>
      </c>
      <c r="AC1278">
        <v>0</v>
      </c>
      <c r="AD1278">
        <v>35.177012125071798</v>
      </c>
      <c r="AG1278">
        <v>2.0577096630831022</v>
      </c>
      <c r="AH1278">
        <v>2.6290069800534366</v>
      </c>
      <c r="AI1278">
        <v>3.140320657214787</v>
      </c>
      <c r="AJ1278">
        <v>7542</v>
      </c>
      <c r="AK1278">
        <v>102.00819411296752</v>
      </c>
      <c r="AL1278">
        <v>23.51987670149898</v>
      </c>
    </row>
    <row r="1279" spans="1:38">
      <c r="A1279">
        <v>17</v>
      </c>
      <c r="B1279">
        <v>106</v>
      </c>
      <c r="C1279">
        <v>2024</v>
      </c>
      <c r="D1279">
        <v>10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9</v>
      </c>
      <c r="N1279">
        <v>99</v>
      </c>
      <c r="O1279">
        <v>99</v>
      </c>
      <c r="P1279">
        <v>99</v>
      </c>
      <c r="Q1279">
        <v>3942</v>
      </c>
      <c r="R1279">
        <v>10356</v>
      </c>
      <c r="S1279">
        <v>8.7941290073387428</v>
      </c>
      <c r="T1279">
        <v>9</v>
      </c>
      <c r="U1279">
        <v>26.698242564696962</v>
      </c>
      <c r="V1279">
        <v>0</v>
      </c>
      <c r="W1279">
        <v>100</v>
      </c>
      <c r="X1279">
        <v>93.375820780224004</v>
      </c>
      <c r="Y1279">
        <v>53.39899575125532</v>
      </c>
      <c r="Z1279">
        <v>11.64542294322132</v>
      </c>
      <c r="AA1279">
        <v>9.3904031079912009</v>
      </c>
      <c r="AB1279">
        <v>1.1201946874793289</v>
      </c>
      <c r="AC1279">
        <v>0</v>
      </c>
      <c r="AD1279">
        <v>36.090274508143693</v>
      </c>
      <c r="AG1279">
        <v>2.5406763360876141</v>
      </c>
      <c r="AH1279">
        <v>3.5382087954102048</v>
      </c>
      <c r="AI1279">
        <v>3.4762456546929319</v>
      </c>
      <c r="AJ1279">
        <v>10354</v>
      </c>
      <c r="AK1279">
        <v>104.0042399072826</v>
      </c>
      <c r="AL1279">
        <v>22.905271813680081</v>
      </c>
    </row>
    <row r="1280" spans="1:38">
      <c r="A1280">
        <v>17</v>
      </c>
      <c r="B1280">
        <v>107</v>
      </c>
      <c r="C1280">
        <v>2024</v>
      </c>
      <c r="D1280">
        <v>11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9</v>
      </c>
      <c r="N1280">
        <v>99</v>
      </c>
      <c r="O1280">
        <v>99</v>
      </c>
      <c r="P1280">
        <v>99</v>
      </c>
      <c r="Q1280">
        <v>1381</v>
      </c>
      <c r="R1280">
        <v>3016</v>
      </c>
      <c r="S1280">
        <v>8.6462201591511931</v>
      </c>
      <c r="T1280">
        <v>9</v>
      </c>
      <c r="U1280">
        <v>27.44482758620692</v>
      </c>
      <c r="V1280">
        <v>0</v>
      </c>
      <c r="W1280">
        <v>100</v>
      </c>
      <c r="X1280">
        <v>93.667108753315645</v>
      </c>
      <c r="Y1280">
        <v>55.901856763925743</v>
      </c>
      <c r="Z1280">
        <v>12.533156498673748</v>
      </c>
      <c r="AA1280">
        <v>9.4917369360464487</v>
      </c>
      <c r="AB1280">
        <v>1.1018306610552111</v>
      </c>
      <c r="AC1280">
        <v>0</v>
      </c>
      <c r="AD1280">
        <v>29.771015139170505</v>
      </c>
      <c r="AG1280">
        <v>2.9113093169620448</v>
      </c>
      <c r="AH1280">
        <v>4.1782153178917163</v>
      </c>
      <c r="AI1280">
        <v>2.2214854111405842</v>
      </c>
      <c r="AJ1280">
        <v>3014</v>
      </c>
      <c r="AK1280">
        <v>105.22574651625744</v>
      </c>
      <c r="AL1280">
        <v>22.740798083296621</v>
      </c>
    </row>
    <row r="1281" spans="1:38">
      <c r="A1281">
        <v>17</v>
      </c>
      <c r="B1281">
        <v>108</v>
      </c>
      <c r="C1281">
        <v>2024</v>
      </c>
      <c r="D1281">
        <v>12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9</v>
      </c>
      <c r="N1281">
        <v>99</v>
      </c>
      <c r="O1281">
        <v>99</v>
      </c>
      <c r="P1281">
        <v>99</v>
      </c>
      <c r="Q1281">
        <v>164</v>
      </c>
      <c r="R1281">
        <v>323</v>
      </c>
      <c r="S1281">
        <v>8.8080495356037147</v>
      </c>
      <c r="T1281">
        <v>9</v>
      </c>
      <c r="U1281">
        <v>27.922910216718261</v>
      </c>
      <c r="V1281">
        <v>0</v>
      </c>
      <c r="W1281">
        <v>100</v>
      </c>
      <c r="X1281">
        <v>99.071207430340607</v>
      </c>
      <c r="Y1281">
        <v>54.798761609907139</v>
      </c>
      <c r="Z1281">
        <v>14.241486068111453</v>
      </c>
      <c r="AA1281">
        <v>9.3236126989349977</v>
      </c>
      <c r="AB1281">
        <v>1.1045908579607697</v>
      </c>
      <c r="AC1281">
        <v>0</v>
      </c>
      <c r="AD1281">
        <v>28.529054049823166</v>
      </c>
      <c r="AG1281">
        <v>2.9201699665491367</v>
      </c>
      <c r="AH1281">
        <v>4.3684342831347589</v>
      </c>
      <c r="AI1281">
        <v>0.61919504643962875</v>
      </c>
      <c r="AJ1281">
        <v>323</v>
      </c>
      <c r="AK1281">
        <v>105.23529411764711</v>
      </c>
      <c r="AL1281">
        <v>23.228552006866128</v>
      </c>
    </row>
    <row r="1282" spans="1:38">
      <c r="A1282">
        <v>17</v>
      </c>
      <c r="B1282">
        <v>109</v>
      </c>
      <c r="C1282">
        <v>2024</v>
      </c>
      <c r="D1282">
        <v>1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10</v>
      </c>
      <c r="N1282">
        <v>99</v>
      </c>
      <c r="O1282">
        <v>99</v>
      </c>
      <c r="P1282">
        <v>99</v>
      </c>
      <c r="Q1282">
        <v>102</v>
      </c>
      <c r="R1282">
        <v>165</v>
      </c>
      <c r="S1282">
        <v>9.0484848484848488</v>
      </c>
      <c r="T1282">
        <v>10</v>
      </c>
      <c r="U1282">
        <v>33.829696969696968</v>
      </c>
      <c r="V1282">
        <v>0</v>
      </c>
      <c r="W1282">
        <v>100</v>
      </c>
      <c r="X1282">
        <v>98.787878787878782</v>
      </c>
      <c r="Y1282">
        <v>82.424242424242422</v>
      </c>
      <c r="Z1282">
        <v>29.090909090909086</v>
      </c>
      <c r="AA1282">
        <v>10.449551095142358</v>
      </c>
      <c r="AB1282">
        <v>1.2735350971645096</v>
      </c>
      <c r="AC1282">
        <v>0</v>
      </c>
      <c r="AD1282">
        <v>42.38377966856747</v>
      </c>
      <c r="AG1282">
        <v>1.8945918015845675</v>
      </c>
      <c r="AH1282">
        <v>3.0096864898673337</v>
      </c>
      <c r="AI1282">
        <v>1.2121212121212122</v>
      </c>
      <c r="AJ1282">
        <v>128</v>
      </c>
      <c r="AK1282">
        <v>110.28906250000001</v>
      </c>
      <c r="AL1282">
        <v>24.69656726546258</v>
      </c>
    </row>
    <row r="1283" spans="1:38">
      <c r="A1283">
        <v>17</v>
      </c>
      <c r="B1283">
        <v>110</v>
      </c>
      <c r="C1283">
        <v>2024</v>
      </c>
      <c r="D1283">
        <v>2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10</v>
      </c>
      <c r="N1283">
        <v>99</v>
      </c>
      <c r="O1283">
        <v>99</v>
      </c>
      <c r="P1283">
        <v>99</v>
      </c>
      <c r="Q1283">
        <v>120</v>
      </c>
      <c r="R1283">
        <v>198</v>
      </c>
      <c r="S1283">
        <v>9.0757575757575761</v>
      </c>
      <c r="T1283">
        <v>10</v>
      </c>
      <c r="U1283">
        <v>35.593434343434325</v>
      </c>
      <c r="V1283">
        <v>0</v>
      </c>
      <c r="W1283">
        <v>100</v>
      </c>
      <c r="X1283">
        <v>100</v>
      </c>
      <c r="Y1283">
        <v>87.878787878787875</v>
      </c>
      <c r="Z1283">
        <v>38.383838383838381</v>
      </c>
      <c r="AA1283">
        <v>9.2730252504884376</v>
      </c>
      <c r="AB1283">
        <v>1.1367676049637987</v>
      </c>
      <c r="AC1283">
        <v>0</v>
      </c>
      <c r="AD1283">
        <v>51.964968933223602</v>
      </c>
      <c r="AG1283">
        <v>1.8452935694315005</v>
      </c>
      <c r="AH1283">
        <v>2.9818949577520808</v>
      </c>
      <c r="AI1283">
        <v>1.5151515151515151</v>
      </c>
      <c r="AJ1283">
        <v>186</v>
      </c>
      <c r="AK1283">
        <v>111.11612903225812</v>
      </c>
      <c r="AL1283">
        <v>25.529772200799528</v>
      </c>
    </row>
    <row r="1284" spans="1:38">
      <c r="A1284">
        <v>17</v>
      </c>
      <c r="B1284">
        <v>111</v>
      </c>
      <c r="C1284">
        <v>2024</v>
      </c>
      <c r="D1284">
        <v>3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10</v>
      </c>
      <c r="N1284">
        <v>99</v>
      </c>
      <c r="O1284">
        <v>99</v>
      </c>
      <c r="P1284">
        <v>99</v>
      </c>
      <c r="Q1284">
        <v>915</v>
      </c>
      <c r="R1284">
        <v>1482</v>
      </c>
      <c r="S1284">
        <v>9.1099865047233433</v>
      </c>
      <c r="T1284">
        <v>10</v>
      </c>
      <c r="U1284">
        <v>39.391497975708504</v>
      </c>
      <c r="V1284">
        <v>0</v>
      </c>
      <c r="W1284">
        <v>100</v>
      </c>
      <c r="X1284">
        <v>99.460188933873155</v>
      </c>
      <c r="Y1284">
        <v>95.209176788124154</v>
      </c>
      <c r="Z1284">
        <v>50.20242914979756</v>
      </c>
      <c r="AA1284">
        <v>9.2377457536440453</v>
      </c>
      <c r="AB1284">
        <v>1.1935137906655455</v>
      </c>
      <c r="AC1284">
        <v>0</v>
      </c>
      <c r="AD1284">
        <v>56.964557926125103</v>
      </c>
      <c r="AG1284">
        <v>3.5893337208457461</v>
      </c>
      <c r="AH1284">
        <v>5.4818886449288762</v>
      </c>
      <c r="AI1284">
        <v>0.87719298245614019</v>
      </c>
      <c r="AJ1284">
        <v>1343</v>
      </c>
      <c r="AK1284">
        <v>114.73886820550997</v>
      </c>
      <c r="AL1284">
        <v>25.596762807192754</v>
      </c>
    </row>
    <row r="1285" spans="1:38">
      <c r="A1285">
        <v>17</v>
      </c>
      <c r="B1285">
        <v>112</v>
      </c>
      <c r="C1285">
        <v>2024</v>
      </c>
      <c r="D1285">
        <v>4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10</v>
      </c>
      <c r="N1285">
        <v>99</v>
      </c>
      <c r="O1285">
        <v>99</v>
      </c>
      <c r="P1285">
        <v>99</v>
      </c>
      <c r="Q1285">
        <v>150</v>
      </c>
      <c r="R1285">
        <v>218</v>
      </c>
      <c r="S1285">
        <v>8.9862385321100948</v>
      </c>
      <c r="T1285">
        <v>10</v>
      </c>
      <c r="U1285">
        <v>38.08807339449541</v>
      </c>
      <c r="V1285">
        <v>0</v>
      </c>
      <c r="W1285">
        <v>100</v>
      </c>
      <c r="X1285">
        <v>100</v>
      </c>
      <c r="Y1285">
        <v>91.743119266055061</v>
      </c>
      <c r="Z1285">
        <v>43.11926605504587</v>
      </c>
      <c r="AA1285">
        <v>10.330210658621349</v>
      </c>
      <c r="AB1285">
        <v>1.2903287320215797</v>
      </c>
      <c r="AC1285">
        <v>0</v>
      </c>
      <c r="AD1285">
        <v>55.088548440048321</v>
      </c>
      <c r="AG1285">
        <v>3.0617977528089888</v>
      </c>
      <c r="AH1285">
        <v>5.1502039439079823</v>
      </c>
      <c r="AI1285">
        <v>0.45871559633027525</v>
      </c>
      <c r="AJ1285">
        <v>190</v>
      </c>
      <c r="AK1285">
        <v>114.15473684210519</v>
      </c>
      <c r="AL1285">
        <v>25.211735738255175</v>
      </c>
    </row>
    <row r="1286" spans="1:38">
      <c r="A1286">
        <v>17</v>
      </c>
      <c r="B1286">
        <v>113</v>
      </c>
      <c r="C1286">
        <v>2024</v>
      </c>
      <c r="D1286">
        <v>5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10</v>
      </c>
      <c r="N1286">
        <v>99</v>
      </c>
      <c r="O1286">
        <v>99</v>
      </c>
      <c r="P1286">
        <v>99</v>
      </c>
      <c r="Q1286">
        <v>108</v>
      </c>
      <c r="R1286">
        <v>152</v>
      </c>
      <c r="S1286">
        <v>9.2697368421052619</v>
      </c>
      <c r="T1286">
        <v>9.8684210526315805</v>
      </c>
      <c r="U1286">
        <v>36.652631578947378</v>
      </c>
      <c r="V1286">
        <v>0</v>
      </c>
      <c r="W1286">
        <v>100</v>
      </c>
      <c r="X1286">
        <v>98.026315789473685</v>
      </c>
      <c r="Y1286">
        <v>80.263157894736821</v>
      </c>
      <c r="Z1286">
        <v>46.710526315789473</v>
      </c>
      <c r="AA1286">
        <v>12.186694358626612</v>
      </c>
      <c r="AB1286">
        <v>1.2352838728557052</v>
      </c>
      <c r="AC1286">
        <v>1.6168691746637509</v>
      </c>
      <c r="AD1286">
        <v>30.051501949903244</v>
      </c>
      <c r="AE1286">
        <v>38.698913213475578</v>
      </c>
      <c r="AF1286">
        <v>1.776990162618848</v>
      </c>
      <c r="AG1286">
        <v>4.7175667287399135</v>
      </c>
      <c r="AH1286">
        <v>6.6934507218238783</v>
      </c>
      <c r="AI1286">
        <v>1.3157894736842111</v>
      </c>
      <c r="AJ1286">
        <v>143</v>
      </c>
      <c r="AK1286">
        <v>112.16503496503493</v>
      </c>
      <c r="AL1286">
        <v>26.000855107305998</v>
      </c>
    </row>
    <row r="1287" spans="1:38">
      <c r="A1287">
        <v>17</v>
      </c>
      <c r="B1287">
        <v>114</v>
      </c>
      <c r="C1287">
        <v>2024</v>
      </c>
      <c r="D1287">
        <v>6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10</v>
      </c>
      <c r="N1287">
        <v>99</v>
      </c>
      <c r="O1287">
        <v>99</v>
      </c>
      <c r="P1287">
        <v>99</v>
      </c>
      <c r="Q1287">
        <v>56</v>
      </c>
      <c r="R1287">
        <v>88</v>
      </c>
      <c r="S1287">
        <v>9.5113636363636385</v>
      </c>
      <c r="T1287">
        <v>10</v>
      </c>
      <c r="U1287">
        <v>31.122727272727271</v>
      </c>
      <c r="V1287">
        <v>0</v>
      </c>
      <c r="W1287">
        <v>100</v>
      </c>
      <c r="X1287">
        <v>93.181818181818173</v>
      </c>
      <c r="Y1287">
        <v>57.954545454545446</v>
      </c>
      <c r="Z1287">
        <v>30.681818181818183</v>
      </c>
      <c r="AA1287">
        <v>12.859942450676463</v>
      </c>
      <c r="AB1287">
        <v>1.2880069009362878</v>
      </c>
      <c r="AC1287">
        <v>0</v>
      </c>
      <c r="AD1287">
        <v>-3.6856845716955871</v>
      </c>
      <c r="AG1287">
        <v>2.283934596418375</v>
      </c>
      <c r="AH1287">
        <v>3.5715636349410249</v>
      </c>
      <c r="AI1287">
        <v>0</v>
      </c>
      <c r="AJ1287">
        <v>88</v>
      </c>
      <c r="AK1287">
        <v>103.61022727272722</v>
      </c>
      <c r="AL1287">
        <v>26.602877145274643</v>
      </c>
    </row>
    <row r="1288" spans="1:38">
      <c r="A1288">
        <v>17</v>
      </c>
      <c r="B1288">
        <v>115</v>
      </c>
      <c r="C1288">
        <v>2024</v>
      </c>
      <c r="D1288">
        <v>7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10</v>
      </c>
      <c r="N1288">
        <v>99</v>
      </c>
      <c r="O1288">
        <v>99</v>
      </c>
      <c r="P1288">
        <v>99</v>
      </c>
      <c r="Q1288">
        <v>39</v>
      </c>
      <c r="R1288">
        <v>55</v>
      </c>
      <c r="S1288">
        <v>9.8000000000000007</v>
      </c>
      <c r="T1288">
        <v>10</v>
      </c>
      <c r="U1288">
        <v>26.190909090909095</v>
      </c>
      <c r="V1288">
        <v>0</v>
      </c>
      <c r="W1288">
        <v>100</v>
      </c>
      <c r="X1288">
        <v>90.909090909090892</v>
      </c>
      <c r="Y1288">
        <v>45.454545454545446</v>
      </c>
      <c r="Z1288">
        <v>14.545454545454543</v>
      </c>
      <c r="AA1288">
        <v>10.403518158903976</v>
      </c>
      <c r="AB1288">
        <v>1.2562570669181548</v>
      </c>
      <c r="AC1288">
        <v>0</v>
      </c>
      <c r="AD1288">
        <v>-10.183325931116782</v>
      </c>
      <c r="AG1288">
        <v>1.6011644832605529</v>
      </c>
      <c r="AH1288">
        <v>2.026909135935882</v>
      </c>
      <c r="AI1288">
        <v>0</v>
      </c>
      <c r="AJ1288">
        <v>55</v>
      </c>
      <c r="AK1288">
        <v>99.07818181818179</v>
      </c>
      <c r="AL1288">
        <v>25.961670772076324</v>
      </c>
    </row>
    <row r="1289" spans="1:38">
      <c r="A1289">
        <v>17</v>
      </c>
      <c r="B1289">
        <v>116</v>
      </c>
      <c r="C1289">
        <v>2024</v>
      </c>
      <c r="D1289">
        <v>8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10</v>
      </c>
      <c r="N1289">
        <v>99</v>
      </c>
      <c r="O1289">
        <v>99</v>
      </c>
      <c r="P1289">
        <v>99</v>
      </c>
      <c r="Q1289">
        <v>628</v>
      </c>
      <c r="R1289">
        <v>1107</v>
      </c>
      <c r="S1289">
        <v>10.121047877145438</v>
      </c>
      <c r="T1289">
        <v>10</v>
      </c>
      <c r="U1289">
        <v>34.532158988256526</v>
      </c>
      <c r="V1289">
        <v>0</v>
      </c>
      <c r="W1289">
        <v>100</v>
      </c>
      <c r="X1289">
        <v>99.909665763324284</v>
      </c>
      <c r="Y1289">
        <v>87.533875338753404</v>
      </c>
      <c r="Z1289">
        <v>33.604336043360441</v>
      </c>
      <c r="AA1289">
        <v>9.9673593373071832</v>
      </c>
      <c r="AB1289">
        <v>1.0693139509148224</v>
      </c>
      <c r="AC1289">
        <v>0</v>
      </c>
      <c r="AD1289">
        <v>16.678075421206238</v>
      </c>
      <c r="AG1289">
        <v>1.0963652570070315</v>
      </c>
      <c r="AH1289">
        <v>1.7227410416077851</v>
      </c>
      <c r="AI1289">
        <v>0.90334236675700075</v>
      </c>
      <c r="AJ1289">
        <v>1107</v>
      </c>
      <c r="AK1289">
        <v>109.45194218608836</v>
      </c>
      <c r="AL1289">
        <v>25.743391190208438</v>
      </c>
    </row>
    <row r="1290" spans="1:38">
      <c r="A1290">
        <v>17</v>
      </c>
      <c r="B1290">
        <v>117</v>
      </c>
      <c r="C1290">
        <v>2024</v>
      </c>
      <c r="D1290">
        <v>9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10</v>
      </c>
      <c r="N1290">
        <v>99</v>
      </c>
      <c r="O1290">
        <v>99</v>
      </c>
      <c r="P1290">
        <v>99</v>
      </c>
      <c r="Q1290">
        <v>928</v>
      </c>
      <c r="R1290">
        <v>1360</v>
      </c>
      <c r="S1290">
        <v>9.8382352941176485</v>
      </c>
      <c r="T1290">
        <v>10</v>
      </c>
      <c r="U1290">
        <v>31.65772058823536</v>
      </c>
      <c r="V1290">
        <v>0</v>
      </c>
      <c r="W1290">
        <v>100</v>
      </c>
      <c r="X1290">
        <v>99.411764705882362</v>
      </c>
      <c r="Y1290">
        <v>80</v>
      </c>
      <c r="Z1290">
        <v>21.838235294117649</v>
      </c>
      <c r="AA1290">
        <v>9.4788649937101184</v>
      </c>
      <c r="AB1290">
        <v>1.0922224256027868</v>
      </c>
      <c r="AC1290">
        <v>0</v>
      </c>
      <c r="AD1290">
        <v>27.172344503049128</v>
      </c>
      <c r="AG1290">
        <v>0.37080762445912546</v>
      </c>
      <c r="AH1290">
        <v>0.58904769821757075</v>
      </c>
      <c r="AI1290">
        <v>2.7941176470588238</v>
      </c>
      <c r="AJ1290">
        <v>1359</v>
      </c>
      <c r="AK1290">
        <v>107.67630610743213</v>
      </c>
      <c r="AL1290">
        <v>24.727933012072366</v>
      </c>
    </row>
    <row r="1291" spans="1:38">
      <c r="A1291">
        <v>17</v>
      </c>
      <c r="B1291">
        <v>118</v>
      </c>
      <c r="C1291">
        <v>2024</v>
      </c>
      <c r="D1291">
        <v>10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99</v>
      </c>
      <c r="M1291">
        <v>10</v>
      </c>
      <c r="N1291">
        <v>99</v>
      </c>
      <c r="O1291">
        <v>99</v>
      </c>
      <c r="P1291">
        <v>99</v>
      </c>
      <c r="Q1291">
        <v>1597</v>
      </c>
      <c r="R1291">
        <v>2452</v>
      </c>
      <c r="S1291">
        <v>9.5905383360522016</v>
      </c>
      <c r="T1291">
        <v>10</v>
      </c>
      <c r="U1291">
        <v>33.861419249592231</v>
      </c>
      <c r="V1291">
        <v>0</v>
      </c>
      <c r="W1291">
        <v>100</v>
      </c>
      <c r="X1291">
        <v>98.450244698205566</v>
      </c>
      <c r="Y1291">
        <v>79.853181076672101</v>
      </c>
      <c r="Z1291">
        <v>31.280587275693311</v>
      </c>
      <c r="AA1291">
        <v>10.258806551054404</v>
      </c>
      <c r="AB1291">
        <v>1.091809281839305</v>
      </c>
      <c r="AC1291">
        <v>0</v>
      </c>
      <c r="AD1291">
        <v>50.804527213140631</v>
      </c>
      <c r="AG1291">
        <v>0.60155835999293439</v>
      </c>
      <c r="AH1291">
        <v>1.0625132737057299</v>
      </c>
      <c r="AI1291">
        <v>2.8140293637846661</v>
      </c>
      <c r="AJ1291">
        <v>2452</v>
      </c>
      <c r="AK1291">
        <v>110.45864600326252</v>
      </c>
      <c r="AL1291">
        <v>24.371251675906755</v>
      </c>
    </row>
    <row r="1292" spans="1:38">
      <c r="A1292">
        <v>17</v>
      </c>
      <c r="B1292">
        <v>119</v>
      </c>
      <c r="C1292">
        <v>2024</v>
      </c>
      <c r="D1292">
        <v>11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99</v>
      </c>
      <c r="M1292">
        <v>10</v>
      </c>
      <c r="N1292">
        <v>99</v>
      </c>
      <c r="O1292">
        <v>99</v>
      </c>
      <c r="P1292">
        <v>99</v>
      </c>
      <c r="Q1292">
        <v>540</v>
      </c>
      <c r="R1292">
        <v>783</v>
      </c>
      <c r="S1292">
        <v>9.4265644955300125</v>
      </c>
      <c r="T1292">
        <v>10</v>
      </c>
      <c r="U1292">
        <v>33.637675606641125</v>
      </c>
      <c r="V1292">
        <v>0</v>
      </c>
      <c r="W1292">
        <v>100</v>
      </c>
      <c r="X1292">
        <v>99.233716475095761</v>
      </c>
      <c r="Y1292">
        <v>79.438058748403549</v>
      </c>
      <c r="Z1292">
        <v>30.140485312899113</v>
      </c>
      <c r="AA1292">
        <v>9.8317947084846704</v>
      </c>
      <c r="AB1292">
        <v>1.101216938881205</v>
      </c>
      <c r="AC1292">
        <v>0</v>
      </c>
      <c r="AD1292">
        <v>53.09371856183153</v>
      </c>
      <c r="AG1292">
        <v>0.75582068805745395</v>
      </c>
      <c r="AH1292">
        <v>1.3294950141980937</v>
      </c>
      <c r="AI1292">
        <v>1.277139208173691</v>
      </c>
      <c r="AJ1292">
        <v>782</v>
      </c>
      <c r="AK1292">
        <v>110.58759590792836</v>
      </c>
      <c r="AL1292">
        <v>24.203725172463191</v>
      </c>
    </row>
    <row r="1293" spans="1:38">
      <c r="A1293">
        <v>17</v>
      </c>
      <c r="B1293">
        <v>120</v>
      </c>
      <c r="C1293">
        <v>2024</v>
      </c>
      <c r="D1293">
        <v>12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99</v>
      </c>
      <c r="M1293">
        <v>10</v>
      </c>
      <c r="N1293">
        <v>99</v>
      </c>
      <c r="O1293">
        <v>99</v>
      </c>
      <c r="P1293">
        <v>99</v>
      </c>
      <c r="Q1293">
        <v>76</v>
      </c>
      <c r="R1293">
        <v>95</v>
      </c>
      <c r="S1293">
        <v>9.7578947368421058</v>
      </c>
      <c r="T1293">
        <v>10</v>
      </c>
      <c r="U1293">
        <v>34.006315789473703</v>
      </c>
      <c r="V1293">
        <v>0</v>
      </c>
      <c r="W1293">
        <v>100</v>
      </c>
      <c r="X1293">
        <v>98.94736842105263</v>
      </c>
      <c r="Y1293">
        <v>81.052631578947356</v>
      </c>
      <c r="Z1293">
        <v>31.578947368421055</v>
      </c>
      <c r="AA1293">
        <v>9.5751851489732633</v>
      </c>
      <c r="AB1293">
        <v>1.0927106755672362</v>
      </c>
      <c r="AC1293">
        <v>0</v>
      </c>
      <c r="AD1293">
        <v>33.979211372596119</v>
      </c>
      <c r="AG1293">
        <v>0.85887351957327551</v>
      </c>
      <c r="AH1293">
        <v>1.5647530014186746</v>
      </c>
      <c r="AI1293">
        <v>0</v>
      </c>
      <c r="AJ1293">
        <v>95</v>
      </c>
      <c r="AK1293">
        <v>109.92421052631578</v>
      </c>
      <c r="AL1293">
        <v>25.035187116017998</v>
      </c>
    </row>
    <row r="1294" spans="1:38">
      <c r="A1294">
        <v>17</v>
      </c>
      <c r="B1294">
        <v>121</v>
      </c>
      <c r="C1294">
        <v>2024</v>
      </c>
      <c r="D1294">
        <v>1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11</v>
      </c>
      <c r="N1294">
        <v>99</v>
      </c>
      <c r="O1294">
        <v>99</v>
      </c>
      <c r="P1294">
        <v>99</v>
      </c>
      <c r="Q1294">
        <v>51</v>
      </c>
      <c r="R1294">
        <v>78</v>
      </c>
      <c r="S1294">
        <v>9.5128205128205128</v>
      </c>
      <c r="T1294">
        <v>11</v>
      </c>
      <c r="U1294">
        <v>37.260256410256424</v>
      </c>
      <c r="V1294">
        <v>0</v>
      </c>
      <c r="W1294">
        <v>100</v>
      </c>
      <c r="X1294">
        <v>98.71794871794873</v>
      </c>
      <c r="Y1294">
        <v>92.307692307692321</v>
      </c>
      <c r="Z1294">
        <v>46.15384615384616</v>
      </c>
      <c r="AA1294">
        <v>10.744316801174318</v>
      </c>
      <c r="AB1294">
        <v>1.3179586949637336</v>
      </c>
      <c r="AC1294">
        <v>0</v>
      </c>
      <c r="AD1294">
        <v>49.241997487691918</v>
      </c>
      <c r="AG1294">
        <v>0.89562521529452288</v>
      </c>
      <c r="AH1294">
        <v>1.5670384359270908</v>
      </c>
      <c r="AI1294">
        <v>0</v>
      </c>
      <c r="AJ1294">
        <v>68</v>
      </c>
      <c r="AK1294">
        <v>110.72941176470589</v>
      </c>
      <c r="AL1294">
        <v>25.98016218203993</v>
      </c>
    </row>
    <row r="1295" spans="1:38">
      <c r="A1295">
        <v>17</v>
      </c>
      <c r="B1295">
        <v>122</v>
      </c>
      <c r="C1295">
        <v>2024</v>
      </c>
      <c r="D1295">
        <v>2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99</v>
      </c>
      <c r="M1295">
        <v>11</v>
      </c>
      <c r="N1295">
        <v>99</v>
      </c>
      <c r="O1295">
        <v>99</v>
      </c>
      <c r="P1295">
        <v>99</v>
      </c>
      <c r="Q1295">
        <v>61</v>
      </c>
      <c r="R1295">
        <v>85</v>
      </c>
      <c r="S1295">
        <v>9.1764705882352953</v>
      </c>
      <c r="T1295">
        <v>11</v>
      </c>
      <c r="U1295">
        <v>40.017647058823528</v>
      </c>
      <c r="V1295">
        <v>0</v>
      </c>
      <c r="W1295">
        <v>100</v>
      </c>
      <c r="X1295">
        <v>98.82352941176471</v>
      </c>
      <c r="Y1295">
        <v>97.647058823529406</v>
      </c>
      <c r="Z1295">
        <v>48.235294117647058</v>
      </c>
      <c r="AA1295">
        <v>8.3319113896419434</v>
      </c>
      <c r="AB1295">
        <v>1.0973387121280993</v>
      </c>
      <c r="AC1295">
        <v>0</v>
      </c>
      <c r="AD1295">
        <v>34.528167536750075</v>
      </c>
      <c r="AG1295">
        <v>0.7921714818266542</v>
      </c>
      <c r="AH1295">
        <v>1.4392218089810151</v>
      </c>
      <c r="AI1295">
        <v>0</v>
      </c>
      <c r="AJ1295">
        <v>79</v>
      </c>
      <c r="AK1295">
        <v>114.74303797468357</v>
      </c>
      <c r="AL1295">
        <v>26.120451233066941</v>
      </c>
    </row>
    <row r="1296" spans="1:38">
      <c r="A1296">
        <v>17</v>
      </c>
      <c r="B1296">
        <v>123</v>
      </c>
      <c r="C1296">
        <v>2024</v>
      </c>
      <c r="D1296">
        <v>3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99</v>
      </c>
      <c r="M1296">
        <v>11</v>
      </c>
      <c r="N1296">
        <v>99</v>
      </c>
      <c r="O1296">
        <v>99</v>
      </c>
      <c r="P1296">
        <v>99</v>
      </c>
      <c r="Q1296">
        <v>633</v>
      </c>
      <c r="R1296">
        <v>925</v>
      </c>
      <c r="S1296">
        <v>9.3708108108108092</v>
      </c>
      <c r="T1296">
        <v>11</v>
      </c>
      <c r="U1296">
        <v>41.845837837837777</v>
      </c>
      <c r="V1296">
        <v>0</v>
      </c>
      <c r="W1296">
        <v>100</v>
      </c>
      <c r="X1296">
        <v>99.891891891891873</v>
      </c>
      <c r="Y1296">
        <v>97.945945945945937</v>
      </c>
      <c r="Z1296">
        <v>62.054054054054063</v>
      </c>
      <c r="AA1296">
        <v>9.7950189479103305</v>
      </c>
      <c r="AB1296">
        <v>1.1623889156536471</v>
      </c>
      <c r="AC1296">
        <v>0</v>
      </c>
      <c r="AD1296">
        <v>51.857513052838144</v>
      </c>
      <c r="AG1296">
        <v>2.2403061348058806</v>
      </c>
      <c r="AH1296">
        <v>3.6347413338321442</v>
      </c>
      <c r="AI1296">
        <v>0.97297297297297314</v>
      </c>
      <c r="AJ1296">
        <v>840</v>
      </c>
      <c r="AK1296">
        <v>116.1648809523811</v>
      </c>
      <c r="AL1296">
        <v>26.383089618481478</v>
      </c>
    </row>
    <row r="1297" spans="1:38">
      <c r="A1297">
        <v>17</v>
      </c>
      <c r="B1297">
        <v>124</v>
      </c>
      <c r="C1297">
        <v>2024</v>
      </c>
      <c r="D1297">
        <v>4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99</v>
      </c>
      <c r="M1297">
        <v>11</v>
      </c>
      <c r="N1297">
        <v>99</v>
      </c>
      <c r="O1297">
        <v>99</v>
      </c>
      <c r="P1297">
        <v>99</v>
      </c>
      <c r="Q1297">
        <v>89</v>
      </c>
      <c r="R1297">
        <v>130</v>
      </c>
      <c r="S1297">
        <v>9.2692307692307718</v>
      </c>
      <c r="T1297">
        <v>11</v>
      </c>
      <c r="U1297">
        <v>39.069230769230778</v>
      </c>
      <c r="V1297">
        <v>0</v>
      </c>
      <c r="W1297">
        <v>100</v>
      </c>
      <c r="X1297">
        <v>100</v>
      </c>
      <c r="Y1297">
        <v>89.230769230769212</v>
      </c>
      <c r="Z1297">
        <v>49.230769230769219</v>
      </c>
      <c r="AA1297">
        <v>10.324055897636132</v>
      </c>
      <c r="AB1297">
        <v>1.3114200262338123</v>
      </c>
      <c r="AC1297">
        <v>0</v>
      </c>
      <c r="AD1297">
        <v>50.700567436188223</v>
      </c>
      <c r="AG1297">
        <v>1.8258426966292127</v>
      </c>
      <c r="AH1297">
        <v>3.1503379216577523</v>
      </c>
      <c r="AI1297">
        <v>0.76923076923076894</v>
      </c>
      <c r="AJ1297">
        <v>108</v>
      </c>
      <c r="AK1297">
        <v>113.31851851851852</v>
      </c>
      <c r="AL1297">
        <v>26.107705390571805</v>
      </c>
    </row>
    <row r="1298" spans="1:38">
      <c r="A1298">
        <v>17</v>
      </c>
      <c r="B1298">
        <v>125</v>
      </c>
      <c r="C1298">
        <v>2024</v>
      </c>
      <c r="D1298">
        <v>5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99</v>
      </c>
      <c r="M1298">
        <v>11</v>
      </c>
      <c r="N1298">
        <v>99</v>
      </c>
      <c r="O1298">
        <v>99</v>
      </c>
      <c r="P1298">
        <v>99</v>
      </c>
      <c r="Q1298">
        <v>79</v>
      </c>
      <c r="R1298">
        <v>101</v>
      </c>
      <c r="S1298">
        <v>9.4554455445544559</v>
      </c>
      <c r="T1298">
        <v>11</v>
      </c>
      <c r="U1298">
        <v>42.118811881188094</v>
      </c>
      <c r="V1298">
        <v>0</v>
      </c>
      <c r="W1298">
        <v>100</v>
      </c>
      <c r="X1298">
        <v>100</v>
      </c>
      <c r="Y1298">
        <v>95.049504950495063</v>
      </c>
      <c r="Z1298">
        <v>62.376237623762393</v>
      </c>
      <c r="AA1298">
        <v>10.291751122264488</v>
      </c>
      <c r="AB1298">
        <v>1.338868685101529</v>
      </c>
      <c r="AC1298">
        <v>0</v>
      </c>
      <c r="AD1298">
        <v>53.864300134080644</v>
      </c>
      <c r="AG1298">
        <v>3.1346989447548106</v>
      </c>
      <c r="AH1298">
        <v>5.1109167451606048</v>
      </c>
      <c r="AI1298">
        <v>0.99009900990099009</v>
      </c>
      <c r="AJ1298">
        <v>95</v>
      </c>
      <c r="AK1298">
        <v>114.34526315789482</v>
      </c>
      <c r="AL1298">
        <v>28.042762498856881</v>
      </c>
    </row>
    <row r="1299" spans="1:38">
      <c r="A1299">
        <v>17</v>
      </c>
      <c r="B1299">
        <v>126</v>
      </c>
      <c r="C1299">
        <v>2024</v>
      </c>
      <c r="D1299">
        <v>6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99</v>
      </c>
      <c r="M1299">
        <v>11</v>
      </c>
      <c r="N1299">
        <v>99</v>
      </c>
      <c r="O1299">
        <v>99</v>
      </c>
      <c r="P1299">
        <v>99</v>
      </c>
      <c r="Q1299">
        <v>43</v>
      </c>
      <c r="R1299">
        <v>57</v>
      </c>
      <c r="S1299">
        <v>9.280701754385964</v>
      </c>
      <c r="T1299">
        <v>11</v>
      </c>
      <c r="U1299">
        <v>38.722807017543857</v>
      </c>
      <c r="V1299">
        <v>0</v>
      </c>
      <c r="W1299">
        <v>100</v>
      </c>
      <c r="X1299">
        <v>98.24561403508774</v>
      </c>
      <c r="Y1299">
        <v>82.456140350877206</v>
      </c>
      <c r="Z1299">
        <v>49.12280701754387</v>
      </c>
      <c r="AA1299">
        <v>11.086264894617779</v>
      </c>
      <c r="AB1299">
        <v>1.3986758896838356</v>
      </c>
      <c r="AC1299">
        <v>0</v>
      </c>
      <c r="AD1299">
        <v>-2.2475504862780036</v>
      </c>
      <c r="AG1299">
        <v>1.4793667272255389</v>
      </c>
      <c r="AH1299">
        <v>2.8783245417853904</v>
      </c>
      <c r="AI1299">
        <v>1.7543859649122804</v>
      </c>
      <c r="AJ1299">
        <v>56</v>
      </c>
      <c r="AK1299">
        <v>111.09285714285711</v>
      </c>
      <c r="AL1299">
        <v>27.412047693588235</v>
      </c>
    </row>
    <row r="1300" spans="1:38">
      <c r="A1300">
        <v>17</v>
      </c>
      <c r="B1300">
        <v>127</v>
      </c>
      <c r="C1300">
        <v>2024</v>
      </c>
      <c r="D1300">
        <v>7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99</v>
      </c>
      <c r="M1300">
        <v>11</v>
      </c>
      <c r="N1300">
        <v>99</v>
      </c>
      <c r="O1300">
        <v>99</v>
      </c>
      <c r="P1300">
        <v>99</v>
      </c>
      <c r="Q1300">
        <v>12</v>
      </c>
      <c r="R1300">
        <v>19</v>
      </c>
      <c r="S1300">
        <v>9.8947368421052619</v>
      </c>
      <c r="T1300">
        <v>11</v>
      </c>
      <c r="U1300">
        <v>35.994736842105247</v>
      </c>
      <c r="V1300">
        <v>0</v>
      </c>
      <c r="W1300">
        <v>100</v>
      </c>
      <c r="X1300">
        <v>100</v>
      </c>
      <c r="Y1300">
        <v>89.473684210526301</v>
      </c>
      <c r="Z1300">
        <v>42.105263157894754</v>
      </c>
      <c r="AA1300">
        <v>11.633910221245969</v>
      </c>
      <c r="AB1300">
        <v>1.5181268528269365</v>
      </c>
      <c r="AC1300">
        <v>0</v>
      </c>
      <c r="AD1300">
        <v>28.455624969788992</v>
      </c>
      <c r="AG1300">
        <v>0.55312954876273668</v>
      </c>
      <c r="AH1300">
        <v>0.96230694763384228</v>
      </c>
      <c r="AI1300">
        <v>0</v>
      </c>
      <c r="AJ1300">
        <v>19</v>
      </c>
      <c r="AK1300">
        <v>110.20526315789476</v>
      </c>
      <c r="AL1300">
        <v>26.176839959798738</v>
      </c>
    </row>
    <row r="1301" spans="1:38">
      <c r="A1301">
        <v>17</v>
      </c>
      <c r="B1301">
        <v>128</v>
      </c>
      <c r="C1301">
        <v>2024</v>
      </c>
      <c r="D1301">
        <v>8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99</v>
      </c>
      <c r="M1301">
        <v>11</v>
      </c>
      <c r="N1301">
        <v>99</v>
      </c>
      <c r="O1301">
        <v>99</v>
      </c>
      <c r="P1301">
        <v>99</v>
      </c>
      <c r="Q1301">
        <v>324</v>
      </c>
      <c r="R1301">
        <v>473</v>
      </c>
      <c r="S1301">
        <v>10.139534883720936</v>
      </c>
      <c r="T1301">
        <v>11</v>
      </c>
      <c r="U1301">
        <v>39.854334038055008</v>
      </c>
      <c r="V1301">
        <v>0</v>
      </c>
      <c r="W1301">
        <v>100</v>
      </c>
      <c r="X1301">
        <v>99.788583509513742</v>
      </c>
      <c r="Y1301">
        <v>95.348837209302374</v>
      </c>
      <c r="Z1301">
        <v>54.334038054968282</v>
      </c>
      <c r="AA1301">
        <v>9.6920461292605982</v>
      </c>
      <c r="AB1301">
        <v>1.0751770567346495</v>
      </c>
      <c r="AC1301">
        <v>0</v>
      </c>
      <c r="AD1301">
        <v>37.647056688674255</v>
      </c>
      <c r="AG1301">
        <v>0.46845597702287806</v>
      </c>
      <c r="AH1301">
        <v>0.8495429590382888</v>
      </c>
      <c r="AI1301">
        <v>1.4799154334038054</v>
      </c>
      <c r="AJ1301">
        <v>472</v>
      </c>
      <c r="AK1301">
        <v>113.7756355932203</v>
      </c>
      <c r="AL1301">
        <v>26.606511766813245</v>
      </c>
    </row>
    <row r="1302" spans="1:38">
      <c r="A1302">
        <v>17</v>
      </c>
      <c r="B1302">
        <v>129</v>
      </c>
      <c r="C1302">
        <v>2024</v>
      </c>
      <c r="D1302">
        <v>9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99</v>
      </c>
      <c r="M1302">
        <v>11</v>
      </c>
      <c r="N1302">
        <v>99</v>
      </c>
      <c r="O1302">
        <v>99</v>
      </c>
      <c r="P1302">
        <v>99</v>
      </c>
      <c r="Q1302">
        <v>451</v>
      </c>
      <c r="R1302">
        <v>557</v>
      </c>
      <c r="S1302">
        <v>9.8958707360861755</v>
      </c>
      <c r="T1302">
        <v>11</v>
      </c>
      <c r="U1302">
        <v>38.194075403949746</v>
      </c>
      <c r="V1302">
        <v>0</v>
      </c>
      <c r="W1302">
        <v>100</v>
      </c>
      <c r="X1302">
        <v>100</v>
      </c>
      <c r="Y1302">
        <v>92.100538599640942</v>
      </c>
      <c r="Z1302">
        <v>44.524236983842009</v>
      </c>
      <c r="AA1302">
        <v>10.143354029480948</v>
      </c>
      <c r="AB1302">
        <v>1.1337490458255008</v>
      </c>
      <c r="AC1302">
        <v>0</v>
      </c>
      <c r="AD1302">
        <v>56.033889162900863</v>
      </c>
      <c r="AG1302">
        <v>0.15186753442921525</v>
      </c>
      <c r="AH1302">
        <v>0.29106039175116172</v>
      </c>
      <c r="AI1302">
        <v>4.4883303411131052</v>
      </c>
      <c r="AJ1302">
        <v>554</v>
      </c>
      <c r="AK1302">
        <v>113.10216606498189</v>
      </c>
      <c r="AL1302">
        <v>25.881935813827244</v>
      </c>
    </row>
    <row r="1303" spans="1:38">
      <c r="A1303">
        <v>17</v>
      </c>
      <c r="B1303">
        <v>130</v>
      </c>
      <c r="C1303">
        <v>2024</v>
      </c>
      <c r="D1303">
        <v>10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99</v>
      </c>
      <c r="M1303">
        <v>11</v>
      </c>
      <c r="N1303">
        <v>99</v>
      </c>
      <c r="O1303">
        <v>99</v>
      </c>
      <c r="P1303">
        <v>99</v>
      </c>
      <c r="Q1303">
        <v>901</v>
      </c>
      <c r="R1303">
        <v>1193</v>
      </c>
      <c r="S1303">
        <v>9.85750209555742</v>
      </c>
      <c r="T1303">
        <v>11</v>
      </c>
      <c r="U1303">
        <v>38.390360435875941</v>
      </c>
      <c r="V1303">
        <v>0</v>
      </c>
      <c r="W1303">
        <v>100</v>
      </c>
      <c r="X1303">
        <v>99.664710813076283</v>
      </c>
      <c r="Y1303">
        <v>92.036881810561596</v>
      </c>
      <c r="Z1303">
        <v>48.113998323554064</v>
      </c>
      <c r="AA1303">
        <v>9.6021188612807986</v>
      </c>
      <c r="AB1303">
        <v>1.0284206742326989</v>
      </c>
      <c r="AC1303">
        <v>0</v>
      </c>
      <c r="AD1303">
        <v>65.405562637751402</v>
      </c>
      <c r="AG1303">
        <v>0.29268316617927026</v>
      </c>
      <c r="AH1303">
        <v>0.58609953222808897</v>
      </c>
      <c r="AI1303">
        <v>3.0176026823134956</v>
      </c>
      <c r="AJ1303">
        <v>1193</v>
      </c>
      <c r="AK1303">
        <v>113.4347024308467</v>
      </c>
      <c r="AL1303">
        <v>25.766427239683111</v>
      </c>
    </row>
    <row r="1304" spans="1:38">
      <c r="A1304">
        <v>17</v>
      </c>
      <c r="B1304">
        <v>131</v>
      </c>
      <c r="C1304">
        <v>2024</v>
      </c>
      <c r="D1304">
        <v>11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99</v>
      </c>
      <c r="M1304">
        <v>11</v>
      </c>
      <c r="N1304">
        <v>99</v>
      </c>
      <c r="O1304">
        <v>99</v>
      </c>
      <c r="P1304">
        <v>99</v>
      </c>
      <c r="Q1304">
        <v>273</v>
      </c>
      <c r="R1304">
        <v>353</v>
      </c>
      <c r="S1304">
        <v>9.7280453257790391</v>
      </c>
      <c r="T1304">
        <v>11</v>
      </c>
      <c r="U1304">
        <v>38.109631728045343</v>
      </c>
      <c r="V1304">
        <v>0</v>
      </c>
      <c r="W1304">
        <v>100</v>
      </c>
      <c r="X1304">
        <v>99.716713881019828</v>
      </c>
      <c r="Y1304">
        <v>90.651558073654385</v>
      </c>
      <c r="Z1304">
        <v>47.025495750708224</v>
      </c>
      <c r="AA1304">
        <v>10.001853546649462</v>
      </c>
      <c r="AB1304">
        <v>1.082820196838844</v>
      </c>
      <c r="AC1304">
        <v>0</v>
      </c>
      <c r="AD1304">
        <v>71.058836519543675</v>
      </c>
      <c r="AG1304">
        <v>0.34074674697864799</v>
      </c>
      <c r="AH1304">
        <v>0.67906043964502993</v>
      </c>
      <c r="AI1304">
        <v>3.3994334277620406</v>
      </c>
      <c r="AJ1304">
        <v>352</v>
      </c>
      <c r="AK1304">
        <v>113.58750000000002</v>
      </c>
      <c r="AL1304">
        <v>25.42186107182102</v>
      </c>
    </row>
    <row r="1305" spans="1:38">
      <c r="A1305">
        <v>17</v>
      </c>
      <c r="B1305">
        <v>132</v>
      </c>
      <c r="C1305">
        <v>2024</v>
      </c>
      <c r="D1305">
        <v>12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99</v>
      </c>
      <c r="M1305">
        <v>11</v>
      </c>
      <c r="N1305">
        <v>99</v>
      </c>
      <c r="O1305">
        <v>99</v>
      </c>
      <c r="P1305">
        <v>99</v>
      </c>
      <c r="Q1305">
        <v>34</v>
      </c>
      <c r="R1305">
        <v>43</v>
      </c>
      <c r="S1305">
        <v>9.8139534883720874</v>
      </c>
      <c r="T1305">
        <v>11</v>
      </c>
      <c r="U1305">
        <v>35.9093023255814</v>
      </c>
      <c r="V1305">
        <v>0</v>
      </c>
      <c r="W1305">
        <v>100</v>
      </c>
      <c r="X1305">
        <v>97.67441860465118</v>
      </c>
      <c r="Y1305">
        <v>90.697674418604677</v>
      </c>
      <c r="Z1305">
        <v>39.534883720930225</v>
      </c>
      <c r="AA1305">
        <v>10.047533862722352</v>
      </c>
      <c r="AB1305">
        <v>1.280548827714999</v>
      </c>
      <c r="AC1305">
        <v>0</v>
      </c>
      <c r="AD1305">
        <v>44.152358895978359</v>
      </c>
      <c r="AG1305">
        <v>0.38875327728053527</v>
      </c>
      <c r="AH1305">
        <v>0.747890518631392</v>
      </c>
      <c r="AI1305">
        <v>2.3255813953488378</v>
      </c>
      <c r="AJ1305">
        <v>43</v>
      </c>
      <c r="AK1305">
        <v>111.25116279069768</v>
      </c>
      <c r="AL1305">
        <v>25.505706487462689</v>
      </c>
    </row>
    <row r="1306" spans="1:38">
      <c r="A1306">
        <v>17</v>
      </c>
      <c r="B1306">
        <v>133</v>
      </c>
      <c r="C1306">
        <v>2024</v>
      </c>
      <c r="D1306">
        <v>1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99</v>
      </c>
      <c r="M1306">
        <v>12</v>
      </c>
      <c r="N1306">
        <v>99</v>
      </c>
      <c r="O1306">
        <v>99</v>
      </c>
      <c r="P1306">
        <v>99</v>
      </c>
      <c r="Q1306">
        <v>23</v>
      </c>
      <c r="R1306">
        <v>27</v>
      </c>
      <c r="S1306">
        <v>9.481481481481481</v>
      </c>
      <c r="T1306">
        <v>12</v>
      </c>
      <c r="U1306">
        <v>43.477777777777753</v>
      </c>
      <c r="V1306">
        <v>0</v>
      </c>
      <c r="W1306">
        <v>100</v>
      </c>
      <c r="X1306">
        <v>100</v>
      </c>
      <c r="Y1306">
        <v>100</v>
      </c>
      <c r="Z1306">
        <v>74.074074074074076</v>
      </c>
      <c r="AA1306">
        <v>6.7612914246019606</v>
      </c>
      <c r="AB1306">
        <v>0.9572479987644531</v>
      </c>
      <c r="AC1306">
        <v>0</v>
      </c>
      <c r="AD1306">
        <v>1.3670300583700656</v>
      </c>
      <c r="AG1306">
        <v>0.31002411298656563</v>
      </c>
      <c r="AH1306">
        <v>0.63295131952476047</v>
      </c>
      <c r="AI1306">
        <v>3.7037037037037042</v>
      </c>
      <c r="AJ1306">
        <v>22</v>
      </c>
      <c r="AK1306">
        <v>114.89090909090916</v>
      </c>
      <c r="AL1306">
        <v>27.866377353194473</v>
      </c>
    </row>
    <row r="1307" spans="1:38">
      <c r="A1307">
        <v>17</v>
      </c>
      <c r="B1307">
        <v>134</v>
      </c>
      <c r="C1307">
        <v>2024</v>
      </c>
      <c r="D1307">
        <v>2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99</v>
      </c>
      <c r="M1307">
        <v>12</v>
      </c>
      <c r="N1307">
        <v>99</v>
      </c>
      <c r="O1307">
        <v>99</v>
      </c>
      <c r="P1307">
        <v>99</v>
      </c>
      <c r="Q1307">
        <v>24</v>
      </c>
      <c r="R1307">
        <v>32</v>
      </c>
      <c r="S1307">
        <v>9.53125</v>
      </c>
      <c r="T1307">
        <v>12</v>
      </c>
      <c r="U1307">
        <v>40.000000000000007</v>
      </c>
      <c r="V1307">
        <v>0</v>
      </c>
      <c r="W1307">
        <v>100</v>
      </c>
      <c r="X1307">
        <v>100</v>
      </c>
      <c r="Y1307">
        <v>100</v>
      </c>
      <c r="Z1307">
        <v>53.125</v>
      </c>
      <c r="AA1307">
        <v>7.5892193274406798</v>
      </c>
      <c r="AB1307">
        <v>1.1985505569228196</v>
      </c>
      <c r="AC1307">
        <v>0</v>
      </c>
      <c r="AD1307">
        <v>70.97850975126731</v>
      </c>
      <c r="AG1307">
        <v>0.2982292637465051</v>
      </c>
      <c r="AH1307">
        <v>0.54158574614014388</v>
      </c>
      <c r="AI1307">
        <v>0</v>
      </c>
      <c r="AJ1307">
        <v>31</v>
      </c>
      <c r="AK1307">
        <v>113.58709677419355</v>
      </c>
      <c r="AL1307">
        <v>27.05003418428139</v>
      </c>
    </row>
    <row r="1308" spans="1:38">
      <c r="A1308">
        <v>17</v>
      </c>
      <c r="B1308">
        <v>135</v>
      </c>
      <c r="C1308">
        <v>2024</v>
      </c>
      <c r="D1308">
        <v>3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99</v>
      </c>
      <c r="M1308">
        <v>12</v>
      </c>
      <c r="N1308">
        <v>99</v>
      </c>
      <c r="O1308">
        <v>99</v>
      </c>
      <c r="P1308">
        <v>99</v>
      </c>
      <c r="Q1308">
        <v>303</v>
      </c>
      <c r="R1308">
        <v>401</v>
      </c>
      <c r="S1308">
        <v>9.7730673316708216</v>
      </c>
      <c r="T1308">
        <v>12</v>
      </c>
      <c r="U1308">
        <v>44.322194513715665</v>
      </c>
      <c r="V1308">
        <v>0</v>
      </c>
      <c r="W1308">
        <v>100</v>
      </c>
      <c r="X1308">
        <v>99.750623441396499</v>
      </c>
      <c r="Y1308">
        <v>99.00249376558601</v>
      </c>
      <c r="Z1308">
        <v>71.820448877805489</v>
      </c>
      <c r="AA1308">
        <v>8.2301605279776755</v>
      </c>
      <c r="AB1308">
        <v>1.188419943895042</v>
      </c>
      <c r="AC1308">
        <v>0</v>
      </c>
      <c r="AD1308">
        <v>52.650389581896789</v>
      </c>
      <c r="AG1308">
        <v>0.97120298384557635</v>
      </c>
      <c r="AH1308">
        <v>1.668956961058234</v>
      </c>
      <c r="AI1308">
        <v>1.2468827930174562</v>
      </c>
      <c r="AJ1308">
        <v>364</v>
      </c>
      <c r="AK1308">
        <v>116.34313186813183</v>
      </c>
      <c r="AL1308">
        <v>27.861607056943072</v>
      </c>
    </row>
    <row r="1309" spans="1:38">
      <c r="A1309">
        <v>17</v>
      </c>
      <c r="B1309">
        <v>136</v>
      </c>
      <c r="C1309">
        <v>2024</v>
      </c>
      <c r="D1309">
        <v>4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99</v>
      </c>
      <c r="M1309">
        <v>12</v>
      </c>
      <c r="N1309">
        <v>99</v>
      </c>
      <c r="O1309">
        <v>99</v>
      </c>
      <c r="P1309">
        <v>99</v>
      </c>
      <c r="Q1309">
        <v>47</v>
      </c>
      <c r="R1309">
        <v>67</v>
      </c>
      <c r="S1309">
        <v>9.5074626865671608</v>
      </c>
      <c r="T1309">
        <v>12</v>
      </c>
      <c r="U1309">
        <v>41.310447761194041</v>
      </c>
      <c r="V1309">
        <v>0</v>
      </c>
      <c r="W1309">
        <v>100</v>
      </c>
      <c r="X1309">
        <v>100</v>
      </c>
      <c r="Y1309">
        <v>95.522388059701527</v>
      </c>
      <c r="Z1309">
        <v>59.701492537313449</v>
      </c>
      <c r="AA1309">
        <v>9.2514966006451367</v>
      </c>
      <c r="AB1309">
        <v>1.2140119049350928</v>
      </c>
      <c r="AC1309">
        <v>0</v>
      </c>
      <c r="AD1309">
        <v>44.76309169544141</v>
      </c>
      <c r="AG1309">
        <v>0.9410112359550562</v>
      </c>
      <c r="AH1309">
        <v>1.7167759991266645</v>
      </c>
      <c r="AI1309">
        <v>0</v>
      </c>
      <c r="AJ1309">
        <v>59</v>
      </c>
      <c r="AK1309">
        <v>114.66610169491528</v>
      </c>
      <c r="AL1309">
        <v>26.863147176134657</v>
      </c>
    </row>
    <row r="1310" spans="1:38">
      <c r="A1310">
        <v>17</v>
      </c>
      <c r="B1310">
        <v>137</v>
      </c>
      <c r="C1310">
        <v>2024</v>
      </c>
      <c r="D1310">
        <v>5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99</v>
      </c>
      <c r="M1310">
        <v>12</v>
      </c>
      <c r="N1310">
        <v>99</v>
      </c>
      <c r="O1310">
        <v>99</v>
      </c>
      <c r="P1310">
        <v>99</v>
      </c>
      <c r="Q1310">
        <v>45</v>
      </c>
      <c r="R1310">
        <v>59</v>
      </c>
      <c r="S1310">
        <v>9.7288135593220346</v>
      </c>
      <c r="T1310">
        <v>12</v>
      </c>
      <c r="U1310">
        <v>45.90338983050848</v>
      </c>
      <c r="V1310">
        <v>0</v>
      </c>
      <c r="W1310">
        <v>100</v>
      </c>
      <c r="X1310">
        <v>100</v>
      </c>
      <c r="Y1310">
        <v>100</v>
      </c>
      <c r="Z1310">
        <v>83.050847457627114</v>
      </c>
      <c r="AA1310">
        <v>7.314368633658586</v>
      </c>
      <c r="AB1310">
        <v>1.070886033825843</v>
      </c>
      <c r="AC1310">
        <v>0</v>
      </c>
      <c r="AD1310">
        <v>53.220898015624705</v>
      </c>
      <c r="AG1310">
        <v>1.8311607697082564</v>
      </c>
      <c r="AH1310">
        <v>3.2538542127217842</v>
      </c>
      <c r="AI1310">
        <v>1.6949152542372876</v>
      </c>
      <c r="AJ1310">
        <v>58</v>
      </c>
      <c r="AK1310">
        <v>117.79655172413798</v>
      </c>
      <c r="AL1310">
        <v>28.018246747591256</v>
      </c>
    </row>
    <row r="1311" spans="1:38">
      <c r="A1311">
        <v>17</v>
      </c>
      <c r="B1311">
        <v>138</v>
      </c>
      <c r="C1311">
        <v>2024</v>
      </c>
      <c r="D1311">
        <v>6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99</v>
      </c>
      <c r="M1311">
        <v>12</v>
      </c>
      <c r="N1311">
        <v>99</v>
      </c>
      <c r="O1311">
        <v>99</v>
      </c>
      <c r="P1311">
        <v>99</v>
      </c>
      <c r="Q1311">
        <v>16</v>
      </c>
      <c r="R1311">
        <v>22</v>
      </c>
      <c r="S1311">
        <v>9.3181818181818183</v>
      </c>
      <c r="T1311">
        <v>12</v>
      </c>
      <c r="U1311">
        <v>43.836363636363643</v>
      </c>
      <c r="V1311">
        <v>0</v>
      </c>
      <c r="W1311">
        <v>100</v>
      </c>
      <c r="X1311">
        <v>100</v>
      </c>
      <c r="Y1311">
        <v>100</v>
      </c>
      <c r="Z1311">
        <v>77.272727272727266</v>
      </c>
      <c r="AA1311">
        <v>6.9044482008830732</v>
      </c>
      <c r="AB1311">
        <v>0.97170719665599214</v>
      </c>
      <c r="AC1311">
        <v>0</v>
      </c>
      <c r="AD1311">
        <v>32.076813169071976</v>
      </c>
      <c r="AG1311">
        <v>0.57098364910459376</v>
      </c>
      <c r="AH1311">
        <v>1.2576369101566831</v>
      </c>
      <c r="AI1311">
        <v>4.5454545454545459</v>
      </c>
      <c r="AJ1311">
        <v>22</v>
      </c>
      <c r="AK1311">
        <v>117.1181818181818</v>
      </c>
      <c r="AL1311">
        <v>27.302500261845275</v>
      </c>
    </row>
    <row r="1312" spans="1:38">
      <c r="A1312">
        <v>17</v>
      </c>
      <c r="B1312">
        <v>139</v>
      </c>
      <c r="C1312">
        <v>2024</v>
      </c>
      <c r="D1312">
        <v>7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99</v>
      </c>
      <c r="M1312">
        <v>12</v>
      </c>
      <c r="N1312">
        <v>99</v>
      </c>
      <c r="O1312">
        <v>99</v>
      </c>
      <c r="P1312">
        <v>99</v>
      </c>
      <c r="Q1312">
        <v>9</v>
      </c>
      <c r="R1312">
        <v>19</v>
      </c>
      <c r="S1312">
        <v>9.5789473684210567</v>
      </c>
      <c r="T1312">
        <v>12</v>
      </c>
      <c r="U1312">
        <v>34.110526315789492</v>
      </c>
      <c r="V1312">
        <v>0</v>
      </c>
      <c r="W1312">
        <v>100</v>
      </c>
      <c r="X1312">
        <v>89.473684210526301</v>
      </c>
      <c r="Y1312">
        <v>84.210526315789508</v>
      </c>
      <c r="Z1312">
        <v>31.578947368421055</v>
      </c>
      <c r="AA1312">
        <v>11.839269835986819</v>
      </c>
      <c r="AB1312">
        <v>1.0913916501751355</v>
      </c>
      <c r="AC1312">
        <v>0</v>
      </c>
      <c r="AD1312">
        <v>6.8773576809441712</v>
      </c>
      <c r="AG1312">
        <v>0.55312954876273668</v>
      </c>
      <c r="AH1312">
        <v>0.91193322526903509</v>
      </c>
      <c r="AI1312">
        <v>0</v>
      </c>
      <c r="AJ1312">
        <v>19</v>
      </c>
      <c r="AK1312">
        <v>108.47368421052632</v>
      </c>
      <c r="AL1312">
        <v>25.574026263593797</v>
      </c>
    </row>
    <row r="1313" spans="1:38">
      <c r="A1313">
        <v>17</v>
      </c>
      <c r="B1313">
        <v>140</v>
      </c>
      <c r="C1313">
        <v>2024</v>
      </c>
      <c r="D1313">
        <v>8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99</v>
      </c>
      <c r="M1313">
        <v>12</v>
      </c>
      <c r="N1313">
        <v>99</v>
      </c>
      <c r="O1313">
        <v>99</v>
      </c>
      <c r="P1313">
        <v>99</v>
      </c>
      <c r="Q1313">
        <v>208</v>
      </c>
      <c r="R1313">
        <v>293</v>
      </c>
      <c r="S1313">
        <v>10.416382252559726</v>
      </c>
      <c r="T1313">
        <v>12</v>
      </c>
      <c r="U1313">
        <v>44.146757679180929</v>
      </c>
      <c r="V1313">
        <v>0</v>
      </c>
      <c r="W1313">
        <v>100</v>
      </c>
      <c r="X1313">
        <v>100</v>
      </c>
      <c r="Y1313">
        <v>99.317406143344698</v>
      </c>
      <c r="Z1313">
        <v>69.6245733788396</v>
      </c>
      <c r="AA1313">
        <v>8.69881507363535</v>
      </c>
      <c r="AB1313">
        <v>0.85701554776142941</v>
      </c>
      <c r="AC1313">
        <v>0</v>
      </c>
      <c r="AD1313">
        <v>66.198864606406801</v>
      </c>
      <c r="AG1313">
        <v>0.2901852035257998</v>
      </c>
      <c r="AH1313">
        <v>0.58292822037760461</v>
      </c>
      <c r="AI1313">
        <v>0.68259385665529004</v>
      </c>
      <c r="AJ1313">
        <v>293</v>
      </c>
      <c r="AK1313">
        <v>116.00409556313988</v>
      </c>
      <c r="AL1313">
        <v>28.035499897659296</v>
      </c>
    </row>
    <row r="1314" spans="1:38">
      <c r="A1314">
        <v>17</v>
      </c>
      <c r="B1314">
        <v>141</v>
      </c>
      <c r="C1314">
        <v>2024</v>
      </c>
      <c r="D1314">
        <v>9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99</v>
      </c>
      <c r="M1314">
        <v>12</v>
      </c>
      <c r="N1314">
        <v>99</v>
      </c>
      <c r="O1314">
        <v>99</v>
      </c>
      <c r="P1314">
        <v>99</v>
      </c>
      <c r="Q1314">
        <v>242</v>
      </c>
      <c r="R1314">
        <v>289</v>
      </c>
      <c r="S1314">
        <v>10.186851211072664</v>
      </c>
      <c r="T1314">
        <v>12</v>
      </c>
      <c r="U1314">
        <v>41.520761245674755</v>
      </c>
      <c r="V1314">
        <v>0</v>
      </c>
      <c r="W1314">
        <v>100</v>
      </c>
      <c r="X1314">
        <v>100</v>
      </c>
      <c r="Y1314">
        <v>97.577854671280306</v>
      </c>
      <c r="Z1314">
        <v>62.97577854671281</v>
      </c>
      <c r="AA1314">
        <v>9.1140629449845694</v>
      </c>
      <c r="AB1314">
        <v>0.93362788057359503</v>
      </c>
      <c r="AC1314">
        <v>0</v>
      </c>
      <c r="AD1314">
        <v>71.934788687361078</v>
      </c>
      <c r="AG1314">
        <v>7.8796620197564102E-2</v>
      </c>
      <c r="AH1314">
        <v>0.16417047822554495</v>
      </c>
      <c r="AI1314">
        <v>5.5363321799307963</v>
      </c>
      <c r="AJ1314">
        <v>289</v>
      </c>
      <c r="AK1314">
        <v>114.54394463667828</v>
      </c>
      <c r="AL1314">
        <v>27.261233430139455</v>
      </c>
    </row>
    <row r="1315" spans="1:38">
      <c r="A1315">
        <v>17</v>
      </c>
      <c r="B1315">
        <v>142</v>
      </c>
      <c r="C1315">
        <v>2024</v>
      </c>
      <c r="D1315">
        <v>10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99</v>
      </c>
      <c r="M1315">
        <v>12</v>
      </c>
      <c r="N1315">
        <v>99</v>
      </c>
      <c r="O1315">
        <v>99</v>
      </c>
      <c r="P1315">
        <v>99</v>
      </c>
      <c r="Q1315">
        <v>467</v>
      </c>
      <c r="R1315">
        <v>580</v>
      </c>
      <c r="S1315">
        <v>10.146551724137932</v>
      </c>
      <c r="T1315">
        <v>12</v>
      </c>
      <c r="U1315">
        <v>41.659137931034472</v>
      </c>
      <c r="V1315">
        <v>0</v>
      </c>
      <c r="W1315">
        <v>100</v>
      </c>
      <c r="X1315">
        <v>100</v>
      </c>
      <c r="Y1315">
        <v>97.241379310344811</v>
      </c>
      <c r="Z1315">
        <v>60.689655172413779</v>
      </c>
      <c r="AA1315">
        <v>8.7877953738522301</v>
      </c>
      <c r="AB1315">
        <v>1.0276715423951133</v>
      </c>
      <c r="AC1315">
        <v>0</v>
      </c>
      <c r="AD1315">
        <v>70.343656283356481</v>
      </c>
      <c r="AG1315">
        <v>0.14229357618103669</v>
      </c>
      <c r="AH1315">
        <v>0.30920536002538795</v>
      </c>
      <c r="AI1315">
        <v>3.7931034482758608</v>
      </c>
      <c r="AJ1315">
        <v>580</v>
      </c>
      <c r="AK1315">
        <v>114.93827586206902</v>
      </c>
      <c r="AL1315">
        <v>27.087261264056945</v>
      </c>
    </row>
    <row r="1316" spans="1:38">
      <c r="A1316">
        <v>17</v>
      </c>
      <c r="B1316">
        <v>143</v>
      </c>
      <c r="C1316">
        <v>2024</v>
      </c>
      <c r="D1316">
        <v>11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99</v>
      </c>
      <c r="M1316">
        <v>12</v>
      </c>
      <c r="N1316">
        <v>99</v>
      </c>
      <c r="O1316">
        <v>99</v>
      </c>
      <c r="P1316">
        <v>99</v>
      </c>
      <c r="Q1316">
        <v>107</v>
      </c>
      <c r="R1316">
        <v>159</v>
      </c>
      <c r="S1316">
        <v>9.7106918238993725</v>
      </c>
      <c r="T1316">
        <v>12</v>
      </c>
      <c r="U1316">
        <v>38.693710691823902</v>
      </c>
      <c r="V1316">
        <v>0</v>
      </c>
      <c r="W1316">
        <v>100</v>
      </c>
      <c r="X1316">
        <v>100</v>
      </c>
      <c r="Y1316">
        <v>91.823899371069189</v>
      </c>
      <c r="Z1316">
        <v>47.169811320754704</v>
      </c>
      <c r="AA1316">
        <v>9.5381767539983624</v>
      </c>
      <c r="AB1316">
        <v>1.0660330977060939</v>
      </c>
      <c r="AC1316">
        <v>0</v>
      </c>
      <c r="AD1316">
        <v>80.119968734480821</v>
      </c>
      <c r="AG1316">
        <v>0.15348082937565158</v>
      </c>
      <c r="AH1316">
        <v>0.31055353518833523</v>
      </c>
      <c r="AI1316">
        <v>3.1446540880503129</v>
      </c>
      <c r="AJ1316">
        <v>159</v>
      </c>
      <c r="AK1316">
        <v>113.9911949685535</v>
      </c>
      <c r="AL1316">
        <v>25.625499071565141</v>
      </c>
    </row>
    <row r="1317" spans="1:38">
      <c r="A1317">
        <v>17</v>
      </c>
      <c r="B1317">
        <v>144</v>
      </c>
      <c r="C1317">
        <v>2024</v>
      </c>
      <c r="D1317">
        <v>12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99</v>
      </c>
      <c r="M1317">
        <v>12</v>
      </c>
      <c r="N1317">
        <v>99</v>
      </c>
      <c r="O1317">
        <v>99</v>
      </c>
      <c r="P1317">
        <v>99</v>
      </c>
      <c r="Q1317">
        <v>12</v>
      </c>
      <c r="R1317">
        <v>13</v>
      </c>
      <c r="S1317">
        <v>10.230769230769228</v>
      </c>
      <c r="T1317">
        <v>12</v>
      </c>
      <c r="U1317">
        <v>38.1</v>
      </c>
      <c r="V1317">
        <v>0</v>
      </c>
      <c r="W1317">
        <v>100</v>
      </c>
      <c r="X1317">
        <v>100</v>
      </c>
      <c r="Y1317">
        <v>84.615384615384627</v>
      </c>
      <c r="Z1317">
        <v>46.15384615384616</v>
      </c>
      <c r="AA1317">
        <v>10.308622231301937</v>
      </c>
      <c r="AB1317">
        <v>0.97300851082104245</v>
      </c>
      <c r="AC1317">
        <v>0</v>
      </c>
      <c r="AD1317">
        <v>-2.4540836509197077</v>
      </c>
      <c r="AG1317">
        <v>0.11753006057318505</v>
      </c>
      <c r="AH1317">
        <v>0.23990037813491896</v>
      </c>
      <c r="AI1317">
        <v>0</v>
      </c>
      <c r="AJ1317">
        <v>13</v>
      </c>
      <c r="AK1317">
        <v>111.1153846153846</v>
      </c>
      <c r="AL1317">
        <v>27.305703702280475</v>
      </c>
    </row>
    <row r="1318" spans="1:38">
      <c r="A1318">
        <v>17</v>
      </c>
      <c r="B1318">
        <v>145</v>
      </c>
      <c r="C1318">
        <v>2024</v>
      </c>
      <c r="D1318">
        <v>1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99</v>
      </c>
      <c r="M1318">
        <v>13</v>
      </c>
      <c r="N1318">
        <v>99</v>
      </c>
      <c r="O1318">
        <v>99</v>
      </c>
      <c r="P1318">
        <v>99</v>
      </c>
      <c r="Q1318">
        <v>5</v>
      </c>
      <c r="R1318">
        <v>6</v>
      </c>
      <c r="S1318">
        <v>9.5</v>
      </c>
      <c r="T1318">
        <v>13</v>
      </c>
      <c r="U1318">
        <v>46.949999999999989</v>
      </c>
      <c r="V1318">
        <v>0</v>
      </c>
      <c r="W1318">
        <v>100</v>
      </c>
      <c r="X1318">
        <v>100</v>
      </c>
      <c r="Y1318">
        <v>100</v>
      </c>
      <c r="Z1318">
        <v>100</v>
      </c>
      <c r="AA1318">
        <v>2.5727741188583382</v>
      </c>
      <c r="AB1318">
        <v>1.1180339887498949</v>
      </c>
      <c r="AC1318">
        <v>0</v>
      </c>
      <c r="AD1318">
        <v>32.15770656314551</v>
      </c>
      <c r="AG1318">
        <v>6.8894247330347907E-2</v>
      </c>
      <c r="AH1318">
        <v>0.15188890596313573</v>
      </c>
      <c r="AI1318">
        <v>0</v>
      </c>
      <c r="AJ1318">
        <v>4</v>
      </c>
      <c r="AK1318">
        <v>115.075</v>
      </c>
      <c r="AL1318">
        <v>31.15159727487454</v>
      </c>
    </row>
    <row r="1319" spans="1:38">
      <c r="A1319">
        <v>17</v>
      </c>
      <c r="B1319">
        <v>146</v>
      </c>
      <c r="C1319">
        <v>2024</v>
      </c>
      <c r="D1319">
        <v>2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99</v>
      </c>
      <c r="M1319">
        <v>13</v>
      </c>
      <c r="N1319">
        <v>99</v>
      </c>
      <c r="O1319">
        <v>99</v>
      </c>
      <c r="P1319">
        <v>99</v>
      </c>
      <c r="Q1319">
        <v>10</v>
      </c>
      <c r="R1319">
        <v>12</v>
      </c>
      <c r="S1319">
        <v>9.75</v>
      </c>
      <c r="T1319">
        <v>13</v>
      </c>
      <c r="U1319">
        <v>45.841666666666683</v>
      </c>
      <c r="V1319">
        <v>0</v>
      </c>
      <c r="W1319">
        <v>100</v>
      </c>
      <c r="X1319">
        <v>100</v>
      </c>
      <c r="Y1319">
        <v>100</v>
      </c>
      <c r="Z1319">
        <v>66.666666666666686</v>
      </c>
      <c r="AA1319">
        <v>10.030325545841277</v>
      </c>
      <c r="AB1319">
        <v>1.6894279110594412</v>
      </c>
      <c r="AC1319">
        <v>0</v>
      </c>
      <c r="AD1319">
        <v>83.662762083669108</v>
      </c>
      <c r="AG1319">
        <v>0.11183597390493943</v>
      </c>
      <c r="AH1319">
        <v>0.23275493668101033</v>
      </c>
      <c r="AI1319">
        <v>0</v>
      </c>
      <c r="AJ1319">
        <v>11</v>
      </c>
      <c r="AK1319">
        <v>114.6727272727273</v>
      </c>
      <c r="AL1319">
        <v>29.145319707538562</v>
      </c>
    </row>
    <row r="1320" spans="1:38">
      <c r="A1320">
        <v>17</v>
      </c>
      <c r="B1320">
        <v>147</v>
      </c>
      <c r="C1320">
        <v>2024</v>
      </c>
      <c r="D1320">
        <v>3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99</v>
      </c>
      <c r="M1320">
        <v>13</v>
      </c>
      <c r="N1320">
        <v>99</v>
      </c>
      <c r="O1320">
        <v>99</v>
      </c>
      <c r="P1320">
        <v>99</v>
      </c>
      <c r="Q1320">
        <v>117</v>
      </c>
      <c r="R1320">
        <v>141</v>
      </c>
      <c r="S1320">
        <v>10.106382978723406</v>
      </c>
      <c r="T1320">
        <v>13</v>
      </c>
      <c r="U1320">
        <v>46.380851063829773</v>
      </c>
      <c r="V1320">
        <v>0</v>
      </c>
      <c r="W1320">
        <v>100</v>
      </c>
      <c r="X1320">
        <v>100</v>
      </c>
      <c r="Y1320">
        <v>100</v>
      </c>
      <c r="Z1320">
        <v>84.397163120567328</v>
      </c>
      <c r="AA1320">
        <v>16.182224355486269</v>
      </c>
      <c r="AB1320">
        <v>1.2643621869749651</v>
      </c>
      <c r="AC1320">
        <v>0</v>
      </c>
      <c r="AD1320">
        <v>36.871017046374995</v>
      </c>
      <c r="AG1320">
        <v>0.34149531352176127</v>
      </c>
      <c r="AH1320">
        <v>0.61409750850902145</v>
      </c>
      <c r="AI1320">
        <v>1.4184397163120563</v>
      </c>
      <c r="AJ1320">
        <v>129</v>
      </c>
      <c r="AK1320">
        <v>118.15271317829452</v>
      </c>
      <c r="AL1320">
        <v>29.426624802839942</v>
      </c>
    </row>
    <row r="1321" spans="1:38">
      <c r="A1321">
        <v>17</v>
      </c>
      <c r="B1321">
        <v>148</v>
      </c>
      <c r="C1321">
        <v>2024</v>
      </c>
      <c r="D1321">
        <v>4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99</v>
      </c>
      <c r="M1321">
        <v>13</v>
      </c>
      <c r="N1321">
        <v>99</v>
      </c>
      <c r="O1321">
        <v>99</v>
      </c>
      <c r="P1321">
        <v>99</v>
      </c>
      <c r="Q1321">
        <v>16</v>
      </c>
      <c r="R1321">
        <v>19</v>
      </c>
      <c r="S1321">
        <v>10.157894736842103</v>
      </c>
      <c r="T1321">
        <v>13</v>
      </c>
      <c r="U1321">
        <v>47.910526315789454</v>
      </c>
      <c r="V1321">
        <v>0</v>
      </c>
      <c r="W1321">
        <v>100</v>
      </c>
      <c r="X1321">
        <v>100</v>
      </c>
      <c r="Y1321">
        <v>94.736842105263179</v>
      </c>
      <c r="Z1321">
        <v>84.210526315789508</v>
      </c>
      <c r="AA1321">
        <v>11.221825291853689</v>
      </c>
      <c r="AB1321">
        <v>1.423973606154608</v>
      </c>
      <c r="AC1321">
        <v>0</v>
      </c>
      <c r="AD1321">
        <v>65.961941525708241</v>
      </c>
      <c r="AG1321">
        <v>0.26685393258426959</v>
      </c>
      <c r="AH1321">
        <v>0.56462937784702716</v>
      </c>
      <c r="AI1321">
        <v>0</v>
      </c>
      <c r="AJ1321">
        <v>16</v>
      </c>
      <c r="AK1321">
        <v>116.61874999999998</v>
      </c>
      <c r="AL1321">
        <v>28.971241758169239</v>
      </c>
    </row>
    <row r="1322" spans="1:38">
      <c r="A1322">
        <v>17</v>
      </c>
      <c r="B1322">
        <v>149</v>
      </c>
      <c r="C1322">
        <v>2024</v>
      </c>
      <c r="D1322">
        <v>5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99</v>
      </c>
      <c r="M1322">
        <v>13</v>
      </c>
      <c r="N1322">
        <v>99</v>
      </c>
      <c r="O1322">
        <v>99</v>
      </c>
      <c r="P1322">
        <v>99</v>
      </c>
      <c r="Q1322">
        <v>11</v>
      </c>
      <c r="R1322">
        <v>11</v>
      </c>
      <c r="S1322">
        <v>10.181818181818182</v>
      </c>
      <c r="T1322">
        <v>13</v>
      </c>
      <c r="U1322">
        <v>46.318181818181827</v>
      </c>
      <c r="V1322">
        <v>0</v>
      </c>
      <c r="W1322">
        <v>100</v>
      </c>
      <c r="X1322">
        <v>100</v>
      </c>
      <c r="Y1322">
        <v>100</v>
      </c>
      <c r="Z1322">
        <v>81.818181818181813</v>
      </c>
      <c r="AA1322">
        <v>8.527049812942149</v>
      </c>
      <c r="AB1322">
        <v>1.6958871005616063</v>
      </c>
      <c r="AC1322">
        <v>0</v>
      </c>
      <c r="AD1322">
        <v>89.308851614144061</v>
      </c>
      <c r="AG1322">
        <v>0.34140285536933568</v>
      </c>
      <c r="AH1322">
        <v>0.61213260029603411</v>
      </c>
      <c r="AI1322">
        <v>0</v>
      </c>
      <c r="AJ1322">
        <v>11</v>
      </c>
      <c r="AK1322">
        <v>116.73636363636363</v>
      </c>
      <c r="AL1322">
        <v>29.192279131939145</v>
      </c>
    </row>
    <row r="1323" spans="1:38">
      <c r="A1323">
        <v>17</v>
      </c>
      <c r="B1323">
        <v>150</v>
      </c>
      <c r="C1323">
        <v>2024</v>
      </c>
      <c r="D1323">
        <v>6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99</v>
      </c>
      <c r="M1323">
        <v>13</v>
      </c>
      <c r="N1323">
        <v>99</v>
      </c>
      <c r="O1323">
        <v>99</v>
      </c>
      <c r="P1323">
        <v>99</v>
      </c>
      <c r="Q1323">
        <v>9</v>
      </c>
      <c r="R1323">
        <v>9</v>
      </c>
      <c r="S1323">
        <v>10.666666666666664</v>
      </c>
      <c r="T1323">
        <v>13</v>
      </c>
      <c r="U1323">
        <v>47.955555555555563</v>
      </c>
      <c r="V1323">
        <v>0</v>
      </c>
      <c r="W1323">
        <v>100</v>
      </c>
      <c r="X1323">
        <v>100</v>
      </c>
      <c r="Y1323">
        <v>100</v>
      </c>
      <c r="Z1323">
        <v>88.8888888888889</v>
      </c>
      <c r="AA1323">
        <v>5.5515985908187444</v>
      </c>
      <c r="AB1323">
        <v>0.81649658092772603</v>
      </c>
      <c r="AC1323">
        <v>0</v>
      </c>
      <c r="AD1323">
        <v>35.216085423461557</v>
      </c>
      <c r="AG1323">
        <v>0.23358422008824295</v>
      </c>
      <c r="AH1323">
        <v>0.56283294320160149</v>
      </c>
      <c r="AI1323">
        <v>0</v>
      </c>
      <c r="AJ1323">
        <v>9</v>
      </c>
      <c r="AK1323">
        <v>117.85555555555555</v>
      </c>
      <c r="AL1323">
        <v>29.408087678070505</v>
      </c>
    </row>
    <row r="1324" spans="1:38">
      <c r="A1324">
        <v>17</v>
      </c>
      <c r="B1324">
        <v>151</v>
      </c>
      <c r="C1324">
        <v>2024</v>
      </c>
      <c r="D1324">
        <v>7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99</v>
      </c>
      <c r="M1324">
        <v>13</v>
      </c>
      <c r="N1324">
        <v>99</v>
      </c>
      <c r="O1324">
        <v>99</v>
      </c>
      <c r="P1324">
        <v>99</v>
      </c>
      <c r="Q1324">
        <v>3</v>
      </c>
      <c r="R1324">
        <v>4</v>
      </c>
      <c r="S1324">
        <v>11.25</v>
      </c>
      <c r="T1324">
        <v>13</v>
      </c>
      <c r="U1324">
        <v>41.3</v>
      </c>
      <c r="V1324">
        <v>0</v>
      </c>
      <c r="W1324">
        <v>100</v>
      </c>
      <c r="X1324">
        <v>100</v>
      </c>
      <c r="Y1324">
        <v>75</v>
      </c>
      <c r="Z1324">
        <v>75</v>
      </c>
      <c r="AA1324">
        <v>14.136654484000104</v>
      </c>
      <c r="AB1324">
        <v>0.4330127018922193</v>
      </c>
      <c r="AC1324">
        <v>0</v>
      </c>
      <c r="AD1324">
        <v>64.528239432609567</v>
      </c>
      <c r="AG1324">
        <v>0.11644832605531295</v>
      </c>
      <c r="AH1324">
        <v>0.23245080823089737</v>
      </c>
      <c r="AI1324">
        <v>0</v>
      </c>
      <c r="AJ1324">
        <v>4</v>
      </c>
      <c r="AK1324">
        <v>109.72499999999999</v>
      </c>
      <c r="AL1324">
        <v>29.696627124662474</v>
      </c>
    </row>
    <row r="1325" spans="1:38">
      <c r="A1325">
        <v>17</v>
      </c>
      <c r="B1325">
        <v>152</v>
      </c>
      <c r="C1325">
        <v>2024</v>
      </c>
      <c r="D1325">
        <v>8</v>
      </c>
      <c r="E1325">
        <v>99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99</v>
      </c>
      <c r="M1325">
        <v>13</v>
      </c>
      <c r="N1325">
        <v>99</v>
      </c>
      <c r="O1325">
        <v>99</v>
      </c>
      <c r="P1325">
        <v>99</v>
      </c>
      <c r="Q1325">
        <v>56</v>
      </c>
      <c r="R1325">
        <v>75</v>
      </c>
      <c r="S1325">
        <v>11.53333333333333</v>
      </c>
      <c r="T1325">
        <v>13</v>
      </c>
      <c r="U1325">
        <v>45.398666666666685</v>
      </c>
      <c r="V1325">
        <v>0</v>
      </c>
      <c r="W1325">
        <v>100</v>
      </c>
      <c r="X1325">
        <v>100</v>
      </c>
      <c r="Y1325">
        <v>100</v>
      </c>
      <c r="Z1325">
        <v>70.666666666666686</v>
      </c>
      <c r="AA1325">
        <v>9.1734616270097735</v>
      </c>
      <c r="AB1325">
        <v>1.0110500592068696</v>
      </c>
      <c r="AC1325">
        <v>0</v>
      </c>
      <c r="AD1325">
        <v>71.441150028715143</v>
      </c>
      <c r="AG1325">
        <v>7.4279488957115988E-2</v>
      </c>
      <c r="AH1325">
        <v>0.15344509451594163</v>
      </c>
      <c r="AI1325">
        <v>1.333333333333333</v>
      </c>
      <c r="AJ1325">
        <v>74</v>
      </c>
      <c r="AK1325">
        <v>115.51351351351347</v>
      </c>
      <c r="AL1325">
        <v>29.172181599475635</v>
      </c>
    </row>
    <row r="1326" spans="1:38">
      <c r="A1326">
        <v>17</v>
      </c>
      <c r="B1326">
        <v>153</v>
      </c>
      <c r="C1326">
        <v>2024</v>
      </c>
      <c r="D1326">
        <v>9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99</v>
      </c>
      <c r="M1326">
        <v>13</v>
      </c>
      <c r="N1326">
        <v>99</v>
      </c>
      <c r="O1326">
        <v>99</v>
      </c>
      <c r="P1326">
        <v>99</v>
      </c>
      <c r="Q1326">
        <v>100</v>
      </c>
      <c r="R1326">
        <v>104</v>
      </c>
      <c r="S1326">
        <v>11.346153846153848</v>
      </c>
      <c r="T1326">
        <v>13</v>
      </c>
      <c r="U1326">
        <v>43.276923076923055</v>
      </c>
      <c r="V1326">
        <v>0</v>
      </c>
      <c r="W1326">
        <v>100</v>
      </c>
      <c r="X1326">
        <v>100</v>
      </c>
      <c r="Y1326">
        <v>99.038461538461561</v>
      </c>
      <c r="Z1326">
        <v>66.346153846153825</v>
      </c>
      <c r="AA1326">
        <v>9.2998472978492632</v>
      </c>
      <c r="AB1326">
        <v>1.0540145850803528</v>
      </c>
      <c r="AC1326">
        <v>0</v>
      </c>
      <c r="AD1326">
        <v>77.556452262860091</v>
      </c>
      <c r="AG1326">
        <v>2.8355877164521353E-2</v>
      </c>
      <c r="AH1326">
        <v>6.1577439759784358E-2</v>
      </c>
      <c r="AI1326">
        <v>7.6923076923076898</v>
      </c>
      <c r="AJ1326">
        <v>104</v>
      </c>
      <c r="AK1326">
        <v>114.63750000000002</v>
      </c>
      <c r="AL1326">
        <v>28.377811978976677</v>
      </c>
    </row>
    <row r="1327" spans="1:38">
      <c r="A1327">
        <v>17</v>
      </c>
      <c r="B1327">
        <v>154</v>
      </c>
      <c r="C1327">
        <v>2024</v>
      </c>
      <c r="D1327">
        <v>10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99</v>
      </c>
      <c r="M1327">
        <v>13</v>
      </c>
      <c r="N1327">
        <v>99</v>
      </c>
      <c r="O1327">
        <v>99</v>
      </c>
      <c r="P1327">
        <v>99</v>
      </c>
      <c r="Q1327">
        <v>161</v>
      </c>
      <c r="R1327">
        <v>193</v>
      </c>
      <c r="S1327">
        <v>11.181347150259072</v>
      </c>
      <c r="T1327">
        <v>13</v>
      </c>
      <c r="U1327">
        <v>43.541450777202058</v>
      </c>
      <c r="V1327">
        <v>0</v>
      </c>
      <c r="W1327">
        <v>100</v>
      </c>
      <c r="X1327">
        <v>100</v>
      </c>
      <c r="Y1327">
        <v>98.963730569948183</v>
      </c>
      <c r="Z1327">
        <v>66.321243523316085</v>
      </c>
      <c r="AA1327">
        <v>8.7809698833407897</v>
      </c>
      <c r="AB1327">
        <v>1.0347657484175281</v>
      </c>
      <c r="AC1327">
        <v>0</v>
      </c>
      <c r="AD1327">
        <v>72.24089001738146</v>
      </c>
      <c r="AG1327">
        <v>4.7349414143000146E-2</v>
      </c>
      <c r="AH1327">
        <v>0.10753973102615838</v>
      </c>
      <c r="AI1327">
        <v>5.6994818652849721</v>
      </c>
      <c r="AJ1327">
        <v>193</v>
      </c>
      <c r="AK1327">
        <v>115.52590673575124</v>
      </c>
      <c r="AL1327">
        <v>27.991632218339355</v>
      </c>
    </row>
    <row r="1328" spans="1:38">
      <c r="A1328">
        <v>17</v>
      </c>
      <c r="B1328">
        <v>155</v>
      </c>
      <c r="C1328">
        <v>2024</v>
      </c>
      <c r="D1328">
        <v>11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99</v>
      </c>
      <c r="M1328">
        <v>13</v>
      </c>
      <c r="N1328">
        <v>99</v>
      </c>
      <c r="O1328">
        <v>99</v>
      </c>
      <c r="P1328">
        <v>99</v>
      </c>
      <c r="Q1328">
        <v>35</v>
      </c>
      <c r="R1328">
        <v>49</v>
      </c>
      <c r="S1328">
        <v>10.938775510204083</v>
      </c>
      <c r="T1328">
        <v>13</v>
      </c>
      <c r="U1328">
        <v>41.297959183673449</v>
      </c>
      <c r="V1328">
        <v>0</v>
      </c>
      <c r="W1328">
        <v>100</v>
      </c>
      <c r="X1328">
        <v>97.959183673469383</v>
      </c>
      <c r="Y1328">
        <v>81.632653061224502</v>
      </c>
      <c r="Z1328">
        <v>65.306122448979593</v>
      </c>
      <c r="AA1328">
        <v>12.68029951677285</v>
      </c>
      <c r="AB1328">
        <v>1.5571843148518651</v>
      </c>
      <c r="AC1328">
        <v>0</v>
      </c>
      <c r="AD1328">
        <v>87.77935408120608</v>
      </c>
      <c r="AG1328">
        <v>4.7299123518282561E-2</v>
      </c>
      <c r="AH1328">
        <v>0.10214653606084144</v>
      </c>
      <c r="AI1328">
        <v>14.285714285714288</v>
      </c>
      <c r="AJ1328">
        <v>49</v>
      </c>
      <c r="AK1328">
        <v>113.2938775510204</v>
      </c>
      <c r="AL1328">
        <v>27.393940846929688</v>
      </c>
    </row>
    <row r="1329" spans="1:38">
      <c r="A1329">
        <v>17</v>
      </c>
      <c r="B1329">
        <v>156</v>
      </c>
      <c r="C1329">
        <v>2024</v>
      </c>
      <c r="D1329">
        <v>12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99</v>
      </c>
      <c r="M1329">
        <v>13</v>
      </c>
      <c r="N1329">
        <v>99</v>
      </c>
      <c r="O1329">
        <v>99</v>
      </c>
      <c r="P1329">
        <v>99</v>
      </c>
      <c r="Q1329">
        <v>5</v>
      </c>
      <c r="R1329">
        <v>5</v>
      </c>
      <c r="S1329">
        <v>11</v>
      </c>
      <c r="T1329">
        <v>13</v>
      </c>
      <c r="U1329">
        <v>42.780000000000008</v>
      </c>
      <c r="V1329">
        <v>0</v>
      </c>
      <c r="W1329">
        <v>100</v>
      </c>
      <c r="X1329">
        <v>100</v>
      </c>
      <c r="Y1329">
        <v>100</v>
      </c>
      <c r="Z1329">
        <v>60</v>
      </c>
      <c r="AA1329">
        <v>3.6591802360637193</v>
      </c>
      <c r="AB1329">
        <v>0.63245553203367599</v>
      </c>
      <c r="AC1329">
        <v>0</v>
      </c>
      <c r="AD1329">
        <v>53.580638908714221</v>
      </c>
      <c r="AG1329">
        <v>4.5203869451225037E-2</v>
      </c>
      <c r="AH1329">
        <v>0.10360325233809645</v>
      </c>
      <c r="AI1329">
        <v>0</v>
      </c>
      <c r="AJ1329">
        <v>5</v>
      </c>
      <c r="AK1329">
        <v>115.68</v>
      </c>
      <c r="AL1329">
        <v>27.625801531417039</v>
      </c>
    </row>
    <row r="1330" spans="1:38">
      <c r="A1330">
        <v>17</v>
      </c>
      <c r="B1330">
        <v>157</v>
      </c>
      <c r="C1330">
        <v>2024</v>
      </c>
      <c r="D1330">
        <v>1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99</v>
      </c>
      <c r="M1330">
        <v>14</v>
      </c>
      <c r="N1330">
        <v>99</v>
      </c>
      <c r="O1330">
        <v>99</v>
      </c>
      <c r="P1330">
        <v>99</v>
      </c>
      <c r="Q1330">
        <v>3</v>
      </c>
      <c r="R1330">
        <v>3</v>
      </c>
      <c r="S1330">
        <v>10.666666666666664</v>
      </c>
      <c r="T1330">
        <v>14</v>
      </c>
      <c r="U1330">
        <v>55.566666666666649</v>
      </c>
      <c r="V1330">
        <v>0</v>
      </c>
      <c r="W1330">
        <v>100</v>
      </c>
      <c r="X1330">
        <v>100</v>
      </c>
      <c r="Y1330">
        <v>100</v>
      </c>
      <c r="Z1330">
        <v>100</v>
      </c>
      <c r="AA1330">
        <v>1.5965240019773437</v>
      </c>
      <c r="AB1330">
        <v>1.6996731711975963</v>
      </c>
      <c r="AC1330">
        <v>0</v>
      </c>
      <c r="AD1330">
        <v>86.806546801680895</v>
      </c>
      <c r="AG1330">
        <v>3.4447123665173954E-2</v>
      </c>
      <c r="AH1330">
        <v>8.9882430330332733E-2</v>
      </c>
      <c r="AI1330">
        <v>0</v>
      </c>
      <c r="AJ1330">
        <v>1</v>
      </c>
      <c r="AK1330">
        <v>121.3</v>
      </c>
      <c r="AL1330">
        <v>32.048936763159823</v>
      </c>
    </row>
    <row r="1331" spans="1:38">
      <c r="A1331">
        <v>17</v>
      </c>
      <c r="B1331">
        <v>158</v>
      </c>
      <c r="C1331">
        <v>2024</v>
      </c>
      <c r="D1331">
        <v>2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99</v>
      </c>
      <c r="M1331">
        <v>14</v>
      </c>
      <c r="N1331">
        <v>99</v>
      </c>
      <c r="O1331">
        <v>99</v>
      </c>
      <c r="P1331">
        <v>99</v>
      </c>
      <c r="Q1331">
        <v>3</v>
      </c>
      <c r="R1331">
        <v>3</v>
      </c>
      <c r="S1331">
        <v>9.6666666666666643</v>
      </c>
      <c r="T1331">
        <v>14</v>
      </c>
      <c r="U1331">
        <v>45.833333333333343</v>
      </c>
      <c r="V1331">
        <v>0</v>
      </c>
      <c r="W1331">
        <v>100</v>
      </c>
      <c r="X1331">
        <v>100</v>
      </c>
      <c r="Y1331">
        <v>100</v>
      </c>
      <c r="Z1331">
        <v>66.666666666666686</v>
      </c>
      <c r="AA1331">
        <v>10.815523822522675</v>
      </c>
      <c r="AB1331">
        <v>1.2472191289246577</v>
      </c>
      <c r="AC1331">
        <v>0</v>
      </c>
      <c r="AD1331">
        <v>99.914373623053734</v>
      </c>
      <c r="AG1331">
        <v>2.7958993476234859E-2</v>
      </c>
      <c r="AH1331">
        <v>5.8178156323648277E-2</v>
      </c>
      <c r="AI1331">
        <v>0</v>
      </c>
      <c r="AJ1331">
        <v>1</v>
      </c>
      <c r="AK1331">
        <v>122.9</v>
      </c>
      <c r="AL1331">
        <v>31.136671857460502</v>
      </c>
    </row>
    <row r="1332" spans="1:38">
      <c r="A1332">
        <v>17</v>
      </c>
      <c r="B1332">
        <v>159</v>
      </c>
      <c r="C1332">
        <v>2024</v>
      </c>
      <c r="D1332">
        <v>3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99</v>
      </c>
      <c r="M1332">
        <v>14</v>
      </c>
      <c r="N1332">
        <v>99</v>
      </c>
      <c r="O1332">
        <v>99</v>
      </c>
      <c r="P1332">
        <v>99</v>
      </c>
      <c r="Q1332">
        <v>51</v>
      </c>
      <c r="R1332">
        <v>59</v>
      </c>
      <c r="S1332">
        <v>10.305084745762709</v>
      </c>
      <c r="T1332">
        <v>14</v>
      </c>
      <c r="U1332">
        <v>48.277966101694915</v>
      </c>
      <c r="V1332">
        <v>0</v>
      </c>
      <c r="W1332">
        <v>100</v>
      </c>
      <c r="X1332">
        <v>100</v>
      </c>
      <c r="Y1332">
        <v>100</v>
      </c>
      <c r="Z1332">
        <v>94.915254237288124</v>
      </c>
      <c r="AA1332">
        <v>14.819147803634689</v>
      </c>
      <c r="AB1332">
        <v>1.2108861762367378</v>
      </c>
      <c r="AC1332">
        <v>0</v>
      </c>
      <c r="AD1332">
        <v>20.052314024775125</v>
      </c>
      <c r="AG1332">
        <v>0.14289520211194265</v>
      </c>
      <c r="AH1332">
        <v>0.26747333107590515</v>
      </c>
      <c r="AI1332">
        <v>6.7796610169491505</v>
      </c>
      <c r="AJ1332">
        <v>55</v>
      </c>
      <c r="AK1332">
        <v>118.49636363636368</v>
      </c>
      <c r="AL1332">
        <v>29.503810476009448</v>
      </c>
    </row>
    <row r="1333" spans="1:38">
      <c r="A1333">
        <v>17</v>
      </c>
      <c r="B1333">
        <v>160</v>
      </c>
      <c r="C1333">
        <v>2024</v>
      </c>
      <c r="D1333">
        <v>4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99</v>
      </c>
      <c r="M1333">
        <v>14</v>
      </c>
      <c r="N1333">
        <v>99</v>
      </c>
      <c r="O1333">
        <v>99</v>
      </c>
      <c r="P1333">
        <v>99</v>
      </c>
      <c r="Q1333">
        <v>6</v>
      </c>
      <c r="R1333">
        <v>7</v>
      </c>
      <c r="S1333">
        <v>10</v>
      </c>
      <c r="T1333">
        <v>14</v>
      </c>
      <c r="U1333">
        <v>45.914285714285718</v>
      </c>
      <c r="V1333">
        <v>0</v>
      </c>
      <c r="W1333">
        <v>100</v>
      </c>
      <c r="X1333">
        <v>100</v>
      </c>
      <c r="Y1333">
        <v>100</v>
      </c>
      <c r="Z1333">
        <v>85.714285714285694</v>
      </c>
      <c r="AA1333">
        <v>6.1081745160372733</v>
      </c>
      <c r="AB1333">
        <v>1.309307341415954</v>
      </c>
      <c r="AC1333">
        <v>0</v>
      </c>
      <c r="AD1333">
        <v>73.951887196825055</v>
      </c>
      <c r="AG1333">
        <v>9.8314606741573052E-2</v>
      </c>
      <c r="AH1333">
        <v>0.19935392951777936</v>
      </c>
      <c r="AI1333">
        <v>0</v>
      </c>
      <c r="AJ1333">
        <v>5</v>
      </c>
      <c r="AK1333">
        <v>117.76000000000002</v>
      </c>
      <c r="AL1333">
        <v>27.720167948733472</v>
      </c>
    </row>
    <row r="1334" spans="1:38">
      <c r="A1334">
        <v>17</v>
      </c>
      <c r="B1334">
        <v>161</v>
      </c>
      <c r="C1334">
        <v>2024</v>
      </c>
      <c r="D1334">
        <v>5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14</v>
      </c>
      <c r="N1334">
        <v>99</v>
      </c>
      <c r="O1334">
        <v>99</v>
      </c>
      <c r="P1334">
        <v>99</v>
      </c>
      <c r="Q1334">
        <v>12</v>
      </c>
      <c r="R1334">
        <v>13</v>
      </c>
      <c r="S1334">
        <v>10</v>
      </c>
      <c r="T1334">
        <v>14</v>
      </c>
      <c r="U1334">
        <v>45.169230769230786</v>
      </c>
      <c r="V1334">
        <v>0</v>
      </c>
      <c r="W1334">
        <v>100</v>
      </c>
      <c r="X1334">
        <v>100</v>
      </c>
      <c r="Y1334">
        <v>100</v>
      </c>
      <c r="Z1334">
        <v>69.230769230769269</v>
      </c>
      <c r="AA1334">
        <v>9.8614544578205319</v>
      </c>
      <c r="AB1334">
        <v>1.1094003924504585</v>
      </c>
      <c r="AC1334">
        <v>0</v>
      </c>
      <c r="AD1334">
        <v>51.3978243745618</v>
      </c>
      <c r="AG1334">
        <v>0.40347610180012422</v>
      </c>
      <c r="AH1334">
        <v>0.70548432363853031</v>
      </c>
      <c r="AI1334">
        <v>0</v>
      </c>
      <c r="AJ1334">
        <v>13</v>
      </c>
      <c r="AK1334">
        <v>114.4692307692308</v>
      </c>
      <c r="AL1334">
        <v>29.981654608196639</v>
      </c>
    </row>
    <row r="1335" spans="1:38">
      <c r="A1335">
        <v>17</v>
      </c>
      <c r="B1335">
        <v>162</v>
      </c>
      <c r="C1335">
        <v>2024</v>
      </c>
      <c r="D1335">
        <v>6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14</v>
      </c>
      <c r="N1335">
        <v>99</v>
      </c>
      <c r="O1335">
        <v>99</v>
      </c>
      <c r="P1335">
        <v>99</v>
      </c>
      <c r="Q1335">
        <v>7</v>
      </c>
      <c r="R1335">
        <v>9</v>
      </c>
      <c r="S1335">
        <v>10.333333333333336</v>
      </c>
      <c r="T1335">
        <v>14</v>
      </c>
      <c r="U1335">
        <v>47.577777777777776</v>
      </c>
      <c r="V1335">
        <v>0</v>
      </c>
      <c r="W1335">
        <v>100</v>
      </c>
      <c r="X1335">
        <v>100</v>
      </c>
      <c r="Y1335">
        <v>100</v>
      </c>
      <c r="Z1335">
        <v>77.777777777777771</v>
      </c>
      <c r="AA1335">
        <v>7.941561248377381</v>
      </c>
      <c r="AB1335">
        <v>0.94280904158205681</v>
      </c>
      <c r="AC1335">
        <v>0</v>
      </c>
      <c r="AD1335">
        <v>-14.592463757442816</v>
      </c>
      <c r="AG1335">
        <v>0.23358422008824295</v>
      </c>
      <c r="AH1335">
        <v>0.55839913410316411</v>
      </c>
      <c r="AI1335">
        <v>11.111111111111112</v>
      </c>
      <c r="AJ1335">
        <v>7</v>
      </c>
      <c r="AK1335">
        <v>115.04285714285712</v>
      </c>
      <c r="AL1335">
        <v>30.977259872136841</v>
      </c>
    </row>
    <row r="1336" spans="1:38">
      <c r="A1336">
        <v>17</v>
      </c>
      <c r="B1336">
        <v>163</v>
      </c>
      <c r="C1336">
        <v>2024</v>
      </c>
      <c r="D1336">
        <v>7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14</v>
      </c>
      <c r="N1336">
        <v>99</v>
      </c>
      <c r="O1336">
        <v>99</v>
      </c>
      <c r="P1336">
        <v>99</v>
      </c>
      <c r="R1336">
        <v>0</v>
      </c>
    </row>
    <row r="1337" spans="1:38">
      <c r="A1337">
        <v>17</v>
      </c>
      <c r="B1337">
        <v>164</v>
      </c>
      <c r="C1337">
        <v>2024</v>
      </c>
      <c r="D1337">
        <v>8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14</v>
      </c>
      <c r="N1337">
        <v>99</v>
      </c>
      <c r="O1337">
        <v>99</v>
      </c>
      <c r="P1337">
        <v>99</v>
      </c>
      <c r="Q1337">
        <v>38</v>
      </c>
      <c r="R1337">
        <v>48</v>
      </c>
      <c r="S1337">
        <v>11.666666666666664</v>
      </c>
      <c r="T1337">
        <v>14</v>
      </c>
      <c r="U1337">
        <v>45.779166666666683</v>
      </c>
      <c r="V1337">
        <v>0</v>
      </c>
      <c r="W1337">
        <v>100</v>
      </c>
      <c r="X1337">
        <v>100</v>
      </c>
      <c r="Y1337">
        <v>97.916666666666686</v>
      </c>
      <c r="Z1337">
        <v>72.916666666666686</v>
      </c>
      <c r="AA1337">
        <v>10.004352351462952</v>
      </c>
      <c r="AB1337">
        <v>1.027402333828175</v>
      </c>
      <c r="AC1337">
        <v>0</v>
      </c>
      <c r="AD1337">
        <v>69.738376945295599</v>
      </c>
      <c r="AG1337">
        <v>4.7538872932554224E-2</v>
      </c>
      <c r="AH1337">
        <v>9.902794522286415E-2</v>
      </c>
      <c r="AI1337">
        <v>2.0833333333333339</v>
      </c>
      <c r="AJ1337">
        <v>48</v>
      </c>
      <c r="AK1337">
        <v>115.42916666666662</v>
      </c>
      <c r="AL1337">
        <v>29.43883292730548</v>
      </c>
    </row>
    <row r="1338" spans="1:38">
      <c r="A1338">
        <v>17</v>
      </c>
      <c r="B1338">
        <v>165</v>
      </c>
      <c r="C1338">
        <v>2024</v>
      </c>
      <c r="D1338">
        <v>9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14</v>
      </c>
      <c r="N1338">
        <v>99</v>
      </c>
      <c r="O1338">
        <v>99</v>
      </c>
      <c r="P1338">
        <v>99</v>
      </c>
      <c r="Q1338">
        <v>53</v>
      </c>
      <c r="R1338">
        <v>62</v>
      </c>
      <c r="S1338">
        <v>11.70967741935484</v>
      </c>
      <c r="T1338">
        <v>14</v>
      </c>
      <c r="U1338">
        <v>44.462903225806421</v>
      </c>
      <c r="V1338">
        <v>0</v>
      </c>
      <c r="W1338">
        <v>100</v>
      </c>
      <c r="X1338">
        <v>100</v>
      </c>
      <c r="Y1338">
        <v>100</v>
      </c>
      <c r="Z1338">
        <v>69.354838709677423</v>
      </c>
      <c r="AA1338">
        <v>8.2476826436664457</v>
      </c>
      <c r="AB1338">
        <v>1.0532146914396543</v>
      </c>
      <c r="AC1338">
        <v>0</v>
      </c>
      <c r="AD1338">
        <v>71.120501610615023</v>
      </c>
      <c r="AG1338">
        <v>1.6904465232695412E-2</v>
      </c>
      <c r="AH1338">
        <v>3.7715634595138069E-2</v>
      </c>
      <c r="AI1338">
        <v>4.8387096774193559</v>
      </c>
      <c r="AJ1338">
        <v>62</v>
      </c>
      <c r="AK1338">
        <v>113.73225806451622</v>
      </c>
      <c r="AL1338">
        <v>30.027156731266174</v>
      </c>
    </row>
    <row r="1339" spans="1:38">
      <c r="A1339">
        <v>17</v>
      </c>
      <c r="B1339">
        <v>166</v>
      </c>
      <c r="C1339">
        <v>2024</v>
      </c>
      <c r="D1339">
        <v>10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14</v>
      </c>
      <c r="N1339">
        <v>99</v>
      </c>
      <c r="O1339">
        <v>99</v>
      </c>
      <c r="P1339">
        <v>99</v>
      </c>
      <c r="Q1339">
        <v>94</v>
      </c>
      <c r="R1339">
        <v>112</v>
      </c>
      <c r="S1339">
        <v>11.5625</v>
      </c>
      <c r="T1339">
        <v>14</v>
      </c>
      <c r="U1339">
        <v>45.04999999999999</v>
      </c>
      <c r="V1339">
        <v>0</v>
      </c>
      <c r="W1339">
        <v>100</v>
      </c>
      <c r="X1339">
        <v>100</v>
      </c>
      <c r="Y1339">
        <v>98.214285714285694</v>
      </c>
      <c r="Z1339">
        <v>75</v>
      </c>
      <c r="AA1339">
        <v>8.9864183235433419</v>
      </c>
      <c r="AB1339">
        <v>1.0755501084162864</v>
      </c>
      <c r="AC1339">
        <v>0</v>
      </c>
      <c r="AD1339">
        <v>57.112191158200574</v>
      </c>
      <c r="AG1339">
        <v>2.7477380228062249E-2</v>
      </c>
      <c r="AH1339">
        <v>6.4568628174639695E-2</v>
      </c>
      <c r="AI1339">
        <v>2.6785714285714279</v>
      </c>
      <c r="AJ1339">
        <v>112</v>
      </c>
      <c r="AK1339">
        <v>114.8142857142857</v>
      </c>
      <c r="AL1339">
        <v>29.162499823800523</v>
      </c>
    </row>
    <row r="1340" spans="1:38">
      <c r="A1340">
        <v>17</v>
      </c>
      <c r="B1340">
        <v>167</v>
      </c>
      <c r="C1340">
        <v>2024</v>
      </c>
      <c r="D1340">
        <v>11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14</v>
      </c>
      <c r="N1340">
        <v>99</v>
      </c>
      <c r="O1340">
        <v>99</v>
      </c>
      <c r="P1340">
        <v>99</v>
      </c>
      <c r="Q1340">
        <v>19</v>
      </c>
      <c r="R1340">
        <v>22</v>
      </c>
      <c r="S1340">
        <v>11.272727272727272</v>
      </c>
      <c r="T1340">
        <v>14</v>
      </c>
      <c r="U1340">
        <v>45.786363636363639</v>
      </c>
      <c r="V1340">
        <v>0</v>
      </c>
      <c r="W1340">
        <v>100</v>
      </c>
      <c r="X1340">
        <v>100</v>
      </c>
      <c r="Y1340">
        <v>90.909090909090892</v>
      </c>
      <c r="Z1340">
        <v>77.272727272727266</v>
      </c>
      <c r="AA1340">
        <v>11.418059676532581</v>
      </c>
      <c r="AB1340">
        <v>1.2497933713515867</v>
      </c>
      <c r="AC1340">
        <v>0</v>
      </c>
      <c r="AD1340">
        <v>86.952188205927129</v>
      </c>
      <c r="AG1340">
        <v>2.1236341171473803E-2</v>
      </c>
      <c r="AH1340">
        <v>5.0846118686541618E-2</v>
      </c>
      <c r="AI1340">
        <v>9.0909090909090917</v>
      </c>
      <c r="AJ1340">
        <v>22</v>
      </c>
      <c r="AK1340">
        <v>116.6409090909091</v>
      </c>
      <c r="AL1340">
        <v>28.219273358153849</v>
      </c>
    </row>
    <row r="1341" spans="1:38">
      <c r="A1341">
        <v>17</v>
      </c>
      <c r="B1341">
        <v>168</v>
      </c>
      <c r="C1341">
        <v>2024</v>
      </c>
      <c r="D1341">
        <v>12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14</v>
      </c>
      <c r="N1341">
        <v>99</v>
      </c>
      <c r="O1341">
        <v>99</v>
      </c>
      <c r="P1341">
        <v>99</v>
      </c>
      <c r="Q1341">
        <v>5</v>
      </c>
      <c r="R1341">
        <v>6</v>
      </c>
      <c r="S1341">
        <v>12</v>
      </c>
      <c r="T1341">
        <v>14</v>
      </c>
      <c r="U1341">
        <v>46.333333333333343</v>
      </c>
      <c r="V1341">
        <v>0</v>
      </c>
      <c r="W1341">
        <v>100</v>
      </c>
      <c r="X1341">
        <v>100</v>
      </c>
      <c r="Y1341">
        <v>100</v>
      </c>
      <c r="Z1341">
        <v>83.333333333333314</v>
      </c>
      <c r="AA1341">
        <v>10.803960179284051</v>
      </c>
      <c r="AB1341">
        <v>0.81649658092772603</v>
      </c>
      <c r="AC1341">
        <v>0</v>
      </c>
      <c r="AD1341">
        <v>44.777490491615431</v>
      </c>
      <c r="AG1341">
        <v>5.4244643341470035E-2</v>
      </c>
      <c r="AH1341">
        <v>0.13465032328186444</v>
      </c>
      <c r="AI1341">
        <v>0</v>
      </c>
      <c r="AJ1341">
        <v>6</v>
      </c>
      <c r="AK1341">
        <v>113.43333333333329</v>
      </c>
      <c r="AL1341">
        <v>31.234711006966712</v>
      </c>
    </row>
    <row r="1342" spans="1:38">
      <c r="A1342">
        <v>17</v>
      </c>
      <c r="B1342">
        <v>169</v>
      </c>
      <c r="C1342">
        <v>2024</v>
      </c>
      <c r="D1342">
        <v>1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15</v>
      </c>
      <c r="N1342">
        <v>99</v>
      </c>
      <c r="O1342">
        <v>99</v>
      </c>
      <c r="P1342">
        <v>99</v>
      </c>
      <c r="Q1342">
        <v>2</v>
      </c>
      <c r="R1342">
        <v>4</v>
      </c>
      <c r="S1342">
        <v>7</v>
      </c>
      <c r="T1342">
        <v>15</v>
      </c>
      <c r="U1342">
        <v>53.45</v>
      </c>
      <c r="V1342">
        <v>0</v>
      </c>
      <c r="W1342">
        <v>100</v>
      </c>
      <c r="X1342">
        <v>100</v>
      </c>
      <c r="Y1342">
        <v>100</v>
      </c>
      <c r="Z1342">
        <v>100</v>
      </c>
      <c r="AA1342">
        <v>5.4463290389031682</v>
      </c>
      <c r="AB1342">
        <v>4.1231056256176606</v>
      </c>
      <c r="AC1342">
        <v>0</v>
      </c>
      <c r="AD1342">
        <v>-65.461959102495101</v>
      </c>
      <c r="AG1342">
        <v>4.5929498220231936E-2</v>
      </c>
      <c r="AH1342">
        <v>0.11527812600255036</v>
      </c>
      <c r="AI1342">
        <v>25</v>
      </c>
      <c r="AJ1342">
        <v>1</v>
      </c>
      <c r="AK1342">
        <v>115.7</v>
      </c>
      <c r="AL1342">
        <v>39.320335589857237</v>
      </c>
    </row>
    <row r="1343" spans="1:38">
      <c r="A1343">
        <v>17</v>
      </c>
      <c r="B1343">
        <v>170</v>
      </c>
      <c r="C1343">
        <v>2024</v>
      </c>
      <c r="D1343">
        <v>2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15</v>
      </c>
      <c r="N1343">
        <v>99</v>
      </c>
      <c r="O1343">
        <v>99</v>
      </c>
      <c r="P1343">
        <v>99</v>
      </c>
      <c r="Q1343">
        <v>1</v>
      </c>
      <c r="R1343">
        <v>1</v>
      </c>
      <c r="S1343">
        <v>8</v>
      </c>
      <c r="T1343">
        <v>15</v>
      </c>
      <c r="U1343">
        <v>35.1</v>
      </c>
      <c r="V1343">
        <v>0</v>
      </c>
      <c r="W1343">
        <v>100</v>
      </c>
      <c r="X1343">
        <v>100</v>
      </c>
      <c r="Y1343">
        <v>100</v>
      </c>
      <c r="Z1343">
        <v>0</v>
      </c>
      <c r="AA1343">
        <v>0</v>
      </c>
      <c r="AB1343">
        <v>0</v>
      </c>
      <c r="AC1343">
        <v>0</v>
      </c>
      <c r="AG1343">
        <v>9.3196644920782844E-3</v>
      </c>
      <c r="AH1343">
        <v>1.4851296632436756E-2</v>
      </c>
      <c r="AI1343">
        <v>0</v>
      </c>
      <c r="AJ1343">
        <v>0</v>
      </c>
    </row>
    <row r="1344" spans="1:38">
      <c r="A1344">
        <v>17</v>
      </c>
      <c r="B1344">
        <v>171</v>
      </c>
      <c r="C1344">
        <v>2024</v>
      </c>
      <c r="D1344">
        <v>3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15</v>
      </c>
      <c r="N1344">
        <v>99</v>
      </c>
      <c r="O1344">
        <v>99</v>
      </c>
      <c r="P1344">
        <v>99</v>
      </c>
      <c r="Q1344">
        <v>29</v>
      </c>
      <c r="R1344">
        <v>32</v>
      </c>
      <c r="S1344">
        <v>10.40625</v>
      </c>
      <c r="T1344">
        <v>15</v>
      </c>
      <c r="U1344">
        <v>50.237500000000011</v>
      </c>
      <c r="V1344">
        <v>0</v>
      </c>
      <c r="W1344">
        <v>100</v>
      </c>
      <c r="X1344">
        <v>100</v>
      </c>
      <c r="Y1344">
        <v>100</v>
      </c>
      <c r="Z1344">
        <v>84.375</v>
      </c>
      <c r="AA1344">
        <v>11.698043372718322</v>
      </c>
      <c r="AB1344">
        <v>1.6366767968966871</v>
      </c>
      <c r="AC1344">
        <v>0</v>
      </c>
      <c r="AD1344">
        <v>74.348835062836301</v>
      </c>
      <c r="AG1344">
        <v>7.7502482501392606E-2</v>
      </c>
      <c r="AH1344">
        <v>0.15095847740402521</v>
      </c>
      <c r="AI1344">
        <v>6.25</v>
      </c>
      <c r="AJ1344">
        <v>29</v>
      </c>
      <c r="AK1344">
        <v>117.12413793103448</v>
      </c>
      <c r="AL1344">
        <v>31.650515177174281</v>
      </c>
    </row>
    <row r="1345" spans="1:38">
      <c r="A1345">
        <v>17</v>
      </c>
      <c r="B1345">
        <v>172</v>
      </c>
      <c r="C1345">
        <v>2024</v>
      </c>
      <c r="D1345">
        <v>4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15</v>
      </c>
      <c r="N1345">
        <v>99</v>
      </c>
      <c r="O1345">
        <v>99</v>
      </c>
      <c r="P1345">
        <v>99</v>
      </c>
      <c r="Q1345">
        <v>4</v>
      </c>
      <c r="R1345">
        <v>4</v>
      </c>
      <c r="S1345">
        <v>10</v>
      </c>
      <c r="T1345">
        <v>15</v>
      </c>
      <c r="U1345">
        <v>49.125</v>
      </c>
      <c r="V1345">
        <v>0</v>
      </c>
      <c r="W1345">
        <v>100</v>
      </c>
      <c r="X1345">
        <v>100</v>
      </c>
      <c r="Y1345">
        <v>75</v>
      </c>
      <c r="Z1345">
        <v>75</v>
      </c>
      <c r="AA1345">
        <v>15.221428152443536</v>
      </c>
      <c r="AB1345">
        <v>1.58113883008419</v>
      </c>
      <c r="AC1345">
        <v>0</v>
      </c>
      <c r="AD1345">
        <v>70.012324783444711</v>
      </c>
      <c r="AG1345">
        <v>5.6179775280898882E-2</v>
      </c>
      <c r="AH1345">
        <v>0.12188253624842452</v>
      </c>
      <c r="AI1345">
        <v>0</v>
      </c>
      <c r="AJ1345">
        <v>3</v>
      </c>
      <c r="AK1345">
        <v>116.6</v>
      </c>
      <c r="AL1345">
        <v>28.573625467025757</v>
      </c>
    </row>
    <row r="1346" spans="1:38">
      <c r="A1346">
        <v>17</v>
      </c>
      <c r="B1346">
        <v>173</v>
      </c>
      <c r="C1346">
        <v>2024</v>
      </c>
      <c r="D1346">
        <v>5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15</v>
      </c>
      <c r="N1346">
        <v>99</v>
      </c>
      <c r="O1346">
        <v>99</v>
      </c>
      <c r="P1346">
        <v>99</v>
      </c>
      <c r="Q1346">
        <v>4</v>
      </c>
      <c r="R1346">
        <v>4</v>
      </c>
      <c r="S1346">
        <v>11</v>
      </c>
      <c r="T1346">
        <v>15</v>
      </c>
      <c r="U1346">
        <v>51.375</v>
      </c>
      <c r="V1346">
        <v>0</v>
      </c>
      <c r="W1346">
        <v>100</v>
      </c>
      <c r="X1346">
        <v>100</v>
      </c>
      <c r="Y1346">
        <v>100</v>
      </c>
      <c r="Z1346">
        <v>75</v>
      </c>
      <c r="AA1346">
        <v>15.356167327819788</v>
      </c>
      <c r="AB1346">
        <v>1.58113883008419</v>
      </c>
      <c r="AC1346">
        <v>0</v>
      </c>
      <c r="AD1346">
        <v>95.139122139613292</v>
      </c>
      <c r="AG1346">
        <v>0.12414649286157664</v>
      </c>
      <c r="AH1346">
        <v>0.24689548451586857</v>
      </c>
      <c r="AI1346">
        <v>0</v>
      </c>
      <c r="AJ1346">
        <v>4</v>
      </c>
      <c r="AK1346">
        <v>116.07500000000002</v>
      </c>
      <c r="AL1346">
        <v>31.604100104667594</v>
      </c>
    </row>
    <row r="1347" spans="1:38">
      <c r="A1347">
        <v>17</v>
      </c>
      <c r="B1347">
        <v>174</v>
      </c>
      <c r="C1347">
        <v>2024</v>
      </c>
      <c r="D1347">
        <v>6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15</v>
      </c>
      <c r="N1347">
        <v>99</v>
      </c>
      <c r="O1347">
        <v>99</v>
      </c>
      <c r="P1347">
        <v>99</v>
      </c>
      <c r="Q1347">
        <v>2</v>
      </c>
      <c r="R1347">
        <v>2</v>
      </c>
      <c r="S1347">
        <v>10</v>
      </c>
      <c r="T1347">
        <v>15</v>
      </c>
      <c r="U1347">
        <v>52.15</v>
      </c>
      <c r="V1347">
        <v>0</v>
      </c>
      <c r="W1347">
        <v>100</v>
      </c>
      <c r="X1347">
        <v>100</v>
      </c>
      <c r="Y1347">
        <v>100</v>
      </c>
      <c r="Z1347">
        <v>100</v>
      </c>
      <c r="AA1347">
        <v>4.850000000000005</v>
      </c>
      <c r="AB1347">
        <v>1</v>
      </c>
      <c r="AC1347">
        <v>0</v>
      </c>
      <c r="AD1347">
        <v>100.00000000000038</v>
      </c>
      <c r="AG1347">
        <v>5.1907604464053993E-2</v>
      </c>
      <c r="AH1347">
        <v>0.13601361440205528</v>
      </c>
      <c r="AI1347">
        <v>0</v>
      </c>
      <c r="AJ1347">
        <v>2</v>
      </c>
      <c r="AK1347">
        <v>119.45</v>
      </c>
      <c r="AL1347">
        <v>30.504411210007692</v>
      </c>
    </row>
    <row r="1348" spans="1:38">
      <c r="A1348">
        <v>17</v>
      </c>
      <c r="B1348">
        <v>175</v>
      </c>
      <c r="C1348">
        <v>2024</v>
      </c>
      <c r="D1348">
        <v>7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15</v>
      </c>
      <c r="N1348">
        <v>99</v>
      </c>
      <c r="O1348">
        <v>99</v>
      </c>
      <c r="P1348">
        <v>99</v>
      </c>
      <c r="R1348">
        <v>0</v>
      </c>
    </row>
    <row r="1349" spans="1:38">
      <c r="A1349">
        <v>17</v>
      </c>
      <c r="B1349">
        <v>176</v>
      </c>
      <c r="C1349">
        <v>2024</v>
      </c>
      <c r="D1349">
        <v>8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15</v>
      </c>
      <c r="N1349">
        <v>99</v>
      </c>
      <c r="O1349">
        <v>99</v>
      </c>
      <c r="P1349">
        <v>99</v>
      </c>
      <c r="Q1349">
        <v>10</v>
      </c>
      <c r="R1349">
        <v>12</v>
      </c>
      <c r="S1349">
        <v>12.416666666666664</v>
      </c>
      <c r="T1349">
        <v>15</v>
      </c>
      <c r="U1349">
        <v>51.841666666666654</v>
      </c>
      <c r="V1349">
        <v>0</v>
      </c>
      <c r="W1349">
        <v>100</v>
      </c>
      <c r="X1349">
        <v>100</v>
      </c>
      <c r="Y1349">
        <v>100</v>
      </c>
      <c r="Z1349">
        <v>100</v>
      </c>
      <c r="AA1349">
        <v>4.3419385711403109</v>
      </c>
      <c r="AB1349">
        <v>0.64009547898907027</v>
      </c>
      <c r="AC1349">
        <v>0</v>
      </c>
      <c r="AD1349">
        <v>50.648060813237379</v>
      </c>
      <c r="AG1349">
        <v>1.1884718233138556E-2</v>
      </c>
      <c r="AH1349">
        <v>2.8035535051944921E-2</v>
      </c>
      <c r="AI1349">
        <v>0</v>
      </c>
      <c r="AJ1349">
        <v>12</v>
      </c>
      <c r="AK1349">
        <v>116</v>
      </c>
      <c r="AL1349">
        <v>33.28411162466324</v>
      </c>
    </row>
    <row r="1350" spans="1:38">
      <c r="A1350">
        <v>17</v>
      </c>
      <c r="B1350">
        <v>177</v>
      </c>
      <c r="C1350">
        <v>2024</v>
      </c>
      <c r="D1350">
        <v>9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15</v>
      </c>
      <c r="N1350">
        <v>99</v>
      </c>
      <c r="O1350">
        <v>99</v>
      </c>
      <c r="P1350">
        <v>99</v>
      </c>
      <c r="Q1350">
        <v>27</v>
      </c>
      <c r="R1350">
        <v>36</v>
      </c>
      <c r="S1350">
        <v>11.944444444444445</v>
      </c>
      <c r="T1350">
        <v>15</v>
      </c>
      <c r="U1350">
        <v>47.263888888888886</v>
      </c>
      <c r="V1350">
        <v>0</v>
      </c>
      <c r="W1350">
        <v>100</v>
      </c>
      <c r="X1350">
        <v>100</v>
      </c>
      <c r="Y1350">
        <v>100</v>
      </c>
      <c r="Z1350">
        <v>83.333333333333314</v>
      </c>
      <c r="AA1350">
        <v>8.1045649954474186</v>
      </c>
      <c r="AB1350">
        <v>0.84801875124853821</v>
      </c>
      <c r="AC1350">
        <v>0</v>
      </c>
      <c r="AD1350">
        <v>69.851523082595634</v>
      </c>
      <c r="AG1350">
        <v>9.8154959415650816E-3</v>
      </c>
      <c r="AH1350">
        <v>2.327897568238382E-2</v>
      </c>
      <c r="AI1350">
        <v>5.5555555555555562</v>
      </c>
      <c r="AJ1350">
        <v>36</v>
      </c>
      <c r="AK1350">
        <v>115.34444444444438</v>
      </c>
      <c r="AL1350">
        <v>30.678034816496215</v>
      </c>
    </row>
    <row r="1351" spans="1:38">
      <c r="A1351">
        <v>17</v>
      </c>
      <c r="B1351">
        <v>178</v>
      </c>
      <c r="C1351">
        <v>2024</v>
      </c>
      <c r="D1351">
        <v>10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15</v>
      </c>
      <c r="N1351">
        <v>99</v>
      </c>
      <c r="O1351">
        <v>99</v>
      </c>
      <c r="P1351">
        <v>99</v>
      </c>
      <c r="Q1351">
        <v>36</v>
      </c>
      <c r="R1351">
        <v>52</v>
      </c>
      <c r="S1351">
        <v>12.230769230769228</v>
      </c>
      <c r="T1351">
        <v>15</v>
      </c>
      <c r="U1351">
        <v>46.599999999999966</v>
      </c>
      <c r="V1351">
        <v>0</v>
      </c>
      <c r="W1351">
        <v>100</v>
      </c>
      <c r="X1351">
        <v>100</v>
      </c>
      <c r="Y1351">
        <v>100</v>
      </c>
      <c r="Z1351">
        <v>76.923076923076891</v>
      </c>
      <c r="AA1351">
        <v>9.3309245976032003</v>
      </c>
      <c r="AB1351">
        <v>0.97300851082106066</v>
      </c>
      <c r="AC1351">
        <v>0</v>
      </c>
      <c r="AD1351">
        <v>60.748349711325083</v>
      </c>
      <c r="AG1351">
        <v>1.275735510588605E-2</v>
      </c>
      <c r="AH1351">
        <v>3.1009731209922887E-2</v>
      </c>
      <c r="AI1351">
        <v>5.7692307692307692</v>
      </c>
      <c r="AJ1351">
        <v>52</v>
      </c>
      <c r="AK1351">
        <v>113.2807692307692</v>
      </c>
      <c r="AL1351">
        <v>31.84759392863452</v>
      </c>
    </row>
    <row r="1352" spans="1:38">
      <c r="A1352">
        <v>17</v>
      </c>
      <c r="B1352">
        <v>179</v>
      </c>
      <c r="C1352">
        <v>2024</v>
      </c>
      <c r="D1352">
        <v>11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15</v>
      </c>
      <c r="N1352">
        <v>99</v>
      </c>
      <c r="O1352">
        <v>99</v>
      </c>
      <c r="P1352">
        <v>99</v>
      </c>
      <c r="Q1352">
        <v>9</v>
      </c>
      <c r="R1352">
        <v>19</v>
      </c>
      <c r="S1352">
        <v>11</v>
      </c>
      <c r="T1352">
        <v>15</v>
      </c>
      <c r="U1352">
        <v>41.410526315789454</v>
      </c>
      <c r="V1352">
        <v>0</v>
      </c>
      <c r="W1352">
        <v>100</v>
      </c>
      <c r="X1352">
        <v>100</v>
      </c>
      <c r="Y1352">
        <v>94.736842105263179</v>
      </c>
      <c r="Z1352">
        <v>63.15789473684211</v>
      </c>
      <c r="AA1352">
        <v>10.368621424727008</v>
      </c>
      <c r="AB1352">
        <v>1.2139539573337677</v>
      </c>
      <c r="AC1352">
        <v>0</v>
      </c>
      <c r="AD1352">
        <v>69.829613300951522</v>
      </c>
      <c r="AG1352">
        <v>1.8340476466272831E-2</v>
      </c>
      <c r="AH1352">
        <v>3.9715800836464754E-2</v>
      </c>
      <c r="AI1352">
        <v>15.789473684210527</v>
      </c>
      <c r="AJ1352">
        <v>19</v>
      </c>
      <c r="AK1352">
        <v>114.6684210526316</v>
      </c>
      <c r="AL1352">
        <v>27.040946316608313</v>
      </c>
    </row>
    <row r="1353" spans="1:38">
      <c r="A1353">
        <v>17</v>
      </c>
      <c r="B1353">
        <v>180</v>
      </c>
      <c r="C1353">
        <v>2024</v>
      </c>
      <c r="D1353">
        <v>12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15</v>
      </c>
      <c r="N1353">
        <v>99</v>
      </c>
      <c r="O1353">
        <v>99</v>
      </c>
      <c r="P1353">
        <v>99</v>
      </c>
      <c r="Q1353">
        <v>3</v>
      </c>
      <c r="R1353">
        <v>3</v>
      </c>
      <c r="S1353">
        <v>10.333333333333336</v>
      </c>
      <c r="T1353">
        <v>15</v>
      </c>
      <c r="U1353">
        <v>32.933333333333344</v>
      </c>
      <c r="V1353">
        <v>0</v>
      </c>
      <c r="W1353">
        <v>100</v>
      </c>
      <c r="X1353">
        <v>100</v>
      </c>
      <c r="Y1353">
        <v>66.666666666666686</v>
      </c>
      <c r="Z1353">
        <v>33.333333333333343</v>
      </c>
      <c r="AA1353">
        <v>12.151634549402072</v>
      </c>
      <c r="AB1353">
        <v>2.0548046676563221</v>
      </c>
      <c r="AC1353">
        <v>0</v>
      </c>
      <c r="AD1353">
        <v>99.678218008618146</v>
      </c>
      <c r="AG1353">
        <v>2.7122321670735017E-2</v>
      </c>
      <c r="AH1353">
        <v>4.7854143669957591E-2</v>
      </c>
      <c r="AI1353">
        <v>33.333333333333343</v>
      </c>
      <c r="AJ1353">
        <v>3</v>
      </c>
      <c r="AK1353">
        <v>107.2</v>
      </c>
      <c r="AL1353">
        <v>25.652668848137704</v>
      </c>
    </row>
    <row r="1354" spans="1:38">
      <c r="A1354">
        <v>17</v>
      </c>
      <c r="B1354">
        <v>181</v>
      </c>
      <c r="C1354">
        <v>2023</v>
      </c>
      <c r="D1354">
        <v>1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1</v>
      </c>
      <c r="N1354">
        <v>99</v>
      </c>
      <c r="O1354">
        <v>99</v>
      </c>
      <c r="P1354">
        <v>99</v>
      </c>
      <c r="Q1354">
        <v>2</v>
      </c>
      <c r="R1354">
        <v>2</v>
      </c>
      <c r="S1354">
        <v>5.5</v>
      </c>
      <c r="T1354">
        <v>1</v>
      </c>
      <c r="U1354">
        <v>12.3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1.3999999999999924</v>
      </c>
      <c r="AB1354">
        <v>0.5</v>
      </c>
      <c r="AC1354">
        <v>0</v>
      </c>
      <c r="AD1354">
        <v>99.999999999998906</v>
      </c>
      <c r="AG1354">
        <v>2.2771262666514847E-2</v>
      </c>
      <c r="AH1354">
        <v>1.3399130690545453E-2</v>
      </c>
      <c r="AI1354">
        <v>0</v>
      </c>
      <c r="AJ1354">
        <v>1</v>
      </c>
      <c r="AK1354">
        <v>85.8</v>
      </c>
      <c r="AL1354">
        <v>17.256973587356494</v>
      </c>
    </row>
    <row r="1355" spans="1:38">
      <c r="A1355">
        <v>17</v>
      </c>
      <c r="B1355">
        <v>182</v>
      </c>
      <c r="C1355">
        <v>2023</v>
      </c>
      <c r="D1355">
        <v>2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1</v>
      </c>
      <c r="N1355">
        <v>99</v>
      </c>
      <c r="O1355">
        <v>99</v>
      </c>
      <c r="P1355">
        <v>99</v>
      </c>
      <c r="Q1355">
        <v>1</v>
      </c>
      <c r="R1355">
        <v>1</v>
      </c>
      <c r="S1355">
        <v>6</v>
      </c>
      <c r="T1355">
        <v>1</v>
      </c>
      <c r="U1355">
        <v>11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G1355">
        <v>7.7160493827160498E-3</v>
      </c>
      <c r="AH1355">
        <v>3.9540922698215056E-3</v>
      </c>
      <c r="AI1355">
        <v>0</v>
      </c>
      <c r="AJ1355">
        <v>0</v>
      </c>
    </row>
    <row r="1356" spans="1:38">
      <c r="A1356">
        <v>17</v>
      </c>
      <c r="B1356">
        <v>183</v>
      </c>
      <c r="C1356">
        <v>2023</v>
      </c>
      <c r="D1356">
        <v>3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1</v>
      </c>
      <c r="N1356">
        <v>99</v>
      </c>
      <c r="O1356">
        <v>99</v>
      </c>
      <c r="P1356">
        <v>99</v>
      </c>
      <c r="Q1356">
        <v>15</v>
      </c>
      <c r="R1356">
        <v>17</v>
      </c>
      <c r="S1356">
        <v>1.7647058823529411</v>
      </c>
      <c r="T1356">
        <v>1</v>
      </c>
      <c r="U1356">
        <v>9.0764705882352938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2.0862376526303601</v>
      </c>
      <c r="AB1356">
        <v>1.8951769051278835</v>
      </c>
      <c r="AC1356">
        <v>0</v>
      </c>
      <c r="AD1356">
        <v>61.156344560338546</v>
      </c>
      <c r="AG1356">
        <v>3.6070443454275403E-2</v>
      </c>
      <c r="AH1356">
        <v>1.3228297394244023E-2</v>
      </c>
      <c r="AI1356">
        <v>0</v>
      </c>
      <c r="AJ1356">
        <v>9</v>
      </c>
      <c r="AK1356">
        <v>89.544444444444451</v>
      </c>
      <c r="AL1356">
        <v>13.43726207450249</v>
      </c>
    </row>
    <row r="1357" spans="1:38">
      <c r="A1357">
        <v>17</v>
      </c>
      <c r="B1357">
        <v>184</v>
      </c>
      <c r="C1357">
        <v>2023</v>
      </c>
      <c r="D1357">
        <v>4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1</v>
      </c>
      <c r="N1357">
        <v>99</v>
      </c>
      <c r="O1357">
        <v>99</v>
      </c>
      <c r="P1357">
        <v>99</v>
      </c>
      <c r="R1357">
        <v>0</v>
      </c>
    </row>
    <row r="1358" spans="1:38">
      <c r="A1358">
        <v>17</v>
      </c>
      <c r="B1358">
        <v>185</v>
      </c>
      <c r="C1358">
        <v>2023</v>
      </c>
      <c r="D1358">
        <v>5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1</v>
      </c>
      <c r="N1358">
        <v>99</v>
      </c>
      <c r="O1358">
        <v>99</v>
      </c>
      <c r="P1358">
        <v>99</v>
      </c>
      <c r="Q1358">
        <v>2</v>
      </c>
      <c r="R1358">
        <v>2</v>
      </c>
      <c r="S1358">
        <v>0</v>
      </c>
      <c r="T1358">
        <v>1</v>
      </c>
      <c r="U1358">
        <v>16.950000000000003</v>
      </c>
      <c r="V1358">
        <v>0</v>
      </c>
      <c r="W1358">
        <v>0</v>
      </c>
      <c r="X1358">
        <v>100</v>
      </c>
      <c r="Y1358">
        <v>0</v>
      </c>
      <c r="Z1358">
        <v>0</v>
      </c>
      <c r="AA1358">
        <v>0.64999999999992319</v>
      </c>
      <c r="AC1358">
        <v>0</v>
      </c>
      <c r="AG1358">
        <v>4.926108374384236E-2</v>
      </c>
      <c r="AH1358">
        <v>3.2224303969292808E-2</v>
      </c>
      <c r="AI1358">
        <v>0</v>
      </c>
      <c r="AJ1358">
        <v>0</v>
      </c>
    </row>
    <row r="1359" spans="1:38">
      <c r="A1359">
        <v>17</v>
      </c>
      <c r="B1359">
        <v>186</v>
      </c>
      <c r="C1359">
        <v>2023</v>
      </c>
      <c r="D1359">
        <v>6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1</v>
      </c>
      <c r="N1359">
        <v>99</v>
      </c>
      <c r="O1359">
        <v>99</v>
      </c>
      <c r="P1359">
        <v>99</v>
      </c>
      <c r="R1359">
        <v>0</v>
      </c>
    </row>
    <row r="1360" spans="1:38">
      <c r="A1360">
        <v>17</v>
      </c>
      <c r="B1360">
        <v>187</v>
      </c>
      <c r="C1360">
        <v>2023</v>
      </c>
      <c r="D1360">
        <v>7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1</v>
      </c>
      <c r="N1360">
        <v>99</v>
      </c>
      <c r="O1360">
        <v>99</v>
      </c>
      <c r="P1360">
        <v>99</v>
      </c>
      <c r="Q1360">
        <v>1</v>
      </c>
      <c r="R1360">
        <v>3</v>
      </c>
      <c r="S1360">
        <v>1</v>
      </c>
      <c r="T1360">
        <v>1</v>
      </c>
      <c r="U1360">
        <v>17.366666666666671</v>
      </c>
      <c r="V1360">
        <v>0</v>
      </c>
      <c r="W1360">
        <v>0</v>
      </c>
      <c r="X1360">
        <v>66.666666666666686</v>
      </c>
      <c r="Y1360">
        <v>0</v>
      </c>
      <c r="Z1360">
        <v>0</v>
      </c>
      <c r="AA1360">
        <v>1.6977108770995435</v>
      </c>
      <c r="AB1360">
        <v>0</v>
      </c>
      <c r="AC1360">
        <v>0</v>
      </c>
      <c r="AG1360">
        <v>7.6726342710997444E-2</v>
      </c>
      <c r="AH1360">
        <v>6.1798905649321487E-2</v>
      </c>
      <c r="AI1360">
        <v>0</v>
      </c>
      <c r="AJ1360">
        <v>0</v>
      </c>
    </row>
    <row r="1361" spans="1:38">
      <c r="A1361">
        <v>17</v>
      </c>
      <c r="B1361">
        <v>188</v>
      </c>
      <c r="C1361">
        <v>2023</v>
      </c>
      <c r="D1361">
        <v>8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1</v>
      </c>
      <c r="N1361">
        <v>99</v>
      </c>
      <c r="O1361">
        <v>99</v>
      </c>
      <c r="P1361">
        <v>99</v>
      </c>
      <c r="Q1361">
        <v>19</v>
      </c>
      <c r="R1361">
        <v>25</v>
      </c>
      <c r="S1361">
        <v>3.36</v>
      </c>
      <c r="T1361">
        <v>1</v>
      </c>
      <c r="U1361">
        <v>12.043999999999999</v>
      </c>
      <c r="V1361">
        <v>0</v>
      </c>
      <c r="W1361">
        <v>0</v>
      </c>
      <c r="X1361">
        <v>36</v>
      </c>
      <c r="Y1361">
        <v>12</v>
      </c>
      <c r="Z1361">
        <v>0</v>
      </c>
      <c r="AA1361">
        <v>8.1831084558375515</v>
      </c>
      <c r="AB1361">
        <v>2.6665333299998339</v>
      </c>
      <c r="AC1361">
        <v>0</v>
      </c>
      <c r="AD1361">
        <v>62.162372337218962</v>
      </c>
      <c r="AG1361">
        <v>2.4154822751910648E-2</v>
      </c>
      <c r="AH1361">
        <v>1.3262899744723319E-2</v>
      </c>
      <c r="AI1361">
        <v>8</v>
      </c>
      <c r="AJ1361">
        <v>11</v>
      </c>
      <c r="AK1361">
        <v>101.88181818181818</v>
      </c>
      <c r="AL1361">
        <v>16.741991848884595</v>
      </c>
    </row>
    <row r="1362" spans="1:38">
      <c r="A1362">
        <v>17</v>
      </c>
      <c r="B1362">
        <v>189</v>
      </c>
      <c r="C1362">
        <v>2023</v>
      </c>
      <c r="D1362">
        <v>9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1</v>
      </c>
      <c r="N1362">
        <v>99</v>
      </c>
      <c r="O1362">
        <v>99</v>
      </c>
      <c r="P1362">
        <v>99</v>
      </c>
      <c r="Q1362">
        <v>40</v>
      </c>
      <c r="R1362">
        <v>57</v>
      </c>
      <c r="S1362">
        <v>2.8947368421052642</v>
      </c>
      <c r="T1362">
        <v>1</v>
      </c>
      <c r="U1362">
        <v>10.335087719298244</v>
      </c>
      <c r="V1362">
        <v>0</v>
      </c>
      <c r="W1362">
        <v>0</v>
      </c>
      <c r="X1362">
        <v>14.035087719298245</v>
      </c>
      <c r="Y1362">
        <v>7.0175438596491215</v>
      </c>
      <c r="Z1362">
        <v>0</v>
      </c>
      <c r="AA1362">
        <v>6.0729336599307091</v>
      </c>
      <c r="AB1362">
        <v>2.7637008656161712</v>
      </c>
      <c r="AC1362">
        <v>0</v>
      </c>
      <c r="AD1362">
        <v>72.585833525867642</v>
      </c>
      <c r="AG1362">
        <v>1.5778590390561627E-2</v>
      </c>
      <c r="AH1362">
        <v>8.1511568119395274E-3</v>
      </c>
      <c r="AI1362">
        <v>22.807017543859647</v>
      </c>
      <c r="AJ1362">
        <v>22</v>
      </c>
      <c r="AK1362">
        <v>94.004545454545436</v>
      </c>
      <c r="AL1362">
        <v>12.741983624664549</v>
      </c>
    </row>
    <row r="1363" spans="1:38">
      <c r="A1363">
        <v>17</v>
      </c>
      <c r="B1363">
        <v>190</v>
      </c>
      <c r="C1363">
        <v>2023</v>
      </c>
      <c r="D1363">
        <v>10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1</v>
      </c>
      <c r="N1363">
        <v>99</v>
      </c>
      <c r="O1363">
        <v>99</v>
      </c>
      <c r="P1363">
        <v>99</v>
      </c>
      <c r="Q1363">
        <v>94</v>
      </c>
      <c r="R1363">
        <v>125</v>
      </c>
      <c r="S1363">
        <v>1.68</v>
      </c>
      <c r="T1363">
        <v>0.98399999999999999</v>
      </c>
      <c r="U1363">
        <v>8.6888000000000005</v>
      </c>
      <c r="V1363">
        <v>0</v>
      </c>
      <c r="W1363">
        <v>0</v>
      </c>
      <c r="X1363">
        <v>9.6</v>
      </c>
      <c r="Y1363">
        <v>1.6</v>
      </c>
      <c r="Z1363">
        <v>0</v>
      </c>
      <c r="AA1363">
        <v>4.913739366307496</v>
      </c>
      <c r="AB1363">
        <v>1.8744599222175968</v>
      </c>
      <c r="AC1363">
        <v>0.17816845961056077</v>
      </c>
      <c r="AD1363">
        <v>46.351079396175614</v>
      </c>
      <c r="AE1363">
        <v>15.879500640089564</v>
      </c>
      <c r="AF1363">
        <v>8.0486358718198261</v>
      </c>
      <c r="AG1363">
        <v>3.0432729061065096E-2</v>
      </c>
      <c r="AH1363">
        <v>1.3733958470009324E-2</v>
      </c>
      <c r="AI1363">
        <v>5.6</v>
      </c>
      <c r="AJ1363">
        <v>39</v>
      </c>
      <c r="AK1363">
        <v>89.546153846153885</v>
      </c>
      <c r="AL1363">
        <v>12.687631606724549</v>
      </c>
    </row>
    <row r="1364" spans="1:38">
      <c r="A1364">
        <v>17</v>
      </c>
      <c r="B1364">
        <v>191</v>
      </c>
      <c r="C1364">
        <v>2023</v>
      </c>
      <c r="D1364">
        <v>11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1</v>
      </c>
      <c r="N1364">
        <v>99</v>
      </c>
      <c r="O1364">
        <v>99</v>
      </c>
      <c r="P1364">
        <v>99</v>
      </c>
      <c r="Q1364">
        <v>37</v>
      </c>
      <c r="R1364">
        <v>85</v>
      </c>
      <c r="S1364">
        <v>1.411764705882353</v>
      </c>
      <c r="T1364">
        <v>1</v>
      </c>
      <c r="U1364">
        <v>8.0035294117647062</v>
      </c>
      <c r="V1364">
        <v>0</v>
      </c>
      <c r="W1364">
        <v>0</v>
      </c>
      <c r="X1364">
        <v>5.882352941176471</v>
      </c>
      <c r="Y1364">
        <v>1.1764705882352939</v>
      </c>
      <c r="Z1364">
        <v>0</v>
      </c>
      <c r="AA1364">
        <v>4.0677916268810046</v>
      </c>
      <c r="AB1364">
        <v>1.481605787428816</v>
      </c>
      <c r="AC1364">
        <v>0</v>
      </c>
      <c r="AD1364">
        <v>30.681546253218922</v>
      </c>
      <c r="AG1364">
        <v>6.1299255754918354E-2</v>
      </c>
      <c r="AH1364">
        <v>2.5076916613107441E-2</v>
      </c>
      <c r="AI1364">
        <v>4.7058823529411757</v>
      </c>
      <c r="AJ1364">
        <v>20</v>
      </c>
      <c r="AK1364">
        <v>90.09</v>
      </c>
      <c r="AL1364">
        <v>13.023008325987229</v>
      </c>
    </row>
    <row r="1365" spans="1:38">
      <c r="A1365">
        <v>17</v>
      </c>
      <c r="B1365">
        <v>192</v>
      </c>
      <c r="C1365">
        <v>2023</v>
      </c>
      <c r="D1365">
        <v>12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1</v>
      </c>
      <c r="N1365">
        <v>99</v>
      </c>
      <c r="O1365">
        <v>99</v>
      </c>
      <c r="P1365">
        <v>99</v>
      </c>
      <c r="Q1365">
        <v>4</v>
      </c>
      <c r="R1365">
        <v>9</v>
      </c>
      <c r="S1365">
        <v>0.88888888888888895</v>
      </c>
      <c r="T1365">
        <v>1</v>
      </c>
      <c r="U1365">
        <v>4.8111111111111127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0.78520265529131394</v>
      </c>
      <c r="AB1365">
        <v>0.56655772373253155</v>
      </c>
      <c r="AC1365">
        <v>0</v>
      </c>
      <c r="AD1365">
        <v>52.728165037188191</v>
      </c>
      <c r="AG1365">
        <v>0.1084860173577628</v>
      </c>
      <c r="AH1365">
        <v>2.7537855010967439E-2</v>
      </c>
      <c r="AI1365">
        <v>0</v>
      </c>
      <c r="AJ1365">
        <v>0</v>
      </c>
    </row>
    <row r="1366" spans="1:38">
      <c r="A1366">
        <v>17</v>
      </c>
      <c r="B1366">
        <v>193</v>
      </c>
      <c r="C1366">
        <v>2023</v>
      </c>
      <c r="D1366">
        <v>1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2</v>
      </c>
      <c r="N1366">
        <v>99</v>
      </c>
      <c r="O1366">
        <v>99</v>
      </c>
      <c r="P1366">
        <v>99</v>
      </c>
      <c r="Q1366">
        <v>65</v>
      </c>
      <c r="R1366">
        <v>182</v>
      </c>
      <c r="S1366">
        <v>3.719780219780219</v>
      </c>
      <c r="T1366">
        <v>2</v>
      </c>
      <c r="U1366">
        <v>9.6510989010988997</v>
      </c>
      <c r="V1366">
        <v>0</v>
      </c>
      <c r="W1366">
        <v>0</v>
      </c>
      <c r="X1366">
        <v>7.1428571428571441</v>
      </c>
      <c r="Y1366">
        <v>0</v>
      </c>
      <c r="Z1366">
        <v>0</v>
      </c>
      <c r="AA1366">
        <v>3.6960290394622568</v>
      </c>
      <c r="AB1366">
        <v>2.0817215920630425</v>
      </c>
      <c r="AC1366">
        <v>0</v>
      </c>
      <c r="AD1366">
        <v>59.01522607506805</v>
      </c>
      <c r="AG1366">
        <v>2.072184902652852</v>
      </c>
      <c r="AH1366">
        <v>0.95673061211150756</v>
      </c>
      <c r="AI1366">
        <v>3.8461538461538449</v>
      </c>
      <c r="AJ1366">
        <v>12</v>
      </c>
      <c r="AK1366">
        <v>88.75</v>
      </c>
      <c r="AL1366">
        <v>14.104025533078197</v>
      </c>
    </row>
    <row r="1367" spans="1:38">
      <c r="A1367">
        <v>17</v>
      </c>
      <c r="B1367">
        <v>194</v>
      </c>
      <c r="C1367">
        <v>2023</v>
      </c>
      <c r="D1367">
        <v>2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2</v>
      </c>
      <c r="N1367">
        <v>99</v>
      </c>
      <c r="O1367">
        <v>99</v>
      </c>
      <c r="P1367">
        <v>99</v>
      </c>
      <c r="Q1367">
        <v>86</v>
      </c>
      <c r="R1367">
        <v>248</v>
      </c>
      <c r="S1367">
        <v>4.6733870967741939</v>
      </c>
      <c r="T1367">
        <v>2</v>
      </c>
      <c r="U1367">
        <v>11.781048387096771</v>
      </c>
      <c r="V1367">
        <v>0</v>
      </c>
      <c r="W1367">
        <v>0</v>
      </c>
      <c r="X1367">
        <v>11.29032258064516</v>
      </c>
      <c r="Y1367">
        <v>1.209677419354839</v>
      </c>
      <c r="Z1367">
        <v>0</v>
      </c>
      <c r="AA1367">
        <v>3.5552896344398741</v>
      </c>
      <c r="AB1367">
        <v>2.1199364290136877</v>
      </c>
      <c r="AC1367">
        <v>0</v>
      </c>
      <c r="AD1367">
        <v>51.919480186265609</v>
      </c>
      <c r="AG1367">
        <v>1.9135802469135796</v>
      </c>
      <c r="AH1367">
        <v>1.050242853157954</v>
      </c>
      <c r="AI1367">
        <v>0.40322580645161282</v>
      </c>
      <c r="AJ1367">
        <v>61</v>
      </c>
      <c r="AK1367">
        <v>91.239344262295077</v>
      </c>
      <c r="AL1367">
        <v>15.402428643394423</v>
      </c>
    </row>
    <row r="1368" spans="1:38">
      <c r="A1368">
        <v>17</v>
      </c>
      <c r="B1368">
        <v>195</v>
      </c>
      <c r="C1368">
        <v>2023</v>
      </c>
      <c r="D1368">
        <v>3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2</v>
      </c>
      <c r="N1368">
        <v>99</v>
      </c>
      <c r="O1368">
        <v>99</v>
      </c>
      <c r="P1368">
        <v>99</v>
      </c>
      <c r="Q1368">
        <v>494</v>
      </c>
      <c r="R1368">
        <v>1110</v>
      </c>
      <c r="S1368">
        <v>4.2801801801801789</v>
      </c>
      <c r="T1368">
        <v>2</v>
      </c>
      <c r="U1368">
        <v>11.451531531531508</v>
      </c>
      <c r="V1368">
        <v>0</v>
      </c>
      <c r="W1368">
        <v>0</v>
      </c>
      <c r="X1368">
        <v>10.630630630630629</v>
      </c>
      <c r="Y1368">
        <v>1.4414414414414409</v>
      </c>
      <c r="Z1368">
        <v>0</v>
      </c>
      <c r="AA1368">
        <v>3.8914427251651409</v>
      </c>
      <c r="AB1368">
        <v>1.9176430644126816</v>
      </c>
      <c r="AC1368">
        <v>0</v>
      </c>
      <c r="AD1368">
        <v>35.728360539942962</v>
      </c>
      <c r="AG1368">
        <v>2.3551877784850408</v>
      </c>
      <c r="AH1368">
        <v>1.0897442244829181</v>
      </c>
      <c r="AI1368">
        <v>2.7027027027027031</v>
      </c>
      <c r="AJ1368">
        <v>134</v>
      </c>
      <c r="AK1368">
        <v>94.241044776119438</v>
      </c>
      <c r="AL1368">
        <v>14.377039407220629</v>
      </c>
    </row>
    <row r="1369" spans="1:38">
      <c r="A1369">
        <v>17</v>
      </c>
      <c r="B1369">
        <v>196</v>
      </c>
      <c r="C1369">
        <v>2023</v>
      </c>
      <c r="D1369">
        <v>4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2</v>
      </c>
      <c r="N1369">
        <v>99</v>
      </c>
      <c r="O1369">
        <v>99</v>
      </c>
      <c r="P1369">
        <v>99</v>
      </c>
      <c r="Q1369">
        <v>39</v>
      </c>
      <c r="R1369">
        <v>84</v>
      </c>
      <c r="S1369">
        <v>4.6309523809523805</v>
      </c>
      <c r="T1369">
        <v>2</v>
      </c>
      <c r="U1369">
        <v>11.813095238095237</v>
      </c>
      <c r="V1369">
        <v>0</v>
      </c>
      <c r="W1369">
        <v>0</v>
      </c>
      <c r="X1369">
        <v>13.095238095238097</v>
      </c>
      <c r="Y1369">
        <v>1.1904761904761909</v>
      </c>
      <c r="Z1369">
        <v>0</v>
      </c>
      <c r="AA1369">
        <v>3.9552490669243641</v>
      </c>
      <c r="AB1369">
        <v>1.5944827636091612</v>
      </c>
      <c r="AC1369">
        <v>0</v>
      </c>
      <c r="AD1369">
        <v>23.748065500921296</v>
      </c>
      <c r="AG1369">
        <v>2.9957203994293864</v>
      </c>
      <c r="AH1369">
        <v>1.5193831209596165</v>
      </c>
      <c r="AI1369">
        <v>4.7619047619047636</v>
      </c>
      <c r="AJ1369">
        <v>5</v>
      </c>
      <c r="AK1369">
        <v>103.66</v>
      </c>
      <c r="AL1369">
        <v>17.426951372595259</v>
      </c>
    </row>
    <row r="1370" spans="1:38">
      <c r="A1370">
        <v>17</v>
      </c>
      <c r="B1370">
        <v>197</v>
      </c>
      <c r="C1370">
        <v>2023</v>
      </c>
      <c r="D1370">
        <v>5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2</v>
      </c>
      <c r="N1370">
        <v>99</v>
      </c>
      <c r="O1370">
        <v>99</v>
      </c>
      <c r="P1370">
        <v>99</v>
      </c>
      <c r="Q1370">
        <v>52</v>
      </c>
      <c r="R1370">
        <v>115</v>
      </c>
      <c r="S1370">
        <v>4.3478260869565215</v>
      </c>
      <c r="T1370">
        <v>2</v>
      </c>
      <c r="U1370">
        <v>14.187826086956512</v>
      </c>
      <c r="V1370">
        <v>0</v>
      </c>
      <c r="W1370">
        <v>0</v>
      </c>
      <c r="X1370">
        <v>28.695652173913043</v>
      </c>
      <c r="Y1370">
        <v>6.9565217391304346</v>
      </c>
      <c r="Z1370">
        <v>0</v>
      </c>
      <c r="AA1370">
        <v>5.0960709132000162</v>
      </c>
      <c r="AB1370">
        <v>2.1184222113182312</v>
      </c>
      <c r="AC1370">
        <v>0</v>
      </c>
      <c r="AD1370">
        <v>35.899144556668844</v>
      </c>
      <c r="AG1370">
        <v>2.8325123152709355</v>
      </c>
      <c r="AH1370">
        <v>1.5509490960559924</v>
      </c>
      <c r="AI1370">
        <v>1.7391304347826086</v>
      </c>
      <c r="AJ1370">
        <v>37</v>
      </c>
      <c r="AK1370">
        <v>94.24864864864864</v>
      </c>
      <c r="AL1370">
        <v>16.506861574190772</v>
      </c>
    </row>
    <row r="1371" spans="1:38">
      <c r="A1371">
        <v>17</v>
      </c>
      <c r="B1371">
        <v>198</v>
      </c>
      <c r="C1371">
        <v>2023</v>
      </c>
      <c r="D1371">
        <v>6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2</v>
      </c>
      <c r="N1371">
        <v>99</v>
      </c>
      <c r="O1371">
        <v>99</v>
      </c>
      <c r="P1371">
        <v>99</v>
      </c>
      <c r="Q1371">
        <v>44</v>
      </c>
      <c r="R1371">
        <v>82</v>
      </c>
      <c r="S1371">
        <v>4.8048780487804876</v>
      </c>
      <c r="T1371">
        <v>2</v>
      </c>
      <c r="U1371">
        <v>12.686585365853665</v>
      </c>
      <c r="V1371">
        <v>0</v>
      </c>
      <c r="W1371">
        <v>0</v>
      </c>
      <c r="X1371">
        <v>23.170731707317071</v>
      </c>
      <c r="Y1371">
        <v>3.6585365853658542</v>
      </c>
      <c r="Z1371">
        <v>0</v>
      </c>
      <c r="AA1371">
        <v>4.9655339455756256</v>
      </c>
      <c r="AB1371">
        <v>2.0567498892862797</v>
      </c>
      <c r="AC1371">
        <v>0</v>
      </c>
      <c r="AD1371">
        <v>-17.996752061494298</v>
      </c>
      <c r="AG1371">
        <v>1.3600928843921047</v>
      </c>
      <c r="AH1371">
        <v>0.79500392419989507</v>
      </c>
      <c r="AI1371">
        <v>9.7560975609756095</v>
      </c>
      <c r="AJ1371">
        <v>46</v>
      </c>
      <c r="AK1371">
        <v>91.041304347826085</v>
      </c>
      <c r="AL1371">
        <v>16.15558712142283</v>
      </c>
    </row>
    <row r="1372" spans="1:38">
      <c r="A1372">
        <v>17</v>
      </c>
      <c r="B1372">
        <v>199</v>
      </c>
      <c r="C1372">
        <v>2023</v>
      </c>
      <c r="D1372">
        <v>7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2</v>
      </c>
      <c r="N1372">
        <v>99</v>
      </c>
      <c r="O1372">
        <v>99</v>
      </c>
      <c r="P1372">
        <v>99</v>
      </c>
      <c r="Q1372">
        <v>20</v>
      </c>
      <c r="R1372">
        <v>68</v>
      </c>
      <c r="S1372">
        <v>4.4264705882352944</v>
      </c>
      <c r="T1372">
        <v>2</v>
      </c>
      <c r="U1372">
        <v>13.054411764705883</v>
      </c>
      <c r="V1372">
        <v>0</v>
      </c>
      <c r="W1372">
        <v>0</v>
      </c>
      <c r="X1372">
        <v>35.294117647058826</v>
      </c>
      <c r="Y1372">
        <v>10.294117647058826</v>
      </c>
      <c r="Z1372">
        <v>0</v>
      </c>
      <c r="AA1372">
        <v>8.1474181010184346</v>
      </c>
      <c r="AB1372">
        <v>2.4930266065366515</v>
      </c>
      <c r="AC1372">
        <v>0</v>
      </c>
      <c r="AD1372">
        <v>46.149952563793711</v>
      </c>
      <c r="AG1372">
        <v>1.7391304347826086</v>
      </c>
      <c r="AH1372">
        <v>1.0529537148733719</v>
      </c>
      <c r="AI1372">
        <v>1.4705882352941178</v>
      </c>
      <c r="AJ1372">
        <v>53</v>
      </c>
      <c r="AK1372">
        <v>110.12264150943398</v>
      </c>
      <c r="AL1372">
        <v>10.307390423809588</v>
      </c>
    </row>
    <row r="1373" spans="1:38">
      <c r="A1373">
        <v>17</v>
      </c>
      <c r="B1373">
        <v>200</v>
      </c>
      <c r="C1373">
        <v>2023</v>
      </c>
      <c r="D1373">
        <v>8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2</v>
      </c>
      <c r="N1373">
        <v>99</v>
      </c>
      <c r="O1373">
        <v>99</v>
      </c>
      <c r="P1373">
        <v>99</v>
      </c>
      <c r="Q1373">
        <v>589</v>
      </c>
      <c r="R1373">
        <v>1345</v>
      </c>
      <c r="S1373">
        <v>5.3910780669144991</v>
      </c>
      <c r="T1373">
        <v>2</v>
      </c>
      <c r="U1373">
        <v>15.044014869888485</v>
      </c>
      <c r="V1373">
        <v>0</v>
      </c>
      <c r="W1373">
        <v>0</v>
      </c>
      <c r="X1373">
        <v>44.832713754646839</v>
      </c>
      <c r="Y1373">
        <v>9.6654275092936839</v>
      </c>
      <c r="Z1373">
        <v>0</v>
      </c>
      <c r="AA1373">
        <v>6.0906958307225514</v>
      </c>
      <c r="AB1373">
        <v>2.362390090958931</v>
      </c>
      <c r="AC1373">
        <v>0</v>
      </c>
      <c r="AD1373">
        <v>33.305220476720699</v>
      </c>
      <c r="AG1373">
        <v>1.2995294640527923</v>
      </c>
      <c r="AH1373">
        <v>0.89127919632906261</v>
      </c>
      <c r="AI1373">
        <v>2.4535315985130111</v>
      </c>
      <c r="AJ1373">
        <v>581</v>
      </c>
      <c r="AK1373">
        <v>97.271944922547434</v>
      </c>
      <c r="AL1373">
        <v>17.906869777211725</v>
      </c>
    </row>
    <row r="1374" spans="1:38">
      <c r="A1374">
        <v>17</v>
      </c>
      <c r="B1374">
        <v>201</v>
      </c>
      <c r="C1374">
        <v>2023</v>
      </c>
      <c r="D1374">
        <v>9</v>
      </c>
      <c r="E1374">
        <v>99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2</v>
      </c>
      <c r="N1374">
        <v>99</v>
      </c>
      <c r="O1374">
        <v>99</v>
      </c>
      <c r="P1374">
        <v>99</v>
      </c>
      <c r="Q1374">
        <v>1134</v>
      </c>
      <c r="R1374">
        <v>2638</v>
      </c>
      <c r="S1374">
        <v>5.2001516300227451</v>
      </c>
      <c r="T1374">
        <v>1.9984836997725552</v>
      </c>
      <c r="U1374">
        <v>12.830553449582984</v>
      </c>
      <c r="V1374">
        <v>0</v>
      </c>
      <c r="W1374">
        <v>0</v>
      </c>
      <c r="X1374">
        <v>28.620166793025021</v>
      </c>
      <c r="Y1374">
        <v>3.2979529946929498</v>
      </c>
      <c r="Z1374">
        <v>0</v>
      </c>
      <c r="AA1374">
        <v>5.1447580877666095</v>
      </c>
      <c r="AB1374">
        <v>2.3368946382260849</v>
      </c>
      <c r="AC1374">
        <v>7.7864637309885881E-2</v>
      </c>
      <c r="AD1374">
        <v>59.654581864002623</v>
      </c>
      <c r="AE1374">
        <v>9.2094133179106414</v>
      </c>
      <c r="AF1374">
        <v>2.6667135004754967</v>
      </c>
      <c r="AG1374">
        <v>0.73024423597020316</v>
      </c>
      <c r="AH1374">
        <v>0.46832830523462321</v>
      </c>
      <c r="AI1374">
        <v>3.1842304776345718</v>
      </c>
      <c r="AJ1374">
        <v>972</v>
      </c>
      <c r="AK1374">
        <v>93.539609053497983</v>
      </c>
      <c r="AL1374">
        <v>17.007202199521245</v>
      </c>
    </row>
    <row r="1375" spans="1:38">
      <c r="A1375">
        <v>17</v>
      </c>
      <c r="B1375">
        <v>202</v>
      </c>
      <c r="C1375">
        <v>2023</v>
      </c>
      <c r="D1375">
        <v>10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2</v>
      </c>
      <c r="N1375">
        <v>99</v>
      </c>
      <c r="O1375">
        <v>99</v>
      </c>
      <c r="P1375">
        <v>99</v>
      </c>
      <c r="Q1375">
        <v>1719</v>
      </c>
      <c r="R1375">
        <v>4209</v>
      </c>
      <c r="S1375">
        <v>4.2679971489664998</v>
      </c>
      <c r="T1375">
        <v>2</v>
      </c>
      <c r="U1375">
        <v>10.989261107151338</v>
      </c>
      <c r="V1375">
        <v>0</v>
      </c>
      <c r="W1375">
        <v>0</v>
      </c>
      <c r="X1375">
        <v>14.136374435732961</v>
      </c>
      <c r="Y1375">
        <v>3.4687574245664057</v>
      </c>
      <c r="Z1375">
        <v>0</v>
      </c>
      <c r="AA1375">
        <v>5.0779412124410515</v>
      </c>
      <c r="AB1375">
        <v>2.2095980191035998</v>
      </c>
      <c r="AC1375">
        <v>0</v>
      </c>
      <c r="AD1375">
        <v>48.280569039690704</v>
      </c>
      <c r="AG1375">
        <v>1.0247308529441841</v>
      </c>
      <c r="AH1375">
        <v>0.58488883922301516</v>
      </c>
      <c r="AI1375">
        <v>2.6609645996673796</v>
      </c>
      <c r="AJ1375">
        <v>1139</v>
      </c>
      <c r="AK1375">
        <v>92.574275680421522</v>
      </c>
      <c r="AL1375">
        <v>15.074840490252198</v>
      </c>
    </row>
    <row r="1376" spans="1:38">
      <c r="A1376">
        <v>17</v>
      </c>
      <c r="B1376">
        <v>203</v>
      </c>
      <c r="C1376">
        <v>2023</v>
      </c>
      <c r="D1376">
        <v>11</v>
      </c>
      <c r="E1376">
        <v>99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2</v>
      </c>
      <c r="N1376">
        <v>99</v>
      </c>
      <c r="O1376">
        <v>99</v>
      </c>
      <c r="P1376">
        <v>99</v>
      </c>
      <c r="Q1376">
        <v>772</v>
      </c>
      <c r="R1376">
        <v>2035</v>
      </c>
      <c r="S1376">
        <v>4.0049140049140046</v>
      </c>
      <c r="T1376">
        <v>2</v>
      </c>
      <c r="U1376">
        <v>10.575282555282548</v>
      </c>
      <c r="V1376">
        <v>0</v>
      </c>
      <c r="W1376">
        <v>0</v>
      </c>
      <c r="X1376">
        <v>9.4840294840294863</v>
      </c>
      <c r="Y1376">
        <v>2.113022113022113</v>
      </c>
      <c r="Z1376">
        <v>0</v>
      </c>
      <c r="AA1376">
        <v>4.3191549082705052</v>
      </c>
      <c r="AB1376">
        <v>2.1018245098594996</v>
      </c>
      <c r="AC1376">
        <v>0</v>
      </c>
      <c r="AD1376">
        <v>35.317563068525843</v>
      </c>
      <c r="AG1376">
        <v>1.4675762995442223</v>
      </c>
      <c r="AH1376">
        <v>0.79328649030677745</v>
      </c>
      <c r="AI1376">
        <v>2.3587223587223591</v>
      </c>
      <c r="AJ1376">
        <v>542</v>
      </c>
      <c r="AK1376">
        <v>92.255719557195548</v>
      </c>
      <c r="AL1376">
        <v>14.476828286176678</v>
      </c>
    </row>
    <row r="1377" spans="1:38">
      <c r="A1377">
        <v>17</v>
      </c>
      <c r="B1377">
        <v>204</v>
      </c>
      <c r="C1377">
        <v>2023</v>
      </c>
      <c r="D1377">
        <v>12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2</v>
      </c>
      <c r="N1377">
        <v>99</v>
      </c>
      <c r="O1377">
        <v>99</v>
      </c>
      <c r="P1377">
        <v>99</v>
      </c>
      <c r="Q1377">
        <v>54</v>
      </c>
      <c r="R1377">
        <v>115</v>
      </c>
      <c r="S1377">
        <v>4.2782608695652176</v>
      </c>
      <c r="T1377">
        <v>2</v>
      </c>
      <c r="U1377">
        <v>10.606956521739123</v>
      </c>
      <c r="V1377">
        <v>0</v>
      </c>
      <c r="W1377">
        <v>0</v>
      </c>
      <c r="X1377">
        <v>7.8260869565217392</v>
      </c>
      <c r="Y1377">
        <v>0</v>
      </c>
      <c r="Z1377">
        <v>0</v>
      </c>
      <c r="AA1377">
        <v>3.7816426552521905</v>
      </c>
      <c r="AB1377">
        <v>2.1731476913612671</v>
      </c>
      <c r="AC1377">
        <v>0</v>
      </c>
      <c r="AD1377">
        <v>50.035815142690808</v>
      </c>
      <c r="AG1377">
        <v>1.3862102217936352</v>
      </c>
      <c r="AH1377">
        <v>0.77576617880780718</v>
      </c>
      <c r="AI1377">
        <v>0</v>
      </c>
      <c r="AJ1377">
        <v>77</v>
      </c>
      <c r="AK1377">
        <v>89.849350649350612</v>
      </c>
      <c r="AL1377">
        <v>15.210152728230188</v>
      </c>
    </row>
    <row r="1378" spans="1:38">
      <c r="A1378">
        <v>17</v>
      </c>
      <c r="B1378">
        <v>205</v>
      </c>
      <c r="C1378">
        <v>2023</v>
      </c>
      <c r="D1378">
        <v>1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3</v>
      </c>
      <c r="N1378">
        <v>99</v>
      </c>
      <c r="O1378">
        <v>99</v>
      </c>
      <c r="P1378">
        <v>99</v>
      </c>
      <c r="Q1378">
        <v>163</v>
      </c>
      <c r="R1378">
        <v>462</v>
      </c>
      <c r="S1378">
        <v>5.4112554112554117</v>
      </c>
      <c r="T1378">
        <v>3</v>
      </c>
      <c r="U1378">
        <v>12.850432900432899</v>
      </c>
      <c r="V1378">
        <v>13.419913419913424</v>
      </c>
      <c r="W1378">
        <v>0</v>
      </c>
      <c r="X1378">
        <v>19.696969696969695</v>
      </c>
      <c r="Y1378">
        <v>4.7619047619047636</v>
      </c>
      <c r="Z1378">
        <v>0</v>
      </c>
      <c r="AA1378">
        <v>4.736794108605074</v>
      </c>
      <c r="AB1378">
        <v>1.8185322276230396</v>
      </c>
      <c r="AC1378">
        <v>0</v>
      </c>
      <c r="AD1378">
        <v>49.260763687004491</v>
      </c>
      <c r="AG1378">
        <v>5.2601616759649348</v>
      </c>
      <c r="AH1378">
        <v>3.2337113413292391</v>
      </c>
      <c r="AI1378">
        <v>2.1645021645021645</v>
      </c>
      <c r="AJ1378">
        <v>59</v>
      </c>
      <c r="AK1378">
        <v>89.952542372881339</v>
      </c>
      <c r="AL1378">
        <v>14.87586041476081</v>
      </c>
    </row>
    <row r="1379" spans="1:38">
      <c r="A1379">
        <v>17</v>
      </c>
      <c r="B1379">
        <v>206</v>
      </c>
      <c r="C1379">
        <v>2023</v>
      </c>
      <c r="D1379">
        <v>2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3</v>
      </c>
      <c r="N1379">
        <v>99</v>
      </c>
      <c r="O1379">
        <v>99</v>
      </c>
      <c r="P1379">
        <v>99</v>
      </c>
      <c r="Q1379">
        <v>289</v>
      </c>
      <c r="R1379">
        <v>918</v>
      </c>
      <c r="S1379">
        <v>5.8485838779956438</v>
      </c>
      <c r="T1379">
        <v>3</v>
      </c>
      <c r="U1379">
        <v>14.044335511982579</v>
      </c>
      <c r="V1379">
        <v>21.459694989106755</v>
      </c>
      <c r="W1379">
        <v>0</v>
      </c>
      <c r="X1379">
        <v>26.361655773420484</v>
      </c>
      <c r="Y1379">
        <v>3.9215686274509798</v>
      </c>
      <c r="Z1379">
        <v>0</v>
      </c>
      <c r="AA1379">
        <v>4.1709397101949071</v>
      </c>
      <c r="AB1379">
        <v>1.473791798304962</v>
      </c>
      <c r="AC1379">
        <v>0</v>
      </c>
      <c r="AD1379">
        <v>43.371390063722799</v>
      </c>
      <c r="AG1379">
        <v>7.0833333333333313</v>
      </c>
      <c r="AH1379">
        <v>4.634447764284344</v>
      </c>
      <c r="AI1379">
        <v>0.87145969498910658</v>
      </c>
      <c r="AJ1379">
        <v>310</v>
      </c>
      <c r="AK1379">
        <v>92.359354838709692</v>
      </c>
      <c r="AL1379">
        <v>16.511081868890574</v>
      </c>
    </row>
    <row r="1380" spans="1:38">
      <c r="A1380">
        <v>17</v>
      </c>
      <c r="B1380">
        <v>207</v>
      </c>
      <c r="C1380">
        <v>2023</v>
      </c>
      <c r="D1380">
        <v>3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3</v>
      </c>
      <c r="N1380">
        <v>99</v>
      </c>
      <c r="O1380">
        <v>99</v>
      </c>
      <c r="P1380">
        <v>99</v>
      </c>
      <c r="Q1380">
        <v>1320</v>
      </c>
      <c r="R1380">
        <v>3591</v>
      </c>
      <c r="S1380">
        <v>5.603174603174601</v>
      </c>
      <c r="T1380">
        <v>3</v>
      </c>
      <c r="U1380">
        <v>14.767585630743536</v>
      </c>
      <c r="V1380">
        <v>23.196881091617936</v>
      </c>
      <c r="W1380">
        <v>0</v>
      </c>
      <c r="X1380">
        <v>32.553606237816759</v>
      </c>
      <c r="Y1380">
        <v>6.7112225006961816</v>
      </c>
      <c r="Z1380">
        <v>0.11138958507379562</v>
      </c>
      <c r="AA1380">
        <v>5.0030084785708313</v>
      </c>
      <c r="AB1380">
        <v>1.6854847257267751</v>
      </c>
      <c r="AC1380">
        <v>0</v>
      </c>
      <c r="AD1380">
        <v>39.344061221826486</v>
      </c>
      <c r="AG1380">
        <v>7.6193507320178222</v>
      </c>
      <c r="AH1380">
        <v>4.5463506295250733</v>
      </c>
      <c r="AI1380">
        <v>3.6201615148983568</v>
      </c>
      <c r="AJ1380">
        <v>468</v>
      </c>
      <c r="AK1380">
        <v>95.449358974358901</v>
      </c>
      <c r="AL1380">
        <v>16.073461855658305</v>
      </c>
    </row>
    <row r="1381" spans="1:38">
      <c r="A1381">
        <v>17</v>
      </c>
      <c r="B1381">
        <v>208</v>
      </c>
      <c r="C1381">
        <v>2023</v>
      </c>
      <c r="D1381">
        <v>4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3</v>
      </c>
      <c r="N1381">
        <v>99</v>
      </c>
      <c r="O1381">
        <v>99</v>
      </c>
      <c r="P1381">
        <v>99</v>
      </c>
      <c r="Q1381">
        <v>120</v>
      </c>
      <c r="R1381">
        <v>297</v>
      </c>
      <c r="S1381">
        <v>5.8956228956228953</v>
      </c>
      <c r="T1381">
        <v>3</v>
      </c>
      <c r="U1381">
        <v>14.57676767676768</v>
      </c>
      <c r="V1381">
        <v>14.478114478114479</v>
      </c>
      <c r="W1381">
        <v>0</v>
      </c>
      <c r="X1381">
        <v>30.639730639730644</v>
      </c>
      <c r="Y1381">
        <v>6.3973063973063988</v>
      </c>
      <c r="Z1381">
        <v>0.33670033670033672</v>
      </c>
      <c r="AA1381">
        <v>5.0012085061296556</v>
      </c>
      <c r="AB1381">
        <v>1.6306866928124251</v>
      </c>
      <c r="AC1381">
        <v>0</v>
      </c>
      <c r="AD1381">
        <v>43.121921710231177</v>
      </c>
      <c r="AG1381">
        <v>10.592011412268189</v>
      </c>
      <c r="AH1381">
        <v>6.6289079366829293</v>
      </c>
      <c r="AI1381">
        <v>3.0303030303030303</v>
      </c>
      <c r="AJ1381">
        <v>28</v>
      </c>
      <c r="AK1381">
        <v>94.914285714285754</v>
      </c>
      <c r="AL1381">
        <v>16.442224129295852</v>
      </c>
    </row>
    <row r="1382" spans="1:38">
      <c r="A1382">
        <v>17</v>
      </c>
      <c r="B1382">
        <v>209</v>
      </c>
      <c r="C1382">
        <v>2023</v>
      </c>
      <c r="D1382">
        <v>5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3</v>
      </c>
      <c r="N1382">
        <v>99</v>
      </c>
      <c r="O1382">
        <v>99</v>
      </c>
      <c r="P1382">
        <v>99</v>
      </c>
      <c r="Q1382">
        <v>124</v>
      </c>
      <c r="R1382">
        <v>342</v>
      </c>
      <c r="S1382">
        <v>5.4970760233918119</v>
      </c>
      <c r="T1382">
        <v>3</v>
      </c>
      <c r="U1382">
        <v>17.138011695906435</v>
      </c>
      <c r="V1382">
        <v>7.6023391812865508</v>
      </c>
      <c r="W1382">
        <v>0</v>
      </c>
      <c r="X1382">
        <v>49.415204678362578</v>
      </c>
      <c r="Y1382">
        <v>16.081871345029239</v>
      </c>
      <c r="Z1382">
        <v>0.29239766081871349</v>
      </c>
      <c r="AA1382">
        <v>6.4462840848652414</v>
      </c>
      <c r="AB1382">
        <v>1.7848428404149979</v>
      </c>
      <c r="AC1382">
        <v>0</v>
      </c>
      <c r="AD1382">
        <v>32.385388358302954</v>
      </c>
      <c r="AG1382">
        <v>8.4236453201970445</v>
      </c>
      <c r="AH1382">
        <v>5.5714775936524799</v>
      </c>
      <c r="AI1382">
        <v>1.4619883040935675</v>
      </c>
      <c r="AJ1382">
        <v>91</v>
      </c>
      <c r="AK1382">
        <v>97.948351648351675</v>
      </c>
      <c r="AL1382">
        <v>17.195657070911739</v>
      </c>
    </row>
    <row r="1383" spans="1:38">
      <c r="A1383">
        <v>17</v>
      </c>
      <c r="B1383">
        <v>210</v>
      </c>
      <c r="C1383">
        <v>2023</v>
      </c>
      <c r="D1383">
        <v>6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3</v>
      </c>
      <c r="N1383">
        <v>99</v>
      </c>
      <c r="O1383">
        <v>99</v>
      </c>
      <c r="P1383">
        <v>99</v>
      </c>
      <c r="Q1383">
        <v>147</v>
      </c>
      <c r="R1383">
        <v>297</v>
      </c>
      <c r="S1383">
        <v>5.9865319865319888</v>
      </c>
      <c r="T1383">
        <v>3</v>
      </c>
      <c r="U1383">
        <v>16.085185185185178</v>
      </c>
      <c r="V1383">
        <v>6.0606060606060606</v>
      </c>
      <c r="W1383">
        <v>0</v>
      </c>
      <c r="X1383">
        <v>40.740740740740733</v>
      </c>
      <c r="Y1383">
        <v>12.121212121212123</v>
      </c>
      <c r="Z1383">
        <v>0.33670033670033672</v>
      </c>
      <c r="AA1383">
        <v>5.7661075267009716</v>
      </c>
      <c r="AB1383">
        <v>1.9762445492238887</v>
      </c>
      <c r="AC1383">
        <v>0</v>
      </c>
      <c r="AD1383">
        <v>-15.593944716433873</v>
      </c>
      <c r="AG1383">
        <v>4.9261900812738428</v>
      </c>
      <c r="AH1383">
        <v>3.6508432635587398</v>
      </c>
      <c r="AI1383">
        <v>3.7037037037037042</v>
      </c>
      <c r="AJ1383">
        <v>168</v>
      </c>
      <c r="AK1383">
        <v>95.073809523809572</v>
      </c>
      <c r="AL1383">
        <v>17.967868229878221</v>
      </c>
    </row>
    <row r="1384" spans="1:38">
      <c r="A1384">
        <v>17</v>
      </c>
      <c r="B1384">
        <v>211</v>
      </c>
      <c r="C1384">
        <v>2023</v>
      </c>
      <c r="D1384">
        <v>7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3</v>
      </c>
      <c r="N1384">
        <v>99</v>
      </c>
      <c r="O1384">
        <v>99</v>
      </c>
      <c r="P1384">
        <v>99</v>
      </c>
      <c r="Q1384">
        <v>50</v>
      </c>
      <c r="R1384">
        <v>160</v>
      </c>
      <c r="S1384">
        <v>7.0562500000000004</v>
      </c>
      <c r="T1384">
        <v>3</v>
      </c>
      <c r="U1384">
        <v>16.629999999999995</v>
      </c>
      <c r="V1384">
        <v>47.5</v>
      </c>
      <c r="W1384">
        <v>0</v>
      </c>
      <c r="X1384">
        <v>58.75</v>
      </c>
      <c r="Y1384">
        <v>16.25</v>
      </c>
      <c r="Z1384">
        <v>0</v>
      </c>
      <c r="AA1384">
        <v>6.2584422982080943</v>
      </c>
      <c r="AB1384">
        <v>2.139646217836022</v>
      </c>
      <c r="AC1384">
        <v>0</v>
      </c>
      <c r="AD1384">
        <v>48.887384521302806</v>
      </c>
      <c r="AG1384">
        <v>4.0920716112531963</v>
      </c>
      <c r="AH1384">
        <v>3.1561329779599721</v>
      </c>
      <c r="AI1384">
        <v>0.625</v>
      </c>
      <c r="AJ1384">
        <v>110</v>
      </c>
      <c r="AK1384">
        <v>104.48000000000002</v>
      </c>
      <c r="AL1384">
        <v>17.105444218265287</v>
      </c>
    </row>
    <row r="1385" spans="1:38">
      <c r="A1385">
        <v>17</v>
      </c>
      <c r="B1385">
        <v>212</v>
      </c>
      <c r="C1385">
        <v>2023</v>
      </c>
      <c r="D1385">
        <v>8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3</v>
      </c>
      <c r="N1385">
        <v>99</v>
      </c>
      <c r="O1385">
        <v>99</v>
      </c>
      <c r="P1385">
        <v>99</v>
      </c>
      <c r="Q1385">
        <v>1509</v>
      </c>
      <c r="R1385">
        <v>5451</v>
      </c>
      <c r="S1385">
        <v>6.812144560631074</v>
      </c>
      <c r="T1385">
        <v>3</v>
      </c>
      <c r="U1385">
        <v>18.623903870849375</v>
      </c>
      <c r="V1385">
        <v>55.421023665382499</v>
      </c>
      <c r="W1385">
        <v>0</v>
      </c>
      <c r="X1385">
        <v>72.188589249678941</v>
      </c>
      <c r="Y1385">
        <v>17.317923316822597</v>
      </c>
      <c r="Z1385">
        <v>3.66905155017428E-2</v>
      </c>
      <c r="AA1385">
        <v>5.4081516322445315</v>
      </c>
      <c r="AB1385">
        <v>1.9198599990848983</v>
      </c>
      <c r="AC1385">
        <v>0</v>
      </c>
      <c r="AD1385">
        <v>15.284120808406458</v>
      </c>
      <c r="AG1385">
        <v>5.2667175528265995</v>
      </c>
      <c r="AH1385">
        <v>4.4717203350866548</v>
      </c>
      <c r="AI1385">
        <v>1.9812878370941112</v>
      </c>
      <c r="AJ1385">
        <v>2638</v>
      </c>
      <c r="AK1385">
        <v>98.951743745261737</v>
      </c>
      <c r="AL1385">
        <v>19.918660103662745</v>
      </c>
    </row>
    <row r="1386" spans="1:38">
      <c r="A1386">
        <v>17</v>
      </c>
      <c r="B1386">
        <v>213</v>
      </c>
      <c r="C1386">
        <v>2023</v>
      </c>
      <c r="D1386">
        <v>9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3</v>
      </c>
      <c r="N1386">
        <v>99</v>
      </c>
      <c r="O1386">
        <v>99</v>
      </c>
      <c r="P1386">
        <v>99</v>
      </c>
      <c r="Q1386">
        <v>3895</v>
      </c>
      <c r="R1386">
        <v>15333</v>
      </c>
      <c r="S1386">
        <v>6.9322376573403757</v>
      </c>
      <c r="T1386">
        <v>3</v>
      </c>
      <c r="U1386">
        <v>16.188938889975923</v>
      </c>
      <c r="V1386">
        <v>54.588143220504783</v>
      </c>
      <c r="W1386">
        <v>0</v>
      </c>
      <c r="X1386">
        <v>57.470814582925748</v>
      </c>
      <c r="Y1386">
        <v>4.6305354464227486</v>
      </c>
      <c r="Z1386">
        <v>1.3043761820909151E-2</v>
      </c>
      <c r="AA1386">
        <v>4.6008567254883932</v>
      </c>
      <c r="AB1386">
        <v>1.8059987385604783</v>
      </c>
      <c r="AC1386">
        <v>0</v>
      </c>
      <c r="AD1386">
        <v>60.932284269587022</v>
      </c>
      <c r="AG1386">
        <v>4.24444081506108</v>
      </c>
      <c r="AH1386">
        <v>3.4345966722860233</v>
      </c>
      <c r="AI1386">
        <v>1.9761299158677368</v>
      </c>
      <c r="AJ1386">
        <v>4291</v>
      </c>
      <c r="AK1386">
        <v>95.403402470286238</v>
      </c>
      <c r="AL1386">
        <v>19.078171214143495</v>
      </c>
    </row>
    <row r="1387" spans="1:38">
      <c r="A1387">
        <v>17</v>
      </c>
      <c r="B1387">
        <v>214</v>
      </c>
      <c r="C1387">
        <v>2023</v>
      </c>
      <c r="D1387">
        <v>10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3</v>
      </c>
      <c r="N1387">
        <v>99</v>
      </c>
      <c r="O1387">
        <v>99</v>
      </c>
      <c r="P1387">
        <v>99</v>
      </c>
      <c r="Q1387">
        <v>4674</v>
      </c>
      <c r="R1387">
        <v>16867</v>
      </c>
      <c r="S1387">
        <v>6.0710262643030788</v>
      </c>
      <c r="T1387">
        <v>3</v>
      </c>
      <c r="U1387">
        <v>14.30410861445432</v>
      </c>
      <c r="V1387">
        <v>28.452006877334448</v>
      </c>
      <c r="W1387">
        <v>0</v>
      </c>
      <c r="X1387">
        <v>34.546748087982451</v>
      </c>
      <c r="Y1387">
        <v>5.6738009130254348</v>
      </c>
      <c r="Z1387">
        <v>5.9287365862334745E-3</v>
      </c>
      <c r="AA1387">
        <v>5.1506885955587558</v>
      </c>
      <c r="AB1387">
        <v>1.9213643865824728</v>
      </c>
      <c r="AC1387">
        <v>0</v>
      </c>
      <c r="AD1387">
        <v>51.09692923172716</v>
      </c>
      <c r="AG1387">
        <v>4.1064707285838811</v>
      </c>
      <c r="AH1387">
        <v>3.0508760259342047</v>
      </c>
      <c r="AI1387">
        <v>2.5078555759767593</v>
      </c>
      <c r="AJ1387">
        <v>4314</v>
      </c>
      <c r="AK1387">
        <v>94.868103847937022</v>
      </c>
      <c r="AL1387">
        <v>17.159700015893321</v>
      </c>
    </row>
    <row r="1388" spans="1:38">
      <c r="A1388">
        <v>17</v>
      </c>
      <c r="B1388">
        <v>215</v>
      </c>
      <c r="C1388">
        <v>2023</v>
      </c>
      <c r="D1388">
        <v>11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3</v>
      </c>
      <c r="N1388">
        <v>99</v>
      </c>
      <c r="O1388">
        <v>99</v>
      </c>
      <c r="P1388">
        <v>99</v>
      </c>
      <c r="Q1388">
        <v>2100</v>
      </c>
      <c r="R1388">
        <v>7074</v>
      </c>
      <c r="S1388">
        <v>5.5795872208085937</v>
      </c>
      <c r="T1388">
        <v>3</v>
      </c>
      <c r="U1388">
        <v>13.714122137404596</v>
      </c>
      <c r="V1388">
        <v>15.592309867119024</v>
      </c>
      <c r="W1388">
        <v>0</v>
      </c>
      <c r="X1388">
        <v>24.69607011591744</v>
      </c>
      <c r="Y1388">
        <v>7.2377721232683054</v>
      </c>
      <c r="Z1388">
        <v>4.2408821034775238E-2</v>
      </c>
      <c r="AA1388">
        <v>5.3423865485638924</v>
      </c>
      <c r="AB1388">
        <v>1.8432990146411361</v>
      </c>
      <c r="AC1388">
        <v>0</v>
      </c>
      <c r="AD1388">
        <v>36.953699938159275</v>
      </c>
      <c r="AG1388">
        <v>5.1015404142387348</v>
      </c>
      <c r="AH1388">
        <v>3.57607594477293</v>
      </c>
      <c r="AI1388">
        <v>2.0073508623126934</v>
      </c>
      <c r="AJ1388">
        <v>1951</v>
      </c>
      <c r="AK1388">
        <v>94.740287032291235</v>
      </c>
      <c r="AL1388">
        <v>16.650797744015623</v>
      </c>
    </row>
    <row r="1389" spans="1:38">
      <c r="A1389">
        <v>17</v>
      </c>
      <c r="B1389">
        <v>216</v>
      </c>
      <c r="C1389">
        <v>2023</v>
      </c>
      <c r="D1389">
        <v>12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3</v>
      </c>
      <c r="N1389">
        <v>99</v>
      </c>
      <c r="O1389">
        <v>99</v>
      </c>
      <c r="P1389">
        <v>99</v>
      </c>
      <c r="Q1389">
        <v>157</v>
      </c>
      <c r="R1389">
        <v>413</v>
      </c>
      <c r="S1389">
        <v>6.0944309927360782</v>
      </c>
      <c r="T1389">
        <v>3</v>
      </c>
      <c r="U1389">
        <v>14.195157384987901</v>
      </c>
      <c r="V1389">
        <v>17.433414043583536</v>
      </c>
      <c r="W1389">
        <v>0</v>
      </c>
      <c r="X1389">
        <v>23.002421307506062</v>
      </c>
      <c r="Y1389">
        <v>5.0847457627118642</v>
      </c>
      <c r="Z1389">
        <v>0.24213075060532688</v>
      </c>
      <c r="AA1389">
        <v>4.8418550251105756</v>
      </c>
      <c r="AB1389">
        <v>1.7682409360576017</v>
      </c>
      <c r="AC1389">
        <v>0</v>
      </c>
      <c r="AD1389">
        <v>40.16737098222756</v>
      </c>
      <c r="AG1389">
        <v>4.978302796528447</v>
      </c>
      <c r="AH1389">
        <v>3.7284856532863224</v>
      </c>
      <c r="AI1389">
        <v>1.452784503631962</v>
      </c>
      <c r="AJ1389">
        <v>245</v>
      </c>
      <c r="AK1389">
        <v>92.436734693877526</v>
      </c>
      <c r="AL1389">
        <v>17.811744033942823</v>
      </c>
    </row>
    <row r="1390" spans="1:38">
      <c r="A1390">
        <v>17</v>
      </c>
      <c r="B1390">
        <v>217</v>
      </c>
      <c r="C1390">
        <v>2023</v>
      </c>
      <c r="D1390">
        <v>1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4</v>
      </c>
      <c r="N1390">
        <v>99</v>
      </c>
      <c r="O1390">
        <v>99</v>
      </c>
      <c r="P1390">
        <v>99</v>
      </c>
      <c r="Q1390">
        <v>329</v>
      </c>
      <c r="R1390">
        <v>968</v>
      </c>
      <c r="S1390">
        <v>6.5764462809917354</v>
      </c>
      <c r="T1390">
        <v>4</v>
      </c>
      <c r="U1390">
        <v>16.29214876033058</v>
      </c>
      <c r="V1390">
        <v>37.603305785123965</v>
      </c>
      <c r="W1390">
        <v>0</v>
      </c>
      <c r="X1390">
        <v>44.834710743801658</v>
      </c>
      <c r="Y1390">
        <v>8.7809917355371887</v>
      </c>
      <c r="Z1390">
        <v>0.10330578512396699</v>
      </c>
      <c r="AA1390">
        <v>5.3639869233069408</v>
      </c>
      <c r="AB1390">
        <v>1.5206372954469936</v>
      </c>
      <c r="AC1390">
        <v>0</v>
      </c>
      <c r="AD1390">
        <v>37.750855019377255</v>
      </c>
      <c r="AG1390">
        <v>11.021291130593195</v>
      </c>
      <c r="AH1390">
        <v>8.5900410688802502</v>
      </c>
      <c r="AI1390">
        <v>2.0661157024793391</v>
      </c>
      <c r="AJ1390">
        <v>110</v>
      </c>
      <c r="AK1390">
        <v>97.369090909090914</v>
      </c>
      <c r="AL1390">
        <v>16.409845337422706</v>
      </c>
    </row>
    <row r="1391" spans="1:38">
      <c r="A1391">
        <v>17</v>
      </c>
      <c r="B1391">
        <v>218</v>
      </c>
      <c r="C1391">
        <v>2023</v>
      </c>
      <c r="D1391">
        <v>2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4</v>
      </c>
      <c r="N1391">
        <v>99</v>
      </c>
      <c r="O1391">
        <v>99</v>
      </c>
      <c r="P1391">
        <v>99</v>
      </c>
      <c r="Q1391">
        <v>506</v>
      </c>
      <c r="R1391">
        <v>2057</v>
      </c>
      <c r="S1391">
        <v>6.9163830821584851</v>
      </c>
      <c r="T1391">
        <v>4</v>
      </c>
      <c r="U1391">
        <v>17.309382596013574</v>
      </c>
      <c r="V1391">
        <v>51.336898395721917</v>
      </c>
      <c r="W1391">
        <v>0</v>
      </c>
      <c r="X1391">
        <v>56.392805055906649</v>
      </c>
      <c r="Y1391">
        <v>11.278561011181329</v>
      </c>
      <c r="Z1391">
        <v>0.29168692270296553</v>
      </c>
      <c r="AA1391">
        <v>5.2842493008702931</v>
      </c>
      <c r="AB1391">
        <v>1.4216907587723271</v>
      </c>
      <c r="AC1391">
        <v>0</v>
      </c>
      <c r="AD1391">
        <v>48.979103182735528</v>
      </c>
      <c r="AG1391">
        <v>15.871913580246911</v>
      </c>
      <c r="AH1391">
        <v>12.798821536718398</v>
      </c>
      <c r="AI1391">
        <v>2.6251823043266889</v>
      </c>
      <c r="AJ1391">
        <v>611</v>
      </c>
      <c r="AK1391">
        <v>96.442225859247117</v>
      </c>
      <c r="AL1391">
        <v>18.743483969077744</v>
      </c>
    </row>
    <row r="1392" spans="1:38">
      <c r="A1392">
        <v>17</v>
      </c>
      <c r="B1392">
        <v>219</v>
      </c>
      <c r="C1392">
        <v>2023</v>
      </c>
      <c r="D1392">
        <v>3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4</v>
      </c>
      <c r="N1392">
        <v>99</v>
      </c>
      <c r="O1392">
        <v>99</v>
      </c>
      <c r="P1392">
        <v>99</v>
      </c>
      <c r="Q1392">
        <v>2150</v>
      </c>
      <c r="R1392">
        <v>6499</v>
      </c>
      <c r="S1392">
        <v>6.4477611940298516</v>
      </c>
      <c r="T1392">
        <v>4</v>
      </c>
      <c r="U1392">
        <v>17.9538236651793</v>
      </c>
      <c r="V1392">
        <v>44.314509924603762</v>
      </c>
      <c r="W1392">
        <v>0</v>
      </c>
      <c r="X1392">
        <v>56.331743345130008</v>
      </c>
      <c r="Y1392">
        <v>17.925834743806746</v>
      </c>
      <c r="Z1392">
        <v>0.72318818279735342</v>
      </c>
      <c r="AA1392">
        <v>6.2250529038908944</v>
      </c>
      <c r="AB1392">
        <v>1.529170377759802</v>
      </c>
      <c r="AC1392">
        <v>0</v>
      </c>
      <c r="AD1392">
        <v>32.880065289113851</v>
      </c>
      <c r="AG1392">
        <v>13.789518353490353</v>
      </c>
      <c r="AH1392">
        <v>10.003259064973719</v>
      </c>
      <c r="AI1392">
        <v>3.2004923834436054</v>
      </c>
      <c r="AJ1392">
        <v>1049</v>
      </c>
      <c r="AK1392">
        <v>99.707721639656739</v>
      </c>
      <c r="AL1392">
        <v>17.651346736856151</v>
      </c>
    </row>
    <row r="1393" spans="1:38">
      <c r="A1393">
        <v>17</v>
      </c>
      <c r="B1393">
        <v>220</v>
      </c>
      <c r="C1393">
        <v>2023</v>
      </c>
      <c r="D1393">
        <v>4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4</v>
      </c>
      <c r="N1393">
        <v>99</v>
      </c>
      <c r="O1393">
        <v>99</v>
      </c>
      <c r="P1393">
        <v>99</v>
      </c>
      <c r="Q1393">
        <v>198</v>
      </c>
      <c r="R1393">
        <v>545</v>
      </c>
      <c r="S1393">
        <v>6.5082568807339438</v>
      </c>
      <c r="T1393">
        <v>4</v>
      </c>
      <c r="U1393">
        <v>16.876513761467876</v>
      </c>
      <c r="V1393">
        <v>35.22935779816514</v>
      </c>
      <c r="W1393">
        <v>0</v>
      </c>
      <c r="X1393">
        <v>51.376146788990802</v>
      </c>
      <c r="Y1393">
        <v>10.091743119266056</v>
      </c>
      <c r="Z1393">
        <v>0.36697247706422026</v>
      </c>
      <c r="AA1393">
        <v>5.1340452738229825</v>
      </c>
      <c r="AB1393">
        <v>1.5658118297885819</v>
      </c>
      <c r="AC1393">
        <v>0</v>
      </c>
      <c r="AD1393">
        <v>40.591497397940891</v>
      </c>
      <c r="AG1393">
        <v>19.436519258202569</v>
      </c>
      <c r="AH1393">
        <v>14.083271320820581</v>
      </c>
      <c r="AI1393">
        <v>1.8348623853211012</v>
      </c>
      <c r="AJ1393">
        <v>40</v>
      </c>
      <c r="AK1393">
        <v>99.862499999999997</v>
      </c>
      <c r="AL1393">
        <v>17.321769367613715</v>
      </c>
    </row>
    <row r="1394" spans="1:38">
      <c r="A1394">
        <v>17</v>
      </c>
      <c r="B1394">
        <v>221</v>
      </c>
      <c r="C1394">
        <v>2023</v>
      </c>
      <c r="D1394">
        <v>5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4</v>
      </c>
      <c r="N1394">
        <v>99</v>
      </c>
      <c r="O1394">
        <v>99</v>
      </c>
      <c r="P1394">
        <v>99</v>
      </c>
      <c r="Q1394">
        <v>229</v>
      </c>
      <c r="R1394">
        <v>483</v>
      </c>
      <c r="S1394">
        <v>6.2795031055900621</v>
      </c>
      <c r="T1394">
        <v>4</v>
      </c>
      <c r="U1394">
        <v>20.238302277432688</v>
      </c>
      <c r="V1394">
        <v>18.633540372670812</v>
      </c>
      <c r="W1394">
        <v>0</v>
      </c>
      <c r="X1394">
        <v>68.530020703933758</v>
      </c>
      <c r="Y1394">
        <v>32.505175983436857</v>
      </c>
      <c r="Z1394">
        <v>1.0351966873706007</v>
      </c>
      <c r="AA1394">
        <v>7.0336843211905</v>
      </c>
      <c r="AB1394">
        <v>1.826460152566638</v>
      </c>
      <c r="AC1394">
        <v>0</v>
      </c>
      <c r="AD1394">
        <v>21.879679826460972</v>
      </c>
      <c r="AG1394">
        <v>11.896551724137929</v>
      </c>
      <c r="AH1394">
        <v>9.291911319475922</v>
      </c>
      <c r="AI1394">
        <v>0.6211180124223602</v>
      </c>
      <c r="AJ1394">
        <v>110</v>
      </c>
      <c r="AK1394">
        <v>101.92909090909092</v>
      </c>
      <c r="AL1394">
        <v>17.958563929116995</v>
      </c>
    </row>
    <row r="1395" spans="1:38">
      <c r="A1395">
        <v>17</v>
      </c>
      <c r="B1395">
        <v>222</v>
      </c>
      <c r="C1395">
        <v>2023</v>
      </c>
      <c r="D1395">
        <v>6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4</v>
      </c>
      <c r="N1395">
        <v>99</v>
      </c>
      <c r="O1395">
        <v>99</v>
      </c>
      <c r="P1395">
        <v>99</v>
      </c>
      <c r="Q1395">
        <v>273</v>
      </c>
      <c r="R1395">
        <v>690</v>
      </c>
      <c r="S1395">
        <v>6.8144927536231892</v>
      </c>
      <c r="T1395">
        <v>4</v>
      </c>
      <c r="U1395">
        <v>18.264202898550735</v>
      </c>
      <c r="V1395">
        <v>20.144927536231876</v>
      </c>
      <c r="W1395">
        <v>0</v>
      </c>
      <c r="X1395">
        <v>56.376811594202891</v>
      </c>
      <c r="Y1395">
        <v>21.884057971014496</v>
      </c>
      <c r="Z1395">
        <v>0.28985507246376807</v>
      </c>
      <c r="AA1395">
        <v>6.3875133865362255</v>
      </c>
      <c r="AB1395">
        <v>1.90508665878582</v>
      </c>
      <c r="AC1395">
        <v>0</v>
      </c>
      <c r="AD1395">
        <v>-10.780533994097141</v>
      </c>
      <c r="AG1395">
        <v>11.444684027201861</v>
      </c>
      <c r="AH1395">
        <v>9.6307583907952896</v>
      </c>
      <c r="AI1395">
        <v>3.1884057971014497</v>
      </c>
      <c r="AJ1395">
        <v>310</v>
      </c>
      <c r="AK1395">
        <v>95.567419354838691</v>
      </c>
      <c r="AL1395">
        <v>19.925235238060413</v>
      </c>
    </row>
    <row r="1396" spans="1:38">
      <c r="A1396">
        <v>17</v>
      </c>
      <c r="B1396">
        <v>223</v>
      </c>
      <c r="C1396">
        <v>2023</v>
      </c>
      <c r="D1396">
        <v>7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4</v>
      </c>
      <c r="N1396">
        <v>99</v>
      </c>
      <c r="O1396">
        <v>99</v>
      </c>
      <c r="P1396">
        <v>99</v>
      </c>
      <c r="Q1396">
        <v>109</v>
      </c>
      <c r="R1396">
        <v>407</v>
      </c>
      <c r="S1396">
        <v>8.2088452088452044</v>
      </c>
      <c r="T1396">
        <v>4</v>
      </c>
      <c r="U1396">
        <v>20.509828009828016</v>
      </c>
      <c r="V1396">
        <v>72.481572481572499</v>
      </c>
      <c r="W1396">
        <v>0</v>
      </c>
      <c r="X1396">
        <v>82.555282555282574</v>
      </c>
      <c r="Y1396">
        <v>28.009828009828016</v>
      </c>
      <c r="Z1396">
        <v>0.49140049140049136</v>
      </c>
      <c r="AA1396">
        <v>5.4808401335861001</v>
      </c>
      <c r="AB1396">
        <v>1.6223622759476659</v>
      </c>
      <c r="AC1396">
        <v>0</v>
      </c>
      <c r="AD1396">
        <v>22.811912082005477</v>
      </c>
      <c r="AG1396">
        <v>10.40920716112532</v>
      </c>
      <c r="AH1396">
        <v>9.9014657371921473</v>
      </c>
      <c r="AI1396">
        <v>0.49140049140049136</v>
      </c>
      <c r="AJ1396">
        <v>270</v>
      </c>
      <c r="AK1396">
        <v>101.88703703703706</v>
      </c>
      <c r="AL1396">
        <v>20.733040461689921</v>
      </c>
    </row>
    <row r="1397" spans="1:38">
      <c r="A1397">
        <v>17</v>
      </c>
      <c r="B1397">
        <v>224</v>
      </c>
      <c r="C1397">
        <v>2023</v>
      </c>
      <c r="D1397">
        <v>8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4</v>
      </c>
      <c r="N1397">
        <v>99</v>
      </c>
      <c r="O1397">
        <v>99</v>
      </c>
      <c r="P1397">
        <v>99</v>
      </c>
      <c r="Q1397">
        <v>2344</v>
      </c>
      <c r="R1397">
        <v>13502</v>
      </c>
      <c r="S1397">
        <v>7.5368834246778258</v>
      </c>
      <c r="T1397">
        <v>4</v>
      </c>
      <c r="U1397">
        <v>19.896593097318888</v>
      </c>
      <c r="V1397">
        <v>73.241001333135856</v>
      </c>
      <c r="W1397">
        <v>0</v>
      </c>
      <c r="X1397">
        <v>83.365427344097185</v>
      </c>
      <c r="Y1397">
        <v>18.849059398607611</v>
      </c>
      <c r="Z1397">
        <v>9.6282032291512387E-2</v>
      </c>
      <c r="AA1397">
        <v>5.0300398399194322</v>
      </c>
      <c r="AB1397">
        <v>1.5790795506913275</v>
      </c>
      <c r="AC1397">
        <v>0</v>
      </c>
      <c r="AD1397">
        <v>11.509997260489689</v>
      </c>
      <c r="AG1397">
        <v>13.045536671851902</v>
      </c>
      <c r="AH1397">
        <v>11.833263986853202</v>
      </c>
      <c r="AI1397">
        <v>1.4294178640201451</v>
      </c>
      <c r="AJ1397">
        <v>6509</v>
      </c>
      <c r="AK1397">
        <v>99.585328007374301</v>
      </c>
      <c r="AL1397">
        <v>20.714505507242649</v>
      </c>
    </row>
    <row r="1398" spans="1:38">
      <c r="A1398">
        <v>17</v>
      </c>
      <c r="B1398">
        <v>225</v>
      </c>
      <c r="C1398">
        <v>2023</v>
      </c>
      <c r="D1398">
        <v>9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4</v>
      </c>
      <c r="N1398">
        <v>99</v>
      </c>
      <c r="O1398">
        <v>99</v>
      </c>
      <c r="P1398">
        <v>99</v>
      </c>
      <c r="Q1398">
        <v>6188</v>
      </c>
      <c r="R1398">
        <v>45240</v>
      </c>
      <c r="S1398">
        <v>7.6262820512820495</v>
      </c>
      <c r="T1398">
        <v>3.9998231653404064</v>
      </c>
      <c r="U1398">
        <v>18.154080459770025</v>
      </c>
      <c r="V1398">
        <v>73.297966401414683</v>
      </c>
      <c r="W1398">
        <v>0</v>
      </c>
      <c r="X1398">
        <v>75.607869142351902</v>
      </c>
      <c r="Y1398">
        <v>8.22944297082228</v>
      </c>
      <c r="Z1398">
        <v>1.326259946949602E-2</v>
      </c>
      <c r="AA1398">
        <v>4.1985776262578343</v>
      </c>
      <c r="AB1398">
        <v>1.5061071567073503</v>
      </c>
      <c r="AC1398">
        <v>3.7611780152600402E-2</v>
      </c>
      <c r="AD1398">
        <v>55.373648567372896</v>
      </c>
      <c r="AE1398">
        <v>3.2982743968370123</v>
      </c>
      <c r="AF1398">
        <v>0.50767233592525907</v>
      </c>
      <c r="AG1398">
        <v>12.52321805735102</v>
      </c>
      <c r="AH1398">
        <v>11.363891476441804</v>
      </c>
      <c r="AI1398">
        <v>1.9739168877099904</v>
      </c>
      <c r="AJ1398">
        <v>16023</v>
      </c>
      <c r="AK1398">
        <v>97.050845659364626</v>
      </c>
      <c r="AL1398">
        <v>20.233621000469505</v>
      </c>
    </row>
    <row r="1399" spans="1:38">
      <c r="A1399">
        <v>17</v>
      </c>
      <c r="B1399">
        <v>226</v>
      </c>
      <c r="C1399">
        <v>2023</v>
      </c>
      <c r="D1399">
        <v>10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4</v>
      </c>
      <c r="N1399">
        <v>99</v>
      </c>
      <c r="O1399">
        <v>99</v>
      </c>
      <c r="P1399">
        <v>99</v>
      </c>
      <c r="Q1399">
        <v>7371</v>
      </c>
      <c r="R1399">
        <v>47799</v>
      </c>
      <c r="S1399">
        <v>6.9737023787108505</v>
      </c>
      <c r="T1399">
        <v>4</v>
      </c>
      <c r="U1399">
        <v>16.690924496328218</v>
      </c>
      <c r="V1399">
        <v>51.045000941442282</v>
      </c>
      <c r="W1399">
        <v>0</v>
      </c>
      <c r="X1399">
        <v>55.773133329149132</v>
      </c>
      <c r="Y1399">
        <v>9.3642126404318091</v>
      </c>
      <c r="Z1399">
        <v>6.0670725328981781E-2</v>
      </c>
      <c r="AA1399">
        <v>5.3253452602802804</v>
      </c>
      <c r="AB1399">
        <v>1.6640721906757057</v>
      </c>
      <c r="AC1399">
        <v>0</v>
      </c>
      <c r="AD1399">
        <v>48.359138004449989</v>
      </c>
      <c r="AG1399">
        <v>11.637232131118804</v>
      </c>
      <c r="AH1399">
        <v>10.088465647710894</v>
      </c>
      <c r="AI1399">
        <v>2.2887508106864161</v>
      </c>
      <c r="AJ1399">
        <v>15305</v>
      </c>
      <c r="AK1399">
        <v>97.121541979745572</v>
      </c>
      <c r="AL1399">
        <v>18.7356060437709</v>
      </c>
    </row>
    <row r="1400" spans="1:38">
      <c r="A1400">
        <v>17</v>
      </c>
      <c r="B1400">
        <v>227</v>
      </c>
      <c r="C1400">
        <v>2023</v>
      </c>
      <c r="D1400">
        <v>11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4</v>
      </c>
      <c r="N1400">
        <v>99</v>
      </c>
      <c r="O1400">
        <v>99</v>
      </c>
      <c r="P1400">
        <v>99</v>
      </c>
      <c r="Q1400">
        <v>3553</v>
      </c>
      <c r="R1400">
        <v>17866</v>
      </c>
      <c r="S1400">
        <v>6.6173737826038286</v>
      </c>
      <c r="T1400">
        <v>4</v>
      </c>
      <c r="U1400">
        <v>16.30750587708491</v>
      </c>
      <c r="V1400">
        <v>35.822232172842249</v>
      </c>
      <c r="W1400">
        <v>0</v>
      </c>
      <c r="X1400">
        <v>43.982984439717903</v>
      </c>
      <c r="Y1400">
        <v>12.280308966752489</v>
      </c>
      <c r="Z1400">
        <v>0.1007500279861189</v>
      </c>
      <c r="AA1400">
        <v>5.8267520145018894</v>
      </c>
      <c r="AB1400">
        <v>1.6210506378878644</v>
      </c>
      <c r="AC1400">
        <v>0</v>
      </c>
      <c r="AD1400">
        <v>33.317835480895447</v>
      </c>
      <c r="AG1400">
        <v>12.884382391969073</v>
      </c>
      <c r="AH1400">
        <v>10.73961068284164</v>
      </c>
      <c r="AI1400">
        <v>2.3228478674577402</v>
      </c>
      <c r="AJ1400">
        <v>6286</v>
      </c>
      <c r="AK1400">
        <v>96.907492841234713</v>
      </c>
      <c r="AL1400">
        <v>18.258296888419135</v>
      </c>
    </row>
    <row r="1401" spans="1:38">
      <c r="A1401">
        <v>17</v>
      </c>
      <c r="B1401">
        <v>228</v>
      </c>
      <c r="C1401">
        <v>2023</v>
      </c>
      <c r="D1401">
        <v>12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4</v>
      </c>
      <c r="N1401">
        <v>99</v>
      </c>
      <c r="O1401">
        <v>99</v>
      </c>
      <c r="P1401">
        <v>99</v>
      </c>
      <c r="Q1401">
        <v>321</v>
      </c>
      <c r="R1401">
        <v>987</v>
      </c>
      <c r="S1401">
        <v>7.0364741641337396</v>
      </c>
      <c r="T1401">
        <v>4</v>
      </c>
      <c r="U1401">
        <v>16.149037487335374</v>
      </c>
      <c r="V1401">
        <v>41.337386018237098</v>
      </c>
      <c r="W1401">
        <v>0</v>
      </c>
      <c r="X1401">
        <v>47.112462006079021</v>
      </c>
      <c r="Y1401">
        <v>5.9777102330293825</v>
      </c>
      <c r="Z1401">
        <v>0.30395136778115506</v>
      </c>
      <c r="AA1401">
        <v>4.5363271506632579</v>
      </c>
      <c r="AB1401">
        <v>1.52808457958383</v>
      </c>
      <c r="AC1401">
        <v>0</v>
      </c>
      <c r="AD1401">
        <v>35.299815512095847</v>
      </c>
      <c r="AG1401">
        <v>11.897299903567983</v>
      </c>
      <c r="AH1401">
        <v>10.136919741462156</v>
      </c>
      <c r="AI1401">
        <v>0.91185410334346528</v>
      </c>
      <c r="AJ1401">
        <v>642</v>
      </c>
      <c r="AK1401">
        <v>94.798442367601211</v>
      </c>
      <c r="AL1401">
        <v>19.108116042914752</v>
      </c>
    </row>
    <row r="1402" spans="1:38">
      <c r="A1402">
        <v>17</v>
      </c>
      <c r="B1402">
        <v>229</v>
      </c>
      <c r="C1402">
        <v>2023</v>
      </c>
      <c r="D1402">
        <v>1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5</v>
      </c>
      <c r="N1402">
        <v>99</v>
      </c>
      <c r="O1402">
        <v>99</v>
      </c>
      <c r="P1402">
        <v>99</v>
      </c>
      <c r="Q1402">
        <v>474</v>
      </c>
      <c r="R1402">
        <v>1667</v>
      </c>
      <c r="S1402">
        <v>7.13497300539892</v>
      </c>
      <c r="T1402">
        <v>5</v>
      </c>
      <c r="U1402">
        <v>19.091301739652035</v>
      </c>
      <c r="V1402">
        <v>55.488902219556081</v>
      </c>
      <c r="W1402">
        <v>0</v>
      </c>
      <c r="X1402">
        <v>65.026994601079778</v>
      </c>
      <c r="Y1402">
        <v>17.756448710257949</v>
      </c>
      <c r="Z1402">
        <v>2.8194361127774439</v>
      </c>
      <c r="AA1402">
        <v>7.289266331010813</v>
      </c>
      <c r="AB1402">
        <v>1.5495478129397069</v>
      </c>
      <c r="AC1402">
        <v>0</v>
      </c>
      <c r="AD1402">
        <v>38.619708552354439</v>
      </c>
      <c r="AG1402">
        <v>18.979847432540129</v>
      </c>
      <c r="AH1402">
        <v>17.334553416778299</v>
      </c>
      <c r="AI1402">
        <v>1.7996400719856025</v>
      </c>
      <c r="AJ1402">
        <v>239</v>
      </c>
      <c r="AK1402">
        <v>101.10376569037652</v>
      </c>
      <c r="AL1402">
        <v>18.290392349093377</v>
      </c>
    </row>
    <row r="1403" spans="1:38">
      <c r="A1403">
        <v>17</v>
      </c>
      <c r="B1403">
        <v>230</v>
      </c>
      <c r="C1403">
        <v>2023</v>
      </c>
      <c r="D1403">
        <v>2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5</v>
      </c>
      <c r="N1403">
        <v>99</v>
      </c>
      <c r="O1403">
        <v>99</v>
      </c>
      <c r="P1403">
        <v>99</v>
      </c>
      <c r="Q1403">
        <v>613</v>
      </c>
      <c r="R1403">
        <v>2706</v>
      </c>
      <c r="S1403">
        <v>7.3858093126385791</v>
      </c>
      <c r="T1403">
        <v>4.998152254249816</v>
      </c>
      <c r="U1403">
        <v>19.334035476718373</v>
      </c>
      <c r="V1403">
        <v>67.405764966740563</v>
      </c>
      <c r="W1403">
        <v>0</v>
      </c>
      <c r="X1403">
        <v>71.803399852180348</v>
      </c>
      <c r="Y1403">
        <v>19.031781226903171</v>
      </c>
      <c r="Z1403">
        <v>1.1456023651145602</v>
      </c>
      <c r="AA1403">
        <v>6.2640380508394253</v>
      </c>
      <c r="AB1403">
        <v>1.3874656767966298</v>
      </c>
      <c r="AC1403">
        <v>9.6100544153345319E-2</v>
      </c>
      <c r="AD1403">
        <v>49.169824578832362</v>
      </c>
      <c r="AE1403">
        <v>-3.2738751458237849</v>
      </c>
      <c r="AF1403">
        <v>10.235102770527687</v>
      </c>
      <c r="AG1403">
        <v>20.879629629629633</v>
      </c>
      <c r="AH1403">
        <v>18.806345814844939</v>
      </c>
      <c r="AI1403">
        <v>2.1433850702143387</v>
      </c>
      <c r="AJ1403">
        <v>613</v>
      </c>
      <c r="AK1403">
        <v>98.540783034257728</v>
      </c>
      <c r="AL1403">
        <v>19.748044972811311</v>
      </c>
    </row>
    <row r="1404" spans="1:38">
      <c r="A1404">
        <v>17</v>
      </c>
      <c r="B1404">
        <v>231</v>
      </c>
      <c r="C1404">
        <v>2023</v>
      </c>
      <c r="D1404">
        <v>3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5</v>
      </c>
      <c r="N1404">
        <v>99</v>
      </c>
      <c r="O1404">
        <v>99</v>
      </c>
      <c r="P1404">
        <v>99</v>
      </c>
      <c r="Q1404">
        <v>2800</v>
      </c>
      <c r="R1404">
        <v>8208</v>
      </c>
      <c r="S1404">
        <v>7.0009746588693949</v>
      </c>
      <c r="T1404">
        <v>4.9969541910331392</v>
      </c>
      <c r="U1404">
        <v>20.691691033138369</v>
      </c>
      <c r="V1404">
        <v>60.087719298245609</v>
      </c>
      <c r="W1404">
        <v>0</v>
      </c>
      <c r="X1404">
        <v>72.867933723196884</v>
      </c>
      <c r="Y1404">
        <v>28.87426900584795</v>
      </c>
      <c r="Z1404">
        <v>2.1929824561403506</v>
      </c>
      <c r="AA1404">
        <v>7.3037454119747389</v>
      </c>
      <c r="AB1404">
        <v>1.4761749954837839</v>
      </c>
      <c r="AC1404">
        <v>0.12336842335884483</v>
      </c>
      <c r="AD1404">
        <v>34.063643964893494</v>
      </c>
      <c r="AE1404">
        <v>0.61240278170726947</v>
      </c>
      <c r="AF1404">
        <v>11.708986556961618</v>
      </c>
      <c r="AG1404">
        <v>17.415658816040743</v>
      </c>
      <c r="AH1404">
        <v>14.56033464591818</v>
      </c>
      <c r="AI1404">
        <v>2.6559454191033138</v>
      </c>
      <c r="AJ1404">
        <v>1127</v>
      </c>
      <c r="AK1404">
        <v>102.16060337178358</v>
      </c>
      <c r="AL1404">
        <v>19.102112974508682</v>
      </c>
    </row>
    <row r="1405" spans="1:38">
      <c r="A1405">
        <v>17</v>
      </c>
      <c r="B1405">
        <v>232</v>
      </c>
      <c r="C1405">
        <v>2023</v>
      </c>
      <c r="D1405">
        <v>4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5</v>
      </c>
      <c r="N1405">
        <v>99</v>
      </c>
      <c r="O1405">
        <v>99</v>
      </c>
      <c r="P1405">
        <v>99</v>
      </c>
      <c r="Q1405">
        <v>217</v>
      </c>
      <c r="R1405">
        <v>555</v>
      </c>
      <c r="S1405">
        <v>6.7639639639639659</v>
      </c>
      <c r="T1405">
        <v>4.9909909909909915</v>
      </c>
      <c r="U1405">
        <v>19.791711711711699</v>
      </c>
      <c r="V1405">
        <v>46.12612612612611</v>
      </c>
      <c r="W1405">
        <v>0</v>
      </c>
      <c r="X1405">
        <v>68.828828828828819</v>
      </c>
      <c r="Y1405">
        <v>23.423423423423433</v>
      </c>
      <c r="Z1405">
        <v>2.3423423423423433</v>
      </c>
      <c r="AA1405">
        <v>6.8183485720681265</v>
      </c>
      <c r="AB1405">
        <v>1.5480759806755737</v>
      </c>
      <c r="AC1405">
        <v>0.21204688821513465</v>
      </c>
      <c r="AD1405">
        <v>31.328959960186872</v>
      </c>
      <c r="AE1405">
        <v>1.1164365612619422</v>
      </c>
      <c r="AF1405">
        <v>18.563254996126375</v>
      </c>
      <c r="AG1405">
        <v>19.793152639087022</v>
      </c>
      <c r="AH1405">
        <v>16.819018395514266</v>
      </c>
      <c r="AI1405">
        <v>1.4414414414414409</v>
      </c>
      <c r="AJ1405">
        <v>37</v>
      </c>
      <c r="AK1405">
        <v>104.63513513513512</v>
      </c>
      <c r="AL1405">
        <v>19.334977736390854</v>
      </c>
    </row>
    <row r="1406" spans="1:38">
      <c r="A1406">
        <v>17</v>
      </c>
      <c r="B1406">
        <v>233</v>
      </c>
      <c r="C1406">
        <v>2023</v>
      </c>
      <c r="D1406">
        <v>5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5</v>
      </c>
      <c r="N1406">
        <v>99</v>
      </c>
      <c r="O1406">
        <v>99</v>
      </c>
      <c r="P1406">
        <v>99</v>
      </c>
      <c r="Q1406">
        <v>257</v>
      </c>
      <c r="R1406">
        <v>543</v>
      </c>
      <c r="S1406">
        <v>7.2523020257826882</v>
      </c>
      <c r="T1406">
        <v>4.9815837937384915</v>
      </c>
      <c r="U1406">
        <v>22.779189686924497</v>
      </c>
      <c r="V1406">
        <v>30.386740331491712</v>
      </c>
      <c r="W1406">
        <v>0</v>
      </c>
      <c r="X1406">
        <v>76.243093922651951</v>
      </c>
      <c r="Y1406">
        <v>47.697974217311241</v>
      </c>
      <c r="Z1406">
        <v>1.657458563535912</v>
      </c>
      <c r="AA1406">
        <v>7.8226561977348883</v>
      </c>
      <c r="AB1406">
        <v>1.6455949471675044</v>
      </c>
      <c r="AC1406">
        <v>0.30288921184896128</v>
      </c>
      <c r="AD1406">
        <v>5.6745515967643847</v>
      </c>
      <c r="AE1406">
        <v>-0.48252636125766912</v>
      </c>
      <c r="AF1406">
        <v>26.795958858064186</v>
      </c>
      <c r="AG1406">
        <v>13.374384236453203</v>
      </c>
      <c r="AH1406">
        <v>11.757688443261937</v>
      </c>
      <c r="AI1406">
        <v>0.73664825046040516</v>
      </c>
      <c r="AJ1406">
        <v>110</v>
      </c>
      <c r="AK1406">
        <v>103.59909090909096</v>
      </c>
      <c r="AL1406">
        <v>20.9550161080668</v>
      </c>
    </row>
    <row r="1407" spans="1:38">
      <c r="A1407">
        <v>17</v>
      </c>
      <c r="B1407">
        <v>234</v>
      </c>
      <c r="C1407">
        <v>2023</v>
      </c>
      <c r="D1407">
        <v>6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5</v>
      </c>
      <c r="N1407">
        <v>99</v>
      </c>
      <c r="O1407">
        <v>99</v>
      </c>
      <c r="P1407">
        <v>99</v>
      </c>
      <c r="Q1407">
        <v>324</v>
      </c>
      <c r="R1407">
        <v>860</v>
      </c>
      <c r="S1407">
        <v>7.616279069767443</v>
      </c>
      <c r="T1407">
        <v>5</v>
      </c>
      <c r="U1407">
        <v>18.525116279069778</v>
      </c>
      <c r="V1407">
        <v>25.581395348837205</v>
      </c>
      <c r="W1407">
        <v>0</v>
      </c>
      <c r="X1407">
        <v>53.255813953488357</v>
      </c>
      <c r="Y1407">
        <v>21.860465116279062</v>
      </c>
      <c r="Z1407">
        <v>1.1627906976744189</v>
      </c>
      <c r="AA1407">
        <v>7.0183494952617833</v>
      </c>
      <c r="AB1407">
        <v>1.7095396133350995</v>
      </c>
      <c r="AC1407">
        <v>0</v>
      </c>
      <c r="AD1407">
        <v>-12.332443896944461</v>
      </c>
      <c r="AG1407">
        <v>14.264388787526952</v>
      </c>
      <c r="AH1407">
        <v>12.17503077841301</v>
      </c>
      <c r="AI1407">
        <v>1.7441860465116277</v>
      </c>
      <c r="AJ1407">
        <v>356</v>
      </c>
      <c r="AK1407">
        <v>92.641573033707829</v>
      </c>
      <c r="AL1407">
        <v>21.639419985933035</v>
      </c>
    </row>
    <row r="1408" spans="1:38">
      <c r="A1408">
        <v>17</v>
      </c>
      <c r="B1408">
        <v>235</v>
      </c>
      <c r="C1408">
        <v>2023</v>
      </c>
      <c r="D1408">
        <v>7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5</v>
      </c>
      <c r="N1408">
        <v>99</v>
      </c>
      <c r="O1408">
        <v>99</v>
      </c>
      <c r="P1408">
        <v>99</v>
      </c>
      <c r="Q1408">
        <v>138</v>
      </c>
      <c r="R1408">
        <v>636</v>
      </c>
      <c r="S1408">
        <v>8.2908805031446544</v>
      </c>
      <c r="T1408">
        <v>5</v>
      </c>
      <c r="U1408">
        <v>20.113993710691833</v>
      </c>
      <c r="V1408">
        <v>72.32704402515725</v>
      </c>
      <c r="W1408">
        <v>0</v>
      </c>
      <c r="X1408">
        <v>83.018867924528308</v>
      </c>
      <c r="Y1408">
        <v>21.698113207547173</v>
      </c>
      <c r="Z1408">
        <v>0.15723270440251563</v>
      </c>
      <c r="AA1408">
        <v>4.9610979485700311</v>
      </c>
      <c r="AB1408">
        <v>1.4126490052860243</v>
      </c>
      <c r="AC1408">
        <v>0</v>
      </c>
      <c r="AD1408">
        <v>27.528295962429208</v>
      </c>
      <c r="AG1408">
        <v>16.265984654731454</v>
      </c>
      <c r="AH1408">
        <v>15.17394434777246</v>
      </c>
      <c r="AI1408">
        <v>0.78616352201257822</v>
      </c>
      <c r="AJ1408">
        <v>253</v>
      </c>
      <c r="AK1408">
        <v>102.80592885375498</v>
      </c>
      <c r="AL1408">
        <v>20.164934292678225</v>
      </c>
    </row>
    <row r="1409" spans="1:38">
      <c r="A1409">
        <v>17</v>
      </c>
      <c r="B1409">
        <v>236</v>
      </c>
      <c r="C1409">
        <v>2023</v>
      </c>
      <c r="D1409">
        <v>8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5</v>
      </c>
      <c r="N1409">
        <v>99</v>
      </c>
      <c r="O1409">
        <v>99</v>
      </c>
      <c r="P1409">
        <v>99</v>
      </c>
      <c r="Q1409">
        <v>2737</v>
      </c>
      <c r="R1409">
        <v>21409</v>
      </c>
      <c r="S1409">
        <v>8.0155542061749738</v>
      </c>
      <c r="T1409">
        <v>4.997197440328832</v>
      </c>
      <c r="U1409">
        <v>20.430753421458224</v>
      </c>
      <c r="V1409">
        <v>82.264468214302383</v>
      </c>
      <c r="W1409">
        <v>0</v>
      </c>
      <c r="X1409">
        <v>87.939651548414247</v>
      </c>
      <c r="Y1409">
        <v>19.622588630949597</v>
      </c>
      <c r="Z1409">
        <v>0.20085010976692047</v>
      </c>
      <c r="AA1409">
        <v>4.8323449152508244</v>
      </c>
      <c r="AB1409">
        <v>1.3886466448968799</v>
      </c>
      <c r="AC1409">
        <v>0.11834248609489678</v>
      </c>
      <c r="AD1409">
        <v>21.318209810193125</v>
      </c>
      <c r="AE1409">
        <v>0.35811879300293425</v>
      </c>
      <c r="AF1409">
        <v>13.669605649714118</v>
      </c>
      <c r="AG1409">
        <v>20.685224011826204</v>
      </c>
      <c r="AH1409">
        <v>19.266751491668749</v>
      </c>
      <c r="AI1409">
        <v>1.303190247092344</v>
      </c>
      <c r="AJ1409">
        <v>10521</v>
      </c>
      <c r="AK1409">
        <v>99.026242752589837</v>
      </c>
      <c r="AL1409">
        <v>21.571461338005964</v>
      </c>
    </row>
    <row r="1410" spans="1:38">
      <c r="A1410">
        <v>17</v>
      </c>
      <c r="B1410">
        <v>237</v>
      </c>
      <c r="C1410">
        <v>2023</v>
      </c>
      <c r="D1410">
        <v>9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5</v>
      </c>
      <c r="N1410">
        <v>99</v>
      </c>
      <c r="O1410">
        <v>99</v>
      </c>
      <c r="P1410">
        <v>99</v>
      </c>
      <c r="Q1410">
        <v>7178</v>
      </c>
      <c r="R1410">
        <v>80804</v>
      </c>
      <c r="S1410">
        <v>7.9117865452205347</v>
      </c>
      <c r="T1410">
        <v>4.9989480718776287</v>
      </c>
      <c r="U1410">
        <v>19.015447626355101</v>
      </c>
      <c r="V1410">
        <v>79.534428988663933</v>
      </c>
      <c r="W1410">
        <v>0</v>
      </c>
      <c r="X1410">
        <v>81.180387109549059</v>
      </c>
      <c r="Y1410">
        <v>12.39047571902381</v>
      </c>
      <c r="Z1410">
        <v>3.4651749913370611E-2</v>
      </c>
      <c r="AA1410">
        <v>4.255164277374007</v>
      </c>
      <c r="AB1410">
        <v>1.414682595628113</v>
      </c>
      <c r="AC1410">
        <v>7.6663650497040811E-2</v>
      </c>
      <c r="AD1410">
        <v>59.43220160861312</v>
      </c>
      <c r="AE1410">
        <v>5.4542310035352237</v>
      </c>
      <c r="AF1410">
        <v>7.6738290767397697</v>
      </c>
      <c r="AG1410">
        <v>22.367951191560397</v>
      </c>
      <c r="AH1410">
        <v>21.260312245925338</v>
      </c>
      <c r="AI1410">
        <v>1.8909954952725112</v>
      </c>
      <c r="AJ1410">
        <v>27851</v>
      </c>
      <c r="AK1410">
        <v>97.623108685505244</v>
      </c>
      <c r="AL1410">
        <v>21.008952519163412</v>
      </c>
    </row>
    <row r="1411" spans="1:38">
      <c r="A1411">
        <v>17</v>
      </c>
      <c r="B1411">
        <v>238</v>
      </c>
      <c r="C1411">
        <v>2023</v>
      </c>
      <c r="D1411">
        <v>10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5</v>
      </c>
      <c r="N1411">
        <v>99</v>
      </c>
      <c r="O1411">
        <v>99</v>
      </c>
      <c r="P1411">
        <v>99</v>
      </c>
      <c r="Q1411">
        <v>8878</v>
      </c>
      <c r="R1411">
        <v>88870</v>
      </c>
      <c r="S1411">
        <v>7.4131878024080144</v>
      </c>
      <c r="T1411">
        <v>4.9983121413300324</v>
      </c>
      <c r="U1411">
        <v>17.788718352649838</v>
      </c>
      <c r="V1411">
        <v>61.935411274895898</v>
      </c>
      <c r="W1411">
        <v>0</v>
      </c>
      <c r="X1411">
        <v>65.544053111286146</v>
      </c>
      <c r="Y1411">
        <v>11.450433217058627</v>
      </c>
      <c r="Z1411">
        <v>0.15528299763699782</v>
      </c>
      <c r="AA1411">
        <v>5.3997425527197667</v>
      </c>
      <c r="AB1411">
        <v>1.5596671241492852</v>
      </c>
      <c r="AC1411">
        <v>9.1850119667601607E-2</v>
      </c>
      <c r="AD1411">
        <v>51.8943715145816</v>
      </c>
      <c r="AE1411">
        <v>3.4980198079230602</v>
      </c>
      <c r="AF1411">
        <v>8.734326795411782</v>
      </c>
      <c r="AG1411">
        <v>21.636453053254836</v>
      </c>
      <c r="AH1411">
        <v>19.990596594721485</v>
      </c>
      <c r="AI1411">
        <v>2.474400810172162</v>
      </c>
      <c r="AJ1411">
        <v>28356</v>
      </c>
      <c r="AK1411">
        <v>97.536479052052485</v>
      </c>
      <c r="AL1411">
        <v>19.70660560099336</v>
      </c>
    </row>
    <row r="1412" spans="1:38">
      <c r="A1412">
        <v>17</v>
      </c>
      <c r="B1412">
        <v>239</v>
      </c>
      <c r="C1412">
        <v>2023</v>
      </c>
      <c r="D1412">
        <v>11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5</v>
      </c>
      <c r="N1412">
        <v>99</v>
      </c>
      <c r="O1412">
        <v>99</v>
      </c>
      <c r="P1412">
        <v>99</v>
      </c>
      <c r="Q1412">
        <v>4489</v>
      </c>
      <c r="R1412">
        <v>30459</v>
      </c>
      <c r="S1412">
        <v>7.2437374831741028</v>
      </c>
      <c r="T1412">
        <v>4.9981942939689405</v>
      </c>
      <c r="U1412">
        <v>17.808528185429576</v>
      </c>
      <c r="V1412">
        <v>52.660954069404781</v>
      </c>
      <c r="W1412">
        <v>0</v>
      </c>
      <c r="X1412">
        <v>58.971075872484327</v>
      </c>
      <c r="Y1412">
        <v>14.209264913490269</v>
      </c>
      <c r="Z1412">
        <v>0.32831018746511692</v>
      </c>
      <c r="AA1412">
        <v>5.9797325549523395</v>
      </c>
      <c r="AB1412">
        <v>1.4997564060708843</v>
      </c>
      <c r="AC1412">
        <v>9.5001418836908325E-2</v>
      </c>
      <c r="AD1412">
        <v>35.775273303470158</v>
      </c>
      <c r="AE1412">
        <v>-0.62896275171316884</v>
      </c>
      <c r="AF1412">
        <v>9.180343560358045</v>
      </c>
      <c r="AG1412">
        <v>21.966047423988925</v>
      </c>
      <c r="AH1412">
        <v>19.994812399487273</v>
      </c>
      <c r="AI1412">
        <v>2.0880527922781442</v>
      </c>
      <c r="AJ1412">
        <v>10559</v>
      </c>
      <c r="AK1412">
        <v>97.661947154087045</v>
      </c>
      <c r="AL1412">
        <v>19.480851792768089</v>
      </c>
    </row>
    <row r="1413" spans="1:38">
      <c r="A1413">
        <v>17</v>
      </c>
      <c r="B1413">
        <v>240</v>
      </c>
      <c r="C1413">
        <v>2023</v>
      </c>
      <c r="D1413">
        <v>12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5</v>
      </c>
      <c r="N1413">
        <v>99</v>
      </c>
      <c r="O1413">
        <v>99</v>
      </c>
      <c r="P1413">
        <v>99</v>
      </c>
      <c r="Q1413">
        <v>426</v>
      </c>
      <c r="R1413">
        <v>1629</v>
      </c>
      <c r="S1413">
        <v>7.528545119705341</v>
      </c>
      <c r="T1413">
        <v>4.9938612645794969</v>
      </c>
      <c r="U1413">
        <v>17.526580724370778</v>
      </c>
      <c r="V1413">
        <v>55.371393492940442</v>
      </c>
      <c r="W1413">
        <v>0</v>
      </c>
      <c r="X1413">
        <v>59.116022099447513</v>
      </c>
      <c r="Y1413">
        <v>10.190300798035606</v>
      </c>
      <c r="Z1413">
        <v>0.4297114794352363</v>
      </c>
      <c r="AA1413">
        <v>5.3329476756647773</v>
      </c>
      <c r="AB1413">
        <v>1.3923236562895609</v>
      </c>
      <c r="AC1413">
        <v>0.17508852912155909</v>
      </c>
      <c r="AD1413">
        <v>40.866103555090632</v>
      </c>
      <c r="AE1413">
        <v>-2.4807840578943825</v>
      </c>
      <c r="AF1413">
        <v>18.957980700564377</v>
      </c>
      <c r="AG1413">
        <v>19.635969141755066</v>
      </c>
      <c r="AH1413">
        <v>18.157685700857478</v>
      </c>
      <c r="AI1413">
        <v>1.2891344383057095</v>
      </c>
      <c r="AJ1413">
        <v>974</v>
      </c>
      <c r="AK1413">
        <v>95.345790554414748</v>
      </c>
      <c r="AL1413">
        <v>20.115838676528128</v>
      </c>
    </row>
    <row r="1414" spans="1:38">
      <c r="A1414">
        <v>17</v>
      </c>
      <c r="B1414">
        <v>241</v>
      </c>
      <c r="C1414">
        <v>2023</v>
      </c>
      <c r="D1414">
        <v>1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6</v>
      </c>
      <c r="N1414">
        <v>99</v>
      </c>
      <c r="O1414">
        <v>99</v>
      </c>
      <c r="P1414">
        <v>99</v>
      </c>
      <c r="Q1414">
        <v>464</v>
      </c>
      <c r="R1414">
        <v>1774</v>
      </c>
      <c r="S1414">
        <v>7.5276211950394609</v>
      </c>
      <c r="T1414">
        <v>6</v>
      </c>
      <c r="U1414">
        <v>20.21268320180382</v>
      </c>
      <c r="V1414">
        <v>68.151071025930094</v>
      </c>
      <c r="W1414">
        <v>0</v>
      </c>
      <c r="X1414">
        <v>76.55016910935737</v>
      </c>
      <c r="Y1414">
        <v>20.518602029312284</v>
      </c>
      <c r="Z1414">
        <v>2.0856820744081177</v>
      </c>
      <c r="AA1414">
        <v>6.716773188639098</v>
      </c>
      <c r="AB1414">
        <v>1.3860609352617848</v>
      </c>
      <c r="AC1414">
        <v>0</v>
      </c>
      <c r="AD1414">
        <v>35.238793327726022</v>
      </c>
      <c r="AG1414">
        <v>20.198109985198677</v>
      </c>
      <c r="AH1414">
        <v>19.53075808577622</v>
      </c>
      <c r="AI1414">
        <v>1.9165727170236753</v>
      </c>
      <c r="AJ1414">
        <v>291</v>
      </c>
      <c r="AK1414">
        <v>102.85670103092782</v>
      </c>
      <c r="AL1414">
        <v>19.369454943689881</v>
      </c>
    </row>
    <row r="1415" spans="1:38">
      <c r="A1415">
        <v>17</v>
      </c>
      <c r="B1415">
        <v>242</v>
      </c>
      <c r="C1415">
        <v>2023</v>
      </c>
      <c r="D1415">
        <v>2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6</v>
      </c>
      <c r="N1415">
        <v>99</v>
      </c>
      <c r="O1415">
        <v>99</v>
      </c>
      <c r="P1415">
        <v>99</v>
      </c>
      <c r="Q1415">
        <v>627</v>
      </c>
      <c r="R1415">
        <v>2506</v>
      </c>
      <c r="S1415">
        <v>7.7090981644054271</v>
      </c>
      <c r="T1415">
        <v>6</v>
      </c>
      <c r="U1415">
        <v>21.131923383878704</v>
      </c>
      <c r="V1415">
        <v>71.229050279329641</v>
      </c>
      <c r="W1415">
        <v>0</v>
      </c>
      <c r="X1415">
        <v>78.052673583399823</v>
      </c>
      <c r="Y1415">
        <v>29.369513168395848</v>
      </c>
      <c r="Z1415">
        <v>2.314445331205107</v>
      </c>
      <c r="AA1415">
        <v>7.3006577377349009</v>
      </c>
      <c r="AB1415">
        <v>1.3356987706240493</v>
      </c>
      <c r="AC1415">
        <v>0</v>
      </c>
      <c r="AD1415">
        <v>51.649813085508207</v>
      </c>
      <c r="AG1415">
        <v>19.336419753086425</v>
      </c>
      <c r="AH1415">
        <v>19.035934790548158</v>
      </c>
      <c r="AI1415">
        <v>2.5538707102952904</v>
      </c>
      <c r="AJ1415">
        <v>403</v>
      </c>
      <c r="AK1415">
        <v>101.18585607940447</v>
      </c>
      <c r="AL1415">
        <v>20.501759041364188</v>
      </c>
    </row>
    <row r="1416" spans="1:38">
      <c r="A1416">
        <v>17</v>
      </c>
      <c r="B1416">
        <v>243</v>
      </c>
      <c r="C1416">
        <v>2023</v>
      </c>
      <c r="D1416">
        <v>3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6</v>
      </c>
      <c r="N1416">
        <v>99</v>
      </c>
      <c r="O1416">
        <v>99</v>
      </c>
      <c r="P1416">
        <v>99</v>
      </c>
      <c r="Q1416">
        <v>2841</v>
      </c>
      <c r="R1416">
        <v>7613</v>
      </c>
      <c r="S1416">
        <v>7.499934322868774</v>
      </c>
      <c r="T1416">
        <v>6</v>
      </c>
      <c r="U1416">
        <v>23.43677919348486</v>
      </c>
      <c r="V1416">
        <v>70.274530408511751</v>
      </c>
      <c r="W1416">
        <v>0</v>
      </c>
      <c r="X1416">
        <v>84.355707342703269</v>
      </c>
      <c r="Y1416">
        <v>42.138447392617891</v>
      </c>
      <c r="Z1416">
        <v>4.2296072507552873</v>
      </c>
      <c r="AA1416">
        <v>8.2448148075343504</v>
      </c>
      <c r="AB1416">
        <v>1.3439811371981929</v>
      </c>
      <c r="AC1416">
        <v>0</v>
      </c>
      <c r="AD1416">
        <v>40.98950791430147</v>
      </c>
      <c r="AG1416">
        <v>16.153193295141101</v>
      </c>
      <c r="AH1416">
        <v>15.29648982456305</v>
      </c>
      <c r="AI1416">
        <v>2.2330224615788787</v>
      </c>
      <c r="AJ1416">
        <v>908</v>
      </c>
      <c r="AK1416">
        <v>104.39999999999991</v>
      </c>
      <c r="AL1416">
        <v>19.699504553924321</v>
      </c>
    </row>
    <row r="1417" spans="1:38">
      <c r="A1417">
        <v>17</v>
      </c>
      <c r="B1417">
        <v>244</v>
      </c>
      <c r="C1417">
        <v>2023</v>
      </c>
      <c r="D1417">
        <v>4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6</v>
      </c>
      <c r="N1417">
        <v>99</v>
      </c>
      <c r="O1417">
        <v>99</v>
      </c>
      <c r="P1417">
        <v>99</v>
      </c>
      <c r="Q1417">
        <v>195</v>
      </c>
      <c r="R1417">
        <v>390</v>
      </c>
      <c r="S1417">
        <v>7.2589743589743616</v>
      </c>
      <c r="T1417">
        <v>6</v>
      </c>
      <c r="U1417">
        <v>23.394615384615392</v>
      </c>
      <c r="V1417">
        <v>59.487179487179496</v>
      </c>
      <c r="W1417">
        <v>0</v>
      </c>
      <c r="X1417">
        <v>85.641025641025621</v>
      </c>
      <c r="Y1417">
        <v>41.538461538461554</v>
      </c>
      <c r="Z1417">
        <v>3.5897435897435903</v>
      </c>
      <c r="AA1417">
        <v>7.7390847355729635</v>
      </c>
      <c r="AB1417">
        <v>1.3819751655933956</v>
      </c>
      <c r="AC1417">
        <v>0</v>
      </c>
      <c r="AD1417">
        <v>29.513388447415092</v>
      </c>
      <c r="AG1417">
        <v>13.908701854493581</v>
      </c>
      <c r="AH1417">
        <v>13.970270742037144</v>
      </c>
      <c r="AI1417">
        <v>2.307692307692307</v>
      </c>
      <c r="AJ1417">
        <v>25</v>
      </c>
      <c r="AK1417">
        <v>105.72799999999998</v>
      </c>
      <c r="AL1417">
        <v>19.987071772160643</v>
      </c>
    </row>
    <row r="1418" spans="1:38">
      <c r="A1418">
        <v>17</v>
      </c>
      <c r="B1418">
        <v>245</v>
      </c>
      <c r="C1418">
        <v>2023</v>
      </c>
      <c r="D1418">
        <v>5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6</v>
      </c>
      <c r="N1418">
        <v>99</v>
      </c>
      <c r="O1418">
        <v>99</v>
      </c>
      <c r="P1418">
        <v>99</v>
      </c>
      <c r="Q1418">
        <v>282</v>
      </c>
      <c r="R1418">
        <v>588</v>
      </c>
      <c r="S1418">
        <v>7.9948979591836737</v>
      </c>
      <c r="T1418">
        <v>6</v>
      </c>
      <c r="U1418">
        <v>23.87806122448978</v>
      </c>
      <c r="V1418">
        <v>33.503401360544203</v>
      </c>
      <c r="W1418">
        <v>0</v>
      </c>
      <c r="X1418">
        <v>73.299319727891117</v>
      </c>
      <c r="Y1418">
        <v>50.170068027210881</v>
      </c>
      <c r="Z1418">
        <v>3.7414965986394559</v>
      </c>
      <c r="AA1418">
        <v>9.0058302156882011</v>
      </c>
      <c r="AB1418">
        <v>1.4362796173613011</v>
      </c>
      <c r="AC1418">
        <v>0</v>
      </c>
      <c r="AD1418">
        <v>-12.541434282652361</v>
      </c>
      <c r="AG1418">
        <v>14.48275862068966</v>
      </c>
      <c r="AH1418">
        <v>13.34628008908736</v>
      </c>
      <c r="AI1418">
        <v>1.5306122448979591</v>
      </c>
      <c r="AJ1418">
        <v>136</v>
      </c>
      <c r="AK1418">
        <v>101.68529411764706</v>
      </c>
      <c r="AL1418">
        <v>22.131523444352613</v>
      </c>
    </row>
    <row r="1419" spans="1:38">
      <c r="A1419">
        <v>17</v>
      </c>
      <c r="B1419">
        <v>246</v>
      </c>
      <c r="C1419">
        <v>2023</v>
      </c>
      <c r="D1419">
        <v>6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6</v>
      </c>
      <c r="N1419">
        <v>99</v>
      </c>
      <c r="O1419">
        <v>99</v>
      </c>
      <c r="P1419">
        <v>99</v>
      </c>
      <c r="Q1419">
        <v>384</v>
      </c>
      <c r="R1419">
        <v>1158</v>
      </c>
      <c r="S1419">
        <v>8.3212435233160615</v>
      </c>
      <c r="T1419">
        <v>6</v>
      </c>
      <c r="U1419">
        <v>19.282987910189977</v>
      </c>
      <c r="V1419">
        <v>35.060449050086362</v>
      </c>
      <c r="W1419">
        <v>0</v>
      </c>
      <c r="X1419">
        <v>60.708117443868751</v>
      </c>
      <c r="Y1419">
        <v>21.761658031088079</v>
      </c>
      <c r="Z1419">
        <v>2.0725388601036276</v>
      </c>
      <c r="AA1419">
        <v>7.1281772518802882</v>
      </c>
      <c r="AB1419">
        <v>1.3835005442337316</v>
      </c>
      <c r="AC1419">
        <v>0</v>
      </c>
      <c r="AD1419">
        <v>-14.526886444047731</v>
      </c>
      <c r="AG1419">
        <v>19.207165367390939</v>
      </c>
      <c r="AH1419">
        <v>17.064499784875892</v>
      </c>
      <c r="AI1419">
        <v>1.1226252158894643</v>
      </c>
      <c r="AJ1419">
        <v>529</v>
      </c>
      <c r="AK1419">
        <v>93.18506616257082</v>
      </c>
      <c r="AL1419">
        <v>22.588675484215141</v>
      </c>
    </row>
    <row r="1420" spans="1:38">
      <c r="A1420">
        <v>17</v>
      </c>
      <c r="B1420">
        <v>247</v>
      </c>
      <c r="C1420">
        <v>2023</v>
      </c>
      <c r="D1420">
        <v>7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6</v>
      </c>
      <c r="N1420">
        <v>99</v>
      </c>
      <c r="O1420">
        <v>99</v>
      </c>
      <c r="P1420">
        <v>99</v>
      </c>
      <c r="Q1420">
        <v>149</v>
      </c>
      <c r="R1420">
        <v>809</v>
      </c>
      <c r="S1420">
        <v>8.7515451174289254</v>
      </c>
      <c r="T1420">
        <v>6</v>
      </c>
      <c r="U1420">
        <v>21.036711990111236</v>
      </c>
      <c r="V1420">
        <v>85.784919653893681</v>
      </c>
      <c r="W1420">
        <v>0</v>
      </c>
      <c r="X1420">
        <v>91.223733003708261</v>
      </c>
      <c r="Y1420">
        <v>26.205191594561192</v>
      </c>
      <c r="Z1420">
        <v>0.49443757725587151</v>
      </c>
      <c r="AA1420">
        <v>4.4468513122426989</v>
      </c>
      <c r="AB1420">
        <v>1.0612051878330628</v>
      </c>
      <c r="AC1420">
        <v>0</v>
      </c>
      <c r="AD1420">
        <v>23.943260437411936</v>
      </c>
      <c r="AG1420">
        <v>20.690537084398972</v>
      </c>
      <c r="AH1420">
        <v>20.186891277813935</v>
      </c>
      <c r="AI1420">
        <v>0.12360939431396788</v>
      </c>
      <c r="AJ1420">
        <v>293</v>
      </c>
      <c r="AK1420">
        <v>100.90341296928322</v>
      </c>
      <c r="AL1420">
        <v>21.763133699875237</v>
      </c>
    </row>
    <row r="1421" spans="1:38">
      <c r="A1421">
        <v>17</v>
      </c>
      <c r="B1421">
        <v>248</v>
      </c>
      <c r="C1421">
        <v>2023</v>
      </c>
      <c r="D1421">
        <v>8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6</v>
      </c>
      <c r="N1421">
        <v>99</v>
      </c>
      <c r="O1421">
        <v>99</v>
      </c>
      <c r="P1421">
        <v>99</v>
      </c>
      <c r="Q1421">
        <v>2876</v>
      </c>
      <c r="R1421">
        <v>22999</v>
      </c>
      <c r="S1421">
        <v>8.3615809383016657</v>
      </c>
      <c r="T1421">
        <v>6</v>
      </c>
      <c r="U1421">
        <v>21.367529023001048</v>
      </c>
      <c r="V1421">
        <v>86.87334231923127</v>
      </c>
      <c r="W1421">
        <v>0</v>
      </c>
      <c r="X1421">
        <v>91.83442758380798</v>
      </c>
      <c r="Y1421">
        <v>25.992434453671905</v>
      </c>
      <c r="Z1421">
        <v>0.543501891386582</v>
      </c>
      <c r="AA1421">
        <v>4.8590937671215748</v>
      </c>
      <c r="AB1421">
        <v>1.276965212784797</v>
      </c>
      <c r="AC1421">
        <v>0</v>
      </c>
      <c r="AD1421">
        <v>27.872360653175161</v>
      </c>
      <c r="AG1421">
        <v>22.221470738847714</v>
      </c>
      <c r="AH1421">
        <v>21.646664545894847</v>
      </c>
      <c r="AI1421">
        <v>1.1696160702639242</v>
      </c>
      <c r="AJ1421">
        <v>10747</v>
      </c>
      <c r="AK1421">
        <v>99.50477342514202</v>
      </c>
      <c r="AL1421">
        <v>22.114466363982721</v>
      </c>
    </row>
    <row r="1422" spans="1:38">
      <c r="A1422">
        <v>17</v>
      </c>
      <c r="B1422">
        <v>249</v>
      </c>
      <c r="C1422">
        <v>2023</v>
      </c>
      <c r="D1422">
        <v>9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6</v>
      </c>
      <c r="N1422">
        <v>99</v>
      </c>
      <c r="O1422">
        <v>99</v>
      </c>
      <c r="P1422">
        <v>99</v>
      </c>
      <c r="Q1422">
        <v>7354</v>
      </c>
      <c r="R1422">
        <v>89705</v>
      </c>
      <c r="S1422">
        <v>8.1731341619753621</v>
      </c>
      <c r="T1422">
        <v>6</v>
      </c>
      <c r="U1422">
        <v>19.943129145532524</v>
      </c>
      <c r="V1422">
        <v>83.951842149267023</v>
      </c>
      <c r="W1422">
        <v>0</v>
      </c>
      <c r="X1422">
        <v>85.37539713505376</v>
      </c>
      <c r="Y1422">
        <v>19.046875870910213</v>
      </c>
      <c r="Z1422">
        <v>9.0295970124296285E-2</v>
      </c>
      <c r="AA1422">
        <v>4.2449880317181394</v>
      </c>
      <c r="AB1422">
        <v>1.3255707743556215</v>
      </c>
      <c r="AC1422">
        <v>0</v>
      </c>
      <c r="AD1422">
        <v>62.974290746046513</v>
      </c>
      <c r="AG1422">
        <v>24.831902648865473</v>
      </c>
      <c r="AH1422">
        <v>24.75370309745184</v>
      </c>
      <c r="AI1422">
        <v>1.8159522880552923</v>
      </c>
      <c r="AJ1422">
        <v>26189</v>
      </c>
      <c r="AK1422">
        <v>98.222177249989926</v>
      </c>
      <c r="AL1422">
        <v>21.283963310006897</v>
      </c>
    </row>
    <row r="1423" spans="1:38">
      <c r="A1423">
        <v>17</v>
      </c>
      <c r="B1423">
        <v>250</v>
      </c>
      <c r="C1423">
        <v>2023</v>
      </c>
      <c r="D1423">
        <v>10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6</v>
      </c>
      <c r="N1423">
        <v>99</v>
      </c>
      <c r="O1423">
        <v>99</v>
      </c>
      <c r="P1423">
        <v>99</v>
      </c>
      <c r="Q1423">
        <v>9327</v>
      </c>
      <c r="R1423">
        <v>100980</v>
      </c>
      <c r="S1423">
        <v>7.7244899980194077</v>
      </c>
      <c r="T1423">
        <v>6</v>
      </c>
      <c r="U1423">
        <v>18.809829669241463</v>
      </c>
      <c r="V1423">
        <v>68.591800356506255</v>
      </c>
      <c r="W1423">
        <v>0</v>
      </c>
      <c r="X1423">
        <v>72.388591800356494</v>
      </c>
      <c r="Y1423">
        <v>14.755397108338284</v>
      </c>
      <c r="Z1423">
        <v>0.31887502475737767</v>
      </c>
      <c r="AA1423">
        <v>5.4706047355127927</v>
      </c>
      <c r="AB1423">
        <v>1.4626939262316649</v>
      </c>
      <c r="AC1423">
        <v>0</v>
      </c>
      <c r="AD1423">
        <v>52.622492417073744</v>
      </c>
      <c r="AG1423">
        <v>24.584775844690824</v>
      </c>
      <c r="AH1423">
        <v>24.018514595015517</v>
      </c>
      <c r="AI1423">
        <v>2.529213705684294</v>
      </c>
      <c r="AJ1423">
        <v>29758</v>
      </c>
      <c r="AK1423">
        <v>97.936144902212291</v>
      </c>
      <c r="AL1423">
        <v>20.212070076390823</v>
      </c>
    </row>
    <row r="1424" spans="1:38">
      <c r="A1424">
        <v>17</v>
      </c>
      <c r="B1424">
        <v>251</v>
      </c>
      <c r="C1424">
        <v>2023</v>
      </c>
      <c r="D1424">
        <v>11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6</v>
      </c>
      <c r="N1424">
        <v>99</v>
      </c>
      <c r="O1424">
        <v>99</v>
      </c>
      <c r="P1424">
        <v>99</v>
      </c>
      <c r="Q1424">
        <v>4787</v>
      </c>
      <c r="R1424">
        <v>30769</v>
      </c>
      <c r="S1424">
        <v>7.6594624459683454</v>
      </c>
      <c r="T1424">
        <v>6</v>
      </c>
      <c r="U1424">
        <v>19.159348695115114</v>
      </c>
      <c r="V1424">
        <v>62.796970977282328</v>
      </c>
      <c r="W1424">
        <v>0</v>
      </c>
      <c r="X1424">
        <v>69.830023725177966</v>
      </c>
      <c r="Y1424">
        <v>17.881634112255846</v>
      </c>
      <c r="Z1424">
        <v>0.61750463128473443</v>
      </c>
      <c r="AA1424">
        <v>6.2232712500818161</v>
      </c>
      <c r="AB1424">
        <v>1.4086393882128869</v>
      </c>
      <c r="AC1424">
        <v>0</v>
      </c>
      <c r="AD1424">
        <v>35.701464275700225</v>
      </c>
      <c r="AG1424">
        <v>22.189609415565684</v>
      </c>
      <c r="AH1424">
        <v>21.730403381242599</v>
      </c>
      <c r="AI1424">
        <v>2.1840163801228512</v>
      </c>
      <c r="AJ1424">
        <v>10371</v>
      </c>
      <c r="AK1424">
        <v>98.071738501590715</v>
      </c>
      <c r="AL1424">
        <v>20.111284163428223</v>
      </c>
    </row>
    <row r="1425" spans="1:38">
      <c r="A1425">
        <v>17</v>
      </c>
      <c r="B1425">
        <v>252</v>
      </c>
      <c r="C1425">
        <v>2023</v>
      </c>
      <c r="D1425">
        <v>12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6</v>
      </c>
      <c r="N1425">
        <v>99</v>
      </c>
      <c r="O1425">
        <v>99</v>
      </c>
      <c r="P1425">
        <v>99</v>
      </c>
      <c r="Q1425">
        <v>450</v>
      </c>
      <c r="R1425">
        <v>1654</v>
      </c>
      <c r="S1425">
        <v>7.9377267230955217</v>
      </c>
      <c r="T1425">
        <v>6</v>
      </c>
      <c r="U1425">
        <v>18.748488512696472</v>
      </c>
      <c r="V1425">
        <v>67.775090689238198</v>
      </c>
      <c r="W1425">
        <v>0</v>
      </c>
      <c r="X1425">
        <v>71.886336154776302</v>
      </c>
      <c r="Y1425">
        <v>12.696493349455862</v>
      </c>
      <c r="Z1425">
        <v>0.54413542926239411</v>
      </c>
      <c r="AA1425">
        <v>5.4113997646736189</v>
      </c>
      <c r="AB1425">
        <v>1.3424034673723555</v>
      </c>
      <c r="AC1425">
        <v>0</v>
      </c>
      <c r="AD1425">
        <v>38.451496994403549</v>
      </c>
      <c r="AG1425">
        <v>19.937319189971078</v>
      </c>
      <c r="AH1425">
        <v>19.721683230718224</v>
      </c>
      <c r="AI1425">
        <v>1.5719467956469162</v>
      </c>
      <c r="AJ1425">
        <v>879</v>
      </c>
      <c r="AK1425">
        <v>96.258930602957889</v>
      </c>
      <c r="AL1425">
        <v>20.803432901287781</v>
      </c>
    </row>
    <row r="1426" spans="1:38">
      <c r="A1426">
        <v>17</v>
      </c>
      <c r="B1426">
        <v>253</v>
      </c>
      <c r="C1426">
        <v>2023</v>
      </c>
      <c r="D1426">
        <v>1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7</v>
      </c>
      <c r="N1426">
        <v>99</v>
      </c>
      <c r="O1426">
        <v>99</v>
      </c>
      <c r="P1426">
        <v>99</v>
      </c>
      <c r="Q1426">
        <v>501</v>
      </c>
      <c r="R1426">
        <v>1882</v>
      </c>
      <c r="S1426">
        <v>7.8400637619553644</v>
      </c>
      <c r="T1426">
        <v>7</v>
      </c>
      <c r="U1426">
        <v>22.545217853347463</v>
      </c>
      <c r="V1426">
        <v>71.200850159404894</v>
      </c>
      <c r="W1426">
        <v>0</v>
      </c>
      <c r="X1426">
        <v>84.750265674814017</v>
      </c>
      <c r="Y1426">
        <v>32.518597236981925</v>
      </c>
      <c r="Z1426">
        <v>4.4633368756641856</v>
      </c>
      <c r="AA1426">
        <v>8.1097126913720388</v>
      </c>
      <c r="AB1426">
        <v>1.2614742636820937</v>
      </c>
      <c r="AC1426">
        <v>0</v>
      </c>
      <c r="AD1426">
        <v>41.884986281517435</v>
      </c>
      <c r="AG1426">
        <v>21.427758169190497</v>
      </c>
      <c r="AH1426">
        <v>23.110831508654957</v>
      </c>
      <c r="AI1426">
        <v>2.3379383634431457</v>
      </c>
      <c r="AJ1426">
        <v>265</v>
      </c>
      <c r="AK1426">
        <v>105.10830188679247</v>
      </c>
      <c r="AL1426">
        <v>20.488818822063859</v>
      </c>
    </row>
    <row r="1427" spans="1:38">
      <c r="A1427">
        <v>17</v>
      </c>
      <c r="B1427">
        <v>254</v>
      </c>
      <c r="C1427">
        <v>2023</v>
      </c>
      <c r="D1427">
        <v>2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7</v>
      </c>
      <c r="N1427">
        <v>99</v>
      </c>
      <c r="O1427">
        <v>99</v>
      </c>
      <c r="P1427">
        <v>99</v>
      </c>
      <c r="Q1427">
        <v>618</v>
      </c>
      <c r="R1427">
        <v>2245</v>
      </c>
      <c r="S1427">
        <v>7.9594654788418717</v>
      </c>
      <c r="T1427">
        <v>7</v>
      </c>
      <c r="U1427">
        <v>23.454075723830719</v>
      </c>
      <c r="V1427">
        <v>75.456570155902</v>
      </c>
      <c r="W1427">
        <v>0</v>
      </c>
      <c r="X1427">
        <v>85.122494432071264</v>
      </c>
      <c r="Y1427">
        <v>41.559020044543431</v>
      </c>
      <c r="Z1427">
        <v>3.9643652561247218</v>
      </c>
      <c r="AA1427">
        <v>8.0528359681620501</v>
      </c>
      <c r="AB1427">
        <v>1.2196080568291903</v>
      </c>
      <c r="AC1427">
        <v>0</v>
      </c>
      <c r="AD1427">
        <v>48.636696476352917</v>
      </c>
      <c r="AG1427">
        <v>17.322530864197532</v>
      </c>
      <c r="AH1427">
        <v>18.92730509200813</v>
      </c>
      <c r="AI1427">
        <v>2.0489977728285078</v>
      </c>
      <c r="AJ1427">
        <v>396</v>
      </c>
      <c r="AK1427">
        <v>103.31136363636368</v>
      </c>
      <c r="AL1427">
        <v>21.565381264550421</v>
      </c>
    </row>
    <row r="1428" spans="1:38">
      <c r="A1428">
        <v>17</v>
      </c>
      <c r="B1428">
        <v>255</v>
      </c>
      <c r="C1428">
        <v>2023</v>
      </c>
      <c r="D1428">
        <v>3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7</v>
      </c>
      <c r="N1428">
        <v>99</v>
      </c>
      <c r="O1428">
        <v>99</v>
      </c>
      <c r="P1428">
        <v>99</v>
      </c>
      <c r="Q1428">
        <v>3019</v>
      </c>
      <c r="R1428">
        <v>8241</v>
      </c>
      <c r="S1428">
        <v>7.8751365125591555</v>
      </c>
      <c r="T1428">
        <v>6.9966023540832412</v>
      </c>
      <c r="U1428">
        <v>26.951219512195141</v>
      </c>
      <c r="V1428">
        <v>69.83375803907289</v>
      </c>
      <c r="W1428">
        <v>0</v>
      </c>
      <c r="X1428">
        <v>92.22181774056547</v>
      </c>
      <c r="Y1428">
        <v>59.616551389394481</v>
      </c>
      <c r="Z1428">
        <v>8.2999635966508905</v>
      </c>
      <c r="AA1428">
        <v>9.1755193504538042</v>
      </c>
      <c r="AB1428">
        <v>1.302947452136564</v>
      </c>
      <c r="AC1428">
        <v>0.21807223307160628</v>
      </c>
      <c r="AD1428">
        <v>43.174203233486089</v>
      </c>
      <c r="AE1428">
        <v>9.4412915308056391</v>
      </c>
      <c r="AF1428">
        <v>-0.74719850411961308</v>
      </c>
      <c r="AG1428">
        <v>17.485677912157858</v>
      </c>
      <c r="AH1428">
        <v>19.041289648402923</v>
      </c>
      <c r="AI1428">
        <v>1.9293775027302504</v>
      </c>
      <c r="AJ1428">
        <v>995</v>
      </c>
      <c r="AK1428">
        <v>107.50804020100519</v>
      </c>
      <c r="AL1428">
        <v>20.64454252290567</v>
      </c>
    </row>
    <row r="1429" spans="1:38">
      <c r="A1429">
        <v>17</v>
      </c>
      <c r="B1429">
        <v>256</v>
      </c>
      <c r="C1429">
        <v>2023</v>
      </c>
      <c r="D1429">
        <v>4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7</v>
      </c>
      <c r="N1429">
        <v>99</v>
      </c>
      <c r="O1429">
        <v>99</v>
      </c>
      <c r="P1429">
        <v>99</v>
      </c>
      <c r="Q1429">
        <v>177</v>
      </c>
      <c r="R1429">
        <v>345</v>
      </c>
      <c r="S1429">
        <v>7.7159420289855074</v>
      </c>
      <c r="T1429">
        <v>7</v>
      </c>
      <c r="U1429">
        <v>27.102028985507232</v>
      </c>
      <c r="V1429">
        <v>62.028985507246382</v>
      </c>
      <c r="W1429">
        <v>0</v>
      </c>
      <c r="X1429">
        <v>91.304347826086953</v>
      </c>
      <c r="Y1429">
        <v>62.89855072463768</v>
      </c>
      <c r="Z1429">
        <v>7.5362318840579698</v>
      </c>
      <c r="AA1429">
        <v>9.0643318465978169</v>
      </c>
      <c r="AB1429">
        <v>1.2466329362722537</v>
      </c>
      <c r="AC1429">
        <v>0</v>
      </c>
      <c r="AD1429">
        <v>39.461669528953323</v>
      </c>
      <c r="AG1429">
        <v>12.303851640513551</v>
      </c>
      <c r="AH1429">
        <v>14.316775226843289</v>
      </c>
      <c r="AI1429">
        <v>2.6086956521739126</v>
      </c>
      <c r="AJ1429">
        <v>29</v>
      </c>
      <c r="AK1429">
        <v>111.90689655172422</v>
      </c>
      <c r="AL1429">
        <v>21.3269868269265</v>
      </c>
    </row>
    <row r="1430" spans="1:38">
      <c r="A1430">
        <v>17</v>
      </c>
      <c r="B1430">
        <v>257</v>
      </c>
      <c r="C1430">
        <v>2023</v>
      </c>
      <c r="D1430">
        <v>5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7</v>
      </c>
      <c r="N1430">
        <v>99</v>
      </c>
      <c r="O1430">
        <v>99</v>
      </c>
      <c r="P1430">
        <v>99</v>
      </c>
      <c r="Q1430">
        <v>327</v>
      </c>
      <c r="R1430">
        <v>706</v>
      </c>
      <c r="S1430">
        <v>8.3526912181303121</v>
      </c>
      <c r="T1430">
        <v>7</v>
      </c>
      <c r="U1430">
        <v>25.85495750708214</v>
      </c>
      <c r="V1430">
        <v>29.320113314447603</v>
      </c>
      <c r="W1430">
        <v>0</v>
      </c>
      <c r="X1430">
        <v>74.78753541076486</v>
      </c>
      <c r="Y1430">
        <v>53.116147308781883</v>
      </c>
      <c r="Z1430">
        <v>9.2067988668555234</v>
      </c>
      <c r="AA1430">
        <v>10.287196561754715</v>
      </c>
      <c r="AB1430">
        <v>1.3407853004617118</v>
      </c>
      <c r="AC1430">
        <v>0</v>
      </c>
      <c r="AD1430">
        <v>-6.2907868080566702</v>
      </c>
      <c r="AG1430">
        <v>17.389162561576349</v>
      </c>
      <c r="AH1430">
        <v>17.351314304834304</v>
      </c>
      <c r="AI1430">
        <v>0.84985835694051004</v>
      </c>
      <c r="AJ1430">
        <v>127</v>
      </c>
      <c r="AK1430">
        <v>107.03543307086611</v>
      </c>
      <c r="AL1430">
        <v>22.585948132809506</v>
      </c>
    </row>
    <row r="1431" spans="1:38">
      <c r="A1431">
        <v>17</v>
      </c>
      <c r="B1431">
        <v>258</v>
      </c>
      <c r="C1431">
        <v>2023</v>
      </c>
      <c r="D1431">
        <v>6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7</v>
      </c>
      <c r="N1431">
        <v>99</v>
      </c>
      <c r="O1431">
        <v>99</v>
      </c>
      <c r="P1431">
        <v>99</v>
      </c>
      <c r="Q1431">
        <v>391</v>
      </c>
      <c r="R1431">
        <v>1102</v>
      </c>
      <c r="S1431">
        <v>8.4709618874773138</v>
      </c>
      <c r="T1431">
        <v>7</v>
      </c>
      <c r="U1431">
        <v>21.071052631578969</v>
      </c>
      <c r="V1431">
        <v>36.751361161524493</v>
      </c>
      <c r="W1431">
        <v>0</v>
      </c>
      <c r="X1431">
        <v>68.874773139745926</v>
      </c>
      <c r="Y1431">
        <v>28.49364791288566</v>
      </c>
      <c r="Z1431">
        <v>4.1742286751361179</v>
      </c>
      <c r="AA1431">
        <v>8.3271191543668088</v>
      </c>
      <c r="AB1431">
        <v>1.4073216573286595</v>
      </c>
      <c r="AC1431">
        <v>0</v>
      </c>
      <c r="AD1431">
        <v>-14.838444862276924</v>
      </c>
      <c r="AG1431">
        <v>18.278321446342677</v>
      </c>
      <c r="AH1431">
        <v>17.745102010092133</v>
      </c>
      <c r="AI1431">
        <v>1.4519056261343004</v>
      </c>
      <c r="AJ1431">
        <v>484</v>
      </c>
      <c r="AK1431">
        <v>95.034090909090907</v>
      </c>
      <c r="AL1431">
        <v>23.449879033287619</v>
      </c>
    </row>
    <row r="1432" spans="1:38">
      <c r="A1432">
        <v>17</v>
      </c>
      <c r="B1432">
        <v>259</v>
      </c>
      <c r="C1432">
        <v>2023</v>
      </c>
      <c r="D1432">
        <v>7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7</v>
      </c>
      <c r="N1432">
        <v>99</v>
      </c>
      <c r="O1432">
        <v>99</v>
      </c>
      <c r="P1432">
        <v>99</v>
      </c>
      <c r="Q1432">
        <v>149</v>
      </c>
      <c r="R1432">
        <v>832</v>
      </c>
      <c r="S1432">
        <v>8.8497596153846114</v>
      </c>
      <c r="T1432">
        <v>7</v>
      </c>
      <c r="U1432">
        <v>21.68149038461538</v>
      </c>
      <c r="V1432">
        <v>84.375</v>
      </c>
      <c r="W1432">
        <v>0</v>
      </c>
      <c r="X1432">
        <v>90.504807692307679</v>
      </c>
      <c r="Y1432">
        <v>28.004807692307704</v>
      </c>
      <c r="Z1432">
        <v>1.8028846153846156</v>
      </c>
      <c r="AA1432">
        <v>5.4843346565383593</v>
      </c>
      <c r="AB1432">
        <v>0.92651899182652819</v>
      </c>
      <c r="AC1432">
        <v>0</v>
      </c>
      <c r="AD1432">
        <v>10.20386599998224</v>
      </c>
      <c r="AG1432">
        <v>21.278772378516624</v>
      </c>
      <c r="AH1432">
        <v>21.397129731441645</v>
      </c>
      <c r="AI1432">
        <v>0</v>
      </c>
      <c r="AJ1432">
        <v>250</v>
      </c>
      <c r="AK1432">
        <v>104.04999999999993</v>
      </c>
      <c r="AL1432">
        <v>19.219575541985247</v>
      </c>
    </row>
    <row r="1433" spans="1:38">
      <c r="A1433">
        <v>17</v>
      </c>
      <c r="B1433">
        <v>260</v>
      </c>
      <c r="C1433">
        <v>2023</v>
      </c>
      <c r="D1433">
        <v>8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7</v>
      </c>
      <c r="N1433">
        <v>99</v>
      </c>
      <c r="O1433">
        <v>99</v>
      </c>
      <c r="P1433">
        <v>99</v>
      </c>
      <c r="Q1433">
        <v>2749</v>
      </c>
      <c r="R1433">
        <v>20560</v>
      </c>
      <c r="S1433">
        <v>8.474124513618678</v>
      </c>
      <c r="T1433">
        <v>7</v>
      </c>
      <c r="U1433">
        <v>22.47236867704272</v>
      </c>
      <c r="V1433">
        <v>87.247081712062254</v>
      </c>
      <c r="W1433">
        <v>0</v>
      </c>
      <c r="X1433">
        <v>94.250972762645901</v>
      </c>
      <c r="Y1433">
        <v>34.343385214007782</v>
      </c>
      <c r="Z1433">
        <v>1.4688715953307396</v>
      </c>
      <c r="AA1433">
        <v>5.4254304310474257</v>
      </c>
      <c r="AB1433">
        <v>1.2086393417501877</v>
      </c>
      <c r="AC1433">
        <v>0</v>
      </c>
      <c r="AD1433">
        <v>26.935598666583861</v>
      </c>
      <c r="AG1433">
        <v>19.864926231171321</v>
      </c>
      <c r="AH1433">
        <v>20.351653166934604</v>
      </c>
      <c r="AI1433">
        <v>1.1429961089494163</v>
      </c>
      <c r="AJ1433">
        <v>9670</v>
      </c>
      <c r="AK1433">
        <v>100.46384694932765</v>
      </c>
      <c r="AL1433">
        <v>22.59097731462461</v>
      </c>
    </row>
    <row r="1434" spans="1:38">
      <c r="A1434">
        <v>17</v>
      </c>
      <c r="B1434">
        <v>261</v>
      </c>
      <c r="C1434">
        <v>2023</v>
      </c>
      <c r="D1434">
        <v>9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7</v>
      </c>
      <c r="N1434">
        <v>99</v>
      </c>
      <c r="O1434">
        <v>99</v>
      </c>
      <c r="P1434">
        <v>99</v>
      </c>
      <c r="Q1434">
        <v>7098</v>
      </c>
      <c r="R1434">
        <v>73831</v>
      </c>
      <c r="S1434">
        <v>8.2846636236811104</v>
      </c>
      <c r="T1434">
        <v>6.9999051888773005</v>
      </c>
      <c r="U1434">
        <v>20.946510273462625</v>
      </c>
      <c r="V1434">
        <v>86.620796142541749</v>
      </c>
      <c r="W1434">
        <v>0</v>
      </c>
      <c r="X1434">
        <v>88.748628624832406</v>
      </c>
      <c r="Y1434">
        <v>27.296122225081596</v>
      </c>
      <c r="Z1434">
        <v>0.22619224986794159</v>
      </c>
      <c r="AA1434">
        <v>4.4723247533554797</v>
      </c>
      <c r="AB1434">
        <v>1.2760337670732185</v>
      </c>
      <c r="AC1434">
        <v>5.7605384343158594E-2</v>
      </c>
      <c r="AD1434">
        <v>59.603501261645938</v>
      </c>
      <c r="AE1434">
        <v>2.9494938556881398</v>
      </c>
      <c r="AF1434">
        <v>1.842485427585602</v>
      </c>
      <c r="AG1434">
        <v>20.437703633781684</v>
      </c>
      <c r="AH1434">
        <v>21.398368157777785</v>
      </c>
      <c r="AI1434">
        <v>1.9517546829922392</v>
      </c>
      <c r="AJ1434">
        <v>21932</v>
      </c>
      <c r="AK1434">
        <v>99.096425314608766</v>
      </c>
      <c r="AL1434">
        <v>21.730751758070923</v>
      </c>
    </row>
    <row r="1435" spans="1:38">
      <c r="A1435">
        <v>17</v>
      </c>
      <c r="B1435">
        <v>262</v>
      </c>
      <c r="C1435">
        <v>2023</v>
      </c>
      <c r="D1435">
        <v>10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7</v>
      </c>
      <c r="N1435">
        <v>99</v>
      </c>
      <c r="O1435">
        <v>99</v>
      </c>
      <c r="P1435">
        <v>99</v>
      </c>
      <c r="Q1435">
        <v>8953</v>
      </c>
      <c r="R1435">
        <v>82646</v>
      </c>
      <c r="S1435">
        <v>7.8884156523001732</v>
      </c>
      <c r="T1435">
        <v>7</v>
      </c>
      <c r="U1435">
        <v>20.108250853035937</v>
      </c>
      <c r="V1435">
        <v>72.985988432592009</v>
      </c>
      <c r="W1435">
        <v>0</v>
      </c>
      <c r="X1435">
        <v>78.768482443191431</v>
      </c>
      <c r="Y1435">
        <v>21.043970670086878</v>
      </c>
      <c r="Z1435">
        <v>0.8796553977203978</v>
      </c>
      <c r="AA1435">
        <v>5.9072710711591858</v>
      </c>
      <c r="AB1435">
        <v>1.3622265313398039</v>
      </c>
      <c r="AC1435">
        <v>0</v>
      </c>
      <c r="AD1435">
        <v>49.148492236031281</v>
      </c>
      <c r="AG1435">
        <v>20.121146607846285</v>
      </c>
      <c r="AH1435">
        <v>21.014644594144048</v>
      </c>
      <c r="AI1435">
        <v>2.6317063136751928</v>
      </c>
      <c r="AJ1435">
        <v>26467</v>
      </c>
      <c r="AK1435">
        <v>98.956564778780901</v>
      </c>
      <c r="AL1435">
        <v>20.796439274467819</v>
      </c>
    </row>
    <row r="1436" spans="1:38">
      <c r="A1436">
        <v>17</v>
      </c>
      <c r="B1436">
        <v>263</v>
      </c>
      <c r="C1436">
        <v>2023</v>
      </c>
      <c r="D1436">
        <v>11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7</v>
      </c>
      <c r="N1436">
        <v>99</v>
      </c>
      <c r="O1436">
        <v>99</v>
      </c>
      <c r="P1436">
        <v>99</v>
      </c>
      <c r="Q1436">
        <v>4572</v>
      </c>
      <c r="R1436">
        <v>25671</v>
      </c>
      <c r="S1436">
        <v>7.87776089751081</v>
      </c>
      <c r="T1436">
        <v>7</v>
      </c>
      <c r="U1436">
        <v>20.940781426512423</v>
      </c>
      <c r="V1436">
        <v>68.505317284094858</v>
      </c>
      <c r="W1436">
        <v>0</v>
      </c>
      <c r="X1436">
        <v>79.038603872073551</v>
      </c>
      <c r="Y1436">
        <v>25.332086790541855</v>
      </c>
      <c r="Z1436">
        <v>1.6438783062599824</v>
      </c>
      <c r="AA1436">
        <v>6.9589203916412092</v>
      </c>
      <c r="AB1436">
        <v>1.3306000239890647</v>
      </c>
      <c r="AC1436">
        <v>0</v>
      </c>
      <c r="AD1436">
        <v>34.348888545792505</v>
      </c>
      <c r="AG1436">
        <v>18.513096405700111</v>
      </c>
      <c r="AH1436">
        <v>19.815696200560723</v>
      </c>
      <c r="AI1436">
        <v>2.3333722877955672</v>
      </c>
      <c r="AJ1436">
        <v>9012</v>
      </c>
      <c r="AK1436">
        <v>99.52833999112282</v>
      </c>
      <c r="AL1436">
        <v>20.746337796992151</v>
      </c>
    </row>
    <row r="1437" spans="1:38">
      <c r="A1437">
        <v>17</v>
      </c>
      <c r="B1437">
        <v>264</v>
      </c>
      <c r="C1437">
        <v>2023</v>
      </c>
      <c r="D1437">
        <v>12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7</v>
      </c>
      <c r="N1437">
        <v>99</v>
      </c>
      <c r="O1437">
        <v>99</v>
      </c>
      <c r="P1437">
        <v>99</v>
      </c>
      <c r="Q1437">
        <v>442</v>
      </c>
      <c r="R1437">
        <v>1694</v>
      </c>
      <c r="S1437">
        <v>7.9840613931523023</v>
      </c>
      <c r="T1437">
        <v>7</v>
      </c>
      <c r="U1437">
        <v>19.840436835891406</v>
      </c>
      <c r="V1437">
        <v>68.536009445100348</v>
      </c>
      <c r="W1437">
        <v>0</v>
      </c>
      <c r="X1437">
        <v>76.092089728453374</v>
      </c>
      <c r="Y1437">
        <v>18.240850059031875</v>
      </c>
      <c r="Z1437">
        <v>1.357733175914994</v>
      </c>
      <c r="AA1437">
        <v>6.2113057256455999</v>
      </c>
      <c r="AB1437">
        <v>1.26914376253185</v>
      </c>
      <c r="AC1437">
        <v>0</v>
      </c>
      <c r="AD1437">
        <v>41.116110533853394</v>
      </c>
      <c r="AG1437">
        <v>20.419479267116682</v>
      </c>
      <c r="AH1437">
        <v>21.375035694275141</v>
      </c>
      <c r="AI1437">
        <v>1.4167650531286895</v>
      </c>
      <c r="AJ1437">
        <v>821</v>
      </c>
      <c r="AK1437">
        <v>97.418514007308133</v>
      </c>
      <c r="AL1437">
        <v>21.314650872018845</v>
      </c>
    </row>
    <row r="1438" spans="1:38">
      <c r="A1438">
        <v>17</v>
      </c>
      <c r="B1438">
        <v>265</v>
      </c>
      <c r="C1438">
        <v>2023</v>
      </c>
      <c r="D1438">
        <v>1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8</v>
      </c>
      <c r="N1438">
        <v>99</v>
      </c>
      <c r="O1438">
        <v>99</v>
      </c>
      <c r="P1438">
        <v>99</v>
      </c>
      <c r="Q1438">
        <v>408</v>
      </c>
      <c r="R1438">
        <v>1264</v>
      </c>
      <c r="S1438">
        <v>7.9169303797468382</v>
      </c>
      <c r="T1438">
        <v>8</v>
      </c>
      <c r="U1438">
        <v>24.769699367088641</v>
      </c>
      <c r="V1438">
        <v>61.392405063291122</v>
      </c>
      <c r="W1438">
        <v>0</v>
      </c>
      <c r="X1438">
        <v>90.585443037974699</v>
      </c>
      <c r="Y1438">
        <v>41.455696202531648</v>
      </c>
      <c r="Z1438">
        <v>9.0981012658227822</v>
      </c>
      <c r="AA1438">
        <v>9.331347293648518</v>
      </c>
      <c r="AB1438">
        <v>1.3395982565022637</v>
      </c>
      <c r="AC1438">
        <v>0</v>
      </c>
      <c r="AD1438">
        <v>40.142963610471298</v>
      </c>
      <c r="AG1438">
        <v>14.39143800523739</v>
      </c>
      <c r="AH1438">
        <v>17.053335076309715</v>
      </c>
      <c r="AI1438">
        <v>3.164556962025316</v>
      </c>
      <c r="AJ1438">
        <v>136</v>
      </c>
      <c r="AK1438">
        <v>108.38235294117644</v>
      </c>
      <c r="AL1438">
        <v>21.847664246989407</v>
      </c>
    </row>
    <row r="1439" spans="1:38">
      <c r="A1439">
        <v>17</v>
      </c>
      <c r="B1439">
        <v>266</v>
      </c>
      <c r="C1439">
        <v>2023</v>
      </c>
      <c r="D1439">
        <v>2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8</v>
      </c>
      <c r="N1439">
        <v>99</v>
      </c>
      <c r="O1439">
        <v>99</v>
      </c>
      <c r="P1439">
        <v>99</v>
      </c>
      <c r="Q1439">
        <v>497</v>
      </c>
      <c r="R1439">
        <v>1455</v>
      </c>
      <c r="S1439">
        <v>8.2508591065292105</v>
      </c>
      <c r="T1439">
        <v>8</v>
      </c>
      <c r="U1439">
        <v>27.120412371134041</v>
      </c>
      <c r="V1439">
        <v>59.450171821305858</v>
      </c>
      <c r="W1439">
        <v>0</v>
      </c>
      <c r="X1439">
        <v>92.371134020618555</v>
      </c>
      <c r="Y1439">
        <v>59.381443298969074</v>
      </c>
      <c r="Z1439">
        <v>10.171821305841922</v>
      </c>
      <c r="AA1439">
        <v>9.4304436366430302</v>
      </c>
      <c r="AB1439">
        <v>1.2233232935298264</v>
      </c>
      <c r="AC1439">
        <v>0</v>
      </c>
      <c r="AD1439">
        <v>46.064832457337879</v>
      </c>
      <c r="AG1439">
        <v>11.226851851851851</v>
      </c>
      <c r="AH1439">
        <v>14.18447925323734</v>
      </c>
      <c r="AI1439">
        <v>2.1993127147766325</v>
      </c>
      <c r="AJ1439">
        <v>270</v>
      </c>
      <c r="AK1439">
        <v>107.32370370370376</v>
      </c>
      <c r="AL1439">
        <v>22.967289151201481</v>
      </c>
    </row>
    <row r="1440" spans="1:38">
      <c r="A1440">
        <v>17</v>
      </c>
      <c r="B1440">
        <v>267</v>
      </c>
      <c r="C1440">
        <v>2023</v>
      </c>
      <c r="D1440">
        <v>3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8</v>
      </c>
      <c r="N1440">
        <v>99</v>
      </c>
      <c r="O1440">
        <v>99</v>
      </c>
      <c r="P1440">
        <v>99</v>
      </c>
      <c r="Q1440">
        <v>2463</v>
      </c>
      <c r="R1440">
        <v>6114</v>
      </c>
      <c r="S1440">
        <v>8.2093555773634268</v>
      </c>
      <c r="T1440">
        <v>8</v>
      </c>
      <c r="U1440">
        <v>31.507335623159999</v>
      </c>
      <c r="V1440">
        <v>37.127903173045489</v>
      </c>
      <c r="W1440">
        <v>0</v>
      </c>
      <c r="X1440">
        <v>96.777886817140995</v>
      </c>
      <c r="Y1440">
        <v>76.169447170428512</v>
      </c>
      <c r="Z1440">
        <v>18.874713771671576</v>
      </c>
      <c r="AA1440">
        <v>10.037009479407402</v>
      </c>
      <c r="AB1440">
        <v>1.270949720811958</v>
      </c>
      <c r="AC1440">
        <v>0</v>
      </c>
      <c r="AD1440">
        <v>46.056059586999424</v>
      </c>
      <c r="AG1440">
        <v>12.97262889879058</v>
      </c>
      <c r="AH1440">
        <v>16.514869167809373</v>
      </c>
      <c r="AI1440">
        <v>2.2407589139679431</v>
      </c>
      <c r="AJ1440">
        <v>917</v>
      </c>
      <c r="AK1440">
        <v>111.0099236641221</v>
      </c>
      <c r="AL1440">
        <v>22.492778248365173</v>
      </c>
    </row>
    <row r="1441" spans="1:38">
      <c r="A1441">
        <v>17</v>
      </c>
      <c r="B1441">
        <v>268</v>
      </c>
      <c r="C1441">
        <v>2023</v>
      </c>
      <c r="D1441">
        <v>4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8</v>
      </c>
      <c r="N1441">
        <v>99</v>
      </c>
      <c r="O1441">
        <v>99</v>
      </c>
      <c r="P1441">
        <v>99</v>
      </c>
      <c r="Q1441">
        <v>171</v>
      </c>
      <c r="R1441">
        <v>274</v>
      </c>
      <c r="S1441">
        <v>7.9233576642335812</v>
      </c>
      <c r="T1441">
        <v>8</v>
      </c>
      <c r="U1441">
        <v>32.385766423357659</v>
      </c>
      <c r="V1441">
        <v>21.897810218978112</v>
      </c>
      <c r="W1441">
        <v>0</v>
      </c>
      <c r="X1441">
        <v>95.255474452554708</v>
      </c>
      <c r="Y1441">
        <v>82.116788321167874</v>
      </c>
      <c r="Z1441">
        <v>21.897810218978112</v>
      </c>
      <c r="AA1441">
        <v>9.9896030786047838</v>
      </c>
      <c r="AB1441">
        <v>1.4790390830882612</v>
      </c>
      <c r="AC1441">
        <v>0</v>
      </c>
      <c r="AD1441">
        <v>56.166068549269106</v>
      </c>
      <c r="AG1441">
        <v>9.7717546362339505</v>
      </c>
      <c r="AH1441">
        <v>13.587171218844457</v>
      </c>
      <c r="AI1441">
        <v>6.5693430656934293</v>
      </c>
      <c r="AJ1441">
        <v>39</v>
      </c>
      <c r="AK1441">
        <v>112.3846153846154</v>
      </c>
      <c r="AL1441">
        <v>21.322426755842422</v>
      </c>
    </row>
    <row r="1442" spans="1:38">
      <c r="A1442">
        <v>17</v>
      </c>
      <c r="B1442">
        <v>269</v>
      </c>
      <c r="C1442">
        <v>2023</v>
      </c>
      <c r="D1442">
        <v>5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8</v>
      </c>
      <c r="N1442">
        <v>99</v>
      </c>
      <c r="O1442">
        <v>99</v>
      </c>
      <c r="P1442">
        <v>99</v>
      </c>
      <c r="Q1442">
        <v>301</v>
      </c>
      <c r="R1442">
        <v>608</v>
      </c>
      <c r="S1442">
        <v>8.6447368421052619</v>
      </c>
      <c r="T1442">
        <v>8</v>
      </c>
      <c r="U1442">
        <v>29.361842105263179</v>
      </c>
      <c r="V1442">
        <v>3.2894736842105257</v>
      </c>
      <c r="W1442">
        <v>0</v>
      </c>
      <c r="X1442">
        <v>84.868421052631547</v>
      </c>
      <c r="Y1442">
        <v>63.980263157894761</v>
      </c>
      <c r="Z1442">
        <v>19.243421052631575</v>
      </c>
      <c r="AA1442">
        <v>11.338676441664203</v>
      </c>
      <c r="AB1442">
        <v>1.4126211859371365</v>
      </c>
      <c r="AC1442">
        <v>0</v>
      </c>
      <c r="AD1442">
        <v>-7.0302690753005033</v>
      </c>
      <c r="AG1442">
        <v>14.97536945812808</v>
      </c>
      <c r="AH1442">
        <v>16.969565618283642</v>
      </c>
      <c r="AI1442">
        <v>1.6447368421052628</v>
      </c>
      <c r="AJ1442">
        <v>169</v>
      </c>
      <c r="AK1442">
        <v>106.94142011834316</v>
      </c>
      <c r="AL1442">
        <v>23.823728968582504</v>
      </c>
    </row>
    <row r="1443" spans="1:38">
      <c r="A1443">
        <v>17</v>
      </c>
      <c r="B1443">
        <v>270</v>
      </c>
      <c r="C1443">
        <v>2023</v>
      </c>
      <c r="D1443">
        <v>6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8</v>
      </c>
      <c r="N1443">
        <v>99</v>
      </c>
      <c r="O1443">
        <v>99</v>
      </c>
      <c r="P1443">
        <v>99</v>
      </c>
      <c r="Q1443">
        <v>388</v>
      </c>
      <c r="R1443">
        <v>969</v>
      </c>
      <c r="S1443">
        <v>8.7874097007223941</v>
      </c>
      <c r="T1443">
        <v>8</v>
      </c>
      <c r="U1443">
        <v>23.797729618163007</v>
      </c>
      <c r="V1443">
        <v>22.49742002063984</v>
      </c>
      <c r="W1443">
        <v>0</v>
      </c>
      <c r="X1443">
        <v>75.335397316821471</v>
      </c>
      <c r="Y1443">
        <v>37.358101135190928</v>
      </c>
      <c r="Z1443">
        <v>9.1847265221878232</v>
      </c>
      <c r="AA1443">
        <v>10.280878631401283</v>
      </c>
      <c r="AB1443">
        <v>1.3855387563524952</v>
      </c>
      <c r="AC1443">
        <v>0</v>
      </c>
      <c r="AD1443">
        <v>-23.722188891799838</v>
      </c>
      <c r="AG1443">
        <v>16.072317133853051</v>
      </c>
      <c r="AH1443">
        <v>17.622599723204409</v>
      </c>
      <c r="AI1443">
        <v>1.0319917440660475</v>
      </c>
      <c r="AJ1443">
        <v>497</v>
      </c>
      <c r="AK1443">
        <v>96.178269617706178</v>
      </c>
      <c r="AL1443">
        <v>25.056295030983751</v>
      </c>
    </row>
    <row r="1444" spans="1:38">
      <c r="A1444">
        <v>17</v>
      </c>
      <c r="B1444">
        <v>271</v>
      </c>
      <c r="C1444">
        <v>2023</v>
      </c>
      <c r="D1444">
        <v>7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8</v>
      </c>
      <c r="N1444">
        <v>99</v>
      </c>
      <c r="O1444">
        <v>99</v>
      </c>
      <c r="P1444">
        <v>99</v>
      </c>
      <c r="Q1444">
        <v>147</v>
      </c>
      <c r="R1444">
        <v>600</v>
      </c>
      <c r="S1444">
        <v>8.9616666666666642</v>
      </c>
      <c r="T1444">
        <v>8</v>
      </c>
      <c r="U1444">
        <v>22.456666666666678</v>
      </c>
      <c r="V1444">
        <v>67.833333333333314</v>
      </c>
      <c r="W1444">
        <v>0</v>
      </c>
      <c r="X1444">
        <v>85.166666666666686</v>
      </c>
      <c r="Y1444">
        <v>34</v>
      </c>
      <c r="Z1444">
        <v>4.1666666666666679</v>
      </c>
      <c r="AA1444">
        <v>7.3589824175779981</v>
      </c>
      <c r="AB1444">
        <v>1.1504479803778951</v>
      </c>
      <c r="AC1444">
        <v>0</v>
      </c>
      <c r="AD1444">
        <v>0.71270951567216412</v>
      </c>
      <c r="AG1444">
        <v>15.345268542199488</v>
      </c>
      <c r="AH1444">
        <v>15.982311990766943</v>
      </c>
      <c r="AI1444">
        <v>0.16666666666666663</v>
      </c>
      <c r="AJ1444">
        <v>290</v>
      </c>
      <c r="AK1444">
        <v>107.4368965517241</v>
      </c>
      <c r="AL1444">
        <v>17.725558036478684</v>
      </c>
    </row>
    <row r="1445" spans="1:38">
      <c r="A1445">
        <v>17</v>
      </c>
      <c r="B1445">
        <v>272</v>
      </c>
      <c r="C1445">
        <v>2023</v>
      </c>
      <c r="D1445">
        <v>8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8</v>
      </c>
      <c r="N1445">
        <v>99</v>
      </c>
      <c r="O1445">
        <v>99</v>
      </c>
      <c r="P1445">
        <v>99</v>
      </c>
      <c r="Q1445">
        <v>2315</v>
      </c>
      <c r="R1445">
        <v>11968</v>
      </c>
      <c r="S1445">
        <v>8.6603442513368982</v>
      </c>
      <c r="T1445">
        <v>8</v>
      </c>
      <c r="U1445">
        <v>24.284299799465241</v>
      </c>
      <c r="V1445">
        <v>78.47593582887697</v>
      </c>
      <c r="W1445">
        <v>0</v>
      </c>
      <c r="X1445">
        <v>97.125668449197889</v>
      </c>
      <c r="Y1445">
        <v>46.732954545454554</v>
      </c>
      <c r="Z1445">
        <v>3.993983957219251</v>
      </c>
      <c r="AA1445">
        <v>6.5269060819323288</v>
      </c>
      <c r="AB1445">
        <v>1.182336415834172</v>
      </c>
      <c r="AC1445">
        <v>0</v>
      </c>
      <c r="AD1445">
        <v>24.334775617495477</v>
      </c>
      <c r="AG1445">
        <v>11.563396747794664</v>
      </c>
      <c r="AH1445">
        <v>12.801913769039492</v>
      </c>
      <c r="AI1445">
        <v>1.1029411764705881</v>
      </c>
      <c r="AJ1445">
        <v>5749</v>
      </c>
      <c r="AK1445">
        <v>101.67293442337817</v>
      </c>
      <c r="AL1445">
        <v>23.374517568296643</v>
      </c>
    </row>
    <row r="1446" spans="1:38">
      <c r="A1446">
        <v>17</v>
      </c>
      <c r="B1446">
        <v>273</v>
      </c>
      <c r="C1446">
        <v>2023</v>
      </c>
      <c r="D1446">
        <v>9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8</v>
      </c>
      <c r="N1446">
        <v>99</v>
      </c>
      <c r="O1446">
        <v>99</v>
      </c>
      <c r="P1446">
        <v>99</v>
      </c>
      <c r="Q1446">
        <v>6077</v>
      </c>
      <c r="R1446">
        <v>41046</v>
      </c>
      <c r="S1446">
        <v>8.4131705890951576</v>
      </c>
      <c r="T1446">
        <v>8</v>
      </c>
      <c r="U1446">
        <v>22.255871461287125</v>
      </c>
      <c r="V1446">
        <v>85.725771086098533</v>
      </c>
      <c r="W1446">
        <v>0</v>
      </c>
      <c r="X1446">
        <v>92.600984261560171</v>
      </c>
      <c r="Y1446">
        <v>37.794182137114475</v>
      </c>
      <c r="Z1446">
        <v>0.76499537104711812</v>
      </c>
      <c r="AA1446">
        <v>4.9844946446943581</v>
      </c>
      <c r="AB1446">
        <v>1.2448993529421155</v>
      </c>
      <c r="AC1446">
        <v>0</v>
      </c>
      <c r="AD1446">
        <v>51.678407165099408</v>
      </c>
      <c r="AG1446">
        <v>11.362245985456015</v>
      </c>
      <c r="AH1446">
        <v>12.639959157155763</v>
      </c>
      <c r="AI1446">
        <v>2.1804804365833466</v>
      </c>
      <c r="AJ1446">
        <v>14671</v>
      </c>
      <c r="AK1446">
        <v>99.954747460977899</v>
      </c>
      <c r="AL1446">
        <v>22.152627152595553</v>
      </c>
    </row>
    <row r="1447" spans="1:38">
      <c r="A1447">
        <v>17</v>
      </c>
      <c r="B1447">
        <v>274</v>
      </c>
      <c r="C1447">
        <v>2023</v>
      </c>
      <c r="D1447">
        <v>10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8</v>
      </c>
      <c r="N1447">
        <v>99</v>
      </c>
      <c r="O1447">
        <v>99</v>
      </c>
      <c r="P1447">
        <v>99</v>
      </c>
      <c r="Q1447">
        <v>7826</v>
      </c>
      <c r="R1447">
        <v>47975</v>
      </c>
      <c r="S1447">
        <v>8.1153725898905655</v>
      </c>
      <c r="T1447">
        <v>8</v>
      </c>
      <c r="U1447">
        <v>22.188577384054128</v>
      </c>
      <c r="V1447">
        <v>67.322563835330897</v>
      </c>
      <c r="W1447">
        <v>0</v>
      </c>
      <c r="X1447">
        <v>86.83480979676915</v>
      </c>
      <c r="Y1447">
        <v>31.812402292860856</v>
      </c>
      <c r="Z1447">
        <v>2.672225117248566</v>
      </c>
      <c r="AA1447">
        <v>6.9278537431393268</v>
      </c>
      <c r="AB1447">
        <v>1.2892501604967657</v>
      </c>
      <c r="AC1447">
        <v>0</v>
      </c>
      <c r="AD1447">
        <v>42.733605160503565</v>
      </c>
      <c r="AG1447">
        <v>11.680081413636779</v>
      </c>
      <c r="AH1447">
        <v>13.46078408014867</v>
      </c>
      <c r="AI1447">
        <v>3.2808754559666502</v>
      </c>
      <c r="AJ1447">
        <v>19588</v>
      </c>
      <c r="AK1447">
        <v>100.42969164794836</v>
      </c>
      <c r="AL1447">
        <v>21.27884385601963</v>
      </c>
    </row>
    <row r="1448" spans="1:38">
      <c r="A1448">
        <v>17</v>
      </c>
      <c r="B1448">
        <v>275</v>
      </c>
      <c r="C1448">
        <v>2023</v>
      </c>
      <c r="D1448">
        <v>11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8</v>
      </c>
      <c r="N1448">
        <v>99</v>
      </c>
      <c r="O1448">
        <v>99</v>
      </c>
      <c r="P1448">
        <v>99</v>
      </c>
      <c r="Q1448">
        <v>3850</v>
      </c>
      <c r="R1448">
        <v>15956</v>
      </c>
      <c r="S1448">
        <v>8.0854224116319866</v>
      </c>
      <c r="T1448">
        <v>8</v>
      </c>
      <c r="U1448">
        <v>23.104637753823244</v>
      </c>
      <c r="V1448">
        <v>55.596640762095753</v>
      </c>
      <c r="W1448">
        <v>0</v>
      </c>
      <c r="X1448">
        <v>87.158435698169939</v>
      </c>
      <c r="Y1448">
        <v>35.052644773126097</v>
      </c>
      <c r="Z1448">
        <v>4.0235648032088251</v>
      </c>
      <c r="AA1448">
        <v>7.894221704846454</v>
      </c>
      <c r="AB1448">
        <v>1.2529376174256579</v>
      </c>
      <c r="AC1448">
        <v>0</v>
      </c>
      <c r="AD1448">
        <v>35.343037399404103</v>
      </c>
      <c r="AG1448">
        <v>11.506952056770322</v>
      </c>
      <c r="AH1448">
        <v>13.589292803158036</v>
      </c>
      <c r="AI1448">
        <v>2.5382301328653791</v>
      </c>
      <c r="AJ1448">
        <v>6724</v>
      </c>
      <c r="AK1448">
        <v>101.14140392623425</v>
      </c>
      <c r="AL1448">
        <v>21.208954547389357</v>
      </c>
    </row>
    <row r="1449" spans="1:38">
      <c r="A1449">
        <v>17</v>
      </c>
      <c r="B1449">
        <v>276</v>
      </c>
      <c r="C1449">
        <v>2023</v>
      </c>
      <c r="D1449">
        <v>12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8</v>
      </c>
      <c r="N1449">
        <v>99</v>
      </c>
      <c r="O1449">
        <v>99</v>
      </c>
      <c r="P1449">
        <v>99</v>
      </c>
      <c r="Q1449">
        <v>389</v>
      </c>
      <c r="R1449">
        <v>1261</v>
      </c>
      <c r="S1449">
        <v>8.2942109436954823</v>
      </c>
      <c r="T1449">
        <v>8</v>
      </c>
      <c r="U1449">
        <v>21.684853291038877</v>
      </c>
      <c r="V1449">
        <v>69.072164948453604</v>
      </c>
      <c r="W1449">
        <v>0</v>
      </c>
      <c r="X1449">
        <v>88.659793814432987</v>
      </c>
      <c r="Y1449">
        <v>23.314829500396502</v>
      </c>
      <c r="Z1449">
        <v>2.9341792228390156</v>
      </c>
      <c r="AA1449">
        <v>6.8321545070681804</v>
      </c>
      <c r="AB1449">
        <v>1.1555636337170545</v>
      </c>
      <c r="AC1449">
        <v>0</v>
      </c>
      <c r="AD1449">
        <v>33.868633706097448</v>
      </c>
      <c r="AG1449">
        <v>15.20009643201543</v>
      </c>
      <c r="AH1449">
        <v>17.390568825240205</v>
      </c>
      <c r="AI1449">
        <v>1.9825535289452816</v>
      </c>
      <c r="AJ1449">
        <v>678</v>
      </c>
      <c r="AK1449">
        <v>98.659292035398224</v>
      </c>
      <c r="AL1449">
        <v>21.742604854051315</v>
      </c>
    </row>
    <row r="1450" spans="1:38">
      <c r="A1450">
        <v>17</v>
      </c>
      <c r="B1450">
        <v>277</v>
      </c>
      <c r="C1450">
        <v>2023</v>
      </c>
      <c r="D1450">
        <v>1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9</v>
      </c>
      <c r="N1450">
        <v>99</v>
      </c>
      <c r="O1450">
        <v>99</v>
      </c>
      <c r="P1450">
        <v>99</v>
      </c>
      <c r="Q1450">
        <v>165</v>
      </c>
      <c r="R1450">
        <v>349</v>
      </c>
      <c r="S1450">
        <v>8.2234957020057315</v>
      </c>
      <c r="T1450">
        <v>9</v>
      </c>
      <c r="U1450">
        <v>28.740114613180513</v>
      </c>
      <c r="V1450">
        <v>0</v>
      </c>
      <c r="W1450">
        <v>100</v>
      </c>
      <c r="X1450">
        <v>96.561604584527217</v>
      </c>
      <c r="Y1450">
        <v>61.31805157593125</v>
      </c>
      <c r="Z1450">
        <v>16.045845272206304</v>
      </c>
      <c r="AA1450">
        <v>10.127923667228819</v>
      </c>
      <c r="AB1450">
        <v>1.2514373801581797</v>
      </c>
      <c r="AC1450">
        <v>0</v>
      </c>
      <c r="AD1450">
        <v>42.819471127525532</v>
      </c>
      <c r="AG1450">
        <v>3.9735853353068422</v>
      </c>
      <c r="AH1450">
        <v>5.4633049010316252</v>
      </c>
      <c r="AI1450">
        <v>3.1518624641833815</v>
      </c>
      <c r="AJ1450">
        <v>41</v>
      </c>
      <c r="AK1450">
        <v>114.83414634146339</v>
      </c>
      <c r="AL1450">
        <v>22.701149819729924</v>
      </c>
    </row>
    <row r="1451" spans="1:38">
      <c r="A1451">
        <v>17</v>
      </c>
      <c r="B1451">
        <v>278</v>
      </c>
      <c r="C1451">
        <v>2023</v>
      </c>
      <c r="D1451">
        <v>2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9</v>
      </c>
      <c r="N1451">
        <v>99</v>
      </c>
      <c r="O1451">
        <v>99</v>
      </c>
      <c r="P1451">
        <v>99</v>
      </c>
      <c r="Q1451">
        <v>267</v>
      </c>
      <c r="R1451">
        <v>502</v>
      </c>
      <c r="S1451">
        <v>8.71115537848606</v>
      </c>
      <c r="T1451">
        <v>9</v>
      </c>
      <c r="U1451">
        <v>32.576294820717131</v>
      </c>
      <c r="V1451">
        <v>0</v>
      </c>
      <c r="W1451">
        <v>100</v>
      </c>
      <c r="X1451">
        <v>97.410358565737027</v>
      </c>
      <c r="Y1451">
        <v>77.091633466135491</v>
      </c>
      <c r="Z1451">
        <v>23.904382470119526</v>
      </c>
      <c r="AA1451">
        <v>10.833201870438389</v>
      </c>
      <c r="AB1451">
        <v>1.2442037165223849</v>
      </c>
      <c r="AC1451">
        <v>0</v>
      </c>
      <c r="AD1451">
        <v>39.789217170141285</v>
      </c>
      <c r="AG1451">
        <v>3.8734567901234569</v>
      </c>
      <c r="AH1451">
        <v>5.8784051923701863</v>
      </c>
      <c r="AI1451">
        <v>1.1952191235059761</v>
      </c>
      <c r="AJ1451">
        <v>83</v>
      </c>
      <c r="AK1451">
        <v>110.74698795180721</v>
      </c>
      <c r="AL1451">
        <v>24.509720815467595</v>
      </c>
    </row>
    <row r="1452" spans="1:38">
      <c r="A1452">
        <v>17</v>
      </c>
      <c r="B1452">
        <v>279</v>
      </c>
      <c r="C1452">
        <v>2023</v>
      </c>
      <c r="D1452">
        <v>3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9</v>
      </c>
      <c r="N1452">
        <v>99</v>
      </c>
      <c r="O1452">
        <v>99</v>
      </c>
      <c r="P1452">
        <v>99</v>
      </c>
      <c r="Q1452">
        <v>1635</v>
      </c>
      <c r="R1452">
        <v>2965</v>
      </c>
      <c r="S1452">
        <v>8.57470489038786</v>
      </c>
      <c r="T1452">
        <v>9</v>
      </c>
      <c r="U1452">
        <v>35.893794266441823</v>
      </c>
      <c r="V1452">
        <v>0</v>
      </c>
      <c r="W1452">
        <v>100</v>
      </c>
      <c r="X1452">
        <v>99.190556492411488</v>
      </c>
      <c r="Y1452">
        <v>88.667790893760511</v>
      </c>
      <c r="Z1452">
        <v>32.512647554806058</v>
      </c>
      <c r="AA1452">
        <v>9.7923831399562182</v>
      </c>
      <c r="AB1452">
        <v>1.1610170087892111</v>
      </c>
      <c r="AC1452">
        <v>0</v>
      </c>
      <c r="AD1452">
        <v>51.309274239792749</v>
      </c>
      <c r="AG1452">
        <v>6.2911096965839155</v>
      </c>
      <c r="AH1452">
        <v>9.1239330720165857</v>
      </c>
      <c r="AI1452">
        <v>1.854974704890388</v>
      </c>
      <c r="AJ1452">
        <v>514</v>
      </c>
      <c r="AK1452">
        <v>114.6206225680933</v>
      </c>
      <c r="AL1452">
        <v>23.810403664184999</v>
      </c>
    </row>
    <row r="1453" spans="1:38">
      <c r="A1453">
        <v>17</v>
      </c>
      <c r="B1453">
        <v>280</v>
      </c>
      <c r="C1453">
        <v>2023</v>
      </c>
      <c r="D1453">
        <v>4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9</v>
      </c>
      <c r="N1453">
        <v>99</v>
      </c>
      <c r="O1453">
        <v>99</v>
      </c>
      <c r="P1453">
        <v>99</v>
      </c>
      <c r="Q1453">
        <v>122</v>
      </c>
      <c r="R1453">
        <v>166</v>
      </c>
      <c r="S1453">
        <v>8.3493975903614484</v>
      </c>
      <c r="T1453">
        <v>9</v>
      </c>
      <c r="U1453">
        <v>37.165060240963854</v>
      </c>
      <c r="V1453">
        <v>0</v>
      </c>
      <c r="W1453">
        <v>100</v>
      </c>
      <c r="X1453">
        <v>100</v>
      </c>
      <c r="Y1453">
        <v>89.156626506024097</v>
      </c>
      <c r="Z1453">
        <v>33.132530120481931</v>
      </c>
      <c r="AA1453">
        <v>10.455400791899981</v>
      </c>
      <c r="AB1453">
        <v>1.3347418408369971</v>
      </c>
      <c r="AC1453">
        <v>0</v>
      </c>
      <c r="AD1453">
        <v>41.903552203945118</v>
      </c>
      <c r="AG1453">
        <v>5.9201141226818841</v>
      </c>
      <c r="AH1453">
        <v>9.4464196578134274</v>
      </c>
      <c r="AI1453">
        <v>2.4096385542168672</v>
      </c>
      <c r="AJ1453">
        <v>18</v>
      </c>
      <c r="AK1453">
        <v>113.0888888888889</v>
      </c>
      <c r="AL1453">
        <v>23.612190599979034</v>
      </c>
    </row>
    <row r="1454" spans="1:38">
      <c r="A1454">
        <v>17</v>
      </c>
      <c r="B1454">
        <v>281</v>
      </c>
      <c r="C1454">
        <v>2023</v>
      </c>
      <c r="D1454">
        <v>5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9</v>
      </c>
      <c r="N1454">
        <v>99</v>
      </c>
      <c r="O1454">
        <v>99</v>
      </c>
      <c r="P1454">
        <v>99</v>
      </c>
      <c r="Q1454">
        <v>212</v>
      </c>
      <c r="R1454">
        <v>334</v>
      </c>
      <c r="S1454">
        <v>8.5628742514970071</v>
      </c>
      <c r="T1454">
        <v>9</v>
      </c>
      <c r="U1454">
        <v>33.633532934131736</v>
      </c>
      <c r="V1454">
        <v>0</v>
      </c>
      <c r="W1454">
        <v>100</v>
      </c>
      <c r="X1454">
        <v>94.011976047904199</v>
      </c>
      <c r="Y1454">
        <v>78.742514970059872</v>
      </c>
      <c r="Z1454">
        <v>30.538922155688631</v>
      </c>
      <c r="AA1454">
        <v>10.8752926082374</v>
      </c>
      <c r="AB1454">
        <v>1.1479996149493457</v>
      </c>
      <c r="AC1454">
        <v>0</v>
      </c>
      <c r="AD1454">
        <v>8.2782083651895704</v>
      </c>
      <c r="AG1454">
        <v>8.2266009852216744</v>
      </c>
      <c r="AH1454">
        <v>10.678316845706423</v>
      </c>
      <c r="AI1454">
        <v>0.59880239520958101</v>
      </c>
      <c r="AJ1454">
        <v>75</v>
      </c>
      <c r="AK1454">
        <v>112.91733333333336</v>
      </c>
      <c r="AL1454">
        <v>23.698810256178263</v>
      </c>
    </row>
    <row r="1455" spans="1:38">
      <c r="A1455">
        <v>17</v>
      </c>
      <c r="B1455">
        <v>282</v>
      </c>
      <c r="C1455">
        <v>2023</v>
      </c>
      <c r="D1455">
        <v>6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9</v>
      </c>
      <c r="N1455">
        <v>99</v>
      </c>
      <c r="O1455">
        <v>99</v>
      </c>
      <c r="P1455">
        <v>99</v>
      </c>
      <c r="Q1455">
        <v>272</v>
      </c>
      <c r="R1455">
        <v>510</v>
      </c>
      <c r="S1455">
        <v>8.9019607843137223</v>
      </c>
      <c r="T1455">
        <v>9</v>
      </c>
      <c r="U1455">
        <v>27.617843137254905</v>
      </c>
      <c r="V1455">
        <v>0</v>
      </c>
      <c r="W1455">
        <v>100</v>
      </c>
      <c r="X1455">
        <v>84.313725490196092</v>
      </c>
      <c r="Y1455">
        <v>48.039215686274517</v>
      </c>
      <c r="Z1455">
        <v>20.588235294117652</v>
      </c>
      <c r="AA1455">
        <v>12.164734277978516</v>
      </c>
      <c r="AB1455">
        <v>1.355524671747818</v>
      </c>
      <c r="AC1455">
        <v>0</v>
      </c>
      <c r="AD1455">
        <v>-14.7984901763097</v>
      </c>
      <c r="AG1455">
        <v>8.4591142809752817</v>
      </c>
      <c r="AH1455">
        <v>10.763923649666385</v>
      </c>
      <c r="AI1455">
        <v>1.1764705882352939</v>
      </c>
      <c r="AJ1455">
        <v>278</v>
      </c>
      <c r="AK1455">
        <v>99.726978417266238</v>
      </c>
      <c r="AL1455">
        <v>25.708003687204609</v>
      </c>
    </row>
    <row r="1456" spans="1:38">
      <c r="A1456">
        <v>17</v>
      </c>
      <c r="B1456">
        <v>283</v>
      </c>
      <c r="C1456">
        <v>2023</v>
      </c>
      <c r="D1456">
        <v>7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9</v>
      </c>
      <c r="N1456">
        <v>99</v>
      </c>
      <c r="O1456">
        <v>99</v>
      </c>
      <c r="P1456">
        <v>99</v>
      </c>
      <c r="Q1456">
        <v>104</v>
      </c>
      <c r="R1456">
        <v>291</v>
      </c>
      <c r="S1456">
        <v>9.0034364261168385</v>
      </c>
      <c r="T1456">
        <v>9</v>
      </c>
      <c r="U1456">
        <v>25.067353951890031</v>
      </c>
      <c r="V1456">
        <v>0</v>
      </c>
      <c r="W1456">
        <v>100</v>
      </c>
      <c r="X1456">
        <v>95.876288659793829</v>
      </c>
      <c r="Y1456">
        <v>44.673539518900341</v>
      </c>
      <c r="Z1456">
        <v>10.309278350515468</v>
      </c>
      <c r="AA1456">
        <v>8.2301390347354051</v>
      </c>
      <c r="AB1456">
        <v>1.0068435307647867</v>
      </c>
      <c r="AC1456">
        <v>0</v>
      </c>
      <c r="AD1456">
        <v>14.258865241284424</v>
      </c>
      <c r="AG1456">
        <v>7.4424552429667523</v>
      </c>
      <c r="AH1456">
        <v>8.6525584865554794</v>
      </c>
      <c r="AI1456">
        <v>0</v>
      </c>
      <c r="AJ1456">
        <v>109</v>
      </c>
      <c r="AK1456">
        <v>104.76330275229358</v>
      </c>
      <c r="AL1456">
        <v>21.288823178484808</v>
      </c>
    </row>
    <row r="1457" spans="1:38">
      <c r="A1457">
        <v>17</v>
      </c>
      <c r="B1457">
        <v>284</v>
      </c>
      <c r="C1457">
        <v>2023</v>
      </c>
      <c r="D1457">
        <v>8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9</v>
      </c>
      <c r="N1457">
        <v>99</v>
      </c>
      <c r="O1457">
        <v>99</v>
      </c>
      <c r="P1457">
        <v>99</v>
      </c>
      <c r="Q1457">
        <v>1470</v>
      </c>
      <c r="R1457">
        <v>4007</v>
      </c>
      <c r="S1457">
        <v>8.822810082355879</v>
      </c>
      <c r="T1457">
        <v>9</v>
      </c>
      <c r="U1457">
        <v>28.128599950087406</v>
      </c>
      <c r="V1457">
        <v>0</v>
      </c>
      <c r="W1457">
        <v>100</v>
      </c>
      <c r="X1457">
        <v>98.951834289992519</v>
      </c>
      <c r="Y1457">
        <v>66.758173196905418</v>
      </c>
      <c r="Z1457">
        <v>12.403294235088596</v>
      </c>
      <c r="AA1457">
        <v>8.5438001906912024</v>
      </c>
      <c r="AB1457">
        <v>1.1743659152232773</v>
      </c>
      <c r="AC1457">
        <v>0</v>
      </c>
      <c r="AD1457">
        <v>17.776415979591548</v>
      </c>
      <c r="AG1457">
        <v>3.8715349906762384</v>
      </c>
      <c r="AH1457">
        <v>4.9647249153020159</v>
      </c>
      <c r="AI1457">
        <v>1.0980783628649859</v>
      </c>
      <c r="AJ1457">
        <v>2111</v>
      </c>
      <c r="AK1457">
        <v>104.46949313121736</v>
      </c>
      <c r="AL1457">
        <v>24.246080360684662</v>
      </c>
    </row>
    <row r="1458" spans="1:38">
      <c r="A1458">
        <v>17</v>
      </c>
      <c r="B1458">
        <v>285</v>
      </c>
      <c r="C1458">
        <v>2023</v>
      </c>
      <c r="D1458">
        <v>9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9</v>
      </c>
      <c r="N1458">
        <v>99</v>
      </c>
      <c r="O1458">
        <v>99</v>
      </c>
      <c r="P1458">
        <v>99</v>
      </c>
      <c r="Q1458">
        <v>3416</v>
      </c>
      <c r="R1458">
        <v>9412</v>
      </c>
      <c r="S1458">
        <v>8.5277305567360813</v>
      </c>
      <c r="T1458">
        <v>9</v>
      </c>
      <c r="U1458">
        <v>24.645016999575159</v>
      </c>
      <c r="V1458">
        <v>0</v>
      </c>
      <c r="W1458">
        <v>100</v>
      </c>
      <c r="X1458">
        <v>95.665108372290703</v>
      </c>
      <c r="Y1458">
        <v>52.51806204844879</v>
      </c>
      <c r="Z1458">
        <v>3.8461538461538449</v>
      </c>
      <c r="AA1458">
        <v>6.6178390987332891</v>
      </c>
      <c r="AB1458">
        <v>1.2351868704100621</v>
      </c>
      <c r="AC1458">
        <v>0</v>
      </c>
      <c r="AD1458">
        <v>35.692166967130511</v>
      </c>
      <c r="AG1458">
        <v>2.6054051360695802</v>
      </c>
      <c r="AH1458">
        <v>3.2095287180869323</v>
      </c>
      <c r="AI1458">
        <v>2.8899277518062041</v>
      </c>
      <c r="AJ1458">
        <v>3535</v>
      </c>
      <c r="AK1458">
        <v>102.18237623762371</v>
      </c>
      <c r="AL1458">
        <v>22.668887725793823</v>
      </c>
    </row>
    <row r="1459" spans="1:38">
      <c r="A1459">
        <v>17</v>
      </c>
      <c r="B1459">
        <v>286</v>
      </c>
      <c r="C1459">
        <v>2023</v>
      </c>
      <c r="D1459">
        <v>10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9</v>
      </c>
      <c r="N1459">
        <v>99</v>
      </c>
      <c r="O1459">
        <v>99</v>
      </c>
      <c r="P1459">
        <v>99</v>
      </c>
      <c r="Q1459">
        <v>4754</v>
      </c>
      <c r="R1459">
        <v>14229</v>
      </c>
      <c r="S1459">
        <v>8.3532925715088897</v>
      </c>
      <c r="T1459">
        <v>9</v>
      </c>
      <c r="U1459">
        <v>25.767655492304478</v>
      </c>
      <c r="V1459">
        <v>0</v>
      </c>
      <c r="W1459">
        <v>100</v>
      </c>
      <c r="X1459">
        <v>93.639749806732723</v>
      </c>
      <c r="Y1459">
        <v>48.998524140839123</v>
      </c>
      <c r="Z1459">
        <v>8.7637922552533585</v>
      </c>
      <c r="AA1459">
        <v>8.7013216578584611</v>
      </c>
      <c r="AB1459">
        <v>1.2238119989494223</v>
      </c>
      <c r="AC1459">
        <v>0</v>
      </c>
      <c r="AD1459">
        <v>39.81050153656949</v>
      </c>
      <c r="AG1459">
        <v>3.4642184144791623</v>
      </c>
      <c r="AH1459">
        <v>4.6363391889266472</v>
      </c>
      <c r="AI1459">
        <v>3.5069224822545504</v>
      </c>
      <c r="AJ1459">
        <v>6753</v>
      </c>
      <c r="AK1459">
        <v>103.32609210721124</v>
      </c>
      <c r="AL1459">
        <v>21.969007667373969</v>
      </c>
    </row>
    <row r="1460" spans="1:38">
      <c r="A1460">
        <v>17</v>
      </c>
      <c r="B1460">
        <v>287</v>
      </c>
      <c r="C1460">
        <v>2023</v>
      </c>
      <c r="D1460">
        <v>11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9</v>
      </c>
      <c r="N1460">
        <v>99</v>
      </c>
      <c r="O1460">
        <v>99</v>
      </c>
      <c r="P1460">
        <v>99</v>
      </c>
      <c r="Q1460">
        <v>2274</v>
      </c>
      <c r="R1460">
        <v>5612</v>
      </c>
      <c r="S1460">
        <v>8.3822166785459711</v>
      </c>
      <c r="T1460">
        <v>9</v>
      </c>
      <c r="U1460">
        <v>27.130862437633599</v>
      </c>
      <c r="V1460">
        <v>0</v>
      </c>
      <c r="W1460">
        <v>100</v>
      </c>
      <c r="X1460">
        <v>93.977191732002822</v>
      </c>
      <c r="Y1460">
        <v>53.510334996436207</v>
      </c>
      <c r="Z1460">
        <v>11.49322879543835</v>
      </c>
      <c r="AA1460">
        <v>9.4136601983297901</v>
      </c>
      <c r="AB1460">
        <v>1.202808043277664</v>
      </c>
      <c r="AC1460">
        <v>0</v>
      </c>
      <c r="AD1460">
        <v>38.130609049299551</v>
      </c>
      <c r="AG1460">
        <v>4.0471932152541399</v>
      </c>
      <c r="AH1460">
        <v>5.6124815529107028</v>
      </c>
      <c r="AI1460">
        <v>3.064861012116892</v>
      </c>
      <c r="AJ1460">
        <v>2510</v>
      </c>
      <c r="AK1460">
        <v>103.7905976095618</v>
      </c>
      <c r="AL1460">
        <v>22.170908085234409</v>
      </c>
    </row>
    <row r="1461" spans="1:38">
      <c r="A1461">
        <v>17</v>
      </c>
      <c r="B1461">
        <v>288</v>
      </c>
      <c r="C1461">
        <v>2023</v>
      </c>
      <c r="D1461">
        <v>12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9</v>
      </c>
      <c r="N1461">
        <v>99</v>
      </c>
      <c r="O1461">
        <v>99</v>
      </c>
      <c r="P1461">
        <v>99</v>
      </c>
      <c r="Q1461">
        <v>171</v>
      </c>
      <c r="R1461">
        <v>358</v>
      </c>
      <c r="S1461">
        <v>8.3184357541899416</v>
      </c>
      <c r="T1461">
        <v>9</v>
      </c>
      <c r="U1461">
        <v>22.867877094972073</v>
      </c>
      <c r="V1461">
        <v>0</v>
      </c>
      <c r="W1461">
        <v>100</v>
      </c>
      <c r="X1461">
        <v>93.016759776536347</v>
      </c>
      <c r="Y1461">
        <v>28.491620111731855</v>
      </c>
      <c r="Z1461">
        <v>4.1899441340782131</v>
      </c>
      <c r="AA1461">
        <v>7.4208299213985596</v>
      </c>
      <c r="AB1461">
        <v>1.1908617648909496</v>
      </c>
      <c r="AC1461">
        <v>0</v>
      </c>
      <c r="AD1461">
        <v>33.190828304591626</v>
      </c>
      <c r="AG1461">
        <v>4.3153326904532321</v>
      </c>
      <c r="AH1461">
        <v>5.2065625316001665</v>
      </c>
      <c r="AI1461">
        <v>3.9106145251396658</v>
      </c>
      <c r="AJ1461">
        <v>225</v>
      </c>
      <c r="AK1461">
        <v>100.05466666666668</v>
      </c>
      <c r="AL1461">
        <v>21.359474464007619</v>
      </c>
    </row>
    <row r="1462" spans="1:38">
      <c r="A1462">
        <v>17</v>
      </c>
      <c r="B1462">
        <v>289</v>
      </c>
      <c r="C1462">
        <v>2023</v>
      </c>
      <c r="D1462">
        <v>1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10</v>
      </c>
      <c r="N1462">
        <v>99</v>
      </c>
      <c r="O1462">
        <v>99</v>
      </c>
      <c r="P1462">
        <v>99</v>
      </c>
      <c r="Q1462">
        <v>74</v>
      </c>
      <c r="R1462">
        <v>118</v>
      </c>
      <c r="S1462">
        <v>8.7372881355932197</v>
      </c>
      <c r="T1462">
        <v>10</v>
      </c>
      <c r="U1462">
        <v>33.214406779661005</v>
      </c>
      <c r="V1462">
        <v>0</v>
      </c>
      <c r="W1462">
        <v>100</v>
      </c>
      <c r="X1462">
        <v>99.152542372881356</v>
      </c>
      <c r="Y1462">
        <v>75.423728813559293</v>
      </c>
      <c r="Z1462">
        <v>29.661016949152536</v>
      </c>
      <c r="AA1462">
        <v>11.015068842147231</v>
      </c>
      <c r="AB1462">
        <v>1.1529473366315059</v>
      </c>
      <c r="AC1462">
        <v>0</v>
      </c>
      <c r="AD1462">
        <v>38.666488472233837</v>
      </c>
      <c r="AG1462">
        <v>1.3435044973243773</v>
      </c>
      <c r="AH1462">
        <v>2.134764752660764</v>
      </c>
      <c r="AI1462">
        <v>5.9322033898305069</v>
      </c>
      <c r="AJ1462">
        <v>11</v>
      </c>
      <c r="AK1462">
        <v>114.90909090909091</v>
      </c>
      <c r="AL1462">
        <v>24.625768067304044</v>
      </c>
    </row>
    <row r="1463" spans="1:38">
      <c r="A1463">
        <v>17</v>
      </c>
      <c r="B1463">
        <v>290</v>
      </c>
      <c r="C1463">
        <v>2023</v>
      </c>
      <c r="D1463">
        <v>2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10</v>
      </c>
      <c r="N1463">
        <v>99</v>
      </c>
      <c r="O1463">
        <v>99</v>
      </c>
      <c r="P1463">
        <v>99</v>
      </c>
      <c r="Q1463">
        <v>112</v>
      </c>
      <c r="R1463">
        <v>159</v>
      </c>
      <c r="S1463">
        <v>8.9371069182389977</v>
      </c>
      <c r="T1463">
        <v>10</v>
      </c>
      <c r="U1463">
        <v>38.389937106918246</v>
      </c>
      <c r="V1463">
        <v>0</v>
      </c>
      <c r="W1463">
        <v>100</v>
      </c>
      <c r="X1463">
        <v>100</v>
      </c>
      <c r="Y1463">
        <v>91.823899371069189</v>
      </c>
      <c r="Z1463">
        <v>50.314465408805006</v>
      </c>
      <c r="AA1463">
        <v>9.549593787459207</v>
      </c>
      <c r="AB1463">
        <v>1.0561918933662091</v>
      </c>
      <c r="AC1463">
        <v>0</v>
      </c>
      <c r="AD1463">
        <v>43.860858018159405</v>
      </c>
      <c r="AG1463">
        <v>1.2268518518518521</v>
      </c>
      <c r="AH1463">
        <v>2.1941617468173162</v>
      </c>
      <c r="AI1463">
        <v>0</v>
      </c>
      <c r="AJ1463">
        <v>23</v>
      </c>
      <c r="AK1463">
        <v>115.72173913043478</v>
      </c>
      <c r="AL1463">
        <v>25.521042989014127</v>
      </c>
    </row>
    <row r="1464" spans="1:38">
      <c r="A1464">
        <v>17</v>
      </c>
      <c r="B1464">
        <v>291</v>
      </c>
      <c r="C1464">
        <v>2023</v>
      </c>
      <c r="D1464">
        <v>3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10</v>
      </c>
      <c r="N1464">
        <v>99</v>
      </c>
      <c r="O1464">
        <v>99</v>
      </c>
      <c r="P1464">
        <v>99</v>
      </c>
      <c r="Q1464">
        <v>826</v>
      </c>
      <c r="R1464">
        <v>1251</v>
      </c>
      <c r="S1464">
        <v>8.8361310951239016</v>
      </c>
      <c r="T1464">
        <v>10</v>
      </c>
      <c r="U1464">
        <v>39.280735411670626</v>
      </c>
      <c r="V1464">
        <v>0</v>
      </c>
      <c r="W1464">
        <v>100</v>
      </c>
      <c r="X1464">
        <v>99.520383693045602</v>
      </c>
      <c r="Y1464">
        <v>95.043964828137518</v>
      </c>
      <c r="Z1464">
        <v>48.760991207034387</v>
      </c>
      <c r="AA1464">
        <v>8.9815196054566062</v>
      </c>
      <c r="AB1464">
        <v>1.0447259629826993</v>
      </c>
      <c r="AC1464">
        <v>0</v>
      </c>
      <c r="AD1464">
        <v>52.437657955752627</v>
      </c>
      <c r="AG1464">
        <v>2.6543602800763839</v>
      </c>
      <c r="AH1464">
        <v>4.2128397901012926</v>
      </c>
      <c r="AI1464">
        <v>1.5187849720223821</v>
      </c>
      <c r="AJ1464">
        <v>197</v>
      </c>
      <c r="AK1464">
        <v>117.12893401015236</v>
      </c>
      <c r="AL1464">
        <v>25.09517644110856</v>
      </c>
    </row>
    <row r="1465" spans="1:38">
      <c r="A1465">
        <v>17</v>
      </c>
      <c r="B1465">
        <v>292</v>
      </c>
      <c r="C1465">
        <v>2023</v>
      </c>
      <c r="D1465">
        <v>4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10</v>
      </c>
      <c r="N1465">
        <v>99</v>
      </c>
      <c r="O1465">
        <v>99</v>
      </c>
      <c r="P1465">
        <v>99</v>
      </c>
      <c r="Q1465">
        <v>54</v>
      </c>
      <c r="R1465">
        <v>71</v>
      </c>
      <c r="S1465">
        <v>8.8169014084507058</v>
      </c>
      <c r="T1465">
        <v>10</v>
      </c>
      <c r="U1465">
        <v>42.092957746478874</v>
      </c>
      <c r="V1465">
        <v>0</v>
      </c>
      <c r="W1465">
        <v>100</v>
      </c>
      <c r="X1465">
        <v>100</v>
      </c>
      <c r="Y1465">
        <v>98.591549295774627</v>
      </c>
      <c r="Z1465">
        <v>56.338028169014081</v>
      </c>
      <c r="AA1465">
        <v>9.3287277628983993</v>
      </c>
      <c r="AB1465">
        <v>1.0917083028211951</v>
      </c>
      <c r="AC1465">
        <v>0</v>
      </c>
      <c r="AD1465">
        <v>57.422064504778895</v>
      </c>
      <c r="AG1465">
        <v>2.5320970042796</v>
      </c>
      <c r="AH1465">
        <v>4.5760640887835438</v>
      </c>
      <c r="AI1465">
        <v>7.0422535211267601</v>
      </c>
      <c r="AJ1465">
        <v>7</v>
      </c>
      <c r="AK1465">
        <v>117.78571428571431</v>
      </c>
      <c r="AL1465">
        <v>25.426119697355119</v>
      </c>
    </row>
    <row r="1466" spans="1:38">
      <c r="A1466">
        <v>17</v>
      </c>
      <c r="B1466">
        <v>293</v>
      </c>
      <c r="C1466">
        <v>2023</v>
      </c>
      <c r="D1466">
        <v>5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10</v>
      </c>
      <c r="N1466">
        <v>99</v>
      </c>
      <c r="O1466">
        <v>99</v>
      </c>
      <c r="P1466">
        <v>99</v>
      </c>
      <c r="Q1466">
        <v>115</v>
      </c>
      <c r="R1466">
        <v>149</v>
      </c>
      <c r="S1466">
        <v>8.7785234899328852</v>
      </c>
      <c r="T1466">
        <v>10</v>
      </c>
      <c r="U1466">
        <v>38.61476510067115</v>
      </c>
      <c r="V1466">
        <v>0</v>
      </c>
      <c r="W1466">
        <v>100</v>
      </c>
      <c r="X1466">
        <v>97.986577181208034</v>
      </c>
      <c r="Y1466">
        <v>97.315436241610726</v>
      </c>
      <c r="Z1466">
        <v>46.308724832214757</v>
      </c>
      <c r="AA1466">
        <v>8.2098841708749912</v>
      </c>
      <c r="AB1466">
        <v>1.2197790403045761</v>
      </c>
      <c r="AC1466">
        <v>0</v>
      </c>
      <c r="AD1466">
        <v>25.1914478043449</v>
      </c>
      <c r="AG1466">
        <v>3.6699507389162567</v>
      </c>
      <c r="AH1466">
        <v>5.4691963220567317</v>
      </c>
      <c r="AI1466">
        <v>0.67114093959731558</v>
      </c>
      <c r="AJ1466">
        <v>33</v>
      </c>
      <c r="AK1466">
        <v>115.91515151515152</v>
      </c>
      <c r="AL1466">
        <v>25.459309951482119</v>
      </c>
    </row>
    <row r="1467" spans="1:38">
      <c r="A1467">
        <v>17</v>
      </c>
      <c r="B1467">
        <v>294</v>
      </c>
      <c r="C1467">
        <v>2023</v>
      </c>
      <c r="D1467">
        <v>6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10</v>
      </c>
      <c r="N1467">
        <v>99</v>
      </c>
      <c r="O1467">
        <v>99</v>
      </c>
      <c r="P1467">
        <v>99</v>
      </c>
      <c r="Q1467">
        <v>132</v>
      </c>
      <c r="R1467">
        <v>186</v>
      </c>
      <c r="S1467">
        <v>8.9408602150537639</v>
      </c>
      <c r="T1467">
        <v>10</v>
      </c>
      <c r="U1467">
        <v>34.208064516129021</v>
      </c>
      <c r="V1467">
        <v>0</v>
      </c>
      <c r="W1467">
        <v>100</v>
      </c>
      <c r="X1467">
        <v>97.849462365591393</v>
      </c>
      <c r="Y1467">
        <v>75.806451612903217</v>
      </c>
      <c r="Z1467">
        <v>34.946236559139791</v>
      </c>
      <c r="AA1467">
        <v>11.124683855173483</v>
      </c>
      <c r="AB1467">
        <v>1.2494073054327652</v>
      </c>
      <c r="AC1467">
        <v>0</v>
      </c>
      <c r="AD1467">
        <v>-4.9477097771095586</v>
      </c>
      <c r="AG1467">
        <v>3.0850887377674567</v>
      </c>
      <c r="AH1467">
        <v>4.862416099689197</v>
      </c>
      <c r="AI1467">
        <v>1.6129032258064513</v>
      </c>
      <c r="AJ1467">
        <v>92</v>
      </c>
      <c r="AK1467">
        <v>106.87717391304352</v>
      </c>
      <c r="AL1467">
        <v>27.443886508689808</v>
      </c>
    </row>
    <row r="1468" spans="1:38">
      <c r="A1468">
        <v>17</v>
      </c>
      <c r="B1468">
        <v>295</v>
      </c>
      <c r="C1468">
        <v>2023</v>
      </c>
      <c r="D1468">
        <v>7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10</v>
      </c>
      <c r="N1468">
        <v>99</v>
      </c>
      <c r="O1468">
        <v>99</v>
      </c>
      <c r="P1468">
        <v>99</v>
      </c>
      <c r="Q1468">
        <v>35</v>
      </c>
      <c r="R1468">
        <v>52</v>
      </c>
      <c r="S1468">
        <v>9.2307692307692282</v>
      </c>
      <c r="T1468">
        <v>10</v>
      </c>
      <c r="U1468">
        <v>29.942307692307701</v>
      </c>
      <c r="V1468">
        <v>0</v>
      </c>
      <c r="W1468">
        <v>100</v>
      </c>
      <c r="X1468">
        <v>98.076923076923109</v>
      </c>
      <c r="Y1468">
        <v>63.461538461538481</v>
      </c>
      <c r="Z1468">
        <v>21.153846153846157</v>
      </c>
      <c r="AA1468">
        <v>10.588788449506502</v>
      </c>
      <c r="AB1468">
        <v>0.97300851082105189</v>
      </c>
      <c r="AC1468">
        <v>0</v>
      </c>
      <c r="AD1468">
        <v>-23.612973472587768</v>
      </c>
      <c r="AG1468">
        <v>1.329923273657289</v>
      </c>
      <c r="AH1468">
        <v>1.8468502129749236</v>
      </c>
      <c r="AI1468">
        <v>0</v>
      </c>
      <c r="AJ1468">
        <v>19</v>
      </c>
      <c r="AK1468">
        <v>113.50526315789476</v>
      </c>
      <c r="AL1468">
        <v>19.793794637625577</v>
      </c>
    </row>
    <row r="1469" spans="1:38">
      <c r="A1469">
        <v>17</v>
      </c>
      <c r="B1469">
        <v>296</v>
      </c>
      <c r="C1469">
        <v>2023</v>
      </c>
      <c r="D1469">
        <v>8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10</v>
      </c>
      <c r="N1469">
        <v>99</v>
      </c>
      <c r="O1469">
        <v>99</v>
      </c>
      <c r="P1469">
        <v>99</v>
      </c>
      <c r="Q1469">
        <v>673</v>
      </c>
      <c r="R1469">
        <v>1150</v>
      </c>
      <c r="S1469">
        <v>8.9365217391304359</v>
      </c>
      <c r="T1469">
        <v>10</v>
      </c>
      <c r="U1469">
        <v>34.797217391304393</v>
      </c>
      <c r="V1469">
        <v>0</v>
      </c>
      <c r="W1469">
        <v>100</v>
      </c>
      <c r="X1469">
        <v>99.391304347826093</v>
      </c>
      <c r="Y1469">
        <v>88.782608695652172</v>
      </c>
      <c r="Z1469">
        <v>34.608695652173914</v>
      </c>
      <c r="AA1469">
        <v>9.7748012810068978</v>
      </c>
      <c r="AB1469">
        <v>1.2008569718824658</v>
      </c>
      <c r="AC1469">
        <v>0</v>
      </c>
      <c r="AD1469">
        <v>28.512757022901681</v>
      </c>
      <c r="AG1469">
        <v>1.1111218465878898</v>
      </c>
      <c r="AH1469">
        <v>1.7626662454488378</v>
      </c>
      <c r="AI1469">
        <v>1.8260869565217392</v>
      </c>
      <c r="AJ1469">
        <v>606</v>
      </c>
      <c r="AK1469">
        <v>110.72673267326736</v>
      </c>
      <c r="AL1469">
        <v>25.183739165355529</v>
      </c>
    </row>
    <row r="1470" spans="1:38">
      <c r="A1470">
        <v>17</v>
      </c>
      <c r="B1470">
        <v>297</v>
      </c>
      <c r="C1470">
        <v>2023</v>
      </c>
      <c r="D1470">
        <v>9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10</v>
      </c>
      <c r="N1470">
        <v>99</v>
      </c>
      <c r="O1470">
        <v>99</v>
      </c>
      <c r="P1470">
        <v>99</v>
      </c>
      <c r="Q1470">
        <v>1181</v>
      </c>
      <c r="R1470">
        <v>1813</v>
      </c>
      <c r="S1470">
        <v>8.6398234969663559</v>
      </c>
      <c r="T1470">
        <v>10</v>
      </c>
      <c r="U1470">
        <v>29.559183673469345</v>
      </c>
      <c r="V1470">
        <v>0</v>
      </c>
      <c r="W1470">
        <v>100</v>
      </c>
      <c r="X1470">
        <v>98.676227247655831</v>
      </c>
      <c r="Y1470">
        <v>72.53171538885826</v>
      </c>
      <c r="Z1470">
        <v>14.616657473800331</v>
      </c>
      <c r="AA1470">
        <v>8.8735033725415065</v>
      </c>
      <c r="AB1470">
        <v>1.2781426004874923</v>
      </c>
      <c r="AC1470">
        <v>0</v>
      </c>
      <c r="AD1470">
        <v>34.021671756896758</v>
      </c>
      <c r="AG1470">
        <v>0.50186990136996912</v>
      </c>
      <c r="AH1470">
        <v>0.74151589624391101</v>
      </c>
      <c r="AI1470">
        <v>4.6332046332046319</v>
      </c>
      <c r="AJ1470">
        <v>621</v>
      </c>
      <c r="AK1470">
        <v>105.97037037037036</v>
      </c>
      <c r="AL1470">
        <v>23.68300381879051</v>
      </c>
    </row>
    <row r="1471" spans="1:38">
      <c r="A1471">
        <v>17</v>
      </c>
      <c r="B1471">
        <v>298</v>
      </c>
      <c r="C1471">
        <v>2023</v>
      </c>
      <c r="D1471">
        <v>10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10</v>
      </c>
      <c r="N1471">
        <v>99</v>
      </c>
      <c r="O1471">
        <v>99</v>
      </c>
      <c r="P1471">
        <v>99</v>
      </c>
      <c r="Q1471">
        <v>2132</v>
      </c>
      <c r="R1471">
        <v>3561</v>
      </c>
      <c r="S1471">
        <v>8.643358607132825</v>
      </c>
      <c r="T1471">
        <v>10</v>
      </c>
      <c r="U1471">
        <v>31.945268183094644</v>
      </c>
      <c r="V1471">
        <v>0</v>
      </c>
      <c r="W1471">
        <v>100</v>
      </c>
      <c r="X1471">
        <v>98.286998034260023</v>
      </c>
      <c r="Y1471">
        <v>75.175512496489745</v>
      </c>
      <c r="Z1471">
        <v>23.336141533277168</v>
      </c>
      <c r="AA1471">
        <v>9.8579638044765314</v>
      </c>
      <c r="AB1471">
        <v>1.2657394843758163</v>
      </c>
      <c r="AC1471">
        <v>0</v>
      </c>
      <c r="AD1471">
        <v>48.548816608163264</v>
      </c>
      <c r="AG1471">
        <v>0.86696758549162256</v>
      </c>
      <c r="AH1471">
        <v>1.4384819879096749</v>
      </c>
      <c r="AI1471">
        <v>3.6787419264251602</v>
      </c>
      <c r="AJ1471">
        <v>1558</v>
      </c>
      <c r="AK1471">
        <v>108.30898587933244</v>
      </c>
      <c r="AL1471">
        <v>23.303585917109903</v>
      </c>
    </row>
    <row r="1472" spans="1:38">
      <c r="A1472">
        <v>17</v>
      </c>
      <c r="B1472">
        <v>299</v>
      </c>
      <c r="C1472">
        <v>2023</v>
      </c>
      <c r="D1472">
        <v>11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10</v>
      </c>
      <c r="N1472">
        <v>99</v>
      </c>
      <c r="O1472">
        <v>99</v>
      </c>
      <c r="P1472">
        <v>99</v>
      </c>
      <c r="Q1472">
        <v>1030</v>
      </c>
      <c r="R1472">
        <v>1647</v>
      </c>
      <c r="S1472">
        <v>8.6478445658773513</v>
      </c>
      <c r="T1472">
        <v>10</v>
      </c>
      <c r="U1472">
        <v>32.797632058287775</v>
      </c>
      <c r="V1472">
        <v>0</v>
      </c>
      <c r="W1472">
        <v>100</v>
      </c>
      <c r="X1472">
        <v>98.239222829386733</v>
      </c>
      <c r="Y1472">
        <v>77.413479052823305</v>
      </c>
      <c r="Z1472">
        <v>26.35094110503946</v>
      </c>
      <c r="AA1472">
        <v>9.8036342828467973</v>
      </c>
      <c r="AB1472">
        <v>1.2456968672226889</v>
      </c>
      <c r="AC1472">
        <v>0</v>
      </c>
      <c r="AD1472">
        <v>48.214907841316005</v>
      </c>
      <c r="AG1472">
        <v>1.187763226215889</v>
      </c>
      <c r="AH1472">
        <v>1.9911764788061921</v>
      </c>
      <c r="AI1472">
        <v>3.7037037037037042</v>
      </c>
      <c r="AJ1472">
        <v>681</v>
      </c>
      <c r="AK1472">
        <v>108.79074889867859</v>
      </c>
      <c r="AL1472">
        <v>23.492402507910477</v>
      </c>
    </row>
    <row r="1473" spans="1:38">
      <c r="A1473">
        <v>17</v>
      </c>
      <c r="B1473">
        <v>300</v>
      </c>
      <c r="C1473">
        <v>2023</v>
      </c>
      <c r="D1473">
        <v>12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10</v>
      </c>
      <c r="N1473">
        <v>99</v>
      </c>
      <c r="O1473">
        <v>99</v>
      </c>
      <c r="P1473">
        <v>99</v>
      </c>
      <c r="Q1473">
        <v>61</v>
      </c>
      <c r="R1473">
        <v>83</v>
      </c>
      <c r="S1473">
        <v>8.4578313253012016</v>
      </c>
      <c r="T1473">
        <v>10</v>
      </c>
      <c r="U1473">
        <v>27.483132530120475</v>
      </c>
      <c r="V1473">
        <v>0</v>
      </c>
      <c r="W1473">
        <v>100</v>
      </c>
      <c r="X1473">
        <v>98.795180722891587</v>
      </c>
      <c r="Y1473">
        <v>54.216867469879517</v>
      </c>
      <c r="Z1473">
        <v>14.457831325301203</v>
      </c>
      <c r="AA1473">
        <v>8.8910245696488257</v>
      </c>
      <c r="AB1473">
        <v>1.0214707659868223</v>
      </c>
      <c r="AC1473">
        <v>0</v>
      </c>
      <c r="AD1473">
        <v>32.003332994950725</v>
      </c>
      <c r="AG1473">
        <v>1.0004821600771456</v>
      </c>
      <c r="AH1473">
        <v>1.4507298167556075</v>
      </c>
      <c r="AI1473">
        <v>3.6144578313253009</v>
      </c>
      <c r="AJ1473">
        <v>43</v>
      </c>
      <c r="AK1473">
        <v>103.43720930232556</v>
      </c>
      <c r="AL1473">
        <v>22.668659052409328</v>
      </c>
    </row>
    <row r="1474" spans="1:38">
      <c r="A1474">
        <v>17</v>
      </c>
      <c r="B1474">
        <v>301</v>
      </c>
      <c r="C1474">
        <v>2023</v>
      </c>
      <c r="D1474">
        <v>1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11</v>
      </c>
      <c r="N1474">
        <v>99</v>
      </c>
      <c r="O1474">
        <v>99</v>
      </c>
      <c r="P1474">
        <v>99</v>
      </c>
      <c r="Q1474">
        <v>45</v>
      </c>
      <c r="R1474">
        <v>62</v>
      </c>
      <c r="S1474">
        <v>8.870967741935484</v>
      </c>
      <c r="T1474">
        <v>11</v>
      </c>
      <c r="U1474">
        <v>38.256451612903213</v>
      </c>
      <c r="V1474">
        <v>0</v>
      </c>
      <c r="W1474">
        <v>100</v>
      </c>
      <c r="X1474">
        <v>100</v>
      </c>
      <c r="Y1474">
        <v>95.161290322580641</v>
      </c>
      <c r="Z1474">
        <v>43.548387096774199</v>
      </c>
      <c r="AA1474">
        <v>9.7153955138015142</v>
      </c>
      <c r="AB1474">
        <v>1.0077741517298913</v>
      </c>
      <c r="AC1474">
        <v>0</v>
      </c>
      <c r="AD1474">
        <v>51.43861901112259</v>
      </c>
      <c r="AG1474">
        <v>0.7059091426619607</v>
      </c>
      <c r="AH1474">
        <v>1.2919267514188921</v>
      </c>
      <c r="AI1474">
        <v>1.6129032258064513</v>
      </c>
      <c r="AJ1474">
        <v>11</v>
      </c>
      <c r="AK1474">
        <v>122.56363636363636</v>
      </c>
      <c r="AL1474">
        <v>24.574315478788204</v>
      </c>
    </row>
    <row r="1475" spans="1:38">
      <c r="A1475">
        <v>17</v>
      </c>
      <c r="B1475">
        <v>302</v>
      </c>
      <c r="C1475">
        <v>2023</v>
      </c>
      <c r="D1475">
        <v>2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11</v>
      </c>
      <c r="N1475">
        <v>99</v>
      </c>
      <c r="O1475">
        <v>99</v>
      </c>
      <c r="P1475">
        <v>99</v>
      </c>
      <c r="Q1475">
        <v>62</v>
      </c>
      <c r="R1475">
        <v>82</v>
      </c>
      <c r="S1475">
        <v>9</v>
      </c>
      <c r="T1475">
        <v>11</v>
      </c>
      <c r="U1475">
        <v>40.414634146341456</v>
      </c>
      <c r="V1475">
        <v>0</v>
      </c>
      <c r="W1475">
        <v>100</v>
      </c>
      <c r="X1475">
        <v>98.780487804878064</v>
      </c>
      <c r="Y1475">
        <v>98.780487804878064</v>
      </c>
      <c r="Z1475">
        <v>47.560975609756085</v>
      </c>
      <c r="AA1475">
        <v>8.1779913144562695</v>
      </c>
      <c r="AB1475">
        <v>1.0820035616009187</v>
      </c>
      <c r="AC1475">
        <v>0</v>
      </c>
      <c r="AD1475">
        <v>40.491382369927805</v>
      </c>
      <c r="AG1475">
        <v>0.63271604938271597</v>
      </c>
      <c r="AH1475">
        <v>1.1912601620171337</v>
      </c>
      <c r="AI1475">
        <v>1.2195121951219512</v>
      </c>
      <c r="AJ1475">
        <v>22</v>
      </c>
      <c r="AK1475">
        <v>113.66818181818179</v>
      </c>
      <c r="AL1475">
        <v>25.350047231886776</v>
      </c>
    </row>
    <row r="1476" spans="1:38">
      <c r="A1476">
        <v>17</v>
      </c>
      <c r="B1476">
        <v>303</v>
      </c>
      <c r="C1476">
        <v>2023</v>
      </c>
      <c r="D1476">
        <v>3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11</v>
      </c>
      <c r="N1476">
        <v>99</v>
      </c>
      <c r="O1476">
        <v>99</v>
      </c>
      <c r="P1476">
        <v>99</v>
      </c>
      <c r="Q1476">
        <v>605</v>
      </c>
      <c r="R1476">
        <v>877</v>
      </c>
      <c r="S1476">
        <v>9.0433295324971503</v>
      </c>
      <c r="T1476">
        <v>11</v>
      </c>
      <c r="U1476">
        <v>41.751425313569008</v>
      </c>
      <c r="V1476">
        <v>0</v>
      </c>
      <c r="W1476">
        <v>100</v>
      </c>
      <c r="X1476">
        <v>100</v>
      </c>
      <c r="Y1476">
        <v>96.807297605473195</v>
      </c>
      <c r="Z1476">
        <v>59.635119726339802</v>
      </c>
      <c r="AA1476">
        <v>9.6386036545038216</v>
      </c>
      <c r="AB1476">
        <v>1.0754614918651182</v>
      </c>
      <c r="AC1476">
        <v>0</v>
      </c>
      <c r="AD1476">
        <v>50.680656564141991</v>
      </c>
      <c r="AG1476">
        <v>1.8608105240823247</v>
      </c>
      <c r="AH1476">
        <v>3.139127267580295</v>
      </c>
      <c r="AI1476">
        <v>2.5085518814139105</v>
      </c>
      <c r="AJ1476">
        <v>170</v>
      </c>
      <c r="AK1476">
        <v>116.26117647058824</v>
      </c>
      <c r="AL1476">
        <v>25.649518683354486</v>
      </c>
    </row>
    <row r="1477" spans="1:38">
      <c r="A1477">
        <v>17</v>
      </c>
      <c r="B1477">
        <v>304</v>
      </c>
      <c r="C1477">
        <v>2023</v>
      </c>
      <c r="D1477">
        <v>4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11</v>
      </c>
      <c r="N1477">
        <v>99</v>
      </c>
      <c r="O1477">
        <v>99</v>
      </c>
      <c r="P1477">
        <v>99</v>
      </c>
      <c r="Q1477">
        <v>35</v>
      </c>
      <c r="R1477">
        <v>42</v>
      </c>
      <c r="S1477">
        <v>9.0952380952380985</v>
      </c>
      <c r="T1477">
        <v>11</v>
      </c>
      <c r="U1477">
        <v>41.440476190476197</v>
      </c>
      <c r="V1477">
        <v>0</v>
      </c>
      <c r="W1477">
        <v>100</v>
      </c>
      <c r="X1477">
        <v>100</v>
      </c>
      <c r="Y1477">
        <v>90.476190476190439</v>
      </c>
      <c r="Z1477">
        <v>66.666666666666686</v>
      </c>
      <c r="AA1477">
        <v>11.3215567565724</v>
      </c>
      <c r="AB1477">
        <v>1.0190921218587061</v>
      </c>
      <c r="AC1477">
        <v>0</v>
      </c>
      <c r="AD1477">
        <v>59.543488843462001</v>
      </c>
      <c r="AG1477">
        <v>1.4978601997146932</v>
      </c>
      <c r="AH1477">
        <v>2.6650068749674647</v>
      </c>
      <c r="AI1477">
        <v>14.285714285714288</v>
      </c>
      <c r="AJ1477">
        <v>7</v>
      </c>
      <c r="AK1477">
        <v>112.38571428571424</v>
      </c>
      <c r="AL1477">
        <v>23.842007072259118</v>
      </c>
    </row>
    <row r="1478" spans="1:38">
      <c r="A1478">
        <v>17</v>
      </c>
      <c r="B1478">
        <v>305</v>
      </c>
      <c r="C1478">
        <v>2023</v>
      </c>
      <c r="D1478">
        <v>5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11</v>
      </c>
      <c r="N1478">
        <v>99</v>
      </c>
      <c r="O1478">
        <v>99</v>
      </c>
      <c r="P1478">
        <v>99</v>
      </c>
      <c r="Q1478">
        <v>79</v>
      </c>
      <c r="R1478">
        <v>110</v>
      </c>
      <c r="S1478">
        <v>9.0909090909090917</v>
      </c>
      <c r="T1478">
        <v>11</v>
      </c>
      <c r="U1478">
        <v>41.63545454545455</v>
      </c>
      <c r="V1478">
        <v>0</v>
      </c>
      <c r="W1478">
        <v>100</v>
      </c>
      <c r="X1478">
        <v>100</v>
      </c>
      <c r="Y1478">
        <v>95.454545454545439</v>
      </c>
      <c r="Z1478">
        <v>60</v>
      </c>
      <c r="AA1478">
        <v>9.9566477232197421</v>
      </c>
      <c r="AB1478">
        <v>1.2688251870812921</v>
      </c>
      <c r="AC1478">
        <v>0</v>
      </c>
      <c r="AD1478">
        <v>39.264757883734475</v>
      </c>
      <c r="AG1478">
        <v>2.7093596059113305</v>
      </c>
      <c r="AH1478">
        <v>4.353512971945845</v>
      </c>
      <c r="AI1478">
        <v>0.90909090909090895</v>
      </c>
      <c r="AJ1478">
        <v>38</v>
      </c>
      <c r="AK1478">
        <v>117.04210526315796</v>
      </c>
      <c r="AL1478">
        <v>27.390848503252656</v>
      </c>
    </row>
    <row r="1479" spans="1:38">
      <c r="A1479">
        <v>17</v>
      </c>
      <c r="B1479">
        <v>306</v>
      </c>
      <c r="C1479">
        <v>2023</v>
      </c>
      <c r="D1479">
        <v>6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11</v>
      </c>
      <c r="N1479">
        <v>99</v>
      </c>
      <c r="O1479">
        <v>99</v>
      </c>
      <c r="P1479">
        <v>99</v>
      </c>
      <c r="Q1479">
        <v>76</v>
      </c>
      <c r="R1479">
        <v>92</v>
      </c>
      <c r="S1479">
        <v>9.1847826086956506</v>
      </c>
      <c r="T1479">
        <v>11</v>
      </c>
      <c r="U1479">
        <v>41.526086956521752</v>
      </c>
      <c r="V1479">
        <v>0</v>
      </c>
      <c r="W1479">
        <v>100</v>
      </c>
      <c r="X1479">
        <v>100</v>
      </c>
      <c r="Y1479">
        <v>94.565217391304358</v>
      </c>
      <c r="Z1479">
        <v>59.782608695652179</v>
      </c>
      <c r="AA1479">
        <v>10.343753308841858</v>
      </c>
      <c r="AB1479">
        <v>1.2417497107087883</v>
      </c>
      <c r="AC1479">
        <v>0</v>
      </c>
      <c r="AD1479">
        <v>13.917173820721269</v>
      </c>
      <c r="AG1479">
        <v>1.5259578702935812</v>
      </c>
      <c r="AH1479">
        <v>2.9195741536223001</v>
      </c>
      <c r="AI1479">
        <v>2.1739130434782608</v>
      </c>
      <c r="AJ1479">
        <v>40</v>
      </c>
      <c r="AK1479">
        <v>113.3175</v>
      </c>
      <c r="AL1479">
        <v>29.2975963108474</v>
      </c>
    </row>
    <row r="1480" spans="1:38">
      <c r="A1480">
        <v>17</v>
      </c>
      <c r="B1480">
        <v>307</v>
      </c>
      <c r="C1480">
        <v>2023</v>
      </c>
      <c r="D1480">
        <v>7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11</v>
      </c>
      <c r="N1480">
        <v>99</v>
      </c>
      <c r="O1480">
        <v>99</v>
      </c>
      <c r="P1480">
        <v>99</v>
      </c>
      <c r="Q1480">
        <v>21</v>
      </c>
      <c r="R1480">
        <v>29</v>
      </c>
      <c r="S1480">
        <v>9</v>
      </c>
      <c r="T1480">
        <v>11</v>
      </c>
      <c r="U1480">
        <v>38.665517241379305</v>
      </c>
      <c r="V1480">
        <v>0</v>
      </c>
      <c r="W1480">
        <v>100</v>
      </c>
      <c r="X1480">
        <v>100</v>
      </c>
      <c r="Y1480">
        <v>86.206896551724128</v>
      </c>
      <c r="Z1480">
        <v>48.275862068965509</v>
      </c>
      <c r="AA1480">
        <v>11.292758615424964</v>
      </c>
      <c r="AB1480">
        <v>0.87098834071138531</v>
      </c>
      <c r="AC1480">
        <v>0</v>
      </c>
      <c r="AD1480">
        <v>39.23012591307775</v>
      </c>
      <c r="AG1480">
        <v>0.74168797953964227</v>
      </c>
      <c r="AH1480">
        <v>1.3300405547904828</v>
      </c>
      <c r="AI1480">
        <v>0</v>
      </c>
      <c r="AJ1480">
        <v>16</v>
      </c>
      <c r="AK1480">
        <v>117.8625</v>
      </c>
      <c r="AL1480">
        <v>25.731105273257409</v>
      </c>
    </row>
    <row r="1481" spans="1:38">
      <c r="A1481">
        <v>17</v>
      </c>
      <c r="B1481">
        <v>308</v>
      </c>
      <c r="C1481">
        <v>2023</v>
      </c>
      <c r="D1481">
        <v>8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11</v>
      </c>
      <c r="N1481">
        <v>99</v>
      </c>
      <c r="O1481">
        <v>99</v>
      </c>
      <c r="P1481">
        <v>99</v>
      </c>
      <c r="Q1481">
        <v>429</v>
      </c>
      <c r="R1481">
        <v>598</v>
      </c>
      <c r="S1481">
        <v>8.9933110367892937</v>
      </c>
      <c r="T1481">
        <v>11</v>
      </c>
      <c r="U1481">
        <v>39.490133779264227</v>
      </c>
      <c r="V1481">
        <v>0</v>
      </c>
      <c r="W1481">
        <v>100</v>
      </c>
      <c r="X1481">
        <v>100</v>
      </c>
      <c r="Y1481">
        <v>95.98662207357863</v>
      </c>
      <c r="Z1481">
        <v>51.170568561872926</v>
      </c>
      <c r="AA1481">
        <v>9.9373566155111117</v>
      </c>
      <c r="AB1481">
        <v>1.1893994185448062</v>
      </c>
      <c r="AC1481">
        <v>0</v>
      </c>
      <c r="AD1481">
        <v>42.274168668256472</v>
      </c>
      <c r="AG1481">
        <v>0.57778336022570254</v>
      </c>
      <c r="AH1481">
        <v>1.0402016066476776</v>
      </c>
      <c r="AI1481">
        <v>1.0033444816053509</v>
      </c>
      <c r="AJ1481">
        <v>318</v>
      </c>
      <c r="AK1481">
        <v>114.664465408805</v>
      </c>
      <c r="AL1481">
        <v>26.232447584522088</v>
      </c>
    </row>
    <row r="1482" spans="1:38">
      <c r="A1482">
        <v>17</v>
      </c>
      <c r="B1482">
        <v>309</v>
      </c>
      <c r="C1482">
        <v>2023</v>
      </c>
      <c r="D1482">
        <v>9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11</v>
      </c>
      <c r="N1482">
        <v>99</v>
      </c>
      <c r="O1482">
        <v>99</v>
      </c>
      <c r="P1482">
        <v>99</v>
      </c>
      <c r="Q1482">
        <v>558</v>
      </c>
      <c r="R1482">
        <v>750</v>
      </c>
      <c r="S1482">
        <v>8.7226666666666688</v>
      </c>
      <c r="T1482">
        <v>11</v>
      </c>
      <c r="U1482">
        <v>35.335066666666677</v>
      </c>
      <c r="V1482">
        <v>0</v>
      </c>
      <c r="W1482">
        <v>100</v>
      </c>
      <c r="X1482">
        <v>99.866666666666646</v>
      </c>
      <c r="Y1482">
        <v>88.666666666666686</v>
      </c>
      <c r="Z1482">
        <v>34</v>
      </c>
      <c r="AA1482">
        <v>9.4742224128889934</v>
      </c>
      <c r="AB1482">
        <v>1.2932206136446884</v>
      </c>
      <c r="AC1482">
        <v>0</v>
      </c>
      <c r="AD1482">
        <v>44.162671034252043</v>
      </c>
      <c r="AG1482">
        <v>0.20761303145475837</v>
      </c>
      <c r="AH1482">
        <v>0.36668859619801936</v>
      </c>
      <c r="AI1482">
        <v>5.4666666666666677</v>
      </c>
      <c r="AJ1482">
        <v>263</v>
      </c>
      <c r="AK1482">
        <v>111.65095057034222</v>
      </c>
      <c r="AL1482">
        <v>24.755354386001763</v>
      </c>
    </row>
    <row r="1483" spans="1:38">
      <c r="A1483">
        <v>17</v>
      </c>
      <c r="B1483">
        <v>310</v>
      </c>
      <c r="C1483">
        <v>2023</v>
      </c>
      <c r="D1483">
        <v>10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11</v>
      </c>
      <c r="N1483">
        <v>99</v>
      </c>
      <c r="O1483">
        <v>99</v>
      </c>
      <c r="P1483">
        <v>99</v>
      </c>
      <c r="Q1483">
        <v>1293</v>
      </c>
      <c r="R1483">
        <v>1820</v>
      </c>
      <c r="S1483">
        <v>8.8252747252747241</v>
      </c>
      <c r="T1483">
        <v>11</v>
      </c>
      <c r="U1483">
        <v>36.408241758241751</v>
      </c>
      <c r="V1483">
        <v>0</v>
      </c>
      <c r="W1483">
        <v>100</v>
      </c>
      <c r="X1483">
        <v>99.340659340659329</v>
      </c>
      <c r="Y1483">
        <v>89.780219780219781</v>
      </c>
      <c r="Z1483">
        <v>37.80219780219781</v>
      </c>
      <c r="AA1483">
        <v>9.2828376550797032</v>
      </c>
      <c r="AB1483">
        <v>1.2514688869786024</v>
      </c>
      <c r="AC1483">
        <v>0</v>
      </c>
      <c r="AD1483">
        <v>56.240683969632961</v>
      </c>
      <c r="AG1483">
        <v>0.44310053512910758</v>
      </c>
      <c r="AH1483">
        <v>0.83790929941831105</v>
      </c>
      <c r="AI1483">
        <v>3.5714285714285721</v>
      </c>
      <c r="AJ1483">
        <v>741</v>
      </c>
      <c r="AK1483">
        <v>113.49109311740902</v>
      </c>
      <c r="AL1483">
        <v>24.270552788569063</v>
      </c>
    </row>
    <row r="1484" spans="1:38">
      <c r="A1484">
        <v>17</v>
      </c>
      <c r="B1484">
        <v>311</v>
      </c>
      <c r="C1484">
        <v>2023</v>
      </c>
      <c r="D1484">
        <v>11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11</v>
      </c>
      <c r="N1484">
        <v>99</v>
      </c>
      <c r="O1484">
        <v>99</v>
      </c>
      <c r="P1484">
        <v>99</v>
      </c>
      <c r="Q1484">
        <v>606</v>
      </c>
      <c r="R1484">
        <v>852</v>
      </c>
      <c r="S1484">
        <v>8.8943661971830945</v>
      </c>
      <c r="T1484">
        <v>11</v>
      </c>
      <c r="U1484">
        <v>37.064319248826237</v>
      </c>
      <c r="V1484">
        <v>0</v>
      </c>
      <c r="W1484">
        <v>100</v>
      </c>
      <c r="X1484">
        <v>99.413145539906097</v>
      </c>
      <c r="Y1484">
        <v>91.19718309859158</v>
      </c>
      <c r="Z1484">
        <v>39.788732394366207</v>
      </c>
      <c r="AA1484">
        <v>8.978168311338484</v>
      </c>
      <c r="AB1484">
        <v>1.2240225369918405</v>
      </c>
      <c r="AC1484">
        <v>0</v>
      </c>
      <c r="AD1484">
        <v>60.357430762074749</v>
      </c>
      <c r="AG1484">
        <v>0.61443489297871101</v>
      </c>
      <c r="AH1484">
        <v>1.1640437076907189</v>
      </c>
      <c r="AI1484">
        <v>2.6995305164319241</v>
      </c>
      <c r="AJ1484">
        <v>323</v>
      </c>
      <c r="AK1484">
        <v>112.93065015479873</v>
      </c>
      <c r="AL1484">
        <v>24.965917335374655</v>
      </c>
    </row>
    <row r="1485" spans="1:38">
      <c r="A1485">
        <v>17</v>
      </c>
      <c r="B1485">
        <v>312</v>
      </c>
      <c r="C1485">
        <v>2023</v>
      </c>
      <c r="D1485">
        <v>12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11</v>
      </c>
      <c r="N1485">
        <v>99</v>
      </c>
      <c r="O1485">
        <v>99</v>
      </c>
      <c r="P1485">
        <v>99</v>
      </c>
      <c r="Q1485">
        <v>42</v>
      </c>
      <c r="R1485">
        <v>54</v>
      </c>
      <c r="S1485">
        <v>8.5370370370370363</v>
      </c>
      <c r="T1485">
        <v>11</v>
      </c>
      <c r="U1485">
        <v>31.831481481481482</v>
      </c>
      <c r="V1485">
        <v>0</v>
      </c>
      <c r="W1485">
        <v>100</v>
      </c>
      <c r="X1485">
        <v>100</v>
      </c>
      <c r="Y1485">
        <v>75.925925925925924</v>
      </c>
      <c r="Z1485">
        <v>16.666666666666671</v>
      </c>
      <c r="AA1485">
        <v>9.1609643692999292</v>
      </c>
      <c r="AB1485">
        <v>1.0665444888875557</v>
      </c>
      <c r="AC1485">
        <v>0</v>
      </c>
      <c r="AD1485">
        <v>34.606367173352695</v>
      </c>
      <c r="AG1485">
        <v>0.65091610414657664</v>
      </c>
      <c r="AH1485">
        <v>1.0931828863360724</v>
      </c>
      <c r="AI1485">
        <v>0</v>
      </c>
      <c r="AJ1485">
        <v>32</v>
      </c>
      <c r="AK1485">
        <v>107.26562499999999</v>
      </c>
      <c r="AL1485">
        <v>23.180536407926265</v>
      </c>
    </row>
    <row r="1486" spans="1:38">
      <c r="A1486">
        <v>17</v>
      </c>
      <c r="B1486">
        <v>313</v>
      </c>
      <c r="C1486">
        <v>2023</v>
      </c>
      <c r="D1486">
        <v>1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12</v>
      </c>
      <c r="N1486">
        <v>99</v>
      </c>
      <c r="O1486">
        <v>99</v>
      </c>
      <c r="P1486">
        <v>99</v>
      </c>
      <c r="Q1486">
        <v>23</v>
      </c>
      <c r="R1486">
        <v>35</v>
      </c>
      <c r="S1486">
        <v>9.0857142857142872</v>
      </c>
      <c r="T1486">
        <v>12</v>
      </c>
      <c r="U1486">
        <v>44.04285714285713</v>
      </c>
      <c r="V1486">
        <v>0</v>
      </c>
      <c r="W1486">
        <v>100</v>
      </c>
      <c r="X1486">
        <v>100</v>
      </c>
      <c r="Y1486">
        <v>100</v>
      </c>
      <c r="Z1486">
        <v>68.571428571428555</v>
      </c>
      <c r="AA1486">
        <v>7.9913984370442206</v>
      </c>
      <c r="AB1486">
        <v>0.87411763090162942</v>
      </c>
      <c r="AC1486">
        <v>0</v>
      </c>
      <c r="AD1486">
        <v>60.358935623608303</v>
      </c>
      <c r="AG1486">
        <v>0.39849709666401001</v>
      </c>
      <c r="AH1486">
        <v>0.83962438859657762</v>
      </c>
      <c r="AI1486">
        <v>0</v>
      </c>
      <c r="AJ1486">
        <v>3</v>
      </c>
      <c r="AK1486">
        <v>119.9666666666667</v>
      </c>
      <c r="AL1486">
        <v>26.363186697311555</v>
      </c>
    </row>
    <row r="1487" spans="1:38">
      <c r="A1487">
        <v>17</v>
      </c>
      <c r="B1487">
        <v>314</v>
      </c>
      <c r="C1487">
        <v>2023</v>
      </c>
      <c r="D1487">
        <v>2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12</v>
      </c>
      <c r="N1487">
        <v>99</v>
      </c>
      <c r="O1487">
        <v>99</v>
      </c>
      <c r="P1487">
        <v>99</v>
      </c>
      <c r="Q1487">
        <v>29</v>
      </c>
      <c r="R1487">
        <v>55</v>
      </c>
      <c r="S1487">
        <v>9.0727272727272723</v>
      </c>
      <c r="T1487">
        <v>12</v>
      </c>
      <c r="U1487">
        <v>43.110909090909111</v>
      </c>
      <c r="V1487">
        <v>0</v>
      </c>
      <c r="W1487">
        <v>100</v>
      </c>
      <c r="X1487">
        <v>100</v>
      </c>
      <c r="Y1487">
        <v>100</v>
      </c>
      <c r="Z1487">
        <v>63.636363636363633</v>
      </c>
      <c r="AA1487">
        <v>7.8945475482597773</v>
      </c>
      <c r="AB1487">
        <v>1.1095379129012648</v>
      </c>
      <c r="AC1487">
        <v>0</v>
      </c>
      <c r="AD1487">
        <v>27.597964245877169</v>
      </c>
      <c r="AG1487">
        <v>0.42438271604938282</v>
      </c>
      <c r="AH1487">
        <v>0.85232256190670719</v>
      </c>
      <c r="AI1487">
        <v>0</v>
      </c>
      <c r="AJ1487">
        <v>17</v>
      </c>
      <c r="AK1487">
        <v>112.49411764705889</v>
      </c>
      <c r="AL1487">
        <v>27.509718956383406</v>
      </c>
    </row>
    <row r="1488" spans="1:38">
      <c r="A1488">
        <v>17</v>
      </c>
      <c r="B1488">
        <v>315</v>
      </c>
      <c r="C1488">
        <v>2023</v>
      </c>
      <c r="D1488">
        <v>3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12</v>
      </c>
      <c r="N1488">
        <v>99</v>
      </c>
      <c r="O1488">
        <v>99</v>
      </c>
      <c r="P1488">
        <v>99</v>
      </c>
      <c r="Q1488">
        <v>275</v>
      </c>
      <c r="R1488">
        <v>411</v>
      </c>
      <c r="S1488">
        <v>9.3381995133819942</v>
      </c>
      <c r="T1488">
        <v>12</v>
      </c>
      <c r="U1488">
        <v>43.47834549878344</v>
      </c>
      <c r="V1488">
        <v>0</v>
      </c>
      <c r="W1488">
        <v>100</v>
      </c>
      <c r="X1488">
        <v>100</v>
      </c>
      <c r="Y1488">
        <v>96.593673965936773</v>
      </c>
      <c r="Z1488">
        <v>69.829683698296819</v>
      </c>
      <c r="AA1488">
        <v>9.48793538889751</v>
      </c>
      <c r="AB1488">
        <v>1.039359558138871</v>
      </c>
      <c r="AC1488">
        <v>0</v>
      </c>
      <c r="AD1488">
        <v>41.801116310088048</v>
      </c>
      <c r="AG1488">
        <v>0.8720560152768938</v>
      </c>
      <c r="AH1488">
        <v>1.5319791517575037</v>
      </c>
      <c r="AI1488">
        <v>2.9197080291970825</v>
      </c>
      <c r="AJ1488">
        <v>66</v>
      </c>
      <c r="AK1488">
        <v>118.59090909090908</v>
      </c>
      <c r="AL1488">
        <v>27.028173305886877</v>
      </c>
    </row>
    <row r="1489" spans="1:38">
      <c r="A1489">
        <v>17</v>
      </c>
      <c r="B1489">
        <v>316</v>
      </c>
      <c r="C1489">
        <v>2023</v>
      </c>
      <c r="D1489">
        <v>4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12</v>
      </c>
      <c r="N1489">
        <v>99</v>
      </c>
      <c r="O1489">
        <v>99</v>
      </c>
      <c r="P1489">
        <v>99</v>
      </c>
      <c r="Q1489">
        <v>19</v>
      </c>
      <c r="R1489">
        <v>25</v>
      </c>
      <c r="S1489">
        <v>9.08</v>
      </c>
      <c r="T1489">
        <v>12</v>
      </c>
      <c r="U1489">
        <v>46.075999999999993</v>
      </c>
      <c r="V1489">
        <v>0</v>
      </c>
      <c r="W1489">
        <v>100</v>
      </c>
      <c r="X1489">
        <v>100</v>
      </c>
      <c r="Y1489">
        <v>96</v>
      </c>
      <c r="Z1489">
        <v>76</v>
      </c>
      <c r="AA1489">
        <v>9.0299625691362433</v>
      </c>
      <c r="AB1489">
        <v>1.4675149062275332</v>
      </c>
      <c r="AC1489">
        <v>0</v>
      </c>
      <c r="AD1489">
        <v>42.665927180648488</v>
      </c>
      <c r="AG1489">
        <v>0.89158345221112689</v>
      </c>
      <c r="AH1489">
        <v>1.7637583563774899</v>
      </c>
      <c r="AI1489">
        <v>0</v>
      </c>
      <c r="AJ1489">
        <v>2</v>
      </c>
      <c r="AK1489">
        <v>118</v>
      </c>
      <c r="AL1489">
        <v>31.691114349002305</v>
      </c>
    </row>
    <row r="1490" spans="1:38">
      <c r="A1490">
        <v>17</v>
      </c>
      <c r="B1490">
        <v>317</v>
      </c>
      <c r="C1490">
        <v>2023</v>
      </c>
      <c r="D1490">
        <v>5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12</v>
      </c>
      <c r="N1490">
        <v>99</v>
      </c>
      <c r="O1490">
        <v>99</v>
      </c>
      <c r="P1490">
        <v>99</v>
      </c>
      <c r="Q1490">
        <v>39</v>
      </c>
      <c r="R1490">
        <v>44</v>
      </c>
      <c r="S1490">
        <v>9.1363636363636385</v>
      </c>
      <c r="T1490">
        <v>12</v>
      </c>
      <c r="U1490">
        <v>45.811363636363637</v>
      </c>
      <c r="V1490">
        <v>0</v>
      </c>
      <c r="W1490">
        <v>100</v>
      </c>
      <c r="X1490">
        <v>100</v>
      </c>
      <c r="Y1490">
        <v>100</v>
      </c>
      <c r="Z1490">
        <v>81.818181818181813</v>
      </c>
      <c r="AA1490">
        <v>8.0600365414548047</v>
      </c>
      <c r="AB1490">
        <v>1.7785452315012549</v>
      </c>
      <c r="AC1490">
        <v>0</v>
      </c>
      <c r="AD1490">
        <v>54.036290720460144</v>
      </c>
      <c r="AG1490">
        <v>1.0837438423645323</v>
      </c>
      <c r="AH1490">
        <v>1.9160628174307817</v>
      </c>
      <c r="AI1490">
        <v>2.2727272727272729</v>
      </c>
      <c r="AJ1490">
        <v>16</v>
      </c>
      <c r="AK1490">
        <v>119.00624999999999</v>
      </c>
      <c r="AL1490">
        <v>27.940721953955407</v>
      </c>
    </row>
    <row r="1491" spans="1:38">
      <c r="A1491">
        <v>17</v>
      </c>
      <c r="B1491">
        <v>318</v>
      </c>
      <c r="C1491">
        <v>2023</v>
      </c>
      <c r="D1491">
        <v>6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12</v>
      </c>
      <c r="N1491">
        <v>99</v>
      </c>
      <c r="O1491">
        <v>99</v>
      </c>
      <c r="P1491">
        <v>99</v>
      </c>
      <c r="Q1491">
        <v>42</v>
      </c>
      <c r="R1491">
        <v>56</v>
      </c>
      <c r="S1491">
        <v>8.8035714285714306</v>
      </c>
      <c r="T1491">
        <v>12</v>
      </c>
      <c r="U1491">
        <v>42.757142857142874</v>
      </c>
      <c r="V1491">
        <v>0</v>
      </c>
      <c r="W1491">
        <v>100</v>
      </c>
      <c r="X1491">
        <v>98.214285714285694</v>
      </c>
      <c r="Y1491">
        <v>98.214285714285694</v>
      </c>
      <c r="Z1491">
        <v>62.5</v>
      </c>
      <c r="AA1491">
        <v>9.4207759981947738</v>
      </c>
      <c r="AB1491">
        <v>1.3013680007858579</v>
      </c>
      <c r="AC1491">
        <v>0</v>
      </c>
      <c r="AD1491">
        <v>50.371634385682221</v>
      </c>
      <c r="AG1491">
        <v>0.92884392104826685</v>
      </c>
      <c r="AH1491">
        <v>1.8298158186140812</v>
      </c>
      <c r="AI1491">
        <v>1.785714285714286</v>
      </c>
      <c r="AJ1491">
        <v>21</v>
      </c>
      <c r="AK1491">
        <v>119.82380952380952</v>
      </c>
      <c r="AL1491">
        <v>27.266075565318104</v>
      </c>
    </row>
    <row r="1492" spans="1:38">
      <c r="A1492">
        <v>17</v>
      </c>
      <c r="B1492">
        <v>319</v>
      </c>
      <c r="C1492">
        <v>2023</v>
      </c>
      <c r="D1492">
        <v>7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12</v>
      </c>
      <c r="N1492">
        <v>99</v>
      </c>
      <c r="O1492">
        <v>99</v>
      </c>
      <c r="P1492">
        <v>99</v>
      </c>
      <c r="Q1492">
        <v>9</v>
      </c>
      <c r="R1492">
        <v>11</v>
      </c>
      <c r="S1492">
        <v>9.7272727272727266</v>
      </c>
      <c r="T1492">
        <v>12</v>
      </c>
      <c r="U1492">
        <v>44.672727272727279</v>
      </c>
      <c r="V1492">
        <v>0</v>
      </c>
      <c r="W1492">
        <v>100</v>
      </c>
      <c r="X1492">
        <v>100</v>
      </c>
      <c r="Y1492">
        <v>100</v>
      </c>
      <c r="Z1492">
        <v>72.727272727272734</v>
      </c>
      <c r="AA1492">
        <v>11.959787996683723</v>
      </c>
      <c r="AB1492">
        <v>1.212878551284214</v>
      </c>
      <c r="AC1492">
        <v>0</v>
      </c>
      <c r="AD1492">
        <v>1.5781693387077749</v>
      </c>
      <c r="AG1492">
        <v>0.28132992327365725</v>
      </c>
      <c r="AH1492">
        <v>0.58287873773659438</v>
      </c>
      <c r="AI1492">
        <v>0</v>
      </c>
      <c r="AJ1492">
        <v>6</v>
      </c>
      <c r="AK1492">
        <v>117.56666666666663</v>
      </c>
      <c r="AL1492">
        <v>31.045099487382615</v>
      </c>
    </row>
    <row r="1493" spans="1:38">
      <c r="A1493">
        <v>17</v>
      </c>
      <c r="B1493">
        <v>320</v>
      </c>
      <c r="C1493">
        <v>2023</v>
      </c>
      <c r="D1493">
        <v>8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12</v>
      </c>
      <c r="N1493">
        <v>99</v>
      </c>
      <c r="O1493">
        <v>99</v>
      </c>
      <c r="P1493">
        <v>99</v>
      </c>
      <c r="Q1493">
        <v>217</v>
      </c>
      <c r="R1493">
        <v>296</v>
      </c>
      <c r="S1493">
        <v>9.1824324324324316</v>
      </c>
      <c r="T1493">
        <v>12</v>
      </c>
      <c r="U1493">
        <v>43.740540540540579</v>
      </c>
      <c r="V1493">
        <v>0</v>
      </c>
      <c r="W1493">
        <v>100</v>
      </c>
      <c r="X1493">
        <v>100</v>
      </c>
      <c r="Y1493">
        <v>99.324324324324323</v>
      </c>
      <c r="Z1493">
        <v>70.608108108108127</v>
      </c>
      <c r="AA1493">
        <v>8.4622679044209406</v>
      </c>
      <c r="AB1493">
        <v>1.270970910857302</v>
      </c>
      <c r="AC1493">
        <v>0</v>
      </c>
      <c r="AD1493">
        <v>50.990302526309137</v>
      </c>
      <c r="AG1493">
        <v>0.28599310138262202</v>
      </c>
      <c r="AH1493">
        <v>0.57030028420751211</v>
      </c>
      <c r="AI1493">
        <v>2.0270270270270276</v>
      </c>
      <c r="AJ1493">
        <v>133</v>
      </c>
      <c r="AK1493">
        <v>117.04360902255632</v>
      </c>
      <c r="AL1493">
        <v>28.092244200162419</v>
      </c>
    </row>
    <row r="1494" spans="1:38">
      <c r="A1494">
        <v>17</v>
      </c>
      <c r="B1494">
        <v>321</v>
      </c>
      <c r="C1494">
        <v>2023</v>
      </c>
      <c r="D1494">
        <v>9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12</v>
      </c>
      <c r="N1494">
        <v>99</v>
      </c>
      <c r="O1494">
        <v>99</v>
      </c>
      <c r="P1494">
        <v>99</v>
      </c>
      <c r="Q1494">
        <v>264</v>
      </c>
      <c r="R1494">
        <v>340</v>
      </c>
      <c r="S1494">
        <v>8.9205882352941188</v>
      </c>
      <c r="T1494">
        <v>12</v>
      </c>
      <c r="U1494">
        <v>40.270588235294099</v>
      </c>
      <c r="V1494">
        <v>0</v>
      </c>
      <c r="W1494">
        <v>100</v>
      </c>
      <c r="X1494">
        <v>99.705882352941188</v>
      </c>
      <c r="Y1494">
        <v>94.411764705882362</v>
      </c>
      <c r="Z1494">
        <v>54.705882352941181</v>
      </c>
      <c r="AA1494">
        <v>9.6309497855417501</v>
      </c>
      <c r="AB1494">
        <v>1.3002894274567147</v>
      </c>
      <c r="AC1494">
        <v>0</v>
      </c>
      <c r="AD1494">
        <v>63.267144001201302</v>
      </c>
      <c r="AG1494">
        <v>9.4117907592823777E-2</v>
      </c>
      <c r="AH1494">
        <v>0.18945109331026311</v>
      </c>
      <c r="AI1494">
        <v>8.2352941176470615</v>
      </c>
      <c r="AJ1494">
        <v>105</v>
      </c>
      <c r="AK1494">
        <v>115.36476190476188</v>
      </c>
      <c r="AL1494">
        <v>26.73707661181103</v>
      </c>
    </row>
    <row r="1495" spans="1:38">
      <c r="A1495">
        <v>17</v>
      </c>
      <c r="B1495">
        <v>322</v>
      </c>
      <c r="C1495">
        <v>2023</v>
      </c>
      <c r="D1495">
        <v>10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12</v>
      </c>
      <c r="N1495">
        <v>99</v>
      </c>
      <c r="O1495">
        <v>99</v>
      </c>
      <c r="P1495">
        <v>99</v>
      </c>
      <c r="Q1495">
        <v>706</v>
      </c>
      <c r="R1495">
        <v>945</v>
      </c>
      <c r="S1495">
        <v>9.1047619047619026</v>
      </c>
      <c r="T1495">
        <v>12</v>
      </c>
      <c r="U1495">
        <v>39.989417989417959</v>
      </c>
      <c r="V1495">
        <v>0</v>
      </c>
      <c r="W1495">
        <v>100</v>
      </c>
      <c r="X1495">
        <v>99.576719576719597</v>
      </c>
      <c r="Y1495">
        <v>95.343915343915356</v>
      </c>
      <c r="Z1495">
        <v>53.227513227513242</v>
      </c>
      <c r="AA1495">
        <v>9.2022204693231107</v>
      </c>
      <c r="AB1495">
        <v>1.2525650175559122</v>
      </c>
      <c r="AC1495">
        <v>0</v>
      </c>
      <c r="AD1495">
        <v>63.676778523098285</v>
      </c>
      <c r="AG1495">
        <v>0.23007143170165217</v>
      </c>
      <c r="AH1495">
        <v>0.47786234286129448</v>
      </c>
      <c r="AI1495">
        <v>3.0687830687830688</v>
      </c>
      <c r="AJ1495">
        <v>361</v>
      </c>
      <c r="AK1495">
        <v>116.10554016620505</v>
      </c>
      <c r="AL1495">
        <v>25.840434718862362</v>
      </c>
    </row>
    <row r="1496" spans="1:38">
      <c r="A1496">
        <v>17</v>
      </c>
      <c r="B1496">
        <v>323</v>
      </c>
      <c r="C1496">
        <v>2023</v>
      </c>
      <c r="D1496">
        <v>11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12</v>
      </c>
      <c r="N1496">
        <v>99</v>
      </c>
      <c r="O1496">
        <v>99</v>
      </c>
      <c r="P1496">
        <v>99</v>
      </c>
      <c r="Q1496">
        <v>318</v>
      </c>
      <c r="R1496">
        <v>393</v>
      </c>
      <c r="S1496">
        <v>9.2340966921119616</v>
      </c>
      <c r="T1496">
        <v>12</v>
      </c>
      <c r="U1496">
        <v>40.543256997455458</v>
      </c>
      <c r="V1496">
        <v>0</v>
      </c>
      <c r="W1496">
        <v>100</v>
      </c>
      <c r="X1496">
        <v>100</v>
      </c>
      <c r="Y1496">
        <v>96.692111959287516</v>
      </c>
      <c r="Z1496">
        <v>57.251908396946561</v>
      </c>
      <c r="AA1496">
        <v>8.5092951169224609</v>
      </c>
      <c r="AB1496">
        <v>1.1661719463536797</v>
      </c>
      <c r="AC1496">
        <v>0</v>
      </c>
      <c r="AD1496">
        <v>60.064256755143653</v>
      </c>
      <c r="AG1496">
        <v>0.28341891190215202</v>
      </c>
      <c r="AH1496">
        <v>0.58733360407900514</v>
      </c>
      <c r="AI1496">
        <v>1.5267175572519092</v>
      </c>
      <c r="AJ1496">
        <v>149</v>
      </c>
      <c r="AK1496">
        <v>115.52550335570471</v>
      </c>
      <c r="AL1496">
        <v>26.398352179266244</v>
      </c>
    </row>
    <row r="1497" spans="1:38">
      <c r="A1497">
        <v>17</v>
      </c>
      <c r="B1497">
        <v>324</v>
      </c>
      <c r="C1497">
        <v>2023</v>
      </c>
      <c r="D1497">
        <v>12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12</v>
      </c>
      <c r="N1497">
        <v>99</v>
      </c>
      <c r="O1497">
        <v>99</v>
      </c>
      <c r="P1497">
        <v>99</v>
      </c>
      <c r="Q1497">
        <v>16</v>
      </c>
      <c r="R1497">
        <v>17</v>
      </c>
      <c r="S1497">
        <v>8.6470588235294112</v>
      </c>
      <c r="T1497">
        <v>12</v>
      </c>
      <c r="U1497">
        <v>36.670588235294098</v>
      </c>
      <c r="V1497">
        <v>0</v>
      </c>
      <c r="W1497">
        <v>100</v>
      </c>
      <c r="X1497">
        <v>100</v>
      </c>
      <c r="Y1497">
        <v>76.470588235294116</v>
      </c>
      <c r="Z1497">
        <v>47.058823529411761</v>
      </c>
      <c r="AA1497">
        <v>12.362931534412375</v>
      </c>
      <c r="AB1497">
        <v>1.2806788857104336</v>
      </c>
      <c r="AC1497">
        <v>0</v>
      </c>
      <c r="AD1497">
        <v>82.153169372375871</v>
      </c>
      <c r="AG1497">
        <v>0.20491803278688528</v>
      </c>
      <c r="AH1497">
        <v>0.39646879477683838</v>
      </c>
      <c r="AI1497">
        <v>0</v>
      </c>
      <c r="AJ1497">
        <v>6</v>
      </c>
      <c r="AK1497">
        <v>117.9</v>
      </c>
      <c r="AL1497">
        <v>27.052516817809561</v>
      </c>
    </row>
    <row r="1498" spans="1:38">
      <c r="A1498">
        <v>17</v>
      </c>
      <c r="B1498">
        <v>325</v>
      </c>
      <c r="C1498">
        <v>2023</v>
      </c>
      <c r="D1498">
        <v>1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13</v>
      </c>
      <c r="N1498">
        <v>99</v>
      </c>
      <c r="O1498">
        <v>99</v>
      </c>
      <c r="P1498">
        <v>99</v>
      </c>
      <c r="Q1498">
        <v>13</v>
      </c>
      <c r="R1498">
        <v>13</v>
      </c>
      <c r="S1498">
        <v>9.3076923076923102</v>
      </c>
      <c r="T1498">
        <v>13</v>
      </c>
      <c r="U1498">
        <v>46.007692307692317</v>
      </c>
      <c r="V1498">
        <v>0</v>
      </c>
      <c r="W1498">
        <v>100</v>
      </c>
      <c r="X1498">
        <v>100</v>
      </c>
      <c r="Y1498">
        <v>92.307692307692321</v>
      </c>
      <c r="Z1498">
        <v>76.923076923076891</v>
      </c>
      <c r="AA1498">
        <v>9.1010110628909722</v>
      </c>
      <c r="AB1498">
        <v>1.065877420042376</v>
      </c>
      <c r="AC1498">
        <v>0</v>
      </c>
      <c r="AD1498">
        <v>70.233225837727758</v>
      </c>
      <c r="AG1498">
        <v>0.14801320733234655</v>
      </c>
      <c r="AH1498">
        <v>0.32577317341525341</v>
      </c>
      <c r="AI1498">
        <v>7.6923076923076898</v>
      </c>
      <c r="AJ1498">
        <v>0</v>
      </c>
    </row>
    <row r="1499" spans="1:38">
      <c r="A1499">
        <v>17</v>
      </c>
      <c r="B1499">
        <v>326</v>
      </c>
      <c r="C1499">
        <v>2023</v>
      </c>
      <c r="D1499">
        <v>2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13</v>
      </c>
      <c r="N1499">
        <v>99</v>
      </c>
      <c r="O1499">
        <v>99</v>
      </c>
      <c r="P1499">
        <v>99</v>
      </c>
      <c r="Q1499">
        <v>11</v>
      </c>
      <c r="R1499">
        <v>15</v>
      </c>
      <c r="S1499">
        <v>9.1999999999999993</v>
      </c>
      <c r="T1499">
        <v>13</v>
      </c>
      <c r="U1499">
        <v>43.326666666666682</v>
      </c>
      <c r="V1499">
        <v>0</v>
      </c>
      <c r="W1499">
        <v>100</v>
      </c>
      <c r="X1499">
        <v>100</v>
      </c>
      <c r="Y1499">
        <v>100</v>
      </c>
      <c r="Z1499">
        <v>66.666666666666686</v>
      </c>
      <c r="AA1499">
        <v>12.255853930083992</v>
      </c>
      <c r="AB1499">
        <v>0.97979589711327442</v>
      </c>
      <c r="AC1499">
        <v>0</v>
      </c>
      <c r="AD1499">
        <v>68.353090434237586</v>
      </c>
      <c r="AG1499">
        <v>0.11574074074074076</v>
      </c>
      <c r="AH1499">
        <v>0.23361496055972711</v>
      </c>
      <c r="AI1499">
        <v>0</v>
      </c>
      <c r="AJ1499">
        <v>3</v>
      </c>
      <c r="AK1499">
        <v>105.6666666666667</v>
      </c>
      <c r="AL1499">
        <v>26.485123465176912</v>
      </c>
    </row>
    <row r="1500" spans="1:38">
      <c r="A1500">
        <v>17</v>
      </c>
      <c r="B1500">
        <v>327</v>
      </c>
      <c r="C1500">
        <v>2023</v>
      </c>
      <c r="D1500">
        <v>3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13</v>
      </c>
      <c r="N1500">
        <v>99</v>
      </c>
      <c r="O1500">
        <v>99</v>
      </c>
      <c r="P1500">
        <v>99</v>
      </c>
      <c r="Q1500">
        <v>110</v>
      </c>
      <c r="R1500">
        <v>131</v>
      </c>
      <c r="S1500">
        <v>9.618320610687018</v>
      </c>
      <c r="T1500">
        <v>13</v>
      </c>
      <c r="U1500">
        <v>45.234351145038175</v>
      </c>
      <c r="V1500">
        <v>0</v>
      </c>
      <c r="W1500">
        <v>100</v>
      </c>
      <c r="X1500">
        <v>100</v>
      </c>
      <c r="Y1500">
        <v>100</v>
      </c>
      <c r="Z1500">
        <v>74.809160305343511</v>
      </c>
      <c r="AA1500">
        <v>8.3846986316665593</v>
      </c>
      <c r="AB1500">
        <v>1.1220075741479738</v>
      </c>
      <c r="AC1500">
        <v>0</v>
      </c>
      <c r="AD1500">
        <v>38.259855616508659</v>
      </c>
      <c r="AG1500">
        <v>0.27795459367706343</v>
      </c>
      <c r="AH1500">
        <v>0.50801634393436046</v>
      </c>
      <c r="AI1500">
        <v>1.5267175572519092</v>
      </c>
      <c r="AJ1500">
        <v>22</v>
      </c>
      <c r="AK1500">
        <v>116.67727272727269</v>
      </c>
      <c r="AL1500">
        <v>27.463308699277924</v>
      </c>
    </row>
    <row r="1501" spans="1:38">
      <c r="A1501">
        <v>17</v>
      </c>
      <c r="B1501">
        <v>328</v>
      </c>
      <c r="C1501">
        <v>2023</v>
      </c>
      <c r="D1501">
        <v>4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13</v>
      </c>
      <c r="N1501">
        <v>99</v>
      </c>
      <c r="O1501">
        <v>99</v>
      </c>
      <c r="P1501">
        <v>99</v>
      </c>
      <c r="Q1501">
        <v>6</v>
      </c>
      <c r="R1501">
        <v>6</v>
      </c>
      <c r="S1501">
        <v>9.6666666666666643</v>
      </c>
      <c r="T1501">
        <v>13</v>
      </c>
      <c r="U1501">
        <v>49.183333333333344</v>
      </c>
      <c r="V1501">
        <v>0</v>
      </c>
      <c r="W1501">
        <v>100</v>
      </c>
      <c r="X1501">
        <v>100</v>
      </c>
      <c r="Y1501">
        <v>100</v>
      </c>
      <c r="Z1501">
        <v>83.333333333333314</v>
      </c>
      <c r="AA1501">
        <v>8.5141875060917371</v>
      </c>
      <c r="AB1501">
        <v>1.3743685418725624</v>
      </c>
      <c r="AC1501">
        <v>0</v>
      </c>
      <c r="AD1501">
        <v>74.15870001995674</v>
      </c>
      <c r="AG1501">
        <v>0.21398002853067047</v>
      </c>
      <c r="AH1501">
        <v>0.45184919781838473</v>
      </c>
      <c r="AI1501">
        <v>0</v>
      </c>
      <c r="AJ1501">
        <v>2</v>
      </c>
      <c r="AK1501">
        <v>124.4</v>
      </c>
      <c r="AL1501">
        <v>27.022136189829279</v>
      </c>
    </row>
    <row r="1502" spans="1:38">
      <c r="A1502">
        <v>17</v>
      </c>
      <c r="B1502">
        <v>329</v>
      </c>
      <c r="C1502">
        <v>2023</v>
      </c>
      <c r="D1502">
        <v>5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13</v>
      </c>
      <c r="N1502">
        <v>99</v>
      </c>
      <c r="O1502">
        <v>99</v>
      </c>
      <c r="P1502">
        <v>99</v>
      </c>
      <c r="Q1502">
        <v>17</v>
      </c>
      <c r="R1502">
        <v>17</v>
      </c>
      <c r="S1502">
        <v>9.7647058823529402</v>
      </c>
      <c r="T1502">
        <v>13</v>
      </c>
      <c r="U1502">
        <v>48.05294117647059</v>
      </c>
      <c r="V1502">
        <v>0</v>
      </c>
      <c r="W1502">
        <v>100</v>
      </c>
      <c r="X1502">
        <v>100</v>
      </c>
      <c r="Y1502">
        <v>100</v>
      </c>
      <c r="Z1502">
        <v>88.235294117647058</v>
      </c>
      <c r="AA1502">
        <v>6.8504287239867692</v>
      </c>
      <c r="AB1502">
        <v>1.1646464631307771</v>
      </c>
      <c r="AC1502">
        <v>0</v>
      </c>
      <c r="AD1502">
        <v>59.360638042450802</v>
      </c>
      <c r="AG1502">
        <v>0.41871921182266025</v>
      </c>
      <c r="AH1502">
        <v>0.77652017441048049</v>
      </c>
      <c r="AI1502">
        <v>0</v>
      </c>
      <c r="AJ1502">
        <v>6</v>
      </c>
      <c r="AK1502">
        <v>118.75</v>
      </c>
      <c r="AL1502">
        <v>29.467850152848051</v>
      </c>
    </row>
    <row r="1503" spans="1:38">
      <c r="A1503">
        <v>17</v>
      </c>
      <c r="B1503">
        <v>330</v>
      </c>
      <c r="C1503">
        <v>2023</v>
      </c>
      <c r="D1503">
        <v>6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13</v>
      </c>
      <c r="N1503">
        <v>99</v>
      </c>
      <c r="O1503">
        <v>99</v>
      </c>
      <c r="P1503">
        <v>99</v>
      </c>
      <c r="Q1503">
        <v>17</v>
      </c>
      <c r="R1503">
        <v>19</v>
      </c>
      <c r="S1503">
        <v>9.4736842105263115</v>
      </c>
      <c r="T1503">
        <v>13</v>
      </c>
      <c r="U1503">
        <v>45.394736842105281</v>
      </c>
      <c r="V1503">
        <v>0</v>
      </c>
      <c r="W1503">
        <v>100</v>
      </c>
      <c r="X1503">
        <v>100</v>
      </c>
      <c r="Y1503">
        <v>100</v>
      </c>
      <c r="Z1503">
        <v>73.68421052631578</v>
      </c>
      <c r="AA1503">
        <v>9.5656443194662568</v>
      </c>
      <c r="AB1503">
        <v>1.0939268258329795</v>
      </c>
      <c r="AC1503">
        <v>0</v>
      </c>
      <c r="AD1503">
        <v>48.963010650191954</v>
      </c>
      <c r="AG1503">
        <v>0.31514347321280473</v>
      </c>
      <c r="AH1503">
        <v>0.65912802520658453</v>
      </c>
      <c r="AI1503">
        <v>5.2631578947368443</v>
      </c>
      <c r="AJ1503">
        <v>6</v>
      </c>
      <c r="AK1503">
        <v>117.25</v>
      </c>
      <c r="AL1503">
        <v>28.825475994241206</v>
      </c>
    </row>
    <row r="1504" spans="1:38">
      <c r="A1504">
        <v>17</v>
      </c>
      <c r="B1504">
        <v>331</v>
      </c>
      <c r="C1504">
        <v>2023</v>
      </c>
      <c r="D1504">
        <v>7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13</v>
      </c>
      <c r="N1504">
        <v>99</v>
      </c>
      <c r="O1504">
        <v>99</v>
      </c>
      <c r="P1504">
        <v>99</v>
      </c>
      <c r="Q1504">
        <v>7</v>
      </c>
      <c r="R1504">
        <v>7</v>
      </c>
      <c r="S1504">
        <v>9.1428571428571388</v>
      </c>
      <c r="T1504">
        <v>13</v>
      </c>
      <c r="U1504">
        <v>48.685714285714305</v>
      </c>
      <c r="V1504">
        <v>0</v>
      </c>
      <c r="W1504">
        <v>100</v>
      </c>
      <c r="X1504">
        <v>100</v>
      </c>
      <c r="Y1504">
        <v>100</v>
      </c>
      <c r="Z1504">
        <v>85.714285714285694</v>
      </c>
      <c r="AA1504">
        <v>6.7238230136111641</v>
      </c>
      <c r="AB1504">
        <v>0.83299312783504575</v>
      </c>
      <c r="AC1504">
        <v>0</v>
      </c>
      <c r="AD1504">
        <v>44.162011652331941</v>
      </c>
      <c r="AG1504">
        <v>0.17902813299232737</v>
      </c>
      <c r="AH1504">
        <v>0.4042431294681143</v>
      </c>
      <c r="AI1504">
        <v>0</v>
      </c>
      <c r="AJ1504">
        <v>4</v>
      </c>
      <c r="AK1504">
        <v>118.4</v>
      </c>
      <c r="AL1504">
        <v>29.099935313554955</v>
      </c>
    </row>
    <row r="1505" spans="1:38">
      <c r="A1505">
        <v>17</v>
      </c>
      <c r="B1505">
        <v>332</v>
      </c>
      <c r="C1505">
        <v>2023</v>
      </c>
      <c r="D1505">
        <v>8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13</v>
      </c>
      <c r="N1505">
        <v>99</v>
      </c>
      <c r="O1505">
        <v>99</v>
      </c>
      <c r="P1505">
        <v>99</v>
      </c>
      <c r="Q1505">
        <v>72</v>
      </c>
      <c r="R1505">
        <v>95</v>
      </c>
      <c r="S1505">
        <v>9.4526315789473685</v>
      </c>
      <c r="T1505">
        <v>13</v>
      </c>
      <c r="U1505">
        <v>45.527368421052621</v>
      </c>
      <c r="V1505">
        <v>0</v>
      </c>
      <c r="W1505">
        <v>100</v>
      </c>
      <c r="X1505">
        <v>100</v>
      </c>
      <c r="Y1505">
        <v>100</v>
      </c>
      <c r="Z1505">
        <v>74.736842105263179</v>
      </c>
      <c r="AA1505">
        <v>8.6556515411093997</v>
      </c>
      <c r="AB1505">
        <v>1.26298244395542</v>
      </c>
      <c r="AC1505">
        <v>0</v>
      </c>
      <c r="AD1505">
        <v>59.278098631488881</v>
      </c>
      <c r="AG1505">
        <v>9.1788326457260441E-2</v>
      </c>
      <c r="AH1505">
        <v>0.19051267912953443</v>
      </c>
      <c r="AI1505">
        <v>1.0526315789473681</v>
      </c>
      <c r="AJ1505">
        <v>50</v>
      </c>
      <c r="AK1505">
        <v>117.75</v>
      </c>
      <c r="AL1505">
        <v>28.987747432132856</v>
      </c>
    </row>
    <row r="1506" spans="1:38">
      <c r="A1506">
        <v>17</v>
      </c>
      <c r="B1506">
        <v>333</v>
      </c>
      <c r="C1506">
        <v>2023</v>
      </c>
      <c r="D1506">
        <v>9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13</v>
      </c>
      <c r="N1506">
        <v>99</v>
      </c>
      <c r="O1506">
        <v>99</v>
      </c>
      <c r="P1506">
        <v>99</v>
      </c>
      <c r="Q1506">
        <v>115</v>
      </c>
      <c r="R1506">
        <v>141</v>
      </c>
      <c r="S1506">
        <v>9.4326241134751747</v>
      </c>
      <c r="T1506">
        <v>13</v>
      </c>
      <c r="U1506">
        <v>44.015602836879445</v>
      </c>
      <c r="V1506">
        <v>0</v>
      </c>
      <c r="W1506">
        <v>100</v>
      </c>
      <c r="X1506">
        <v>100</v>
      </c>
      <c r="Y1506">
        <v>97.872340425531874</v>
      </c>
      <c r="Z1506">
        <v>71.63120567375887</v>
      </c>
      <c r="AA1506">
        <v>8.1799034457178745</v>
      </c>
      <c r="AB1506">
        <v>1.3904688965691969</v>
      </c>
      <c r="AC1506">
        <v>0</v>
      </c>
      <c r="AD1506">
        <v>61.915307771005551</v>
      </c>
      <c r="AG1506">
        <v>3.9031249913494576E-2</v>
      </c>
      <c r="AH1506">
        <v>8.5872872867525193E-2</v>
      </c>
      <c r="AI1506">
        <v>12.05673758865248</v>
      </c>
      <c r="AJ1506">
        <v>41</v>
      </c>
      <c r="AK1506">
        <v>115.60243902439019</v>
      </c>
      <c r="AL1506">
        <v>27.837867757000076</v>
      </c>
    </row>
    <row r="1507" spans="1:38">
      <c r="A1507">
        <v>17</v>
      </c>
      <c r="B1507">
        <v>334</v>
      </c>
      <c r="C1507">
        <v>2023</v>
      </c>
      <c r="D1507">
        <v>10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13</v>
      </c>
      <c r="N1507">
        <v>99</v>
      </c>
      <c r="O1507">
        <v>99</v>
      </c>
      <c r="P1507">
        <v>99</v>
      </c>
      <c r="Q1507">
        <v>297</v>
      </c>
      <c r="R1507">
        <v>360</v>
      </c>
      <c r="S1507">
        <v>9.3805555555555546</v>
      </c>
      <c r="T1507">
        <v>13</v>
      </c>
      <c r="U1507">
        <v>42.283333333333317</v>
      </c>
      <c r="V1507">
        <v>0</v>
      </c>
      <c r="W1507">
        <v>100</v>
      </c>
      <c r="X1507">
        <v>100</v>
      </c>
      <c r="Y1507">
        <v>98.333333333333314</v>
      </c>
      <c r="Z1507">
        <v>63.055555555555557</v>
      </c>
      <c r="AA1507">
        <v>8.5728674056907899</v>
      </c>
      <c r="AB1507">
        <v>1.3630683207064715</v>
      </c>
      <c r="AC1507">
        <v>0</v>
      </c>
      <c r="AD1507">
        <v>61.405744059646693</v>
      </c>
      <c r="AG1507">
        <v>8.7646259695867493E-2</v>
      </c>
      <c r="AH1507">
        <v>0.19248532900329796</v>
      </c>
      <c r="AI1507">
        <v>3.3333333333333344</v>
      </c>
      <c r="AJ1507">
        <v>135</v>
      </c>
      <c r="AK1507">
        <v>116.61407407407404</v>
      </c>
      <c r="AL1507">
        <v>26.836749271531072</v>
      </c>
    </row>
    <row r="1508" spans="1:38">
      <c r="A1508">
        <v>17</v>
      </c>
      <c r="B1508">
        <v>335</v>
      </c>
      <c r="C1508">
        <v>2023</v>
      </c>
      <c r="D1508">
        <v>11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13</v>
      </c>
      <c r="N1508">
        <v>99</v>
      </c>
      <c r="O1508">
        <v>99</v>
      </c>
      <c r="P1508">
        <v>99</v>
      </c>
      <c r="Q1508">
        <v>106</v>
      </c>
      <c r="R1508">
        <v>120</v>
      </c>
      <c r="S1508">
        <v>9.2750000000000004</v>
      </c>
      <c r="T1508">
        <v>13</v>
      </c>
      <c r="U1508">
        <v>40.955833333333331</v>
      </c>
      <c r="V1508">
        <v>0</v>
      </c>
      <c r="W1508">
        <v>100</v>
      </c>
      <c r="X1508">
        <v>100</v>
      </c>
      <c r="Y1508">
        <v>96.666666666666686</v>
      </c>
      <c r="Z1508">
        <v>57.5</v>
      </c>
      <c r="AA1508">
        <v>8.1463774754317608</v>
      </c>
      <c r="AB1508">
        <v>1.2312764379564243</v>
      </c>
      <c r="AC1508">
        <v>0</v>
      </c>
      <c r="AD1508">
        <v>64.234245663753754</v>
      </c>
      <c r="AG1508">
        <v>8.6540125771649476E-2</v>
      </c>
      <c r="AH1508">
        <v>0.18116348975222565</v>
      </c>
      <c r="AI1508">
        <v>5.833333333333333</v>
      </c>
      <c r="AJ1508">
        <v>55</v>
      </c>
      <c r="AK1508">
        <v>114.88727272727272</v>
      </c>
      <c r="AL1508">
        <v>27.043795086491695</v>
      </c>
    </row>
    <row r="1509" spans="1:38">
      <c r="A1509">
        <v>17</v>
      </c>
      <c r="B1509">
        <v>336</v>
      </c>
      <c r="C1509">
        <v>2023</v>
      </c>
      <c r="D1509">
        <v>12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13</v>
      </c>
      <c r="N1509">
        <v>99</v>
      </c>
      <c r="O1509">
        <v>99</v>
      </c>
      <c r="P1509">
        <v>99</v>
      </c>
      <c r="Q1509">
        <v>8</v>
      </c>
      <c r="R1509">
        <v>10</v>
      </c>
      <c r="S1509">
        <v>9.8000000000000007</v>
      </c>
      <c r="T1509">
        <v>13</v>
      </c>
      <c r="U1509">
        <v>41.11</v>
      </c>
      <c r="V1509">
        <v>0</v>
      </c>
      <c r="W1509">
        <v>100</v>
      </c>
      <c r="X1509">
        <v>100</v>
      </c>
      <c r="Y1509">
        <v>90</v>
      </c>
      <c r="Z1509">
        <v>50</v>
      </c>
      <c r="AA1509">
        <v>12.32561965987917</v>
      </c>
      <c r="AB1509">
        <v>1.0770329614268914</v>
      </c>
      <c r="AC1509">
        <v>0</v>
      </c>
      <c r="AD1509">
        <v>62.688799709587023</v>
      </c>
      <c r="AG1509">
        <v>0.12054001928640309</v>
      </c>
      <c r="AH1509">
        <v>0.26145062806024738</v>
      </c>
      <c r="AI1509">
        <v>0</v>
      </c>
      <c r="AJ1509">
        <v>6</v>
      </c>
      <c r="AK1509">
        <v>113.08333333333336</v>
      </c>
      <c r="AL1509">
        <v>25.873277214208198</v>
      </c>
    </row>
    <row r="1510" spans="1:38">
      <c r="A1510">
        <v>17</v>
      </c>
      <c r="B1510">
        <v>337</v>
      </c>
      <c r="C1510">
        <v>2023</v>
      </c>
      <c r="D1510">
        <v>1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14</v>
      </c>
      <c r="N1510">
        <v>99</v>
      </c>
      <c r="O1510">
        <v>99</v>
      </c>
      <c r="P1510">
        <v>99</v>
      </c>
      <c r="Q1510">
        <v>3</v>
      </c>
      <c r="R1510">
        <v>3</v>
      </c>
      <c r="S1510">
        <v>10</v>
      </c>
      <c r="T1510">
        <v>14</v>
      </c>
      <c r="U1510">
        <v>48.300000000000011</v>
      </c>
      <c r="V1510">
        <v>0</v>
      </c>
      <c r="W1510">
        <v>100</v>
      </c>
      <c r="X1510">
        <v>100</v>
      </c>
      <c r="Y1510">
        <v>100</v>
      </c>
      <c r="Z1510">
        <v>66.666666666666686</v>
      </c>
      <c r="AA1510">
        <v>7.9427115437151858</v>
      </c>
      <c r="AB1510">
        <v>1.6329931618554523</v>
      </c>
      <c r="AC1510">
        <v>0</v>
      </c>
      <c r="AD1510">
        <v>96.116332434544304</v>
      </c>
      <c r="AG1510">
        <v>3.4156893999772286E-2</v>
      </c>
      <c r="AH1510">
        <v>7.8924147847968945E-2</v>
      </c>
      <c r="AI1510">
        <v>0</v>
      </c>
      <c r="AJ1510">
        <v>0</v>
      </c>
    </row>
    <row r="1511" spans="1:38">
      <c r="A1511">
        <v>17</v>
      </c>
      <c r="B1511">
        <v>338</v>
      </c>
      <c r="C1511">
        <v>2023</v>
      </c>
      <c r="D1511">
        <v>2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14</v>
      </c>
      <c r="N1511">
        <v>99</v>
      </c>
      <c r="O1511">
        <v>99</v>
      </c>
      <c r="P1511">
        <v>99</v>
      </c>
      <c r="Q1511">
        <v>9</v>
      </c>
      <c r="R1511">
        <v>9</v>
      </c>
      <c r="S1511">
        <v>9.7777777777777768</v>
      </c>
      <c r="T1511">
        <v>14</v>
      </c>
      <c r="U1511">
        <v>51.533333333333346</v>
      </c>
      <c r="V1511">
        <v>0</v>
      </c>
      <c r="W1511">
        <v>100</v>
      </c>
      <c r="X1511">
        <v>100</v>
      </c>
      <c r="Y1511">
        <v>100</v>
      </c>
      <c r="Z1511">
        <v>77.777777777777771</v>
      </c>
      <c r="AA1511">
        <v>11.659712212953123</v>
      </c>
      <c r="AB1511">
        <v>1.1331154474650571</v>
      </c>
      <c r="AC1511">
        <v>0</v>
      </c>
      <c r="AD1511">
        <v>59.514698604055823</v>
      </c>
      <c r="AG1511">
        <v>6.9444444444444434E-2</v>
      </c>
      <c r="AH1511">
        <v>0.16671890861301952</v>
      </c>
      <c r="AI1511">
        <v>0</v>
      </c>
      <c r="AJ1511">
        <v>0</v>
      </c>
    </row>
    <row r="1512" spans="1:38">
      <c r="A1512">
        <v>17</v>
      </c>
      <c r="B1512">
        <v>339</v>
      </c>
      <c r="C1512">
        <v>2023</v>
      </c>
      <c r="D1512">
        <v>3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14</v>
      </c>
      <c r="N1512">
        <v>99</v>
      </c>
      <c r="O1512">
        <v>99</v>
      </c>
      <c r="P1512">
        <v>99</v>
      </c>
      <c r="Q1512">
        <v>65</v>
      </c>
      <c r="R1512">
        <v>75</v>
      </c>
      <c r="S1512">
        <v>9.9733333333333309</v>
      </c>
      <c r="T1512">
        <v>14</v>
      </c>
      <c r="U1512">
        <v>49.946666666666658</v>
      </c>
      <c r="V1512">
        <v>0</v>
      </c>
      <c r="W1512">
        <v>100</v>
      </c>
      <c r="X1512">
        <v>100</v>
      </c>
      <c r="Y1512">
        <v>100</v>
      </c>
      <c r="Z1512">
        <v>88</v>
      </c>
      <c r="AA1512">
        <v>8.0202798510331892</v>
      </c>
      <c r="AB1512">
        <v>1.3162910856730119</v>
      </c>
      <c r="AC1512">
        <v>0</v>
      </c>
      <c r="AD1512">
        <v>51.200461623659365</v>
      </c>
      <c r="AG1512">
        <v>0.15913430935709744</v>
      </c>
      <c r="AH1512">
        <v>0.32114842539752497</v>
      </c>
      <c r="AI1512">
        <v>0</v>
      </c>
      <c r="AJ1512">
        <v>16</v>
      </c>
      <c r="AK1512">
        <v>119.925</v>
      </c>
      <c r="AL1512">
        <v>28.36769333432872</v>
      </c>
    </row>
    <row r="1513" spans="1:38">
      <c r="A1513">
        <v>17</v>
      </c>
      <c r="B1513">
        <v>340</v>
      </c>
      <c r="C1513">
        <v>2023</v>
      </c>
      <c r="D1513">
        <v>4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14</v>
      </c>
      <c r="N1513">
        <v>99</v>
      </c>
      <c r="O1513">
        <v>99</v>
      </c>
      <c r="P1513">
        <v>99</v>
      </c>
      <c r="Q1513">
        <v>3</v>
      </c>
      <c r="R1513">
        <v>4</v>
      </c>
      <c r="S1513">
        <v>8.25</v>
      </c>
      <c r="T1513">
        <v>14</v>
      </c>
      <c r="U1513">
        <v>28.1</v>
      </c>
      <c r="V1513">
        <v>0</v>
      </c>
      <c r="W1513">
        <v>100</v>
      </c>
      <c r="X1513">
        <v>100</v>
      </c>
      <c r="Y1513">
        <v>50</v>
      </c>
      <c r="Z1513">
        <v>0</v>
      </c>
      <c r="AA1513">
        <v>8.6209048249009239</v>
      </c>
      <c r="AB1513">
        <v>0.4330127018922193</v>
      </c>
      <c r="AC1513">
        <v>0</v>
      </c>
      <c r="AD1513">
        <v>-61.613282879568573</v>
      </c>
      <c r="AG1513">
        <v>0.14265335235378029</v>
      </c>
      <c r="AH1513">
        <v>0.17210386253739898</v>
      </c>
      <c r="AI1513">
        <v>25</v>
      </c>
      <c r="AJ1513">
        <v>0</v>
      </c>
    </row>
    <row r="1514" spans="1:38">
      <c r="A1514">
        <v>17</v>
      </c>
      <c r="B1514">
        <v>341</v>
      </c>
      <c r="C1514">
        <v>2023</v>
      </c>
      <c r="D1514">
        <v>5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14</v>
      </c>
      <c r="N1514">
        <v>99</v>
      </c>
      <c r="O1514">
        <v>99</v>
      </c>
      <c r="P1514">
        <v>99</v>
      </c>
      <c r="Q1514">
        <v>13</v>
      </c>
      <c r="R1514">
        <v>14</v>
      </c>
      <c r="S1514">
        <v>9.5</v>
      </c>
      <c r="T1514">
        <v>14</v>
      </c>
      <c r="U1514">
        <v>52.128571428571405</v>
      </c>
      <c r="V1514">
        <v>0</v>
      </c>
      <c r="W1514">
        <v>100</v>
      </c>
      <c r="X1514">
        <v>100</v>
      </c>
      <c r="Y1514">
        <v>100</v>
      </c>
      <c r="Z1514">
        <v>92.857142857142875</v>
      </c>
      <c r="AA1514">
        <v>9.7762415047493825</v>
      </c>
      <c r="AB1514">
        <v>1.052208561618303</v>
      </c>
      <c r="AC1514">
        <v>0</v>
      </c>
      <c r="AD1514">
        <v>44.162670507926642</v>
      </c>
      <c r="AG1514">
        <v>0.34482758620689652</v>
      </c>
      <c r="AH1514">
        <v>0.69372557630648679</v>
      </c>
      <c r="AI1514">
        <v>14.285714285714288</v>
      </c>
      <c r="AJ1514">
        <v>7</v>
      </c>
      <c r="AK1514">
        <v>120.5714285714286</v>
      </c>
      <c r="AL1514">
        <v>32.99741944845676</v>
      </c>
    </row>
    <row r="1515" spans="1:38">
      <c r="A1515">
        <v>17</v>
      </c>
      <c r="B1515">
        <v>342</v>
      </c>
      <c r="C1515">
        <v>2023</v>
      </c>
      <c r="D1515">
        <v>6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14</v>
      </c>
      <c r="N1515">
        <v>99</v>
      </c>
      <c r="O1515">
        <v>99</v>
      </c>
      <c r="P1515">
        <v>99</v>
      </c>
      <c r="Q1515">
        <v>4</v>
      </c>
      <c r="R1515">
        <v>4</v>
      </c>
      <c r="S1515">
        <v>9</v>
      </c>
      <c r="T1515">
        <v>14</v>
      </c>
      <c r="U1515">
        <v>44.525000000000006</v>
      </c>
      <c r="V1515">
        <v>0</v>
      </c>
      <c r="W1515">
        <v>100</v>
      </c>
      <c r="X1515">
        <v>100</v>
      </c>
      <c r="Y1515">
        <v>100</v>
      </c>
      <c r="Z1515">
        <v>50</v>
      </c>
      <c r="AA1515">
        <v>7.7860050732066624</v>
      </c>
      <c r="AB1515">
        <v>1.8708286933869704</v>
      </c>
      <c r="AC1515">
        <v>0</v>
      </c>
      <c r="AD1515">
        <v>56.466023180340947</v>
      </c>
      <c r="AG1515">
        <v>6.6345994360590479E-2</v>
      </c>
      <c r="AH1515">
        <v>0.1361051609151219</v>
      </c>
      <c r="AI1515">
        <v>0</v>
      </c>
      <c r="AJ1515">
        <v>2</v>
      </c>
      <c r="AK1515">
        <v>115.9</v>
      </c>
      <c r="AL1515">
        <v>28.562728671092323</v>
      </c>
    </row>
    <row r="1516" spans="1:38">
      <c r="A1516">
        <v>17</v>
      </c>
      <c r="B1516">
        <v>343</v>
      </c>
      <c r="C1516">
        <v>2023</v>
      </c>
      <c r="D1516">
        <v>7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14</v>
      </c>
      <c r="N1516">
        <v>99</v>
      </c>
      <c r="O1516">
        <v>99</v>
      </c>
      <c r="P1516">
        <v>99</v>
      </c>
      <c r="Q1516">
        <v>5</v>
      </c>
      <c r="R1516">
        <v>5</v>
      </c>
      <c r="S1516">
        <v>10</v>
      </c>
      <c r="T1516">
        <v>14</v>
      </c>
      <c r="U1516">
        <v>45.66</v>
      </c>
      <c r="V1516">
        <v>0</v>
      </c>
      <c r="W1516">
        <v>100</v>
      </c>
      <c r="X1516">
        <v>100</v>
      </c>
      <c r="Y1516">
        <v>100</v>
      </c>
      <c r="Z1516">
        <v>80</v>
      </c>
      <c r="AA1516">
        <v>8.3305702085751392</v>
      </c>
      <c r="AB1516">
        <v>1.6733200530681516</v>
      </c>
      <c r="AC1516">
        <v>0</v>
      </c>
      <c r="AD1516">
        <v>16.069200654194628</v>
      </c>
      <c r="AG1516">
        <v>0.12787723785166238</v>
      </c>
      <c r="AH1516">
        <v>0.27080019500460817</v>
      </c>
      <c r="AI1516">
        <v>0</v>
      </c>
      <c r="AJ1516">
        <v>1</v>
      </c>
      <c r="AK1516">
        <v>115</v>
      </c>
      <c r="AL1516">
        <v>36.820909016191344</v>
      </c>
    </row>
    <row r="1517" spans="1:38">
      <c r="A1517">
        <v>17</v>
      </c>
      <c r="B1517">
        <v>344</v>
      </c>
      <c r="C1517">
        <v>2023</v>
      </c>
      <c r="D1517">
        <v>8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14</v>
      </c>
      <c r="N1517">
        <v>99</v>
      </c>
      <c r="O1517">
        <v>99</v>
      </c>
      <c r="P1517">
        <v>99</v>
      </c>
      <c r="Q1517">
        <v>58</v>
      </c>
      <c r="R1517">
        <v>72</v>
      </c>
      <c r="S1517">
        <v>9.6666666666666643</v>
      </c>
      <c r="T1517">
        <v>14</v>
      </c>
      <c r="U1517">
        <v>47.425000000000011</v>
      </c>
      <c r="V1517">
        <v>0</v>
      </c>
      <c r="W1517">
        <v>100</v>
      </c>
      <c r="X1517">
        <v>100</v>
      </c>
      <c r="Y1517">
        <v>100</v>
      </c>
      <c r="Z1517">
        <v>76.3888888888889</v>
      </c>
      <c r="AA1517">
        <v>9.6468726941832195</v>
      </c>
      <c r="AB1517">
        <v>1.394433377556797</v>
      </c>
      <c r="AC1517">
        <v>0</v>
      </c>
      <c r="AD1517">
        <v>56.16711101532853</v>
      </c>
      <c r="AG1517">
        <v>6.9565889525502633E-2</v>
      </c>
      <c r="AH1517">
        <v>0.15040683317280723</v>
      </c>
      <c r="AI1517">
        <v>4.1666666666666679</v>
      </c>
      <c r="AJ1517">
        <v>39</v>
      </c>
      <c r="AK1517">
        <v>118.3897435897436</v>
      </c>
      <c r="AL1517">
        <v>29.406614648553727</v>
      </c>
    </row>
    <row r="1518" spans="1:38">
      <c r="A1518">
        <v>17</v>
      </c>
      <c r="B1518">
        <v>345</v>
      </c>
      <c r="C1518">
        <v>2023</v>
      </c>
      <c r="D1518">
        <v>9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14</v>
      </c>
      <c r="N1518">
        <v>99</v>
      </c>
      <c r="O1518">
        <v>99</v>
      </c>
      <c r="P1518">
        <v>99</v>
      </c>
      <c r="Q1518">
        <v>69</v>
      </c>
      <c r="R1518">
        <v>87</v>
      </c>
      <c r="S1518">
        <v>9.1954022988505759</v>
      </c>
      <c r="T1518">
        <v>14</v>
      </c>
      <c r="U1518">
        <v>42.85747126436781</v>
      </c>
      <c r="V1518">
        <v>0</v>
      </c>
      <c r="W1518">
        <v>100</v>
      </c>
      <c r="X1518">
        <v>98.850574712643706</v>
      </c>
      <c r="Y1518">
        <v>93.10344827586205</v>
      </c>
      <c r="Z1518">
        <v>66.666666666666686</v>
      </c>
      <c r="AA1518">
        <v>11.174299661090277</v>
      </c>
      <c r="AB1518">
        <v>1.6388886089781722</v>
      </c>
      <c r="AC1518">
        <v>0</v>
      </c>
      <c r="AD1518">
        <v>70.736533280839765</v>
      </c>
      <c r="AG1518">
        <v>2.4083111648751977E-2</v>
      </c>
      <c r="AH1518">
        <v>5.1591246459001393E-2</v>
      </c>
      <c r="AI1518">
        <v>19.540229885057471</v>
      </c>
      <c r="AJ1518">
        <v>28</v>
      </c>
      <c r="AK1518">
        <v>117.62142857142868</v>
      </c>
      <c r="AL1518">
        <v>27.790563650905671</v>
      </c>
    </row>
    <row r="1519" spans="1:38">
      <c r="A1519">
        <v>17</v>
      </c>
      <c r="B1519">
        <v>346</v>
      </c>
      <c r="C1519">
        <v>2023</v>
      </c>
      <c r="D1519">
        <v>10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14</v>
      </c>
      <c r="N1519">
        <v>99</v>
      </c>
      <c r="O1519">
        <v>99</v>
      </c>
      <c r="P1519">
        <v>99</v>
      </c>
      <c r="Q1519">
        <v>194</v>
      </c>
      <c r="R1519">
        <v>228</v>
      </c>
      <c r="S1519">
        <v>9.75</v>
      </c>
      <c r="T1519">
        <v>14</v>
      </c>
      <c r="U1519">
        <v>45.085087719298251</v>
      </c>
      <c r="V1519">
        <v>0</v>
      </c>
      <c r="W1519">
        <v>100</v>
      </c>
      <c r="X1519">
        <v>100</v>
      </c>
      <c r="Y1519">
        <v>98.684210526315809</v>
      </c>
      <c r="Z1519">
        <v>72.368421052631547</v>
      </c>
      <c r="AA1519">
        <v>9.3331914067166686</v>
      </c>
      <c r="AB1519">
        <v>1.554210466905495</v>
      </c>
      <c r="AC1519">
        <v>0</v>
      </c>
      <c r="AD1519">
        <v>63.660505579479185</v>
      </c>
      <c r="AG1519">
        <v>5.550929780738275E-2</v>
      </c>
      <c r="AH1519">
        <v>0.12998513276550397</v>
      </c>
      <c r="AI1519">
        <v>5.2631578947368443</v>
      </c>
      <c r="AJ1519">
        <v>89</v>
      </c>
      <c r="AK1519">
        <v>117.96516853932587</v>
      </c>
      <c r="AL1519">
        <v>29.084739247082368</v>
      </c>
    </row>
    <row r="1520" spans="1:38">
      <c r="A1520">
        <v>17</v>
      </c>
      <c r="B1520">
        <v>347</v>
      </c>
      <c r="C1520">
        <v>2023</v>
      </c>
      <c r="D1520">
        <v>11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14</v>
      </c>
      <c r="N1520">
        <v>99</v>
      </c>
      <c r="O1520">
        <v>99</v>
      </c>
      <c r="P1520">
        <v>99</v>
      </c>
      <c r="Q1520">
        <v>68</v>
      </c>
      <c r="R1520">
        <v>81</v>
      </c>
      <c r="S1520">
        <v>9.7407407407407387</v>
      </c>
      <c r="T1520">
        <v>14</v>
      </c>
      <c r="U1520">
        <v>43.404938271604927</v>
      </c>
      <c r="V1520">
        <v>0</v>
      </c>
      <c r="W1520">
        <v>100</v>
      </c>
      <c r="X1520">
        <v>100</v>
      </c>
      <c r="Y1520">
        <v>97.530864197530875</v>
      </c>
      <c r="Z1520">
        <v>71.604938271604951</v>
      </c>
      <c r="AA1520">
        <v>8.5836177764385599</v>
      </c>
      <c r="AB1520">
        <v>1.5053630691038205</v>
      </c>
      <c r="AC1520">
        <v>0</v>
      </c>
      <c r="AD1520">
        <v>63.833290564033746</v>
      </c>
      <c r="AG1520">
        <v>5.8414584895863403E-2</v>
      </c>
      <c r="AH1520">
        <v>0.1295978589274778</v>
      </c>
      <c r="AI1520">
        <v>6.1728395061728403</v>
      </c>
      <c r="AJ1520">
        <v>27</v>
      </c>
      <c r="AK1520">
        <v>116.62962962962963</v>
      </c>
      <c r="AL1520">
        <v>27.76877024563132</v>
      </c>
    </row>
    <row r="1521" spans="1:38">
      <c r="A1521">
        <v>17</v>
      </c>
      <c r="B1521">
        <v>348</v>
      </c>
      <c r="C1521">
        <v>2023</v>
      </c>
      <c r="D1521">
        <v>12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14</v>
      </c>
      <c r="N1521">
        <v>99</v>
      </c>
      <c r="O1521">
        <v>99</v>
      </c>
      <c r="P1521">
        <v>99</v>
      </c>
      <c r="Q1521">
        <v>5</v>
      </c>
      <c r="R1521">
        <v>5</v>
      </c>
      <c r="S1521">
        <v>7.6</v>
      </c>
      <c r="T1521">
        <v>14</v>
      </c>
      <c r="U1521">
        <v>30.359999999999992</v>
      </c>
      <c r="V1521">
        <v>0</v>
      </c>
      <c r="W1521">
        <v>100</v>
      </c>
      <c r="X1521">
        <v>100</v>
      </c>
      <c r="Y1521">
        <v>100</v>
      </c>
      <c r="Z1521">
        <v>20</v>
      </c>
      <c r="AA1521">
        <v>7.260468304455312</v>
      </c>
      <c r="AB1521">
        <v>1.624807680927191</v>
      </c>
      <c r="AC1521">
        <v>0</v>
      </c>
      <c r="AD1521">
        <v>84.971730048025179</v>
      </c>
      <c r="AG1521">
        <v>6.0270009643201554E-2</v>
      </c>
      <c r="AH1521">
        <v>9.654148708232925E-2</v>
      </c>
      <c r="AI1521">
        <v>0</v>
      </c>
      <c r="AJ1521">
        <v>3</v>
      </c>
      <c r="AK1521">
        <v>110.8</v>
      </c>
      <c r="AL1521">
        <v>20.731318724609839</v>
      </c>
    </row>
    <row r="1522" spans="1:38">
      <c r="A1522">
        <v>17</v>
      </c>
      <c r="B1522">
        <v>349</v>
      </c>
      <c r="C1522">
        <v>2023</v>
      </c>
      <c r="D1522">
        <v>1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15</v>
      </c>
      <c r="N1522">
        <v>99</v>
      </c>
      <c r="O1522">
        <v>99</v>
      </c>
      <c r="P1522">
        <v>99</v>
      </c>
      <c r="Q1522">
        <v>1</v>
      </c>
      <c r="R1522">
        <v>1</v>
      </c>
      <c r="S1522">
        <v>11</v>
      </c>
      <c r="T1522">
        <v>15</v>
      </c>
      <c r="U1522">
        <v>54.3</v>
      </c>
      <c r="V1522">
        <v>0</v>
      </c>
      <c r="W1522">
        <v>100</v>
      </c>
      <c r="X1522">
        <v>100</v>
      </c>
      <c r="Y1522">
        <v>100</v>
      </c>
      <c r="Z1522">
        <v>100</v>
      </c>
      <c r="AA1522">
        <v>0</v>
      </c>
      <c r="AB1522">
        <v>0</v>
      </c>
      <c r="AC1522">
        <v>0</v>
      </c>
      <c r="AG1522">
        <v>1.1385631333257424E-2</v>
      </c>
      <c r="AH1522">
        <v>2.9576129938886912E-2</v>
      </c>
      <c r="AI1522">
        <v>0</v>
      </c>
      <c r="AJ1522">
        <v>0</v>
      </c>
    </row>
    <row r="1523" spans="1:38">
      <c r="A1523">
        <v>17</v>
      </c>
      <c r="B1523">
        <v>350</v>
      </c>
      <c r="C1523">
        <v>2023</v>
      </c>
      <c r="D1523">
        <v>2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15</v>
      </c>
      <c r="N1523">
        <v>99</v>
      </c>
      <c r="O1523">
        <v>99</v>
      </c>
      <c r="P1523">
        <v>99</v>
      </c>
      <c r="Q1523">
        <v>1</v>
      </c>
      <c r="R1523">
        <v>2</v>
      </c>
      <c r="S1523">
        <v>11</v>
      </c>
      <c r="T1523">
        <v>15</v>
      </c>
      <c r="U1523">
        <v>58.4</v>
      </c>
      <c r="V1523">
        <v>0</v>
      </c>
      <c r="W1523">
        <v>100</v>
      </c>
      <c r="X1523">
        <v>100</v>
      </c>
      <c r="Y1523">
        <v>100</v>
      </c>
      <c r="Z1523">
        <v>100</v>
      </c>
      <c r="AA1523">
        <v>2.1999999999999296</v>
      </c>
      <c r="AB1523">
        <v>0</v>
      </c>
      <c r="AC1523">
        <v>0</v>
      </c>
      <c r="AG1523">
        <v>1.54320987654321E-2</v>
      </c>
      <c r="AH1523">
        <v>4.1985270646832003E-2</v>
      </c>
      <c r="AI1523">
        <v>0</v>
      </c>
      <c r="AJ1523">
        <v>0</v>
      </c>
    </row>
    <row r="1524" spans="1:38">
      <c r="A1524">
        <v>17</v>
      </c>
      <c r="B1524">
        <v>351</v>
      </c>
      <c r="C1524">
        <v>2023</v>
      </c>
      <c r="D1524">
        <v>3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15</v>
      </c>
      <c r="N1524">
        <v>99</v>
      </c>
      <c r="O1524">
        <v>99</v>
      </c>
      <c r="P1524">
        <v>99</v>
      </c>
      <c r="Q1524">
        <v>20</v>
      </c>
      <c r="R1524">
        <v>21</v>
      </c>
      <c r="S1524">
        <v>10.238095238095237</v>
      </c>
      <c r="T1524">
        <v>15</v>
      </c>
      <c r="U1524">
        <v>47.80952380952381</v>
      </c>
      <c r="V1524">
        <v>0</v>
      </c>
      <c r="W1524">
        <v>100</v>
      </c>
      <c r="X1524">
        <v>100</v>
      </c>
      <c r="Y1524">
        <v>100</v>
      </c>
      <c r="Z1524">
        <v>90.476190476190439</v>
      </c>
      <c r="AA1524">
        <v>7.0777925508091988</v>
      </c>
      <c r="AB1524">
        <v>1.1914281907806581</v>
      </c>
      <c r="AC1524">
        <v>0</v>
      </c>
      <c r="AD1524">
        <v>39.840674154635792</v>
      </c>
      <c r="AG1524">
        <v>4.4557606619987269E-2</v>
      </c>
      <c r="AH1524">
        <v>8.607395064044715E-2</v>
      </c>
      <c r="AI1524">
        <v>4.7619047619047636</v>
      </c>
      <c r="AJ1524">
        <v>3</v>
      </c>
      <c r="AK1524">
        <v>113.2</v>
      </c>
      <c r="AL1524">
        <v>27.749571117932277</v>
      </c>
    </row>
    <row r="1525" spans="1:38">
      <c r="A1525">
        <v>17</v>
      </c>
      <c r="B1525">
        <v>352</v>
      </c>
      <c r="C1525">
        <v>2023</v>
      </c>
      <c r="D1525">
        <v>4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15</v>
      </c>
      <c r="N1525">
        <v>99</v>
      </c>
      <c r="O1525">
        <v>99</v>
      </c>
      <c r="P1525">
        <v>99</v>
      </c>
      <c r="R1525">
        <v>0</v>
      </c>
    </row>
    <row r="1526" spans="1:38">
      <c r="A1526">
        <v>17</v>
      </c>
      <c r="B1526">
        <v>353</v>
      </c>
      <c r="C1526">
        <v>2023</v>
      </c>
      <c r="D1526">
        <v>5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15</v>
      </c>
      <c r="N1526">
        <v>99</v>
      </c>
      <c r="O1526">
        <v>99</v>
      </c>
      <c r="P1526">
        <v>99</v>
      </c>
      <c r="Q1526">
        <v>4</v>
      </c>
      <c r="R1526">
        <v>4</v>
      </c>
      <c r="S1526">
        <v>10.5</v>
      </c>
      <c r="T1526">
        <v>15</v>
      </c>
      <c r="U1526">
        <v>55.674999999999997</v>
      </c>
      <c r="V1526">
        <v>0</v>
      </c>
      <c r="W1526">
        <v>100</v>
      </c>
      <c r="X1526">
        <v>100</v>
      </c>
      <c r="Y1526">
        <v>100</v>
      </c>
      <c r="Z1526">
        <v>100</v>
      </c>
      <c r="AA1526">
        <v>9.2340064435758737</v>
      </c>
      <c r="AB1526">
        <v>1.1180339887498949</v>
      </c>
      <c r="AC1526">
        <v>0</v>
      </c>
      <c r="AD1526">
        <v>53.637503941832279</v>
      </c>
      <c r="AG1526">
        <v>9.852216748768472E-2</v>
      </c>
      <c r="AH1526">
        <v>0.21169181398116543</v>
      </c>
      <c r="AI1526">
        <v>25</v>
      </c>
      <c r="AJ1526">
        <v>2</v>
      </c>
      <c r="AK1526">
        <v>114.55</v>
      </c>
      <c r="AL1526">
        <v>35.190668065870696</v>
      </c>
    </row>
    <row r="1527" spans="1:38">
      <c r="A1527">
        <v>17</v>
      </c>
      <c r="B1527">
        <v>354</v>
      </c>
      <c r="C1527">
        <v>2023</v>
      </c>
      <c r="D1527">
        <v>6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15</v>
      </c>
      <c r="N1527">
        <v>99</v>
      </c>
      <c r="O1527">
        <v>99</v>
      </c>
      <c r="P1527">
        <v>99</v>
      </c>
      <c r="Q1527">
        <v>4</v>
      </c>
      <c r="R1527">
        <v>4</v>
      </c>
      <c r="S1527">
        <v>11.25</v>
      </c>
      <c r="T1527">
        <v>15</v>
      </c>
      <c r="U1527">
        <v>47.5</v>
      </c>
      <c r="V1527">
        <v>0</v>
      </c>
      <c r="W1527">
        <v>100</v>
      </c>
      <c r="X1527">
        <v>100</v>
      </c>
      <c r="Y1527">
        <v>100</v>
      </c>
      <c r="Z1527">
        <v>75</v>
      </c>
      <c r="AA1527">
        <v>12.228450433313284</v>
      </c>
      <c r="AB1527">
        <v>2.384848003542364</v>
      </c>
      <c r="AC1527">
        <v>0</v>
      </c>
      <c r="AD1527">
        <v>85.810800581895862</v>
      </c>
      <c r="AG1527">
        <v>6.6345994360590479E-2</v>
      </c>
      <c r="AH1527">
        <v>0.14519921714695763</v>
      </c>
      <c r="AI1527">
        <v>25</v>
      </c>
      <c r="AJ1527">
        <v>2</v>
      </c>
      <c r="AK1527">
        <v>114.4</v>
      </c>
      <c r="AL1527">
        <v>36.217902339896</v>
      </c>
    </row>
    <row r="1528" spans="1:38">
      <c r="A1528">
        <v>17</v>
      </c>
      <c r="B1528">
        <v>355</v>
      </c>
      <c r="C1528">
        <v>2023</v>
      </c>
      <c r="D1528">
        <v>7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15</v>
      </c>
      <c r="N1528">
        <v>99</v>
      </c>
      <c r="O1528">
        <v>99</v>
      </c>
      <c r="P1528">
        <v>99</v>
      </c>
      <c r="R1528">
        <v>0</v>
      </c>
    </row>
    <row r="1529" spans="1:38">
      <c r="A1529">
        <v>17</v>
      </c>
      <c r="B1529">
        <v>356</v>
      </c>
      <c r="C1529">
        <v>2023</v>
      </c>
      <c r="D1529">
        <v>8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15</v>
      </c>
      <c r="N1529">
        <v>99</v>
      </c>
      <c r="O1529">
        <v>99</v>
      </c>
      <c r="P1529">
        <v>99</v>
      </c>
      <c r="Q1529">
        <v>14</v>
      </c>
      <c r="R1529">
        <v>15</v>
      </c>
      <c r="S1529">
        <v>10.466666666666669</v>
      </c>
      <c r="T1529">
        <v>15</v>
      </c>
      <c r="U1529">
        <v>52.939999999999991</v>
      </c>
      <c r="V1529">
        <v>0</v>
      </c>
      <c r="W1529">
        <v>100</v>
      </c>
      <c r="X1529">
        <v>100</v>
      </c>
      <c r="Y1529">
        <v>100</v>
      </c>
      <c r="Z1529">
        <v>93.333333333333314</v>
      </c>
      <c r="AA1529">
        <v>7.2513722839198689</v>
      </c>
      <c r="AB1529">
        <v>1.6679994670929081</v>
      </c>
      <c r="AC1529">
        <v>0</v>
      </c>
      <c r="AD1529">
        <v>81.309920196765574</v>
      </c>
      <c r="AG1529">
        <v>1.4492893651146388E-2</v>
      </c>
      <c r="AH1529">
        <v>3.4978640608717339E-2</v>
      </c>
      <c r="AI1529">
        <v>6.6666666666666687</v>
      </c>
      <c r="AJ1529">
        <v>9</v>
      </c>
      <c r="AK1529">
        <v>116.78888888888891</v>
      </c>
      <c r="AL1529">
        <v>34.937914014969323</v>
      </c>
    </row>
    <row r="1530" spans="1:38">
      <c r="A1530">
        <v>17</v>
      </c>
      <c r="B1530">
        <v>357</v>
      </c>
      <c r="C1530">
        <v>2023</v>
      </c>
      <c r="D1530">
        <v>9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15</v>
      </c>
      <c r="N1530">
        <v>99</v>
      </c>
      <c r="O1530">
        <v>99</v>
      </c>
      <c r="P1530">
        <v>99</v>
      </c>
      <c r="Q1530">
        <v>28</v>
      </c>
      <c r="R1530">
        <v>34</v>
      </c>
      <c r="S1530">
        <v>10.088235294117649</v>
      </c>
      <c r="T1530">
        <v>15</v>
      </c>
      <c r="U1530">
        <v>49.429411764705883</v>
      </c>
      <c r="V1530">
        <v>0</v>
      </c>
      <c r="W1530">
        <v>100</v>
      </c>
      <c r="X1530">
        <v>100</v>
      </c>
      <c r="Y1530">
        <v>97.058823529411754</v>
      </c>
      <c r="Z1530">
        <v>85.294117647058812</v>
      </c>
      <c r="AA1530">
        <v>9.033810003724378</v>
      </c>
      <c r="AB1530">
        <v>1.442376451204618</v>
      </c>
      <c r="AC1530">
        <v>0</v>
      </c>
      <c r="AD1530">
        <v>59.750941178581009</v>
      </c>
      <c r="AG1530">
        <v>9.411790759282378E-3</v>
      </c>
      <c r="AH1530">
        <v>2.3253834897548072E-2</v>
      </c>
      <c r="AI1530">
        <v>14.705882352941178</v>
      </c>
      <c r="AJ1530">
        <v>11</v>
      </c>
      <c r="AK1530">
        <v>116.6090909090909</v>
      </c>
      <c r="AL1530">
        <v>30.470342018198249</v>
      </c>
    </row>
    <row r="1531" spans="1:38">
      <c r="A1531">
        <v>17</v>
      </c>
      <c r="B1531">
        <v>358</v>
      </c>
      <c r="C1531">
        <v>2023</v>
      </c>
      <c r="D1531">
        <v>10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15</v>
      </c>
      <c r="N1531">
        <v>99</v>
      </c>
      <c r="O1531">
        <v>99</v>
      </c>
      <c r="P1531">
        <v>99</v>
      </c>
      <c r="Q1531">
        <v>72</v>
      </c>
      <c r="R1531">
        <v>96</v>
      </c>
      <c r="S1531">
        <v>9.8333333333333357</v>
      </c>
      <c r="T1531">
        <v>15</v>
      </c>
      <c r="U1531">
        <v>46.629166666666656</v>
      </c>
      <c r="V1531">
        <v>0</v>
      </c>
      <c r="W1531">
        <v>100</v>
      </c>
      <c r="X1531">
        <v>100</v>
      </c>
      <c r="Y1531">
        <v>100</v>
      </c>
      <c r="Z1531">
        <v>73.958333333333314</v>
      </c>
      <c r="AA1531">
        <v>11.01022173431986</v>
      </c>
      <c r="AB1531">
        <v>1.7480147469502501</v>
      </c>
      <c r="AC1531">
        <v>0</v>
      </c>
      <c r="AD1531">
        <v>71.322429303642991</v>
      </c>
      <c r="AG1531">
        <v>2.3372335918897997E-2</v>
      </c>
      <c r="AH1531">
        <v>5.6605001100404867E-2</v>
      </c>
      <c r="AI1531">
        <v>6.25</v>
      </c>
      <c r="AJ1531">
        <v>39</v>
      </c>
      <c r="AK1531">
        <v>117.64358974358979</v>
      </c>
      <c r="AL1531">
        <v>30.823615782193176</v>
      </c>
    </row>
    <row r="1532" spans="1:38">
      <c r="A1532">
        <v>17</v>
      </c>
      <c r="B1532">
        <v>359</v>
      </c>
      <c r="C1532">
        <v>2023</v>
      </c>
      <c r="D1532">
        <v>11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15</v>
      </c>
      <c r="N1532">
        <v>99</v>
      </c>
      <c r="O1532">
        <v>99</v>
      </c>
      <c r="P1532">
        <v>99</v>
      </c>
      <c r="Q1532">
        <v>28</v>
      </c>
      <c r="R1532">
        <v>34</v>
      </c>
      <c r="S1532">
        <v>10.588235294117649</v>
      </c>
      <c r="T1532">
        <v>15</v>
      </c>
      <c r="U1532">
        <v>49.241176470588243</v>
      </c>
      <c r="V1532">
        <v>0</v>
      </c>
      <c r="W1532">
        <v>100</v>
      </c>
      <c r="X1532">
        <v>100</v>
      </c>
      <c r="Y1532">
        <v>97.058823529411754</v>
      </c>
      <c r="Z1532">
        <v>97.058823529411754</v>
      </c>
      <c r="AA1532">
        <v>8.7232993504231544</v>
      </c>
      <c r="AB1532">
        <v>1.6997862678588127</v>
      </c>
      <c r="AC1532">
        <v>0</v>
      </c>
      <c r="AD1532">
        <v>69.896091603041356</v>
      </c>
      <c r="AG1532">
        <v>2.4519702301967341E-2</v>
      </c>
      <c r="AH1532">
        <v>6.1713617218380819E-2</v>
      </c>
      <c r="AI1532">
        <v>0</v>
      </c>
      <c r="AJ1532">
        <v>13</v>
      </c>
      <c r="AK1532">
        <v>116.69230769230764</v>
      </c>
      <c r="AL1532">
        <v>29.973681076964265</v>
      </c>
    </row>
    <row r="1533" spans="1:38">
      <c r="A1533">
        <v>17</v>
      </c>
      <c r="B1533">
        <v>360</v>
      </c>
      <c r="C1533">
        <v>2023</v>
      </c>
      <c r="D1533">
        <v>12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15</v>
      </c>
      <c r="N1533">
        <v>99</v>
      </c>
      <c r="O1533">
        <v>99</v>
      </c>
      <c r="P1533">
        <v>99</v>
      </c>
      <c r="Q1533">
        <v>5</v>
      </c>
      <c r="R1533">
        <v>6</v>
      </c>
      <c r="S1533">
        <v>9.3333333333333357</v>
      </c>
      <c r="T1533">
        <v>15</v>
      </c>
      <c r="U1533">
        <v>40.266666666666673</v>
      </c>
      <c r="V1533">
        <v>0</v>
      </c>
      <c r="W1533">
        <v>100</v>
      </c>
      <c r="X1533">
        <v>100</v>
      </c>
      <c r="Y1533">
        <v>100</v>
      </c>
      <c r="Z1533">
        <v>50</v>
      </c>
      <c r="AA1533">
        <v>11.168059614613233</v>
      </c>
      <c r="AB1533">
        <v>1.3743685418725489</v>
      </c>
      <c r="AC1533">
        <v>0</v>
      </c>
      <c r="AD1533">
        <v>76.190121399640319</v>
      </c>
      <c r="AG1533">
        <v>7.2324011571841859E-2</v>
      </c>
      <c r="AH1533">
        <v>0.1536523272667375</v>
      </c>
      <c r="AI1533">
        <v>0</v>
      </c>
      <c r="AJ1533">
        <v>3</v>
      </c>
      <c r="AK1533">
        <v>111.3666666666667</v>
      </c>
      <c r="AL1533">
        <v>25.939725284012312</v>
      </c>
    </row>
    <row r="1534" spans="1:38">
      <c r="A1534">
        <v>18</v>
      </c>
      <c r="B1534">
        <v>1</v>
      </c>
      <c r="C1534">
        <v>2024</v>
      </c>
      <c r="E1534">
        <v>99</v>
      </c>
      <c r="F1534">
        <v>99</v>
      </c>
      <c r="G1534">
        <v>99</v>
      </c>
      <c r="H1534">
        <v>1</v>
      </c>
      <c r="I1534">
        <v>99</v>
      </c>
      <c r="J1534">
        <v>103</v>
      </c>
      <c r="K1534">
        <v>99</v>
      </c>
      <c r="L1534">
        <v>1</v>
      </c>
      <c r="M1534">
        <v>99</v>
      </c>
      <c r="N1534">
        <v>99</v>
      </c>
      <c r="O1534">
        <v>99</v>
      </c>
      <c r="P1534">
        <v>99</v>
      </c>
      <c r="R1534">
        <v>0</v>
      </c>
    </row>
    <row r="1535" spans="1:38">
      <c r="A1535">
        <v>18</v>
      </c>
      <c r="B1535">
        <v>2</v>
      </c>
      <c r="C1535">
        <v>2024</v>
      </c>
      <c r="E1535">
        <v>99</v>
      </c>
      <c r="F1535">
        <v>99</v>
      </c>
      <c r="G1535">
        <v>99</v>
      </c>
      <c r="H1535">
        <v>2</v>
      </c>
      <c r="I1535">
        <v>99</v>
      </c>
      <c r="J1535">
        <v>106</v>
      </c>
      <c r="K1535">
        <v>99</v>
      </c>
      <c r="L1535">
        <v>1</v>
      </c>
      <c r="M1535">
        <v>99</v>
      </c>
      <c r="N1535">
        <v>99</v>
      </c>
      <c r="O1535">
        <v>99</v>
      </c>
      <c r="P1535">
        <v>99</v>
      </c>
      <c r="Q1535">
        <v>5</v>
      </c>
      <c r="R1535">
        <v>5</v>
      </c>
      <c r="S1535">
        <v>1</v>
      </c>
      <c r="T1535">
        <v>2.2000000000000002</v>
      </c>
      <c r="U1535">
        <v>9.9800000000000022</v>
      </c>
      <c r="V1535">
        <v>0</v>
      </c>
      <c r="W1535">
        <v>0</v>
      </c>
      <c r="X1535">
        <v>20</v>
      </c>
      <c r="Y1535">
        <v>0</v>
      </c>
      <c r="Z1535">
        <v>0</v>
      </c>
      <c r="AA1535">
        <v>4.7461142000588241</v>
      </c>
      <c r="AB1535">
        <v>0</v>
      </c>
      <c r="AC1535">
        <v>0.74833147735478811</v>
      </c>
      <c r="AE1535">
        <v>59.239793785068592</v>
      </c>
      <c r="AG1535">
        <v>1.3092432573972244E-2</v>
      </c>
      <c r="AH1535">
        <v>6.1682429679557694E-3</v>
      </c>
      <c r="AI1535">
        <v>0</v>
      </c>
      <c r="AJ1535">
        <v>5</v>
      </c>
      <c r="AK1535">
        <v>95.1</v>
      </c>
      <c r="AL1535">
        <v>10.762635795041424</v>
      </c>
    </row>
    <row r="1536" spans="1:38">
      <c r="A1536">
        <v>18</v>
      </c>
      <c r="B1536">
        <v>3</v>
      </c>
      <c r="C1536">
        <v>2024</v>
      </c>
      <c r="E1536">
        <v>99</v>
      </c>
      <c r="F1536">
        <v>99</v>
      </c>
      <c r="G1536">
        <v>99</v>
      </c>
      <c r="H1536">
        <v>1</v>
      </c>
      <c r="I1536">
        <v>99</v>
      </c>
      <c r="J1536">
        <v>110</v>
      </c>
      <c r="K1536">
        <v>99</v>
      </c>
      <c r="L1536">
        <v>1</v>
      </c>
      <c r="M1536">
        <v>99</v>
      </c>
      <c r="N1536">
        <v>99</v>
      </c>
      <c r="O1536">
        <v>99</v>
      </c>
      <c r="P1536">
        <v>99</v>
      </c>
      <c r="Q1536">
        <v>12</v>
      </c>
      <c r="R1536">
        <v>14</v>
      </c>
      <c r="S1536">
        <v>1</v>
      </c>
      <c r="T1536">
        <v>2.0714285714285721</v>
      </c>
      <c r="U1536">
        <v>10.507142857142853</v>
      </c>
      <c r="V1536">
        <v>0</v>
      </c>
      <c r="W1536">
        <v>0</v>
      </c>
      <c r="X1536">
        <v>28.571428571428577</v>
      </c>
      <c r="Y1536">
        <v>0</v>
      </c>
      <c r="Z1536">
        <v>0</v>
      </c>
      <c r="AA1536">
        <v>5.87068556299789</v>
      </c>
      <c r="AB1536">
        <v>0</v>
      </c>
      <c r="AC1536">
        <v>0.25753937681885564</v>
      </c>
      <c r="AE1536">
        <v>26.422458853496444</v>
      </c>
      <c r="AG1536">
        <v>1.170509840643446E-2</v>
      </c>
      <c r="AH1536">
        <v>5.8705550200708351E-3</v>
      </c>
      <c r="AI1536">
        <v>0</v>
      </c>
      <c r="AJ1536">
        <v>14</v>
      </c>
      <c r="AK1536">
        <v>93.228571428571385</v>
      </c>
      <c r="AL1536">
        <v>11.482415311273131</v>
      </c>
    </row>
    <row r="1537" spans="1:38">
      <c r="A1537">
        <v>18</v>
      </c>
      <c r="B1537">
        <v>4</v>
      </c>
      <c r="C1537">
        <v>2024</v>
      </c>
      <c r="E1537">
        <v>99</v>
      </c>
      <c r="F1537">
        <v>99</v>
      </c>
      <c r="G1537">
        <v>99</v>
      </c>
      <c r="H1537">
        <v>1</v>
      </c>
      <c r="I1537">
        <v>99</v>
      </c>
      <c r="J1537">
        <v>111</v>
      </c>
      <c r="K1537">
        <v>99</v>
      </c>
      <c r="L1537">
        <v>1</v>
      </c>
      <c r="M1537">
        <v>99</v>
      </c>
      <c r="N1537">
        <v>99</v>
      </c>
      <c r="O1537">
        <v>99</v>
      </c>
      <c r="P1537">
        <v>99</v>
      </c>
      <c r="Q1537">
        <v>5</v>
      </c>
      <c r="R1537">
        <v>6</v>
      </c>
      <c r="S1537">
        <v>1</v>
      </c>
      <c r="T1537">
        <v>2.5</v>
      </c>
      <c r="U1537">
        <v>10.71666666666667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1.5312485827657871</v>
      </c>
      <c r="AB1537">
        <v>0</v>
      </c>
      <c r="AC1537">
        <v>0.5</v>
      </c>
      <c r="AE1537">
        <v>88.163346904889465</v>
      </c>
      <c r="AG1537">
        <v>5.0690231992295076E-3</v>
      </c>
      <c r="AH1537">
        <v>2.5735417573960278E-3</v>
      </c>
      <c r="AI1537">
        <v>0</v>
      </c>
      <c r="AJ1537">
        <v>6</v>
      </c>
      <c r="AK1537">
        <v>98.350000000000023</v>
      </c>
      <c r="AL1537">
        <v>11.246926464306398</v>
      </c>
    </row>
    <row r="1538" spans="1:38">
      <c r="A1538">
        <v>18</v>
      </c>
      <c r="B1538">
        <v>5</v>
      </c>
      <c r="C1538">
        <v>2024</v>
      </c>
      <c r="E1538">
        <v>99</v>
      </c>
      <c r="F1538">
        <v>99</v>
      </c>
      <c r="G1538">
        <v>99</v>
      </c>
      <c r="H1538">
        <v>1</v>
      </c>
      <c r="I1538">
        <v>99</v>
      </c>
      <c r="J1538">
        <v>116</v>
      </c>
      <c r="K1538">
        <v>99</v>
      </c>
      <c r="L1538">
        <v>1</v>
      </c>
      <c r="M1538">
        <v>99</v>
      </c>
      <c r="N1538">
        <v>99</v>
      </c>
      <c r="O1538">
        <v>99</v>
      </c>
      <c r="P1538">
        <v>99</v>
      </c>
      <c r="Q1538">
        <v>14</v>
      </c>
      <c r="R1538">
        <v>19</v>
      </c>
      <c r="S1538">
        <v>1</v>
      </c>
      <c r="T1538">
        <v>2.5789473684210527</v>
      </c>
      <c r="U1538">
        <v>8.9947368421052616</v>
      </c>
      <c r="V1538">
        <v>0</v>
      </c>
      <c r="W1538">
        <v>0</v>
      </c>
      <c r="X1538">
        <v>5.2631578947368443</v>
      </c>
      <c r="Y1538">
        <v>5.2631578947368443</v>
      </c>
      <c r="Z1538">
        <v>0</v>
      </c>
      <c r="AA1538">
        <v>4.8952687882990924</v>
      </c>
      <c r="AB1538">
        <v>0</v>
      </c>
      <c r="AC1538">
        <v>0.99025724853825103</v>
      </c>
      <c r="AE1538">
        <v>0.71429603287644017</v>
      </c>
      <c r="AG1538">
        <v>2.2463142711892464E-2</v>
      </c>
      <c r="AH1538">
        <v>1.0369683777433693E-2</v>
      </c>
      <c r="AI1538">
        <v>0</v>
      </c>
      <c r="AJ1538">
        <v>17</v>
      </c>
      <c r="AK1538">
        <v>90.905882352941191</v>
      </c>
      <c r="AL1538">
        <v>9.9667963914422177</v>
      </c>
    </row>
    <row r="1539" spans="1:38">
      <c r="A1539">
        <v>18</v>
      </c>
      <c r="B1539">
        <v>6</v>
      </c>
      <c r="C1539">
        <v>2024</v>
      </c>
      <c r="E1539">
        <v>99</v>
      </c>
      <c r="F1539">
        <v>99</v>
      </c>
      <c r="G1539">
        <v>99</v>
      </c>
      <c r="H1539">
        <v>2</v>
      </c>
      <c r="I1539">
        <v>99</v>
      </c>
      <c r="J1539">
        <v>117</v>
      </c>
      <c r="K1539">
        <v>99</v>
      </c>
      <c r="L1539">
        <v>1</v>
      </c>
      <c r="M1539">
        <v>99</v>
      </c>
      <c r="N1539">
        <v>99</v>
      </c>
      <c r="O1539">
        <v>99</v>
      </c>
      <c r="P1539">
        <v>99</v>
      </c>
      <c r="Q1539">
        <v>13</v>
      </c>
      <c r="R1539">
        <v>20</v>
      </c>
      <c r="S1539">
        <v>1</v>
      </c>
      <c r="T1539">
        <v>2.1</v>
      </c>
      <c r="U1539">
        <v>8.86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2.8445386269129846</v>
      </c>
      <c r="AB1539">
        <v>0</v>
      </c>
      <c r="AC1539">
        <v>0.7</v>
      </c>
      <c r="AE1539">
        <v>55.444592744182323</v>
      </c>
      <c r="AG1539">
        <v>3.3783783783783793E-2</v>
      </c>
      <c r="AH1539">
        <v>1.4933674931315161E-2</v>
      </c>
      <c r="AI1539">
        <v>10</v>
      </c>
      <c r="AJ1539">
        <v>20</v>
      </c>
      <c r="AK1539">
        <v>94.38</v>
      </c>
      <c r="AL1539">
        <v>10.259412211140836</v>
      </c>
    </row>
    <row r="1540" spans="1:38">
      <c r="A1540">
        <v>18</v>
      </c>
      <c r="B1540">
        <v>7</v>
      </c>
      <c r="C1540">
        <v>2024</v>
      </c>
      <c r="E1540">
        <v>99</v>
      </c>
      <c r="F1540">
        <v>99</v>
      </c>
      <c r="G1540">
        <v>99</v>
      </c>
      <c r="H1540">
        <v>1</v>
      </c>
      <c r="I1540">
        <v>99</v>
      </c>
      <c r="J1540">
        <v>134</v>
      </c>
      <c r="K1540">
        <v>99</v>
      </c>
      <c r="L1540">
        <v>1</v>
      </c>
      <c r="M1540">
        <v>99</v>
      </c>
      <c r="N1540">
        <v>99</v>
      </c>
      <c r="O1540">
        <v>99</v>
      </c>
      <c r="P1540">
        <v>99</v>
      </c>
      <c r="Q1540">
        <v>24</v>
      </c>
      <c r="R1540">
        <v>47</v>
      </c>
      <c r="S1540">
        <v>1</v>
      </c>
      <c r="T1540">
        <v>2.2127659574468082</v>
      </c>
      <c r="U1540">
        <v>6.2510638297872356</v>
      </c>
      <c r="V1540">
        <v>0</v>
      </c>
      <c r="W1540">
        <v>0</v>
      </c>
      <c r="X1540">
        <v>2.1276595744680855</v>
      </c>
      <c r="Y1540">
        <v>0</v>
      </c>
      <c r="Z1540">
        <v>0</v>
      </c>
      <c r="AA1540">
        <v>3.210015731414062</v>
      </c>
      <c r="AB1540">
        <v>0</v>
      </c>
      <c r="AC1540">
        <v>0.58112767164883605</v>
      </c>
      <c r="AE1540">
        <v>53.937011231490033</v>
      </c>
      <c r="AG1540">
        <v>4.0463522564870777E-2</v>
      </c>
      <c r="AH1540">
        <v>1.2849884915241116E-2</v>
      </c>
      <c r="AI1540">
        <v>2.1276595744680855</v>
      </c>
      <c r="AJ1540">
        <v>46</v>
      </c>
      <c r="AK1540">
        <v>84.799999999999983</v>
      </c>
      <c r="AL1540">
        <v>9.7139865403683494</v>
      </c>
    </row>
    <row r="1541" spans="1:38">
      <c r="A1541">
        <v>18</v>
      </c>
      <c r="B1541">
        <v>8</v>
      </c>
      <c r="C1541">
        <v>2024</v>
      </c>
      <c r="E1541">
        <v>99</v>
      </c>
      <c r="F1541">
        <v>99</v>
      </c>
      <c r="G1541">
        <v>99</v>
      </c>
      <c r="H1541">
        <v>2</v>
      </c>
      <c r="I1541">
        <v>99</v>
      </c>
      <c r="J1541">
        <v>141</v>
      </c>
      <c r="K1541">
        <v>99</v>
      </c>
      <c r="L1541">
        <v>1</v>
      </c>
      <c r="M1541">
        <v>99</v>
      </c>
      <c r="N1541">
        <v>99</v>
      </c>
      <c r="O1541">
        <v>99</v>
      </c>
      <c r="P1541">
        <v>99</v>
      </c>
      <c r="Q1541">
        <v>60</v>
      </c>
      <c r="R1541">
        <v>102</v>
      </c>
      <c r="S1541">
        <v>1</v>
      </c>
      <c r="T1541">
        <v>2.3235294117647065</v>
      </c>
      <c r="U1541">
        <v>8.2401960784313744</v>
      </c>
      <c r="V1541">
        <v>0</v>
      </c>
      <c r="W1541">
        <v>0</v>
      </c>
      <c r="X1541">
        <v>2.9411764705882355</v>
      </c>
      <c r="Y1541">
        <v>0</v>
      </c>
      <c r="Z1541">
        <v>0</v>
      </c>
      <c r="AA1541">
        <v>3.1680160119149128</v>
      </c>
      <c r="AB1541">
        <v>0</v>
      </c>
      <c r="AC1541">
        <v>0.52695508432849691</v>
      </c>
      <c r="AE1541">
        <v>40.623636379406129</v>
      </c>
      <c r="AG1541">
        <v>9.0869406408965792E-2</v>
      </c>
      <c r="AH1541">
        <v>4.0456986329485661E-2</v>
      </c>
      <c r="AI1541">
        <v>6.862745098039218</v>
      </c>
      <c r="AJ1541">
        <v>102</v>
      </c>
      <c r="AK1541">
        <v>91.333333333333357</v>
      </c>
      <c r="AL1541">
        <v>10.326300386919044</v>
      </c>
    </row>
    <row r="1542" spans="1:38">
      <c r="A1542">
        <v>18</v>
      </c>
      <c r="B1542">
        <v>9</v>
      </c>
      <c r="C1542">
        <v>2024</v>
      </c>
      <c r="E1542">
        <v>99</v>
      </c>
      <c r="F1542">
        <v>99</v>
      </c>
      <c r="G1542">
        <v>99</v>
      </c>
      <c r="H1542">
        <v>2</v>
      </c>
      <c r="I1542">
        <v>99</v>
      </c>
      <c r="J1542">
        <v>143</v>
      </c>
      <c r="K1542">
        <v>99</v>
      </c>
      <c r="L1542">
        <v>1</v>
      </c>
      <c r="M1542">
        <v>99</v>
      </c>
      <c r="N1542">
        <v>99</v>
      </c>
      <c r="O1542">
        <v>99</v>
      </c>
      <c r="P1542">
        <v>99</v>
      </c>
      <c r="R1542">
        <v>0</v>
      </c>
    </row>
    <row r="1543" spans="1:38">
      <c r="A1543">
        <v>18</v>
      </c>
      <c r="B1543">
        <v>10</v>
      </c>
      <c r="C1543">
        <v>2024</v>
      </c>
      <c r="E1543">
        <v>99</v>
      </c>
      <c r="F1543">
        <v>99</v>
      </c>
      <c r="G1543">
        <v>99</v>
      </c>
      <c r="H1543">
        <v>2</v>
      </c>
      <c r="I1543">
        <v>99</v>
      </c>
      <c r="J1543">
        <v>147</v>
      </c>
      <c r="K1543">
        <v>99</v>
      </c>
      <c r="L1543">
        <v>1</v>
      </c>
      <c r="M1543">
        <v>99</v>
      </c>
      <c r="N1543">
        <v>99</v>
      </c>
      <c r="O1543">
        <v>99</v>
      </c>
      <c r="P1543">
        <v>99</v>
      </c>
      <c r="Q1543">
        <v>11</v>
      </c>
      <c r="R1543">
        <v>126</v>
      </c>
      <c r="S1543">
        <v>1</v>
      </c>
      <c r="T1543">
        <v>2.4761904761904754</v>
      </c>
      <c r="U1543">
        <v>8.2515873015872998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2.8311681959024568</v>
      </c>
      <c r="AB1543">
        <v>0</v>
      </c>
      <c r="AC1543">
        <v>0.49943278484292947</v>
      </c>
      <c r="AE1543">
        <v>21.275535944702295</v>
      </c>
      <c r="AG1543">
        <v>0.73623933621596382</v>
      </c>
      <c r="AH1543">
        <v>0.35139970102128026</v>
      </c>
      <c r="AI1543">
        <v>0</v>
      </c>
      <c r="AJ1543">
        <v>125</v>
      </c>
      <c r="AK1543">
        <v>92.755200000000016</v>
      </c>
      <c r="AL1543">
        <v>9.9476684719276971</v>
      </c>
    </row>
    <row r="1544" spans="1:38">
      <c r="A1544">
        <v>18</v>
      </c>
      <c r="B1544">
        <v>11</v>
      </c>
      <c r="C1544">
        <v>2024</v>
      </c>
      <c r="E1544">
        <v>99</v>
      </c>
      <c r="F1544">
        <v>99</v>
      </c>
      <c r="G1544">
        <v>99</v>
      </c>
      <c r="H1544">
        <v>1</v>
      </c>
      <c r="I1544">
        <v>99</v>
      </c>
      <c r="J1544">
        <v>155</v>
      </c>
      <c r="K1544">
        <v>99</v>
      </c>
      <c r="L1544">
        <v>1</v>
      </c>
      <c r="M1544">
        <v>99</v>
      </c>
      <c r="N1544">
        <v>99</v>
      </c>
      <c r="O1544">
        <v>99</v>
      </c>
      <c r="P1544">
        <v>99</v>
      </c>
      <c r="Q1544">
        <v>6</v>
      </c>
      <c r="R1544">
        <v>8</v>
      </c>
      <c r="S1544">
        <v>1</v>
      </c>
      <c r="T1544">
        <v>2.25</v>
      </c>
      <c r="U1544">
        <v>10.525000000000002</v>
      </c>
      <c r="V1544">
        <v>0</v>
      </c>
      <c r="W1544">
        <v>0</v>
      </c>
      <c r="X1544">
        <v>12.5</v>
      </c>
      <c r="Y1544">
        <v>0</v>
      </c>
      <c r="Z1544">
        <v>0</v>
      </c>
      <c r="AA1544">
        <v>3.8928620576639954</v>
      </c>
      <c r="AB1544">
        <v>0</v>
      </c>
      <c r="AC1544">
        <v>0.4330127018922193</v>
      </c>
      <c r="AE1544">
        <v>-12.9771226942492</v>
      </c>
      <c r="AG1544">
        <v>1.4375819870977012E-2</v>
      </c>
      <c r="AH1544">
        <v>6.8458707488220083E-3</v>
      </c>
      <c r="AI1544">
        <v>0</v>
      </c>
      <c r="AJ1544">
        <v>6</v>
      </c>
      <c r="AK1544">
        <v>97.683333333333366</v>
      </c>
      <c r="AL1544">
        <v>10.042221954382676</v>
      </c>
    </row>
    <row r="1545" spans="1:38">
      <c r="A1545">
        <v>18</v>
      </c>
      <c r="B1545">
        <v>12</v>
      </c>
      <c r="C1545">
        <v>2024</v>
      </c>
      <c r="E1545">
        <v>99</v>
      </c>
      <c r="F1545">
        <v>99</v>
      </c>
      <c r="G1545">
        <v>99</v>
      </c>
      <c r="H1545">
        <v>2</v>
      </c>
      <c r="I1545">
        <v>99</v>
      </c>
      <c r="J1545">
        <v>160</v>
      </c>
      <c r="K1545">
        <v>99</v>
      </c>
      <c r="L1545">
        <v>1</v>
      </c>
      <c r="M1545">
        <v>99</v>
      </c>
      <c r="N1545">
        <v>99</v>
      </c>
      <c r="O1545">
        <v>99</v>
      </c>
      <c r="P1545">
        <v>99</v>
      </c>
      <c r="Q1545">
        <v>10</v>
      </c>
      <c r="R1545">
        <v>12</v>
      </c>
      <c r="S1545">
        <v>1</v>
      </c>
      <c r="T1545">
        <v>2.75</v>
      </c>
      <c r="U1545">
        <v>7.4083333333333341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3.5342274812027679</v>
      </c>
      <c r="AB1545">
        <v>0</v>
      </c>
      <c r="AC1545">
        <v>0.4330127018922193</v>
      </c>
      <c r="AE1545">
        <v>43.154182044620626</v>
      </c>
      <c r="AG1545">
        <v>3.1694046801542454E-2</v>
      </c>
      <c r="AH1545">
        <v>1.1412704047016728E-2</v>
      </c>
      <c r="AI1545">
        <v>25</v>
      </c>
      <c r="AJ1545">
        <v>11</v>
      </c>
      <c r="AK1545">
        <v>86.818181818181827</v>
      </c>
      <c r="AL1545">
        <v>10.318517138916844</v>
      </c>
    </row>
    <row r="1546" spans="1:38">
      <c r="A1546">
        <v>18</v>
      </c>
      <c r="B1546">
        <v>13</v>
      </c>
      <c r="C1546">
        <v>2024</v>
      </c>
      <c r="E1546">
        <v>99</v>
      </c>
      <c r="F1546">
        <v>99</v>
      </c>
      <c r="G1546">
        <v>99</v>
      </c>
      <c r="H1546">
        <v>1</v>
      </c>
      <c r="I1546">
        <v>99</v>
      </c>
      <c r="J1546">
        <v>171</v>
      </c>
      <c r="K1546">
        <v>99</v>
      </c>
      <c r="L1546">
        <v>1</v>
      </c>
      <c r="M1546">
        <v>99</v>
      </c>
      <c r="N1546">
        <v>99</v>
      </c>
      <c r="O1546">
        <v>99</v>
      </c>
      <c r="P1546">
        <v>99</v>
      </c>
      <c r="Q1546">
        <v>1</v>
      </c>
      <c r="R1546">
        <v>1</v>
      </c>
      <c r="S1546">
        <v>1</v>
      </c>
      <c r="T1546">
        <v>3</v>
      </c>
      <c r="U1546">
        <v>7.5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G1546">
        <v>4.4181320137845715E-3</v>
      </c>
      <c r="AH1546">
        <v>1.5073786183367596E-3</v>
      </c>
      <c r="AI1546">
        <v>0</v>
      </c>
      <c r="AJ1546">
        <v>1</v>
      </c>
      <c r="AK1546">
        <v>85.9</v>
      </c>
      <c r="AL1546">
        <v>11.832643277505621</v>
      </c>
    </row>
    <row r="1547" spans="1:38">
      <c r="A1547">
        <v>18</v>
      </c>
      <c r="B1547">
        <v>14</v>
      </c>
      <c r="C1547">
        <v>2024</v>
      </c>
      <c r="E1547">
        <v>99</v>
      </c>
      <c r="F1547">
        <v>99</v>
      </c>
      <c r="G1547">
        <v>99</v>
      </c>
      <c r="H1547">
        <v>2</v>
      </c>
      <c r="I1547">
        <v>99</v>
      </c>
      <c r="J1547">
        <v>175</v>
      </c>
      <c r="K1547">
        <v>99</v>
      </c>
      <c r="L1547">
        <v>1</v>
      </c>
      <c r="M1547">
        <v>99</v>
      </c>
      <c r="N1547">
        <v>99</v>
      </c>
      <c r="O1547">
        <v>99</v>
      </c>
      <c r="P1547">
        <v>99</v>
      </c>
      <c r="Q1547">
        <v>12</v>
      </c>
      <c r="R1547">
        <v>26</v>
      </c>
      <c r="S1547">
        <v>1</v>
      </c>
      <c r="T1547">
        <v>2.1538461538461529</v>
      </c>
      <c r="U1547">
        <v>7.3153846153846196</v>
      </c>
      <c r="V1547">
        <v>0</v>
      </c>
      <c r="W1547">
        <v>0</v>
      </c>
      <c r="X1547">
        <v>3.8461538461538449</v>
      </c>
      <c r="Y1547">
        <v>0</v>
      </c>
      <c r="Z1547">
        <v>0</v>
      </c>
      <c r="AA1547">
        <v>3.2457892613344534</v>
      </c>
      <c r="AB1547">
        <v>0</v>
      </c>
      <c r="AC1547">
        <v>0.71749069639144747</v>
      </c>
      <c r="AE1547">
        <v>25.662447630118791</v>
      </c>
      <c r="AG1547">
        <v>0.14959723820483312</v>
      </c>
      <c r="AH1547">
        <v>5.9456451743993367E-2</v>
      </c>
      <c r="AI1547">
        <v>0</v>
      </c>
      <c r="AJ1547">
        <v>21</v>
      </c>
      <c r="AK1547">
        <v>86.038095238095266</v>
      </c>
      <c r="AL1547">
        <v>10.097759601649564</v>
      </c>
    </row>
    <row r="1548" spans="1:38">
      <c r="A1548">
        <v>18</v>
      </c>
      <c r="B1548">
        <v>15</v>
      </c>
      <c r="C1548">
        <v>2024</v>
      </c>
      <c r="E1548">
        <v>99</v>
      </c>
      <c r="F1548">
        <v>99</v>
      </c>
      <c r="G1548">
        <v>99</v>
      </c>
      <c r="H1548">
        <v>2</v>
      </c>
      <c r="I1548">
        <v>99</v>
      </c>
      <c r="J1548">
        <v>177</v>
      </c>
      <c r="K1548">
        <v>99</v>
      </c>
      <c r="L1548">
        <v>1</v>
      </c>
      <c r="M1548">
        <v>99</v>
      </c>
      <c r="N1548">
        <v>99</v>
      </c>
      <c r="O1548">
        <v>99</v>
      </c>
      <c r="P1548">
        <v>99</v>
      </c>
      <c r="Q1548">
        <v>8</v>
      </c>
      <c r="R1548">
        <v>9</v>
      </c>
      <c r="S1548">
        <v>1</v>
      </c>
      <c r="T1548">
        <v>2.5555555555555558</v>
      </c>
      <c r="U1548">
        <v>7.31111111111111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3.4968063030410592</v>
      </c>
      <c r="AB1548">
        <v>0</v>
      </c>
      <c r="AC1548">
        <v>0.6849348892187761</v>
      </c>
      <c r="AE1548">
        <v>60.514885076670311</v>
      </c>
      <c r="AG1548">
        <v>2.2233750833765661E-2</v>
      </c>
      <c r="AH1548">
        <v>7.9625802293489395E-3</v>
      </c>
      <c r="AI1548">
        <v>11.111111111111112</v>
      </c>
      <c r="AJ1548">
        <v>9</v>
      </c>
      <c r="AK1548">
        <v>88.633333333333354</v>
      </c>
      <c r="AL1548">
        <v>9.7065933792521477</v>
      </c>
    </row>
    <row r="1549" spans="1:38">
      <c r="A1549">
        <v>18</v>
      </c>
      <c r="B1549">
        <v>16</v>
      </c>
      <c r="C1549">
        <v>2024</v>
      </c>
      <c r="E1549">
        <v>99</v>
      </c>
      <c r="F1549">
        <v>99</v>
      </c>
      <c r="G1549">
        <v>99</v>
      </c>
      <c r="H1549">
        <v>2</v>
      </c>
      <c r="I1549">
        <v>99</v>
      </c>
      <c r="J1549">
        <v>178</v>
      </c>
      <c r="K1549">
        <v>99</v>
      </c>
      <c r="L1549">
        <v>1</v>
      </c>
      <c r="M1549">
        <v>99</v>
      </c>
      <c r="N1549">
        <v>99</v>
      </c>
      <c r="O1549">
        <v>99</v>
      </c>
      <c r="P1549">
        <v>99</v>
      </c>
      <c r="Q1549">
        <v>2</v>
      </c>
      <c r="R1549">
        <v>2</v>
      </c>
      <c r="S1549">
        <v>1</v>
      </c>
      <c r="T1549">
        <v>2.5</v>
      </c>
      <c r="U1549">
        <v>11.6</v>
      </c>
      <c r="V1549">
        <v>0</v>
      </c>
      <c r="W1549">
        <v>0</v>
      </c>
      <c r="X1549">
        <v>50</v>
      </c>
      <c r="Y1549">
        <v>0</v>
      </c>
      <c r="Z1549">
        <v>0</v>
      </c>
      <c r="AA1549">
        <v>7.1</v>
      </c>
      <c r="AB1549">
        <v>0</v>
      </c>
      <c r="AC1549">
        <v>0.5</v>
      </c>
      <c r="AE1549">
        <v>99.999999999999915</v>
      </c>
      <c r="AG1549">
        <v>1.208970561566826E-2</v>
      </c>
      <c r="AH1549">
        <v>6.9413610572889705E-3</v>
      </c>
      <c r="AI1549">
        <v>0</v>
      </c>
      <c r="AJ1549">
        <v>2</v>
      </c>
      <c r="AK1549">
        <v>94.5</v>
      </c>
      <c r="AL1549">
        <v>11.590234222578305</v>
      </c>
    </row>
    <row r="1550" spans="1:38">
      <c r="A1550">
        <v>18</v>
      </c>
      <c r="B1550">
        <v>17</v>
      </c>
      <c r="C1550">
        <v>2024</v>
      </c>
      <c r="E1550">
        <v>99</v>
      </c>
      <c r="F1550">
        <v>99</v>
      </c>
      <c r="G1550">
        <v>99</v>
      </c>
      <c r="H1550">
        <v>2</v>
      </c>
      <c r="I1550">
        <v>99</v>
      </c>
      <c r="J1550">
        <v>181</v>
      </c>
      <c r="K1550">
        <v>99</v>
      </c>
      <c r="L1550">
        <v>1</v>
      </c>
      <c r="M1550">
        <v>99</v>
      </c>
      <c r="N1550">
        <v>99</v>
      </c>
      <c r="O1550">
        <v>99</v>
      </c>
      <c r="P1550">
        <v>99</v>
      </c>
      <c r="Q1550">
        <v>10</v>
      </c>
      <c r="R1550">
        <v>33</v>
      </c>
      <c r="S1550">
        <v>1</v>
      </c>
      <c r="T1550">
        <v>2.2424242424242422</v>
      </c>
      <c r="U1550">
        <v>5.5363636363636388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1.9618819322919097</v>
      </c>
      <c r="AB1550">
        <v>0</v>
      </c>
      <c r="AC1550">
        <v>0.42854956435548441</v>
      </c>
      <c r="AE1550">
        <v>44.364757678826514</v>
      </c>
      <c r="AG1550">
        <v>0.11281665584082597</v>
      </c>
      <c r="AH1550">
        <v>3.1540720157334154E-2</v>
      </c>
      <c r="AI1550">
        <v>0</v>
      </c>
      <c r="AJ1550">
        <v>32</v>
      </c>
      <c r="AK1550">
        <v>82.731250000000003</v>
      </c>
      <c r="AL1550">
        <v>9.4719119344387028</v>
      </c>
    </row>
    <row r="1551" spans="1:38">
      <c r="A1551">
        <v>18</v>
      </c>
      <c r="B1551">
        <v>18</v>
      </c>
      <c r="C1551">
        <v>2024</v>
      </c>
      <c r="E1551">
        <v>99</v>
      </c>
      <c r="F1551">
        <v>99</v>
      </c>
      <c r="G1551">
        <v>99</v>
      </c>
      <c r="H1551">
        <v>1</v>
      </c>
      <c r="I1551">
        <v>99</v>
      </c>
      <c r="J1551">
        <v>262</v>
      </c>
      <c r="K1551">
        <v>99</v>
      </c>
      <c r="L1551">
        <v>1</v>
      </c>
      <c r="M1551">
        <v>99</v>
      </c>
      <c r="N1551">
        <v>99</v>
      </c>
      <c r="O1551">
        <v>99</v>
      </c>
      <c r="P1551">
        <v>99</v>
      </c>
      <c r="R1551">
        <v>0</v>
      </c>
    </row>
    <row r="1552" spans="1:38">
      <c r="A1552">
        <v>18</v>
      </c>
      <c r="B1552">
        <v>19</v>
      </c>
      <c r="C1552">
        <v>2024</v>
      </c>
      <c r="E1552">
        <v>99</v>
      </c>
      <c r="F1552">
        <v>99</v>
      </c>
      <c r="G1552">
        <v>99</v>
      </c>
      <c r="H1552">
        <v>2</v>
      </c>
      <c r="I1552">
        <v>99</v>
      </c>
      <c r="J1552">
        <v>267</v>
      </c>
      <c r="K1552">
        <v>99</v>
      </c>
      <c r="L1552">
        <v>1</v>
      </c>
      <c r="M1552">
        <v>99</v>
      </c>
      <c r="N1552">
        <v>99</v>
      </c>
      <c r="O1552">
        <v>99</v>
      </c>
      <c r="P1552">
        <v>99</v>
      </c>
      <c r="Q1552">
        <v>1</v>
      </c>
      <c r="R1552">
        <v>1</v>
      </c>
      <c r="S1552">
        <v>1</v>
      </c>
      <c r="T1552">
        <v>2</v>
      </c>
      <c r="U1552">
        <v>7.5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G1552">
        <v>5.9031877213695398E-2</v>
      </c>
      <c r="AH1552">
        <v>3.8478311058666621E-2</v>
      </c>
      <c r="AI1552">
        <v>100</v>
      </c>
      <c r="AJ1552">
        <v>1</v>
      </c>
      <c r="AK1552">
        <v>93.5</v>
      </c>
      <c r="AL1552">
        <v>9.1754300944625857</v>
      </c>
    </row>
    <row r="1553" spans="1:38">
      <c r="A1553">
        <v>18</v>
      </c>
      <c r="B1553">
        <v>20</v>
      </c>
      <c r="C1553">
        <v>2024</v>
      </c>
      <c r="E1553">
        <v>99</v>
      </c>
      <c r="F1553">
        <v>99</v>
      </c>
      <c r="G1553">
        <v>99</v>
      </c>
      <c r="H1553">
        <v>1</v>
      </c>
      <c r="I1553">
        <v>99</v>
      </c>
      <c r="J1553">
        <v>309</v>
      </c>
      <c r="K1553">
        <v>99</v>
      </c>
      <c r="L1553">
        <v>1</v>
      </c>
      <c r="M1553">
        <v>99</v>
      </c>
      <c r="N1553">
        <v>99</v>
      </c>
      <c r="O1553">
        <v>99</v>
      </c>
      <c r="P1553">
        <v>99</v>
      </c>
      <c r="Q1553">
        <v>30</v>
      </c>
      <c r="R1553">
        <v>78</v>
      </c>
      <c r="S1553">
        <v>1</v>
      </c>
      <c r="T1553">
        <v>2.2435897435897441</v>
      </c>
      <c r="U1553">
        <v>5.4794871794871796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2.4274265667605968</v>
      </c>
      <c r="AB1553">
        <v>0</v>
      </c>
      <c r="AC1553">
        <v>0.48532033924994089</v>
      </c>
      <c r="AE1553">
        <v>42.539621924743507</v>
      </c>
      <c r="AG1553">
        <v>7.6216533124877889E-2</v>
      </c>
      <c r="AH1553">
        <v>2.1117407300189888E-2</v>
      </c>
      <c r="AI1553">
        <v>0</v>
      </c>
      <c r="AJ1553">
        <v>75</v>
      </c>
      <c r="AK1553">
        <v>82.124000000000009</v>
      </c>
      <c r="AL1553">
        <v>9.6019667772692561</v>
      </c>
    </row>
    <row r="1554" spans="1:38">
      <c r="A1554">
        <v>18</v>
      </c>
      <c r="B1554">
        <v>21</v>
      </c>
      <c r="C1554">
        <v>2024</v>
      </c>
      <c r="E1554">
        <v>99</v>
      </c>
      <c r="F1554">
        <v>99</v>
      </c>
      <c r="G1554">
        <v>99</v>
      </c>
      <c r="H1554">
        <v>2</v>
      </c>
      <c r="I1554">
        <v>99</v>
      </c>
      <c r="J1554">
        <v>470</v>
      </c>
      <c r="K1554">
        <v>99</v>
      </c>
      <c r="L1554">
        <v>1</v>
      </c>
      <c r="M1554">
        <v>99</v>
      </c>
      <c r="N1554">
        <v>99</v>
      </c>
      <c r="O1554">
        <v>99</v>
      </c>
      <c r="P1554">
        <v>99</v>
      </c>
      <c r="Q1554">
        <v>11</v>
      </c>
      <c r="R1554">
        <v>39</v>
      </c>
      <c r="S1554">
        <v>1</v>
      </c>
      <c r="T1554">
        <v>1.6923076923076923</v>
      </c>
      <c r="U1554">
        <v>4.6717948717948721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1.9121673456898125</v>
      </c>
      <c r="AB1554">
        <v>0</v>
      </c>
      <c r="AC1554">
        <v>0.88154427885492737</v>
      </c>
      <c r="AE1554">
        <v>32.189379301272162</v>
      </c>
      <c r="AG1554">
        <v>0.30359645025688919</v>
      </c>
      <c r="AH1554">
        <v>8.2135227402331437E-2</v>
      </c>
      <c r="AI1554">
        <v>53.84615384615384</v>
      </c>
      <c r="AJ1554">
        <v>39</v>
      </c>
      <c r="AK1554">
        <v>79.78205128205127</v>
      </c>
      <c r="AL1554">
        <v>9.5974091094062821</v>
      </c>
    </row>
    <row r="1555" spans="1:38">
      <c r="A1555">
        <v>18</v>
      </c>
      <c r="B1555">
        <v>22</v>
      </c>
      <c r="C1555">
        <v>2024</v>
      </c>
      <c r="E1555">
        <v>99</v>
      </c>
      <c r="F1555">
        <v>99</v>
      </c>
      <c r="G1555">
        <v>99</v>
      </c>
      <c r="H1555">
        <v>2</v>
      </c>
      <c r="I1555">
        <v>99</v>
      </c>
      <c r="J1555">
        <v>629</v>
      </c>
      <c r="K1555">
        <v>99</v>
      </c>
      <c r="L1555">
        <v>1</v>
      </c>
      <c r="M1555">
        <v>99</v>
      </c>
      <c r="N1555">
        <v>99</v>
      </c>
      <c r="O1555">
        <v>99</v>
      </c>
      <c r="P1555">
        <v>99</v>
      </c>
      <c r="R1555">
        <v>0</v>
      </c>
    </row>
    <row r="1556" spans="1:38">
      <c r="A1556">
        <v>18</v>
      </c>
      <c r="B1556">
        <v>23</v>
      </c>
      <c r="C1556">
        <v>2024</v>
      </c>
      <c r="E1556">
        <v>99</v>
      </c>
      <c r="F1556">
        <v>99</v>
      </c>
      <c r="G1556">
        <v>99</v>
      </c>
      <c r="H1556">
        <v>1</v>
      </c>
      <c r="I1556">
        <v>99</v>
      </c>
      <c r="J1556">
        <v>643</v>
      </c>
      <c r="K1556">
        <v>99</v>
      </c>
      <c r="L1556">
        <v>1</v>
      </c>
      <c r="M1556">
        <v>99</v>
      </c>
      <c r="N1556">
        <v>99</v>
      </c>
      <c r="O1556">
        <v>99</v>
      </c>
      <c r="P1556">
        <v>99</v>
      </c>
      <c r="Q1556">
        <v>11</v>
      </c>
      <c r="R1556">
        <v>19</v>
      </c>
      <c r="S1556">
        <v>1</v>
      </c>
      <c r="T1556">
        <v>4.1052631578947363</v>
      </c>
      <c r="U1556">
        <v>6.5947368421052648</v>
      </c>
      <c r="V1556">
        <v>0</v>
      </c>
      <c r="W1556">
        <v>5.2631578947368443</v>
      </c>
      <c r="X1556">
        <v>0</v>
      </c>
      <c r="Y1556">
        <v>0</v>
      </c>
      <c r="Z1556">
        <v>0</v>
      </c>
      <c r="AA1556">
        <v>4.1756781591308822</v>
      </c>
      <c r="AB1556">
        <v>0</v>
      </c>
      <c r="AC1556">
        <v>8.0058842625586824</v>
      </c>
      <c r="AE1556">
        <v>30.229788709724275</v>
      </c>
      <c r="AG1556">
        <v>3.4662677418177842E-2</v>
      </c>
      <c r="AH1556">
        <v>1.210297906184621E-2</v>
      </c>
      <c r="AI1556">
        <v>0</v>
      </c>
      <c r="AJ1556">
        <v>19</v>
      </c>
      <c r="AK1556">
        <v>84.668421052631558</v>
      </c>
      <c r="AL1556">
        <v>9.9327796619882118</v>
      </c>
    </row>
    <row r="1557" spans="1:38">
      <c r="A1557">
        <v>18</v>
      </c>
      <c r="B1557">
        <v>24</v>
      </c>
      <c r="C1557">
        <v>2024</v>
      </c>
      <c r="E1557">
        <v>99</v>
      </c>
      <c r="F1557">
        <v>99</v>
      </c>
      <c r="G1557">
        <v>99</v>
      </c>
      <c r="H1557">
        <v>2</v>
      </c>
      <c r="I1557">
        <v>99</v>
      </c>
      <c r="J1557">
        <v>704</v>
      </c>
      <c r="K1557">
        <v>99</v>
      </c>
      <c r="L1557">
        <v>1</v>
      </c>
      <c r="M1557">
        <v>99</v>
      </c>
      <c r="N1557">
        <v>99</v>
      </c>
      <c r="O1557">
        <v>99</v>
      </c>
      <c r="P1557">
        <v>99</v>
      </c>
      <c r="R1557">
        <v>0</v>
      </c>
    </row>
    <row r="1558" spans="1:38">
      <c r="A1558">
        <v>18</v>
      </c>
      <c r="B1558">
        <v>25</v>
      </c>
      <c r="C1558">
        <v>2024</v>
      </c>
      <c r="E1558">
        <v>99</v>
      </c>
      <c r="F1558">
        <v>99</v>
      </c>
      <c r="G1558">
        <v>99</v>
      </c>
      <c r="H1558">
        <v>1</v>
      </c>
      <c r="I1558">
        <v>99</v>
      </c>
      <c r="J1558">
        <v>802</v>
      </c>
      <c r="K1558">
        <v>99</v>
      </c>
      <c r="L1558">
        <v>1</v>
      </c>
      <c r="M1558">
        <v>99</v>
      </c>
      <c r="N1558">
        <v>99</v>
      </c>
      <c r="O1558">
        <v>99</v>
      </c>
      <c r="P1558">
        <v>99</v>
      </c>
      <c r="Q1558">
        <v>3</v>
      </c>
      <c r="R1558">
        <v>24</v>
      </c>
      <c r="S1558">
        <v>1</v>
      </c>
      <c r="T1558">
        <v>1.9583333333333328</v>
      </c>
      <c r="U1558">
        <v>5.6125000000000007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1.3311375148095419</v>
      </c>
      <c r="AB1558">
        <v>0</v>
      </c>
      <c r="AC1558">
        <v>0.35108957388234874</v>
      </c>
      <c r="AE1558">
        <v>32.207406766976405</v>
      </c>
      <c r="AG1558">
        <v>0.22682166146867025</v>
      </c>
      <c r="AH1558">
        <v>6.2250012131127921E-2</v>
      </c>
      <c r="AI1558">
        <v>0</v>
      </c>
      <c r="AJ1558">
        <v>24</v>
      </c>
      <c r="AK1558">
        <v>84.666666666666643</v>
      </c>
      <c r="AL1558">
        <v>9.1561116787043755</v>
      </c>
    </row>
    <row r="1559" spans="1:38">
      <c r="A1559">
        <v>18</v>
      </c>
      <c r="B1559">
        <v>26</v>
      </c>
      <c r="C1559">
        <v>2024</v>
      </c>
      <c r="E1559">
        <v>99</v>
      </c>
      <c r="F1559">
        <v>99</v>
      </c>
      <c r="G1559">
        <v>99</v>
      </c>
      <c r="H1559">
        <v>1</v>
      </c>
      <c r="I1559">
        <v>99</v>
      </c>
      <c r="J1559">
        <v>103</v>
      </c>
      <c r="K1559">
        <v>99</v>
      </c>
      <c r="L1559">
        <v>2</v>
      </c>
      <c r="M1559">
        <v>99</v>
      </c>
      <c r="N1559">
        <v>99</v>
      </c>
      <c r="O1559">
        <v>99</v>
      </c>
      <c r="P1559">
        <v>99</v>
      </c>
      <c r="R1559">
        <v>0</v>
      </c>
    </row>
    <row r="1560" spans="1:38">
      <c r="A1560">
        <v>18</v>
      </c>
      <c r="B1560">
        <v>27</v>
      </c>
      <c r="C1560">
        <v>2024</v>
      </c>
      <c r="E1560">
        <v>99</v>
      </c>
      <c r="F1560">
        <v>99</v>
      </c>
      <c r="G1560">
        <v>99</v>
      </c>
      <c r="H1560">
        <v>2</v>
      </c>
      <c r="I1560">
        <v>99</v>
      </c>
      <c r="J1560">
        <v>106</v>
      </c>
      <c r="K1560">
        <v>99</v>
      </c>
      <c r="L1560">
        <v>2</v>
      </c>
      <c r="M1560">
        <v>99</v>
      </c>
      <c r="N1560">
        <v>99</v>
      </c>
      <c r="O1560">
        <v>99</v>
      </c>
      <c r="P1560">
        <v>99</v>
      </c>
      <c r="Q1560">
        <v>29</v>
      </c>
      <c r="R1560">
        <v>47</v>
      </c>
      <c r="S1560">
        <v>2</v>
      </c>
      <c r="T1560">
        <v>2.5957446808510642</v>
      </c>
      <c r="U1560">
        <v>10.253191489361702</v>
      </c>
      <c r="V1560">
        <v>0</v>
      </c>
      <c r="W1560">
        <v>0</v>
      </c>
      <c r="X1560">
        <v>12.765957446808516</v>
      </c>
      <c r="Y1560">
        <v>0</v>
      </c>
      <c r="Z1560">
        <v>0</v>
      </c>
      <c r="AA1560">
        <v>4.6318899714924919</v>
      </c>
      <c r="AB1560">
        <v>0</v>
      </c>
      <c r="AC1560">
        <v>1.0848977688495289</v>
      </c>
      <c r="AE1560">
        <v>30.828325085023287</v>
      </c>
      <c r="AG1560">
        <v>0.12306886619533908</v>
      </c>
      <c r="AH1560">
        <v>5.956866305126024E-2</v>
      </c>
      <c r="AI1560">
        <v>0</v>
      </c>
      <c r="AJ1560">
        <v>46</v>
      </c>
      <c r="AK1560">
        <v>92.797826086956519</v>
      </c>
      <c r="AL1560">
        <v>12.214242985758736</v>
      </c>
    </row>
    <row r="1561" spans="1:38">
      <c r="A1561">
        <v>18</v>
      </c>
      <c r="B1561">
        <v>28</v>
      </c>
      <c r="C1561">
        <v>2024</v>
      </c>
      <c r="E1561">
        <v>99</v>
      </c>
      <c r="F1561">
        <v>99</v>
      </c>
      <c r="G1561">
        <v>99</v>
      </c>
      <c r="H1561">
        <v>1</v>
      </c>
      <c r="I1561">
        <v>99</v>
      </c>
      <c r="J1561">
        <v>110</v>
      </c>
      <c r="K1561">
        <v>99</v>
      </c>
      <c r="L1561">
        <v>2</v>
      </c>
      <c r="M1561">
        <v>99</v>
      </c>
      <c r="N1561">
        <v>99</v>
      </c>
      <c r="O1561">
        <v>99</v>
      </c>
      <c r="P1561">
        <v>99</v>
      </c>
      <c r="Q1561">
        <v>80</v>
      </c>
      <c r="R1561">
        <v>120</v>
      </c>
      <c r="S1561">
        <v>2</v>
      </c>
      <c r="T1561">
        <v>2.5916666666666672</v>
      </c>
      <c r="U1561">
        <v>11.611666666666679</v>
      </c>
      <c r="V1561">
        <v>0</v>
      </c>
      <c r="W1561">
        <v>0</v>
      </c>
      <c r="X1561">
        <v>30</v>
      </c>
      <c r="Y1561">
        <v>8.3333333333333357</v>
      </c>
      <c r="Z1561">
        <v>0</v>
      </c>
      <c r="AA1561">
        <v>6.6962698986491924</v>
      </c>
      <c r="AB1561">
        <v>0</v>
      </c>
      <c r="AC1561">
        <v>0.70113994482002129</v>
      </c>
      <c r="AE1561">
        <v>42.841767811289799</v>
      </c>
      <c r="AG1561">
        <v>0.10032941491229536</v>
      </c>
      <c r="AH1561">
        <v>5.560864286177232E-2</v>
      </c>
      <c r="AI1561">
        <v>5</v>
      </c>
      <c r="AJ1561">
        <v>120</v>
      </c>
      <c r="AK1561">
        <v>94.252499999999998</v>
      </c>
      <c r="AL1561">
        <v>12.334854425707977</v>
      </c>
    </row>
    <row r="1562" spans="1:38">
      <c r="A1562">
        <v>18</v>
      </c>
      <c r="B1562">
        <v>29</v>
      </c>
      <c r="C1562">
        <v>2024</v>
      </c>
      <c r="E1562">
        <v>99</v>
      </c>
      <c r="F1562">
        <v>99</v>
      </c>
      <c r="G1562">
        <v>99</v>
      </c>
      <c r="H1562">
        <v>1</v>
      </c>
      <c r="I1562">
        <v>99</v>
      </c>
      <c r="J1562">
        <v>111</v>
      </c>
      <c r="K1562">
        <v>99</v>
      </c>
      <c r="L1562">
        <v>2</v>
      </c>
      <c r="M1562">
        <v>99</v>
      </c>
      <c r="N1562">
        <v>99</v>
      </c>
      <c r="O1562">
        <v>99</v>
      </c>
      <c r="P1562">
        <v>99</v>
      </c>
      <c r="Q1562">
        <v>50</v>
      </c>
      <c r="R1562">
        <v>69</v>
      </c>
      <c r="S1562">
        <v>2</v>
      </c>
      <c r="T1562">
        <v>2.5797101449275361</v>
      </c>
      <c r="U1562">
        <v>12.471014492753628</v>
      </c>
      <c r="V1562">
        <v>0</v>
      </c>
      <c r="W1562">
        <v>0</v>
      </c>
      <c r="X1562">
        <v>20.289855072463769</v>
      </c>
      <c r="Y1562">
        <v>1.4492753623188404</v>
      </c>
      <c r="Z1562">
        <v>0</v>
      </c>
      <c r="AA1562">
        <v>4.500277010774222</v>
      </c>
      <c r="AB1562">
        <v>0</v>
      </c>
      <c r="AC1562">
        <v>0.62335690340888683</v>
      </c>
      <c r="AE1562">
        <v>13.772906208017796</v>
      </c>
      <c r="AG1562">
        <v>5.8293766791139352E-2</v>
      </c>
      <c r="AH1562">
        <v>3.4440632694234558E-2</v>
      </c>
      <c r="AI1562">
        <v>1.4492753623188404</v>
      </c>
      <c r="AJ1562">
        <v>69</v>
      </c>
      <c r="AK1562">
        <v>99.084057971014431</v>
      </c>
      <c r="AL1562">
        <v>12.277928463041484</v>
      </c>
    </row>
    <row r="1563" spans="1:38">
      <c r="A1563">
        <v>18</v>
      </c>
      <c r="B1563">
        <v>30</v>
      </c>
      <c r="C1563">
        <v>2024</v>
      </c>
      <c r="E1563">
        <v>99</v>
      </c>
      <c r="F1563">
        <v>99</v>
      </c>
      <c r="G1563">
        <v>99</v>
      </c>
      <c r="H1563">
        <v>1</v>
      </c>
      <c r="I1563">
        <v>99</v>
      </c>
      <c r="J1563">
        <v>116</v>
      </c>
      <c r="K1563">
        <v>99</v>
      </c>
      <c r="L1563">
        <v>2</v>
      </c>
      <c r="M1563">
        <v>99</v>
      </c>
      <c r="N1563">
        <v>99</v>
      </c>
      <c r="O1563">
        <v>99</v>
      </c>
      <c r="P1563">
        <v>99</v>
      </c>
      <c r="Q1563">
        <v>67</v>
      </c>
      <c r="R1563">
        <v>133</v>
      </c>
      <c r="S1563">
        <v>2</v>
      </c>
      <c r="T1563">
        <v>2.511278195488722</v>
      </c>
      <c r="U1563">
        <v>9.450375939849625</v>
      </c>
      <c r="V1563">
        <v>0</v>
      </c>
      <c r="W1563">
        <v>0</v>
      </c>
      <c r="X1563">
        <v>9.7744360902255618</v>
      </c>
      <c r="Y1563">
        <v>0.75187969924812015</v>
      </c>
      <c r="Z1563">
        <v>0.75187969924812015</v>
      </c>
      <c r="AA1563">
        <v>6.0297336449128531</v>
      </c>
      <c r="AB1563">
        <v>0</v>
      </c>
      <c r="AC1563">
        <v>0.64442713796138573</v>
      </c>
      <c r="AE1563">
        <v>63.384987913865643</v>
      </c>
      <c r="AG1563">
        <v>0.15724199898324723</v>
      </c>
      <c r="AH1563">
        <v>7.6264807137837357E-2</v>
      </c>
      <c r="AI1563">
        <v>5.2631578947368443</v>
      </c>
      <c r="AJ1563">
        <v>130</v>
      </c>
      <c r="AK1563">
        <v>89.523846153846108</v>
      </c>
      <c r="AL1563">
        <v>11.718597605543621</v>
      </c>
    </row>
    <row r="1564" spans="1:38">
      <c r="A1564">
        <v>18</v>
      </c>
      <c r="B1564">
        <v>31</v>
      </c>
      <c r="C1564">
        <v>2024</v>
      </c>
      <c r="E1564">
        <v>99</v>
      </c>
      <c r="F1564">
        <v>99</v>
      </c>
      <c r="G1564">
        <v>99</v>
      </c>
      <c r="H1564">
        <v>2</v>
      </c>
      <c r="I1564">
        <v>99</v>
      </c>
      <c r="J1564">
        <v>117</v>
      </c>
      <c r="K1564">
        <v>99</v>
      </c>
      <c r="L1564">
        <v>2</v>
      </c>
      <c r="M1564">
        <v>99</v>
      </c>
      <c r="N1564">
        <v>99</v>
      </c>
      <c r="O1564">
        <v>99</v>
      </c>
      <c r="P1564">
        <v>99</v>
      </c>
      <c r="Q1564">
        <v>59</v>
      </c>
      <c r="R1564">
        <v>120</v>
      </c>
      <c r="S1564">
        <v>2</v>
      </c>
      <c r="T1564">
        <v>2.3166666666666673</v>
      </c>
      <c r="U1564">
        <v>9.6333333333333382</v>
      </c>
      <c r="V1564">
        <v>0</v>
      </c>
      <c r="W1564">
        <v>0</v>
      </c>
      <c r="X1564">
        <v>13.333333333333337</v>
      </c>
      <c r="Y1564">
        <v>0.83333333333333359</v>
      </c>
      <c r="Z1564">
        <v>0</v>
      </c>
      <c r="AA1564">
        <v>4.8068585259906316</v>
      </c>
      <c r="AB1564">
        <v>0</v>
      </c>
      <c r="AC1564">
        <v>0.64528202275353053</v>
      </c>
      <c r="AE1564">
        <v>7.5046529202724068</v>
      </c>
      <c r="AG1564">
        <v>0.20270270270270277</v>
      </c>
      <c r="AH1564">
        <v>9.7422845488715215E-2</v>
      </c>
      <c r="AI1564">
        <v>5</v>
      </c>
      <c r="AJ1564">
        <v>118</v>
      </c>
      <c r="AK1564">
        <v>91.08983050847462</v>
      </c>
      <c r="AL1564">
        <v>11.81954306666273</v>
      </c>
    </row>
    <row r="1565" spans="1:38">
      <c r="A1565">
        <v>18</v>
      </c>
      <c r="B1565">
        <v>32</v>
      </c>
      <c r="C1565">
        <v>2024</v>
      </c>
      <c r="E1565">
        <v>99</v>
      </c>
      <c r="F1565">
        <v>99</v>
      </c>
      <c r="G1565">
        <v>99</v>
      </c>
      <c r="H1565">
        <v>1</v>
      </c>
      <c r="I1565">
        <v>99</v>
      </c>
      <c r="J1565">
        <v>134</v>
      </c>
      <c r="K1565">
        <v>99</v>
      </c>
      <c r="L1565">
        <v>2</v>
      </c>
      <c r="M1565">
        <v>99</v>
      </c>
      <c r="N1565">
        <v>99</v>
      </c>
      <c r="O1565">
        <v>99</v>
      </c>
      <c r="P1565">
        <v>99</v>
      </c>
      <c r="Q1565">
        <v>114</v>
      </c>
      <c r="R1565">
        <v>226</v>
      </c>
      <c r="S1565">
        <v>2</v>
      </c>
      <c r="T1565">
        <v>2.5221238938053094</v>
      </c>
      <c r="U1565">
        <v>7.6110619469026561</v>
      </c>
      <c r="V1565">
        <v>0</v>
      </c>
      <c r="W1565">
        <v>0</v>
      </c>
      <c r="X1565">
        <v>4.4247787610619476</v>
      </c>
      <c r="Y1565">
        <v>0.44247787610619471</v>
      </c>
      <c r="Z1565">
        <v>0</v>
      </c>
      <c r="AA1565">
        <v>3.6779192517932282</v>
      </c>
      <c r="AB1565">
        <v>0</v>
      </c>
      <c r="AC1565">
        <v>0.59641028125643281</v>
      </c>
      <c r="AE1565">
        <v>43.327914996545175</v>
      </c>
      <c r="AG1565">
        <v>0.19456927871618715</v>
      </c>
      <c r="AH1565">
        <v>7.5231746231130867E-2</v>
      </c>
      <c r="AI1565">
        <v>4.4247787610619476</v>
      </c>
      <c r="AJ1565">
        <v>224</v>
      </c>
      <c r="AK1565">
        <v>85.670982142857085</v>
      </c>
      <c r="AL1565">
        <v>11.404820210235791</v>
      </c>
    </row>
    <row r="1566" spans="1:38">
      <c r="A1566">
        <v>18</v>
      </c>
      <c r="B1566">
        <v>33</v>
      </c>
      <c r="C1566">
        <v>2024</v>
      </c>
      <c r="E1566">
        <v>99</v>
      </c>
      <c r="F1566">
        <v>99</v>
      </c>
      <c r="G1566">
        <v>99</v>
      </c>
      <c r="H1566">
        <v>2</v>
      </c>
      <c r="I1566">
        <v>99</v>
      </c>
      <c r="J1566">
        <v>141</v>
      </c>
      <c r="K1566">
        <v>99</v>
      </c>
      <c r="L1566">
        <v>2</v>
      </c>
      <c r="M1566">
        <v>99</v>
      </c>
      <c r="N1566">
        <v>99</v>
      </c>
      <c r="O1566">
        <v>99</v>
      </c>
      <c r="P1566">
        <v>99</v>
      </c>
      <c r="Q1566">
        <v>223</v>
      </c>
      <c r="R1566">
        <v>549</v>
      </c>
      <c r="S1566">
        <v>2</v>
      </c>
      <c r="T1566">
        <v>2.5100182149362471</v>
      </c>
      <c r="U1566">
        <v>8.4098360655737689</v>
      </c>
      <c r="V1566">
        <v>0</v>
      </c>
      <c r="W1566">
        <v>0</v>
      </c>
      <c r="X1566">
        <v>7.1038251366120218</v>
      </c>
      <c r="Y1566">
        <v>0</v>
      </c>
      <c r="Z1566">
        <v>0</v>
      </c>
      <c r="AA1566">
        <v>3.6586865184818302</v>
      </c>
      <c r="AB1566">
        <v>0</v>
      </c>
      <c r="AC1566">
        <v>0.59321436121923188</v>
      </c>
      <c r="AE1566">
        <v>42.646090702444198</v>
      </c>
      <c r="AG1566">
        <v>0.48909121684825713</v>
      </c>
      <c r="AH1566">
        <v>0.22223665185393859</v>
      </c>
      <c r="AI1566">
        <v>5.2823315118397058</v>
      </c>
      <c r="AJ1566">
        <v>549</v>
      </c>
      <c r="AK1566">
        <v>88.516211293260483</v>
      </c>
      <c r="AL1566">
        <v>11.471945434891952</v>
      </c>
    </row>
    <row r="1567" spans="1:38">
      <c r="A1567">
        <v>18</v>
      </c>
      <c r="B1567">
        <v>34</v>
      </c>
      <c r="C1567">
        <v>2024</v>
      </c>
      <c r="E1567">
        <v>99</v>
      </c>
      <c r="F1567">
        <v>99</v>
      </c>
      <c r="G1567">
        <v>99</v>
      </c>
      <c r="H1567">
        <v>2</v>
      </c>
      <c r="I1567">
        <v>99</v>
      </c>
      <c r="J1567">
        <v>143</v>
      </c>
      <c r="K1567">
        <v>99</v>
      </c>
      <c r="L1567">
        <v>2</v>
      </c>
      <c r="M1567">
        <v>99</v>
      </c>
      <c r="N1567">
        <v>99</v>
      </c>
      <c r="O1567">
        <v>99</v>
      </c>
      <c r="P1567">
        <v>99</v>
      </c>
      <c r="R1567">
        <v>0</v>
      </c>
    </row>
    <row r="1568" spans="1:38">
      <c r="A1568">
        <v>18</v>
      </c>
      <c r="B1568">
        <v>35</v>
      </c>
      <c r="C1568">
        <v>2024</v>
      </c>
      <c r="E1568">
        <v>99</v>
      </c>
      <c r="F1568">
        <v>99</v>
      </c>
      <c r="G1568">
        <v>99</v>
      </c>
      <c r="H1568">
        <v>2</v>
      </c>
      <c r="I1568">
        <v>99</v>
      </c>
      <c r="J1568">
        <v>147</v>
      </c>
      <c r="K1568">
        <v>99</v>
      </c>
      <c r="L1568">
        <v>2</v>
      </c>
      <c r="M1568">
        <v>99</v>
      </c>
      <c r="N1568">
        <v>99</v>
      </c>
      <c r="O1568">
        <v>99</v>
      </c>
      <c r="P1568">
        <v>99</v>
      </c>
      <c r="Q1568">
        <v>33</v>
      </c>
      <c r="R1568">
        <v>177</v>
      </c>
      <c r="S1568">
        <v>2</v>
      </c>
      <c r="T1568">
        <v>2.6497175141242946</v>
      </c>
      <c r="U1568">
        <v>6.928813559322033</v>
      </c>
      <c r="V1568">
        <v>0</v>
      </c>
      <c r="W1568">
        <v>0</v>
      </c>
      <c r="X1568">
        <v>3.3898305084745752</v>
      </c>
      <c r="Y1568">
        <v>0</v>
      </c>
      <c r="Z1568">
        <v>0</v>
      </c>
      <c r="AA1568">
        <v>3.045737088385601</v>
      </c>
      <c r="AB1568">
        <v>0</v>
      </c>
      <c r="AC1568">
        <v>0.55378760473865996</v>
      </c>
      <c r="AE1568">
        <v>42.903650728506598</v>
      </c>
      <c r="AG1568">
        <v>1.0342409723033776</v>
      </c>
      <c r="AH1568">
        <v>0.41450090731220368</v>
      </c>
      <c r="AI1568">
        <v>1.6949152542372876</v>
      </c>
      <c r="AJ1568">
        <v>177</v>
      </c>
      <c r="AK1568">
        <v>83.889830508474589</v>
      </c>
      <c r="AL1568">
        <v>11.141556988191663</v>
      </c>
    </row>
    <row r="1569" spans="1:38">
      <c r="A1569">
        <v>18</v>
      </c>
      <c r="B1569">
        <v>36</v>
      </c>
      <c r="C1569">
        <v>2024</v>
      </c>
      <c r="E1569">
        <v>99</v>
      </c>
      <c r="F1569">
        <v>99</v>
      </c>
      <c r="G1569">
        <v>99</v>
      </c>
      <c r="H1569">
        <v>1</v>
      </c>
      <c r="I1569">
        <v>99</v>
      </c>
      <c r="J1569">
        <v>155</v>
      </c>
      <c r="K1569">
        <v>99</v>
      </c>
      <c r="L1569">
        <v>2</v>
      </c>
      <c r="M1569">
        <v>99</v>
      </c>
      <c r="N1569">
        <v>99</v>
      </c>
      <c r="O1569">
        <v>99</v>
      </c>
      <c r="P1569">
        <v>99</v>
      </c>
      <c r="Q1569">
        <v>22</v>
      </c>
      <c r="R1569">
        <v>54</v>
      </c>
      <c r="S1569">
        <v>2</v>
      </c>
      <c r="T1569">
        <v>2.8148148148148144</v>
      </c>
      <c r="U1569">
        <v>9.138888888888884</v>
      </c>
      <c r="V1569">
        <v>0</v>
      </c>
      <c r="W1569">
        <v>0</v>
      </c>
      <c r="X1569">
        <v>9.2592592592592613</v>
      </c>
      <c r="Y1569">
        <v>0</v>
      </c>
      <c r="Z1569">
        <v>0</v>
      </c>
      <c r="AA1569">
        <v>4.2195057050633116</v>
      </c>
      <c r="AB1569">
        <v>0</v>
      </c>
      <c r="AC1569">
        <v>0.66872111426917646</v>
      </c>
      <c r="AE1569">
        <v>34.776385297275354</v>
      </c>
      <c r="AG1569">
        <v>9.7036784129094847E-2</v>
      </c>
      <c r="AH1569">
        <v>4.0123957417383109E-2</v>
      </c>
      <c r="AI1569">
        <v>5.5555555555555562</v>
      </c>
      <c r="AJ1569">
        <v>45</v>
      </c>
      <c r="AK1569">
        <v>90.373333333333363</v>
      </c>
      <c r="AL1569">
        <v>11.199121410519972</v>
      </c>
    </row>
    <row r="1570" spans="1:38">
      <c r="A1570">
        <v>18</v>
      </c>
      <c r="B1570">
        <v>37</v>
      </c>
      <c r="C1570">
        <v>2024</v>
      </c>
      <c r="E1570">
        <v>99</v>
      </c>
      <c r="F1570">
        <v>99</v>
      </c>
      <c r="G1570">
        <v>99</v>
      </c>
      <c r="H1570">
        <v>2</v>
      </c>
      <c r="I1570">
        <v>99</v>
      </c>
      <c r="J1570">
        <v>160</v>
      </c>
      <c r="K1570">
        <v>99</v>
      </c>
      <c r="L1570">
        <v>2</v>
      </c>
      <c r="M1570">
        <v>99</v>
      </c>
      <c r="N1570">
        <v>99</v>
      </c>
      <c r="O1570">
        <v>99</v>
      </c>
      <c r="P1570">
        <v>99</v>
      </c>
      <c r="Q1570">
        <v>38</v>
      </c>
      <c r="R1570">
        <v>68</v>
      </c>
      <c r="S1570">
        <v>2</v>
      </c>
      <c r="T1570">
        <v>2.8823529411764706</v>
      </c>
      <c r="U1570">
        <v>10.133823529411762</v>
      </c>
      <c r="V1570">
        <v>0</v>
      </c>
      <c r="W1570">
        <v>0</v>
      </c>
      <c r="X1570">
        <v>16.176470588235297</v>
      </c>
      <c r="Y1570">
        <v>0</v>
      </c>
      <c r="Z1570">
        <v>0</v>
      </c>
      <c r="AA1570">
        <v>4.5850014527586964</v>
      </c>
      <c r="AB1570">
        <v>0</v>
      </c>
      <c r="AC1570">
        <v>0.60705198354559597</v>
      </c>
      <c r="AE1570">
        <v>25.979520495233633</v>
      </c>
      <c r="AG1570">
        <v>0.17959959854207388</v>
      </c>
      <c r="AH1570">
        <v>8.8464503473557055E-2</v>
      </c>
      <c r="AI1570">
        <v>16.176470588235297</v>
      </c>
      <c r="AJ1570">
        <v>66</v>
      </c>
      <c r="AK1570">
        <v>94.587878787878779</v>
      </c>
      <c r="AL1570">
        <v>11.360085044621362</v>
      </c>
    </row>
    <row r="1571" spans="1:38">
      <c r="A1571">
        <v>18</v>
      </c>
      <c r="B1571">
        <v>38</v>
      </c>
      <c r="C1571">
        <v>2024</v>
      </c>
      <c r="E1571">
        <v>99</v>
      </c>
      <c r="F1571">
        <v>99</v>
      </c>
      <c r="G1571">
        <v>99</v>
      </c>
      <c r="H1571">
        <v>1</v>
      </c>
      <c r="I1571">
        <v>99</v>
      </c>
      <c r="J1571">
        <v>171</v>
      </c>
      <c r="K1571">
        <v>99</v>
      </c>
      <c r="L1571">
        <v>2</v>
      </c>
      <c r="M1571">
        <v>99</v>
      </c>
      <c r="N1571">
        <v>99</v>
      </c>
      <c r="O1571">
        <v>99</v>
      </c>
      <c r="P1571">
        <v>99</v>
      </c>
      <c r="Q1571">
        <v>4</v>
      </c>
      <c r="R1571">
        <v>6</v>
      </c>
      <c r="S1571">
        <v>2</v>
      </c>
      <c r="T1571">
        <v>2.6666666666666661</v>
      </c>
      <c r="U1571">
        <v>12.9</v>
      </c>
      <c r="V1571">
        <v>0</v>
      </c>
      <c r="W1571">
        <v>0</v>
      </c>
      <c r="X1571">
        <v>50</v>
      </c>
      <c r="Y1571">
        <v>0</v>
      </c>
      <c r="Z1571">
        <v>0</v>
      </c>
      <c r="AA1571">
        <v>6.0348985078458446</v>
      </c>
      <c r="AB1571">
        <v>0</v>
      </c>
      <c r="AC1571">
        <v>0.47140452079103218</v>
      </c>
      <c r="AE1571">
        <v>72.059317959425599</v>
      </c>
      <c r="AG1571">
        <v>2.6508792082707441E-2</v>
      </c>
      <c r="AH1571">
        <v>1.5556147341235354E-2</v>
      </c>
      <c r="AI1571">
        <v>0</v>
      </c>
      <c r="AJ1571">
        <v>6</v>
      </c>
      <c r="AK1571">
        <v>98.183333333333309</v>
      </c>
      <c r="AL1571">
        <v>12.487699439031363</v>
      </c>
    </row>
    <row r="1572" spans="1:38">
      <c r="A1572">
        <v>18</v>
      </c>
      <c r="B1572">
        <v>39</v>
      </c>
      <c r="C1572">
        <v>2024</v>
      </c>
      <c r="E1572">
        <v>99</v>
      </c>
      <c r="F1572">
        <v>99</v>
      </c>
      <c r="G1572">
        <v>99</v>
      </c>
      <c r="H1572">
        <v>2</v>
      </c>
      <c r="I1572">
        <v>99</v>
      </c>
      <c r="J1572">
        <v>175</v>
      </c>
      <c r="K1572">
        <v>99</v>
      </c>
      <c r="L1572">
        <v>2</v>
      </c>
      <c r="M1572">
        <v>99</v>
      </c>
      <c r="N1572">
        <v>99</v>
      </c>
      <c r="O1572">
        <v>99</v>
      </c>
      <c r="P1572">
        <v>99</v>
      </c>
      <c r="Q1572">
        <v>38</v>
      </c>
      <c r="R1572">
        <v>105</v>
      </c>
      <c r="S1572">
        <v>2</v>
      </c>
      <c r="T1572">
        <v>2.5142857142857138</v>
      </c>
      <c r="U1572">
        <v>7.4371428571428559</v>
      </c>
      <c r="V1572">
        <v>0</v>
      </c>
      <c r="W1572">
        <v>0</v>
      </c>
      <c r="X1572">
        <v>2.8571428571428577</v>
      </c>
      <c r="Y1572">
        <v>0.95238095238095277</v>
      </c>
      <c r="Z1572">
        <v>0</v>
      </c>
      <c r="AA1572">
        <v>3.4908658263655861</v>
      </c>
      <c r="AB1572">
        <v>0</v>
      </c>
      <c r="AC1572">
        <v>0.58739595981368731</v>
      </c>
      <c r="AE1572">
        <v>26.517906387150745</v>
      </c>
      <c r="AG1572">
        <v>0.60414269275028787</v>
      </c>
      <c r="AH1572">
        <v>0.2441090597627994</v>
      </c>
      <c r="AI1572">
        <v>0.95238095238095277</v>
      </c>
      <c r="AJ1572">
        <v>90</v>
      </c>
      <c r="AK1572">
        <v>83.326666666666654</v>
      </c>
      <c r="AL1572">
        <v>11.365732432276356</v>
      </c>
    </row>
    <row r="1573" spans="1:38">
      <c r="A1573">
        <v>18</v>
      </c>
      <c r="B1573">
        <v>40</v>
      </c>
      <c r="C1573">
        <v>2024</v>
      </c>
      <c r="E1573">
        <v>99</v>
      </c>
      <c r="F1573">
        <v>99</v>
      </c>
      <c r="G1573">
        <v>99</v>
      </c>
      <c r="H1573">
        <v>2</v>
      </c>
      <c r="I1573">
        <v>99</v>
      </c>
      <c r="J1573">
        <v>177</v>
      </c>
      <c r="K1573">
        <v>99</v>
      </c>
      <c r="L1573">
        <v>2</v>
      </c>
      <c r="M1573">
        <v>99</v>
      </c>
      <c r="N1573">
        <v>99</v>
      </c>
      <c r="O1573">
        <v>99</v>
      </c>
      <c r="P1573">
        <v>99</v>
      </c>
      <c r="Q1573">
        <v>39</v>
      </c>
      <c r="R1573">
        <v>92</v>
      </c>
      <c r="S1573">
        <v>2</v>
      </c>
      <c r="T1573">
        <v>2.7173913043478262</v>
      </c>
      <c r="U1573">
        <v>8.6054347826086968</v>
      </c>
      <c r="V1573">
        <v>0</v>
      </c>
      <c r="W1573">
        <v>0</v>
      </c>
      <c r="X1573">
        <v>10.869565217391305</v>
      </c>
      <c r="Y1573">
        <v>0</v>
      </c>
      <c r="Z1573">
        <v>0</v>
      </c>
      <c r="AA1573">
        <v>4.3729247035751753</v>
      </c>
      <c r="AB1573">
        <v>0</v>
      </c>
      <c r="AC1573">
        <v>0.59574737417585766</v>
      </c>
      <c r="AE1573">
        <v>48.541362798270413</v>
      </c>
      <c r="AG1573">
        <v>0.22727834185627105</v>
      </c>
      <c r="AH1573">
        <v>9.5805087653123899E-2</v>
      </c>
      <c r="AI1573">
        <v>11.956521739130435</v>
      </c>
      <c r="AJ1573">
        <v>92</v>
      </c>
      <c r="AK1573">
        <v>89.050000000000011</v>
      </c>
      <c r="AL1573">
        <v>11.332419998018619</v>
      </c>
    </row>
    <row r="1574" spans="1:38">
      <c r="A1574">
        <v>18</v>
      </c>
      <c r="B1574">
        <v>41</v>
      </c>
      <c r="C1574">
        <v>2024</v>
      </c>
      <c r="E1574">
        <v>99</v>
      </c>
      <c r="F1574">
        <v>99</v>
      </c>
      <c r="G1574">
        <v>99</v>
      </c>
      <c r="H1574">
        <v>2</v>
      </c>
      <c r="I1574">
        <v>99</v>
      </c>
      <c r="J1574">
        <v>178</v>
      </c>
      <c r="K1574">
        <v>99</v>
      </c>
      <c r="L1574">
        <v>2</v>
      </c>
      <c r="M1574">
        <v>99</v>
      </c>
      <c r="N1574">
        <v>99</v>
      </c>
      <c r="O1574">
        <v>99</v>
      </c>
      <c r="P1574">
        <v>99</v>
      </c>
      <c r="Q1574">
        <v>6</v>
      </c>
      <c r="R1574">
        <v>6</v>
      </c>
      <c r="S1574">
        <v>2</v>
      </c>
      <c r="T1574">
        <v>2.5</v>
      </c>
      <c r="U1574">
        <v>12.21666666666667</v>
      </c>
      <c r="V1574">
        <v>0</v>
      </c>
      <c r="W1574">
        <v>0</v>
      </c>
      <c r="X1574">
        <v>33.333333333333343</v>
      </c>
      <c r="Y1574">
        <v>0</v>
      </c>
      <c r="Z1574">
        <v>0</v>
      </c>
      <c r="AA1574">
        <v>5.3095563740192953</v>
      </c>
      <c r="AB1574">
        <v>0</v>
      </c>
      <c r="AC1574">
        <v>0.5</v>
      </c>
      <c r="AE1574">
        <v>73.138564877759862</v>
      </c>
      <c r="AG1574">
        <v>3.6269116847004783E-2</v>
      </c>
      <c r="AH1574">
        <v>2.1931110581865577E-2</v>
      </c>
      <c r="AI1574">
        <v>0</v>
      </c>
      <c r="AJ1574">
        <v>6</v>
      </c>
      <c r="AK1574">
        <v>96.816666666666634</v>
      </c>
      <c r="AL1574">
        <v>12.720265953716504</v>
      </c>
    </row>
    <row r="1575" spans="1:38">
      <c r="A1575">
        <v>18</v>
      </c>
      <c r="B1575">
        <v>42</v>
      </c>
      <c r="C1575">
        <v>2024</v>
      </c>
      <c r="E1575">
        <v>99</v>
      </c>
      <c r="F1575">
        <v>99</v>
      </c>
      <c r="G1575">
        <v>99</v>
      </c>
      <c r="H1575">
        <v>2</v>
      </c>
      <c r="I1575">
        <v>99</v>
      </c>
      <c r="J1575">
        <v>181</v>
      </c>
      <c r="K1575">
        <v>99</v>
      </c>
      <c r="L1575">
        <v>2</v>
      </c>
      <c r="M1575">
        <v>99</v>
      </c>
      <c r="N1575">
        <v>99</v>
      </c>
      <c r="O1575">
        <v>99</v>
      </c>
      <c r="P1575">
        <v>99</v>
      </c>
      <c r="Q1575">
        <v>37</v>
      </c>
      <c r="R1575">
        <v>172</v>
      </c>
      <c r="S1575">
        <v>2</v>
      </c>
      <c r="T1575">
        <v>2.6279069767441872</v>
      </c>
      <c r="U1575">
        <v>7.0639534883720945</v>
      </c>
      <c r="V1575">
        <v>0</v>
      </c>
      <c r="W1575">
        <v>0</v>
      </c>
      <c r="X1575">
        <v>2.9069767441860459</v>
      </c>
      <c r="Y1575">
        <v>0.58139534883720945</v>
      </c>
      <c r="Z1575">
        <v>0</v>
      </c>
      <c r="AA1575">
        <v>3.1030335041809014</v>
      </c>
      <c r="AB1575">
        <v>0</v>
      </c>
      <c r="AC1575">
        <v>0.56127992493707879</v>
      </c>
      <c r="AE1575">
        <v>24.065717663020713</v>
      </c>
      <c r="AG1575">
        <v>0.58801408498854735</v>
      </c>
      <c r="AH1575">
        <v>0.20975355769655735</v>
      </c>
      <c r="AI1575">
        <v>0</v>
      </c>
      <c r="AJ1575">
        <v>169</v>
      </c>
      <c r="AK1575">
        <v>84.198816568047278</v>
      </c>
      <c r="AL1575">
        <v>11.23947197215492</v>
      </c>
    </row>
    <row r="1576" spans="1:38">
      <c r="A1576">
        <v>18</v>
      </c>
      <c r="B1576">
        <v>43</v>
      </c>
      <c r="C1576">
        <v>2024</v>
      </c>
      <c r="E1576">
        <v>99</v>
      </c>
      <c r="F1576">
        <v>99</v>
      </c>
      <c r="G1576">
        <v>99</v>
      </c>
      <c r="H1576">
        <v>1</v>
      </c>
      <c r="I1576">
        <v>99</v>
      </c>
      <c r="J1576">
        <v>262</v>
      </c>
      <c r="K1576">
        <v>99</v>
      </c>
      <c r="L1576">
        <v>2</v>
      </c>
      <c r="M1576">
        <v>99</v>
      </c>
      <c r="N1576">
        <v>99</v>
      </c>
      <c r="O1576">
        <v>99</v>
      </c>
      <c r="P1576">
        <v>99</v>
      </c>
      <c r="R1576">
        <v>0</v>
      </c>
    </row>
    <row r="1577" spans="1:38">
      <c r="A1577">
        <v>18</v>
      </c>
      <c r="B1577">
        <v>44</v>
      </c>
      <c r="C1577">
        <v>2024</v>
      </c>
      <c r="E1577">
        <v>99</v>
      </c>
      <c r="F1577">
        <v>99</v>
      </c>
      <c r="G1577">
        <v>99</v>
      </c>
      <c r="H1577">
        <v>2</v>
      </c>
      <c r="I1577">
        <v>99</v>
      </c>
      <c r="J1577">
        <v>267</v>
      </c>
      <c r="K1577">
        <v>99</v>
      </c>
      <c r="L1577">
        <v>2</v>
      </c>
      <c r="M1577">
        <v>99</v>
      </c>
      <c r="N1577">
        <v>99</v>
      </c>
      <c r="O1577">
        <v>99</v>
      </c>
      <c r="P1577">
        <v>99</v>
      </c>
      <c r="Q1577">
        <v>9</v>
      </c>
      <c r="R1577">
        <v>22</v>
      </c>
      <c r="S1577">
        <v>2</v>
      </c>
      <c r="T1577">
        <v>2.6363636363636358</v>
      </c>
      <c r="U1577">
        <v>7.6681818181818189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3.2171961767460551</v>
      </c>
      <c r="AB1577">
        <v>0</v>
      </c>
      <c r="AC1577">
        <v>0.56772709076349082</v>
      </c>
      <c r="AE1577">
        <v>38.686868932907871</v>
      </c>
      <c r="AG1577">
        <v>1.2987012987012985</v>
      </c>
      <c r="AH1577">
        <v>0.8655054767462742</v>
      </c>
      <c r="AI1577">
        <v>31.818181818181817</v>
      </c>
      <c r="AJ1577">
        <v>22</v>
      </c>
      <c r="AK1577">
        <v>86.463636363636382</v>
      </c>
      <c r="AL1577">
        <v>11.280261398202148</v>
      </c>
    </row>
    <row r="1578" spans="1:38">
      <c r="A1578">
        <v>18</v>
      </c>
      <c r="B1578">
        <v>45</v>
      </c>
      <c r="C1578">
        <v>2024</v>
      </c>
      <c r="E1578">
        <v>99</v>
      </c>
      <c r="F1578">
        <v>99</v>
      </c>
      <c r="G1578">
        <v>99</v>
      </c>
      <c r="H1578">
        <v>1</v>
      </c>
      <c r="I1578">
        <v>99</v>
      </c>
      <c r="J1578">
        <v>309</v>
      </c>
      <c r="K1578">
        <v>99</v>
      </c>
      <c r="L1578">
        <v>2</v>
      </c>
      <c r="M1578">
        <v>99</v>
      </c>
      <c r="N1578">
        <v>99</v>
      </c>
      <c r="O1578">
        <v>99</v>
      </c>
      <c r="P1578">
        <v>99</v>
      </c>
      <c r="Q1578">
        <v>125</v>
      </c>
      <c r="R1578">
        <v>336</v>
      </c>
      <c r="S1578">
        <v>2</v>
      </c>
      <c r="T1578">
        <v>2.6875</v>
      </c>
      <c r="U1578">
        <v>7.4833333333333298</v>
      </c>
      <c r="V1578">
        <v>0</v>
      </c>
      <c r="W1578">
        <v>0</v>
      </c>
      <c r="X1578">
        <v>5.9523809523809552</v>
      </c>
      <c r="Y1578">
        <v>0</v>
      </c>
      <c r="Z1578">
        <v>0</v>
      </c>
      <c r="AA1578">
        <v>3.688934009572975</v>
      </c>
      <c r="AB1578">
        <v>0</v>
      </c>
      <c r="AC1578">
        <v>0.62722817106012441</v>
      </c>
      <c r="AE1578">
        <v>35.854952915382178</v>
      </c>
      <c r="AG1578">
        <v>0.32831737346101225</v>
      </c>
      <c r="AH1578">
        <v>0.12423399371922655</v>
      </c>
      <c r="AI1578">
        <v>2.6785714285714279</v>
      </c>
      <c r="AJ1578">
        <v>336</v>
      </c>
      <c r="AK1578">
        <v>85.521428571428615</v>
      </c>
      <c r="AL1578">
        <v>11.2268676672234</v>
      </c>
    </row>
    <row r="1579" spans="1:38">
      <c r="A1579">
        <v>18</v>
      </c>
      <c r="B1579">
        <v>46</v>
      </c>
      <c r="C1579">
        <v>2024</v>
      </c>
      <c r="E1579">
        <v>99</v>
      </c>
      <c r="F1579">
        <v>99</v>
      </c>
      <c r="G1579">
        <v>99</v>
      </c>
      <c r="H1579">
        <v>2</v>
      </c>
      <c r="I1579">
        <v>99</v>
      </c>
      <c r="J1579">
        <v>470</v>
      </c>
      <c r="K1579">
        <v>99</v>
      </c>
      <c r="L1579">
        <v>2</v>
      </c>
      <c r="M1579">
        <v>99</v>
      </c>
      <c r="N1579">
        <v>99</v>
      </c>
      <c r="O1579">
        <v>99</v>
      </c>
      <c r="P1579">
        <v>99</v>
      </c>
      <c r="Q1579">
        <v>38</v>
      </c>
      <c r="R1579">
        <v>152</v>
      </c>
      <c r="S1579">
        <v>2</v>
      </c>
      <c r="T1579">
        <v>2.5197368421052642</v>
      </c>
      <c r="U1579">
        <v>6.9710526315789458</v>
      </c>
      <c r="V1579">
        <v>0</v>
      </c>
      <c r="W1579">
        <v>0</v>
      </c>
      <c r="X1579">
        <v>2.6315789473684221</v>
      </c>
      <c r="Y1579">
        <v>0</v>
      </c>
      <c r="Z1579">
        <v>0</v>
      </c>
      <c r="AA1579">
        <v>3.3554870926303519</v>
      </c>
      <c r="AB1579">
        <v>0</v>
      </c>
      <c r="AC1579">
        <v>0.62797077891329856</v>
      </c>
      <c r="AE1579">
        <v>15.669360546507203</v>
      </c>
      <c r="AG1579">
        <v>1.1832477035653122</v>
      </c>
      <c r="AH1579">
        <v>0.47766458263178041</v>
      </c>
      <c r="AI1579">
        <v>37.5</v>
      </c>
      <c r="AJ1579">
        <v>148</v>
      </c>
      <c r="AK1579">
        <v>83.245270270270211</v>
      </c>
      <c r="AL1579">
        <v>11.318386151088243</v>
      </c>
    </row>
    <row r="1580" spans="1:38">
      <c r="A1580">
        <v>18</v>
      </c>
      <c r="B1580">
        <v>47</v>
      </c>
      <c r="C1580">
        <v>2024</v>
      </c>
      <c r="E1580">
        <v>99</v>
      </c>
      <c r="F1580">
        <v>99</v>
      </c>
      <c r="G1580">
        <v>99</v>
      </c>
      <c r="H1580">
        <v>2</v>
      </c>
      <c r="I1580">
        <v>99</v>
      </c>
      <c r="J1580">
        <v>629</v>
      </c>
      <c r="K1580">
        <v>99</v>
      </c>
      <c r="L1580">
        <v>2</v>
      </c>
      <c r="M1580">
        <v>99</v>
      </c>
      <c r="N1580">
        <v>99</v>
      </c>
      <c r="O1580">
        <v>99</v>
      </c>
      <c r="P1580">
        <v>99</v>
      </c>
      <c r="R1580">
        <v>0</v>
      </c>
    </row>
    <row r="1581" spans="1:38">
      <c r="A1581">
        <v>18</v>
      </c>
      <c r="B1581">
        <v>48</v>
      </c>
      <c r="C1581">
        <v>2024</v>
      </c>
      <c r="E1581">
        <v>99</v>
      </c>
      <c r="F1581">
        <v>99</v>
      </c>
      <c r="G1581">
        <v>99</v>
      </c>
      <c r="H1581">
        <v>1</v>
      </c>
      <c r="I1581">
        <v>99</v>
      </c>
      <c r="J1581">
        <v>643</v>
      </c>
      <c r="K1581">
        <v>99</v>
      </c>
      <c r="L1581">
        <v>2</v>
      </c>
      <c r="M1581">
        <v>99</v>
      </c>
      <c r="N1581">
        <v>99</v>
      </c>
      <c r="O1581">
        <v>99</v>
      </c>
      <c r="P1581">
        <v>99</v>
      </c>
      <c r="Q1581">
        <v>60</v>
      </c>
      <c r="R1581">
        <v>151</v>
      </c>
      <c r="S1581">
        <v>2</v>
      </c>
      <c r="T1581">
        <v>2.5960264900662247</v>
      </c>
      <c r="U1581">
        <v>7.5986754966887391</v>
      </c>
      <c r="V1581">
        <v>0</v>
      </c>
      <c r="W1581">
        <v>0</v>
      </c>
      <c r="X1581">
        <v>6.6225165562913899</v>
      </c>
      <c r="Y1581">
        <v>0</v>
      </c>
      <c r="Z1581">
        <v>0</v>
      </c>
      <c r="AA1581">
        <v>3.8868088471010354</v>
      </c>
      <c r="AB1581">
        <v>0</v>
      </c>
      <c r="AC1581">
        <v>0.55407948777091198</v>
      </c>
      <c r="AE1581">
        <v>32.571106383215117</v>
      </c>
      <c r="AG1581">
        <v>0.27547706790236076</v>
      </c>
      <c r="AH1581">
        <v>0.11082967418645122</v>
      </c>
      <c r="AI1581">
        <v>4.6357615894039723</v>
      </c>
      <c r="AJ1581">
        <v>147</v>
      </c>
      <c r="AK1581">
        <v>85.116326530612227</v>
      </c>
      <c r="AL1581">
        <v>11.317641572514828</v>
      </c>
    </row>
    <row r="1582" spans="1:38">
      <c r="A1582">
        <v>18</v>
      </c>
      <c r="B1582">
        <v>49</v>
      </c>
      <c r="C1582">
        <v>2024</v>
      </c>
      <c r="E1582">
        <v>99</v>
      </c>
      <c r="F1582">
        <v>99</v>
      </c>
      <c r="G1582">
        <v>99</v>
      </c>
      <c r="H1582">
        <v>2</v>
      </c>
      <c r="I1582">
        <v>99</v>
      </c>
      <c r="J1582">
        <v>704</v>
      </c>
      <c r="K1582">
        <v>99</v>
      </c>
      <c r="L1582">
        <v>2</v>
      </c>
      <c r="M1582">
        <v>99</v>
      </c>
      <c r="N1582">
        <v>99</v>
      </c>
      <c r="O1582">
        <v>99</v>
      </c>
      <c r="P1582">
        <v>99</v>
      </c>
      <c r="R1582">
        <v>0</v>
      </c>
    </row>
    <row r="1583" spans="1:38">
      <c r="A1583">
        <v>18</v>
      </c>
      <c r="B1583">
        <v>50</v>
      </c>
      <c r="C1583">
        <v>2024</v>
      </c>
      <c r="E1583">
        <v>99</v>
      </c>
      <c r="F1583">
        <v>99</v>
      </c>
      <c r="G1583">
        <v>99</v>
      </c>
      <c r="H1583">
        <v>1</v>
      </c>
      <c r="I1583">
        <v>99</v>
      </c>
      <c r="J1583">
        <v>802</v>
      </c>
      <c r="K1583">
        <v>99</v>
      </c>
      <c r="L1583">
        <v>2</v>
      </c>
      <c r="M1583">
        <v>99</v>
      </c>
      <c r="N1583">
        <v>99</v>
      </c>
      <c r="O1583">
        <v>99</v>
      </c>
      <c r="P1583">
        <v>99</v>
      </c>
      <c r="Q1583">
        <v>8</v>
      </c>
      <c r="R1583">
        <v>47</v>
      </c>
      <c r="S1583">
        <v>2</v>
      </c>
      <c r="T1583">
        <v>2.2765957446808516</v>
      </c>
      <c r="U1583">
        <v>7.7787234042553219</v>
      </c>
      <c r="V1583">
        <v>0</v>
      </c>
      <c r="W1583">
        <v>0</v>
      </c>
      <c r="X1583">
        <v>4.255319148936171</v>
      </c>
      <c r="Y1583">
        <v>0</v>
      </c>
      <c r="Z1583">
        <v>0</v>
      </c>
      <c r="AA1583">
        <v>3.0619793466382887</v>
      </c>
      <c r="AB1583">
        <v>0</v>
      </c>
      <c r="AC1583">
        <v>0.53403831480898412</v>
      </c>
      <c r="AE1583">
        <v>36.531871150166992</v>
      </c>
      <c r="AG1583">
        <v>0.44419242037614592</v>
      </c>
      <c r="AH1583">
        <v>0.16895771666770876</v>
      </c>
      <c r="AI1583">
        <v>0</v>
      </c>
      <c r="AJ1583">
        <v>46</v>
      </c>
      <c r="AK1583">
        <v>87.852173913043501</v>
      </c>
      <c r="AL1583">
        <v>10.984959872658647</v>
      </c>
    </row>
    <row r="1584" spans="1:38">
      <c r="A1584">
        <v>18</v>
      </c>
      <c r="B1584">
        <v>51</v>
      </c>
      <c r="C1584">
        <v>2024</v>
      </c>
      <c r="E1584">
        <v>99</v>
      </c>
      <c r="F1584">
        <v>99</v>
      </c>
      <c r="G1584">
        <v>99</v>
      </c>
      <c r="H1584">
        <v>1</v>
      </c>
      <c r="I1584">
        <v>99</v>
      </c>
      <c r="J1584">
        <v>103</v>
      </c>
      <c r="K1584">
        <v>99</v>
      </c>
      <c r="L1584">
        <v>3</v>
      </c>
      <c r="M1584">
        <v>99</v>
      </c>
      <c r="N1584">
        <v>99</v>
      </c>
      <c r="O1584">
        <v>99</v>
      </c>
      <c r="P1584">
        <v>99</v>
      </c>
      <c r="R1584">
        <v>0</v>
      </c>
    </row>
    <row r="1585" spans="1:38">
      <c r="A1585">
        <v>18</v>
      </c>
      <c r="B1585">
        <v>52</v>
      </c>
      <c r="C1585">
        <v>2024</v>
      </c>
      <c r="E1585">
        <v>99</v>
      </c>
      <c r="F1585">
        <v>99</v>
      </c>
      <c r="G1585">
        <v>99</v>
      </c>
      <c r="H1585">
        <v>2</v>
      </c>
      <c r="I1585">
        <v>99</v>
      </c>
      <c r="J1585">
        <v>106</v>
      </c>
      <c r="K1585">
        <v>99</v>
      </c>
      <c r="L1585">
        <v>3</v>
      </c>
      <c r="M1585">
        <v>99</v>
      </c>
      <c r="N1585">
        <v>99</v>
      </c>
      <c r="O1585">
        <v>99</v>
      </c>
      <c r="P1585">
        <v>99</v>
      </c>
      <c r="Q1585">
        <v>60</v>
      </c>
      <c r="R1585">
        <v>155</v>
      </c>
      <c r="S1585">
        <v>3</v>
      </c>
      <c r="T1585">
        <v>2.7935483870967728</v>
      </c>
      <c r="U1585">
        <v>10.628387096774196</v>
      </c>
      <c r="V1585">
        <v>0</v>
      </c>
      <c r="W1585">
        <v>0</v>
      </c>
      <c r="X1585">
        <v>16.129032258064512</v>
      </c>
      <c r="Y1585">
        <v>3.2258064516129026</v>
      </c>
      <c r="Z1585">
        <v>0</v>
      </c>
      <c r="AA1585">
        <v>4.8555356481856045</v>
      </c>
      <c r="AB1585">
        <v>0</v>
      </c>
      <c r="AC1585">
        <v>0.89223730528879619</v>
      </c>
      <c r="AE1585">
        <v>20.909508667107712</v>
      </c>
      <c r="AG1585">
        <v>0.40586540979313951</v>
      </c>
      <c r="AH1585">
        <v>0.20363854640100865</v>
      </c>
      <c r="AI1585">
        <v>0</v>
      </c>
      <c r="AJ1585">
        <v>155</v>
      </c>
      <c r="AK1585">
        <v>91.340645161290297</v>
      </c>
      <c r="AL1585">
        <v>13.154912605486984</v>
      </c>
    </row>
    <row r="1586" spans="1:38">
      <c r="A1586">
        <v>18</v>
      </c>
      <c r="B1586">
        <v>53</v>
      </c>
      <c r="C1586">
        <v>2024</v>
      </c>
      <c r="E1586">
        <v>99</v>
      </c>
      <c r="F1586">
        <v>99</v>
      </c>
      <c r="G1586">
        <v>99</v>
      </c>
      <c r="H1586">
        <v>1</v>
      </c>
      <c r="I1586">
        <v>99</v>
      </c>
      <c r="J1586">
        <v>110</v>
      </c>
      <c r="K1586">
        <v>99</v>
      </c>
      <c r="L1586">
        <v>3</v>
      </c>
      <c r="M1586">
        <v>99</v>
      </c>
      <c r="N1586">
        <v>99</v>
      </c>
      <c r="O1586">
        <v>99</v>
      </c>
      <c r="P1586">
        <v>99</v>
      </c>
      <c r="Q1586">
        <v>227</v>
      </c>
      <c r="R1586">
        <v>390</v>
      </c>
      <c r="S1586">
        <v>3</v>
      </c>
      <c r="T1586">
        <v>2.8</v>
      </c>
      <c r="U1586">
        <v>12.94743589743589</v>
      </c>
      <c r="V1586">
        <v>0</v>
      </c>
      <c r="W1586">
        <v>0</v>
      </c>
      <c r="X1586">
        <v>33.846153846153847</v>
      </c>
      <c r="Y1586">
        <v>7.9487179487179507</v>
      </c>
      <c r="Z1586">
        <v>0</v>
      </c>
      <c r="AA1586">
        <v>6.4085904758314047</v>
      </c>
      <c r="AB1586">
        <v>0</v>
      </c>
      <c r="AC1586">
        <v>0.62920381109576684</v>
      </c>
      <c r="AE1586">
        <v>14.402893017088378</v>
      </c>
      <c r="AG1586">
        <v>0.32607059846495989</v>
      </c>
      <c r="AH1586">
        <v>0.20151847432935188</v>
      </c>
      <c r="AI1586">
        <v>4.6153846153846141</v>
      </c>
      <c r="AJ1586">
        <v>390</v>
      </c>
      <c r="AK1586">
        <v>96.191538461538428</v>
      </c>
      <c r="AL1586">
        <v>13.371558684445121</v>
      </c>
    </row>
    <row r="1587" spans="1:38">
      <c r="A1587">
        <v>18</v>
      </c>
      <c r="B1587">
        <v>54</v>
      </c>
      <c r="C1587">
        <v>2024</v>
      </c>
      <c r="E1587">
        <v>99</v>
      </c>
      <c r="F1587">
        <v>99</v>
      </c>
      <c r="G1587">
        <v>99</v>
      </c>
      <c r="H1587">
        <v>1</v>
      </c>
      <c r="I1587">
        <v>99</v>
      </c>
      <c r="J1587">
        <v>111</v>
      </c>
      <c r="K1587">
        <v>99</v>
      </c>
      <c r="L1587">
        <v>3</v>
      </c>
      <c r="M1587">
        <v>99</v>
      </c>
      <c r="N1587">
        <v>99</v>
      </c>
      <c r="O1587">
        <v>99</v>
      </c>
      <c r="P1587">
        <v>99</v>
      </c>
      <c r="Q1587">
        <v>136</v>
      </c>
      <c r="R1587">
        <v>253</v>
      </c>
      <c r="S1587">
        <v>3</v>
      </c>
      <c r="T1587">
        <v>2.7470355731225298</v>
      </c>
      <c r="U1587">
        <v>12.566403162055336</v>
      </c>
      <c r="V1587">
        <v>0</v>
      </c>
      <c r="W1587">
        <v>0</v>
      </c>
      <c r="X1587">
        <v>29.249011857707512</v>
      </c>
      <c r="Y1587">
        <v>5.9288537549407119</v>
      </c>
      <c r="Z1587">
        <v>0</v>
      </c>
      <c r="AA1587">
        <v>5.7477902359388109</v>
      </c>
      <c r="AB1587">
        <v>0</v>
      </c>
      <c r="AC1587">
        <v>0.74337728593789187</v>
      </c>
      <c r="AE1587">
        <v>26.50753813070736</v>
      </c>
      <c r="AG1587">
        <v>0.21374381156751096</v>
      </c>
      <c r="AH1587">
        <v>0.12724823187074943</v>
      </c>
      <c r="AI1587">
        <v>0.79051383399209485</v>
      </c>
      <c r="AJ1587">
        <v>253</v>
      </c>
      <c r="AK1587">
        <v>96.290909090909125</v>
      </c>
      <c r="AL1587">
        <v>13.142282833874617</v>
      </c>
    </row>
    <row r="1588" spans="1:38">
      <c r="A1588">
        <v>18</v>
      </c>
      <c r="B1588">
        <v>55</v>
      </c>
      <c r="C1588">
        <v>2024</v>
      </c>
      <c r="E1588">
        <v>99</v>
      </c>
      <c r="F1588">
        <v>99</v>
      </c>
      <c r="G1588">
        <v>99</v>
      </c>
      <c r="H1588">
        <v>1</v>
      </c>
      <c r="I1588">
        <v>99</v>
      </c>
      <c r="J1588">
        <v>116</v>
      </c>
      <c r="K1588">
        <v>99</v>
      </c>
      <c r="L1588">
        <v>3</v>
      </c>
      <c r="M1588">
        <v>99</v>
      </c>
      <c r="N1588">
        <v>99</v>
      </c>
      <c r="O1588">
        <v>99</v>
      </c>
      <c r="P1588">
        <v>99</v>
      </c>
      <c r="Q1588">
        <v>200</v>
      </c>
      <c r="R1588">
        <v>573</v>
      </c>
      <c r="S1588">
        <v>3</v>
      </c>
      <c r="T1588">
        <v>2.7888307155322858</v>
      </c>
      <c r="U1588">
        <v>9.7869109947643871</v>
      </c>
      <c r="V1588">
        <v>0</v>
      </c>
      <c r="W1588">
        <v>0.17452006980802795</v>
      </c>
      <c r="X1588">
        <v>10.296684118673648</v>
      </c>
      <c r="Y1588">
        <v>1.3961605584642236</v>
      </c>
      <c r="Z1588">
        <v>0</v>
      </c>
      <c r="AA1588">
        <v>4.2849857262833124</v>
      </c>
      <c r="AB1588">
        <v>0</v>
      </c>
      <c r="AC1588">
        <v>1.4310496742935404</v>
      </c>
      <c r="AE1588">
        <v>9.2614822597444455</v>
      </c>
      <c r="AG1588">
        <v>0.67744109336391445</v>
      </c>
      <c r="AH1588">
        <v>0.34027003894365304</v>
      </c>
      <c r="AI1588">
        <v>7.8534031413612544</v>
      </c>
      <c r="AJ1588">
        <v>567</v>
      </c>
      <c r="AK1588">
        <v>89.226631393297978</v>
      </c>
      <c r="AL1588">
        <v>13.048213003183948</v>
      </c>
    </row>
    <row r="1589" spans="1:38">
      <c r="A1589">
        <v>18</v>
      </c>
      <c r="B1589">
        <v>56</v>
      </c>
      <c r="C1589">
        <v>2024</v>
      </c>
      <c r="E1589">
        <v>99</v>
      </c>
      <c r="F1589">
        <v>99</v>
      </c>
      <c r="G1589">
        <v>99</v>
      </c>
      <c r="H1589">
        <v>2</v>
      </c>
      <c r="I1589">
        <v>99</v>
      </c>
      <c r="J1589">
        <v>117</v>
      </c>
      <c r="K1589">
        <v>99</v>
      </c>
      <c r="L1589">
        <v>3</v>
      </c>
      <c r="M1589">
        <v>99</v>
      </c>
      <c r="N1589">
        <v>99</v>
      </c>
      <c r="O1589">
        <v>99</v>
      </c>
      <c r="P1589">
        <v>99</v>
      </c>
      <c r="Q1589">
        <v>180</v>
      </c>
      <c r="R1589">
        <v>590</v>
      </c>
      <c r="S1589">
        <v>3</v>
      </c>
      <c r="T1589">
        <v>2.4694915254237282</v>
      </c>
      <c r="U1589">
        <v>10.714406779661024</v>
      </c>
      <c r="V1589">
        <v>0</v>
      </c>
      <c r="W1589">
        <v>0</v>
      </c>
      <c r="X1589">
        <v>18.135593220338983</v>
      </c>
      <c r="Y1589">
        <v>5.0847457627118642</v>
      </c>
      <c r="Z1589">
        <v>0</v>
      </c>
      <c r="AA1589">
        <v>5.4939639516770322</v>
      </c>
      <c r="AB1589">
        <v>0</v>
      </c>
      <c r="AC1589">
        <v>0.6900636760812926</v>
      </c>
      <c r="AE1589">
        <v>21.097527997507644</v>
      </c>
      <c r="AG1589">
        <v>0.99662162162162171</v>
      </c>
      <c r="AH1589">
        <v>0.53274958283470042</v>
      </c>
      <c r="AI1589">
        <v>6.1016949152542361</v>
      </c>
      <c r="AJ1589">
        <v>586</v>
      </c>
      <c r="AK1589">
        <v>91.179863481228637</v>
      </c>
      <c r="AL1589">
        <v>13.091740268662118</v>
      </c>
    </row>
    <row r="1590" spans="1:38">
      <c r="A1590">
        <v>18</v>
      </c>
      <c r="B1590">
        <v>57</v>
      </c>
      <c r="C1590">
        <v>2024</v>
      </c>
      <c r="E1590">
        <v>99</v>
      </c>
      <c r="F1590">
        <v>99</v>
      </c>
      <c r="G1590">
        <v>99</v>
      </c>
      <c r="H1590">
        <v>1</v>
      </c>
      <c r="I1590">
        <v>99</v>
      </c>
      <c r="J1590">
        <v>134</v>
      </c>
      <c r="K1590">
        <v>99</v>
      </c>
      <c r="L1590">
        <v>3</v>
      </c>
      <c r="M1590">
        <v>99</v>
      </c>
      <c r="N1590">
        <v>99</v>
      </c>
      <c r="O1590">
        <v>99</v>
      </c>
      <c r="P1590">
        <v>99</v>
      </c>
      <c r="Q1590">
        <v>315</v>
      </c>
      <c r="R1590">
        <v>942</v>
      </c>
      <c r="S1590">
        <v>3</v>
      </c>
      <c r="T1590">
        <v>2.9617834394904459</v>
      </c>
      <c r="U1590">
        <v>8.8582802547770818</v>
      </c>
      <c r="V1590">
        <v>0</v>
      </c>
      <c r="W1590">
        <v>0</v>
      </c>
      <c r="X1590">
        <v>7.2186836518046684</v>
      </c>
      <c r="Y1590">
        <v>0.95541401273885374</v>
      </c>
      <c r="Z1590">
        <v>0</v>
      </c>
      <c r="AA1590">
        <v>3.9215083342668713</v>
      </c>
      <c r="AB1590">
        <v>0</v>
      </c>
      <c r="AC1590">
        <v>0.7290049378337885</v>
      </c>
      <c r="AE1590">
        <v>26.962538531204196</v>
      </c>
      <c r="AG1590">
        <v>0.81099230332145245</v>
      </c>
      <c r="AH1590">
        <v>0.36496209896266041</v>
      </c>
      <c r="AI1590">
        <v>4.3524416135881108</v>
      </c>
      <c r="AJ1590">
        <v>939</v>
      </c>
      <c r="AK1590">
        <v>86.825133120340766</v>
      </c>
      <c r="AL1590">
        <v>12.858590083358132</v>
      </c>
    </row>
    <row r="1591" spans="1:38">
      <c r="A1591">
        <v>18</v>
      </c>
      <c r="B1591">
        <v>58</v>
      </c>
      <c r="C1591">
        <v>2024</v>
      </c>
      <c r="E1591">
        <v>99</v>
      </c>
      <c r="F1591">
        <v>99</v>
      </c>
      <c r="G1591">
        <v>99</v>
      </c>
      <c r="H1591">
        <v>2</v>
      </c>
      <c r="I1591">
        <v>99</v>
      </c>
      <c r="J1591">
        <v>141</v>
      </c>
      <c r="K1591">
        <v>99</v>
      </c>
      <c r="L1591">
        <v>3</v>
      </c>
      <c r="M1591">
        <v>99</v>
      </c>
      <c r="N1591">
        <v>99</v>
      </c>
      <c r="O1591">
        <v>99</v>
      </c>
      <c r="P1591">
        <v>99</v>
      </c>
      <c r="Q1591">
        <v>485</v>
      </c>
      <c r="R1591">
        <v>1744</v>
      </c>
      <c r="S1591">
        <v>3</v>
      </c>
      <c r="T1591">
        <v>2.90309633027523</v>
      </c>
      <c r="U1591">
        <v>8.9158830275229288</v>
      </c>
      <c r="V1591">
        <v>0</v>
      </c>
      <c r="W1591">
        <v>0</v>
      </c>
      <c r="X1591">
        <v>4.931192660550459</v>
      </c>
      <c r="Y1591">
        <v>0.63073394495412849</v>
      </c>
      <c r="Z1591">
        <v>0</v>
      </c>
      <c r="AA1591">
        <v>3.266069134574765</v>
      </c>
      <c r="AB1591">
        <v>0</v>
      </c>
      <c r="AC1591">
        <v>0.77096957298170787</v>
      </c>
      <c r="AE1591">
        <v>34.66463696090765</v>
      </c>
      <c r="AG1591">
        <v>1.5536886742866305</v>
      </c>
      <c r="AH1591">
        <v>0.74845665381686066</v>
      </c>
      <c r="AI1591">
        <v>5.3899082568807346</v>
      </c>
      <c r="AJ1591">
        <v>1741</v>
      </c>
      <c r="AK1591">
        <v>87.786329695577194</v>
      </c>
      <c r="AL1591">
        <v>12.740270755875736</v>
      </c>
    </row>
    <row r="1592" spans="1:38">
      <c r="A1592">
        <v>18</v>
      </c>
      <c r="B1592">
        <v>59</v>
      </c>
      <c r="C1592">
        <v>2024</v>
      </c>
      <c r="E1592">
        <v>99</v>
      </c>
      <c r="F1592">
        <v>99</v>
      </c>
      <c r="G1592">
        <v>99</v>
      </c>
      <c r="H1592">
        <v>2</v>
      </c>
      <c r="I1592">
        <v>99</v>
      </c>
      <c r="J1592">
        <v>143</v>
      </c>
      <c r="K1592">
        <v>99</v>
      </c>
      <c r="L1592">
        <v>3</v>
      </c>
      <c r="M1592">
        <v>99</v>
      </c>
      <c r="N1592">
        <v>99</v>
      </c>
      <c r="O1592">
        <v>99</v>
      </c>
      <c r="P1592">
        <v>99</v>
      </c>
      <c r="R1592">
        <v>0</v>
      </c>
    </row>
    <row r="1593" spans="1:38">
      <c r="A1593">
        <v>18</v>
      </c>
      <c r="B1593">
        <v>60</v>
      </c>
      <c r="C1593">
        <v>2024</v>
      </c>
      <c r="E1593">
        <v>99</v>
      </c>
      <c r="F1593">
        <v>99</v>
      </c>
      <c r="G1593">
        <v>99</v>
      </c>
      <c r="H1593">
        <v>2</v>
      </c>
      <c r="I1593">
        <v>99</v>
      </c>
      <c r="J1593">
        <v>147</v>
      </c>
      <c r="K1593">
        <v>99</v>
      </c>
      <c r="L1593">
        <v>3</v>
      </c>
      <c r="M1593">
        <v>99</v>
      </c>
      <c r="N1593">
        <v>99</v>
      </c>
      <c r="O1593">
        <v>99</v>
      </c>
      <c r="P1593">
        <v>99</v>
      </c>
      <c r="Q1593">
        <v>82</v>
      </c>
      <c r="R1593">
        <v>347</v>
      </c>
      <c r="S1593">
        <v>3</v>
      </c>
      <c r="T1593">
        <v>3.1527377521613835</v>
      </c>
      <c r="U1593">
        <v>8.1417867435158513</v>
      </c>
      <c r="V1593">
        <v>0</v>
      </c>
      <c r="W1593">
        <v>0</v>
      </c>
      <c r="X1593">
        <v>4.6109510086455323</v>
      </c>
      <c r="Y1593">
        <v>0.57636887608069154</v>
      </c>
      <c r="Z1593">
        <v>0</v>
      </c>
      <c r="AA1593">
        <v>3.2747413793299431</v>
      </c>
      <c r="AB1593">
        <v>0</v>
      </c>
      <c r="AC1593">
        <v>0.76468316532392611</v>
      </c>
      <c r="AE1593">
        <v>38.861910503696926</v>
      </c>
      <c r="AG1593">
        <v>2.0275797592614233</v>
      </c>
      <c r="AH1593">
        <v>0.9548662453835921</v>
      </c>
      <c r="AI1593">
        <v>4.8991354466858796</v>
      </c>
      <c r="AJ1593">
        <v>347</v>
      </c>
      <c r="AK1593">
        <v>85.527377521613829</v>
      </c>
      <c r="AL1593">
        <v>12.532526174269989</v>
      </c>
    </row>
    <row r="1594" spans="1:38">
      <c r="A1594">
        <v>18</v>
      </c>
      <c r="B1594">
        <v>61</v>
      </c>
      <c r="C1594">
        <v>2024</v>
      </c>
      <c r="E1594">
        <v>99</v>
      </c>
      <c r="F1594">
        <v>99</v>
      </c>
      <c r="G1594">
        <v>99</v>
      </c>
      <c r="H1594">
        <v>1</v>
      </c>
      <c r="I1594">
        <v>99</v>
      </c>
      <c r="J1594">
        <v>155</v>
      </c>
      <c r="K1594">
        <v>99</v>
      </c>
      <c r="L1594">
        <v>3</v>
      </c>
      <c r="M1594">
        <v>99</v>
      </c>
      <c r="N1594">
        <v>99</v>
      </c>
      <c r="O1594">
        <v>99</v>
      </c>
      <c r="P1594">
        <v>99</v>
      </c>
      <c r="Q1594">
        <v>70</v>
      </c>
      <c r="R1594">
        <v>240</v>
      </c>
      <c r="S1594">
        <v>3</v>
      </c>
      <c r="T1594">
        <v>3.1583333333333323</v>
      </c>
      <c r="U1594">
        <v>9.8766666666666723</v>
      </c>
      <c r="V1594">
        <v>0</v>
      </c>
      <c r="W1594">
        <v>0</v>
      </c>
      <c r="X1594">
        <v>11.25</v>
      </c>
      <c r="Y1594">
        <v>1.6666666666666672</v>
      </c>
      <c r="Z1594">
        <v>0</v>
      </c>
      <c r="AA1594">
        <v>4.1543497953617248</v>
      </c>
      <c r="AB1594">
        <v>0</v>
      </c>
      <c r="AC1594">
        <v>0.83162324535947374</v>
      </c>
      <c r="AE1594">
        <v>19.343156180184351</v>
      </c>
      <c r="AG1594">
        <v>0.43127459612931046</v>
      </c>
      <c r="AH1594">
        <v>0.19272508340864236</v>
      </c>
      <c r="AI1594">
        <v>10.416666666666664</v>
      </c>
      <c r="AJ1594">
        <v>237</v>
      </c>
      <c r="AK1594">
        <v>89.898734177215232</v>
      </c>
      <c r="AL1594">
        <v>12.911791388021287</v>
      </c>
    </row>
    <row r="1595" spans="1:38">
      <c r="A1595">
        <v>18</v>
      </c>
      <c r="B1595">
        <v>62</v>
      </c>
      <c r="C1595">
        <v>2024</v>
      </c>
      <c r="E1595">
        <v>99</v>
      </c>
      <c r="F1595">
        <v>99</v>
      </c>
      <c r="G1595">
        <v>99</v>
      </c>
      <c r="H1595">
        <v>2</v>
      </c>
      <c r="I1595">
        <v>99</v>
      </c>
      <c r="J1595">
        <v>160</v>
      </c>
      <c r="K1595">
        <v>99</v>
      </c>
      <c r="L1595">
        <v>3</v>
      </c>
      <c r="M1595">
        <v>99</v>
      </c>
      <c r="N1595">
        <v>99</v>
      </c>
      <c r="O1595">
        <v>99</v>
      </c>
      <c r="P1595">
        <v>99</v>
      </c>
      <c r="Q1595">
        <v>100</v>
      </c>
      <c r="R1595">
        <v>311</v>
      </c>
      <c r="S1595">
        <v>3</v>
      </c>
      <c r="T1595">
        <v>3.0546623794212215</v>
      </c>
      <c r="U1595">
        <v>10.294855305466243</v>
      </c>
      <c r="V1595">
        <v>0</v>
      </c>
      <c r="W1595">
        <v>0</v>
      </c>
      <c r="X1595">
        <v>12.218649517684888</v>
      </c>
      <c r="Y1595">
        <v>2.8938906752411571</v>
      </c>
      <c r="Z1595">
        <v>0</v>
      </c>
      <c r="AA1595">
        <v>4.5090661685300724</v>
      </c>
      <c r="AB1595">
        <v>0</v>
      </c>
      <c r="AC1595">
        <v>0.61615637643747734</v>
      </c>
      <c r="AE1595">
        <v>41.662893415082245</v>
      </c>
      <c r="AG1595">
        <v>0.82140404627330843</v>
      </c>
      <c r="AH1595">
        <v>0.41102423562804785</v>
      </c>
      <c r="AI1595">
        <v>20.90032154340836</v>
      </c>
      <c r="AJ1595">
        <v>309</v>
      </c>
      <c r="AK1595">
        <v>91.356634304207191</v>
      </c>
      <c r="AL1595">
        <v>12.8600000258953</v>
      </c>
    </row>
    <row r="1596" spans="1:38">
      <c r="A1596">
        <v>18</v>
      </c>
      <c r="B1596">
        <v>63</v>
      </c>
      <c r="C1596">
        <v>2024</v>
      </c>
      <c r="E1596">
        <v>99</v>
      </c>
      <c r="F1596">
        <v>99</v>
      </c>
      <c r="G1596">
        <v>99</v>
      </c>
      <c r="H1596">
        <v>1</v>
      </c>
      <c r="I1596">
        <v>99</v>
      </c>
      <c r="J1596">
        <v>171</v>
      </c>
      <c r="K1596">
        <v>99</v>
      </c>
      <c r="L1596">
        <v>3</v>
      </c>
      <c r="M1596">
        <v>99</v>
      </c>
      <c r="N1596">
        <v>99</v>
      </c>
      <c r="O1596">
        <v>99</v>
      </c>
      <c r="P1596">
        <v>99</v>
      </c>
      <c r="Q1596">
        <v>18</v>
      </c>
      <c r="R1596">
        <v>26</v>
      </c>
      <c r="S1596">
        <v>3</v>
      </c>
      <c r="T1596">
        <v>2.6538461538461529</v>
      </c>
      <c r="U1596">
        <v>13.4</v>
      </c>
      <c r="V1596">
        <v>0</v>
      </c>
      <c r="W1596">
        <v>0</v>
      </c>
      <c r="X1596">
        <v>38.461538461538446</v>
      </c>
      <c r="Y1596">
        <v>3.8461538461538449</v>
      </c>
      <c r="Z1596">
        <v>0</v>
      </c>
      <c r="AA1596">
        <v>5.986394831359112</v>
      </c>
      <c r="AB1596">
        <v>0</v>
      </c>
      <c r="AC1596">
        <v>0.61658536699543931</v>
      </c>
      <c r="AE1596">
        <v>25.633221373556857</v>
      </c>
      <c r="AG1596">
        <v>0.11487143235839888</v>
      </c>
      <c r="AH1596">
        <v>7.0022761417136939E-2</v>
      </c>
      <c r="AI1596">
        <v>0</v>
      </c>
      <c r="AJ1596">
        <v>25</v>
      </c>
      <c r="AK1596">
        <v>97.320000000000022</v>
      </c>
      <c r="AL1596">
        <v>13.272627271089943</v>
      </c>
    </row>
    <row r="1597" spans="1:38">
      <c r="A1597">
        <v>18</v>
      </c>
      <c r="B1597">
        <v>64</v>
      </c>
      <c r="C1597">
        <v>2024</v>
      </c>
      <c r="E1597">
        <v>99</v>
      </c>
      <c r="F1597">
        <v>99</v>
      </c>
      <c r="G1597">
        <v>99</v>
      </c>
      <c r="H1597">
        <v>2</v>
      </c>
      <c r="I1597">
        <v>99</v>
      </c>
      <c r="J1597">
        <v>175</v>
      </c>
      <c r="K1597">
        <v>99</v>
      </c>
      <c r="L1597">
        <v>3</v>
      </c>
      <c r="M1597">
        <v>99</v>
      </c>
      <c r="N1597">
        <v>99</v>
      </c>
      <c r="O1597">
        <v>99</v>
      </c>
      <c r="P1597">
        <v>99</v>
      </c>
      <c r="Q1597">
        <v>84</v>
      </c>
      <c r="R1597">
        <v>323</v>
      </c>
      <c r="S1597">
        <v>3</v>
      </c>
      <c r="T1597">
        <v>2.8111455108359125</v>
      </c>
      <c r="U1597">
        <v>8.1284829721362311</v>
      </c>
      <c r="V1597">
        <v>0</v>
      </c>
      <c r="W1597">
        <v>0</v>
      </c>
      <c r="X1597">
        <v>4.6439628482972148</v>
      </c>
      <c r="Y1597">
        <v>0</v>
      </c>
      <c r="Z1597">
        <v>0</v>
      </c>
      <c r="AA1597">
        <v>3.1775323664932822</v>
      </c>
      <c r="AB1597">
        <v>0</v>
      </c>
      <c r="AC1597">
        <v>0.66649091735242982</v>
      </c>
      <c r="AE1597">
        <v>20.691151510795244</v>
      </c>
      <c r="AG1597">
        <v>1.8584579976985036</v>
      </c>
      <c r="AH1597">
        <v>0.82073035780155013</v>
      </c>
      <c r="AI1597">
        <v>2.7863777089783288</v>
      </c>
      <c r="AJ1597">
        <v>295</v>
      </c>
      <c r="AK1597">
        <v>83.978983050847447</v>
      </c>
      <c r="AL1597">
        <v>12.850910392902485</v>
      </c>
    </row>
    <row r="1598" spans="1:38">
      <c r="A1598">
        <v>18</v>
      </c>
      <c r="B1598">
        <v>65</v>
      </c>
      <c r="C1598">
        <v>2024</v>
      </c>
      <c r="E1598">
        <v>99</v>
      </c>
      <c r="F1598">
        <v>99</v>
      </c>
      <c r="G1598">
        <v>99</v>
      </c>
      <c r="H1598">
        <v>2</v>
      </c>
      <c r="I1598">
        <v>99</v>
      </c>
      <c r="J1598">
        <v>177</v>
      </c>
      <c r="K1598">
        <v>99</v>
      </c>
      <c r="L1598">
        <v>3</v>
      </c>
      <c r="M1598">
        <v>99</v>
      </c>
      <c r="N1598">
        <v>99</v>
      </c>
      <c r="O1598">
        <v>99</v>
      </c>
      <c r="P1598">
        <v>99</v>
      </c>
      <c r="Q1598">
        <v>86</v>
      </c>
      <c r="R1598">
        <v>254</v>
      </c>
      <c r="S1598">
        <v>3</v>
      </c>
      <c r="T1598">
        <v>3.0944881889763782</v>
      </c>
      <c r="U1598">
        <v>9.9862204724409445</v>
      </c>
      <c r="V1598">
        <v>0</v>
      </c>
      <c r="W1598">
        <v>0</v>
      </c>
      <c r="X1598">
        <v>14.173228346456691</v>
      </c>
      <c r="Y1598">
        <v>1.9685039370078743</v>
      </c>
      <c r="Z1598">
        <v>0</v>
      </c>
      <c r="AA1598">
        <v>4.7489583489656795</v>
      </c>
      <c r="AB1598">
        <v>0</v>
      </c>
      <c r="AC1598">
        <v>0.63905775700607348</v>
      </c>
      <c r="AE1598">
        <v>46.731373365054175</v>
      </c>
      <c r="AG1598">
        <v>0.627485856864053</v>
      </c>
      <c r="AH1598">
        <v>0.30694657677421877</v>
      </c>
      <c r="AI1598">
        <v>11.811023622047244</v>
      </c>
      <c r="AJ1598">
        <v>253</v>
      </c>
      <c r="AK1598">
        <v>90.624505928853765</v>
      </c>
      <c r="AL1598">
        <v>12.662396131729873</v>
      </c>
    </row>
    <row r="1599" spans="1:38">
      <c r="A1599">
        <v>18</v>
      </c>
      <c r="B1599">
        <v>66</v>
      </c>
      <c r="C1599">
        <v>2024</v>
      </c>
      <c r="E1599">
        <v>99</v>
      </c>
      <c r="F1599">
        <v>99</v>
      </c>
      <c r="G1599">
        <v>99</v>
      </c>
      <c r="H1599">
        <v>2</v>
      </c>
      <c r="I1599">
        <v>99</v>
      </c>
      <c r="J1599">
        <v>178</v>
      </c>
      <c r="K1599">
        <v>99</v>
      </c>
      <c r="L1599">
        <v>3</v>
      </c>
      <c r="M1599">
        <v>99</v>
      </c>
      <c r="N1599">
        <v>99</v>
      </c>
      <c r="O1599">
        <v>99</v>
      </c>
      <c r="P1599">
        <v>99</v>
      </c>
      <c r="Q1599">
        <v>29</v>
      </c>
      <c r="R1599">
        <v>68</v>
      </c>
      <c r="S1599">
        <v>3</v>
      </c>
      <c r="T1599">
        <v>2.5</v>
      </c>
      <c r="U1599">
        <v>9.892647058823524</v>
      </c>
      <c r="V1599">
        <v>0</v>
      </c>
      <c r="W1599">
        <v>0</v>
      </c>
      <c r="X1599">
        <v>11.76470588235294</v>
      </c>
      <c r="Y1599">
        <v>1.4705882352941178</v>
      </c>
      <c r="Z1599">
        <v>0</v>
      </c>
      <c r="AA1599">
        <v>4.5982194820217561</v>
      </c>
      <c r="AB1599">
        <v>0</v>
      </c>
      <c r="AC1599">
        <v>0.58157999803779992</v>
      </c>
      <c r="AE1599">
        <v>32.857146042329639</v>
      </c>
      <c r="AG1599">
        <v>0.41104999093272093</v>
      </c>
      <c r="AH1599">
        <v>0.20126955100165023</v>
      </c>
      <c r="AI1599">
        <v>0</v>
      </c>
      <c r="AJ1599">
        <v>68</v>
      </c>
      <c r="AK1599">
        <v>89.779411764705884</v>
      </c>
      <c r="AL1599">
        <v>12.922805920744988</v>
      </c>
    </row>
    <row r="1600" spans="1:38">
      <c r="A1600">
        <v>18</v>
      </c>
      <c r="B1600">
        <v>67</v>
      </c>
      <c r="C1600">
        <v>2024</v>
      </c>
      <c r="E1600">
        <v>99</v>
      </c>
      <c r="F1600">
        <v>99</v>
      </c>
      <c r="G1600">
        <v>99</v>
      </c>
      <c r="H1600">
        <v>2</v>
      </c>
      <c r="I1600">
        <v>99</v>
      </c>
      <c r="J1600">
        <v>181</v>
      </c>
      <c r="K1600">
        <v>99</v>
      </c>
      <c r="L1600">
        <v>3</v>
      </c>
      <c r="M1600">
        <v>99</v>
      </c>
      <c r="N1600">
        <v>99</v>
      </c>
      <c r="O1600">
        <v>99</v>
      </c>
      <c r="P1600">
        <v>99</v>
      </c>
      <c r="Q1600">
        <v>80</v>
      </c>
      <c r="R1600">
        <v>443</v>
      </c>
      <c r="S1600">
        <v>3</v>
      </c>
      <c r="T1600">
        <v>2.9300225733634302</v>
      </c>
      <c r="U1600">
        <v>8.3291196388261852</v>
      </c>
      <c r="V1600">
        <v>0</v>
      </c>
      <c r="W1600">
        <v>0</v>
      </c>
      <c r="X1600">
        <v>3.6117381489841991</v>
      </c>
      <c r="Y1600">
        <v>0.22573363431151244</v>
      </c>
      <c r="Z1600">
        <v>0</v>
      </c>
      <c r="AA1600">
        <v>2.6908231123215591</v>
      </c>
      <c r="AB1600">
        <v>0</v>
      </c>
      <c r="AC1600">
        <v>0.53506966651378685</v>
      </c>
      <c r="AE1600">
        <v>42.379047480699363</v>
      </c>
      <c r="AG1600">
        <v>1.5144781374995724</v>
      </c>
      <c r="AH1600">
        <v>0.63699479604012954</v>
      </c>
      <c r="AI1600">
        <v>1.3544018058690741</v>
      </c>
      <c r="AJ1600">
        <v>433</v>
      </c>
      <c r="AK1600">
        <v>86.210854503464233</v>
      </c>
      <c r="AL1600">
        <v>12.686359469556972</v>
      </c>
    </row>
    <row r="1601" spans="1:38">
      <c r="A1601">
        <v>18</v>
      </c>
      <c r="B1601">
        <v>68</v>
      </c>
      <c r="C1601">
        <v>2024</v>
      </c>
      <c r="E1601">
        <v>99</v>
      </c>
      <c r="F1601">
        <v>99</v>
      </c>
      <c r="G1601">
        <v>99</v>
      </c>
      <c r="H1601">
        <v>1</v>
      </c>
      <c r="I1601">
        <v>99</v>
      </c>
      <c r="J1601">
        <v>262</v>
      </c>
      <c r="K1601">
        <v>99</v>
      </c>
      <c r="L1601">
        <v>3</v>
      </c>
      <c r="M1601">
        <v>99</v>
      </c>
      <c r="N1601">
        <v>99</v>
      </c>
      <c r="O1601">
        <v>99</v>
      </c>
      <c r="P1601">
        <v>99</v>
      </c>
      <c r="R1601">
        <v>0</v>
      </c>
    </row>
    <row r="1602" spans="1:38">
      <c r="A1602">
        <v>18</v>
      </c>
      <c r="B1602">
        <v>69</v>
      </c>
      <c r="C1602">
        <v>2024</v>
      </c>
      <c r="E1602">
        <v>99</v>
      </c>
      <c r="F1602">
        <v>99</v>
      </c>
      <c r="G1602">
        <v>99</v>
      </c>
      <c r="H1602">
        <v>2</v>
      </c>
      <c r="I1602">
        <v>99</v>
      </c>
      <c r="J1602">
        <v>267</v>
      </c>
      <c r="K1602">
        <v>99</v>
      </c>
      <c r="L1602">
        <v>3</v>
      </c>
      <c r="M1602">
        <v>99</v>
      </c>
      <c r="N1602">
        <v>99</v>
      </c>
      <c r="O1602">
        <v>99</v>
      </c>
      <c r="P1602">
        <v>99</v>
      </c>
      <c r="Q1602">
        <v>18</v>
      </c>
      <c r="R1602">
        <v>91</v>
      </c>
      <c r="S1602">
        <v>3</v>
      </c>
      <c r="T1602">
        <v>2.8791208791208796</v>
      </c>
      <c r="U1602">
        <v>7.7670329670329696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1.469997005682449</v>
      </c>
      <c r="AB1602">
        <v>0</v>
      </c>
      <c r="AC1602">
        <v>0.5100132477306506</v>
      </c>
      <c r="AE1602">
        <v>53.84788817349331</v>
      </c>
      <c r="AG1602">
        <v>5.3719008264462804</v>
      </c>
      <c r="AH1602">
        <v>3.6261960341687431</v>
      </c>
      <c r="AI1602">
        <v>23.07692307692308</v>
      </c>
      <c r="AJ1602">
        <v>91</v>
      </c>
      <c r="AK1602">
        <v>84.590109890109858</v>
      </c>
      <c r="AL1602">
        <v>12.724305180703123</v>
      </c>
    </row>
    <row r="1603" spans="1:38">
      <c r="A1603">
        <v>18</v>
      </c>
      <c r="B1603">
        <v>70</v>
      </c>
      <c r="C1603">
        <v>2024</v>
      </c>
      <c r="E1603">
        <v>99</v>
      </c>
      <c r="F1603">
        <v>99</v>
      </c>
      <c r="G1603">
        <v>99</v>
      </c>
      <c r="H1603">
        <v>1</v>
      </c>
      <c r="I1603">
        <v>99</v>
      </c>
      <c r="J1603">
        <v>309</v>
      </c>
      <c r="K1603">
        <v>99</v>
      </c>
      <c r="L1603">
        <v>3</v>
      </c>
      <c r="M1603">
        <v>99</v>
      </c>
      <c r="N1603">
        <v>99</v>
      </c>
      <c r="O1603">
        <v>99</v>
      </c>
      <c r="P1603">
        <v>99</v>
      </c>
      <c r="Q1603">
        <v>259</v>
      </c>
      <c r="R1603">
        <v>868</v>
      </c>
      <c r="S1603">
        <v>3</v>
      </c>
      <c r="T1603">
        <v>3.1405529953917046</v>
      </c>
      <c r="U1603">
        <v>8.8057603686635861</v>
      </c>
      <c r="V1603">
        <v>0</v>
      </c>
      <c r="W1603">
        <v>0.1152073732718894</v>
      </c>
      <c r="X1603">
        <v>7.4884792626728114</v>
      </c>
      <c r="Y1603">
        <v>0.2304147465437788</v>
      </c>
      <c r="Z1603">
        <v>0</v>
      </c>
      <c r="AA1603">
        <v>3.7212138148648495</v>
      </c>
      <c r="AB1603">
        <v>0</v>
      </c>
      <c r="AC1603">
        <v>1.2901847358891838</v>
      </c>
      <c r="AE1603">
        <v>22.482039577933499</v>
      </c>
      <c r="AG1603">
        <v>0.84815321477428196</v>
      </c>
      <c r="AH1603">
        <v>0.37765276312183271</v>
      </c>
      <c r="AI1603">
        <v>2.7649769585253443</v>
      </c>
      <c r="AJ1603">
        <v>868</v>
      </c>
      <c r="AK1603">
        <v>87.3183179723503</v>
      </c>
      <c r="AL1603">
        <v>12.627196167722204</v>
      </c>
    </row>
    <row r="1604" spans="1:38">
      <c r="A1604">
        <v>18</v>
      </c>
      <c r="B1604">
        <v>71</v>
      </c>
      <c r="C1604">
        <v>2024</v>
      </c>
      <c r="E1604">
        <v>99</v>
      </c>
      <c r="F1604">
        <v>99</v>
      </c>
      <c r="G1604">
        <v>99</v>
      </c>
      <c r="H1604">
        <v>2</v>
      </c>
      <c r="I1604">
        <v>99</v>
      </c>
      <c r="J1604">
        <v>470</v>
      </c>
      <c r="K1604">
        <v>99</v>
      </c>
      <c r="L1604">
        <v>3</v>
      </c>
      <c r="M1604">
        <v>99</v>
      </c>
      <c r="N1604">
        <v>99</v>
      </c>
      <c r="O1604">
        <v>99</v>
      </c>
      <c r="P1604">
        <v>99</v>
      </c>
      <c r="Q1604">
        <v>77</v>
      </c>
      <c r="R1604">
        <v>237</v>
      </c>
      <c r="S1604">
        <v>3</v>
      </c>
      <c r="T1604">
        <v>3.1983122362869194</v>
      </c>
      <c r="U1604">
        <v>8.5126582278481049</v>
      </c>
      <c r="V1604">
        <v>0</v>
      </c>
      <c r="W1604">
        <v>0</v>
      </c>
      <c r="X1604">
        <v>5.4852320675105473</v>
      </c>
      <c r="Y1604">
        <v>1.2658227848101264</v>
      </c>
      <c r="Z1604">
        <v>0</v>
      </c>
      <c r="AA1604">
        <v>4.0281614286180307</v>
      </c>
      <c r="AB1604">
        <v>0</v>
      </c>
      <c r="AC1604">
        <v>0.83104155302009597</v>
      </c>
      <c r="AE1604">
        <v>18.365243534980198</v>
      </c>
      <c r="AG1604">
        <v>1.8449322746380199</v>
      </c>
      <c r="AH1604">
        <v>0.90948310254776987</v>
      </c>
      <c r="AI1604">
        <v>38.396624472573848</v>
      </c>
      <c r="AJ1604">
        <v>228</v>
      </c>
      <c r="AK1604">
        <v>85.982456140350877</v>
      </c>
      <c r="AL1604">
        <v>12.766435328881149</v>
      </c>
    </row>
    <row r="1605" spans="1:38">
      <c r="A1605">
        <v>18</v>
      </c>
      <c r="B1605">
        <v>72</v>
      </c>
      <c r="C1605">
        <v>2024</v>
      </c>
      <c r="E1605">
        <v>99</v>
      </c>
      <c r="F1605">
        <v>99</v>
      </c>
      <c r="G1605">
        <v>99</v>
      </c>
      <c r="H1605">
        <v>2</v>
      </c>
      <c r="I1605">
        <v>99</v>
      </c>
      <c r="J1605">
        <v>629</v>
      </c>
      <c r="K1605">
        <v>99</v>
      </c>
      <c r="L1605">
        <v>3</v>
      </c>
      <c r="M1605">
        <v>99</v>
      </c>
      <c r="N1605">
        <v>99</v>
      </c>
      <c r="O1605">
        <v>99</v>
      </c>
      <c r="P1605">
        <v>99</v>
      </c>
      <c r="R1605">
        <v>0</v>
      </c>
    </row>
    <row r="1606" spans="1:38">
      <c r="A1606">
        <v>18</v>
      </c>
      <c r="B1606">
        <v>73</v>
      </c>
      <c r="C1606">
        <v>2024</v>
      </c>
      <c r="E1606">
        <v>99</v>
      </c>
      <c r="F1606">
        <v>99</v>
      </c>
      <c r="G1606">
        <v>99</v>
      </c>
      <c r="H1606">
        <v>1</v>
      </c>
      <c r="I1606">
        <v>99</v>
      </c>
      <c r="J1606">
        <v>643</v>
      </c>
      <c r="K1606">
        <v>99</v>
      </c>
      <c r="L1606">
        <v>3</v>
      </c>
      <c r="M1606">
        <v>99</v>
      </c>
      <c r="N1606">
        <v>99</v>
      </c>
      <c r="O1606">
        <v>99</v>
      </c>
      <c r="P1606">
        <v>99</v>
      </c>
      <c r="Q1606">
        <v>142</v>
      </c>
      <c r="R1606">
        <v>521</v>
      </c>
      <c r="S1606">
        <v>3</v>
      </c>
      <c r="T1606">
        <v>3.02687140115163</v>
      </c>
      <c r="U1606">
        <v>8.9598848368522006</v>
      </c>
      <c r="V1606">
        <v>0</v>
      </c>
      <c r="W1606">
        <v>0</v>
      </c>
      <c r="X1606">
        <v>9.9808061420345471</v>
      </c>
      <c r="Y1606">
        <v>0.38387715930902111</v>
      </c>
      <c r="Z1606">
        <v>0</v>
      </c>
      <c r="AA1606">
        <v>4.1198437425156245</v>
      </c>
      <c r="AB1606">
        <v>0</v>
      </c>
      <c r="AC1606">
        <v>0.69771191771576191</v>
      </c>
      <c r="AE1606">
        <v>19.662289068647528</v>
      </c>
      <c r="AG1606">
        <v>0.95048710183529761</v>
      </c>
      <c r="AH1606">
        <v>0.45090116966164601</v>
      </c>
      <c r="AI1606">
        <v>2.879078694817657</v>
      </c>
      <c r="AJ1606">
        <v>486</v>
      </c>
      <c r="AK1606">
        <v>86.668724279835445</v>
      </c>
      <c r="AL1606">
        <v>12.727965397499275</v>
      </c>
    </row>
    <row r="1607" spans="1:38">
      <c r="A1607">
        <v>18</v>
      </c>
      <c r="B1607">
        <v>74</v>
      </c>
      <c r="C1607">
        <v>2024</v>
      </c>
      <c r="E1607">
        <v>99</v>
      </c>
      <c r="F1607">
        <v>99</v>
      </c>
      <c r="G1607">
        <v>99</v>
      </c>
      <c r="H1607">
        <v>2</v>
      </c>
      <c r="I1607">
        <v>99</v>
      </c>
      <c r="J1607">
        <v>704</v>
      </c>
      <c r="K1607">
        <v>99</v>
      </c>
      <c r="L1607">
        <v>3</v>
      </c>
      <c r="M1607">
        <v>99</v>
      </c>
      <c r="N1607">
        <v>99</v>
      </c>
      <c r="O1607">
        <v>99</v>
      </c>
      <c r="P1607">
        <v>99</v>
      </c>
      <c r="R1607">
        <v>0</v>
      </c>
    </row>
    <row r="1608" spans="1:38">
      <c r="A1608">
        <v>18</v>
      </c>
      <c r="B1608">
        <v>75</v>
      </c>
      <c r="C1608">
        <v>2024</v>
      </c>
      <c r="E1608">
        <v>99</v>
      </c>
      <c r="F1608">
        <v>99</v>
      </c>
      <c r="G1608">
        <v>99</v>
      </c>
      <c r="H1608">
        <v>1</v>
      </c>
      <c r="I1608">
        <v>99</v>
      </c>
      <c r="J1608">
        <v>802</v>
      </c>
      <c r="K1608">
        <v>99</v>
      </c>
      <c r="L1608">
        <v>3</v>
      </c>
      <c r="M1608">
        <v>99</v>
      </c>
      <c r="N1608">
        <v>99</v>
      </c>
      <c r="O1608">
        <v>99</v>
      </c>
      <c r="P1608">
        <v>99</v>
      </c>
      <c r="Q1608">
        <v>20</v>
      </c>
      <c r="R1608">
        <v>75</v>
      </c>
      <c r="S1608">
        <v>3</v>
      </c>
      <c r="T1608">
        <v>3.08</v>
      </c>
      <c r="U1608">
        <v>11.555999999999989</v>
      </c>
      <c r="V1608">
        <v>0</v>
      </c>
      <c r="W1608">
        <v>0</v>
      </c>
      <c r="X1608">
        <v>21.333333333333329</v>
      </c>
      <c r="Y1608">
        <v>2.6666666666666661</v>
      </c>
      <c r="Z1608">
        <v>0</v>
      </c>
      <c r="AA1608">
        <v>5.1511873065019564</v>
      </c>
      <c r="AB1608">
        <v>0</v>
      </c>
      <c r="AC1608">
        <v>0.8447484832777149</v>
      </c>
      <c r="AE1608">
        <v>33.203892691057355</v>
      </c>
      <c r="AG1608">
        <v>0.70881769208959444</v>
      </c>
      <c r="AH1608">
        <v>0.40053515600629913</v>
      </c>
      <c r="AI1608">
        <v>0</v>
      </c>
      <c r="AJ1608">
        <v>75</v>
      </c>
      <c r="AK1608">
        <v>95.158666666666619</v>
      </c>
      <c r="AL1608">
        <v>12.657743153331817</v>
      </c>
    </row>
    <row r="1609" spans="1:38">
      <c r="A1609">
        <v>18</v>
      </c>
      <c r="B1609">
        <v>76</v>
      </c>
      <c r="C1609">
        <v>2024</v>
      </c>
      <c r="E1609">
        <v>99</v>
      </c>
      <c r="F1609">
        <v>99</v>
      </c>
      <c r="G1609">
        <v>99</v>
      </c>
      <c r="H1609">
        <v>1</v>
      </c>
      <c r="I1609">
        <v>99</v>
      </c>
      <c r="J1609">
        <v>103</v>
      </c>
      <c r="K1609">
        <v>99</v>
      </c>
      <c r="L1609">
        <v>4</v>
      </c>
      <c r="M1609">
        <v>99</v>
      </c>
      <c r="N1609">
        <v>99</v>
      </c>
      <c r="O1609">
        <v>99</v>
      </c>
      <c r="P1609">
        <v>99</v>
      </c>
      <c r="Q1609">
        <v>4</v>
      </c>
      <c r="R1609">
        <v>6</v>
      </c>
      <c r="S1609">
        <v>4</v>
      </c>
      <c r="T1609">
        <v>3.5</v>
      </c>
      <c r="U1609">
        <v>12.049999999999997</v>
      </c>
      <c r="V1609">
        <v>0</v>
      </c>
      <c r="W1609">
        <v>0</v>
      </c>
      <c r="X1609">
        <v>33.333333333333343</v>
      </c>
      <c r="Y1609">
        <v>0</v>
      </c>
      <c r="Z1609">
        <v>0</v>
      </c>
      <c r="AA1609">
        <v>4.2672200162010254</v>
      </c>
      <c r="AB1609">
        <v>0</v>
      </c>
      <c r="AC1609">
        <v>1.1180339887498949</v>
      </c>
      <c r="AE1609">
        <v>51.877036790232957</v>
      </c>
      <c r="AG1609">
        <v>0.74165636588380723</v>
      </c>
      <c r="AH1609">
        <v>0.40736525394124495</v>
      </c>
      <c r="AI1609">
        <v>16.666666666666671</v>
      </c>
      <c r="AJ1609">
        <v>6</v>
      </c>
      <c r="AK1609">
        <v>94.566666666666634</v>
      </c>
      <c r="AL1609">
        <v>13.876868759565738</v>
      </c>
    </row>
    <row r="1610" spans="1:38">
      <c r="A1610">
        <v>18</v>
      </c>
      <c r="B1610">
        <v>77</v>
      </c>
      <c r="C1610">
        <v>2024</v>
      </c>
      <c r="E1610">
        <v>99</v>
      </c>
      <c r="F1610">
        <v>99</v>
      </c>
      <c r="G1610">
        <v>99</v>
      </c>
      <c r="H1610">
        <v>2</v>
      </c>
      <c r="I1610">
        <v>99</v>
      </c>
      <c r="J1610">
        <v>106</v>
      </c>
      <c r="K1610">
        <v>99</v>
      </c>
      <c r="L1610">
        <v>4</v>
      </c>
      <c r="M1610">
        <v>99</v>
      </c>
      <c r="N1610">
        <v>99</v>
      </c>
      <c r="O1610">
        <v>99</v>
      </c>
      <c r="P1610">
        <v>99</v>
      </c>
      <c r="Q1610">
        <v>109</v>
      </c>
      <c r="R1610">
        <v>310</v>
      </c>
      <c r="S1610">
        <v>4</v>
      </c>
      <c r="T1610">
        <v>3.2838709677419362</v>
      </c>
      <c r="U1610">
        <v>13.369677419354836</v>
      </c>
      <c r="V1610">
        <v>0</v>
      </c>
      <c r="W1610">
        <v>0</v>
      </c>
      <c r="X1610">
        <v>28.709677419354843</v>
      </c>
      <c r="Y1610">
        <v>9.0322580645161281</v>
      </c>
      <c r="Z1610">
        <v>0</v>
      </c>
      <c r="AA1610">
        <v>5.7932427177069394</v>
      </c>
      <c r="AB1610">
        <v>0</v>
      </c>
      <c r="AC1610">
        <v>1.0048581264628449</v>
      </c>
      <c r="AE1610">
        <v>27.372280928379997</v>
      </c>
      <c r="AG1610">
        <v>0.81173081958627902</v>
      </c>
      <c r="AH1610">
        <v>0.51232264138255446</v>
      </c>
      <c r="AI1610">
        <v>0</v>
      </c>
      <c r="AJ1610">
        <v>310</v>
      </c>
      <c r="AK1610">
        <v>95.534838709677445</v>
      </c>
      <c r="AL1610">
        <v>14.492152902464186</v>
      </c>
    </row>
    <row r="1611" spans="1:38">
      <c r="A1611">
        <v>18</v>
      </c>
      <c r="B1611">
        <v>78</v>
      </c>
      <c r="C1611">
        <v>2024</v>
      </c>
      <c r="E1611">
        <v>99</v>
      </c>
      <c r="F1611">
        <v>99</v>
      </c>
      <c r="G1611">
        <v>99</v>
      </c>
      <c r="H1611">
        <v>1</v>
      </c>
      <c r="I1611">
        <v>99</v>
      </c>
      <c r="J1611">
        <v>110</v>
      </c>
      <c r="K1611">
        <v>99</v>
      </c>
      <c r="L1611">
        <v>4</v>
      </c>
      <c r="M1611">
        <v>99</v>
      </c>
      <c r="N1611">
        <v>99</v>
      </c>
      <c r="O1611">
        <v>99</v>
      </c>
      <c r="P1611">
        <v>99</v>
      </c>
      <c r="Q1611">
        <v>373</v>
      </c>
      <c r="R1611">
        <v>752</v>
      </c>
      <c r="S1611">
        <v>4</v>
      </c>
      <c r="T1611">
        <v>3.4015957446808502</v>
      </c>
      <c r="U1611">
        <v>14.942952127659572</v>
      </c>
      <c r="V1611">
        <v>0</v>
      </c>
      <c r="W1611">
        <v>0</v>
      </c>
      <c r="X1611">
        <v>41.356382978723389</v>
      </c>
      <c r="Y1611">
        <v>14.893617021276597</v>
      </c>
      <c r="Z1611">
        <v>0</v>
      </c>
      <c r="AA1611">
        <v>6.6312889305690064</v>
      </c>
      <c r="AB1611">
        <v>0</v>
      </c>
      <c r="AC1611">
        <v>0.95002665493567973</v>
      </c>
      <c r="AE1611">
        <v>6.65808430871789</v>
      </c>
      <c r="AG1611">
        <v>0.62873100011705085</v>
      </c>
      <c r="AH1611">
        <v>0.44845692600977555</v>
      </c>
      <c r="AI1611">
        <v>9.1755319148936163</v>
      </c>
      <c r="AJ1611">
        <v>752</v>
      </c>
      <c r="AK1611">
        <v>98.911303191489409</v>
      </c>
      <c r="AL1611">
        <v>14.440918295777786</v>
      </c>
    </row>
    <row r="1612" spans="1:38">
      <c r="A1612">
        <v>18</v>
      </c>
      <c r="B1612">
        <v>79</v>
      </c>
      <c r="C1612">
        <v>2024</v>
      </c>
      <c r="E1612">
        <v>99</v>
      </c>
      <c r="F1612">
        <v>99</v>
      </c>
      <c r="G1612">
        <v>99</v>
      </c>
      <c r="H1612">
        <v>1</v>
      </c>
      <c r="I1612">
        <v>99</v>
      </c>
      <c r="J1612">
        <v>111</v>
      </c>
      <c r="K1612">
        <v>99</v>
      </c>
      <c r="L1612">
        <v>4</v>
      </c>
      <c r="M1612">
        <v>99</v>
      </c>
      <c r="N1612">
        <v>99</v>
      </c>
      <c r="O1612">
        <v>99</v>
      </c>
      <c r="P1612">
        <v>99</v>
      </c>
      <c r="Q1612">
        <v>338</v>
      </c>
      <c r="R1612">
        <v>754</v>
      </c>
      <c r="S1612">
        <v>4</v>
      </c>
      <c r="T1612">
        <v>3.2015915119363401</v>
      </c>
      <c r="U1612">
        <v>14.698010610079558</v>
      </c>
      <c r="V1612">
        <v>0</v>
      </c>
      <c r="W1612">
        <v>0</v>
      </c>
      <c r="X1612">
        <v>34.482758620689651</v>
      </c>
      <c r="Y1612">
        <v>12.59946949602122</v>
      </c>
      <c r="Z1612">
        <v>0</v>
      </c>
      <c r="AA1612">
        <v>5.9156030493562941</v>
      </c>
      <c r="AB1612">
        <v>0</v>
      </c>
      <c r="AC1612">
        <v>0.96446002689708721</v>
      </c>
      <c r="AE1612">
        <v>22.776337560516595</v>
      </c>
      <c r="AG1612">
        <v>0.63700724870317493</v>
      </c>
      <c r="AH1612">
        <v>0.4435577265628301</v>
      </c>
      <c r="AI1612">
        <v>0.66312997347480085</v>
      </c>
      <c r="AJ1612">
        <v>753</v>
      </c>
      <c r="AK1612">
        <v>98.509163346613406</v>
      </c>
      <c r="AL1612">
        <v>14.572660984193529</v>
      </c>
    </row>
    <row r="1613" spans="1:38">
      <c r="A1613">
        <v>18</v>
      </c>
      <c r="B1613">
        <v>80</v>
      </c>
      <c r="C1613">
        <v>2024</v>
      </c>
      <c r="E1613">
        <v>99</v>
      </c>
      <c r="F1613">
        <v>99</v>
      </c>
      <c r="G1613">
        <v>99</v>
      </c>
      <c r="H1613">
        <v>1</v>
      </c>
      <c r="I1613">
        <v>99</v>
      </c>
      <c r="J1613">
        <v>116</v>
      </c>
      <c r="K1613">
        <v>99</v>
      </c>
      <c r="L1613">
        <v>4</v>
      </c>
      <c r="M1613">
        <v>99</v>
      </c>
      <c r="N1613">
        <v>99</v>
      </c>
      <c r="O1613">
        <v>99</v>
      </c>
      <c r="P1613">
        <v>99</v>
      </c>
      <c r="Q1613">
        <v>403</v>
      </c>
      <c r="R1613">
        <v>1237</v>
      </c>
      <c r="S1613">
        <v>4</v>
      </c>
      <c r="T1613">
        <v>3.307194826192402</v>
      </c>
      <c r="U1613">
        <v>12.001212611156008</v>
      </c>
      <c r="V1613">
        <v>0</v>
      </c>
      <c r="W1613">
        <v>0.16168148746968475</v>
      </c>
      <c r="X1613">
        <v>18.350848827809216</v>
      </c>
      <c r="Y1613">
        <v>4.9312853678253843</v>
      </c>
      <c r="Z1613">
        <v>0</v>
      </c>
      <c r="AA1613">
        <v>4.9224009249422034</v>
      </c>
      <c r="AB1613">
        <v>0</v>
      </c>
      <c r="AC1613">
        <v>1.6256995176299898</v>
      </c>
      <c r="AE1613">
        <v>6.4374746052889389</v>
      </c>
      <c r="AG1613">
        <v>1.4624688176111036</v>
      </c>
      <c r="AH1613">
        <v>0.90077905510761636</v>
      </c>
      <c r="AI1613">
        <v>4.2845594179466451</v>
      </c>
      <c r="AJ1613">
        <v>1187</v>
      </c>
      <c r="AK1613">
        <v>92.597725358045523</v>
      </c>
      <c r="AL1613">
        <v>14.325079073518936</v>
      </c>
    </row>
    <row r="1614" spans="1:38">
      <c r="A1614">
        <v>18</v>
      </c>
      <c r="B1614">
        <v>81</v>
      </c>
      <c r="C1614">
        <v>2024</v>
      </c>
      <c r="E1614">
        <v>99</v>
      </c>
      <c r="F1614">
        <v>99</v>
      </c>
      <c r="G1614">
        <v>99</v>
      </c>
      <c r="H1614">
        <v>2</v>
      </c>
      <c r="I1614">
        <v>99</v>
      </c>
      <c r="J1614">
        <v>117</v>
      </c>
      <c r="K1614">
        <v>99</v>
      </c>
      <c r="L1614">
        <v>4</v>
      </c>
      <c r="M1614">
        <v>99</v>
      </c>
      <c r="N1614">
        <v>99</v>
      </c>
      <c r="O1614">
        <v>99</v>
      </c>
      <c r="P1614">
        <v>99</v>
      </c>
      <c r="Q1614">
        <v>291</v>
      </c>
      <c r="R1614">
        <v>1075</v>
      </c>
      <c r="S1614">
        <v>4</v>
      </c>
      <c r="T1614">
        <v>3.0223255813953478</v>
      </c>
      <c r="U1614">
        <v>12.766790697674416</v>
      </c>
      <c r="V1614">
        <v>0</v>
      </c>
      <c r="W1614">
        <v>9.3023255813953501E-2</v>
      </c>
      <c r="X1614">
        <v>19.720930232558128</v>
      </c>
      <c r="Y1614">
        <v>7.1627906976744153</v>
      </c>
      <c r="Z1614">
        <v>0</v>
      </c>
      <c r="AA1614">
        <v>5.2090569095014816</v>
      </c>
      <c r="AB1614">
        <v>0</v>
      </c>
      <c r="AC1614">
        <v>1.0694333148574484</v>
      </c>
      <c r="AE1614">
        <v>18.911056565477768</v>
      </c>
      <c r="AG1614">
        <v>1.8158783783783785</v>
      </c>
      <c r="AH1614">
        <v>1.1566266075612228</v>
      </c>
      <c r="AI1614">
        <v>9.2093023255813993</v>
      </c>
      <c r="AJ1614">
        <v>1071</v>
      </c>
      <c r="AK1614">
        <v>94.462371615312819</v>
      </c>
      <c r="AL1614">
        <v>14.403728289239172</v>
      </c>
    </row>
    <row r="1615" spans="1:38">
      <c r="A1615">
        <v>18</v>
      </c>
      <c r="B1615">
        <v>82</v>
      </c>
      <c r="C1615">
        <v>2024</v>
      </c>
      <c r="E1615">
        <v>99</v>
      </c>
      <c r="F1615">
        <v>99</v>
      </c>
      <c r="G1615">
        <v>99</v>
      </c>
      <c r="H1615">
        <v>1</v>
      </c>
      <c r="I1615">
        <v>99</v>
      </c>
      <c r="J1615">
        <v>134</v>
      </c>
      <c r="K1615">
        <v>99</v>
      </c>
      <c r="L1615">
        <v>4</v>
      </c>
      <c r="M1615">
        <v>99</v>
      </c>
      <c r="N1615">
        <v>99</v>
      </c>
      <c r="O1615">
        <v>99</v>
      </c>
      <c r="P1615">
        <v>99</v>
      </c>
      <c r="Q1615">
        <v>563</v>
      </c>
      <c r="R1615">
        <v>1831</v>
      </c>
      <c r="S1615">
        <v>4</v>
      </c>
      <c r="T1615">
        <v>3.6531949754232658</v>
      </c>
      <c r="U1615">
        <v>10.609939923539063</v>
      </c>
      <c r="V1615">
        <v>0</v>
      </c>
      <c r="W1615">
        <v>0.10922992900054618</v>
      </c>
      <c r="X1615">
        <v>9.8853085745494234</v>
      </c>
      <c r="Y1615">
        <v>2.0207536865101048</v>
      </c>
      <c r="Z1615">
        <v>0</v>
      </c>
      <c r="AA1615">
        <v>4.0958410986647342</v>
      </c>
      <c r="AB1615">
        <v>0</v>
      </c>
      <c r="AC1615">
        <v>1.4733716556642411</v>
      </c>
      <c r="AE1615">
        <v>5.6763674548329606</v>
      </c>
      <c r="AG1615">
        <v>1.5763555280059227</v>
      </c>
      <c r="AH1615">
        <v>0.84966693080805411</v>
      </c>
      <c r="AI1615">
        <v>7.318405243036592</v>
      </c>
      <c r="AJ1615">
        <v>1826</v>
      </c>
      <c r="AK1615">
        <v>89.877491785323002</v>
      </c>
      <c r="AL1615">
        <v>14.002582876079156</v>
      </c>
    </row>
    <row r="1616" spans="1:38">
      <c r="A1616">
        <v>18</v>
      </c>
      <c r="B1616">
        <v>83</v>
      </c>
      <c r="C1616">
        <v>2024</v>
      </c>
      <c r="E1616">
        <v>99</v>
      </c>
      <c r="F1616">
        <v>99</v>
      </c>
      <c r="G1616">
        <v>99</v>
      </c>
      <c r="H1616">
        <v>2</v>
      </c>
      <c r="I1616">
        <v>99</v>
      </c>
      <c r="J1616">
        <v>141</v>
      </c>
      <c r="K1616">
        <v>99</v>
      </c>
      <c r="L1616">
        <v>4</v>
      </c>
      <c r="M1616">
        <v>99</v>
      </c>
      <c r="N1616">
        <v>99</v>
      </c>
      <c r="O1616">
        <v>99</v>
      </c>
      <c r="P1616">
        <v>99</v>
      </c>
      <c r="Q1616">
        <v>783</v>
      </c>
      <c r="R1616">
        <v>3131</v>
      </c>
      <c r="S1616">
        <v>4</v>
      </c>
      <c r="T1616">
        <v>3.7815394442670072</v>
      </c>
      <c r="U1616">
        <v>11.264324496965838</v>
      </c>
      <c r="V1616">
        <v>0</v>
      </c>
      <c r="W1616">
        <v>0</v>
      </c>
      <c r="X1616">
        <v>12.583839029064197</v>
      </c>
      <c r="Y1616">
        <v>1.9163206643244963</v>
      </c>
      <c r="Z1616">
        <v>0</v>
      </c>
      <c r="AA1616">
        <v>4.0792314676217662</v>
      </c>
      <c r="AB1616">
        <v>0</v>
      </c>
      <c r="AC1616">
        <v>1.1221433414043589</v>
      </c>
      <c r="AE1616">
        <v>24.492562649766175</v>
      </c>
      <c r="AG1616">
        <v>2.7893344261418807</v>
      </c>
      <c r="AH1616">
        <v>1.6976338703867937</v>
      </c>
      <c r="AI1616">
        <v>5.7170233152347487</v>
      </c>
      <c r="AJ1616">
        <v>3121</v>
      </c>
      <c r="AK1616">
        <v>92.257065043255167</v>
      </c>
      <c r="AL1616">
        <v>13.8244583581152</v>
      </c>
    </row>
    <row r="1617" spans="1:38">
      <c r="A1617">
        <v>18</v>
      </c>
      <c r="B1617">
        <v>84</v>
      </c>
      <c r="C1617">
        <v>2024</v>
      </c>
      <c r="E1617">
        <v>99</v>
      </c>
      <c r="F1617">
        <v>99</v>
      </c>
      <c r="G1617">
        <v>99</v>
      </c>
      <c r="H1617">
        <v>2</v>
      </c>
      <c r="I1617">
        <v>99</v>
      </c>
      <c r="J1617">
        <v>143</v>
      </c>
      <c r="K1617">
        <v>99</v>
      </c>
      <c r="L1617">
        <v>4</v>
      </c>
      <c r="M1617">
        <v>99</v>
      </c>
      <c r="N1617">
        <v>99</v>
      </c>
      <c r="O1617">
        <v>99</v>
      </c>
      <c r="P1617">
        <v>99</v>
      </c>
      <c r="Q1617">
        <v>1</v>
      </c>
      <c r="R1617">
        <v>1</v>
      </c>
      <c r="S1617">
        <v>4</v>
      </c>
      <c r="T1617">
        <v>3</v>
      </c>
      <c r="U1617">
        <v>23.7</v>
      </c>
      <c r="V1617">
        <v>0</v>
      </c>
      <c r="W1617">
        <v>0</v>
      </c>
      <c r="X1617">
        <v>100</v>
      </c>
      <c r="Y1617">
        <v>100</v>
      </c>
      <c r="Z1617">
        <v>0</v>
      </c>
      <c r="AA1617">
        <v>0</v>
      </c>
      <c r="AB1617">
        <v>0</v>
      </c>
      <c r="AC1617">
        <v>0</v>
      </c>
      <c r="AG1617">
        <v>6.25</v>
      </c>
      <c r="AH1617">
        <v>5.4382744378155117</v>
      </c>
      <c r="AI1617">
        <v>0</v>
      </c>
      <c r="AJ1617">
        <v>0</v>
      </c>
    </row>
    <row r="1618" spans="1:38">
      <c r="A1618">
        <v>18</v>
      </c>
      <c r="B1618">
        <v>85</v>
      </c>
      <c r="C1618">
        <v>2024</v>
      </c>
      <c r="E1618">
        <v>99</v>
      </c>
      <c r="F1618">
        <v>99</v>
      </c>
      <c r="G1618">
        <v>99</v>
      </c>
      <c r="H1618">
        <v>2</v>
      </c>
      <c r="I1618">
        <v>99</v>
      </c>
      <c r="J1618">
        <v>147</v>
      </c>
      <c r="K1618">
        <v>99</v>
      </c>
      <c r="L1618">
        <v>4</v>
      </c>
      <c r="M1618">
        <v>99</v>
      </c>
      <c r="N1618">
        <v>99</v>
      </c>
      <c r="O1618">
        <v>99</v>
      </c>
      <c r="P1618">
        <v>99</v>
      </c>
      <c r="Q1618">
        <v>104</v>
      </c>
      <c r="R1618">
        <v>657</v>
      </c>
      <c r="S1618">
        <v>4</v>
      </c>
      <c r="T1618">
        <v>4.1400304414003051</v>
      </c>
      <c r="U1618">
        <v>9.3427701674277053</v>
      </c>
      <c r="V1618">
        <v>0</v>
      </c>
      <c r="W1618">
        <v>0</v>
      </c>
      <c r="X1618">
        <v>6.544901065449011</v>
      </c>
      <c r="Y1618">
        <v>0.60882800608827992</v>
      </c>
      <c r="Z1618">
        <v>0</v>
      </c>
      <c r="AA1618">
        <v>3.404967308482457</v>
      </c>
      <c r="AB1618">
        <v>0</v>
      </c>
      <c r="AC1618">
        <v>0.99704067400393726</v>
      </c>
      <c r="AE1618">
        <v>20.115514269480776</v>
      </c>
      <c r="AG1618">
        <v>3.8389622531260961</v>
      </c>
      <c r="AH1618">
        <v>2.0746000238615205</v>
      </c>
      <c r="AI1618">
        <v>7.0015220700152216</v>
      </c>
      <c r="AJ1618">
        <v>657</v>
      </c>
      <c r="AK1618">
        <v>88.024353120243546</v>
      </c>
      <c r="AL1618">
        <v>13.230466470312878</v>
      </c>
    </row>
    <row r="1619" spans="1:38">
      <c r="A1619">
        <v>18</v>
      </c>
      <c r="B1619">
        <v>86</v>
      </c>
      <c r="C1619">
        <v>2024</v>
      </c>
      <c r="E1619">
        <v>99</v>
      </c>
      <c r="F1619">
        <v>99</v>
      </c>
      <c r="G1619">
        <v>99</v>
      </c>
      <c r="H1619">
        <v>1</v>
      </c>
      <c r="I1619">
        <v>99</v>
      </c>
      <c r="J1619">
        <v>155</v>
      </c>
      <c r="K1619">
        <v>99</v>
      </c>
      <c r="L1619">
        <v>4</v>
      </c>
      <c r="M1619">
        <v>99</v>
      </c>
      <c r="N1619">
        <v>99</v>
      </c>
      <c r="O1619">
        <v>99</v>
      </c>
      <c r="P1619">
        <v>99</v>
      </c>
      <c r="Q1619">
        <v>126</v>
      </c>
      <c r="R1619">
        <v>433</v>
      </c>
      <c r="S1619">
        <v>4</v>
      </c>
      <c r="T1619">
        <v>3.5773672055427252</v>
      </c>
      <c r="U1619">
        <v>12.491916859122401</v>
      </c>
      <c r="V1619">
        <v>0</v>
      </c>
      <c r="W1619">
        <v>0</v>
      </c>
      <c r="X1619">
        <v>19.168591224018478</v>
      </c>
      <c r="Y1619">
        <v>7.3903002309468819</v>
      </c>
      <c r="Z1619">
        <v>0</v>
      </c>
      <c r="AA1619">
        <v>5.0348122309515952</v>
      </c>
      <c r="AB1619">
        <v>0</v>
      </c>
      <c r="AC1619">
        <v>1.0503031549767352</v>
      </c>
      <c r="AE1619">
        <v>7.1982368722047552</v>
      </c>
      <c r="AG1619">
        <v>0.77809125051663108</v>
      </c>
      <c r="AH1619">
        <v>0.4397780864652997</v>
      </c>
      <c r="AI1619">
        <v>11.316397228637411</v>
      </c>
      <c r="AJ1619">
        <v>429</v>
      </c>
      <c r="AK1619">
        <v>94.042191142191186</v>
      </c>
      <c r="AL1619">
        <v>14.311636771080362</v>
      </c>
    </row>
    <row r="1620" spans="1:38">
      <c r="A1620">
        <v>18</v>
      </c>
      <c r="B1620">
        <v>87</v>
      </c>
      <c r="C1620">
        <v>2024</v>
      </c>
      <c r="E1620">
        <v>99</v>
      </c>
      <c r="F1620">
        <v>99</v>
      </c>
      <c r="G1620">
        <v>99</v>
      </c>
      <c r="H1620">
        <v>2</v>
      </c>
      <c r="I1620">
        <v>99</v>
      </c>
      <c r="J1620">
        <v>160</v>
      </c>
      <c r="K1620">
        <v>99</v>
      </c>
      <c r="L1620">
        <v>4</v>
      </c>
      <c r="M1620">
        <v>99</v>
      </c>
      <c r="N1620">
        <v>99</v>
      </c>
      <c r="O1620">
        <v>99</v>
      </c>
      <c r="P1620">
        <v>99</v>
      </c>
      <c r="Q1620">
        <v>173</v>
      </c>
      <c r="R1620">
        <v>534</v>
      </c>
      <c r="S1620">
        <v>4</v>
      </c>
      <c r="T1620">
        <v>3.5580524344569282</v>
      </c>
      <c r="U1620">
        <v>12.757865168539317</v>
      </c>
      <c r="V1620">
        <v>0</v>
      </c>
      <c r="W1620">
        <v>0.18726591760299627</v>
      </c>
      <c r="X1620">
        <v>23.408239700374537</v>
      </c>
      <c r="Y1620">
        <v>5.0561797752808992</v>
      </c>
      <c r="Z1620">
        <v>0</v>
      </c>
      <c r="AA1620">
        <v>4.9565607349148317</v>
      </c>
      <c r="AB1620">
        <v>0</v>
      </c>
      <c r="AC1620">
        <v>0.89704088497155698</v>
      </c>
      <c r="AE1620">
        <v>37.356676987059643</v>
      </c>
      <c r="AG1620">
        <v>1.4103850826686388</v>
      </c>
      <c r="AH1620">
        <v>0.87459312554680257</v>
      </c>
      <c r="AI1620">
        <v>15.917602996254685</v>
      </c>
      <c r="AJ1620">
        <v>530</v>
      </c>
      <c r="AK1620">
        <v>95.398490566037751</v>
      </c>
      <c r="AL1620">
        <v>14.085333322236123</v>
      </c>
    </row>
    <row r="1621" spans="1:38">
      <c r="A1621">
        <v>18</v>
      </c>
      <c r="B1621">
        <v>88</v>
      </c>
      <c r="C1621">
        <v>2024</v>
      </c>
      <c r="E1621">
        <v>99</v>
      </c>
      <c r="F1621">
        <v>99</v>
      </c>
      <c r="G1621">
        <v>99</v>
      </c>
      <c r="H1621">
        <v>1</v>
      </c>
      <c r="I1621">
        <v>99</v>
      </c>
      <c r="J1621">
        <v>171</v>
      </c>
      <c r="K1621">
        <v>99</v>
      </c>
      <c r="L1621">
        <v>4</v>
      </c>
      <c r="M1621">
        <v>99</v>
      </c>
      <c r="N1621">
        <v>99</v>
      </c>
      <c r="O1621">
        <v>99</v>
      </c>
      <c r="P1621">
        <v>99</v>
      </c>
      <c r="Q1621">
        <v>42</v>
      </c>
      <c r="R1621">
        <v>88</v>
      </c>
      <c r="S1621">
        <v>4</v>
      </c>
      <c r="T1621">
        <v>3.25</v>
      </c>
      <c r="U1621">
        <v>16.018181818181798</v>
      </c>
      <c r="V1621">
        <v>0</v>
      </c>
      <c r="W1621">
        <v>0</v>
      </c>
      <c r="X1621">
        <v>47.72727272727272</v>
      </c>
      <c r="Y1621">
        <v>15.909090909090908</v>
      </c>
      <c r="Z1621">
        <v>0</v>
      </c>
      <c r="AA1621">
        <v>6.3393888695733036</v>
      </c>
      <c r="AB1621">
        <v>0</v>
      </c>
      <c r="AC1621">
        <v>0.89506221215978254</v>
      </c>
      <c r="AE1621">
        <v>20.427578316247285</v>
      </c>
      <c r="AG1621">
        <v>0.3887956172130424</v>
      </c>
      <c r="AH1621">
        <v>0.28330678672099924</v>
      </c>
      <c r="AI1621">
        <v>0</v>
      </c>
      <c r="AJ1621">
        <v>88</v>
      </c>
      <c r="AK1621">
        <v>100.94659090909089</v>
      </c>
      <c r="AL1621">
        <v>14.737134211938917</v>
      </c>
    </row>
    <row r="1622" spans="1:38">
      <c r="A1622">
        <v>18</v>
      </c>
      <c r="B1622">
        <v>89</v>
      </c>
      <c r="C1622">
        <v>2024</v>
      </c>
      <c r="E1622">
        <v>99</v>
      </c>
      <c r="F1622">
        <v>99</v>
      </c>
      <c r="G1622">
        <v>99</v>
      </c>
      <c r="H1622">
        <v>2</v>
      </c>
      <c r="I1622">
        <v>99</v>
      </c>
      <c r="J1622">
        <v>175</v>
      </c>
      <c r="K1622">
        <v>99</v>
      </c>
      <c r="L1622">
        <v>4</v>
      </c>
      <c r="M1622">
        <v>99</v>
      </c>
      <c r="N1622">
        <v>99</v>
      </c>
      <c r="O1622">
        <v>99</v>
      </c>
      <c r="P1622">
        <v>99</v>
      </c>
      <c r="Q1622">
        <v>126</v>
      </c>
      <c r="R1622">
        <v>473</v>
      </c>
      <c r="S1622">
        <v>4</v>
      </c>
      <c r="T1622">
        <v>3.5052854122621566</v>
      </c>
      <c r="U1622">
        <v>9.9255813953488392</v>
      </c>
      <c r="V1622">
        <v>0</v>
      </c>
      <c r="W1622">
        <v>0</v>
      </c>
      <c r="X1622">
        <v>5.9196617336152215</v>
      </c>
      <c r="Y1622">
        <v>0.42283298097251593</v>
      </c>
      <c r="Z1622">
        <v>0</v>
      </c>
      <c r="AA1622">
        <v>3.2463088374181366</v>
      </c>
      <c r="AB1622">
        <v>0</v>
      </c>
      <c r="AC1622">
        <v>0.91295212259969571</v>
      </c>
      <c r="AE1622">
        <v>19.081044939576749</v>
      </c>
      <c r="AG1622">
        <v>2.721518987341772</v>
      </c>
      <c r="AH1622">
        <v>1.4675927952034715</v>
      </c>
      <c r="AI1622">
        <v>5.2854122621564485</v>
      </c>
      <c r="AJ1622">
        <v>445</v>
      </c>
      <c r="AK1622">
        <v>88.21280898876401</v>
      </c>
      <c r="AL1622">
        <v>13.953416415305602</v>
      </c>
    </row>
    <row r="1623" spans="1:38">
      <c r="A1623">
        <v>18</v>
      </c>
      <c r="B1623">
        <v>90</v>
      </c>
      <c r="C1623">
        <v>2024</v>
      </c>
      <c r="E1623">
        <v>99</v>
      </c>
      <c r="F1623">
        <v>99</v>
      </c>
      <c r="G1623">
        <v>99</v>
      </c>
      <c r="H1623">
        <v>2</v>
      </c>
      <c r="I1623">
        <v>99</v>
      </c>
      <c r="J1623">
        <v>177</v>
      </c>
      <c r="K1623">
        <v>99</v>
      </c>
      <c r="L1623">
        <v>4</v>
      </c>
      <c r="M1623">
        <v>99</v>
      </c>
      <c r="N1623">
        <v>99</v>
      </c>
      <c r="O1623">
        <v>99</v>
      </c>
      <c r="P1623">
        <v>99</v>
      </c>
      <c r="Q1623">
        <v>149</v>
      </c>
      <c r="R1623">
        <v>547</v>
      </c>
      <c r="S1623">
        <v>4</v>
      </c>
      <c r="T1623">
        <v>3.9140767824497256</v>
      </c>
      <c r="U1623">
        <v>12.353199268738583</v>
      </c>
      <c r="V1623">
        <v>0</v>
      </c>
      <c r="W1623">
        <v>0</v>
      </c>
      <c r="X1623">
        <v>24.497257769652649</v>
      </c>
      <c r="Y1623">
        <v>4.0219378427787937</v>
      </c>
      <c r="Z1623">
        <v>0</v>
      </c>
      <c r="AA1623">
        <v>5.2079853433829264</v>
      </c>
      <c r="AB1623">
        <v>0</v>
      </c>
      <c r="AC1623">
        <v>0.9239467136980638</v>
      </c>
      <c r="AE1623">
        <v>29.573248082237576</v>
      </c>
      <c r="AG1623">
        <v>1.3513179673410902</v>
      </c>
      <c r="AH1623">
        <v>0.81770132409964558</v>
      </c>
      <c r="AI1623">
        <v>8.4095063985374754</v>
      </c>
      <c r="AJ1623">
        <v>547</v>
      </c>
      <c r="AK1623">
        <v>94.954478976233901</v>
      </c>
      <c r="AL1623">
        <v>13.707461379200172</v>
      </c>
    </row>
    <row r="1624" spans="1:38">
      <c r="A1624">
        <v>18</v>
      </c>
      <c r="B1624">
        <v>91</v>
      </c>
      <c r="C1624">
        <v>2024</v>
      </c>
      <c r="E1624">
        <v>99</v>
      </c>
      <c r="F1624">
        <v>99</v>
      </c>
      <c r="G1624">
        <v>99</v>
      </c>
      <c r="H1624">
        <v>2</v>
      </c>
      <c r="I1624">
        <v>99</v>
      </c>
      <c r="J1624">
        <v>178</v>
      </c>
      <c r="K1624">
        <v>99</v>
      </c>
      <c r="L1624">
        <v>4</v>
      </c>
      <c r="M1624">
        <v>99</v>
      </c>
      <c r="N1624">
        <v>99</v>
      </c>
      <c r="O1624">
        <v>99</v>
      </c>
      <c r="P1624">
        <v>99</v>
      </c>
      <c r="Q1624">
        <v>58</v>
      </c>
      <c r="R1624">
        <v>159</v>
      </c>
      <c r="S1624">
        <v>4</v>
      </c>
      <c r="T1624">
        <v>3.0943396226415096</v>
      </c>
      <c r="U1624">
        <v>12.118238993710699</v>
      </c>
      <c r="V1624">
        <v>0</v>
      </c>
      <c r="W1624">
        <v>0</v>
      </c>
      <c r="X1624">
        <v>18.23899371069183</v>
      </c>
      <c r="Y1624">
        <v>5.0314465408805011</v>
      </c>
      <c r="Z1624">
        <v>0</v>
      </c>
      <c r="AA1624">
        <v>4.7355454394978036</v>
      </c>
      <c r="AB1624">
        <v>0</v>
      </c>
      <c r="AC1624">
        <v>0.93022248525707119</v>
      </c>
      <c r="AE1624">
        <v>29.329342136570936</v>
      </c>
      <c r="AG1624">
        <v>0.96113159644562685</v>
      </c>
      <c r="AH1624">
        <v>0.57649200367174147</v>
      </c>
      <c r="AI1624">
        <v>5.6603773584905639</v>
      </c>
      <c r="AJ1624">
        <v>159</v>
      </c>
      <c r="AK1624">
        <v>93.53459119496857</v>
      </c>
      <c r="AL1624">
        <v>14.192614351653463</v>
      </c>
    </row>
    <row r="1625" spans="1:38">
      <c r="A1625">
        <v>18</v>
      </c>
      <c r="B1625">
        <v>92</v>
      </c>
      <c r="C1625">
        <v>2024</v>
      </c>
      <c r="E1625">
        <v>99</v>
      </c>
      <c r="F1625">
        <v>99</v>
      </c>
      <c r="G1625">
        <v>99</v>
      </c>
      <c r="H1625">
        <v>2</v>
      </c>
      <c r="I1625">
        <v>99</v>
      </c>
      <c r="J1625">
        <v>181</v>
      </c>
      <c r="K1625">
        <v>99</v>
      </c>
      <c r="L1625">
        <v>4</v>
      </c>
      <c r="M1625">
        <v>99</v>
      </c>
      <c r="N1625">
        <v>99</v>
      </c>
      <c r="O1625">
        <v>99</v>
      </c>
      <c r="P1625">
        <v>99</v>
      </c>
      <c r="Q1625">
        <v>127</v>
      </c>
      <c r="R1625">
        <v>603</v>
      </c>
      <c r="S1625">
        <v>4</v>
      </c>
      <c r="T1625">
        <v>3.7860696517412951</v>
      </c>
      <c r="U1625">
        <v>11.052736318407955</v>
      </c>
      <c r="V1625">
        <v>0</v>
      </c>
      <c r="W1625">
        <v>0</v>
      </c>
      <c r="X1625">
        <v>10.447761194029852</v>
      </c>
      <c r="Y1625">
        <v>2.3217247097844118</v>
      </c>
      <c r="Z1625">
        <v>0</v>
      </c>
      <c r="AA1625">
        <v>4.0360323573007388</v>
      </c>
      <c r="AB1625">
        <v>0</v>
      </c>
      <c r="AC1625">
        <v>1.0200339677258163</v>
      </c>
      <c r="AE1625">
        <v>34.953003925224884</v>
      </c>
      <c r="AG1625">
        <v>2.0614679840005472</v>
      </c>
      <c r="AH1625">
        <v>1.1505888982189421</v>
      </c>
      <c r="AI1625">
        <v>1.4925373134328361</v>
      </c>
      <c r="AJ1625">
        <v>588</v>
      </c>
      <c r="AK1625">
        <v>91.260544217687027</v>
      </c>
      <c r="AL1625">
        <v>13.926931950748989</v>
      </c>
    </row>
    <row r="1626" spans="1:38">
      <c r="A1626">
        <v>18</v>
      </c>
      <c r="B1626">
        <v>93</v>
      </c>
      <c r="C1626">
        <v>2024</v>
      </c>
      <c r="E1626">
        <v>99</v>
      </c>
      <c r="F1626">
        <v>99</v>
      </c>
      <c r="G1626">
        <v>99</v>
      </c>
      <c r="H1626">
        <v>1</v>
      </c>
      <c r="I1626">
        <v>99</v>
      </c>
      <c r="J1626">
        <v>262</v>
      </c>
      <c r="K1626">
        <v>99</v>
      </c>
      <c r="L1626">
        <v>4</v>
      </c>
      <c r="M1626">
        <v>99</v>
      </c>
      <c r="N1626">
        <v>99</v>
      </c>
      <c r="O1626">
        <v>99</v>
      </c>
      <c r="P1626">
        <v>99</v>
      </c>
      <c r="R1626">
        <v>0</v>
      </c>
    </row>
    <row r="1627" spans="1:38">
      <c r="A1627">
        <v>18</v>
      </c>
      <c r="B1627">
        <v>94</v>
      </c>
      <c r="C1627">
        <v>2024</v>
      </c>
      <c r="E1627">
        <v>99</v>
      </c>
      <c r="F1627">
        <v>99</v>
      </c>
      <c r="G1627">
        <v>99</v>
      </c>
      <c r="H1627">
        <v>2</v>
      </c>
      <c r="I1627">
        <v>99</v>
      </c>
      <c r="J1627">
        <v>267</v>
      </c>
      <c r="K1627">
        <v>99</v>
      </c>
      <c r="L1627">
        <v>4</v>
      </c>
      <c r="M1627">
        <v>99</v>
      </c>
      <c r="N1627">
        <v>99</v>
      </c>
      <c r="O1627">
        <v>99</v>
      </c>
      <c r="P1627">
        <v>99</v>
      </c>
      <c r="Q1627">
        <v>18</v>
      </c>
      <c r="R1627">
        <v>164</v>
      </c>
      <c r="S1627">
        <v>4</v>
      </c>
      <c r="T1627">
        <v>4.1341463414634143</v>
      </c>
      <c r="U1627">
        <v>9.9804878048780452</v>
      </c>
      <c r="V1627">
        <v>0</v>
      </c>
      <c r="W1627">
        <v>0</v>
      </c>
      <c r="X1627">
        <v>8.5365853658536608</v>
      </c>
      <c r="Y1627">
        <v>0</v>
      </c>
      <c r="Z1627">
        <v>0</v>
      </c>
      <c r="AA1627">
        <v>3.0246523293208289</v>
      </c>
      <c r="AB1627">
        <v>0</v>
      </c>
      <c r="AC1627">
        <v>0.769259940873668</v>
      </c>
      <c r="AE1627">
        <v>47.179212719170927</v>
      </c>
      <c r="AG1627">
        <v>9.6812278630460487</v>
      </c>
      <c r="AH1627">
        <v>8.3975066054433984</v>
      </c>
      <c r="AI1627">
        <v>28.04878048780488</v>
      </c>
      <c r="AJ1627">
        <v>163</v>
      </c>
      <c r="AK1627">
        <v>90.302453987730075</v>
      </c>
      <c r="AL1627">
        <v>13.193681357205923</v>
      </c>
    </row>
    <row r="1628" spans="1:38">
      <c r="A1628">
        <v>18</v>
      </c>
      <c r="B1628">
        <v>95</v>
      </c>
      <c r="C1628">
        <v>2024</v>
      </c>
      <c r="E1628">
        <v>99</v>
      </c>
      <c r="F1628">
        <v>99</v>
      </c>
      <c r="G1628">
        <v>99</v>
      </c>
      <c r="H1628">
        <v>1</v>
      </c>
      <c r="I1628">
        <v>99</v>
      </c>
      <c r="J1628">
        <v>309</v>
      </c>
      <c r="K1628">
        <v>99</v>
      </c>
      <c r="L1628">
        <v>4</v>
      </c>
      <c r="M1628">
        <v>99</v>
      </c>
      <c r="N1628">
        <v>99</v>
      </c>
      <c r="O1628">
        <v>99</v>
      </c>
      <c r="P1628">
        <v>99</v>
      </c>
      <c r="Q1628">
        <v>416</v>
      </c>
      <c r="R1628">
        <v>1752</v>
      </c>
      <c r="S1628">
        <v>4</v>
      </c>
      <c r="T1628">
        <v>4.0148401826484008</v>
      </c>
      <c r="U1628">
        <v>10.800399543378987</v>
      </c>
      <c r="V1628">
        <v>0</v>
      </c>
      <c r="W1628">
        <v>0.11415525114155252</v>
      </c>
      <c r="X1628">
        <v>15.01141552511416</v>
      </c>
      <c r="Y1628">
        <v>1.5981735159817347</v>
      </c>
      <c r="Z1628">
        <v>0</v>
      </c>
      <c r="AA1628">
        <v>4.5665943641777842</v>
      </c>
      <c r="AB1628">
        <v>0</v>
      </c>
      <c r="AC1628">
        <v>1.5367667080912717</v>
      </c>
      <c r="AE1628">
        <v>15.005810009124035</v>
      </c>
      <c r="AG1628">
        <v>1.7119405901895641</v>
      </c>
      <c r="AH1628">
        <v>0.93493195169953924</v>
      </c>
      <c r="AI1628">
        <v>4.2237442922374422</v>
      </c>
      <c r="AJ1628">
        <v>1752</v>
      </c>
      <c r="AK1628">
        <v>91.019520547945248</v>
      </c>
      <c r="AL1628">
        <v>13.597072115371336</v>
      </c>
    </row>
    <row r="1629" spans="1:38">
      <c r="A1629">
        <v>18</v>
      </c>
      <c r="B1629">
        <v>96</v>
      </c>
      <c r="C1629">
        <v>2024</v>
      </c>
      <c r="E1629">
        <v>99</v>
      </c>
      <c r="F1629">
        <v>99</v>
      </c>
      <c r="G1629">
        <v>99</v>
      </c>
      <c r="H1629">
        <v>2</v>
      </c>
      <c r="I1629">
        <v>99</v>
      </c>
      <c r="J1629">
        <v>470</v>
      </c>
      <c r="K1629">
        <v>99</v>
      </c>
      <c r="L1629">
        <v>4</v>
      </c>
      <c r="M1629">
        <v>99</v>
      </c>
      <c r="N1629">
        <v>99</v>
      </c>
      <c r="O1629">
        <v>99</v>
      </c>
      <c r="P1629">
        <v>99</v>
      </c>
      <c r="Q1629">
        <v>114</v>
      </c>
      <c r="R1629">
        <v>569</v>
      </c>
      <c r="S1629">
        <v>4</v>
      </c>
      <c r="T1629">
        <v>4.3427065026362035</v>
      </c>
      <c r="U1629">
        <v>9.1678383128295291</v>
      </c>
      <c r="V1629">
        <v>0</v>
      </c>
      <c r="W1629">
        <v>0</v>
      </c>
      <c r="X1629">
        <v>5.7996485061511409</v>
      </c>
      <c r="Y1629">
        <v>0.35149384885764501</v>
      </c>
      <c r="Z1629">
        <v>0</v>
      </c>
      <c r="AA1629">
        <v>3.8647479475296311</v>
      </c>
      <c r="AB1629">
        <v>0</v>
      </c>
      <c r="AC1629">
        <v>0.81524601609521796</v>
      </c>
      <c r="AE1629">
        <v>21.233826756104524</v>
      </c>
      <c r="AG1629">
        <v>4.4293943640043594</v>
      </c>
      <c r="AH1629">
        <v>2.3515829513955113</v>
      </c>
      <c r="AI1629">
        <v>26.362038664323368</v>
      </c>
      <c r="AJ1629">
        <v>560</v>
      </c>
      <c r="AK1629">
        <v>87.014285714285819</v>
      </c>
      <c r="AL1629">
        <v>13.174591104330219</v>
      </c>
    </row>
    <row r="1630" spans="1:38">
      <c r="A1630">
        <v>18</v>
      </c>
      <c r="B1630">
        <v>97</v>
      </c>
      <c r="C1630">
        <v>2024</v>
      </c>
      <c r="E1630">
        <v>99</v>
      </c>
      <c r="F1630">
        <v>99</v>
      </c>
      <c r="G1630">
        <v>99</v>
      </c>
      <c r="H1630">
        <v>2</v>
      </c>
      <c r="I1630">
        <v>99</v>
      </c>
      <c r="J1630">
        <v>629</v>
      </c>
      <c r="K1630">
        <v>99</v>
      </c>
      <c r="L1630">
        <v>4</v>
      </c>
      <c r="M1630">
        <v>99</v>
      </c>
      <c r="N1630">
        <v>99</v>
      </c>
      <c r="O1630">
        <v>99</v>
      </c>
      <c r="P1630">
        <v>99</v>
      </c>
      <c r="R1630">
        <v>0</v>
      </c>
    </row>
    <row r="1631" spans="1:38">
      <c r="A1631">
        <v>18</v>
      </c>
      <c r="B1631">
        <v>98</v>
      </c>
      <c r="C1631">
        <v>2024</v>
      </c>
      <c r="E1631">
        <v>99</v>
      </c>
      <c r="F1631">
        <v>99</v>
      </c>
      <c r="G1631">
        <v>99</v>
      </c>
      <c r="H1631">
        <v>1</v>
      </c>
      <c r="I1631">
        <v>99</v>
      </c>
      <c r="J1631">
        <v>643</v>
      </c>
      <c r="K1631">
        <v>99</v>
      </c>
      <c r="L1631">
        <v>4</v>
      </c>
      <c r="M1631">
        <v>99</v>
      </c>
      <c r="N1631">
        <v>99</v>
      </c>
      <c r="O1631">
        <v>99</v>
      </c>
      <c r="P1631">
        <v>99</v>
      </c>
      <c r="Q1631">
        <v>243</v>
      </c>
      <c r="R1631">
        <v>1167</v>
      </c>
      <c r="S1631">
        <v>4</v>
      </c>
      <c r="T1631">
        <v>4.1251071122536409</v>
      </c>
      <c r="U1631">
        <v>10.305484147386457</v>
      </c>
      <c r="V1631">
        <v>0</v>
      </c>
      <c r="W1631">
        <v>0</v>
      </c>
      <c r="X1631">
        <v>11.482433590402744</v>
      </c>
      <c r="Y1631">
        <v>2.3136246786632393</v>
      </c>
      <c r="Z1631">
        <v>0</v>
      </c>
      <c r="AA1631">
        <v>4.4220202377706821</v>
      </c>
      <c r="AB1631">
        <v>0</v>
      </c>
      <c r="AC1631">
        <v>1.0037352525692156</v>
      </c>
      <c r="AE1631">
        <v>4.6642834885317219</v>
      </c>
      <c r="AG1631">
        <v>2.1290181340533438</v>
      </c>
      <c r="AH1631">
        <v>1.1616638283104019</v>
      </c>
      <c r="AI1631">
        <v>5.5698371893744643</v>
      </c>
      <c r="AJ1631">
        <v>1079</v>
      </c>
      <c r="AK1631">
        <v>89.299258572752493</v>
      </c>
      <c r="AL1631">
        <v>13.51802520969783</v>
      </c>
    </row>
    <row r="1632" spans="1:38">
      <c r="A1632">
        <v>18</v>
      </c>
      <c r="B1632">
        <v>99</v>
      </c>
      <c r="C1632">
        <v>2024</v>
      </c>
      <c r="E1632">
        <v>99</v>
      </c>
      <c r="F1632">
        <v>99</v>
      </c>
      <c r="G1632">
        <v>99</v>
      </c>
      <c r="H1632">
        <v>2</v>
      </c>
      <c r="I1632">
        <v>99</v>
      </c>
      <c r="J1632">
        <v>704</v>
      </c>
      <c r="K1632">
        <v>99</v>
      </c>
      <c r="L1632">
        <v>4</v>
      </c>
      <c r="M1632">
        <v>99</v>
      </c>
      <c r="N1632">
        <v>99</v>
      </c>
      <c r="O1632">
        <v>99</v>
      </c>
      <c r="P1632">
        <v>99</v>
      </c>
      <c r="R1632">
        <v>0</v>
      </c>
    </row>
    <row r="1633" spans="1:38">
      <c r="A1633">
        <v>18</v>
      </c>
      <c r="B1633">
        <v>100</v>
      </c>
      <c r="C1633">
        <v>2024</v>
      </c>
      <c r="E1633">
        <v>99</v>
      </c>
      <c r="F1633">
        <v>99</v>
      </c>
      <c r="G1633">
        <v>99</v>
      </c>
      <c r="H1633">
        <v>1</v>
      </c>
      <c r="I1633">
        <v>99</v>
      </c>
      <c r="J1633">
        <v>802</v>
      </c>
      <c r="K1633">
        <v>99</v>
      </c>
      <c r="L1633">
        <v>4</v>
      </c>
      <c r="M1633">
        <v>99</v>
      </c>
      <c r="N1633">
        <v>99</v>
      </c>
      <c r="O1633">
        <v>99</v>
      </c>
      <c r="P1633">
        <v>99</v>
      </c>
      <c r="Q1633">
        <v>30</v>
      </c>
      <c r="R1633">
        <v>113</v>
      </c>
      <c r="S1633">
        <v>4</v>
      </c>
      <c r="T1633">
        <v>4.3362831858407072</v>
      </c>
      <c r="U1633">
        <v>12.399999999999999</v>
      </c>
      <c r="V1633">
        <v>0</v>
      </c>
      <c r="W1633">
        <v>0</v>
      </c>
      <c r="X1633">
        <v>20.353982300884955</v>
      </c>
      <c r="Y1633">
        <v>0.88495575221238942</v>
      </c>
      <c r="Z1633">
        <v>0</v>
      </c>
      <c r="AA1633">
        <v>4.2025487420377967</v>
      </c>
      <c r="AB1633">
        <v>0</v>
      </c>
      <c r="AC1633">
        <v>1.4180294158551723</v>
      </c>
      <c r="AE1633">
        <v>18.799974621328101</v>
      </c>
      <c r="AG1633">
        <v>1.0679519894149889</v>
      </c>
      <c r="AH1633">
        <v>0.64754801037963183</v>
      </c>
      <c r="AI1633">
        <v>0</v>
      </c>
      <c r="AJ1633">
        <v>113</v>
      </c>
      <c r="AK1633">
        <v>96.292035398230112</v>
      </c>
      <c r="AL1633">
        <v>13.433504843738282</v>
      </c>
    </row>
    <row r="1634" spans="1:38">
      <c r="A1634">
        <v>18</v>
      </c>
      <c r="B1634">
        <v>101</v>
      </c>
      <c r="C1634">
        <v>2024</v>
      </c>
      <c r="E1634">
        <v>99</v>
      </c>
      <c r="F1634">
        <v>99</v>
      </c>
      <c r="G1634">
        <v>99</v>
      </c>
      <c r="H1634">
        <v>1</v>
      </c>
      <c r="I1634">
        <v>99</v>
      </c>
      <c r="J1634">
        <v>103</v>
      </c>
      <c r="K1634">
        <v>99</v>
      </c>
      <c r="L1634">
        <v>5</v>
      </c>
      <c r="M1634">
        <v>99</v>
      </c>
      <c r="N1634">
        <v>99</v>
      </c>
      <c r="O1634">
        <v>99</v>
      </c>
      <c r="P1634">
        <v>99</v>
      </c>
      <c r="Q1634">
        <v>7</v>
      </c>
      <c r="R1634">
        <v>17</v>
      </c>
      <c r="S1634">
        <v>5</v>
      </c>
      <c r="T1634">
        <v>3.4705882352941178</v>
      </c>
      <c r="U1634">
        <v>15.847058823529412</v>
      </c>
      <c r="V1634">
        <v>0</v>
      </c>
      <c r="W1634">
        <v>0</v>
      </c>
      <c r="X1634">
        <v>35.294117647058826</v>
      </c>
      <c r="Y1634">
        <v>17.647058823529413</v>
      </c>
      <c r="Z1634">
        <v>0</v>
      </c>
      <c r="AA1634">
        <v>5.6545783269279601</v>
      </c>
      <c r="AB1634">
        <v>0</v>
      </c>
      <c r="AC1634">
        <v>1.0356951095093532</v>
      </c>
      <c r="AE1634">
        <v>43.816706301594991</v>
      </c>
      <c r="AG1634">
        <v>2.1013597033374536</v>
      </c>
      <c r="AH1634">
        <v>1.5179004068018165</v>
      </c>
      <c r="AI1634">
        <v>29.411764705882355</v>
      </c>
      <c r="AJ1634">
        <v>17</v>
      </c>
      <c r="AK1634">
        <v>99.852941176470594</v>
      </c>
      <c r="AL1634">
        <v>15.461160163579155</v>
      </c>
    </row>
    <row r="1635" spans="1:38">
      <c r="A1635">
        <v>18</v>
      </c>
      <c r="B1635">
        <v>102</v>
      </c>
      <c r="C1635">
        <v>2024</v>
      </c>
      <c r="E1635">
        <v>99</v>
      </c>
      <c r="F1635">
        <v>99</v>
      </c>
      <c r="G1635">
        <v>99</v>
      </c>
      <c r="H1635">
        <v>2</v>
      </c>
      <c r="I1635">
        <v>99</v>
      </c>
      <c r="J1635">
        <v>106</v>
      </c>
      <c r="K1635">
        <v>99</v>
      </c>
      <c r="L1635">
        <v>5</v>
      </c>
      <c r="M1635">
        <v>99</v>
      </c>
      <c r="N1635">
        <v>99</v>
      </c>
      <c r="O1635">
        <v>99</v>
      </c>
      <c r="P1635">
        <v>99</v>
      </c>
      <c r="Q1635">
        <v>243</v>
      </c>
      <c r="R1635">
        <v>1020</v>
      </c>
      <c r="S1635">
        <v>5</v>
      </c>
      <c r="T1635">
        <v>4.0137254901960793</v>
      </c>
      <c r="U1635">
        <v>15.70754901960783</v>
      </c>
      <c r="V1635">
        <v>0</v>
      </c>
      <c r="W1635">
        <v>9.8039215686274495E-2</v>
      </c>
      <c r="X1635">
        <v>37.549019607843135</v>
      </c>
      <c r="Y1635">
        <v>17.745098039215687</v>
      </c>
      <c r="Z1635">
        <v>0</v>
      </c>
      <c r="AA1635">
        <v>6.1915020725397527</v>
      </c>
      <c r="AB1635">
        <v>0</v>
      </c>
      <c r="AC1635">
        <v>1.2358246604235703</v>
      </c>
      <c r="AE1635">
        <v>10.890879899696502</v>
      </c>
      <c r="AG1635">
        <v>2.6708562450903375</v>
      </c>
      <c r="AH1635">
        <v>1.9804757186311988</v>
      </c>
      <c r="AI1635">
        <v>0</v>
      </c>
      <c r="AJ1635">
        <v>1019</v>
      </c>
      <c r="AK1635">
        <v>97.969381746810527</v>
      </c>
      <c r="AL1635">
        <v>15.894719866009764</v>
      </c>
    </row>
    <row r="1636" spans="1:38">
      <c r="A1636">
        <v>18</v>
      </c>
      <c r="B1636">
        <v>103</v>
      </c>
      <c r="C1636">
        <v>2024</v>
      </c>
      <c r="E1636">
        <v>99</v>
      </c>
      <c r="F1636">
        <v>99</v>
      </c>
      <c r="G1636">
        <v>99</v>
      </c>
      <c r="H1636">
        <v>1</v>
      </c>
      <c r="I1636">
        <v>99</v>
      </c>
      <c r="J1636">
        <v>110</v>
      </c>
      <c r="K1636">
        <v>99</v>
      </c>
      <c r="L1636">
        <v>5</v>
      </c>
      <c r="M1636">
        <v>99</v>
      </c>
      <c r="N1636">
        <v>99</v>
      </c>
      <c r="O1636">
        <v>99</v>
      </c>
      <c r="P1636">
        <v>99</v>
      </c>
      <c r="Q1636">
        <v>753</v>
      </c>
      <c r="R1636">
        <v>2861</v>
      </c>
      <c r="S1636">
        <v>5</v>
      </c>
      <c r="T1636">
        <v>4.2457182803215652</v>
      </c>
      <c r="U1636">
        <v>15.851695211464564</v>
      </c>
      <c r="V1636">
        <v>0</v>
      </c>
      <c r="W1636">
        <v>0</v>
      </c>
      <c r="X1636">
        <v>40.195735756728425</v>
      </c>
      <c r="Y1636">
        <v>20.062915064662704</v>
      </c>
      <c r="Z1636">
        <v>3.4952813701502973E-2</v>
      </c>
      <c r="AA1636">
        <v>6.7474656207177777</v>
      </c>
      <c r="AB1636">
        <v>0</v>
      </c>
      <c r="AC1636">
        <v>1.1120797827397939</v>
      </c>
      <c r="AE1636">
        <v>-6.0007133408288045</v>
      </c>
      <c r="AG1636">
        <v>2.3920204672006422</v>
      </c>
      <c r="AH1636">
        <v>1.8099228423096343</v>
      </c>
      <c r="AI1636">
        <v>8.7382034253757439</v>
      </c>
      <c r="AJ1636">
        <v>2861</v>
      </c>
      <c r="AK1636">
        <v>98.940405452639027</v>
      </c>
      <c r="AL1636">
        <v>15.394076779670772</v>
      </c>
    </row>
    <row r="1637" spans="1:38">
      <c r="A1637">
        <v>18</v>
      </c>
      <c r="B1637">
        <v>104</v>
      </c>
      <c r="C1637">
        <v>2024</v>
      </c>
      <c r="E1637">
        <v>99</v>
      </c>
      <c r="F1637">
        <v>99</v>
      </c>
      <c r="G1637">
        <v>99</v>
      </c>
      <c r="H1637">
        <v>1</v>
      </c>
      <c r="I1637">
        <v>99</v>
      </c>
      <c r="J1637">
        <v>111</v>
      </c>
      <c r="K1637">
        <v>99</v>
      </c>
      <c r="L1637">
        <v>5</v>
      </c>
      <c r="M1637">
        <v>99</v>
      </c>
      <c r="N1637">
        <v>99</v>
      </c>
      <c r="O1637">
        <v>99</v>
      </c>
      <c r="P1637">
        <v>99</v>
      </c>
      <c r="Q1637">
        <v>667</v>
      </c>
      <c r="R1637">
        <v>2390</v>
      </c>
      <c r="S1637">
        <v>5</v>
      </c>
      <c r="T1637">
        <v>3.6753138075313809</v>
      </c>
      <c r="U1637">
        <v>15.837740585774077</v>
      </c>
      <c r="V1637">
        <v>0</v>
      </c>
      <c r="W1637">
        <v>4.184100418410041E-2</v>
      </c>
      <c r="X1637">
        <v>36.192468619246867</v>
      </c>
      <c r="Y1637">
        <v>17.99163179916318</v>
      </c>
      <c r="Z1637">
        <v>0</v>
      </c>
      <c r="AA1637">
        <v>6.0340559227032848</v>
      </c>
      <c r="AB1637">
        <v>0</v>
      </c>
      <c r="AC1637">
        <v>1.2566215440108104</v>
      </c>
      <c r="AE1637">
        <v>19.003654305580113</v>
      </c>
      <c r="AG1637">
        <v>2.0191609076930876</v>
      </c>
      <c r="AH1637">
        <v>1.51499560356619</v>
      </c>
      <c r="AI1637">
        <v>1.2133891213389123</v>
      </c>
      <c r="AJ1637">
        <v>2388</v>
      </c>
      <c r="AK1637">
        <v>98.612018425460676</v>
      </c>
      <c r="AL1637">
        <v>15.815885499780615</v>
      </c>
    </row>
    <row r="1638" spans="1:38">
      <c r="A1638">
        <v>18</v>
      </c>
      <c r="B1638">
        <v>105</v>
      </c>
      <c r="C1638">
        <v>2024</v>
      </c>
      <c r="E1638">
        <v>99</v>
      </c>
      <c r="F1638">
        <v>99</v>
      </c>
      <c r="G1638">
        <v>99</v>
      </c>
      <c r="H1638">
        <v>1</v>
      </c>
      <c r="I1638">
        <v>99</v>
      </c>
      <c r="J1638">
        <v>116</v>
      </c>
      <c r="K1638">
        <v>99</v>
      </c>
      <c r="L1638">
        <v>5</v>
      </c>
      <c r="M1638">
        <v>99</v>
      </c>
      <c r="N1638">
        <v>99</v>
      </c>
      <c r="O1638">
        <v>99</v>
      </c>
      <c r="P1638">
        <v>99</v>
      </c>
      <c r="Q1638">
        <v>687</v>
      </c>
      <c r="R1638">
        <v>3565</v>
      </c>
      <c r="S1638">
        <v>5</v>
      </c>
      <c r="T1638">
        <v>4.2443197755960735</v>
      </c>
      <c r="U1638">
        <v>12.860140252454389</v>
      </c>
      <c r="V1638">
        <v>0</v>
      </c>
      <c r="W1638">
        <v>0.39270687237026641</v>
      </c>
      <c r="X1638">
        <v>18.793828892005607</v>
      </c>
      <c r="Y1638">
        <v>7.6016830294530147</v>
      </c>
      <c r="Z1638">
        <v>0</v>
      </c>
      <c r="AA1638">
        <v>5.2122777142543431</v>
      </c>
      <c r="AB1638">
        <v>0</v>
      </c>
      <c r="AC1638">
        <v>2.1490202911813254</v>
      </c>
      <c r="AE1638">
        <v>-5.112820388781806</v>
      </c>
      <c r="AG1638">
        <v>4.2147949351524545</v>
      </c>
      <c r="AH1638">
        <v>2.7818178486467806</v>
      </c>
      <c r="AI1638">
        <v>3.5343618513323976</v>
      </c>
      <c r="AJ1638">
        <v>3484</v>
      </c>
      <c r="AK1638">
        <v>92.706515499425791</v>
      </c>
      <c r="AL1638">
        <v>15.34612532391281</v>
      </c>
    </row>
    <row r="1639" spans="1:38">
      <c r="A1639">
        <v>18</v>
      </c>
      <c r="B1639">
        <v>106</v>
      </c>
      <c r="C1639">
        <v>2024</v>
      </c>
      <c r="E1639">
        <v>99</v>
      </c>
      <c r="F1639">
        <v>99</v>
      </c>
      <c r="G1639">
        <v>99</v>
      </c>
      <c r="H1639">
        <v>2</v>
      </c>
      <c r="I1639">
        <v>99</v>
      </c>
      <c r="J1639">
        <v>117</v>
      </c>
      <c r="K1639">
        <v>99</v>
      </c>
      <c r="L1639">
        <v>5</v>
      </c>
      <c r="M1639">
        <v>99</v>
      </c>
      <c r="N1639">
        <v>99</v>
      </c>
      <c r="O1639">
        <v>99</v>
      </c>
      <c r="P1639">
        <v>99</v>
      </c>
      <c r="Q1639">
        <v>462</v>
      </c>
      <c r="R1639">
        <v>2559</v>
      </c>
      <c r="S1639">
        <v>5</v>
      </c>
      <c r="T1639">
        <v>3.9472450175849945</v>
      </c>
      <c r="U1639">
        <v>14.850410316529899</v>
      </c>
      <c r="V1639">
        <v>0</v>
      </c>
      <c r="W1639">
        <v>0.31262211801484963</v>
      </c>
      <c r="X1639">
        <v>28.096912856584598</v>
      </c>
      <c r="Y1639">
        <v>15.201250488472059</v>
      </c>
      <c r="Z1639">
        <v>0.1172332942555686</v>
      </c>
      <c r="AA1639">
        <v>6.0837427122207473</v>
      </c>
      <c r="AB1639">
        <v>0</v>
      </c>
      <c r="AC1639">
        <v>1.4279461194719079</v>
      </c>
      <c r="AE1639">
        <v>9.6340031672965978</v>
      </c>
      <c r="AG1639">
        <v>4.3226351351351342</v>
      </c>
      <c r="AH1639">
        <v>3.2026664868782495</v>
      </c>
      <c r="AI1639">
        <v>8.440797186400939</v>
      </c>
      <c r="AJ1639">
        <v>2554</v>
      </c>
      <c r="AK1639">
        <v>96.740485512920671</v>
      </c>
      <c r="AL1639">
        <v>15.596153921080736</v>
      </c>
    </row>
    <row r="1640" spans="1:38">
      <c r="A1640">
        <v>18</v>
      </c>
      <c r="B1640">
        <v>107</v>
      </c>
      <c r="C1640">
        <v>2024</v>
      </c>
      <c r="E1640">
        <v>99</v>
      </c>
      <c r="F1640">
        <v>99</v>
      </c>
      <c r="G1640">
        <v>99</v>
      </c>
      <c r="H1640">
        <v>1</v>
      </c>
      <c r="I1640">
        <v>99</v>
      </c>
      <c r="J1640">
        <v>134</v>
      </c>
      <c r="K1640">
        <v>99</v>
      </c>
      <c r="L1640">
        <v>5</v>
      </c>
      <c r="M1640">
        <v>99</v>
      </c>
      <c r="N1640">
        <v>99</v>
      </c>
      <c r="O1640">
        <v>99</v>
      </c>
      <c r="P1640">
        <v>99</v>
      </c>
      <c r="Q1640">
        <v>1064</v>
      </c>
      <c r="R1640">
        <v>5832</v>
      </c>
      <c r="S1640">
        <v>5</v>
      </c>
      <c r="T1640">
        <v>4.4627914951989025</v>
      </c>
      <c r="U1640">
        <v>12.301783264746248</v>
      </c>
      <c r="V1640">
        <v>0</v>
      </c>
      <c r="W1640">
        <v>0.44581618655692734</v>
      </c>
      <c r="X1640">
        <v>16.152263374485596</v>
      </c>
      <c r="Y1640">
        <v>6.3271604938271597</v>
      </c>
      <c r="Z1640">
        <v>3.4293552812071339E-2</v>
      </c>
      <c r="AA1640">
        <v>4.9562503224639149</v>
      </c>
      <c r="AB1640">
        <v>0</v>
      </c>
      <c r="AC1640">
        <v>2.0662022308713426</v>
      </c>
      <c r="AE1640">
        <v>-3.2766341326291801</v>
      </c>
      <c r="AG1640">
        <v>5.0209205020920491</v>
      </c>
      <c r="AH1640">
        <v>3.137856172086658</v>
      </c>
      <c r="AI1640">
        <v>6.3957475994513047</v>
      </c>
      <c r="AJ1640">
        <v>5812</v>
      </c>
      <c r="AK1640">
        <v>91.710289057123205</v>
      </c>
      <c r="AL1640">
        <v>15.223267334396912</v>
      </c>
    </row>
    <row r="1641" spans="1:38">
      <c r="A1641">
        <v>18</v>
      </c>
      <c r="B1641">
        <v>108</v>
      </c>
      <c r="C1641">
        <v>2024</v>
      </c>
      <c r="E1641">
        <v>99</v>
      </c>
      <c r="F1641">
        <v>99</v>
      </c>
      <c r="G1641">
        <v>99</v>
      </c>
      <c r="H1641">
        <v>2</v>
      </c>
      <c r="I1641">
        <v>99</v>
      </c>
      <c r="J1641">
        <v>141</v>
      </c>
      <c r="K1641">
        <v>99</v>
      </c>
      <c r="L1641">
        <v>5</v>
      </c>
      <c r="M1641">
        <v>99</v>
      </c>
      <c r="N1641">
        <v>99</v>
      </c>
      <c r="O1641">
        <v>99</v>
      </c>
      <c r="P1641">
        <v>99</v>
      </c>
      <c r="Q1641">
        <v>1222</v>
      </c>
      <c r="R1641">
        <v>8282</v>
      </c>
      <c r="S1641">
        <v>5</v>
      </c>
      <c r="T1641">
        <v>4.5519198261289562</v>
      </c>
      <c r="U1641">
        <v>12.291849794735624</v>
      </c>
      <c r="V1641">
        <v>0</v>
      </c>
      <c r="W1641">
        <v>7.2446269017145612E-2</v>
      </c>
      <c r="X1641">
        <v>16.083071721806331</v>
      </c>
      <c r="Y1641">
        <v>5.4213957981163983</v>
      </c>
      <c r="Z1641">
        <v>0</v>
      </c>
      <c r="AA1641">
        <v>4.679456402901053</v>
      </c>
      <c r="AB1641">
        <v>0</v>
      </c>
      <c r="AC1641">
        <v>1.1854270108750322</v>
      </c>
      <c r="AE1641">
        <v>17.284480216319228</v>
      </c>
      <c r="AG1641">
        <v>7.3782394497946528</v>
      </c>
      <c r="AH1641">
        <v>4.9001376692761722</v>
      </c>
      <c r="AI1641">
        <v>5.4938420671335422</v>
      </c>
      <c r="AJ1641">
        <v>8246</v>
      </c>
      <c r="AK1641">
        <v>92.616213921901405</v>
      </c>
      <c r="AL1641">
        <v>14.882195046398556</v>
      </c>
    </row>
    <row r="1642" spans="1:38">
      <c r="A1642">
        <v>18</v>
      </c>
      <c r="B1642">
        <v>109</v>
      </c>
      <c r="C1642">
        <v>2024</v>
      </c>
      <c r="E1642">
        <v>99</v>
      </c>
      <c r="F1642">
        <v>99</v>
      </c>
      <c r="G1642">
        <v>99</v>
      </c>
      <c r="H1642">
        <v>2</v>
      </c>
      <c r="I1642">
        <v>99</v>
      </c>
      <c r="J1642">
        <v>143</v>
      </c>
      <c r="K1642">
        <v>99</v>
      </c>
      <c r="L1642">
        <v>5</v>
      </c>
      <c r="M1642">
        <v>99</v>
      </c>
      <c r="N1642">
        <v>99</v>
      </c>
      <c r="O1642">
        <v>99</v>
      </c>
      <c r="P1642">
        <v>99</v>
      </c>
      <c r="R1642">
        <v>0</v>
      </c>
    </row>
    <row r="1643" spans="1:38">
      <c r="A1643">
        <v>18</v>
      </c>
      <c r="B1643">
        <v>110</v>
      </c>
      <c r="C1643">
        <v>2024</v>
      </c>
      <c r="E1643">
        <v>99</v>
      </c>
      <c r="F1643">
        <v>99</v>
      </c>
      <c r="G1643">
        <v>99</v>
      </c>
      <c r="H1643">
        <v>2</v>
      </c>
      <c r="I1643">
        <v>99</v>
      </c>
      <c r="J1643">
        <v>147</v>
      </c>
      <c r="K1643">
        <v>99</v>
      </c>
      <c r="L1643">
        <v>5</v>
      </c>
      <c r="M1643">
        <v>99</v>
      </c>
      <c r="N1643">
        <v>99</v>
      </c>
      <c r="O1643">
        <v>99</v>
      </c>
      <c r="P1643">
        <v>99</v>
      </c>
      <c r="Q1643">
        <v>139</v>
      </c>
      <c r="R1643">
        <v>1759</v>
      </c>
      <c r="S1643">
        <v>5</v>
      </c>
      <c r="T1643">
        <v>4.7436043206367264</v>
      </c>
      <c r="U1643">
        <v>10.783172256964191</v>
      </c>
      <c r="V1643">
        <v>0</v>
      </c>
      <c r="W1643">
        <v>5.6850483229107442E-2</v>
      </c>
      <c r="X1643">
        <v>9.0392268334280867</v>
      </c>
      <c r="Y1643">
        <v>3.8089823763502002</v>
      </c>
      <c r="Z1643">
        <v>0</v>
      </c>
      <c r="AA1643">
        <v>4.0950657297239372</v>
      </c>
      <c r="AB1643">
        <v>0</v>
      </c>
      <c r="AC1643">
        <v>1.0330979558395963</v>
      </c>
      <c r="AE1643">
        <v>15.514212619751024</v>
      </c>
      <c r="AG1643">
        <v>10.278134860348253</v>
      </c>
      <c r="AH1643">
        <v>6.4107040195164391</v>
      </c>
      <c r="AI1643">
        <v>10.233086981239342</v>
      </c>
      <c r="AJ1643">
        <v>1759</v>
      </c>
      <c r="AK1643">
        <v>89.281694144400234</v>
      </c>
      <c r="AL1643">
        <v>14.59269824741512</v>
      </c>
    </row>
    <row r="1644" spans="1:38">
      <c r="A1644">
        <v>18</v>
      </c>
      <c r="B1644">
        <v>111</v>
      </c>
      <c r="C1644">
        <v>2024</v>
      </c>
      <c r="E1644">
        <v>99</v>
      </c>
      <c r="F1644">
        <v>99</v>
      </c>
      <c r="G1644">
        <v>99</v>
      </c>
      <c r="H1644">
        <v>1</v>
      </c>
      <c r="I1644">
        <v>99</v>
      </c>
      <c r="J1644">
        <v>155</v>
      </c>
      <c r="K1644">
        <v>99</v>
      </c>
      <c r="L1644">
        <v>5</v>
      </c>
      <c r="M1644">
        <v>99</v>
      </c>
      <c r="N1644">
        <v>99</v>
      </c>
      <c r="O1644">
        <v>99</v>
      </c>
      <c r="P1644">
        <v>99</v>
      </c>
      <c r="Q1644">
        <v>236</v>
      </c>
      <c r="R1644">
        <v>1233</v>
      </c>
      <c r="S1644">
        <v>5</v>
      </c>
      <c r="T1644">
        <v>4.1021897810218988</v>
      </c>
      <c r="U1644">
        <v>14.988321167883184</v>
      </c>
      <c r="V1644">
        <v>0</v>
      </c>
      <c r="W1644">
        <v>0.16220600162206003</v>
      </c>
      <c r="X1644">
        <v>30.981346309813471</v>
      </c>
      <c r="Y1644">
        <v>15.977291159772912</v>
      </c>
      <c r="Z1644">
        <v>0</v>
      </c>
      <c r="AA1644">
        <v>6.2803373577785155</v>
      </c>
      <c r="AB1644">
        <v>0</v>
      </c>
      <c r="AC1644">
        <v>1.1855866239188431</v>
      </c>
      <c r="AE1644">
        <v>-4.7166875400450792</v>
      </c>
      <c r="AG1644">
        <v>2.2156732376143338</v>
      </c>
      <c r="AH1644">
        <v>1.5025629330247001</v>
      </c>
      <c r="AI1644">
        <v>5.1094890510948909</v>
      </c>
      <c r="AJ1644">
        <v>1198</v>
      </c>
      <c r="AK1644">
        <v>97.002003338898064</v>
      </c>
      <c r="AL1644">
        <v>15.613298195771709</v>
      </c>
    </row>
    <row r="1645" spans="1:38">
      <c r="A1645">
        <v>18</v>
      </c>
      <c r="B1645">
        <v>112</v>
      </c>
      <c r="C1645">
        <v>2024</v>
      </c>
      <c r="E1645">
        <v>99</v>
      </c>
      <c r="F1645">
        <v>99</v>
      </c>
      <c r="G1645">
        <v>99</v>
      </c>
      <c r="H1645">
        <v>2</v>
      </c>
      <c r="I1645">
        <v>99</v>
      </c>
      <c r="J1645">
        <v>160</v>
      </c>
      <c r="K1645">
        <v>99</v>
      </c>
      <c r="L1645">
        <v>5</v>
      </c>
      <c r="M1645">
        <v>99</v>
      </c>
      <c r="N1645">
        <v>99</v>
      </c>
      <c r="O1645">
        <v>99</v>
      </c>
      <c r="P1645">
        <v>99</v>
      </c>
      <c r="Q1645">
        <v>280</v>
      </c>
      <c r="R1645">
        <v>1570</v>
      </c>
      <c r="S1645">
        <v>5</v>
      </c>
      <c r="T1645">
        <v>4.2687898089171972</v>
      </c>
      <c r="U1645">
        <v>14.856942675159251</v>
      </c>
      <c r="V1645">
        <v>0</v>
      </c>
      <c r="W1645">
        <v>6.3694267515923567E-2</v>
      </c>
      <c r="X1645">
        <v>32.038216560509561</v>
      </c>
      <c r="Y1645">
        <v>12.611464968152868</v>
      </c>
      <c r="Z1645">
        <v>0</v>
      </c>
      <c r="AA1645">
        <v>5.7463746158784623</v>
      </c>
      <c r="AB1645">
        <v>0</v>
      </c>
      <c r="AC1645">
        <v>1.1871312905667344</v>
      </c>
      <c r="AE1645">
        <v>27.469194743060957</v>
      </c>
      <c r="AG1645">
        <v>4.1466377898684694</v>
      </c>
      <c r="AH1645">
        <v>2.9944419232652888</v>
      </c>
      <c r="AI1645">
        <v>14.777070063694266</v>
      </c>
      <c r="AJ1645">
        <v>1567</v>
      </c>
      <c r="AK1645">
        <v>97.479132099553354</v>
      </c>
      <c r="AL1645">
        <v>15.289706119348084</v>
      </c>
    </row>
    <row r="1646" spans="1:38">
      <c r="A1646">
        <v>18</v>
      </c>
      <c r="B1646">
        <v>113</v>
      </c>
      <c r="C1646">
        <v>2024</v>
      </c>
      <c r="E1646">
        <v>99</v>
      </c>
      <c r="F1646">
        <v>99</v>
      </c>
      <c r="G1646">
        <v>99</v>
      </c>
      <c r="H1646">
        <v>1</v>
      </c>
      <c r="I1646">
        <v>99</v>
      </c>
      <c r="J1646">
        <v>171</v>
      </c>
      <c r="K1646">
        <v>99</v>
      </c>
      <c r="L1646">
        <v>5</v>
      </c>
      <c r="M1646">
        <v>99</v>
      </c>
      <c r="N1646">
        <v>99</v>
      </c>
      <c r="O1646">
        <v>99</v>
      </c>
      <c r="P1646">
        <v>99</v>
      </c>
      <c r="Q1646">
        <v>82</v>
      </c>
      <c r="R1646">
        <v>276</v>
      </c>
      <c r="S1646">
        <v>5</v>
      </c>
      <c r="T1646">
        <v>3.942028985507247</v>
      </c>
      <c r="U1646">
        <v>18.402898550724643</v>
      </c>
      <c r="V1646">
        <v>0</v>
      </c>
      <c r="W1646">
        <v>0</v>
      </c>
      <c r="X1646">
        <v>54.710144927536241</v>
      </c>
      <c r="Y1646">
        <v>31.884057971014496</v>
      </c>
      <c r="Z1646">
        <v>0</v>
      </c>
      <c r="AA1646">
        <v>6.2272128600362047</v>
      </c>
      <c r="AB1646">
        <v>0</v>
      </c>
      <c r="AC1646">
        <v>1.0269422456844564</v>
      </c>
      <c r="AE1646">
        <v>28.432953832873121</v>
      </c>
      <c r="AG1646">
        <v>1.2194044358045422</v>
      </c>
      <c r="AH1646">
        <v>1.02083699710081</v>
      </c>
      <c r="AI1646">
        <v>0</v>
      </c>
      <c r="AJ1646">
        <v>276</v>
      </c>
      <c r="AK1646">
        <v>103.9449275362319</v>
      </c>
      <c r="AL1646">
        <v>15.734446654289869</v>
      </c>
    </row>
    <row r="1647" spans="1:38">
      <c r="A1647">
        <v>18</v>
      </c>
      <c r="B1647">
        <v>114</v>
      </c>
      <c r="C1647">
        <v>2024</v>
      </c>
      <c r="E1647">
        <v>99</v>
      </c>
      <c r="F1647">
        <v>99</v>
      </c>
      <c r="G1647">
        <v>99</v>
      </c>
      <c r="H1647">
        <v>2</v>
      </c>
      <c r="I1647">
        <v>99</v>
      </c>
      <c r="J1647">
        <v>175</v>
      </c>
      <c r="K1647">
        <v>99</v>
      </c>
      <c r="L1647">
        <v>5</v>
      </c>
      <c r="M1647">
        <v>99</v>
      </c>
      <c r="N1647">
        <v>99</v>
      </c>
      <c r="O1647">
        <v>99</v>
      </c>
      <c r="P1647">
        <v>99</v>
      </c>
      <c r="Q1647">
        <v>246</v>
      </c>
      <c r="R1647">
        <v>1404</v>
      </c>
      <c r="S1647">
        <v>5</v>
      </c>
      <c r="T1647">
        <v>4.2215099715099722</v>
      </c>
      <c r="U1647">
        <v>11.628988603988637</v>
      </c>
      <c r="V1647">
        <v>0</v>
      </c>
      <c r="W1647">
        <v>0</v>
      </c>
      <c r="X1647">
        <v>11.965811965811964</v>
      </c>
      <c r="Y1647">
        <v>3.4188034188034186</v>
      </c>
      <c r="Z1647">
        <v>0</v>
      </c>
      <c r="AA1647">
        <v>4.326947148585254</v>
      </c>
      <c r="AB1647">
        <v>0</v>
      </c>
      <c r="AC1647">
        <v>1.1017049720057388</v>
      </c>
      <c r="AE1647">
        <v>4.8213000070749201</v>
      </c>
      <c r="AG1647">
        <v>8.0782508630609886</v>
      </c>
      <c r="AH1647">
        <v>5.1038456007852639</v>
      </c>
      <c r="AI1647">
        <v>2.2792022792022797</v>
      </c>
      <c r="AJ1647">
        <v>1265</v>
      </c>
      <c r="AK1647">
        <v>90.18379446640327</v>
      </c>
      <c r="AL1647">
        <v>15.099309399149915</v>
      </c>
    </row>
    <row r="1648" spans="1:38">
      <c r="A1648">
        <v>18</v>
      </c>
      <c r="B1648">
        <v>115</v>
      </c>
      <c r="C1648">
        <v>2024</v>
      </c>
      <c r="E1648">
        <v>99</v>
      </c>
      <c r="F1648">
        <v>99</v>
      </c>
      <c r="G1648">
        <v>99</v>
      </c>
      <c r="H1648">
        <v>2</v>
      </c>
      <c r="I1648">
        <v>99</v>
      </c>
      <c r="J1648">
        <v>177</v>
      </c>
      <c r="K1648">
        <v>99</v>
      </c>
      <c r="L1648">
        <v>5</v>
      </c>
      <c r="M1648">
        <v>99</v>
      </c>
      <c r="N1648">
        <v>99</v>
      </c>
      <c r="O1648">
        <v>99</v>
      </c>
      <c r="P1648">
        <v>99</v>
      </c>
      <c r="Q1648">
        <v>275</v>
      </c>
      <c r="R1648">
        <v>1907</v>
      </c>
      <c r="S1648">
        <v>5</v>
      </c>
      <c r="T1648">
        <v>4.5679077084425801</v>
      </c>
      <c r="U1648">
        <v>14.214263240692176</v>
      </c>
      <c r="V1648">
        <v>0</v>
      </c>
      <c r="W1648">
        <v>0</v>
      </c>
      <c r="X1648">
        <v>29.417933927635019</v>
      </c>
      <c r="Y1648">
        <v>14.001048767697952</v>
      </c>
      <c r="Z1648">
        <v>0.10487676979549028</v>
      </c>
      <c r="AA1648">
        <v>6.1432203941963239</v>
      </c>
      <c r="AB1648">
        <v>0</v>
      </c>
      <c r="AC1648">
        <v>1.0086037719683998</v>
      </c>
      <c r="AE1648">
        <v>23.273295283518753</v>
      </c>
      <c r="AG1648">
        <v>4.7110847599990118</v>
      </c>
      <c r="AH1648">
        <v>3.2802200189189938</v>
      </c>
      <c r="AI1648">
        <v>7.6035658101730483</v>
      </c>
      <c r="AJ1648">
        <v>1907</v>
      </c>
      <c r="AK1648">
        <v>96.29821709491344</v>
      </c>
      <c r="AL1648">
        <v>15.032657882681995</v>
      </c>
    </row>
    <row r="1649" spans="1:38">
      <c r="A1649">
        <v>18</v>
      </c>
      <c r="B1649">
        <v>116</v>
      </c>
      <c r="C1649">
        <v>2024</v>
      </c>
      <c r="E1649">
        <v>99</v>
      </c>
      <c r="F1649">
        <v>99</v>
      </c>
      <c r="G1649">
        <v>99</v>
      </c>
      <c r="H1649">
        <v>2</v>
      </c>
      <c r="I1649">
        <v>99</v>
      </c>
      <c r="J1649">
        <v>178</v>
      </c>
      <c r="K1649">
        <v>99</v>
      </c>
      <c r="L1649">
        <v>5</v>
      </c>
      <c r="M1649">
        <v>99</v>
      </c>
      <c r="N1649">
        <v>99</v>
      </c>
      <c r="O1649">
        <v>99</v>
      </c>
      <c r="P1649">
        <v>99</v>
      </c>
      <c r="Q1649">
        <v>93</v>
      </c>
      <c r="R1649">
        <v>520</v>
      </c>
      <c r="S1649">
        <v>5</v>
      </c>
      <c r="T1649">
        <v>4.1403846153846144</v>
      </c>
      <c r="U1649">
        <v>14.411346153846155</v>
      </c>
      <c r="V1649">
        <v>0</v>
      </c>
      <c r="W1649">
        <v>0.19230769230769224</v>
      </c>
      <c r="X1649">
        <v>25.38461538461539</v>
      </c>
      <c r="Y1649">
        <v>15.769230769230772</v>
      </c>
      <c r="Z1649">
        <v>0</v>
      </c>
      <c r="AA1649">
        <v>6.0175773073063468</v>
      </c>
      <c r="AB1649">
        <v>0</v>
      </c>
      <c r="AC1649">
        <v>1.1625170991934528</v>
      </c>
      <c r="AE1649">
        <v>22.804973542103024</v>
      </c>
      <c r="AG1649">
        <v>3.1433234600737459</v>
      </c>
      <c r="AH1649">
        <v>2.2421493804835264</v>
      </c>
      <c r="AI1649">
        <v>8.0769230769230749</v>
      </c>
      <c r="AJ1649">
        <v>520</v>
      </c>
      <c r="AK1649">
        <v>96.742115384615445</v>
      </c>
      <c r="AL1649">
        <v>15.099334554321413</v>
      </c>
    </row>
    <row r="1650" spans="1:38">
      <c r="A1650">
        <v>18</v>
      </c>
      <c r="B1650">
        <v>117</v>
      </c>
      <c r="C1650">
        <v>2024</v>
      </c>
      <c r="E1650">
        <v>99</v>
      </c>
      <c r="F1650">
        <v>99</v>
      </c>
      <c r="G1650">
        <v>99</v>
      </c>
      <c r="H1650">
        <v>2</v>
      </c>
      <c r="I1650">
        <v>99</v>
      </c>
      <c r="J1650">
        <v>181</v>
      </c>
      <c r="K1650">
        <v>99</v>
      </c>
      <c r="L1650">
        <v>5</v>
      </c>
      <c r="M1650">
        <v>99</v>
      </c>
      <c r="N1650">
        <v>99</v>
      </c>
      <c r="O1650">
        <v>99</v>
      </c>
      <c r="P1650">
        <v>99</v>
      </c>
      <c r="Q1650">
        <v>192</v>
      </c>
      <c r="R1650">
        <v>1740</v>
      </c>
      <c r="S1650">
        <v>5</v>
      </c>
      <c r="T1650">
        <v>4.4695402298850562</v>
      </c>
      <c r="U1650">
        <v>11.99678160919539</v>
      </c>
      <c r="V1650">
        <v>0</v>
      </c>
      <c r="W1650">
        <v>0</v>
      </c>
      <c r="X1650">
        <v>15.689655172413788</v>
      </c>
      <c r="Y1650">
        <v>4.2528735632183903</v>
      </c>
      <c r="Z1650">
        <v>0</v>
      </c>
      <c r="AA1650">
        <v>4.4982654369002644</v>
      </c>
      <c r="AB1650">
        <v>0</v>
      </c>
      <c r="AC1650">
        <v>1.0320679030119768</v>
      </c>
      <c r="AE1650">
        <v>20.704806115890289</v>
      </c>
      <c r="AG1650">
        <v>5.9485145806980952</v>
      </c>
      <c r="AH1650">
        <v>3.6036869668979503</v>
      </c>
      <c r="AI1650">
        <v>1.0344827586206897</v>
      </c>
      <c r="AJ1650">
        <v>1696</v>
      </c>
      <c r="AK1650">
        <v>91.807783018867681</v>
      </c>
      <c r="AL1650">
        <v>14.921037830600378</v>
      </c>
    </row>
    <row r="1651" spans="1:38">
      <c r="A1651">
        <v>18</v>
      </c>
      <c r="B1651">
        <v>118</v>
      </c>
      <c r="C1651">
        <v>2024</v>
      </c>
      <c r="E1651">
        <v>99</v>
      </c>
      <c r="F1651">
        <v>99</v>
      </c>
      <c r="G1651">
        <v>99</v>
      </c>
      <c r="H1651">
        <v>1</v>
      </c>
      <c r="I1651">
        <v>99</v>
      </c>
      <c r="J1651">
        <v>262</v>
      </c>
      <c r="K1651">
        <v>99</v>
      </c>
      <c r="L1651">
        <v>5</v>
      </c>
      <c r="M1651">
        <v>99</v>
      </c>
      <c r="N1651">
        <v>99</v>
      </c>
      <c r="O1651">
        <v>99</v>
      </c>
      <c r="P1651">
        <v>99</v>
      </c>
      <c r="R1651">
        <v>0</v>
      </c>
    </row>
    <row r="1652" spans="1:38">
      <c r="A1652">
        <v>18</v>
      </c>
      <c r="B1652">
        <v>119</v>
      </c>
      <c r="C1652">
        <v>2024</v>
      </c>
      <c r="E1652">
        <v>99</v>
      </c>
      <c r="F1652">
        <v>99</v>
      </c>
      <c r="G1652">
        <v>99</v>
      </c>
      <c r="H1652">
        <v>2</v>
      </c>
      <c r="I1652">
        <v>99</v>
      </c>
      <c r="J1652">
        <v>267</v>
      </c>
      <c r="K1652">
        <v>99</v>
      </c>
      <c r="L1652">
        <v>5</v>
      </c>
      <c r="M1652">
        <v>99</v>
      </c>
      <c r="N1652">
        <v>99</v>
      </c>
      <c r="O1652">
        <v>99</v>
      </c>
      <c r="P1652">
        <v>99</v>
      </c>
      <c r="Q1652">
        <v>21</v>
      </c>
      <c r="R1652">
        <v>536</v>
      </c>
      <c r="S1652">
        <v>5</v>
      </c>
      <c r="T1652">
        <v>4.8432835820895512</v>
      </c>
      <c r="U1652">
        <v>10.627052238805971</v>
      </c>
      <c r="V1652">
        <v>0</v>
      </c>
      <c r="W1652">
        <v>0</v>
      </c>
      <c r="X1652">
        <v>6.716417910447765</v>
      </c>
      <c r="Y1652">
        <v>0</v>
      </c>
      <c r="Z1652">
        <v>0</v>
      </c>
      <c r="AA1652">
        <v>2.5662264468233396</v>
      </c>
      <c r="AB1652">
        <v>0</v>
      </c>
      <c r="AC1652">
        <v>0.66191127163804864</v>
      </c>
      <c r="AE1652">
        <v>37.571495034720463</v>
      </c>
      <c r="AG1652">
        <v>31.641086186540726</v>
      </c>
      <c r="AH1652">
        <v>29.223507682836129</v>
      </c>
      <c r="AI1652">
        <v>29.291044776119403</v>
      </c>
      <c r="AJ1652">
        <v>535</v>
      </c>
      <c r="AK1652">
        <v>89.928224299065477</v>
      </c>
      <c r="AL1652">
        <v>14.3769750194324</v>
      </c>
    </row>
    <row r="1653" spans="1:38">
      <c r="A1653">
        <v>18</v>
      </c>
      <c r="B1653">
        <v>120</v>
      </c>
      <c r="C1653">
        <v>2024</v>
      </c>
      <c r="E1653">
        <v>99</v>
      </c>
      <c r="F1653">
        <v>99</v>
      </c>
      <c r="G1653">
        <v>99</v>
      </c>
      <c r="H1653">
        <v>1</v>
      </c>
      <c r="I1653">
        <v>99</v>
      </c>
      <c r="J1653">
        <v>309</v>
      </c>
      <c r="K1653">
        <v>99</v>
      </c>
      <c r="L1653">
        <v>5</v>
      </c>
      <c r="M1653">
        <v>99</v>
      </c>
      <c r="N1653">
        <v>99</v>
      </c>
      <c r="O1653">
        <v>99</v>
      </c>
      <c r="P1653">
        <v>99</v>
      </c>
      <c r="Q1653">
        <v>713</v>
      </c>
      <c r="R1653">
        <v>5557</v>
      </c>
      <c r="S1653">
        <v>5</v>
      </c>
      <c r="T1653">
        <v>4.7651610581248871</v>
      </c>
      <c r="U1653">
        <v>12.407917941335244</v>
      </c>
      <c r="V1653">
        <v>0</v>
      </c>
      <c r="W1653">
        <v>0.2699298182472557</v>
      </c>
      <c r="X1653">
        <v>19.219003059204603</v>
      </c>
      <c r="Y1653">
        <v>7.0721612380781007</v>
      </c>
      <c r="Z1653">
        <v>1.7995321216483715E-2</v>
      </c>
      <c r="AA1653">
        <v>5.1716327968641371</v>
      </c>
      <c r="AB1653">
        <v>0</v>
      </c>
      <c r="AC1653">
        <v>1.6022823821839749</v>
      </c>
      <c r="AE1653">
        <v>8.3992036650828688</v>
      </c>
      <c r="AG1653">
        <v>5.4299394176275149</v>
      </c>
      <c r="AH1653">
        <v>3.4067901901589428</v>
      </c>
      <c r="AI1653">
        <v>5.0206946193989559</v>
      </c>
      <c r="AJ1653">
        <v>5554</v>
      </c>
      <c r="AK1653">
        <v>92.652016564638245</v>
      </c>
      <c r="AL1653">
        <v>14.841104014669172</v>
      </c>
    </row>
    <row r="1654" spans="1:38">
      <c r="A1654">
        <v>18</v>
      </c>
      <c r="B1654">
        <v>121</v>
      </c>
      <c r="C1654">
        <v>2024</v>
      </c>
      <c r="E1654">
        <v>99</v>
      </c>
      <c r="F1654">
        <v>99</v>
      </c>
      <c r="G1654">
        <v>99</v>
      </c>
      <c r="H1654">
        <v>2</v>
      </c>
      <c r="I1654">
        <v>99</v>
      </c>
      <c r="J1654">
        <v>470</v>
      </c>
      <c r="K1654">
        <v>99</v>
      </c>
      <c r="L1654">
        <v>5</v>
      </c>
      <c r="M1654">
        <v>99</v>
      </c>
      <c r="N1654">
        <v>99</v>
      </c>
      <c r="O1654">
        <v>99</v>
      </c>
      <c r="P1654">
        <v>99</v>
      </c>
      <c r="Q1654">
        <v>203</v>
      </c>
      <c r="R1654">
        <v>1339</v>
      </c>
      <c r="S1654">
        <v>5</v>
      </c>
      <c r="T1654">
        <v>4.961911874533234</v>
      </c>
      <c r="U1654">
        <v>11.07654966392831</v>
      </c>
      <c r="V1654">
        <v>0</v>
      </c>
      <c r="W1654">
        <v>0</v>
      </c>
      <c r="X1654">
        <v>11.725168035847645</v>
      </c>
      <c r="Y1654">
        <v>3.0619865571321876</v>
      </c>
      <c r="Z1654">
        <v>0</v>
      </c>
      <c r="AA1654">
        <v>4.2330259957849528</v>
      </c>
      <c r="AB1654">
        <v>0</v>
      </c>
      <c r="AC1654">
        <v>0.85683889640917776</v>
      </c>
      <c r="AE1654">
        <v>18.107469700823764</v>
      </c>
      <c r="AG1654">
        <v>10.423478125486536</v>
      </c>
      <c r="AH1654">
        <v>6.6859968453220606</v>
      </c>
      <c r="AI1654">
        <v>23.00224047796863</v>
      </c>
      <c r="AJ1654">
        <v>1323</v>
      </c>
      <c r="AK1654">
        <v>89.819349962207056</v>
      </c>
      <c r="AL1654">
        <v>14.687091994838145</v>
      </c>
    </row>
    <row r="1655" spans="1:38">
      <c r="A1655">
        <v>18</v>
      </c>
      <c r="B1655">
        <v>122</v>
      </c>
      <c r="C1655">
        <v>2024</v>
      </c>
      <c r="E1655">
        <v>99</v>
      </c>
      <c r="F1655">
        <v>99</v>
      </c>
      <c r="G1655">
        <v>99</v>
      </c>
      <c r="H1655">
        <v>2</v>
      </c>
      <c r="I1655">
        <v>99</v>
      </c>
      <c r="J1655">
        <v>629</v>
      </c>
      <c r="K1655">
        <v>99</v>
      </c>
      <c r="L1655">
        <v>5</v>
      </c>
      <c r="M1655">
        <v>99</v>
      </c>
      <c r="N1655">
        <v>99</v>
      </c>
      <c r="O1655">
        <v>99</v>
      </c>
      <c r="P1655">
        <v>99</v>
      </c>
      <c r="R1655">
        <v>0</v>
      </c>
    </row>
    <row r="1656" spans="1:38">
      <c r="A1656">
        <v>18</v>
      </c>
      <c r="B1656">
        <v>123</v>
      </c>
      <c r="C1656">
        <v>2024</v>
      </c>
      <c r="E1656">
        <v>99</v>
      </c>
      <c r="F1656">
        <v>99</v>
      </c>
      <c r="G1656">
        <v>99</v>
      </c>
      <c r="H1656">
        <v>1</v>
      </c>
      <c r="I1656">
        <v>99</v>
      </c>
      <c r="J1656">
        <v>643</v>
      </c>
      <c r="K1656">
        <v>99</v>
      </c>
      <c r="L1656">
        <v>5</v>
      </c>
      <c r="M1656">
        <v>99</v>
      </c>
      <c r="N1656">
        <v>99</v>
      </c>
      <c r="O1656">
        <v>99</v>
      </c>
      <c r="P1656">
        <v>99</v>
      </c>
      <c r="Q1656">
        <v>384</v>
      </c>
      <c r="R1656">
        <v>4113</v>
      </c>
      <c r="S1656">
        <v>5</v>
      </c>
      <c r="T1656">
        <v>4.7444687575978604</v>
      </c>
      <c r="U1656">
        <v>11.498565523948455</v>
      </c>
      <c r="V1656">
        <v>0</v>
      </c>
      <c r="W1656">
        <v>7.2939460247994151E-2</v>
      </c>
      <c r="X1656">
        <v>13.22635545830294</v>
      </c>
      <c r="Y1656">
        <v>4.5708728422076339</v>
      </c>
      <c r="Z1656">
        <v>4.8626306831996147E-2</v>
      </c>
      <c r="AA1656">
        <v>4.6839858244495849</v>
      </c>
      <c r="AB1656">
        <v>0</v>
      </c>
      <c r="AC1656">
        <v>1.1287672062226797</v>
      </c>
      <c r="AE1656">
        <v>5.6998731569022647</v>
      </c>
      <c r="AG1656">
        <v>7.5035574853139693</v>
      </c>
      <c r="AH1656">
        <v>4.5681839629635244</v>
      </c>
      <c r="AI1656">
        <v>3.9630440068076846</v>
      </c>
      <c r="AJ1656">
        <v>3657</v>
      </c>
      <c r="AK1656">
        <v>89.858928083128191</v>
      </c>
      <c r="AL1656">
        <v>14.766318882923398</v>
      </c>
    </row>
    <row r="1657" spans="1:38">
      <c r="A1657">
        <v>18</v>
      </c>
      <c r="B1657">
        <v>124</v>
      </c>
      <c r="C1657">
        <v>2024</v>
      </c>
      <c r="E1657">
        <v>99</v>
      </c>
      <c r="F1657">
        <v>99</v>
      </c>
      <c r="G1657">
        <v>99</v>
      </c>
      <c r="H1657">
        <v>2</v>
      </c>
      <c r="I1657">
        <v>99</v>
      </c>
      <c r="J1657">
        <v>704</v>
      </c>
      <c r="K1657">
        <v>99</v>
      </c>
      <c r="L1657">
        <v>5</v>
      </c>
      <c r="M1657">
        <v>99</v>
      </c>
      <c r="N1657">
        <v>99</v>
      </c>
      <c r="O1657">
        <v>99</v>
      </c>
      <c r="P1657">
        <v>99</v>
      </c>
      <c r="R1657">
        <v>0</v>
      </c>
    </row>
    <row r="1658" spans="1:38">
      <c r="A1658">
        <v>18</v>
      </c>
      <c r="B1658">
        <v>125</v>
      </c>
      <c r="C1658">
        <v>2024</v>
      </c>
      <c r="E1658">
        <v>99</v>
      </c>
      <c r="F1658">
        <v>99</v>
      </c>
      <c r="G1658">
        <v>99</v>
      </c>
      <c r="H1658">
        <v>1</v>
      </c>
      <c r="I1658">
        <v>99</v>
      </c>
      <c r="J1658">
        <v>802</v>
      </c>
      <c r="K1658">
        <v>99</v>
      </c>
      <c r="L1658">
        <v>5</v>
      </c>
      <c r="M1658">
        <v>99</v>
      </c>
      <c r="N1658">
        <v>99</v>
      </c>
      <c r="O1658">
        <v>99</v>
      </c>
      <c r="P1658">
        <v>99</v>
      </c>
      <c r="Q1658">
        <v>62</v>
      </c>
      <c r="R1658">
        <v>358</v>
      </c>
      <c r="S1658">
        <v>5</v>
      </c>
      <c r="T1658">
        <v>5.1229050279329602</v>
      </c>
      <c r="U1658">
        <v>13.203072625698351</v>
      </c>
      <c r="V1658">
        <v>0</v>
      </c>
      <c r="W1658">
        <v>0</v>
      </c>
      <c r="X1658">
        <v>18.156424581005592</v>
      </c>
      <c r="Y1658">
        <v>8.1005586592178744</v>
      </c>
      <c r="Z1658">
        <v>0</v>
      </c>
      <c r="AA1658">
        <v>4.8625483065807105</v>
      </c>
      <c r="AB1658">
        <v>0</v>
      </c>
      <c r="AC1658">
        <v>1.3271890095076722</v>
      </c>
      <c r="AE1658">
        <v>3.1018885393751443</v>
      </c>
      <c r="AG1658">
        <v>3.383423116907665</v>
      </c>
      <c r="AH1658">
        <v>2.1843885103207343</v>
      </c>
      <c r="AI1658">
        <v>0.55865921787709516</v>
      </c>
      <c r="AJ1658">
        <v>358</v>
      </c>
      <c r="AK1658">
        <v>95.362849162011116</v>
      </c>
      <c r="AL1658">
        <v>14.648613218670404</v>
      </c>
    </row>
    <row r="1659" spans="1:38">
      <c r="A1659">
        <v>18</v>
      </c>
      <c r="B1659">
        <v>126</v>
      </c>
      <c r="C1659">
        <v>2024</v>
      </c>
      <c r="E1659">
        <v>99</v>
      </c>
      <c r="F1659">
        <v>99</v>
      </c>
      <c r="G1659">
        <v>99</v>
      </c>
      <c r="H1659">
        <v>1</v>
      </c>
      <c r="I1659">
        <v>99</v>
      </c>
      <c r="J1659">
        <v>103</v>
      </c>
      <c r="K1659">
        <v>99</v>
      </c>
      <c r="L1659">
        <v>6</v>
      </c>
      <c r="M1659">
        <v>99</v>
      </c>
      <c r="N1659">
        <v>99</v>
      </c>
      <c r="O1659">
        <v>99</v>
      </c>
      <c r="P1659">
        <v>99</v>
      </c>
      <c r="Q1659">
        <v>13</v>
      </c>
      <c r="R1659">
        <v>38</v>
      </c>
      <c r="S1659">
        <v>6</v>
      </c>
      <c r="T1659">
        <v>4.8947368421052637</v>
      </c>
      <c r="U1659">
        <v>18.157894736842099</v>
      </c>
      <c r="V1659">
        <v>31.578947368421055</v>
      </c>
      <c r="W1659">
        <v>0</v>
      </c>
      <c r="X1659">
        <v>47.368421052631589</v>
      </c>
      <c r="Y1659">
        <v>26.315789473684205</v>
      </c>
      <c r="Z1659">
        <v>0</v>
      </c>
      <c r="AA1659">
        <v>6.7931711678151911</v>
      </c>
      <c r="AB1659">
        <v>0</v>
      </c>
      <c r="AC1659">
        <v>1.333564153612625</v>
      </c>
      <c r="AE1659">
        <v>48.23037411293739</v>
      </c>
      <c r="AG1659">
        <v>4.6971569839307774</v>
      </c>
      <c r="AH1659">
        <v>3.8877181911405088</v>
      </c>
      <c r="AI1659">
        <v>13.157894736842103</v>
      </c>
      <c r="AJ1659">
        <v>38</v>
      </c>
      <c r="AK1659">
        <v>100.35000000000002</v>
      </c>
      <c r="AL1659">
        <v>17.165402979997555</v>
      </c>
    </row>
    <row r="1660" spans="1:38">
      <c r="A1660">
        <v>18</v>
      </c>
      <c r="B1660">
        <v>127</v>
      </c>
      <c r="C1660">
        <v>2024</v>
      </c>
      <c r="E1660">
        <v>99</v>
      </c>
      <c r="F1660">
        <v>99</v>
      </c>
      <c r="G1660">
        <v>99</v>
      </c>
      <c r="H1660">
        <v>2</v>
      </c>
      <c r="I1660">
        <v>99</v>
      </c>
      <c r="J1660">
        <v>106</v>
      </c>
      <c r="K1660">
        <v>99</v>
      </c>
      <c r="L1660">
        <v>6</v>
      </c>
      <c r="M1660">
        <v>99</v>
      </c>
      <c r="N1660">
        <v>99</v>
      </c>
      <c r="O1660">
        <v>99</v>
      </c>
      <c r="P1660">
        <v>99</v>
      </c>
      <c r="Q1660">
        <v>323</v>
      </c>
      <c r="R1660">
        <v>2254</v>
      </c>
      <c r="S1660">
        <v>6</v>
      </c>
      <c r="T1660">
        <v>4.8118899733806577</v>
      </c>
      <c r="U1660">
        <v>17.854037267080749</v>
      </c>
      <c r="V1660">
        <v>30.079858030168577</v>
      </c>
      <c r="W1660">
        <v>1.0204081632653061</v>
      </c>
      <c r="X1660">
        <v>43.788819875776397</v>
      </c>
      <c r="Y1660">
        <v>25.998225377107367</v>
      </c>
      <c r="Z1660">
        <v>0</v>
      </c>
      <c r="AA1660">
        <v>6.5973805085409714</v>
      </c>
      <c r="AB1660">
        <v>0</v>
      </c>
      <c r="AC1660">
        <v>1.4267443827086483</v>
      </c>
      <c r="AE1660">
        <v>16.708359772897904</v>
      </c>
      <c r="AG1660">
        <v>5.9020686043466899</v>
      </c>
      <c r="AH1660">
        <v>4.9745210773435682</v>
      </c>
      <c r="AI1660">
        <v>0.35492457852706305</v>
      </c>
      <c r="AJ1660">
        <v>2251</v>
      </c>
      <c r="AK1660">
        <v>99.508751665926113</v>
      </c>
      <c r="AL1660">
        <v>17.351333024641431</v>
      </c>
    </row>
    <row r="1661" spans="1:38">
      <c r="A1661">
        <v>18</v>
      </c>
      <c r="B1661">
        <v>128</v>
      </c>
      <c r="C1661">
        <v>2024</v>
      </c>
      <c r="E1661">
        <v>99</v>
      </c>
      <c r="F1661">
        <v>99</v>
      </c>
      <c r="G1661">
        <v>99</v>
      </c>
      <c r="H1661">
        <v>1</v>
      </c>
      <c r="I1661">
        <v>99</v>
      </c>
      <c r="J1661">
        <v>110</v>
      </c>
      <c r="K1661">
        <v>99</v>
      </c>
      <c r="L1661">
        <v>6</v>
      </c>
      <c r="M1661">
        <v>99</v>
      </c>
      <c r="N1661">
        <v>99</v>
      </c>
      <c r="O1661">
        <v>99</v>
      </c>
      <c r="P1661">
        <v>99</v>
      </c>
      <c r="Q1661">
        <v>1194</v>
      </c>
      <c r="R1661">
        <v>8618</v>
      </c>
      <c r="S1661">
        <v>6</v>
      </c>
      <c r="T1661">
        <v>5.0717103736365745</v>
      </c>
      <c r="U1661">
        <v>17.185054537015549</v>
      </c>
      <c r="V1661">
        <v>25.191459735437455</v>
      </c>
      <c r="W1661">
        <v>0.37131585054537009</v>
      </c>
      <c r="X1661">
        <v>38.477605012763973</v>
      </c>
      <c r="Y1661">
        <v>23.253655140403804</v>
      </c>
      <c r="Z1661">
        <v>9.2828962636342521E-2</v>
      </c>
      <c r="AA1661">
        <v>6.6516434107041444</v>
      </c>
      <c r="AB1661">
        <v>0</v>
      </c>
      <c r="AC1661">
        <v>1.2790002382004659</v>
      </c>
      <c r="AE1661">
        <v>-2.3808368114859433</v>
      </c>
      <c r="AG1661">
        <v>7.2053241476180121</v>
      </c>
      <c r="AH1661">
        <v>5.9104955466791758</v>
      </c>
      <c r="AI1661">
        <v>7.7976328614527715</v>
      </c>
      <c r="AJ1661">
        <v>8616</v>
      </c>
      <c r="AK1661">
        <v>99.161409006499184</v>
      </c>
      <c r="AL1661">
        <v>16.810217202018851</v>
      </c>
    </row>
    <row r="1662" spans="1:38">
      <c r="A1662">
        <v>18</v>
      </c>
      <c r="B1662">
        <v>129</v>
      </c>
      <c r="C1662">
        <v>2024</v>
      </c>
      <c r="E1662">
        <v>99</v>
      </c>
      <c r="F1662">
        <v>99</v>
      </c>
      <c r="G1662">
        <v>99</v>
      </c>
      <c r="H1662">
        <v>1</v>
      </c>
      <c r="I1662">
        <v>99</v>
      </c>
      <c r="J1662">
        <v>111</v>
      </c>
      <c r="K1662">
        <v>99</v>
      </c>
      <c r="L1662">
        <v>6</v>
      </c>
      <c r="M1662">
        <v>99</v>
      </c>
      <c r="N1662">
        <v>99</v>
      </c>
      <c r="O1662">
        <v>99</v>
      </c>
      <c r="P1662">
        <v>99</v>
      </c>
      <c r="Q1662">
        <v>1038</v>
      </c>
      <c r="R1662">
        <v>8904</v>
      </c>
      <c r="S1662">
        <v>6</v>
      </c>
      <c r="T1662">
        <v>4.3052560646900258</v>
      </c>
      <c r="U1662">
        <v>17.078638814016116</v>
      </c>
      <c r="V1662">
        <v>32.771787960467208</v>
      </c>
      <c r="W1662">
        <v>0.20215633423180596</v>
      </c>
      <c r="X1662">
        <v>42.003593890386341</v>
      </c>
      <c r="Y1662">
        <v>18.42991913746631</v>
      </c>
      <c r="Z1662">
        <v>7.861635220125783E-2</v>
      </c>
      <c r="AA1662">
        <v>5.7525504822678384</v>
      </c>
      <c r="AB1662">
        <v>0</v>
      </c>
      <c r="AC1662">
        <v>1.2703117925666298</v>
      </c>
      <c r="AE1662">
        <v>19.569677884215505</v>
      </c>
      <c r="AG1662">
        <v>7.5224304276565919</v>
      </c>
      <c r="AH1662">
        <v>6.086374225070748</v>
      </c>
      <c r="AI1662">
        <v>1.7070979335130283</v>
      </c>
      <c r="AJ1662">
        <v>8895</v>
      </c>
      <c r="AK1662">
        <v>98.558212478920723</v>
      </c>
      <c r="AL1662">
        <v>17.259002400742922</v>
      </c>
    </row>
    <row r="1663" spans="1:38">
      <c r="A1663">
        <v>18</v>
      </c>
      <c r="B1663">
        <v>130</v>
      </c>
      <c r="C1663">
        <v>2024</v>
      </c>
      <c r="E1663">
        <v>99</v>
      </c>
      <c r="F1663">
        <v>99</v>
      </c>
      <c r="G1663">
        <v>99</v>
      </c>
      <c r="H1663">
        <v>1</v>
      </c>
      <c r="I1663">
        <v>99</v>
      </c>
      <c r="J1663">
        <v>116</v>
      </c>
      <c r="K1663">
        <v>99</v>
      </c>
      <c r="L1663">
        <v>6</v>
      </c>
      <c r="M1663">
        <v>99</v>
      </c>
      <c r="N1663">
        <v>99</v>
      </c>
      <c r="O1663">
        <v>99</v>
      </c>
      <c r="P1663">
        <v>99</v>
      </c>
      <c r="Q1663">
        <v>1078</v>
      </c>
      <c r="R1663">
        <v>8865</v>
      </c>
      <c r="S1663">
        <v>6</v>
      </c>
      <c r="T1663">
        <v>4.8926113931190063</v>
      </c>
      <c r="U1663">
        <v>14.95851099830794</v>
      </c>
      <c r="V1663">
        <v>16.390298928369997</v>
      </c>
      <c r="W1663">
        <v>0.53017484489565692</v>
      </c>
      <c r="X1663">
        <v>24.771573604060919</v>
      </c>
      <c r="Y1663">
        <v>11.776649746192891</v>
      </c>
      <c r="Z1663">
        <v>1.1280315848843769E-2</v>
      </c>
      <c r="AA1663">
        <v>5.393694803875972</v>
      </c>
      <c r="AB1663">
        <v>0</v>
      </c>
      <c r="AC1663">
        <v>1.634780119828366</v>
      </c>
      <c r="AE1663">
        <v>-3.4346863420420695</v>
      </c>
      <c r="AG1663">
        <v>10.480829481101406</v>
      </c>
      <c r="AH1663">
        <v>8.0461950299058138</v>
      </c>
      <c r="AI1663">
        <v>3.102086858432036</v>
      </c>
      <c r="AJ1663">
        <v>8298</v>
      </c>
      <c r="AK1663">
        <v>94.608086285851584</v>
      </c>
      <c r="AL1663">
        <v>16.88030244425526</v>
      </c>
    </row>
    <row r="1664" spans="1:38">
      <c r="A1664">
        <v>18</v>
      </c>
      <c r="B1664">
        <v>131</v>
      </c>
      <c r="C1664">
        <v>2024</v>
      </c>
      <c r="E1664">
        <v>99</v>
      </c>
      <c r="F1664">
        <v>99</v>
      </c>
      <c r="G1664">
        <v>99</v>
      </c>
      <c r="H1664">
        <v>2</v>
      </c>
      <c r="I1664">
        <v>99</v>
      </c>
      <c r="J1664">
        <v>117</v>
      </c>
      <c r="K1664">
        <v>99</v>
      </c>
      <c r="L1664">
        <v>6</v>
      </c>
      <c r="M1664">
        <v>99</v>
      </c>
      <c r="N1664">
        <v>99</v>
      </c>
      <c r="O1664">
        <v>99</v>
      </c>
      <c r="P1664">
        <v>99</v>
      </c>
      <c r="Q1664">
        <v>585</v>
      </c>
      <c r="R1664">
        <v>6421</v>
      </c>
      <c r="S1664">
        <v>6</v>
      </c>
      <c r="T1664">
        <v>4.9415978819498516</v>
      </c>
      <c r="U1664">
        <v>15.982853138140475</v>
      </c>
      <c r="V1664">
        <v>23.796916368166958</v>
      </c>
      <c r="W1664">
        <v>1.2614857498831955</v>
      </c>
      <c r="X1664">
        <v>32.64289051549602</v>
      </c>
      <c r="Y1664">
        <v>13.502569693194211</v>
      </c>
      <c r="Z1664">
        <v>9.3443388880236733E-2</v>
      </c>
      <c r="AA1664">
        <v>5.5624906570428383</v>
      </c>
      <c r="AB1664">
        <v>0</v>
      </c>
      <c r="AC1664">
        <v>1.491558513923106</v>
      </c>
      <c r="AE1664">
        <v>7.021804572000776</v>
      </c>
      <c r="AG1664">
        <v>10.846283783783782</v>
      </c>
      <c r="AH1664">
        <v>8.6488816598964871</v>
      </c>
      <c r="AI1664">
        <v>8.0672792399937698</v>
      </c>
      <c r="AJ1664">
        <v>6411</v>
      </c>
      <c r="AK1664">
        <v>97.187490251130896</v>
      </c>
      <c r="AL1664">
        <v>16.829441777109082</v>
      </c>
    </row>
    <row r="1665" spans="1:38">
      <c r="A1665">
        <v>18</v>
      </c>
      <c r="B1665">
        <v>132</v>
      </c>
      <c r="C1665">
        <v>2024</v>
      </c>
      <c r="E1665">
        <v>99</v>
      </c>
      <c r="F1665">
        <v>99</v>
      </c>
      <c r="G1665">
        <v>99</v>
      </c>
      <c r="H1665">
        <v>1</v>
      </c>
      <c r="I1665">
        <v>99</v>
      </c>
      <c r="J1665">
        <v>134</v>
      </c>
      <c r="K1665">
        <v>99</v>
      </c>
      <c r="L1665">
        <v>6</v>
      </c>
      <c r="M1665">
        <v>99</v>
      </c>
      <c r="N1665">
        <v>99</v>
      </c>
      <c r="O1665">
        <v>99</v>
      </c>
      <c r="P1665">
        <v>99</v>
      </c>
      <c r="Q1665">
        <v>1598</v>
      </c>
      <c r="R1665">
        <v>12681</v>
      </c>
      <c r="S1665">
        <v>6</v>
      </c>
      <c r="T1665">
        <v>4.9297374024130596</v>
      </c>
      <c r="U1665">
        <v>14.991775096601213</v>
      </c>
      <c r="V1665">
        <v>16.102831007018377</v>
      </c>
      <c r="W1665">
        <v>0.8280104092737165</v>
      </c>
      <c r="X1665">
        <v>25.605236180111969</v>
      </c>
      <c r="Y1665">
        <v>12.09683778881792</v>
      </c>
      <c r="Z1665">
        <v>7.8858134216544445E-2</v>
      </c>
      <c r="AA1665">
        <v>5.3627545787953119</v>
      </c>
      <c r="AB1665">
        <v>0</v>
      </c>
      <c r="AC1665">
        <v>2.0527388468976806</v>
      </c>
      <c r="AE1665">
        <v>-2.6985083550706257</v>
      </c>
      <c r="AG1665">
        <v>10.917402758406944</v>
      </c>
      <c r="AH1665">
        <v>8.3148421244245387</v>
      </c>
      <c r="AI1665">
        <v>5.6541282233262349</v>
      </c>
      <c r="AJ1665">
        <v>12650</v>
      </c>
      <c r="AK1665">
        <v>94.714798418972507</v>
      </c>
      <c r="AL1665">
        <v>16.999818125993702</v>
      </c>
    </row>
    <row r="1666" spans="1:38">
      <c r="A1666">
        <v>18</v>
      </c>
      <c r="B1666">
        <v>133</v>
      </c>
      <c r="C1666">
        <v>2024</v>
      </c>
      <c r="E1666">
        <v>99</v>
      </c>
      <c r="F1666">
        <v>99</v>
      </c>
      <c r="G1666">
        <v>99</v>
      </c>
      <c r="H1666">
        <v>2</v>
      </c>
      <c r="I1666">
        <v>99</v>
      </c>
      <c r="J1666">
        <v>141</v>
      </c>
      <c r="K1666">
        <v>99</v>
      </c>
      <c r="L1666">
        <v>6</v>
      </c>
      <c r="M1666">
        <v>99</v>
      </c>
      <c r="N1666">
        <v>99</v>
      </c>
      <c r="O1666">
        <v>99</v>
      </c>
      <c r="P1666">
        <v>99</v>
      </c>
      <c r="Q1666">
        <v>1590</v>
      </c>
      <c r="R1666">
        <v>17508</v>
      </c>
      <c r="S1666">
        <v>6</v>
      </c>
      <c r="T1666">
        <v>5.1597555403244222</v>
      </c>
      <c r="U1666">
        <v>14.451090929860676</v>
      </c>
      <c r="V1666">
        <v>11.81745487777016</v>
      </c>
      <c r="W1666">
        <v>0.41124057573680606</v>
      </c>
      <c r="X1666">
        <v>21.184601325108524</v>
      </c>
      <c r="Y1666">
        <v>8.6703221384509899</v>
      </c>
      <c r="Z1666">
        <v>3.427004797806716E-2</v>
      </c>
      <c r="AA1666">
        <v>4.8420887026703792</v>
      </c>
      <c r="AB1666">
        <v>0</v>
      </c>
      <c r="AC1666">
        <v>1.2089776256589191</v>
      </c>
      <c r="AE1666">
        <v>15.272788205861049</v>
      </c>
      <c r="AG1666">
        <v>15.597466347138949</v>
      </c>
      <c r="AH1666">
        <v>12.178477066183579</v>
      </c>
      <c r="AI1666">
        <v>4.2780443225953846</v>
      </c>
      <c r="AJ1666">
        <v>17399</v>
      </c>
      <c r="AK1666">
        <v>94.791585723317269</v>
      </c>
      <c r="AL1666">
        <v>16.478080645968674</v>
      </c>
    </row>
    <row r="1667" spans="1:38">
      <c r="A1667">
        <v>18</v>
      </c>
      <c r="B1667">
        <v>134</v>
      </c>
      <c r="C1667">
        <v>2024</v>
      </c>
      <c r="E1667">
        <v>99</v>
      </c>
      <c r="F1667">
        <v>99</v>
      </c>
      <c r="G1667">
        <v>99</v>
      </c>
      <c r="H1667">
        <v>2</v>
      </c>
      <c r="I1667">
        <v>99</v>
      </c>
      <c r="J1667">
        <v>143</v>
      </c>
      <c r="K1667">
        <v>99</v>
      </c>
      <c r="L1667">
        <v>6</v>
      </c>
      <c r="M1667">
        <v>99</v>
      </c>
      <c r="N1667">
        <v>99</v>
      </c>
      <c r="O1667">
        <v>99</v>
      </c>
      <c r="P1667">
        <v>99</v>
      </c>
      <c r="Q1667">
        <v>4</v>
      </c>
      <c r="R1667">
        <v>6</v>
      </c>
      <c r="S1667">
        <v>6</v>
      </c>
      <c r="T1667">
        <v>5.5</v>
      </c>
      <c r="U1667">
        <v>18.833333333333329</v>
      </c>
      <c r="V1667">
        <v>16.666666666666671</v>
      </c>
      <c r="W1667">
        <v>0</v>
      </c>
      <c r="X1667">
        <v>50</v>
      </c>
      <c r="Y1667">
        <v>16.666666666666671</v>
      </c>
      <c r="Z1667">
        <v>0</v>
      </c>
      <c r="AA1667">
        <v>5.7849421393437979</v>
      </c>
      <c r="AB1667">
        <v>0</v>
      </c>
      <c r="AC1667">
        <v>1.3844373104863461</v>
      </c>
      <c r="AE1667">
        <v>75.332955399259831</v>
      </c>
      <c r="AG1667">
        <v>37.5</v>
      </c>
      <c r="AH1667">
        <v>25.929325378614045</v>
      </c>
      <c r="AI1667">
        <v>0</v>
      </c>
      <c r="AJ1667">
        <v>0</v>
      </c>
    </row>
    <row r="1668" spans="1:38">
      <c r="A1668">
        <v>18</v>
      </c>
      <c r="B1668">
        <v>135</v>
      </c>
      <c r="C1668">
        <v>2024</v>
      </c>
      <c r="E1668">
        <v>99</v>
      </c>
      <c r="F1668">
        <v>99</v>
      </c>
      <c r="G1668">
        <v>99</v>
      </c>
      <c r="H1668">
        <v>2</v>
      </c>
      <c r="I1668">
        <v>99</v>
      </c>
      <c r="J1668">
        <v>147</v>
      </c>
      <c r="K1668">
        <v>99</v>
      </c>
      <c r="L1668">
        <v>6</v>
      </c>
      <c r="M1668">
        <v>99</v>
      </c>
      <c r="N1668">
        <v>99</v>
      </c>
      <c r="O1668">
        <v>99</v>
      </c>
      <c r="P1668">
        <v>99</v>
      </c>
      <c r="Q1668">
        <v>174</v>
      </c>
      <c r="R1668">
        <v>2542</v>
      </c>
      <c r="S1668">
        <v>6</v>
      </c>
      <c r="T1668">
        <v>5.3556254917387882</v>
      </c>
      <c r="U1668">
        <v>13.959952793076328</v>
      </c>
      <c r="V1668">
        <v>10.149488591660109</v>
      </c>
      <c r="W1668">
        <v>0.86546026750590099</v>
      </c>
      <c r="X1668">
        <v>18.450039339103064</v>
      </c>
      <c r="Y1668">
        <v>9.1660110149488609</v>
      </c>
      <c r="Z1668">
        <v>0</v>
      </c>
      <c r="AA1668">
        <v>4.8849994058601265</v>
      </c>
      <c r="AB1668">
        <v>0</v>
      </c>
      <c r="AC1668">
        <v>1.1394704132906683</v>
      </c>
      <c r="AE1668">
        <v>9.3833456764944287</v>
      </c>
      <c r="AG1668">
        <v>14.85333644969031</v>
      </c>
      <c r="AH1668">
        <v>11.993690555334577</v>
      </c>
      <c r="AI1668">
        <v>12.195121951219512</v>
      </c>
      <c r="AJ1668">
        <v>2538</v>
      </c>
      <c r="AK1668">
        <v>93.527856579984089</v>
      </c>
      <c r="AL1668">
        <v>16.489604167717982</v>
      </c>
    </row>
    <row r="1669" spans="1:38">
      <c r="A1669">
        <v>18</v>
      </c>
      <c r="B1669">
        <v>136</v>
      </c>
      <c r="C1669">
        <v>2024</v>
      </c>
      <c r="E1669">
        <v>99</v>
      </c>
      <c r="F1669">
        <v>99</v>
      </c>
      <c r="G1669">
        <v>99</v>
      </c>
      <c r="H1669">
        <v>1</v>
      </c>
      <c r="I1669">
        <v>99</v>
      </c>
      <c r="J1669">
        <v>155</v>
      </c>
      <c r="K1669">
        <v>99</v>
      </c>
      <c r="L1669">
        <v>6</v>
      </c>
      <c r="M1669">
        <v>99</v>
      </c>
      <c r="N1669">
        <v>99</v>
      </c>
      <c r="O1669">
        <v>99</v>
      </c>
      <c r="P1669">
        <v>99</v>
      </c>
      <c r="Q1669">
        <v>335</v>
      </c>
      <c r="R1669">
        <v>3370</v>
      </c>
      <c r="S1669">
        <v>6</v>
      </c>
      <c r="T1669">
        <v>4.6364985163204757</v>
      </c>
      <c r="U1669">
        <v>16.700148367952536</v>
      </c>
      <c r="V1669">
        <v>25.608308605341243</v>
      </c>
      <c r="W1669">
        <v>0.56379821958456988</v>
      </c>
      <c r="X1669">
        <v>35.786350148367951</v>
      </c>
      <c r="Y1669">
        <v>18.545994065281903</v>
      </c>
      <c r="Z1669">
        <v>2.9673590504451047E-2</v>
      </c>
      <c r="AA1669">
        <v>6.2152876976798002</v>
      </c>
      <c r="AB1669">
        <v>0</v>
      </c>
      <c r="AC1669">
        <v>1.3093716846086043</v>
      </c>
      <c r="AE1669">
        <v>-4.7449259372887314</v>
      </c>
      <c r="AG1669">
        <v>6.0558141206490701</v>
      </c>
      <c r="AH1669">
        <v>4.5757978955858469</v>
      </c>
      <c r="AI1669">
        <v>3.293768545994066</v>
      </c>
      <c r="AJ1669">
        <v>3288</v>
      </c>
      <c r="AK1669">
        <v>97.68953771289533</v>
      </c>
      <c r="AL1669">
        <v>17.230770087103355</v>
      </c>
    </row>
    <row r="1670" spans="1:38">
      <c r="A1670">
        <v>18</v>
      </c>
      <c r="B1670">
        <v>137</v>
      </c>
      <c r="C1670">
        <v>2024</v>
      </c>
      <c r="E1670">
        <v>99</v>
      </c>
      <c r="F1670">
        <v>99</v>
      </c>
      <c r="G1670">
        <v>99</v>
      </c>
      <c r="H1670">
        <v>2</v>
      </c>
      <c r="I1670">
        <v>99</v>
      </c>
      <c r="J1670">
        <v>160</v>
      </c>
      <c r="K1670">
        <v>99</v>
      </c>
      <c r="L1670">
        <v>6</v>
      </c>
      <c r="M1670">
        <v>99</v>
      </c>
      <c r="N1670">
        <v>99</v>
      </c>
      <c r="O1670">
        <v>99</v>
      </c>
      <c r="P1670">
        <v>99</v>
      </c>
      <c r="Q1670">
        <v>366</v>
      </c>
      <c r="R1670">
        <v>3837</v>
      </c>
      <c r="S1670">
        <v>6</v>
      </c>
      <c r="T1670">
        <v>5.0813135261923366</v>
      </c>
      <c r="U1670">
        <v>17.03372426374774</v>
      </c>
      <c r="V1670">
        <v>26.270523846755275</v>
      </c>
      <c r="W1670">
        <v>2.0849622100599423</v>
      </c>
      <c r="X1670">
        <v>38.884545217617926</v>
      </c>
      <c r="Y1670">
        <v>18.947094083919723</v>
      </c>
      <c r="Z1670">
        <v>0.13031013812874639</v>
      </c>
      <c r="AA1670">
        <v>6.1172936197470413</v>
      </c>
      <c r="AB1670">
        <v>0</v>
      </c>
      <c r="AC1670">
        <v>1.4547855102563088</v>
      </c>
      <c r="AE1670">
        <v>19.238337989077326</v>
      </c>
      <c r="AG1670">
        <v>10.134171464793196</v>
      </c>
      <c r="AH1670">
        <v>8.3905070437180971</v>
      </c>
      <c r="AI1670">
        <v>11.858222569715922</v>
      </c>
      <c r="AJ1670">
        <v>3834</v>
      </c>
      <c r="AK1670">
        <v>99.058476786646239</v>
      </c>
      <c r="AL1670">
        <v>16.86049095194938</v>
      </c>
    </row>
    <row r="1671" spans="1:38">
      <c r="A1671">
        <v>18</v>
      </c>
      <c r="B1671">
        <v>138</v>
      </c>
      <c r="C1671">
        <v>2024</v>
      </c>
      <c r="E1671">
        <v>99</v>
      </c>
      <c r="F1671">
        <v>99</v>
      </c>
      <c r="G1671">
        <v>99</v>
      </c>
      <c r="H1671">
        <v>1</v>
      </c>
      <c r="I1671">
        <v>99</v>
      </c>
      <c r="J1671">
        <v>171</v>
      </c>
      <c r="K1671">
        <v>99</v>
      </c>
      <c r="L1671">
        <v>6</v>
      </c>
      <c r="M1671">
        <v>99</v>
      </c>
      <c r="N1671">
        <v>99</v>
      </c>
      <c r="O1671">
        <v>99</v>
      </c>
      <c r="P1671">
        <v>99</v>
      </c>
      <c r="Q1671">
        <v>125</v>
      </c>
      <c r="R1671">
        <v>994</v>
      </c>
      <c r="S1671">
        <v>6</v>
      </c>
      <c r="T1671">
        <v>4.394366197183099</v>
      </c>
      <c r="U1671">
        <v>18.969718309859157</v>
      </c>
      <c r="V1671">
        <v>44.164989939637827</v>
      </c>
      <c r="W1671">
        <v>0.10060362173038231</v>
      </c>
      <c r="X1671">
        <v>55.935613682092558</v>
      </c>
      <c r="Y1671">
        <v>29.376257545271628</v>
      </c>
      <c r="Z1671">
        <v>0.10060362173038231</v>
      </c>
      <c r="AA1671">
        <v>6.4694716089119551</v>
      </c>
      <c r="AB1671">
        <v>0</v>
      </c>
      <c r="AC1671">
        <v>1.5471816561629821</v>
      </c>
      <c r="AE1671">
        <v>15.811725611060597</v>
      </c>
      <c r="AG1671">
        <v>4.3916232217018649</v>
      </c>
      <c r="AH1671">
        <v>3.7897307319328126</v>
      </c>
      <c r="AI1671">
        <v>0</v>
      </c>
      <c r="AJ1671">
        <v>990</v>
      </c>
      <c r="AK1671">
        <v>101.67252525252523</v>
      </c>
      <c r="AL1671">
        <v>17.364479442431005</v>
      </c>
    </row>
    <row r="1672" spans="1:38">
      <c r="A1672">
        <v>18</v>
      </c>
      <c r="B1672">
        <v>139</v>
      </c>
      <c r="C1672">
        <v>2024</v>
      </c>
      <c r="E1672">
        <v>99</v>
      </c>
      <c r="F1672">
        <v>99</v>
      </c>
      <c r="G1672">
        <v>99</v>
      </c>
      <c r="H1672">
        <v>2</v>
      </c>
      <c r="I1672">
        <v>99</v>
      </c>
      <c r="J1672">
        <v>175</v>
      </c>
      <c r="K1672">
        <v>99</v>
      </c>
      <c r="L1672">
        <v>6</v>
      </c>
      <c r="M1672">
        <v>99</v>
      </c>
      <c r="N1672">
        <v>99</v>
      </c>
      <c r="O1672">
        <v>99</v>
      </c>
      <c r="P1672">
        <v>99</v>
      </c>
      <c r="Q1672">
        <v>343</v>
      </c>
      <c r="R1672">
        <v>2791</v>
      </c>
      <c r="S1672">
        <v>6</v>
      </c>
      <c r="T1672">
        <v>4.8165532067359376</v>
      </c>
      <c r="U1672">
        <v>13.8958079541383</v>
      </c>
      <c r="V1672">
        <v>9.9247581512002885</v>
      </c>
      <c r="W1672">
        <v>0.35829451809387314</v>
      </c>
      <c r="X1672">
        <v>18.129702615549981</v>
      </c>
      <c r="Y1672">
        <v>6.9509136510211409</v>
      </c>
      <c r="Z1672">
        <v>0</v>
      </c>
      <c r="AA1672">
        <v>4.5108651408068736</v>
      </c>
      <c r="AB1672">
        <v>0</v>
      </c>
      <c r="AC1672">
        <v>1.2334283451293564</v>
      </c>
      <c r="AE1672">
        <v>7.1619485333004818</v>
      </c>
      <c r="AG1672">
        <v>16.058688147295744</v>
      </c>
      <c r="AH1672">
        <v>12.123614402090665</v>
      </c>
      <c r="AI1672">
        <v>2.7946972411322113</v>
      </c>
      <c r="AJ1672">
        <v>2544</v>
      </c>
      <c r="AK1672">
        <v>92.856878930817686</v>
      </c>
      <c r="AL1672">
        <v>16.735815254592801</v>
      </c>
    </row>
    <row r="1673" spans="1:38">
      <c r="A1673">
        <v>18</v>
      </c>
      <c r="B1673">
        <v>140</v>
      </c>
      <c r="C1673">
        <v>2024</v>
      </c>
      <c r="E1673">
        <v>99</v>
      </c>
      <c r="F1673">
        <v>99</v>
      </c>
      <c r="G1673">
        <v>99</v>
      </c>
      <c r="H1673">
        <v>2</v>
      </c>
      <c r="I1673">
        <v>99</v>
      </c>
      <c r="J1673">
        <v>177</v>
      </c>
      <c r="K1673">
        <v>99</v>
      </c>
      <c r="L1673">
        <v>6</v>
      </c>
      <c r="M1673">
        <v>99</v>
      </c>
      <c r="N1673">
        <v>99</v>
      </c>
      <c r="O1673">
        <v>99</v>
      </c>
      <c r="P1673">
        <v>99</v>
      </c>
      <c r="Q1673">
        <v>315</v>
      </c>
      <c r="R1673">
        <v>4016</v>
      </c>
      <c r="S1673">
        <v>6</v>
      </c>
      <c r="T1673">
        <v>5.1125498007968124</v>
      </c>
      <c r="U1673">
        <v>16.441982071713163</v>
      </c>
      <c r="V1673">
        <v>23.306772908366529</v>
      </c>
      <c r="W1673">
        <v>0.27390438247011956</v>
      </c>
      <c r="X1673">
        <v>32.146414342629491</v>
      </c>
      <c r="Y1673">
        <v>18.75</v>
      </c>
      <c r="Z1673">
        <v>0.14940239043824699</v>
      </c>
      <c r="AA1673">
        <v>6.1922057304681921</v>
      </c>
      <c r="AB1673">
        <v>0</v>
      </c>
      <c r="AC1673">
        <v>1.055851590982956</v>
      </c>
      <c r="AE1673">
        <v>17.687312824663238</v>
      </c>
      <c r="AG1673">
        <v>9.9211937053780979</v>
      </c>
      <c r="AH1673">
        <v>7.9905339684519774</v>
      </c>
      <c r="AI1673">
        <v>6.9472111553784854</v>
      </c>
      <c r="AJ1673">
        <v>4012</v>
      </c>
      <c r="AK1673">
        <v>98.185767696909622</v>
      </c>
      <c r="AL1673">
        <v>16.672338619105609</v>
      </c>
    </row>
    <row r="1674" spans="1:38">
      <c r="A1674">
        <v>18</v>
      </c>
      <c r="B1674">
        <v>141</v>
      </c>
      <c r="C1674">
        <v>2024</v>
      </c>
      <c r="E1674">
        <v>99</v>
      </c>
      <c r="F1674">
        <v>99</v>
      </c>
      <c r="G1674">
        <v>99</v>
      </c>
      <c r="H1674">
        <v>2</v>
      </c>
      <c r="I1674">
        <v>99</v>
      </c>
      <c r="J1674">
        <v>178</v>
      </c>
      <c r="K1674">
        <v>99</v>
      </c>
      <c r="L1674">
        <v>6</v>
      </c>
      <c r="M1674">
        <v>99</v>
      </c>
      <c r="N1674">
        <v>99</v>
      </c>
      <c r="O1674">
        <v>99</v>
      </c>
      <c r="P1674">
        <v>99</v>
      </c>
      <c r="Q1674">
        <v>135</v>
      </c>
      <c r="R1674">
        <v>1601</v>
      </c>
      <c r="S1674">
        <v>6</v>
      </c>
      <c r="T1674">
        <v>4.8313554028732035</v>
      </c>
      <c r="U1674">
        <v>15.993191755153061</v>
      </c>
      <c r="V1674">
        <v>19.925046845721432</v>
      </c>
      <c r="W1674">
        <v>0.31230480949406614</v>
      </c>
      <c r="X1674">
        <v>27.108057464084958</v>
      </c>
      <c r="Y1674">
        <v>16.302311055590256</v>
      </c>
      <c r="Z1674">
        <v>6.2460961898813235E-2</v>
      </c>
      <c r="AA1674">
        <v>5.8340369708050641</v>
      </c>
      <c r="AB1674">
        <v>0</v>
      </c>
      <c r="AC1674">
        <v>1.1459583157543063</v>
      </c>
      <c r="AE1674">
        <v>21.569048289551347</v>
      </c>
      <c r="AG1674">
        <v>9.6778093453424407</v>
      </c>
      <c r="AH1674">
        <v>7.6609587934478514</v>
      </c>
      <c r="AI1674">
        <v>5.8713304184884452</v>
      </c>
      <c r="AJ1674">
        <v>1601</v>
      </c>
      <c r="AK1674">
        <v>97.343222985633886</v>
      </c>
      <c r="AL1674">
        <v>16.695839837017875</v>
      </c>
    </row>
    <row r="1675" spans="1:38">
      <c r="A1675">
        <v>18</v>
      </c>
      <c r="B1675">
        <v>142</v>
      </c>
      <c r="C1675">
        <v>2024</v>
      </c>
      <c r="E1675">
        <v>99</v>
      </c>
      <c r="F1675">
        <v>99</v>
      </c>
      <c r="G1675">
        <v>99</v>
      </c>
      <c r="H1675">
        <v>2</v>
      </c>
      <c r="I1675">
        <v>99</v>
      </c>
      <c r="J1675">
        <v>181</v>
      </c>
      <c r="K1675">
        <v>99</v>
      </c>
      <c r="L1675">
        <v>6</v>
      </c>
      <c r="M1675">
        <v>99</v>
      </c>
      <c r="N1675">
        <v>99</v>
      </c>
      <c r="O1675">
        <v>99</v>
      </c>
      <c r="P1675">
        <v>99</v>
      </c>
      <c r="Q1675">
        <v>239</v>
      </c>
      <c r="R1675">
        <v>3535</v>
      </c>
      <c r="S1675">
        <v>6</v>
      </c>
      <c r="T1675">
        <v>5.1968882602545969</v>
      </c>
      <c r="U1675">
        <v>14.201442715700148</v>
      </c>
      <c r="V1675">
        <v>9.7878359264497892</v>
      </c>
      <c r="W1675">
        <v>0.11315417256011312</v>
      </c>
      <c r="X1675">
        <v>19.462517680339463</v>
      </c>
      <c r="Y1675">
        <v>9.5332390381895333</v>
      </c>
      <c r="Z1675">
        <v>0</v>
      </c>
      <c r="AA1675">
        <v>4.9769460777532259</v>
      </c>
      <c r="AB1675">
        <v>0</v>
      </c>
      <c r="AC1675">
        <v>1.1546555136772561</v>
      </c>
      <c r="AE1675">
        <v>16.873693799069077</v>
      </c>
      <c r="AG1675">
        <v>12.085056921130901</v>
      </c>
      <c r="AH1675">
        <v>8.6667235216776497</v>
      </c>
      <c r="AI1675">
        <v>1.951909476661952</v>
      </c>
      <c r="AJ1675">
        <v>3206</v>
      </c>
      <c r="AK1675">
        <v>94.029975046787229</v>
      </c>
      <c r="AL1675">
        <v>16.530106521156856</v>
      </c>
    </row>
    <row r="1676" spans="1:38">
      <c r="A1676">
        <v>18</v>
      </c>
      <c r="B1676">
        <v>143</v>
      </c>
      <c r="C1676">
        <v>2024</v>
      </c>
      <c r="E1676">
        <v>99</v>
      </c>
      <c r="F1676">
        <v>99</v>
      </c>
      <c r="G1676">
        <v>99</v>
      </c>
      <c r="H1676">
        <v>1</v>
      </c>
      <c r="I1676">
        <v>99</v>
      </c>
      <c r="J1676">
        <v>262</v>
      </c>
      <c r="K1676">
        <v>99</v>
      </c>
      <c r="L1676">
        <v>6</v>
      </c>
      <c r="M1676">
        <v>99</v>
      </c>
      <c r="N1676">
        <v>99</v>
      </c>
      <c r="O1676">
        <v>99</v>
      </c>
      <c r="P1676">
        <v>99</v>
      </c>
      <c r="R1676">
        <v>0</v>
      </c>
    </row>
    <row r="1677" spans="1:38">
      <c r="A1677">
        <v>18</v>
      </c>
      <c r="B1677">
        <v>144</v>
      </c>
      <c r="C1677">
        <v>2024</v>
      </c>
      <c r="E1677">
        <v>99</v>
      </c>
      <c r="F1677">
        <v>99</v>
      </c>
      <c r="G1677">
        <v>99</v>
      </c>
      <c r="H1677">
        <v>2</v>
      </c>
      <c r="I1677">
        <v>99</v>
      </c>
      <c r="J1677">
        <v>267</v>
      </c>
      <c r="K1677">
        <v>99</v>
      </c>
      <c r="L1677">
        <v>6</v>
      </c>
      <c r="M1677">
        <v>99</v>
      </c>
      <c r="N1677">
        <v>99</v>
      </c>
      <c r="O1677">
        <v>99</v>
      </c>
      <c r="P1677">
        <v>99</v>
      </c>
      <c r="Q1677">
        <v>21</v>
      </c>
      <c r="R1677">
        <v>602</v>
      </c>
      <c r="S1677">
        <v>6</v>
      </c>
      <c r="T1677">
        <v>5.6129568106312302</v>
      </c>
      <c r="U1677">
        <v>11.840033222591348</v>
      </c>
      <c r="V1677">
        <v>0.33222591362126247</v>
      </c>
      <c r="W1677">
        <v>0</v>
      </c>
      <c r="X1677">
        <v>3.1561461794019929</v>
      </c>
      <c r="Y1677">
        <v>0.16611295681063123</v>
      </c>
      <c r="Z1677">
        <v>0</v>
      </c>
      <c r="AA1677">
        <v>1.9910869497391464</v>
      </c>
      <c r="AB1677">
        <v>0</v>
      </c>
      <c r="AC1677">
        <v>0.59736261000808788</v>
      </c>
      <c r="AE1677">
        <v>46.203743721912353</v>
      </c>
      <c r="AG1677">
        <v>35.537190082644621</v>
      </c>
      <c r="AH1677">
        <v>36.568247697714362</v>
      </c>
      <c r="AI1677">
        <v>30.398671096345513</v>
      </c>
      <c r="AJ1677">
        <v>600</v>
      </c>
      <c r="AK1677">
        <v>90.052666666666596</v>
      </c>
      <c r="AL1677">
        <v>16.102582302291594</v>
      </c>
    </row>
    <row r="1678" spans="1:38">
      <c r="A1678">
        <v>18</v>
      </c>
      <c r="B1678">
        <v>145</v>
      </c>
      <c r="C1678">
        <v>2024</v>
      </c>
      <c r="E1678">
        <v>99</v>
      </c>
      <c r="F1678">
        <v>99</v>
      </c>
      <c r="G1678">
        <v>99</v>
      </c>
      <c r="H1678">
        <v>1</v>
      </c>
      <c r="I1678">
        <v>99</v>
      </c>
      <c r="J1678">
        <v>309</v>
      </c>
      <c r="K1678">
        <v>99</v>
      </c>
      <c r="L1678">
        <v>6</v>
      </c>
      <c r="M1678">
        <v>99</v>
      </c>
      <c r="N1678">
        <v>99</v>
      </c>
      <c r="O1678">
        <v>99</v>
      </c>
      <c r="P1678">
        <v>99</v>
      </c>
      <c r="Q1678">
        <v>976</v>
      </c>
      <c r="R1678">
        <v>11211</v>
      </c>
      <c r="S1678">
        <v>6</v>
      </c>
      <c r="T1678">
        <v>5.2719650343412718</v>
      </c>
      <c r="U1678">
        <v>15.163330657390061</v>
      </c>
      <c r="V1678">
        <v>16.234055838016236</v>
      </c>
      <c r="W1678">
        <v>0.83846222460083852</v>
      </c>
      <c r="X1678">
        <v>25.787173311925791</v>
      </c>
      <c r="Y1678">
        <v>13.433235215413436</v>
      </c>
      <c r="Z1678">
        <v>5.351886540005351E-2</v>
      </c>
      <c r="AA1678">
        <v>5.6065055745289687</v>
      </c>
      <c r="AB1678">
        <v>0</v>
      </c>
      <c r="AC1678">
        <v>1.3888125004746872</v>
      </c>
      <c r="AE1678">
        <v>11.296995710025096</v>
      </c>
      <c r="AG1678">
        <v>10.954660934141097</v>
      </c>
      <c r="AH1678">
        <v>8.3993375833968376</v>
      </c>
      <c r="AI1678">
        <v>4.7899384533047913</v>
      </c>
      <c r="AJ1678">
        <v>11207</v>
      </c>
      <c r="AK1678">
        <v>95.719907200856383</v>
      </c>
      <c r="AL1678">
        <v>16.627129328213428</v>
      </c>
    </row>
    <row r="1679" spans="1:38">
      <c r="A1679">
        <v>18</v>
      </c>
      <c r="B1679">
        <v>146</v>
      </c>
      <c r="C1679">
        <v>2024</v>
      </c>
      <c r="E1679">
        <v>99</v>
      </c>
      <c r="F1679">
        <v>99</v>
      </c>
      <c r="G1679">
        <v>99</v>
      </c>
      <c r="H1679">
        <v>2</v>
      </c>
      <c r="I1679">
        <v>99</v>
      </c>
      <c r="J1679">
        <v>470</v>
      </c>
      <c r="K1679">
        <v>99</v>
      </c>
      <c r="L1679">
        <v>6</v>
      </c>
      <c r="M1679">
        <v>99</v>
      </c>
      <c r="N1679">
        <v>99</v>
      </c>
      <c r="O1679">
        <v>99</v>
      </c>
      <c r="P1679">
        <v>99</v>
      </c>
      <c r="Q1679">
        <v>263</v>
      </c>
      <c r="R1679">
        <v>2378</v>
      </c>
      <c r="S1679">
        <v>6</v>
      </c>
      <c r="T1679">
        <v>5.509671993271656</v>
      </c>
      <c r="U1679">
        <v>14.156391925988224</v>
      </c>
      <c r="V1679">
        <v>12.11101766190076</v>
      </c>
      <c r="W1679">
        <v>1.1354079058031961</v>
      </c>
      <c r="X1679">
        <v>21.825063078216989</v>
      </c>
      <c r="Y1679">
        <v>6.5601345668629101</v>
      </c>
      <c r="Z1679">
        <v>4.2052144659377622E-2</v>
      </c>
      <c r="AA1679">
        <v>4.6075982079483708</v>
      </c>
      <c r="AB1679">
        <v>0</v>
      </c>
      <c r="AC1679">
        <v>1.0545024504776599</v>
      </c>
      <c r="AE1679">
        <v>15.133687185398561</v>
      </c>
      <c r="AG1679">
        <v>18.511598941304687</v>
      </c>
      <c r="AH1679">
        <v>15.175587715419024</v>
      </c>
      <c r="AI1679">
        <v>17.40958788898234</v>
      </c>
      <c r="AJ1679">
        <v>2341</v>
      </c>
      <c r="AK1679">
        <v>94.133788979068825</v>
      </c>
      <c r="AL1679">
        <v>16.422159649963195</v>
      </c>
    </row>
    <row r="1680" spans="1:38">
      <c r="A1680">
        <v>18</v>
      </c>
      <c r="B1680">
        <v>147</v>
      </c>
      <c r="C1680">
        <v>2024</v>
      </c>
      <c r="E1680">
        <v>99</v>
      </c>
      <c r="F1680">
        <v>99</v>
      </c>
      <c r="G1680">
        <v>99</v>
      </c>
      <c r="H1680">
        <v>2</v>
      </c>
      <c r="I1680">
        <v>99</v>
      </c>
      <c r="J1680">
        <v>629</v>
      </c>
      <c r="K1680">
        <v>99</v>
      </c>
      <c r="L1680">
        <v>6</v>
      </c>
      <c r="M1680">
        <v>99</v>
      </c>
      <c r="N1680">
        <v>99</v>
      </c>
      <c r="O1680">
        <v>99</v>
      </c>
      <c r="P1680">
        <v>99</v>
      </c>
      <c r="R1680">
        <v>0</v>
      </c>
    </row>
    <row r="1681" spans="1:38">
      <c r="A1681">
        <v>18</v>
      </c>
      <c r="B1681">
        <v>148</v>
      </c>
      <c r="C1681">
        <v>2024</v>
      </c>
      <c r="E1681">
        <v>99</v>
      </c>
      <c r="F1681">
        <v>99</v>
      </c>
      <c r="G1681">
        <v>99</v>
      </c>
      <c r="H1681">
        <v>1</v>
      </c>
      <c r="I1681">
        <v>99</v>
      </c>
      <c r="J1681">
        <v>643</v>
      </c>
      <c r="K1681">
        <v>99</v>
      </c>
      <c r="L1681">
        <v>6</v>
      </c>
      <c r="M1681">
        <v>99</v>
      </c>
      <c r="N1681">
        <v>99</v>
      </c>
      <c r="O1681">
        <v>99</v>
      </c>
      <c r="P1681">
        <v>99</v>
      </c>
      <c r="Q1681">
        <v>477</v>
      </c>
      <c r="R1681">
        <v>7302</v>
      </c>
      <c r="S1681">
        <v>6</v>
      </c>
      <c r="T1681">
        <v>5.3463434675431394</v>
      </c>
      <c r="U1681">
        <v>14.13003286770749</v>
      </c>
      <c r="V1681">
        <v>11.804984935634078</v>
      </c>
      <c r="W1681">
        <v>1.0545056149000276</v>
      </c>
      <c r="X1681">
        <v>21.2270610791564</v>
      </c>
      <c r="Y1681">
        <v>9.3946863872911504</v>
      </c>
      <c r="Z1681">
        <v>4.1084634346754301E-2</v>
      </c>
      <c r="AA1681">
        <v>5.1935072579059804</v>
      </c>
      <c r="AB1681">
        <v>0</v>
      </c>
      <c r="AC1681">
        <v>1.3002484524703961</v>
      </c>
      <c r="AE1681">
        <v>1.6196675492706425</v>
      </c>
      <c r="AG1681">
        <v>13.321414237238661</v>
      </c>
      <c r="AH1681">
        <v>9.966122283748108</v>
      </c>
      <c r="AI1681">
        <v>3.7523966036702272</v>
      </c>
      <c r="AJ1681">
        <v>6508</v>
      </c>
      <c r="AK1681">
        <v>93.073002458512349</v>
      </c>
      <c r="AL1681">
        <v>16.484055651707539</v>
      </c>
    </row>
    <row r="1682" spans="1:38">
      <c r="A1682">
        <v>18</v>
      </c>
      <c r="B1682">
        <v>149</v>
      </c>
      <c r="C1682">
        <v>2024</v>
      </c>
      <c r="E1682">
        <v>99</v>
      </c>
      <c r="F1682">
        <v>99</v>
      </c>
      <c r="G1682">
        <v>99</v>
      </c>
      <c r="H1682">
        <v>2</v>
      </c>
      <c r="I1682">
        <v>99</v>
      </c>
      <c r="J1682">
        <v>704</v>
      </c>
      <c r="K1682">
        <v>99</v>
      </c>
      <c r="L1682">
        <v>6</v>
      </c>
      <c r="M1682">
        <v>99</v>
      </c>
      <c r="N1682">
        <v>99</v>
      </c>
      <c r="O1682">
        <v>99</v>
      </c>
      <c r="P1682">
        <v>99</v>
      </c>
      <c r="R1682">
        <v>0</v>
      </c>
    </row>
    <row r="1683" spans="1:38">
      <c r="A1683">
        <v>18</v>
      </c>
      <c r="B1683">
        <v>150</v>
      </c>
      <c r="C1683">
        <v>2024</v>
      </c>
      <c r="E1683">
        <v>99</v>
      </c>
      <c r="F1683">
        <v>99</v>
      </c>
      <c r="G1683">
        <v>99</v>
      </c>
      <c r="H1683">
        <v>1</v>
      </c>
      <c r="I1683">
        <v>99</v>
      </c>
      <c r="J1683">
        <v>802</v>
      </c>
      <c r="K1683">
        <v>99</v>
      </c>
      <c r="L1683">
        <v>6</v>
      </c>
      <c r="M1683">
        <v>99</v>
      </c>
      <c r="N1683">
        <v>99</v>
      </c>
      <c r="O1683">
        <v>99</v>
      </c>
      <c r="P1683">
        <v>99</v>
      </c>
      <c r="Q1683">
        <v>85</v>
      </c>
      <c r="R1683">
        <v>952</v>
      </c>
      <c r="S1683">
        <v>6</v>
      </c>
      <c r="T1683">
        <v>5.6932773109243699</v>
      </c>
      <c r="U1683">
        <v>15.406722689075529</v>
      </c>
      <c r="V1683">
        <v>14.705882352941178</v>
      </c>
      <c r="W1683">
        <v>1.8907563025210079</v>
      </c>
      <c r="X1683">
        <v>27.415966386554626</v>
      </c>
      <c r="Y1683">
        <v>11.449579831932772</v>
      </c>
      <c r="Z1683">
        <v>0</v>
      </c>
      <c r="AA1683">
        <v>5.0665732886723323</v>
      </c>
      <c r="AB1683">
        <v>0</v>
      </c>
      <c r="AC1683">
        <v>1.3435329753570464</v>
      </c>
      <c r="AE1683">
        <v>4.5084332609101843</v>
      </c>
      <c r="AG1683">
        <v>8.9972592382572554</v>
      </c>
      <c r="AH1683">
        <v>6.7782730358550349</v>
      </c>
      <c r="AI1683">
        <v>1.260504201680672</v>
      </c>
      <c r="AJ1683">
        <v>952</v>
      </c>
      <c r="AK1683">
        <v>97.11165966386551</v>
      </c>
      <c r="AL1683">
        <v>16.305737822485352</v>
      </c>
    </row>
    <row r="1684" spans="1:38">
      <c r="A1684">
        <v>18</v>
      </c>
      <c r="B1684">
        <v>151</v>
      </c>
      <c r="C1684">
        <v>2024</v>
      </c>
      <c r="E1684">
        <v>99</v>
      </c>
      <c r="F1684">
        <v>99</v>
      </c>
      <c r="G1684">
        <v>99</v>
      </c>
      <c r="H1684">
        <v>1</v>
      </c>
      <c r="I1684">
        <v>99</v>
      </c>
      <c r="J1684">
        <v>103</v>
      </c>
      <c r="K1684">
        <v>99</v>
      </c>
      <c r="L1684">
        <v>7</v>
      </c>
      <c r="M1684">
        <v>99</v>
      </c>
      <c r="N1684">
        <v>99</v>
      </c>
      <c r="O1684">
        <v>99</v>
      </c>
      <c r="P1684">
        <v>99</v>
      </c>
      <c r="Q1684">
        <v>22</v>
      </c>
      <c r="R1684">
        <v>125</v>
      </c>
      <c r="S1684">
        <v>7</v>
      </c>
      <c r="T1684">
        <v>5</v>
      </c>
      <c r="U1684">
        <v>19.049600000000002</v>
      </c>
      <c r="V1684">
        <v>65.599999999999994</v>
      </c>
      <c r="W1684">
        <v>0</v>
      </c>
      <c r="X1684">
        <v>68.8</v>
      </c>
      <c r="Y1684">
        <v>18.399999999999999</v>
      </c>
      <c r="Z1684">
        <v>0</v>
      </c>
      <c r="AA1684">
        <v>5.2556046122211404</v>
      </c>
      <c r="AB1684">
        <v>0</v>
      </c>
      <c r="AC1684">
        <v>1.3446189051177291</v>
      </c>
      <c r="AE1684">
        <v>31.176835016433824</v>
      </c>
      <c r="AG1684">
        <v>15.451174289245984</v>
      </c>
      <c r="AH1684">
        <v>13.41657182136781</v>
      </c>
      <c r="AI1684">
        <v>12.8</v>
      </c>
      <c r="AJ1684">
        <v>125</v>
      </c>
      <c r="AK1684">
        <v>99.61999999999999</v>
      </c>
      <c r="AL1684">
        <v>18.859457448712888</v>
      </c>
    </row>
    <row r="1685" spans="1:38">
      <c r="A1685">
        <v>18</v>
      </c>
      <c r="B1685">
        <v>152</v>
      </c>
      <c r="C1685">
        <v>2024</v>
      </c>
      <c r="E1685">
        <v>99</v>
      </c>
      <c r="F1685">
        <v>99</v>
      </c>
      <c r="G1685">
        <v>99</v>
      </c>
      <c r="H1685">
        <v>2</v>
      </c>
      <c r="I1685">
        <v>99</v>
      </c>
      <c r="J1685">
        <v>106</v>
      </c>
      <c r="K1685">
        <v>99</v>
      </c>
      <c r="L1685">
        <v>7</v>
      </c>
      <c r="M1685">
        <v>99</v>
      </c>
      <c r="N1685">
        <v>99</v>
      </c>
      <c r="O1685">
        <v>99</v>
      </c>
      <c r="P1685">
        <v>99</v>
      </c>
      <c r="Q1685">
        <v>370</v>
      </c>
      <c r="R1685">
        <v>4949</v>
      </c>
      <c r="S1685">
        <v>7</v>
      </c>
      <c r="T1685">
        <v>5.3380480905233396</v>
      </c>
      <c r="U1685">
        <v>19.328248130935499</v>
      </c>
      <c r="V1685">
        <v>58.173368357243902</v>
      </c>
      <c r="W1685">
        <v>1.7377247928874515</v>
      </c>
      <c r="X1685">
        <v>66.316427561123433</v>
      </c>
      <c r="Y1685">
        <v>21.842796524550408</v>
      </c>
      <c r="Z1685">
        <v>0.14144271570014141</v>
      </c>
      <c r="AA1685">
        <v>6.1391053131156976</v>
      </c>
      <c r="AB1685">
        <v>0</v>
      </c>
      <c r="AC1685">
        <v>1.3876345015572336</v>
      </c>
      <c r="AE1685">
        <v>22.004517163214537</v>
      </c>
      <c r="AG1685">
        <v>12.958889761717728</v>
      </c>
      <c r="AH1685">
        <v>11.824175655737305</v>
      </c>
      <c r="AI1685">
        <v>0.40412204485754705</v>
      </c>
      <c r="AJ1685">
        <v>4935</v>
      </c>
      <c r="AK1685">
        <v>99.700263424518809</v>
      </c>
      <c r="AL1685">
        <v>18.938279197700911</v>
      </c>
    </row>
    <row r="1686" spans="1:38">
      <c r="A1686">
        <v>18</v>
      </c>
      <c r="B1686">
        <v>153</v>
      </c>
      <c r="C1686">
        <v>2024</v>
      </c>
      <c r="E1686">
        <v>99</v>
      </c>
      <c r="F1686">
        <v>99</v>
      </c>
      <c r="G1686">
        <v>99</v>
      </c>
      <c r="H1686">
        <v>1</v>
      </c>
      <c r="I1686">
        <v>99</v>
      </c>
      <c r="J1686">
        <v>110</v>
      </c>
      <c r="K1686">
        <v>99</v>
      </c>
      <c r="L1686">
        <v>7</v>
      </c>
      <c r="M1686">
        <v>99</v>
      </c>
      <c r="N1686">
        <v>99</v>
      </c>
      <c r="O1686">
        <v>99</v>
      </c>
      <c r="P1686">
        <v>99</v>
      </c>
      <c r="Q1686">
        <v>1446</v>
      </c>
      <c r="R1686">
        <v>19218</v>
      </c>
      <c r="S1686">
        <v>7</v>
      </c>
      <c r="T1686">
        <v>5.6208242272869198</v>
      </c>
      <c r="U1686">
        <v>18.879321469455775</v>
      </c>
      <c r="V1686">
        <v>52.050161307107921</v>
      </c>
      <c r="W1686">
        <v>1.4101363305234678</v>
      </c>
      <c r="X1686">
        <v>58.830263294827752</v>
      </c>
      <c r="Y1686">
        <v>20.251847226558436</v>
      </c>
      <c r="Z1686">
        <v>0.18212092829638887</v>
      </c>
      <c r="AA1686">
        <v>6.3253045535759549</v>
      </c>
      <c r="AB1686">
        <v>0</v>
      </c>
      <c r="AC1686">
        <v>1.328340626525061</v>
      </c>
      <c r="AE1686">
        <v>-2.4088187332070694</v>
      </c>
      <c r="AG1686">
        <v>16.0677557982041</v>
      </c>
      <c r="AH1686">
        <v>14.47974989759458</v>
      </c>
      <c r="AI1686">
        <v>6.410656676032886</v>
      </c>
      <c r="AJ1686">
        <v>19216</v>
      </c>
      <c r="AK1686">
        <v>99.399573272273258</v>
      </c>
      <c r="AL1686">
        <v>18.601284776854779</v>
      </c>
    </row>
    <row r="1687" spans="1:38">
      <c r="A1687">
        <v>18</v>
      </c>
      <c r="B1687">
        <v>154</v>
      </c>
      <c r="C1687">
        <v>2024</v>
      </c>
      <c r="E1687">
        <v>99</v>
      </c>
      <c r="F1687">
        <v>99</v>
      </c>
      <c r="G1687">
        <v>99</v>
      </c>
      <c r="H1687">
        <v>1</v>
      </c>
      <c r="I1687">
        <v>99</v>
      </c>
      <c r="J1687">
        <v>111</v>
      </c>
      <c r="K1687">
        <v>99</v>
      </c>
      <c r="L1687">
        <v>7</v>
      </c>
      <c r="M1687">
        <v>99</v>
      </c>
      <c r="N1687">
        <v>99</v>
      </c>
      <c r="O1687">
        <v>99</v>
      </c>
      <c r="P1687">
        <v>99</v>
      </c>
      <c r="Q1687">
        <v>1190</v>
      </c>
      <c r="R1687">
        <v>21431</v>
      </c>
      <c r="S1687">
        <v>7</v>
      </c>
      <c r="T1687">
        <v>4.8535765946526066</v>
      </c>
      <c r="U1687">
        <v>18.573594325976465</v>
      </c>
      <c r="V1687">
        <v>66.189165227940848</v>
      </c>
      <c r="W1687">
        <v>0.59259950538938955</v>
      </c>
      <c r="X1687">
        <v>70.49134431431105</v>
      </c>
      <c r="Y1687">
        <v>13.4898044888246</v>
      </c>
      <c r="Z1687">
        <v>0.11665344594279316</v>
      </c>
      <c r="AA1687">
        <v>5.1609035484562957</v>
      </c>
      <c r="AB1687">
        <v>0</v>
      </c>
      <c r="AC1687">
        <v>1.3005765592960878</v>
      </c>
      <c r="AE1687">
        <v>19.847979138650185</v>
      </c>
      <c r="AG1687">
        <v>18.105706030447937</v>
      </c>
      <c r="AH1687">
        <v>15.931572286325396</v>
      </c>
      <c r="AI1687">
        <v>1.4558350053660583</v>
      </c>
      <c r="AJ1687">
        <v>21423</v>
      </c>
      <c r="AK1687">
        <v>98.691103020118177</v>
      </c>
      <c r="AL1687">
        <v>18.928217657577154</v>
      </c>
    </row>
    <row r="1688" spans="1:38">
      <c r="A1688">
        <v>18</v>
      </c>
      <c r="B1688">
        <v>155</v>
      </c>
      <c r="C1688">
        <v>2024</v>
      </c>
      <c r="E1688">
        <v>99</v>
      </c>
      <c r="F1688">
        <v>99</v>
      </c>
      <c r="G1688">
        <v>99</v>
      </c>
      <c r="H1688">
        <v>1</v>
      </c>
      <c r="I1688">
        <v>99</v>
      </c>
      <c r="J1688">
        <v>116</v>
      </c>
      <c r="K1688">
        <v>99</v>
      </c>
      <c r="L1688">
        <v>7</v>
      </c>
      <c r="M1688">
        <v>99</v>
      </c>
      <c r="N1688">
        <v>99</v>
      </c>
      <c r="O1688">
        <v>99</v>
      </c>
      <c r="P1688">
        <v>99</v>
      </c>
      <c r="Q1688">
        <v>1272</v>
      </c>
      <c r="R1688">
        <v>16130</v>
      </c>
      <c r="S1688">
        <v>7</v>
      </c>
      <c r="T1688">
        <v>5.5116553006819595</v>
      </c>
      <c r="U1688">
        <v>17.233341599504069</v>
      </c>
      <c r="V1688">
        <v>44.978301301921881</v>
      </c>
      <c r="W1688">
        <v>1.5065096094234347</v>
      </c>
      <c r="X1688">
        <v>49.541227526348415</v>
      </c>
      <c r="Y1688">
        <v>11.779293242405457</v>
      </c>
      <c r="Z1688">
        <v>9.9194048357098566E-2</v>
      </c>
      <c r="AA1688">
        <v>5.2376856368046569</v>
      </c>
      <c r="AB1688">
        <v>0</v>
      </c>
      <c r="AC1688">
        <v>1.7350603792790795</v>
      </c>
      <c r="AE1688">
        <v>1.7895000719902523</v>
      </c>
      <c r="AG1688">
        <v>19.070025891727656</v>
      </c>
      <c r="AH1688">
        <v>16.86659101469634</v>
      </c>
      <c r="AI1688">
        <v>1.7606943583384997</v>
      </c>
      <c r="AJ1688">
        <v>15430</v>
      </c>
      <c r="AK1688">
        <v>96.305761503564767</v>
      </c>
      <c r="AL1688">
        <v>18.631036732829003</v>
      </c>
    </row>
    <row r="1689" spans="1:38">
      <c r="A1689">
        <v>18</v>
      </c>
      <c r="B1689">
        <v>156</v>
      </c>
      <c r="C1689">
        <v>2024</v>
      </c>
      <c r="E1689">
        <v>99</v>
      </c>
      <c r="F1689">
        <v>99</v>
      </c>
      <c r="G1689">
        <v>99</v>
      </c>
      <c r="H1689">
        <v>2</v>
      </c>
      <c r="I1689">
        <v>99</v>
      </c>
      <c r="J1689">
        <v>117</v>
      </c>
      <c r="K1689">
        <v>99</v>
      </c>
      <c r="L1689">
        <v>7</v>
      </c>
      <c r="M1689">
        <v>99</v>
      </c>
      <c r="N1689">
        <v>99</v>
      </c>
      <c r="O1689">
        <v>99</v>
      </c>
      <c r="P1689">
        <v>99</v>
      </c>
      <c r="Q1689">
        <v>633</v>
      </c>
      <c r="R1689">
        <v>11993</v>
      </c>
      <c r="S1689">
        <v>7</v>
      </c>
      <c r="T1689">
        <v>5.7847911281580942</v>
      </c>
      <c r="U1689">
        <v>17.913474526807455</v>
      </c>
      <c r="V1689">
        <v>55.749187025765039</v>
      </c>
      <c r="W1689">
        <v>3.4770282664887846</v>
      </c>
      <c r="X1689">
        <v>62.528141415825893</v>
      </c>
      <c r="Y1689">
        <v>10.948053030934716</v>
      </c>
      <c r="Z1689">
        <v>0.21679312932543979</v>
      </c>
      <c r="AA1689">
        <v>5.0125166648068884</v>
      </c>
      <c r="AB1689">
        <v>0</v>
      </c>
      <c r="AC1689">
        <v>1.5183237207037996</v>
      </c>
      <c r="AE1689">
        <v>13.924720900990531</v>
      </c>
      <c r="AG1689">
        <v>20.258445945945944</v>
      </c>
      <c r="AH1689">
        <v>18.105504896425124</v>
      </c>
      <c r="AI1689">
        <v>4.0190110898023841</v>
      </c>
      <c r="AJ1689">
        <v>11967</v>
      </c>
      <c r="AK1689">
        <v>98.39884682877944</v>
      </c>
      <c r="AL1689">
        <v>18.411826076939011</v>
      </c>
    </row>
    <row r="1690" spans="1:38">
      <c r="A1690">
        <v>18</v>
      </c>
      <c r="B1690">
        <v>157</v>
      </c>
      <c r="C1690">
        <v>2024</v>
      </c>
      <c r="E1690">
        <v>99</v>
      </c>
      <c r="F1690">
        <v>99</v>
      </c>
      <c r="G1690">
        <v>99</v>
      </c>
      <c r="H1690">
        <v>1</v>
      </c>
      <c r="I1690">
        <v>99</v>
      </c>
      <c r="J1690">
        <v>134</v>
      </c>
      <c r="K1690">
        <v>99</v>
      </c>
      <c r="L1690">
        <v>7</v>
      </c>
      <c r="M1690">
        <v>99</v>
      </c>
      <c r="N1690">
        <v>99</v>
      </c>
      <c r="O1690">
        <v>99</v>
      </c>
      <c r="P1690">
        <v>99</v>
      </c>
      <c r="Q1690">
        <v>1802</v>
      </c>
      <c r="R1690">
        <v>19947</v>
      </c>
      <c r="S1690">
        <v>7</v>
      </c>
      <c r="T1690">
        <v>5.2584849852108064</v>
      </c>
      <c r="U1690">
        <v>17.82047425678055</v>
      </c>
      <c r="V1690">
        <v>46.553366421015689</v>
      </c>
      <c r="W1690">
        <v>1.7696896776457611</v>
      </c>
      <c r="X1690">
        <v>53.271168596781472</v>
      </c>
      <c r="Y1690">
        <v>15.260440166441068</v>
      </c>
      <c r="Z1690">
        <v>0.13034541535067931</v>
      </c>
      <c r="AA1690">
        <v>5.5140290972588764</v>
      </c>
      <c r="AB1690">
        <v>0</v>
      </c>
      <c r="AC1690">
        <v>1.6959908581825878</v>
      </c>
      <c r="AE1690">
        <v>7.5730642605674179</v>
      </c>
      <c r="AG1690">
        <v>17.172891161733563</v>
      </c>
      <c r="AH1690">
        <v>15.546917431573201</v>
      </c>
      <c r="AI1690">
        <v>3.3889807991176606</v>
      </c>
      <c r="AJ1690">
        <v>19907</v>
      </c>
      <c r="AK1690">
        <v>97.004269854824827</v>
      </c>
      <c r="AL1690">
        <v>18.995404838754737</v>
      </c>
    </row>
    <row r="1691" spans="1:38">
      <c r="A1691">
        <v>18</v>
      </c>
      <c r="B1691">
        <v>158</v>
      </c>
      <c r="C1691">
        <v>2024</v>
      </c>
      <c r="E1691">
        <v>99</v>
      </c>
      <c r="F1691">
        <v>99</v>
      </c>
      <c r="G1691">
        <v>99</v>
      </c>
      <c r="H1691">
        <v>2</v>
      </c>
      <c r="I1691">
        <v>99</v>
      </c>
      <c r="J1691">
        <v>141</v>
      </c>
      <c r="K1691">
        <v>99</v>
      </c>
      <c r="L1691">
        <v>7</v>
      </c>
      <c r="M1691">
        <v>99</v>
      </c>
      <c r="N1691">
        <v>99</v>
      </c>
      <c r="O1691">
        <v>99</v>
      </c>
      <c r="P1691">
        <v>99</v>
      </c>
      <c r="Q1691">
        <v>1669</v>
      </c>
      <c r="R1691">
        <v>23955</v>
      </c>
      <c r="S1691">
        <v>7</v>
      </c>
      <c r="T1691">
        <v>5.6613233145481114</v>
      </c>
      <c r="U1691">
        <v>17.297937800041929</v>
      </c>
      <c r="V1691">
        <v>44.049259027342927</v>
      </c>
      <c r="W1691">
        <v>1.2231266958881235</v>
      </c>
      <c r="X1691">
        <v>51.471509079524111</v>
      </c>
      <c r="Y1691">
        <v>11.016489250678353</v>
      </c>
      <c r="Z1691">
        <v>0.13358380296389061</v>
      </c>
      <c r="AA1691">
        <v>5.0094477141320866</v>
      </c>
      <c r="AB1691">
        <v>0</v>
      </c>
      <c r="AC1691">
        <v>1.2850035925924579</v>
      </c>
      <c r="AE1691">
        <v>16.920888075690502</v>
      </c>
      <c r="AG1691">
        <v>21.340947358105637</v>
      </c>
      <c r="AH1691">
        <v>19.945563813230748</v>
      </c>
      <c r="AI1691">
        <v>2.0329785013567099</v>
      </c>
      <c r="AJ1691">
        <v>23903</v>
      </c>
      <c r="AK1691">
        <v>97.12426055306905</v>
      </c>
      <c r="AL1691">
        <v>18.456182627991257</v>
      </c>
    </row>
    <row r="1692" spans="1:38">
      <c r="A1692">
        <v>18</v>
      </c>
      <c r="B1692">
        <v>159</v>
      </c>
      <c r="C1692">
        <v>2024</v>
      </c>
      <c r="E1692">
        <v>99</v>
      </c>
      <c r="F1692">
        <v>99</v>
      </c>
      <c r="G1692">
        <v>99</v>
      </c>
      <c r="H1692">
        <v>2</v>
      </c>
      <c r="I1692">
        <v>99</v>
      </c>
      <c r="J1692">
        <v>143</v>
      </c>
      <c r="K1692">
        <v>99</v>
      </c>
      <c r="L1692">
        <v>7</v>
      </c>
      <c r="M1692">
        <v>99</v>
      </c>
      <c r="N1692">
        <v>99</v>
      </c>
      <c r="O1692">
        <v>99</v>
      </c>
      <c r="P1692">
        <v>99</v>
      </c>
      <c r="Q1692">
        <v>3</v>
      </c>
      <c r="R1692">
        <v>4</v>
      </c>
      <c r="S1692">
        <v>7</v>
      </c>
      <c r="T1692">
        <v>5.5</v>
      </c>
      <c r="U1692">
        <v>22.6</v>
      </c>
      <c r="V1692">
        <v>25</v>
      </c>
      <c r="W1692">
        <v>0</v>
      </c>
      <c r="X1692">
        <v>75</v>
      </c>
      <c r="Y1692">
        <v>50</v>
      </c>
      <c r="Z1692">
        <v>0</v>
      </c>
      <c r="AA1692">
        <v>7.8606615497679284</v>
      </c>
      <c r="AB1692">
        <v>0</v>
      </c>
      <c r="AC1692">
        <v>1.5</v>
      </c>
      <c r="AE1692">
        <v>85.234556373919858</v>
      </c>
      <c r="AG1692">
        <v>25</v>
      </c>
      <c r="AH1692">
        <v>20.743460302891236</v>
      </c>
      <c r="AI1692">
        <v>0</v>
      </c>
      <c r="AJ1692">
        <v>0</v>
      </c>
    </row>
    <row r="1693" spans="1:38">
      <c r="A1693">
        <v>18</v>
      </c>
      <c r="B1693">
        <v>160</v>
      </c>
      <c r="C1693">
        <v>2024</v>
      </c>
      <c r="E1693">
        <v>99</v>
      </c>
      <c r="F1693">
        <v>99</v>
      </c>
      <c r="G1693">
        <v>99</v>
      </c>
      <c r="H1693">
        <v>2</v>
      </c>
      <c r="I1693">
        <v>99</v>
      </c>
      <c r="J1693">
        <v>147</v>
      </c>
      <c r="K1693">
        <v>99</v>
      </c>
      <c r="L1693">
        <v>7</v>
      </c>
      <c r="M1693">
        <v>99</v>
      </c>
      <c r="N1693">
        <v>99</v>
      </c>
      <c r="O1693">
        <v>99</v>
      </c>
      <c r="P1693">
        <v>99</v>
      </c>
      <c r="Q1693">
        <v>170</v>
      </c>
      <c r="R1693">
        <v>3056</v>
      </c>
      <c r="S1693">
        <v>7</v>
      </c>
      <c r="T1693">
        <v>5.6760471204188478</v>
      </c>
      <c r="U1693">
        <v>17.17568717277485</v>
      </c>
      <c r="V1693">
        <v>42.637434554973822</v>
      </c>
      <c r="W1693">
        <v>1.6688481675392672</v>
      </c>
      <c r="X1693">
        <v>48.102094240837687</v>
      </c>
      <c r="Y1693">
        <v>11.289267015706804</v>
      </c>
      <c r="Z1693">
        <v>6.5445026178010485E-2</v>
      </c>
      <c r="AA1693">
        <v>5.0276286252307116</v>
      </c>
      <c r="AB1693">
        <v>0</v>
      </c>
      <c r="AC1693">
        <v>1.1525192428369748</v>
      </c>
      <c r="AE1693">
        <v>17.866304381729893</v>
      </c>
      <c r="AG1693">
        <v>17.85672548790464</v>
      </c>
      <c r="AH1693">
        <v>17.740294091503173</v>
      </c>
      <c r="AI1693">
        <v>7.6570680628272259</v>
      </c>
      <c r="AJ1693">
        <v>3054</v>
      </c>
      <c r="AK1693">
        <v>96.719875573019181</v>
      </c>
      <c r="AL1693">
        <v>18.537649545966847</v>
      </c>
    </row>
    <row r="1694" spans="1:38">
      <c r="A1694">
        <v>18</v>
      </c>
      <c r="B1694">
        <v>161</v>
      </c>
      <c r="C1694">
        <v>2024</v>
      </c>
      <c r="E1694">
        <v>99</v>
      </c>
      <c r="F1694">
        <v>99</v>
      </c>
      <c r="G1694">
        <v>99</v>
      </c>
      <c r="H1694">
        <v>1</v>
      </c>
      <c r="I1694">
        <v>99</v>
      </c>
      <c r="J1694">
        <v>155</v>
      </c>
      <c r="K1694">
        <v>99</v>
      </c>
      <c r="L1694">
        <v>7</v>
      </c>
      <c r="M1694">
        <v>99</v>
      </c>
      <c r="N1694">
        <v>99</v>
      </c>
      <c r="O1694">
        <v>99</v>
      </c>
      <c r="P1694">
        <v>99</v>
      </c>
      <c r="Q1694">
        <v>394</v>
      </c>
      <c r="R1694">
        <v>6684</v>
      </c>
      <c r="S1694">
        <v>7</v>
      </c>
      <c r="T1694">
        <v>4.9606523040095754</v>
      </c>
      <c r="U1694">
        <v>19.271514063435003</v>
      </c>
      <c r="V1694">
        <v>60.038898862956309</v>
      </c>
      <c r="W1694">
        <v>1.2716935966487133</v>
      </c>
      <c r="X1694">
        <v>66.232794733692401</v>
      </c>
      <c r="Y1694">
        <v>19.4494314781568</v>
      </c>
      <c r="Z1694">
        <v>0.25433871932974261</v>
      </c>
      <c r="AA1694">
        <v>6.2436128497823127</v>
      </c>
      <c r="AB1694">
        <v>0</v>
      </c>
      <c r="AC1694">
        <v>1.3236473937922943</v>
      </c>
      <c r="AE1694">
        <v>1.7744902395304372</v>
      </c>
      <c r="AG1694">
        <v>12.010997502201297</v>
      </c>
      <c r="AH1694">
        <v>10.4729464115482</v>
      </c>
      <c r="AI1694">
        <v>3.261520047875524</v>
      </c>
      <c r="AJ1694">
        <v>6588</v>
      </c>
      <c r="AK1694">
        <v>99.32012750455398</v>
      </c>
      <c r="AL1694">
        <v>19.099405323634244</v>
      </c>
    </row>
    <row r="1695" spans="1:38">
      <c r="A1695">
        <v>18</v>
      </c>
      <c r="B1695">
        <v>162</v>
      </c>
      <c r="C1695">
        <v>2024</v>
      </c>
      <c r="E1695">
        <v>99</v>
      </c>
      <c r="F1695">
        <v>99</v>
      </c>
      <c r="G1695">
        <v>99</v>
      </c>
      <c r="H1695">
        <v>2</v>
      </c>
      <c r="I1695">
        <v>99</v>
      </c>
      <c r="J1695">
        <v>160</v>
      </c>
      <c r="K1695">
        <v>99</v>
      </c>
      <c r="L1695">
        <v>7</v>
      </c>
      <c r="M1695">
        <v>99</v>
      </c>
      <c r="N1695">
        <v>99</v>
      </c>
      <c r="O1695">
        <v>99</v>
      </c>
      <c r="P1695">
        <v>99</v>
      </c>
      <c r="Q1695">
        <v>388</v>
      </c>
      <c r="R1695">
        <v>6954</v>
      </c>
      <c r="S1695">
        <v>7</v>
      </c>
      <c r="T1695">
        <v>5.5730514811619196</v>
      </c>
      <c r="U1695">
        <v>19.007549611734206</v>
      </c>
      <c r="V1695">
        <v>56.729939603106146</v>
      </c>
      <c r="W1695">
        <v>3.1492666091458155</v>
      </c>
      <c r="X1695">
        <v>64.538395168248471</v>
      </c>
      <c r="Y1695">
        <v>17.817083692838651</v>
      </c>
      <c r="Z1695">
        <v>0.46016681046879504</v>
      </c>
      <c r="AA1695">
        <v>6.1187095928465816</v>
      </c>
      <c r="AB1695">
        <v>0</v>
      </c>
      <c r="AC1695">
        <v>1.4857868393568439</v>
      </c>
      <c r="AE1695">
        <v>20.784592513502432</v>
      </c>
      <c r="AG1695">
        <v>18.366700121493842</v>
      </c>
      <c r="AH1695">
        <v>16.968662563313799</v>
      </c>
      <c r="AI1695">
        <v>8.0385389703767594</v>
      </c>
      <c r="AJ1695">
        <v>6944</v>
      </c>
      <c r="AK1695">
        <v>99.678009792626639</v>
      </c>
      <c r="AL1695">
        <v>18.634329406644923</v>
      </c>
    </row>
    <row r="1696" spans="1:38">
      <c r="A1696">
        <v>18</v>
      </c>
      <c r="B1696">
        <v>163</v>
      </c>
      <c r="C1696">
        <v>2024</v>
      </c>
      <c r="E1696">
        <v>99</v>
      </c>
      <c r="F1696">
        <v>99</v>
      </c>
      <c r="G1696">
        <v>99</v>
      </c>
      <c r="H1696">
        <v>1</v>
      </c>
      <c r="I1696">
        <v>99</v>
      </c>
      <c r="J1696">
        <v>171</v>
      </c>
      <c r="K1696">
        <v>99</v>
      </c>
      <c r="L1696">
        <v>7</v>
      </c>
      <c r="M1696">
        <v>99</v>
      </c>
      <c r="N1696">
        <v>99</v>
      </c>
      <c r="O1696">
        <v>99</v>
      </c>
      <c r="P1696">
        <v>99</v>
      </c>
      <c r="Q1696">
        <v>138</v>
      </c>
      <c r="R1696">
        <v>3039</v>
      </c>
      <c r="S1696">
        <v>7</v>
      </c>
      <c r="T1696">
        <v>5.0075682790391589</v>
      </c>
      <c r="U1696">
        <v>19.644323790720605</v>
      </c>
      <c r="V1696">
        <v>69.891411648568607</v>
      </c>
      <c r="W1696">
        <v>0.75682790391576193</v>
      </c>
      <c r="X1696">
        <v>75.222112537018745</v>
      </c>
      <c r="Y1696">
        <v>18.657453109575517</v>
      </c>
      <c r="Z1696">
        <v>0.1974333662388944</v>
      </c>
      <c r="AA1696">
        <v>5.9409433060786414</v>
      </c>
      <c r="AB1696">
        <v>0</v>
      </c>
      <c r="AC1696">
        <v>1.2247886548125684</v>
      </c>
      <c r="AE1696">
        <v>20.404670284741837</v>
      </c>
      <c r="AG1696">
        <v>13.426703189891311</v>
      </c>
      <c r="AH1696">
        <v>11.998552916526384</v>
      </c>
      <c r="AI1696">
        <v>3.2905561039815727E-2</v>
      </c>
      <c r="AJ1696">
        <v>3035</v>
      </c>
      <c r="AK1696">
        <v>100.45690280065894</v>
      </c>
      <c r="AL1696">
        <v>18.886016370638902</v>
      </c>
    </row>
    <row r="1697" spans="1:38">
      <c r="A1697">
        <v>18</v>
      </c>
      <c r="B1697">
        <v>164</v>
      </c>
      <c r="C1697">
        <v>2024</v>
      </c>
      <c r="E1697">
        <v>99</v>
      </c>
      <c r="F1697">
        <v>99</v>
      </c>
      <c r="G1697">
        <v>99</v>
      </c>
      <c r="H1697">
        <v>2</v>
      </c>
      <c r="I1697">
        <v>99</v>
      </c>
      <c r="J1697">
        <v>175</v>
      </c>
      <c r="K1697">
        <v>99</v>
      </c>
      <c r="L1697">
        <v>7</v>
      </c>
      <c r="M1697">
        <v>99</v>
      </c>
      <c r="N1697">
        <v>99</v>
      </c>
      <c r="O1697">
        <v>99</v>
      </c>
      <c r="P1697">
        <v>99</v>
      </c>
      <c r="Q1697">
        <v>364</v>
      </c>
      <c r="R1697">
        <v>3576</v>
      </c>
      <c r="S1697">
        <v>7</v>
      </c>
      <c r="T1697">
        <v>5.248322147651006</v>
      </c>
      <c r="U1697">
        <v>17.198154362416123</v>
      </c>
      <c r="V1697">
        <v>41.135346756152131</v>
      </c>
      <c r="W1697">
        <v>1.6778523489932891</v>
      </c>
      <c r="X1697">
        <v>47.790827740492176</v>
      </c>
      <c r="Y1697">
        <v>11.689038031319903</v>
      </c>
      <c r="Z1697">
        <v>0.13982102908277397</v>
      </c>
      <c r="AA1697">
        <v>5.1010473937304388</v>
      </c>
      <c r="AB1697">
        <v>0</v>
      </c>
      <c r="AC1697">
        <v>1.3902313727659437</v>
      </c>
      <c r="AE1697">
        <v>10.589399337594751</v>
      </c>
      <c r="AG1697">
        <v>20.575373993095511</v>
      </c>
      <c r="AH1697">
        <v>19.225065489624832</v>
      </c>
      <c r="AI1697">
        <v>2.2091722595078314</v>
      </c>
      <c r="AJ1697">
        <v>3281</v>
      </c>
      <c r="AK1697">
        <v>96.008046327338946</v>
      </c>
      <c r="AL1697">
        <v>18.735773715472465</v>
      </c>
    </row>
    <row r="1698" spans="1:38">
      <c r="A1698">
        <v>18</v>
      </c>
      <c r="B1698">
        <v>165</v>
      </c>
      <c r="C1698">
        <v>2024</v>
      </c>
      <c r="E1698">
        <v>99</v>
      </c>
      <c r="F1698">
        <v>99</v>
      </c>
      <c r="G1698">
        <v>99</v>
      </c>
      <c r="H1698">
        <v>2</v>
      </c>
      <c r="I1698">
        <v>99</v>
      </c>
      <c r="J1698">
        <v>177</v>
      </c>
      <c r="K1698">
        <v>99</v>
      </c>
      <c r="L1698">
        <v>7</v>
      </c>
      <c r="M1698">
        <v>99</v>
      </c>
      <c r="N1698">
        <v>99</v>
      </c>
      <c r="O1698">
        <v>99</v>
      </c>
      <c r="P1698">
        <v>99</v>
      </c>
      <c r="Q1698">
        <v>322</v>
      </c>
      <c r="R1698">
        <v>7072</v>
      </c>
      <c r="S1698">
        <v>7</v>
      </c>
      <c r="T1698">
        <v>5.554015837104072</v>
      </c>
      <c r="U1698">
        <v>18.430316742081448</v>
      </c>
      <c r="V1698">
        <v>59.21945701357464</v>
      </c>
      <c r="W1698">
        <v>0.96153846153846112</v>
      </c>
      <c r="X1698">
        <v>63.786764705882355</v>
      </c>
      <c r="Y1698">
        <v>14.606900452488688</v>
      </c>
      <c r="Z1698">
        <v>8.4841628959276064E-2</v>
      </c>
      <c r="AA1698">
        <v>5.4433022183180313</v>
      </c>
      <c r="AB1698">
        <v>0</v>
      </c>
      <c r="AC1698">
        <v>1.1449874743818249</v>
      </c>
      <c r="AE1698">
        <v>24.549500318219327</v>
      </c>
      <c r="AG1698">
        <v>17.470787321821195</v>
      </c>
      <c r="AH1698">
        <v>15.772588708649804</v>
      </c>
      <c r="AI1698">
        <v>5.1753393665158383</v>
      </c>
      <c r="AJ1698">
        <v>7070</v>
      </c>
      <c r="AK1698">
        <v>99.039264497878477</v>
      </c>
      <c r="AL1698">
        <v>18.524477426450026</v>
      </c>
    </row>
    <row r="1699" spans="1:38">
      <c r="A1699">
        <v>18</v>
      </c>
      <c r="B1699">
        <v>166</v>
      </c>
      <c r="C1699">
        <v>2024</v>
      </c>
      <c r="E1699">
        <v>99</v>
      </c>
      <c r="F1699">
        <v>99</v>
      </c>
      <c r="G1699">
        <v>99</v>
      </c>
      <c r="H1699">
        <v>2</v>
      </c>
      <c r="I1699">
        <v>99</v>
      </c>
      <c r="J1699">
        <v>178</v>
      </c>
      <c r="K1699">
        <v>99</v>
      </c>
      <c r="L1699">
        <v>7</v>
      </c>
      <c r="M1699">
        <v>99</v>
      </c>
      <c r="N1699">
        <v>99</v>
      </c>
      <c r="O1699">
        <v>99</v>
      </c>
      <c r="P1699">
        <v>99</v>
      </c>
      <c r="Q1699">
        <v>147</v>
      </c>
      <c r="R1699">
        <v>3345</v>
      </c>
      <c r="S1699">
        <v>7</v>
      </c>
      <c r="T1699">
        <v>5.3294469357249614</v>
      </c>
      <c r="U1699">
        <v>18.128998505231674</v>
      </c>
      <c r="V1699">
        <v>54.379671150971589</v>
      </c>
      <c r="W1699">
        <v>0.89686098654708513</v>
      </c>
      <c r="X1699">
        <v>58.445440956651709</v>
      </c>
      <c r="Y1699">
        <v>14.349775784753362</v>
      </c>
      <c r="Z1699">
        <v>0.11958146487294471</v>
      </c>
      <c r="AA1699">
        <v>5.509710605390679</v>
      </c>
      <c r="AB1699">
        <v>0</v>
      </c>
      <c r="AC1699">
        <v>1.1869934733515204</v>
      </c>
      <c r="AE1699">
        <v>26.213536805200672</v>
      </c>
      <c r="AG1699">
        <v>20.220032642205151</v>
      </c>
      <c r="AH1699">
        <v>18.143730454982279</v>
      </c>
      <c r="AI1699">
        <v>2.5112107623318392</v>
      </c>
      <c r="AJ1699">
        <v>3341</v>
      </c>
      <c r="AK1699">
        <v>98.319096079018635</v>
      </c>
      <c r="AL1699">
        <v>18.599341863948155</v>
      </c>
    </row>
    <row r="1700" spans="1:38">
      <c r="A1700">
        <v>18</v>
      </c>
      <c r="B1700">
        <v>167</v>
      </c>
      <c r="C1700">
        <v>2024</v>
      </c>
      <c r="E1700">
        <v>99</v>
      </c>
      <c r="F1700">
        <v>99</v>
      </c>
      <c r="G1700">
        <v>99</v>
      </c>
      <c r="H1700">
        <v>2</v>
      </c>
      <c r="I1700">
        <v>99</v>
      </c>
      <c r="J1700">
        <v>181</v>
      </c>
      <c r="K1700">
        <v>99</v>
      </c>
      <c r="L1700">
        <v>7</v>
      </c>
      <c r="M1700">
        <v>99</v>
      </c>
      <c r="N1700">
        <v>99</v>
      </c>
      <c r="O1700">
        <v>99</v>
      </c>
      <c r="P1700">
        <v>99</v>
      </c>
      <c r="Q1700">
        <v>259</v>
      </c>
      <c r="R1700">
        <v>4662</v>
      </c>
      <c r="S1700">
        <v>7</v>
      </c>
      <c r="T1700">
        <v>5.5913770913770895</v>
      </c>
      <c r="U1700">
        <v>17.98867438867434</v>
      </c>
      <c r="V1700">
        <v>48.605748605748595</v>
      </c>
      <c r="W1700">
        <v>0.42900042900042906</v>
      </c>
      <c r="X1700">
        <v>54.740454740454751</v>
      </c>
      <c r="Y1700">
        <v>15.765765765765764</v>
      </c>
      <c r="Z1700">
        <v>0.19305019305019305</v>
      </c>
      <c r="AA1700">
        <v>5.7824391693524246</v>
      </c>
      <c r="AB1700">
        <v>0</v>
      </c>
      <c r="AC1700">
        <v>1.2467523971955183</v>
      </c>
      <c r="AE1700">
        <v>12.284057869230148</v>
      </c>
      <c r="AG1700">
        <v>15.937916652422137</v>
      </c>
      <c r="AH1700">
        <v>14.477863835241052</v>
      </c>
      <c r="AI1700">
        <v>3.1746031746031735</v>
      </c>
      <c r="AJ1700">
        <v>4329</v>
      </c>
      <c r="AK1700">
        <v>97.892215292215226</v>
      </c>
      <c r="AL1700">
        <v>18.555754459558464</v>
      </c>
    </row>
    <row r="1701" spans="1:38">
      <c r="A1701">
        <v>18</v>
      </c>
      <c r="B1701">
        <v>168</v>
      </c>
      <c r="C1701">
        <v>2024</v>
      </c>
      <c r="E1701">
        <v>99</v>
      </c>
      <c r="F1701">
        <v>99</v>
      </c>
      <c r="G1701">
        <v>99</v>
      </c>
      <c r="H1701">
        <v>1</v>
      </c>
      <c r="I1701">
        <v>99</v>
      </c>
      <c r="J1701">
        <v>262</v>
      </c>
      <c r="K1701">
        <v>99</v>
      </c>
      <c r="L1701">
        <v>7</v>
      </c>
      <c r="M1701">
        <v>99</v>
      </c>
      <c r="N1701">
        <v>99</v>
      </c>
      <c r="O1701">
        <v>99</v>
      </c>
      <c r="P1701">
        <v>99</v>
      </c>
      <c r="R1701">
        <v>0</v>
      </c>
    </row>
    <row r="1702" spans="1:38">
      <c r="A1702">
        <v>18</v>
      </c>
      <c r="B1702">
        <v>169</v>
      </c>
      <c r="C1702">
        <v>2024</v>
      </c>
      <c r="E1702">
        <v>99</v>
      </c>
      <c r="F1702">
        <v>99</v>
      </c>
      <c r="G1702">
        <v>99</v>
      </c>
      <c r="H1702">
        <v>2</v>
      </c>
      <c r="I1702">
        <v>99</v>
      </c>
      <c r="J1702">
        <v>267</v>
      </c>
      <c r="K1702">
        <v>99</v>
      </c>
      <c r="L1702">
        <v>7</v>
      </c>
      <c r="M1702">
        <v>99</v>
      </c>
      <c r="N1702">
        <v>99</v>
      </c>
      <c r="O1702">
        <v>99</v>
      </c>
      <c r="P1702">
        <v>99</v>
      </c>
      <c r="Q1702">
        <v>20</v>
      </c>
      <c r="R1702">
        <v>223</v>
      </c>
      <c r="S1702">
        <v>7</v>
      </c>
      <c r="T1702">
        <v>6.6457399103139005</v>
      </c>
      <c r="U1702">
        <v>14.401793721973098</v>
      </c>
      <c r="V1702">
        <v>13.452914798206278</v>
      </c>
      <c r="W1702">
        <v>1.3452914798206277</v>
      </c>
      <c r="X1702">
        <v>17.04035874439462</v>
      </c>
      <c r="Y1702">
        <v>2.6905829596412554</v>
      </c>
      <c r="Z1702">
        <v>0.44843049327354256</v>
      </c>
      <c r="AA1702">
        <v>3.3693682675646777</v>
      </c>
      <c r="AB1702">
        <v>0</v>
      </c>
      <c r="AC1702">
        <v>0.83374312083889501</v>
      </c>
      <c r="AE1702">
        <v>40.616517834170246</v>
      </c>
      <c r="AG1702">
        <v>13.164108618654073</v>
      </c>
      <c r="AH1702">
        <v>16.476925839468496</v>
      </c>
      <c r="AI1702">
        <v>29.147982062780265</v>
      </c>
      <c r="AJ1702">
        <v>222</v>
      </c>
      <c r="AK1702">
        <v>92.909909909909942</v>
      </c>
      <c r="AL1702">
        <v>17.72877835744714</v>
      </c>
    </row>
    <row r="1703" spans="1:38">
      <c r="A1703">
        <v>18</v>
      </c>
      <c r="B1703">
        <v>170</v>
      </c>
      <c r="C1703">
        <v>2024</v>
      </c>
      <c r="E1703">
        <v>99</v>
      </c>
      <c r="F1703">
        <v>99</v>
      </c>
      <c r="G1703">
        <v>99</v>
      </c>
      <c r="H1703">
        <v>2</v>
      </c>
      <c r="I1703">
        <v>99</v>
      </c>
      <c r="J1703">
        <v>470</v>
      </c>
      <c r="K1703">
        <v>99</v>
      </c>
      <c r="L1703">
        <v>7</v>
      </c>
      <c r="M1703">
        <v>99</v>
      </c>
      <c r="N1703">
        <v>99</v>
      </c>
      <c r="O1703">
        <v>99</v>
      </c>
      <c r="P1703">
        <v>99</v>
      </c>
      <c r="Q1703">
        <v>254</v>
      </c>
      <c r="R1703">
        <v>2761</v>
      </c>
      <c r="S1703">
        <v>7</v>
      </c>
      <c r="T1703">
        <v>5.9232162260050707</v>
      </c>
      <c r="U1703">
        <v>17.429192321622597</v>
      </c>
      <c r="V1703">
        <v>51.213328504165162</v>
      </c>
      <c r="W1703">
        <v>4.4911264034770007</v>
      </c>
      <c r="X1703">
        <v>59.579862368706991</v>
      </c>
      <c r="Y1703">
        <v>9.4893154654110852</v>
      </c>
      <c r="Z1703">
        <v>7.2437522636725829E-2</v>
      </c>
      <c r="AA1703">
        <v>4.4969613105079951</v>
      </c>
      <c r="AB1703">
        <v>0</v>
      </c>
      <c r="AC1703">
        <v>1.3627902752322829</v>
      </c>
      <c r="AE1703">
        <v>16.5626299107177</v>
      </c>
      <c r="AG1703">
        <v>21.493071773314661</v>
      </c>
      <c r="AH1703">
        <v>21.693256932244751</v>
      </c>
      <c r="AI1703">
        <v>10.177471930459978</v>
      </c>
      <c r="AJ1703">
        <v>2728</v>
      </c>
      <c r="AK1703">
        <v>97.682184750733157</v>
      </c>
      <c r="AL1703">
        <v>18.325912468113895</v>
      </c>
    </row>
    <row r="1704" spans="1:38">
      <c r="A1704">
        <v>18</v>
      </c>
      <c r="B1704">
        <v>171</v>
      </c>
      <c r="C1704">
        <v>2024</v>
      </c>
      <c r="E1704">
        <v>99</v>
      </c>
      <c r="F1704">
        <v>99</v>
      </c>
      <c r="G1704">
        <v>99</v>
      </c>
      <c r="H1704">
        <v>2</v>
      </c>
      <c r="I1704">
        <v>99</v>
      </c>
      <c r="J1704">
        <v>629</v>
      </c>
      <c r="K1704">
        <v>99</v>
      </c>
      <c r="L1704">
        <v>7</v>
      </c>
      <c r="M1704">
        <v>99</v>
      </c>
      <c r="N1704">
        <v>99</v>
      </c>
      <c r="O1704">
        <v>99</v>
      </c>
      <c r="P1704">
        <v>99</v>
      </c>
      <c r="R1704">
        <v>0</v>
      </c>
    </row>
    <row r="1705" spans="1:38">
      <c r="A1705">
        <v>18</v>
      </c>
      <c r="B1705">
        <v>172</v>
      </c>
      <c r="C1705">
        <v>2024</v>
      </c>
      <c r="E1705">
        <v>99</v>
      </c>
      <c r="F1705">
        <v>99</v>
      </c>
      <c r="G1705">
        <v>99</v>
      </c>
      <c r="H1705">
        <v>1</v>
      </c>
      <c r="I1705">
        <v>99</v>
      </c>
      <c r="J1705">
        <v>643</v>
      </c>
      <c r="K1705">
        <v>99</v>
      </c>
      <c r="L1705">
        <v>7</v>
      </c>
      <c r="M1705">
        <v>99</v>
      </c>
      <c r="N1705">
        <v>99</v>
      </c>
      <c r="O1705">
        <v>99</v>
      </c>
      <c r="P1705">
        <v>99</v>
      </c>
      <c r="Q1705">
        <v>550</v>
      </c>
      <c r="R1705">
        <v>9539</v>
      </c>
      <c r="S1705">
        <v>7</v>
      </c>
      <c r="T1705">
        <v>5.7107663277073053</v>
      </c>
      <c r="U1705">
        <v>17.163916553097803</v>
      </c>
      <c r="V1705">
        <v>39.731628053255058</v>
      </c>
      <c r="W1705">
        <v>2.6627529091099698</v>
      </c>
      <c r="X1705">
        <v>46.58769263025475</v>
      </c>
      <c r="Y1705">
        <v>13.10409896215536</v>
      </c>
      <c r="Z1705">
        <v>0.20966558339448577</v>
      </c>
      <c r="AA1705">
        <v>5.6044655947693052</v>
      </c>
      <c r="AB1705">
        <v>0</v>
      </c>
      <c r="AC1705">
        <v>1.3950703310033492</v>
      </c>
      <c r="AE1705">
        <v>-1.267631447540753E-2</v>
      </c>
      <c r="AG1705">
        <v>17.402488415368346</v>
      </c>
      <c r="AH1705">
        <v>15.814681657360486</v>
      </c>
      <c r="AI1705">
        <v>3.6481811510640529</v>
      </c>
      <c r="AJ1705">
        <v>8920</v>
      </c>
      <c r="AK1705">
        <v>96.081334080717681</v>
      </c>
      <c r="AL1705">
        <v>18.50624342865094</v>
      </c>
    </row>
    <row r="1706" spans="1:38">
      <c r="A1706">
        <v>18</v>
      </c>
      <c r="B1706">
        <v>173</v>
      </c>
      <c r="C1706">
        <v>2024</v>
      </c>
      <c r="E1706">
        <v>99</v>
      </c>
      <c r="F1706">
        <v>99</v>
      </c>
      <c r="G1706">
        <v>99</v>
      </c>
      <c r="H1706">
        <v>2</v>
      </c>
      <c r="I1706">
        <v>99</v>
      </c>
      <c r="J1706">
        <v>704</v>
      </c>
      <c r="K1706">
        <v>99</v>
      </c>
      <c r="L1706">
        <v>7</v>
      </c>
      <c r="M1706">
        <v>99</v>
      </c>
      <c r="N1706">
        <v>99</v>
      </c>
      <c r="O1706">
        <v>99</v>
      </c>
      <c r="P1706">
        <v>99</v>
      </c>
      <c r="R1706">
        <v>0</v>
      </c>
    </row>
    <row r="1707" spans="1:38">
      <c r="A1707">
        <v>18</v>
      </c>
      <c r="B1707">
        <v>174</v>
      </c>
      <c r="C1707">
        <v>2024</v>
      </c>
      <c r="E1707">
        <v>99</v>
      </c>
      <c r="F1707">
        <v>99</v>
      </c>
      <c r="G1707">
        <v>99</v>
      </c>
      <c r="H1707">
        <v>1</v>
      </c>
      <c r="I1707">
        <v>99</v>
      </c>
      <c r="J1707">
        <v>802</v>
      </c>
      <c r="K1707">
        <v>99</v>
      </c>
      <c r="L1707">
        <v>7</v>
      </c>
      <c r="M1707">
        <v>99</v>
      </c>
      <c r="N1707">
        <v>99</v>
      </c>
      <c r="O1707">
        <v>99</v>
      </c>
      <c r="P1707">
        <v>99</v>
      </c>
      <c r="Q1707">
        <v>106</v>
      </c>
      <c r="R1707">
        <v>1898</v>
      </c>
      <c r="S1707">
        <v>7</v>
      </c>
      <c r="T1707">
        <v>5.9631190727081149</v>
      </c>
      <c r="U1707">
        <v>18.061643835616419</v>
      </c>
      <c r="V1707">
        <v>50.105374077976805</v>
      </c>
      <c r="W1707">
        <v>4.9525816649104311</v>
      </c>
      <c r="X1707">
        <v>60.379346680716559</v>
      </c>
      <c r="Y1707">
        <v>14.383561643835622</v>
      </c>
      <c r="Z1707">
        <v>5.2687038988408874E-2</v>
      </c>
      <c r="AA1707">
        <v>5.2555499126863756</v>
      </c>
      <c r="AB1707">
        <v>0</v>
      </c>
      <c r="AC1707">
        <v>1.4689297651511739</v>
      </c>
      <c r="AE1707">
        <v>4.6149759272364461</v>
      </c>
      <c r="AG1707">
        <v>17.937813061147342</v>
      </c>
      <c r="AH1707">
        <v>15.842558766645835</v>
      </c>
      <c r="AI1707">
        <v>1.2644889357218123</v>
      </c>
      <c r="AJ1707">
        <v>1898</v>
      </c>
      <c r="AK1707">
        <v>98.808113804004179</v>
      </c>
      <c r="AL1707">
        <v>18.282467787860401</v>
      </c>
    </row>
    <row r="1708" spans="1:38">
      <c r="A1708">
        <v>18</v>
      </c>
      <c r="B1708">
        <v>175</v>
      </c>
      <c r="C1708">
        <v>2024</v>
      </c>
      <c r="E1708">
        <v>99</v>
      </c>
      <c r="F1708">
        <v>99</v>
      </c>
      <c r="G1708">
        <v>99</v>
      </c>
      <c r="H1708">
        <v>1</v>
      </c>
      <c r="I1708">
        <v>99</v>
      </c>
      <c r="J1708">
        <v>103</v>
      </c>
      <c r="K1708">
        <v>99</v>
      </c>
      <c r="L1708">
        <v>8</v>
      </c>
      <c r="M1708">
        <v>99</v>
      </c>
      <c r="N1708">
        <v>99</v>
      </c>
      <c r="O1708">
        <v>99</v>
      </c>
      <c r="P1708">
        <v>99</v>
      </c>
      <c r="Q1708">
        <v>24</v>
      </c>
      <c r="R1708">
        <v>222</v>
      </c>
      <c r="S1708">
        <v>8</v>
      </c>
      <c r="T1708">
        <v>5.7162162162162176</v>
      </c>
      <c r="U1708">
        <v>20.973873873873877</v>
      </c>
      <c r="V1708">
        <v>89.639639639639654</v>
      </c>
      <c r="W1708">
        <v>3.1531531531531529</v>
      </c>
      <c r="X1708">
        <v>97.297297297297305</v>
      </c>
      <c r="Y1708">
        <v>16.666666666666671</v>
      </c>
      <c r="Z1708">
        <v>0.45045045045045035</v>
      </c>
      <c r="AA1708">
        <v>4.4266740959392976</v>
      </c>
      <c r="AB1708">
        <v>0</v>
      </c>
      <c r="AC1708">
        <v>1.3772959890810852</v>
      </c>
      <c r="AE1708">
        <v>30.953416457119527</v>
      </c>
      <c r="AG1708">
        <v>27.441285537700871</v>
      </c>
      <c r="AH1708">
        <v>26.234773103751369</v>
      </c>
      <c r="AI1708">
        <v>9.0090090090090058</v>
      </c>
      <c r="AJ1708">
        <v>222</v>
      </c>
      <c r="AK1708">
        <v>99.992792792792798</v>
      </c>
      <c r="AL1708">
        <v>20.738922866372462</v>
      </c>
    </row>
    <row r="1709" spans="1:38">
      <c r="A1709">
        <v>18</v>
      </c>
      <c r="B1709">
        <v>176</v>
      </c>
      <c r="C1709">
        <v>2024</v>
      </c>
      <c r="E1709">
        <v>99</v>
      </c>
      <c r="F1709">
        <v>99</v>
      </c>
      <c r="G1709">
        <v>99</v>
      </c>
      <c r="H1709">
        <v>2</v>
      </c>
      <c r="I1709">
        <v>99</v>
      </c>
      <c r="J1709">
        <v>106</v>
      </c>
      <c r="K1709">
        <v>99</v>
      </c>
      <c r="L1709">
        <v>8</v>
      </c>
      <c r="M1709">
        <v>99</v>
      </c>
      <c r="N1709">
        <v>99</v>
      </c>
      <c r="O1709">
        <v>99</v>
      </c>
      <c r="P1709">
        <v>99</v>
      </c>
      <c r="Q1709">
        <v>362</v>
      </c>
      <c r="R1709">
        <v>11077</v>
      </c>
      <c r="S1709">
        <v>8</v>
      </c>
      <c r="T1709">
        <v>5.7927236616412401</v>
      </c>
      <c r="U1709">
        <v>20.275769612711112</v>
      </c>
      <c r="V1709">
        <v>85.609822154012804</v>
      </c>
      <c r="W1709">
        <v>2.897896542385122</v>
      </c>
      <c r="X1709">
        <v>92.714633926153297</v>
      </c>
      <c r="Y1709">
        <v>13.008937437934456</v>
      </c>
      <c r="Z1709">
        <v>0.63194005597183345</v>
      </c>
      <c r="AA1709">
        <v>5.0494517292925112</v>
      </c>
      <c r="AB1709">
        <v>0</v>
      </c>
      <c r="AC1709">
        <v>1.3500755975452421</v>
      </c>
      <c r="AE1709">
        <v>31.757863578732103</v>
      </c>
      <c r="AG1709">
        <v>29.004975124378102</v>
      </c>
      <c r="AH1709">
        <v>27.762618815934697</v>
      </c>
      <c r="AI1709">
        <v>0.46944118443621913</v>
      </c>
      <c r="AJ1709">
        <v>11040</v>
      </c>
      <c r="AK1709">
        <v>98.355226449275008</v>
      </c>
      <c r="AL1709">
        <v>20.97125830137313</v>
      </c>
    </row>
    <row r="1710" spans="1:38">
      <c r="A1710">
        <v>18</v>
      </c>
      <c r="B1710">
        <v>177</v>
      </c>
      <c r="C1710">
        <v>2024</v>
      </c>
      <c r="E1710">
        <v>99</v>
      </c>
      <c r="F1710">
        <v>99</v>
      </c>
      <c r="G1710">
        <v>99</v>
      </c>
      <c r="H1710">
        <v>1</v>
      </c>
      <c r="I1710">
        <v>99</v>
      </c>
      <c r="J1710">
        <v>110</v>
      </c>
      <c r="K1710">
        <v>99</v>
      </c>
      <c r="L1710">
        <v>8</v>
      </c>
      <c r="M1710">
        <v>99</v>
      </c>
      <c r="N1710">
        <v>99</v>
      </c>
      <c r="O1710">
        <v>99</v>
      </c>
      <c r="P1710">
        <v>99</v>
      </c>
      <c r="Q1710">
        <v>1493</v>
      </c>
      <c r="R1710">
        <v>37460</v>
      </c>
      <c r="S1710">
        <v>8</v>
      </c>
      <c r="T1710">
        <v>5.878029898558462</v>
      </c>
      <c r="U1710">
        <v>20.252786972770934</v>
      </c>
      <c r="V1710">
        <v>83.432995194874508</v>
      </c>
      <c r="W1710">
        <v>2.810998398291511</v>
      </c>
      <c r="X1710">
        <v>91.049119060331009</v>
      </c>
      <c r="Y1710">
        <v>13.419647624132404</v>
      </c>
      <c r="Z1710">
        <v>1.0117458622530699</v>
      </c>
      <c r="AA1710">
        <v>5.4701190410763312</v>
      </c>
      <c r="AB1710">
        <v>0</v>
      </c>
      <c r="AC1710">
        <v>1.3332548778513056</v>
      </c>
      <c r="AE1710">
        <v>18.880979362628047</v>
      </c>
      <c r="AG1710">
        <v>31.319499021788211</v>
      </c>
      <c r="AH1710">
        <v>30.277433410905001</v>
      </c>
      <c r="AI1710">
        <v>3.8360918312867049</v>
      </c>
      <c r="AJ1710">
        <v>37455</v>
      </c>
      <c r="AK1710">
        <v>98.416841543185114</v>
      </c>
      <c r="AL1710">
        <v>20.847124301747193</v>
      </c>
    </row>
    <row r="1711" spans="1:38">
      <c r="A1711">
        <v>18</v>
      </c>
      <c r="B1711">
        <v>178</v>
      </c>
      <c r="C1711">
        <v>2024</v>
      </c>
      <c r="E1711">
        <v>99</v>
      </c>
      <c r="F1711">
        <v>99</v>
      </c>
      <c r="G1711">
        <v>99</v>
      </c>
      <c r="H1711">
        <v>1</v>
      </c>
      <c r="I1711">
        <v>99</v>
      </c>
      <c r="J1711">
        <v>111</v>
      </c>
      <c r="K1711">
        <v>99</v>
      </c>
      <c r="L1711">
        <v>8</v>
      </c>
      <c r="M1711">
        <v>99</v>
      </c>
      <c r="N1711">
        <v>99</v>
      </c>
      <c r="O1711">
        <v>99</v>
      </c>
      <c r="P1711">
        <v>99</v>
      </c>
      <c r="Q1711">
        <v>1216</v>
      </c>
      <c r="R1711">
        <v>37949</v>
      </c>
      <c r="S1711">
        <v>8</v>
      </c>
      <c r="T1711">
        <v>5.3488892987957524</v>
      </c>
      <c r="U1711">
        <v>20.327829455321623</v>
      </c>
      <c r="V1711">
        <v>88.044480750480943</v>
      </c>
      <c r="W1711">
        <v>1.8999183114179556</v>
      </c>
      <c r="X1711">
        <v>93.815383804579838</v>
      </c>
      <c r="Y1711">
        <v>11.839574165327148</v>
      </c>
      <c r="Z1711">
        <v>0.82479116709267708</v>
      </c>
      <c r="AA1711">
        <v>5.0054888297796012</v>
      </c>
      <c r="AB1711">
        <v>0</v>
      </c>
      <c r="AC1711">
        <v>1.3138607574478243</v>
      </c>
      <c r="AE1711">
        <v>31.284872275917049</v>
      </c>
      <c r="AG1711">
        <v>32.060726897926763</v>
      </c>
      <c r="AH1711">
        <v>30.87532879197278</v>
      </c>
      <c r="AI1711">
        <v>0.79053466494505764</v>
      </c>
      <c r="AJ1711">
        <v>37916</v>
      </c>
      <c r="AK1711">
        <v>98.39030488448077</v>
      </c>
      <c r="AL1711">
        <v>21.029439295346037</v>
      </c>
    </row>
    <row r="1712" spans="1:38">
      <c r="A1712">
        <v>18</v>
      </c>
      <c r="B1712">
        <v>179</v>
      </c>
      <c r="C1712">
        <v>2024</v>
      </c>
      <c r="E1712">
        <v>99</v>
      </c>
      <c r="F1712">
        <v>99</v>
      </c>
      <c r="G1712">
        <v>99</v>
      </c>
      <c r="H1712">
        <v>1</v>
      </c>
      <c r="I1712">
        <v>99</v>
      </c>
      <c r="J1712">
        <v>116</v>
      </c>
      <c r="K1712">
        <v>99</v>
      </c>
      <c r="L1712">
        <v>8</v>
      </c>
      <c r="M1712">
        <v>99</v>
      </c>
      <c r="N1712">
        <v>99</v>
      </c>
      <c r="O1712">
        <v>99</v>
      </c>
      <c r="P1712">
        <v>99</v>
      </c>
      <c r="Q1712">
        <v>1266</v>
      </c>
      <c r="R1712">
        <v>24484</v>
      </c>
      <c r="S1712">
        <v>8</v>
      </c>
      <c r="T1712">
        <v>5.9176605129880731</v>
      </c>
      <c r="U1712">
        <v>19.568501878778001</v>
      </c>
      <c r="V1712">
        <v>78.46757065838915</v>
      </c>
      <c r="W1712">
        <v>3.4103904590753142</v>
      </c>
      <c r="X1712">
        <v>84.638947884332623</v>
      </c>
      <c r="Y1712">
        <v>11.472798562326416</v>
      </c>
      <c r="Z1712">
        <v>0.74334259107988898</v>
      </c>
      <c r="AA1712">
        <v>5.1595396181029507</v>
      </c>
      <c r="AB1712">
        <v>0</v>
      </c>
      <c r="AC1712">
        <v>1.6334600144414175</v>
      </c>
      <c r="AE1712">
        <v>12.680571372676564</v>
      </c>
      <c r="AG1712">
        <v>28.946715060946048</v>
      </c>
      <c r="AH1712">
        <v>29.07122947315332</v>
      </c>
      <c r="AI1712">
        <v>0.92305178892337891</v>
      </c>
      <c r="AJ1712">
        <v>23357</v>
      </c>
      <c r="AK1712">
        <v>96.948191120435126</v>
      </c>
      <c r="AL1712">
        <v>20.776901730783049</v>
      </c>
    </row>
    <row r="1713" spans="1:38">
      <c r="A1713">
        <v>18</v>
      </c>
      <c r="B1713">
        <v>180</v>
      </c>
      <c r="C1713">
        <v>2024</v>
      </c>
      <c r="E1713">
        <v>99</v>
      </c>
      <c r="F1713">
        <v>99</v>
      </c>
      <c r="G1713">
        <v>99</v>
      </c>
      <c r="H1713">
        <v>2</v>
      </c>
      <c r="I1713">
        <v>99</v>
      </c>
      <c r="J1713">
        <v>117</v>
      </c>
      <c r="K1713">
        <v>99</v>
      </c>
      <c r="L1713">
        <v>8</v>
      </c>
      <c r="M1713">
        <v>99</v>
      </c>
      <c r="N1713">
        <v>99</v>
      </c>
      <c r="O1713">
        <v>99</v>
      </c>
      <c r="P1713">
        <v>99</v>
      </c>
      <c r="Q1713">
        <v>617</v>
      </c>
      <c r="R1713">
        <v>16659</v>
      </c>
      <c r="S1713">
        <v>8</v>
      </c>
      <c r="T1713">
        <v>6.3691097905036314</v>
      </c>
      <c r="U1713">
        <v>19.932144786601871</v>
      </c>
      <c r="V1713">
        <v>78.966324509274273</v>
      </c>
      <c r="W1713">
        <v>8.9621225763851395</v>
      </c>
      <c r="X1713">
        <v>90.209496368329411</v>
      </c>
      <c r="Y1713">
        <v>10.931028273005579</v>
      </c>
      <c r="Z1713">
        <v>0.762350681313404</v>
      </c>
      <c r="AA1713">
        <v>4.929118302834226</v>
      </c>
      <c r="AB1713">
        <v>0</v>
      </c>
      <c r="AC1713">
        <v>1.562883307172432</v>
      </c>
      <c r="AE1713">
        <v>21.838989390470203</v>
      </c>
      <c r="AG1713">
        <v>28.140202702702705</v>
      </c>
      <c r="AH1713">
        <v>27.983751622309455</v>
      </c>
      <c r="AI1713">
        <v>1.3926406146827544</v>
      </c>
      <c r="AJ1713">
        <v>16624</v>
      </c>
      <c r="AK1713">
        <v>98.551227141481363</v>
      </c>
      <c r="AL1713">
        <v>20.508446876075119</v>
      </c>
    </row>
    <row r="1714" spans="1:38">
      <c r="A1714">
        <v>18</v>
      </c>
      <c r="B1714">
        <v>181</v>
      </c>
      <c r="C1714">
        <v>2024</v>
      </c>
      <c r="E1714">
        <v>99</v>
      </c>
      <c r="F1714">
        <v>99</v>
      </c>
      <c r="G1714">
        <v>99</v>
      </c>
      <c r="H1714">
        <v>1</v>
      </c>
      <c r="I1714">
        <v>99</v>
      </c>
      <c r="J1714">
        <v>134</v>
      </c>
      <c r="K1714">
        <v>99</v>
      </c>
      <c r="L1714">
        <v>8</v>
      </c>
      <c r="M1714">
        <v>99</v>
      </c>
      <c r="N1714">
        <v>99</v>
      </c>
      <c r="O1714">
        <v>99</v>
      </c>
      <c r="P1714">
        <v>99</v>
      </c>
      <c r="Q1714">
        <v>1753</v>
      </c>
      <c r="R1714">
        <v>30235</v>
      </c>
      <c r="S1714">
        <v>8</v>
      </c>
      <c r="T1714">
        <v>5.4946254340995555</v>
      </c>
      <c r="U1714">
        <v>19.790451463535568</v>
      </c>
      <c r="V1714">
        <v>80.423350421696682</v>
      </c>
      <c r="W1714">
        <v>2.3515792955184378</v>
      </c>
      <c r="X1714">
        <v>86.479245907061383</v>
      </c>
      <c r="Y1714">
        <v>13.352075409293869</v>
      </c>
      <c r="Z1714">
        <v>0.59202910534149189</v>
      </c>
      <c r="AA1714">
        <v>5.2816636275234075</v>
      </c>
      <c r="AB1714">
        <v>0</v>
      </c>
      <c r="AC1714">
        <v>1.4485027783063027</v>
      </c>
      <c r="AE1714">
        <v>24.637351962116639</v>
      </c>
      <c r="AG1714">
        <v>26.030097973380169</v>
      </c>
      <c r="AH1714">
        <v>26.170566345775296</v>
      </c>
      <c r="AI1714">
        <v>2.0208367785678849</v>
      </c>
      <c r="AJ1714">
        <v>30170</v>
      </c>
      <c r="AK1714">
        <v>97.109118329467393</v>
      </c>
      <c r="AL1714">
        <v>21.200900051399969</v>
      </c>
    </row>
    <row r="1715" spans="1:38">
      <c r="A1715">
        <v>18</v>
      </c>
      <c r="B1715">
        <v>182</v>
      </c>
      <c r="C1715">
        <v>2024</v>
      </c>
      <c r="E1715">
        <v>99</v>
      </c>
      <c r="F1715">
        <v>99</v>
      </c>
      <c r="G1715">
        <v>99</v>
      </c>
      <c r="H1715">
        <v>2</v>
      </c>
      <c r="I1715">
        <v>99</v>
      </c>
      <c r="J1715">
        <v>141</v>
      </c>
      <c r="K1715">
        <v>99</v>
      </c>
      <c r="L1715">
        <v>8</v>
      </c>
      <c r="M1715">
        <v>99</v>
      </c>
      <c r="N1715">
        <v>99</v>
      </c>
      <c r="O1715">
        <v>99</v>
      </c>
      <c r="P1715">
        <v>99</v>
      </c>
      <c r="Q1715">
        <v>1451</v>
      </c>
      <c r="R1715">
        <v>27603</v>
      </c>
      <c r="S1715">
        <v>8</v>
      </c>
      <c r="T1715">
        <v>6.0722385247980304</v>
      </c>
      <c r="U1715">
        <v>19.847194145563872</v>
      </c>
      <c r="V1715">
        <v>80.136217077853885</v>
      </c>
      <c r="W1715">
        <v>3.0938666087019526</v>
      </c>
      <c r="X1715">
        <v>88.102742455530176</v>
      </c>
      <c r="Y1715">
        <v>12.433431148788175</v>
      </c>
      <c r="Z1715">
        <v>0.65934862152664564</v>
      </c>
      <c r="AA1715">
        <v>5.0528514559226885</v>
      </c>
      <c r="AB1715">
        <v>0</v>
      </c>
      <c r="AC1715">
        <v>1.3300954651326464</v>
      </c>
      <c r="AE1715">
        <v>28.258418707509207</v>
      </c>
      <c r="AG1715">
        <v>24.590864952026298</v>
      </c>
      <c r="AH1715">
        <v>26.370065854154312</v>
      </c>
      <c r="AI1715">
        <v>0.97453175379487744</v>
      </c>
      <c r="AJ1715">
        <v>27536</v>
      </c>
      <c r="AK1715">
        <v>98.110048663567866</v>
      </c>
      <c r="AL1715">
        <v>20.660617404945299</v>
      </c>
    </row>
    <row r="1716" spans="1:38">
      <c r="A1716">
        <v>18</v>
      </c>
      <c r="B1716">
        <v>183</v>
      </c>
      <c r="C1716">
        <v>2024</v>
      </c>
      <c r="E1716">
        <v>99</v>
      </c>
      <c r="F1716">
        <v>99</v>
      </c>
      <c r="G1716">
        <v>99</v>
      </c>
      <c r="H1716">
        <v>2</v>
      </c>
      <c r="I1716">
        <v>99</v>
      </c>
      <c r="J1716">
        <v>143</v>
      </c>
      <c r="K1716">
        <v>99</v>
      </c>
      <c r="L1716">
        <v>8</v>
      </c>
      <c r="M1716">
        <v>99</v>
      </c>
      <c r="N1716">
        <v>99</v>
      </c>
      <c r="O1716">
        <v>99</v>
      </c>
      <c r="P1716">
        <v>99</v>
      </c>
      <c r="Q1716">
        <v>1</v>
      </c>
      <c r="R1716">
        <v>1</v>
      </c>
      <c r="S1716">
        <v>8</v>
      </c>
      <c r="T1716">
        <v>5</v>
      </c>
      <c r="U1716">
        <v>37</v>
      </c>
      <c r="V1716">
        <v>0</v>
      </c>
      <c r="W1716">
        <v>0</v>
      </c>
      <c r="X1716">
        <v>100</v>
      </c>
      <c r="Y1716">
        <v>100</v>
      </c>
      <c r="Z1716">
        <v>0</v>
      </c>
      <c r="AA1716">
        <v>0</v>
      </c>
      <c r="AB1716">
        <v>0</v>
      </c>
      <c r="AC1716">
        <v>0</v>
      </c>
      <c r="AG1716">
        <v>6.25</v>
      </c>
      <c r="AH1716">
        <v>8.4901330885727386</v>
      </c>
      <c r="AI1716">
        <v>0</v>
      </c>
      <c r="AJ1716">
        <v>0</v>
      </c>
    </row>
    <row r="1717" spans="1:38">
      <c r="A1717">
        <v>18</v>
      </c>
      <c r="B1717">
        <v>184</v>
      </c>
      <c r="C1717">
        <v>2024</v>
      </c>
      <c r="E1717">
        <v>99</v>
      </c>
      <c r="F1717">
        <v>99</v>
      </c>
      <c r="G1717">
        <v>99</v>
      </c>
      <c r="H1717">
        <v>2</v>
      </c>
      <c r="I1717">
        <v>99</v>
      </c>
      <c r="J1717">
        <v>147</v>
      </c>
      <c r="K1717">
        <v>99</v>
      </c>
      <c r="L1717">
        <v>8</v>
      </c>
      <c r="M1717">
        <v>99</v>
      </c>
      <c r="N1717">
        <v>99</v>
      </c>
      <c r="O1717">
        <v>99</v>
      </c>
      <c r="P1717">
        <v>99</v>
      </c>
      <c r="Q1717">
        <v>151</v>
      </c>
      <c r="R1717">
        <v>4266</v>
      </c>
      <c r="S1717">
        <v>8</v>
      </c>
      <c r="T1717">
        <v>5.8755274261603354</v>
      </c>
      <c r="U1717">
        <v>19.248851383028551</v>
      </c>
      <c r="V1717">
        <v>83.544303797468388</v>
      </c>
      <c r="W1717">
        <v>1.8284106891701819</v>
      </c>
      <c r="X1717">
        <v>87.59962494139711</v>
      </c>
      <c r="Y1717">
        <v>9.5405532114392884</v>
      </c>
      <c r="Z1717">
        <v>0.25785278949835899</v>
      </c>
      <c r="AA1717">
        <v>4.3129679229836153</v>
      </c>
      <c r="AB1717">
        <v>0</v>
      </c>
      <c r="AC1717">
        <v>1.1182860880824197</v>
      </c>
      <c r="AE1717">
        <v>32.739161774862055</v>
      </c>
      <c r="AG1717">
        <v>24.926960383311904</v>
      </c>
      <c r="AH1717">
        <v>27.753580156951955</v>
      </c>
      <c r="AI1717">
        <v>3.1176746366619774</v>
      </c>
      <c r="AJ1717">
        <v>4266</v>
      </c>
      <c r="AK1717">
        <v>97.009610876699355</v>
      </c>
      <c r="AL1717">
        <v>20.821602826738054</v>
      </c>
    </row>
    <row r="1718" spans="1:38">
      <c r="A1718">
        <v>18</v>
      </c>
      <c r="B1718">
        <v>185</v>
      </c>
      <c r="C1718">
        <v>2024</v>
      </c>
      <c r="E1718">
        <v>99</v>
      </c>
      <c r="F1718">
        <v>99</v>
      </c>
      <c r="G1718">
        <v>99</v>
      </c>
      <c r="H1718">
        <v>1</v>
      </c>
      <c r="I1718">
        <v>99</v>
      </c>
      <c r="J1718">
        <v>155</v>
      </c>
      <c r="K1718">
        <v>99</v>
      </c>
      <c r="L1718">
        <v>8</v>
      </c>
      <c r="M1718">
        <v>99</v>
      </c>
      <c r="N1718">
        <v>99</v>
      </c>
      <c r="O1718">
        <v>99</v>
      </c>
      <c r="P1718">
        <v>99</v>
      </c>
      <c r="Q1718">
        <v>399</v>
      </c>
      <c r="R1718">
        <v>13709</v>
      </c>
      <c r="S1718">
        <v>8</v>
      </c>
      <c r="T1718">
        <v>5.1155445327886797</v>
      </c>
      <c r="U1718">
        <v>21.037675979283797</v>
      </c>
      <c r="V1718">
        <v>87.31490261871761</v>
      </c>
      <c r="W1718">
        <v>1.3203005324968997</v>
      </c>
      <c r="X1718">
        <v>94.098767233204484</v>
      </c>
      <c r="Y1718">
        <v>16.573054197972134</v>
      </c>
      <c r="Z1718">
        <v>1.1889999270552196</v>
      </c>
      <c r="AA1718">
        <v>5.5256743332255081</v>
      </c>
      <c r="AB1718">
        <v>0</v>
      </c>
      <c r="AC1718">
        <v>1.2282977070461916</v>
      </c>
      <c r="AE1718">
        <v>24.887455098993577</v>
      </c>
      <c r="AG1718">
        <v>24.634764326402991</v>
      </c>
      <c r="AH1718">
        <v>23.448774064719657</v>
      </c>
      <c r="AI1718">
        <v>1.4953680064191412</v>
      </c>
      <c r="AJ1718">
        <v>13378</v>
      </c>
      <c r="AK1718">
        <v>99.079914785468574</v>
      </c>
      <c r="AL1718">
        <v>21.24892176364456</v>
      </c>
    </row>
    <row r="1719" spans="1:38">
      <c r="A1719">
        <v>18</v>
      </c>
      <c r="B1719">
        <v>186</v>
      </c>
      <c r="C1719">
        <v>2024</v>
      </c>
      <c r="E1719">
        <v>99</v>
      </c>
      <c r="F1719">
        <v>99</v>
      </c>
      <c r="G1719">
        <v>99</v>
      </c>
      <c r="H1719">
        <v>2</v>
      </c>
      <c r="I1719">
        <v>99</v>
      </c>
      <c r="J1719">
        <v>160</v>
      </c>
      <c r="K1719">
        <v>99</v>
      </c>
      <c r="L1719">
        <v>8</v>
      </c>
      <c r="M1719">
        <v>99</v>
      </c>
      <c r="N1719">
        <v>99</v>
      </c>
      <c r="O1719">
        <v>99</v>
      </c>
      <c r="P1719">
        <v>99</v>
      </c>
      <c r="Q1719">
        <v>383</v>
      </c>
      <c r="R1719">
        <v>10781</v>
      </c>
      <c r="S1719">
        <v>8</v>
      </c>
      <c r="T1719">
        <v>5.8010388646693247</v>
      </c>
      <c r="U1719">
        <v>20.415100640015005</v>
      </c>
      <c r="V1719">
        <v>84.157313792783597</v>
      </c>
      <c r="W1719">
        <v>4.8975048696781371</v>
      </c>
      <c r="X1719">
        <v>93.136072720526869</v>
      </c>
      <c r="Y1719">
        <v>13.245524533902236</v>
      </c>
      <c r="Z1719">
        <v>0.99248678230219856</v>
      </c>
      <c r="AA1719">
        <v>5.2484088570373117</v>
      </c>
      <c r="AB1719">
        <v>0</v>
      </c>
      <c r="AC1719">
        <v>1.4917212211173798</v>
      </c>
      <c r="AE1719">
        <v>30.111756481966925</v>
      </c>
      <c r="AG1719">
        <v>28.474459880619087</v>
      </c>
      <c r="AH1719">
        <v>28.255133630697127</v>
      </c>
      <c r="AI1719">
        <v>5.3334570076987298</v>
      </c>
      <c r="AJ1719">
        <v>10776</v>
      </c>
      <c r="AK1719">
        <v>98.813251670378591</v>
      </c>
      <c r="AL1719">
        <v>20.800355616473389</v>
      </c>
    </row>
    <row r="1720" spans="1:38">
      <c r="A1720">
        <v>18</v>
      </c>
      <c r="B1720">
        <v>187</v>
      </c>
      <c r="C1720">
        <v>2024</v>
      </c>
      <c r="E1720">
        <v>99</v>
      </c>
      <c r="F1720">
        <v>99</v>
      </c>
      <c r="G1720">
        <v>99</v>
      </c>
      <c r="H1720">
        <v>1</v>
      </c>
      <c r="I1720">
        <v>99</v>
      </c>
      <c r="J1720">
        <v>171</v>
      </c>
      <c r="K1720">
        <v>99</v>
      </c>
      <c r="L1720">
        <v>8</v>
      </c>
      <c r="M1720">
        <v>99</v>
      </c>
      <c r="N1720">
        <v>99</v>
      </c>
      <c r="O1720">
        <v>99</v>
      </c>
      <c r="P1720">
        <v>99</v>
      </c>
      <c r="Q1720">
        <v>145</v>
      </c>
      <c r="R1720">
        <v>7017</v>
      </c>
      <c r="S1720">
        <v>8</v>
      </c>
      <c r="T1720">
        <v>5.5288584865327071</v>
      </c>
      <c r="U1720">
        <v>20.708807182556605</v>
      </c>
      <c r="V1720">
        <v>88.356847655693286</v>
      </c>
      <c r="W1720">
        <v>2.1661678780105458</v>
      </c>
      <c r="X1720">
        <v>94.81259797634317</v>
      </c>
      <c r="Y1720">
        <v>12.69773407439077</v>
      </c>
      <c r="Z1720">
        <v>0.98332620778110302</v>
      </c>
      <c r="AA1720">
        <v>5.0608428082304862</v>
      </c>
      <c r="AB1720">
        <v>0</v>
      </c>
      <c r="AC1720">
        <v>1.2657673740636544</v>
      </c>
      <c r="AE1720">
        <v>26.743397882803105</v>
      </c>
      <c r="AG1720">
        <v>31.002032340726345</v>
      </c>
      <c r="AH1720">
        <v>29.205701910853577</v>
      </c>
      <c r="AI1720">
        <v>1.4251104460595699E-2</v>
      </c>
      <c r="AJ1720">
        <v>7012</v>
      </c>
      <c r="AK1720">
        <v>99.054606389047507</v>
      </c>
      <c r="AL1720">
        <v>20.982583943765</v>
      </c>
    </row>
    <row r="1721" spans="1:38">
      <c r="A1721">
        <v>18</v>
      </c>
      <c r="B1721">
        <v>188</v>
      </c>
      <c r="C1721">
        <v>2024</v>
      </c>
      <c r="E1721">
        <v>99</v>
      </c>
      <c r="F1721">
        <v>99</v>
      </c>
      <c r="G1721">
        <v>99</v>
      </c>
      <c r="H1721">
        <v>2</v>
      </c>
      <c r="I1721">
        <v>99</v>
      </c>
      <c r="J1721">
        <v>175</v>
      </c>
      <c r="K1721">
        <v>99</v>
      </c>
      <c r="L1721">
        <v>8</v>
      </c>
      <c r="M1721">
        <v>99</v>
      </c>
      <c r="N1721">
        <v>99</v>
      </c>
      <c r="O1721">
        <v>99</v>
      </c>
      <c r="P1721">
        <v>99</v>
      </c>
      <c r="Q1721">
        <v>324</v>
      </c>
      <c r="R1721">
        <v>4226</v>
      </c>
      <c r="S1721">
        <v>8</v>
      </c>
      <c r="T1721">
        <v>5.4841457643161391</v>
      </c>
      <c r="U1721">
        <v>19.949668717463279</v>
      </c>
      <c r="V1721">
        <v>81.140558447704706</v>
      </c>
      <c r="W1721">
        <v>2.4136299100804535</v>
      </c>
      <c r="X1721">
        <v>87.174633222905811</v>
      </c>
      <c r="Y1721">
        <v>14.552768575485098</v>
      </c>
      <c r="Z1721">
        <v>0.30761949834358743</v>
      </c>
      <c r="AA1721">
        <v>5.0495463881453801</v>
      </c>
      <c r="AB1721">
        <v>0</v>
      </c>
      <c r="AC1721">
        <v>1.3658187656730798</v>
      </c>
      <c r="AE1721">
        <v>34.799532810001303</v>
      </c>
      <c r="AG1721">
        <v>24.315304948216344</v>
      </c>
      <c r="AH1721">
        <v>26.354431725112313</v>
      </c>
      <c r="AI1721">
        <v>1.3961192617132043</v>
      </c>
      <c r="AJ1721">
        <v>3855</v>
      </c>
      <c r="AK1721">
        <v>97.218573281452734</v>
      </c>
      <c r="AL1721">
        <v>21.015507112637763</v>
      </c>
    </row>
    <row r="1722" spans="1:38">
      <c r="A1722">
        <v>18</v>
      </c>
      <c r="B1722">
        <v>189</v>
      </c>
      <c r="C1722">
        <v>2024</v>
      </c>
      <c r="E1722">
        <v>99</v>
      </c>
      <c r="F1722">
        <v>99</v>
      </c>
      <c r="G1722">
        <v>99</v>
      </c>
      <c r="H1722">
        <v>2</v>
      </c>
      <c r="I1722">
        <v>99</v>
      </c>
      <c r="J1722">
        <v>177</v>
      </c>
      <c r="K1722">
        <v>99</v>
      </c>
      <c r="L1722">
        <v>8</v>
      </c>
      <c r="M1722">
        <v>99</v>
      </c>
      <c r="N1722">
        <v>99</v>
      </c>
      <c r="O1722">
        <v>99</v>
      </c>
      <c r="P1722">
        <v>99</v>
      </c>
      <c r="Q1722">
        <v>301</v>
      </c>
      <c r="R1722">
        <v>11180</v>
      </c>
      <c r="S1722">
        <v>8</v>
      </c>
      <c r="T1722">
        <v>5.8494633273703043</v>
      </c>
      <c r="U1722">
        <v>20.498309481216477</v>
      </c>
      <c r="V1722">
        <v>86.636851520572449</v>
      </c>
      <c r="W1722">
        <v>1.8962432915921288</v>
      </c>
      <c r="X1722">
        <v>93.05008944543826</v>
      </c>
      <c r="Y1722">
        <v>13.577817531305904</v>
      </c>
      <c r="Z1722">
        <v>0.65295169946332721</v>
      </c>
      <c r="AA1722">
        <v>5.0968619379396367</v>
      </c>
      <c r="AB1722">
        <v>0</v>
      </c>
      <c r="AC1722">
        <v>1.2182147257625713</v>
      </c>
      <c r="AE1722">
        <v>33.711353972559692</v>
      </c>
      <c r="AG1722">
        <v>27.619259369055555</v>
      </c>
      <c r="AH1722">
        <v>27.732420516689217</v>
      </c>
      <c r="AI1722">
        <v>3.0679785330948119</v>
      </c>
      <c r="AJ1722">
        <v>11172</v>
      </c>
      <c r="AK1722">
        <v>99.030272108843434</v>
      </c>
      <c r="AL1722">
        <v>20.774687578740725</v>
      </c>
    </row>
    <row r="1723" spans="1:38">
      <c r="A1723">
        <v>18</v>
      </c>
      <c r="B1723">
        <v>190</v>
      </c>
      <c r="C1723">
        <v>2024</v>
      </c>
      <c r="E1723">
        <v>99</v>
      </c>
      <c r="F1723">
        <v>99</v>
      </c>
      <c r="G1723">
        <v>99</v>
      </c>
      <c r="H1723">
        <v>2</v>
      </c>
      <c r="I1723">
        <v>99</v>
      </c>
      <c r="J1723">
        <v>178</v>
      </c>
      <c r="K1723">
        <v>99</v>
      </c>
      <c r="L1723">
        <v>8</v>
      </c>
      <c r="M1723">
        <v>99</v>
      </c>
      <c r="N1723">
        <v>99</v>
      </c>
      <c r="O1723">
        <v>99</v>
      </c>
      <c r="P1723">
        <v>99</v>
      </c>
      <c r="Q1723">
        <v>142</v>
      </c>
      <c r="R1723">
        <v>5501</v>
      </c>
      <c r="S1723">
        <v>8</v>
      </c>
      <c r="T1723">
        <v>5.6304308307580415</v>
      </c>
      <c r="U1723">
        <v>19.982912197782174</v>
      </c>
      <c r="V1723">
        <v>86.475186329758259</v>
      </c>
      <c r="W1723">
        <v>1.7269587347754951</v>
      </c>
      <c r="X1723">
        <v>91.874204690056388</v>
      </c>
      <c r="Y1723">
        <v>11.197964006544264</v>
      </c>
      <c r="Z1723">
        <v>0.52717687693146709</v>
      </c>
      <c r="AA1723">
        <v>4.8437786068204964</v>
      </c>
      <c r="AB1723">
        <v>0</v>
      </c>
      <c r="AC1723">
        <v>1.2359860412154571</v>
      </c>
      <c r="AE1723">
        <v>33.472663646047899</v>
      </c>
      <c r="AG1723">
        <v>33.25273529589554</v>
      </c>
      <c r="AH1723">
        <v>32.889485154463159</v>
      </c>
      <c r="AI1723">
        <v>3.4357389565533558</v>
      </c>
      <c r="AJ1723">
        <v>5495</v>
      </c>
      <c r="AK1723">
        <v>98.251337579617839</v>
      </c>
      <c r="AL1723">
        <v>20.758076767010163</v>
      </c>
    </row>
    <row r="1724" spans="1:38">
      <c r="A1724">
        <v>18</v>
      </c>
      <c r="B1724">
        <v>191</v>
      </c>
      <c r="C1724">
        <v>2024</v>
      </c>
      <c r="E1724">
        <v>99</v>
      </c>
      <c r="F1724">
        <v>99</v>
      </c>
      <c r="G1724">
        <v>99</v>
      </c>
      <c r="H1724">
        <v>2</v>
      </c>
      <c r="I1724">
        <v>99</v>
      </c>
      <c r="J1724">
        <v>181</v>
      </c>
      <c r="K1724">
        <v>99</v>
      </c>
      <c r="L1724">
        <v>8</v>
      </c>
      <c r="M1724">
        <v>99</v>
      </c>
      <c r="N1724">
        <v>99</v>
      </c>
      <c r="O1724">
        <v>99</v>
      </c>
      <c r="P1724">
        <v>99</v>
      </c>
      <c r="Q1724">
        <v>244</v>
      </c>
      <c r="R1724">
        <v>7283</v>
      </c>
      <c r="S1724">
        <v>8</v>
      </c>
      <c r="T1724">
        <v>5.9312096663462848</v>
      </c>
      <c r="U1724">
        <v>20.628600851297524</v>
      </c>
      <c r="V1724">
        <v>86.228202663737491</v>
      </c>
      <c r="W1724">
        <v>1.5927502402855973</v>
      </c>
      <c r="X1724">
        <v>92.956199368392163</v>
      </c>
      <c r="Y1724">
        <v>14.444597006727996</v>
      </c>
      <c r="Z1724">
        <v>0.49430179870932311</v>
      </c>
      <c r="AA1724">
        <v>5.0871378901146995</v>
      </c>
      <c r="AB1724">
        <v>0</v>
      </c>
      <c r="AC1724">
        <v>1.231120562411566</v>
      </c>
      <c r="AE1724">
        <v>31.125265570544247</v>
      </c>
      <c r="AG1724">
        <v>24.898294075416221</v>
      </c>
      <c r="AH1724">
        <v>25.936605742033841</v>
      </c>
      <c r="AI1724">
        <v>2.279280516270767</v>
      </c>
      <c r="AJ1724">
        <v>6911</v>
      </c>
      <c r="AK1724">
        <v>98.954521776877684</v>
      </c>
      <c r="AL1724">
        <v>20.761848520884705</v>
      </c>
    </row>
    <row r="1725" spans="1:38">
      <c r="A1725">
        <v>18</v>
      </c>
      <c r="B1725">
        <v>192</v>
      </c>
      <c r="C1725">
        <v>2024</v>
      </c>
      <c r="E1725">
        <v>99</v>
      </c>
      <c r="F1725">
        <v>99</v>
      </c>
      <c r="G1725">
        <v>99</v>
      </c>
      <c r="H1725">
        <v>1</v>
      </c>
      <c r="I1725">
        <v>99</v>
      </c>
      <c r="J1725">
        <v>262</v>
      </c>
      <c r="K1725">
        <v>99</v>
      </c>
      <c r="L1725">
        <v>8</v>
      </c>
      <c r="M1725">
        <v>99</v>
      </c>
      <c r="N1725">
        <v>99</v>
      </c>
      <c r="O1725">
        <v>99</v>
      </c>
      <c r="P1725">
        <v>99</v>
      </c>
      <c r="R1725">
        <v>0</v>
      </c>
    </row>
    <row r="1726" spans="1:38">
      <c r="A1726">
        <v>18</v>
      </c>
      <c r="B1726">
        <v>193</v>
      </c>
      <c r="C1726">
        <v>2024</v>
      </c>
      <c r="E1726">
        <v>99</v>
      </c>
      <c r="F1726">
        <v>99</v>
      </c>
      <c r="G1726">
        <v>99</v>
      </c>
      <c r="H1726">
        <v>2</v>
      </c>
      <c r="I1726">
        <v>99</v>
      </c>
      <c r="J1726">
        <v>267</v>
      </c>
      <c r="K1726">
        <v>99</v>
      </c>
      <c r="L1726">
        <v>8</v>
      </c>
      <c r="M1726">
        <v>99</v>
      </c>
      <c r="N1726">
        <v>99</v>
      </c>
      <c r="O1726">
        <v>99</v>
      </c>
      <c r="P1726">
        <v>99</v>
      </c>
      <c r="Q1726">
        <v>17</v>
      </c>
      <c r="R1726">
        <v>50</v>
      </c>
      <c r="S1726">
        <v>8</v>
      </c>
      <c r="T1726">
        <v>7.7</v>
      </c>
      <c r="U1726">
        <v>16.818000000000001</v>
      </c>
      <c r="V1726">
        <v>44</v>
      </c>
      <c r="W1726">
        <v>4</v>
      </c>
      <c r="X1726">
        <v>50</v>
      </c>
      <c r="Y1726">
        <v>4</v>
      </c>
      <c r="Z1726">
        <v>2</v>
      </c>
      <c r="AA1726">
        <v>4.8027779461474092</v>
      </c>
      <c r="AB1726">
        <v>0</v>
      </c>
      <c r="AC1726">
        <v>0.60827625302981458</v>
      </c>
      <c r="AE1726">
        <v>21.202048872283626</v>
      </c>
      <c r="AG1726">
        <v>2.95159386068477</v>
      </c>
      <c r="AH1726">
        <v>4.3141882358977011</v>
      </c>
      <c r="AI1726">
        <v>44</v>
      </c>
      <c r="AJ1726">
        <v>49</v>
      </c>
      <c r="AK1726">
        <v>94.867346938775498</v>
      </c>
      <c r="AL1726">
        <v>19.353725425157226</v>
      </c>
    </row>
    <row r="1727" spans="1:38">
      <c r="A1727">
        <v>18</v>
      </c>
      <c r="B1727">
        <v>194</v>
      </c>
      <c r="C1727">
        <v>2024</v>
      </c>
      <c r="E1727">
        <v>99</v>
      </c>
      <c r="F1727">
        <v>99</v>
      </c>
      <c r="G1727">
        <v>99</v>
      </c>
      <c r="H1727">
        <v>1</v>
      </c>
      <c r="I1727">
        <v>99</v>
      </c>
      <c r="J1727">
        <v>309</v>
      </c>
      <c r="K1727">
        <v>99</v>
      </c>
      <c r="L1727">
        <v>8</v>
      </c>
      <c r="M1727">
        <v>99</v>
      </c>
      <c r="N1727">
        <v>99</v>
      </c>
      <c r="O1727">
        <v>99</v>
      </c>
      <c r="P1727">
        <v>99</v>
      </c>
      <c r="Q1727">
        <v>1024</v>
      </c>
      <c r="R1727">
        <v>27773</v>
      </c>
      <c r="S1727">
        <v>8</v>
      </c>
      <c r="T1727">
        <v>5.8161163720159852</v>
      </c>
      <c r="U1727">
        <v>20.005966226190953</v>
      </c>
      <c r="V1727">
        <v>85.370683757606315</v>
      </c>
      <c r="W1727">
        <v>2.2719907824145755</v>
      </c>
      <c r="X1727">
        <v>91.142476505959024</v>
      </c>
      <c r="Y1727">
        <v>11.752421416483632</v>
      </c>
      <c r="Z1727">
        <v>0.67691642962589549</v>
      </c>
      <c r="AA1727">
        <v>4.9733712882554313</v>
      </c>
      <c r="AB1727">
        <v>0</v>
      </c>
      <c r="AC1727">
        <v>1.2086520970441621</v>
      </c>
      <c r="AE1727">
        <v>34.350751537264358</v>
      </c>
      <c r="AG1727">
        <v>27.137971467656833</v>
      </c>
      <c r="AH1727">
        <v>27.452911121556255</v>
      </c>
      <c r="AI1727">
        <v>2.2755914017210954</v>
      </c>
      <c r="AJ1727">
        <v>27767</v>
      </c>
      <c r="AK1727">
        <v>97.991806821046382</v>
      </c>
      <c r="AL1727">
        <v>20.927380010616019</v>
      </c>
    </row>
    <row r="1728" spans="1:38">
      <c r="A1728">
        <v>18</v>
      </c>
      <c r="B1728">
        <v>195</v>
      </c>
      <c r="C1728">
        <v>2024</v>
      </c>
      <c r="E1728">
        <v>99</v>
      </c>
      <c r="F1728">
        <v>99</v>
      </c>
      <c r="G1728">
        <v>99</v>
      </c>
      <c r="H1728">
        <v>2</v>
      </c>
      <c r="I1728">
        <v>99</v>
      </c>
      <c r="J1728">
        <v>470</v>
      </c>
      <c r="K1728">
        <v>99</v>
      </c>
      <c r="L1728">
        <v>8</v>
      </c>
      <c r="M1728">
        <v>99</v>
      </c>
      <c r="N1728">
        <v>99</v>
      </c>
      <c r="O1728">
        <v>99</v>
      </c>
      <c r="P1728">
        <v>99</v>
      </c>
      <c r="Q1728">
        <v>209</v>
      </c>
      <c r="R1728">
        <v>3140</v>
      </c>
      <c r="S1728">
        <v>8</v>
      </c>
      <c r="T1728">
        <v>6.1487261146496808</v>
      </c>
      <c r="U1728">
        <v>20.046592356687871</v>
      </c>
      <c r="V1728">
        <v>82.101910828025481</v>
      </c>
      <c r="W1728">
        <v>6.6878980891719744</v>
      </c>
      <c r="X1728">
        <v>91.687898089171981</v>
      </c>
      <c r="Y1728">
        <v>12.32484076433121</v>
      </c>
      <c r="Z1728">
        <v>0.38216560509554154</v>
      </c>
      <c r="AA1728">
        <v>4.4851486543550863</v>
      </c>
      <c r="AB1728">
        <v>0</v>
      </c>
      <c r="AC1728">
        <v>1.5038744976242697</v>
      </c>
      <c r="AE1728">
        <v>25.661661359988955</v>
      </c>
      <c r="AG1728">
        <v>24.44340650786236</v>
      </c>
      <c r="AH1728">
        <v>28.376008038613438</v>
      </c>
      <c r="AI1728">
        <v>8.7898089171974547</v>
      </c>
      <c r="AJ1728">
        <v>3090</v>
      </c>
      <c r="AK1728">
        <v>98.689417475728234</v>
      </c>
      <c r="AL1728">
        <v>20.534322104838939</v>
      </c>
    </row>
    <row r="1729" spans="1:38">
      <c r="A1729">
        <v>18</v>
      </c>
      <c r="B1729">
        <v>196</v>
      </c>
      <c r="C1729">
        <v>2024</v>
      </c>
      <c r="E1729">
        <v>99</v>
      </c>
      <c r="F1729">
        <v>99</v>
      </c>
      <c r="G1729">
        <v>99</v>
      </c>
      <c r="H1729">
        <v>2</v>
      </c>
      <c r="I1729">
        <v>99</v>
      </c>
      <c r="J1729">
        <v>629</v>
      </c>
      <c r="K1729">
        <v>99</v>
      </c>
      <c r="L1729">
        <v>8</v>
      </c>
      <c r="M1729">
        <v>99</v>
      </c>
      <c r="N1729">
        <v>99</v>
      </c>
      <c r="O1729">
        <v>99</v>
      </c>
      <c r="P1729">
        <v>99</v>
      </c>
      <c r="R1729">
        <v>0</v>
      </c>
    </row>
    <row r="1730" spans="1:38">
      <c r="A1730">
        <v>18</v>
      </c>
      <c r="B1730">
        <v>197</v>
      </c>
      <c r="C1730">
        <v>2024</v>
      </c>
      <c r="E1730">
        <v>99</v>
      </c>
      <c r="F1730">
        <v>99</v>
      </c>
      <c r="G1730">
        <v>99</v>
      </c>
      <c r="H1730">
        <v>1</v>
      </c>
      <c r="I1730">
        <v>99</v>
      </c>
      <c r="J1730">
        <v>643</v>
      </c>
      <c r="K1730">
        <v>99</v>
      </c>
      <c r="L1730">
        <v>8</v>
      </c>
      <c r="M1730">
        <v>99</v>
      </c>
      <c r="N1730">
        <v>99</v>
      </c>
      <c r="O1730">
        <v>99</v>
      </c>
      <c r="P1730">
        <v>99</v>
      </c>
      <c r="Q1730">
        <v>542</v>
      </c>
      <c r="R1730">
        <v>13396</v>
      </c>
      <c r="S1730">
        <v>8</v>
      </c>
      <c r="T1730">
        <v>5.8792923260674801</v>
      </c>
      <c r="U1730">
        <v>19.942348462227525</v>
      </c>
      <c r="V1730">
        <v>78.336816960286626</v>
      </c>
      <c r="W1730">
        <v>3.9713347267841153</v>
      </c>
      <c r="X1730">
        <v>86.107793371155552</v>
      </c>
      <c r="Y1730">
        <v>14.041504926843835</v>
      </c>
      <c r="Z1730">
        <v>0.67184234099731266</v>
      </c>
      <c r="AA1730">
        <v>5.4071647841626316</v>
      </c>
      <c r="AB1730">
        <v>0</v>
      </c>
      <c r="AC1730">
        <v>1.3975893081427502</v>
      </c>
      <c r="AE1730">
        <v>22.810605393248089</v>
      </c>
      <c r="AG1730">
        <v>24.439011931258442</v>
      </c>
      <c r="AH1730">
        <v>25.804333755150605</v>
      </c>
      <c r="AI1730">
        <v>2.6276500447894904</v>
      </c>
      <c r="AJ1730">
        <v>12474</v>
      </c>
      <c r="AK1730">
        <v>97.270250120250722</v>
      </c>
      <c r="AL1730">
        <v>20.862256783615159</v>
      </c>
    </row>
    <row r="1731" spans="1:38">
      <c r="A1731">
        <v>18</v>
      </c>
      <c r="B1731">
        <v>198</v>
      </c>
      <c r="C1731">
        <v>2024</v>
      </c>
      <c r="E1731">
        <v>99</v>
      </c>
      <c r="F1731">
        <v>99</v>
      </c>
      <c r="G1731">
        <v>99</v>
      </c>
      <c r="H1731">
        <v>2</v>
      </c>
      <c r="I1731">
        <v>99</v>
      </c>
      <c r="J1731">
        <v>704</v>
      </c>
      <c r="K1731">
        <v>99</v>
      </c>
      <c r="L1731">
        <v>8</v>
      </c>
      <c r="M1731">
        <v>99</v>
      </c>
      <c r="N1731">
        <v>99</v>
      </c>
      <c r="O1731">
        <v>99</v>
      </c>
      <c r="P1731">
        <v>99</v>
      </c>
      <c r="R1731">
        <v>0</v>
      </c>
    </row>
    <row r="1732" spans="1:38">
      <c r="A1732">
        <v>18</v>
      </c>
      <c r="B1732">
        <v>199</v>
      </c>
      <c r="C1732">
        <v>2024</v>
      </c>
      <c r="E1732">
        <v>99</v>
      </c>
      <c r="F1732">
        <v>99</v>
      </c>
      <c r="G1732">
        <v>99</v>
      </c>
      <c r="H1732">
        <v>1</v>
      </c>
      <c r="I1732">
        <v>99</v>
      </c>
      <c r="J1732">
        <v>802</v>
      </c>
      <c r="K1732">
        <v>99</v>
      </c>
      <c r="L1732">
        <v>8</v>
      </c>
      <c r="M1732">
        <v>99</v>
      </c>
      <c r="N1732">
        <v>99</v>
      </c>
      <c r="O1732">
        <v>99</v>
      </c>
      <c r="P1732">
        <v>99</v>
      </c>
      <c r="Q1732">
        <v>108</v>
      </c>
      <c r="R1732">
        <v>3006</v>
      </c>
      <c r="S1732">
        <v>8</v>
      </c>
      <c r="T1732">
        <v>6.1131071190951447</v>
      </c>
      <c r="U1732">
        <v>20.295775116433528</v>
      </c>
      <c r="V1732">
        <v>83.300066533599491</v>
      </c>
      <c r="W1732">
        <v>5.6220891550232865</v>
      </c>
      <c r="X1732">
        <v>93.147039254823682</v>
      </c>
      <c r="Y1732">
        <v>13.639387890884899</v>
      </c>
      <c r="Z1732">
        <v>0.69860279441117779</v>
      </c>
      <c r="AA1732">
        <v>5.0053868634397878</v>
      </c>
      <c r="AB1732">
        <v>0</v>
      </c>
      <c r="AC1732">
        <v>1.5095111610314971</v>
      </c>
      <c r="AE1732">
        <v>27.385646254847185</v>
      </c>
      <c r="AG1732">
        <v>28.409413098950953</v>
      </c>
      <c r="AH1732">
        <v>28.194634113653649</v>
      </c>
      <c r="AI1732">
        <v>0.2994011976047905</v>
      </c>
      <c r="AJ1732">
        <v>3006</v>
      </c>
      <c r="AK1732">
        <v>99.104590818363363</v>
      </c>
      <c r="AL1732">
        <v>20.54218661833686</v>
      </c>
    </row>
    <row r="1733" spans="1:38">
      <c r="A1733">
        <v>18</v>
      </c>
      <c r="B1733">
        <v>200</v>
      </c>
      <c r="C1733">
        <v>2024</v>
      </c>
      <c r="E1733">
        <v>99</v>
      </c>
      <c r="F1733">
        <v>99</v>
      </c>
      <c r="G1733">
        <v>99</v>
      </c>
      <c r="H1733">
        <v>1</v>
      </c>
      <c r="I1733">
        <v>99</v>
      </c>
      <c r="J1733">
        <v>103</v>
      </c>
      <c r="K1733">
        <v>99</v>
      </c>
      <c r="L1733">
        <v>9</v>
      </c>
      <c r="M1733">
        <v>99</v>
      </c>
      <c r="N1733">
        <v>99</v>
      </c>
      <c r="O1733">
        <v>99</v>
      </c>
      <c r="P1733">
        <v>99</v>
      </c>
      <c r="Q1733">
        <v>22</v>
      </c>
      <c r="R1733">
        <v>274</v>
      </c>
      <c r="S1733">
        <v>9</v>
      </c>
      <c r="T1733">
        <v>6.4744525547445297</v>
      </c>
      <c r="U1733">
        <v>22.975182481751816</v>
      </c>
      <c r="V1733">
        <v>91.240875912408768</v>
      </c>
      <c r="W1733">
        <v>5.839416058394165</v>
      </c>
      <c r="X1733">
        <v>100</v>
      </c>
      <c r="Y1733">
        <v>36.496350364963526</v>
      </c>
      <c r="Z1733">
        <v>1.4598540145985412</v>
      </c>
      <c r="AA1733">
        <v>3.8925772713481761</v>
      </c>
      <c r="AB1733">
        <v>0</v>
      </c>
      <c r="AC1733">
        <v>1.3431648646344096</v>
      </c>
      <c r="AE1733">
        <v>24.496202380883577</v>
      </c>
      <c r="AG1733">
        <v>33.86897404202719</v>
      </c>
      <c r="AH1733">
        <v>35.469512401257575</v>
      </c>
      <c r="AI1733">
        <v>8.394160583941602</v>
      </c>
      <c r="AJ1733">
        <v>274</v>
      </c>
      <c r="AK1733">
        <v>99.761678832116715</v>
      </c>
      <c r="AL1733">
        <v>22.973620703619119</v>
      </c>
    </row>
    <row r="1734" spans="1:38">
      <c r="A1734">
        <v>18</v>
      </c>
      <c r="B1734">
        <v>201</v>
      </c>
      <c r="C1734">
        <v>2024</v>
      </c>
      <c r="E1734">
        <v>99</v>
      </c>
      <c r="F1734">
        <v>99</v>
      </c>
      <c r="G1734">
        <v>99</v>
      </c>
      <c r="H1734">
        <v>2</v>
      </c>
      <c r="I1734">
        <v>99</v>
      </c>
      <c r="J1734">
        <v>106</v>
      </c>
      <c r="K1734">
        <v>99</v>
      </c>
      <c r="L1734">
        <v>9</v>
      </c>
      <c r="M1734">
        <v>99</v>
      </c>
      <c r="N1734">
        <v>99</v>
      </c>
      <c r="O1734">
        <v>99</v>
      </c>
      <c r="P1734">
        <v>99</v>
      </c>
      <c r="Q1734">
        <v>343</v>
      </c>
      <c r="R1734">
        <v>12493</v>
      </c>
      <c r="S1734">
        <v>9</v>
      </c>
      <c r="T1734">
        <v>6.4340030417033551</v>
      </c>
      <c r="U1734">
        <v>22.049827903626248</v>
      </c>
      <c r="V1734">
        <v>91.058993036100233</v>
      </c>
      <c r="W1734">
        <v>5.2109181141439196</v>
      </c>
      <c r="X1734">
        <v>99.295605539101885</v>
      </c>
      <c r="Y1734">
        <v>21.852237252861595</v>
      </c>
      <c r="Z1734">
        <v>2.0731609701432805</v>
      </c>
      <c r="AA1734">
        <v>4.9218870115611084</v>
      </c>
      <c r="AB1734">
        <v>0</v>
      </c>
      <c r="AC1734">
        <v>1.3555721607960596</v>
      </c>
      <c r="AE1734">
        <v>29.997055241770937</v>
      </c>
      <c r="AG1734">
        <v>32.712752029327049</v>
      </c>
      <c r="AH1734">
        <v>34.051235230828453</v>
      </c>
      <c r="AI1734">
        <v>0.20011206275514296</v>
      </c>
      <c r="AJ1734">
        <v>12469</v>
      </c>
      <c r="AK1734">
        <v>97.888667896382813</v>
      </c>
      <c r="AL1734">
        <v>23.223025542579457</v>
      </c>
    </row>
    <row r="1735" spans="1:38">
      <c r="A1735">
        <v>18</v>
      </c>
      <c r="B1735">
        <v>202</v>
      </c>
      <c r="C1735">
        <v>2024</v>
      </c>
      <c r="E1735">
        <v>99</v>
      </c>
      <c r="F1735">
        <v>99</v>
      </c>
      <c r="G1735">
        <v>99</v>
      </c>
      <c r="H1735">
        <v>1</v>
      </c>
      <c r="I1735">
        <v>99</v>
      </c>
      <c r="J1735">
        <v>110</v>
      </c>
      <c r="K1735">
        <v>99</v>
      </c>
      <c r="L1735">
        <v>9</v>
      </c>
      <c r="M1735">
        <v>99</v>
      </c>
      <c r="N1735">
        <v>99</v>
      </c>
      <c r="O1735">
        <v>99</v>
      </c>
      <c r="P1735">
        <v>99</v>
      </c>
      <c r="Q1735">
        <v>1332</v>
      </c>
      <c r="R1735">
        <v>35214</v>
      </c>
      <c r="S1735">
        <v>9</v>
      </c>
      <c r="T1735">
        <v>6.3223717839495652</v>
      </c>
      <c r="U1735">
        <v>22.305100244221038</v>
      </c>
      <c r="V1735">
        <v>90.682683023797381</v>
      </c>
      <c r="W1735">
        <v>3.927415232577951</v>
      </c>
      <c r="X1735">
        <v>99.113988754472643</v>
      </c>
      <c r="Y1735">
        <v>23.595728971431814</v>
      </c>
      <c r="Z1735">
        <v>2.7971829386039642</v>
      </c>
      <c r="AA1735">
        <v>5.4169924424956113</v>
      </c>
      <c r="AB1735">
        <v>0</v>
      </c>
      <c r="AC1735">
        <v>1.2867909993285147</v>
      </c>
      <c r="AE1735">
        <v>29.84480345794244</v>
      </c>
      <c r="AG1735">
        <v>29.441666806013068</v>
      </c>
      <c r="AH1735">
        <v>31.346281492275125</v>
      </c>
      <c r="AI1735">
        <v>2.4819673993298119</v>
      </c>
      <c r="AJ1735">
        <v>35210</v>
      </c>
      <c r="AK1735">
        <v>98.006540755466688</v>
      </c>
      <c r="AL1735">
        <v>23.353146134918362</v>
      </c>
    </row>
    <row r="1736" spans="1:38">
      <c r="A1736">
        <v>18</v>
      </c>
      <c r="B1736">
        <v>203</v>
      </c>
      <c r="C1736">
        <v>2024</v>
      </c>
      <c r="E1736">
        <v>99</v>
      </c>
      <c r="F1736">
        <v>99</v>
      </c>
      <c r="G1736">
        <v>99</v>
      </c>
      <c r="H1736">
        <v>1</v>
      </c>
      <c r="I1736">
        <v>99</v>
      </c>
      <c r="J1736">
        <v>111</v>
      </c>
      <c r="K1736">
        <v>99</v>
      </c>
      <c r="L1736">
        <v>9</v>
      </c>
      <c r="M1736">
        <v>99</v>
      </c>
      <c r="N1736">
        <v>99</v>
      </c>
      <c r="O1736">
        <v>99</v>
      </c>
      <c r="P1736">
        <v>99</v>
      </c>
      <c r="Q1736">
        <v>1125</v>
      </c>
      <c r="R1736">
        <v>33625</v>
      </c>
      <c r="S1736">
        <v>9</v>
      </c>
      <c r="T1736">
        <v>5.9790037174721178</v>
      </c>
      <c r="U1736">
        <v>22.78669442379158</v>
      </c>
      <c r="V1736">
        <v>89.246096654275078</v>
      </c>
      <c r="W1736">
        <v>4.9189591078066908</v>
      </c>
      <c r="X1736">
        <v>98.804460966542734</v>
      </c>
      <c r="Y1736">
        <v>27.907806691449807</v>
      </c>
      <c r="Z1736">
        <v>3.4230483271375465</v>
      </c>
      <c r="AA1736">
        <v>5.8933248284942739</v>
      </c>
      <c r="AB1736">
        <v>0</v>
      </c>
      <c r="AC1736">
        <v>1.4150037936506272</v>
      </c>
      <c r="AE1736">
        <v>40.451431578472551</v>
      </c>
      <c r="AG1736">
        <v>28.407650845682038</v>
      </c>
      <c r="AH1736">
        <v>30.666475672245493</v>
      </c>
      <c r="AI1736">
        <v>0.42825278810408929</v>
      </c>
      <c r="AJ1736">
        <v>33596</v>
      </c>
      <c r="AK1736">
        <v>98.445261340635227</v>
      </c>
      <c r="AL1736">
        <v>23.540896220893888</v>
      </c>
    </row>
    <row r="1737" spans="1:38">
      <c r="A1737">
        <v>18</v>
      </c>
      <c r="B1737">
        <v>204</v>
      </c>
      <c r="C1737">
        <v>2024</v>
      </c>
      <c r="E1737">
        <v>99</v>
      </c>
      <c r="F1737">
        <v>99</v>
      </c>
      <c r="G1737">
        <v>99</v>
      </c>
      <c r="H1737">
        <v>1</v>
      </c>
      <c r="I1737">
        <v>99</v>
      </c>
      <c r="J1737">
        <v>116</v>
      </c>
      <c r="K1737">
        <v>99</v>
      </c>
      <c r="L1737">
        <v>9</v>
      </c>
      <c r="M1737">
        <v>99</v>
      </c>
      <c r="N1737">
        <v>99</v>
      </c>
      <c r="O1737">
        <v>99</v>
      </c>
      <c r="P1737">
        <v>99</v>
      </c>
      <c r="Q1737">
        <v>1130</v>
      </c>
      <c r="R1737">
        <v>20615</v>
      </c>
      <c r="S1737">
        <v>9</v>
      </c>
      <c r="T1737">
        <v>6.3991753577492094</v>
      </c>
      <c r="U1737">
        <v>22.077788018433203</v>
      </c>
      <c r="V1737">
        <v>87.906863934028621</v>
      </c>
      <c r="W1737">
        <v>5.73853989813243</v>
      </c>
      <c r="X1737">
        <v>97.506669900557839</v>
      </c>
      <c r="Y1737">
        <v>23.837011884550087</v>
      </c>
      <c r="Z1737">
        <v>2.4593742420567541</v>
      </c>
      <c r="AA1737">
        <v>5.4776145294271696</v>
      </c>
      <c r="AB1737">
        <v>0</v>
      </c>
      <c r="AC1737">
        <v>1.5293424987049076</v>
      </c>
      <c r="AE1737">
        <v>21.124814985117123</v>
      </c>
      <c r="AG1737">
        <v>24.372509842403321</v>
      </c>
      <c r="AH1737">
        <v>27.616100108162659</v>
      </c>
      <c r="AI1737">
        <v>0.42687363570215869</v>
      </c>
      <c r="AJ1737">
        <v>19881</v>
      </c>
      <c r="AK1737">
        <v>97.382480760524928</v>
      </c>
      <c r="AL1737">
        <v>23.234060173783767</v>
      </c>
    </row>
    <row r="1738" spans="1:38">
      <c r="A1738">
        <v>18</v>
      </c>
      <c r="B1738">
        <v>205</v>
      </c>
      <c r="C1738">
        <v>2024</v>
      </c>
      <c r="E1738">
        <v>99</v>
      </c>
      <c r="F1738">
        <v>99</v>
      </c>
      <c r="G1738">
        <v>99</v>
      </c>
      <c r="H1738">
        <v>2</v>
      </c>
      <c r="I1738">
        <v>99</v>
      </c>
      <c r="J1738">
        <v>117</v>
      </c>
      <c r="K1738">
        <v>99</v>
      </c>
      <c r="L1738">
        <v>9</v>
      </c>
      <c r="M1738">
        <v>99</v>
      </c>
      <c r="N1738">
        <v>99</v>
      </c>
      <c r="O1738">
        <v>99</v>
      </c>
      <c r="P1738">
        <v>99</v>
      </c>
      <c r="Q1738">
        <v>554</v>
      </c>
      <c r="R1738">
        <v>13177</v>
      </c>
      <c r="S1738">
        <v>9</v>
      </c>
      <c r="T1738">
        <v>7.1037413675343402</v>
      </c>
      <c r="U1738">
        <v>22.458867724064728</v>
      </c>
      <c r="V1738">
        <v>78.667374971541307</v>
      </c>
      <c r="W1738">
        <v>16.786825529331413</v>
      </c>
      <c r="X1738">
        <v>98.102754800030382</v>
      </c>
      <c r="Y1738">
        <v>25.916369431585327</v>
      </c>
      <c r="Z1738">
        <v>2.8382788191545876</v>
      </c>
      <c r="AA1738">
        <v>5.6161345527638318</v>
      </c>
      <c r="AB1738">
        <v>0</v>
      </c>
      <c r="AC1738">
        <v>1.5515034325812538</v>
      </c>
      <c r="AE1738">
        <v>28.892396004251847</v>
      </c>
      <c r="AG1738">
        <v>22.258445945945951</v>
      </c>
      <c r="AH1738">
        <v>24.940627686291695</v>
      </c>
      <c r="AI1738">
        <v>0.48569477119222881</v>
      </c>
      <c r="AJ1738">
        <v>13147</v>
      </c>
      <c r="AK1738">
        <v>98.902837149159069</v>
      </c>
      <c r="AL1738">
        <v>22.851709000633299</v>
      </c>
    </row>
    <row r="1739" spans="1:38">
      <c r="A1739">
        <v>18</v>
      </c>
      <c r="B1739">
        <v>206</v>
      </c>
      <c r="C1739">
        <v>2024</v>
      </c>
      <c r="E1739">
        <v>99</v>
      </c>
      <c r="F1739">
        <v>99</v>
      </c>
      <c r="G1739">
        <v>99</v>
      </c>
      <c r="H1739">
        <v>1</v>
      </c>
      <c r="I1739">
        <v>99</v>
      </c>
      <c r="J1739">
        <v>134</v>
      </c>
      <c r="K1739">
        <v>99</v>
      </c>
      <c r="L1739">
        <v>9</v>
      </c>
      <c r="M1739">
        <v>99</v>
      </c>
      <c r="N1739">
        <v>99</v>
      </c>
      <c r="O1739">
        <v>99</v>
      </c>
      <c r="P1739">
        <v>99</v>
      </c>
      <c r="Q1739">
        <v>1531</v>
      </c>
      <c r="R1739">
        <v>30169</v>
      </c>
      <c r="S1739">
        <v>9</v>
      </c>
      <c r="T1739">
        <v>5.9180615863966315</v>
      </c>
      <c r="U1739">
        <v>22.109652292087588</v>
      </c>
      <c r="V1739">
        <v>90.181974874871557</v>
      </c>
      <c r="W1739">
        <v>3.5367430143524801</v>
      </c>
      <c r="X1739">
        <v>98.571381219132221</v>
      </c>
      <c r="Y1739">
        <v>23.056780138552821</v>
      </c>
      <c r="Z1739">
        <v>2.2904305744307076</v>
      </c>
      <c r="AA1739">
        <v>5.4872724626133191</v>
      </c>
      <c r="AB1739">
        <v>0</v>
      </c>
      <c r="AC1739">
        <v>1.4056260838663148</v>
      </c>
      <c r="AE1739">
        <v>37.821534936053474</v>
      </c>
      <c r="AG1739">
        <v>25.973276856586953</v>
      </c>
      <c r="AH1739">
        <v>29.173616815731744</v>
      </c>
      <c r="AI1739">
        <v>1.1336139746096991</v>
      </c>
      <c r="AJ1739">
        <v>30119</v>
      </c>
      <c r="AK1739">
        <v>97.108914638600453</v>
      </c>
      <c r="AL1739">
        <v>23.765643842608156</v>
      </c>
    </row>
    <row r="1740" spans="1:38">
      <c r="A1740">
        <v>18</v>
      </c>
      <c r="B1740">
        <v>207</v>
      </c>
      <c r="C1740">
        <v>2024</v>
      </c>
      <c r="E1740">
        <v>99</v>
      </c>
      <c r="F1740">
        <v>99</v>
      </c>
      <c r="G1740">
        <v>99</v>
      </c>
      <c r="H1740">
        <v>2</v>
      </c>
      <c r="I1740">
        <v>99</v>
      </c>
      <c r="J1740">
        <v>141</v>
      </c>
      <c r="K1740">
        <v>99</v>
      </c>
      <c r="L1740">
        <v>9</v>
      </c>
      <c r="M1740">
        <v>99</v>
      </c>
      <c r="N1740">
        <v>99</v>
      </c>
      <c r="O1740">
        <v>99</v>
      </c>
      <c r="P1740">
        <v>99</v>
      </c>
      <c r="Q1740">
        <v>1117</v>
      </c>
      <c r="R1740">
        <v>20272</v>
      </c>
      <c r="S1740">
        <v>9</v>
      </c>
      <c r="T1740">
        <v>6.6312154696132604</v>
      </c>
      <c r="U1740">
        <v>22.611247040252245</v>
      </c>
      <c r="V1740">
        <v>87.519731649565884</v>
      </c>
      <c r="W1740">
        <v>6.1858721389108116</v>
      </c>
      <c r="X1740">
        <v>98.258681925808986</v>
      </c>
      <c r="Y1740">
        <v>28.596093133385956</v>
      </c>
      <c r="Z1740">
        <v>3.0090765588003161</v>
      </c>
      <c r="AA1740">
        <v>5.6675960870753679</v>
      </c>
      <c r="AB1740">
        <v>0</v>
      </c>
      <c r="AC1740">
        <v>1.3218118643427599</v>
      </c>
      <c r="AE1740">
        <v>35.720971565251254</v>
      </c>
      <c r="AG1740">
        <v>18.059849085515236</v>
      </c>
      <c r="AH1740">
        <v>22.063627840779301</v>
      </c>
      <c r="AI1740">
        <v>0.4636937647987372</v>
      </c>
      <c r="AJ1740">
        <v>20214</v>
      </c>
      <c r="AK1740">
        <v>98.750163253190848</v>
      </c>
      <c r="AL1740">
        <v>23.093850154743819</v>
      </c>
    </row>
    <row r="1741" spans="1:38">
      <c r="A1741">
        <v>18</v>
      </c>
      <c r="B1741">
        <v>208</v>
      </c>
      <c r="C1741">
        <v>2024</v>
      </c>
      <c r="E1741">
        <v>99</v>
      </c>
      <c r="F1741">
        <v>99</v>
      </c>
      <c r="G1741">
        <v>99</v>
      </c>
      <c r="H1741">
        <v>2</v>
      </c>
      <c r="I1741">
        <v>99</v>
      </c>
      <c r="J1741">
        <v>143</v>
      </c>
      <c r="K1741">
        <v>99</v>
      </c>
      <c r="L1741">
        <v>9</v>
      </c>
      <c r="M1741">
        <v>99</v>
      </c>
      <c r="N1741">
        <v>99</v>
      </c>
      <c r="O1741">
        <v>99</v>
      </c>
      <c r="P1741">
        <v>99</v>
      </c>
      <c r="Q1741">
        <v>2</v>
      </c>
      <c r="R1741">
        <v>3</v>
      </c>
      <c r="S1741">
        <v>9</v>
      </c>
      <c r="T1741">
        <v>7.6666666666666687</v>
      </c>
      <c r="U1741">
        <v>37.766666666666673</v>
      </c>
      <c r="V1741">
        <v>0</v>
      </c>
      <c r="W1741">
        <v>0</v>
      </c>
      <c r="X1741">
        <v>100</v>
      </c>
      <c r="Y1741">
        <v>100</v>
      </c>
      <c r="Z1741">
        <v>33.333333333333343</v>
      </c>
      <c r="AA1741">
        <v>5.9359544772138388</v>
      </c>
      <c r="AB1741">
        <v>0</v>
      </c>
      <c r="AC1741">
        <v>0.47140452079101841</v>
      </c>
      <c r="AE1741">
        <v>27.001139864567111</v>
      </c>
      <c r="AG1741">
        <v>18.75</v>
      </c>
      <c r="AH1741">
        <v>25.99816429554842</v>
      </c>
      <c r="AI1741">
        <v>0</v>
      </c>
      <c r="AJ1741">
        <v>0</v>
      </c>
    </row>
    <row r="1742" spans="1:38">
      <c r="A1742">
        <v>18</v>
      </c>
      <c r="B1742">
        <v>209</v>
      </c>
      <c r="C1742">
        <v>2024</v>
      </c>
      <c r="E1742">
        <v>99</v>
      </c>
      <c r="F1742">
        <v>99</v>
      </c>
      <c r="G1742">
        <v>99</v>
      </c>
      <c r="H1742">
        <v>2</v>
      </c>
      <c r="I1742">
        <v>99</v>
      </c>
      <c r="J1742">
        <v>147</v>
      </c>
      <c r="K1742">
        <v>99</v>
      </c>
      <c r="L1742">
        <v>9</v>
      </c>
      <c r="M1742">
        <v>99</v>
      </c>
      <c r="N1742">
        <v>99</v>
      </c>
      <c r="O1742">
        <v>99</v>
      </c>
      <c r="P1742">
        <v>99</v>
      </c>
      <c r="Q1742">
        <v>125</v>
      </c>
      <c r="R1742">
        <v>3088</v>
      </c>
      <c r="S1742">
        <v>9</v>
      </c>
      <c r="T1742">
        <v>6.3733808290155416</v>
      </c>
      <c r="U1742">
        <v>22.007383419689063</v>
      </c>
      <c r="V1742">
        <v>91.547927461139878</v>
      </c>
      <c r="W1742">
        <v>4.7603626943005191</v>
      </c>
      <c r="X1742">
        <v>99.125647668393782</v>
      </c>
      <c r="Y1742">
        <v>22.538860103626941</v>
      </c>
      <c r="Z1742">
        <v>1.9430051813471505</v>
      </c>
      <c r="AA1742">
        <v>5.0361205557408715</v>
      </c>
      <c r="AB1742">
        <v>0</v>
      </c>
      <c r="AC1742">
        <v>1.1687993574052007</v>
      </c>
      <c r="AE1742">
        <v>46.657641079812485</v>
      </c>
      <c r="AG1742">
        <v>18.043706906626152</v>
      </c>
      <c r="AH1742">
        <v>22.968839089896047</v>
      </c>
      <c r="AI1742">
        <v>1.2305699481865282</v>
      </c>
      <c r="AJ1742">
        <v>3088</v>
      </c>
      <c r="AK1742">
        <v>97.643685233160639</v>
      </c>
      <c r="AL1742">
        <v>23.345607370439264</v>
      </c>
    </row>
    <row r="1743" spans="1:38">
      <c r="A1743">
        <v>18</v>
      </c>
      <c r="B1743">
        <v>210</v>
      </c>
      <c r="C1743">
        <v>2024</v>
      </c>
      <c r="E1743">
        <v>99</v>
      </c>
      <c r="F1743">
        <v>99</v>
      </c>
      <c r="G1743">
        <v>99</v>
      </c>
      <c r="H1743">
        <v>1</v>
      </c>
      <c r="I1743">
        <v>99</v>
      </c>
      <c r="J1743">
        <v>155</v>
      </c>
      <c r="K1743">
        <v>99</v>
      </c>
      <c r="L1743">
        <v>9</v>
      </c>
      <c r="M1743">
        <v>99</v>
      </c>
      <c r="N1743">
        <v>99</v>
      </c>
      <c r="O1743">
        <v>99</v>
      </c>
      <c r="P1743">
        <v>99</v>
      </c>
      <c r="Q1743">
        <v>380</v>
      </c>
      <c r="R1743">
        <v>19064</v>
      </c>
      <c r="S1743">
        <v>9</v>
      </c>
      <c r="T1743">
        <v>5.4778640369282439</v>
      </c>
      <c r="U1743">
        <v>23.024900335711177</v>
      </c>
      <c r="V1743">
        <v>93.243810323122105</v>
      </c>
      <c r="W1743">
        <v>2.0981955518254298</v>
      </c>
      <c r="X1743">
        <v>99.674779689467059</v>
      </c>
      <c r="Y1743">
        <v>33.523919429290807</v>
      </c>
      <c r="Z1743">
        <v>2.3499790180444826</v>
      </c>
      <c r="AA1743">
        <v>4.9719144574663581</v>
      </c>
      <c r="AB1743">
        <v>0</v>
      </c>
      <c r="AC1743">
        <v>1.2051143510981883</v>
      </c>
      <c r="AE1743">
        <v>43.144772852674492</v>
      </c>
      <c r="AG1743">
        <v>34.257578752538237</v>
      </c>
      <c r="AH1743">
        <v>35.688508002635785</v>
      </c>
      <c r="AI1743">
        <v>0.70814099874108261</v>
      </c>
      <c r="AJ1743">
        <v>18729</v>
      </c>
      <c r="AK1743">
        <v>98.454247423781567</v>
      </c>
      <c r="AL1743">
        <v>23.845204449577071</v>
      </c>
    </row>
    <row r="1744" spans="1:38">
      <c r="A1744">
        <v>18</v>
      </c>
      <c r="B1744">
        <v>211</v>
      </c>
      <c r="C1744">
        <v>2024</v>
      </c>
      <c r="E1744">
        <v>99</v>
      </c>
      <c r="F1744">
        <v>99</v>
      </c>
      <c r="G1744">
        <v>99</v>
      </c>
      <c r="H1744">
        <v>2</v>
      </c>
      <c r="I1744">
        <v>99</v>
      </c>
      <c r="J1744">
        <v>160</v>
      </c>
      <c r="K1744">
        <v>99</v>
      </c>
      <c r="L1744">
        <v>9</v>
      </c>
      <c r="M1744">
        <v>99</v>
      </c>
      <c r="N1744">
        <v>99</v>
      </c>
      <c r="O1744">
        <v>99</v>
      </c>
      <c r="P1744">
        <v>99</v>
      </c>
      <c r="Q1744">
        <v>331</v>
      </c>
      <c r="R1744">
        <v>9854</v>
      </c>
      <c r="S1744">
        <v>9</v>
      </c>
      <c r="T1744">
        <v>6.4376902780596721</v>
      </c>
      <c r="U1744">
        <v>22.677501522224443</v>
      </c>
      <c r="V1744">
        <v>87.761315201948449</v>
      </c>
      <c r="W1744">
        <v>8.5751978891820606</v>
      </c>
      <c r="X1744">
        <v>99.441851024964478</v>
      </c>
      <c r="Y1744">
        <v>28.627968337730874</v>
      </c>
      <c r="Z1744">
        <v>2.6588187538055621</v>
      </c>
      <c r="AA1744">
        <v>5.2083261674129373</v>
      </c>
      <c r="AB1744">
        <v>0</v>
      </c>
      <c r="AC1744">
        <v>1.5003971408073771</v>
      </c>
      <c r="AE1744">
        <v>33.619314467467753</v>
      </c>
      <c r="AG1744">
        <v>26.026094765199925</v>
      </c>
      <c r="AH1744">
        <v>28.687622479560702</v>
      </c>
      <c r="AI1744">
        <v>4.0288207834381993</v>
      </c>
      <c r="AJ1744">
        <v>9851</v>
      </c>
      <c r="AK1744">
        <v>98.825520251750746</v>
      </c>
      <c r="AL1744">
        <v>23.197110508034061</v>
      </c>
    </row>
    <row r="1745" spans="1:38">
      <c r="A1745">
        <v>18</v>
      </c>
      <c r="B1745">
        <v>212</v>
      </c>
      <c r="C1745">
        <v>2024</v>
      </c>
      <c r="E1745">
        <v>99</v>
      </c>
      <c r="F1745">
        <v>99</v>
      </c>
      <c r="G1745">
        <v>99</v>
      </c>
      <c r="H1745">
        <v>1</v>
      </c>
      <c r="I1745">
        <v>99</v>
      </c>
      <c r="J1745">
        <v>171</v>
      </c>
      <c r="K1745">
        <v>99</v>
      </c>
      <c r="L1745">
        <v>9</v>
      </c>
      <c r="M1745">
        <v>99</v>
      </c>
      <c r="N1745">
        <v>99</v>
      </c>
      <c r="O1745">
        <v>99</v>
      </c>
      <c r="P1745">
        <v>99</v>
      </c>
      <c r="Q1745">
        <v>143</v>
      </c>
      <c r="R1745">
        <v>7690</v>
      </c>
      <c r="S1745">
        <v>9</v>
      </c>
      <c r="T1745">
        <v>6.2176853055916785</v>
      </c>
      <c r="U1745">
        <v>22.60159947984398</v>
      </c>
      <c r="V1745">
        <v>89.388816644993497</v>
      </c>
      <c r="W1745">
        <v>5.9167750325097508</v>
      </c>
      <c r="X1745">
        <v>99.089726918075442</v>
      </c>
      <c r="Y1745">
        <v>27.165149544863457</v>
      </c>
      <c r="Z1745">
        <v>2.7048114434330297</v>
      </c>
      <c r="AA1745">
        <v>5.2060419326214227</v>
      </c>
      <c r="AB1745">
        <v>0</v>
      </c>
      <c r="AC1745">
        <v>1.3593386863826171</v>
      </c>
      <c r="AE1745">
        <v>28.987703732797151</v>
      </c>
      <c r="AG1745">
        <v>33.975435186003359</v>
      </c>
      <c r="AH1745">
        <v>34.932253380296622</v>
      </c>
      <c r="AI1745">
        <v>1.3003901170351101E-2</v>
      </c>
      <c r="AJ1745">
        <v>7682</v>
      </c>
      <c r="AK1745">
        <v>98.428976828950553</v>
      </c>
      <c r="AL1745">
        <v>23.401371638229357</v>
      </c>
    </row>
    <row r="1746" spans="1:38">
      <c r="A1746">
        <v>18</v>
      </c>
      <c r="B1746">
        <v>213</v>
      </c>
      <c r="C1746">
        <v>2024</v>
      </c>
      <c r="E1746">
        <v>99</v>
      </c>
      <c r="F1746">
        <v>99</v>
      </c>
      <c r="G1746">
        <v>99</v>
      </c>
      <c r="H1746">
        <v>2</v>
      </c>
      <c r="I1746">
        <v>99</v>
      </c>
      <c r="J1746">
        <v>175</v>
      </c>
      <c r="K1746">
        <v>99</v>
      </c>
      <c r="L1746">
        <v>9</v>
      </c>
      <c r="M1746">
        <v>99</v>
      </c>
      <c r="N1746">
        <v>99</v>
      </c>
      <c r="O1746">
        <v>99</v>
      </c>
      <c r="P1746">
        <v>99</v>
      </c>
      <c r="Q1746">
        <v>243</v>
      </c>
      <c r="R1746">
        <v>3118</v>
      </c>
      <c r="S1746">
        <v>9</v>
      </c>
      <c r="T1746">
        <v>6.0484284797947412</v>
      </c>
      <c r="U1746">
        <v>23.086209108402844</v>
      </c>
      <c r="V1746">
        <v>87.042976266837698</v>
      </c>
      <c r="W1746">
        <v>6.0295060936497764</v>
      </c>
      <c r="X1746">
        <v>99.166132135984626</v>
      </c>
      <c r="Y1746">
        <v>32.456703014753046</v>
      </c>
      <c r="Z1746">
        <v>2.6940346375881976</v>
      </c>
      <c r="AA1746">
        <v>5.8567129236950004</v>
      </c>
      <c r="AB1746">
        <v>0</v>
      </c>
      <c r="AC1746">
        <v>1.5267223419933615</v>
      </c>
      <c r="AE1746">
        <v>47.610343409097567</v>
      </c>
      <c r="AG1746">
        <v>17.940161104718062</v>
      </c>
      <c r="AH1746">
        <v>22.501797447936557</v>
      </c>
      <c r="AI1746">
        <v>0.99422706863373989</v>
      </c>
      <c r="AJ1746">
        <v>2882</v>
      </c>
      <c r="AK1746">
        <v>98.138514920194069</v>
      </c>
      <c r="AL1746">
        <v>23.530635086342048</v>
      </c>
    </row>
    <row r="1747" spans="1:38">
      <c r="A1747">
        <v>18</v>
      </c>
      <c r="B1747">
        <v>214</v>
      </c>
      <c r="C1747">
        <v>2024</v>
      </c>
      <c r="E1747">
        <v>99</v>
      </c>
      <c r="F1747">
        <v>99</v>
      </c>
      <c r="G1747">
        <v>99</v>
      </c>
      <c r="H1747">
        <v>2</v>
      </c>
      <c r="I1747">
        <v>99</v>
      </c>
      <c r="J1747">
        <v>177</v>
      </c>
      <c r="K1747">
        <v>99</v>
      </c>
      <c r="L1747">
        <v>9</v>
      </c>
      <c r="M1747">
        <v>99</v>
      </c>
      <c r="N1747">
        <v>99</v>
      </c>
      <c r="O1747">
        <v>99</v>
      </c>
      <c r="P1747">
        <v>99</v>
      </c>
      <c r="Q1747">
        <v>256</v>
      </c>
      <c r="R1747">
        <v>10488</v>
      </c>
      <c r="S1747">
        <v>9</v>
      </c>
      <c r="T1747">
        <v>6.3652745995423343</v>
      </c>
      <c r="U1747">
        <v>22.671863081617023</v>
      </c>
      <c r="V1747">
        <v>92.658276125095327</v>
      </c>
      <c r="W1747">
        <v>3.54691075514874</v>
      </c>
      <c r="X1747">
        <v>99.63768115942031</v>
      </c>
      <c r="Y1747">
        <v>29.862700228832953</v>
      </c>
      <c r="Z1747">
        <v>2.2406559877955763</v>
      </c>
      <c r="AA1747">
        <v>4.8658893313626317</v>
      </c>
      <c r="AB1747">
        <v>0</v>
      </c>
      <c r="AC1747">
        <v>1.232955224621852</v>
      </c>
      <c r="AE1747">
        <v>31.503776989404106</v>
      </c>
      <c r="AG1747">
        <v>25.909730971614913</v>
      </c>
      <c r="AH1747">
        <v>28.774502027130076</v>
      </c>
      <c r="AI1747">
        <v>1.5446224256292902</v>
      </c>
      <c r="AJ1747">
        <v>10487</v>
      </c>
      <c r="AK1747">
        <v>98.801649661485627</v>
      </c>
      <c r="AL1747">
        <v>23.237567302678979</v>
      </c>
    </row>
    <row r="1748" spans="1:38">
      <c r="A1748">
        <v>18</v>
      </c>
      <c r="B1748">
        <v>215</v>
      </c>
      <c r="C1748">
        <v>2024</v>
      </c>
      <c r="E1748">
        <v>99</v>
      </c>
      <c r="F1748">
        <v>99</v>
      </c>
      <c r="G1748">
        <v>99</v>
      </c>
      <c r="H1748">
        <v>2</v>
      </c>
      <c r="I1748">
        <v>99</v>
      </c>
      <c r="J1748">
        <v>178</v>
      </c>
      <c r="K1748">
        <v>99</v>
      </c>
      <c r="L1748">
        <v>9</v>
      </c>
      <c r="M1748">
        <v>99</v>
      </c>
      <c r="N1748">
        <v>99</v>
      </c>
      <c r="O1748">
        <v>99</v>
      </c>
      <c r="P1748">
        <v>99</v>
      </c>
      <c r="Q1748">
        <v>125</v>
      </c>
      <c r="R1748">
        <v>3960</v>
      </c>
      <c r="S1748">
        <v>9</v>
      </c>
      <c r="T1748">
        <v>6.2712121212121197</v>
      </c>
      <c r="U1748">
        <v>22.936843434343473</v>
      </c>
      <c r="V1748">
        <v>89.393939393939377</v>
      </c>
      <c r="W1748">
        <v>5.1767676767676756</v>
      </c>
      <c r="X1748">
        <v>99.065656565656553</v>
      </c>
      <c r="Y1748">
        <v>30.757575757575754</v>
      </c>
      <c r="Z1748">
        <v>2.5757575757575757</v>
      </c>
      <c r="AA1748">
        <v>5.3882976112313745</v>
      </c>
      <c r="AB1748">
        <v>0</v>
      </c>
      <c r="AC1748">
        <v>1.3364280545183038</v>
      </c>
      <c r="AE1748">
        <v>40.021152697070931</v>
      </c>
      <c r="AG1748">
        <v>23.937617119023152</v>
      </c>
      <c r="AH1748">
        <v>27.17599701282122</v>
      </c>
      <c r="AI1748">
        <v>4.2424242424242431</v>
      </c>
      <c r="AJ1748">
        <v>3951</v>
      </c>
      <c r="AK1748">
        <v>99.344039483674976</v>
      </c>
      <c r="AL1748">
        <v>23.074849560859153</v>
      </c>
    </row>
    <row r="1749" spans="1:38">
      <c r="A1749">
        <v>18</v>
      </c>
      <c r="B1749">
        <v>216</v>
      </c>
      <c r="C1749">
        <v>2024</v>
      </c>
      <c r="E1749">
        <v>99</v>
      </c>
      <c r="F1749">
        <v>99</v>
      </c>
      <c r="G1749">
        <v>99</v>
      </c>
      <c r="H1749">
        <v>2</v>
      </c>
      <c r="I1749">
        <v>99</v>
      </c>
      <c r="J1749">
        <v>181</v>
      </c>
      <c r="K1749">
        <v>99</v>
      </c>
      <c r="L1749">
        <v>9</v>
      </c>
      <c r="M1749">
        <v>99</v>
      </c>
      <c r="N1749">
        <v>99</v>
      </c>
      <c r="O1749">
        <v>99</v>
      </c>
      <c r="P1749">
        <v>99</v>
      </c>
      <c r="Q1749">
        <v>213</v>
      </c>
      <c r="R1749">
        <v>7054</v>
      </c>
      <c r="S1749">
        <v>9</v>
      </c>
      <c r="T1749">
        <v>6.5800963992061234</v>
      </c>
      <c r="U1749">
        <v>22.91609016161043</v>
      </c>
      <c r="V1749">
        <v>92.117947263963714</v>
      </c>
      <c r="W1749">
        <v>3.1046214913524244</v>
      </c>
      <c r="X1749">
        <v>99.362064077119371</v>
      </c>
      <c r="Y1749">
        <v>32.208675928551173</v>
      </c>
      <c r="Z1749">
        <v>2.1973348454777435</v>
      </c>
      <c r="AA1749">
        <v>5.0045259324082956</v>
      </c>
      <c r="AB1749">
        <v>0</v>
      </c>
      <c r="AC1749">
        <v>1.1789336446473584</v>
      </c>
      <c r="AE1749">
        <v>32.085774177035958</v>
      </c>
      <c r="AG1749">
        <v>24.115414857611711</v>
      </c>
      <c r="AH1749">
        <v>27.906735454324487</v>
      </c>
      <c r="AI1749">
        <v>1.0915792458179756</v>
      </c>
      <c r="AJ1749">
        <v>6752</v>
      </c>
      <c r="AK1749">
        <v>99.05688684834125</v>
      </c>
      <c r="AL1749">
        <v>23.061385271330625</v>
      </c>
    </row>
    <row r="1750" spans="1:38">
      <c r="A1750">
        <v>18</v>
      </c>
      <c r="B1750">
        <v>217</v>
      </c>
      <c r="C1750">
        <v>2024</v>
      </c>
      <c r="E1750">
        <v>99</v>
      </c>
      <c r="F1750">
        <v>99</v>
      </c>
      <c r="G1750">
        <v>99</v>
      </c>
      <c r="H1750">
        <v>1</v>
      </c>
      <c r="I1750">
        <v>99</v>
      </c>
      <c r="J1750">
        <v>262</v>
      </c>
      <c r="K1750">
        <v>99</v>
      </c>
      <c r="L1750">
        <v>9</v>
      </c>
      <c r="M1750">
        <v>99</v>
      </c>
      <c r="N1750">
        <v>99</v>
      </c>
      <c r="O1750">
        <v>99</v>
      </c>
      <c r="P1750">
        <v>99</v>
      </c>
      <c r="R1750">
        <v>0</v>
      </c>
    </row>
    <row r="1751" spans="1:38">
      <c r="A1751">
        <v>18</v>
      </c>
      <c r="B1751">
        <v>218</v>
      </c>
      <c r="C1751">
        <v>2024</v>
      </c>
      <c r="E1751">
        <v>99</v>
      </c>
      <c r="F1751">
        <v>99</v>
      </c>
      <c r="G1751">
        <v>99</v>
      </c>
      <c r="H1751">
        <v>2</v>
      </c>
      <c r="I1751">
        <v>99</v>
      </c>
      <c r="J1751">
        <v>267</v>
      </c>
      <c r="K1751">
        <v>99</v>
      </c>
      <c r="L1751">
        <v>9</v>
      </c>
      <c r="M1751">
        <v>99</v>
      </c>
      <c r="N1751">
        <v>99</v>
      </c>
      <c r="O1751">
        <v>99</v>
      </c>
      <c r="P1751">
        <v>99</v>
      </c>
      <c r="Q1751">
        <v>3</v>
      </c>
      <c r="R1751">
        <v>5</v>
      </c>
      <c r="S1751">
        <v>9</v>
      </c>
      <c r="T1751">
        <v>8.1999999999999993</v>
      </c>
      <c r="U1751">
        <v>19.079999999999998</v>
      </c>
      <c r="V1751">
        <v>80</v>
      </c>
      <c r="W1751">
        <v>20</v>
      </c>
      <c r="X1751">
        <v>100</v>
      </c>
      <c r="Y1751">
        <v>20</v>
      </c>
      <c r="Z1751">
        <v>0</v>
      </c>
      <c r="AA1751">
        <v>2.4432764886520704</v>
      </c>
      <c r="AB1751">
        <v>0</v>
      </c>
      <c r="AC1751">
        <v>0.40000000000000302</v>
      </c>
      <c r="AE1751">
        <v>98.638038355191583</v>
      </c>
      <c r="AG1751">
        <v>0.29515938606847703</v>
      </c>
      <c r="AH1751">
        <v>0.4894441166662391</v>
      </c>
      <c r="AI1751">
        <v>40</v>
      </c>
      <c r="AJ1751">
        <v>5</v>
      </c>
      <c r="AK1751">
        <v>91.42</v>
      </c>
      <c r="AL1751">
        <v>27.730100539565761</v>
      </c>
    </row>
    <row r="1752" spans="1:38">
      <c r="A1752">
        <v>18</v>
      </c>
      <c r="B1752">
        <v>219</v>
      </c>
      <c r="C1752">
        <v>2024</v>
      </c>
      <c r="E1752">
        <v>99</v>
      </c>
      <c r="F1752">
        <v>99</v>
      </c>
      <c r="G1752">
        <v>99</v>
      </c>
      <c r="H1752">
        <v>1</v>
      </c>
      <c r="I1752">
        <v>99</v>
      </c>
      <c r="J1752">
        <v>309</v>
      </c>
      <c r="K1752">
        <v>99</v>
      </c>
      <c r="L1752">
        <v>9</v>
      </c>
      <c r="M1752">
        <v>99</v>
      </c>
      <c r="N1752">
        <v>99</v>
      </c>
      <c r="O1752">
        <v>99</v>
      </c>
      <c r="P1752">
        <v>99</v>
      </c>
      <c r="Q1752">
        <v>876</v>
      </c>
      <c r="R1752">
        <v>26334</v>
      </c>
      <c r="S1752">
        <v>9</v>
      </c>
      <c r="T1752">
        <v>6.2738664843928014</v>
      </c>
      <c r="U1752">
        <v>22.552092352092224</v>
      </c>
      <c r="V1752">
        <v>91.148325358851693</v>
      </c>
      <c r="W1752">
        <v>4.0669856459330154</v>
      </c>
      <c r="X1752">
        <v>99.437988911673116</v>
      </c>
      <c r="Y1752">
        <v>25.567707146654513</v>
      </c>
      <c r="Z1752">
        <v>2.5632262474367735</v>
      </c>
      <c r="AA1752">
        <v>5.3362471381902319</v>
      </c>
      <c r="AB1752">
        <v>0</v>
      </c>
      <c r="AC1752">
        <v>1.2103650185734631</v>
      </c>
      <c r="AE1752">
        <v>44.273610141073242</v>
      </c>
      <c r="AG1752">
        <v>25.731874145006842</v>
      </c>
      <c r="AH1752">
        <v>29.343353874137449</v>
      </c>
      <c r="AI1752">
        <v>1.9404572036150984</v>
      </c>
      <c r="AJ1752">
        <v>26332</v>
      </c>
      <c r="AK1752">
        <v>98.285622056812315</v>
      </c>
      <c r="AL1752">
        <v>23.432344401144604</v>
      </c>
    </row>
    <row r="1753" spans="1:38">
      <c r="A1753">
        <v>18</v>
      </c>
      <c r="B1753">
        <v>220</v>
      </c>
      <c r="C1753">
        <v>2024</v>
      </c>
      <c r="E1753">
        <v>99</v>
      </c>
      <c r="F1753">
        <v>99</v>
      </c>
      <c r="G1753">
        <v>99</v>
      </c>
      <c r="H1753">
        <v>2</v>
      </c>
      <c r="I1753">
        <v>99</v>
      </c>
      <c r="J1753">
        <v>470</v>
      </c>
      <c r="K1753">
        <v>99</v>
      </c>
      <c r="L1753">
        <v>9</v>
      </c>
      <c r="M1753">
        <v>99</v>
      </c>
      <c r="N1753">
        <v>99</v>
      </c>
      <c r="O1753">
        <v>99</v>
      </c>
      <c r="P1753">
        <v>99</v>
      </c>
      <c r="Q1753">
        <v>138</v>
      </c>
      <c r="R1753">
        <v>1749</v>
      </c>
      <c r="S1753">
        <v>9</v>
      </c>
      <c r="T1753">
        <v>6.6838193253287592</v>
      </c>
      <c r="U1753">
        <v>23.005831903945101</v>
      </c>
      <c r="V1753">
        <v>82.046883933676384</v>
      </c>
      <c r="W1753">
        <v>11.778158947970271</v>
      </c>
      <c r="X1753">
        <v>97.655803316180666</v>
      </c>
      <c r="Y1753">
        <v>33.79073756432247</v>
      </c>
      <c r="Z1753">
        <v>2.801600914808462</v>
      </c>
      <c r="AA1753">
        <v>5.7910648883613236</v>
      </c>
      <c r="AB1753">
        <v>0</v>
      </c>
      <c r="AC1753">
        <v>1.7444106750271124</v>
      </c>
      <c r="AE1753">
        <v>36.316976546035526</v>
      </c>
      <c r="AG1753">
        <v>13.61513311536665</v>
      </c>
      <c r="AH1753">
        <v>18.138812140686561</v>
      </c>
      <c r="AI1753">
        <v>8.4048027444253854</v>
      </c>
      <c r="AJ1753">
        <v>1732</v>
      </c>
      <c r="AK1753">
        <v>99.420323325635053</v>
      </c>
      <c r="AL1753">
        <v>22.960653580612568</v>
      </c>
    </row>
    <row r="1754" spans="1:38">
      <c r="A1754">
        <v>18</v>
      </c>
      <c r="B1754">
        <v>221</v>
      </c>
      <c r="C1754">
        <v>2024</v>
      </c>
      <c r="E1754">
        <v>99</v>
      </c>
      <c r="F1754">
        <v>99</v>
      </c>
      <c r="G1754">
        <v>99</v>
      </c>
      <c r="H1754">
        <v>2</v>
      </c>
      <c r="I1754">
        <v>99</v>
      </c>
      <c r="J1754">
        <v>629</v>
      </c>
      <c r="K1754">
        <v>99</v>
      </c>
      <c r="L1754">
        <v>9</v>
      </c>
      <c r="M1754">
        <v>99</v>
      </c>
      <c r="N1754">
        <v>99</v>
      </c>
      <c r="O1754">
        <v>99</v>
      </c>
      <c r="P1754">
        <v>99</v>
      </c>
      <c r="R1754">
        <v>0</v>
      </c>
    </row>
    <row r="1755" spans="1:38">
      <c r="A1755">
        <v>18</v>
      </c>
      <c r="B1755">
        <v>222</v>
      </c>
      <c r="C1755">
        <v>2024</v>
      </c>
      <c r="E1755">
        <v>99</v>
      </c>
      <c r="F1755">
        <v>99</v>
      </c>
      <c r="G1755">
        <v>99</v>
      </c>
      <c r="H1755">
        <v>1</v>
      </c>
      <c r="I1755">
        <v>99</v>
      </c>
      <c r="J1755">
        <v>643</v>
      </c>
      <c r="K1755">
        <v>99</v>
      </c>
      <c r="L1755">
        <v>9</v>
      </c>
      <c r="M1755">
        <v>99</v>
      </c>
      <c r="N1755">
        <v>99</v>
      </c>
      <c r="O1755">
        <v>99</v>
      </c>
      <c r="P1755">
        <v>99</v>
      </c>
      <c r="Q1755">
        <v>465</v>
      </c>
      <c r="R1755">
        <v>12084</v>
      </c>
      <c r="S1755">
        <v>9</v>
      </c>
      <c r="T1755">
        <v>6.3176100628930802</v>
      </c>
      <c r="U1755">
        <v>22.287934458788577</v>
      </c>
      <c r="V1755">
        <v>88.778550148957279</v>
      </c>
      <c r="W1755">
        <v>5.759682224428996</v>
      </c>
      <c r="X1755">
        <v>98.791790797749101</v>
      </c>
      <c r="Y1755">
        <v>24.834491890102619</v>
      </c>
      <c r="Z1755">
        <v>2.3419397550479975</v>
      </c>
      <c r="AA1755">
        <v>5.4582651209053763</v>
      </c>
      <c r="AB1755">
        <v>0</v>
      </c>
      <c r="AC1755">
        <v>1.4110212078286064</v>
      </c>
      <c r="AE1755">
        <v>33.292983980098725</v>
      </c>
      <c r="AG1755">
        <v>22.0454628379611</v>
      </c>
      <c r="AH1755">
        <v>26.014875362980785</v>
      </c>
      <c r="AI1755">
        <v>2.1185038066865274</v>
      </c>
      <c r="AJ1755">
        <v>11528</v>
      </c>
      <c r="AK1755">
        <v>97.317210270645319</v>
      </c>
      <c r="AL1755">
        <v>23.421956969770889</v>
      </c>
    </row>
    <row r="1756" spans="1:38">
      <c r="A1756">
        <v>18</v>
      </c>
      <c r="B1756">
        <v>223</v>
      </c>
      <c r="C1756">
        <v>2024</v>
      </c>
      <c r="E1756">
        <v>99</v>
      </c>
      <c r="F1756">
        <v>99</v>
      </c>
      <c r="G1756">
        <v>99</v>
      </c>
      <c r="H1756">
        <v>2</v>
      </c>
      <c r="I1756">
        <v>99</v>
      </c>
      <c r="J1756">
        <v>704</v>
      </c>
      <c r="K1756">
        <v>99</v>
      </c>
      <c r="L1756">
        <v>9</v>
      </c>
      <c r="M1756">
        <v>99</v>
      </c>
      <c r="N1756">
        <v>99</v>
      </c>
      <c r="O1756">
        <v>99</v>
      </c>
      <c r="P1756">
        <v>99</v>
      </c>
      <c r="R1756">
        <v>0</v>
      </c>
    </row>
    <row r="1757" spans="1:38">
      <c r="A1757">
        <v>18</v>
      </c>
      <c r="B1757">
        <v>224</v>
      </c>
      <c r="C1757">
        <v>2024</v>
      </c>
      <c r="E1757">
        <v>99</v>
      </c>
      <c r="F1757">
        <v>99</v>
      </c>
      <c r="G1757">
        <v>99</v>
      </c>
      <c r="H1757">
        <v>1</v>
      </c>
      <c r="I1757">
        <v>99</v>
      </c>
      <c r="J1757">
        <v>802</v>
      </c>
      <c r="K1757">
        <v>99</v>
      </c>
      <c r="L1757">
        <v>9</v>
      </c>
      <c r="M1757">
        <v>99</v>
      </c>
      <c r="N1757">
        <v>99</v>
      </c>
      <c r="O1757">
        <v>99</v>
      </c>
      <c r="P1757">
        <v>99</v>
      </c>
      <c r="Q1757">
        <v>89</v>
      </c>
      <c r="R1757">
        <v>2715</v>
      </c>
      <c r="S1757">
        <v>9</v>
      </c>
      <c r="T1757">
        <v>6.6574585635359105</v>
      </c>
      <c r="U1757">
        <v>22.698858195211095</v>
      </c>
      <c r="V1757">
        <v>88.287292817679557</v>
      </c>
      <c r="W1757">
        <v>7.2191528545119699</v>
      </c>
      <c r="X1757">
        <v>99.631675874769826</v>
      </c>
      <c r="Y1757">
        <v>30.828729281767959</v>
      </c>
      <c r="Z1757">
        <v>2.0257826887661143</v>
      </c>
      <c r="AA1757">
        <v>4.9843647421025006</v>
      </c>
      <c r="AB1757">
        <v>0</v>
      </c>
      <c r="AC1757">
        <v>1.3134011720364016</v>
      </c>
      <c r="AE1757">
        <v>36.301670214789304</v>
      </c>
      <c r="AG1757">
        <v>25.659200453643319</v>
      </c>
      <c r="AH1757">
        <v>28.480374147065739</v>
      </c>
      <c r="AI1757">
        <v>0.11049723756906076</v>
      </c>
      <c r="AJ1757">
        <v>2715</v>
      </c>
      <c r="AK1757">
        <v>99.125119705341021</v>
      </c>
      <c r="AL1757">
        <v>23.046811330717912</v>
      </c>
    </row>
    <row r="1758" spans="1:38">
      <c r="A1758">
        <v>18</v>
      </c>
      <c r="B1758">
        <v>225</v>
      </c>
      <c r="C1758">
        <v>2024</v>
      </c>
      <c r="E1758">
        <v>99</v>
      </c>
      <c r="F1758">
        <v>99</v>
      </c>
      <c r="G1758">
        <v>99</v>
      </c>
      <c r="H1758">
        <v>1</v>
      </c>
      <c r="I1758">
        <v>99</v>
      </c>
      <c r="J1758">
        <v>103</v>
      </c>
      <c r="K1758">
        <v>99</v>
      </c>
      <c r="L1758">
        <v>10</v>
      </c>
      <c r="M1758">
        <v>99</v>
      </c>
      <c r="N1758">
        <v>99</v>
      </c>
      <c r="O1758">
        <v>99</v>
      </c>
      <c r="P1758">
        <v>99</v>
      </c>
      <c r="Q1758">
        <v>17</v>
      </c>
      <c r="R1758">
        <v>114</v>
      </c>
      <c r="S1758">
        <v>10</v>
      </c>
      <c r="T1758">
        <v>7.4298245614035059</v>
      </c>
      <c r="U1758">
        <v>25.67280701754385</v>
      </c>
      <c r="V1758">
        <v>81.578947368421055</v>
      </c>
      <c r="W1758">
        <v>17.543859649122805</v>
      </c>
      <c r="X1758">
        <v>100</v>
      </c>
      <c r="Y1758">
        <v>71.052631578947356</v>
      </c>
      <c r="Z1758">
        <v>1.7543859649122804</v>
      </c>
      <c r="AA1758">
        <v>4.1553661161502591</v>
      </c>
      <c r="AB1758">
        <v>0</v>
      </c>
      <c r="AC1758">
        <v>1.2839720323074102</v>
      </c>
      <c r="AE1758">
        <v>34.465835695119736</v>
      </c>
      <c r="AG1758">
        <v>14.091470951792337</v>
      </c>
      <c r="AH1758">
        <v>16.490122942044827</v>
      </c>
      <c r="AI1758">
        <v>14.035087719298245</v>
      </c>
      <c r="AJ1758">
        <v>114</v>
      </c>
      <c r="AK1758">
        <v>100.11140350877196</v>
      </c>
      <c r="AL1758">
        <v>25.422807813639938</v>
      </c>
    </row>
    <row r="1759" spans="1:38">
      <c r="A1759">
        <v>18</v>
      </c>
      <c r="B1759">
        <v>226</v>
      </c>
      <c r="C1759">
        <v>2024</v>
      </c>
      <c r="E1759">
        <v>99</v>
      </c>
      <c r="F1759">
        <v>99</v>
      </c>
      <c r="G1759">
        <v>99</v>
      </c>
      <c r="H1759">
        <v>2</v>
      </c>
      <c r="I1759">
        <v>99</v>
      </c>
      <c r="J1759">
        <v>106</v>
      </c>
      <c r="K1759">
        <v>99</v>
      </c>
      <c r="L1759">
        <v>10</v>
      </c>
      <c r="M1759">
        <v>99</v>
      </c>
      <c r="N1759">
        <v>99</v>
      </c>
      <c r="O1759">
        <v>99</v>
      </c>
      <c r="P1759">
        <v>99</v>
      </c>
      <c r="Q1759">
        <v>276</v>
      </c>
      <c r="R1759">
        <v>5130</v>
      </c>
      <c r="S1759">
        <v>10</v>
      </c>
      <c r="T1759">
        <v>7.4300194931773884</v>
      </c>
      <c r="U1759">
        <v>24.891715399610121</v>
      </c>
      <c r="V1759">
        <v>84.483430799220287</v>
      </c>
      <c r="W1759">
        <v>13.762183235867443</v>
      </c>
      <c r="X1759">
        <v>100</v>
      </c>
      <c r="Y1759">
        <v>54.639376218323591</v>
      </c>
      <c r="Z1759">
        <v>4.6393762183235872</v>
      </c>
      <c r="AA1759">
        <v>5.7859960316999919</v>
      </c>
      <c r="AB1759">
        <v>0</v>
      </c>
      <c r="AC1759">
        <v>1.1792038975421923</v>
      </c>
      <c r="AE1759">
        <v>42.862316452088038</v>
      </c>
      <c r="AG1759">
        <v>13.432835820895528</v>
      </c>
      <c r="AH1759">
        <v>15.784583199832213</v>
      </c>
      <c r="AI1759">
        <v>7.7972709551656902E-2</v>
      </c>
      <c r="AJ1759">
        <v>5121</v>
      </c>
      <c r="AK1759">
        <v>98.63897676235095</v>
      </c>
      <c r="AL1759">
        <v>25.584961727354447</v>
      </c>
    </row>
    <row r="1760" spans="1:38">
      <c r="A1760">
        <v>18</v>
      </c>
      <c r="B1760">
        <v>227</v>
      </c>
      <c r="C1760">
        <v>2024</v>
      </c>
      <c r="E1760">
        <v>99</v>
      </c>
      <c r="F1760">
        <v>99</v>
      </c>
      <c r="G1760">
        <v>99</v>
      </c>
      <c r="H1760">
        <v>1</v>
      </c>
      <c r="I1760">
        <v>99</v>
      </c>
      <c r="J1760">
        <v>110</v>
      </c>
      <c r="K1760">
        <v>99</v>
      </c>
      <c r="L1760">
        <v>10</v>
      </c>
      <c r="M1760">
        <v>99</v>
      </c>
      <c r="N1760">
        <v>99</v>
      </c>
      <c r="O1760">
        <v>99</v>
      </c>
      <c r="P1760">
        <v>99</v>
      </c>
      <c r="Q1760">
        <v>1019</v>
      </c>
      <c r="R1760">
        <v>12797</v>
      </c>
      <c r="S1760">
        <v>10</v>
      </c>
      <c r="T1760">
        <v>7.2059076346018607</v>
      </c>
      <c r="U1760">
        <v>25.106548409783503</v>
      </c>
      <c r="V1760">
        <v>86.926623427365783</v>
      </c>
      <c r="W1760">
        <v>9.1427678362116129</v>
      </c>
      <c r="X1760">
        <v>99.296710166445251</v>
      </c>
      <c r="Y1760">
        <v>57.177463468000305</v>
      </c>
      <c r="Z1760">
        <v>5.1887161053371882</v>
      </c>
      <c r="AA1760">
        <v>6.1338093670409188</v>
      </c>
      <c r="AB1760">
        <v>0</v>
      </c>
      <c r="AC1760">
        <v>1.2102048887237242</v>
      </c>
      <c r="AE1760">
        <v>36.350666097339669</v>
      </c>
      <c r="AG1760">
        <v>10.699296021938698</v>
      </c>
      <c r="AH1760">
        <v>12.822174143888688</v>
      </c>
      <c r="AI1760">
        <v>2.0239118543408603</v>
      </c>
      <c r="AJ1760">
        <v>12797</v>
      </c>
      <c r="AK1760">
        <v>98.523528952098403</v>
      </c>
      <c r="AL1760">
        <v>25.863462990139922</v>
      </c>
    </row>
    <row r="1761" spans="1:38">
      <c r="A1761">
        <v>18</v>
      </c>
      <c r="B1761">
        <v>228</v>
      </c>
      <c r="C1761">
        <v>2024</v>
      </c>
      <c r="E1761">
        <v>99</v>
      </c>
      <c r="F1761">
        <v>99</v>
      </c>
      <c r="G1761">
        <v>99</v>
      </c>
      <c r="H1761">
        <v>1</v>
      </c>
      <c r="I1761">
        <v>99</v>
      </c>
      <c r="J1761">
        <v>111</v>
      </c>
      <c r="K1761">
        <v>99</v>
      </c>
      <c r="L1761">
        <v>10</v>
      </c>
      <c r="M1761">
        <v>99</v>
      </c>
      <c r="N1761">
        <v>99</v>
      </c>
      <c r="O1761">
        <v>99</v>
      </c>
      <c r="P1761">
        <v>99</v>
      </c>
      <c r="Q1761">
        <v>889</v>
      </c>
      <c r="R1761">
        <v>10905</v>
      </c>
      <c r="S1761">
        <v>10</v>
      </c>
      <c r="T1761">
        <v>7.1511233379183885</v>
      </c>
      <c r="U1761">
        <v>26.406098120128405</v>
      </c>
      <c r="V1761">
        <v>77.780834479596507</v>
      </c>
      <c r="W1761">
        <v>15.093993580926179</v>
      </c>
      <c r="X1761">
        <v>98.404401650618979</v>
      </c>
      <c r="Y1761">
        <v>61.228794131132517</v>
      </c>
      <c r="Z1761">
        <v>10.38055937643283</v>
      </c>
      <c r="AA1761">
        <v>8.0024496735166899</v>
      </c>
      <c r="AB1761">
        <v>0</v>
      </c>
      <c r="AC1761">
        <v>1.4918070225369786</v>
      </c>
      <c r="AE1761">
        <v>46.367250942067187</v>
      </c>
      <c r="AG1761">
        <v>9.2129496645996323</v>
      </c>
      <c r="AH1761">
        <v>11.525244543501159</v>
      </c>
      <c r="AI1761">
        <v>0.3301237964236588</v>
      </c>
      <c r="AJ1761">
        <v>10895</v>
      </c>
      <c r="AK1761">
        <v>99.506177145479299</v>
      </c>
      <c r="AL1761">
        <v>26.184613776537503</v>
      </c>
    </row>
    <row r="1762" spans="1:38">
      <c r="A1762">
        <v>18</v>
      </c>
      <c r="B1762">
        <v>229</v>
      </c>
      <c r="C1762">
        <v>2024</v>
      </c>
      <c r="E1762">
        <v>99</v>
      </c>
      <c r="F1762">
        <v>99</v>
      </c>
      <c r="G1762">
        <v>99</v>
      </c>
      <c r="H1762">
        <v>1</v>
      </c>
      <c r="I1762">
        <v>99</v>
      </c>
      <c r="J1762">
        <v>116</v>
      </c>
      <c r="K1762">
        <v>99</v>
      </c>
      <c r="L1762">
        <v>10</v>
      </c>
      <c r="M1762">
        <v>99</v>
      </c>
      <c r="N1762">
        <v>99</v>
      </c>
      <c r="O1762">
        <v>99</v>
      </c>
      <c r="P1762">
        <v>99</v>
      </c>
      <c r="Q1762">
        <v>816</v>
      </c>
      <c r="R1762">
        <v>7590</v>
      </c>
      <c r="S1762">
        <v>10</v>
      </c>
      <c r="T1762">
        <v>7.2355731225296447</v>
      </c>
      <c r="U1762">
        <v>25.243530961791805</v>
      </c>
      <c r="V1762">
        <v>83.8998682476943</v>
      </c>
      <c r="W1762">
        <v>12.279314888010544</v>
      </c>
      <c r="X1762">
        <v>99.156785243741766</v>
      </c>
      <c r="Y1762">
        <v>58.102766798418969</v>
      </c>
      <c r="Z1762">
        <v>5.6785243741765479</v>
      </c>
      <c r="AA1762">
        <v>6.4431299255240804</v>
      </c>
      <c r="AB1762">
        <v>0</v>
      </c>
      <c r="AC1762">
        <v>1.4885064826868963</v>
      </c>
      <c r="AE1762">
        <v>28.896291454362803</v>
      </c>
      <c r="AG1762">
        <v>8.9734343780665142</v>
      </c>
      <c r="AH1762">
        <v>11.625598714232002</v>
      </c>
      <c r="AI1762">
        <v>0.19762845849802371</v>
      </c>
      <c r="AJ1762">
        <v>7385</v>
      </c>
      <c r="AK1762">
        <v>98.342843601895325</v>
      </c>
      <c r="AL1762">
        <v>25.848727068646504</v>
      </c>
    </row>
    <row r="1763" spans="1:38">
      <c r="A1763">
        <v>18</v>
      </c>
      <c r="B1763">
        <v>230</v>
      </c>
      <c r="C1763">
        <v>2024</v>
      </c>
      <c r="E1763">
        <v>99</v>
      </c>
      <c r="F1763">
        <v>99</v>
      </c>
      <c r="G1763">
        <v>99</v>
      </c>
      <c r="H1763">
        <v>2</v>
      </c>
      <c r="I1763">
        <v>99</v>
      </c>
      <c r="J1763">
        <v>117</v>
      </c>
      <c r="K1763">
        <v>99</v>
      </c>
      <c r="L1763">
        <v>10</v>
      </c>
      <c r="M1763">
        <v>99</v>
      </c>
      <c r="N1763">
        <v>99</v>
      </c>
      <c r="O1763">
        <v>99</v>
      </c>
      <c r="P1763">
        <v>99</v>
      </c>
      <c r="Q1763">
        <v>441</v>
      </c>
      <c r="R1763">
        <v>5271</v>
      </c>
      <c r="S1763">
        <v>10</v>
      </c>
      <c r="T1763">
        <v>8.1056725479036231</v>
      </c>
      <c r="U1763">
        <v>25.882659836843125</v>
      </c>
      <c r="V1763">
        <v>60.804401441851624</v>
      </c>
      <c r="W1763">
        <v>34.832100170745605</v>
      </c>
      <c r="X1763">
        <v>98.311515841396314</v>
      </c>
      <c r="Y1763">
        <v>56.877252893189151</v>
      </c>
      <c r="Z1763">
        <v>8.9926010244735348</v>
      </c>
      <c r="AA1763">
        <v>7.6136121982653506</v>
      </c>
      <c r="AB1763">
        <v>0</v>
      </c>
      <c r="AC1763">
        <v>1.4992656389198908</v>
      </c>
      <c r="AE1763">
        <v>45.076551551462678</v>
      </c>
      <c r="AG1763">
        <v>8.9037162162162176</v>
      </c>
      <c r="AH1763">
        <v>11.497539146117392</v>
      </c>
      <c r="AI1763">
        <v>7.5886928476569915E-2</v>
      </c>
      <c r="AJ1763">
        <v>5259</v>
      </c>
      <c r="AK1763">
        <v>99.737231412816058</v>
      </c>
      <c r="AL1763">
        <v>25.501313397955901</v>
      </c>
    </row>
    <row r="1764" spans="1:38">
      <c r="A1764">
        <v>18</v>
      </c>
      <c r="B1764">
        <v>231</v>
      </c>
      <c r="C1764">
        <v>2024</v>
      </c>
      <c r="E1764">
        <v>99</v>
      </c>
      <c r="F1764">
        <v>99</v>
      </c>
      <c r="G1764">
        <v>99</v>
      </c>
      <c r="H1764">
        <v>1</v>
      </c>
      <c r="I1764">
        <v>99</v>
      </c>
      <c r="J1764">
        <v>134</v>
      </c>
      <c r="K1764">
        <v>99</v>
      </c>
      <c r="L1764">
        <v>10</v>
      </c>
      <c r="M1764">
        <v>99</v>
      </c>
      <c r="N1764">
        <v>99</v>
      </c>
      <c r="O1764">
        <v>99</v>
      </c>
      <c r="P1764">
        <v>99</v>
      </c>
      <c r="Q1764">
        <v>1152</v>
      </c>
      <c r="R1764">
        <v>11939</v>
      </c>
      <c r="S1764">
        <v>10</v>
      </c>
      <c r="T1764">
        <v>6.8885166261830975</v>
      </c>
      <c r="U1764">
        <v>25.348044224809374</v>
      </c>
      <c r="V1764">
        <v>87.905184688834893</v>
      </c>
      <c r="W1764">
        <v>8.0576262668565182</v>
      </c>
      <c r="X1764">
        <v>99.882737247675649</v>
      </c>
      <c r="Y1764">
        <v>59.025043973532114</v>
      </c>
      <c r="Z1764">
        <v>5.645363933327749</v>
      </c>
      <c r="AA1764">
        <v>6.2789221373865196</v>
      </c>
      <c r="AB1764">
        <v>0</v>
      </c>
      <c r="AC1764">
        <v>1.5433706945242023</v>
      </c>
      <c r="AE1764">
        <v>39.30509957825803</v>
      </c>
      <c r="AG1764">
        <v>10.278595657489197</v>
      </c>
      <c r="AH1764">
        <v>13.23609437326372</v>
      </c>
      <c r="AI1764">
        <v>0.82083926627020687</v>
      </c>
      <c r="AJ1764">
        <v>11931</v>
      </c>
      <c r="AK1764">
        <v>98.264403654346097</v>
      </c>
      <c r="AL1764">
        <v>26.300596077346672</v>
      </c>
    </row>
    <row r="1765" spans="1:38">
      <c r="A1765">
        <v>18</v>
      </c>
      <c r="B1765">
        <v>232</v>
      </c>
      <c r="C1765">
        <v>2024</v>
      </c>
      <c r="E1765">
        <v>99</v>
      </c>
      <c r="F1765">
        <v>99</v>
      </c>
      <c r="G1765">
        <v>99</v>
      </c>
      <c r="H1765">
        <v>2</v>
      </c>
      <c r="I1765">
        <v>99</v>
      </c>
      <c r="J1765">
        <v>141</v>
      </c>
      <c r="K1765">
        <v>99</v>
      </c>
      <c r="L1765">
        <v>10</v>
      </c>
      <c r="M1765">
        <v>99</v>
      </c>
      <c r="N1765">
        <v>99</v>
      </c>
      <c r="O1765">
        <v>99</v>
      </c>
      <c r="P1765">
        <v>99</v>
      </c>
      <c r="Q1765">
        <v>731</v>
      </c>
      <c r="R1765">
        <v>7631</v>
      </c>
      <c r="S1765">
        <v>10</v>
      </c>
      <c r="T1765">
        <v>7.5009828331804478</v>
      </c>
      <c r="U1765">
        <v>26.023456951906681</v>
      </c>
      <c r="V1765">
        <v>80.290918621412644</v>
      </c>
      <c r="W1765">
        <v>14.467304416197093</v>
      </c>
      <c r="X1765">
        <v>99.069584589175719</v>
      </c>
      <c r="Y1765">
        <v>64.591796619053852</v>
      </c>
      <c r="Z1765">
        <v>7.0239811296029364</v>
      </c>
      <c r="AA1765">
        <v>6.9033022054674067</v>
      </c>
      <c r="AB1765">
        <v>0</v>
      </c>
      <c r="AC1765">
        <v>1.2445526767956638</v>
      </c>
      <c r="AE1765">
        <v>46.751875106606917</v>
      </c>
      <c r="AG1765">
        <v>6.7982788265374312</v>
      </c>
      <c r="AH1765">
        <v>9.5587752888053679</v>
      </c>
      <c r="AI1765">
        <v>0.30140217533743946</v>
      </c>
      <c r="AJ1765">
        <v>7619</v>
      </c>
      <c r="AK1765">
        <v>99.85109594434978</v>
      </c>
      <c r="AL1765">
        <v>25.643226876327155</v>
      </c>
    </row>
    <row r="1766" spans="1:38">
      <c r="A1766">
        <v>18</v>
      </c>
      <c r="B1766">
        <v>233</v>
      </c>
      <c r="C1766">
        <v>2024</v>
      </c>
      <c r="E1766">
        <v>99</v>
      </c>
      <c r="F1766">
        <v>99</v>
      </c>
      <c r="G1766">
        <v>99</v>
      </c>
      <c r="H1766">
        <v>2</v>
      </c>
      <c r="I1766">
        <v>99</v>
      </c>
      <c r="J1766">
        <v>143</v>
      </c>
      <c r="K1766">
        <v>99</v>
      </c>
      <c r="L1766">
        <v>10</v>
      </c>
      <c r="M1766">
        <v>99</v>
      </c>
      <c r="N1766">
        <v>99</v>
      </c>
      <c r="O1766">
        <v>99</v>
      </c>
      <c r="P1766">
        <v>99</v>
      </c>
      <c r="R1766">
        <v>0</v>
      </c>
    </row>
    <row r="1767" spans="1:38">
      <c r="A1767">
        <v>18</v>
      </c>
      <c r="B1767">
        <v>234</v>
      </c>
      <c r="C1767">
        <v>2024</v>
      </c>
      <c r="E1767">
        <v>99</v>
      </c>
      <c r="F1767">
        <v>99</v>
      </c>
      <c r="G1767">
        <v>99</v>
      </c>
      <c r="H1767">
        <v>2</v>
      </c>
      <c r="I1767">
        <v>99</v>
      </c>
      <c r="J1767">
        <v>147</v>
      </c>
      <c r="K1767">
        <v>99</v>
      </c>
      <c r="L1767">
        <v>10</v>
      </c>
      <c r="M1767">
        <v>99</v>
      </c>
      <c r="N1767">
        <v>99</v>
      </c>
      <c r="O1767">
        <v>99</v>
      </c>
      <c r="P1767">
        <v>99</v>
      </c>
      <c r="Q1767">
        <v>86</v>
      </c>
      <c r="R1767">
        <v>969</v>
      </c>
      <c r="S1767">
        <v>10</v>
      </c>
      <c r="T1767">
        <v>7.1444788441692495</v>
      </c>
      <c r="U1767">
        <v>24.336842105263127</v>
      </c>
      <c r="V1767">
        <v>87.512899896800818</v>
      </c>
      <c r="W1767">
        <v>10.010319917440659</v>
      </c>
      <c r="X1767">
        <v>100</v>
      </c>
      <c r="Y1767">
        <v>47.781217750258001</v>
      </c>
      <c r="Z1767">
        <v>3.7151702786377694</v>
      </c>
      <c r="AA1767">
        <v>5.5913332921905035</v>
      </c>
      <c r="AB1767">
        <v>0</v>
      </c>
      <c r="AC1767">
        <v>1.1456261156768579</v>
      </c>
      <c r="AE1767">
        <v>46.759142617214238</v>
      </c>
      <c r="AG1767">
        <v>5.662031085660864</v>
      </c>
      <c r="AH1767">
        <v>7.9704225347352384</v>
      </c>
      <c r="AI1767">
        <v>0.20639834881320951</v>
      </c>
      <c r="AJ1767">
        <v>969</v>
      </c>
      <c r="AK1767">
        <v>97.525593395252812</v>
      </c>
      <c r="AL1767">
        <v>25.908039322593545</v>
      </c>
    </row>
    <row r="1768" spans="1:38">
      <c r="A1768">
        <v>18</v>
      </c>
      <c r="B1768">
        <v>235</v>
      </c>
      <c r="C1768">
        <v>2024</v>
      </c>
      <c r="E1768">
        <v>99</v>
      </c>
      <c r="F1768">
        <v>99</v>
      </c>
      <c r="G1768">
        <v>99</v>
      </c>
      <c r="H1768">
        <v>1</v>
      </c>
      <c r="I1768">
        <v>99</v>
      </c>
      <c r="J1768">
        <v>155</v>
      </c>
      <c r="K1768">
        <v>99</v>
      </c>
      <c r="L1768">
        <v>10</v>
      </c>
      <c r="M1768">
        <v>99</v>
      </c>
      <c r="N1768">
        <v>99</v>
      </c>
      <c r="O1768">
        <v>99</v>
      </c>
      <c r="P1768">
        <v>99</v>
      </c>
      <c r="Q1768">
        <v>321</v>
      </c>
      <c r="R1768">
        <v>9015</v>
      </c>
      <c r="S1768">
        <v>10</v>
      </c>
      <c r="T1768">
        <v>6.2924015529672754</v>
      </c>
      <c r="U1768">
        <v>25.890981697171288</v>
      </c>
      <c r="V1768">
        <v>90.660011092623421</v>
      </c>
      <c r="W1768">
        <v>5.8125346644481422</v>
      </c>
      <c r="X1768">
        <v>99.988907376594554</v>
      </c>
      <c r="Y1768">
        <v>67.310038824181916</v>
      </c>
      <c r="Z1768">
        <v>4.8585690515806972</v>
      </c>
      <c r="AA1768">
        <v>5.7520931280296095</v>
      </c>
      <c r="AB1768">
        <v>0</v>
      </c>
      <c r="AC1768">
        <v>1.3810872719864049</v>
      </c>
      <c r="AE1768">
        <v>43.397535282988599</v>
      </c>
      <c r="AG1768">
        <v>16.199752017107226</v>
      </c>
      <c r="AH1768">
        <v>18.977143979150124</v>
      </c>
      <c r="AI1768">
        <v>0.72102052135330019</v>
      </c>
      <c r="AJ1768">
        <v>8937</v>
      </c>
      <c r="AK1768">
        <v>98.669710193577018</v>
      </c>
      <c r="AL1768">
        <v>26.630023076947658</v>
      </c>
    </row>
    <row r="1769" spans="1:38">
      <c r="A1769">
        <v>18</v>
      </c>
      <c r="B1769">
        <v>236</v>
      </c>
      <c r="C1769">
        <v>2024</v>
      </c>
      <c r="E1769">
        <v>99</v>
      </c>
      <c r="F1769">
        <v>99</v>
      </c>
      <c r="G1769">
        <v>99</v>
      </c>
      <c r="H1769">
        <v>2</v>
      </c>
      <c r="I1769">
        <v>99</v>
      </c>
      <c r="J1769">
        <v>160</v>
      </c>
      <c r="K1769">
        <v>99</v>
      </c>
      <c r="L1769">
        <v>10</v>
      </c>
      <c r="M1769">
        <v>99</v>
      </c>
      <c r="N1769">
        <v>99</v>
      </c>
      <c r="O1769">
        <v>99</v>
      </c>
      <c r="P1769">
        <v>99</v>
      </c>
      <c r="Q1769">
        <v>246</v>
      </c>
      <c r="R1769">
        <v>3484</v>
      </c>
      <c r="S1769">
        <v>10</v>
      </c>
      <c r="T1769">
        <v>7.4296785304247983</v>
      </c>
      <c r="U1769">
        <v>25.57792766934568</v>
      </c>
      <c r="V1769">
        <v>79.621125143513183</v>
      </c>
      <c r="W1769">
        <v>18.082663605051664</v>
      </c>
      <c r="X1769">
        <v>99.942594718714119</v>
      </c>
      <c r="Y1769">
        <v>65.097588978185996</v>
      </c>
      <c r="Z1769">
        <v>4.6785304247990807</v>
      </c>
      <c r="AA1769">
        <v>5.7869596029320594</v>
      </c>
      <c r="AB1769">
        <v>0</v>
      </c>
      <c r="AC1769">
        <v>1.3270751183248184</v>
      </c>
      <c r="AE1769">
        <v>34.168713144122457</v>
      </c>
      <c r="AG1769">
        <v>9.2018382547144899</v>
      </c>
      <c r="AH1769">
        <v>11.440112509491891</v>
      </c>
      <c r="AI1769">
        <v>2.6406429391504025</v>
      </c>
      <c r="AJ1769">
        <v>3482</v>
      </c>
      <c r="AK1769">
        <v>99.502067777139374</v>
      </c>
      <c r="AL1769">
        <v>25.636983135091217</v>
      </c>
    </row>
    <row r="1770" spans="1:38">
      <c r="A1770">
        <v>18</v>
      </c>
      <c r="B1770">
        <v>237</v>
      </c>
      <c r="C1770">
        <v>2024</v>
      </c>
      <c r="E1770">
        <v>99</v>
      </c>
      <c r="F1770">
        <v>99</v>
      </c>
      <c r="G1770">
        <v>99</v>
      </c>
      <c r="H1770">
        <v>1</v>
      </c>
      <c r="I1770">
        <v>99</v>
      </c>
      <c r="J1770">
        <v>171</v>
      </c>
      <c r="K1770">
        <v>99</v>
      </c>
      <c r="L1770">
        <v>10</v>
      </c>
      <c r="M1770">
        <v>99</v>
      </c>
      <c r="N1770">
        <v>99</v>
      </c>
      <c r="O1770">
        <v>99</v>
      </c>
      <c r="P1770">
        <v>99</v>
      </c>
      <c r="Q1770">
        <v>124</v>
      </c>
      <c r="R1770">
        <v>3027</v>
      </c>
      <c r="S1770">
        <v>10</v>
      </c>
      <c r="T1770">
        <v>7.2979848034357442</v>
      </c>
      <c r="U1770">
        <v>25.596399074991702</v>
      </c>
      <c r="V1770">
        <v>78.262305913445644</v>
      </c>
      <c r="W1770">
        <v>17.575156921043934</v>
      </c>
      <c r="X1770">
        <v>99.504459861248762</v>
      </c>
      <c r="Y1770">
        <v>58.242484307895602</v>
      </c>
      <c r="Z1770">
        <v>7.3670300627684195</v>
      </c>
      <c r="AA1770">
        <v>6.9727851434036117</v>
      </c>
      <c r="AB1770">
        <v>0</v>
      </c>
      <c r="AC1770">
        <v>1.3836577097846023</v>
      </c>
      <c r="AE1770">
        <v>39.189547432685671</v>
      </c>
      <c r="AG1770">
        <v>13.373685605725898</v>
      </c>
      <c r="AH1770">
        <v>15.572286341642323</v>
      </c>
      <c r="AI1770">
        <v>3.3036009250082599E-2</v>
      </c>
      <c r="AJ1770">
        <v>3024</v>
      </c>
      <c r="AK1770">
        <v>98.854861111110893</v>
      </c>
      <c r="AL1770">
        <v>26.022044066496001</v>
      </c>
    </row>
    <row r="1771" spans="1:38">
      <c r="A1771">
        <v>18</v>
      </c>
      <c r="B1771">
        <v>238</v>
      </c>
      <c r="C1771">
        <v>2024</v>
      </c>
      <c r="E1771">
        <v>99</v>
      </c>
      <c r="F1771">
        <v>99</v>
      </c>
      <c r="G1771">
        <v>99</v>
      </c>
      <c r="H1771">
        <v>2</v>
      </c>
      <c r="I1771">
        <v>99</v>
      </c>
      <c r="J1771">
        <v>175</v>
      </c>
      <c r="K1771">
        <v>99</v>
      </c>
      <c r="L1771">
        <v>10</v>
      </c>
      <c r="M1771">
        <v>99</v>
      </c>
      <c r="N1771">
        <v>99</v>
      </c>
      <c r="O1771">
        <v>99</v>
      </c>
      <c r="P1771">
        <v>99</v>
      </c>
      <c r="Q1771">
        <v>157</v>
      </c>
      <c r="R1771">
        <v>1095</v>
      </c>
      <c r="S1771">
        <v>10</v>
      </c>
      <c r="T1771">
        <v>7.1972602739726002</v>
      </c>
      <c r="U1771">
        <v>27.697808219178096</v>
      </c>
      <c r="V1771">
        <v>76.894977168949765</v>
      </c>
      <c r="W1771">
        <v>16.529680365296805</v>
      </c>
      <c r="X1771">
        <v>100</v>
      </c>
      <c r="Y1771">
        <v>70.319634703196357</v>
      </c>
      <c r="Z1771">
        <v>11.689497716894978</v>
      </c>
      <c r="AA1771">
        <v>7.7846022201378915</v>
      </c>
      <c r="AB1771">
        <v>0</v>
      </c>
      <c r="AC1771">
        <v>1.7263448283885909</v>
      </c>
      <c r="AE1771">
        <v>56.685226182178639</v>
      </c>
      <c r="AG1771">
        <v>6.3003452243958611</v>
      </c>
      <c r="AH1771">
        <v>9.4808657759660946</v>
      </c>
      <c r="AI1771">
        <v>0.18264840182648404</v>
      </c>
      <c r="AJ1771">
        <v>999</v>
      </c>
      <c r="AK1771">
        <v>100.16846846846848</v>
      </c>
      <c r="AL1771">
        <v>26.157345465854782</v>
      </c>
    </row>
    <row r="1772" spans="1:38">
      <c r="A1772">
        <v>18</v>
      </c>
      <c r="B1772">
        <v>239</v>
      </c>
      <c r="C1772">
        <v>2024</v>
      </c>
      <c r="E1772">
        <v>99</v>
      </c>
      <c r="F1772">
        <v>99</v>
      </c>
      <c r="G1772">
        <v>99</v>
      </c>
      <c r="H1772">
        <v>2</v>
      </c>
      <c r="I1772">
        <v>99</v>
      </c>
      <c r="J1772">
        <v>177</v>
      </c>
      <c r="K1772">
        <v>99</v>
      </c>
      <c r="L1772">
        <v>10</v>
      </c>
      <c r="M1772">
        <v>99</v>
      </c>
      <c r="N1772">
        <v>99</v>
      </c>
      <c r="O1772">
        <v>99</v>
      </c>
      <c r="P1772">
        <v>99</v>
      </c>
      <c r="Q1772">
        <v>194</v>
      </c>
      <c r="R1772">
        <v>4316</v>
      </c>
      <c r="S1772">
        <v>10</v>
      </c>
      <c r="T1772">
        <v>7.2092215013901741</v>
      </c>
      <c r="U1772">
        <v>25.095620945319723</v>
      </c>
      <c r="V1772">
        <v>91.010194624652442</v>
      </c>
      <c r="W1772">
        <v>7.5069508804448564</v>
      </c>
      <c r="X1772">
        <v>100</v>
      </c>
      <c r="Y1772">
        <v>64.573679332715486</v>
      </c>
      <c r="Z1772">
        <v>2.9888785912882296</v>
      </c>
      <c r="AA1772">
        <v>4.8169963615454909</v>
      </c>
      <c r="AB1772">
        <v>0</v>
      </c>
      <c r="AC1772">
        <v>1.0589738532791075</v>
      </c>
      <c r="AE1772">
        <v>32.002998110013309</v>
      </c>
      <c r="AG1772">
        <v>10.662318733170284</v>
      </c>
      <c r="AH1772">
        <v>13.107121027468112</v>
      </c>
      <c r="AI1772">
        <v>1.0658016682113067</v>
      </c>
      <c r="AJ1772">
        <v>4315</v>
      </c>
      <c r="AK1772">
        <v>98.978030127462276</v>
      </c>
      <c r="AL1772">
        <v>25.658775878215955</v>
      </c>
    </row>
    <row r="1773" spans="1:38">
      <c r="A1773">
        <v>18</v>
      </c>
      <c r="B1773">
        <v>240</v>
      </c>
      <c r="C1773">
        <v>2024</v>
      </c>
      <c r="E1773">
        <v>99</v>
      </c>
      <c r="F1773">
        <v>99</v>
      </c>
      <c r="G1773">
        <v>99</v>
      </c>
      <c r="H1773">
        <v>2</v>
      </c>
      <c r="I1773">
        <v>99</v>
      </c>
      <c r="J1773">
        <v>178</v>
      </c>
      <c r="K1773">
        <v>99</v>
      </c>
      <c r="L1773">
        <v>10</v>
      </c>
      <c r="M1773">
        <v>99</v>
      </c>
      <c r="N1773">
        <v>99</v>
      </c>
      <c r="O1773">
        <v>99</v>
      </c>
      <c r="P1773">
        <v>99</v>
      </c>
      <c r="Q1773">
        <v>97</v>
      </c>
      <c r="R1773">
        <v>1117</v>
      </c>
      <c r="S1773">
        <v>10</v>
      </c>
      <c r="T1773">
        <v>7.3303491495076116</v>
      </c>
      <c r="U1773">
        <v>26.075649059982105</v>
      </c>
      <c r="V1773">
        <v>80.931065353625769</v>
      </c>
      <c r="W1773">
        <v>14.05550581915846</v>
      </c>
      <c r="X1773">
        <v>97.672336615935521</v>
      </c>
      <c r="Y1773">
        <v>68.487018800358115</v>
      </c>
      <c r="Z1773">
        <v>7.1620411817367939</v>
      </c>
      <c r="AA1773">
        <v>6.5976337728434453</v>
      </c>
      <c r="AB1773">
        <v>0</v>
      </c>
      <c r="AC1773">
        <v>1.3701972895184997</v>
      </c>
      <c r="AE1773">
        <v>58.922901737224819</v>
      </c>
      <c r="AG1773">
        <v>6.7521005863507213</v>
      </c>
      <c r="AH1773">
        <v>8.7145496911692799</v>
      </c>
      <c r="AI1773">
        <v>4.1181736794986579</v>
      </c>
      <c r="AJ1773">
        <v>1115</v>
      </c>
      <c r="AK1773">
        <v>100.38977578475344</v>
      </c>
      <c r="AL1773">
        <v>25.326749309550355</v>
      </c>
    </row>
    <row r="1774" spans="1:38">
      <c r="A1774">
        <v>18</v>
      </c>
      <c r="B1774">
        <v>241</v>
      </c>
      <c r="C1774">
        <v>2024</v>
      </c>
      <c r="E1774">
        <v>99</v>
      </c>
      <c r="F1774">
        <v>99</v>
      </c>
      <c r="G1774">
        <v>99</v>
      </c>
      <c r="H1774">
        <v>2</v>
      </c>
      <c r="I1774">
        <v>99</v>
      </c>
      <c r="J1774">
        <v>181</v>
      </c>
      <c r="K1774">
        <v>99</v>
      </c>
      <c r="L1774">
        <v>10</v>
      </c>
      <c r="M1774">
        <v>99</v>
      </c>
      <c r="N1774">
        <v>99</v>
      </c>
      <c r="O1774">
        <v>99</v>
      </c>
      <c r="P1774">
        <v>99</v>
      </c>
      <c r="Q1774">
        <v>172</v>
      </c>
      <c r="R1774">
        <v>3168</v>
      </c>
      <c r="S1774">
        <v>10</v>
      </c>
      <c r="T1774">
        <v>7.3791035353535346</v>
      </c>
      <c r="U1774">
        <v>26.19709595959602</v>
      </c>
      <c r="V1774">
        <v>89.046717171717191</v>
      </c>
      <c r="W1774">
        <v>8.2070707070707076</v>
      </c>
      <c r="X1774">
        <v>99.905303030303017</v>
      </c>
      <c r="Y1774">
        <v>71.369949494949481</v>
      </c>
      <c r="Z1774">
        <v>5.4292929292929282</v>
      </c>
      <c r="AA1774">
        <v>5.8390278828800204</v>
      </c>
      <c r="AB1774">
        <v>0</v>
      </c>
      <c r="AC1774">
        <v>1.0922847911776505</v>
      </c>
      <c r="AE1774">
        <v>43.052871032913096</v>
      </c>
      <c r="AG1774">
        <v>10.830398960719299</v>
      </c>
      <c r="AH1774">
        <v>14.327531820391604</v>
      </c>
      <c r="AI1774">
        <v>0.63131313131313138</v>
      </c>
      <c r="AJ1774">
        <v>3028</v>
      </c>
      <c r="AK1774">
        <v>100.07130118890382</v>
      </c>
      <c r="AL1774">
        <v>25.485189874388062</v>
      </c>
    </row>
    <row r="1775" spans="1:38">
      <c r="A1775">
        <v>18</v>
      </c>
      <c r="B1775">
        <v>242</v>
      </c>
      <c r="C1775">
        <v>2024</v>
      </c>
      <c r="E1775">
        <v>99</v>
      </c>
      <c r="F1775">
        <v>99</v>
      </c>
      <c r="G1775">
        <v>99</v>
      </c>
      <c r="H1775">
        <v>1</v>
      </c>
      <c r="I1775">
        <v>99</v>
      </c>
      <c r="J1775">
        <v>262</v>
      </c>
      <c r="K1775">
        <v>99</v>
      </c>
      <c r="L1775">
        <v>10</v>
      </c>
      <c r="M1775">
        <v>99</v>
      </c>
      <c r="N1775">
        <v>99</v>
      </c>
      <c r="O1775">
        <v>99</v>
      </c>
      <c r="P1775">
        <v>99</v>
      </c>
      <c r="R1775">
        <v>0</v>
      </c>
    </row>
    <row r="1776" spans="1:38">
      <c r="A1776">
        <v>18</v>
      </c>
      <c r="B1776">
        <v>243</v>
      </c>
      <c r="C1776">
        <v>2024</v>
      </c>
      <c r="E1776">
        <v>99</v>
      </c>
      <c r="F1776">
        <v>99</v>
      </c>
      <c r="G1776">
        <v>99</v>
      </c>
      <c r="H1776">
        <v>2</v>
      </c>
      <c r="I1776">
        <v>99</v>
      </c>
      <c r="J1776">
        <v>267</v>
      </c>
      <c r="K1776">
        <v>99</v>
      </c>
      <c r="L1776">
        <v>10</v>
      </c>
      <c r="M1776">
        <v>99</v>
      </c>
      <c r="N1776">
        <v>99</v>
      </c>
      <c r="O1776">
        <v>99</v>
      </c>
      <c r="P1776">
        <v>99</v>
      </c>
      <c r="R1776">
        <v>0</v>
      </c>
    </row>
    <row r="1777" spans="1:38">
      <c r="A1777">
        <v>18</v>
      </c>
      <c r="B1777">
        <v>244</v>
      </c>
      <c r="C1777">
        <v>2024</v>
      </c>
      <c r="E1777">
        <v>99</v>
      </c>
      <c r="F1777">
        <v>99</v>
      </c>
      <c r="G1777">
        <v>99</v>
      </c>
      <c r="H1777">
        <v>1</v>
      </c>
      <c r="I1777">
        <v>99</v>
      </c>
      <c r="J1777">
        <v>309</v>
      </c>
      <c r="K1777">
        <v>99</v>
      </c>
      <c r="L1777">
        <v>10</v>
      </c>
      <c r="M1777">
        <v>99</v>
      </c>
      <c r="N1777">
        <v>99</v>
      </c>
      <c r="O1777">
        <v>99</v>
      </c>
      <c r="P1777">
        <v>99</v>
      </c>
      <c r="Q1777">
        <v>671</v>
      </c>
      <c r="R1777">
        <v>9465</v>
      </c>
      <c r="S1777">
        <v>10</v>
      </c>
      <c r="T1777">
        <v>7.1536185948230324</v>
      </c>
      <c r="U1777">
        <v>25.755171685155862</v>
      </c>
      <c r="V1777">
        <v>86.254622292657189</v>
      </c>
      <c r="W1777">
        <v>10.068674062334917</v>
      </c>
      <c r="X1777">
        <v>99.978869519281574</v>
      </c>
      <c r="Y1777">
        <v>61.954569466455375</v>
      </c>
      <c r="Z1777">
        <v>6.4659270998415215</v>
      </c>
      <c r="AA1777">
        <v>6.470497958386118</v>
      </c>
      <c r="AB1777">
        <v>0</v>
      </c>
      <c r="AC1777">
        <v>1.2130928006385773</v>
      </c>
      <c r="AE1777">
        <v>47.648254153811827</v>
      </c>
      <c r="AG1777">
        <v>9.2485831541919108</v>
      </c>
      <c r="AH1777">
        <v>12.044565733661685</v>
      </c>
      <c r="AI1777">
        <v>1.5742208135235078</v>
      </c>
      <c r="AJ1777">
        <v>9465</v>
      </c>
      <c r="AK1777">
        <v>99.338742736397307</v>
      </c>
      <c r="AL1777">
        <v>25.859628668153501</v>
      </c>
    </row>
    <row r="1778" spans="1:38">
      <c r="A1778">
        <v>18</v>
      </c>
      <c r="B1778">
        <v>245</v>
      </c>
      <c r="C1778">
        <v>2024</v>
      </c>
      <c r="E1778">
        <v>99</v>
      </c>
      <c r="F1778">
        <v>99</v>
      </c>
      <c r="G1778">
        <v>99</v>
      </c>
      <c r="H1778">
        <v>2</v>
      </c>
      <c r="I1778">
        <v>99</v>
      </c>
      <c r="J1778">
        <v>470</v>
      </c>
      <c r="K1778">
        <v>99</v>
      </c>
      <c r="L1778">
        <v>10</v>
      </c>
      <c r="M1778">
        <v>99</v>
      </c>
      <c r="N1778">
        <v>99</v>
      </c>
      <c r="O1778">
        <v>99</v>
      </c>
      <c r="P1778">
        <v>99</v>
      </c>
      <c r="Q1778">
        <v>83</v>
      </c>
      <c r="R1778">
        <v>400</v>
      </c>
      <c r="S1778">
        <v>10</v>
      </c>
      <c r="T1778">
        <v>7.7575000000000003</v>
      </c>
      <c r="U1778">
        <v>26.691499999999994</v>
      </c>
      <c r="V1778">
        <v>68.75</v>
      </c>
      <c r="W1778">
        <v>23.5</v>
      </c>
      <c r="X1778">
        <v>97.75</v>
      </c>
      <c r="Y1778">
        <v>70.5</v>
      </c>
      <c r="Z1778">
        <v>7</v>
      </c>
      <c r="AA1778">
        <v>7.4138133069292307</v>
      </c>
      <c r="AB1778">
        <v>0</v>
      </c>
      <c r="AC1778">
        <v>2.1951523295662194</v>
      </c>
      <c r="AE1778">
        <v>36.125269437424656</v>
      </c>
      <c r="AG1778">
        <v>3.1138097462245065</v>
      </c>
      <c r="AH1778">
        <v>4.8129800707120278</v>
      </c>
      <c r="AI1778">
        <v>6.25</v>
      </c>
      <c r="AJ1778">
        <v>398</v>
      </c>
      <c r="AK1778">
        <v>100.84773869346738</v>
      </c>
      <c r="AL1778">
        <v>25.445338771718127</v>
      </c>
    </row>
    <row r="1779" spans="1:38">
      <c r="A1779">
        <v>18</v>
      </c>
      <c r="B1779">
        <v>246</v>
      </c>
      <c r="C1779">
        <v>2024</v>
      </c>
      <c r="E1779">
        <v>99</v>
      </c>
      <c r="F1779">
        <v>99</v>
      </c>
      <c r="G1779">
        <v>99</v>
      </c>
      <c r="H1779">
        <v>1</v>
      </c>
      <c r="I1779">
        <v>99</v>
      </c>
      <c r="J1779">
        <v>629</v>
      </c>
      <c r="K1779">
        <v>99</v>
      </c>
      <c r="L1779">
        <v>10</v>
      </c>
      <c r="M1779">
        <v>99</v>
      </c>
      <c r="N1779">
        <v>99</v>
      </c>
      <c r="O1779">
        <v>99</v>
      </c>
      <c r="P1779">
        <v>99</v>
      </c>
      <c r="R1779">
        <v>0</v>
      </c>
    </row>
    <row r="1780" spans="1:38">
      <c r="A1780">
        <v>18</v>
      </c>
      <c r="B1780">
        <v>247</v>
      </c>
      <c r="C1780">
        <v>2024</v>
      </c>
      <c r="E1780">
        <v>99</v>
      </c>
      <c r="F1780">
        <v>99</v>
      </c>
      <c r="G1780">
        <v>99</v>
      </c>
      <c r="H1780">
        <v>1</v>
      </c>
      <c r="I1780">
        <v>99</v>
      </c>
      <c r="J1780">
        <v>643</v>
      </c>
      <c r="K1780">
        <v>99</v>
      </c>
      <c r="L1780">
        <v>10</v>
      </c>
      <c r="M1780">
        <v>99</v>
      </c>
      <c r="N1780">
        <v>99</v>
      </c>
      <c r="O1780">
        <v>99</v>
      </c>
      <c r="P1780">
        <v>99</v>
      </c>
      <c r="Q1780">
        <v>356</v>
      </c>
      <c r="R1780">
        <v>5422</v>
      </c>
      <c r="S1780">
        <v>10</v>
      </c>
      <c r="T1780">
        <v>7.1558465510881604</v>
      </c>
      <c r="U1780">
        <v>24.960475839173768</v>
      </c>
      <c r="V1780">
        <v>85.097749907783125</v>
      </c>
      <c r="W1780">
        <v>11.711545555145703</v>
      </c>
      <c r="X1780">
        <v>99.870896348210977</v>
      </c>
      <c r="Y1780">
        <v>57.709332349686477</v>
      </c>
      <c r="Z1780">
        <v>4.0390999631132436</v>
      </c>
      <c r="AA1780">
        <v>5.7117760661970847</v>
      </c>
      <c r="AB1780">
        <v>0</v>
      </c>
      <c r="AC1780">
        <v>1.426245898642839</v>
      </c>
      <c r="AE1780">
        <v>35.723073730389054</v>
      </c>
      <c r="AG1780">
        <v>9.8916335242821187</v>
      </c>
      <c r="AH1780">
        <v>13.072347513330422</v>
      </c>
      <c r="AI1780">
        <v>1.0143858354850608</v>
      </c>
      <c r="AJ1780">
        <v>5328</v>
      </c>
      <c r="AK1780">
        <v>98.005912162162176</v>
      </c>
      <c r="AL1780">
        <v>26.042568865852058</v>
      </c>
    </row>
    <row r="1781" spans="1:38">
      <c r="A1781">
        <v>18</v>
      </c>
      <c r="B1781">
        <v>248</v>
      </c>
      <c r="C1781">
        <v>2024</v>
      </c>
      <c r="E1781">
        <v>99</v>
      </c>
      <c r="F1781">
        <v>99</v>
      </c>
      <c r="G1781">
        <v>99</v>
      </c>
      <c r="H1781">
        <v>2</v>
      </c>
      <c r="I1781">
        <v>99</v>
      </c>
      <c r="J1781">
        <v>704</v>
      </c>
      <c r="K1781">
        <v>99</v>
      </c>
      <c r="L1781">
        <v>10</v>
      </c>
      <c r="M1781">
        <v>99</v>
      </c>
      <c r="N1781">
        <v>99</v>
      </c>
      <c r="O1781">
        <v>99</v>
      </c>
      <c r="P1781">
        <v>99</v>
      </c>
      <c r="R1781">
        <v>0</v>
      </c>
    </row>
    <row r="1782" spans="1:38">
      <c r="A1782">
        <v>18</v>
      </c>
      <c r="B1782">
        <v>249</v>
      </c>
      <c r="C1782">
        <v>2024</v>
      </c>
      <c r="E1782">
        <v>99</v>
      </c>
      <c r="F1782">
        <v>99</v>
      </c>
      <c r="G1782">
        <v>99</v>
      </c>
      <c r="H1782">
        <v>1</v>
      </c>
      <c r="I1782">
        <v>99</v>
      </c>
      <c r="J1782">
        <v>802</v>
      </c>
      <c r="K1782">
        <v>99</v>
      </c>
      <c r="L1782">
        <v>10</v>
      </c>
      <c r="M1782">
        <v>99</v>
      </c>
      <c r="N1782">
        <v>99</v>
      </c>
      <c r="O1782">
        <v>99</v>
      </c>
      <c r="P1782">
        <v>99</v>
      </c>
      <c r="Q1782">
        <v>70</v>
      </c>
      <c r="R1782">
        <v>1210</v>
      </c>
      <c r="S1782">
        <v>10</v>
      </c>
      <c r="T1782">
        <v>7.5322314049586785</v>
      </c>
      <c r="U1782">
        <v>25.893471074380098</v>
      </c>
      <c r="V1782">
        <v>80.330578512396684</v>
      </c>
      <c r="W1782">
        <v>17.603305785123961</v>
      </c>
      <c r="X1782">
        <v>100</v>
      </c>
      <c r="Y1782">
        <v>66.11570247933885</v>
      </c>
      <c r="Z1782">
        <v>5.7024793388429762</v>
      </c>
      <c r="AA1782">
        <v>6.2850102678792474</v>
      </c>
      <c r="AB1782">
        <v>0</v>
      </c>
      <c r="AC1782">
        <v>1.3133903434948904</v>
      </c>
      <c r="AE1782">
        <v>43.047044668120009</v>
      </c>
      <c r="AG1782">
        <v>11.435592099045456</v>
      </c>
      <c r="AH1782">
        <v>14.479297365119351</v>
      </c>
      <c r="AI1782">
        <v>8.2644628099173584E-2</v>
      </c>
      <c r="AJ1782">
        <v>1210</v>
      </c>
      <c r="AK1782">
        <v>99.848099173553763</v>
      </c>
      <c r="AL1782">
        <v>25.645644583103238</v>
      </c>
    </row>
    <row r="1783" spans="1:38">
      <c r="A1783">
        <v>18</v>
      </c>
      <c r="B1783">
        <v>250</v>
      </c>
      <c r="C1783">
        <v>2024</v>
      </c>
      <c r="E1783">
        <v>99</v>
      </c>
      <c r="F1783">
        <v>99</v>
      </c>
      <c r="G1783">
        <v>99</v>
      </c>
      <c r="H1783">
        <v>1</v>
      </c>
      <c r="I1783">
        <v>99</v>
      </c>
      <c r="J1783">
        <v>103</v>
      </c>
      <c r="K1783">
        <v>99</v>
      </c>
      <c r="L1783">
        <v>11</v>
      </c>
      <c r="M1783">
        <v>99</v>
      </c>
      <c r="N1783">
        <v>99</v>
      </c>
      <c r="O1783">
        <v>99</v>
      </c>
      <c r="P1783">
        <v>99</v>
      </c>
      <c r="Q1783">
        <v>4</v>
      </c>
      <c r="R1783">
        <v>12</v>
      </c>
      <c r="S1783">
        <v>11</v>
      </c>
      <c r="T1783">
        <v>8.5833333333333357</v>
      </c>
      <c r="U1783">
        <v>34.458333333333343</v>
      </c>
      <c r="V1783">
        <v>58.33333333333335</v>
      </c>
      <c r="W1783">
        <v>41.666666666666657</v>
      </c>
      <c r="X1783">
        <v>100</v>
      </c>
      <c r="Y1783">
        <v>100</v>
      </c>
      <c r="Z1783">
        <v>33.333333333333343</v>
      </c>
      <c r="AA1783">
        <v>10.067311651522907</v>
      </c>
      <c r="AB1783">
        <v>0</v>
      </c>
      <c r="AC1783">
        <v>2.2530843057659609</v>
      </c>
      <c r="AE1783">
        <v>87.656286732313802</v>
      </c>
      <c r="AG1783">
        <v>1.4833127317676145</v>
      </c>
      <c r="AH1783">
        <v>2.3298137275892774</v>
      </c>
      <c r="AI1783">
        <v>75</v>
      </c>
      <c r="AJ1783">
        <v>12</v>
      </c>
      <c r="AK1783">
        <v>104.175</v>
      </c>
      <c r="AL1783">
        <v>29.661805474192327</v>
      </c>
    </row>
    <row r="1784" spans="1:38">
      <c r="A1784">
        <v>18</v>
      </c>
      <c r="B1784">
        <v>251</v>
      </c>
      <c r="C1784">
        <v>2024</v>
      </c>
      <c r="E1784">
        <v>99</v>
      </c>
      <c r="F1784">
        <v>99</v>
      </c>
      <c r="G1784">
        <v>99</v>
      </c>
      <c r="H1784">
        <v>2</v>
      </c>
      <c r="I1784">
        <v>99</v>
      </c>
      <c r="J1784">
        <v>106</v>
      </c>
      <c r="K1784">
        <v>99</v>
      </c>
      <c r="L1784">
        <v>11</v>
      </c>
      <c r="M1784">
        <v>99</v>
      </c>
      <c r="N1784">
        <v>99</v>
      </c>
      <c r="O1784">
        <v>99</v>
      </c>
      <c r="P1784">
        <v>99</v>
      </c>
      <c r="Q1784">
        <v>149</v>
      </c>
      <c r="R1784">
        <v>597</v>
      </c>
      <c r="S1784">
        <v>11</v>
      </c>
      <c r="T1784">
        <v>8.3685092127303182</v>
      </c>
      <c r="U1784">
        <v>31.368509212730316</v>
      </c>
      <c r="V1784">
        <v>61.139028475711889</v>
      </c>
      <c r="W1784">
        <v>36.180904522613055</v>
      </c>
      <c r="X1784">
        <v>99.832495812395322</v>
      </c>
      <c r="Y1784">
        <v>91.289782244556122</v>
      </c>
      <c r="Z1784">
        <v>16.08040201005025</v>
      </c>
      <c r="AA1784">
        <v>9.0253994815190222</v>
      </c>
      <c r="AB1784">
        <v>0</v>
      </c>
      <c r="AC1784">
        <v>1.3872643827585891</v>
      </c>
      <c r="AE1784">
        <v>60.333702166747315</v>
      </c>
      <c r="AG1784">
        <v>1.5632364493322854</v>
      </c>
      <c r="AH1784">
        <v>2.3148834881945421</v>
      </c>
      <c r="AI1784">
        <v>0</v>
      </c>
      <c r="AJ1784">
        <v>597</v>
      </c>
      <c r="AK1784">
        <v>102.23953098827472</v>
      </c>
      <c r="AL1784">
        <v>28.703798403683713</v>
      </c>
    </row>
    <row r="1785" spans="1:38">
      <c r="A1785">
        <v>18</v>
      </c>
      <c r="B1785">
        <v>252</v>
      </c>
      <c r="C1785">
        <v>2024</v>
      </c>
      <c r="E1785">
        <v>99</v>
      </c>
      <c r="F1785">
        <v>99</v>
      </c>
      <c r="G1785">
        <v>99</v>
      </c>
      <c r="H1785">
        <v>1</v>
      </c>
      <c r="I1785">
        <v>99</v>
      </c>
      <c r="J1785">
        <v>110</v>
      </c>
      <c r="K1785">
        <v>99</v>
      </c>
      <c r="L1785">
        <v>11</v>
      </c>
      <c r="M1785">
        <v>99</v>
      </c>
      <c r="N1785">
        <v>99</v>
      </c>
      <c r="O1785">
        <v>99</v>
      </c>
      <c r="P1785">
        <v>99</v>
      </c>
      <c r="Q1785">
        <v>557</v>
      </c>
      <c r="R1785">
        <v>1951</v>
      </c>
      <c r="S1785">
        <v>11</v>
      </c>
      <c r="T1785">
        <v>8.149154279856484</v>
      </c>
      <c r="U1785">
        <v>30.332803690415194</v>
      </c>
      <c r="V1785">
        <v>67.81137878011279</v>
      </c>
      <c r="W1785">
        <v>28.908252178370059</v>
      </c>
      <c r="X1785">
        <v>98.56483854433624</v>
      </c>
      <c r="Y1785">
        <v>86.007175807278301</v>
      </c>
      <c r="Z1785">
        <v>14.710404920553563</v>
      </c>
      <c r="AA1785">
        <v>9.2241904619885595</v>
      </c>
      <c r="AB1785">
        <v>0</v>
      </c>
      <c r="AC1785">
        <v>1.5503833134212281</v>
      </c>
      <c r="AE1785">
        <v>58.63543070067881</v>
      </c>
      <c r="AG1785">
        <v>1.6311890707824022</v>
      </c>
      <c r="AH1785">
        <v>2.3617629959162354</v>
      </c>
      <c r="AI1785">
        <v>2.6652998462327004</v>
      </c>
      <c r="AJ1785">
        <v>1951</v>
      </c>
      <c r="AK1785">
        <v>100.9414659149153</v>
      </c>
      <c r="AL1785">
        <v>28.728296270129512</v>
      </c>
    </row>
    <row r="1786" spans="1:38">
      <c r="A1786">
        <v>18</v>
      </c>
      <c r="B1786">
        <v>253</v>
      </c>
      <c r="C1786">
        <v>2024</v>
      </c>
      <c r="E1786">
        <v>99</v>
      </c>
      <c r="F1786">
        <v>99</v>
      </c>
      <c r="G1786">
        <v>99</v>
      </c>
      <c r="H1786">
        <v>1</v>
      </c>
      <c r="I1786">
        <v>99</v>
      </c>
      <c r="J1786">
        <v>111</v>
      </c>
      <c r="K1786">
        <v>99</v>
      </c>
      <c r="L1786">
        <v>11</v>
      </c>
      <c r="M1786">
        <v>99</v>
      </c>
      <c r="N1786">
        <v>99</v>
      </c>
      <c r="O1786">
        <v>99</v>
      </c>
      <c r="P1786">
        <v>99</v>
      </c>
      <c r="Q1786">
        <v>502</v>
      </c>
      <c r="R1786">
        <v>1795</v>
      </c>
      <c r="S1786">
        <v>11</v>
      </c>
      <c r="T1786">
        <v>8.6284122562674099</v>
      </c>
      <c r="U1786">
        <v>33.296991643454007</v>
      </c>
      <c r="V1786">
        <v>46.573816155988865</v>
      </c>
      <c r="W1786">
        <v>41.949860724233993</v>
      </c>
      <c r="X1786">
        <v>97.270194986072411</v>
      </c>
      <c r="Y1786">
        <v>82.729805013927603</v>
      </c>
      <c r="Z1786">
        <v>30.529247910863511</v>
      </c>
      <c r="AA1786">
        <v>12.646018976884404</v>
      </c>
      <c r="AB1786">
        <v>0</v>
      </c>
      <c r="AC1786">
        <v>1.9042762280214076</v>
      </c>
      <c r="AE1786">
        <v>57.189451896265403</v>
      </c>
      <c r="AG1786">
        <v>1.5164827737694944</v>
      </c>
      <c r="AH1786">
        <v>2.3921570934715604</v>
      </c>
      <c r="AI1786">
        <v>0.222841225626741</v>
      </c>
      <c r="AJ1786">
        <v>1791</v>
      </c>
      <c r="AK1786">
        <v>102.90603015075382</v>
      </c>
      <c r="AL1786">
        <v>29.273498614673088</v>
      </c>
    </row>
    <row r="1787" spans="1:38">
      <c r="A1787">
        <v>18</v>
      </c>
      <c r="B1787">
        <v>254</v>
      </c>
      <c r="C1787">
        <v>2024</v>
      </c>
      <c r="E1787">
        <v>99</v>
      </c>
      <c r="F1787">
        <v>99</v>
      </c>
      <c r="G1787">
        <v>99</v>
      </c>
      <c r="H1787">
        <v>1</v>
      </c>
      <c r="I1787">
        <v>99</v>
      </c>
      <c r="J1787">
        <v>116</v>
      </c>
      <c r="K1787">
        <v>99</v>
      </c>
      <c r="L1787">
        <v>11</v>
      </c>
      <c r="M1787">
        <v>99</v>
      </c>
      <c r="N1787">
        <v>99</v>
      </c>
      <c r="O1787">
        <v>99</v>
      </c>
      <c r="P1787">
        <v>99</v>
      </c>
      <c r="Q1787">
        <v>409</v>
      </c>
      <c r="R1787">
        <v>1195</v>
      </c>
      <c r="S1787">
        <v>11</v>
      </c>
      <c r="T1787">
        <v>8.1841004184100399</v>
      </c>
      <c r="U1787">
        <v>31.360418410041802</v>
      </c>
      <c r="V1787">
        <v>63.43096234309624</v>
      </c>
      <c r="W1787">
        <v>31.380753138075303</v>
      </c>
      <c r="X1787">
        <v>99.163179916317986</v>
      </c>
      <c r="Y1787">
        <v>88.53556485355648</v>
      </c>
      <c r="Z1787">
        <v>18.49372384937238</v>
      </c>
      <c r="AA1787">
        <v>9.9100269492346964</v>
      </c>
      <c r="AB1787">
        <v>0</v>
      </c>
      <c r="AC1787">
        <v>1.9822429094990464</v>
      </c>
      <c r="AE1787">
        <v>39.975877825611853</v>
      </c>
      <c r="AG1787">
        <v>1.4128134495111313</v>
      </c>
      <c r="AH1787">
        <v>2.2739096450437168</v>
      </c>
      <c r="AI1787">
        <v>0</v>
      </c>
      <c r="AJ1787">
        <v>1100</v>
      </c>
      <c r="AK1787">
        <v>100.67936363636362</v>
      </c>
      <c r="AL1787">
        <v>28.962473428797239</v>
      </c>
    </row>
    <row r="1788" spans="1:38">
      <c r="A1788">
        <v>18</v>
      </c>
      <c r="B1788">
        <v>255</v>
      </c>
      <c r="C1788">
        <v>2024</v>
      </c>
      <c r="E1788">
        <v>99</v>
      </c>
      <c r="F1788">
        <v>99</v>
      </c>
      <c r="G1788">
        <v>99</v>
      </c>
      <c r="H1788">
        <v>2</v>
      </c>
      <c r="I1788">
        <v>99</v>
      </c>
      <c r="J1788">
        <v>117</v>
      </c>
      <c r="K1788">
        <v>99</v>
      </c>
      <c r="L1788">
        <v>11</v>
      </c>
      <c r="M1788">
        <v>99</v>
      </c>
      <c r="N1788">
        <v>99</v>
      </c>
      <c r="O1788">
        <v>99</v>
      </c>
      <c r="P1788">
        <v>99</v>
      </c>
      <c r="Q1788">
        <v>273</v>
      </c>
      <c r="R1788">
        <v>1090</v>
      </c>
      <c r="S1788">
        <v>11</v>
      </c>
      <c r="T1788">
        <v>9.4036697247706424</v>
      </c>
      <c r="U1788">
        <v>33.214587155963287</v>
      </c>
      <c r="V1788">
        <v>30</v>
      </c>
      <c r="W1788">
        <v>64.495412844036707</v>
      </c>
      <c r="X1788">
        <v>96.880733944954116</v>
      </c>
      <c r="Y1788">
        <v>81.743119266055061</v>
      </c>
      <c r="Z1788">
        <v>30.183486238532108</v>
      </c>
      <c r="AA1788">
        <v>12.008409059168169</v>
      </c>
      <c r="AB1788">
        <v>0</v>
      </c>
      <c r="AC1788">
        <v>1.8726386527960464</v>
      </c>
      <c r="AE1788">
        <v>56.108382760569313</v>
      </c>
      <c r="AG1788">
        <v>1.8412162162162165</v>
      </c>
      <c r="AH1788">
        <v>3.0511132835544075</v>
      </c>
      <c r="AI1788">
        <v>0</v>
      </c>
      <c r="AJ1788">
        <v>1086</v>
      </c>
      <c r="AK1788">
        <v>103.9149171270719</v>
      </c>
      <c r="AL1788">
        <v>28.447821512718459</v>
      </c>
    </row>
    <row r="1789" spans="1:38">
      <c r="A1789">
        <v>18</v>
      </c>
      <c r="B1789">
        <v>256</v>
      </c>
      <c r="C1789">
        <v>2024</v>
      </c>
      <c r="E1789">
        <v>99</v>
      </c>
      <c r="F1789">
        <v>99</v>
      </c>
      <c r="G1789">
        <v>99</v>
      </c>
      <c r="H1789">
        <v>1</v>
      </c>
      <c r="I1789">
        <v>99</v>
      </c>
      <c r="J1789">
        <v>134</v>
      </c>
      <c r="K1789">
        <v>99</v>
      </c>
      <c r="L1789">
        <v>11</v>
      </c>
      <c r="M1789">
        <v>99</v>
      </c>
      <c r="N1789">
        <v>99</v>
      </c>
      <c r="O1789">
        <v>99</v>
      </c>
      <c r="P1789">
        <v>99</v>
      </c>
      <c r="Q1789">
        <v>596</v>
      </c>
      <c r="R1789">
        <v>2041</v>
      </c>
      <c r="S1789">
        <v>11</v>
      </c>
      <c r="T1789">
        <v>8.006859382655561</v>
      </c>
      <c r="U1789">
        <v>30.981724644781952</v>
      </c>
      <c r="V1789">
        <v>72.121509064184195</v>
      </c>
      <c r="W1789">
        <v>24.546790788829004</v>
      </c>
      <c r="X1789">
        <v>99.951004409603115</v>
      </c>
      <c r="Y1789">
        <v>92.062714355707982</v>
      </c>
      <c r="Z1789">
        <v>16.462518373346395</v>
      </c>
      <c r="AA1789">
        <v>8.6784868167973386</v>
      </c>
      <c r="AB1789">
        <v>0</v>
      </c>
      <c r="AC1789">
        <v>1.6141680352970811</v>
      </c>
      <c r="AE1789">
        <v>56.739241062895353</v>
      </c>
      <c r="AG1789">
        <v>1.7571499905298145</v>
      </c>
      <c r="AH1789">
        <v>2.7656425043052479</v>
      </c>
      <c r="AI1789">
        <v>1.2738853503184711</v>
      </c>
      <c r="AJ1789">
        <v>2036</v>
      </c>
      <c r="AK1789">
        <v>101.25147347740672</v>
      </c>
      <c r="AL1789">
        <v>29.220463746845606</v>
      </c>
    </row>
    <row r="1790" spans="1:38">
      <c r="A1790">
        <v>18</v>
      </c>
      <c r="B1790">
        <v>257</v>
      </c>
      <c r="C1790">
        <v>2024</v>
      </c>
      <c r="E1790">
        <v>99</v>
      </c>
      <c r="F1790">
        <v>99</v>
      </c>
      <c r="G1790">
        <v>99</v>
      </c>
      <c r="H1790">
        <v>2</v>
      </c>
      <c r="I1790">
        <v>99</v>
      </c>
      <c r="J1790">
        <v>141</v>
      </c>
      <c r="K1790">
        <v>99</v>
      </c>
      <c r="L1790">
        <v>11</v>
      </c>
      <c r="M1790">
        <v>99</v>
      </c>
      <c r="N1790">
        <v>99</v>
      </c>
      <c r="O1790">
        <v>99</v>
      </c>
      <c r="P1790">
        <v>99</v>
      </c>
      <c r="Q1790">
        <v>354</v>
      </c>
      <c r="R1790">
        <v>1243</v>
      </c>
      <c r="S1790">
        <v>11</v>
      </c>
      <c r="T1790">
        <v>8.6379726468222042</v>
      </c>
      <c r="U1790">
        <v>31.929123089300056</v>
      </c>
      <c r="V1790">
        <v>54.465004022526159</v>
      </c>
      <c r="W1790">
        <v>40.225261464199512</v>
      </c>
      <c r="X1790">
        <v>99.597747385357991</v>
      </c>
      <c r="Y1790">
        <v>88.495575221238937</v>
      </c>
      <c r="Z1790">
        <v>20.675784392598555</v>
      </c>
      <c r="AA1790">
        <v>10.05232592146471</v>
      </c>
      <c r="AB1790">
        <v>0</v>
      </c>
      <c r="AC1790">
        <v>1.8012884659672677</v>
      </c>
      <c r="AE1790">
        <v>61.041451604435665</v>
      </c>
      <c r="AG1790">
        <v>1.1073595310425923</v>
      </c>
      <c r="AH1790">
        <v>1.9103543459202768</v>
      </c>
      <c r="AI1790">
        <v>0.32180209171359608</v>
      </c>
      <c r="AJ1790">
        <v>1243</v>
      </c>
      <c r="AK1790">
        <v>102.66975060337884</v>
      </c>
      <c r="AL1790">
        <v>28.642024665315152</v>
      </c>
    </row>
    <row r="1791" spans="1:38">
      <c r="A1791">
        <v>18</v>
      </c>
      <c r="B1791">
        <v>258</v>
      </c>
      <c r="C1791">
        <v>2024</v>
      </c>
      <c r="E1791">
        <v>99</v>
      </c>
      <c r="F1791">
        <v>99</v>
      </c>
      <c r="G1791">
        <v>99</v>
      </c>
      <c r="H1791">
        <v>2</v>
      </c>
      <c r="I1791">
        <v>99</v>
      </c>
      <c r="J1791">
        <v>143</v>
      </c>
      <c r="K1791">
        <v>99</v>
      </c>
      <c r="L1791">
        <v>11</v>
      </c>
      <c r="M1791">
        <v>99</v>
      </c>
      <c r="N1791">
        <v>99</v>
      </c>
      <c r="O1791">
        <v>99</v>
      </c>
      <c r="P1791">
        <v>99</v>
      </c>
      <c r="Q1791">
        <v>1</v>
      </c>
      <c r="R1791">
        <v>1</v>
      </c>
      <c r="S1791">
        <v>11</v>
      </c>
      <c r="T1791">
        <v>8</v>
      </c>
      <c r="U1791">
        <v>58.4</v>
      </c>
      <c r="V1791">
        <v>0</v>
      </c>
      <c r="W1791">
        <v>0</v>
      </c>
      <c r="X1791">
        <v>100</v>
      </c>
      <c r="Y1791">
        <v>100</v>
      </c>
      <c r="Z1791">
        <v>100</v>
      </c>
      <c r="AA1791">
        <v>0</v>
      </c>
      <c r="AB1791">
        <v>0</v>
      </c>
      <c r="AC1791">
        <v>0</v>
      </c>
      <c r="AG1791">
        <v>6.25</v>
      </c>
      <c r="AH1791">
        <v>13.400642496558056</v>
      </c>
      <c r="AI1791">
        <v>0</v>
      </c>
      <c r="AJ1791">
        <v>0</v>
      </c>
    </row>
    <row r="1792" spans="1:38">
      <c r="A1792">
        <v>18</v>
      </c>
      <c r="B1792">
        <v>259</v>
      </c>
      <c r="C1792">
        <v>2024</v>
      </c>
      <c r="E1792">
        <v>99</v>
      </c>
      <c r="F1792">
        <v>99</v>
      </c>
      <c r="G1792">
        <v>99</v>
      </c>
      <c r="H1792">
        <v>2</v>
      </c>
      <c r="I1792">
        <v>99</v>
      </c>
      <c r="J1792">
        <v>147</v>
      </c>
      <c r="K1792">
        <v>99</v>
      </c>
      <c r="L1792">
        <v>11</v>
      </c>
      <c r="M1792">
        <v>99</v>
      </c>
      <c r="N1792">
        <v>99</v>
      </c>
      <c r="O1792">
        <v>99</v>
      </c>
      <c r="P1792">
        <v>99</v>
      </c>
      <c r="Q1792">
        <v>42</v>
      </c>
      <c r="R1792">
        <v>116</v>
      </c>
      <c r="S1792">
        <v>11</v>
      </c>
      <c r="T1792">
        <v>8.4827586206896513</v>
      </c>
      <c r="U1792">
        <v>31.304310344827577</v>
      </c>
      <c r="V1792">
        <v>52.586206896551715</v>
      </c>
      <c r="W1792">
        <v>45.689655172413779</v>
      </c>
      <c r="X1792">
        <v>100</v>
      </c>
      <c r="Y1792">
        <v>95.689655172413822</v>
      </c>
      <c r="Z1792">
        <v>17.241379310344826</v>
      </c>
      <c r="AA1792">
        <v>9.732680392770737</v>
      </c>
      <c r="AB1792">
        <v>0</v>
      </c>
      <c r="AC1792">
        <v>1.404934399135408</v>
      </c>
      <c r="AE1792">
        <v>50.301327251623682</v>
      </c>
      <c r="AG1792">
        <v>0.67780764286549011</v>
      </c>
      <c r="AH1792">
        <v>1.227313392631119</v>
      </c>
      <c r="AI1792">
        <v>0</v>
      </c>
      <c r="AJ1792">
        <v>116</v>
      </c>
      <c r="AK1792">
        <v>102.11637931034483</v>
      </c>
      <c r="AL1792">
        <v>28.672082003027409</v>
      </c>
    </row>
    <row r="1793" spans="1:38">
      <c r="A1793">
        <v>18</v>
      </c>
      <c r="B1793">
        <v>260</v>
      </c>
      <c r="C1793">
        <v>2024</v>
      </c>
      <c r="E1793">
        <v>99</v>
      </c>
      <c r="F1793">
        <v>99</v>
      </c>
      <c r="G1793">
        <v>99</v>
      </c>
      <c r="H1793">
        <v>1</v>
      </c>
      <c r="I1793">
        <v>99</v>
      </c>
      <c r="J1793">
        <v>155</v>
      </c>
      <c r="K1793">
        <v>99</v>
      </c>
      <c r="L1793">
        <v>11</v>
      </c>
      <c r="M1793">
        <v>99</v>
      </c>
      <c r="N1793">
        <v>99</v>
      </c>
      <c r="O1793">
        <v>99</v>
      </c>
      <c r="P1793">
        <v>99</v>
      </c>
      <c r="Q1793">
        <v>240</v>
      </c>
      <c r="R1793">
        <v>1668</v>
      </c>
      <c r="S1793">
        <v>11</v>
      </c>
      <c r="T1793">
        <v>7.6324940047961629</v>
      </c>
      <c r="U1793">
        <v>30.583213429256599</v>
      </c>
      <c r="V1793">
        <v>76.618705035971217</v>
      </c>
      <c r="W1793">
        <v>20.38369304556355</v>
      </c>
      <c r="X1793">
        <v>100</v>
      </c>
      <c r="Y1793">
        <v>86.930455635491597</v>
      </c>
      <c r="Z1793">
        <v>14.148681055155878</v>
      </c>
      <c r="AA1793">
        <v>8.2356935753267031</v>
      </c>
      <c r="AB1793">
        <v>0</v>
      </c>
      <c r="AC1793">
        <v>1.6185597012649215</v>
      </c>
      <c r="AE1793">
        <v>58.668656732395455</v>
      </c>
      <c r="AG1793">
        <v>2.9973584430987086</v>
      </c>
      <c r="AH1793">
        <v>4.1475894932958095</v>
      </c>
      <c r="AI1793">
        <v>0.95923261390887282</v>
      </c>
      <c r="AJ1793">
        <v>1610</v>
      </c>
      <c r="AK1793">
        <v>100.6115527950311</v>
      </c>
      <c r="AL1793">
        <v>29.48428756741216</v>
      </c>
    </row>
    <row r="1794" spans="1:38">
      <c r="A1794">
        <v>18</v>
      </c>
      <c r="B1794">
        <v>261</v>
      </c>
      <c r="C1794">
        <v>2024</v>
      </c>
      <c r="E1794">
        <v>99</v>
      </c>
      <c r="F1794">
        <v>99</v>
      </c>
      <c r="G1794">
        <v>99</v>
      </c>
      <c r="H1794">
        <v>2</v>
      </c>
      <c r="I1794">
        <v>99</v>
      </c>
      <c r="J1794">
        <v>160</v>
      </c>
      <c r="K1794">
        <v>99</v>
      </c>
      <c r="L1794">
        <v>11</v>
      </c>
      <c r="M1794">
        <v>99</v>
      </c>
      <c r="N1794">
        <v>99</v>
      </c>
      <c r="O1794">
        <v>99</v>
      </c>
      <c r="P1794">
        <v>99</v>
      </c>
      <c r="Q1794">
        <v>132</v>
      </c>
      <c r="R1794">
        <v>421</v>
      </c>
      <c r="S1794">
        <v>11</v>
      </c>
      <c r="T1794">
        <v>8.5154394299287368</v>
      </c>
      <c r="U1794">
        <v>31.844418052256536</v>
      </c>
      <c r="V1794">
        <v>56.53206650831352</v>
      </c>
      <c r="W1794">
        <v>40.142517814726837</v>
      </c>
      <c r="X1794">
        <v>99.524940617577187</v>
      </c>
      <c r="Y1794">
        <v>90.261282660332512</v>
      </c>
      <c r="Z1794">
        <v>18.289786223277911</v>
      </c>
      <c r="AA1794">
        <v>9.1368169354111899</v>
      </c>
      <c r="AB1794">
        <v>0</v>
      </c>
      <c r="AC1794">
        <v>1.63334438516057</v>
      </c>
      <c r="AE1794">
        <v>53.798453448355247</v>
      </c>
      <c r="AG1794">
        <v>1.1119328086207809</v>
      </c>
      <c r="AH1794">
        <v>1.7210845535020218</v>
      </c>
      <c r="AI1794">
        <v>3.3254156769596199</v>
      </c>
      <c r="AJ1794">
        <v>420</v>
      </c>
      <c r="AK1794">
        <v>102.99738095238098</v>
      </c>
      <c r="AL1794">
        <v>28.451637983475489</v>
      </c>
    </row>
    <row r="1795" spans="1:38">
      <c r="A1795">
        <v>18</v>
      </c>
      <c r="B1795">
        <v>262</v>
      </c>
      <c r="C1795">
        <v>2024</v>
      </c>
      <c r="E1795">
        <v>99</v>
      </c>
      <c r="F1795">
        <v>99</v>
      </c>
      <c r="G1795">
        <v>99</v>
      </c>
      <c r="H1795">
        <v>1</v>
      </c>
      <c r="I1795">
        <v>99</v>
      </c>
      <c r="J1795">
        <v>171</v>
      </c>
      <c r="K1795">
        <v>99</v>
      </c>
      <c r="L1795">
        <v>11</v>
      </c>
      <c r="M1795">
        <v>99</v>
      </c>
      <c r="N1795">
        <v>99</v>
      </c>
      <c r="O1795">
        <v>99</v>
      </c>
      <c r="P1795">
        <v>99</v>
      </c>
      <c r="Q1795">
        <v>83</v>
      </c>
      <c r="R1795">
        <v>428</v>
      </c>
      <c r="S1795">
        <v>11</v>
      </c>
      <c r="T1795">
        <v>8.6495327102803721</v>
      </c>
      <c r="U1795">
        <v>31.958177570093447</v>
      </c>
      <c r="V1795">
        <v>49.299065420560751</v>
      </c>
      <c r="W1795">
        <v>47.429906542056067</v>
      </c>
      <c r="X1795">
        <v>99.766355140186903</v>
      </c>
      <c r="Y1795">
        <v>84.813084112149525</v>
      </c>
      <c r="Z1795">
        <v>24.299065420560744</v>
      </c>
      <c r="AA1795">
        <v>10.904247798139798</v>
      </c>
      <c r="AB1795">
        <v>0</v>
      </c>
      <c r="AC1795">
        <v>1.7276137630704964</v>
      </c>
      <c r="AE1795">
        <v>58.219525979062681</v>
      </c>
      <c r="AG1795">
        <v>1.8909605018997973</v>
      </c>
      <c r="AH1795">
        <v>2.7490767305962702</v>
      </c>
      <c r="AI1795">
        <v>0</v>
      </c>
      <c r="AJ1795">
        <v>427</v>
      </c>
      <c r="AK1795">
        <v>102.13864168618278</v>
      </c>
      <c r="AL1795">
        <v>29.030290484107713</v>
      </c>
    </row>
    <row r="1796" spans="1:38">
      <c r="A1796">
        <v>18</v>
      </c>
      <c r="B1796">
        <v>263</v>
      </c>
      <c r="C1796">
        <v>2024</v>
      </c>
      <c r="E1796">
        <v>99</v>
      </c>
      <c r="F1796">
        <v>99</v>
      </c>
      <c r="G1796">
        <v>99</v>
      </c>
      <c r="H1796">
        <v>2</v>
      </c>
      <c r="I1796">
        <v>99</v>
      </c>
      <c r="J1796">
        <v>175</v>
      </c>
      <c r="K1796">
        <v>99</v>
      </c>
      <c r="L1796">
        <v>11</v>
      </c>
      <c r="M1796">
        <v>99</v>
      </c>
      <c r="N1796">
        <v>99</v>
      </c>
      <c r="O1796">
        <v>99</v>
      </c>
      <c r="P1796">
        <v>99</v>
      </c>
      <c r="Q1796">
        <v>76</v>
      </c>
      <c r="R1796">
        <v>195</v>
      </c>
      <c r="S1796">
        <v>11</v>
      </c>
      <c r="T1796">
        <v>8.8307692307692314</v>
      </c>
      <c r="U1796">
        <v>35.510256410256396</v>
      </c>
      <c r="V1796">
        <v>50.256410256410241</v>
      </c>
      <c r="W1796">
        <v>45.641025641025635</v>
      </c>
      <c r="X1796">
        <v>100</v>
      </c>
      <c r="Y1796">
        <v>96.923076923076891</v>
      </c>
      <c r="Z1796">
        <v>32.820512820512818</v>
      </c>
      <c r="AA1796">
        <v>10.298065411343345</v>
      </c>
      <c r="AB1796">
        <v>0</v>
      </c>
      <c r="AC1796">
        <v>2.0272697120035801</v>
      </c>
      <c r="AE1796">
        <v>63.243291302058864</v>
      </c>
      <c r="AG1796">
        <v>1.1219792865362488</v>
      </c>
      <c r="AH1796">
        <v>2.1645962150435443</v>
      </c>
      <c r="AI1796">
        <v>0</v>
      </c>
      <c r="AJ1796">
        <v>168</v>
      </c>
      <c r="AK1796">
        <v>104.05059523809523</v>
      </c>
      <c r="AL1796">
        <v>29.521811612397023</v>
      </c>
    </row>
    <row r="1797" spans="1:38">
      <c r="A1797">
        <v>18</v>
      </c>
      <c r="B1797">
        <v>264</v>
      </c>
      <c r="C1797">
        <v>2024</v>
      </c>
      <c r="E1797">
        <v>99</v>
      </c>
      <c r="F1797">
        <v>99</v>
      </c>
      <c r="G1797">
        <v>99</v>
      </c>
      <c r="H1797">
        <v>2</v>
      </c>
      <c r="I1797">
        <v>99</v>
      </c>
      <c r="J1797">
        <v>177</v>
      </c>
      <c r="K1797">
        <v>99</v>
      </c>
      <c r="L1797">
        <v>11</v>
      </c>
      <c r="M1797">
        <v>99</v>
      </c>
      <c r="N1797">
        <v>99</v>
      </c>
      <c r="O1797">
        <v>99</v>
      </c>
      <c r="P1797">
        <v>99</v>
      </c>
      <c r="Q1797">
        <v>101</v>
      </c>
      <c r="R1797">
        <v>567</v>
      </c>
      <c r="S1797">
        <v>11</v>
      </c>
      <c r="T1797">
        <v>7.851851851851853</v>
      </c>
      <c r="U1797">
        <v>29.460846560846569</v>
      </c>
      <c r="V1797">
        <v>80.599647266313923</v>
      </c>
      <c r="W1797">
        <v>17.636684303350975</v>
      </c>
      <c r="X1797">
        <v>100</v>
      </c>
      <c r="Y1797">
        <v>93.474426807760139</v>
      </c>
      <c r="Z1797">
        <v>5.6437389770723101</v>
      </c>
      <c r="AA1797">
        <v>6.0954562534443841</v>
      </c>
      <c r="AB1797">
        <v>0</v>
      </c>
      <c r="AC1797">
        <v>1.0603945520032085</v>
      </c>
      <c r="AE1797">
        <v>40.162877285697007</v>
      </c>
      <c r="AG1797">
        <v>1.4007263025272365</v>
      </c>
      <c r="AH1797">
        <v>2.0214183727220898</v>
      </c>
      <c r="AI1797">
        <v>0.52910052910052907</v>
      </c>
      <c r="AJ1797">
        <v>567</v>
      </c>
      <c r="AK1797">
        <v>100.30899470899476</v>
      </c>
      <c r="AL1797">
        <v>28.862594291059946</v>
      </c>
    </row>
    <row r="1798" spans="1:38">
      <c r="A1798">
        <v>18</v>
      </c>
      <c r="B1798">
        <v>265</v>
      </c>
      <c r="C1798">
        <v>2024</v>
      </c>
      <c r="E1798">
        <v>99</v>
      </c>
      <c r="F1798">
        <v>99</v>
      </c>
      <c r="G1798">
        <v>99</v>
      </c>
      <c r="H1798">
        <v>2</v>
      </c>
      <c r="I1798">
        <v>99</v>
      </c>
      <c r="J1798">
        <v>178</v>
      </c>
      <c r="K1798">
        <v>99</v>
      </c>
      <c r="L1798">
        <v>11</v>
      </c>
      <c r="M1798">
        <v>99</v>
      </c>
      <c r="N1798">
        <v>99</v>
      </c>
      <c r="O1798">
        <v>99</v>
      </c>
      <c r="P1798">
        <v>99</v>
      </c>
      <c r="Q1798">
        <v>58</v>
      </c>
      <c r="R1798">
        <v>226</v>
      </c>
      <c r="S1798">
        <v>11</v>
      </c>
      <c r="T1798">
        <v>7.7300884955752194</v>
      </c>
      <c r="U1798">
        <v>29.884070796460179</v>
      </c>
      <c r="V1798">
        <v>69.469026548672559</v>
      </c>
      <c r="W1798">
        <v>23.451327433628322</v>
      </c>
      <c r="X1798">
        <v>96.902654867256643</v>
      </c>
      <c r="Y1798">
        <v>84.95575221238937</v>
      </c>
      <c r="Z1798">
        <v>16.371681415929199</v>
      </c>
      <c r="AA1798">
        <v>9.7705315148912284</v>
      </c>
      <c r="AB1798">
        <v>0</v>
      </c>
      <c r="AC1798">
        <v>1.9850496507801367</v>
      </c>
      <c r="AE1798">
        <v>71.490688608117722</v>
      </c>
      <c r="AG1798">
        <v>1.3661367345705129</v>
      </c>
      <c r="AH1798">
        <v>2.0207139788240629</v>
      </c>
      <c r="AI1798">
        <v>7.0796460176991154</v>
      </c>
      <c r="AJ1798">
        <v>223</v>
      </c>
      <c r="AK1798">
        <v>101.75829596412564</v>
      </c>
      <c r="AL1798">
        <v>27.469065401458003</v>
      </c>
    </row>
    <row r="1799" spans="1:38">
      <c r="A1799">
        <v>18</v>
      </c>
      <c r="B1799">
        <v>266</v>
      </c>
      <c r="C1799">
        <v>2024</v>
      </c>
      <c r="E1799">
        <v>99</v>
      </c>
      <c r="F1799">
        <v>99</v>
      </c>
      <c r="G1799">
        <v>99</v>
      </c>
      <c r="H1799">
        <v>2</v>
      </c>
      <c r="I1799">
        <v>99</v>
      </c>
      <c r="J1799">
        <v>181</v>
      </c>
      <c r="K1799">
        <v>99</v>
      </c>
      <c r="L1799">
        <v>11</v>
      </c>
      <c r="M1799">
        <v>99</v>
      </c>
      <c r="N1799">
        <v>99</v>
      </c>
      <c r="O1799">
        <v>99</v>
      </c>
      <c r="P1799">
        <v>99</v>
      </c>
      <c r="Q1799">
        <v>102</v>
      </c>
      <c r="R1799">
        <v>506</v>
      </c>
      <c r="S1799">
        <v>11</v>
      </c>
      <c r="T1799">
        <v>8.0395256916996072</v>
      </c>
      <c r="U1799">
        <v>31.489525691699598</v>
      </c>
      <c r="V1799">
        <v>77.470355731225297</v>
      </c>
      <c r="W1799">
        <v>20.355731225296442</v>
      </c>
      <c r="X1799">
        <v>100</v>
      </c>
      <c r="Y1799">
        <v>96.83794466403161</v>
      </c>
      <c r="Z1799">
        <v>13.636363636363638</v>
      </c>
      <c r="AA1799">
        <v>7.8293678519280174</v>
      </c>
      <c r="AB1799">
        <v>0</v>
      </c>
      <c r="AC1799">
        <v>1.5044134584890598</v>
      </c>
      <c r="AE1799">
        <v>61.409814560937583</v>
      </c>
      <c r="AG1799">
        <v>1.7298553895593316</v>
      </c>
      <c r="AH1799">
        <v>2.7507409566005223</v>
      </c>
      <c r="AI1799">
        <v>0</v>
      </c>
      <c r="AJ1799">
        <v>475</v>
      </c>
      <c r="AK1799">
        <v>102.67705263157897</v>
      </c>
      <c r="AL1799">
        <v>28.19423341063484</v>
      </c>
    </row>
    <row r="1800" spans="1:38">
      <c r="A1800">
        <v>18</v>
      </c>
      <c r="B1800">
        <v>267</v>
      </c>
      <c r="C1800">
        <v>2024</v>
      </c>
      <c r="E1800">
        <v>99</v>
      </c>
      <c r="F1800">
        <v>99</v>
      </c>
      <c r="G1800">
        <v>99</v>
      </c>
      <c r="H1800">
        <v>1</v>
      </c>
      <c r="I1800">
        <v>99</v>
      </c>
      <c r="J1800">
        <v>262</v>
      </c>
      <c r="K1800">
        <v>99</v>
      </c>
      <c r="L1800">
        <v>11</v>
      </c>
      <c r="M1800">
        <v>99</v>
      </c>
      <c r="N1800">
        <v>99</v>
      </c>
      <c r="O1800">
        <v>99</v>
      </c>
      <c r="P1800">
        <v>99</v>
      </c>
      <c r="R1800">
        <v>0</v>
      </c>
    </row>
    <row r="1801" spans="1:38">
      <c r="A1801">
        <v>18</v>
      </c>
      <c r="B1801">
        <v>268</v>
      </c>
      <c r="C1801">
        <v>2024</v>
      </c>
      <c r="E1801">
        <v>99</v>
      </c>
      <c r="F1801">
        <v>99</v>
      </c>
      <c r="G1801">
        <v>99</v>
      </c>
      <c r="H1801">
        <v>2</v>
      </c>
      <c r="I1801">
        <v>99</v>
      </c>
      <c r="J1801">
        <v>267</v>
      </c>
      <c r="K1801">
        <v>99</v>
      </c>
      <c r="L1801">
        <v>11</v>
      </c>
      <c r="M1801">
        <v>99</v>
      </c>
      <c r="N1801">
        <v>99</v>
      </c>
      <c r="O1801">
        <v>99</v>
      </c>
      <c r="P1801">
        <v>99</v>
      </c>
      <c r="R1801">
        <v>0</v>
      </c>
    </row>
    <row r="1802" spans="1:38">
      <c r="A1802">
        <v>18</v>
      </c>
      <c r="B1802">
        <v>269</v>
      </c>
      <c r="C1802">
        <v>2024</v>
      </c>
      <c r="E1802">
        <v>99</v>
      </c>
      <c r="F1802">
        <v>99</v>
      </c>
      <c r="G1802">
        <v>99</v>
      </c>
      <c r="H1802">
        <v>1</v>
      </c>
      <c r="I1802">
        <v>99</v>
      </c>
      <c r="J1802">
        <v>309</v>
      </c>
      <c r="K1802">
        <v>99</v>
      </c>
      <c r="L1802">
        <v>11</v>
      </c>
      <c r="M1802">
        <v>99</v>
      </c>
      <c r="N1802">
        <v>99</v>
      </c>
      <c r="O1802">
        <v>99</v>
      </c>
      <c r="P1802">
        <v>99</v>
      </c>
      <c r="Q1802">
        <v>358</v>
      </c>
      <c r="R1802">
        <v>1351</v>
      </c>
      <c r="S1802">
        <v>11</v>
      </c>
      <c r="T1802">
        <v>8.1539600296076973</v>
      </c>
      <c r="U1802">
        <v>31.324130273871241</v>
      </c>
      <c r="V1802">
        <v>63.878608438193936</v>
      </c>
      <c r="W1802">
        <v>33.160621761658042</v>
      </c>
      <c r="X1802">
        <v>99.925980754996317</v>
      </c>
      <c r="Y1802">
        <v>91.487786824574385</v>
      </c>
      <c r="Z1802">
        <v>17.394522575869726</v>
      </c>
      <c r="AA1802">
        <v>8.8523121032282006</v>
      </c>
      <c r="AB1802">
        <v>0</v>
      </c>
      <c r="AC1802">
        <v>1.3619488784374916</v>
      </c>
      <c r="AE1802">
        <v>60.152047984605581</v>
      </c>
      <c r="AG1802">
        <v>1.3201094391244872</v>
      </c>
      <c r="AH1802">
        <v>2.0909345994291222</v>
      </c>
      <c r="AI1802">
        <v>1.0362694300518138</v>
      </c>
      <c r="AJ1802">
        <v>1351</v>
      </c>
      <c r="AK1802">
        <v>102.09215396002976</v>
      </c>
      <c r="AL1802">
        <v>28.810634627207879</v>
      </c>
    </row>
    <row r="1803" spans="1:38">
      <c r="A1803">
        <v>18</v>
      </c>
      <c r="B1803">
        <v>270</v>
      </c>
      <c r="C1803">
        <v>2024</v>
      </c>
      <c r="E1803">
        <v>99</v>
      </c>
      <c r="F1803">
        <v>99</v>
      </c>
      <c r="G1803">
        <v>99</v>
      </c>
      <c r="H1803">
        <v>2</v>
      </c>
      <c r="I1803">
        <v>99</v>
      </c>
      <c r="J1803">
        <v>470</v>
      </c>
      <c r="K1803">
        <v>99</v>
      </c>
      <c r="L1803">
        <v>11</v>
      </c>
      <c r="M1803">
        <v>99</v>
      </c>
      <c r="N1803">
        <v>99</v>
      </c>
      <c r="O1803">
        <v>99</v>
      </c>
      <c r="P1803">
        <v>99</v>
      </c>
      <c r="Q1803">
        <v>40</v>
      </c>
      <c r="R1803">
        <v>67</v>
      </c>
      <c r="S1803">
        <v>11</v>
      </c>
      <c r="T1803">
        <v>10.746268656716422</v>
      </c>
      <c r="U1803">
        <v>33.635820895522393</v>
      </c>
      <c r="V1803">
        <v>23.880597014925382</v>
      </c>
      <c r="W1803">
        <v>65.671641791044763</v>
      </c>
      <c r="X1803">
        <v>95.522388059701527</v>
      </c>
      <c r="Y1803">
        <v>82.08955223880595</v>
      </c>
      <c r="Z1803">
        <v>29.850746268656724</v>
      </c>
      <c r="AA1803">
        <v>11.9242847839907</v>
      </c>
      <c r="AB1803">
        <v>0</v>
      </c>
      <c r="AC1803">
        <v>3.1733182575412204</v>
      </c>
      <c r="AE1803">
        <v>41.739828446354757</v>
      </c>
      <c r="AG1803">
        <v>0.52156313249260489</v>
      </c>
      <c r="AH1803">
        <v>1.0159162923923939</v>
      </c>
      <c r="AI1803">
        <v>8.9552238805970141</v>
      </c>
      <c r="AJ1803">
        <v>65</v>
      </c>
      <c r="AK1803">
        <v>104.41538461538455</v>
      </c>
      <c r="AL1803">
        <v>27.57496839236109</v>
      </c>
    </row>
    <row r="1804" spans="1:38">
      <c r="A1804">
        <v>18</v>
      </c>
      <c r="B1804">
        <v>271</v>
      </c>
      <c r="C1804">
        <v>2024</v>
      </c>
      <c r="E1804">
        <v>99</v>
      </c>
      <c r="F1804">
        <v>99</v>
      </c>
      <c r="G1804">
        <v>99</v>
      </c>
      <c r="H1804">
        <v>2</v>
      </c>
      <c r="I1804">
        <v>99</v>
      </c>
      <c r="J1804">
        <v>629</v>
      </c>
      <c r="K1804">
        <v>99</v>
      </c>
      <c r="L1804">
        <v>11</v>
      </c>
      <c r="M1804">
        <v>99</v>
      </c>
      <c r="N1804">
        <v>99</v>
      </c>
      <c r="O1804">
        <v>99</v>
      </c>
      <c r="P1804">
        <v>99</v>
      </c>
      <c r="R1804">
        <v>0</v>
      </c>
    </row>
    <row r="1805" spans="1:38">
      <c r="A1805">
        <v>18</v>
      </c>
      <c r="B1805">
        <v>272</v>
      </c>
      <c r="C1805">
        <v>2024</v>
      </c>
      <c r="E1805">
        <v>99</v>
      </c>
      <c r="F1805">
        <v>99</v>
      </c>
      <c r="G1805">
        <v>99</v>
      </c>
      <c r="H1805">
        <v>1</v>
      </c>
      <c r="I1805">
        <v>99</v>
      </c>
      <c r="J1805">
        <v>643</v>
      </c>
      <c r="K1805">
        <v>99</v>
      </c>
      <c r="L1805">
        <v>11</v>
      </c>
      <c r="M1805">
        <v>99</v>
      </c>
      <c r="N1805">
        <v>99</v>
      </c>
      <c r="O1805">
        <v>99</v>
      </c>
      <c r="P1805">
        <v>99</v>
      </c>
      <c r="Q1805">
        <v>190</v>
      </c>
      <c r="R1805">
        <v>1010</v>
      </c>
      <c r="S1805">
        <v>11</v>
      </c>
      <c r="T1805">
        <v>8.0356435643564357</v>
      </c>
      <c r="U1805">
        <v>28.748316831683155</v>
      </c>
      <c r="V1805">
        <v>71.485148514851474</v>
      </c>
      <c r="W1805">
        <v>27.524752475247528</v>
      </c>
      <c r="X1805">
        <v>100</v>
      </c>
      <c r="Y1805">
        <v>85.544554455445564</v>
      </c>
      <c r="Z1805">
        <v>8.1188118811881189</v>
      </c>
      <c r="AA1805">
        <v>7.7383769205799871</v>
      </c>
      <c r="AB1805">
        <v>0</v>
      </c>
      <c r="AC1805">
        <v>1.6382545745919499</v>
      </c>
      <c r="AE1805">
        <v>59.196648111620497</v>
      </c>
      <c r="AG1805">
        <v>1.8425949574926113</v>
      </c>
      <c r="AH1805">
        <v>2.804626332353982</v>
      </c>
      <c r="AI1805">
        <v>0.29702970297029702</v>
      </c>
      <c r="AJ1805">
        <v>990</v>
      </c>
      <c r="AK1805">
        <v>98.888383838383874</v>
      </c>
      <c r="AL1805">
        <v>29.200543456794037</v>
      </c>
    </row>
    <row r="1806" spans="1:38">
      <c r="A1806">
        <v>18</v>
      </c>
      <c r="B1806">
        <v>273</v>
      </c>
      <c r="C1806">
        <v>2024</v>
      </c>
      <c r="E1806">
        <v>99</v>
      </c>
      <c r="F1806">
        <v>99</v>
      </c>
      <c r="G1806">
        <v>99</v>
      </c>
      <c r="H1806">
        <v>2</v>
      </c>
      <c r="I1806">
        <v>99</v>
      </c>
      <c r="J1806">
        <v>704</v>
      </c>
      <c r="K1806">
        <v>99</v>
      </c>
      <c r="L1806">
        <v>11</v>
      </c>
      <c r="M1806">
        <v>99</v>
      </c>
      <c r="N1806">
        <v>99</v>
      </c>
      <c r="O1806">
        <v>99</v>
      </c>
      <c r="P1806">
        <v>99</v>
      </c>
      <c r="R1806">
        <v>0</v>
      </c>
    </row>
    <row r="1807" spans="1:38">
      <c r="A1807">
        <v>18</v>
      </c>
      <c r="B1807">
        <v>274</v>
      </c>
      <c r="C1807">
        <v>2024</v>
      </c>
      <c r="E1807">
        <v>99</v>
      </c>
      <c r="F1807">
        <v>99</v>
      </c>
      <c r="G1807">
        <v>99</v>
      </c>
      <c r="H1807">
        <v>1</v>
      </c>
      <c r="I1807">
        <v>99</v>
      </c>
      <c r="J1807">
        <v>802</v>
      </c>
      <c r="K1807">
        <v>99</v>
      </c>
      <c r="L1807">
        <v>11</v>
      </c>
      <c r="M1807">
        <v>99</v>
      </c>
      <c r="N1807">
        <v>99</v>
      </c>
      <c r="O1807">
        <v>99</v>
      </c>
      <c r="P1807">
        <v>99</v>
      </c>
      <c r="Q1807">
        <v>49</v>
      </c>
      <c r="R1807">
        <v>158</v>
      </c>
      <c r="S1807">
        <v>11</v>
      </c>
      <c r="T1807">
        <v>8.9430379746835484</v>
      </c>
      <c r="U1807">
        <v>32.94683544303799</v>
      </c>
      <c r="V1807">
        <v>50</v>
      </c>
      <c r="W1807">
        <v>50</v>
      </c>
      <c r="X1807">
        <v>100</v>
      </c>
      <c r="Y1807">
        <v>91.772151898734208</v>
      </c>
      <c r="Z1807">
        <v>18.987341772151904</v>
      </c>
      <c r="AA1807">
        <v>10.130182192409029</v>
      </c>
      <c r="AB1807">
        <v>0</v>
      </c>
      <c r="AC1807">
        <v>1.7690864083127484</v>
      </c>
      <c r="AE1807">
        <v>66.39208843632062</v>
      </c>
      <c r="AG1807">
        <v>1.4932426046687461</v>
      </c>
      <c r="AH1807">
        <v>2.4057064821811398</v>
      </c>
      <c r="AI1807">
        <v>0.63291139240506322</v>
      </c>
      <c r="AJ1807">
        <v>158</v>
      </c>
      <c r="AK1807">
        <v>103.90886075949368</v>
      </c>
      <c r="AL1807">
        <v>28.636469981112008</v>
      </c>
    </row>
    <row r="1808" spans="1:38">
      <c r="A1808">
        <v>18</v>
      </c>
      <c r="B1808">
        <v>275</v>
      </c>
      <c r="C1808">
        <v>2024</v>
      </c>
      <c r="E1808">
        <v>99</v>
      </c>
      <c r="F1808">
        <v>99</v>
      </c>
      <c r="G1808">
        <v>99</v>
      </c>
      <c r="H1808">
        <v>1</v>
      </c>
      <c r="I1808">
        <v>99</v>
      </c>
      <c r="J1808">
        <v>103</v>
      </c>
      <c r="K1808">
        <v>99</v>
      </c>
      <c r="L1808">
        <v>12</v>
      </c>
      <c r="M1808">
        <v>99</v>
      </c>
      <c r="N1808">
        <v>99</v>
      </c>
      <c r="O1808">
        <v>99</v>
      </c>
      <c r="P1808">
        <v>99</v>
      </c>
      <c r="Q1808">
        <v>1</v>
      </c>
      <c r="R1808">
        <v>1</v>
      </c>
      <c r="S1808">
        <v>12</v>
      </c>
      <c r="T1808">
        <v>13</v>
      </c>
      <c r="U1808">
        <v>43.7</v>
      </c>
      <c r="V1808">
        <v>0</v>
      </c>
      <c r="W1808">
        <v>100</v>
      </c>
      <c r="X1808">
        <v>100</v>
      </c>
      <c r="Y1808">
        <v>100</v>
      </c>
      <c r="Z1808">
        <v>100</v>
      </c>
      <c r="AA1808">
        <v>0</v>
      </c>
      <c r="AB1808">
        <v>0</v>
      </c>
      <c r="AC1808">
        <v>0</v>
      </c>
      <c r="AG1808">
        <v>0.12360939431396788</v>
      </c>
      <c r="AH1808">
        <v>0.24622215210556564</v>
      </c>
      <c r="AI1808">
        <v>0</v>
      </c>
      <c r="AJ1808">
        <v>1</v>
      </c>
      <c r="AK1808">
        <v>112.4</v>
      </c>
      <c r="AL1808">
        <v>30.773897524346552</v>
      </c>
    </row>
    <row r="1809" spans="1:38">
      <c r="A1809">
        <v>18</v>
      </c>
      <c r="B1809">
        <v>276</v>
      </c>
      <c r="C1809">
        <v>2024</v>
      </c>
      <c r="E1809">
        <v>99</v>
      </c>
      <c r="F1809">
        <v>99</v>
      </c>
      <c r="G1809">
        <v>99</v>
      </c>
      <c r="H1809">
        <v>2</v>
      </c>
      <c r="I1809">
        <v>99</v>
      </c>
      <c r="J1809">
        <v>106</v>
      </c>
      <c r="K1809">
        <v>99</v>
      </c>
      <c r="L1809">
        <v>12</v>
      </c>
      <c r="M1809">
        <v>99</v>
      </c>
      <c r="N1809">
        <v>99</v>
      </c>
      <c r="O1809">
        <v>99</v>
      </c>
      <c r="P1809">
        <v>99</v>
      </c>
      <c r="Q1809">
        <v>28</v>
      </c>
      <c r="R1809">
        <v>38</v>
      </c>
      <c r="S1809">
        <v>12</v>
      </c>
      <c r="T1809">
        <v>9.8684210526315805</v>
      </c>
      <c r="U1809">
        <v>43.268421052631567</v>
      </c>
      <c r="V1809">
        <v>28.947368421052619</v>
      </c>
      <c r="W1809">
        <v>65.789473684210506</v>
      </c>
      <c r="X1809">
        <v>100</v>
      </c>
      <c r="Y1809">
        <v>100</v>
      </c>
      <c r="Z1809">
        <v>57.894736842105239</v>
      </c>
      <c r="AA1809">
        <v>10.329597364730798</v>
      </c>
      <c r="AB1809">
        <v>0</v>
      </c>
      <c r="AC1809">
        <v>2.1419500784341725</v>
      </c>
      <c r="AE1809">
        <v>52.754379430840871</v>
      </c>
      <c r="AG1809">
        <v>9.9502487562189046E-2</v>
      </c>
      <c r="AH1809">
        <v>0.20324298773372484</v>
      </c>
      <c r="AI1809">
        <v>0</v>
      </c>
      <c r="AJ1809">
        <v>38</v>
      </c>
      <c r="AK1809">
        <v>111.00789473684212</v>
      </c>
      <c r="AL1809">
        <v>31.048422938672299</v>
      </c>
    </row>
    <row r="1810" spans="1:38">
      <c r="A1810">
        <v>18</v>
      </c>
      <c r="B1810">
        <v>277</v>
      </c>
      <c r="C1810">
        <v>2024</v>
      </c>
      <c r="E1810">
        <v>99</v>
      </c>
      <c r="F1810">
        <v>99</v>
      </c>
      <c r="G1810">
        <v>99</v>
      </c>
      <c r="H1810">
        <v>1</v>
      </c>
      <c r="I1810">
        <v>99</v>
      </c>
      <c r="J1810">
        <v>110</v>
      </c>
      <c r="K1810">
        <v>99</v>
      </c>
      <c r="L1810">
        <v>12</v>
      </c>
      <c r="M1810">
        <v>99</v>
      </c>
      <c r="N1810">
        <v>99</v>
      </c>
      <c r="O1810">
        <v>99</v>
      </c>
      <c r="P1810">
        <v>99</v>
      </c>
      <c r="Q1810">
        <v>88</v>
      </c>
      <c r="R1810">
        <v>123</v>
      </c>
      <c r="S1810">
        <v>12</v>
      </c>
      <c r="T1810">
        <v>10.008130081300813</v>
      </c>
      <c r="U1810">
        <v>37.731707317073152</v>
      </c>
      <c r="V1810">
        <v>27.642276422764223</v>
      </c>
      <c r="W1810">
        <v>67.479674796747986</v>
      </c>
      <c r="X1810">
        <v>98.373983739837428</v>
      </c>
      <c r="Y1810">
        <v>82.113821138211378</v>
      </c>
      <c r="Z1810">
        <v>40.650406504065032</v>
      </c>
      <c r="AA1810">
        <v>14.907603325902796</v>
      </c>
      <c r="AB1810">
        <v>0</v>
      </c>
      <c r="AC1810">
        <v>2.421099444397981</v>
      </c>
      <c r="AE1810">
        <v>57.234327742373679</v>
      </c>
      <c r="AG1810">
        <v>0.10283765028510276</v>
      </c>
      <c r="AH1810">
        <v>0.18521581134023607</v>
      </c>
      <c r="AI1810">
        <v>1.6260162601626011</v>
      </c>
      <c r="AJ1810">
        <v>123</v>
      </c>
      <c r="AK1810">
        <v>104.64227642276428</v>
      </c>
      <c r="AL1810">
        <v>31.23889063178385</v>
      </c>
    </row>
    <row r="1811" spans="1:38">
      <c r="A1811">
        <v>18</v>
      </c>
      <c r="B1811">
        <v>278</v>
      </c>
      <c r="C1811">
        <v>2024</v>
      </c>
      <c r="E1811">
        <v>99</v>
      </c>
      <c r="F1811">
        <v>99</v>
      </c>
      <c r="G1811">
        <v>99</v>
      </c>
      <c r="H1811">
        <v>1</v>
      </c>
      <c r="I1811">
        <v>99</v>
      </c>
      <c r="J1811">
        <v>111</v>
      </c>
      <c r="K1811">
        <v>99</v>
      </c>
      <c r="L1811">
        <v>12</v>
      </c>
      <c r="M1811">
        <v>99</v>
      </c>
      <c r="N1811">
        <v>99</v>
      </c>
      <c r="O1811">
        <v>99</v>
      </c>
      <c r="P1811">
        <v>99</v>
      </c>
      <c r="Q1811">
        <v>99</v>
      </c>
      <c r="R1811">
        <v>136</v>
      </c>
      <c r="S1811">
        <v>12</v>
      </c>
      <c r="T1811">
        <v>10.26470588235294</v>
      </c>
      <c r="U1811">
        <v>40.51838235294116</v>
      </c>
      <c r="V1811">
        <v>11.76470588235294</v>
      </c>
      <c r="W1811">
        <v>71.32352941176471</v>
      </c>
      <c r="X1811">
        <v>94.852941176470594</v>
      </c>
      <c r="Y1811">
        <v>80.882352941176478</v>
      </c>
      <c r="Z1811">
        <v>55.882352941176485</v>
      </c>
      <c r="AA1811">
        <v>15.890957483303536</v>
      </c>
      <c r="AB1811">
        <v>0</v>
      </c>
      <c r="AC1811">
        <v>2.311210830220837</v>
      </c>
      <c r="AE1811">
        <v>58.221918021274703</v>
      </c>
      <c r="AG1811">
        <v>0.11489785918253556</v>
      </c>
      <c r="AH1811">
        <v>0.22055212836906393</v>
      </c>
      <c r="AI1811">
        <v>0.73529411764705888</v>
      </c>
      <c r="AJ1811">
        <v>136</v>
      </c>
      <c r="AK1811">
        <v>106.58014705882348</v>
      </c>
      <c r="AL1811">
        <v>31.531607500872127</v>
      </c>
    </row>
    <row r="1812" spans="1:38">
      <c r="A1812">
        <v>18</v>
      </c>
      <c r="B1812">
        <v>279</v>
      </c>
      <c r="C1812">
        <v>2024</v>
      </c>
      <c r="E1812">
        <v>99</v>
      </c>
      <c r="F1812">
        <v>99</v>
      </c>
      <c r="G1812">
        <v>99</v>
      </c>
      <c r="H1812">
        <v>1</v>
      </c>
      <c r="I1812">
        <v>99</v>
      </c>
      <c r="J1812">
        <v>116</v>
      </c>
      <c r="K1812">
        <v>99</v>
      </c>
      <c r="L1812">
        <v>12</v>
      </c>
      <c r="M1812">
        <v>99</v>
      </c>
      <c r="N1812">
        <v>99</v>
      </c>
      <c r="O1812">
        <v>99</v>
      </c>
      <c r="P1812">
        <v>99</v>
      </c>
      <c r="Q1812">
        <v>76</v>
      </c>
      <c r="R1812">
        <v>93</v>
      </c>
      <c r="S1812">
        <v>12</v>
      </c>
      <c r="T1812">
        <v>10</v>
      </c>
      <c r="U1812">
        <v>43.694623655913993</v>
      </c>
      <c r="V1812">
        <v>19.354838709677423</v>
      </c>
      <c r="W1812">
        <v>65.591397849462354</v>
      </c>
      <c r="X1812">
        <v>100</v>
      </c>
      <c r="Y1812">
        <v>98.924731182795696</v>
      </c>
      <c r="Z1812">
        <v>58.064516129032242</v>
      </c>
      <c r="AA1812">
        <v>12.117696697205391</v>
      </c>
      <c r="AB1812">
        <v>0</v>
      </c>
      <c r="AC1812">
        <v>3.0935242803505321</v>
      </c>
      <c r="AE1812">
        <v>13.85162258373439</v>
      </c>
      <c r="AG1812">
        <v>0.10995117222136838</v>
      </c>
      <c r="AH1812">
        <v>0.24656668810988608</v>
      </c>
      <c r="AI1812">
        <v>0</v>
      </c>
      <c r="AJ1812">
        <v>73</v>
      </c>
      <c r="AK1812">
        <v>108.88630136986301</v>
      </c>
      <c r="AL1812">
        <v>31.565464539515379</v>
      </c>
    </row>
    <row r="1813" spans="1:38">
      <c r="A1813">
        <v>18</v>
      </c>
      <c r="B1813">
        <v>280</v>
      </c>
      <c r="C1813">
        <v>2024</v>
      </c>
      <c r="E1813">
        <v>99</v>
      </c>
      <c r="F1813">
        <v>99</v>
      </c>
      <c r="G1813">
        <v>99</v>
      </c>
      <c r="H1813">
        <v>2</v>
      </c>
      <c r="I1813">
        <v>99</v>
      </c>
      <c r="J1813">
        <v>117</v>
      </c>
      <c r="K1813">
        <v>99</v>
      </c>
      <c r="L1813">
        <v>12</v>
      </c>
      <c r="M1813">
        <v>99</v>
      </c>
      <c r="N1813">
        <v>99</v>
      </c>
      <c r="O1813">
        <v>99</v>
      </c>
      <c r="P1813">
        <v>99</v>
      </c>
      <c r="Q1813">
        <v>94</v>
      </c>
      <c r="R1813">
        <v>163</v>
      </c>
      <c r="S1813">
        <v>12</v>
      </c>
      <c r="T1813">
        <v>11.226993865030675</v>
      </c>
      <c r="U1813">
        <v>43.258282208588952</v>
      </c>
      <c r="V1813">
        <v>8.5889570552147205</v>
      </c>
      <c r="W1813">
        <v>85.276073619631887</v>
      </c>
      <c r="X1813">
        <v>99.386503067484668</v>
      </c>
      <c r="Y1813">
        <v>93.251533742331276</v>
      </c>
      <c r="Z1813">
        <v>64.417177914110411</v>
      </c>
      <c r="AA1813">
        <v>12.176250724741532</v>
      </c>
      <c r="AB1813">
        <v>0</v>
      </c>
      <c r="AC1813">
        <v>2.4973620769765543</v>
      </c>
      <c r="AE1813">
        <v>42.13471332795001</v>
      </c>
      <c r="AG1813">
        <v>0.27533783783783777</v>
      </c>
      <c r="AH1813">
        <v>0.59423721957221443</v>
      </c>
      <c r="AI1813">
        <v>0</v>
      </c>
      <c r="AJ1813">
        <v>163</v>
      </c>
      <c r="AK1813">
        <v>110.67484662576682</v>
      </c>
      <c r="AL1813">
        <v>31.025659827584057</v>
      </c>
    </row>
    <row r="1814" spans="1:38">
      <c r="A1814">
        <v>18</v>
      </c>
      <c r="B1814">
        <v>281</v>
      </c>
      <c r="C1814">
        <v>2024</v>
      </c>
      <c r="E1814">
        <v>99</v>
      </c>
      <c r="F1814">
        <v>99</v>
      </c>
      <c r="G1814">
        <v>99</v>
      </c>
      <c r="H1814">
        <v>1</v>
      </c>
      <c r="I1814">
        <v>99</v>
      </c>
      <c r="J1814">
        <v>134</v>
      </c>
      <c r="K1814">
        <v>99</v>
      </c>
      <c r="L1814">
        <v>12</v>
      </c>
      <c r="M1814">
        <v>99</v>
      </c>
      <c r="N1814">
        <v>99</v>
      </c>
      <c r="O1814">
        <v>99</v>
      </c>
      <c r="P1814">
        <v>99</v>
      </c>
      <c r="Q1814">
        <v>77</v>
      </c>
      <c r="R1814">
        <v>91</v>
      </c>
      <c r="S1814">
        <v>12</v>
      </c>
      <c r="T1814">
        <v>10.197802197802201</v>
      </c>
      <c r="U1814">
        <v>43.284615384615378</v>
      </c>
      <c r="V1814">
        <v>19.780219780219781</v>
      </c>
      <c r="W1814">
        <v>72.52747252747254</v>
      </c>
      <c r="X1814">
        <v>100</v>
      </c>
      <c r="Y1814">
        <v>97.802197802197824</v>
      </c>
      <c r="Z1814">
        <v>63.736263736263759</v>
      </c>
      <c r="AA1814">
        <v>10.052050505124161</v>
      </c>
      <c r="AB1814">
        <v>0</v>
      </c>
      <c r="AC1814">
        <v>2.3215179773407004</v>
      </c>
      <c r="AE1814">
        <v>53.187460715286491</v>
      </c>
      <c r="AG1814">
        <v>7.8344267093685985E-2</v>
      </c>
      <c r="AH1814">
        <v>0.17227505681634861</v>
      </c>
      <c r="AI1814">
        <v>0</v>
      </c>
      <c r="AJ1814">
        <v>89</v>
      </c>
      <c r="AK1814">
        <v>110.21910112359544</v>
      </c>
      <c r="AL1814">
        <v>31.988100225206132</v>
      </c>
    </row>
    <row r="1815" spans="1:38">
      <c r="A1815">
        <v>18</v>
      </c>
      <c r="B1815">
        <v>282</v>
      </c>
      <c r="C1815">
        <v>2024</v>
      </c>
      <c r="E1815">
        <v>99</v>
      </c>
      <c r="F1815">
        <v>99</v>
      </c>
      <c r="G1815">
        <v>99</v>
      </c>
      <c r="H1815">
        <v>2</v>
      </c>
      <c r="I1815">
        <v>99</v>
      </c>
      <c r="J1815">
        <v>141</v>
      </c>
      <c r="K1815">
        <v>99</v>
      </c>
      <c r="L1815">
        <v>12</v>
      </c>
      <c r="M1815">
        <v>99</v>
      </c>
      <c r="N1815">
        <v>99</v>
      </c>
      <c r="O1815">
        <v>99</v>
      </c>
      <c r="P1815">
        <v>99</v>
      </c>
      <c r="Q1815">
        <v>89</v>
      </c>
      <c r="R1815">
        <v>132</v>
      </c>
      <c r="S1815">
        <v>12</v>
      </c>
      <c r="T1815">
        <v>10.75</v>
      </c>
      <c r="U1815">
        <v>42.065909090909074</v>
      </c>
      <c r="V1815">
        <v>18.181818181818183</v>
      </c>
      <c r="W1815">
        <v>79.545454545454547</v>
      </c>
      <c r="X1815">
        <v>100</v>
      </c>
      <c r="Y1815">
        <v>98.484848484848484</v>
      </c>
      <c r="Z1815">
        <v>54.545454545454554</v>
      </c>
      <c r="AA1815">
        <v>11.965777143938652</v>
      </c>
      <c r="AB1815">
        <v>0</v>
      </c>
      <c r="AC1815">
        <v>2.3431880639484106</v>
      </c>
      <c r="AE1815">
        <v>49.939547341354704</v>
      </c>
      <c r="AG1815">
        <v>0.11759570241160276</v>
      </c>
      <c r="AH1815">
        <v>0.26727603568320646</v>
      </c>
      <c r="AI1815">
        <v>0</v>
      </c>
      <c r="AJ1815">
        <v>131</v>
      </c>
      <c r="AK1815">
        <v>109.37633587786257</v>
      </c>
      <c r="AL1815">
        <v>31.170834286167192</v>
      </c>
    </row>
    <row r="1816" spans="1:38">
      <c r="A1816">
        <v>18</v>
      </c>
      <c r="B1816">
        <v>283</v>
      </c>
      <c r="C1816">
        <v>2024</v>
      </c>
      <c r="E1816">
        <v>99</v>
      </c>
      <c r="F1816">
        <v>99</v>
      </c>
      <c r="G1816">
        <v>99</v>
      </c>
      <c r="H1816">
        <v>2</v>
      </c>
      <c r="I1816">
        <v>99</v>
      </c>
      <c r="J1816">
        <v>143</v>
      </c>
      <c r="K1816">
        <v>99</v>
      </c>
      <c r="L1816">
        <v>12</v>
      </c>
      <c r="M1816">
        <v>99</v>
      </c>
      <c r="N1816">
        <v>99</v>
      </c>
      <c r="O1816">
        <v>99</v>
      </c>
      <c r="P1816">
        <v>99</v>
      </c>
      <c r="R1816">
        <v>0</v>
      </c>
    </row>
    <row r="1817" spans="1:38">
      <c r="A1817">
        <v>18</v>
      </c>
      <c r="B1817">
        <v>284</v>
      </c>
      <c r="C1817">
        <v>2024</v>
      </c>
      <c r="E1817">
        <v>99</v>
      </c>
      <c r="F1817">
        <v>99</v>
      </c>
      <c r="G1817">
        <v>99</v>
      </c>
      <c r="H1817">
        <v>2</v>
      </c>
      <c r="I1817">
        <v>99</v>
      </c>
      <c r="J1817">
        <v>147</v>
      </c>
      <c r="K1817">
        <v>99</v>
      </c>
      <c r="L1817">
        <v>12</v>
      </c>
      <c r="M1817">
        <v>99</v>
      </c>
      <c r="N1817">
        <v>99</v>
      </c>
      <c r="O1817">
        <v>99</v>
      </c>
      <c r="P1817">
        <v>99</v>
      </c>
      <c r="Q1817">
        <v>7</v>
      </c>
      <c r="R1817">
        <v>8</v>
      </c>
      <c r="S1817">
        <v>12</v>
      </c>
      <c r="T1817">
        <v>10.625</v>
      </c>
      <c r="U1817">
        <v>43.175000000000011</v>
      </c>
      <c r="V1817">
        <v>0</v>
      </c>
      <c r="W1817">
        <v>100</v>
      </c>
      <c r="X1817">
        <v>100</v>
      </c>
      <c r="Y1817">
        <v>100</v>
      </c>
      <c r="Z1817">
        <v>50</v>
      </c>
      <c r="AA1817">
        <v>12.999879807136676</v>
      </c>
      <c r="AB1817">
        <v>0</v>
      </c>
      <c r="AC1817">
        <v>1.3169567191065921</v>
      </c>
      <c r="AE1817">
        <v>33.385115862345593</v>
      </c>
      <c r="AG1817">
        <v>4.6745354680378631E-2</v>
      </c>
      <c r="AH1817">
        <v>0.1167389215473215</v>
      </c>
      <c r="AI1817">
        <v>0</v>
      </c>
      <c r="AJ1817">
        <v>8</v>
      </c>
      <c r="AK1817">
        <v>110.6</v>
      </c>
      <c r="AL1817">
        <v>30.910664132839592</v>
      </c>
    </row>
    <row r="1818" spans="1:38">
      <c r="A1818">
        <v>18</v>
      </c>
      <c r="B1818">
        <v>285</v>
      </c>
      <c r="C1818">
        <v>2024</v>
      </c>
      <c r="E1818">
        <v>99</v>
      </c>
      <c r="F1818">
        <v>99</v>
      </c>
      <c r="G1818">
        <v>99</v>
      </c>
      <c r="H1818">
        <v>1</v>
      </c>
      <c r="I1818">
        <v>99</v>
      </c>
      <c r="J1818">
        <v>155</v>
      </c>
      <c r="K1818">
        <v>99</v>
      </c>
      <c r="L1818">
        <v>12</v>
      </c>
      <c r="M1818">
        <v>99</v>
      </c>
      <c r="N1818">
        <v>99</v>
      </c>
      <c r="O1818">
        <v>99</v>
      </c>
      <c r="P1818">
        <v>99</v>
      </c>
      <c r="Q1818">
        <v>58</v>
      </c>
      <c r="R1818">
        <v>111</v>
      </c>
      <c r="S1818">
        <v>12</v>
      </c>
      <c r="T1818">
        <v>8.6576576576576603</v>
      </c>
      <c r="U1818">
        <v>36.700000000000003</v>
      </c>
      <c r="V1818">
        <v>50.450450450450447</v>
      </c>
      <c r="W1818">
        <v>45.045045045045029</v>
      </c>
      <c r="X1818">
        <v>100</v>
      </c>
      <c r="Y1818">
        <v>86.486486486486498</v>
      </c>
      <c r="Z1818">
        <v>36.036036036036023</v>
      </c>
      <c r="AA1818">
        <v>13.096901497256065</v>
      </c>
      <c r="AB1818">
        <v>0</v>
      </c>
      <c r="AC1818">
        <v>2.7786038865727845</v>
      </c>
      <c r="AE1818">
        <v>71.36434257140273</v>
      </c>
      <c r="AG1818">
        <v>0.19946450070980609</v>
      </c>
      <c r="AH1818">
        <v>0.33121168253534677</v>
      </c>
      <c r="AI1818">
        <v>0</v>
      </c>
      <c r="AJ1818">
        <v>97</v>
      </c>
      <c r="AK1818">
        <v>105.28041237113402</v>
      </c>
      <c r="AL1818">
        <v>31.550404548223629</v>
      </c>
    </row>
    <row r="1819" spans="1:38">
      <c r="A1819">
        <v>18</v>
      </c>
      <c r="B1819">
        <v>286</v>
      </c>
      <c r="C1819">
        <v>2024</v>
      </c>
      <c r="E1819">
        <v>99</v>
      </c>
      <c r="F1819">
        <v>99</v>
      </c>
      <c r="G1819">
        <v>99</v>
      </c>
      <c r="H1819">
        <v>2</v>
      </c>
      <c r="I1819">
        <v>99</v>
      </c>
      <c r="J1819">
        <v>160</v>
      </c>
      <c r="K1819">
        <v>99</v>
      </c>
      <c r="L1819">
        <v>12</v>
      </c>
      <c r="M1819">
        <v>99</v>
      </c>
      <c r="N1819">
        <v>99</v>
      </c>
      <c r="O1819">
        <v>99</v>
      </c>
      <c r="P1819">
        <v>99</v>
      </c>
      <c r="Q1819">
        <v>17</v>
      </c>
      <c r="R1819">
        <v>17</v>
      </c>
      <c r="S1819">
        <v>12</v>
      </c>
      <c r="T1819">
        <v>10.882352941176469</v>
      </c>
      <c r="U1819">
        <v>44.858823529411758</v>
      </c>
      <c r="V1819">
        <v>11.76470588235294</v>
      </c>
      <c r="W1819">
        <v>88.235294117647058</v>
      </c>
      <c r="X1819">
        <v>100</v>
      </c>
      <c r="Y1819">
        <v>100</v>
      </c>
      <c r="Z1819">
        <v>58.82352941176471</v>
      </c>
      <c r="AA1819">
        <v>8.9551863923538253</v>
      </c>
      <c r="AB1819">
        <v>0</v>
      </c>
      <c r="AC1819">
        <v>2.2461038931807975</v>
      </c>
      <c r="AE1819">
        <v>53.259690578521344</v>
      </c>
      <c r="AG1819">
        <v>4.4899899635518471E-2</v>
      </c>
      <c r="AH1819">
        <v>9.7900203669909508E-2</v>
      </c>
      <c r="AI1819">
        <v>23.52941176470588</v>
      </c>
      <c r="AJ1819">
        <v>17</v>
      </c>
      <c r="AK1819">
        <v>111.32352941176468</v>
      </c>
      <c r="AL1819">
        <v>32.253754119129447</v>
      </c>
    </row>
    <row r="1820" spans="1:38">
      <c r="A1820">
        <v>18</v>
      </c>
      <c r="B1820">
        <v>287</v>
      </c>
      <c r="C1820">
        <v>2024</v>
      </c>
      <c r="E1820">
        <v>99</v>
      </c>
      <c r="F1820">
        <v>99</v>
      </c>
      <c r="G1820">
        <v>99</v>
      </c>
      <c r="H1820">
        <v>1</v>
      </c>
      <c r="I1820">
        <v>99</v>
      </c>
      <c r="J1820">
        <v>171</v>
      </c>
      <c r="K1820">
        <v>99</v>
      </c>
      <c r="L1820">
        <v>12</v>
      </c>
      <c r="M1820">
        <v>99</v>
      </c>
      <c r="N1820">
        <v>99</v>
      </c>
      <c r="O1820">
        <v>99</v>
      </c>
      <c r="P1820">
        <v>99</v>
      </c>
      <c r="Q1820">
        <v>17</v>
      </c>
      <c r="R1820">
        <v>29</v>
      </c>
      <c r="S1820">
        <v>12</v>
      </c>
      <c r="T1820">
        <v>11.034482758620689</v>
      </c>
      <c r="U1820">
        <v>43.486206896551742</v>
      </c>
      <c r="V1820">
        <v>13.793103448275859</v>
      </c>
      <c r="W1820">
        <v>86.206896551724128</v>
      </c>
      <c r="X1820">
        <v>100</v>
      </c>
      <c r="Y1820">
        <v>96.551724137931018</v>
      </c>
      <c r="Z1820">
        <v>58.620689655172413</v>
      </c>
      <c r="AA1820">
        <v>11.327437672883258</v>
      </c>
      <c r="AB1820">
        <v>0</v>
      </c>
      <c r="AC1820">
        <v>2.2966656283236833</v>
      </c>
      <c r="AE1820">
        <v>56.904602221854077</v>
      </c>
      <c r="AG1820">
        <v>0.12812582839975264</v>
      </c>
      <c r="AH1820">
        <v>0.25346069007793171</v>
      </c>
      <c r="AI1820">
        <v>0</v>
      </c>
      <c r="AJ1820">
        <v>29</v>
      </c>
      <c r="AK1820">
        <v>110.71724137931032</v>
      </c>
      <c r="AL1820">
        <v>31.428428370466271</v>
      </c>
    </row>
    <row r="1821" spans="1:38">
      <c r="A1821">
        <v>18</v>
      </c>
      <c r="B1821">
        <v>288</v>
      </c>
      <c r="C1821">
        <v>2024</v>
      </c>
      <c r="E1821">
        <v>99</v>
      </c>
      <c r="F1821">
        <v>99</v>
      </c>
      <c r="G1821">
        <v>99</v>
      </c>
      <c r="H1821">
        <v>2</v>
      </c>
      <c r="I1821">
        <v>99</v>
      </c>
      <c r="J1821">
        <v>175</v>
      </c>
      <c r="K1821">
        <v>99</v>
      </c>
      <c r="L1821">
        <v>12</v>
      </c>
      <c r="M1821">
        <v>99</v>
      </c>
      <c r="N1821">
        <v>99</v>
      </c>
      <c r="O1821">
        <v>99</v>
      </c>
      <c r="P1821">
        <v>99</v>
      </c>
      <c r="Q1821">
        <v>20</v>
      </c>
      <c r="R1821">
        <v>22</v>
      </c>
      <c r="S1821">
        <v>12</v>
      </c>
      <c r="T1821">
        <v>10.727272727272727</v>
      </c>
      <c r="U1821">
        <v>50.259090909090915</v>
      </c>
      <c r="V1821">
        <v>4.5454545454545459</v>
      </c>
      <c r="W1821">
        <v>86.363636363636346</v>
      </c>
      <c r="X1821">
        <v>100</v>
      </c>
      <c r="Y1821">
        <v>100</v>
      </c>
      <c r="Z1821">
        <v>86.363636363636346</v>
      </c>
      <c r="AA1821">
        <v>9.664774798246814</v>
      </c>
      <c r="AB1821">
        <v>0</v>
      </c>
      <c r="AC1821">
        <v>2.1358800226310426</v>
      </c>
      <c r="AE1821">
        <v>2.3681040801865523</v>
      </c>
      <c r="AG1821">
        <v>0.12658227848101264</v>
      </c>
      <c r="AH1821">
        <v>0.3456414232036461</v>
      </c>
      <c r="AI1821">
        <v>0</v>
      </c>
      <c r="AJ1821">
        <v>16</v>
      </c>
      <c r="AK1821">
        <v>113.26249999999997</v>
      </c>
      <c r="AL1821">
        <v>32.325884883058279</v>
      </c>
    </row>
    <row r="1822" spans="1:38">
      <c r="A1822">
        <v>18</v>
      </c>
      <c r="B1822">
        <v>289</v>
      </c>
      <c r="C1822">
        <v>2024</v>
      </c>
      <c r="E1822">
        <v>99</v>
      </c>
      <c r="F1822">
        <v>99</v>
      </c>
      <c r="G1822">
        <v>99</v>
      </c>
      <c r="H1822">
        <v>2</v>
      </c>
      <c r="I1822">
        <v>99</v>
      </c>
      <c r="J1822">
        <v>177</v>
      </c>
      <c r="K1822">
        <v>99</v>
      </c>
      <c r="L1822">
        <v>12</v>
      </c>
      <c r="M1822">
        <v>99</v>
      </c>
      <c r="N1822">
        <v>99</v>
      </c>
      <c r="O1822">
        <v>99</v>
      </c>
      <c r="P1822">
        <v>99</v>
      </c>
      <c r="Q1822">
        <v>10</v>
      </c>
      <c r="R1822">
        <v>12</v>
      </c>
      <c r="S1822">
        <v>12</v>
      </c>
      <c r="T1822">
        <v>9.4166666666666643</v>
      </c>
      <c r="U1822">
        <v>35.85</v>
      </c>
      <c r="V1822">
        <v>33.333333333333343</v>
      </c>
      <c r="W1822">
        <v>66.666666666666686</v>
      </c>
      <c r="X1822">
        <v>100</v>
      </c>
      <c r="Y1822">
        <v>100</v>
      </c>
      <c r="Z1822">
        <v>25</v>
      </c>
      <c r="AA1822">
        <v>9.1812762366314278</v>
      </c>
      <c r="AB1822">
        <v>0</v>
      </c>
      <c r="AC1822">
        <v>1.5523280008497649</v>
      </c>
      <c r="AE1822">
        <v>34.467994728216858</v>
      </c>
      <c r="AG1822">
        <v>2.9645001111687545E-2</v>
      </c>
      <c r="AH1822">
        <v>5.2059301134740318E-2</v>
      </c>
      <c r="AI1822">
        <v>0</v>
      </c>
      <c r="AJ1822">
        <v>12</v>
      </c>
      <c r="AK1822">
        <v>103.70833333333331</v>
      </c>
      <c r="AL1822">
        <v>31.528647111848596</v>
      </c>
    </row>
    <row r="1823" spans="1:38">
      <c r="A1823">
        <v>18</v>
      </c>
      <c r="B1823">
        <v>290</v>
      </c>
      <c r="C1823">
        <v>2024</v>
      </c>
      <c r="E1823">
        <v>99</v>
      </c>
      <c r="F1823">
        <v>99</v>
      </c>
      <c r="G1823">
        <v>99</v>
      </c>
      <c r="H1823">
        <v>2</v>
      </c>
      <c r="I1823">
        <v>99</v>
      </c>
      <c r="J1823">
        <v>178</v>
      </c>
      <c r="K1823">
        <v>99</v>
      </c>
      <c r="L1823">
        <v>12</v>
      </c>
      <c r="M1823">
        <v>99</v>
      </c>
      <c r="N1823">
        <v>99</v>
      </c>
      <c r="O1823">
        <v>99</v>
      </c>
      <c r="P1823">
        <v>99</v>
      </c>
      <c r="Q1823">
        <v>12</v>
      </c>
      <c r="R1823">
        <v>12</v>
      </c>
      <c r="S1823">
        <v>12</v>
      </c>
      <c r="T1823">
        <v>11.083333333333336</v>
      </c>
      <c r="U1823">
        <v>44.441666666666677</v>
      </c>
      <c r="V1823">
        <v>16.666666666666671</v>
      </c>
      <c r="W1823">
        <v>83.333333333333314</v>
      </c>
      <c r="X1823">
        <v>100</v>
      </c>
      <c r="Y1823">
        <v>100</v>
      </c>
      <c r="Z1823">
        <v>66.666666666666686</v>
      </c>
      <c r="AA1823">
        <v>9.3609524384837748</v>
      </c>
      <c r="AB1823">
        <v>0</v>
      </c>
      <c r="AC1823">
        <v>2.215789300051386</v>
      </c>
      <c r="AE1823">
        <v>35.137547952842297</v>
      </c>
      <c r="AG1823">
        <v>7.2538233694009566E-2</v>
      </c>
      <c r="AH1823">
        <v>0.15956154533845723</v>
      </c>
      <c r="AI1823">
        <v>8.3333333333333357</v>
      </c>
      <c r="AJ1823">
        <v>12</v>
      </c>
      <c r="AK1823">
        <v>114.35833333333331</v>
      </c>
      <c r="AL1823">
        <v>29.313690315776295</v>
      </c>
    </row>
    <row r="1824" spans="1:38">
      <c r="A1824">
        <v>18</v>
      </c>
      <c r="B1824">
        <v>291</v>
      </c>
      <c r="C1824">
        <v>2024</v>
      </c>
      <c r="E1824">
        <v>99</v>
      </c>
      <c r="F1824">
        <v>99</v>
      </c>
      <c r="G1824">
        <v>99</v>
      </c>
      <c r="H1824">
        <v>2</v>
      </c>
      <c r="I1824">
        <v>99</v>
      </c>
      <c r="J1824">
        <v>181</v>
      </c>
      <c r="K1824">
        <v>99</v>
      </c>
      <c r="L1824">
        <v>12</v>
      </c>
      <c r="M1824">
        <v>99</v>
      </c>
      <c r="N1824">
        <v>99</v>
      </c>
      <c r="O1824">
        <v>99</v>
      </c>
      <c r="P1824">
        <v>99</v>
      </c>
      <c r="Q1824">
        <v>22</v>
      </c>
      <c r="R1824">
        <v>40</v>
      </c>
      <c r="S1824">
        <v>12</v>
      </c>
      <c r="T1824">
        <v>8.2750000000000004</v>
      </c>
      <c r="U1824">
        <v>36.730000000000011</v>
      </c>
      <c r="V1824">
        <v>70</v>
      </c>
      <c r="W1824">
        <v>27.5</v>
      </c>
      <c r="X1824">
        <v>100</v>
      </c>
      <c r="Y1824">
        <v>100</v>
      </c>
      <c r="Z1824">
        <v>17.5</v>
      </c>
      <c r="AA1824">
        <v>9.6661057308514486</v>
      </c>
      <c r="AB1824">
        <v>0</v>
      </c>
      <c r="AC1824">
        <v>1.6880091824394756</v>
      </c>
      <c r="AE1824">
        <v>51.76822738883056</v>
      </c>
      <c r="AG1824">
        <v>0.13674746162524357</v>
      </c>
      <c r="AH1824">
        <v>0.25363779997348312</v>
      </c>
      <c r="AI1824">
        <v>0</v>
      </c>
      <c r="AJ1824">
        <v>39</v>
      </c>
      <c r="AK1824">
        <v>105.6</v>
      </c>
      <c r="AL1824">
        <v>30.041464672224823</v>
      </c>
    </row>
    <row r="1825" spans="1:38">
      <c r="A1825">
        <v>18</v>
      </c>
      <c r="B1825">
        <v>292</v>
      </c>
      <c r="C1825">
        <v>2024</v>
      </c>
      <c r="E1825">
        <v>99</v>
      </c>
      <c r="F1825">
        <v>99</v>
      </c>
      <c r="G1825">
        <v>99</v>
      </c>
      <c r="H1825">
        <v>1</v>
      </c>
      <c r="I1825">
        <v>99</v>
      </c>
      <c r="J1825">
        <v>262</v>
      </c>
      <c r="K1825">
        <v>99</v>
      </c>
      <c r="L1825">
        <v>12</v>
      </c>
      <c r="M1825">
        <v>99</v>
      </c>
      <c r="N1825">
        <v>99</v>
      </c>
      <c r="O1825">
        <v>99</v>
      </c>
      <c r="P1825">
        <v>99</v>
      </c>
      <c r="R1825">
        <v>0</v>
      </c>
    </row>
    <row r="1826" spans="1:38">
      <c r="A1826">
        <v>18</v>
      </c>
      <c r="B1826">
        <v>293</v>
      </c>
      <c r="C1826">
        <v>2024</v>
      </c>
      <c r="E1826">
        <v>99</v>
      </c>
      <c r="F1826">
        <v>99</v>
      </c>
      <c r="G1826">
        <v>99</v>
      </c>
      <c r="H1826">
        <v>2</v>
      </c>
      <c r="I1826">
        <v>99</v>
      </c>
      <c r="J1826">
        <v>267</v>
      </c>
      <c r="K1826">
        <v>99</v>
      </c>
      <c r="L1826">
        <v>12</v>
      </c>
      <c r="M1826">
        <v>99</v>
      </c>
      <c r="N1826">
        <v>99</v>
      </c>
      <c r="O1826">
        <v>99</v>
      </c>
      <c r="P1826">
        <v>99</v>
      </c>
      <c r="R1826">
        <v>0</v>
      </c>
    </row>
    <row r="1827" spans="1:38">
      <c r="A1827">
        <v>18</v>
      </c>
      <c r="B1827">
        <v>294</v>
      </c>
      <c r="C1827">
        <v>2024</v>
      </c>
      <c r="E1827">
        <v>99</v>
      </c>
      <c r="F1827">
        <v>99</v>
      </c>
      <c r="G1827">
        <v>99</v>
      </c>
      <c r="H1827">
        <v>1</v>
      </c>
      <c r="I1827">
        <v>99</v>
      </c>
      <c r="J1827">
        <v>309</v>
      </c>
      <c r="K1827">
        <v>99</v>
      </c>
      <c r="L1827">
        <v>12</v>
      </c>
      <c r="M1827">
        <v>99</v>
      </c>
      <c r="N1827">
        <v>99</v>
      </c>
      <c r="O1827">
        <v>99</v>
      </c>
      <c r="P1827">
        <v>99</v>
      </c>
      <c r="Q1827">
        <v>67</v>
      </c>
      <c r="R1827">
        <v>90</v>
      </c>
      <c r="S1827">
        <v>12</v>
      </c>
      <c r="T1827">
        <v>10.133333333333333</v>
      </c>
      <c r="U1827">
        <v>44.244444444444461</v>
      </c>
      <c r="V1827">
        <v>12.222222222222221</v>
      </c>
      <c r="W1827">
        <v>85.555555555555557</v>
      </c>
      <c r="X1827">
        <v>100</v>
      </c>
      <c r="Y1827">
        <v>97.777777777777771</v>
      </c>
      <c r="Z1827">
        <v>63.33333333333335</v>
      </c>
      <c r="AA1827">
        <v>11.923013331938328</v>
      </c>
      <c r="AB1827">
        <v>0</v>
      </c>
      <c r="AC1827">
        <v>1.6812693617224703</v>
      </c>
      <c r="AE1827">
        <v>51.474723160710248</v>
      </c>
      <c r="AG1827">
        <v>8.7942153605628293E-2</v>
      </c>
      <c r="AH1827">
        <v>0.19674664452352875</v>
      </c>
      <c r="AI1827">
        <v>2.2222222222222223</v>
      </c>
      <c r="AJ1827">
        <v>90</v>
      </c>
      <c r="AK1827">
        <v>110.95333333333336</v>
      </c>
      <c r="AL1827">
        <v>31.582078180183277</v>
      </c>
    </row>
    <row r="1828" spans="1:38">
      <c r="A1828">
        <v>18</v>
      </c>
      <c r="B1828">
        <v>295</v>
      </c>
      <c r="C1828">
        <v>2024</v>
      </c>
      <c r="E1828">
        <v>99</v>
      </c>
      <c r="F1828">
        <v>99</v>
      </c>
      <c r="G1828">
        <v>99</v>
      </c>
      <c r="H1828">
        <v>2</v>
      </c>
      <c r="I1828">
        <v>99</v>
      </c>
      <c r="J1828">
        <v>470</v>
      </c>
      <c r="K1828">
        <v>99</v>
      </c>
      <c r="L1828">
        <v>12</v>
      </c>
      <c r="M1828">
        <v>99</v>
      </c>
      <c r="N1828">
        <v>99</v>
      </c>
      <c r="O1828">
        <v>99</v>
      </c>
      <c r="P1828">
        <v>99</v>
      </c>
      <c r="Q1828">
        <v>11</v>
      </c>
      <c r="R1828">
        <v>12</v>
      </c>
      <c r="S1828">
        <v>12</v>
      </c>
      <c r="T1828">
        <v>13.166666666666663</v>
      </c>
      <c r="U1828">
        <v>38.94166666666667</v>
      </c>
      <c r="V1828">
        <v>0</v>
      </c>
      <c r="W1828">
        <v>100</v>
      </c>
      <c r="X1828">
        <v>100</v>
      </c>
      <c r="Y1828">
        <v>75</v>
      </c>
      <c r="Z1828">
        <v>50</v>
      </c>
      <c r="AA1828">
        <v>13.33200774660574</v>
      </c>
      <c r="AB1828">
        <v>0</v>
      </c>
      <c r="AC1828">
        <v>2.0344259359556234</v>
      </c>
      <c r="AE1828">
        <v>86.033025171725157</v>
      </c>
      <c r="AG1828">
        <v>9.3414292386735168E-2</v>
      </c>
      <c r="AH1828">
        <v>0.21065747401267557</v>
      </c>
      <c r="AI1828">
        <v>25</v>
      </c>
      <c r="AJ1828">
        <v>12</v>
      </c>
      <c r="AK1828">
        <v>107.90833333333336</v>
      </c>
      <c r="AL1828">
        <v>29.694994390326681</v>
      </c>
    </row>
    <row r="1829" spans="1:38">
      <c r="A1829">
        <v>18</v>
      </c>
      <c r="B1829">
        <v>296</v>
      </c>
      <c r="C1829">
        <v>2024</v>
      </c>
      <c r="E1829">
        <v>99</v>
      </c>
      <c r="F1829">
        <v>99</v>
      </c>
      <c r="G1829">
        <v>99</v>
      </c>
      <c r="H1829">
        <v>2</v>
      </c>
      <c r="I1829">
        <v>99</v>
      </c>
      <c r="J1829">
        <v>629</v>
      </c>
      <c r="K1829">
        <v>99</v>
      </c>
      <c r="L1829">
        <v>12</v>
      </c>
      <c r="M1829">
        <v>99</v>
      </c>
      <c r="N1829">
        <v>99</v>
      </c>
      <c r="O1829">
        <v>99</v>
      </c>
      <c r="P1829">
        <v>99</v>
      </c>
      <c r="R1829">
        <v>0</v>
      </c>
    </row>
    <row r="1830" spans="1:38">
      <c r="A1830">
        <v>18</v>
      </c>
      <c r="B1830">
        <v>297</v>
      </c>
      <c r="C1830">
        <v>2024</v>
      </c>
      <c r="E1830">
        <v>99</v>
      </c>
      <c r="F1830">
        <v>99</v>
      </c>
      <c r="G1830">
        <v>99</v>
      </c>
      <c r="H1830">
        <v>1</v>
      </c>
      <c r="I1830">
        <v>99</v>
      </c>
      <c r="J1830">
        <v>643</v>
      </c>
      <c r="K1830">
        <v>99</v>
      </c>
      <c r="L1830">
        <v>12</v>
      </c>
      <c r="M1830">
        <v>99</v>
      </c>
      <c r="N1830">
        <v>99</v>
      </c>
      <c r="O1830">
        <v>99</v>
      </c>
      <c r="P1830">
        <v>99</v>
      </c>
      <c r="Q1830">
        <v>30</v>
      </c>
      <c r="R1830">
        <v>43</v>
      </c>
      <c r="S1830">
        <v>12</v>
      </c>
      <c r="T1830">
        <v>9.5116279069767415</v>
      </c>
      <c r="U1830">
        <v>35.288372093023241</v>
      </c>
      <c r="V1830">
        <v>39.534883720930225</v>
      </c>
      <c r="W1830">
        <v>58.13953488372092</v>
      </c>
      <c r="X1830">
        <v>100</v>
      </c>
      <c r="Y1830">
        <v>90.697674418604677</v>
      </c>
      <c r="Z1830">
        <v>32.558139534883722</v>
      </c>
      <c r="AA1830">
        <v>9.3971596228768188</v>
      </c>
      <c r="AB1830">
        <v>0</v>
      </c>
      <c r="AC1830">
        <v>3.0451798971050699</v>
      </c>
      <c r="AE1830">
        <v>70.781230587071605</v>
      </c>
      <c r="AG1830">
        <v>7.8447112051665616E-2</v>
      </c>
      <c r="AH1830">
        <v>0.14656871850315589</v>
      </c>
      <c r="AI1830">
        <v>0</v>
      </c>
      <c r="AJ1830">
        <v>42</v>
      </c>
      <c r="AK1830">
        <v>103.22857142857148</v>
      </c>
      <c r="AL1830">
        <v>31.407682384658663</v>
      </c>
    </row>
    <row r="1831" spans="1:38">
      <c r="A1831">
        <v>18</v>
      </c>
      <c r="B1831">
        <v>298</v>
      </c>
      <c r="C1831">
        <v>2024</v>
      </c>
      <c r="E1831">
        <v>99</v>
      </c>
      <c r="F1831">
        <v>99</v>
      </c>
      <c r="G1831">
        <v>99</v>
      </c>
      <c r="H1831">
        <v>2</v>
      </c>
      <c r="I1831">
        <v>99</v>
      </c>
      <c r="J1831">
        <v>704</v>
      </c>
      <c r="K1831">
        <v>99</v>
      </c>
      <c r="L1831">
        <v>12</v>
      </c>
      <c r="M1831">
        <v>99</v>
      </c>
      <c r="N1831">
        <v>99</v>
      </c>
      <c r="O1831">
        <v>99</v>
      </c>
      <c r="P1831">
        <v>99</v>
      </c>
      <c r="R1831">
        <v>0</v>
      </c>
    </row>
    <row r="1832" spans="1:38">
      <c r="A1832">
        <v>18</v>
      </c>
      <c r="B1832">
        <v>299</v>
      </c>
      <c r="C1832">
        <v>2024</v>
      </c>
      <c r="E1832">
        <v>99</v>
      </c>
      <c r="F1832">
        <v>99</v>
      </c>
      <c r="G1832">
        <v>99</v>
      </c>
      <c r="H1832">
        <v>1</v>
      </c>
      <c r="I1832">
        <v>99</v>
      </c>
      <c r="J1832">
        <v>802</v>
      </c>
      <c r="K1832">
        <v>99</v>
      </c>
      <c r="L1832">
        <v>12</v>
      </c>
      <c r="M1832">
        <v>99</v>
      </c>
      <c r="N1832">
        <v>99</v>
      </c>
      <c r="O1832">
        <v>99</v>
      </c>
      <c r="P1832">
        <v>99</v>
      </c>
      <c r="Q1832">
        <v>9</v>
      </c>
      <c r="R1832">
        <v>12</v>
      </c>
      <c r="S1832">
        <v>12</v>
      </c>
      <c r="T1832">
        <v>10.833333333333336</v>
      </c>
      <c r="U1832">
        <v>43.133333333333319</v>
      </c>
      <c r="V1832">
        <v>0</v>
      </c>
      <c r="W1832">
        <v>83.333333333333314</v>
      </c>
      <c r="X1832">
        <v>100</v>
      </c>
      <c r="Y1832">
        <v>100</v>
      </c>
      <c r="Z1832">
        <v>58.33333333333335</v>
      </c>
      <c r="AA1832">
        <v>11.592694059430523</v>
      </c>
      <c r="AB1832">
        <v>0</v>
      </c>
      <c r="AC1832">
        <v>2.0749832663314525</v>
      </c>
      <c r="AE1832">
        <v>6.8131905839867111</v>
      </c>
      <c r="AG1832">
        <v>0.11341083073433512</v>
      </c>
      <c r="AH1832">
        <v>0.23920271922102312</v>
      </c>
      <c r="AI1832">
        <v>0</v>
      </c>
      <c r="AJ1832">
        <v>12</v>
      </c>
      <c r="AK1832">
        <v>109.56666666666663</v>
      </c>
      <c r="AL1832">
        <v>31.950839337187929</v>
      </c>
    </row>
    <row r="1833" spans="1:38">
      <c r="A1833">
        <v>18</v>
      </c>
      <c r="B1833">
        <v>300</v>
      </c>
      <c r="C1833">
        <v>2024</v>
      </c>
      <c r="E1833">
        <v>99</v>
      </c>
      <c r="F1833">
        <v>99</v>
      </c>
      <c r="G1833">
        <v>99</v>
      </c>
      <c r="H1833">
        <v>1</v>
      </c>
      <c r="I1833">
        <v>99</v>
      </c>
      <c r="J1833">
        <v>103</v>
      </c>
      <c r="K1833">
        <v>99</v>
      </c>
      <c r="L1833">
        <v>13</v>
      </c>
      <c r="M1833">
        <v>99</v>
      </c>
      <c r="N1833">
        <v>99</v>
      </c>
      <c r="O1833">
        <v>99</v>
      </c>
      <c r="P1833">
        <v>99</v>
      </c>
      <c r="R1833">
        <v>0</v>
      </c>
    </row>
    <row r="1834" spans="1:38">
      <c r="A1834">
        <v>18</v>
      </c>
      <c r="B1834">
        <v>301</v>
      </c>
      <c r="C1834">
        <v>2024</v>
      </c>
      <c r="E1834">
        <v>99</v>
      </c>
      <c r="F1834">
        <v>99</v>
      </c>
      <c r="G1834">
        <v>99</v>
      </c>
      <c r="H1834">
        <v>2</v>
      </c>
      <c r="I1834">
        <v>99</v>
      </c>
      <c r="J1834">
        <v>106</v>
      </c>
      <c r="K1834">
        <v>99</v>
      </c>
      <c r="L1834">
        <v>13</v>
      </c>
      <c r="M1834">
        <v>99</v>
      </c>
      <c r="N1834">
        <v>99</v>
      </c>
      <c r="O1834">
        <v>99</v>
      </c>
      <c r="P1834">
        <v>99</v>
      </c>
      <c r="Q1834">
        <v>4</v>
      </c>
      <c r="R1834">
        <v>4</v>
      </c>
      <c r="S1834">
        <v>13</v>
      </c>
      <c r="T1834">
        <v>12.5</v>
      </c>
      <c r="U1834">
        <v>62.575000000000003</v>
      </c>
      <c r="V1834">
        <v>0</v>
      </c>
      <c r="W1834">
        <v>100</v>
      </c>
      <c r="X1834">
        <v>100</v>
      </c>
      <c r="Y1834">
        <v>100</v>
      </c>
      <c r="Z1834">
        <v>100</v>
      </c>
      <c r="AA1834">
        <v>6.6322601728219022</v>
      </c>
      <c r="AB1834">
        <v>0</v>
      </c>
      <c r="AC1834">
        <v>0.8660254037844386</v>
      </c>
      <c r="AE1834">
        <v>76.38796549176125</v>
      </c>
      <c r="AG1834">
        <v>1.0473946059177798E-2</v>
      </c>
      <c r="AH1834">
        <v>3.0940104506599796E-2</v>
      </c>
      <c r="AI1834">
        <v>0</v>
      </c>
      <c r="AJ1834">
        <v>4</v>
      </c>
      <c r="AK1834">
        <v>122.47499999999999</v>
      </c>
      <c r="AL1834">
        <v>33.99305296990196</v>
      </c>
    </row>
    <row r="1835" spans="1:38">
      <c r="A1835">
        <v>18</v>
      </c>
      <c r="B1835">
        <v>302</v>
      </c>
      <c r="C1835">
        <v>2024</v>
      </c>
      <c r="E1835">
        <v>99</v>
      </c>
      <c r="F1835">
        <v>99</v>
      </c>
      <c r="G1835">
        <v>99</v>
      </c>
      <c r="H1835">
        <v>1</v>
      </c>
      <c r="I1835">
        <v>99</v>
      </c>
      <c r="J1835">
        <v>110</v>
      </c>
      <c r="K1835">
        <v>99</v>
      </c>
      <c r="L1835">
        <v>13</v>
      </c>
      <c r="M1835">
        <v>99</v>
      </c>
      <c r="N1835">
        <v>99</v>
      </c>
      <c r="O1835">
        <v>99</v>
      </c>
      <c r="P1835">
        <v>99</v>
      </c>
      <c r="Q1835">
        <v>17</v>
      </c>
      <c r="R1835">
        <v>20</v>
      </c>
      <c r="S1835">
        <v>13</v>
      </c>
      <c r="T1835">
        <v>12.75</v>
      </c>
      <c r="U1835">
        <v>50.415000000000006</v>
      </c>
      <c r="V1835">
        <v>10</v>
      </c>
      <c r="W1835">
        <v>90</v>
      </c>
      <c r="X1835">
        <v>100</v>
      </c>
      <c r="Y1835">
        <v>90</v>
      </c>
      <c r="Z1835">
        <v>85</v>
      </c>
      <c r="AA1835">
        <v>11.136214572286177</v>
      </c>
      <c r="AB1835">
        <v>0</v>
      </c>
      <c r="AC1835">
        <v>2.1418449990603898</v>
      </c>
      <c r="AE1835">
        <v>68.395601571198512</v>
      </c>
      <c r="AG1835">
        <v>1.6721569152049229E-2</v>
      </c>
      <c r="AH1835">
        <v>4.023984110630472E-2</v>
      </c>
      <c r="AI1835">
        <v>0</v>
      </c>
      <c r="AJ1835">
        <v>20</v>
      </c>
      <c r="AK1835">
        <v>113.72499999999998</v>
      </c>
      <c r="AL1835">
        <v>33.529300592651445</v>
      </c>
    </row>
    <row r="1836" spans="1:38">
      <c r="A1836">
        <v>18</v>
      </c>
      <c r="B1836">
        <v>303</v>
      </c>
      <c r="C1836">
        <v>2024</v>
      </c>
      <c r="E1836">
        <v>99</v>
      </c>
      <c r="F1836">
        <v>99</v>
      </c>
      <c r="G1836">
        <v>99</v>
      </c>
      <c r="H1836">
        <v>1</v>
      </c>
      <c r="I1836">
        <v>99</v>
      </c>
      <c r="J1836">
        <v>111</v>
      </c>
      <c r="K1836">
        <v>99</v>
      </c>
      <c r="L1836">
        <v>13</v>
      </c>
      <c r="M1836">
        <v>99</v>
      </c>
      <c r="N1836">
        <v>99</v>
      </c>
      <c r="O1836">
        <v>99</v>
      </c>
      <c r="P1836">
        <v>99</v>
      </c>
      <c r="Q1836">
        <v>34</v>
      </c>
      <c r="R1836">
        <v>38</v>
      </c>
      <c r="S1836">
        <v>13</v>
      </c>
      <c r="T1836">
        <v>12.5</v>
      </c>
      <c r="U1836">
        <v>52.023684210526334</v>
      </c>
      <c r="V1836">
        <v>0</v>
      </c>
      <c r="W1836">
        <v>86.842105263157904</v>
      </c>
      <c r="X1836">
        <v>100</v>
      </c>
      <c r="Y1836">
        <v>89.473684210526301</v>
      </c>
      <c r="Z1836">
        <v>86.842105263157904</v>
      </c>
      <c r="AA1836">
        <v>14.626875663987526</v>
      </c>
      <c r="AB1836">
        <v>0</v>
      </c>
      <c r="AC1836">
        <v>2.4682190468347609</v>
      </c>
      <c r="AE1836">
        <v>66.029410959146901</v>
      </c>
      <c r="AG1836">
        <v>3.2103813595120205E-2</v>
      </c>
      <c r="AH1836">
        <v>7.912340124721938E-2</v>
      </c>
      <c r="AI1836">
        <v>0</v>
      </c>
      <c r="AJ1836">
        <v>38</v>
      </c>
      <c r="AK1836">
        <v>113.05</v>
      </c>
      <c r="AL1836">
        <v>34.6420218218258</v>
      </c>
    </row>
    <row r="1837" spans="1:38">
      <c r="A1837">
        <v>18</v>
      </c>
      <c r="B1837">
        <v>304</v>
      </c>
      <c r="C1837">
        <v>2024</v>
      </c>
      <c r="E1837">
        <v>99</v>
      </c>
      <c r="F1837">
        <v>99</v>
      </c>
      <c r="G1837">
        <v>99</v>
      </c>
      <c r="H1837">
        <v>1</v>
      </c>
      <c r="I1837">
        <v>99</v>
      </c>
      <c r="J1837">
        <v>116</v>
      </c>
      <c r="K1837">
        <v>99</v>
      </c>
      <c r="L1837">
        <v>13</v>
      </c>
      <c r="M1837">
        <v>99</v>
      </c>
      <c r="N1837">
        <v>99</v>
      </c>
      <c r="O1837">
        <v>99</v>
      </c>
      <c r="P1837">
        <v>99</v>
      </c>
      <c r="Q1837">
        <v>20</v>
      </c>
      <c r="R1837">
        <v>24</v>
      </c>
      <c r="S1837">
        <v>13</v>
      </c>
      <c r="T1837">
        <v>12.916666666666664</v>
      </c>
      <c r="U1837">
        <v>50.9</v>
      </c>
      <c r="V1837">
        <v>4.1666666666666679</v>
      </c>
      <c r="W1837">
        <v>91.666666666666686</v>
      </c>
      <c r="X1837">
        <v>100</v>
      </c>
      <c r="Y1837">
        <v>100</v>
      </c>
      <c r="Z1837">
        <v>91.666666666666686</v>
      </c>
      <c r="AA1837">
        <v>8.5468805225454609</v>
      </c>
      <c r="AB1837">
        <v>0</v>
      </c>
      <c r="AC1837">
        <v>2.6601482832520631</v>
      </c>
      <c r="AE1837">
        <v>19.884057829812377</v>
      </c>
      <c r="AG1837">
        <v>2.8374496057127323E-2</v>
      </c>
      <c r="AH1837">
        <v>7.4122912244078368E-2</v>
      </c>
      <c r="AI1837">
        <v>0</v>
      </c>
      <c r="AJ1837">
        <v>20</v>
      </c>
      <c r="AK1837">
        <v>112.91999999999997</v>
      </c>
      <c r="AL1837">
        <v>35.205400994487881</v>
      </c>
    </row>
    <row r="1838" spans="1:38">
      <c r="A1838">
        <v>18</v>
      </c>
      <c r="B1838">
        <v>305</v>
      </c>
      <c r="C1838">
        <v>2024</v>
      </c>
      <c r="E1838">
        <v>99</v>
      </c>
      <c r="F1838">
        <v>99</v>
      </c>
      <c r="G1838">
        <v>99</v>
      </c>
      <c r="H1838">
        <v>2</v>
      </c>
      <c r="I1838">
        <v>99</v>
      </c>
      <c r="J1838">
        <v>117</v>
      </c>
      <c r="K1838">
        <v>99</v>
      </c>
      <c r="L1838">
        <v>13</v>
      </c>
      <c r="M1838">
        <v>99</v>
      </c>
      <c r="N1838">
        <v>99</v>
      </c>
      <c r="O1838">
        <v>99</v>
      </c>
      <c r="P1838">
        <v>99</v>
      </c>
      <c r="Q1838">
        <v>20</v>
      </c>
      <c r="R1838">
        <v>29</v>
      </c>
      <c r="S1838">
        <v>13</v>
      </c>
      <c r="T1838">
        <v>13.344827586206897</v>
      </c>
      <c r="U1838">
        <v>49</v>
      </c>
      <c r="V1838">
        <v>10.344827586206899</v>
      </c>
      <c r="W1838">
        <v>89.65517241379311</v>
      </c>
      <c r="X1838">
        <v>100</v>
      </c>
      <c r="Y1838">
        <v>93.10344827586205</v>
      </c>
      <c r="Z1838">
        <v>86.206896551724128</v>
      </c>
      <c r="AA1838">
        <v>11.792575104115603</v>
      </c>
      <c r="AB1838">
        <v>0</v>
      </c>
      <c r="AC1838">
        <v>2.5363000756459719</v>
      </c>
      <c r="AE1838">
        <v>70.33860349899669</v>
      </c>
      <c r="AG1838">
        <v>4.8986486486486486E-2</v>
      </c>
      <c r="AH1838">
        <v>0.1197559372313705</v>
      </c>
      <c r="AI1838">
        <v>0</v>
      </c>
      <c r="AJ1838">
        <v>29</v>
      </c>
      <c r="AK1838">
        <v>111.38275862068969</v>
      </c>
      <c r="AL1838">
        <v>34.68557332924415</v>
      </c>
    </row>
    <row r="1839" spans="1:38">
      <c r="A1839">
        <v>18</v>
      </c>
      <c r="B1839">
        <v>306</v>
      </c>
      <c r="C1839">
        <v>2024</v>
      </c>
      <c r="E1839">
        <v>99</v>
      </c>
      <c r="F1839">
        <v>99</v>
      </c>
      <c r="G1839">
        <v>99</v>
      </c>
      <c r="H1839">
        <v>1</v>
      </c>
      <c r="I1839">
        <v>99</v>
      </c>
      <c r="J1839">
        <v>134</v>
      </c>
      <c r="K1839">
        <v>99</v>
      </c>
      <c r="L1839">
        <v>13</v>
      </c>
      <c r="M1839">
        <v>99</v>
      </c>
      <c r="N1839">
        <v>99</v>
      </c>
      <c r="O1839">
        <v>99</v>
      </c>
      <c r="P1839">
        <v>99</v>
      </c>
      <c r="Q1839">
        <v>18</v>
      </c>
      <c r="R1839">
        <v>19</v>
      </c>
      <c r="S1839">
        <v>13</v>
      </c>
      <c r="T1839">
        <v>13.210526315789476</v>
      </c>
      <c r="U1839">
        <v>53.321052631578944</v>
      </c>
      <c r="V1839">
        <v>0</v>
      </c>
      <c r="W1839">
        <v>100</v>
      </c>
      <c r="X1839">
        <v>100</v>
      </c>
      <c r="Y1839">
        <v>100</v>
      </c>
      <c r="Z1839">
        <v>100</v>
      </c>
      <c r="AA1839">
        <v>5.6868804645678477</v>
      </c>
      <c r="AB1839">
        <v>0</v>
      </c>
      <c r="AC1839">
        <v>1.3210421471590577</v>
      </c>
      <c r="AE1839">
        <v>9.0484998393942568</v>
      </c>
      <c r="AG1839">
        <v>1.6357594228352011E-2</v>
      </c>
      <c r="AH1839">
        <v>4.4309797166884851E-2</v>
      </c>
      <c r="AI1839">
        <v>0</v>
      </c>
      <c r="AJ1839">
        <v>18</v>
      </c>
      <c r="AK1839">
        <v>115.82222222222222</v>
      </c>
      <c r="AL1839">
        <v>33.90964281480484</v>
      </c>
    </row>
    <row r="1840" spans="1:38">
      <c r="A1840">
        <v>18</v>
      </c>
      <c r="B1840">
        <v>307</v>
      </c>
      <c r="C1840">
        <v>2024</v>
      </c>
      <c r="E1840">
        <v>99</v>
      </c>
      <c r="F1840">
        <v>99</v>
      </c>
      <c r="G1840">
        <v>99</v>
      </c>
      <c r="H1840">
        <v>2</v>
      </c>
      <c r="I1840">
        <v>99</v>
      </c>
      <c r="J1840">
        <v>141</v>
      </c>
      <c r="K1840">
        <v>99</v>
      </c>
      <c r="L1840">
        <v>13</v>
      </c>
      <c r="M1840">
        <v>99</v>
      </c>
      <c r="N1840">
        <v>99</v>
      </c>
      <c r="O1840">
        <v>99</v>
      </c>
      <c r="P1840">
        <v>99</v>
      </c>
      <c r="Q1840">
        <v>13</v>
      </c>
      <c r="R1840">
        <v>19</v>
      </c>
      <c r="S1840">
        <v>13</v>
      </c>
      <c r="T1840">
        <v>12.315789473684211</v>
      </c>
      <c r="U1840">
        <v>54.289473684210542</v>
      </c>
      <c r="V1840">
        <v>5.2631578947368443</v>
      </c>
      <c r="W1840">
        <v>84.210526315789508</v>
      </c>
      <c r="X1840">
        <v>100</v>
      </c>
      <c r="Y1840">
        <v>94.736842105263179</v>
      </c>
      <c r="Z1840">
        <v>84.210526315789508</v>
      </c>
      <c r="AA1840">
        <v>13.966911828990012</v>
      </c>
      <c r="AB1840">
        <v>0</v>
      </c>
      <c r="AC1840">
        <v>2.2017369119317811</v>
      </c>
      <c r="AE1840">
        <v>22.671261612742313</v>
      </c>
      <c r="AG1840">
        <v>1.6926654135003431E-2</v>
      </c>
      <c r="AH1840">
        <v>4.9650661985561527E-2</v>
      </c>
      <c r="AI1840">
        <v>0</v>
      </c>
      <c r="AJ1840">
        <v>19</v>
      </c>
      <c r="AK1840">
        <v>115.3105263157895</v>
      </c>
      <c r="AL1840">
        <v>34.553662468596919</v>
      </c>
    </row>
    <row r="1841" spans="1:38">
      <c r="A1841">
        <v>18</v>
      </c>
      <c r="B1841">
        <v>308</v>
      </c>
      <c r="C1841">
        <v>2024</v>
      </c>
      <c r="E1841">
        <v>99</v>
      </c>
      <c r="F1841">
        <v>99</v>
      </c>
      <c r="G1841">
        <v>99</v>
      </c>
      <c r="H1841">
        <v>2</v>
      </c>
      <c r="I1841">
        <v>99</v>
      </c>
      <c r="J1841">
        <v>143</v>
      </c>
      <c r="K1841">
        <v>99</v>
      </c>
      <c r="L1841">
        <v>13</v>
      </c>
      <c r="M1841">
        <v>99</v>
      </c>
      <c r="N1841">
        <v>99</v>
      </c>
      <c r="O1841">
        <v>99</v>
      </c>
      <c r="P1841">
        <v>99</v>
      </c>
      <c r="R1841">
        <v>0</v>
      </c>
    </row>
    <row r="1842" spans="1:38">
      <c r="A1842">
        <v>18</v>
      </c>
      <c r="B1842">
        <v>309</v>
      </c>
      <c r="C1842">
        <v>2024</v>
      </c>
      <c r="E1842">
        <v>99</v>
      </c>
      <c r="F1842">
        <v>99</v>
      </c>
      <c r="G1842">
        <v>99</v>
      </c>
      <c r="H1842">
        <v>2</v>
      </c>
      <c r="I1842">
        <v>99</v>
      </c>
      <c r="J1842">
        <v>147</v>
      </c>
      <c r="K1842">
        <v>99</v>
      </c>
      <c r="L1842">
        <v>13</v>
      </c>
      <c r="M1842">
        <v>99</v>
      </c>
      <c r="N1842">
        <v>99</v>
      </c>
      <c r="O1842">
        <v>99</v>
      </c>
      <c r="P1842">
        <v>99</v>
      </c>
      <c r="Q1842">
        <v>1</v>
      </c>
      <c r="R1842">
        <v>1</v>
      </c>
      <c r="S1842">
        <v>13</v>
      </c>
      <c r="T1842">
        <v>7</v>
      </c>
      <c r="U1842">
        <v>33.1</v>
      </c>
      <c r="V1842">
        <v>100</v>
      </c>
      <c r="W1842">
        <v>0</v>
      </c>
      <c r="X1842">
        <v>100</v>
      </c>
      <c r="Y1842">
        <v>100</v>
      </c>
      <c r="Z1842">
        <v>0</v>
      </c>
      <c r="AA1842">
        <v>0</v>
      </c>
      <c r="AB1842">
        <v>0</v>
      </c>
      <c r="AC1842">
        <v>0</v>
      </c>
      <c r="AG1842">
        <v>5.8431693350473298E-3</v>
      </c>
      <c r="AH1842">
        <v>1.1187198330099424E-2</v>
      </c>
      <c r="AI1842">
        <v>0</v>
      </c>
      <c r="AJ1842">
        <v>1</v>
      </c>
      <c r="AK1842">
        <v>102.3</v>
      </c>
      <c r="AL1842">
        <v>30.917266723410407</v>
      </c>
    </row>
    <row r="1843" spans="1:38">
      <c r="A1843">
        <v>18</v>
      </c>
      <c r="B1843">
        <v>310</v>
      </c>
      <c r="C1843">
        <v>2024</v>
      </c>
      <c r="E1843">
        <v>99</v>
      </c>
      <c r="F1843">
        <v>99</v>
      </c>
      <c r="G1843">
        <v>99</v>
      </c>
      <c r="H1843">
        <v>1</v>
      </c>
      <c r="I1843">
        <v>99</v>
      </c>
      <c r="J1843">
        <v>155</v>
      </c>
      <c r="K1843">
        <v>99</v>
      </c>
      <c r="L1843">
        <v>13</v>
      </c>
      <c r="M1843">
        <v>99</v>
      </c>
      <c r="N1843">
        <v>99</v>
      </c>
      <c r="O1843">
        <v>99</v>
      </c>
      <c r="P1843">
        <v>99</v>
      </c>
      <c r="Q1843">
        <v>18</v>
      </c>
      <c r="R1843">
        <v>31</v>
      </c>
      <c r="S1843">
        <v>13</v>
      </c>
      <c r="T1843">
        <v>8.67741935483871</v>
      </c>
      <c r="U1843">
        <v>39.025806451612894</v>
      </c>
      <c r="V1843">
        <v>48.387096774193559</v>
      </c>
      <c r="W1843">
        <v>48.387096774193559</v>
      </c>
      <c r="X1843">
        <v>100</v>
      </c>
      <c r="Y1843">
        <v>87.096774193548399</v>
      </c>
      <c r="Z1843">
        <v>45.161290322580641</v>
      </c>
      <c r="AA1843">
        <v>13.370332293550485</v>
      </c>
      <c r="AB1843">
        <v>0</v>
      </c>
      <c r="AC1843">
        <v>3.9052247613991096</v>
      </c>
      <c r="AE1843">
        <v>87.484503732947374</v>
      </c>
      <c r="AG1843">
        <v>5.5706302000035936E-2</v>
      </c>
      <c r="AH1843">
        <v>9.8362641709321408E-2</v>
      </c>
      <c r="AI1843">
        <v>0</v>
      </c>
      <c r="AJ1843">
        <v>31</v>
      </c>
      <c r="AK1843">
        <v>104.39999999999998</v>
      </c>
      <c r="AL1843">
        <v>32.945964011988522</v>
      </c>
    </row>
    <row r="1844" spans="1:38">
      <c r="A1844">
        <v>18</v>
      </c>
      <c r="B1844">
        <v>311</v>
      </c>
      <c r="C1844">
        <v>2024</v>
      </c>
      <c r="E1844">
        <v>99</v>
      </c>
      <c r="F1844">
        <v>99</v>
      </c>
      <c r="G1844">
        <v>99</v>
      </c>
      <c r="H1844">
        <v>2</v>
      </c>
      <c r="I1844">
        <v>99</v>
      </c>
      <c r="J1844">
        <v>160</v>
      </c>
      <c r="K1844">
        <v>99</v>
      </c>
      <c r="L1844">
        <v>13</v>
      </c>
      <c r="M1844">
        <v>99</v>
      </c>
      <c r="N1844">
        <v>99</v>
      </c>
      <c r="O1844">
        <v>99</v>
      </c>
      <c r="P1844">
        <v>99</v>
      </c>
      <c r="Q1844">
        <v>3</v>
      </c>
      <c r="R1844">
        <v>4</v>
      </c>
      <c r="S1844">
        <v>13</v>
      </c>
      <c r="T1844">
        <v>14.25</v>
      </c>
      <c r="U1844">
        <v>50.35</v>
      </c>
      <c r="V1844">
        <v>0</v>
      </c>
      <c r="W1844">
        <v>100</v>
      </c>
      <c r="X1844">
        <v>100</v>
      </c>
      <c r="Y1844">
        <v>100</v>
      </c>
      <c r="Z1844">
        <v>75</v>
      </c>
      <c r="AA1844">
        <v>8.7642740714790808</v>
      </c>
      <c r="AB1844">
        <v>0</v>
      </c>
      <c r="AC1844">
        <v>0.4330127018922193</v>
      </c>
      <c r="AE1844">
        <v>-39.195877190302127</v>
      </c>
      <c r="AG1844">
        <v>1.0564682267180816E-2</v>
      </c>
      <c r="AH1844">
        <v>2.5855102306739805E-2</v>
      </c>
      <c r="AI1844">
        <v>25</v>
      </c>
      <c r="AJ1844">
        <v>4</v>
      </c>
      <c r="AK1844">
        <v>112.8</v>
      </c>
      <c r="AL1844">
        <v>34.798613969939467</v>
      </c>
    </row>
    <row r="1845" spans="1:38">
      <c r="A1845">
        <v>18</v>
      </c>
      <c r="B1845">
        <v>312</v>
      </c>
      <c r="C1845">
        <v>2024</v>
      </c>
      <c r="E1845">
        <v>99</v>
      </c>
      <c r="F1845">
        <v>99</v>
      </c>
      <c r="G1845">
        <v>99</v>
      </c>
      <c r="H1845">
        <v>1</v>
      </c>
      <c r="I1845">
        <v>99</v>
      </c>
      <c r="J1845">
        <v>171</v>
      </c>
      <c r="K1845">
        <v>99</v>
      </c>
      <c r="L1845">
        <v>13</v>
      </c>
      <c r="M1845">
        <v>99</v>
      </c>
      <c r="N1845">
        <v>99</v>
      </c>
      <c r="O1845">
        <v>99</v>
      </c>
      <c r="P1845">
        <v>99</v>
      </c>
      <c r="Q1845">
        <v>3</v>
      </c>
      <c r="R1845">
        <v>6</v>
      </c>
      <c r="S1845">
        <v>13</v>
      </c>
      <c r="T1845">
        <v>14</v>
      </c>
      <c r="U1845">
        <v>59.5</v>
      </c>
      <c r="V1845">
        <v>0</v>
      </c>
      <c r="W1845">
        <v>100</v>
      </c>
      <c r="X1845">
        <v>100</v>
      </c>
      <c r="Y1845">
        <v>100</v>
      </c>
      <c r="Z1845">
        <v>100</v>
      </c>
      <c r="AA1845">
        <v>6.45419760052844</v>
      </c>
      <c r="AB1845">
        <v>0</v>
      </c>
      <c r="AC1845">
        <v>0.81649658092772603</v>
      </c>
      <c r="AE1845">
        <v>25.301257614451561</v>
      </c>
      <c r="AG1845">
        <v>2.6508792082707441E-2</v>
      </c>
      <c r="AH1845">
        <v>7.1751222232829745E-2</v>
      </c>
      <c r="AI1845">
        <v>0</v>
      </c>
      <c r="AJ1845">
        <v>6</v>
      </c>
      <c r="AK1845">
        <v>121.51666666666669</v>
      </c>
      <c r="AL1845">
        <v>33.152547368087426</v>
      </c>
    </row>
    <row r="1846" spans="1:38">
      <c r="A1846">
        <v>18</v>
      </c>
      <c r="B1846">
        <v>313</v>
      </c>
      <c r="C1846">
        <v>2024</v>
      </c>
      <c r="E1846">
        <v>99</v>
      </c>
      <c r="F1846">
        <v>99</v>
      </c>
      <c r="G1846">
        <v>99</v>
      </c>
      <c r="H1846">
        <v>2</v>
      </c>
      <c r="I1846">
        <v>99</v>
      </c>
      <c r="J1846">
        <v>175</v>
      </c>
      <c r="K1846">
        <v>99</v>
      </c>
      <c r="L1846">
        <v>13</v>
      </c>
      <c r="M1846">
        <v>99</v>
      </c>
      <c r="N1846">
        <v>99</v>
      </c>
      <c r="O1846">
        <v>99</v>
      </c>
      <c r="P1846">
        <v>99</v>
      </c>
      <c r="Q1846">
        <v>2</v>
      </c>
      <c r="R1846">
        <v>2</v>
      </c>
      <c r="S1846">
        <v>13</v>
      </c>
      <c r="T1846">
        <v>14</v>
      </c>
      <c r="U1846">
        <v>54.45</v>
      </c>
      <c r="V1846">
        <v>0</v>
      </c>
      <c r="W1846">
        <v>100</v>
      </c>
      <c r="X1846">
        <v>100</v>
      </c>
      <c r="Y1846">
        <v>100</v>
      </c>
      <c r="Z1846">
        <v>100</v>
      </c>
      <c r="AA1846">
        <v>0.25</v>
      </c>
      <c r="AB1846">
        <v>0</v>
      </c>
      <c r="AC1846">
        <v>0</v>
      </c>
      <c r="AG1846">
        <v>1.1507479861910244E-2</v>
      </c>
      <c r="AH1846">
        <v>3.4042100919668146E-2</v>
      </c>
      <c r="AI1846">
        <v>0</v>
      </c>
      <c r="AJ1846">
        <v>2</v>
      </c>
      <c r="AK1846">
        <v>118.5</v>
      </c>
      <c r="AL1846">
        <v>32.744311590425639</v>
      </c>
    </row>
    <row r="1847" spans="1:38">
      <c r="A1847">
        <v>18</v>
      </c>
      <c r="B1847">
        <v>314</v>
      </c>
      <c r="C1847">
        <v>2024</v>
      </c>
      <c r="E1847">
        <v>99</v>
      </c>
      <c r="F1847">
        <v>99</v>
      </c>
      <c r="G1847">
        <v>99</v>
      </c>
      <c r="H1847">
        <v>2</v>
      </c>
      <c r="I1847">
        <v>99</v>
      </c>
      <c r="J1847">
        <v>177</v>
      </c>
      <c r="K1847">
        <v>99</v>
      </c>
      <c r="L1847">
        <v>13</v>
      </c>
      <c r="M1847">
        <v>99</v>
      </c>
      <c r="N1847">
        <v>99</v>
      </c>
      <c r="O1847">
        <v>99</v>
      </c>
      <c r="P1847">
        <v>99</v>
      </c>
      <c r="R1847">
        <v>0</v>
      </c>
    </row>
    <row r="1848" spans="1:38">
      <c r="A1848">
        <v>18</v>
      </c>
      <c r="B1848">
        <v>315</v>
      </c>
      <c r="C1848">
        <v>2024</v>
      </c>
      <c r="E1848">
        <v>99</v>
      </c>
      <c r="F1848">
        <v>99</v>
      </c>
      <c r="G1848">
        <v>99</v>
      </c>
      <c r="H1848">
        <v>2</v>
      </c>
      <c r="I1848">
        <v>99</v>
      </c>
      <c r="J1848">
        <v>178</v>
      </c>
      <c r="K1848">
        <v>99</v>
      </c>
      <c r="L1848">
        <v>13</v>
      </c>
      <c r="M1848">
        <v>99</v>
      </c>
      <c r="N1848">
        <v>99</v>
      </c>
      <c r="O1848">
        <v>99</v>
      </c>
      <c r="P1848">
        <v>99</v>
      </c>
      <c r="Q1848">
        <v>2</v>
      </c>
      <c r="R1848">
        <v>3</v>
      </c>
      <c r="S1848">
        <v>13</v>
      </c>
      <c r="T1848">
        <v>14.333333333333337</v>
      </c>
      <c r="U1848">
        <v>51.8</v>
      </c>
      <c r="V1848">
        <v>0</v>
      </c>
      <c r="W1848">
        <v>100</v>
      </c>
      <c r="X1848">
        <v>100</v>
      </c>
      <c r="Y1848">
        <v>100</v>
      </c>
      <c r="Z1848">
        <v>100</v>
      </c>
      <c r="AA1848">
        <v>5.4942394074763881</v>
      </c>
      <c r="AB1848">
        <v>0</v>
      </c>
      <c r="AC1848">
        <v>0.94280904158205681</v>
      </c>
      <c r="AE1848">
        <v>-66.923826747825743</v>
      </c>
      <c r="AG1848">
        <v>1.8134558423502391E-2</v>
      </c>
      <c r="AH1848">
        <v>4.6495151219944221E-2</v>
      </c>
      <c r="AI1848">
        <v>0</v>
      </c>
      <c r="AJ1848">
        <v>3</v>
      </c>
      <c r="AK1848">
        <v>113.6333333333333</v>
      </c>
      <c r="AL1848">
        <v>35.274649900755641</v>
      </c>
    </row>
    <row r="1849" spans="1:38">
      <c r="A1849">
        <v>18</v>
      </c>
      <c r="B1849">
        <v>316</v>
      </c>
      <c r="C1849">
        <v>2024</v>
      </c>
      <c r="E1849">
        <v>99</v>
      </c>
      <c r="F1849">
        <v>99</v>
      </c>
      <c r="G1849">
        <v>99</v>
      </c>
      <c r="H1849">
        <v>2</v>
      </c>
      <c r="I1849">
        <v>99</v>
      </c>
      <c r="J1849">
        <v>181</v>
      </c>
      <c r="K1849">
        <v>99</v>
      </c>
      <c r="L1849">
        <v>13</v>
      </c>
      <c r="M1849">
        <v>99</v>
      </c>
      <c r="N1849">
        <v>99</v>
      </c>
      <c r="O1849">
        <v>99</v>
      </c>
      <c r="P1849">
        <v>99</v>
      </c>
      <c r="Q1849">
        <v>3</v>
      </c>
      <c r="R1849">
        <v>3</v>
      </c>
      <c r="S1849">
        <v>13</v>
      </c>
      <c r="T1849">
        <v>11</v>
      </c>
      <c r="U1849">
        <v>46.300000000000011</v>
      </c>
      <c r="V1849">
        <v>33.333333333333343</v>
      </c>
      <c r="W1849">
        <v>66.666666666666686</v>
      </c>
      <c r="X1849">
        <v>100</v>
      </c>
      <c r="Y1849">
        <v>100</v>
      </c>
      <c r="Z1849">
        <v>66.666666666666686</v>
      </c>
      <c r="AA1849">
        <v>10.512215117027722</v>
      </c>
      <c r="AB1849">
        <v>0</v>
      </c>
      <c r="AC1849">
        <v>2.8284271247461903</v>
      </c>
      <c r="AE1849">
        <v>91.480740425107442</v>
      </c>
      <c r="AG1849">
        <v>1.0256059621893274E-2</v>
      </c>
      <c r="AH1849">
        <v>2.3979233879878031E-2</v>
      </c>
      <c r="AI1849">
        <v>0</v>
      </c>
      <c r="AJ1849">
        <v>3</v>
      </c>
      <c r="AK1849">
        <v>112.1666666666667</v>
      </c>
      <c r="AL1849">
        <v>32.178026686940534</v>
      </c>
    </row>
    <row r="1850" spans="1:38">
      <c r="A1850">
        <v>18</v>
      </c>
      <c r="B1850">
        <v>317</v>
      </c>
      <c r="C1850">
        <v>2024</v>
      </c>
      <c r="E1850">
        <v>99</v>
      </c>
      <c r="F1850">
        <v>99</v>
      </c>
      <c r="G1850">
        <v>99</v>
      </c>
      <c r="H1850">
        <v>1</v>
      </c>
      <c r="I1850">
        <v>99</v>
      </c>
      <c r="J1850">
        <v>262</v>
      </c>
      <c r="K1850">
        <v>99</v>
      </c>
      <c r="L1850">
        <v>13</v>
      </c>
      <c r="M1850">
        <v>99</v>
      </c>
      <c r="N1850">
        <v>99</v>
      </c>
      <c r="O1850">
        <v>99</v>
      </c>
      <c r="P1850">
        <v>99</v>
      </c>
      <c r="R1850">
        <v>0</v>
      </c>
    </row>
    <row r="1851" spans="1:38">
      <c r="A1851">
        <v>18</v>
      </c>
      <c r="B1851">
        <v>318</v>
      </c>
      <c r="C1851">
        <v>2024</v>
      </c>
      <c r="E1851">
        <v>99</v>
      </c>
      <c r="F1851">
        <v>99</v>
      </c>
      <c r="G1851">
        <v>99</v>
      </c>
      <c r="H1851">
        <v>2</v>
      </c>
      <c r="I1851">
        <v>99</v>
      </c>
      <c r="J1851">
        <v>267</v>
      </c>
      <c r="K1851">
        <v>99</v>
      </c>
      <c r="L1851">
        <v>13</v>
      </c>
      <c r="M1851">
        <v>99</v>
      </c>
      <c r="N1851">
        <v>99</v>
      </c>
      <c r="O1851">
        <v>99</v>
      </c>
      <c r="P1851">
        <v>99</v>
      </c>
      <c r="R1851">
        <v>0</v>
      </c>
    </row>
    <row r="1852" spans="1:38">
      <c r="A1852">
        <v>18</v>
      </c>
      <c r="B1852">
        <v>319</v>
      </c>
      <c r="C1852">
        <v>2024</v>
      </c>
      <c r="E1852">
        <v>99</v>
      </c>
      <c r="F1852">
        <v>99</v>
      </c>
      <c r="G1852">
        <v>99</v>
      </c>
      <c r="H1852">
        <v>1</v>
      </c>
      <c r="I1852">
        <v>99</v>
      </c>
      <c r="J1852">
        <v>309</v>
      </c>
      <c r="K1852">
        <v>99</v>
      </c>
      <c r="L1852">
        <v>13</v>
      </c>
      <c r="M1852">
        <v>99</v>
      </c>
      <c r="N1852">
        <v>99</v>
      </c>
      <c r="O1852">
        <v>99</v>
      </c>
      <c r="P1852">
        <v>99</v>
      </c>
      <c r="Q1852">
        <v>7</v>
      </c>
      <c r="R1852">
        <v>7</v>
      </c>
      <c r="S1852">
        <v>13</v>
      </c>
      <c r="T1852">
        <v>12.428571428571431</v>
      </c>
      <c r="U1852">
        <v>56.157142857142851</v>
      </c>
      <c r="V1852">
        <v>14.285714285714288</v>
      </c>
      <c r="W1852">
        <v>85.714285714285694</v>
      </c>
      <c r="X1852">
        <v>100</v>
      </c>
      <c r="Y1852">
        <v>100</v>
      </c>
      <c r="Z1852">
        <v>85.714285714285694</v>
      </c>
      <c r="AA1852">
        <v>11.351885575641136</v>
      </c>
      <c r="AB1852">
        <v>0</v>
      </c>
      <c r="AC1852">
        <v>2.3211538298959922</v>
      </c>
      <c r="AE1852">
        <v>56.183597342508357</v>
      </c>
      <c r="AG1852">
        <v>6.8399452804377555E-3</v>
      </c>
      <c r="AH1852">
        <v>1.9422678543997769E-2</v>
      </c>
      <c r="AI1852">
        <v>0</v>
      </c>
      <c r="AJ1852">
        <v>7</v>
      </c>
      <c r="AK1852">
        <v>117.01428571428571</v>
      </c>
      <c r="AL1852">
        <v>34.816825295367003</v>
      </c>
    </row>
    <row r="1853" spans="1:38">
      <c r="A1853">
        <v>18</v>
      </c>
      <c r="B1853">
        <v>320</v>
      </c>
      <c r="C1853">
        <v>2024</v>
      </c>
      <c r="E1853">
        <v>99</v>
      </c>
      <c r="F1853">
        <v>99</v>
      </c>
      <c r="G1853">
        <v>99</v>
      </c>
      <c r="H1853">
        <v>2</v>
      </c>
      <c r="I1853">
        <v>99</v>
      </c>
      <c r="J1853">
        <v>470</v>
      </c>
      <c r="K1853">
        <v>99</v>
      </c>
      <c r="L1853">
        <v>13</v>
      </c>
      <c r="M1853">
        <v>99</v>
      </c>
      <c r="N1853">
        <v>99</v>
      </c>
      <c r="O1853">
        <v>99</v>
      </c>
      <c r="P1853">
        <v>99</v>
      </c>
      <c r="Q1853">
        <v>2</v>
      </c>
      <c r="R1853">
        <v>3</v>
      </c>
      <c r="S1853">
        <v>13</v>
      </c>
      <c r="T1853">
        <v>15</v>
      </c>
      <c r="U1853">
        <v>51.70000000000001</v>
      </c>
      <c r="V1853">
        <v>0</v>
      </c>
      <c r="W1853">
        <v>100</v>
      </c>
      <c r="X1853">
        <v>100</v>
      </c>
      <c r="Y1853">
        <v>100</v>
      </c>
      <c r="Z1853">
        <v>100</v>
      </c>
      <c r="AA1853">
        <v>10.416333327999801</v>
      </c>
      <c r="AB1853">
        <v>0</v>
      </c>
      <c r="AC1853">
        <v>0</v>
      </c>
      <c r="AG1853">
        <v>2.3353573096683792E-2</v>
      </c>
      <c r="AH1853">
        <v>6.9918626619657587E-2</v>
      </c>
      <c r="AI1853">
        <v>0</v>
      </c>
      <c r="AJ1853">
        <v>3</v>
      </c>
      <c r="AK1853">
        <v>112.8666666666667</v>
      </c>
      <c r="AL1853">
        <v>35.682347945600839</v>
      </c>
    </row>
    <row r="1854" spans="1:38">
      <c r="A1854">
        <v>18</v>
      </c>
      <c r="B1854">
        <v>321</v>
      </c>
      <c r="C1854">
        <v>2024</v>
      </c>
      <c r="E1854">
        <v>99</v>
      </c>
      <c r="F1854">
        <v>99</v>
      </c>
      <c r="G1854">
        <v>99</v>
      </c>
      <c r="H1854">
        <v>2</v>
      </c>
      <c r="I1854">
        <v>99</v>
      </c>
      <c r="J1854">
        <v>629</v>
      </c>
      <c r="K1854">
        <v>99</v>
      </c>
      <c r="L1854">
        <v>13</v>
      </c>
      <c r="M1854">
        <v>99</v>
      </c>
      <c r="N1854">
        <v>99</v>
      </c>
      <c r="O1854">
        <v>99</v>
      </c>
      <c r="P1854">
        <v>99</v>
      </c>
      <c r="R1854">
        <v>0</v>
      </c>
    </row>
    <row r="1855" spans="1:38">
      <c r="A1855">
        <v>18</v>
      </c>
      <c r="B1855">
        <v>322</v>
      </c>
      <c r="C1855">
        <v>2024</v>
      </c>
      <c r="E1855">
        <v>99</v>
      </c>
      <c r="F1855">
        <v>99</v>
      </c>
      <c r="G1855">
        <v>99</v>
      </c>
      <c r="H1855">
        <v>1</v>
      </c>
      <c r="I1855">
        <v>99</v>
      </c>
      <c r="J1855">
        <v>643</v>
      </c>
      <c r="K1855">
        <v>99</v>
      </c>
      <c r="L1855">
        <v>13</v>
      </c>
      <c r="M1855">
        <v>99</v>
      </c>
      <c r="N1855">
        <v>99</v>
      </c>
      <c r="O1855">
        <v>99</v>
      </c>
      <c r="P1855">
        <v>99</v>
      </c>
      <c r="Q1855">
        <v>2</v>
      </c>
      <c r="R1855">
        <v>2</v>
      </c>
      <c r="S1855">
        <v>13</v>
      </c>
      <c r="T1855">
        <v>13.5</v>
      </c>
      <c r="U1855">
        <v>46.45</v>
      </c>
      <c r="V1855">
        <v>0</v>
      </c>
      <c r="W1855">
        <v>100</v>
      </c>
      <c r="X1855">
        <v>100</v>
      </c>
      <c r="Y1855">
        <v>100</v>
      </c>
      <c r="Z1855">
        <v>100</v>
      </c>
      <c r="AA1855">
        <v>5.25</v>
      </c>
      <c r="AB1855">
        <v>0</v>
      </c>
      <c r="AC1855">
        <v>0.5</v>
      </c>
      <c r="AE1855">
        <v>-100</v>
      </c>
      <c r="AG1855">
        <v>3.6487028861239838E-3</v>
      </c>
      <c r="AH1855">
        <v>8.9733978838428818E-3</v>
      </c>
      <c r="AI1855">
        <v>0</v>
      </c>
      <c r="AJ1855">
        <v>2</v>
      </c>
      <c r="AK1855">
        <v>112.95</v>
      </c>
      <c r="AL1855">
        <v>32.081908738618203</v>
      </c>
    </row>
    <row r="1856" spans="1:38">
      <c r="A1856">
        <v>18</v>
      </c>
      <c r="B1856">
        <v>323</v>
      </c>
      <c r="C1856">
        <v>2024</v>
      </c>
      <c r="E1856">
        <v>99</v>
      </c>
      <c r="F1856">
        <v>99</v>
      </c>
      <c r="G1856">
        <v>99</v>
      </c>
      <c r="H1856">
        <v>2</v>
      </c>
      <c r="I1856">
        <v>99</v>
      </c>
      <c r="J1856">
        <v>704</v>
      </c>
      <c r="K1856">
        <v>99</v>
      </c>
      <c r="L1856">
        <v>13</v>
      </c>
      <c r="M1856">
        <v>99</v>
      </c>
      <c r="N1856">
        <v>99</v>
      </c>
      <c r="O1856">
        <v>99</v>
      </c>
      <c r="P1856">
        <v>99</v>
      </c>
      <c r="R1856">
        <v>0</v>
      </c>
    </row>
    <row r="1857" spans="1:38">
      <c r="A1857">
        <v>18</v>
      </c>
      <c r="B1857">
        <v>324</v>
      </c>
      <c r="C1857">
        <v>2024</v>
      </c>
      <c r="E1857">
        <v>99</v>
      </c>
      <c r="F1857">
        <v>99</v>
      </c>
      <c r="G1857">
        <v>99</v>
      </c>
      <c r="H1857">
        <v>1</v>
      </c>
      <c r="I1857">
        <v>99</v>
      </c>
      <c r="J1857">
        <v>802</v>
      </c>
      <c r="K1857">
        <v>99</v>
      </c>
      <c r="L1857">
        <v>13</v>
      </c>
      <c r="M1857">
        <v>99</v>
      </c>
      <c r="N1857">
        <v>99</v>
      </c>
      <c r="O1857">
        <v>99</v>
      </c>
      <c r="P1857">
        <v>99</v>
      </c>
      <c r="R1857">
        <v>0</v>
      </c>
    </row>
    <row r="1858" spans="1:38">
      <c r="A1858">
        <v>18</v>
      </c>
      <c r="B1858">
        <v>325</v>
      </c>
      <c r="C1858">
        <v>2024</v>
      </c>
      <c r="E1858">
        <v>99</v>
      </c>
      <c r="F1858">
        <v>99</v>
      </c>
      <c r="G1858">
        <v>99</v>
      </c>
      <c r="H1858">
        <v>1</v>
      </c>
      <c r="I1858">
        <v>99</v>
      </c>
      <c r="J1858">
        <v>103</v>
      </c>
      <c r="K1858">
        <v>99</v>
      </c>
      <c r="L1858">
        <v>14</v>
      </c>
      <c r="M1858">
        <v>99</v>
      </c>
      <c r="N1858">
        <v>99</v>
      </c>
      <c r="O1858">
        <v>99</v>
      </c>
      <c r="P1858">
        <v>99</v>
      </c>
      <c r="R1858">
        <v>0</v>
      </c>
    </row>
    <row r="1859" spans="1:38">
      <c r="A1859">
        <v>18</v>
      </c>
      <c r="B1859">
        <v>326</v>
      </c>
      <c r="C1859">
        <v>2024</v>
      </c>
      <c r="E1859">
        <v>99</v>
      </c>
      <c r="F1859">
        <v>99</v>
      </c>
      <c r="G1859">
        <v>99</v>
      </c>
      <c r="H1859">
        <v>2</v>
      </c>
      <c r="I1859">
        <v>99</v>
      </c>
      <c r="J1859">
        <v>106</v>
      </c>
      <c r="K1859">
        <v>99</v>
      </c>
      <c r="L1859">
        <v>14</v>
      </c>
      <c r="M1859">
        <v>99</v>
      </c>
      <c r="N1859">
        <v>99</v>
      </c>
      <c r="O1859">
        <v>99</v>
      </c>
      <c r="P1859">
        <v>99</v>
      </c>
      <c r="R1859">
        <v>0</v>
      </c>
    </row>
    <row r="1860" spans="1:38">
      <c r="A1860">
        <v>18</v>
      </c>
      <c r="B1860">
        <v>327</v>
      </c>
      <c r="C1860">
        <v>2024</v>
      </c>
      <c r="E1860">
        <v>99</v>
      </c>
      <c r="F1860">
        <v>99</v>
      </c>
      <c r="G1860">
        <v>99</v>
      </c>
      <c r="H1860">
        <v>1</v>
      </c>
      <c r="I1860">
        <v>99</v>
      </c>
      <c r="J1860">
        <v>110</v>
      </c>
      <c r="K1860">
        <v>99</v>
      </c>
      <c r="L1860">
        <v>14</v>
      </c>
      <c r="M1860">
        <v>99</v>
      </c>
      <c r="N1860">
        <v>99</v>
      </c>
      <c r="O1860">
        <v>99</v>
      </c>
      <c r="P1860">
        <v>99</v>
      </c>
      <c r="Q1860">
        <v>1</v>
      </c>
      <c r="R1860">
        <v>3</v>
      </c>
      <c r="S1860">
        <v>14</v>
      </c>
      <c r="T1860">
        <v>14.666666666666663</v>
      </c>
      <c r="U1860">
        <v>57.366666666666681</v>
      </c>
      <c r="V1860">
        <v>0</v>
      </c>
      <c r="W1860">
        <v>100</v>
      </c>
      <c r="X1860">
        <v>100</v>
      </c>
      <c r="Y1860">
        <v>100</v>
      </c>
      <c r="Z1860">
        <v>100</v>
      </c>
      <c r="AA1860">
        <v>3.8767110917487906</v>
      </c>
      <c r="AB1860">
        <v>0</v>
      </c>
      <c r="AC1860">
        <v>0.47140452079105849</v>
      </c>
      <c r="AE1860">
        <v>28.575784928011402</v>
      </c>
      <c r="AG1860">
        <v>2.5082353728073841E-3</v>
      </c>
      <c r="AH1860">
        <v>6.8682700132847796E-3</v>
      </c>
      <c r="AI1860">
        <v>0</v>
      </c>
      <c r="AJ1860">
        <v>3</v>
      </c>
      <c r="AK1860">
        <v>117.43333333333337</v>
      </c>
      <c r="AL1860">
        <v>35.381286128148247</v>
      </c>
    </row>
    <row r="1861" spans="1:38">
      <c r="A1861">
        <v>18</v>
      </c>
      <c r="B1861">
        <v>328</v>
      </c>
      <c r="C1861">
        <v>2024</v>
      </c>
      <c r="E1861">
        <v>99</v>
      </c>
      <c r="F1861">
        <v>99</v>
      </c>
      <c r="G1861">
        <v>99</v>
      </c>
      <c r="H1861">
        <v>1</v>
      </c>
      <c r="I1861">
        <v>99</v>
      </c>
      <c r="J1861">
        <v>111</v>
      </c>
      <c r="K1861">
        <v>99</v>
      </c>
      <c r="L1861">
        <v>14</v>
      </c>
      <c r="M1861">
        <v>99</v>
      </c>
      <c r="N1861">
        <v>99</v>
      </c>
      <c r="O1861">
        <v>99</v>
      </c>
      <c r="P1861">
        <v>99</v>
      </c>
      <c r="Q1861">
        <v>3</v>
      </c>
      <c r="R1861">
        <v>3</v>
      </c>
      <c r="S1861">
        <v>14</v>
      </c>
      <c r="T1861">
        <v>9.6666666666666643</v>
      </c>
      <c r="U1861">
        <v>48.033333333333346</v>
      </c>
      <c r="V1861">
        <v>0</v>
      </c>
      <c r="W1861">
        <v>33.333333333333343</v>
      </c>
      <c r="X1861">
        <v>100</v>
      </c>
      <c r="Y1861">
        <v>66.666666666666686</v>
      </c>
      <c r="Z1861">
        <v>66.666666666666686</v>
      </c>
      <c r="AA1861">
        <v>22.904051073021023</v>
      </c>
      <c r="AB1861">
        <v>0</v>
      </c>
      <c r="AC1861">
        <v>3.0912061651652376</v>
      </c>
      <c r="AE1861">
        <v>22.096315943759265</v>
      </c>
      <c r="AG1861">
        <v>2.5345115996147538E-3</v>
      </c>
      <c r="AH1861">
        <v>5.7674551670414886E-3</v>
      </c>
      <c r="AI1861">
        <v>0</v>
      </c>
      <c r="AJ1861">
        <v>3</v>
      </c>
      <c r="AK1861">
        <v>107.43333333333337</v>
      </c>
      <c r="AL1861">
        <v>34.386332243066597</v>
      </c>
    </row>
    <row r="1862" spans="1:38">
      <c r="A1862">
        <v>18</v>
      </c>
      <c r="B1862">
        <v>329</v>
      </c>
      <c r="C1862">
        <v>2024</v>
      </c>
      <c r="E1862">
        <v>99</v>
      </c>
      <c r="F1862">
        <v>99</v>
      </c>
      <c r="G1862">
        <v>99</v>
      </c>
      <c r="H1862">
        <v>1</v>
      </c>
      <c r="I1862">
        <v>99</v>
      </c>
      <c r="J1862">
        <v>116</v>
      </c>
      <c r="K1862">
        <v>99</v>
      </c>
      <c r="L1862">
        <v>14</v>
      </c>
      <c r="M1862">
        <v>99</v>
      </c>
      <c r="N1862">
        <v>99</v>
      </c>
      <c r="O1862">
        <v>99</v>
      </c>
      <c r="P1862">
        <v>99</v>
      </c>
      <c r="Q1862">
        <v>2</v>
      </c>
      <c r="R1862">
        <v>2</v>
      </c>
      <c r="S1862">
        <v>14</v>
      </c>
      <c r="T1862">
        <v>11.5</v>
      </c>
      <c r="U1862">
        <v>52.4</v>
      </c>
      <c r="V1862">
        <v>0</v>
      </c>
      <c r="W1862">
        <v>100</v>
      </c>
      <c r="X1862">
        <v>100</v>
      </c>
      <c r="Y1862">
        <v>100</v>
      </c>
      <c r="Z1862">
        <v>100</v>
      </c>
      <c r="AA1862">
        <v>0.89999999999971692</v>
      </c>
      <c r="AB1862">
        <v>0</v>
      </c>
      <c r="AC1862">
        <v>2.5</v>
      </c>
      <c r="AE1862">
        <v>-100.00000000003143</v>
      </c>
      <c r="AG1862">
        <v>2.364541338093943E-3</v>
      </c>
      <c r="AH1862">
        <v>6.3589400811881261E-3</v>
      </c>
      <c r="AI1862">
        <v>0</v>
      </c>
      <c r="AJ1862">
        <v>2</v>
      </c>
      <c r="AK1862">
        <v>112.75</v>
      </c>
      <c r="AL1862">
        <v>36.561538434426318</v>
      </c>
    </row>
    <row r="1863" spans="1:38">
      <c r="A1863">
        <v>18</v>
      </c>
      <c r="B1863">
        <v>330</v>
      </c>
      <c r="C1863">
        <v>2024</v>
      </c>
      <c r="E1863">
        <v>99</v>
      </c>
      <c r="F1863">
        <v>99</v>
      </c>
      <c r="G1863">
        <v>99</v>
      </c>
      <c r="H1863">
        <v>2</v>
      </c>
      <c r="I1863">
        <v>99</v>
      </c>
      <c r="J1863">
        <v>117</v>
      </c>
      <c r="K1863">
        <v>99</v>
      </c>
      <c r="L1863">
        <v>14</v>
      </c>
      <c r="M1863">
        <v>99</v>
      </c>
      <c r="N1863">
        <v>99</v>
      </c>
      <c r="O1863">
        <v>99</v>
      </c>
      <c r="P1863">
        <v>99</v>
      </c>
      <c r="Q1863">
        <v>2</v>
      </c>
      <c r="R1863">
        <v>2</v>
      </c>
      <c r="S1863">
        <v>14</v>
      </c>
      <c r="T1863">
        <v>12</v>
      </c>
      <c r="U1863">
        <v>52.35</v>
      </c>
      <c r="V1863">
        <v>0</v>
      </c>
      <c r="W1863">
        <v>100</v>
      </c>
      <c r="X1863">
        <v>100</v>
      </c>
      <c r="Y1863">
        <v>100</v>
      </c>
      <c r="Z1863">
        <v>100</v>
      </c>
      <c r="AA1863">
        <v>7.75</v>
      </c>
      <c r="AB1863">
        <v>0</v>
      </c>
      <c r="AC1863">
        <v>3</v>
      </c>
      <c r="AE1863">
        <v>-100</v>
      </c>
      <c r="AG1863">
        <v>3.3783783783783794E-3</v>
      </c>
      <c r="AH1863">
        <v>8.8236781337962637E-3</v>
      </c>
      <c r="AI1863">
        <v>0</v>
      </c>
      <c r="AJ1863">
        <v>2</v>
      </c>
      <c r="AK1863">
        <v>112.9</v>
      </c>
      <c r="AL1863">
        <v>36.175381725570823</v>
      </c>
    </row>
    <row r="1864" spans="1:38">
      <c r="A1864">
        <v>18</v>
      </c>
      <c r="B1864">
        <v>331</v>
      </c>
      <c r="C1864">
        <v>2024</v>
      </c>
      <c r="E1864">
        <v>99</v>
      </c>
      <c r="F1864">
        <v>99</v>
      </c>
      <c r="G1864">
        <v>99</v>
      </c>
      <c r="H1864">
        <v>1</v>
      </c>
      <c r="I1864">
        <v>99</v>
      </c>
      <c r="J1864">
        <v>134</v>
      </c>
      <c r="K1864">
        <v>99</v>
      </c>
      <c r="L1864">
        <v>14</v>
      </c>
      <c r="M1864">
        <v>99</v>
      </c>
      <c r="N1864">
        <v>99</v>
      </c>
      <c r="O1864">
        <v>99</v>
      </c>
      <c r="P1864">
        <v>99</v>
      </c>
      <c r="R1864">
        <v>0</v>
      </c>
    </row>
    <row r="1865" spans="1:38">
      <c r="A1865">
        <v>18</v>
      </c>
      <c r="B1865">
        <v>332</v>
      </c>
      <c r="C1865">
        <v>2024</v>
      </c>
      <c r="E1865">
        <v>99</v>
      </c>
      <c r="F1865">
        <v>99</v>
      </c>
      <c r="G1865">
        <v>99</v>
      </c>
      <c r="H1865">
        <v>2</v>
      </c>
      <c r="I1865">
        <v>99</v>
      </c>
      <c r="J1865">
        <v>141</v>
      </c>
      <c r="K1865">
        <v>99</v>
      </c>
      <c r="L1865">
        <v>14</v>
      </c>
      <c r="M1865">
        <v>99</v>
      </c>
      <c r="N1865">
        <v>99</v>
      </c>
      <c r="O1865">
        <v>99</v>
      </c>
      <c r="P1865">
        <v>99</v>
      </c>
      <c r="Q1865">
        <v>1</v>
      </c>
      <c r="R1865">
        <v>1</v>
      </c>
      <c r="S1865">
        <v>14</v>
      </c>
      <c r="T1865">
        <v>15</v>
      </c>
      <c r="U1865">
        <v>57.2</v>
      </c>
      <c r="V1865">
        <v>0</v>
      </c>
      <c r="W1865">
        <v>100</v>
      </c>
      <c r="X1865">
        <v>100</v>
      </c>
      <c r="Y1865">
        <v>100</v>
      </c>
      <c r="Z1865">
        <v>100</v>
      </c>
      <c r="AA1865">
        <v>0</v>
      </c>
      <c r="AB1865">
        <v>0</v>
      </c>
      <c r="AC1865">
        <v>0</v>
      </c>
      <c r="AG1865">
        <v>8.9087653342123316E-4</v>
      </c>
      <c r="AH1865">
        <v>2.7532892540708875E-3</v>
      </c>
      <c r="AI1865">
        <v>0</v>
      </c>
      <c r="AJ1865">
        <v>1</v>
      </c>
      <c r="AK1865">
        <v>118</v>
      </c>
      <c r="AL1865">
        <v>34.813685917255413</v>
      </c>
    </row>
    <row r="1866" spans="1:38">
      <c r="A1866">
        <v>18</v>
      </c>
      <c r="B1866">
        <v>333</v>
      </c>
      <c r="C1866">
        <v>2024</v>
      </c>
      <c r="E1866">
        <v>99</v>
      </c>
      <c r="F1866">
        <v>99</v>
      </c>
      <c r="G1866">
        <v>99</v>
      </c>
      <c r="H1866">
        <v>2</v>
      </c>
      <c r="I1866">
        <v>99</v>
      </c>
      <c r="J1866">
        <v>143</v>
      </c>
      <c r="K1866">
        <v>99</v>
      </c>
      <c r="L1866">
        <v>14</v>
      </c>
      <c r="M1866">
        <v>99</v>
      </c>
      <c r="N1866">
        <v>99</v>
      </c>
      <c r="O1866">
        <v>99</v>
      </c>
      <c r="P1866">
        <v>99</v>
      </c>
      <c r="R1866">
        <v>0</v>
      </c>
    </row>
    <row r="1867" spans="1:38">
      <c r="A1867">
        <v>18</v>
      </c>
      <c r="B1867">
        <v>334</v>
      </c>
      <c r="C1867">
        <v>2024</v>
      </c>
      <c r="E1867">
        <v>99</v>
      </c>
      <c r="F1867">
        <v>99</v>
      </c>
      <c r="G1867">
        <v>99</v>
      </c>
      <c r="H1867">
        <v>2</v>
      </c>
      <c r="I1867">
        <v>99</v>
      </c>
      <c r="J1867">
        <v>147</v>
      </c>
      <c r="K1867">
        <v>99</v>
      </c>
      <c r="L1867">
        <v>14</v>
      </c>
      <c r="M1867">
        <v>99</v>
      </c>
      <c r="N1867">
        <v>99</v>
      </c>
      <c r="O1867">
        <v>99</v>
      </c>
      <c r="P1867">
        <v>99</v>
      </c>
      <c r="R1867">
        <v>0</v>
      </c>
    </row>
    <row r="1868" spans="1:38">
      <c r="A1868">
        <v>18</v>
      </c>
      <c r="B1868">
        <v>335</v>
      </c>
      <c r="C1868">
        <v>2024</v>
      </c>
      <c r="E1868">
        <v>99</v>
      </c>
      <c r="F1868">
        <v>99</v>
      </c>
      <c r="G1868">
        <v>99</v>
      </c>
      <c r="H1868">
        <v>1</v>
      </c>
      <c r="I1868">
        <v>99</v>
      </c>
      <c r="J1868">
        <v>155</v>
      </c>
      <c r="K1868">
        <v>99</v>
      </c>
      <c r="L1868">
        <v>14</v>
      </c>
      <c r="M1868">
        <v>99</v>
      </c>
      <c r="N1868">
        <v>99</v>
      </c>
      <c r="O1868">
        <v>99</v>
      </c>
      <c r="P1868">
        <v>99</v>
      </c>
      <c r="Q1868">
        <v>8</v>
      </c>
      <c r="R1868">
        <v>10</v>
      </c>
      <c r="S1868">
        <v>14</v>
      </c>
      <c r="T1868">
        <v>9.6999999999999993</v>
      </c>
      <c r="U1868">
        <v>52.03</v>
      </c>
      <c r="V1868">
        <v>30</v>
      </c>
      <c r="W1868">
        <v>70</v>
      </c>
      <c r="X1868">
        <v>100</v>
      </c>
      <c r="Y1868">
        <v>80</v>
      </c>
      <c r="Z1868">
        <v>70</v>
      </c>
      <c r="AA1868">
        <v>21.867283781942387</v>
      </c>
      <c r="AB1868">
        <v>0</v>
      </c>
      <c r="AC1868">
        <v>4.1725292090050141</v>
      </c>
      <c r="AE1868">
        <v>87.11898498486994</v>
      </c>
      <c r="AG1868">
        <v>1.7969774838721263E-2</v>
      </c>
      <c r="AH1868">
        <v>4.2302928154537872E-2</v>
      </c>
      <c r="AI1868">
        <v>0</v>
      </c>
      <c r="AJ1868">
        <v>9</v>
      </c>
      <c r="AK1868">
        <v>107.76666666666669</v>
      </c>
      <c r="AL1868">
        <v>37.668797966419191</v>
      </c>
    </row>
    <row r="1869" spans="1:38">
      <c r="A1869">
        <v>18</v>
      </c>
      <c r="B1869">
        <v>336</v>
      </c>
      <c r="C1869">
        <v>2024</v>
      </c>
      <c r="E1869">
        <v>99</v>
      </c>
      <c r="F1869">
        <v>99</v>
      </c>
      <c r="G1869">
        <v>99</v>
      </c>
      <c r="H1869">
        <v>2</v>
      </c>
      <c r="I1869">
        <v>99</v>
      </c>
      <c r="J1869">
        <v>160</v>
      </c>
      <c r="K1869">
        <v>99</v>
      </c>
      <c r="L1869">
        <v>14</v>
      </c>
      <c r="M1869">
        <v>99</v>
      </c>
      <c r="N1869">
        <v>99</v>
      </c>
      <c r="O1869">
        <v>99</v>
      </c>
      <c r="P1869">
        <v>99</v>
      </c>
      <c r="R1869">
        <v>0</v>
      </c>
    </row>
    <row r="1870" spans="1:38">
      <c r="A1870">
        <v>18</v>
      </c>
      <c r="B1870">
        <v>337</v>
      </c>
      <c r="C1870">
        <v>2024</v>
      </c>
      <c r="E1870">
        <v>99</v>
      </c>
      <c r="F1870">
        <v>99</v>
      </c>
      <c r="G1870">
        <v>99</v>
      </c>
      <c r="H1870">
        <v>1</v>
      </c>
      <c r="I1870">
        <v>99</v>
      </c>
      <c r="J1870">
        <v>171</v>
      </c>
      <c r="K1870">
        <v>99</v>
      </c>
      <c r="L1870">
        <v>14</v>
      </c>
      <c r="M1870">
        <v>99</v>
      </c>
      <c r="N1870">
        <v>99</v>
      </c>
      <c r="O1870">
        <v>99</v>
      </c>
      <c r="P1870">
        <v>99</v>
      </c>
      <c r="R1870">
        <v>0</v>
      </c>
    </row>
    <row r="1871" spans="1:38">
      <c r="A1871">
        <v>18</v>
      </c>
      <c r="B1871">
        <v>338</v>
      </c>
      <c r="C1871">
        <v>2024</v>
      </c>
      <c r="E1871">
        <v>99</v>
      </c>
      <c r="F1871">
        <v>99</v>
      </c>
      <c r="G1871">
        <v>99</v>
      </c>
      <c r="H1871">
        <v>2</v>
      </c>
      <c r="I1871">
        <v>99</v>
      </c>
      <c r="J1871">
        <v>175</v>
      </c>
      <c r="K1871">
        <v>99</v>
      </c>
      <c r="L1871">
        <v>14</v>
      </c>
      <c r="M1871">
        <v>99</v>
      </c>
      <c r="N1871">
        <v>99</v>
      </c>
      <c r="O1871">
        <v>99</v>
      </c>
      <c r="P1871">
        <v>99</v>
      </c>
      <c r="R1871">
        <v>0</v>
      </c>
    </row>
    <row r="1872" spans="1:38">
      <c r="A1872">
        <v>18</v>
      </c>
      <c r="B1872">
        <v>339</v>
      </c>
      <c r="C1872">
        <v>2024</v>
      </c>
      <c r="E1872">
        <v>99</v>
      </c>
      <c r="F1872">
        <v>99</v>
      </c>
      <c r="G1872">
        <v>99</v>
      </c>
      <c r="H1872">
        <v>2</v>
      </c>
      <c r="I1872">
        <v>99</v>
      </c>
      <c r="J1872">
        <v>177</v>
      </c>
      <c r="K1872">
        <v>99</v>
      </c>
      <c r="L1872">
        <v>14</v>
      </c>
      <c r="M1872">
        <v>99</v>
      </c>
      <c r="N1872">
        <v>99</v>
      </c>
      <c r="O1872">
        <v>99</v>
      </c>
      <c r="P1872">
        <v>99</v>
      </c>
      <c r="R1872">
        <v>0</v>
      </c>
    </row>
    <row r="1873" spans="1:38">
      <c r="A1873">
        <v>18</v>
      </c>
      <c r="B1873">
        <v>340</v>
      </c>
      <c r="C1873">
        <v>2024</v>
      </c>
      <c r="E1873">
        <v>99</v>
      </c>
      <c r="F1873">
        <v>99</v>
      </c>
      <c r="G1873">
        <v>99</v>
      </c>
      <c r="H1873">
        <v>2</v>
      </c>
      <c r="I1873">
        <v>99</v>
      </c>
      <c r="J1873">
        <v>178</v>
      </c>
      <c r="K1873">
        <v>99</v>
      </c>
      <c r="L1873">
        <v>14</v>
      </c>
      <c r="M1873">
        <v>99</v>
      </c>
      <c r="N1873">
        <v>99</v>
      </c>
      <c r="O1873">
        <v>99</v>
      </c>
      <c r="P1873">
        <v>99</v>
      </c>
      <c r="R1873">
        <v>0</v>
      </c>
    </row>
    <row r="1874" spans="1:38">
      <c r="A1874">
        <v>18</v>
      </c>
      <c r="B1874">
        <v>341</v>
      </c>
      <c r="C1874">
        <v>2024</v>
      </c>
      <c r="E1874">
        <v>99</v>
      </c>
      <c r="F1874">
        <v>99</v>
      </c>
      <c r="G1874">
        <v>99</v>
      </c>
      <c r="H1874">
        <v>2</v>
      </c>
      <c r="I1874">
        <v>99</v>
      </c>
      <c r="J1874">
        <v>181</v>
      </c>
      <c r="K1874">
        <v>99</v>
      </c>
      <c r="L1874">
        <v>14</v>
      </c>
      <c r="M1874">
        <v>99</v>
      </c>
      <c r="N1874">
        <v>99</v>
      </c>
      <c r="O1874">
        <v>99</v>
      </c>
      <c r="P1874">
        <v>99</v>
      </c>
      <c r="R1874">
        <v>0</v>
      </c>
    </row>
    <row r="1875" spans="1:38">
      <c r="A1875">
        <v>18</v>
      </c>
      <c r="B1875">
        <v>342</v>
      </c>
      <c r="C1875">
        <v>2024</v>
      </c>
      <c r="E1875">
        <v>99</v>
      </c>
      <c r="F1875">
        <v>99</v>
      </c>
      <c r="G1875">
        <v>99</v>
      </c>
      <c r="H1875">
        <v>1</v>
      </c>
      <c r="I1875">
        <v>99</v>
      </c>
      <c r="J1875">
        <v>262</v>
      </c>
      <c r="K1875">
        <v>99</v>
      </c>
      <c r="L1875">
        <v>14</v>
      </c>
      <c r="M1875">
        <v>99</v>
      </c>
      <c r="N1875">
        <v>99</v>
      </c>
      <c r="O1875">
        <v>99</v>
      </c>
      <c r="P1875">
        <v>99</v>
      </c>
      <c r="R1875">
        <v>0</v>
      </c>
    </row>
    <row r="1876" spans="1:38">
      <c r="A1876">
        <v>18</v>
      </c>
      <c r="B1876">
        <v>343</v>
      </c>
      <c r="C1876">
        <v>2024</v>
      </c>
      <c r="E1876">
        <v>99</v>
      </c>
      <c r="F1876">
        <v>99</v>
      </c>
      <c r="G1876">
        <v>99</v>
      </c>
      <c r="H1876">
        <v>2</v>
      </c>
      <c r="I1876">
        <v>99</v>
      </c>
      <c r="J1876">
        <v>267</v>
      </c>
      <c r="K1876">
        <v>99</v>
      </c>
      <c r="L1876">
        <v>14</v>
      </c>
      <c r="M1876">
        <v>99</v>
      </c>
      <c r="N1876">
        <v>99</v>
      </c>
      <c r="O1876">
        <v>99</v>
      </c>
      <c r="P1876">
        <v>99</v>
      </c>
      <c r="R1876">
        <v>0</v>
      </c>
    </row>
    <row r="1877" spans="1:38">
      <c r="A1877">
        <v>18</v>
      </c>
      <c r="B1877">
        <v>344</v>
      </c>
      <c r="C1877">
        <v>2024</v>
      </c>
      <c r="E1877">
        <v>99</v>
      </c>
      <c r="F1877">
        <v>99</v>
      </c>
      <c r="G1877">
        <v>99</v>
      </c>
      <c r="H1877">
        <v>1</v>
      </c>
      <c r="I1877">
        <v>99</v>
      </c>
      <c r="J1877">
        <v>309</v>
      </c>
      <c r="K1877">
        <v>99</v>
      </c>
      <c r="L1877">
        <v>14</v>
      </c>
      <c r="M1877">
        <v>99</v>
      </c>
      <c r="N1877">
        <v>99</v>
      </c>
      <c r="O1877">
        <v>99</v>
      </c>
      <c r="P1877">
        <v>99</v>
      </c>
      <c r="R1877">
        <v>0</v>
      </c>
    </row>
    <row r="1878" spans="1:38">
      <c r="A1878">
        <v>18</v>
      </c>
      <c r="B1878">
        <v>345</v>
      </c>
      <c r="C1878">
        <v>2024</v>
      </c>
      <c r="E1878">
        <v>99</v>
      </c>
      <c r="F1878">
        <v>99</v>
      </c>
      <c r="G1878">
        <v>99</v>
      </c>
      <c r="H1878">
        <v>2</v>
      </c>
      <c r="I1878">
        <v>99</v>
      </c>
      <c r="J1878">
        <v>470</v>
      </c>
      <c r="K1878">
        <v>99</v>
      </c>
      <c r="L1878">
        <v>14</v>
      </c>
      <c r="M1878">
        <v>99</v>
      </c>
      <c r="N1878">
        <v>99</v>
      </c>
      <c r="O1878">
        <v>99</v>
      </c>
      <c r="P1878">
        <v>99</v>
      </c>
      <c r="R1878">
        <v>0</v>
      </c>
    </row>
    <row r="1879" spans="1:38">
      <c r="A1879">
        <v>18</v>
      </c>
      <c r="B1879">
        <v>346</v>
      </c>
      <c r="C1879">
        <v>2024</v>
      </c>
      <c r="E1879">
        <v>99</v>
      </c>
      <c r="F1879">
        <v>99</v>
      </c>
      <c r="G1879">
        <v>99</v>
      </c>
      <c r="H1879">
        <v>2</v>
      </c>
      <c r="I1879">
        <v>99</v>
      </c>
      <c r="J1879">
        <v>629</v>
      </c>
      <c r="K1879">
        <v>99</v>
      </c>
      <c r="L1879">
        <v>14</v>
      </c>
      <c r="M1879">
        <v>99</v>
      </c>
      <c r="N1879">
        <v>99</v>
      </c>
      <c r="O1879">
        <v>99</v>
      </c>
      <c r="P1879">
        <v>99</v>
      </c>
      <c r="R1879">
        <v>0</v>
      </c>
    </row>
    <row r="1880" spans="1:38">
      <c r="A1880">
        <v>18</v>
      </c>
      <c r="B1880">
        <v>347</v>
      </c>
      <c r="C1880">
        <v>2024</v>
      </c>
      <c r="E1880">
        <v>99</v>
      </c>
      <c r="F1880">
        <v>99</v>
      </c>
      <c r="G1880">
        <v>99</v>
      </c>
      <c r="H1880">
        <v>1</v>
      </c>
      <c r="I1880">
        <v>99</v>
      </c>
      <c r="J1880">
        <v>643</v>
      </c>
      <c r="K1880">
        <v>99</v>
      </c>
      <c r="L1880">
        <v>14</v>
      </c>
      <c r="M1880">
        <v>99</v>
      </c>
      <c r="N1880">
        <v>99</v>
      </c>
      <c r="O1880">
        <v>99</v>
      </c>
      <c r="P1880">
        <v>99</v>
      </c>
      <c r="R1880">
        <v>0</v>
      </c>
    </row>
    <row r="1881" spans="1:38">
      <c r="A1881">
        <v>18</v>
      </c>
      <c r="B1881">
        <v>348</v>
      </c>
      <c r="C1881">
        <v>2024</v>
      </c>
      <c r="E1881">
        <v>99</v>
      </c>
      <c r="F1881">
        <v>99</v>
      </c>
      <c r="G1881">
        <v>99</v>
      </c>
      <c r="H1881">
        <v>2</v>
      </c>
      <c r="I1881">
        <v>99</v>
      </c>
      <c r="J1881">
        <v>704</v>
      </c>
      <c r="K1881">
        <v>99</v>
      </c>
      <c r="L1881">
        <v>14</v>
      </c>
      <c r="M1881">
        <v>99</v>
      </c>
      <c r="N1881">
        <v>99</v>
      </c>
      <c r="O1881">
        <v>99</v>
      </c>
      <c r="P1881">
        <v>99</v>
      </c>
      <c r="R1881">
        <v>0</v>
      </c>
    </row>
    <row r="1882" spans="1:38">
      <c r="A1882">
        <v>18</v>
      </c>
      <c r="B1882">
        <v>349</v>
      </c>
      <c r="C1882">
        <v>2024</v>
      </c>
      <c r="E1882">
        <v>99</v>
      </c>
      <c r="F1882">
        <v>99</v>
      </c>
      <c r="G1882">
        <v>99</v>
      </c>
      <c r="H1882">
        <v>1</v>
      </c>
      <c r="I1882">
        <v>99</v>
      </c>
      <c r="J1882">
        <v>802</v>
      </c>
      <c r="K1882">
        <v>99</v>
      </c>
      <c r="L1882">
        <v>14</v>
      </c>
      <c r="M1882">
        <v>99</v>
      </c>
      <c r="N1882">
        <v>99</v>
      </c>
      <c r="O1882">
        <v>99</v>
      </c>
      <c r="P1882">
        <v>99</v>
      </c>
      <c r="R1882">
        <v>0</v>
      </c>
    </row>
    <row r="1883" spans="1:38">
      <c r="A1883">
        <v>18</v>
      </c>
      <c r="B1883">
        <v>350</v>
      </c>
      <c r="C1883">
        <v>2024</v>
      </c>
      <c r="E1883">
        <v>99</v>
      </c>
      <c r="F1883">
        <v>99</v>
      </c>
      <c r="G1883">
        <v>99</v>
      </c>
      <c r="H1883">
        <v>1</v>
      </c>
      <c r="I1883">
        <v>99</v>
      </c>
      <c r="J1883">
        <v>103</v>
      </c>
      <c r="K1883">
        <v>99</v>
      </c>
      <c r="L1883">
        <v>15</v>
      </c>
      <c r="M1883">
        <v>99</v>
      </c>
      <c r="N1883">
        <v>99</v>
      </c>
      <c r="O1883">
        <v>99</v>
      </c>
      <c r="P1883">
        <v>99</v>
      </c>
      <c r="R1883">
        <v>0</v>
      </c>
    </row>
    <row r="1884" spans="1:38">
      <c r="A1884">
        <v>18</v>
      </c>
      <c r="B1884">
        <v>351</v>
      </c>
      <c r="C1884">
        <v>2024</v>
      </c>
      <c r="E1884">
        <v>99</v>
      </c>
      <c r="F1884">
        <v>99</v>
      </c>
      <c r="G1884">
        <v>99</v>
      </c>
      <c r="H1884">
        <v>2</v>
      </c>
      <c r="I1884">
        <v>99</v>
      </c>
      <c r="J1884">
        <v>106</v>
      </c>
      <c r="K1884">
        <v>99</v>
      </c>
      <c r="L1884">
        <v>15</v>
      </c>
      <c r="M1884">
        <v>99</v>
      </c>
      <c r="N1884">
        <v>99</v>
      </c>
      <c r="O1884">
        <v>99</v>
      </c>
      <c r="P1884">
        <v>99</v>
      </c>
      <c r="R1884">
        <v>0</v>
      </c>
    </row>
    <row r="1885" spans="1:38">
      <c r="A1885">
        <v>18</v>
      </c>
      <c r="B1885">
        <v>352</v>
      </c>
      <c r="C1885">
        <v>2024</v>
      </c>
      <c r="E1885">
        <v>99</v>
      </c>
      <c r="F1885">
        <v>99</v>
      </c>
      <c r="G1885">
        <v>99</v>
      </c>
      <c r="H1885">
        <v>1</v>
      </c>
      <c r="I1885">
        <v>99</v>
      </c>
      <c r="J1885">
        <v>110</v>
      </c>
      <c r="K1885">
        <v>99</v>
      </c>
      <c r="L1885">
        <v>15</v>
      </c>
      <c r="M1885">
        <v>99</v>
      </c>
      <c r="N1885">
        <v>99</v>
      </c>
      <c r="O1885">
        <v>99</v>
      </c>
      <c r="P1885">
        <v>99</v>
      </c>
      <c r="R1885">
        <v>0</v>
      </c>
    </row>
    <row r="1886" spans="1:38">
      <c r="A1886">
        <v>18</v>
      </c>
      <c r="B1886">
        <v>353</v>
      </c>
      <c r="C1886">
        <v>2024</v>
      </c>
      <c r="E1886">
        <v>99</v>
      </c>
      <c r="F1886">
        <v>99</v>
      </c>
      <c r="G1886">
        <v>99</v>
      </c>
      <c r="H1886">
        <v>1</v>
      </c>
      <c r="I1886">
        <v>99</v>
      </c>
      <c r="J1886">
        <v>111</v>
      </c>
      <c r="K1886">
        <v>99</v>
      </c>
      <c r="L1886">
        <v>15</v>
      </c>
      <c r="M1886">
        <v>99</v>
      </c>
      <c r="N1886">
        <v>99</v>
      </c>
      <c r="O1886">
        <v>99</v>
      </c>
      <c r="P1886">
        <v>99</v>
      </c>
      <c r="R1886">
        <v>0</v>
      </c>
    </row>
    <row r="1887" spans="1:38">
      <c r="A1887">
        <v>18</v>
      </c>
      <c r="B1887">
        <v>354</v>
      </c>
      <c r="C1887">
        <v>2024</v>
      </c>
      <c r="E1887">
        <v>99</v>
      </c>
      <c r="F1887">
        <v>99</v>
      </c>
      <c r="G1887">
        <v>99</v>
      </c>
      <c r="H1887">
        <v>1</v>
      </c>
      <c r="I1887">
        <v>99</v>
      </c>
      <c r="J1887">
        <v>116</v>
      </c>
      <c r="K1887">
        <v>99</v>
      </c>
      <c r="L1887">
        <v>15</v>
      </c>
      <c r="M1887">
        <v>99</v>
      </c>
      <c r="N1887">
        <v>99</v>
      </c>
      <c r="O1887">
        <v>99</v>
      </c>
      <c r="P1887">
        <v>99</v>
      </c>
      <c r="R1887">
        <v>0</v>
      </c>
    </row>
    <row r="1888" spans="1:38">
      <c r="A1888">
        <v>18</v>
      </c>
      <c r="B1888">
        <v>355</v>
      </c>
      <c r="C1888">
        <v>2024</v>
      </c>
      <c r="E1888">
        <v>99</v>
      </c>
      <c r="F1888">
        <v>99</v>
      </c>
      <c r="G1888">
        <v>99</v>
      </c>
      <c r="H1888">
        <v>2</v>
      </c>
      <c r="I1888">
        <v>99</v>
      </c>
      <c r="J1888">
        <v>117</v>
      </c>
      <c r="K1888">
        <v>99</v>
      </c>
      <c r="L1888">
        <v>15</v>
      </c>
      <c r="M1888">
        <v>99</v>
      </c>
      <c r="N1888">
        <v>99</v>
      </c>
      <c r="O1888">
        <v>99</v>
      </c>
      <c r="P1888">
        <v>99</v>
      </c>
      <c r="Q1888">
        <v>1</v>
      </c>
      <c r="R1888">
        <v>1</v>
      </c>
      <c r="S1888">
        <v>15</v>
      </c>
      <c r="T1888">
        <v>10</v>
      </c>
      <c r="U1888">
        <v>55.9</v>
      </c>
      <c r="V1888">
        <v>0</v>
      </c>
      <c r="W1888">
        <v>100</v>
      </c>
      <c r="X1888">
        <v>100</v>
      </c>
      <c r="Y1888">
        <v>100</v>
      </c>
      <c r="Z1888">
        <v>100</v>
      </c>
      <c r="AA1888">
        <v>0</v>
      </c>
      <c r="AB1888">
        <v>0</v>
      </c>
      <c r="AC1888">
        <v>0</v>
      </c>
      <c r="AG1888">
        <v>1.6891891891891897E-3</v>
      </c>
      <c r="AH1888">
        <v>4.711018220431816E-3</v>
      </c>
      <c r="AI1888">
        <v>0</v>
      </c>
      <c r="AJ1888">
        <v>1</v>
      </c>
      <c r="AK1888">
        <v>107.8</v>
      </c>
      <c r="AL1888">
        <v>44.622667182039578</v>
      </c>
    </row>
    <row r="1889" spans="1:38">
      <c r="A1889">
        <v>18</v>
      </c>
      <c r="B1889">
        <v>356</v>
      </c>
      <c r="C1889">
        <v>2024</v>
      </c>
      <c r="E1889">
        <v>99</v>
      </c>
      <c r="F1889">
        <v>99</v>
      </c>
      <c r="G1889">
        <v>99</v>
      </c>
      <c r="H1889">
        <v>1</v>
      </c>
      <c r="I1889">
        <v>99</v>
      </c>
      <c r="J1889">
        <v>134</v>
      </c>
      <c r="K1889">
        <v>99</v>
      </c>
      <c r="L1889">
        <v>15</v>
      </c>
      <c r="M1889">
        <v>99</v>
      </c>
      <c r="N1889">
        <v>99</v>
      </c>
      <c r="O1889">
        <v>99</v>
      </c>
      <c r="P1889">
        <v>99</v>
      </c>
      <c r="R1889">
        <v>0</v>
      </c>
    </row>
    <row r="1890" spans="1:38">
      <c r="A1890">
        <v>18</v>
      </c>
      <c r="B1890">
        <v>357</v>
      </c>
      <c r="C1890">
        <v>2024</v>
      </c>
      <c r="E1890">
        <v>99</v>
      </c>
      <c r="F1890">
        <v>99</v>
      </c>
      <c r="G1890">
        <v>99</v>
      </c>
      <c r="H1890">
        <v>2</v>
      </c>
      <c r="I1890">
        <v>99</v>
      </c>
      <c r="J1890">
        <v>141</v>
      </c>
      <c r="K1890">
        <v>99</v>
      </c>
      <c r="L1890">
        <v>15</v>
      </c>
      <c r="M1890">
        <v>99</v>
      </c>
      <c r="N1890">
        <v>99</v>
      </c>
      <c r="O1890">
        <v>99</v>
      </c>
      <c r="P1890">
        <v>99</v>
      </c>
      <c r="R1890">
        <v>0</v>
      </c>
    </row>
    <row r="1891" spans="1:38">
      <c r="A1891">
        <v>18</v>
      </c>
      <c r="B1891">
        <v>358</v>
      </c>
      <c r="C1891">
        <v>2024</v>
      </c>
      <c r="E1891">
        <v>99</v>
      </c>
      <c r="F1891">
        <v>99</v>
      </c>
      <c r="G1891">
        <v>99</v>
      </c>
      <c r="H1891">
        <v>2</v>
      </c>
      <c r="I1891">
        <v>99</v>
      </c>
      <c r="J1891">
        <v>143</v>
      </c>
      <c r="K1891">
        <v>99</v>
      </c>
      <c r="L1891">
        <v>15</v>
      </c>
      <c r="M1891">
        <v>99</v>
      </c>
      <c r="N1891">
        <v>99</v>
      </c>
      <c r="O1891">
        <v>99</v>
      </c>
      <c r="P1891">
        <v>99</v>
      </c>
      <c r="R1891">
        <v>0</v>
      </c>
    </row>
    <row r="1892" spans="1:38">
      <c r="A1892">
        <v>18</v>
      </c>
      <c r="B1892">
        <v>359</v>
      </c>
      <c r="C1892">
        <v>2024</v>
      </c>
      <c r="E1892">
        <v>99</v>
      </c>
      <c r="F1892">
        <v>99</v>
      </c>
      <c r="G1892">
        <v>99</v>
      </c>
      <c r="H1892">
        <v>2</v>
      </c>
      <c r="I1892">
        <v>99</v>
      </c>
      <c r="J1892">
        <v>147</v>
      </c>
      <c r="K1892">
        <v>99</v>
      </c>
      <c r="L1892">
        <v>15</v>
      </c>
      <c r="M1892">
        <v>99</v>
      </c>
      <c r="N1892">
        <v>99</v>
      </c>
      <c r="O1892">
        <v>99</v>
      </c>
      <c r="P1892">
        <v>99</v>
      </c>
      <c r="R1892">
        <v>0</v>
      </c>
    </row>
    <row r="1893" spans="1:38">
      <c r="A1893">
        <v>18</v>
      </c>
      <c r="B1893">
        <v>360</v>
      </c>
      <c r="C1893">
        <v>2024</v>
      </c>
      <c r="E1893">
        <v>99</v>
      </c>
      <c r="F1893">
        <v>99</v>
      </c>
      <c r="G1893">
        <v>99</v>
      </c>
      <c r="H1893">
        <v>1</v>
      </c>
      <c r="I1893">
        <v>99</v>
      </c>
      <c r="J1893">
        <v>155</v>
      </c>
      <c r="K1893">
        <v>99</v>
      </c>
      <c r="L1893">
        <v>15</v>
      </c>
      <c r="M1893">
        <v>99</v>
      </c>
      <c r="N1893">
        <v>99</v>
      </c>
      <c r="O1893">
        <v>99</v>
      </c>
      <c r="P1893">
        <v>99</v>
      </c>
      <c r="Q1893">
        <v>2</v>
      </c>
      <c r="R1893">
        <v>3</v>
      </c>
      <c r="S1893">
        <v>15</v>
      </c>
      <c r="T1893">
        <v>3.6666666666666656</v>
      </c>
      <c r="U1893">
        <v>25.533333333333328</v>
      </c>
      <c r="V1893">
        <v>100</v>
      </c>
      <c r="W1893">
        <v>0</v>
      </c>
      <c r="X1893">
        <v>100</v>
      </c>
      <c r="Y1893">
        <v>100</v>
      </c>
      <c r="Z1893">
        <v>0</v>
      </c>
      <c r="AA1893">
        <v>1.2552113589175791</v>
      </c>
      <c r="AB1893">
        <v>0</v>
      </c>
      <c r="AC1893">
        <v>0.47140452079103318</v>
      </c>
      <c r="AE1893">
        <v>58.211471879621016</v>
      </c>
      <c r="AG1893">
        <v>5.3909324516163808E-3</v>
      </c>
      <c r="AH1893">
        <v>6.2279536741064812E-3</v>
      </c>
      <c r="AI1893">
        <v>0</v>
      </c>
      <c r="AJ1893">
        <v>3</v>
      </c>
      <c r="AK1893">
        <v>88.866666666666688</v>
      </c>
      <c r="AL1893">
        <v>36.396034848932501</v>
      </c>
    </row>
    <row r="1894" spans="1:38">
      <c r="A1894">
        <v>18</v>
      </c>
      <c r="B1894">
        <v>361</v>
      </c>
      <c r="C1894">
        <v>2024</v>
      </c>
      <c r="E1894">
        <v>99</v>
      </c>
      <c r="F1894">
        <v>99</v>
      </c>
      <c r="G1894">
        <v>99</v>
      </c>
      <c r="H1894">
        <v>2</v>
      </c>
      <c r="I1894">
        <v>99</v>
      </c>
      <c r="J1894">
        <v>160</v>
      </c>
      <c r="K1894">
        <v>99</v>
      </c>
      <c r="L1894">
        <v>15</v>
      </c>
      <c r="M1894">
        <v>99</v>
      </c>
      <c r="N1894">
        <v>99</v>
      </c>
      <c r="O1894">
        <v>99</v>
      </c>
      <c r="P1894">
        <v>99</v>
      </c>
      <c r="R1894">
        <v>0</v>
      </c>
    </row>
    <row r="1895" spans="1:38">
      <c r="A1895">
        <v>18</v>
      </c>
      <c r="B1895">
        <v>362</v>
      </c>
      <c r="C1895">
        <v>2024</v>
      </c>
      <c r="E1895">
        <v>99</v>
      </c>
      <c r="F1895">
        <v>99</v>
      </c>
      <c r="G1895">
        <v>99</v>
      </c>
      <c r="H1895">
        <v>1</v>
      </c>
      <c r="I1895">
        <v>99</v>
      </c>
      <c r="J1895">
        <v>171</v>
      </c>
      <c r="K1895">
        <v>99</v>
      </c>
      <c r="L1895">
        <v>15</v>
      </c>
      <c r="M1895">
        <v>99</v>
      </c>
      <c r="N1895">
        <v>99</v>
      </c>
      <c r="O1895">
        <v>99</v>
      </c>
      <c r="P1895">
        <v>99</v>
      </c>
      <c r="R1895">
        <v>0</v>
      </c>
    </row>
    <row r="1896" spans="1:38">
      <c r="A1896">
        <v>18</v>
      </c>
      <c r="B1896">
        <v>363</v>
      </c>
      <c r="C1896">
        <v>2024</v>
      </c>
      <c r="E1896">
        <v>99</v>
      </c>
      <c r="F1896">
        <v>99</v>
      </c>
      <c r="G1896">
        <v>99</v>
      </c>
      <c r="H1896">
        <v>2</v>
      </c>
      <c r="I1896">
        <v>99</v>
      </c>
      <c r="J1896">
        <v>175</v>
      </c>
      <c r="K1896">
        <v>99</v>
      </c>
      <c r="L1896">
        <v>15</v>
      </c>
      <c r="M1896">
        <v>99</v>
      </c>
      <c r="N1896">
        <v>99</v>
      </c>
      <c r="O1896">
        <v>99</v>
      </c>
      <c r="P1896">
        <v>99</v>
      </c>
      <c r="R1896">
        <v>0</v>
      </c>
    </row>
    <row r="1897" spans="1:38">
      <c r="A1897">
        <v>18</v>
      </c>
      <c r="B1897">
        <v>364</v>
      </c>
      <c r="C1897">
        <v>2024</v>
      </c>
      <c r="E1897">
        <v>99</v>
      </c>
      <c r="F1897">
        <v>99</v>
      </c>
      <c r="G1897">
        <v>99</v>
      </c>
      <c r="H1897">
        <v>2</v>
      </c>
      <c r="I1897">
        <v>99</v>
      </c>
      <c r="J1897">
        <v>177</v>
      </c>
      <c r="K1897">
        <v>99</v>
      </c>
      <c r="L1897">
        <v>15</v>
      </c>
      <c r="M1897">
        <v>99</v>
      </c>
      <c r="N1897">
        <v>99</v>
      </c>
      <c r="O1897">
        <v>99</v>
      </c>
      <c r="P1897">
        <v>99</v>
      </c>
      <c r="R1897">
        <v>0</v>
      </c>
    </row>
    <row r="1898" spans="1:38">
      <c r="A1898">
        <v>18</v>
      </c>
      <c r="B1898">
        <v>365</v>
      </c>
      <c r="C1898">
        <v>2024</v>
      </c>
      <c r="E1898">
        <v>99</v>
      </c>
      <c r="F1898">
        <v>99</v>
      </c>
      <c r="G1898">
        <v>99</v>
      </c>
      <c r="H1898">
        <v>2</v>
      </c>
      <c r="I1898">
        <v>99</v>
      </c>
      <c r="J1898">
        <v>178</v>
      </c>
      <c r="K1898">
        <v>99</v>
      </c>
      <c r="L1898">
        <v>15</v>
      </c>
      <c r="M1898">
        <v>99</v>
      </c>
      <c r="N1898">
        <v>99</v>
      </c>
      <c r="O1898">
        <v>99</v>
      </c>
      <c r="P1898">
        <v>99</v>
      </c>
      <c r="R1898">
        <v>0</v>
      </c>
    </row>
    <row r="1899" spans="1:38">
      <c r="A1899">
        <v>18</v>
      </c>
      <c r="B1899">
        <v>366</v>
      </c>
      <c r="C1899">
        <v>2024</v>
      </c>
      <c r="E1899">
        <v>99</v>
      </c>
      <c r="F1899">
        <v>99</v>
      </c>
      <c r="G1899">
        <v>99</v>
      </c>
      <c r="H1899">
        <v>2</v>
      </c>
      <c r="I1899">
        <v>99</v>
      </c>
      <c r="J1899">
        <v>181</v>
      </c>
      <c r="K1899">
        <v>99</v>
      </c>
      <c r="L1899">
        <v>15</v>
      </c>
      <c r="M1899">
        <v>99</v>
      </c>
      <c r="N1899">
        <v>99</v>
      </c>
      <c r="O1899">
        <v>99</v>
      </c>
      <c r="P1899">
        <v>99</v>
      </c>
      <c r="R1899">
        <v>0</v>
      </c>
    </row>
    <row r="1900" spans="1:38">
      <c r="A1900">
        <v>18</v>
      </c>
      <c r="B1900">
        <v>367</v>
      </c>
      <c r="C1900">
        <v>2024</v>
      </c>
      <c r="E1900">
        <v>99</v>
      </c>
      <c r="F1900">
        <v>99</v>
      </c>
      <c r="G1900">
        <v>99</v>
      </c>
      <c r="H1900">
        <v>1</v>
      </c>
      <c r="I1900">
        <v>99</v>
      </c>
      <c r="J1900">
        <v>262</v>
      </c>
      <c r="K1900">
        <v>99</v>
      </c>
      <c r="L1900">
        <v>15</v>
      </c>
      <c r="M1900">
        <v>99</v>
      </c>
      <c r="N1900">
        <v>99</v>
      </c>
      <c r="O1900">
        <v>99</v>
      </c>
      <c r="P1900">
        <v>99</v>
      </c>
      <c r="R1900">
        <v>0</v>
      </c>
    </row>
    <row r="1901" spans="1:38">
      <c r="A1901">
        <v>18</v>
      </c>
      <c r="B1901">
        <v>368</v>
      </c>
      <c r="C1901">
        <v>2024</v>
      </c>
      <c r="E1901">
        <v>99</v>
      </c>
      <c r="F1901">
        <v>99</v>
      </c>
      <c r="G1901">
        <v>99</v>
      </c>
      <c r="H1901">
        <v>2</v>
      </c>
      <c r="I1901">
        <v>99</v>
      </c>
      <c r="J1901">
        <v>267</v>
      </c>
      <c r="K1901">
        <v>99</v>
      </c>
      <c r="L1901">
        <v>15</v>
      </c>
      <c r="M1901">
        <v>99</v>
      </c>
      <c r="N1901">
        <v>99</v>
      </c>
      <c r="O1901">
        <v>99</v>
      </c>
      <c r="P1901">
        <v>99</v>
      </c>
      <c r="R1901">
        <v>0</v>
      </c>
    </row>
    <row r="1902" spans="1:38">
      <c r="A1902">
        <v>18</v>
      </c>
      <c r="B1902">
        <v>369</v>
      </c>
      <c r="C1902">
        <v>2024</v>
      </c>
      <c r="E1902">
        <v>99</v>
      </c>
      <c r="F1902">
        <v>99</v>
      </c>
      <c r="G1902">
        <v>99</v>
      </c>
      <c r="H1902">
        <v>1</v>
      </c>
      <c r="I1902">
        <v>99</v>
      </c>
      <c r="J1902">
        <v>309</v>
      </c>
      <c r="K1902">
        <v>99</v>
      </c>
      <c r="L1902">
        <v>15</v>
      </c>
      <c r="M1902">
        <v>99</v>
      </c>
      <c r="N1902">
        <v>99</v>
      </c>
      <c r="O1902">
        <v>99</v>
      </c>
      <c r="P1902">
        <v>99</v>
      </c>
      <c r="R1902">
        <v>0</v>
      </c>
    </row>
    <row r="1903" spans="1:38">
      <c r="A1903">
        <v>18</v>
      </c>
      <c r="B1903">
        <v>370</v>
      </c>
      <c r="C1903">
        <v>2024</v>
      </c>
      <c r="E1903">
        <v>99</v>
      </c>
      <c r="F1903">
        <v>99</v>
      </c>
      <c r="G1903">
        <v>99</v>
      </c>
      <c r="H1903">
        <v>2</v>
      </c>
      <c r="I1903">
        <v>99</v>
      </c>
      <c r="J1903">
        <v>470</v>
      </c>
      <c r="K1903">
        <v>99</v>
      </c>
      <c r="L1903">
        <v>15</v>
      </c>
      <c r="M1903">
        <v>99</v>
      </c>
      <c r="N1903">
        <v>99</v>
      </c>
      <c r="O1903">
        <v>99</v>
      </c>
      <c r="P1903">
        <v>99</v>
      </c>
      <c r="R1903">
        <v>0</v>
      </c>
    </row>
    <row r="1904" spans="1:38">
      <c r="A1904">
        <v>18</v>
      </c>
      <c r="B1904">
        <v>371</v>
      </c>
      <c r="C1904">
        <v>2024</v>
      </c>
      <c r="E1904">
        <v>99</v>
      </c>
      <c r="F1904">
        <v>99</v>
      </c>
      <c r="G1904">
        <v>99</v>
      </c>
      <c r="H1904">
        <v>2</v>
      </c>
      <c r="I1904">
        <v>99</v>
      </c>
      <c r="J1904">
        <v>629</v>
      </c>
      <c r="K1904">
        <v>99</v>
      </c>
      <c r="L1904">
        <v>15</v>
      </c>
      <c r="M1904">
        <v>99</v>
      </c>
      <c r="N1904">
        <v>99</v>
      </c>
      <c r="O1904">
        <v>99</v>
      </c>
      <c r="P1904">
        <v>99</v>
      </c>
      <c r="R1904">
        <v>0</v>
      </c>
    </row>
    <row r="1905" spans="1:38">
      <c r="A1905">
        <v>18</v>
      </c>
      <c r="B1905">
        <v>372</v>
      </c>
      <c r="C1905">
        <v>2024</v>
      </c>
      <c r="E1905">
        <v>99</v>
      </c>
      <c r="F1905">
        <v>99</v>
      </c>
      <c r="G1905">
        <v>99</v>
      </c>
      <c r="H1905">
        <v>1</v>
      </c>
      <c r="I1905">
        <v>99</v>
      </c>
      <c r="J1905">
        <v>643</v>
      </c>
      <c r="K1905">
        <v>99</v>
      </c>
      <c r="L1905">
        <v>15</v>
      </c>
      <c r="M1905">
        <v>99</v>
      </c>
      <c r="N1905">
        <v>99</v>
      </c>
      <c r="O1905">
        <v>99</v>
      </c>
      <c r="P1905">
        <v>99</v>
      </c>
      <c r="R1905">
        <v>0</v>
      </c>
    </row>
    <row r="1906" spans="1:38">
      <c r="A1906">
        <v>18</v>
      </c>
      <c r="B1906">
        <v>373</v>
      </c>
      <c r="C1906">
        <v>2024</v>
      </c>
      <c r="E1906">
        <v>99</v>
      </c>
      <c r="F1906">
        <v>99</v>
      </c>
      <c r="G1906">
        <v>99</v>
      </c>
      <c r="H1906">
        <v>2</v>
      </c>
      <c r="I1906">
        <v>99</v>
      </c>
      <c r="J1906">
        <v>704</v>
      </c>
      <c r="K1906">
        <v>99</v>
      </c>
      <c r="L1906">
        <v>15</v>
      </c>
      <c r="M1906">
        <v>99</v>
      </c>
      <c r="N1906">
        <v>99</v>
      </c>
      <c r="O1906">
        <v>99</v>
      </c>
      <c r="P1906">
        <v>99</v>
      </c>
      <c r="R1906">
        <v>0</v>
      </c>
    </row>
    <row r="1907" spans="1:38">
      <c r="A1907">
        <v>18</v>
      </c>
      <c r="B1907">
        <v>374</v>
      </c>
      <c r="C1907">
        <v>2024</v>
      </c>
      <c r="E1907">
        <v>99</v>
      </c>
      <c r="F1907">
        <v>99</v>
      </c>
      <c r="G1907">
        <v>99</v>
      </c>
      <c r="H1907">
        <v>1</v>
      </c>
      <c r="I1907">
        <v>99</v>
      </c>
      <c r="J1907">
        <v>802</v>
      </c>
      <c r="K1907">
        <v>99</v>
      </c>
      <c r="L1907">
        <v>15</v>
      </c>
      <c r="M1907">
        <v>99</v>
      </c>
      <c r="N1907">
        <v>99</v>
      </c>
      <c r="O1907">
        <v>99</v>
      </c>
      <c r="P1907">
        <v>99</v>
      </c>
      <c r="R1907">
        <v>0</v>
      </c>
    </row>
    <row r="1908" spans="1:38">
      <c r="A1908">
        <v>18</v>
      </c>
      <c r="B1908">
        <v>375</v>
      </c>
      <c r="C1908">
        <v>2023</v>
      </c>
      <c r="E1908">
        <v>99</v>
      </c>
      <c r="F1908">
        <v>99</v>
      </c>
      <c r="G1908">
        <v>99</v>
      </c>
      <c r="H1908">
        <v>1</v>
      </c>
      <c r="I1908">
        <v>99</v>
      </c>
      <c r="J1908">
        <v>103</v>
      </c>
      <c r="K1908">
        <v>99</v>
      </c>
      <c r="L1908">
        <v>1</v>
      </c>
      <c r="M1908">
        <v>99</v>
      </c>
      <c r="N1908">
        <v>99</v>
      </c>
      <c r="O1908">
        <v>99</v>
      </c>
      <c r="P1908">
        <v>99</v>
      </c>
      <c r="Q1908">
        <v>17</v>
      </c>
      <c r="R1908">
        <v>26</v>
      </c>
      <c r="S1908">
        <v>1</v>
      </c>
      <c r="T1908">
        <v>2.3461538461538471</v>
      </c>
      <c r="U1908">
        <v>12.238461538461539</v>
      </c>
      <c r="V1908">
        <v>0</v>
      </c>
      <c r="W1908">
        <v>0</v>
      </c>
      <c r="X1908">
        <v>26.92307692307692</v>
      </c>
      <c r="Y1908">
        <v>11.53846153846154</v>
      </c>
      <c r="Z1908">
        <v>0</v>
      </c>
      <c r="AA1908">
        <v>6.6840267068400872</v>
      </c>
      <c r="AB1908">
        <v>0</v>
      </c>
      <c r="AC1908">
        <v>0.78163082434236819</v>
      </c>
      <c r="AE1908">
        <v>58.050996455898947</v>
      </c>
      <c r="AG1908">
        <v>6.2211375110664449E-2</v>
      </c>
      <c r="AH1908">
        <v>3.6312896244366552E-2</v>
      </c>
      <c r="AI1908">
        <v>15.38461538461538</v>
      </c>
      <c r="AJ1908">
        <v>0</v>
      </c>
    </row>
    <row r="1909" spans="1:38">
      <c r="A1909">
        <v>18</v>
      </c>
      <c r="B1909">
        <v>376</v>
      </c>
      <c r="C1909">
        <v>2023</v>
      </c>
      <c r="E1909">
        <v>99</v>
      </c>
      <c r="F1909">
        <v>99</v>
      </c>
      <c r="G1909">
        <v>99</v>
      </c>
      <c r="H1909">
        <v>2</v>
      </c>
      <c r="I1909">
        <v>99</v>
      </c>
      <c r="J1909">
        <v>106</v>
      </c>
      <c r="K1909">
        <v>99</v>
      </c>
      <c r="L1909">
        <v>1</v>
      </c>
      <c r="M1909">
        <v>99</v>
      </c>
      <c r="N1909">
        <v>99</v>
      </c>
      <c r="O1909">
        <v>99</v>
      </c>
      <c r="P1909">
        <v>99</v>
      </c>
      <c r="Q1909">
        <v>41</v>
      </c>
      <c r="R1909">
        <v>85</v>
      </c>
      <c r="S1909">
        <v>1</v>
      </c>
      <c r="T1909">
        <v>2.9647058823529409</v>
      </c>
      <c r="U1909">
        <v>11.748235294117643</v>
      </c>
      <c r="V1909">
        <v>0</v>
      </c>
      <c r="W1909">
        <v>0</v>
      </c>
      <c r="X1909">
        <v>22.352941176470587</v>
      </c>
      <c r="Y1909">
        <v>8.2352941176470615</v>
      </c>
      <c r="Z1909">
        <v>0</v>
      </c>
      <c r="AA1909">
        <v>5.6183441513901853</v>
      </c>
      <c r="AB1909">
        <v>0</v>
      </c>
      <c r="AC1909">
        <v>1.259757762181746</v>
      </c>
      <c r="AE1909">
        <v>69.986440177488873</v>
      </c>
      <c r="AG1909">
        <v>0.2119753609815706</v>
      </c>
      <c r="AH1909">
        <v>0.11924372301686872</v>
      </c>
      <c r="AI1909">
        <v>0</v>
      </c>
      <c r="AJ1909">
        <v>12</v>
      </c>
      <c r="AK1909">
        <v>106.75833333333335</v>
      </c>
      <c r="AL1909">
        <v>9.2519331299739758</v>
      </c>
    </row>
    <row r="1910" spans="1:38">
      <c r="A1910">
        <v>18</v>
      </c>
      <c r="B1910">
        <v>377</v>
      </c>
      <c r="C1910">
        <v>2023</v>
      </c>
      <c r="E1910">
        <v>99</v>
      </c>
      <c r="F1910">
        <v>99</v>
      </c>
      <c r="G1910">
        <v>99</v>
      </c>
      <c r="H1910">
        <v>1</v>
      </c>
      <c r="I1910">
        <v>99</v>
      </c>
      <c r="J1910">
        <v>110</v>
      </c>
      <c r="K1910">
        <v>99</v>
      </c>
      <c r="L1910">
        <v>1</v>
      </c>
      <c r="M1910">
        <v>99</v>
      </c>
      <c r="N1910">
        <v>99</v>
      </c>
      <c r="O1910">
        <v>99</v>
      </c>
      <c r="P1910">
        <v>99</v>
      </c>
      <c r="Q1910">
        <v>88</v>
      </c>
      <c r="R1910">
        <v>143</v>
      </c>
      <c r="S1910">
        <v>1</v>
      </c>
      <c r="T1910">
        <v>2.2237762237762237</v>
      </c>
      <c r="U1910">
        <v>13.616083916083921</v>
      </c>
      <c r="V1910">
        <v>0</v>
      </c>
      <c r="W1910">
        <v>0</v>
      </c>
      <c r="X1910">
        <v>41.958041958041953</v>
      </c>
      <c r="Y1910">
        <v>5.5944055944055933</v>
      </c>
      <c r="Z1910">
        <v>0</v>
      </c>
      <c r="AA1910">
        <v>6.2370834401274342</v>
      </c>
      <c r="AB1910">
        <v>0</v>
      </c>
      <c r="AC1910">
        <v>0.65226426944677007</v>
      </c>
      <c r="AE1910">
        <v>22.945224392888434</v>
      </c>
      <c r="AG1910">
        <v>0.12693960160494269</v>
      </c>
      <c r="AH1910">
        <v>8.2184813473902815E-2</v>
      </c>
      <c r="AI1910">
        <v>0</v>
      </c>
      <c r="AJ1910">
        <v>131</v>
      </c>
      <c r="AK1910">
        <v>100.23587786259549</v>
      </c>
      <c r="AL1910">
        <v>12.248380735544496</v>
      </c>
    </row>
    <row r="1911" spans="1:38">
      <c r="A1911">
        <v>18</v>
      </c>
      <c r="B1911">
        <v>378</v>
      </c>
      <c r="C1911">
        <v>2023</v>
      </c>
      <c r="E1911">
        <v>99</v>
      </c>
      <c r="F1911">
        <v>99</v>
      </c>
      <c r="G1911">
        <v>99</v>
      </c>
      <c r="H1911">
        <v>1</v>
      </c>
      <c r="I1911">
        <v>99</v>
      </c>
      <c r="J1911">
        <v>111</v>
      </c>
      <c r="K1911">
        <v>99</v>
      </c>
      <c r="L1911">
        <v>1</v>
      </c>
      <c r="M1911">
        <v>99</v>
      </c>
      <c r="N1911">
        <v>99</v>
      </c>
      <c r="O1911">
        <v>99</v>
      </c>
      <c r="P1911">
        <v>99</v>
      </c>
      <c r="Q1911">
        <v>20</v>
      </c>
      <c r="R1911">
        <v>36</v>
      </c>
      <c r="S1911">
        <v>1</v>
      </c>
      <c r="T1911">
        <v>2.3611111111111112</v>
      </c>
      <c r="U1911">
        <v>11.380555555555556</v>
      </c>
      <c r="V1911">
        <v>0</v>
      </c>
      <c r="W1911">
        <v>0</v>
      </c>
      <c r="X1911">
        <v>19.444444444444443</v>
      </c>
      <c r="Y1911">
        <v>2.7777777777777781</v>
      </c>
      <c r="Z1911">
        <v>0</v>
      </c>
      <c r="AA1911">
        <v>5.1613316242809395</v>
      </c>
      <c r="AB1911">
        <v>0</v>
      </c>
      <c r="AC1911">
        <v>0.63037809543945611</v>
      </c>
      <c r="AE1911">
        <v>25.316286641241376</v>
      </c>
      <c r="AG1911">
        <v>2.9528527838839847E-2</v>
      </c>
      <c r="AH1911">
        <v>1.5832533423919503E-2</v>
      </c>
      <c r="AI1911">
        <v>0</v>
      </c>
      <c r="AJ1911">
        <v>28</v>
      </c>
      <c r="AK1911">
        <v>98.275000000000006</v>
      </c>
      <c r="AL1911">
        <v>11.533695429662032</v>
      </c>
    </row>
    <row r="1912" spans="1:38">
      <c r="A1912">
        <v>18</v>
      </c>
      <c r="B1912">
        <v>379</v>
      </c>
      <c r="C1912">
        <v>2023</v>
      </c>
      <c r="E1912">
        <v>99</v>
      </c>
      <c r="F1912">
        <v>99</v>
      </c>
      <c r="G1912">
        <v>99</v>
      </c>
      <c r="H1912">
        <v>1</v>
      </c>
      <c r="I1912">
        <v>99</v>
      </c>
      <c r="J1912">
        <v>116</v>
      </c>
      <c r="K1912">
        <v>99</v>
      </c>
      <c r="L1912">
        <v>1</v>
      </c>
      <c r="M1912">
        <v>99</v>
      </c>
      <c r="N1912">
        <v>99</v>
      </c>
      <c r="O1912">
        <v>99</v>
      </c>
      <c r="P1912">
        <v>99</v>
      </c>
      <c r="Q1912">
        <v>32</v>
      </c>
      <c r="R1912">
        <v>40</v>
      </c>
      <c r="S1912">
        <v>1</v>
      </c>
      <c r="T1912">
        <v>2.3250000000000002</v>
      </c>
      <c r="U1912">
        <v>10.355</v>
      </c>
      <c r="V1912">
        <v>0</v>
      </c>
      <c r="W1912">
        <v>0</v>
      </c>
      <c r="X1912">
        <v>17.5</v>
      </c>
      <c r="Y1912">
        <v>5</v>
      </c>
      <c r="Z1912">
        <v>0</v>
      </c>
      <c r="AA1912">
        <v>6.0917546733268884</v>
      </c>
      <c r="AB1912">
        <v>0</v>
      </c>
      <c r="AC1912">
        <v>0.64759169234943004</v>
      </c>
      <c r="AE1912">
        <v>60.003629154184878</v>
      </c>
      <c r="AG1912">
        <v>4.7415274830786738E-2</v>
      </c>
      <c r="AH1912">
        <v>2.4847196043117047E-2</v>
      </c>
      <c r="AI1912">
        <v>5</v>
      </c>
      <c r="AJ1912">
        <v>0</v>
      </c>
    </row>
    <row r="1913" spans="1:38">
      <c r="A1913">
        <v>18</v>
      </c>
      <c r="B1913">
        <v>380</v>
      </c>
      <c r="C1913">
        <v>2023</v>
      </c>
      <c r="E1913">
        <v>99</v>
      </c>
      <c r="F1913">
        <v>99</v>
      </c>
      <c r="G1913">
        <v>99</v>
      </c>
      <c r="H1913">
        <v>2</v>
      </c>
      <c r="I1913">
        <v>99</v>
      </c>
      <c r="J1913">
        <v>117</v>
      </c>
      <c r="K1913">
        <v>99</v>
      </c>
      <c r="L1913">
        <v>1</v>
      </c>
      <c r="M1913">
        <v>99</v>
      </c>
      <c r="N1913">
        <v>99</v>
      </c>
      <c r="O1913">
        <v>99</v>
      </c>
      <c r="P1913">
        <v>99</v>
      </c>
      <c r="Q1913">
        <v>36</v>
      </c>
      <c r="R1913">
        <v>44</v>
      </c>
      <c r="S1913">
        <v>1</v>
      </c>
      <c r="T1913">
        <v>1.6590909090909094</v>
      </c>
      <c r="U1913">
        <v>11.854545454545452</v>
      </c>
      <c r="V1913">
        <v>0</v>
      </c>
      <c r="W1913">
        <v>0</v>
      </c>
      <c r="X1913">
        <v>38.636363636363633</v>
      </c>
      <c r="Y1913">
        <v>0</v>
      </c>
      <c r="Z1913">
        <v>0</v>
      </c>
      <c r="AA1913">
        <v>6.4645696807308761</v>
      </c>
      <c r="AB1913">
        <v>0</v>
      </c>
      <c r="AC1913">
        <v>0.67228179353404693</v>
      </c>
      <c r="AE1913">
        <v>52.774699604419439</v>
      </c>
      <c r="AG1913">
        <v>7.309212930662147E-2</v>
      </c>
      <c r="AH1913">
        <v>4.2625874837650242E-2</v>
      </c>
      <c r="AI1913">
        <v>4.5454545454545459</v>
      </c>
      <c r="AJ1913">
        <v>43</v>
      </c>
      <c r="AK1913">
        <v>96.651162790697626</v>
      </c>
      <c r="AL1913">
        <v>11.470938817554275</v>
      </c>
    </row>
    <row r="1914" spans="1:38">
      <c r="A1914">
        <v>18</v>
      </c>
      <c r="B1914">
        <v>381</v>
      </c>
      <c r="C1914">
        <v>2023</v>
      </c>
      <c r="E1914">
        <v>99</v>
      </c>
      <c r="F1914">
        <v>99</v>
      </c>
      <c r="G1914">
        <v>99</v>
      </c>
      <c r="H1914">
        <v>1</v>
      </c>
      <c r="I1914">
        <v>99</v>
      </c>
      <c r="J1914">
        <v>134</v>
      </c>
      <c r="K1914">
        <v>99</v>
      </c>
      <c r="L1914">
        <v>1</v>
      </c>
      <c r="M1914">
        <v>99</v>
      </c>
      <c r="N1914">
        <v>99</v>
      </c>
      <c r="O1914">
        <v>99</v>
      </c>
      <c r="P1914">
        <v>99</v>
      </c>
      <c r="Q1914">
        <v>55</v>
      </c>
      <c r="R1914">
        <v>76</v>
      </c>
      <c r="S1914">
        <v>1</v>
      </c>
      <c r="T1914">
        <v>2.3421052631578951</v>
      </c>
      <c r="U1914">
        <v>8.6131578947368457</v>
      </c>
      <c r="V1914">
        <v>0</v>
      </c>
      <c r="W1914">
        <v>0</v>
      </c>
      <c r="X1914">
        <v>10.526315789473689</v>
      </c>
      <c r="Y1914">
        <v>1.3157894736842111</v>
      </c>
      <c r="Z1914">
        <v>0</v>
      </c>
      <c r="AA1914">
        <v>4.7227707663945919</v>
      </c>
      <c r="AB1914">
        <v>0</v>
      </c>
      <c r="AC1914">
        <v>0.7173164826546844</v>
      </c>
      <c r="AE1914">
        <v>41.969638952650484</v>
      </c>
      <c r="AG1914">
        <v>7.123107924457564E-2</v>
      </c>
      <c r="AH1914">
        <v>3.0786664172755659E-2</v>
      </c>
      <c r="AI1914">
        <v>7.8947368421052637</v>
      </c>
      <c r="AJ1914">
        <v>1</v>
      </c>
      <c r="AK1914">
        <v>82.5</v>
      </c>
      <c r="AL1914">
        <v>10.863455491554664</v>
      </c>
    </row>
    <row r="1915" spans="1:38">
      <c r="A1915">
        <v>18</v>
      </c>
      <c r="B1915">
        <v>382</v>
      </c>
      <c r="C1915">
        <v>2023</v>
      </c>
      <c r="E1915">
        <v>99</v>
      </c>
      <c r="F1915">
        <v>99</v>
      </c>
      <c r="G1915">
        <v>99</v>
      </c>
      <c r="H1915">
        <v>2</v>
      </c>
      <c r="I1915">
        <v>99</v>
      </c>
      <c r="J1915">
        <v>141</v>
      </c>
      <c r="K1915">
        <v>99</v>
      </c>
      <c r="L1915">
        <v>1</v>
      </c>
      <c r="M1915">
        <v>99</v>
      </c>
      <c r="N1915">
        <v>99</v>
      </c>
      <c r="O1915">
        <v>99</v>
      </c>
      <c r="P1915">
        <v>99</v>
      </c>
      <c r="Q1915">
        <v>100</v>
      </c>
      <c r="R1915">
        <v>196</v>
      </c>
      <c r="S1915">
        <v>1</v>
      </c>
      <c r="T1915">
        <v>1.9795918367346936</v>
      </c>
      <c r="U1915">
        <v>7.45510204081633</v>
      </c>
      <c r="V1915">
        <v>0</v>
      </c>
      <c r="W1915">
        <v>0</v>
      </c>
      <c r="X1915">
        <v>4.0816326530612246</v>
      </c>
      <c r="Y1915">
        <v>0</v>
      </c>
      <c r="Z1915">
        <v>0</v>
      </c>
      <c r="AA1915">
        <v>3.2993698362139177</v>
      </c>
      <c r="AB1915">
        <v>0</v>
      </c>
      <c r="AC1915">
        <v>0.76237534058583056</v>
      </c>
      <c r="AE1915">
        <v>35.114974387120242</v>
      </c>
      <c r="AG1915">
        <v>0.17870004832195188</v>
      </c>
      <c r="AH1915">
        <v>7.1466549649076713E-2</v>
      </c>
      <c r="AI1915">
        <v>4.591836734693878</v>
      </c>
      <c r="AJ1915">
        <v>0</v>
      </c>
    </row>
    <row r="1916" spans="1:38">
      <c r="A1916">
        <v>18</v>
      </c>
      <c r="B1916">
        <v>383</v>
      </c>
      <c r="C1916">
        <v>2023</v>
      </c>
      <c r="E1916">
        <v>99</v>
      </c>
      <c r="F1916">
        <v>99</v>
      </c>
      <c r="G1916">
        <v>99</v>
      </c>
      <c r="H1916">
        <v>2</v>
      </c>
      <c r="I1916">
        <v>99</v>
      </c>
      <c r="J1916">
        <v>143</v>
      </c>
      <c r="K1916">
        <v>99</v>
      </c>
      <c r="L1916">
        <v>1</v>
      </c>
      <c r="M1916">
        <v>99</v>
      </c>
      <c r="N1916">
        <v>99</v>
      </c>
      <c r="O1916">
        <v>99</v>
      </c>
      <c r="P1916">
        <v>99</v>
      </c>
      <c r="Q1916">
        <v>23</v>
      </c>
      <c r="R1916">
        <v>42</v>
      </c>
      <c r="S1916">
        <v>1</v>
      </c>
      <c r="T1916">
        <v>2.3095238095238098</v>
      </c>
      <c r="U1916">
        <v>13.021428571428563</v>
      </c>
      <c r="V1916">
        <v>0</v>
      </c>
      <c r="W1916">
        <v>0</v>
      </c>
      <c r="X1916">
        <v>35.714285714285722</v>
      </c>
      <c r="Y1916">
        <v>9.5238095238095273</v>
      </c>
      <c r="Z1916">
        <v>0</v>
      </c>
      <c r="AA1916">
        <v>7.1714890435697445</v>
      </c>
      <c r="AB1916">
        <v>0</v>
      </c>
      <c r="AC1916">
        <v>0.55583892999660867</v>
      </c>
      <c r="AE1916">
        <v>30.236171966238967</v>
      </c>
      <c r="AG1916">
        <v>0.17066926734121671</v>
      </c>
      <c r="AH1916">
        <v>0.10621589848657778</v>
      </c>
      <c r="AI1916">
        <v>0</v>
      </c>
      <c r="AJ1916">
        <v>0</v>
      </c>
    </row>
    <row r="1917" spans="1:38">
      <c r="A1917">
        <v>18</v>
      </c>
      <c r="B1917">
        <v>384</v>
      </c>
      <c r="C1917">
        <v>2023</v>
      </c>
      <c r="E1917">
        <v>99</v>
      </c>
      <c r="F1917">
        <v>99</v>
      </c>
      <c r="G1917">
        <v>99</v>
      </c>
      <c r="H1917">
        <v>2</v>
      </c>
      <c r="I1917">
        <v>99</v>
      </c>
      <c r="J1917">
        <v>147</v>
      </c>
      <c r="K1917">
        <v>99</v>
      </c>
      <c r="L1917">
        <v>1</v>
      </c>
      <c r="M1917">
        <v>99</v>
      </c>
      <c r="N1917">
        <v>99</v>
      </c>
      <c r="O1917">
        <v>99</v>
      </c>
      <c r="P1917">
        <v>99</v>
      </c>
      <c r="Q1917">
        <v>24</v>
      </c>
      <c r="R1917">
        <v>38</v>
      </c>
      <c r="S1917">
        <v>1</v>
      </c>
      <c r="T1917">
        <v>2.5263157894736845</v>
      </c>
      <c r="U1917">
        <v>8.4394736842105278</v>
      </c>
      <c r="V1917">
        <v>0</v>
      </c>
      <c r="W1917">
        <v>0</v>
      </c>
      <c r="X1917">
        <v>7.8947368421052637</v>
      </c>
      <c r="Y1917">
        <v>0</v>
      </c>
      <c r="Z1917">
        <v>0</v>
      </c>
      <c r="AA1917">
        <v>4.6750479577435611</v>
      </c>
      <c r="AB1917">
        <v>0</v>
      </c>
      <c r="AC1917">
        <v>0.96618735529925381</v>
      </c>
      <c r="AE1917">
        <v>69.801372073290523</v>
      </c>
      <c r="AG1917">
        <v>0.22566660728071736</v>
      </c>
      <c r="AH1917">
        <v>0.10946307797068359</v>
      </c>
      <c r="AI1917">
        <v>5.2631578947368443</v>
      </c>
      <c r="AJ1917">
        <v>0</v>
      </c>
    </row>
    <row r="1918" spans="1:38">
      <c r="A1918">
        <v>18</v>
      </c>
      <c r="B1918">
        <v>385</v>
      </c>
      <c r="C1918">
        <v>2023</v>
      </c>
      <c r="E1918">
        <v>99</v>
      </c>
      <c r="F1918">
        <v>99</v>
      </c>
      <c r="G1918">
        <v>99</v>
      </c>
      <c r="H1918">
        <v>1</v>
      </c>
      <c r="I1918">
        <v>99</v>
      </c>
      <c r="J1918">
        <v>155</v>
      </c>
      <c r="K1918">
        <v>99</v>
      </c>
      <c r="L1918">
        <v>1</v>
      </c>
      <c r="M1918">
        <v>99</v>
      </c>
      <c r="N1918">
        <v>99</v>
      </c>
      <c r="O1918">
        <v>99</v>
      </c>
      <c r="P1918">
        <v>99</v>
      </c>
      <c r="Q1918">
        <v>16</v>
      </c>
      <c r="R1918">
        <v>30</v>
      </c>
      <c r="S1918">
        <v>1</v>
      </c>
      <c r="T1918">
        <v>2.5666666666666673</v>
      </c>
      <c r="U1918">
        <v>10.770000000000001</v>
      </c>
      <c r="V1918">
        <v>0</v>
      </c>
      <c r="W1918">
        <v>0</v>
      </c>
      <c r="X1918">
        <v>20</v>
      </c>
      <c r="Y1918">
        <v>3.3333333333333344</v>
      </c>
      <c r="Z1918">
        <v>0</v>
      </c>
      <c r="AA1918">
        <v>5.6073255657220349</v>
      </c>
      <c r="AB1918">
        <v>0</v>
      </c>
      <c r="AC1918">
        <v>0.66749947981669144</v>
      </c>
      <c r="AE1918">
        <v>54.156058013140409</v>
      </c>
      <c r="AG1918">
        <v>5.4293729074291912E-2</v>
      </c>
      <c r="AH1918">
        <v>2.7187752636890081E-2</v>
      </c>
      <c r="AI1918">
        <v>3.3333333333333344</v>
      </c>
      <c r="AJ1918">
        <v>0</v>
      </c>
    </row>
    <row r="1919" spans="1:38">
      <c r="A1919">
        <v>18</v>
      </c>
      <c r="B1919">
        <v>386</v>
      </c>
      <c r="C1919">
        <v>2023</v>
      </c>
      <c r="E1919">
        <v>99</v>
      </c>
      <c r="F1919">
        <v>99</v>
      </c>
      <c r="G1919">
        <v>99</v>
      </c>
      <c r="H1919">
        <v>2</v>
      </c>
      <c r="I1919">
        <v>99</v>
      </c>
      <c r="J1919">
        <v>160</v>
      </c>
      <c r="K1919">
        <v>99</v>
      </c>
      <c r="L1919">
        <v>1</v>
      </c>
      <c r="M1919">
        <v>99</v>
      </c>
      <c r="N1919">
        <v>99</v>
      </c>
      <c r="O1919">
        <v>99</v>
      </c>
      <c r="P1919">
        <v>99</v>
      </c>
      <c r="Q1919">
        <v>5</v>
      </c>
      <c r="R1919">
        <v>7</v>
      </c>
      <c r="S1919">
        <v>1</v>
      </c>
      <c r="T1919">
        <v>3.5714285714285721</v>
      </c>
      <c r="U1919">
        <v>13.314285714285711</v>
      </c>
      <c r="V1919">
        <v>0</v>
      </c>
      <c r="W1919">
        <v>0</v>
      </c>
      <c r="X1919">
        <v>57.142857142857153</v>
      </c>
      <c r="Y1919">
        <v>0</v>
      </c>
      <c r="Z1919">
        <v>0</v>
      </c>
      <c r="AA1919">
        <v>6.9601782759246236</v>
      </c>
      <c r="AB1919">
        <v>0</v>
      </c>
      <c r="AC1919">
        <v>0.49487165930539262</v>
      </c>
      <c r="AE1919">
        <v>99.303598762784347</v>
      </c>
      <c r="AG1919">
        <v>1.8238190771475465E-2</v>
      </c>
      <c r="AH1919">
        <v>1.1768064578895837E-2</v>
      </c>
      <c r="AI1919">
        <v>28.571428571428577</v>
      </c>
      <c r="AJ1919">
        <v>7</v>
      </c>
      <c r="AK1919">
        <v>101.65714285714282</v>
      </c>
      <c r="AL1919">
        <v>11.229741340966964</v>
      </c>
    </row>
    <row r="1920" spans="1:38">
      <c r="A1920">
        <v>18</v>
      </c>
      <c r="B1920">
        <v>387</v>
      </c>
      <c r="C1920">
        <v>2023</v>
      </c>
      <c r="E1920">
        <v>99</v>
      </c>
      <c r="F1920">
        <v>99</v>
      </c>
      <c r="G1920">
        <v>99</v>
      </c>
      <c r="H1920">
        <v>1</v>
      </c>
      <c r="I1920">
        <v>99</v>
      </c>
      <c r="J1920">
        <v>171</v>
      </c>
      <c r="K1920">
        <v>99</v>
      </c>
      <c r="L1920">
        <v>1</v>
      </c>
      <c r="M1920">
        <v>99</v>
      </c>
      <c r="N1920">
        <v>99</v>
      </c>
      <c r="O1920">
        <v>99</v>
      </c>
      <c r="P1920">
        <v>99</v>
      </c>
      <c r="Q1920">
        <v>5</v>
      </c>
      <c r="R1920">
        <v>6</v>
      </c>
      <c r="S1920">
        <v>1</v>
      </c>
      <c r="T1920">
        <v>2.8333333333333339</v>
      </c>
      <c r="U1920">
        <v>14.533333333333339</v>
      </c>
      <c r="V1920">
        <v>0</v>
      </c>
      <c r="W1920">
        <v>0</v>
      </c>
      <c r="X1920">
        <v>33.333333333333343</v>
      </c>
      <c r="Y1920">
        <v>0</v>
      </c>
      <c r="Z1920">
        <v>0</v>
      </c>
      <c r="AA1920">
        <v>3.1820678112754925</v>
      </c>
      <c r="AB1920">
        <v>0</v>
      </c>
      <c r="AC1920">
        <v>0.68718427093627632</v>
      </c>
      <c r="AE1920">
        <v>-72.154462229712507</v>
      </c>
      <c r="AG1920">
        <v>2.5074177775920432E-2</v>
      </c>
      <c r="AH1920">
        <v>1.6674497178816573E-2</v>
      </c>
      <c r="AI1920">
        <v>0</v>
      </c>
      <c r="AJ1920">
        <v>0</v>
      </c>
    </row>
    <row r="1921" spans="1:38">
      <c r="A1921">
        <v>18</v>
      </c>
      <c r="B1921">
        <v>388</v>
      </c>
      <c r="C1921">
        <v>2023</v>
      </c>
      <c r="E1921">
        <v>99</v>
      </c>
      <c r="F1921">
        <v>99</v>
      </c>
      <c r="G1921">
        <v>99</v>
      </c>
      <c r="H1921">
        <v>2</v>
      </c>
      <c r="I1921">
        <v>99</v>
      </c>
      <c r="J1921">
        <v>175</v>
      </c>
      <c r="K1921">
        <v>99</v>
      </c>
      <c r="L1921">
        <v>1</v>
      </c>
      <c r="M1921">
        <v>99</v>
      </c>
      <c r="N1921">
        <v>99</v>
      </c>
      <c r="O1921">
        <v>99</v>
      </c>
      <c r="P1921">
        <v>99</v>
      </c>
      <c r="Q1921">
        <v>29</v>
      </c>
      <c r="R1921">
        <v>55</v>
      </c>
      <c r="S1921">
        <v>1</v>
      </c>
      <c r="T1921">
        <v>2.4909090909090903</v>
      </c>
      <c r="U1921">
        <v>7.8509090909090915</v>
      </c>
      <c r="V1921">
        <v>0</v>
      </c>
      <c r="W1921">
        <v>0</v>
      </c>
      <c r="X1921">
        <v>5.4545454545454541</v>
      </c>
      <c r="Y1921">
        <v>1.8181818181818179</v>
      </c>
      <c r="Z1921">
        <v>0</v>
      </c>
      <c r="AA1921">
        <v>3.8387437683450871</v>
      </c>
      <c r="AB1921">
        <v>0</v>
      </c>
      <c r="AC1921">
        <v>0.80617451917801397</v>
      </c>
      <c r="AE1921">
        <v>31.975782681346296</v>
      </c>
      <c r="AG1921">
        <v>0.35637918745545255</v>
      </c>
      <c r="AH1921">
        <v>0.15568130400217781</v>
      </c>
      <c r="AI1921">
        <v>0</v>
      </c>
      <c r="AJ1921">
        <v>0</v>
      </c>
    </row>
    <row r="1922" spans="1:38">
      <c r="A1922">
        <v>18</v>
      </c>
      <c r="B1922">
        <v>389</v>
      </c>
      <c r="C1922">
        <v>2023</v>
      </c>
      <c r="E1922">
        <v>99</v>
      </c>
      <c r="F1922">
        <v>99</v>
      </c>
      <c r="G1922">
        <v>99</v>
      </c>
      <c r="H1922">
        <v>2</v>
      </c>
      <c r="I1922">
        <v>99</v>
      </c>
      <c r="J1922">
        <v>177</v>
      </c>
      <c r="K1922">
        <v>99</v>
      </c>
      <c r="L1922">
        <v>1</v>
      </c>
      <c r="M1922">
        <v>99</v>
      </c>
      <c r="N1922">
        <v>99</v>
      </c>
      <c r="O1922">
        <v>99</v>
      </c>
      <c r="P1922">
        <v>99</v>
      </c>
      <c r="Q1922">
        <v>21</v>
      </c>
      <c r="R1922">
        <v>33</v>
      </c>
      <c r="S1922">
        <v>1</v>
      </c>
      <c r="T1922">
        <v>2.1212121212121215</v>
      </c>
      <c r="U1922">
        <v>8.4909090909090885</v>
      </c>
      <c r="V1922">
        <v>0</v>
      </c>
      <c r="W1922">
        <v>0</v>
      </c>
      <c r="X1922">
        <v>12.121212121212123</v>
      </c>
      <c r="Y1922">
        <v>3.0303030303030303</v>
      </c>
      <c r="Z1922">
        <v>0</v>
      </c>
      <c r="AA1922">
        <v>4.7086228853651111</v>
      </c>
      <c r="AB1922">
        <v>0</v>
      </c>
      <c r="AC1922">
        <v>0.32637362467481928</v>
      </c>
      <c r="AE1922">
        <v>11.90289192938118</v>
      </c>
      <c r="AG1922">
        <v>8.5299971566676139E-2</v>
      </c>
      <c r="AH1922">
        <v>3.6834145910542154E-2</v>
      </c>
      <c r="AI1922">
        <v>9.0909090909090917</v>
      </c>
      <c r="AJ1922">
        <v>33</v>
      </c>
      <c r="AK1922">
        <v>88.769696969696938</v>
      </c>
      <c r="AL1922">
        <v>11.246543591415351</v>
      </c>
    </row>
    <row r="1923" spans="1:38">
      <c r="A1923">
        <v>18</v>
      </c>
      <c r="B1923">
        <v>390</v>
      </c>
      <c r="C1923">
        <v>2023</v>
      </c>
      <c r="E1923">
        <v>99</v>
      </c>
      <c r="F1923">
        <v>99</v>
      </c>
      <c r="G1923">
        <v>99</v>
      </c>
      <c r="H1923">
        <v>2</v>
      </c>
      <c r="I1923">
        <v>99</v>
      </c>
      <c r="J1923">
        <v>178</v>
      </c>
      <c r="K1923">
        <v>99</v>
      </c>
      <c r="L1923">
        <v>1</v>
      </c>
      <c r="M1923">
        <v>99</v>
      </c>
      <c r="N1923">
        <v>99</v>
      </c>
      <c r="O1923">
        <v>99</v>
      </c>
      <c r="P1923">
        <v>99</v>
      </c>
      <c r="Q1923">
        <v>10</v>
      </c>
      <c r="R1923">
        <v>20</v>
      </c>
      <c r="S1923">
        <v>1</v>
      </c>
      <c r="T1923">
        <v>1.7</v>
      </c>
      <c r="U1923">
        <v>12.585000000000001</v>
      </c>
      <c r="V1923">
        <v>0</v>
      </c>
      <c r="W1923">
        <v>0</v>
      </c>
      <c r="X1923">
        <v>30</v>
      </c>
      <c r="Y1923">
        <v>15</v>
      </c>
      <c r="Z1923">
        <v>0</v>
      </c>
      <c r="AA1923">
        <v>7.6321867770646188</v>
      </c>
      <c r="AB1923">
        <v>0</v>
      </c>
      <c r="AC1923">
        <v>0.64031242374328512</v>
      </c>
      <c r="AE1923">
        <v>44.823146420502589</v>
      </c>
      <c r="AG1923">
        <v>0.1404691670178396</v>
      </c>
      <c r="AH1923">
        <v>9.034276410811562E-2</v>
      </c>
      <c r="AI1923">
        <v>0</v>
      </c>
      <c r="AJ1923">
        <v>0</v>
      </c>
    </row>
    <row r="1924" spans="1:38">
      <c r="A1924">
        <v>18</v>
      </c>
      <c r="B1924">
        <v>391</v>
      </c>
      <c r="C1924">
        <v>2023</v>
      </c>
      <c r="E1924">
        <v>99</v>
      </c>
      <c r="F1924">
        <v>99</v>
      </c>
      <c r="G1924">
        <v>99</v>
      </c>
      <c r="H1924">
        <v>2</v>
      </c>
      <c r="I1924">
        <v>99</v>
      </c>
      <c r="J1924">
        <v>181</v>
      </c>
      <c r="K1924">
        <v>99</v>
      </c>
      <c r="L1924">
        <v>1</v>
      </c>
      <c r="M1924">
        <v>99</v>
      </c>
      <c r="N1924">
        <v>99</v>
      </c>
      <c r="O1924">
        <v>99</v>
      </c>
      <c r="P1924">
        <v>99</v>
      </c>
      <c r="Q1924">
        <v>11</v>
      </c>
      <c r="R1924">
        <v>28</v>
      </c>
      <c r="S1924">
        <v>1</v>
      </c>
      <c r="T1924">
        <v>2.1428571428571423</v>
      </c>
      <c r="U1924">
        <v>5.228571428571426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1.645959803114706</v>
      </c>
      <c r="AB1924">
        <v>0</v>
      </c>
      <c r="AC1924">
        <v>0.4403152859263561</v>
      </c>
      <c r="AE1924">
        <v>76.31154095925568</v>
      </c>
      <c r="AG1924">
        <v>9.3116062520784831E-2</v>
      </c>
      <c r="AH1924">
        <v>2.4668570842187345E-2</v>
      </c>
      <c r="AI1924">
        <v>0</v>
      </c>
      <c r="AJ1924">
        <v>0</v>
      </c>
    </row>
    <row r="1925" spans="1:38">
      <c r="A1925">
        <v>18</v>
      </c>
      <c r="B1925">
        <v>392</v>
      </c>
      <c r="C1925">
        <v>2023</v>
      </c>
      <c r="E1925">
        <v>99</v>
      </c>
      <c r="F1925">
        <v>99</v>
      </c>
      <c r="G1925">
        <v>99</v>
      </c>
      <c r="H1925">
        <v>1</v>
      </c>
      <c r="I1925">
        <v>99</v>
      </c>
      <c r="J1925">
        <v>262</v>
      </c>
      <c r="K1925">
        <v>99</v>
      </c>
      <c r="L1925">
        <v>1</v>
      </c>
      <c r="M1925">
        <v>99</v>
      </c>
      <c r="N1925">
        <v>99</v>
      </c>
      <c r="O1925">
        <v>99</v>
      </c>
      <c r="P1925">
        <v>99</v>
      </c>
      <c r="R1925">
        <v>0</v>
      </c>
    </row>
    <row r="1926" spans="1:38">
      <c r="A1926">
        <v>18</v>
      </c>
      <c r="B1926">
        <v>393</v>
      </c>
      <c r="C1926">
        <v>2023</v>
      </c>
      <c r="E1926">
        <v>99</v>
      </c>
      <c r="F1926">
        <v>99</v>
      </c>
      <c r="G1926">
        <v>99</v>
      </c>
      <c r="H1926">
        <v>2</v>
      </c>
      <c r="I1926">
        <v>99</v>
      </c>
      <c r="J1926">
        <v>267</v>
      </c>
      <c r="K1926">
        <v>99</v>
      </c>
      <c r="L1926">
        <v>1</v>
      </c>
      <c r="M1926">
        <v>99</v>
      </c>
      <c r="N1926">
        <v>99</v>
      </c>
      <c r="O1926">
        <v>99</v>
      </c>
      <c r="P1926">
        <v>99</v>
      </c>
      <c r="Q1926">
        <v>4</v>
      </c>
      <c r="R1926">
        <v>26</v>
      </c>
      <c r="S1926">
        <v>1</v>
      </c>
      <c r="T1926">
        <v>1.4615384615384619</v>
      </c>
      <c r="U1926">
        <v>7.3769230769230756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2.0655242754672196</v>
      </c>
      <c r="AB1926">
        <v>0</v>
      </c>
      <c r="AC1926">
        <v>0.63432394240271761</v>
      </c>
      <c r="AE1926">
        <v>36.626274173264022</v>
      </c>
      <c r="AG1926">
        <v>1.3013013013013008</v>
      </c>
      <c r="AH1926">
        <v>0.78741450517690192</v>
      </c>
      <c r="AI1926">
        <v>57.692307692307693</v>
      </c>
      <c r="AJ1926">
        <v>0</v>
      </c>
    </row>
    <row r="1927" spans="1:38">
      <c r="A1927">
        <v>18</v>
      </c>
      <c r="B1927">
        <v>394</v>
      </c>
      <c r="C1927">
        <v>2023</v>
      </c>
      <c r="E1927">
        <v>99</v>
      </c>
      <c r="F1927">
        <v>99</v>
      </c>
      <c r="G1927">
        <v>99</v>
      </c>
      <c r="H1927">
        <v>1</v>
      </c>
      <c r="I1927">
        <v>99</v>
      </c>
      <c r="J1927">
        <v>309</v>
      </c>
      <c r="K1927">
        <v>99</v>
      </c>
      <c r="L1927">
        <v>1</v>
      </c>
      <c r="M1927">
        <v>99</v>
      </c>
      <c r="N1927">
        <v>99</v>
      </c>
      <c r="O1927">
        <v>99</v>
      </c>
      <c r="P1927">
        <v>99</v>
      </c>
      <c r="Q1927">
        <v>102</v>
      </c>
      <c r="R1927">
        <v>196</v>
      </c>
      <c r="S1927">
        <v>1</v>
      </c>
      <c r="T1927">
        <v>2.4387755102040809</v>
      </c>
      <c r="U1927">
        <v>7.9341836734693887</v>
      </c>
      <c r="V1927">
        <v>0</v>
      </c>
      <c r="W1927">
        <v>0</v>
      </c>
      <c r="X1927">
        <v>8.1632653061224492</v>
      </c>
      <c r="Y1927">
        <v>0.51020408163265307</v>
      </c>
      <c r="Z1927">
        <v>0</v>
      </c>
      <c r="AA1927">
        <v>4.4617769918999457</v>
      </c>
      <c r="AB1927">
        <v>0</v>
      </c>
      <c r="AC1927">
        <v>0.76353536638899711</v>
      </c>
      <c r="AE1927">
        <v>47.888509862540239</v>
      </c>
      <c r="AG1927">
        <v>0.21318714786051471</v>
      </c>
      <c r="AH1927">
        <v>8.5633302351306062E-2</v>
      </c>
      <c r="AI1927">
        <v>1.0204081632653061</v>
      </c>
      <c r="AJ1927">
        <v>1</v>
      </c>
      <c r="AK1927">
        <v>82.5</v>
      </c>
      <c r="AL1927">
        <v>10.863455491554664</v>
      </c>
    </row>
    <row r="1928" spans="1:38">
      <c r="A1928">
        <v>18</v>
      </c>
      <c r="B1928">
        <v>395</v>
      </c>
      <c r="C1928">
        <v>2023</v>
      </c>
      <c r="E1928">
        <v>99</v>
      </c>
      <c r="F1928">
        <v>99</v>
      </c>
      <c r="G1928">
        <v>99</v>
      </c>
      <c r="H1928">
        <v>2</v>
      </c>
      <c r="I1928">
        <v>99</v>
      </c>
      <c r="J1928">
        <v>470</v>
      </c>
      <c r="K1928">
        <v>99</v>
      </c>
      <c r="L1928">
        <v>1</v>
      </c>
      <c r="M1928">
        <v>99</v>
      </c>
      <c r="N1928">
        <v>99</v>
      </c>
      <c r="O1928">
        <v>99</v>
      </c>
      <c r="P1928">
        <v>99</v>
      </c>
      <c r="Q1928">
        <v>19</v>
      </c>
      <c r="R1928">
        <v>63</v>
      </c>
      <c r="S1928">
        <v>1</v>
      </c>
      <c r="T1928">
        <v>1.3650793650793651</v>
      </c>
      <c r="U1928">
        <v>7.0365079365079399</v>
      </c>
      <c r="V1928">
        <v>0</v>
      </c>
      <c r="W1928">
        <v>0</v>
      </c>
      <c r="X1928">
        <v>6.3492063492063471</v>
      </c>
      <c r="Y1928">
        <v>0</v>
      </c>
      <c r="Z1928">
        <v>0</v>
      </c>
      <c r="AA1928">
        <v>4.0353321134461773</v>
      </c>
      <c r="AB1928">
        <v>0</v>
      </c>
      <c r="AC1928">
        <v>0.76223537800272811</v>
      </c>
      <c r="AE1928">
        <v>8.7007524521238881</v>
      </c>
      <c r="AG1928">
        <v>0.50035739814152969</v>
      </c>
      <c r="AH1928">
        <v>0.1999199057629972</v>
      </c>
      <c r="AI1928">
        <v>15.873015873015879</v>
      </c>
      <c r="AJ1928">
        <v>0</v>
      </c>
    </row>
    <row r="1929" spans="1:38">
      <c r="A1929">
        <v>18</v>
      </c>
      <c r="B1929">
        <v>396</v>
      </c>
      <c r="C1929">
        <v>2023</v>
      </c>
      <c r="E1929">
        <v>99</v>
      </c>
      <c r="F1929">
        <v>99</v>
      </c>
      <c r="G1929">
        <v>99</v>
      </c>
      <c r="H1929">
        <v>2</v>
      </c>
      <c r="I1929">
        <v>99</v>
      </c>
      <c r="J1929">
        <v>629</v>
      </c>
      <c r="K1929">
        <v>99</v>
      </c>
      <c r="L1929">
        <v>1</v>
      </c>
      <c r="M1929">
        <v>99</v>
      </c>
      <c r="N1929">
        <v>99</v>
      </c>
      <c r="O1929">
        <v>99</v>
      </c>
      <c r="P1929">
        <v>99</v>
      </c>
      <c r="Q1929">
        <v>1</v>
      </c>
      <c r="R1929">
        <v>1</v>
      </c>
      <c r="S1929">
        <v>1</v>
      </c>
      <c r="T1929">
        <v>3</v>
      </c>
      <c r="U1929">
        <v>18</v>
      </c>
      <c r="V1929">
        <v>0</v>
      </c>
      <c r="W1929">
        <v>0</v>
      </c>
      <c r="X1929">
        <v>100</v>
      </c>
      <c r="Y1929">
        <v>0</v>
      </c>
      <c r="Z1929">
        <v>0</v>
      </c>
      <c r="AA1929">
        <v>0</v>
      </c>
      <c r="AB1929">
        <v>0</v>
      </c>
      <c r="AC1929">
        <v>0</v>
      </c>
      <c r="AG1929">
        <v>5.8962264150943376E-2</v>
      </c>
      <c r="AH1929">
        <v>5.0563218067923264E-2</v>
      </c>
      <c r="AI1929">
        <v>0</v>
      </c>
      <c r="AJ1929">
        <v>0</v>
      </c>
    </row>
    <row r="1930" spans="1:38">
      <c r="A1930">
        <v>18</v>
      </c>
      <c r="B1930">
        <v>397</v>
      </c>
      <c r="C1930">
        <v>2023</v>
      </c>
      <c r="E1930">
        <v>99</v>
      </c>
      <c r="F1930">
        <v>99</v>
      </c>
      <c r="G1930">
        <v>99</v>
      </c>
      <c r="H1930">
        <v>1</v>
      </c>
      <c r="I1930">
        <v>99</v>
      </c>
      <c r="J1930">
        <v>643</v>
      </c>
      <c r="K1930">
        <v>99</v>
      </c>
      <c r="L1930">
        <v>1</v>
      </c>
      <c r="M1930">
        <v>99</v>
      </c>
      <c r="N1930">
        <v>99</v>
      </c>
      <c r="O1930">
        <v>99</v>
      </c>
      <c r="P1930">
        <v>99</v>
      </c>
      <c r="Q1930">
        <v>28</v>
      </c>
      <c r="R1930">
        <v>39</v>
      </c>
      <c r="S1930">
        <v>1</v>
      </c>
      <c r="T1930">
        <v>2.5128205128205119</v>
      </c>
      <c r="U1930">
        <v>8.338461538461539</v>
      </c>
      <c r="V1930">
        <v>0</v>
      </c>
      <c r="W1930">
        <v>0</v>
      </c>
      <c r="X1930">
        <v>10.256410256410255</v>
      </c>
      <c r="Y1930">
        <v>0</v>
      </c>
      <c r="Z1930">
        <v>0</v>
      </c>
      <c r="AA1930">
        <v>4.8714561285742164</v>
      </c>
      <c r="AB1930">
        <v>0</v>
      </c>
      <c r="AC1930">
        <v>0.59363266168154993</v>
      </c>
      <c r="AE1930">
        <v>46.222448022856653</v>
      </c>
      <c r="AG1930">
        <v>7.2860425579614016E-2</v>
      </c>
      <c r="AH1930">
        <v>3.2496738834342342E-2</v>
      </c>
      <c r="AI1930">
        <v>0</v>
      </c>
      <c r="AJ1930">
        <v>0</v>
      </c>
    </row>
    <row r="1931" spans="1:38">
      <c r="A1931">
        <v>18</v>
      </c>
      <c r="B1931">
        <v>398</v>
      </c>
      <c r="C1931">
        <v>2023</v>
      </c>
      <c r="E1931">
        <v>99</v>
      </c>
      <c r="F1931">
        <v>99</v>
      </c>
      <c r="G1931">
        <v>99</v>
      </c>
      <c r="H1931">
        <v>2</v>
      </c>
      <c r="I1931">
        <v>99</v>
      </c>
      <c r="J1931">
        <v>704</v>
      </c>
      <c r="K1931">
        <v>99</v>
      </c>
      <c r="L1931">
        <v>1</v>
      </c>
      <c r="M1931">
        <v>99</v>
      </c>
      <c r="N1931">
        <v>99</v>
      </c>
      <c r="O1931">
        <v>99</v>
      </c>
      <c r="P1931">
        <v>99</v>
      </c>
      <c r="R1931">
        <v>0</v>
      </c>
    </row>
    <row r="1932" spans="1:38">
      <c r="A1932">
        <v>18</v>
      </c>
      <c r="B1932">
        <v>399</v>
      </c>
      <c r="C1932">
        <v>2023</v>
      </c>
      <c r="E1932">
        <v>99</v>
      </c>
      <c r="F1932">
        <v>99</v>
      </c>
      <c r="G1932">
        <v>99</v>
      </c>
      <c r="H1932">
        <v>1</v>
      </c>
      <c r="I1932">
        <v>99</v>
      </c>
      <c r="J1932">
        <v>802</v>
      </c>
      <c r="K1932">
        <v>99</v>
      </c>
      <c r="L1932">
        <v>1</v>
      </c>
      <c r="M1932">
        <v>99</v>
      </c>
      <c r="N1932">
        <v>99</v>
      </c>
      <c r="O1932">
        <v>99</v>
      </c>
      <c r="P1932">
        <v>99</v>
      </c>
      <c r="Q1932">
        <v>3</v>
      </c>
      <c r="R1932">
        <v>5</v>
      </c>
      <c r="S1932">
        <v>1</v>
      </c>
      <c r="T1932">
        <v>2</v>
      </c>
      <c r="U1932">
        <v>7.44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3.567408022640528</v>
      </c>
      <c r="AB1932">
        <v>0</v>
      </c>
      <c r="AC1932">
        <v>0.63245553203367599</v>
      </c>
      <c r="AE1932">
        <v>73.574159201363486</v>
      </c>
      <c r="AG1932">
        <v>4.654626698938745E-2</v>
      </c>
      <c r="AH1932">
        <v>1.681137859179405E-2</v>
      </c>
      <c r="AI1932">
        <v>0</v>
      </c>
      <c r="AJ1932">
        <v>5</v>
      </c>
      <c r="AK1932">
        <v>91.260000000000019</v>
      </c>
      <c r="AL1932">
        <v>9.5167339145521979</v>
      </c>
    </row>
    <row r="1933" spans="1:38">
      <c r="A1933">
        <v>18</v>
      </c>
      <c r="B1933">
        <v>400</v>
      </c>
      <c r="C1933">
        <v>2023</v>
      </c>
      <c r="E1933">
        <v>99</v>
      </c>
      <c r="F1933">
        <v>99</v>
      </c>
      <c r="G1933">
        <v>99</v>
      </c>
      <c r="H1933">
        <v>1</v>
      </c>
      <c r="I1933">
        <v>99</v>
      </c>
      <c r="J1933">
        <v>103</v>
      </c>
      <c r="K1933">
        <v>99</v>
      </c>
      <c r="L1933">
        <v>2</v>
      </c>
      <c r="M1933">
        <v>99</v>
      </c>
      <c r="N1933">
        <v>99</v>
      </c>
      <c r="O1933">
        <v>99</v>
      </c>
      <c r="P1933">
        <v>99</v>
      </c>
      <c r="Q1933">
        <v>42</v>
      </c>
      <c r="R1933">
        <v>87</v>
      </c>
      <c r="S1933">
        <v>2</v>
      </c>
      <c r="T1933">
        <v>3.068965517241379</v>
      </c>
      <c r="U1933">
        <v>14.727586206896556</v>
      </c>
      <c r="V1933">
        <v>0</v>
      </c>
      <c r="W1933">
        <v>0</v>
      </c>
      <c r="X1933">
        <v>44.827586206896555</v>
      </c>
      <c r="Y1933">
        <v>17.241379310344826</v>
      </c>
      <c r="Z1933">
        <v>0</v>
      </c>
      <c r="AA1933">
        <v>6.8983871120947775</v>
      </c>
      <c r="AB1933">
        <v>0</v>
      </c>
      <c r="AC1933">
        <v>1.1223241837916456</v>
      </c>
      <c r="AE1933">
        <v>67.347413981780591</v>
      </c>
      <c r="AG1933">
        <v>0.20816883210106957</v>
      </c>
      <c r="AH1933">
        <v>0.14622160263327125</v>
      </c>
      <c r="AI1933">
        <v>12.643678160919537</v>
      </c>
      <c r="AJ1933">
        <v>0</v>
      </c>
    </row>
    <row r="1934" spans="1:38">
      <c r="A1934">
        <v>18</v>
      </c>
      <c r="B1934">
        <v>401</v>
      </c>
      <c r="C1934">
        <v>2023</v>
      </c>
      <c r="E1934">
        <v>99</v>
      </c>
      <c r="F1934">
        <v>99</v>
      </c>
      <c r="G1934">
        <v>99</v>
      </c>
      <c r="H1934">
        <v>2</v>
      </c>
      <c r="I1934">
        <v>99</v>
      </c>
      <c r="J1934">
        <v>106</v>
      </c>
      <c r="K1934">
        <v>99</v>
      </c>
      <c r="L1934">
        <v>2</v>
      </c>
      <c r="M1934">
        <v>99</v>
      </c>
      <c r="N1934">
        <v>99</v>
      </c>
      <c r="O1934">
        <v>99</v>
      </c>
      <c r="P1934">
        <v>99</v>
      </c>
      <c r="Q1934">
        <v>102</v>
      </c>
      <c r="R1934">
        <v>266</v>
      </c>
      <c r="S1934">
        <v>2</v>
      </c>
      <c r="T1934">
        <v>3.6240601503759393</v>
      </c>
      <c r="U1934">
        <v>13.236842105263156</v>
      </c>
      <c r="V1934">
        <v>0</v>
      </c>
      <c r="W1934">
        <v>0</v>
      </c>
      <c r="X1934">
        <v>33.458646616541365</v>
      </c>
      <c r="Y1934">
        <v>6.7669172932330817</v>
      </c>
      <c r="Z1934">
        <v>0</v>
      </c>
      <c r="AA1934">
        <v>5.7403789883557916</v>
      </c>
      <c r="AB1934">
        <v>0</v>
      </c>
      <c r="AC1934">
        <v>1.3269984433157351</v>
      </c>
      <c r="AE1934">
        <v>33.627876939330406</v>
      </c>
      <c r="AG1934">
        <v>0.66335818848350314</v>
      </c>
      <c r="AH1934">
        <v>0.42044577282434881</v>
      </c>
      <c r="AI1934">
        <v>0</v>
      </c>
      <c r="AJ1934">
        <v>45</v>
      </c>
      <c r="AK1934">
        <v>98.584444444444443</v>
      </c>
      <c r="AL1934">
        <v>12.79125403855668</v>
      </c>
    </row>
    <row r="1935" spans="1:38">
      <c r="A1935">
        <v>18</v>
      </c>
      <c r="B1935">
        <v>402</v>
      </c>
      <c r="C1935">
        <v>2023</v>
      </c>
      <c r="E1935">
        <v>99</v>
      </c>
      <c r="F1935">
        <v>99</v>
      </c>
      <c r="G1935">
        <v>99</v>
      </c>
      <c r="H1935">
        <v>1</v>
      </c>
      <c r="I1935">
        <v>99</v>
      </c>
      <c r="J1935">
        <v>110</v>
      </c>
      <c r="K1935">
        <v>99</v>
      </c>
      <c r="L1935">
        <v>2</v>
      </c>
      <c r="M1935">
        <v>99</v>
      </c>
      <c r="N1935">
        <v>99</v>
      </c>
      <c r="O1935">
        <v>99</v>
      </c>
      <c r="P1935">
        <v>99</v>
      </c>
      <c r="Q1935">
        <v>244</v>
      </c>
      <c r="R1935">
        <v>440</v>
      </c>
      <c r="S1935">
        <v>2</v>
      </c>
      <c r="T1935">
        <v>2.8931818181818185</v>
      </c>
      <c r="U1935">
        <v>16.898181818181826</v>
      </c>
      <c r="V1935">
        <v>0</v>
      </c>
      <c r="W1935">
        <v>0.22727272727272724</v>
      </c>
      <c r="X1935">
        <v>56.590909090909101</v>
      </c>
      <c r="Y1935">
        <v>21.818181818181817</v>
      </c>
      <c r="Z1935">
        <v>0</v>
      </c>
      <c r="AA1935">
        <v>7.3091441088068221</v>
      </c>
      <c r="AB1935">
        <v>0</v>
      </c>
      <c r="AC1935">
        <v>1.0357030390628226</v>
      </c>
      <c r="AE1935">
        <v>38.912481995519506</v>
      </c>
      <c r="AG1935">
        <v>0.39058338955366967</v>
      </c>
      <c r="AH1935">
        <v>0.31383109503423656</v>
      </c>
      <c r="AI1935">
        <v>2.0454545454545454</v>
      </c>
      <c r="AJ1935">
        <v>385</v>
      </c>
      <c r="AK1935">
        <v>104.20233766233763</v>
      </c>
      <c r="AL1935">
        <v>13.939252577303259</v>
      </c>
    </row>
    <row r="1936" spans="1:38">
      <c r="A1936">
        <v>18</v>
      </c>
      <c r="B1936">
        <v>403</v>
      </c>
      <c r="C1936">
        <v>2023</v>
      </c>
      <c r="E1936">
        <v>99</v>
      </c>
      <c r="F1936">
        <v>99</v>
      </c>
      <c r="G1936">
        <v>99</v>
      </c>
      <c r="H1936">
        <v>1</v>
      </c>
      <c r="I1936">
        <v>99</v>
      </c>
      <c r="J1936">
        <v>111</v>
      </c>
      <c r="K1936">
        <v>99</v>
      </c>
      <c r="L1936">
        <v>2</v>
      </c>
      <c r="M1936">
        <v>99</v>
      </c>
      <c r="N1936">
        <v>99</v>
      </c>
      <c r="O1936">
        <v>99</v>
      </c>
      <c r="P1936">
        <v>99</v>
      </c>
      <c r="Q1936">
        <v>136</v>
      </c>
      <c r="R1936">
        <v>192</v>
      </c>
      <c r="S1936">
        <v>2</v>
      </c>
      <c r="T1936">
        <v>2.8854166666666665</v>
      </c>
      <c r="U1936">
        <v>14.851041666666667</v>
      </c>
      <c r="V1936">
        <v>0</v>
      </c>
      <c r="W1936">
        <v>0</v>
      </c>
      <c r="X1936">
        <v>46.875</v>
      </c>
      <c r="Y1936">
        <v>14.0625</v>
      </c>
      <c r="Z1936">
        <v>0</v>
      </c>
      <c r="AA1936">
        <v>6.6284502775231884</v>
      </c>
      <c r="AB1936">
        <v>0</v>
      </c>
      <c r="AC1936">
        <v>0.98287197863653131</v>
      </c>
      <c r="AE1936">
        <v>46.018015976554722</v>
      </c>
      <c r="AG1936">
        <v>0.15748548180714597</v>
      </c>
      <c r="AH1936">
        <v>0.11019010447879939</v>
      </c>
      <c r="AI1936">
        <v>2.6041666666666661</v>
      </c>
      <c r="AJ1936">
        <v>126</v>
      </c>
      <c r="AK1936">
        <v>102.15238095238089</v>
      </c>
      <c r="AL1936">
        <v>13.007417085881904</v>
      </c>
    </row>
    <row r="1937" spans="1:38">
      <c r="A1937">
        <v>18</v>
      </c>
      <c r="B1937">
        <v>404</v>
      </c>
      <c r="C1937">
        <v>2023</v>
      </c>
      <c r="E1937">
        <v>99</v>
      </c>
      <c r="F1937">
        <v>99</v>
      </c>
      <c r="G1937">
        <v>99</v>
      </c>
      <c r="H1937">
        <v>1</v>
      </c>
      <c r="I1937">
        <v>99</v>
      </c>
      <c r="J1937">
        <v>116</v>
      </c>
      <c r="K1937">
        <v>99</v>
      </c>
      <c r="L1937">
        <v>2</v>
      </c>
      <c r="M1937">
        <v>99</v>
      </c>
      <c r="N1937">
        <v>99</v>
      </c>
      <c r="O1937">
        <v>99</v>
      </c>
      <c r="P1937">
        <v>99</v>
      </c>
      <c r="Q1937">
        <v>123</v>
      </c>
      <c r="R1937">
        <v>214</v>
      </c>
      <c r="S1937">
        <v>2</v>
      </c>
      <c r="T1937">
        <v>2.8691588785046722</v>
      </c>
      <c r="U1937">
        <v>10.59392523364486</v>
      </c>
      <c r="V1937">
        <v>0</v>
      </c>
      <c r="W1937">
        <v>0</v>
      </c>
      <c r="X1937">
        <v>16.822429906542059</v>
      </c>
      <c r="Y1937">
        <v>1.8691588785046724</v>
      </c>
      <c r="Z1937">
        <v>0</v>
      </c>
      <c r="AA1937">
        <v>5.3178161593543667</v>
      </c>
      <c r="AB1937">
        <v>0</v>
      </c>
      <c r="AC1937">
        <v>1.0284196400623784</v>
      </c>
      <c r="AE1937">
        <v>51.363058927552224</v>
      </c>
      <c r="AG1937">
        <v>0.25367172034470903</v>
      </c>
      <c r="AH1937">
        <v>0.13599970581687748</v>
      </c>
      <c r="AI1937">
        <v>4.2056074766355156</v>
      </c>
      <c r="AJ1937">
        <v>0</v>
      </c>
    </row>
    <row r="1938" spans="1:38">
      <c r="A1938">
        <v>18</v>
      </c>
      <c r="B1938">
        <v>405</v>
      </c>
      <c r="C1938">
        <v>2023</v>
      </c>
      <c r="E1938">
        <v>99</v>
      </c>
      <c r="F1938">
        <v>99</v>
      </c>
      <c r="G1938">
        <v>99</v>
      </c>
      <c r="H1938">
        <v>2</v>
      </c>
      <c r="I1938">
        <v>99</v>
      </c>
      <c r="J1938">
        <v>117</v>
      </c>
      <c r="K1938">
        <v>99</v>
      </c>
      <c r="L1938">
        <v>2</v>
      </c>
      <c r="M1938">
        <v>99</v>
      </c>
      <c r="N1938">
        <v>99</v>
      </c>
      <c r="O1938">
        <v>99</v>
      </c>
      <c r="P1938">
        <v>99</v>
      </c>
      <c r="Q1938">
        <v>76</v>
      </c>
      <c r="R1938">
        <v>123</v>
      </c>
      <c r="S1938">
        <v>2</v>
      </c>
      <c r="T1938">
        <v>1.9756097560975612</v>
      </c>
      <c r="U1938">
        <v>12.762601626016258</v>
      </c>
      <c r="V1938">
        <v>0</v>
      </c>
      <c r="W1938">
        <v>0</v>
      </c>
      <c r="X1938">
        <v>34.146341463414643</v>
      </c>
      <c r="Y1938">
        <v>8.1300813008130071</v>
      </c>
      <c r="Z1938">
        <v>0</v>
      </c>
      <c r="AA1938">
        <v>6.588896774970511</v>
      </c>
      <c r="AB1938">
        <v>0</v>
      </c>
      <c r="AC1938">
        <v>0.80105027230917747</v>
      </c>
      <c r="AE1938">
        <v>31.005581169466407</v>
      </c>
      <c r="AG1938">
        <v>0.20432572510714636</v>
      </c>
      <c r="AH1938">
        <v>0.12828623144199261</v>
      </c>
      <c r="AI1938">
        <v>2.4390243902439024</v>
      </c>
      <c r="AJ1938">
        <v>123</v>
      </c>
      <c r="AK1938">
        <v>96.614634146341473</v>
      </c>
      <c r="AL1938">
        <v>12.889079480637564</v>
      </c>
    </row>
    <row r="1939" spans="1:38">
      <c r="A1939">
        <v>18</v>
      </c>
      <c r="B1939">
        <v>406</v>
      </c>
      <c r="C1939">
        <v>2023</v>
      </c>
      <c r="E1939">
        <v>99</v>
      </c>
      <c r="F1939">
        <v>99</v>
      </c>
      <c r="G1939">
        <v>99</v>
      </c>
      <c r="H1939">
        <v>1</v>
      </c>
      <c r="I1939">
        <v>99</v>
      </c>
      <c r="J1939">
        <v>134</v>
      </c>
      <c r="K1939">
        <v>99</v>
      </c>
      <c r="L1939">
        <v>2</v>
      </c>
      <c r="M1939">
        <v>99</v>
      </c>
      <c r="N1939">
        <v>99</v>
      </c>
      <c r="O1939">
        <v>99</v>
      </c>
      <c r="P1939">
        <v>99</v>
      </c>
      <c r="Q1939">
        <v>149</v>
      </c>
      <c r="R1939">
        <v>240</v>
      </c>
      <c r="S1939">
        <v>2</v>
      </c>
      <c r="T1939">
        <v>2.7958333333333338</v>
      </c>
      <c r="U1939">
        <v>9.9858333333333409</v>
      </c>
      <c r="V1939">
        <v>0</v>
      </c>
      <c r="W1939">
        <v>0</v>
      </c>
      <c r="X1939">
        <v>18.333333333333329</v>
      </c>
      <c r="Y1939">
        <v>2.0833333333333339</v>
      </c>
      <c r="Z1939">
        <v>0</v>
      </c>
      <c r="AA1939">
        <v>5.5049038113505802</v>
      </c>
      <c r="AB1939">
        <v>0</v>
      </c>
      <c r="AC1939">
        <v>0.85390239814369651</v>
      </c>
      <c r="AE1939">
        <v>42.547819231557746</v>
      </c>
      <c r="AG1939">
        <v>0.22494025024602848</v>
      </c>
      <c r="AH1939">
        <v>0.11271512275653262</v>
      </c>
      <c r="AI1939">
        <v>1.6666666666666672</v>
      </c>
      <c r="AJ1939">
        <v>5</v>
      </c>
      <c r="AK1939">
        <v>86.299999999999983</v>
      </c>
      <c r="AL1939">
        <v>11.793335002870112</v>
      </c>
    </row>
    <row r="1940" spans="1:38">
      <c r="A1940">
        <v>18</v>
      </c>
      <c r="B1940">
        <v>407</v>
      </c>
      <c r="C1940">
        <v>2023</v>
      </c>
      <c r="E1940">
        <v>99</v>
      </c>
      <c r="F1940">
        <v>99</v>
      </c>
      <c r="G1940">
        <v>99</v>
      </c>
      <c r="H1940">
        <v>2</v>
      </c>
      <c r="I1940">
        <v>99</v>
      </c>
      <c r="J1940">
        <v>141</v>
      </c>
      <c r="K1940">
        <v>99</v>
      </c>
      <c r="L1940">
        <v>2</v>
      </c>
      <c r="M1940">
        <v>99</v>
      </c>
      <c r="N1940">
        <v>99</v>
      </c>
      <c r="O1940">
        <v>99</v>
      </c>
      <c r="P1940">
        <v>99</v>
      </c>
      <c r="Q1940">
        <v>291</v>
      </c>
      <c r="R1940">
        <v>675</v>
      </c>
      <c r="S1940">
        <v>2</v>
      </c>
      <c r="T1940">
        <v>2.8948148148148154</v>
      </c>
      <c r="U1940">
        <v>8.9939259259259288</v>
      </c>
      <c r="V1940">
        <v>0</v>
      </c>
      <c r="W1940">
        <v>0</v>
      </c>
      <c r="X1940">
        <v>8.4444444444444446</v>
      </c>
      <c r="Y1940">
        <v>0.88888888888888895</v>
      </c>
      <c r="Z1940">
        <v>0</v>
      </c>
      <c r="AA1940">
        <v>4.0839895339032806</v>
      </c>
      <c r="AB1940">
        <v>0</v>
      </c>
      <c r="AC1940">
        <v>0.98847570782781724</v>
      </c>
      <c r="AE1940">
        <v>33.005277965666167</v>
      </c>
      <c r="AG1940">
        <v>0.61542108478223212</v>
      </c>
      <c r="AH1940">
        <v>0.296924634728018</v>
      </c>
      <c r="AI1940">
        <v>7.1111111111111116</v>
      </c>
      <c r="AJ1940">
        <v>0</v>
      </c>
    </row>
    <row r="1941" spans="1:38">
      <c r="A1941">
        <v>18</v>
      </c>
      <c r="B1941">
        <v>408</v>
      </c>
      <c r="C1941">
        <v>2023</v>
      </c>
      <c r="E1941">
        <v>99</v>
      </c>
      <c r="F1941">
        <v>99</v>
      </c>
      <c r="G1941">
        <v>99</v>
      </c>
      <c r="H1941">
        <v>2</v>
      </c>
      <c r="I1941">
        <v>99</v>
      </c>
      <c r="J1941">
        <v>143</v>
      </c>
      <c r="K1941">
        <v>99</v>
      </c>
      <c r="L1941">
        <v>2</v>
      </c>
      <c r="M1941">
        <v>99</v>
      </c>
      <c r="N1941">
        <v>99</v>
      </c>
      <c r="O1941">
        <v>99</v>
      </c>
      <c r="P1941">
        <v>99</v>
      </c>
      <c r="Q1941">
        <v>56</v>
      </c>
      <c r="R1941">
        <v>162</v>
      </c>
      <c r="S1941">
        <v>2</v>
      </c>
      <c r="T1941">
        <v>2.9506172839506175</v>
      </c>
      <c r="U1941">
        <v>12.720987654320981</v>
      </c>
      <c r="V1941">
        <v>0</v>
      </c>
      <c r="W1941">
        <v>0</v>
      </c>
      <c r="X1941">
        <v>29.629629629629633</v>
      </c>
      <c r="Y1941">
        <v>10.493827160493828</v>
      </c>
      <c r="Z1941">
        <v>0</v>
      </c>
      <c r="AA1941">
        <v>6.3372252379016061</v>
      </c>
      <c r="AB1941">
        <v>0</v>
      </c>
      <c r="AC1941">
        <v>1.1695861309565696</v>
      </c>
      <c r="AE1941">
        <v>41.788473602843887</v>
      </c>
      <c r="AG1941">
        <v>0.6582957454589784</v>
      </c>
      <c r="AH1941">
        <v>0.40023719802731689</v>
      </c>
      <c r="AI1941">
        <v>0</v>
      </c>
      <c r="AJ1941">
        <v>0</v>
      </c>
    </row>
    <row r="1942" spans="1:38">
      <c r="A1942">
        <v>18</v>
      </c>
      <c r="B1942">
        <v>409</v>
      </c>
      <c r="C1942">
        <v>2023</v>
      </c>
      <c r="E1942">
        <v>99</v>
      </c>
      <c r="F1942">
        <v>99</v>
      </c>
      <c r="G1942">
        <v>99</v>
      </c>
      <c r="H1942">
        <v>2</v>
      </c>
      <c r="I1942">
        <v>99</v>
      </c>
      <c r="J1942">
        <v>147</v>
      </c>
      <c r="K1942">
        <v>99</v>
      </c>
      <c r="L1942">
        <v>2</v>
      </c>
      <c r="M1942">
        <v>99</v>
      </c>
      <c r="N1942">
        <v>99</v>
      </c>
      <c r="O1942">
        <v>99</v>
      </c>
      <c r="P1942">
        <v>99</v>
      </c>
      <c r="Q1942">
        <v>49</v>
      </c>
      <c r="R1942">
        <v>131</v>
      </c>
      <c r="S1942">
        <v>2</v>
      </c>
      <c r="T1942">
        <v>3.1221374045801542</v>
      </c>
      <c r="U1942">
        <v>9.5053435114503877</v>
      </c>
      <c r="V1942">
        <v>0</v>
      </c>
      <c r="W1942">
        <v>0</v>
      </c>
      <c r="X1942">
        <v>17.557251908396942</v>
      </c>
      <c r="Y1942">
        <v>0</v>
      </c>
      <c r="Z1942">
        <v>0</v>
      </c>
      <c r="AA1942">
        <v>4.9114341273545747</v>
      </c>
      <c r="AB1942">
        <v>0</v>
      </c>
      <c r="AC1942">
        <v>1.1852973393400901</v>
      </c>
      <c r="AE1942">
        <v>42.224887809300903</v>
      </c>
      <c r="AG1942">
        <v>0.77795593562563103</v>
      </c>
      <c r="AH1942">
        <v>0.42501847424102063</v>
      </c>
      <c r="AI1942">
        <v>7.6335877862595458</v>
      </c>
      <c r="AJ1942">
        <v>0</v>
      </c>
    </row>
    <row r="1943" spans="1:38">
      <c r="A1943">
        <v>18</v>
      </c>
      <c r="B1943">
        <v>410</v>
      </c>
      <c r="C1943">
        <v>2023</v>
      </c>
      <c r="E1943">
        <v>99</v>
      </c>
      <c r="F1943">
        <v>99</v>
      </c>
      <c r="G1943">
        <v>99</v>
      </c>
      <c r="H1943">
        <v>1</v>
      </c>
      <c r="I1943">
        <v>99</v>
      </c>
      <c r="J1943">
        <v>155</v>
      </c>
      <c r="K1943">
        <v>99</v>
      </c>
      <c r="L1943">
        <v>2</v>
      </c>
      <c r="M1943">
        <v>99</v>
      </c>
      <c r="N1943">
        <v>99</v>
      </c>
      <c r="O1943">
        <v>99</v>
      </c>
      <c r="P1943">
        <v>99</v>
      </c>
      <c r="Q1943">
        <v>72</v>
      </c>
      <c r="R1943">
        <v>183</v>
      </c>
      <c r="S1943">
        <v>2</v>
      </c>
      <c r="T1943">
        <v>3.0437158469945356</v>
      </c>
      <c r="U1943">
        <v>12.35300546448088</v>
      </c>
      <c r="V1943">
        <v>0</v>
      </c>
      <c r="W1943">
        <v>0</v>
      </c>
      <c r="X1943">
        <v>29.508196721311474</v>
      </c>
      <c r="Y1943">
        <v>9.8360655737704921</v>
      </c>
      <c r="Z1943">
        <v>0</v>
      </c>
      <c r="AA1943">
        <v>6.3280518013890381</v>
      </c>
      <c r="AB1943">
        <v>0</v>
      </c>
      <c r="AC1943">
        <v>0.87979839103885316</v>
      </c>
      <c r="AE1943">
        <v>55.776980853848031</v>
      </c>
      <c r="AG1943">
        <v>0.33119174735318074</v>
      </c>
      <c r="AH1943">
        <v>0.19022170724529153</v>
      </c>
      <c r="AI1943">
        <v>1.6393442622950822</v>
      </c>
      <c r="AJ1943">
        <v>0</v>
      </c>
    </row>
    <row r="1944" spans="1:38">
      <c r="A1944">
        <v>18</v>
      </c>
      <c r="B1944">
        <v>411</v>
      </c>
      <c r="C1944">
        <v>2023</v>
      </c>
      <c r="E1944">
        <v>99</v>
      </c>
      <c r="F1944">
        <v>99</v>
      </c>
      <c r="G1944">
        <v>99</v>
      </c>
      <c r="H1944">
        <v>2</v>
      </c>
      <c r="I1944">
        <v>99</v>
      </c>
      <c r="J1944">
        <v>160</v>
      </c>
      <c r="K1944">
        <v>99</v>
      </c>
      <c r="L1944">
        <v>2</v>
      </c>
      <c r="M1944">
        <v>99</v>
      </c>
      <c r="N1944">
        <v>99</v>
      </c>
      <c r="O1944">
        <v>99</v>
      </c>
      <c r="P1944">
        <v>99</v>
      </c>
      <c r="Q1944">
        <v>62</v>
      </c>
      <c r="R1944">
        <v>121</v>
      </c>
      <c r="S1944">
        <v>2</v>
      </c>
      <c r="T1944">
        <v>3.3388429752066124</v>
      </c>
      <c r="U1944">
        <v>11.625619834710747</v>
      </c>
      <c r="V1944">
        <v>0</v>
      </c>
      <c r="W1944">
        <v>0</v>
      </c>
      <c r="X1944">
        <v>28.925619834710744</v>
      </c>
      <c r="Y1944">
        <v>4.1322314049586781</v>
      </c>
      <c r="Z1944">
        <v>0</v>
      </c>
      <c r="AA1944">
        <v>5.8963853463791676</v>
      </c>
      <c r="AB1944">
        <v>0</v>
      </c>
      <c r="AC1944">
        <v>0.9921486742782758</v>
      </c>
      <c r="AE1944">
        <v>61.615145787564401</v>
      </c>
      <c r="AG1944">
        <v>0.31526015476407604</v>
      </c>
      <c r="AH1944">
        <v>0.17761948973318437</v>
      </c>
      <c r="AI1944">
        <v>26.446280991735545</v>
      </c>
      <c r="AJ1944">
        <v>121</v>
      </c>
      <c r="AK1944">
        <v>96.196694214876018</v>
      </c>
      <c r="AL1944">
        <v>12.155261431476424</v>
      </c>
    </row>
    <row r="1945" spans="1:38">
      <c r="A1945">
        <v>18</v>
      </c>
      <c r="B1945">
        <v>412</v>
      </c>
      <c r="C1945">
        <v>2023</v>
      </c>
      <c r="E1945">
        <v>99</v>
      </c>
      <c r="F1945">
        <v>99</v>
      </c>
      <c r="G1945">
        <v>99</v>
      </c>
      <c r="H1945">
        <v>1</v>
      </c>
      <c r="I1945">
        <v>99</v>
      </c>
      <c r="J1945">
        <v>171</v>
      </c>
      <c r="K1945">
        <v>99</v>
      </c>
      <c r="L1945">
        <v>2</v>
      </c>
      <c r="M1945">
        <v>99</v>
      </c>
      <c r="N1945">
        <v>99</v>
      </c>
      <c r="O1945">
        <v>99</v>
      </c>
      <c r="P1945">
        <v>99</v>
      </c>
      <c r="Q1945">
        <v>14</v>
      </c>
      <c r="R1945">
        <v>21</v>
      </c>
      <c r="S1945">
        <v>2</v>
      </c>
      <c r="T1945">
        <v>3</v>
      </c>
      <c r="U1945">
        <v>13.490476190476191</v>
      </c>
      <c r="V1945">
        <v>0</v>
      </c>
      <c r="W1945">
        <v>0</v>
      </c>
      <c r="X1945">
        <v>23.809523809523821</v>
      </c>
      <c r="Y1945">
        <v>14.285714285714288</v>
      </c>
      <c r="Z1945">
        <v>0</v>
      </c>
      <c r="AA1945">
        <v>6.0461640544433255</v>
      </c>
      <c r="AB1945">
        <v>0</v>
      </c>
      <c r="AC1945">
        <v>0.97590007294853365</v>
      </c>
      <c r="AE1945">
        <v>31.635994752299609</v>
      </c>
      <c r="AG1945">
        <v>8.7759622215721506E-2</v>
      </c>
      <c r="AH1945">
        <v>5.4172993701361638E-2</v>
      </c>
      <c r="AI1945">
        <v>0</v>
      </c>
      <c r="AJ1945">
        <v>0</v>
      </c>
    </row>
    <row r="1946" spans="1:38">
      <c r="A1946">
        <v>18</v>
      </c>
      <c r="B1946">
        <v>413</v>
      </c>
      <c r="C1946">
        <v>2023</v>
      </c>
      <c r="E1946">
        <v>99</v>
      </c>
      <c r="F1946">
        <v>99</v>
      </c>
      <c r="G1946">
        <v>99</v>
      </c>
      <c r="H1946">
        <v>2</v>
      </c>
      <c r="I1946">
        <v>99</v>
      </c>
      <c r="J1946">
        <v>175</v>
      </c>
      <c r="K1946">
        <v>99</v>
      </c>
      <c r="L1946">
        <v>2</v>
      </c>
      <c r="M1946">
        <v>99</v>
      </c>
      <c r="N1946">
        <v>99</v>
      </c>
      <c r="O1946">
        <v>99</v>
      </c>
      <c r="P1946">
        <v>99</v>
      </c>
      <c r="Q1946">
        <v>53</v>
      </c>
      <c r="R1946">
        <v>143</v>
      </c>
      <c r="S1946">
        <v>2</v>
      </c>
      <c r="T1946">
        <v>3.0069930069930071</v>
      </c>
      <c r="U1946">
        <v>8.5734265734265751</v>
      </c>
      <c r="V1946">
        <v>0</v>
      </c>
      <c r="W1946">
        <v>0</v>
      </c>
      <c r="X1946">
        <v>7.6923076923076898</v>
      </c>
      <c r="Y1946">
        <v>2.7972027972027966</v>
      </c>
      <c r="Z1946">
        <v>0</v>
      </c>
      <c r="AA1946">
        <v>4.6642660482742704</v>
      </c>
      <c r="AB1946">
        <v>0</v>
      </c>
      <c r="AC1946">
        <v>1.1914409416473879</v>
      </c>
      <c r="AE1946">
        <v>31.663916520156103</v>
      </c>
      <c r="AG1946">
        <v>0.92658588738417635</v>
      </c>
      <c r="AH1946">
        <v>0.44202241479080578</v>
      </c>
      <c r="AI1946">
        <v>0.69930069930069916</v>
      </c>
      <c r="AJ1946">
        <v>0</v>
      </c>
    </row>
    <row r="1947" spans="1:38">
      <c r="A1947">
        <v>18</v>
      </c>
      <c r="B1947">
        <v>414</v>
      </c>
      <c r="C1947">
        <v>2023</v>
      </c>
      <c r="E1947">
        <v>99</v>
      </c>
      <c r="F1947">
        <v>99</v>
      </c>
      <c r="G1947">
        <v>99</v>
      </c>
      <c r="H1947">
        <v>2</v>
      </c>
      <c r="I1947">
        <v>99</v>
      </c>
      <c r="J1947">
        <v>177</v>
      </c>
      <c r="K1947">
        <v>99</v>
      </c>
      <c r="L1947">
        <v>2</v>
      </c>
      <c r="M1947">
        <v>99</v>
      </c>
      <c r="N1947">
        <v>99</v>
      </c>
      <c r="O1947">
        <v>99</v>
      </c>
      <c r="P1947">
        <v>99</v>
      </c>
      <c r="Q1947">
        <v>51</v>
      </c>
      <c r="R1947">
        <v>117</v>
      </c>
      <c r="S1947">
        <v>2</v>
      </c>
      <c r="T1947">
        <v>2.8632478632478633</v>
      </c>
      <c r="U1947">
        <v>9.2547008547008502</v>
      </c>
      <c r="V1947">
        <v>0</v>
      </c>
      <c r="W1947">
        <v>0</v>
      </c>
      <c r="X1947">
        <v>11.965811965811964</v>
      </c>
      <c r="Y1947">
        <v>2.5641025641025639</v>
      </c>
      <c r="Z1947">
        <v>0</v>
      </c>
      <c r="AA1947">
        <v>4.6982720178005044</v>
      </c>
      <c r="AB1947">
        <v>0</v>
      </c>
      <c r="AC1947">
        <v>0.86633112741289309</v>
      </c>
      <c r="AE1947">
        <v>38.128403894725579</v>
      </c>
      <c r="AG1947">
        <v>0.30242717191821544</v>
      </c>
      <c r="AH1947">
        <v>0.14234123194837628</v>
      </c>
      <c r="AI1947">
        <v>3.4188034188034186</v>
      </c>
      <c r="AJ1947">
        <v>117</v>
      </c>
      <c r="AK1947">
        <v>89.097435897435858</v>
      </c>
      <c r="AL1947">
        <v>12.249382191660597</v>
      </c>
    </row>
    <row r="1948" spans="1:38">
      <c r="A1948">
        <v>18</v>
      </c>
      <c r="B1948">
        <v>415</v>
      </c>
      <c r="C1948">
        <v>2023</v>
      </c>
      <c r="E1948">
        <v>99</v>
      </c>
      <c r="F1948">
        <v>99</v>
      </c>
      <c r="G1948">
        <v>99</v>
      </c>
      <c r="H1948">
        <v>2</v>
      </c>
      <c r="I1948">
        <v>99</v>
      </c>
      <c r="J1948">
        <v>178</v>
      </c>
      <c r="K1948">
        <v>99</v>
      </c>
      <c r="L1948">
        <v>2</v>
      </c>
      <c r="M1948">
        <v>99</v>
      </c>
      <c r="N1948">
        <v>99</v>
      </c>
      <c r="O1948">
        <v>99</v>
      </c>
      <c r="P1948">
        <v>99</v>
      </c>
      <c r="Q1948">
        <v>26</v>
      </c>
      <c r="R1948">
        <v>60</v>
      </c>
      <c r="S1948">
        <v>2</v>
      </c>
      <c r="T1948">
        <v>2.7333333333333338</v>
      </c>
      <c r="U1948">
        <v>12.230000000000002</v>
      </c>
      <c r="V1948">
        <v>0</v>
      </c>
      <c r="W1948">
        <v>0</v>
      </c>
      <c r="X1948">
        <v>18.333333333333329</v>
      </c>
      <c r="Y1948">
        <v>8.3333333333333357</v>
      </c>
      <c r="Z1948">
        <v>0</v>
      </c>
      <c r="AA1948">
        <v>5.7322276065534306</v>
      </c>
      <c r="AB1948">
        <v>0</v>
      </c>
      <c r="AC1948">
        <v>0.87305339024725315</v>
      </c>
      <c r="AE1948">
        <v>50.081185482438755</v>
      </c>
      <c r="AG1948">
        <v>0.42140750105351871</v>
      </c>
      <c r="AH1948">
        <v>0.26338307629135982</v>
      </c>
      <c r="AI1948">
        <v>1.6666666666666672</v>
      </c>
      <c r="AJ1948">
        <v>0</v>
      </c>
    </row>
    <row r="1949" spans="1:38">
      <c r="A1949">
        <v>18</v>
      </c>
      <c r="B1949">
        <v>416</v>
      </c>
      <c r="C1949">
        <v>2023</v>
      </c>
      <c r="E1949">
        <v>99</v>
      </c>
      <c r="F1949">
        <v>99</v>
      </c>
      <c r="G1949">
        <v>99</v>
      </c>
      <c r="H1949">
        <v>2</v>
      </c>
      <c r="I1949">
        <v>99</v>
      </c>
      <c r="J1949">
        <v>181</v>
      </c>
      <c r="K1949">
        <v>99</v>
      </c>
      <c r="L1949">
        <v>2</v>
      </c>
      <c r="M1949">
        <v>99</v>
      </c>
      <c r="N1949">
        <v>99</v>
      </c>
      <c r="O1949">
        <v>99</v>
      </c>
      <c r="P1949">
        <v>99</v>
      </c>
      <c r="Q1949">
        <v>47</v>
      </c>
      <c r="R1949">
        <v>134</v>
      </c>
      <c r="S1949">
        <v>2</v>
      </c>
      <c r="T1949">
        <v>2.6865671641791056</v>
      </c>
      <c r="U1949">
        <v>7.7805970149253758</v>
      </c>
      <c r="V1949">
        <v>0</v>
      </c>
      <c r="W1949">
        <v>0</v>
      </c>
      <c r="X1949">
        <v>5.2238805970149267</v>
      </c>
      <c r="Y1949">
        <v>0.74626865671641807</v>
      </c>
      <c r="Z1949">
        <v>0</v>
      </c>
      <c r="AA1949">
        <v>3.7142821891836126</v>
      </c>
      <c r="AB1949">
        <v>0</v>
      </c>
      <c r="AC1949">
        <v>0.86747110965494811</v>
      </c>
      <c r="AE1949">
        <v>68.577524109057393</v>
      </c>
      <c r="AG1949">
        <v>0.44562687063518447</v>
      </c>
      <c r="AH1949">
        <v>0.17567931666710751</v>
      </c>
      <c r="AI1949">
        <v>0.74626865671641807</v>
      </c>
      <c r="AJ1949">
        <v>0</v>
      </c>
    </row>
    <row r="1950" spans="1:38">
      <c r="A1950">
        <v>18</v>
      </c>
      <c r="B1950">
        <v>417</v>
      </c>
      <c r="C1950">
        <v>2023</v>
      </c>
      <c r="E1950">
        <v>99</v>
      </c>
      <c r="F1950">
        <v>99</v>
      </c>
      <c r="G1950">
        <v>99</v>
      </c>
      <c r="H1950">
        <v>1</v>
      </c>
      <c r="I1950">
        <v>99</v>
      </c>
      <c r="J1950">
        <v>262</v>
      </c>
      <c r="K1950">
        <v>99</v>
      </c>
      <c r="L1950">
        <v>2</v>
      </c>
      <c r="M1950">
        <v>99</v>
      </c>
      <c r="N1950">
        <v>99</v>
      </c>
      <c r="O1950">
        <v>99</v>
      </c>
      <c r="P1950">
        <v>99</v>
      </c>
      <c r="R1950">
        <v>0</v>
      </c>
    </row>
    <row r="1951" spans="1:38">
      <c r="A1951">
        <v>18</v>
      </c>
      <c r="B1951">
        <v>418</v>
      </c>
      <c r="C1951">
        <v>2023</v>
      </c>
      <c r="E1951">
        <v>99</v>
      </c>
      <c r="F1951">
        <v>99</v>
      </c>
      <c r="G1951">
        <v>99</v>
      </c>
      <c r="H1951">
        <v>2</v>
      </c>
      <c r="I1951">
        <v>99</v>
      </c>
      <c r="J1951">
        <v>267</v>
      </c>
      <c r="K1951">
        <v>99</v>
      </c>
      <c r="L1951">
        <v>2</v>
      </c>
      <c r="M1951">
        <v>99</v>
      </c>
      <c r="N1951">
        <v>99</v>
      </c>
      <c r="O1951">
        <v>99</v>
      </c>
      <c r="P1951">
        <v>99</v>
      </c>
      <c r="Q1951">
        <v>12</v>
      </c>
      <c r="R1951">
        <v>69</v>
      </c>
      <c r="S1951">
        <v>2</v>
      </c>
      <c r="T1951">
        <v>2.2753623188405796</v>
      </c>
      <c r="U1951">
        <v>8.9826086956521749</v>
      </c>
      <c r="V1951">
        <v>0</v>
      </c>
      <c r="W1951">
        <v>0</v>
      </c>
      <c r="X1951">
        <v>2.8985507246376807</v>
      </c>
      <c r="Y1951">
        <v>0</v>
      </c>
      <c r="Z1951">
        <v>0</v>
      </c>
      <c r="AA1951">
        <v>2.5287309368987358</v>
      </c>
      <c r="AB1951">
        <v>0</v>
      </c>
      <c r="AC1951">
        <v>0.53525174819186738</v>
      </c>
      <c r="AE1951">
        <v>1.6387210049376275</v>
      </c>
      <c r="AG1951">
        <v>3.4534534534534518</v>
      </c>
      <c r="AH1951">
        <v>2.5445229943099257</v>
      </c>
      <c r="AI1951">
        <v>55.072463768115952</v>
      </c>
      <c r="AJ1951">
        <v>0</v>
      </c>
    </row>
    <row r="1952" spans="1:38">
      <c r="A1952">
        <v>18</v>
      </c>
      <c r="B1952">
        <v>419</v>
      </c>
      <c r="C1952">
        <v>2023</v>
      </c>
      <c r="E1952">
        <v>99</v>
      </c>
      <c r="F1952">
        <v>99</v>
      </c>
      <c r="G1952">
        <v>99</v>
      </c>
      <c r="H1952">
        <v>1</v>
      </c>
      <c r="I1952">
        <v>99</v>
      </c>
      <c r="J1952">
        <v>309</v>
      </c>
      <c r="K1952">
        <v>99</v>
      </c>
      <c r="L1952">
        <v>2</v>
      </c>
      <c r="M1952">
        <v>99</v>
      </c>
      <c r="N1952">
        <v>99</v>
      </c>
      <c r="O1952">
        <v>99</v>
      </c>
      <c r="P1952">
        <v>99</v>
      </c>
      <c r="Q1952">
        <v>218</v>
      </c>
      <c r="R1952">
        <v>524</v>
      </c>
      <c r="S1952">
        <v>2</v>
      </c>
      <c r="T1952">
        <v>3.0458015267175576</v>
      </c>
      <c r="U1952">
        <v>10.730343511450384</v>
      </c>
      <c r="V1952">
        <v>0</v>
      </c>
      <c r="W1952">
        <v>0</v>
      </c>
      <c r="X1952">
        <v>24.045801526717543</v>
      </c>
      <c r="Y1952">
        <v>1.33587786259542</v>
      </c>
      <c r="Z1952">
        <v>0</v>
      </c>
      <c r="AA1952">
        <v>5.4767913410545663</v>
      </c>
      <c r="AB1952">
        <v>0</v>
      </c>
      <c r="AC1952">
        <v>1.1515843412271209</v>
      </c>
      <c r="AE1952">
        <v>54.875881613469311</v>
      </c>
      <c r="AG1952">
        <v>0.56994931366790658</v>
      </c>
      <c r="AH1952">
        <v>0.30962019749899605</v>
      </c>
      <c r="AI1952">
        <v>3.0534351145038183</v>
      </c>
      <c r="AJ1952">
        <v>1</v>
      </c>
      <c r="AK1952">
        <v>86.7</v>
      </c>
      <c r="AL1952">
        <v>11.047784748607725</v>
      </c>
    </row>
    <row r="1953" spans="1:38">
      <c r="A1953">
        <v>18</v>
      </c>
      <c r="B1953">
        <v>420</v>
      </c>
      <c r="C1953">
        <v>2023</v>
      </c>
      <c r="E1953">
        <v>99</v>
      </c>
      <c r="F1953">
        <v>99</v>
      </c>
      <c r="G1953">
        <v>99</v>
      </c>
      <c r="H1953">
        <v>2</v>
      </c>
      <c r="I1953">
        <v>99</v>
      </c>
      <c r="J1953">
        <v>470</v>
      </c>
      <c r="K1953">
        <v>99</v>
      </c>
      <c r="L1953">
        <v>2</v>
      </c>
      <c r="M1953">
        <v>99</v>
      </c>
      <c r="N1953">
        <v>99</v>
      </c>
      <c r="O1953">
        <v>99</v>
      </c>
      <c r="P1953">
        <v>99</v>
      </c>
      <c r="Q1953">
        <v>68</v>
      </c>
      <c r="R1953">
        <v>187</v>
      </c>
      <c r="S1953">
        <v>2</v>
      </c>
      <c r="T1953">
        <v>2.4117647058823528</v>
      </c>
      <c r="U1953">
        <v>9.2764705882352985</v>
      </c>
      <c r="V1953">
        <v>0</v>
      </c>
      <c r="W1953">
        <v>0</v>
      </c>
      <c r="X1953">
        <v>13.368983957219251</v>
      </c>
      <c r="Y1953">
        <v>2.1390374331550803</v>
      </c>
      <c r="Z1953">
        <v>0</v>
      </c>
      <c r="AA1953">
        <v>4.846486389540491</v>
      </c>
      <c r="AB1953">
        <v>0</v>
      </c>
      <c r="AC1953">
        <v>0.78520448526107645</v>
      </c>
      <c r="AE1953">
        <v>28.303064359521489</v>
      </c>
      <c r="AG1953">
        <v>1.4851878325788259</v>
      </c>
      <c r="AH1953">
        <v>0.78231685208001633</v>
      </c>
      <c r="AI1953">
        <v>9.6256684491978621</v>
      </c>
      <c r="AJ1953">
        <v>0</v>
      </c>
    </row>
    <row r="1954" spans="1:38">
      <c r="A1954">
        <v>18</v>
      </c>
      <c r="B1954">
        <v>421</v>
      </c>
      <c r="C1954">
        <v>2023</v>
      </c>
      <c r="E1954">
        <v>99</v>
      </c>
      <c r="F1954">
        <v>99</v>
      </c>
      <c r="G1954">
        <v>99</v>
      </c>
      <c r="H1954">
        <v>2</v>
      </c>
      <c r="I1954">
        <v>99</v>
      </c>
      <c r="J1954">
        <v>629</v>
      </c>
      <c r="K1954">
        <v>99</v>
      </c>
      <c r="L1954">
        <v>2</v>
      </c>
      <c r="M1954">
        <v>99</v>
      </c>
      <c r="N1954">
        <v>99</v>
      </c>
      <c r="O1954">
        <v>99</v>
      </c>
      <c r="P1954">
        <v>99</v>
      </c>
      <c r="Q1954">
        <v>3</v>
      </c>
      <c r="R1954">
        <v>6</v>
      </c>
      <c r="S1954">
        <v>2</v>
      </c>
      <c r="T1954">
        <v>3.1666666666666665</v>
      </c>
      <c r="U1954">
        <v>11.85</v>
      </c>
      <c r="V1954">
        <v>0</v>
      </c>
      <c r="W1954">
        <v>0</v>
      </c>
      <c r="X1954">
        <v>50</v>
      </c>
      <c r="Y1954">
        <v>0</v>
      </c>
      <c r="Z1954">
        <v>0</v>
      </c>
      <c r="AA1954">
        <v>6.1640760324101587</v>
      </c>
      <c r="AB1954">
        <v>0</v>
      </c>
      <c r="AC1954">
        <v>0.68718427093627821</v>
      </c>
      <c r="AE1954">
        <v>-17.902717100065001</v>
      </c>
      <c r="AG1954">
        <v>0.35377358490566024</v>
      </c>
      <c r="AH1954">
        <v>0.19972471136829684</v>
      </c>
      <c r="AI1954">
        <v>33.333333333333343</v>
      </c>
      <c r="AJ1954">
        <v>0</v>
      </c>
    </row>
    <row r="1955" spans="1:38">
      <c r="A1955">
        <v>18</v>
      </c>
      <c r="B1955">
        <v>422</v>
      </c>
      <c r="C1955">
        <v>2023</v>
      </c>
      <c r="E1955">
        <v>99</v>
      </c>
      <c r="F1955">
        <v>99</v>
      </c>
      <c r="G1955">
        <v>99</v>
      </c>
      <c r="H1955">
        <v>1</v>
      </c>
      <c r="I1955">
        <v>99</v>
      </c>
      <c r="J1955">
        <v>643</v>
      </c>
      <c r="K1955">
        <v>99</v>
      </c>
      <c r="L1955">
        <v>2</v>
      </c>
      <c r="M1955">
        <v>99</v>
      </c>
      <c r="N1955">
        <v>99</v>
      </c>
      <c r="O1955">
        <v>99</v>
      </c>
      <c r="P1955">
        <v>99</v>
      </c>
      <c r="Q1955">
        <v>112</v>
      </c>
      <c r="R1955">
        <v>281</v>
      </c>
      <c r="S1955">
        <v>2</v>
      </c>
      <c r="T1955">
        <v>3.3416370106761568</v>
      </c>
      <c r="U1955">
        <v>10.384697508896812</v>
      </c>
      <c r="V1955">
        <v>0</v>
      </c>
      <c r="W1955">
        <v>0.35587188612099646</v>
      </c>
      <c r="X1955">
        <v>16.014234875444846</v>
      </c>
      <c r="Y1955">
        <v>2.4911032028469751</v>
      </c>
      <c r="Z1955">
        <v>0</v>
      </c>
      <c r="AA1955">
        <v>5.4409100790741052</v>
      </c>
      <c r="AB1955">
        <v>0</v>
      </c>
      <c r="AC1955">
        <v>1.0790843076293186</v>
      </c>
      <c r="AE1955">
        <v>47.385473154838486</v>
      </c>
      <c r="AG1955">
        <v>0.52496870738132173</v>
      </c>
      <c r="AH1955">
        <v>0.29160127180963857</v>
      </c>
      <c r="AI1955">
        <v>2.4911032028469751</v>
      </c>
      <c r="AJ1955">
        <v>0</v>
      </c>
    </row>
    <row r="1956" spans="1:38">
      <c r="A1956">
        <v>18</v>
      </c>
      <c r="B1956">
        <v>423</v>
      </c>
      <c r="C1956">
        <v>2023</v>
      </c>
      <c r="E1956">
        <v>99</v>
      </c>
      <c r="F1956">
        <v>99</v>
      </c>
      <c r="G1956">
        <v>99</v>
      </c>
      <c r="H1956">
        <v>2</v>
      </c>
      <c r="I1956">
        <v>99</v>
      </c>
      <c r="J1956">
        <v>704</v>
      </c>
      <c r="K1956">
        <v>99</v>
      </c>
      <c r="L1956">
        <v>2</v>
      </c>
      <c r="M1956">
        <v>99</v>
      </c>
      <c r="N1956">
        <v>99</v>
      </c>
      <c r="O1956">
        <v>99</v>
      </c>
      <c r="P1956">
        <v>99</v>
      </c>
      <c r="R1956">
        <v>0</v>
      </c>
    </row>
    <row r="1957" spans="1:38">
      <c r="A1957">
        <v>18</v>
      </c>
      <c r="B1957">
        <v>424</v>
      </c>
      <c r="C1957">
        <v>2023</v>
      </c>
      <c r="E1957">
        <v>99</v>
      </c>
      <c r="F1957">
        <v>99</v>
      </c>
      <c r="G1957">
        <v>99</v>
      </c>
      <c r="H1957">
        <v>1</v>
      </c>
      <c r="I1957">
        <v>99</v>
      </c>
      <c r="J1957">
        <v>802</v>
      </c>
      <c r="K1957">
        <v>99</v>
      </c>
      <c r="L1957">
        <v>2</v>
      </c>
      <c r="M1957">
        <v>99</v>
      </c>
      <c r="N1957">
        <v>99</v>
      </c>
      <c r="O1957">
        <v>99</v>
      </c>
      <c r="P1957">
        <v>99</v>
      </c>
      <c r="Q1957">
        <v>17</v>
      </c>
      <c r="R1957">
        <v>34</v>
      </c>
      <c r="S1957">
        <v>2</v>
      </c>
      <c r="T1957">
        <v>2.7647058823529407</v>
      </c>
      <c r="U1957">
        <v>12.035294117647055</v>
      </c>
      <c r="V1957">
        <v>0</v>
      </c>
      <c r="W1957">
        <v>0</v>
      </c>
      <c r="X1957">
        <v>23.52941176470588</v>
      </c>
      <c r="Y1957">
        <v>8.8235294117647047</v>
      </c>
      <c r="Z1957">
        <v>0</v>
      </c>
      <c r="AA1957">
        <v>6.3286873628758356</v>
      </c>
      <c r="AB1957">
        <v>0</v>
      </c>
      <c r="AC1957">
        <v>1.0306714981138374</v>
      </c>
      <c r="AE1957">
        <v>25.829025638477169</v>
      </c>
      <c r="AG1957">
        <v>0.31651461552783478</v>
      </c>
      <c r="AH1957">
        <v>0.18492516450973437</v>
      </c>
      <c r="AI1957">
        <v>0</v>
      </c>
      <c r="AJ1957">
        <v>34</v>
      </c>
      <c r="AK1957">
        <v>94.952941176470631</v>
      </c>
      <c r="AL1957">
        <v>12.868415516695416</v>
      </c>
    </row>
    <row r="1958" spans="1:38">
      <c r="A1958">
        <v>18</v>
      </c>
      <c r="B1958">
        <v>425</v>
      </c>
      <c r="C1958">
        <v>2023</v>
      </c>
      <c r="E1958">
        <v>99</v>
      </c>
      <c r="F1958">
        <v>99</v>
      </c>
      <c r="G1958">
        <v>99</v>
      </c>
      <c r="H1958">
        <v>1</v>
      </c>
      <c r="I1958">
        <v>99</v>
      </c>
      <c r="J1958">
        <v>103</v>
      </c>
      <c r="K1958">
        <v>99</v>
      </c>
      <c r="L1958">
        <v>3</v>
      </c>
      <c r="M1958">
        <v>99</v>
      </c>
      <c r="N1958">
        <v>99</v>
      </c>
      <c r="O1958">
        <v>99</v>
      </c>
      <c r="P1958">
        <v>99</v>
      </c>
      <c r="Q1958">
        <v>66</v>
      </c>
      <c r="R1958">
        <v>109</v>
      </c>
      <c r="S1958">
        <v>3</v>
      </c>
      <c r="T1958">
        <v>3.8073394495412849</v>
      </c>
      <c r="U1958">
        <v>16.27889908256882</v>
      </c>
      <c r="V1958">
        <v>0</v>
      </c>
      <c r="W1958">
        <v>0</v>
      </c>
      <c r="X1958">
        <v>48.623853211009198</v>
      </c>
      <c r="Y1958">
        <v>22.01834862385321</v>
      </c>
      <c r="Z1958">
        <v>0</v>
      </c>
      <c r="AA1958">
        <v>6.9728973798951932</v>
      </c>
      <c r="AB1958">
        <v>0</v>
      </c>
      <c r="AC1958">
        <v>1.2669189978681863</v>
      </c>
      <c r="AE1958">
        <v>50.986444842723429</v>
      </c>
      <c r="AG1958">
        <v>0.26080922642547794</v>
      </c>
      <c r="AH1958">
        <v>0.20249403864237608</v>
      </c>
      <c r="AI1958">
        <v>5.5045871559633035</v>
      </c>
      <c r="AJ1958">
        <v>0</v>
      </c>
    </row>
    <row r="1959" spans="1:38">
      <c r="A1959">
        <v>18</v>
      </c>
      <c r="B1959">
        <v>426</v>
      </c>
      <c r="C1959">
        <v>2023</v>
      </c>
      <c r="E1959">
        <v>99</v>
      </c>
      <c r="F1959">
        <v>99</v>
      </c>
      <c r="G1959">
        <v>99</v>
      </c>
      <c r="H1959">
        <v>2</v>
      </c>
      <c r="I1959">
        <v>99</v>
      </c>
      <c r="J1959">
        <v>106</v>
      </c>
      <c r="K1959">
        <v>99</v>
      </c>
      <c r="L1959">
        <v>3</v>
      </c>
      <c r="M1959">
        <v>99</v>
      </c>
      <c r="N1959">
        <v>99</v>
      </c>
      <c r="O1959">
        <v>99</v>
      </c>
      <c r="P1959">
        <v>99</v>
      </c>
      <c r="Q1959">
        <v>145</v>
      </c>
      <c r="R1959">
        <v>420</v>
      </c>
      <c r="S1959">
        <v>3</v>
      </c>
      <c r="T1959">
        <v>4.0952380952380949</v>
      </c>
      <c r="U1959">
        <v>14.210952380952396</v>
      </c>
      <c r="V1959">
        <v>0</v>
      </c>
      <c r="W1959">
        <v>0</v>
      </c>
      <c r="X1959">
        <v>32.857142857142847</v>
      </c>
      <c r="Y1959">
        <v>10.476190476190476</v>
      </c>
      <c r="Z1959">
        <v>0</v>
      </c>
      <c r="AA1959">
        <v>5.9491955476685163</v>
      </c>
      <c r="AB1959">
        <v>0</v>
      </c>
      <c r="AC1959">
        <v>1.3906066475004943</v>
      </c>
      <c r="AE1959">
        <v>14.22477162871788</v>
      </c>
      <c r="AG1959">
        <v>1.0474076660265843</v>
      </c>
      <c r="AH1959">
        <v>0.71271588744090064</v>
      </c>
      <c r="AI1959">
        <v>1.6666666666666672</v>
      </c>
      <c r="AJ1959">
        <v>92</v>
      </c>
      <c r="AK1959">
        <v>103.29239130434787</v>
      </c>
      <c r="AL1959">
        <v>13.327589880298492</v>
      </c>
    </row>
    <row r="1960" spans="1:38">
      <c r="A1960">
        <v>18</v>
      </c>
      <c r="B1960">
        <v>427</v>
      </c>
      <c r="C1960">
        <v>2023</v>
      </c>
      <c r="E1960">
        <v>99</v>
      </c>
      <c r="F1960">
        <v>99</v>
      </c>
      <c r="G1960">
        <v>99</v>
      </c>
      <c r="H1960">
        <v>1</v>
      </c>
      <c r="I1960">
        <v>99</v>
      </c>
      <c r="J1960">
        <v>110</v>
      </c>
      <c r="K1960">
        <v>99</v>
      </c>
      <c r="L1960">
        <v>3</v>
      </c>
      <c r="M1960">
        <v>99</v>
      </c>
      <c r="N1960">
        <v>99</v>
      </c>
      <c r="O1960">
        <v>99</v>
      </c>
      <c r="P1960">
        <v>99</v>
      </c>
      <c r="Q1960">
        <v>361</v>
      </c>
      <c r="R1960">
        <v>731</v>
      </c>
      <c r="S1960">
        <v>3</v>
      </c>
      <c r="T1960">
        <v>3.532147742818057</v>
      </c>
      <c r="U1960">
        <v>17.288645690834461</v>
      </c>
      <c r="V1960">
        <v>0</v>
      </c>
      <c r="W1960">
        <v>0</v>
      </c>
      <c r="X1960">
        <v>53.488372093023266</v>
      </c>
      <c r="Y1960">
        <v>28.454172366621059</v>
      </c>
      <c r="Z1960">
        <v>0</v>
      </c>
      <c r="AA1960">
        <v>7.5293239558992449</v>
      </c>
      <c r="AB1960">
        <v>0</v>
      </c>
      <c r="AC1960">
        <v>1.2607917344262316</v>
      </c>
      <c r="AE1960">
        <v>29.846120193666824</v>
      </c>
      <c r="AG1960">
        <v>0.64890104037211926</v>
      </c>
      <c r="AH1960">
        <v>0.53343519731045308</v>
      </c>
      <c r="AI1960">
        <v>5.3351573187414489</v>
      </c>
      <c r="AJ1960">
        <v>610</v>
      </c>
      <c r="AK1960">
        <v>102.77081967213113</v>
      </c>
      <c r="AL1960">
        <v>15.028724465180019</v>
      </c>
    </row>
    <row r="1961" spans="1:38">
      <c r="A1961">
        <v>18</v>
      </c>
      <c r="B1961">
        <v>428</v>
      </c>
      <c r="C1961">
        <v>2023</v>
      </c>
      <c r="E1961">
        <v>99</v>
      </c>
      <c r="F1961">
        <v>99</v>
      </c>
      <c r="G1961">
        <v>99</v>
      </c>
      <c r="H1961">
        <v>1</v>
      </c>
      <c r="I1961">
        <v>99</v>
      </c>
      <c r="J1961">
        <v>111</v>
      </c>
      <c r="K1961">
        <v>99</v>
      </c>
      <c r="L1961">
        <v>3</v>
      </c>
      <c r="M1961">
        <v>99</v>
      </c>
      <c r="N1961">
        <v>99</v>
      </c>
      <c r="O1961">
        <v>99</v>
      </c>
      <c r="P1961">
        <v>99</v>
      </c>
      <c r="Q1961">
        <v>218</v>
      </c>
      <c r="R1961">
        <v>360</v>
      </c>
      <c r="S1961">
        <v>3</v>
      </c>
      <c r="T1961">
        <v>3.3888888888888888</v>
      </c>
      <c r="U1961">
        <v>15.872499999999995</v>
      </c>
      <c r="V1961">
        <v>0</v>
      </c>
      <c r="W1961">
        <v>0</v>
      </c>
      <c r="X1961">
        <v>52.5</v>
      </c>
      <c r="Y1961">
        <v>16.944444444444443</v>
      </c>
      <c r="Z1961">
        <v>0</v>
      </c>
      <c r="AA1961">
        <v>6.8270169486142995</v>
      </c>
      <c r="AB1961">
        <v>0</v>
      </c>
      <c r="AC1961">
        <v>1.087243655043385</v>
      </c>
      <c r="AE1961">
        <v>34.041913212816119</v>
      </c>
      <c r="AG1961">
        <v>0.29528527838839846</v>
      </c>
      <c r="AH1961">
        <v>0.22081688854678652</v>
      </c>
      <c r="AI1961">
        <v>1.6666666666666672</v>
      </c>
      <c r="AJ1961">
        <v>276</v>
      </c>
      <c r="AK1961">
        <v>103.06231884057971</v>
      </c>
      <c r="AL1961">
        <v>14.101777468870738</v>
      </c>
    </row>
    <row r="1962" spans="1:38">
      <c r="A1962">
        <v>18</v>
      </c>
      <c r="B1962">
        <v>429</v>
      </c>
      <c r="C1962">
        <v>2023</v>
      </c>
      <c r="E1962">
        <v>99</v>
      </c>
      <c r="F1962">
        <v>99</v>
      </c>
      <c r="G1962">
        <v>99</v>
      </c>
      <c r="H1962">
        <v>1</v>
      </c>
      <c r="I1962">
        <v>99</v>
      </c>
      <c r="J1962">
        <v>116</v>
      </c>
      <c r="K1962">
        <v>99</v>
      </c>
      <c r="L1962">
        <v>3</v>
      </c>
      <c r="M1962">
        <v>99</v>
      </c>
      <c r="N1962">
        <v>99</v>
      </c>
      <c r="O1962">
        <v>99</v>
      </c>
      <c r="P1962">
        <v>99</v>
      </c>
      <c r="Q1962">
        <v>219</v>
      </c>
      <c r="R1962">
        <v>416</v>
      </c>
      <c r="S1962">
        <v>3</v>
      </c>
      <c r="T1962">
        <v>3.0817307692307701</v>
      </c>
      <c r="U1962">
        <v>11.966346153846152</v>
      </c>
      <c r="V1962">
        <v>0</v>
      </c>
      <c r="W1962">
        <v>0</v>
      </c>
      <c r="X1962">
        <v>22.59615384615384</v>
      </c>
      <c r="Y1962">
        <v>4.5673076923076943</v>
      </c>
      <c r="Z1962">
        <v>0</v>
      </c>
      <c r="AA1962">
        <v>5.5886063794825445</v>
      </c>
      <c r="AB1962">
        <v>0</v>
      </c>
      <c r="AC1962">
        <v>1.0391624237333688</v>
      </c>
      <c r="AE1962">
        <v>28.111351709997503</v>
      </c>
      <c r="AG1962">
        <v>0.49311885824018198</v>
      </c>
      <c r="AH1962">
        <v>0.2986222643714066</v>
      </c>
      <c r="AI1962">
        <v>3.3653846153846154</v>
      </c>
      <c r="AJ1962">
        <v>0</v>
      </c>
    </row>
    <row r="1963" spans="1:38">
      <c r="A1963">
        <v>18</v>
      </c>
      <c r="B1963">
        <v>430</v>
      </c>
      <c r="C1963">
        <v>2023</v>
      </c>
      <c r="E1963">
        <v>99</v>
      </c>
      <c r="F1963">
        <v>99</v>
      </c>
      <c r="G1963">
        <v>99</v>
      </c>
      <c r="H1963">
        <v>2</v>
      </c>
      <c r="I1963">
        <v>99</v>
      </c>
      <c r="J1963">
        <v>117</v>
      </c>
      <c r="K1963">
        <v>99</v>
      </c>
      <c r="L1963">
        <v>3</v>
      </c>
      <c r="M1963">
        <v>99</v>
      </c>
      <c r="N1963">
        <v>99</v>
      </c>
      <c r="O1963">
        <v>99</v>
      </c>
      <c r="P1963">
        <v>99</v>
      </c>
      <c r="Q1963">
        <v>148</v>
      </c>
      <c r="R1963">
        <v>308</v>
      </c>
      <c r="S1963">
        <v>3</v>
      </c>
      <c r="T1963">
        <v>2.5844155844155838</v>
      </c>
      <c r="U1963">
        <v>12.52240259740258</v>
      </c>
      <c r="V1963">
        <v>0</v>
      </c>
      <c r="W1963">
        <v>0</v>
      </c>
      <c r="X1963">
        <v>27.272727272727277</v>
      </c>
      <c r="Y1963">
        <v>9.0909090909090917</v>
      </c>
      <c r="Z1963">
        <v>0</v>
      </c>
      <c r="AA1963">
        <v>6.3567520657115981</v>
      </c>
      <c r="AB1963">
        <v>0</v>
      </c>
      <c r="AC1963">
        <v>0.81941774308298021</v>
      </c>
      <c r="AE1963">
        <v>37.590196407217526</v>
      </c>
      <c r="AG1963">
        <v>0.51164490514635041</v>
      </c>
      <c r="AH1963">
        <v>0.31519121292433472</v>
      </c>
      <c r="AI1963">
        <v>3.5714285714285721</v>
      </c>
      <c r="AJ1963">
        <v>308</v>
      </c>
      <c r="AK1963">
        <v>94.986363636363677</v>
      </c>
      <c r="AL1963">
        <v>13.478762048672584</v>
      </c>
    </row>
    <row r="1964" spans="1:38">
      <c r="A1964">
        <v>18</v>
      </c>
      <c r="B1964">
        <v>431</v>
      </c>
      <c r="C1964">
        <v>2023</v>
      </c>
      <c r="E1964">
        <v>99</v>
      </c>
      <c r="F1964">
        <v>99</v>
      </c>
      <c r="G1964">
        <v>99</v>
      </c>
      <c r="H1964">
        <v>1</v>
      </c>
      <c r="I1964">
        <v>99</v>
      </c>
      <c r="J1964">
        <v>134</v>
      </c>
      <c r="K1964">
        <v>99</v>
      </c>
      <c r="L1964">
        <v>3</v>
      </c>
      <c r="M1964">
        <v>99</v>
      </c>
      <c r="N1964">
        <v>99</v>
      </c>
      <c r="O1964">
        <v>99</v>
      </c>
      <c r="P1964">
        <v>99</v>
      </c>
      <c r="Q1964">
        <v>320</v>
      </c>
      <c r="R1964">
        <v>666</v>
      </c>
      <c r="S1964">
        <v>3</v>
      </c>
      <c r="T1964">
        <v>3.3153153153153143</v>
      </c>
      <c r="U1964">
        <v>10.458858858858861</v>
      </c>
      <c r="V1964">
        <v>0</v>
      </c>
      <c r="W1964">
        <v>0</v>
      </c>
      <c r="X1964">
        <v>17.417417417417418</v>
      </c>
      <c r="Y1964">
        <v>4.3543543543543555</v>
      </c>
      <c r="Z1964">
        <v>0</v>
      </c>
      <c r="AA1964">
        <v>5.548634646968976</v>
      </c>
      <c r="AB1964">
        <v>0</v>
      </c>
      <c r="AC1964">
        <v>1.0088078950150623</v>
      </c>
      <c r="AE1964">
        <v>27.514923404076505</v>
      </c>
      <c r="AG1964">
        <v>0.62420919443272882</v>
      </c>
      <c r="AH1964">
        <v>0.32760095930605998</v>
      </c>
      <c r="AI1964">
        <v>3.0030030030030024</v>
      </c>
      <c r="AJ1964">
        <v>2</v>
      </c>
      <c r="AK1964">
        <v>82.699999999999989</v>
      </c>
      <c r="AL1964">
        <v>13.9913899481525</v>
      </c>
    </row>
    <row r="1965" spans="1:38">
      <c r="A1965">
        <v>18</v>
      </c>
      <c r="B1965">
        <v>432</v>
      </c>
      <c r="C1965">
        <v>2023</v>
      </c>
      <c r="E1965">
        <v>99</v>
      </c>
      <c r="F1965">
        <v>99</v>
      </c>
      <c r="G1965">
        <v>99</v>
      </c>
      <c r="H1965">
        <v>2</v>
      </c>
      <c r="I1965">
        <v>99</v>
      </c>
      <c r="J1965">
        <v>141</v>
      </c>
      <c r="K1965">
        <v>99</v>
      </c>
      <c r="L1965">
        <v>3</v>
      </c>
      <c r="M1965">
        <v>99</v>
      </c>
      <c r="N1965">
        <v>99</v>
      </c>
      <c r="O1965">
        <v>99</v>
      </c>
      <c r="P1965">
        <v>99</v>
      </c>
      <c r="Q1965">
        <v>543</v>
      </c>
      <c r="R1965">
        <v>1591</v>
      </c>
      <c r="S1965">
        <v>3</v>
      </c>
      <c r="T1965">
        <v>3.8240100565681958</v>
      </c>
      <c r="U1965">
        <v>10.62231301068511</v>
      </c>
      <c r="V1965">
        <v>0</v>
      </c>
      <c r="W1965">
        <v>6.2853551225644247E-2</v>
      </c>
      <c r="X1965">
        <v>13.827781269641736</v>
      </c>
      <c r="Y1965">
        <v>3.8340666247642994</v>
      </c>
      <c r="Z1965">
        <v>0</v>
      </c>
      <c r="AA1965">
        <v>4.852711689405278</v>
      </c>
      <c r="AB1965">
        <v>0</v>
      </c>
      <c r="AC1965">
        <v>1.1930878907994489</v>
      </c>
      <c r="AE1965">
        <v>25.777185126587391</v>
      </c>
      <c r="AG1965">
        <v>1.4505702902052315</v>
      </c>
      <c r="AH1965">
        <v>0.82657530503994092</v>
      </c>
      <c r="AI1965">
        <v>5.5311125078566947</v>
      </c>
      <c r="AJ1965">
        <v>0</v>
      </c>
    </row>
    <row r="1966" spans="1:38">
      <c r="A1966">
        <v>18</v>
      </c>
      <c r="B1966">
        <v>433</v>
      </c>
      <c r="C1966">
        <v>2023</v>
      </c>
      <c r="E1966">
        <v>99</v>
      </c>
      <c r="F1966">
        <v>99</v>
      </c>
      <c r="G1966">
        <v>99</v>
      </c>
      <c r="H1966">
        <v>2</v>
      </c>
      <c r="I1966">
        <v>99</v>
      </c>
      <c r="J1966">
        <v>143</v>
      </c>
      <c r="K1966">
        <v>99</v>
      </c>
      <c r="L1966">
        <v>3</v>
      </c>
      <c r="M1966">
        <v>99</v>
      </c>
      <c r="N1966">
        <v>99</v>
      </c>
      <c r="O1966">
        <v>99</v>
      </c>
      <c r="P1966">
        <v>99</v>
      </c>
      <c r="Q1966">
        <v>84</v>
      </c>
      <c r="R1966">
        <v>221</v>
      </c>
      <c r="S1966">
        <v>3</v>
      </c>
      <c r="T1966">
        <v>3.9095022624434383</v>
      </c>
      <c r="U1966">
        <v>14.0131221719457</v>
      </c>
      <c r="V1966">
        <v>0</v>
      </c>
      <c r="W1966">
        <v>0</v>
      </c>
      <c r="X1966">
        <v>30.769230769230759</v>
      </c>
      <c r="Y1966">
        <v>16.289592760180998</v>
      </c>
      <c r="Z1966">
        <v>0</v>
      </c>
      <c r="AA1966">
        <v>6.9181746166021263</v>
      </c>
      <c r="AB1966">
        <v>0</v>
      </c>
      <c r="AC1966">
        <v>1.3984316445484639</v>
      </c>
      <c r="AE1966">
        <v>30.42733752243004</v>
      </c>
      <c r="AG1966">
        <v>0.8980454305335448</v>
      </c>
      <c r="AH1966">
        <v>0.60146281957045677</v>
      </c>
      <c r="AI1966">
        <v>0.45248868778280527</v>
      </c>
      <c r="AJ1966">
        <v>0</v>
      </c>
    </row>
    <row r="1967" spans="1:38">
      <c r="A1967">
        <v>18</v>
      </c>
      <c r="B1967">
        <v>434</v>
      </c>
      <c r="C1967">
        <v>2023</v>
      </c>
      <c r="E1967">
        <v>99</v>
      </c>
      <c r="F1967">
        <v>99</v>
      </c>
      <c r="G1967">
        <v>99</v>
      </c>
      <c r="H1967">
        <v>2</v>
      </c>
      <c r="I1967">
        <v>99</v>
      </c>
      <c r="J1967">
        <v>147</v>
      </c>
      <c r="K1967">
        <v>99</v>
      </c>
      <c r="L1967">
        <v>3</v>
      </c>
      <c r="M1967">
        <v>99</v>
      </c>
      <c r="N1967">
        <v>99</v>
      </c>
      <c r="O1967">
        <v>99</v>
      </c>
      <c r="P1967">
        <v>99</v>
      </c>
      <c r="Q1967">
        <v>76</v>
      </c>
      <c r="R1967">
        <v>289</v>
      </c>
      <c r="S1967">
        <v>3</v>
      </c>
      <c r="T1967">
        <v>3.5813148788927318</v>
      </c>
      <c r="U1967">
        <v>10.123529411764711</v>
      </c>
      <c r="V1967">
        <v>0</v>
      </c>
      <c r="W1967">
        <v>0</v>
      </c>
      <c r="X1967">
        <v>14.186851211072664</v>
      </c>
      <c r="Y1967">
        <v>3.8062283737024223</v>
      </c>
      <c r="Z1967">
        <v>0</v>
      </c>
      <c r="AA1967">
        <v>4.9135502214332405</v>
      </c>
      <c r="AB1967">
        <v>0</v>
      </c>
      <c r="AC1967">
        <v>1.1828344064285641</v>
      </c>
      <c r="AE1967">
        <v>36.093787216846408</v>
      </c>
      <c r="AG1967">
        <v>1.7162539343191403</v>
      </c>
      <c r="AH1967">
        <v>0.99861592522241693</v>
      </c>
      <c r="AI1967">
        <v>7.2664359861591699</v>
      </c>
      <c r="AJ1967">
        <v>0</v>
      </c>
    </row>
    <row r="1968" spans="1:38">
      <c r="A1968">
        <v>18</v>
      </c>
      <c r="B1968">
        <v>435</v>
      </c>
      <c r="C1968">
        <v>2023</v>
      </c>
      <c r="E1968">
        <v>99</v>
      </c>
      <c r="F1968">
        <v>99</v>
      </c>
      <c r="G1968">
        <v>99</v>
      </c>
      <c r="H1968">
        <v>1</v>
      </c>
      <c r="I1968">
        <v>99</v>
      </c>
      <c r="J1968">
        <v>155</v>
      </c>
      <c r="K1968">
        <v>99</v>
      </c>
      <c r="L1968">
        <v>3</v>
      </c>
      <c r="M1968">
        <v>99</v>
      </c>
      <c r="N1968">
        <v>99</v>
      </c>
      <c r="O1968">
        <v>99</v>
      </c>
      <c r="P1968">
        <v>99</v>
      </c>
      <c r="Q1968">
        <v>127</v>
      </c>
      <c r="R1968">
        <v>360</v>
      </c>
      <c r="S1968">
        <v>3</v>
      </c>
      <c r="T1968">
        <v>3.6055555555555552</v>
      </c>
      <c r="U1968">
        <v>13.284166666666662</v>
      </c>
      <c r="V1968">
        <v>0</v>
      </c>
      <c r="W1968">
        <v>0</v>
      </c>
      <c r="X1968">
        <v>27.5</v>
      </c>
      <c r="Y1968">
        <v>13.333333333333337</v>
      </c>
      <c r="Z1968">
        <v>0</v>
      </c>
      <c r="AA1968">
        <v>6.3041872658839653</v>
      </c>
      <c r="AB1968">
        <v>0</v>
      </c>
      <c r="AC1968">
        <v>1.0082835922840028</v>
      </c>
      <c r="AE1968">
        <v>45.948888212475069</v>
      </c>
      <c r="AG1968">
        <v>0.65152474889150314</v>
      </c>
      <c r="AH1968">
        <v>0.40241408058000422</v>
      </c>
      <c r="AI1968">
        <v>2.7777777777777781</v>
      </c>
      <c r="AJ1968">
        <v>0</v>
      </c>
    </row>
    <row r="1969" spans="1:38">
      <c r="A1969">
        <v>18</v>
      </c>
      <c r="B1969">
        <v>436</v>
      </c>
      <c r="C1969">
        <v>2023</v>
      </c>
      <c r="E1969">
        <v>99</v>
      </c>
      <c r="F1969">
        <v>99</v>
      </c>
      <c r="G1969">
        <v>99</v>
      </c>
      <c r="H1969">
        <v>2</v>
      </c>
      <c r="I1969">
        <v>99</v>
      </c>
      <c r="J1969">
        <v>160</v>
      </c>
      <c r="K1969">
        <v>99</v>
      </c>
      <c r="L1969">
        <v>3</v>
      </c>
      <c r="M1969">
        <v>99</v>
      </c>
      <c r="N1969">
        <v>99</v>
      </c>
      <c r="O1969">
        <v>99</v>
      </c>
      <c r="P1969">
        <v>99</v>
      </c>
      <c r="Q1969">
        <v>115</v>
      </c>
      <c r="R1969">
        <v>350</v>
      </c>
      <c r="S1969">
        <v>3</v>
      </c>
      <c r="T1969">
        <v>3.8914285714285697</v>
      </c>
      <c r="U1969">
        <v>13.38228571428572</v>
      </c>
      <c r="V1969">
        <v>0</v>
      </c>
      <c r="W1969">
        <v>0</v>
      </c>
      <c r="X1969">
        <v>35.428571428571445</v>
      </c>
      <c r="Y1969">
        <v>8</v>
      </c>
      <c r="Z1969">
        <v>0</v>
      </c>
      <c r="AA1969">
        <v>6.4519698368413163</v>
      </c>
      <c r="AB1969">
        <v>0</v>
      </c>
      <c r="AC1969">
        <v>1.2022292219210176</v>
      </c>
      <c r="AE1969">
        <v>61.337455232825775</v>
      </c>
      <c r="AG1969">
        <v>0.9119095385737731</v>
      </c>
      <c r="AH1969">
        <v>0.59140837848317973</v>
      </c>
      <c r="AI1969">
        <v>20.857142857142861</v>
      </c>
      <c r="AJ1969">
        <v>346</v>
      </c>
      <c r="AK1969">
        <v>97.241907514450858</v>
      </c>
      <c r="AL1969">
        <v>13.475578157458976</v>
      </c>
    </row>
    <row r="1970" spans="1:38">
      <c r="A1970">
        <v>18</v>
      </c>
      <c r="B1970">
        <v>437</v>
      </c>
      <c r="C1970">
        <v>2023</v>
      </c>
      <c r="E1970">
        <v>99</v>
      </c>
      <c r="F1970">
        <v>99</v>
      </c>
      <c r="G1970">
        <v>99</v>
      </c>
      <c r="H1970">
        <v>1</v>
      </c>
      <c r="I1970">
        <v>99</v>
      </c>
      <c r="J1970">
        <v>171</v>
      </c>
      <c r="K1970">
        <v>99</v>
      </c>
      <c r="L1970">
        <v>3</v>
      </c>
      <c r="M1970">
        <v>99</v>
      </c>
      <c r="N1970">
        <v>99</v>
      </c>
      <c r="O1970">
        <v>99</v>
      </c>
      <c r="P1970">
        <v>99</v>
      </c>
      <c r="Q1970">
        <v>25</v>
      </c>
      <c r="R1970">
        <v>46</v>
      </c>
      <c r="S1970">
        <v>3</v>
      </c>
      <c r="T1970">
        <v>3.1739130434782603</v>
      </c>
      <c r="U1970">
        <v>16.313043478260877</v>
      </c>
      <c r="V1970">
        <v>0</v>
      </c>
      <c r="W1970">
        <v>0</v>
      </c>
      <c r="X1970">
        <v>52.173913043478258</v>
      </c>
      <c r="Y1970">
        <v>19.565217391304348</v>
      </c>
      <c r="Z1970">
        <v>0</v>
      </c>
      <c r="AA1970">
        <v>6.6797750774308273</v>
      </c>
      <c r="AB1970">
        <v>0</v>
      </c>
      <c r="AC1970">
        <v>0.93957316456410067</v>
      </c>
      <c r="AE1970">
        <v>38.515676589203757</v>
      </c>
      <c r="AG1970">
        <v>0.1922353629487234</v>
      </c>
      <c r="AH1970">
        <v>0.14349246196082524</v>
      </c>
      <c r="AI1970">
        <v>0</v>
      </c>
      <c r="AJ1970">
        <v>0</v>
      </c>
    </row>
    <row r="1971" spans="1:38">
      <c r="A1971">
        <v>18</v>
      </c>
      <c r="B1971">
        <v>438</v>
      </c>
      <c r="C1971">
        <v>2023</v>
      </c>
      <c r="E1971">
        <v>99</v>
      </c>
      <c r="F1971">
        <v>99</v>
      </c>
      <c r="G1971">
        <v>99</v>
      </c>
      <c r="H1971">
        <v>2</v>
      </c>
      <c r="I1971">
        <v>99</v>
      </c>
      <c r="J1971">
        <v>175</v>
      </c>
      <c r="K1971">
        <v>99</v>
      </c>
      <c r="L1971">
        <v>3</v>
      </c>
      <c r="M1971">
        <v>99</v>
      </c>
      <c r="N1971">
        <v>99</v>
      </c>
      <c r="O1971">
        <v>99</v>
      </c>
      <c r="P1971">
        <v>99</v>
      </c>
      <c r="Q1971">
        <v>98</v>
      </c>
      <c r="R1971">
        <v>248</v>
      </c>
      <c r="S1971">
        <v>3</v>
      </c>
      <c r="T1971">
        <v>3.6653225806451606</v>
      </c>
      <c r="U1971">
        <v>9.9350806451612943</v>
      </c>
      <c r="V1971">
        <v>0</v>
      </c>
      <c r="W1971">
        <v>0</v>
      </c>
      <c r="X1971">
        <v>11.29032258064516</v>
      </c>
      <c r="Y1971">
        <v>3.6290322580645151</v>
      </c>
      <c r="Z1971">
        <v>0</v>
      </c>
      <c r="AA1971">
        <v>5.1152857574717245</v>
      </c>
      <c r="AB1971">
        <v>0</v>
      </c>
      <c r="AC1971">
        <v>1.190049087821841</v>
      </c>
      <c r="AE1971">
        <v>13.8447184321482</v>
      </c>
      <c r="AG1971">
        <v>1.6069461543445869</v>
      </c>
      <c r="AH1971">
        <v>0.88833525921946754</v>
      </c>
      <c r="AI1971">
        <v>0.80645161290322565</v>
      </c>
      <c r="AJ1971">
        <v>0</v>
      </c>
    </row>
    <row r="1972" spans="1:38">
      <c r="A1972">
        <v>18</v>
      </c>
      <c r="B1972">
        <v>439</v>
      </c>
      <c r="C1972">
        <v>2023</v>
      </c>
      <c r="E1972">
        <v>99</v>
      </c>
      <c r="F1972">
        <v>99</v>
      </c>
      <c r="G1972">
        <v>99</v>
      </c>
      <c r="H1972">
        <v>2</v>
      </c>
      <c r="I1972">
        <v>99</v>
      </c>
      <c r="J1972">
        <v>177</v>
      </c>
      <c r="K1972">
        <v>99</v>
      </c>
      <c r="L1972">
        <v>3</v>
      </c>
      <c r="M1972">
        <v>99</v>
      </c>
      <c r="N1972">
        <v>99</v>
      </c>
      <c r="O1972">
        <v>99</v>
      </c>
      <c r="P1972">
        <v>99</v>
      </c>
      <c r="Q1972">
        <v>114</v>
      </c>
      <c r="R1972">
        <v>322</v>
      </c>
      <c r="S1972">
        <v>3</v>
      </c>
      <c r="T1972">
        <v>3.31055900621118</v>
      </c>
      <c r="U1972">
        <v>11.430434782608701</v>
      </c>
      <c r="V1972">
        <v>0</v>
      </c>
      <c r="W1972">
        <v>0</v>
      </c>
      <c r="X1972">
        <v>23.602484472049689</v>
      </c>
      <c r="Y1972">
        <v>3.7267080745341623</v>
      </c>
      <c r="Z1972">
        <v>0</v>
      </c>
      <c r="AA1972">
        <v>5.5504355318814884</v>
      </c>
      <c r="AB1972">
        <v>0</v>
      </c>
      <c r="AC1972">
        <v>0.82459118306532686</v>
      </c>
      <c r="AE1972">
        <v>18.202400592639712</v>
      </c>
      <c r="AG1972">
        <v>0.83232093468090063</v>
      </c>
      <c r="AH1972">
        <v>0.48383924853084065</v>
      </c>
      <c r="AI1972">
        <v>7.1428571428571441</v>
      </c>
      <c r="AJ1972">
        <v>322</v>
      </c>
      <c r="AK1972">
        <v>92.658385093167652</v>
      </c>
      <c r="AL1972">
        <v>13.353011178480928</v>
      </c>
    </row>
    <row r="1973" spans="1:38">
      <c r="A1973">
        <v>18</v>
      </c>
      <c r="B1973">
        <v>440</v>
      </c>
      <c r="C1973">
        <v>2023</v>
      </c>
      <c r="E1973">
        <v>99</v>
      </c>
      <c r="F1973">
        <v>99</v>
      </c>
      <c r="G1973">
        <v>99</v>
      </c>
      <c r="H1973">
        <v>2</v>
      </c>
      <c r="I1973">
        <v>99</v>
      </c>
      <c r="J1973">
        <v>178</v>
      </c>
      <c r="K1973">
        <v>99</v>
      </c>
      <c r="L1973">
        <v>3</v>
      </c>
      <c r="M1973">
        <v>99</v>
      </c>
      <c r="N1973">
        <v>99</v>
      </c>
      <c r="O1973">
        <v>99</v>
      </c>
      <c r="P1973">
        <v>99</v>
      </c>
      <c r="Q1973">
        <v>45</v>
      </c>
      <c r="R1973">
        <v>103</v>
      </c>
      <c r="S1973">
        <v>3</v>
      </c>
      <c r="T1973">
        <v>2.9708737864077657</v>
      </c>
      <c r="U1973">
        <v>14.590291262135915</v>
      </c>
      <c r="V1973">
        <v>0</v>
      </c>
      <c r="W1973">
        <v>0</v>
      </c>
      <c r="X1973">
        <v>35.922330097087389</v>
      </c>
      <c r="Y1973">
        <v>20.388349514563114</v>
      </c>
      <c r="Z1973">
        <v>0</v>
      </c>
      <c r="AA1973">
        <v>7.1388519182907046</v>
      </c>
      <c r="AB1973">
        <v>0</v>
      </c>
      <c r="AC1973">
        <v>0.94977064865208516</v>
      </c>
      <c r="AE1973">
        <v>31.898779457518796</v>
      </c>
      <c r="AG1973">
        <v>0.72341621014187363</v>
      </c>
      <c r="AH1973">
        <v>0.53940050020530839</v>
      </c>
      <c r="AI1973">
        <v>3.8834951456310689</v>
      </c>
      <c r="AJ1973">
        <v>0</v>
      </c>
    </row>
    <row r="1974" spans="1:38">
      <c r="A1974">
        <v>18</v>
      </c>
      <c r="B1974">
        <v>441</v>
      </c>
      <c r="C1974">
        <v>2023</v>
      </c>
      <c r="E1974">
        <v>99</v>
      </c>
      <c r="F1974">
        <v>99</v>
      </c>
      <c r="G1974">
        <v>99</v>
      </c>
      <c r="H1974">
        <v>2</v>
      </c>
      <c r="I1974">
        <v>99</v>
      </c>
      <c r="J1974">
        <v>181</v>
      </c>
      <c r="K1974">
        <v>99</v>
      </c>
      <c r="L1974">
        <v>3</v>
      </c>
      <c r="M1974">
        <v>99</v>
      </c>
      <c r="N1974">
        <v>99</v>
      </c>
      <c r="O1974">
        <v>99</v>
      </c>
      <c r="P1974">
        <v>99</v>
      </c>
      <c r="Q1974">
        <v>62</v>
      </c>
      <c r="R1974">
        <v>253</v>
      </c>
      <c r="S1974">
        <v>3</v>
      </c>
      <c r="T1974">
        <v>3.2292490118577075</v>
      </c>
      <c r="U1974">
        <v>10.041106719367583</v>
      </c>
      <c r="V1974">
        <v>0</v>
      </c>
      <c r="W1974">
        <v>0</v>
      </c>
      <c r="X1974">
        <v>11.067193675889328</v>
      </c>
      <c r="Y1974">
        <v>2.766798418972332</v>
      </c>
      <c r="Z1974">
        <v>0</v>
      </c>
      <c r="AA1974">
        <v>4.4494048498934493</v>
      </c>
      <c r="AB1974">
        <v>0</v>
      </c>
      <c r="AC1974">
        <v>0.86819871068448418</v>
      </c>
      <c r="AE1974">
        <v>55.990849283217642</v>
      </c>
      <c r="AG1974">
        <v>0.8413701363485202</v>
      </c>
      <c r="AH1974">
        <v>0.42806036453205426</v>
      </c>
      <c r="AI1974">
        <v>0.39525691699604742</v>
      </c>
      <c r="AJ1974">
        <v>0</v>
      </c>
    </row>
    <row r="1975" spans="1:38">
      <c r="A1975">
        <v>18</v>
      </c>
      <c r="B1975">
        <v>442</v>
      </c>
      <c r="C1975">
        <v>2023</v>
      </c>
      <c r="E1975">
        <v>99</v>
      </c>
      <c r="F1975">
        <v>99</v>
      </c>
      <c r="G1975">
        <v>99</v>
      </c>
      <c r="H1975">
        <v>1</v>
      </c>
      <c r="I1975">
        <v>99</v>
      </c>
      <c r="J1975">
        <v>262</v>
      </c>
      <c r="K1975">
        <v>99</v>
      </c>
      <c r="L1975">
        <v>3</v>
      </c>
      <c r="M1975">
        <v>99</v>
      </c>
      <c r="N1975">
        <v>99</v>
      </c>
      <c r="O1975">
        <v>99</v>
      </c>
      <c r="P1975">
        <v>99</v>
      </c>
      <c r="R1975">
        <v>0</v>
      </c>
    </row>
    <row r="1976" spans="1:38">
      <c r="A1976">
        <v>18</v>
      </c>
      <c r="B1976">
        <v>443</v>
      </c>
      <c r="C1976">
        <v>2023</v>
      </c>
      <c r="E1976">
        <v>99</v>
      </c>
      <c r="F1976">
        <v>99</v>
      </c>
      <c r="G1976">
        <v>99</v>
      </c>
      <c r="H1976">
        <v>2</v>
      </c>
      <c r="I1976">
        <v>99</v>
      </c>
      <c r="J1976">
        <v>267</v>
      </c>
      <c r="K1976">
        <v>99</v>
      </c>
      <c r="L1976">
        <v>3</v>
      </c>
      <c r="M1976">
        <v>99</v>
      </c>
      <c r="N1976">
        <v>99</v>
      </c>
      <c r="O1976">
        <v>99</v>
      </c>
      <c r="P1976">
        <v>99</v>
      </c>
      <c r="Q1976">
        <v>17</v>
      </c>
      <c r="R1976">
        <v>121</v>
      </c>
      <c r="S1976">
        <v>3</v>
      </c>
      <c r="T1976">
        <v>3.3223140495867769</v>
      </c>
      <c r="U1976">
        <v>9.4884297520661178</v>
      </c>
      <c r="V1976">
        <v>0</v>
      </c>
      <c r="W1976">
        <v>0</v>
      </c>
      <c r="X1976">
        <v>1.6528925619834716</v>
      </c>
      <c r="Y1976">
        <v>0</v>
      </c>
      <c r="Z1976">
        <v>0</v>
      </c>
      <c r="AA1976">
        <v>2.2558716804050807</v>
      </c>
      <c r="AB1976">
        <v>0</v>
      </c>
      <c r="AC1976">
        <v>0.69490323998604542</v>
      </c>
      <c r="AE1976">
        <v>9.3584643119375119</v>
      </c>
      <c r="AG1976">
        <v>6.0560560560560548</v>
      </c>
      <c r="AH1976">
        <v>4.7134024681626752</v>
      </c>
      <c r="AI1976">
        <v>47.10743801652891</v>
      </c>
      <c r="AJ1976">
        <v>0</v>
      </c>
    </row>
    <row r="1977" spans="1:38">
      <c r="A1977">
        <v>18</v>
      </c>
      <c r="B1977">
        <v>444</v>
      </c>
      <c r="C1977">
        <v>2023</v>
      </c>
      <c r="E1977">
        <v>99</v>
      </c>
      <c r="F1977">
        <v>99</v>
      </c>
      <c r="G1977">
        <v>99</v>
      </c>
      <c r="H1977">
        <v>1</v>
      </c>
      <c r="I1977">
        <v>99</v>
      </c>
      <c r="J1977">
        <v>309</v>
      </c>
      <c r="K1977">
        <v>99</v>
      </c>
      <c r="L1977">
        <v>3</v>
      </c>
      <c r="M1977">
        <v>99</v>
      </c>
      <c r="N1977">
        <v>99</v>
      </c>
      <c r="O1977">
        <v>99</v>
      </c>
      <c r="P1977">
        <v>99</v>
      </c>
      <c r="Q1977">
        <v>325</v>
      </c>
      <c r="R1977">
        <v>903</v>
      </c>
      <c r="S1977">
        <v>3</v>
      </c>
      <c r="T1977">
        <v>3.5825027685492801</v>
      </c>
      <c r="U1977">
        <v>12.265116279069764</v>
      </c>
      <c r="V1977">
        <v>0</v>
      </c>
      <c r="W1977">
        <v>0</v>
      </c>
      <c r="X1977">
        <v>27.685492801771876</v>
      </c>
      <c r="Y1977">
        <v>7.1982281284606868</v>
      </c>
      <c r="Z1977">
        <v>0.11074197120708749</v>
      </c>
      <c r="AA1977">
        <v>6.4710729667384985</v>
      </c>
      <c r="AB1977">
        <v>0</v>
      </c>
      <c r="AC1977">
        <v>1.2946792655331345</v>
      </c>
      <c r="AE1977">
        <v>49.135501645359618</v>
      </c>
      <c r="AG1977">
        <v>0.98218364550022819</v>
      </c>
      <c r="AH1977">
        <v>0.60987915687843508</v>
      </c>
      <c r="AI1977">
        <v>2.6578073089700998</v>
      </c>
      <c r="AJ1977">
        <v>3</v>
      </c>
      <c r="AK1977">
        <v>86.53333333333336</v>
      </c>
      <c r="AL1977">
        <v>12.944611007971661</v>
      </c>
    </row>
    <row r="1978" spans="1:38">
      <c r="A1978">
        <v>18</v>
      </c>
      <c r="B1978">
        <v>445</v>
      </c>
      <c r="C1978">
        <v>2023</v>
      </c>
      <c r="E1978">
        <v>99</v>
      </c>
      <c r="F1978">
        <v>99</v>
      </c>
      <c r="G1978">
        <v>99</v>
      </c>
      <c r="H1978">
        <v>2</v>
      </c>
      <c r="I1978">
        <v>99</v>
      </c>
      <c r="J1978">
        <v>470</v>
      </c>
      <c r="K1978">
        <v>99</v>
      </c>
      <c r="L1978">
        <v>3</v>
      </c>
      <c r="M1978">
        <v>99</v>
      </c>
      <c r="N1978">
        <v>99</v>
      </c>
      <c r="O1978">
        <v>99</v>
      </c>
      <c r="P1978">
        <v>99</v>
      </c>
      <c r="Q1978">
        <v>70</v>
      </c>
      <c r="R1978">
        <v>173</v>
      </c>
      <c r="S1978">
        <v>3</v>
      </c>
      <c r="T1978">
        <v>3.1618497109826604</v>
      </c>
      <c r="U1978">
        <v>10.467052023121388</v>
      </c>
      <c r="V1978">
        <v>0</v>
      </c>
      <c r="W1978">
        <v>0</v>
      </c>
      <c r="X1978">
        <v>14.450867052023115</v>
      </c>
      <c r="Y1978">
        <v>4.0462427745664735</v>
      </c>
      <c r="Z1978">
        <v>0</v>
      </c>
      <c r="AA1978">
        <v>5.1520029196419079</v>
      </c>
      <c r="AB1978">
        <v>0</v>
      </c>
      <c r="AC1978">
        <v>0.97798958613699005</v>
      </c>
      <c r="AE1978">
        <v>35.80706323330535</v>
      </c>
      <c r="AG1978">
        <v>1.3739972996584862</v>
      </c>
      <c r="AH1978">
        <v>0.81663651106617507</v>
      </c>
      <c r="AI1978">
        <v>19.07514450867053</v>
      </c>
      <c r="AJ1978">
        <v>0</v>
      </c>
    </row>
    <row r="1979" spans="1:38">
      <c r="A1979">
        <v>18</v>
      </c>
      <c r="B1979">
        <v>446</v>
      </c>
      <c r="C1979">
        <v>2023</v>
      </c>
      <c r="E1979">
        <v>99</v>
      </c>
      <c r="F1979">
        <v>99</v>
      </c>
      <c r="G1979">
        <v>99</v>
      </c>
      <c r="H1979">
        <v>2</v>
      </c>
      <c r="I1979">
        <v>99</v>
      </c>
      <c r="J1979">
        <v>629</v>
      </c>
      <c r="K1979">
        <v>99</v>
      </c>
      <c r="L1979">
        <v>3</v>
      </c>
      <c r="M1979">
        <v>99</v>
      </c>
      <c r="N1979">
        <v>99</v>
      </c>
      <c r="O1979">
        <v>99</v>
      </c>
      <c r="P1979">
        <v>99</v>
      </c>
      <c r="Q1979">
        <v>5</v>
      </c>
      <c r="R1979">
        <v>6</v>
      </c>
      <c r="S1979">
        <v>3</v>
      </c>
      <c r="T1979">
        <v>3.8333333333333344</v>
      </c>
      <c r="U1979">
        <v>12.966666666666661</v>
      </c>
      <c r="V1979">
        <v>0</v>
      </c>
      <c r="W1979">
        <v>0</v>
      </c>
      <c r="X1979">
        <v>33.333333333333343</v>
      </c>
      <c r="Y1979">
        <v>16.666666666666671</v>
      </c>
      <c r="Z1979">
        <v>0</v>
      </c>
      <c r="AA1979">
        <v>8.6890096609964136</v>
      </c>
      <c r="AB1979">
        <v>0</v>
      </c>
      <c r="AC1979">
        <v>0.68718427093627443</v>
      </c>
      <c r="AE1979">
        <v>32.565072459202398</v>
      </c>
      <c r="AG1979">
        <v>0.35377358490566024</v>
      </c>
      <c r="AH1979">
        <v>0.21854546476024608</v>
      </c>
      <c r="AI1979">
        <v>33.333333333333343</v>
      </c>
      <c r="AJ1979">
        <v>0</v>
      </c>
    </row>
    <row r="1980" spans="1:38">
      <c r="A1980">
        <v>18</v>
      </c>
      <c r="B1980">
        <v>447</v>
      </c>
      <c r="C1980">
        <v>2023</v>
      </c>
      <c r="E1980">
        <v>99</v>
      </c>
      <c r="F1980">
        <v>99</v>
      </c>
      <c r="G1980">
        <v>99</v>
      </c>
      <c r="H1980">
        <v>1</v>
      </c>
      <c r="I1980">
        <v>99</v>
      </c>
      <c r="J1980">
        <v>643</v>
      </c>
      <c r="K1980">
        <v>99</v>
      </c>
      <c r="L1980">
        <v>3</v>
      </c>
      <c r="M1980">
        <v>99</v>
      </c>
      <c r="N1980">
        <v>99</v>
      </c>
      <c r="O1980">
        <v>99</v>
      </c>
      <c r="P1980">
        <v>99</v>
      </c>
      <c r="Q1980">
        <v>168</v>
      </c>
      <c r="R1980">
        <v>565</v>
      </c>
      <c r="S1980">
        <v>3</v>
      </c>
      <c r="T1980">
        <v>3.9221238938053098</v>
      </c>
      <c r="U1980">
        <v>11.446725663716821</v>
      </c>
      <c r="V1980">
        <v>0</v>
      </c>
      <c r="W1980">
        <v>0.35398230088495575</v>
      </c>
      <c r="X1980">
        <v>21.238938053097343</v>
      </c>
      <c r="Y1980">
        <v>6.54867256637168</v>
      </c>
      <c r="Z1980">
        <v>0</v>
      </c>
      <c r="AA1980">
        <v>6.1661345219220252</v>
      </c>
      <c r="AB1980">
        <v>0</v>
      </c>
      <c r="AC1980">
        <v>1.2327201746130838</v>
      </c>
      <c r="AE1980">
        <v>38.926640612920714</v>
      </c>
      <c r="AG1980">
        <v>1.0555420628841519</v>
      </c>
      <c r="AH1980">
        <v>0.6462773946409156</v>
      </c>
      <c r="AI1980">
        <v>3.0088495575221241</v>
      </c>
      <c r="AJ1980">
        <v>0</v>
      </c>
    </row>
    <row r="1981" spans="1:38">
      <c r="A1981">
        <v>18</v>
      </c>
      <c r="B1981">
        <v>448</v>
      </c>
      <c r="C1981">
        <v>2023</v>
      </c>
      <c r="E1981">
        <v>99</v>
      </c>
      <c r="F1981">
        <v>99</v>
      </c>
      <c r="G1981">
        <v>99</v>
      </c>
      <c r="H1981">
        <v>2</v>
      </c>
      <c r="I1981">
        <v>99</v>
      </c>
      <c r="J1981">
        <v>704</v>
      </c>
      <c r="K1981">
        <v>99</v>
      </c>
      <c r="L1981">
        <v>3</v>
      </c>
      <c r="M1981">
        <v>99</v>
      </c>
      <c r="N1981">
        <v>99</v>
      </c>
      <c r="O1981">
        <v>99</v>
      </c>
      <c r="P1981">
        <v>99</v>
      </c>
      <c r="R1981">
        <v>0</v>
      </c>
    </row>
    <row r="1982" spans="1:38">
      <c r="A1982">
        <v>18</v>
      </c>
      <c r="B1982">
        <v>449</v>
      </c>
      <c r="C1982">
        <v>2023</v>
      </c>
      <c r="E1982">
        <v>99</v>
      </c>
      <c r="F1982">
        <v>99</v>
      </c>
      <c r="G1982">
        <v>99</v>
      </c>
      <c r="H1982">
        <v>1</v>
      </c>
      <c r="I1982">
        <v>99</v>
      </c>
      <c r="J1982">
        <v>802</v>
      </c>
      <c r="K1982">
        <v>99</v>
      </c>
      <c r="L1982">
        <v>3</v>
      </c>
      <c r="M1982">
        <v>99</v>
      </c>
      <c r="N1982">
        <v>99</v>
      </c>
      <c r="O1982">
        <v>99</v>
      </c>
      <c r="P1982">
        <v>99</v>
      </c>
      <c r="Q1982">
        <v>30</v>
      </c>
      <c r="R1982">
        <v>115</v>
      </c>
      <c r="S1982">
        <v>3</v>
      </c>
      <c r="T1982">
        <v>3.5565217391304342</v>
      </c>
      <c r="U1982">
        <v>11.452173913043477</v>
      </c>
      <c r="V1982">
        <v>0</v>
      </c>
      <c r="W1982">
        <v>0</v>
      </c>
      <c r="X1982">
        <v>14.782608695652176</v>
      </c>
      <c r="Y1982">
        <v>6.9565217391304346</v>
      </c>
      <c r="Z1982">
        <v>0</v>
      </c>
      <c r="AA1982">
        <v>5.4250681875271916</v>
      </c>
      <c r="AB1982">
        <v>0</v>
      </c>
      <c r="AC1982">
        <v>0.91548328266099988</v>
      </c>
      <c r="AE1982">
        <v>16.275963893801475</v>
      </c>
      <c r="AG1982">
        <v>1.0705641407559112</v>
      </c>
      <c r="AH1982">
        <v>0.59517703240303088</v>
      </c>
      <c r="AI1982">
        <v>0</v>
      </c>
      <c r="AJ1982">
        <v>115</v>
      </c>
      <c r="AK1982">
        <v>92.986956521739117</v>
      </c>
      <c r="AL1982">
        <v>13.499383481301775</v>
      </c>
    </row>
    <row r="1983" spans="1:38">
      <c r="A1983">
        <v>18</v>
      </c>
      <c r="B1983">
        <v>450</v>
      </c>
      <c r="C1983">
        <v>2023</v>
      </c>
      <c r="E1983">
        <v>99</v>
      </c>
      <c r="F1983">
        <v>99</v>
      </c>
      <c r="G1983">
        <v>99</v>
      </c>
      <c r="H1983">
        <v>1</v>
      </c>
      <c r="I1983">
        <v>99</v>
      </c>
      <c r="J1983">
        <v>103</v>
      </c>
      <c r="K1983">
        <v>99</v>
      </c>
      <c r="L1983">
        <v>4</v>
      </c>
      <c r="M1983">
        <v>99</v>
      </c>
      <c r="N1983">
        <v>99</v>
      </c>
      <c r="O1983">
        <v>99</v>
      </c>
      <c r="P1983">
        <v>99</v>
      </c>
      <c r="Q1983">
        <v>148</v>
      </c>
      <c r="R1983">
        <v>376</v>
      </c>
      <c r="S1983">
        <v>4</v>
      </c>
      <c r="T1983">
        <v>4.4547872340425538</v>
      </c>
      <c r="U1983">
        <v>16.501063829787228</v>
      </c>
      <c r="V1983">
        <v>0</v>
      </c>
      <c r="W1983">
        <v>0.26595744680851074</v>
      </c>
      <c r="X1983">
        <v>45.212765957446805</v>
      </c>
      <c r="Y1983">
        <v>22.606382978723403</v>
      </c>
      <c r="Z1983">
        <v>0</v>
      </c>
      <c r="AA1983">
        <v>6.9792739468882798</v>
      </c>
      <c r="AB1983">
        <v>0</v>
      </c>
      <c r="AC1983">
        <v>1.4451232949853703</v>
      </c>
      <c r="AE1983">
        <v>53.485131866582485</v>
      </c>
      <c r="AG1983">
        <v>0.89967219390807052</v>
      </c>
      <c r="AH1983">
        <v>0.70804441690304143</v>
      </c>
      <c r="AI1983">
        <v>6.9148936170212751</v>
      </c>
      <c r="AJ1983">
        <v>0</v>
      </c>
    </row>
    <row r="1984" spans="1:38">
      <c r="A1984">
        <v>18</v>
      </c>
      <c r="B1984">
        <v>451</v>
      </c>
      <c r="C1984">
        <v>2023</v>
      </c>
      <c r="E1984">
        <v>99</v>
      </c>
      <c r="F1984">
        <v>99</v>
      </c>
      <c r="G1984">
        <v>99</v>
      </c>
      <c r="H1984">
        <v>2</v>
      </c>
      <c r="I1984">
        <v>99</v>
      </c>
      <c r="J1984">
        <v>106</v>
      </c>
      <c r="K1984">
        <v>99</v>
      </c>
      <c r="L1984">
        <v>4</v>
      </c>
      <c r="M1984">
        <v>99</v>
      </c>
      <c r="N1984">
        <v>99</v>
      </c>
      <c r="O1984">
        <v>99</v>
      </c>
      <c r="P1984">
        <v>99</v>
      </c>
      <c r="Q1984">
        <v>206</v>
      </c>
      <c r="R1984">
        <v>685</v>
      </c>
      <c r="S1984">
        <v>4</v>
      </c>
      <c r="T1984">
        <v>4.534306569343066</v>
      </c>
      <c r="U1984">
        <v>15.48627737226278</v>
      </c>
      <c r="V1984">
        <v>0</v>
      </c>
      <c r="W1984">
        <v>0.14598540145985411</v>
      </c>
      <c r="X1984">
        <v>36.204379562043805</v>
      </c>
      <c r="Y1984">
        <v>17.810218978102188</v>
      </c>
      <c r="Z1984">
        <v>0</v>
      </c>
      <c r="AA1984">
        <v>6.2787686513423244</v>
      </c>
      <c r="AB1984">
        <v>0</v>
      </c>
      <c r="AC1984">
        <v>1.3925997300750197</v>
      </c>
      <c r="AE1984">
        <v>17.245523039264889</v>
      </c>
      <c r="AG1984">
        <v>1.708272026733834</v>
      </c>
      <c r="AH1984">
        <v>1.2667227499852249</v>
      </c>
      <c r="AI1984">
        <v>0.87591240875912446</v>
      </c>
      <c r="AJ1984">
        <v>119</v>
      </c>
      <c r="AK1984">
        <v>100.85882352941177</v>
      </c>
      <c r="AL1984">
        <v>14.981400650191175</v>
      </c>
    </row>
    <row r="1985" spans="1:38">
      <c r="A1985">
        <v>18</v>
      </c>
      <c r="B1985">
        <v>452</v>
      </c>
      <c r="C1985">
        <v>2023</v>
      </c>
      <c r="E1985">
        <v>99</v>
      </c>
      <c r="F1985">
        <v>99</v>
      </c>
      <c r="G1985">
        <v>99</v>
      </c>
      <c r="H1985">
        <v>1</v>
      </c>
      <c r="I1985">
        <v>99</v>
      </c>
      <c r="J1985">
        <v>110</v>
      </c>
      <c r="K1985">
        <v>99</v>
      </c>
      <c r="L1985">
        <v>4</v>
      </c>
      <c r="M1985">
        <v>99</v>
      </c>
      <c r="N1985">
        <v>99</v>
      </c>
      <c r="O1985">
        <v>99</v>
      </c>
      <c r="P1985">
        <v>99</v>
      </c>
      <c r="Q1985">
        <v>510</v>
      </c>
      <c r="R1985">
        <v>1245</v>
      </c>
      <c r="S1985">
        <v>4</v>
      </c>
      <c r="T1985">
        <v>3.9100401606425712</v>
      </c>
      <c r="U1985">
        <v>17.368674698795189</v>
      </c>
      <c r="V1985">
        <v>0</v>
      </c>
      <c r="W1985">
        <v>0.24096385542168672</v>
      </c>
      <c r="X1985">
        <v>48.273092369477922</v>
      </c>
      <c r="Y1985">
        <v>29.959839357429718</v>
      </c>
      <c r="Z1985">
        <v>0</v>
      </c>
      <c r="AA1985">
        <v>7.6938424403277939</v>
      </c>
      <c r="AB1985">
        <v>0</v>
      </c>
      <c r="AC1985">
        <v>1.5424188217472896</v>
      </c>
      <c r="AE1985">
        <v>24.865635145353945</v>
      </c>
      <c r="AG1985">
        <v>1.1051734545325429</v>
      </c>
      <c r="AH1985">
        <v>0.91272374637135967</v>
      </c>
      <c r="AI1985">
        <v>4.4979919678714868</v>
      </c>
      <c r="AJ1985">
        <v>985</v>
      </c>
      <c r="AK1985">
        <v>102.02406091370563</v>
      </c>
      <c r="AL1985">
        <v>15.561826121813116</v>
      </c>
    </row>
    <row r="1986" spans="1:38">
      <c r="A1986">
        <v>18</v>
      </c>
      <c r="B1986">
        <v>453</v>
      </c>
      <c r="C1986">
        <v>2023</v>
      </c>
      <c r="E1986">
        <v>99</v>
      </c>
      <c r="F1986">
        <v>99</v>
      </c>
      <c r="G1986">
        <v>99</v>
      </c>
      <c r="H1986">
        <v>1</v>
      </c>
      <c r="I1986">
        <v>99</v>
      </c>
      <c r="J1986">
        <v>111</v>
      </c>
      <c r="K1986">
        <v>99</v>
      </c>
      <c r="L1986">
        <v>4</v>
      </c>
      <c r="M1986">
        <v>99</v>
      </c>
      <c r="N1986">
        <v>99</v>
      </c>
      <c r="O1986">
        <v>99</v>
      </c>
      <c r="P1986">
        <v>99</v>
      </c>
      <c r="Q1986">
        <v>379</v>
      </c>
      <c r="R1986">
        <v>775</v>
      </c>
      <c r="S1986">
        <v>4</v>
      </c>
      <c r="T1986">
        <v>3.569032258064516</v>
      </c>
      <c r="U1986">
        <v>16.494193548387099</v>
      </c>
      <c r="V1986">
        <v>0</v>
      </c>
      <c r="W1986">
        <v>0</v>
      </c>
      <c r="X1986">
        <v>46.838709677419359</v>
      </c>
      <c r="Y1986">
        <v>26.06451612903227</v>
      </c>
      <c r="Z1986">
        <v>0</v>
      </c>
      <c r="AA1986">
        <v>7.2766195511082898</v>
      </c>
      <c r="AB1986">
        <v>0</v>
      </c>
      <c r="AC1986">
        <v>1.0907569281827987</v>
      </c>
      <c r="AE1986">
        <v>28.58568497669264</v>
      </c>
      <c r="AG1986">
        <v>0.63568358541946901</v>
      </c>
      <c r="AH1986">
        <v>0.49398895474240451</v>
      </c>
      <c r="AI1986">
        <v>1.4193548387096775</v>
      </c>
      <c r="AJ1986">
        <v>647</v>
      </c>
      <c r="AK1986">
        <v>101.2843894899536</v>
      </c>
      <c r="AL1986">
        <v>14.959788550061878</v>
      </c>
    </row>
    <row r="1987" spans="1:38">
      <c r="A1987">
        <v>18</v>
      </c>
      <c r="B1987">
        <v>454</v>
      </c>
      <c r="C1987">
        <v>2023</v>
      </c>
      <c r="E1987">
        <v>99</v>
      </c>
      <c r="F1987">
        <v>99</v>
      </c>
      <c r="G1987">
        <v>99</v>
      </c>
      <c r="H1987">
        <v>1</v>
      </c>
      <c r="I1987">
        <v>99</v>
      </c>
      <c r="J1987">
        <v>116</v>
      </c>
      <c r="K1987">
        <v>99</v>
      </c>
      <c r="L1987">
        <v>4</v>
      </c>
      <c r="M1987">
        <v>99</v>
      </c>
      <c r="N1987">
        <v>99</v>
      </c>
      <c r="O1987">
        <v>99</v>
      </c>
      <c r="P1987">
        <v>99</v>
      </c>
      <c r="Q1987">
        <v>425</v>
      </c>
      <c r="R1987">
        <v>1126</v>
      </c>
      <c r="S1987">
        <v>4</v>
      </c>
      <c r="T1987">
        <v>3.706927175843695</v>
      </c>
      <c r="U1987">
        <v>13.108614564831283</v>
      </c>
      <c r="V1987">
        <v>0</v>
      </c>
      <c r="W1987">
        <v>0.26642984014209597</v>
      </c>
      <c r="X1987">
        <v>24.777975133214927</v>
      </c>
      <c r="Y1987">
        <v>10.390763765541742</v>
      </c>
      <c r="Z1987">
        <v>8.8809946714032001E-2</v>
      </c>
      <c r="AA1987">
        <v>6.1205305176668787</v>
      </c>
      <c r="AB1987">
        <v>0</v>
      </c>
      <c r="AC1987">
        <v>1.2822347997657797</v>
      </c>
      <c r="AE1987">
        <v>22.463367326876817</v>
      </c>
      <c r="AG1987">
        <v>1.3347399864866469</v>
      </c>
      <c r="AH1987">
        <v>0.88544680771419904</v>
      </c>
      <c r="AI1987">
        <v>4.7957371225577266</v>
      </c>
      <c r="AJ1987">
        <v>0</v>
      </c>
    </row>
    <row r="1988" spans="1:38">
      <c r="A1988">
        <v>18</v>
      </c>
      <c r="B1988">
        <v>455</v>
      </c>
      <c r="C1988">
        <v>2023</v>
      </c>
      <c r="E1988">
        <v>99</v>
      </c>
      <c r="F1988">
        <v>99</v>
      </c>
      <c r="G1988">
        <v>99</v>
      </c>
      <c r="H1988">
        <v>2</v>
      </c>
      <c r="I1988">
        <v>99</v>
      </c>
      <c r="J1988">
        <v>117</v>
      </c>
      <c r="K1988">
        <v>99</v>
      </c>
      <c r="L1988">
        <v>4</v>
      </c>
      <c r="M1988">
        <v>99</v>
      </c>
      <c r="N1988">
        <v>99</v>
      </c>
      <c r="O1988">
        <v>99</v>
      </c>
      <c r="P1988">
        <v>99</v>
      </c>
      <c r="Q1988">
        <v>289</v>
      </c>
      <c r="R1988">
        <v>880</v>
      </c>
      <c r="S1988">
        <v>4</v>
      </c>
      <c r="T1988">
        <v>3.4693181818181822</v>
      </c>
      <c r="U1988">
        <v>14.331136363636372</v>
      </c>
      <c r="V1988">
        <v>0</v>
      </c>
      <c r="W1988">
        <v>0.11363636363636362</v>
      </c>
      <c r="X1988">
        <v>31.25</v>
      </c>
      <c r="Y1988">
        <v>15.340909090909092</v>
      </c>
      <c r="Z1988">
        <v>0.11363636363636362</v>
      </c>
      <c r="AA1988">
        <v>6.6511710233164889</v>
      </c>
      <c r="AB1988">
        <v>0</v>
      </c>
      <c r="AC1988">
        <v>1.0929378625921984</v>
      </c>
      <c r="AE1988">
        <v>27.369721005140157</v>
      </c>
      <c r="AG1988">
        <v>1.4618425861324293</v>
      </c>
      <c r="AH1988">
        <v>1.0306210849837851</v>
      </c>
      <c r="AI1988">
        <v>4.8863636363636367</v>
      </c>
      <c r="AJ1988">
        <v>880</v>
      </c>
      <c r="AK1988">
        <v>97.543522727272716</v>
      </c>
      <c r="AL1988">
        <v>14.438489496622111</v>
      </c>
    </row>
    <row r="1989" spans="1:38">
      <c r="A1989">
        <v>18</v>
      </c>
      <c r="B1989">
        <v>456</v>
      </c>
      <c r="C1989">
        <v>2023</v>
      </c>
      <c r="E1989">
        <v>99</v>
      </c>
      <c r="F1989">
        <v>99</v>
      </c>
      <c r="G1989">
        <v>99</v>
      </c>
      <c r="H1989">
        <v>1</v>
      </c>
      <c r="I1989">
        <v>99</v>
      </c>
      <c r="J1989">
        <v>134</v>
      </c>
      <c r="K1989">
        <v>99</v>
      </c>
      <c r="L1989">
        <v>4</v>
      </c>
      <c r="M1989">
        <v>99</v>
      </c>
      <c r="N1989">
        <v>99</v>
      </c>
      <c r="O1989">
        <v>99</v>
      </c>
      <c r="P1989">
        <v>99</v>
      </c>
      <c r="Q1989">
        <v>684</v>
      </c>
      <c r="R1989">
        <v>2606</v>
      </c>
      <c r="S1989">
        <v>4</v>
      </c>
      <c r="T1989">
        <v>4.0874904067536448</v>
      </c>
      <c r="U1989">
        <v>11.586454336147336</v>
      </c>
      <c r="V1989">
        <v>0</v>
      </c>
      <c r="W1989">
        <v>7.6745970836531077E-2</v>
      </c>
      <c r="X1989">
        <v>16.577129700690715</v>
      </c>
      <c r="Y1989">
        <v>6.4850345356868759</v>
      </c>
      <c r="Z1989">
        <v>3.8372985418265539E-2</v>
      </c>
      <c r="AA1989">
        <v>5.4760082261523522</v>
      </c>
      <c r="AB1989">
        <v>0</v>
      </c>
      <c r="AC1989">
        <v>1.3815543132697548</v>
      </c>
      <c r="AE1989">
        <v>13.396548377533328</v>
      </c>
      <c r="AG1989">
        <v>2.4424762172547911</v>
      </c>
      <c r="AH1989">
        <v>1.4200760373226931</v>
      </c>
      <c r="AI1989">
        <v>3.914044512663085</v>
      </c>
      <c r="AJ1989">
        <v>7</v>
      </c>
      <c r="AK1989">
        <v>98.257142857142881</v>
      </c>
      <c r="AL1989">
        <v>13.820915046275172</v>
      </c>
    </row>
    <row r="1990" spans="1:38">
      <c r="A1990">
        <v>18</v>
      </c>
      <c r="B1990">
        <v>457</v>
      </c>
      <c r="C1990">
        <v>2023</v>
      </c>
      <c r="E1990">
        <v>99</v>
      </c>
      <c r="F1990">
        <v>99</v>
      </c>
      <c r="G1990">
        <v>99</v>
      </c>
      <c r="H1990">
        <v>2</v>
      </c>
      <c r="I1990">
        <v>99</v>
      </c>
      <c r="J1990">
        <v>141</v>
      </c>
      <c r="K1990">
        <v>99</v>
      </c>
      <c r="L1990">
        <v>4</v>
      </c>
      <c r="M1990">
        <v>99</v>
      </c>
      <c r="N1990">
        <v>99</v>
      </c>
      <c r="O1990">
        <v>99</v>
      </c>
      <c r="P1990">
        <v>99</v>
      </c>
      <c r="Q1990">
        <v>784</v>
      </c>
      <c r="R1990">
        <v>2503</v>
      </c>
      <c r="S1990">
        <v>4</v>
      </c>
      <c r="T1990">
        <v>4.4834198961246496</v>
      </c>
      <c r="U1990">
        <v>12.032201358369964</v>
      </c>
      <c r="V1990">
        <v>0</v>
      </c>
      <c r="W1990">
        <v>0.11985617259288849</v>
      </c>
      <c r="X1990">
        <v>18.817419097083505</v>
      </c>
      <c r="Y1990">
        <v>7.0315621254494607</v>
      </c>
      <c r="Z1990">
        <v>0</v>
      </c>
      <c r="AA1990">
        <v>5.4160953574968733</v>
      </c>
      <c r="AB1990">
        <v>0</v>
      </c>
      <c r="AC1990">
        <v>1.1826860423400516</v>
      </c>
      <c r="AE1990">
        <v>23.638248498654939</v>
      </c>
      <c r="AG1990">
        <v>2.2820725558665593</v>
      </c>
      <c r="AH1990">
        <v>1.4729876055032742</v>
      </c>
      <c r="AI1990">
        <v>4.3947263284059126</v>
      </c>
      <c r="AJ1990">
        <v>0</v>
      </c>
    </row>
    <row r="1991" spans="1:38">
      <c r="A1991">
        <v>18</v>
      </c>
      <c r="B1991">
        <v>458</v>
      </c>
      <c r="C1991">
        <v>2023</v>
      </c>
      <c r="E1991">
        <v>99</v>
      </c>
      <c r="F1991">
        <v>99</v>
      </c>
      <c r="G1991">
        <v>99</v>
      </c>
      <c r="H1991">
        <v>2</v>
      </c>
      <c r="I1991">
        <v>99</v>
      </c>
      <c r="J1991">
        <v>143</v>
      </c>
      <c r="K1991">
        <v>99</v>
      </c>
      <c r="L1991">
        <v>4</v>
      </c>
      <c r="M1991">
        <v>99</v>
      </c>
      <c r="N1991">
        <v>99</v>
      </c>
      <c r="O1991">
        <v>99</v>
      </c>
      <c r="P1991">
        <v>99</v>
      </c>
      <c r="Q1991">
        <v>120</v>
      </c>
      <c r="R1991">
        <v>294</v>
      </c>
      <c r="S1991">
        <v>4</v>
      </c>
      <c r="T1991">
        <v>4.4863945578231288</v>
      </c>
      <c r="U1991">
        <v>15.51530612244898</v>
      </c>
      <c r="V1991">
        <v>0</v>
      </c>
      <c r="W1991">
        <v>0</v>
      </c>
      <c r="X1991">
        <v>34.693877551020407</v>
      </c>
      <c r="Y1991">
        <v>21.768707482993197</v>
      </c>
      <c r="Z1991">
        <v>0</v>
      </c>
      <c r="AA1991">
        <v>7.0348261761082522</v>
      </c>
      <c r="AB1991">
        <v>0</v>
      </c>
      <c r="AC1991">
        <v>1.3868252520408877</v>
      </c>
      <c r="AE1991">
        <v>28.818996615537401</v>
      </c>
      <c r="AG1991">
        <v>1.1946848713885163</v>
      </c>
      <c r="AH1991">
        <v>0.88590934530357435</v>
      </c>
      <c r="AI1991">
        <v>1.0204081632653061</v>
      </c>
      <c r="AJ1991">
        <v>0</v>
      </c>
    </row>
    <row r="1992" spans="1:38">
      <c r="A1992">
        <v>18</v>
      </c>
      <c r="B1992">
        <v>459</v>
      </c>
      <c r="C1992">
        <v>2023</v>
      </c>
      <c r="E1992">
        <v>99</v>
      </c>
      <c r="F1992">
        <v>99</v>
      </c>
      <c r="G1992">
        <v>99</v>
      </c>
      <c r="H1992">
        <v>2</v>
      </c>
      <c r="I1992">
        <v>99</v>
      </c>
      <c r="J1992">
        <v>147</v>
      </c>
      <c r="K1992">
        <v>99</v>
      </c>
      <c r="L1992">
        <v>4</v>
      </c>
      <c r="M1992">
        <v>99</v>
      </c>
      <c r="N1992">
        <v>99</v>
      </c>
      <c r="O1992">
        <v>99</v>
      </c>
      <c r="P1992">
        <v>99</v>
      </c>
      <c r="Q1992">
        <v>116</v>
      </c>
      <c r="R1992">
        <v>679</v>
      </c>
      <c r="S1992">
        <v>4</v>
      </c>
      <c r="T1992">
        <v>4.2636229749631811</v>
      </c>
      <c r="U1992">
        <v>10.184536082474224</v>
      </c>
      <c r="V1992">
        <v>0</v>
      </c>
      <c r="W1992">
        <v>0</v>
      </c>
      <c r="X1992">
        <v>11.782032400589102</v>
      </c>
      <c r="Y1992">
        <v>2.3564064801178204</v>
      </c>
      <c r="Z1992">
        <v>0</v>
      </c>
      <c r="AA1992">
        <v>4.5820851812302621</v>
      </c>
      <c r="AB1992">
        <v>0</v>
      </c>
      <c r="AC1992">
        <v>1.3204026517362843</v>
      </c>
      <c r="AE1992">
        <v>27.788332155229902</v>
      </c>
      <c r="AG1992">
        <v>4.0323059564107124</v>
      </c>
      <c r="AH1992">
        <v>2.3603680171208858</v>
      </c>
      <c r="AI1992">
        <v>6.9219440353460948</v>
      </c>
      <c r="AJ1992">
        <v>0</v>
      </c>
    </row>
    <row r="1993" spans="1:38">
      <c r="A1993">
        <v>18</v>
      </c>
      <c r="B1993">
        <v>460</v>
      </c>
      <c r="C1993">
        <v>2023</v>
      </c>
      <c r="E1993">
        <v>99</v>
      </c>
      <c r="F1993">
        <v>99</v>
      </c>
      <c r="G1993">
        <v>99</v>
      </c>
      <c r="H1993">
        <v>1</v>
      </c>
      <c r="I1993">
        <v>99</v>
      </c>
      <c r="J1993">
        <v>155</v>
      </c>
      <c r="K1993">
        <v>99</v>
      </c>
      <c r="L1993">
        <v>4</v>
      </c>
      <c r="M1993">
        <v>99</v>
      </c>
      <c r="N1993">
        <v>99</v>
      </c>
      <c r="O1993">
        <v>99</v>
      </c>
      <c r="P1993">
        <v>99</v>
      </c>
      <c r="Q1993">
        <v>179</v>
      </c>
      <c r="R1993">
        <v>662</v>
      </c>
      <c r="S1993">
        <v>4</v>
      </c>
      <c r="T1993">
        <v>4.0649546827794563</v>
      </c>
      <c r="U1993">
        <v>13.900302114803623</v>
      </c>
      <c r="V1993">
        <v>0</v>
      </c>
      <c r="W1993">
        <v>0</v>
      </c>
      <c r="X1993">
        <v>25.830815709969784</v>
      </c>
      <c r="Y1993">
        <v>13.595166163141991</v>
      </c>
      <c r="Z1993">
        <v>0.15105740181268884</v>
      </c>
      <c r="AA1993">
        <v>6.0967947524201485</v>
      </c>
      <c r="AB1993">
        <v>0</v>
      </c>
      <c r="AC1993">
        <v>1.0744259681747941</v>
      </c>
      <c r="AE1993">
        <v>26.940986040456831</v>
      </c>
      <c r="AG1993">
        <v>1.1980816215727079</v>
      </c>
      <c r="AH1993">
        <v>0.7743166195130371</v>
      </c>
      <c r="AI1993">
        <v>4.9848942598187316</v>
      </c>
      <c r="AJ1993">
        <v>0</v>
      </c>
    </row>
    <row r="1994" spans="1:38">
      <c r="A1994">
        <v>18</v>
      </c>
      <c r="B1994">
        <v>461</v>
      </c>
      <c r="C1994">
        <v>2023</v>
      </c>
      <c r="E1994">
        <v>99</v>
      </c>
      <c r="F1994">
        <v>99</v>
      </c>
      <c r="G1994">
        <v>99</v>
      </c>
      <c r="H1994">
        <v>2</v>
      </c>
      <c r="I1994">
        <v>99</v>
      </c>
      <c r="J1994">
        <v>160</v>
      </c>
      <c r="K1994">
        <v>99</v>
      </c>
      <c r="L1994">
        <v>4</v>
      </c>
      <c r="M1994">
        <v>99</v>
      </c>
      <c r="N1994">
        <v>99</v>
      </c>
      <c r="O1994">
        <v>99</v>
      </c>
      <c r="P1994">
        <v>99</v>
      </c>
      <c r="Q1994">
        <v>218</v>
      </c>
      <c r="R1994">
        <v>929</v>
      </c>
      <c r="S1994">
        <v>4</v>
      </c>
      <c r="T1994">
        <v>4.3961248654467164</v>
      </c>
      <c r="U1994">
        <v>13.970505920344456</v>
      </c>
      <c r="V1994">
        <v>0</v>
      </c>
      <c r="W1994">
        <v>0.10764262648008611</v>
      </c>
      <c r="X1994">
        <v>29.386437029063512</v>
      </c>
      <c r="Y1994">
        <v>11.733046286329383</v>
      </c>
      <c r="Z1994">
        <v>0</v>
      </c>
      <c r="AA1994">
        <v>6.0831157267748974</v>
      </c>
      <c r="AB1994">
        <v>0</v>
      </c>
      <c r="AC1994">
        <v>1.1984139363676019</v>
      </c>
      <c r="AE1994">
        <v>39.184290640964257</v>
      </c>
      <c r="AG1994">
        <v>2.4204684609572444</v>
      </c>
      <c r="AH1994">
        <v>1.6387661260049093</v>
      </c>
      <c r="AI1994">
        <v>15.931108719052743</v>
      </c>
      <c r="AJ1994">
        <v>916</v>
      </c>
      <c r="AK1994">
        <v>96.919650655021883</v>
      </c>
      <c r="AL1994">
        <v>14.485415896800244</v>
      </c>
    </row>
    <row r="1995" spans="1:38">
      <c r="A1995">
        <v>18</v>
      </c>
      <c r="B1995">
        <v>462</v>
      </c>
      <c r="C1995">
        <v>2023</v>
      </c>
      <c r="E1995">
        <v>99</v>
      </c>
      <c r="F1995">
        <v>99</v>
      </c>
      <c r="G1995">
        <v>99</v>
      </c>
      <c r="H1995">
        <v>1</v>
      </c>
      <c r="I1995">
        <v>99</v>
      </c>
      <c r="J1995">
        <v>171</v>
      </c>
      <c r="K1995">
        <v>99</v>
      </c>
      <c r="L1995">
        <v>4</v>
      </c>
      <c r="M1995">
        <v>99</v>
      </c>
      <c r="N1995">
        <v>99</v>
      </c>
      <c r="O1995">
        <v>99</v>
      </c>
      <c r="P1995">
        <v>99</v>
      </c>
      <c r="Q1995">
        <v>55</v>
      </c>
      <c r="R1995">
        <v>116</v>
      </c>
      <c r="S1995">
        <v>4</v>
      </c>
      <c r="T1995">
        <v>3.7068965517241392</v>
      </c>
      <c r="U1995">
        <v>17.816379310344825</v>
      </c>
      <c r="V1995">
        <v>0</v>
      </c>
      <c r="W1995">
        <v>0</v>
      </c>
      <c r="X1995">
        <v>52.586206896551715</v>
      </c>
      <c r="Y1995">
        <v>25</v>
      </c>
      <c r="Z1995">
        <v>0</v>
      </c>
      <c r="AA1995">
        <v>6.9128558892673917</v>
      </c>
      <c r="AB1995">
        <v>0</v>
      </c>
      <c r="AC1995">
        <v>1.2248662233731993</v>
      </c>
      <c r="AE1995">
        <v>31.536742574241888</v>
      </c>
      <c r="AG1995">
        <v>0.48476743700112818</v>
      </c>
      <c r="AH1995">
        <v>0.39519705641582814</v>
      </c>
      <c r="AI1995">
        <v>0</v>
      </c>
      <c r="AJ1995">
        <v>0</v>
      </c>
    </row>
    <row r="1996" spans="1:38">
      <c r="A1996">
        <v>18</v>
      </c>
      <c r="B1996">
        <v>463</v>
      </c>
      <c r="C1996">
        <v>2023</v>
      </c>
      <c r="E1996">
        <v>99</v>
      </c>
      <c r="F1996">
        <v>99</v>
      </c>
      <c r="G1996">
        <v>99</v>
      </c>
      <c r="H1996">
        <v>2</v>
      </c>
      <c r="I1996">
        <v>99</v>
      </c>
      <c r="J1996">
        <v>175</v>
      </c>
      <c r="K1996">
        <v>99</v>
      </c>
      <c r="L1996">
        <v>4</v>
      </c>
      <c r="M1996">
        <v>99</v>
      </c>
      <c r="N1996">
        <v>99</v>
      </c>
      <c r="O1996">
        <v>99</v>
      </c>
      <c r="P1996">
        <v>99</v>
      </c>
      <c r="Q1996">
        <v>125</v>
      </c>
      <c r="R1996">
        <v>336</v>
      </c>
      <c r="S1996">
        <v>4</v>
      </c>
      <c r="T1996">
        <v>4.3035714285714306</v>
      </c>
      <c r="U1996">
        <v>10.233630952380951</v>
      </c>
      <c r="V1996">
        <v>0</v>
      </c>
      <c r="W1996">
        <v>0</v>
      </c>
      <c r="X1996">
        <v>11.011904761904765</v>
      </c>
      <c r="Y1996">
        <v>3.2738095238095242</v>
      </c>
      <c r="Z1996">
        <v>0</v>
      </c>
      <c r="AA1996">
        <v>4.6398859445130336</v>
      </c>
      <c r="AB1996">
        <v>0</v>
      </c>
      <c r="AC1996">
        <v>1.1560345221171078</v>
      </c>
      <c r="AE1996">
        <v>10.851357129500858</v>
      </c>
      <c r="AG1996">
        <v>2.1771528542733098</v>
      </c>
      <c r="AH1996">
        <v>1.239717841156758</v>
      </c>
      <c r="AI1996">
        <v>0.89285714285714302</v>
      </c>
      <c r="AJ1996">
        <v>0</v>
      </c>
    </row>
    <row r="1997" spans="1:38">
      <c r="A1997">
        <v>18</v>
      </c>
      <c r="B1997">
        <v>464</v>
      </c>
      <c r="C1997">
        <v>2023</v>
      </c>
      <c r="E1997">
        <v>99</v>
      </c>
      <c r="F1997">
        <v>99</v>
      </c>
      <c r="G1997">
        <v>99</v>
      </c>
      <c r="H1997">
        <v>2</v>
      </c>
      <c r="I1997">
        <v>99</v>
      </c>
      <c r="J1997">
        <v>177</v>
      </c>
      <c r="K1997">
        <v>99</v>
      </c>
      <c r="L1997">
        <v>4</v>
      </c>
      <c r="M1997">
        <v>99</v>
      </c>
      <c r="N1997">
        <v>99</v>
      </c>
      <c r="O1997">
        <v>99</v>
      </c>
      <c r="P1997">
        <v>99</v>
      </c>
      <c r="Q1997">
        <v>193</v>
      </c>
      <c r="R1997">
        <v>853</v>
      </c>
      <c r="S1997">
        <v>4</v>
      </c>
      <c r="T1997">
        <v>4.0152403282532241</v>
      </c>
      <c r="U1997">
        <v>13.285345838218047</v>
      </c>
      <c r="V1997">
        <v>0</v>
      </c>
      <c r="W1997">
        <v>0</v>
      </c>
      <c r="X1997">
        <v>27.198124267291902</v>
      </c>
      <c r="Y1997">
        <v>12.075029308323565</v>
      </c>
      <c r="Z1997">
        <v>0</v>
      </c>
      <c r="AA1997">
        <v>6.1490901187385614</v>
      </c>
      <c r="AB1997">
        <v>0</v>
      </c>
      <c r="AC1997">
        <v>0.95551823354952836</v>
      </c>
      <c r="AE1997">
        <v>7.5219690664120096</v>
      </c>
      <c r="AG1997">
        <v>2.2048750226174163</v>
      </c>
      <c r="AH1997">
        <v>1.4897190403876801</v>
      </c>
      <c r="AI1997">
        <v>4.4548651817116074</v>
      </c>
      <c r="AJ1997">
        <v>853</v>
      </c>
      <c r="AK1997">
        <v>95.420164126611965</v>
      </c>
      <c r="AL1997">
        <v>14.340173445279177</v>
      </c>
    </row>
    <row r="1998" spans="1:38">
      <c r="A1998">
        <v>18</v>
      </c>
      <c r="B1998">
        <v>465</v>
      </c>
      <c r="C1998">
        <v>2023</v>
      </c>
      <c r="E1998">
        <v>99</v>
      </c>
      <c r="F1998">
        <v>99</v>
      </c>
      <c r="G1998">
        <v>99</v>
      </c>
      <c r="H1998">
        <v>2</v>
      </c>
      <c r="I1998">
        <v>99</v>
      </c>
      <c r="J1998">
        <v>178</v>
      </c>
      <c r="K1998">
        <v>99</v>
      </c>
      <c r="L1998">
        <v>4</v>
      </c>
      <c r="M1998">
        <v>99</v>
      </c>
      <c r="N1998">
        <v>99</v>
      </c>
      <c r="O1998">
        <v>99</v>
      </c>
      <c r="P1998">
        <v>99</v>
      </c>
      <c r="Q1998">
        <v>64</v>
      </c>
      <c r="R1998">
        <v>273</v>
      </c>
      <c r="S1998">
        <v>4</v>
      </c>
      <c r="T1998">
        <v>3.6373626373626378</v>
      </c>
      <c r="U1998">
        <v>13.85128205128205</v>
      </c>
      <c r="V1998">
        <v>0</v>
      </c>
      <c r="W1998">
        <v>0</v>
      </c>
      <c r="X1998">
        <v>26.007326007326014</v>
      </c>
      <c r="Y1998">
        <v>11.355311355311352</v>
      </c>
      <c r="Z1998">
        <v>0</v>
      </c>
      <c r="AA1998">
        <v>5.8037950358263855</v>
      </c>
      <c r="AB1998">
        <v>0</v>
      </c>
      <c r="AC1998">
        <v>1.1876946936582491</v>
      </c>
      <c r="AE1998">
        <v>30.50637183229134</v>
      </c>
      <c r="AG1998">
        <v>1.91740412979351</v>
      </c>
      <c r="AH1998">
        <v>1.357259150569839</v>
      </c>
      <c r="AI1998">
        <v>6.227106227106229</v>
      </c>
      <c r="AJ1998">
        <v>0</v>
      </c>
    </row>
    <row r="1999" spans="1:38">
      <c r="A1999">
        <v>18</v>
      </c>
      <c r="B1999">
        <v>466</v>
      </c>
      <c r="C1999">
        <v>2023</v>
      </c>
      <c r="E1999">
        <v>99</v>
      </c>
      <c r="F1999">
        <v>99</v>
      </c>
      <c r="G1999">
        <v>99</v>
      </c>
      <c r="H1999">
        <v>2</v>
      </c>
      <c r="I1999">
        <v>99</v>
      </c>
      <c r="J1999">
        <v>181</v>
      </c>
      <c r="K1999">
        <v>99</v>
      </c>
      <c r="L1999">
        <v>4</v>
      </c>
      <c r="M1999">
        <v>99</v>
      </c>
      <c r="N1999">
        <v>99</v>
      </c>
      <c r="O1999">
        <v>99</v>
      </c>
      <c r="P1999">
        <v>99</v>
      </c>
      <c r="Q1999">
        <v>98</v>
      </c>
      <c r="R1999">
        <v>373</v>
      </c>
      <c r="S1999">
        <v>4</v>
      </c>
      <c r="T1999">
        <v>3.8552278820375343</v>
      </c>
      <c r="U1999">
        <v>11.44638069705095</v>
      </c>
      <c r="V1999">
        <v>0</v>
      </c>
      <c r="W1999">
        <v>0</v>
      </c>
      <c r="X1999">
        <v>19.839142091152812</v>
      </c>
      <c r="Y1999">
        <v>4.8257372654155484</v>
      </c>
      <c r="Z1999">
        <v>0</v>
      </c>
      <c r="AA1999">
        <v>5.4640888592247352</v>
      </c>
      <c r="AB1999">
        <v>0</v>
      </c>
      <c r="AC1999">
        <v>1.1695216886579569</v>
      </c>
      <c r="AE1999">
        <v>61.092446980898714</v>
      </c>
      <c r="AG1999">
        <v>1.2404389757233123</v>
      </c>
      <c r="AH1999">
        <v>0.71941573231365419</v>
      </c>
      <c r="AI1999">
        <v>0.80428954423592514</v>
      </c>
      <c r="AJ1999">
        <v>0</v>
      </c>
    </row>
    <row r="2000" spans="1:38">
      <c r="A2000">
        <v>18</v>
      </c>
      <c r="B2000">
        <v>467</v>
      </c>
      <c r="C2000">
        <v>2023</v>
      </c>
      <c r="E2000">
        <v>99</v>
      </c>
      <c r="F2000">
        <v>99</v>
      </c>
      <c r="G2000">
        <v>99</v>
      </c>
      <c r="H2000">
        <v>1</v>
      </c>
      <c r="I2000">
        <v>99</v>
      </c>
      <c r="J2000">
        <v>262</v>
      </c>
      <c r="K2000">
        <v>99</v>
      </c>
      <c r="L2000">
        <v>4</v>
      </c>
      <c r="M2000">
        <v>99</v>
      </c>
      <c r="N2000">
        <v>99</v>
      </c>
      <c r="O2000">
        <v>99</v>
      </c>
      <c r="P2000">
        <v>99</v>
      </c>
      <c r="R2000">
        <v>0</v>
      </c>
    </row>
    <row r="2001" spans="1:38">
      <c r="A2001">
        <v>18</v>
      </c>
      <c r="B2001">
        <v>468</v>
      </c>
      <c r="C2001">
        <v>2023</v>
      </c>
      <c r="E2001">
        <v>99</v>
      </c>
      <c r="F2001">
        <v>99</v>
      </c>
      <c r="G2001">
        <v>99</v>
      </c>
      <c r="H2001">
        <v>2</v>
      </c>
      <c r="I2001">
        <v>99</v>
      </c>
      <c r="J2001">
        <v>267</v>
      </c>
      <c r="K2001">
        <v>99</v>
      </c>
      <c r="L2001">
        <v>4</v>
      </c>
      <c r="M2001">
        <v>99</v>
      </c>
      <c r="N2001">
        <v>99</v>
      </c>
      <c r="O2001">
        <v>99</v>
      </c>
      <c r="P2001">
        <v>99</v>
      </c>
      <c r="Q2001">
        <v>20</v>
      </c>
      <c r="R2001">
        <v>260</v>
      </c>
      <c r="S2001">
        <v>4</v>
      </c>
      <c r="T2001">
        <v>3.9653846153846146</v>
      </c>
      <c r="U2001">
        <v>10.31730769230769</v>
      </c>
      <c r="V2001">
        <v>0</v>
      </c>
      <c r="W2001">
        <v>0</v>
      </c>
      <c r="X2001">
        <v>4.6153846153846141</v>
      </c>
      <c r="Y2001">
        <v>0</v>
      </c>
      <c r="Z2001">
        <v>0</v>
      </c>
      <c r="AA2001">
        <v>2.4852581628665393</v>
      </c>
      <c r="AB2001">
        <v>0</v>
      </c>
      <c r="AC2001">
        <v>0.48313265234644609</v>
      </c>
      <c r="AE2001">
        <v>16.930943118935755</v>
      </c>
      <c r="AG2001">
        <v>13.013013013013015</v>
      </c>
      <c r="AH2001">
        <v>11.012718509577889</v>
      </c>
      <c r="AI2001">
        <v>33.076923076923087</v>
      </c>
      <c r="AJ2001">
        <v>0</v>
      </c>
    </row>
    <row r="2002" spans="1:38">
      <c r="A2002">
        <v>18</v>
      </c>
      <c r="B2002">
        <v>469</v>
      </c>
      <c r="C2002">
        <v>2023</v>
      </c>
      <c r="E2002">
        <v>99</v>
      </c>
      <c r="F2002">
        <v>99</v>
      </c>
      <c r="G2002">
        <v>99</v>
      </c>
      <c r="H2002">
        <v>1</v>
      </c>
      <c r="I2002">
        <v>99</v>
      </c>
      <c r="J2002">
        <v>309</v>
      </c>
      <c r="K2002">
        <v>99</v>
      </c>
      <c r="L2002">
        <v>4</v>
      </c>
      <c r="M2002">
        <v>99</v>
      </c>
      <c r="N2002">
        <v>99</v>
      </c>
      <c r="O2002">
        <v>99</v>
      </c>
      <c r="P2002">
        <v>99</v>
      </c>
      <c r="Q2002">
        <v>466</v>
      </c>
      <c r="R2002">
        <v>1907</v>
      </c>
      <c r="S2002">
        <v>4</v>
      </c>
      <c r="T2002">
        <v>4.1253277399056092</v>
      </c>
      <c r="U2002">
        <v>12.069900367068696</v>
      </c>
      <c r="V2002">
        <v>0</v>
      </c>
      <c r="W2002">
        <v>0.20975353959098056</v>
      </c>
      <c r="X2002">
        <v>22.338751966439435</v>
      </c>
      <c r="Y2002">
        <v>8.0230728893550101</v>
      </c>
      <c r="Z2002">
        <v>5.2438384897745133E-2</v>
      </c>
      <c r="AA2002">
        <v>5.9465268064489587</v>
      </c>
      <c r="AB2002">
        <v>0</v>
      </c>
      <c r="AC2002">
        <v>1.365744421146309</v>
      </c>
      <c r="AE2002">
        <v>36.190253757276821</v>
      </c>
      <c r="AG2002">
        <v>2.074223933520416</v>
      </c>
      <c r="AH2002">
        <v>1.267473095113316</v>
      </c>
      <c r="AI2002">
        <v>3.1987414787624551</v>
      </c>
      <c r="AJ2002">
        <v>11</v>
      </c>
      <c r="AK2002">
        <v>94.309090909090912</v>
      </c>
      <c r="AL2002">
        <v>13.878372410420702</v>
      </c>
    </row>
    <row r="2003" spans="1:38">
      <c r="A2003">
        <v>18</v>
      </c>
      <c r="B2003">
        <v>470</v>
      </c>
      <c r="C2003">
        <v>2023</v>
      </c>
      <c r="E2003">
        <v>99</v>
      </c>
      <c r="F2003">
        <v>99</v>
      </c>
      <c r="G2003">
        <v>99</v>
      </c>
      <c r="H2003">
        <v>2</v>
      </c>
      <c r="I2003">
        <v>99</v>
      </c>
      <c r="J2003">
        <v>470</v>
      </c>
      <c r="K2003">
        <v>99</v>
      </c>
      <c r="L2003">
        <v>4</v>
      </c>
      <c r="M2003">
        <v>99</v>
      </c>
      <c r="N2003">
        <v>99</v>
      </c>
      <c r="O2003">
        <v>99</v>
      </c>
      <c r="P2003">
        <v>99</v>
      </c>
      <c r="Q2003">
        <v>117</v>
      </c>
      <c r="R2003">
        <v>401</v>
      </c>
      <c r="S2003">
        <v>4</v>
      </c>
      <c r="T2003">
        <v>3.9526184538653366</v>
      </c>
      <c r="U2003">
        <v>10.567331670822949</v>
      </c>
      <c r="V2003">
        <v>0</v>
      </c>
      <c r="W2003">
        <v>0.74812967581047374</v>
      </c>
      <c r="X2003">
        <v>12.468827930174562</v>
      </c>
      <c r="Y2003">
        <v>1.745635910224439</v>
      </c>
      <c r="Z2003">
        <v>0</v>
      </c>
      <c r="AA2003">
        <v>4.7522201255744259</v>
      </c>
      <c r="AB2003">
        <v>0</v>
      </c>
      <c r="AC2003">
        <v>1.2771732255018331</v>
      </c>
      <c r="AE2003">
        <v>44.924176092208945</v>
      </c>
      <c r="AG2003">
        <v>3.1848145500754508</v>
      </c>
      <c r="AH2003">
        <v>1.9110322595774889</v>
      </c>
      <c r="AI2003">
        <v>21.446384039900249</v>
      </c>
      <c r="AJ2003">
        <v>0</v>
      </c>
    </row>
    <row r="2004" spans="1:38">
      <c r="A2004">
        <v>18</v>
      </c>
      <c r="B2004">
        <v>471</v>
      </c>
      <c r="C2004">
        <v>2023</v>
      </c>
      <c r="E2004">
        <v>99</v>
      </c>
      <c r="F2004">
        <v>99</v>
      </c>
      <c r="G2004">
        <v>99</v>
      </c>
      <c r="H2004">
        <v>2</v>
      </c>
      <c r="I2004">
        <v>99</v>
      </c>
      <c r="J2004">
        <v>629</v>
      </c>
      <c r="K2004">
        <v>99</v>
      </c>
      <c r="L2004">
        <v>4</v>
      </c>
      <c r="M2004">
        <v>99</v>
      </c>
      <c r="N2004">
        <v>99</v>
      </c>
      <c r="O2004">
        <v>99</v>
      </c>
      <c r="P2004">
        <v>99</v>
      </c>
      <c r="Q2004">
        <v>12</v>
      </c>
      <c r="R2004">
        <v>20</v>
      </c>
      <c r="S2004">
        <v>4</v>
      </c>
      <c r="T2004">
        <v>4.5</v>
      </c>
      <c r="U2004">
        <v>13.410000000000002</v>
      </c>
      <c r="V2004">
        <v>0</v>
      </c>
      <c r="W2004">
        <v>0</v>
      </c>
      <c r="X2004">
        <v>35</v>
      </c>
      <c r="Y2004">
        <v>10</v>
      </c>
      <c r="Z2004">
        <v>0</v>
      </c>
      <c r="AA2004">
        <v>6.9419665801557908</v>
      </c>
      <c r="AB2004">
        <v>0</v>
      </c>
      <c r="AC2004">
        <v>0.67082039324993714</v>
      </c>
      <c r="AE2004">
        <v>5.7979569809585429</v>
      </c>
      <c r="AG2004">
        <v>1.1792452830188676</v>
      </c>
      <c r="AH2004">
        <v>0.75339194921205643</v>
      </c>
      <c r="AI2004">
        <v>35</v>
      </c>
      <c r="AJ2004">
        <v>0</v>
      </c>
    </row>
    <row r="2005" spans="1:38">
      <c r="A2005">
        <v>18</v>
      </c>
      <c r="B2005">
        <v>472</v>
      </c>
      <c r="C2005">
        <v>2023</v>
      </c>
      <c r="E2005">
        <v>99</v>
      </c>
      <c r="F2005">
        <v>99</v>
      </c>
      <c r="G2005">
        <v>99</v>
      </c>
      <c r="H2005">
        <v>1</v>
      </c>
      <c r="I2005">
        <v>99</v>
      </c>
      <c r="J2005">
        <v>643</v>
      </c>
      <c r="K2005">
        <v>99</v>
      </c>
      <c r="L2005">
        <v>4</v>
      </c>
      <c r="M2005">
        <v>99</v>
      </c>
      <c r="N2005">
        <v>99</v>
      </c>
      <c r="O2005">
        <v>99</v>
      </c>
      <c r="P2005">
        <v>99</v>
      </c>
      <c r="Q2005">
        <v>275</v>
      </c>
      <c r="R2005">
        <v>1255</v>
      </c>
      <c r="S2005">
        <v>4</v>
      </c>
      <c r="T2005">
        <v>4.4366533864541804</v>
      </c>
      <c r="U2005">
        <v>11.62621513944223</v>
      </c>
      <c r="V2005">
        <v>0</v>
      </c>
      <c r="W2005">
        <v>0.23904382470119523</v>
      </c>
      <c r="X2005">
        <v>18.725099601593623</v>
      </c>
      <c r="Y2005">
        <v>8.3665338645418306</v>
      </c>
      <c r="Z2005">
        <v>7.9681274900398377E-2</v>
      </c>
      <c r="AA2005">
        <v>5.9625369291104402</v>
      </c>
      <c r="AB2005">
        <v>0</v>
      </c>
      <c r="AC2005">
        <v>1.4938689959531948</v>
      </c>
      <c r="AE2005">
        <v>23.328812836018045</v>
      </c>
      <c r="AG2005">
        <v>2.3446111308311695</v>
      </c>
      <c r="AH2005">
        <v>1.4580463304366713</v>
      </c>
      <c r="AI2005">
        <v>5.3386454183266911</v>
      </c>
      <c r="AJ2005">
        <v>0</v>
      </c>
    </row>
    <row r="2006" spans="1:38">
      <c r="A2006">
        <v>18</v>
      </c>
      <c r="B2006">
        <v>473</v>
      </c>
      <c r="C2006">
        <v>2023</v>
      </c>
      <c r="E2006">
        <v>99</v>
      </c>
      <c r="F2006">
        <v>99</v>
      </c>
      <c r="G2006">
        <v>99</v>
      </c>
      <c r="H2006">
        <v>2</v>
      </c>
      <c r="I2006">
        <v>99</v>
      </c>
      <c r="J2006">
        <v>704</v>
      </c>
      <c r="K2006">
        <v>99</v>
      </c>
      <c r="L2006">
        <v>4</v>
      </c>
      <c r="M2006">
        <v>99</v>
      </c>
      <c r="N2006">
        <v>99</v>
      </c>
      <c r="O2006">
        <v>99</v>
      </c>
      <c r="P2006">
        <v>99</v>
      </c>
      <c r="R2006">
        <v>0</v>
      </c>
    </row>
    <row r="2007" spans="1:38">
      <c r="A2007">
        <v>18</v>
      </c>
      <c r="B2007">
        <v>474</v>
      </c>
      <c r="C2007">
        <v>2023</v>
      </c>
      <c r="E2007">
        <v>99</v>
      </c>
      <c r="F2007">
        <v>99</v>
      </c>
      <c r="G2007">
        <v>99</v>
      </c>
      <c r="H2007">
        <v>1</v>
      </c>
      <c r="I2007">
        <v>99</v>
      </c>
      <c r="J2007">
        <v>802</v>
      </c>
      <c r="K2007">
        <v>99</v>
      </c>
      <c r="L2007">
        <v>4</v>
      </c>
      <c r="M2007">
        <v>99</v>
      </c>
      <c r="N2007">
        <v>99</v>
      </c>
      <c r="O2007">
        <v>99</v>
      </c>
      <c r="P2007">
        <v>99</v>
      </c>
      <c r="Q2007">
        <v>48</v>
      </c>
      <c r="R2007">
        <v>236</v>
      </c>
      <c r="S2007">
        <v>4</v>
      </c>
      <c r="T2007">
        <v>4.4788135593220355</v>
      </c>
      <c r="U2007">
        <v>12.736440677966128</v>
      </c>
      <c r="V2007">
        <v>0</v>
      </c>
      <c r="W2007">
        <v>0.4237288135593219</v>
      </c>
      <c r="X2007">
        <v>13.983050847457628</v>
      </c>
      <c r="Y2007">
        <v>7.6271186440677949</v>
      </c>
      <c r="Z2007">
        <v>0</v>
      </c>
      <c r="AA2007">
        <v>4.5655334634413007</v>
      </c>
      <c r="AB2007">
        <v>0</v>
      </c>
      <c r="AC2007">
        <v>1.303343269098469</v>
      </c>
      <c r="AE2007">
        <v>-5.1781945622070173</v>
      </c>
      <c r="AG2007">
        <v>2.196983801899087</v>
      </c>
      <c r="AH2007">
        <v>1.3583774669681352</v>
      </c>
      <c r="AI2007">
        <v>0.4237288135593219</v>
      </c>
      <c r="AJ2007">
        <v>236</v>
      </c>
      <c r="AK2007">
        <v>94.2686440677967</v>
      </c>
      <c r="AL2007">
        <v>14.70732190227289</v>
      </c>
    </row>
    <row r="2008" spans="1:38">
      <c r="A2008">
        <v>18</v>
      </c>
      <c r="B2008">
        <v>475</v>
      </c>
      <c r="C2008">
        <v>2023</v>
      </c>
      <c r="E2008">
        <v>99</v>
      </c>
      <c r="F2008">
        <v>99</v>
      </c>
      <c r="G2008">
        <v>99</v>
      </c>
      <c r="H2008">
        <v>1</v>
      </c>
      <c r="I2008">
        <v>99</v>
      </c>
      <c r="J2008">
        <v>103</v>
      </c>
      <c r="K2008">
        <v>99</v>
      </c>
      <c r="L2008">
        <v>5</v>
      </c>
      <c r="M2008">
        <v>99</v>
      </c>
      <c r="N2008">
        <v>99</v>
      </c>
      <c r="O2008">
        <v>99</v>
      </c>
      <c r="P2008">
        <v>99</v>
      </c>
      <c r="Q2008">
        <v>201</v>
      </c>
      <c r="R2008">
        <v>537</v>
      </c>
      <c r="S2008">
        <v>5</v>
      </c>
      <c r="T2008">
        <v>4.8286778398510242</v>
      </c>
      <c r="U2008">
        <v>16.045996275605205</v>
      </c>
      <c r="V2008">
        <v>0</v>
      </c>
      <c r="W2008">
        <v>0.18621973929236504</v>
      </c>
      <c r="X2008">
        <v>32.029795158286795</v>
      </c>
      <c r="Y2008">
        <v>20.484171322160144</v>
      </c>
      <c r="Z2008">
        <v>0</v>
      </c>
      <c r="AA2008">
        <v>6.34840907239382</v>
      </c>
      <c r="AB2008">
        <v>0</v>
      </c>
      <c r="AC2008">
        <v>1.4837658825314797</v>
      </c>
      <c r="AE2008">
        <v>37.248318879726469</v>
      </c>
      <c r="AG2008">
        <v>1.284904170554878</v>
      </c>
      <c r="AH2008">
        <v>0.98333542762046877</v>
      </c>
      <c r="AI2008">
        <v>6.3314711359404097</v>
      </c>
      <c r="AJ2008">
        <v>0</v>
      </c>
    </row>
    <row r="2009" spans="1:38">
      <c r="A2009">
        <v>18</v>
      </c>
      <c r="B2009">
        <v>476</v>
      </c>
      <c r="C2009">
        <v>2023</v>
      </c>
      <c r="E2009">
        <v>99</v>
      </c>
      <c r="F2009">
        <v>99</v>
      </c>
      <c r="G2009">
        <v>99</v>
      </c>
      <c r="H2009">
        <v>2</v>
      </c>
      <c r="I2009">
        <v>99</v>
      </c>
      <c r="J2009">
        <v>106</v>
      </c>
      <c r="K2009">
        <v>99</v>
      </c>
      <c r="L2009">
        <v>5</v>
      </c>
      <c r="M2009">
        <v>99</v>
      </c>
      <c r="N2009">
        <v>99</v>
      </c>
      <c r="O2009">
        <v>99</v>
      </c>
      <c r="P2009">
        <v>99</v>
      </c>
      <c r="Q2009">
        <v>324</v>
      </c>
      <c r="R2009">
        <v>1996</v>
      </c>
      <c r="S2009">
        <v>5</v>
      </c>
      <c r="T2009">
        <v>5.2119238476953909</v>
      </c>
      <c r="U2009">
        <v>17.070741482965971</v>
      </c>
      <c r="V2009">
        <v>0</v>
      </c>
      <c r="W2009">
        <v>1.9038076152304608</v>
      </c>
      <c r="X2009">
        <v>39.328657314629254</v>
      </c>
      <c r="Y2009">
        <v>22.795591182364728</v>
      </c>
      <c r="Z2009">
        <v>0</v>
      </c>
      <c r="AA2009">
        <v>6.332752415625948</v>
      </c>
      <c r="AB2009">
        <v>0</v>
      </c>
      <c r="AC2009">
        <v>1.5428671310844579</v>
      </c>
      <c r="AE2009">
        <v>12.964117824058702</v>
      </c>
      <c r="AG2009">
        <v>4.9776802414025276</v>
      </c>
      <c r="AH2009">
        <v>4.0687114190850995</v>
      </c>
      <c r="AI2009">
        <v>0.45090180360721438</v>
      </c>
      <c r="AJ2009">
        <v>445</v>
      </c>
      <c r="AK2009">
        <v>100.42247191011219</v>
      </c>
      <c r="AL2009">
        <v>16.035016276394376</v>
      </c>
    </row>
    <row r="2010" spans="1:38">
      <c r="A2010">
        <v>18</v>
      </c>
      <c r="B2010">
        <v>477</v>
      </c>
      <c r="C2010">
        <v>2023</v>
      </c>
      <c r="E2010">
        <v>99</v>
      </c>
      <c r="F2010">
        <v>99</v>
      </c>
      <c r="G2010">
        <v>99</v>
      </c>
      <c r="H2010">
        <v>1</v>
      </c>
      <c r="I2010">
        <v>99</v>
      </c>
      <c r="J2010">
        <v>110</v>
      </c>
      <c r="K2010">
        <v>99</v>
      </c>
      <c r="L2010">
        <v>5</v>
      </c>
      <c r="M2010">
        <v>99</v>
      </c>
      <c r="N2010">
        <v>99</v>
      </c>
      <c r="O2010">
        <v>99</v>
      </c>
      <c r="P2010">
        <v>99</v>
      </c>
      <c r="Q2010">
        <v>882</v>
      </c>
      <c r="R2010">
        <v>4158</v>
      </c>
      <c r="S2010">
        <v>5</v>
      </c>
      <c r="T2010">
        <v>4.6801346801346799</v>
      </c>
      <c r="U2010">
        <v>16.947065897065915</v>
      </c>
      <c r="V2010">
        <v>0</v>
      </c>
      <c r="W2010">
        <v>0.40885040885040885</v>
      </c>
      <c r="X2010">
        <v>39.514189514189525</v>
      </c>
      <c r="Y2010">
        <v>23.833573833573833</v>
      </c>
      <c r="Z2010">
        <v>0.31265031265031257</v>
      </c>
      <c r="AA2010">
        <v>7.33378424436793</v>
      </c>
      <c r="AB2010">
        <v>0</v>
      </c>
      <c r="AC2010">
        <v>1.4612667158194279</v>
      </c>
      <c r="AE2010">
        <v>19.053091949485019</v>
      </c>
      <c r="AG2010">
        <v>3.6910130312821794</v>
      </c>
      <c r="AH2010">
        <v>2.9742832149199798</v>
      </c>
      <c r="AI2010">
        <v>7.3593073593073619</v>
      </c>
      <c r="AJ2010">
        <v>3269</v>
      </c>
      <c r="AK2010">
        <v>99.549219944937263</v>
      </c>
      <c r="AL2010">
        <v>16.185046495353184</v>
      </c>
    </row>
    <row r="2011" spans="1:38">
      <c r="A2011">
        <v>18</v>
      </c>
      <c r="B2011">
        <v>478</v>
      </c>
      <c r="C2011">
        <v>2023</v>
      </c>
      <c r="E2011">
        <v>99</v>
      </c>
      <c r="F2011">
        <v>99</v>
      </c>
      <c r="G2011">
        <v>99</v>
      </c>
      <c r="H2011">
        <v>1</v>
      </c>
      <c r="I2011">
        <v>99</v>
      </c>
      <c r="J2011">
        <v>111</v>
      </c>
      <c r="K2011">
        <v>99</v>
      </c>
      <c r="L2011">
        <v>5</v>
      </c>
      <c r="M2011">
        <v>99</v>
      </c>
      <c r="N2011">
        <v>99</v>
      </c>
      <c r="O2011">
        <v>99</v>
      </c>
      <c r="P2011">
        <v>99</v>
      </c>
      <c r="Q2011">
        <v>644</v>
      </c>
      <c r="R2011">
        <v>2061</v>
      </c>
      <c r="S2011">
        <v>5</v>
      </c>
      <c r="T2011">
        <v>4.2532751091703052</v>
      </c>
      <c r="U2011">
        <v>16.398253275109159</v>
      </c>
      <c r="V2011">
        <v>0</v>
      </c>
      <c r="W2011">
        <v>0</v>
      </c>
      <c r="X2011">
        <v>37.360504609412907</v>
      </c>
      <c r="Y2011">
        <v>24.35710819990296</v>
      </c>
      <c r="Z2011">
        <v>0</v>
      </c>
      <c r="AA2011">
        <v>7.1064387678416496</v>
      </c>
      <c r="AB2011">
        <v>0</v>
      </c>
      <c r="AC2011">
        <v>1.2926452635193184</v>
      </c>
      <c r="AE2011">
        <v>23.828850959557204</v>
      </c>
      <c r="AG2011">
        <v>1.690508218773582</v>
      </c>
      <c r="AH2011">
        <v>1.3060506849439162</v>
      </c>
      <c r="AI2011">
        <v>1.4070839398350312</v>
      </c>
      <c r="AJ2011">
        <v>1668</v>
      </c>
      <c r="AK2011">
        <v>99.328717026378982</v>
      </c>
      <c r="AL2011">
        <v>15.729485401137676</v>
      </c>
    </row>
    <row r="2012" spans="1:38">
      <c r="A2012">
        <v>18</v>
      </c>
      <c r="B2012">
        <v>479</v>
      </c>
      <c r="C2012">
        <v>2023</v>
      </c>
      <c r="E2012">
        <v>99</v>
      </c>
      <c r="F2012">
        <v>99</v>
      </c>
      <c r="G2012">
        <v>99</v>
      </c>
      <c r="H2012">
        <v>1</v>
      </c>
      <c r="I2012">
        <v>99</v>
      </c>
      <c r="J2012">
        <v>116</v>
      </c>
      <c r="K2012">
        <v>99</v>
      </c>
      <c r="L2012">
        <v>5</v>
      </c>
      <c r="M2012">
        <v>99</v>
      </c>
      <c r="N2012">
        <v>99</v>
      </c>
      <c r="O2012">
        <v>99</v>
      </c>
      <c r="P2012">
        <v>99</v>
      </c>
      <c r="Q2012">
        <v>561</v>
      </c>
      <c r="R2012">
        <v>2119</v>
      </c>
      <c r="S2012">
        <v>5</v>
      </c>
      <c r="T2012">
        <v>4.2052855120339778</v>
      </c>
      <c r="U2012">
        <v>12.851628126474749</v>
      </c>
      <c r="V2012">
        <v>0</v>
      </c>
      <c r="W2012">
        <v>0.18876828692779613</v>
      </c>
      <c r="X2012">
        <v>19.207173194903255</v>
      </c>
      <c r="Y2012">
        <v>8.4945729117508222</v>
      </c>
      <c r="Z2012">
        <v>0</v>
      </c>
      <c r="AA2012">
        <v>5.3302582124246323</v>
      </c>
      <c r="AB2012">
        <v>0</v>
      </c>
      <c r="AC2012">
        <v>1.4084791436160913</v>
      </c>
      <c r="AE2012">
        <v>14.041171351774343</v>
      </c>
      <c r="AG2012">
        <v>2.5118241841609277</v>
      </c>
      <c r="AH2012">
        <v>1.6336401520130099</v>
      </c>
      <c r="AI2012">
        <v>4.4360547428032095</v>
      </c>
      <c r="AJ2012">
        <v>0</v>
      </c>
    </row>
    <row r="2013" spans="1:38">
      <c r="A2013">
        <v>18</v>
      </c>
      <c r="B2013">
        <v>480</v>
      </c>
      <c r="C2013">
        <v>2023</v>
      </c>
      <c r="E2013">
        <v>99</v>
      </c>
      <c r="F2013">
        <v>99</v>
      </c>
      <c r="G2013">
        <v>99</v>
      </c>
      <c r="H2013">
        <v>2</v>
      </c>
      <c r="I2013">
        <v>99</v>
      </c>
      <c r="J2013">
        <v>117</v>
      </c>
      <c r="K2013">
        <v>99</v>
      </c>
      <c r="L2013">
        <v>5</v>
      </c>
      <c r="M2013">
        <v>99</v>
      </c>
      <c r="N2013">
        <v>99</v>
      </c>
      <c r="O2013">
        <v>99</v>
      </c>
      <c r="P2013">
        <v>99</v>
      </c>
      <c r="Q2013">
        <v>451</v>
      </c>
      <c r="R2013">
        <v>2210</v>
      </c>
      <c r="S2013">
        <v>5</v>
      </c>
      <c r="T2013">
        <v>4.5606334841628966</v>
      </c>
      <c r="U2013">
        <v>15.799049773755613</v>
      </c>
      <c r="V2013">
        <v>0</v>
      </c>
      <c r="W2013">
        <v>0.63348416289592757</v>
      </c>
      <c r="X2013">
        <v>33.665158371040725</v>
      </c>
      <c r="Y2013">
        <v>21.357466063348419</v>
      </c>
      <c r="Z2013">
        <v>0</v>
      </c>
      <c r="AA2013">
        <v>6.8913286717277717</v>
      </c>
      <c r="AB2013">
        <v>0</v>
      </c>
      <c r="AC2013">
        <v>1.3920223760882571</v>
      </c>
      <c r="AE2013">
        <v>13.62943453525464</v>
      </c>
      <c r="AG2013">
        <v>3.6712183129007609</v>
      </c>
      <c r="AH2013">
        <v>2.8533757347467539</v>
      </c>
      <c r="AI2013">
        <v>6.1990950226244355</v>
      </c>
      <c r="AJ2013">
        <v>2209</v>
      </c>
      <c r="AK2013">
        <v>98.631416930737743</v>
      </c>
      <c r="AL2013">
        <v>15.499348515425025</v>
      </c>
    </row>
    <row r="2014" spans="1:38">
      <c r="A2014">
        <v>18</v>
      </c>
      <c r="B2014">
        <v>481</v>
      </c>
      <c r="C2014">
        <v>2023</v>
      </c>
      <c r="E2014">
        <v>99</v>
      </c>
      <c r="F2014">
        <v>99</v>
      </c>
      <c r="G2014">
        <v>99</v>
      </c>
      <c r="H2014">
        <v>1</v>
      </c>
      <c r="I2014">
        <v>99</v>
      </c>
      <c r="J2014">
        <v>134</v>
      </c>
      <c r="K2014">
        <v>99</v>
      </c>
      <c r="L2014">
        <v>5</v>
      </c>
      <c r="M2014">
        <v>99</v>
      </c>
      <c r="N2014">
        <v>99</v>
      </c>
      <c r="O2014">
        <v>99</v>
      </c>
      <c r="P2014">
        <v>99</v>
      </c>
      <c r="Q2014">
        <v>1184</v>
      </c>
      <c r="R2014">
        <v>7859</v>
      </c>
      <c r="S2014">
        <v>5</v>
      </c>
      <c r="T2014">
        <v>5.0164143020740548</v>
      </c>
      <c r="U2014">
        <v>12.76773126351957</v>
      </c>
      <c r="V2014">
        <v>0</v>
      </c>
      <c r="W2014">
        <v>0.52169487212113486</v>
      </c>
      <c r="X2014">
        <v>15.816261610891972</v>
      </c>
      <c r="Y2014">
        <v>7.0110701107011089</v>
      </c>
      <c r="Z2014">
        <v>0</v>
      </c>
      <c r="AA2014">
        <v>5.0504735365034596</v>
      </c>
      <c r="AB2014">
        <v>0</v>
      </c>
      <c r="AC2014">
        <v>1.6297777182787525</v>
      </c>
      <c r="AE2014">
        <v>4.4084469063271472</v>
      </c>
      <c r="AG2014">
        <v>7.3658559445147374</v>
      </c>
      <c r="AH2014">
        <v>4.7191920894546113</v>
      </c>
      <c r="AI2014">
        <v>3.613691309326887</v>
      </c>
      <c r="AJ2014">
        <v>20</v>
      </c>
      <c r="AK2014">
        <v>94.944999999999993</v>
      </c>
      <c r="AL2014">
        <v>15.107498692817478</v>
      </c>
    </row>
    <row r="2015" spans="1:38">
      <c r="A2015">
        <v>18</v>
      </c>
      <c r="B2015">
        <v>482</v>
      </c>
      <c r="C2015">
        <v>2023</v>
      </c>
      <c r="E2015">
        <v>99</v>
      </c>
      <c r="F2015">
        <v>99</v>
      </c>
      <c r="G2015">
        <v>99</v>
      </c>
      <c r="H2015">
        <v>2</v>
      </c>
      <c r="I2015">
        <v>99</v>
      </c>
      <c r="J2015">
        <v>141</v>
      </c>
      <c r="K2015">
        <v>99</v>
      </c>
      <c r="L2015">
        <v>5</v>
      </c>
      <c r="M2015">
        <v>99</v>
      </c>
      <c r="N2015">
        <v>99</v>
      </c>
      <c r="O2015">
        <v>99</v>
      </c>
      <c r="P2015">
        <v>99</v>
      </c>
      <c r="Q2015">
        <v>1207</v>
      </c>
      <c r="R2015">
        <v>7182</v>
      </c>
      <c r="S2015">
        <v>5</v>
      </c>
      <c r="T2015">
        <v>5.1847674742411582</v>
      </c>
      <c r="U2015">
        <v>12.589849624060204</v>
      </c>
      <c r="V2015">
        <v>0</v>
      </c>
      <c r="W2015">
        <v>8.3542188805346682E-2</v>
      </c>
      <c r="X2015">
        <v>15.789473684210527</v>
      </c>
      <c r="Y2015">
        <v>7.4631021999443057</v>
      </c>
      <c r="Z2015">
        <v>0</v>
      </c>
      <c r="AA2015">
        <v>5.142184294654049</v>
      </c>
      <c r="AB2015">
        <v>0</v>
      </c>
      <c r="AC2015">
        <v>1.1918346045257184</v>
      </c>
      <c r="AE2015">
        <v>27.555690347919313</v>
      </c>
      <c r="AG2015">
        <v>6.5480803420829492</v>
      </c>
      <c r="AH2015">
        <v>4.4224109356928825</v>
      </c>
      <c r="AI2015">
        <v>3.954330270119744</v>
      </c>
      <c r="AJ2015">
        <v>0</v>
      </c>
    </row>
    <row r="2016" spans="1:38">
      <c r="A2016">
        <v>18</v>
      </c>
      <c r="B2016">
        <v>483</v>
      </c>
      <c r="C2016">
        <v>2023</v>
      </c>
      <c r="E2016">
        <v>99</v>
      </c>
      <c r="F2016">
        <v>99</v>
      </c>
      <c r="G2016">
        <v>99</v>
      </c>
      <c r="H2016">
        <v>2</v>
      </c>
      <c r="I2016">
        <v>99</v>
      </c>
      <c r="J2016">
        <v>143</v>
      </c>
      <c r="K2016">
        <v>99</v>
      </c>
      <c r="L2016">
        <v>5</v>
      </c>
      <c r="M2016">
        <v>99</v>
      </c>
      <c r="N2016">
        <v>99</v>
      </c>
      <c r="O2016">
        <v>99</v>
      </c>
      <c r="P2016">
        <v>99</v>
      </c>
      <c r="Q2016">
        <v>179</v>
      </c>
      <c r="R2016">
        <v>893</v>
      </c>
      <c r="S2016">
        <v>5</v>
      </c>
      <c r="T2016">
        <v>4.7659574468085113</v>
      </c>
      <c r="U2016">
        <v>15.712430011198196</v>
      </c>
      <c r="V2016">
        <v>0</v>
      </c>
      <c r="W2016">
        <v>0.11198208286674131</v>
      </c>
      <c r="X2016">
        <v>29.675251959686452</v>
      </c>
      <c r="Y2016">
        <v>17.693169092945126</v>
      </c>
      <c r="Z2016">
        <v>0</v>
      </c>
      <c r="AA2016">
        <v>6.4643836016472065</v>
      </c>
      <c r="AB2016">
        <v>0</v>
      </c>
      <c r="AC2016">
        <v>1.2628223010078317</v>
      </c>
      <c r="AE2016">
        <v>28.827576484040076</v>
      </c>
      <c r="AG2016">
        <v>3.6287537079930097</v>
      </c>
      <c r="AH2016">
        <v>2.725062195730243</v>
      </c>
      <c r="AI2016">
        <v>1.1198208286674132</v>
      </c>
      <c r="AJ2016">
        <v>0</v>
      </c>
    </row>
    <row r="2017" spans="1:38">
      <c r="A2017">
        <v>18</v>
      </c>
      <c r="B2017">
        <v>484</v>
      </c>
      <c r="C2017">
        <v>2023</v>
      </c>
      <c r="E2017">
        <v>99</v>
      </c>
      <c r="F2017">
        <v>99</v>
      </c>
      <c r="G2017">
        <v>99</v>
      </c>
      <c r="H2017">
        <v>2</v>
      </c>
      <c r="I2017">
        <v>99</v>
      </c>
      <c r="J2017">
        <v>147</v>
      </c>
      <c r="K2017">
        <v>99</v>
      </c>
      <c r="L2017">
        <v>5</v>
      </c>
      <c r="M2017">
        <v>99</v>
      </c>
      <c r="N2017">
        <v>99</v>
      </c>
      <c r="O2017">
        <v>99</v>
      </c>
      <c r="P2017">
        <v>99</v>
      </c>
      <c r="Q2017">
        <v>142</v>
      </c>
      <c r="R2017">
        <v>1604</v>
      </c>
      <c r="S2017">
        <v>5</v>
      </c>
      <c r="T2017">
        <v>4.9962593516209486</v>
      </c>
      <c r="U2017">
        <v>10.974064837905226</v>
      </c>
      <c r="V2017">
        <v>0</v>
      </c>
      <c r="W2017">
        <v>0.12468827930174561</v>
      </c>
      <c r="X2017">
        <v>8.7281795511221958</v>
      </c>
      <c r="Y2017">
        <v>3.5536159600997506</v>
      </c>
      <c r="Z2017">
        <v>0</v>
      </c>
      <c r="AA2017">
        <v>3.9933674045492658</v>
      </c>
      <c r="AB2017">
        <v>0</v>
      </c>
      <c r="AC2017">
        <v>1.2707081586687441</v>
      </c>
      <c r="AE2017">
        <v>22.508499332585835</v>
      </c>
      <c r="AG2017">
        <v>9.5255062652176488</v>
      </c>
      <c r="AH2017">
        <v>6.0081474389496705</v>
      </c>
      <c r="AI2017">
        <v>7.4812967581047376</v>
      </c>
      <c r="AJ2017">
        <v>0</v>
      </c>
    </row>
    <row r="2018" spans="1:38">
      <c r="A2018">
        <v>18</v>
      </c>
      <c r="B2018">
        <v>485</v>
      </c>
      <c r="C2018">
        <v>2023</v>
      </c>
      <c r="E2018">
        <v>99</v>
      </c>
      <c r="F2018">
        <v>99</v>
      </c>
      <c r="G2018">
        <v>99</v>
      </c>
      <c r="H2018">
        <v>1</v>
      </c>
      <c r="I2018">
        <v>99</v>
      </c>
      <c r="J2018">
        <v>155</v>
      </c>
      <c r="K2018">
        <v>99</v>
      </c>
      <c r="L2018">
        <v>5</v>
      </c>
      <c r="M2018">
        <v>99</v>
      </c>
      <c r="N2018">
        <v>99</v>
      </c>
      <c r="O2018">
        <v>99</v>
      </c>
      <c r="P2018">
        <v>99</v>
      </c>
      <c r="Q2018">
        <v>293</v>
      </c>
      <c r="R2018">
        <v>2215</v>
      </c>
      <c r="S2018">
        <v>5</v>
      </c>
      <c r="T2018">
        <v>4.571557562076749</v>
      </c>
      <c r="U2018">
        <v>14.700180586907472</v>
      </c>
      <c r="V2018">
        <v>0</v>
      </c>
      <c r="W2018">
        <v>0.31602708803611751</v>
      </c>
      <c r="X2018">
        <v>26.049661399548537</v>
      </c>
      <c r="Y2018">
        <v>14.311512415349888</v>
      </c>
      <c r="Z2018">
        <v>0</v>
      </c>
      <c r="AA2018">
        <v>6.1222378920715625</v>
      </c>
      <c r="AB2018">
        <v>0</v>
      </c>
      <c r="AC2018">
        <v>1.1423329908728439</v>
      </c>
      <c r="AE2018">
        <v>14.234624028568504</v>
      </c>
      <c r="AG2018">
        <v>4.0086869966518872</v>
      </c>
      <c r="AH2018">
        <v>2.7398876348948158</v>
      </c>
      <c r="AI2018">
        <v>5.2821670428893901</v>
      </c>
      <c r="AJ2018">
        <v>0</v>
      </c>
    </row>
    <row r="2019" spans="1:38">
      <c r="A2019">
        <v>18</v>
      </c>
      <c r="B2019">
        <v>486</v>
      </c>
      <c r="C2019">
        <v>2023</v>
      </c>
      <c r="E2019">
        <v>99</v>
      </c>
      <c r="F2019">
        <v>99</v>
      </c>
      <c r="G2019">
        <v>99</v>
      </c>
      <c r="H2019">
        <v>2</v>
      </c>
      <c r="I2019">
        <v>99</v>
      </c>
      <c r="J2019">
        <v>160</v>
      </c>
      <c r="K2019">
        <v>99</v>
      </c>
      <c r="L2019">
        <v>5</v>
      </c>
      <c r="M2019">
        <v>99</v>
      </c>
      <c r="N2019">
        <v>99</v>
      </c>
      <c r="O2019">
        <v>99</v>
      </c>
      <c r="P2019">
        <v>99</v>
      </c>
      <c r="Q2019">
        <v>307</v>
      </c>
      <c r="R2019">
        <v>2302</v>
      </c>
      <c r="S2019">
        <v>5</v>
      </c>
      <c r="T2019">
        <v>5.3596872284969601</v>
      </c>
      <c r="U2019">
        <v>15.49943527367506</v>
      </c>
      <c r="V2019">
        <v>0</v>
      </c>
      <c r="W2019">
        <v>2.2589052997393577</v>
      </c>
      <c r="X2019">
        <v>31.277150304083403</v>
      </c>
      <c r="Y2019">
        <v>15.030408340573413</v>
      </c>
      <c r="Z2019">
        <v>0</v>
      </c>
      <c r="AA2019">
        <v>5.8023531456531243</v>
      </c>
      <c r="AB2019">
        <v>0</v>
      </c>
      <c r="AC2019">
        <v>1.5104873717653531</v>
      </c>
      <c r="AE2019">
        <v>32.818681062778353</v>
      </c>
      <c r="AG2019">
        <v>5.9977593079909308</v>
      </c>
      <c r="AH2019">
        <v>4.5051610917986018</v>
      </c>
      <c r="AI2019">
        <v>13.509991311902697</v>
      </c>
      <c r="AJ2019">
        <v>2267</v>
      </c>
      <c r="AK2019">
        <v>98.165460961623424</v>
      </c>
      <c r="AL2019">
        <v>15.712733873579403</v>
      </c>
    </row>
    <row r="2020" spans="1:38">
      <c r="A2020">
        <v>18</v>
      </c>
      <c r="B2020">
        <v>487</v>
      </c>
      <c r="C2020">
        <v>2023</v>
      </c>
      <c r="E2020">
        <v>99</v>
      </c>
      <c r="F2020">
        <v>99</v>
      </c>
      <c r="G2020">
        <v>99</v>
      </c>
      <c r="H2020">
        <v>1</v>
      </c>
      <c r="I2020">
        <v>99</v>
      </c>
      <c r="J2020">
        <v>171</v>
      </c>
      <c r="K2020">
        <v>99</v>
      </c>
      <c r="L2020">
        <v>5</v>
      </c>
      <c r="M2020">
        <v>99</v>
      </c>
      <c r="N2020">
        <v>99</v>
      </c>
      <c r="O2020">
        <v>99</v>
      </c>
      <c r="P2020">
        <v>99</v>
      </c>
      <c r="Q2020">
        <v>74</v>
      </c>
      <c r="R2020">
        <v>272</v>
      </c>
      <c r="S2020">
        <v>5</v>
      </c>
      <c r="T2020">
        <v>4.1727941176470589</v>
      </c>
      <c r="U2020">
        <v>17.932352941176472</v>
      </c>
      <c r="V2020">
        <v>0</v>
      </c>
      <c r="W2020">
        <v>0</v>
      </c>
      <c r="X2020">
        <v>49.632352941176471</v>
      </c>
      <c r="Y2020">
        <v>31.25</v>
      </c>
      <c r="Z2020">
        <v>0</v>
      </c>
      <c r="AA2020">
        <v>7.0234835327105358</v>
      </c>
      <c r="AB2020">
        <v>0</v>
      </c>
      <c r="AC2020">
        <v>1.2988664125353528</v>
      </c>
      <c r="AE2020">
        <v>35.302701452409238</v>
      </c>
      <c r="AG2020">
        <v>1.1366960591750597</v>
      </c>
      <c r="AH2020">
        <v>0.93270100274536383</v>
      </c>
      <c r="AI2020">
        <v>0</v>
      </c>
      <c r="AJ2020">
        <v>0</v>
      </c>
    </row>
    <row r="2021" spans="1:38">
      <c r="A2021">
        <v>18</v>
      </c>
      <c r="B2021">
        <v>488</v>
      </c>
      <c r="C2021">
        <v>2023</v>
      </c>
      <c r="E2021">
        <v>99</v>
      </c>
      <c r="F2021">
        <v>99</v>
      </c>
      <c r="G2021">
        <v>99</v>
      </c>
      <c r="H2021">
        <v>2</v>
      </c>
      <c r="I2021">
        <v>99</v>
      </c>
      <c r="J2021">
        <v>175</v>
      </c>
      <c r="K2021">
        <v>99</v>
      </c>
      <c r="L2021">
        <v>5</v>
      </c>
      <c r="M2021">
        <v>99</v>
      </c>
      <c r="N2021">
        <v>99</v>
      </c>
      <c r="O2021">
        <v>99</v>
      </c>
      <c r="P2021">
        <v>99</v>
      </c>
      <c r="Q2021">
        <v>258</v>
      </c>
      <c r="R2021">
        <v>1825</v>
      </c>
      <c r="S2021">
        <v>5</v>
      </c>
      <c r="T2021">
        <v>5.217534246575342</v>
      </c>
      <c r="U2021">
        <v>11.272493150684925</v>
      </c>
      <c r="V2021">
        <v>0</v>
      </c>
      <c r="W2021">
        <v>0.43835616438356162</v>
      </c>
      <c r="X2021">
        <v>8.9315068493150704</v>
      </c>
      <c r="Y2021">
        <v>2.9589041095890409</v>
      </c>
      <c r="Z2021">
        <v>0</v>
      </c>
      <c r="AA2021">
        <v>4.0684539257368773</v>
      </c>
      <c r="AB2021">
        <v>0</v>
      </c>
      <c r="AC2021">
        <v>1.2489203894716965</v>
      </c>
      <c r="AE2021">
        <v>6.9633361161317229</v>
      </c>
      <c r="AG2021">
        <v>11.825309401930925</v>
      </c>
      <c r="AH2021">
        <v>7.4171433309958372</v>
      </c>
      <c r="AI2021">
        <v>2.2465753424657535</v>
      </c>
      <c r="AJ2021">
        <v>0</v>
      </c>
    </row>
    <row r="2022" spans="1:38">
      <c r="A2022">
        <v>18</v>
      </c>
      <c r="B2022">
        <v>489</v>
      </c>
      <c r="C2022">
        <v>2023</v>
      </c>
      <c r="E2022">
        <v>99</v>
      </c>
      <c r="F2022">
        <v>99</v>
      </c>
      <c r="G2022">
        <v>99</v>
      </c>
      <c r="H2022">
        <v>2</v>
      </c>
      <c r="I2022">
        <v>99</v>
      </c>
      <c r="J2022">
        <v>177</v>
      </c>
      <c r="K2022">
        <v>99</v>
      </c>
      <c r="L2022">
        <v>5</v>
      </c>
      <c r="M2022">
        <v>99</v>
      </c>
      <c r="N2022">
        <v>99</v>
      </c>
      <c r="O2022">
        <v>99</v>
      </c>
      <c r="P2022">
        <v>99</v>
      </c>
      <c r="Q2022">
        <v>280</v>
      </c>
      <c r="R2022">
        <v>3014</v>
      </c>
      <c r="S2022">
        <v>5</v>
      </c>
      <c r="T2022">
        <v>4.6652289316522886</v>
      </c>
      <c r="U2022">
        <v>14.283211678832112</v>
      </c>
      <c r="V2022">
        <v>0</v>
      </c>
      <c r="W2022">
        <v>0.16589250165892502</v>
      </c>
      <c r="X2022">
        <v>23.390842733908432</v>
      </c>
      <c r="Y2022">
        <v>12.6078301260783</v>
      </c>
      <c r="Z2022">
        <v>0</v>
      </c>
      <c r="AA2022">
        <v>5.6217598648836864</v>
      </c>
      <c r="AB2022">
        <v>0</v>
      </c>
      <c r="AC2022">
        <v>1.1519027264430117</v>
      </c>
      <c r="AE2022">
        <v>8.4940861484741959</v>
      </c>
      <c r="AG2022">
        <v>7.790730736423086</v>
      </c>
      <c r="AH2022">
        <v>5.6591550599231812</v>
      </c>
      <c r="AI2022">
        <v>4.8440610484406115</v>
      </c>
      <c r="AJ2022">
        <v>3011</v>
      </c>
      <c r="AK2022">
        <v>95.991298571902874</v>
      </c>
      <c r="AL2022">
        <v>15.473507006363889</v>
      </c>
    </row>
    <row r="2023" spans="1:38">
      <c r="A2023">
        <v>18</v>
      </c>
      <c r="B2023">
        <v>490</v>
      </c>
      <c r="C2023">
        <v>2023</v>
      </c>
      <c r="E2023">
        <v>99</v>
      </c>
      <c r="F2023">
        <v>99</v>
      </c>
      <c r="G2023">
        <v>99</v>
      </c>
      <c r="H2023">
        <v>2</v>
      </c>
      <c r="I2023">
        <v>99</v>
      </c>
      <c r="J2023">
        <v>178</v>
      </c>
      <c r="K2023">
        <v>99</v>
      </c>
      <c r="L2023">
        <v>5</v>
      </c>
      <c r="M2023">
        <v>99</v>
      </c>
      <c r="N2023">
        <v>99</v>
      </c>
      <c r="O2023">
        <v>99</v>
      </c>
      <c r="P2023">
        <v>99</v>
      </c>
      <c r="Q2023">
        <v>94</v>
      </c>
      <c r="R2023">
        <v>645</v>
      </c>
      <c r="S2023">
        <v>5</v>
      </c>
      <c r="T2023">
        <v>4.2713178294573657</v>
      </c>
      <c r="U2023">
        <v>14.480620155038759</v>
      </c>
      <c r="V2023">
        <v>0</v>
      </c>
      <c r="W2023">
        <v>0</v>
      </c>
      <c r="X2023">
        <v>22.945736434108536</v>
      </c>
      <c r="Y2023">
        <v>13.488372093023251</v>
      </c>
      <c r="Z2023">
        <v>0</v>
      </c>
      <c r="AA2023">
        <v>5.7565450113866916</v>
      </c>
      <c r="AB2023">
        <v>0</v>
      </c>
      <c r="AC2023">
        <v>1.3233264287275972</v>
      </c>
      <c r="AE2023">
        <v>22.743411665793808</v>
      </c>
      <c r="AG2023">
        <v>4.5301306363253264</v>
      </c>
      <c r="AH2023">
        <v>3.3524092839483508</v>
      </c>
      <c r="AI2023">
        <v>4.1860465116279073</v>
      </c>
      <c r="AJ2023">
        <v>0</v>
      </c>
    </row>
    <row r="2024" spans="1:38">
      <c r="A2024">
        <v>18</v>
      </c>
      <c r="B2024">
        <v>491</v>
      </c>
      <c r="C2024">
        <v>2023</v>
      </c>
      <c r="E2024">
        <v>99</v>
      </c>
      <c r="F2024">
        <v>99</v>
      </c>
      <c r="G2024">
        <v>99</v>
      </c>
      <c r="H2024">
        <v>2</v>
      </c>
      <c r="I2024">
        <v>99</v>
      </c>
      <c r="J2024">
        <v>181</v>
      </c>
      <c r="K2024">
        <v>99</v>
      </c>
      <c r="L2024">
        <v>5</v>
      </c>
      <c r="M2024">
        <v>99</v>
      </c>
      <c r="N2024">
        <v>99</v>
      </c>
      <c r="O2024">
        <v>99</v>
      </c>
      <c r="P2024">
        <v>99</v>
      </c>
      <c r="Q2024">
        <v>170</v>
      </c>
      <c r="R2024">
        <v>1520</v>
      </c>
      <c r="S2024">
        <v>5</v>
      </c>
      <c r="T2024">
        <v>4.3144736842105251</v>
      </c>
      <c r="U2024">
        <v>11.417763157894743</v>
      </c>
      <c r="V2024">
        <v>0</v>
      </c>
      <c r="W2024">
        <v>6.5789473684210509E-2</v>
      </c>
      <c r="X2024">
        <v>13.881578947368419</v>
      </c>
      <c r="Y2024">
        <v>6.1842105263157885</v>
      </c>
      <c r="Z2024">
        <v>0</v>
      </c>
      <c r="AA2024">
        <v>5.1995483353147396</v>
      </c>
      <c r="AB2024">
        <v>0</v>
      </c>
      <c r="AC2024">
        <v>1.1781122218202384</v>
      </c>
      <c r="AE2024">
        <v>46.202488908766952</v>
      </c>
      <c r="AG2024">
        <v>5.0548719654140317</v>
      </c>
      <c r="AH2024">
        <v>2.9243377525011058</v>
      </c>
      <c r="AI2024">
        <v>1.0526315789473681</v>
      </c>
      <c r="AJ2024">
        <v>0</v>
      </c>
    </row>
    <row r="2025" spans="1:38">
      <c r="A2025">
        <v>18</v>
      </c>
      <c r="B2025">
        <v>492</v>
      </c>
      <c r="C2025">
        <v>2023</v>
      </c>
      <c r="E2025">
        <v>99</v>
      </c>
      <c r="F2025">
        <v>99</v>
      </c>
      <c r="G2025">
        <v>99</v>
      </c>
      <c r="H2025">
        <v>1</v>
      </c>
      <c r="I2025">
        <v>99</v>
      </c>
      <c r="J2025">
        <v>262</v>
      </c>
      <c r="K2025">
        <v>99</v>
      </c>
      <c r="L2025">
        <v>5</v>
      </c>
      <c r="M2025">
        <v>99</v>
      </c>
      <c r="N2025">
        <v>99</v>
      </c>
      <c r="O2025">
        <v>99</v>
      </c>
      <c r="P2025">
        <v>99</v>
      </c>
      <c r="R2025">
        <v>0</v>
      </c>
    </row>
    <row r="2026" spans="1:38">
      <c r="A2026">
        <v>18</v>
      </c>
      <c r="B2026">
        <v>493</v>
      </c>
      <c r="C2026">
        <v>2023</v>
      </c>
      <c r="E2026">
        <v>99</v>
      </c>
      <c r="F2026">
        <v>99</v>
      </c>
      <c r="G2026">
        <v>99</v>
      </c>
      <c r="H2026">
        <v>2</v>
      </c>
      <c r="I2026">
        <v>99</v>
      </c>
      <c r="J2026">
        <v>267</v>
      </c>
      <c r="K2026">
        <v>99</v>
      </c>
      <c r="L2026">
        <v>5</v>
      </c>
      <c r="M2026">
        <v>99</v>
      </c>
      <c r="N2026">
        <v>99</v>
      </c>
      <c r="O2026">
        <v>99</v>
      </c>
      <c r="P2026">
        <v>99</v>
      </c>
      <c r="Q2026">
        <v>21</v>
      </c>
      <c r="R2026">
        <v>452</v>
      </c>
      <c r="S2026">
        <v>5</v>
      </c>
      <c r="T2026">
        <v>4.8982300884955752</v>
      </c>
      <c r="U2026">
        <v>11.545575221238936</v>
      </c>
      <c r="V2026">
        <v>0</v>
      </c>
      <c r="W2026">
        <v>0</v>
      </c>
      <c r="X2026">
        <v>9.7345132743362797</v>
      </c>
      <c r="Y2026">
        <v>0.44247787610619471</v>
      </c>
      <c r="Z2026">
        <v>0</v>
      </c>
      <c r="AA2026">
        <v>2.8164423796645162</v>
      </c>
      <c r="AB2026">
        <v>0</v>
      </c>
      <c r="AC2026">
        <v>0.53900634584816909</v>
      </c>
      <c r="AE2026">
        <v>15.068585513318652</v>
      </c>
      <c r="AG2026">
        <v>22.622622622622622</v>
      </c>
      <c r="AH2026">
        <v>21.424407386424281</v>
      </c>
      <c r="AI2026">
        <v>37.831858407079643</v>
      </c>
      <c r="AJ2026">
        <v>0</v>
      </c>
    </row>
    <row r="2027" spans="1:38">
      <c r="A2027">
        <v>18</v>
      </c>
      <c r="B2027">
        <v>494</v>
      </c>
      <c r="C2027">
        <v>2023</v>
      </c>
      <c r="E2027">
        <v>99</v>
      </c>
      <c r="F2027">
        <v>99</v>
      </c>
      <c r="G2027">
        <v>99</v>
      </c>
      <c r="H2027">
        <v>1</v>
      </c>
      <c r="I2027">
        <v>99</v>
      </c>
      <c r="J2027">
        <v>309</v>
      </c>
      <c r="K2027">
        <v>99</v>
      </c>
      <c r="L2027">
        <v>5</v>
      </c>
      <c r="M2027">
        <v>99</v>
      </c>
      <c r="N2027">
        <v>99</v>
      </c>
      <c r="O2027">
        <v>99</v>
      </c>
      <c r="P2027">
        <v>99</v>
      </c>
      <c r="Q2027">
        <v>739</v>
      </c>
      <c r="R2027">
        <v>5391</v>
      </c>
      <c r="S2027">
        <v>5</v>
      </c>
      <c r="T2027">
        <v>4.8610647375255054</v>
      </c>
      <c r="U2027">
        <v>12.775236505286578</v>
      </c>
      <c r="V2027">
        <v>0</v>
      </c>
      <c r="W2027">
        <v>0.57503246150992393</v>
      </c>
      <c r="X2027">
        <v>19.365609348914862</v>
      </c>
      <c r="Y2027">
        <v>8.9964756074939718</v>
      </c>
      <c r="Z2027">
        <v>0</v>
      </c>
      <c r="AA2027">
        <v>5.4989515884698381</v>
      </c>
      <c r="AB2027">
        <v>0</v>
      </c>
      <c r="AC2027">
        <v>1.4651670311979221</v>
      </c>
      <c r="AE2027">
        <v>23.270479265532831</v>
      </c>
      <c r="AG2027">
        <v>5.8637342556940544</v>
      </c>
      <c r="AH2027">
        <v>3.7924743464905775</v>
      </c>
      <c r="AI2027">
        <v>3.7098868484511223</v>
      </c>
      <c r="AJ2027">
        <v>8</v>
      </c>
      <c r="AK2027">
        <v>95.512500000000003</v>
      </c>
      <c r="AL2027">
        <v>14.295931453887576</v>
      </c>
    </row>
    <row r="2028" spans="1:38">
      <c r="A2028">
        <v>18</v>
      </c>
      <c r="B2028">
        <v>495</v>
      </c>
      <c r="C2028">
        <v>2023</v>
      </c>
      <c r="E2028">
        <v>99</v>
      </c>
      <c r="F2028">
        <v>99</v>
      </c>
      <c r="G2028">
        <v>99</v>
      </c>
      <c r="H2028">
        <v>2</v>
      </c>
      <c r="I2028">
        <v>99</v>
      </c>
      <c r="J2028">
        <v>470</v>
      </c>
      <c r="K2028">
        <v>99</v>
      </c>
      <c r="L2028">
        <v>5</v>
      </c>
      <c r="M2028">
        <v>99</v>
      </c>
      <c r="N2028">
        <v>99</v>
      </c>
      <c r="O2028">
        <v>99</v>
      </c>
      <c r="P2028">
        <v>99</v>
      </c>
      <c r="Q2028">
        <v>197</v>
      </c>
      <c r="R2028">
        <v>1224</v>
      </c>
      <c r="S2028">
        <v>5</v>
      </c>
      <c r="T2028">
        <v>4.8382352941176476</v>
      </c>
      <c r="U2028">
        <v>11.653513071895436</v>
      </c>
      <c r="V2028">
        <v>0</v>
      </c>
      <c r="W2028">
        <v>1.7156862745098045</v>
      </c>
      <c r="X2028">
        <v>12.009803921568629</v>
      </c>
      <c r="Y2028">
        <v>3.0228758169934644</v>
      </c>
      <c r="Z2028">
        <v>0</v>
      </c>
      <c r="AA2028">
        <v>4.3498595963546576</v>
      </c>
      <c r="AB2028">
        <v>0</v>
      </c>
      <c r="AC2028">
        <v>1.2240678019833564</v>
      </c>
      <c r="AE2028">
        <v>39.774583061883291</v>
      </c>
      <c r="AG2028">
        <v>9.7212294496068612</v>
      </c>
      <c r="AH2028">
        <v>6.4327488017433279</v>
      </c>
      <c r="AI2028">
        <v>17.728758169934643</v>
      </c>
      <c r="AJ2028">
        <v>0</v>
      </c>
    </row>
    <row r="2029" spans="1:38">
      <c r="A2029">
        <v>18</v>
      </c>
      <c r="B2029">
        <v>496</v>
      </c>
      <c r="C2029">
        <v>2023</v>
      </c>
      <c r="E2029">
        <v>99</v>
      </c>
      <c r="F2029">
        <v>99</v>
      </c>
      <c r="G2029">
        <v>99</v>
      </c>
      <c r="H2029">
        <v>2</v>
      </c>
      <c r="I2029">
        <v>99</v>
      </c>
      <c r="J2029">
        <v>629</v>
      </c>
      <c r="K2029">
        <v>99</v>
      </c>
      <c r="L2029">
        <v>5</v>
      </c>
      <c r="M2029">
        <v>99</v>
      </c>
      <c r="N2029">
        <v>99</v>
      </c>
      <c r="O2029">
        <v>99</v>
      </c>
      <c r="P2029">
        <v>99</v>
      </c>
      <c r="Q2029">
        <v>24</v>
      </c>
      <c r="R2029">
        <v>112</v>
      </c>
      <c r="S2029">
        <v>5</v>
      </c>
      <c r="T2029">
        <v>5.1696428571428559</v>
      </c>
      <c r="U2029">
        <v>14.150892857142848</v>
      </c>
      <c r="V2029">
        <v>0</v>
      </c>
      <c r="W2029">
        <v>0</v>
      </c>
      <c r="X2029">
        <v>32.142857142857153</v>
      </c>
      <c r="Y2029">
        <v>14.285714285714288</v>
      </c>
      <c r="Z2029">
        <v>0</v>
      </c>
      <c r="AA2029">
        <v>6.3682106078288259</v>
      </c>
      <c r="AB2029">
        <v>0</v>
      </c>
      <c r="AC2029">
        <v>0.93434844426805086</v>
      </c>
      <c r="AE2029">
        <v>7.5077974393827809</v>
      </c>
      <c r="AG2029">
        <v>6.603773584905662</v>
      </c>
      <c r="AH2029">
        <v>4.4520913508806412</v>
      </c>
      <c r="AI2029">
        <v>33.035714285714278</v>
      </c>
      <c r="AJ2029">
        <v>0</v>
      </c>
    </row>
    <row r="2030" spans="1:38">
      <c r="A2030">
        <v>18</v>
      </c>
      <c r="B2030">
        <v>497</v>
      </c>
      <c r="C2030">
        <v>2023</v>
      </c>
      <c r="E2030">
        <v>99</v>
      </c>
      <c r="F2030">
        <v>99</v>
      </c>
      <c r="G2030">
        <v>99</v>
      </c>
      <c r="H2030">
        <v>1</v>
      </c>
      <c r="I2030">
        <v>99</v>
      </c>
      <c r="J2030">
        <v>643</v>
      </c>
      <c r="K2030">
        <v>99</v>
      </c>
      <c r="L2030">
        <v>5</v>
      </c>
      <c r="M2030">
        <v>99</v>
      </c>
      <c r="N2030">
        <v>99</v>
      </c>
      <c r="O2030">
        <v>99</v>
      </c>
      <c r="P2030">
        <v>99</v>
      </c>
      <c r="Q2030">
        <v>437</v>
      </c>
      <c r="R2030">
        <v>5688</v>
      </c>
      <c r="S2030">
        <v>5</v>
      </c>
      <c r="T2030">
        <v>5.2960618846694798</v>
      </c>
      <c r="U2030">
        <v>12.811216596343204</v>
      </c>
      <c r="V2030">
        <v>0</v>
      </c>
      <c r="W2030">
        <v>1.2834036568213778</v>
      </c>
      <c r="X2030">
        <v>18.934599156118139</v>
      </c>
      <c r="Y2030">
        <v>9.3354430379746844</v>
      </c>
      <c r="Z2030">
        <v>3.5161744022503501E-2</v>
      </c>
      <c r="AA2030">
        <v>5.7458057285872819</v>
      </c>
      <c r="AB2030">
        <v>0</v>
      </c>
      <c r="AC2030">
        <v>1.5938431882364923</v>
      </c>
      <c r="AE2030">
        <v>18.856731559354923</v>
      </c>
      <c r="AG2030">
        <v>10.626412838380633</v>
      </c>
      <c r="AH2030">
        <v>7.2818076820611859</v>
      </c>
      <c r="AI2030">
        <v>4.2369901547116751</v>
      </c>
      <c r="AJ2030">
        <v>0</v>
      </c>
    </row>
    <row r="2031" spans="1:38">
      <c r="A2031">
        <v>18</v>
      </c>
      <c r="B2031">
        <v>498</v>
      </c>
      <c r="C2031">
        <v>2023</v>
      </c>
      <c r="E2031">
        <v>99</v>
      </c>
      <c r="F2031">
        <v>99</v>
      </c>
      <c r="G2031">
        <v>99</v>
      </c>
      <c r="H2031">
        <v>2</v>
      </c>
      <c r="I2031">
        <v>99</v>
      </c>
      <c r="J2031">
        <v>704</v>
      </c>
      <c r="K2031">
        <v>99</v>
      </c>
      <c r="L2031">
        <v>5</v>
      </c>
      <c r="M2031">
        <v>99</v>
      </c>
      <c r="N2031">
        <v>99</v>
      </c>
      <c r="O2031">
        <v>99</v>
      </c>
      <c r="P2031">
        <v>99</v>
      </c>
      <c r="R2031">
        <v>0</v>
      </c>
    </row>
    <row r="2032" spans="1:38">
      <c r="A2032">
        <v>18</v>
      </c>
      <c r="B2032">
        <v>499</v>
      </c>
      <c r="C2032">
        <v>2023</v>
      </c>
      <c r="E2032">
        <v>99</v>
      </c>
      <c r="F2032">
        <v>99</v>
      </c>
      <c r="G2032">
        <v>99</v>
      </c>
      <c r="H2032">
        <v>1</v>
      </c>
      <c r="I2032">
        <v>99</v>
      </c>
      <c r="J2032">
        <v>802</v>
      </c>
      <c r="K2032">
        <v>99</v>
      </c>
      <c r="L2032">
        <v>5</v>
      </c>
      <c r="M2032">
        <v>99</v>
      </c>
      <c r="N2032">
        <v>99</v>
      </c>
      <c r="O2032">
        <v>99</v>
      </c>
      <c r="P2032">
        <v>99</v>
      </c>
      <c r="Q2032">
        <v>64</v>
      </c>
      <c r="R2032">
        <v>538</v>
      </c>
      <c r="S2032">
        <v>5</v>
      </c>
      <c r="T2032">
        <v>5.4739776951672861</v>
      </c>
      <c r="U2032">
        <v>13.6453531598513</v>
      </c>
      <c r="V2032">
        <v>0</v>
      </c>
      <c r="W2032">
        <v>0.5576208178438663</v>
      </c>
      <c r="X2032">
        <v>14.312267657992564</v>
      </c>
      <c r="Y2032">
        <v>7.6208178438661731</v>
      </c>
      <c r="Z2032">
        <v>0</v>
      </c>
      <c r="AA2032">
        <v>4.3206070977493436</v>
      </c>
      <c r="AB2032">
        <v>0</v>
      </c>
      <c r="AC2032">
        <v>1.9776331502141435</v>
      </c>
      <c r="AE2032">
        <v>6.2157075453602095</v>
      </c>
      <c r="AG2032">
        <v>5.0083783280580896</v>
      </c>
      <c r="AH2032">
        <v>3.3176261429590976</v>
      </c>
      <c r="AI2032">
        <v>0.5576208178438663</v>
      </c>
      <c r="AJ2032">
        <v>538</v>
      </c>
      <c r="AK2032">
        <v>94.473605947955335</v>
      </c>
      <c r="AL2032">
        <v>15.79657938936842</v>
      </c>
    </row>
    <row r="2033" spans="1:38">
      <c r="A2033">
        <v>18</v>
      </c>
      <c r="B2033">
        <v>500</v>
      </c>
      <c r="C2033">
        <v>2023</v>
      </c>
      <c r="E2033">
        <v>99</v>
      </c>
      <c r="F2033">
        <v>99</v>
      </c>
      <c r="G2033">
        <v>99</v>
      </c>
      <c r="H2033">
        <v>1</v>
      </c>
      <c r="I2033">
        <v>99</v>
      </c>
      <c r="J2033">
        <v>103</v>
      </c>
      <c r="K2033">
        <v>99</v>
      </c>
      <c r="L2033">
        <v>6</v>
      </c>
      <c r="M2033">
        <v>99</v>
      </c>
      <c r="N2033">
        <v>99</v>
      </c>
      <c r="O2033">
        <v>99</v>
      </c>
      <c r="P2033">
        <v>99</v>
      </c>
      <c r="Q2033">
        <v>337</v>
      </c>
      <c r="R2033">
        <v>1579</v>
      </c>
      <c r="S2033">
        <v>6</v>
      </c>
      <c r="T2033">
        <v>5.331855604813172</v>
      </c>
      <c r="U2033">
        <v>16.940468651044981</v>
      </c>
      <c r="V2033">
        <v>28.689043698543379</v>
      </c>
      <c r="W2033">
        <v>0.69664344521849264</v>
      </c>
      <c r="X2033">
        <v>38.758708043065248</v>
      </c>
      <c r="Y2033">
        <v>16.782773907536413</v>
      </c>
      <c r="Z2033">
        <v>0</v>
      </c>
      <c r="AA2033">
        <v>5.8047492104808809</v>
      </c>
      <c r="AB2033">
        <v>0</v>
      </c>
      <c r="AC2033">
        <v>1.7012657179625308</v>
      </c>
      <c r="AE2033">
        <v>27.595809261909366</v>
      </c>
      <c r="AG2033">
        <v>3.7781446653745849</v>
      </c>
      <c r="AH2033">
        <v>3.0525885029558806</v>
      </c>
      <c r="AI2033">
        <v>6.2064597846738412</v>
      </c>
      <c r="AJ2033">
        <v>0</v>
      </c>
    </row>
    <row r="2034" spans="1:38">
      <c r="A2034">
        <v>18</v>
      </c>
      <c r="B2034">
        <v>501</v>
      </c>
      <c r="C2034">
        <v>2023</v>
      </c>
      <c r="E2034">
        <v>99</v>
      </c>
      <c r="F2034">
        <v>99</v>
      </c>
      <c r="G2034">
        <v>99</v>
      </c>
      <c r="H2034">
        <v>2</v>
      </c>
      <c r="I2034">
        <v>99</v>
      </c>
      <c r="J2034">
        <v>106</v>
      </c>
      <c r="K2034">
        <v>99</v>
      </c>
      <c r="L2034">
        <v>6</v>
      </c>
      <c r="M2034">
        <v>99</v>
      </c>
      <c r="N2034">
        <v>99</v>
      </c>
      <c r="O2034">
        <v>99</v>
      </c>
      <c r="P2034">
        <v>99</v>
      </c>
      <c r="Q2034">
        <v>370</v>
      </c>
      <c r="R2034">
        <v>4144</v>
      </c>
      <c r="S2034">
        <v>6</v>
      </c>
      <c r="T2034">
        <v>5.6633687258687262</v>
      </c>
      <c r="U2034">
        <v>18.037258687258671</v>
      </c>
      <c r="V2034">
        <v>39.768339768339779</v>
      </c>
      <c r="W2034">
        <v>3.3059845559845562</v>
      </c>
      <c r="X2034">
        <v>50.386100386100381</v>
      </c>
      <c r="Y2034">
        <v>19.570463320463315</v>
      </c>
      <c r="Z2034">
        <v>0.12065637065637062</v>
      </c>
      <c r="AA2034">
        <v>5.7525939939256956</v>
      </c>
      <c r="AB2034">
        <v>0</v>
      </c>
      <c r="AC2034">
        <v>1.5611257951270663</v>
      </c>
      <c r="AE2034">
        <v>17.674123826424687</v>
      </c>
      <c r="AG2034">
        <v>10.334422304795629</v>
      </c>
      <c r="AH2034">
        <v>8.9255347667815688</v>
      </c>
      <c r="AI2034">
        <v>0.45849420849420847</v>
      </c>
      <c r="AJ2034">
        <v>945</v>
      </c>
      <c r="AK2034">
        <v>99.811216931216876</v>
      </c>
      <c r="AL2034">
        <v>17.540240668653826</v>
      </c>
    </row>
    <row r="2035" spans="1:38">
      <c r="A2035">
        <v>18</v>
      </c>
      <c r="B2035">
        <v>502</v>
      </c>
      <c r="C2035">
        <v>2023</v>
      </c>
      <c r="E2035">
        <v>99</v>
      </c>
      <c r="F2035">
        <v>99</v>
      </c>
      <c r="G2035">
        <v>99</v>
      </c>
      <c r="H2035">
        <v>1</v>
      </c>
      <c r="I2035">
        <v>99</v>
      </c>
      <c r="J2035">
        <v>110</v>
      </c>
      <c r="K2035">
        <v>99</v>
      </c>
      <c r="L2035">
        <v>6</v>
      </c>
      <c r="M2035">
        <v>99</v>
      </c>
      <c r="N2035">
        <v>99</v>
      </c>
      <c r="O2035">
        <v>99</v>
      </c>
      <c r="P2035">
        <v>99</v>
      </c>
      <c r="Q2035">
        <v>1239</v>
      </c>
      <c r="R2035">
        <v>12592</v>
      </c>
      <c r="S2035">
        <v>6</v>
      </c>
      <c r="T2035">
        <v>5.6238087674714095</v>
      </c>
      <c r="U2035">
        <v>17.363429161372256</v>
      </c>
      <c r="V2035">
        <v>36.689961880559075</v>
      </c>
      <c r="W2035">
        <v>2.088627700127065</v>
      </c>
      <c r="X2035">
        <v>47.093392630241425</v>
      </c>
      <c r="Y2035">
        <v>16.002223634053369</v>
      </c>
      <c r="Z2035">
        <v>0.34942820838627697</v>
      </c>
      <c r="AA2035">
        <v>6.1043072853511324</v>
      </c>
      <c r="AB2035">
        <v>0</v>
      </c>
      <c r="AC2035">
        <v>1.6271057642342901</v>
      </c>
      <c r="AE2035">
        <v>9.9979565718395378</v>
      </c>
      <c r="AG2035">
        <v>11.177786457408656</v>
      </c>
      <c r="AH2035">
        <v>9.2285513190786848</v>
      </c>
      <c r="AI2035">
        <v>7.3697585768742044</v>
      </c>
      <c r="AJ2035">
        <v>10766</v>
      </c>
      <c r="AK2035">
        <v>97.996024521642255</v>
      </c>
      <c r="AL2035">
        <v>17.51606980388329</v>
      </c>
    </row>
    <row r="2036" spans="1:38">
      <c r="A2036">
        <v>18</v>
      </c>
      <c r="B2036">
        <v>503</v>
      </c>
      <c r="C2036">
        <v>2023</v>
      </c>
      <c r="E2036">
        <v>99</v>
      </c>
      <c r="F2036">
        <v>99</v>
      </c>
      <c r="G2036">
        <v>99</v>
      </c>
      <c r="H2036">
        <v>1</v>
      </c>
      <c r="I2036">
        <v>99</v>
      </c>
      <c r="J2036">
        <v>111</v>
      </c>
      <c r="K2036">
        <v>99</v>
      </c>
      <c r="L2036">
        <v>6</v>
      </c>
      <c r="M2036">
        <v>99</v>
      </c>
      <c r="N2036">
        <v>99</v>
      </c>
      <c r="O2036">
        <v>99</v>
      </c>
      <c r="P2036">
        <v>99</v>
      </c>
      <c r="Q2036">
        <v>1036</v>
      </c>
      <c r="R2036">
        <v>8423</v>
      </c>
      <c r="S2036">
        <v>6</v>
      </c>
      <c r="T2036">
        <v>5.1126676955953938</v>
      </c>
      <c r="U2036">
        <v>16.937338240531897</v>
      </c>
      <c r="V2036">
        <v>31.200284934108993</v>
      </c>
      <c r="W2036">
        <v>0.8429300724207528</v>
      </c>
      <c r="X2036">
        <v>39.997625549091758</v>
      </c>
      <c r="Y2036">
        <v>17.82025406624718</v>
      </c>
      <c r="Z2036">
        <v>0.10685029087023622</v>
      </c>
      <c r="AA2036">
        <v>6.00438803415053</v>
      </c>
      <c r="AB2036">
        <v>0</v>
      </c>
      <c r="AC2036">
        <v>1.6374490124271659</v>
      </c>
      <c r="AE2036">
        <v>15.590091821296143</v>
      </c>
      <c r="AG2036">
        <v>6.9088552774041112</v>
      </c>
      <c r="AH2036">
        <v>5.5131068644454881</v>
      </c>
      <c r="AI2036">
        <v>1.8164549447940159</v>
      </c>
      <c r="AJ2036">
        <v>7401</v>
      </c>
      <c r="AK2036">
        <v>98.535562761788725</v>
      </c>
      <c r="AL2036">
        <v>16.910842619224109</v>
      </c>
    </row>
    <row r="2037" spans="1:38">
      <c r="A2037">
        <v>18</v>
      </c>
      <c r="B2037">
        <v>504</v>
      </c>
      <c r="C2037">
        <v>2023</v>
      </c>
      <c r="E2037">
        <v>99</v>
      </c>
      <c r="F2037">
        <v>99</v>
      </c>
      <c r="G2037">
        <v>99</v>
      </c>
      <c r="H2037">
        <v>1</v>
      </c>
      <c r="I2037">
        <v>99</v>
      </c>
      <c r="J2037">
        <v>116</v>
      </c>
      <c r="K2037">
        <v>99</v>
      </c>
      <c r="L2037">
        <v>6</v>
      </c>
      <c r="M2037">
        <v>99</v>
      </c>
      <c r="N2037">
        <v>99</v>
      </c>
      <c r="O2037">
        <v>99</v>
      </c>
      <c r="P2037">
        <v>99</v>
      </c>
      <c r="Q2037">
        <v>1097</v>
      </c>
      <c r="R2037">
        <v>11583</v>
      </c>
      <c r="S2037">
        <v>6</v>
      </c>
      <c r="T2037">
        <v>5.1017871017871004</v>
      </c>
      <c r="U2037">
        <v>14.926279892946548</v>
      </c>
      <c r="V2037">
        <v>17.784684451351126</v>
      </c>
      <c r="W2037">
        <v>0.66476733143399813</v>
      </c>
      <c r="X2037">
        <v>26.607959941293281</v>
      </c>
      <c r="Y2037">
        <v>10.282310282310284</v>
      </c>
      <c r="Z2037">
        <v>1.72666839333506E-2</v>
      </c>
      <c r="AA2037">
        <v>5.3129955758661485</v>
      </c>
      <c r="AB2037">
        <v>0</v>
      </c>
      <c r="AC2037">
        <v>1.5427095566642377</v>
      </c>
      <c r="AE2037">
        <v>8.0664590112364749</v>
      </c>
      <c r="AG2037">
        <v>13.730278209125069</v>
      </c>
      <c r="AH2037">
        <v>10.371460781772452</v>
      </c>
      <c r="AI2037">
        <v>2.6936026936026938</v>
      </c>
      <c r="AJ2037">
        <v>0</v>
      </c>
    </row>
    <row r="2038" spans="1:38">
      <c r="A2038">
        <v>18</v>
      </c>
      <c r="B2038">
        <v>505</v>
      </c>
      <c r="C2038">
        <v>2023</v>
      </c>
      <c r="E2038">
        <v>99</v>
      </c>
      <c r="F2038">
        <v>99</v>
      </c>
      <c r="G2038">
        <v>99</v>
      </c>
      <c r="H2038">
        <v>2</v>
      </c>
      <c r="I2038">
        <v>99</v>
      </c>
      <c r="J2038">
        <v>117</v>
      </c>
      <c r="K2038">
        <v>99</v>
      </c>
      <c r="L2038">
        <v>6</v>
      </c>
      <c r="M2038">
        <v>99</v>
      </c>
      <c r="N2038">
        <v>99</v>
      </c>
      <c r="O2038">
        <v>99</v>
      </c>
      <c r="P2038">
        <v>99</v>
      </c>
      <c r="Q2038">
        <v>590</v>
      </c>
      <c r="R2038">
        <v>7438</v>
      </c>
      <c r="S2038">
        <v>6</v>
      </c>
      <c r="T2038">
        <v>5.4182575961279911</v>
      </c>
      <c r="U2038">
        <v>15.880787846195211</v>
      </c>
      <c r="V2038">
        <v>23.393385318634039</v>
      </c>
      <c r="W2038">
        <v>1.5998924442054321</v>
      </c>
      <c r="X2038">
        <v>30.599623554718999</v>
      </c>
      <c r="Y2038">
        <v>12.826028502285562</v>
      </c>
      <c r="Z2038">
        <v>6.7222371605270254E-2</v>
      </c>
      <c r="AA2038">
        <v>5.6188424764211664</v>
      </c>
      <c r="AB2038">
        <v>0</v>
      </c>
      <c r="AC2038">
        <v>1.4837925424445162</v>
      </c>
      <c r="AE2038">
        <v>11.70363969433382</v>
      </c>
      <c r="AG2038">
        <v>12.355892222332971</v>
      </c>
      <c r="AH2038">
        <v>9.6530363294872181</v>
      </c>
      <c r="AI2038">
        <v>5.606345791879539</v>
      </c>
      <c r="AJ2038">
        <v>7436</v>
      </c>
      <c r="AK2038">
        <v>97.467213555675301</v>
      </c>
      <c r="AL2038">
        <v>16.569785058476761</v>
      </c>
    </row>
    <row r="2039" spans="1:38">
      <c r="A2039">
        <v>18</v>
      </c>
      <c r="B2039">
        <v>506</v>
      </c>
      <c r="C2039">
        <v>2023</v>
      </c>
      <c r="E2039">
        <v>99</v>
      </c>
      <c r="F2039">
        <v>99</v>
      </c>
      <c r="G2039">
        <v>99</v>
      </c>
      <c r="H2039">
        <v>1</v>
      </c>
      <c r="I2039">
        <v>99</v>
      </c>
      <c r="J2039">
        <v>134</v>
      </c>
      <c r="K2039">
        <v>99</v>
      </c>
      <c r="L2039">
        <v>6</v>
      </c>
      <c r="M2039">
        <v>99</v>
      </c>
      <c r="N2039">
        <v>99</v>
      </c>
      <c r="O2039">
        <v>99</v>
      </c>
      <c r="P2039">
        <v>99</v>
      </c>
      <c r="Q2039">
        <v>1576</v>
      </c>
      <c r="R2039">
        <v>14197</v>
      </c>
      <c r="S2039">
        <v>6</v>
      </c>
      <c r="T2039">
        <v>5.5401141086144969</v>
      </c>
      <c r="U2039">
        <v>16.209995069380827</v>
      </c>
      <c r="V2039">
        <v>29.421708811720791</v>
      </c>
      <c r="W2039">
        <v>1.9088539832358953</v>
      </c>
      <c r="X2039">
        <v>38.353173205606808</v>
      </c>
      <c r="Y2039">
        <v>11.86166091427766</v>
      </c>
      <c r="Z2039">
        <v>5.6349933084454448E-2</v>
      </c>
      <c r="AA2039">
        <v>5.3234144496824785</v>
      </c>
      <c r="AB2039">
        <v>0</v>
      </c>
      <c r="AC2039">
        <v>1.6466898032854516</v>
      </c>
      <c r="AE2039">
        <v>7.2970504247118946</v>
      </c>
      <c r="AG2039">
        <v>13.306153053095272</v>
      </c>
      <c r="AH2039">
        <v>10.823459550974672</v>
      </c>
      <c r="AI2039">
        <v>2.8597591040360641</v>
      </c>
      <c r="AJ2039">
        <v>50</v>
      </c>
      <c r="AK2039">
        <v>93.757999999999996</v>
      </c>
      <c r="AL2039">
        <v>16.490618440635217</v>
      </c>
    </row>
    <row r="2040" spans="1:38">
      <c r="A2040">
        <v>18</v>
      </c>
      <c r="B2040">
        <v>507</v>
      </c>
      <c r="C2040">
        <v>2023</v>
      </c>
      <c r="E2040">
        <v>99</v>
      </c>
      <c r="F2040">
        <v>99</v>
      </c>
      <c r="G2040">
        <v>99</v>
      </c>
      <c r="H2040">
        <v>2</v>
      </c>
      <c r="I2040">
        <v>99</v>
      </c>
      <c r="J2040">
        <v>141</v>
      </c>
      <c r="K2040">
        <v>99</v>
      </c>
      <c r="L2040">
        <v>6</v>
      </c>
      <c r="M2040">
        <v>99</v>
      </c>
      <c r="N2040">
        <v>99</v>
      </c>
      <c r="O2040">
        <v>99</v>
      </c>
      <c r="P2040">
        <v>99</v>
      </c>
      <c r="Q2040">
        <v>1613</v>
      </c>
      <c r="R2040">
        <v>20776</v>
      </c>
      <c r="S2040">
        <v>6</v>
      </c>
      <c r="T2040">
        <v>5.8030419715055848</v>
      </c>
      <c r="U2040">
        <v>14.694190412013812</v>
      </c>
      <c r="V2040">
        <v>13.549287639584138</v>
      </c>
      <c r="W2040">
        <v>0.66904120138621481</v>
      </c>
      <c r="X2040">
        <v>22.266076241817476</v>
      </c>
      <c r="Y2040">
        <v>9.4484020023103579</v>
      </c>
      <c r="Z2040">
        <v>8.6638428956488253E-2</v>
      </c>
      <c r="AA2040">
        <v>5.2768028287140636</v>
      </c>
      <c r="AB2040">
        <v>0</v>
      </c>
      <c r="AC2040">
        <v>1.2535672577203278</v>
      </c>
      <c r="AE2040">
        <v>26.230021621636716</v>
      </c>
      <c r="AG2040">
        <v>18.942205122126889</v>
      </c>
      <c r="AH2040">
        <v>14.931407616645753</v>
      </c>
      <c r="AI2040">
        <v>2.8783211397766655</v>
      </c>
      <c r="AJ2040">
        <v>0</v>
      </c>
    </row>
    <row r="2041" spans="1:38">
      <c r="A2041">
        <v>18</v>
      </c>
      <c r="B2041">
        <v>508</v>
      </c>
      <c r="C2041">
        <v>2023</v>
      </c>
      <c r="E2041">
        <v>99</v>
      </c>
      <c r="F2041">
        <v>99</v>
      </c>
      <c r="G2041">
        <v>99</v>
      </c>
      <c r="H2041">
        <v>2</v>
      </c>
      <c r="I2041">
        <v>99</v>
      </c>
      <c r="J2041">
        <v>143</v>
      </c>
      <c r="K2041">
        <v>99</v>
      </c>
      <c r="L2041">
        <v>6</v>
      </c>
      <c r="M2041">
        <v>99</v>
      </c>
      <c r="N2041">
        <v>99</v>
      </c>
      <c r="O2041">
        <v>99</v>
      </c>
      <c r="P2041">
        <v>99</v>
      </c>
      <c r="Q2041">
        <v>239</v>
      </c>
      <c r="R2041">
        <v>2177</v>
      </c>
      <c r="S2041">
        <v>6</v>
      </c>
      <c r="T2041">
        <v>5.2227836472209459</v>
      </c>
      <c r="U2041">
        <v>16.592512632062501</v>
      </c>
      <c r="V2041">
        <v>26.596233348644919</v>
      </c>
      <c r="W2041">
        <v>0.27560863573725314</v>
      </c>
      <c r="X2041">
        <v>33.945796968305004</v>
      </c>
      <c r="Y2041">
        <v>14.193844740468538</v>
      </c>
      <c r="Z2041">
        <v>9.1869545245751028E-2</v>
      </c>
      <c r="AA2041">
        <v>5.6416575112692398</v>
      </c>
      <c r="AB2041">
        <v>0</v>
      </c>
      <c r="AC2041">
        <v>1.2843265495391358</v>
      </c>
      <c r="AE2041">
        <v>23.007744679025286</v>
      </c>
      <c r="AG2041">
        <v>8.8463570238530629</v>
      </c>
      <c r="AH2041">
        <v>7.0153959838038418</v>
      </c>
      <c r="AI2041">
        <v>1.1024345429490126</v>
      </c>
      <c r="AJ2041">
        <v>0</v>
      </c>
    </row>
    <row r="2042" spans="1:38">
      <c r="A2042">
        <v>18</v>
      </c>
      <c r="B2042">
        <v>509</v>
      </c>
      <c r="C2042">
        <v>2023</v>
      </c>
      <c r="E2042">
        <v>99</v>
      </c>
      <c r="F2042">
        <v>99</v>
      </c>
      <c r="G2042">
        <v>99</v>
      </c>
      <c r="H2042">
        <v>2</v>
      </c>
      <c r="I2042">
        <v>99</v>
      </c>
      <c r="J2042">
        <v>147</v>
      </c>
      <c r="K2042">
        <v>99</v>
      </c>
      <c r="L2042">
        <v>6</v>
      </c>
      <c r="M2042">
        <v>99</v>
      </c>
      <c r="N2042">
        <v>99</v>
      </c>
      <c r="O2042">
        <v>99</v>
      </c>
      <c r="P2042">
        <v>99</v>
      </c>
      <c r="Q2042">
        <v>174</v>
      </c>
      <c r="R2042">
        <v>2574</v>
      </c>
      <c r="S2042">
        <v>6</v>
      </c>
      <c r="T2042">
        <v>5.5613830613830624</v>
      </c>
      <c r="U2042">
        <v>13.70159285159283</v>
      </c>
      <c r="V2042">
        <v>9.867909867909864</v>
      </c>
      <c r="W2042">
        <v>1.0878010878010878</v>
      </c>
      <c r="X2042">
        <v>16.627816627816628</v>
      </c>
      <c r="Y2042">
        <v>7.5369075369075391</v>
      </c>
      <c r="Z2042">
        <v>0</v>
      </c>
      <c r="AA2042">
        <v>4.6548803653518682</v>
      </c>
      <c r="AB2042">
        <v>0</v>
      </c>
      <c r="AC2042">
        <v>1.324534117315878</v>
      </c>
      <c r="AE2042">
        <v>21.105059641719603</v>
      </c>
      <c r="AG2042">
        <v>15.28594334580438</v>
      </c>
      <c r="AH2042">
        <v>12.037832515005508</v>
      </c>
      <c r="AI2042">
        <v>6.7210567210567191</v>
      </c>
      <c r="AJ2042">
        <v>0</v>
      </c>
    </row>
    <row r="2043" spans="1:38">
      <c r="A2043">
        <v>18</v>
      </c>
      <c r="B2043">
        <v>510</v>
      </c>
      <c r="C2043">
        <v>2023</v>
      </c>
      <c r="E2043">
        <v>99</v>
      </c>
      <c r="F2043">
        <v>99</v>
      </c>
      <c r="G2043">
        <v>99</v>
      </c>
      <c r="H2043">
        <v>1</v>
      </c>
      <c r="I2043">
        <v>99</v>
      </c>
      <c r="J2043">
        <v>155</v>
      </c>
      <c r="K2043">
        <v>99</v>
      </c>
      <c r="L2043">
        <v>6</v>
      </c>
      <c r="M2043">
        <v>99</v>
      </c>
      <c r="N2043">
        <v>99</v>
      </c>
      <c r="O2043">
        <v>99</v>
      </c>
      <c r="P2043">
        <v>99</v>
      </c>
      <c r="Q2043">
        <v>360</v>
      </c>
      <c r="R2043">
        <v>4109</v>
      </c>
      <c r="S2043">
        <v>6</v>
      </c>
      <c r="T2043">
        <v>5.2426381114626404</v>
      </c>
      <c r="U2043">
        <v>16.698831832562686</v>
      </c>
      <c r="V2043">
        <v>30.153321976149911</v>
      </c>
      <c r="W2043">
        <v>1.119493794110489</v>
      </c>
      <c r="X2043">
        <v>38.281820394256499</v>
      </c>
      <c r="Y2043">
        <v>16.037965441713308</v>
      </c>
      <c r="Z2043">
        <v>2.4336821611097591E-2</v>
      </c>
      <c r="AA2043">
        <v>6.0339744367806247</v>
      </c>
      <c r="AB2043">
        <v>0</v>
      </c>
      <c r="AC2043">
        <v>1.3342639753873611</v>
      </c>
      <c r="AE2043">
        <v>7.8844297857725314</v>
      </c>
      <c r="AG2043">
        <v>7.4364310922088492</v>
      </c>
      <c r="AH2043">
        <v>5.7737580967394964</v>
      </c>
      <c r="AI2043">
        <v>3.9669019226089057</v>
      </c>
      <c r="AJ2043">
        <v>0</v>
      </c>
    </row>
    <row r="2044" spans="1:38">
      <c r="A2044">
        <v>18</v>
      </c>
      <c r="B2044">
        <v>511</v>
      </c>
      <c r="C2044">
        <v>2023</v>
      </c>
      <c r="E2044">
        <v>99</v>
      </c>
      <c r="F2044">
        <v>99</v>
      </c>
      <c r="G2044">
        <v>99</v>
      </c>
      <c r="H2044">
        <v>2</v>
      </c>
      <c r="I2044">
        <v>99</v>
      </c>
      <c r="J2044">
        <v>160</v>
      </c>
      <c r="K2044">
        <v>99</v>
      </c>
      <c r="L2044">
        <v>6</v>
      </c>
      <c r="M2044">
        <v>99</v>
      </c>
      <c r="N2044">
        <v>99</v>
      </c>
      <c r="O2044">
        <v>99</v>
      </c>
      <c r="P2044">
        <v>99</v>
      </c>
      <c r="Q2044">
        <v>391</v>
      </c>
      <c r="R2044">
        <v>5795</v>
      </c>
      <c r="S2044">
        <v>6</v>
      </c>
      <c r="T2044">
        <v>6.1822260569456429</v>
      </c>
      <c r="U2044">
        <v>17.681725625539251</v>
      </c>
      <c r="V2044">
        <v>39.188955996548749</v>
      </c>
      <c r="W2044">
        <v>6.2640207075064707</v>
      </c>
      <c r="X2044">
        <v>52.459016393442639</v>
      </c>
      <c r="Y2044">
        <v>16.117342536669543</v>
      </c>
      <c r="Z2044">
        <v>8.6281276962899028E-2</v>
      </c>
      <c r="AA2044">
        <v>5.5462848877304145</v>
      </c>
      <c r="AB2044">
        <v>0</v>
      </c>
      <c r="AC2044">
        <v>1.6065853093271707</v>
      </c>
      <c r="AE2044">
        <v>29.154778770245471</v>
      </c>
      <c r="AG2044">
        <v>15.09861650295719</v>
      </c>
      <c r="AH2044">
        <v>12.938002123554815</v>
      </c>
      <c r="AI2044">
        <v>10.871440897325281</v>
      </c>
      <c r="AJ2044">
        <v>5608</v>
      </c>
      <c r="AK2044">
        <v>99.564015691868775</v>
      </c>
      <c r="AL2044">
        <v>17.404146163302837</v>
      </c>
    </row>
    <row r="2045" spans="1:38">
      <c r="A2045">
        <v>18</v>
      </c>
      <c r="B2045">
        <v>512</v>
      </c>
      <c r="C2045">
        <v>2023</v>
      </c>
      <c r="E2045">
        <v>99</v>
      </c>
      <c r="F2045">
        <v>99</v>
      </c>
      <c r="G2045">
        <v>99</v>
      </c>
      <c r="H2045">
        <v>1</v>
      </c>
      <c r="I2045">
        <v>99</v>
      </c>
      <c r="J2045">
        <v>171</v>
      </c>
      <c r="K2045">
        <v>99</v>
      </c>
      <c r="L2045">
        <v>6</v>
      </c>
      <c r="M2045">
        <v>99</v>
      </c>
      <c r="N2045">
        <v>99</v>
      </c>
      <c r="O2045">
        <v>99</v>
      </c>
      <c r="P2045">
        <v>99</v>
      </c>
      <c r="Q2045">
        <v>124</v>
      </c>
      <c r="R2045">
        <v>1029</v>
      </c>
      <c r="S2045">
        <v>6</v>
      </c>
      <c r="T2045">
        <v>5.1690962099125377</v>
      </c>
      <c r="U2045">
        <v>18.461516034985426</v>
      </c>
      <c r="V2045">
        <v>44.023323615160351</v>
      </c>
      <c r="W2045">
        <v>1.1661807580174921</v>
      </c>
      <c r="X2045">
        <v>54.227405247813408</v>
      </c>
      <c r="Y2045">
        <v>24.392614188532544</v>
      </c>
      <c r="Z2045">
        <v>0</v>
      </c>
      <c r="AA2045">
        <v>6.5352580439977741</v>
      </c>
      <c r="AB2045">
        <v>0</v>
      </c>
      <c r="AC2045">
        <v>1.7319322080974484</v>
      </c>
      <c r="AE2045">
        <v>23.692181971533525</v>
      </c>
      <c r="AG2045">
        <v>4.3002214885703554</v>
      </c>
      <c r="AH2045">
        <v>3.6326118744984006</v>
      </c>
      <c r="AI2045">
        <v>0</v>
      </c>
      <c r="AJ2045">
        <v>0</v>
      </c>
    </row>
    <row r="2046" spans="1:38">
      <c r="A2046">
        <v>18</v>
      </c>
      <c r="B2046">
        <v>513</v>
      </c>
      <c r="C2046">
        <v>2023</v>
      </c>
      <c r="E2046">
        <v>99</v>
      </c>
      <c r="F2046">
        <v>99</v>
      </c>
      <c r="G2046">
        <v>99</v>
      </c>
      <c r="H2046">
        <v>2</v>
      </c>
      <c r="I2046">
        <v>99</v>
      </c>
      <c r="J2046">
        <v>175</v>
      </c>
      <c r="K2046">
        <v>99</v>
      </c>
      <c r="L2046">
        <v>6</v>
      </c>
      <c r="M2046">
        <v>99</v>
      </c>
      <c r="N2046">
        <v>99</v>
      </c>
      <c r="O2046">
        <v>99</v>
      </c>
      <c r="P2046">
        <v>99</v>
      </c>
      <c r="Q2046">
        <v>332</v>
      </c>
      <c r="R2046">
        <v>3393</v>
      </c>
      <c r="S2046">
        <v>6</v>
      </c>
      <c r="T2046">
        <v>5.964633068081346</v>
      </c>
      <c r="U2046">
        <v>14.049985263778376</v>
      </c>
      <c r="V2046">
        <v>12.437371058060712</v>
      </c>
      <c r="W2046">
        <v>2.4462127910403768</v>
      </c>
      <c r="X2046">
        <v>19.717064544650754</v>
      </c>
      <c r="Y2046">
        <v>5.363984674329501</v>
      </c>
      <c r="Z2046">
        <v>0.14736221632773361</v>
      </c>
      <c r="AA2046">
        <v>4.3588949711666096</v>
      </c>
      <c r="AB2046">
        <v>0</v>
      </c>
      <c r="AC2046">
        <v>1.4837518626083066</v>
      </c>
      <c r="AE2046">
        <v>5.4911697337484595</v>
      </c>
      <c r="AG2046">
        <v>21.985356055206381</v>
      </c>
      <c r="AH2046">
        <v>17.187533237309452</v>
      </c>
      <c r="AI2046">
        <v>2.5051576775714719</v>
      </c>
      <c r="AJ2046">
        <v>0</v>
      </c>
    </row>
    <row r="2047" spans="1:38">
      <c r="A2047">
        <v>18</v>
      </c>
      <c r="B2047">
        <v>514</v>
      </c>
      <c r="C2047">
        <v>2023</v>
      </c>
      <c r="E2047">
        <v>99</v>
      </c>
      <c r="F2047">
        <v>99</v>
      </c>
      <c r="G2047">
        <v>99</v>
      </c>
      <c r="H2047">
        <v>2</v>
      </c>
      <c r="I2047">
        <v>99</v>
      </c>
      <c r="J2047">
        <v>177</v>
      </c>
      <c r="K2047">
        <v>99</v>
      </c>
      <c r="L2047">
        <v>6</v>
      </c>
      <c r="M2047">
        <v>99</v>
      </c>
      <c r="N2047">
        <v>99</v>
      </c>
      <c r="O2047">
        <v>99</v>
      </c>
      <c r="P2047">
        <v>99</v>
      </c>
      <c r="Q2047">
        <v>305</v>
      </c>
      <c r="R2047">
        <v>4854</v>
      </c>
      <c r="S2047">
        <v>6</v>
      </c>
      <c r="T2047">
        <v>5.2395962093119079</v>
      </c>
      <c r="U2047">
        <v>16.0200659250103</v>
      </c>
      <c r="V2047">
        <v>23.671199011124845</v>
      </c>
      <c r="W2047">
        <v>0.70045323444581764</v>
      </c>
      <c r="X2047">
        <v>30.593325092707062</v>
      </c>
      <c r="Y2047">
        <v>12.525751957148742</v>
      </c>
      <c r="Z2047">
        <v>0</v>
      </c>
      <c r="AA2047">
        <v>5.1500486150433664</v>
      </c>
      <c r="AB2047">
        <v>0</v>
      </c>
      <c r="AC2047">
        <v>1.3216174811554684</v>
      </c>
      <c r="AE2047">
        <v>14.646856634635332</v>
      </c>
      <c r="AG2047">
        <v>12.546850363171092</v>
      </c>
      <c r="AH2047">
        <v>10.222251084254228</v>
      </c>
      <c r="AI2047">
        <v>4.6559538524927886</v>
      </c>
      <c r="AJ2047">
        <v>4854</v>
      </c>
      <c r="AK2047">
        <v>97.26394725999161</v>
      </c>
      <c r="AL2047">
        <v>16.965331146416304</v>
      </c>
    </row>
    <row r="2048" spans="1:38">
      <c r="A2048">
        <v>18</v>
      </c>
      <c r="B2048">
        <v>515</v>
      </c>
      <c r="C2048">
        <v>2023</v>
      </c>
      <c r="E2048">
        <v>99</v>
      </c>
      <c r="F2048">
        <v>99</v>
      </c>
      <c r="G2048">
        <v>99</v>
      </c>
      <c r="H2048">
        <v>2</v>
      </c>
      <c r="I2048">
        <v>99</v>
      </c>
      <c r="J2048">
        <v>178</v>
      </c>
      <c r="K2048">
        <v>99</v>
      </c>
      <c r="L2048">
        <v>6</v>
      </c>
      <c r="M2048">
        <v>99</v>
      </c>
      <c r="N2048">
        <v>99</v>
      </c>
      <c r="O2048">
        <v>99</v>
      </c>
      <c r="P2048">
        <v>99</v>
      </c>
      <c r="Q2048">
        <v>121</v>
      </c>
      <c r="R2048">
        <v>1603</v>
      </c>
      <c r="S2048">
        <v>6</v>
      </c>
      <c r="T2048">
        <v>4.7972551466001265</v>
      </c>
      <c r="U2048">
        <v>15.282532751091727</v>
      </c>
      <c r="V2048">
        <v>19.338739862757329</v>
      </c>
      <c r="W2048">
        <v>0.49906425452276992</v>
      </c>
      <c r="X2048">
        <v>25.07797878976919</v>
      </c>
      <c r="Y2048">
        <v>9.1703056768558948</v>
      </c>
      <c r="Z2048">
        <v>6.238303181534624E-2</v>
      </c>
      <c r="AA2048">
        <v>4.9313978028647583</v>
      </c>
      <c r="AB2048">
        <v>0</v>
      </c>
      <c r="AC2048">
        <v>1.4372089301225841</v>
      </c>
      <c r="AE2048">
        <v>23.801427153417755</v>
      </c>
      <c r="AG2048">
        <v>11.25860373647984</v>
      </c>
      <c r="AH2048">
        <v>8.7930393358927681</v>
      </c>
      <c r="AI2048">
        <v>2.8072364316905802</v>
      </c>
      <c r="AJ2048">
        <v>0</v>
      </c>
    </row>
    <row r="2049" spans="1:38">
      <c r="A2049">
        <v>18</v>
      </c>
      <c r="B2049">
        <v>516</v>
      </c>
      <c r="C2049">
        <v>2023</v>
      </c>
      <c r="E2049">
        <v>99</v>
      </c>
      <c r="F2049">
        <v>99</v>
      </c>
      <c r="G2049">
        <v>99</v>
      </c>
      <c r="H2049">
        <v>2</v>
      </c>
      <c r="I2049">
        <v>99</v>
      </c>
      <c r="J2049">
        <v>181</v>
      </c>
      <c r="K2049">
        <v>99</v>
      </c>
      <c r="L2049">
        <v>6</v>
      </c>
      <c r="M2049">
        <v>99</v>
      </c>
      <c r="N2049">
        <v>99</v>
      </c>
      <c r="O2049">
        <v>99</v>
      </c>
      <c r="P2049">
        <v>99</v>
      </c>
      <c r="Q2049">
        <v>250</v>
      </c>
      <c r="R2049">
        <v>4332</v>
      </c>
      <c r="S2049">
        <v>6</v>
      </c>
      <c r="T2049">
        <v>5.410664819944599</v>
      </c>
      <c r="U2049">
        <v>13.765466297322268</v>
      </c>
      <c r="V2049">
        <v>7.0175438596491215</v>
      </c>
      <c r="W2049">
        <v>0.25392428439519849</v>
      </c>
      <c r="X2049">
        <v>16.574330563250228</v>
      </c>
      <c r="Y2049">
        <v>8.4949215143120949</v>
      </c>
      <c r="Z2049">
        <v>2.3084025854108962E-2</v>
      </c>
      <c r="AA2049">
        <v>4.9741894702537186</v>
      </c>
      <c r="AB2049">
        <v>0</v>
      </c>
      <c r="AC2049">
        <v>1.3579582541004835</v>
      </c>
      <c r="AE2049">
        <v>17.878195440700953</v>
      </c>
      <c r="AG2049">
        <v>14.406385101430001</v>
      </c>
      <c r="AH2049">
        <v>10.048061587850528</v>
      </c>
      <c r="AI2049">
        <v>1.0156971375807939</v>
      </c>
      <c r="AJ2049">
        <v>0</v>
      </c>
    </row>
    <row r="2050" spans="1:38">
      <c r="A2050">
        <v>18</v>
      </c>
      <c r="B2050">
        <v>517</v>
      </c>
      <c r="C2050">
        <v>2023</v>
      </c>
      <c r="E2050">
        <v>99</v>
      </c>
      <c r="F2050">
        <v>99</v>
      </c>
      <c r="G2050">
        <v>99</v>
      </c>
      <c r="H2050">
        <v>1</v>
      </c>
      <c r="I2050">
        <v>99</v>
      </c>
      <c r="J2050">
        <v>262</v>
      </c>
      <c r="K2050">
        <v>99</v>
      </c>
      <c r="L2050">
        <v>6</v>
      </c>
      <c r="M2050">
        <v>99</v>
      </c>
      <c r="N2050">
        <v>99</v>
      </c>
      <c r="O2050">
        <v>99</v>
      </c>
      <c r="P2050">
        <v>99</v>
      </c>
      <c r="R2050">
        <v>0</v>
      </c>
    </row>
    <row r="2051" spans="1:38">
      <c r="A2051">
        <v>18</v>
      </c>
      <c r="B2051">
        <v>518</v>
      </c>
      <c r="C2051">
        <v>2023</v>
      </c>
      <c r="E2051">
        <v>99</v>
      </c>
      <c r="F2051">
        <v>99</v>
      </c>
      <c r="G2051">
        <v>99</v>
      </c>
      <c r="H2051">
        <v>2</v>
      </c>
      <c r="I2051">
        <v>99</v>
      </c>
      <c r="J2051">
        <v>267</v>
      </c>
      <c r="K2051">
        <v>99</v>
      </c>
      <c r="L2051">
        <v>6</v>
      </c>
      <c r="M2051">
        <v>99</v>
      </c>
      <c r="N2051">
        <v>99</v>
      </c>
      <c r="O2051">
        <v>99</v>
      </c>
      <c r="P2051">
        <v>99</v>
      </c>
      <c r="Q2051">
        <v>21</v>
      </c>
      <c r="R2051">
        <v>856</v>
      </c>
      <c r="S2051">
        <v>6</v>
      </c>
      <c r="T2051">
        <v>5.8025700934579438</v>
      </c>
      <c r="U2051">
        <v>12.826051401869147</v>
      </c>
      <c r="V2051">
        <v>2.3364485981308403</v>
      </c>
      <c r="W2051">
        <v>0</v>
      </c>
      <c r="X2051">
        <v>10.747663551401873</v>
      </c>
      <c r="Y2051">
        <v>2.3364485981308403</v>
      </c>
      <c r="Z2051">
        <v>0</v>
      </c>
      <c r="AA2051">
        <v>3.1395630860344226</v>
      </c>
      <c r="AB2051">
        <v>0</v>
      </c>
      <c r="AC2051">
        <v>0.46064048487064074</v>
      </c>
      <c r="AE2051">
        <v>25.986608565206058</v>
      </c>
      <c r="AG2051">
        <v>42.842842842842849</v>
      </c>
      <c r="AH2051">
        <v>45.07352760056159</v>
      </c>
      <c r="AI2051">
        <v>28.037383177570096</v>
      </c>
      <c r="AJ2051">
        <v>0</v>
      </c>
    </row>
    <row r="2052" spans="1:38">
      <c r="A2052">
        <v>18</v>
      </c>
      <c r="B2052">
        <v>519</v>
      </c>
      <c r="C2052">
        <v>2023</v>
      </c>
      <c r="E2052">
        <v>99</v>
      </c>
      <c r="F2052">
        <v>99</v>
      </c>
      <c r="G2052">
        <v>99</v>
      </c>
      <c r="H2052">
        <v>1</v>
      </c>
      <c r="I2052">
        <v>99</v>
      </c>
      <c r="J2052">
        <v>309</v>
      </c>
      <c r="K2052">
        <v>99</v>
      </c>
      <c r="L2052">
        <v>6</v>
      </c>
      <c r="M2052">
        <v>99</v>
      </c>
      <c r="N2052">
        <v>99</v>
      </c>
      <c r="O2052">
        <v>99</v>
      </c>
      <c r="P2052">
        <v>99</v>
      </c>
      <c r="Q2052">
        <v>972</v>
      </c>
      <c r="R2052">
        <v>10444</v>
      </c>
      <c r="S2052">
        <v>6</v>
      </c>
      <c r="T2052">
        <v>5.475871313672922</v>
      </c>
      <c r="U2052">
        <v>15.228265032554628</v>
      </c>
      <c r="V2052">
        <v>15.85599387207966</v>
      </c>
      <c r="W2052">
        <v>1.6085790884718503</v>
      </c>
      <c r="X2052">
        <v>26.800076599004207</v>
      </c>
      <c r="Y2052">
        <v>12.849482956721562</v>
      </c>
      <c r="Z2052">
        <v>7.6599004212945243E-2</v>
      </c>
      <c r="AA2052">
        <v>5.7011812506240975</v>
      </c>
      <c r="AB2052">
        <v>0</v>
      </c>
      <c r="AC2052">
        <v>1.5606873114894355</v>
      </c>
      <c r="AE2052">
        <v>19.305032531807434</v>
      </c>
      <c r="AG2052">
        <v>11.35982945028171</v>
      </c>
      <c r="AH2052">
        <v>8.7579338558042377</v>
      </c>
      <c r="AI2052">
        <v>4.0214477211796256</v>
      </c>
      <c r="AJ2052">
        <v>15</v>
      </c>
      <c r="AK2052">
        <v>94.719999999999985</v>
      </c>
      <c r="AL2052">
        <v>16.418498481724438</v>
      </c>
    </row>
    <row r="2053" spans="1:38">
      <c r="A2053">
        <v>18</v>
      </c>
      <c r="B2053">
        <v>520</v>
      </c>
      <c r="C2053">
        <v>2023</v>
      </c>
      <c r="E2053">
        <v>99</v>
      </c>
      <c r="F2053">
        <v>99</v>
      </c>
      <c r="G2053">
        <v>99</v>
      </c>
      <c r="H2053">
        <v>2</v>
      </c>
      <c r="I2053">
        <v>99</v>
      </c>
      <c r="J2053">
        <v>470</v>
      </c>
      <c r="K2053">
        <v>99</v>
      </c>
      <c r="L2053">
        <v>6</v>
      </c>
      <c r="M2053">
        <v>99</v>
      </c>
      <c r="N2053">
        <v>99</v>
      </c>
      <c r="O2053">
        <v>99</v>
      </c>
      <c r="P2053">
        <v>99</v>
      </c>
      <c r="Q2053">
        <v>264</v>
      </c>
      <c r="R2053">
        <v>2736</v>
      </c>
      <c r="S2053">
        <v>6</v>
      </c>
      <c r="T2053">
        <v>5.7430555555555554</v>
      </c>
      <c r="U2053">
        <v>14.025913742690044</v>
      </c>
      <c r="V2053">
        <v>15.058479532163744</v>
      </c>
      <c r="W2053">
        <v>5.9576023391812845</v>
      </c>
      <c r="X2053">
        <v>25.146198830409357</v>
      </c>
      <c r="Y2053">
        <v>5.1169590643274852</v>
      </c>
      <c r="Z2053">
        <v>7.3099415204678372E-2</v>
      </c>
      <c r="AA2053">
        <v>4.714300004303035</v>
      </c>
      <c r="AB2053">
        <v>0</v>
      </c>
      <c r="AC2053">
        <v>1.5943027284352349</v>
      </c>
      <c r="AE2053">
        <v>36.541907508364176</v>
      </c>
      <c r="AG2053">
        <v>21.729807005003575</v>
      </c>
      <c r="AH2053">
        <v>17.306353240840135</v>
      </c>
      <c r="AI2053">
        <v>15.387426900584796</v>
      </c>
      <c r="AJ2053">
        <v>0</v>
      </c>
    </row>
    <row r="2054" spans="1:38">
      <c r="A2054">
        <v>18</v>
      </c>
      <c r="B2054">
        <v>521</v>
      </c>
      <c r="C2054">
        <v>2023</v>
      </c>
      <c r="E2054">
        <v>99</v>
      </c>
      <c r="F2054">
        <v>99</v>
      </c>
      <c r="G2054">
        <v>99</v>
      </c>
      <c r="H2054">
        <v>2</v>
      </c>
      <c r="I2054">
        <v>99</v>
      </c>
      <c r="J2054">
        <v>629</v>
      </c>
      <c r="K2054">
        <v>99</v>
      </c>
      <c r="L2054">
        <v>6</v>
      </c>
      <c r="M2054">
        <v>99</v>
      </c>
      <c r="N2054">
        <v>99</v>
      </c>
      <c r="O2054">
        <v>99</v>
      </c>
      <c r="P2054">
        <v>99</v>
      </c>
      <c r="Q2054">
        <v>26</v>
      </c>
      <c r="R2054">
        <v>211</v>
      </c>
      <c r="S2054">
        <v>6</v>
      </c>
      <c r="T2054">
        <v>5.6113744075829395</v>
      </c>
      <c r="U2054">
        <v>12.754028436018956</v>
      </c>
      <c r="V2054">
        <v>4.2654028436018967</v>
      </c>
      <c r="W2054">
        <v>0</v>
      </c>
      <c r="X2054">
        <v>13.744075829383885</v>
      </c>
      <c r="Y2054">
        <v>5.213270142180094</v>
      </c>
      <c r="Z2054">
        <v>0</v>
      </c>
      <c r="AA2054">
        <v>4.1985125304547886</v>
      </c>
      <c r="AB2054">
        <v>0</v>
      </c>
      <c r="AC2054">
        <v>0.84352201549494044</v>
      </c>
      <c r="AE2054">
        <v>13.158705689494099</v>
      </c>
      <c r="AG2054">
        <v>12.44103773584906</v>
      </c>
      <c r="AH2054">
        <v>7.559482007921571</v>
      </c>
      <c r="AI2054">
        <v>30.331753554502377</v>
      </c>
      <c r="AJ2054">
        <v>0</v>
      </c>
    </row>
    <row r="2055" spans="1:38">
      <c r="A2055">
        <v>18</v>
      </c>
      <c r="B2055">
        <v>522</v>
      </c>
      <c r="C2055">
        <v>2023</v>
      </c>
      <c r="E2055">
        <v>99</v>
      </c>
      <c r="F2055">
        <v>99</v>
      </c>
      <c r="G2055">
        <v>99</v>
      </c>
      <c r="H2055">
        <v>1</v>
      </c>
      <c r="I2055">
        <v>99</v>
      </c>
      <c r="J2055">
        <v>643</v>
      </c>
      <c r="K2055">
        <v>99</v>
      </c>
      <c r="L2055">
        <v>6</v>
      </c>
      <c r="M2055">
        <v>99</v>
      </c>
      <c r="N2055">
        <v>99</v>
      </c>
      <c r="O2055">
        <v>99</v>
      </c>
      <c r="P2055">
        <v>99</v>
      </c>
      <c r="Q2055">
        <v>536</v>
      </c>
      <c r="R2055">
        <v>11403</v>
      </c>
      <c r="S2055">
        <v>6</v>
      </c>
      <c r="T2055">
        <v>5.8453038674033149</v>
      </c>
      <c r="U2055">
        <v>14.853406998158388</v>
      </c>
      <c r="V2055">
        <v>18.521441725861621</v>
      </c>
      <c r="W2055">
        <v>2.6484258528457425</v>
      </c>
      <c r="X2055">
        <v>26.08085591511006</v>
      </c>
      <c r="Y2055">
        <v>8.4626852582653704</v>
      </c>
      <c r="Z2055">
        <v>3.5078488117162139E-2</v>
      </c>
      <c r="AA2055">
        <v>5.1444163230905238</v>
      </c>
      <c r="AB2055">
        <v>0</v>
      </c>
      <c r="AC2055">
        <v>1.5408471522800111</v>
      </c>
      <c r="AE2055">
        <v>10.627982845022048</v>
      </c>
      <c r="AG2055">
        <v>21.303267509854845</v>
      </c>
      <c r="AH2055">
        <v>16.925224923999387</v>
      </c>
      <c r="AI2055">
        <v>2.2976409716741202</v>
      </c>
      <c r="AJ2055">
        <v>0</v>
      </c>
    </row>
    <row r="2056" spans="1:38">
      <c r="A2056">
        <v>18</v>
      </c>
      <c r="B2056">
        <v>523</v>
      </c>
      <c r="C2056">
        <v>2023</v>
      </c>
      <c r="E2056">
        <v>99</v>
      </c>
      <c r="F2056">
        <v>99</v>
      </c>
      <c r="G2056">
        <v>99</v>
      </c>
      <c r="H2056">
        <v>2</v>
      </c>
      <c r="I2056">
        <v>99</v>
      </c>
      <c r="J2056">
        <v>704</v>
      </c>
      <c r="K2056">
        <v>99</v>
      </c>
      <c r="L2056">
        <v>6</v>
      </c>
      <c r="M2056">
        <v>99</v>
      </c>
      <c r="N2056">
        <v>99</v>
      </c>
      <c r="O2056">
        <v>99</v>
      </c>
      <c r="P2056">
        <v>99</v>
      </c>
      <c r="R2056">
        <v>0</v>
      </c>
    </row>
    <row r="2057" spans="1:38">
      <c r="A2057">
        <v>18</v>
      </c>
      <c r="B2057">
        <v>524</v>
      </c>
      <c r="C2057">
        <v>2023</v>
      </c>
      <c r="E2057">
        <v>99</v>
      </c>
      <c r="F2057">
        <v>99</v>
      </c>
      <c r="G2057">
        <v>99</v>
      </c>
      <c r="H2057">
        <v>1</v>
      </c>
      <c r="I2057">
        <v>99</v>
      </c>
      <c r="J2057">
        <v>802</v>
      </c>
      <c r="K2057">
        <v>99</v>
      </c>
      <c r="L2057">
        <v>6</v>
      </c>
      <c r="M2057">
        <v>99</v>
      </c>
      <c r="N2057">
        <v>99</v>
      </c>
      <c r="O2057">
        <v>99</v>
      </c>
      <c r="P2057">
        <v>99</v>
      </c>
      <c r="Q2057">
        <v>91</v>
      </c>
      <c r="R2057">
        <v>959</v>
      </c>
      <c r="S2057">
        <v>6</v>
      </c>
      <c r="T2057">
        <v>5.8102189781021876</v>
      </c>
      <c r="U2057">
        <v>15.779562043795577</v>
      </c>
      <c r="V2057">
        <v>19.1866527632951</v>
      </c>
      <c r="W2057">
        <v>4.4838373305526575</v>
      </c>
      <c r="X2057">
        <v>29.822732012513036</v>
      </c>
      <c r="Y2057">
        <v>11.78310740354536</v>
      </c>
      <c r="Z2057">
        <v>0</v>
      </c>
      <c r="AA2057">
        <v>4.7883221057250314</v>
      </c>
      <c r="AB2057">
        <v>0</v>
      </c>
      <c r="AC2057">
        <v>1.5658836182010363</v>
      </c>
      <c r="AE2057">
        <v>-3.3894497839617355</v>
      </c>
      <c r="AG2057">
        <v>8.9275740085645126</v>
      </c>
      <c r="AH2057">
        <v>6.8387061203812305</v>
      </c>
      <c r="AI2057">
        <v>0.6256517205422315</v>
      </c>
      <c r="AJ2057">
        <v>959</v>
      </c>
      <c r="AK2057">
        <v>97.410114702815392</v>
      </c>
      <c r="AL2057">
        <v>16.667047946552913</v>
      </c>
    </row>
    <row r="2058" spans="1:38">
      <c r="A2058">
        <v>18</v>
      </c>
      <c r="B2058">
        <v>525</v>
      </c>
      <c r="C2058">
        <v>2023</v>
      </c>
      <c r="E2058">
        <v>99</v>
      </c>
      <c r="F2058">
        <v>99</v>
      </c>
      <c r="G2058">
        <v>99</v>
      </c>
      <c r="H2058">
        <v>1</v>
      </c>
      <c r="I2058">
        <v>99</v>
      </c>
      <c r="J2058">
        <v>103</v>
      </c>
      <c r="K2058">
        <v>99</v>
      </c>
      <c r="L2058">
        <v>7</v>
      </c>
      <c r="M2058">
        <v>99</v>
      </c>
      <c r="N2058">
        <v>99</v>
      </c>
      <c r="O2058">
        <v>99</v>
      </c>
      <c r="P2058">
        <v>99</v>
      </c>
      <c r="Q2058">
        <v>584</v>
      </c>
      <c r="R2058">
        <v>5414</v>
      </c>
      <c r="S2058">
        <v>7</v>
      </c>
      <c r="T2058">
        <v>5.8812338381972653</v>
      </c>
      <c r="U2058">
        <v>18.508995197635794</v>
      </c>
      <c r="V2058">
        <v>59.992611747321753</v>
      </c>
      <c r="W2058">
        <v>2.2164758034724783</v>
      </c>
      <c r="X2058">
        <v>67.306981898780947</v>
      </c>
      <c r="Y2058">
        <v>13.889915035094202</v>
      </c>
      <c r="Z2058">
        <v>7.3882526782415983E-2</v>
      </c>
      <c r="AA2058">
        <v>5.1158675186151745</v>
      </c>
      <c r="AB2058">
        <v>0</v>
      </c>
      <c r="AC2058">
        <v>1.6337451653275183</v>
      </c>
      <c r="AE2058">
        <v>28.308259412519824</v>
      </c>
      <c r="AG2058">
        <v>12.954322494197596</v>
      </c>
      <c r="AH2058">
        <v>11.435675087952916</v>
      </c>
      <c r="AI2058">
        <v>4.7838936091614332</v>
      </c>
      <c r="AJ2058">
        <v>0</v>
      </c>
    </row>
    <row r="2059" spans="1:38">
      <c r="A2059">
        <v>18</v>
      </c>
      <c r="B2059">
        <v>526</v>
      </c>
      <c r="C2059">
        <v>2023</v>
      </c>
      <c r="E2059">
        <v>99</v>
      </c>
      <c r="F2059">
        <v>99</v>
      </c>
      <c r="G2059">
        <v>99</v>
      </c>
      <c r="H2059">
        <v>2</v>
      </c>
      <c r="I2059">
        <v>99</v>
      </c>
      <c r="J2059">
        <v>106</v>
      </c>
      <c r="K2059">
        <v>99</v>
      </c>
      <c r="L2059">
        <v>7</v>
      </c>
      <c r="M2059">
        <v>99</v>
      </c>
      <c r="N2059">
        <v>99</v>
      </c>
      <c r="O2059">
        <v>99</v>
      </c>
      <c r="P2059">
        <v>99</v>
      </c>
      <c r="Q2059">
        <v>379</v>
      </c>
      <c r="R2059">
        <v>5858</v>
      </c>
      <c r="S2059">
        <v>7</v>
      </c>
      <c r="T2059">
        <v>6.0099009900990099</v>
      </c>
      <c r="U2059">
        <v>19.329907818367989</v>
      </c>
      <c r="V2059">
        <v>71.662683509730286</v>
      </c>
      <c r="W2059">
        <v>5.3943325367019455</v>
      </c>
      <c r="X2059">
        <v>80.744281324684195</v>
      </c>
      <c r="Y2059">
        <v>15.38067599863434</v>
      </c>
      <c r="Z2059">
        <v>0.18777739842949809</v>
      </c>
      <c r="AA2059">
        <v>5.2107427727868414</v>
      </c>
      <c r="AB2059">
        <v>0</v>
      </c>
      <c r="AC2059">
        <v>1.5614982684476524</v>
      </c>
      <c r="AE2059">
        <v>25.916550612755803</v>
      </c>
      <c r="AG2059">
        <v>14.608843113294599</v>
      </c>
      <c r="AH2059">
        <v>13.521445301748336</v>
      </c>
      <c r="AI2059">
        <v>0.40969614202799598</v>
      </c>
      <c r="AJ2059">
        <v>1494</v>
      </c>
      <c r="AK2059">
        <v>100.43219544846056</v>
      </c>
      <c r="AL2059">
        <v>18.909263069401607</v>
      </c>
    </row>
    <row r="2060" spans="1:38">
      <c r="A2060">
        <v>18</v>
      </c>
      <c r="B2060">
        <v>527</v>
      </c>
      <c r="C2060">
        <v>2023</v>
      </c>
      <c r="E2060">
        <v>99</v>
      </c>
      <c r="F2060">
        <v>99</v>
      </c>
      <c r="G2060">
        <v>99</v>
      </c>
      <c r="H2060">
        <v>1</v>
      </c>
      <c r="I2060">
        <v>99</v>
      </c>
      <c r="J2060">
        <v>110</v>
      </c>
      <c r="K2060">
        <v>99</v>
      </c>
      <c r="L2060">
        <v>7</v>
      </c>
      <c r="M2060">
        <v>99</v>
      </c>
      <c r="N2060">
        <v>99</v>
      </c>
      <c r="O2060">
        <v>99</v>
      </c>
      <c r="P2060">
        <v>99</v>
      </c>
      <c r="Q2060">
        <v>1334</v>
      </c>
      <c r="R2060">
        <v>14786</v>
      </c>
      <c r="S2060">
        <v>7</v>
      </c>
      <c r="T2060">
        <v>6.0098742053293677</v>
      </c>
      <c r="U2060">
        <v>19.203428919247937</v>
      </c>
      <c r="V2060">
        <v>58.690653320708762</v>
      </c>
      <c r="W2060">
        <v>4.740971188962531</v>
      </c>
      <c r="X2060">
        <v>69.322331935614756</v>
      </c>
      <c r="Y2060">
        <v>17.618017043148921</v>
      </c>
      <c r="Z2060">
        <v>0.6492628161774654</v>
      </c>
      <c r="AA2060">
        <v>5.9796214648671722</v>
      </c>
      <c r="AB2060">
        <v>0</v>
      </c>
      <c r="AC2060">
        <v>1.6846342586107093</v>
      </c>
      <c r="AE2060">
        <v>16.024085678476879</v>
      </c>
      <c r="AG2060">
        <v>13.125377268046721</v>
      </c>
      <c r="AH2060">
        <v>11.984855471688956</v>
      </c>
      <c r="AI2060">
        <v>6.0462599756526476</v>
      </c>
      <c r="AJ2060">
        <v>13548</v>
      </c>
      <c r="AK2060">
        <v>99.122556834957507</v>
      </c>
      <c r="AL2060">
        <v>18.977819718292764</v>
      </c>
    </row>
    <row r="2061" spans="1:38">
      <c r="A2061">
        <v>18</v>
      </c>
      <c r="B2061">
        <v>528</v>
      </c>
      <c r="C2061">
        <v>2023</v>
      </c>
      <c r="E2061">
        <v>99</v>
      </c>
      <c r="F2061">
        <v>99</v>
      </c>
      <c r="G2061">
        <v>99</v>
      </c>
      <c r="H2061">
        <v>1</v>
      </c>
      <c r="I2061">
        <v>99</v>
      </c>
      <c r="J2061">
        <v>111</v>
      </c>
      <c r="K2061">
        <v>99</v>
      </c>
      <c r="L2061">
        <v>7</v>
      </c>
      <c r="M2061">
        <v>99</v>
      </c>
      <c r="N2061">
        <v>99</v>
      </c>
      <c r="O2061">
        <v>99</v>
      </c>
      <c r="P2061">
        <v>99</v>
      </c>
      <c r="Q2061">
        <v>1180</v>
      </c>
      <c r="R2061">
        <v>18506</v>
      </c>
      <c r="S2061">
        <v>7</v>
      </c>
      <c r="T2061">
        <v>5.6072625094563913</v>
      </c>
      <c r="U2061">
        <v>18.615092402464164</v>
      </c>
      <c r="V2061">
        <v>64.065708418891163</v>
      </c>
      <c r="W2061">
        <v>2.4910839727655887</v>
      </c>
      <c r="X2061">
        <v>70.533880903490768</v>
      </c>
      <c r="Y2061">
        <v>13.833351345509564</v>
      </c>
      <c r="Z2061">
        <v>0.26477899059764398</v>
      </c>
      <c r="AA2061">
        <v>5.2233934897628611</v>
      </c>
      <c r="AB2061">
        <v>0</v>
      </c>
      <c r="AC2061">
        <v>1.6211076623368121</v>
      </c>
      <c r="AE2061">
        <v>23.98384501738834</v>
      </c>
      <c r="AG2061">
        <v>15.179303782932516</v>
      </c>
      <c r="AH2061">
        <v>13.312579176192685</v>
      </c>
      <c r="AI2061">
        <v>1.48600453906841</v>
      </c>
      <c r="AJ2061">
        <v>16689</v>
      </c>
      <c r="AK2061">
        <v>99.025663610761612</v>
      </c>
      <c r="AL2061">
        <v>18.584957989827029</v>
      </c>
    </row>
    <row r="2062" spans="1:38">
      <c r="A2062">
        <v>18</v>
      </c>
      <c r="B2062">
        <v>529</v>
      </c>
      <c r="C2062">
        <v>2023</v>
      </c>
      <c r="E2062">
        <v>99</v>
      </c>
      <c r="F2062">
        <v>99</v>
      </c>
      <c r="G2062">
        <v>99</v>
      </c>
      <c r="H2062">
        <v>1</v>
      </c>
      <c r="I2062">
        <v>99</v>
      </c>
      <c r="J2062">
        <v>116</v>
      </c>
      <c r="K2062">
        <v>99</v>
      </c>
      <c r="L2062">
        <v>7</v>
      </c>
      <c r="M2062">
        <v>99</v>
      </c>
      <c r="N2062">
        <v>99</v>
      </c>
      <c r="O2062">
        <v>99</v>
      </c>
      <c r="P2062">
        <v>99</v>
      </c>
      <c r="Q2062">
        <v>1240</v>
      </c>
      <c r="R2062">
        <v>14793</v>
      </c>
      <c r="S2062">
        <v>7</v>
      </c>
      <c r="T2062">
        <v>5.6714662340296087</v>
      </c>
      <c r="U2062">
        <v>17.564253363077157</v>
      </c>
      <c r="V2062">
        <v>47.98891367538701</v>
      </c>
      <c r="W2062">
        <v>1.6426688298519572</v>
      </c>
      <c r="X2062">
        <v>54.106672074629891</v>
      </c>
      <c r="Y2062">
        <v>12.424795511390522</v>
      </c>
      <c r="Z2062">
        <v>0.22307848306631517</v>
      </c>
      <c r="AA2062">
        <v>5.3512790242317685</v>
      </c>
      <c r="AB2062">
        <v>0</v>
      </c>
      <c r="AC2062">
        <v>1.5550756851332097</v>
      </c>
      <c r="AE2062">
        <v>12.965233069967544</v>
      </c>
      <c r="AG2062">
        <v>17.535354014295706</v>
      </c>
      <c r="AH2062">
        <v>15.58666647390398</v>
      </c>
      <c r="AI2062">
        <v>1.3722706685594539</v>
      </c>
      <c r="AJ2062">
        <v>0</v>
      </c>
    </row>
    <row r="2063" spans="1:38">
      <c r="A2063">
        <v>18</v>
      </c>
      <c r="B2063">
        <v>530</v>
      </c>
      <c r="C2063">
        <v>2023</v>
      </c>
      <c r="E2063">
        <v>99</v>
      </c>
      <c r="F2063">
        <v>99</v>
      </c>
      <c r="G2063">
        <v>99</v>
      </c>
      <c r="H2063">
        <v>2</v>
      </c>
      <c r="I2063">
        <v>99</v>
      </c>
      <c r="J2063">
        <v>117</v>
      </c>
      <c r="K2063">
        <v>99</v>
      </c>
      <c r="L2063">
        <v>7</v>
      </c>
      <c r="M2063">
        <v>99</v>
      </c>
      <c r="N2063">
        <v>99</v>
      </c>
      <c r="O2063">
        <v>99</v>
      </c>
      <c r="P2063">
        <v>99</v>
      </c>
      <c r="Q2063">
        <v>646</v>
      </c>
      <c r="R2063">
        <v>12438</v>
      </c>
      <c r="S2063">
        <v>7</v>
      </c>
      <c r="T2063">
        <v>6.2270461488985358</v>
      </c>
      <c r="U2063">
        <v>18.104269175108605</v>
      </c>
      <c r="V2063">
        <v>57.822801093423379</v>
      </c>
      <c r="W2063">
        <v>5.611834700112559</v>
      </c>
      <c r="X2063">
        <v>66.594307766521965</v>
      </c>
      <c r="Y2063">
        <v>10.492040520984084</v>
      </c>
      <c r="Z2063">
        <v>0.26531596719729861</v>
      </c>
      <c r="AA2063">
        <v>4.8251403796958323</v>
      </c>
      <c r="AB2063">
        <v>0</v>
      </c>
      <c r="AC2063">
        <v>1.5127910883365596</v>
      </c>
      <c r="AE2063">
        <v>18.239220931072559</v>
      </c>
      <c r="AG2063">
        <v>20.661816007176316</v>
      </c>
      <c r="AH2063">
        <v>18.402095205577965</v>
      </c>
      <c r="AI2063">
        <v>2.8300369834378514</v>
      </c>
      <c r="AJ2063">
        <v>12438</v>
      </c>
      <c r="AK2063">
        <v>99.086525164817573</v>
      </c>
      <c r="AL2063">
        <v>18.274543124832856</v>
      </c>
    </row>
    <row r="2064" spans="1:38">
      <c r="A2064">
        <v>18</v>
      </c>
      <c r="B2064">
        <v>531</v>
      </c>
      <c r="C2064">
        <v>2023</v>
      </c>
      <c r="E2064">
        <v>99</v>
      </c>
      <c r="F2064">
        <v>99</v>
      </c>
      <c r="G2064">
        <v>99</v>
      </c>
      <c r="H2064">
        <v>1</v>
      </c>
      <c r="I2064">
        <v>99</v>
      </c>
      <c r="J2064">
        <v>134</v>
      </c>
      <c r="K2064">
        <v>99</v>
      </c>
      <c r="L2064">
        <v>7</v>
      </c>
      <c r="M2064">
        <v>99</v>
      </c>
      <c r="N2064">
        <v>99</v>
      </c>
      <c r="O2064">
        <v>99</v>
      </c>
      <c r="P2064">
        <v>99</v>
      </c>
      <c r="Q2064">
        <v>1636</v>
      </c>
      <c r="R2064">
        <v>16078</v>
      </c>
      <c r="S2064">
        <v>7</v>
      </c>
      <c r="T2064">
        <v>5.6157482273914683</v>
      </c>
      <c r="U2064">
        <v>18.878840651822411</v>
      </c>
      <c r="V2064">
        <v>59.080731434257999</v>
      </c>
      <c r="W2064">
        <v>3.974374922254011</v>
      </c>
      <c r="X2064">
        <v>68.223659659161584</v>
      </c>
      <c r="Y2064">
        <v>16.189824605050379</v>
      </c>
      <c r="Z2064">
        <v>0.45403657171289968</v>
      </c>
      <c r="AA2064">
        <v>5.673695651023908</v>
      </c>
      <c r="AB2064">
        <v>0</v>
      </c>
      <c r="AC2064">
        <v>1.6878220170947398</v>
      </c>
      <c r="AE2064">
        <v>23.874743543467961</v>
      </c>
      <c r="AG2064">
        <v>15.069122264398516</v>
      </c>
      <c r="AH2064">
        <v>14.275587111233181</v>
      </c>
      <c r="AI2064">
        <v>2.0089563378529665</v>
      </c>
      <c r="AJ2064">
        <v>124</v>
      </c>
      <c r="AK2064">
        <v>95.993548387096794</v>
      </c>
      <c r="AL2064">
        <v>18.239034263692346</v>
      </c>
    </row>
    <row r="2065" spans="1:38">
      <c r="A2065">
        <v>18</v>
      </c>
      <c r="B2065">
        <v>532</v>
      </c>
      <c r="C2065">
        <v>2023</v>
      </c>
      <c r="E2065">
        <v>99</v>
      </c>
      <c r="F2065">
        <v>99</v>
      </c>
      <c r="G2065">
        <v>99</v>
      </c>
      <c r="H2065">
        <v>2</v>
      </c>
      <c r="I2065">
        <v>99</v>
      </c>
      <c r="J2065">
        <v>141</v>
      </c>
      <c r="K2065">
        <v>99</v>
      </c>
      <c r="L2065">
        <v>7</v>
      </c>
      <c r="M2065">
        <v>99</v>
      </c>
      <c r="N2065">
        <v>99</v>
      </c>
      <c r="O2065">
        <v>99</v>
      </c>
      <c r="P2065">
        <v>99</v>
      </c>
      <c r="Q2065">
        <v>1623</v>
      </c>
      <c r="R2065">
        <v>23193</v>
      </c>
      <c r="S2065">
        <v>7</v>
      </c>
      <c r="T2065">
        <v>6.3168197300909759</v>
      </c>
      <c r="U2065">
        <v>17.698628896650021</v>
      </c>
      <c r="V2065">
        <v>48.135213210882576</v>
      </c>
      <c r="W2065">
        <v>2.6947785969904703</v>
      </c>
      <c r="X2065">
        <v>58.224464278014928</v>
      </c>
      <c r="Y2065">
        <v>11.231837192256284</v>
      </c>
      <c r="Z2065">
        <v>0.32337343163885646</v>
      </c>
      <c r="AA2065">
        <v>5.2306505262875698</v>
      </c>
      <c r="AB2065">
        <v>0</v>
      </c>
      <c r="AC2065">
        <v>1.3393347123825492</v>
      </c>
      <c r="AE2065">
        <v>24.919560969585312</v>
      </c>
      <c r="AG2065">
        <v>21.145868473117499</v>
      </c>
      <c r="AH2065">
        <v>20.076578569748683</v>
      </c>
      <c r="AI2065">
        <v>1.8583193204846289</v>
      </c>
      <c r="AJ2065">
        <v>0</v>
      </c>
    </row>
    <row r="2066" spans="1:38">
      <c r="A2066">
        <v>18</v>
      </c>
      <c r="B2066">
        <v>533</v>
      </c>
      <c r="C2066">
        <v>2023</v>
      </c>
      <c r="E2066">
        <v>99</v>
      </c>
      <c r="F2066">
        <v>99</v>
      </c>
      <c r="G2066">
        <v>99</v>
      </c>
      <c r="H2066">
        <v>2</v>
      </c>
      <c r="I2066">
        <v>99</v>
      </c>
      <c r="J2066">
        <v>143</v>
      </c>
      <c r="K2066">
        <v>99</v>
      </c>
      <c r="L2066">
        <v>7</v>
      </c>
      <c r="M2066">
        <v>99</v>
      </c>
      <c r="N2066">
        <v>99</v>
      </c>
      <c r="O2066">
        <v>99</v>
      </c>
      <c r="P2066">
        <v>99</v>
      </c>
      <c r="Q2066">
        <v>256</v>
      </c>
      <c r="R2066">
        <v>3916</v>
      </c>
      <c r="S2066">
        <v>7</v>
      </c>
      <c r="T2066">
        <v>5.7303370786516865</v>
      </c>
      <c r="U2066">
        <v>19.256281920326838</v>
      </c>
      <c r="V2066">
        <v>66.062308478038801</v>
      </c>
      <c r="W2066">
        <v>0.86823289070480092</v>
      </c>
      <c r="X2066">
        <v>71.578140960163438</v>
      </c>
      <c r="Y2066">
        <v>17.849846782431054</v>
      </c>
      <c r="Z2066">
        <v>0.45965270684371801</v>
      </c>
      <c r="AA2066">
        <v>5.915203819561655</v>
      </c>
      <c r="AB2066">
        <v>0</v>
      </c>
      <c r="AC2066">
        <v>1.2186032413465311</v>
      </c>
      <c r="AE2066">
        <v>30.30303150000146</v>
      </c>
      <c r="AG2066">
        <v>15.912877402576294</v>
      </c>
      <c r="AH2066">
        <v>14.645247735813596</v>
      </c>
      <c r="AI2066">
        <v>0.53626149131767087</v>
      </c>
      <c r="AJ2066">
        <v>0</v>
      </c>
    </row>
    <row r="2067" spans="1:38">
      <c r="A2067">
        <v>18</v>
      </c>
      <c r="B2067">
        <v>534</v>
      </c>
      <c r="C2067">
        <v>2023</v>
      </c>
      <c r="E2067">
        <v>99</v>
      </c>
      <c r="F2067">
        <v>99</v>
      </c>
      <c r="G2067">
        <v>99</v>
      </c>
      <c r="H2067">
        <v>2</v>
      </c>
      <c r="I2067">
        <v>99</v>
      </c>
      <c r="J2067">
        <v>147</v>
      </c>
      <c r="K2067">
        <v>99</v>
      </c>
      <c r="L2067">
        <v>7</v>
      </c>
      <c r="M2067">
        <v>99</v>
      </c>
      <c r="N2067">
        <v>99</v>
      </c>
      <c r="O2067">
        <v>99</v>
      </c>
      <c r="P2067">
        <v>99</v>
      </c>
      <c r="Q2067">
        <v>178</v>
      </c>
      <c r="R2067">
        <v>2810</v>
      </c>
      <c r="S2067">
        <v>7</v>
      </c>
      <c r="T2067">
        <v>6.0167259786476865</v>
      </c>
      <c r="U2067">
        <v>16.763131672597861</v>
      </c>
      <c r="V2067">
        <v>39.857651245551601</v>
      </c>
      <c r="W2067">
        <v>3.5587188612099649</v>
      </c>
      <c r="X2067">
        <v>46.725978647686837</v>
      </c>
      <c r="Y2067">
        <v>10.462633451957299</v>
      </c>
      <c r="Z2067">
        <v>7.1174377224199295E-2</v>
      </c>
      <c r="AA2067">
        <v>4.9199702152152245</v>
      </c>
      <c r="AB2067">
        <v>0</v>
      </c>
      <c r="AC2067">
        <v>1.4287607400521751</v>
      </c>
      <c r="AE2067">
        <v>25.340898592831341</v>
      </c>
      <c r="AG2067">
        <v>16.687451748916203</v>
      </c>
      <c r="AH2067">
        <v>16.077931431126501</v>
      </c>
      <c r="AI2067">
        <v>6.2277580071174388</v>
      </c>
      <c r="AJ2067">
        <v>0</v>
      </c>
    </row>
    <row r="2068" spans="1:38">
      <c r="A2068">
        <v>18</v>
      </c>
      <c r="B2068">
        <v>535</v>
      </c>
      <c r="C2068">
        <v>2023</v>
      </c>
      <c r="E2068">
        <v>99</v>
      </c>
      <c r="F2068">
        <v>99</v>
      </c>
      <c r="G2068">
        <v>99</v>
      </c>
      <c r="H2068">
        <v>1</v>
      </c>
      <c r="I2068">
        <v>99</v>
      </c>
      <c r="J2068">
        <v>155</v>
      </c>
      <c r="K2068">
        <v>99</v>
      </c>
      <c r="L2068">
        <v>7</v>
      </c>
      <c r="M2068">
        <v>99</v>
      </c>
      <c r="N2068">
        <v>99</v>
      </c>
      <c r="O2068">
        <v>99</v>
      </c>
      <c r="P2068">
        <v>99</v>
      </c>
      <c r="Q2068">
        <v>389</v>
      </c>
      <c r="R2068">
        <v>5132</v>
      </c>
      <c r="S2068">
        <v>7</v>
      </c>
      <c r="T2068">
        <v>5.3719797349961009</v>
      </c>
      <c r="U2068">
        <v>19.372466874512895</v>
      </c>
      <c r="V2068">
        <v>58.417770849571312</v>
      </c>
      <c r="W2068">
        <v>3.4489477786438041</v>
      </c>
      <c r="X2068">
        <v>67.1278254091972</v>
      </c>
      <c r="Y2068">
        <v>21.063912704598597</v>
      </c>
      <c r="Z2068">
        <v>0.31176929072486348</v>
      </c>
      <c r="AA2068">
        <v>6.1678512342855569</v>
      </c>
      <c r="AB2068">
        <v>0</v>
      </c>
      <c r="AC2068">
        <v>1.604315757652415</v>
      </c>
      <c r="AE2068">
        <v>16.678053857724898</v>
      </c>
      <c r="AG2068">
        <v>9.2878472536422052</v>
      </c>
      <c r="AH2068">
        <v>8.3658086452593512</v>
      </c>
      <c r="AI2068">
        <v>2.7669524551831639</v>
      </c>
      <c r="AJ2068">
        <v>0</v>
      </c>
    </row>
    <row r="2069" spans="1:38">
      <c r="A2069">
        <v>18</v>
      </c>
      <c r="B2069">
        <v>536</v>
      </c>
      <c r="C2069">
        <v>2023</v>
      </c>
      <c r="E2069">
        <v>99</v>
      </c>
      <c r="F2069">
        <v>99</v>
      </c>
      <c r="G2069">
        <v>99</v>
      </c>
      <c r="H2069">
        <v>2</v>
      </c>
      <c r="I2069">
        <v>99</v>
      </c>
      <c r="J2069">
        <v>160</v>
      </c>
      <c r="K2069">
        <v>99</v>
      </c>
      <c r="L2069">
        <v>7</v>
      </c>
      <c r="M2069">
        <v>99</v>
      </c>
      <c r="N2069">
        <v>99</v>
      </c>
      <c r="O2069">
        <v>99</v>
      </c>
      <c r="P2069">
        <v>99</v>
      </c>
      <c r="Q2069">
        <v>377</v>
      </c>
      <c r="R2069">
        <v>7221</v>
      </c>
      <c r="S2069">
        <v>7</v>
      </c>
      <c r="T2069">
        <v>6.3668466971333606</v>
      </c>
      <c r="U2069">
        <v>20.270862761390447</v>
      </c>
      <c r="V2069">
        <v>63.329178784101948</v>
      </c>
      <c r="W2069">
        <v>9.818584683561836</v>
      </c>
      <c r="X2069">
        <v>79.116465863453811</v>
      </c>
      <c r="Y2069">
        <v>21.06356460324055</v>
      </c>
      <c r="Z2069">
        <v>0.63703088214928683</v>
      </c>
      <c r="AA2069">
        <v>6.138371998456658</v>
      </c>
      <c r="AB2069">
        <v>0</v>
      </c>
      <c r="AC2069">
        <v>1.7276566640157851</v>
      </c>
      <c r="AE2069">
        <v>38.608365767382807</v>
      </c>
      <c r="AG2069">
        <v>18.813996508689197</v>
      </c>
      <c r="AH2069">
        <v>18.482414635128805</v>
      </c>
      <c r="AI2069">
        <v>7.1873701703365196</v>
      </c>
      <c r="AJ2069">
        <v>7053</v>
      </c>
      <c r="AK2069">
        <v>100.95074436410036</v>
      </c>
      <c r="AL2069">
        <v>19.193325001495481</v>
      </c>
    </row>
    <row r="2070" spans="1:38">
      <c r="A2070">
        <v>18</v>
      </c>
      <c r="B2070">
        <v>537</v>
      </c>
      <c r="C2070">
        <v>2023</v>
      </c>
      <c r="E2070">
        <v>99</v>
      </c>
      <c r="F2070">
        <v>99</v>
      </c>
      <c r="G2070">
        <v>99</v>
      </c>
      <c r="H2070">
        <v>1</v>
      </c>
      <c r="I2070">
        <v>99</v>
      </c>
      <c r="J2070">
        <v>171</v>
      </c>
      <c r="K2070">
        <v>99</v>
      </c>
      <c r="L2070">
        <v>7</v>
      </c>
      <c r="M2070">
        <v>99</v>
      </c>
      <c r="N2070">
        <v>99</v>
      </c>
      <c r="O2070">
        <v>99</v>
      </c>
      <c r="P2070">
        <v>99</v>
      </c>
      <c r="Q2070">
        <v>140</v>
      </c>
      <c r="R2070">
        <v>2728</v>
      </c>
      <c r="S2070">
        <v>7</v>
      </c>
      <c r="T2070">
        <v>5.7584310850439886</v>
      </c>
      <c r="U2070">
        <v>19.323167155425196</v>
      </c>
      <c r="V2070">
        <v>68.10850439882698</v>
      </c>
      <c r="W2070">
        <v>3.739002932551319</v>
      </c>
      <c r="X2070">
        <v>76.063049853372448</v>
      </c>
      <c r="Y2070">
        <v>16.495601173020528</v>
      </c>
      <c r="Z2070">
        <v>0.47653958944281527</v>
      </c>
      <c r="AA2070">
        <v>5.6044833015749118</v>
      </c>
      <c r="AB2070">
        <v>0</v>
      </c>
      <c r="AC2070">
        <v>1.7145878848143628</v>
      </c>
      <c r="AE2070">
        <v>29.002270153581048</v>
      </c>
      <c r="AG2070">
        <v>11.400392828785158</v>
      </c>
      <c r="AH2070">
        <v>10.079963010152111</v>
      </c>
      <c r="AI2070">
        <v>0</v>
      </c>
      <c r="AJ2070">
        <v>0</v>
      </c>
    </row>
    <row r="2071" spans="1:38">
      <c r="A2071">
        <v>18</v>
      </c>
      <c r="B2071">
        <v>538</v>
      </c>
      <c r="C2071">
        <v>2023</v>
      </c>
      <c r="E2071">
        <v>99</v>
      </c>
      <c r="F2071">
        <v>99</v>
      </c>
      <c r="G2071">
        <v>99</v>
      </c>
      <c r="H2071">
        <v>2</v>
      </c>
      <c r="I2071">
        <v>99</v>
      </c>
      <c r="J2071">
        <v>175</v>
      </c>
      <c r="K2071">
        <v>99</v>
      </c>
      <c r="L2071">
        <v>7</v>
      </c>
      <c r="M2071">
        <v>99</v>
      </c>
      <c r="N2071">
        <v>99</v>
      </c>
      <c r="O2071">
        <v>99</v>
      </c>
      <c r="P2071">
        <v>99</v>
      </c>
      <c r="Q2071">
        <v>312</v>
      </c>
      <c r="R2071">
        <v>2614</v>
      </c>
      <c r="S2071">
        <v>7</v>
      </c>
      <c r="T2071">
        <v>6.0110941086457519</v>
      </c>
      <c r="U2071">
        <v>17.683473603672532</v>
      </c>
      <c r="V2071">
        <v>47.513389441469002</v>
      </c>
      <c r="W2071">
        <v>6.2739097169089515</v>
      </c>
      <c r="X2071">
        <v>57.957153787299184</v>
      </c>
      <c r="Y2071">
        <v>11.094108645753632</v>
      </c>
      <c r="Z2071">
        <v>0.19127773527161435</v>
      </c>
      <c r="AA2071">
        <v>4.8219961952169248</v>
      </c>
      <c r="AB2071">
        <v>0</v>
      </c>
      <c r="AC2071">
        <v>1.6511661816167844</v>
      </c>
      <c r="AE2071">
        <v>16.666846395789605</v>
      </c>
      <c r="AG2071">
        <v>16.937730836519147</v>
      </c>
      <c r="AH2071">
        <v>16.665831414958475</v>
      </c>
      <c r="AI2071">
        <v>2.1805661820964048</v>
      </c>
      <c r="AJ2071">
        <v>0</v>
      </c>
    </row>
    <row r="2072" spans="1:38">
      <c r="A2072">
        <v>18</v>
      </c>
      <c r="B2072">
        <v>539</v>
      </c>
      <c r="C2072">
        <v>2023</v>
      </c>
      <c r="E2072">
        <v>99</v>
      </c>
      <c r="F2072">
        <v>99</v>
      </c>
      <c r="G2072">
        <v>99</v>
      </c>
      <c r="H2072">
        <v>2</v>
      </c>
      <c r="I2072">
        <v>99</v>
      </c>
      <c r="J2072">
        <v>177</v>
      </c>
      <c r="K2072">
        <v>99</v>
      </c>
      <c r="L2072">
        <v>7</v>
      </c>
      <c r="M2072">
        <v>99</v>
      </c>
      <c r="N2072">
        <v>99</v>
      </c>
      <c r="O2072">
        <v>99</v>
      </c>
      <c r="P2072">
        <v>99</v>
      </c>
      <c r="Q2072">
        <v>298</v>
      </c>
      <c r="R2072">
        <v>6869</v>
      </c>
      <c r="S2072">
        <v>7</v>
      </c>
      <c r="T2072">
        <v>5.5741738244285921</v>
      </c>
      <c r="U2072">
        <v>18.391556267287804</v>
      </c>
      <c r="V2072">
        <v>64.463531809579251</v>
      </c>
      <c r="W2072">
        <v>1.7178628621342256</v>
      </c>
      <c r="X2072">
        <v>69.107584801281106</v>
      </c>
      <c r="Y2072">
        <v>12.025040034939584</v>
      </c>
      <c r="Z2072">
        <v>0.16013975833454652</v>
      </c>
      <c r="AA2072">
        <v>4.9290737447611281</v>
      </c>
      <c r="AB2072">
        <v>0</v>
      </c>
      <c r="AC2072">
        <v>1.4029199442032689</v>
      </c>
      <c r="AE2072">
        <v>21.885152165111567</v>
      </c>
      <c r="AG2072">
        <v>17.755318323984799</v>
      </c>
      <c r="AH2072">
        <v>16.607125579986597</v>
      </c>
      <c r="AI2072">
        <v>4.1927500363953989</v>
      </c>
      <c r="AJ2072">
        <v>6868</v>
      </c>
      <c r="AK2072">
        <v>98.970180547466384</v>
      </c>
      <c r="AL2072">
        <v>18.650401967678963</v>
      </c>
    </row>
    <row r="2073" spans="1:38">
      <c r="A2073">
        <v>18</v>
      </c>
      <c r="B2073">
        <v>540</v>
      </c>
      <c r="C2073">
        <v>2023</v>
      </c>
      <c r="E2073">
        <v>99</v>
      </c>
      <c r="F2073">
        <v>99</v>
      </c>
      <c r="G2073">
        <v>99</v>
      </c>
      <c r="H2073">
        <v>2</v>
      </c>
      <c r="I2073">
        <v>99</v>
      </c>
      <c r="J2073">
        <v>178</v>
      </c>
      <c r="K2073">
        <v>99</v>
      </c>
      <c r="L2073">
        <v>7</v>
      </c>
      <c r="M2073">
        <v>99</v>
      </c>
      <c r="N2073">
        <v>99</v>
      </c>
      <c r="O2073">
        <v>99</v>
      </c>
      <c r="P2073">
        <v>99</v>
      </c>
      <c r="Q2073">
        <v>129</v>
      </c>
      <c r="R2073">
        <v>2875</v>
      </c>
      <c r="S2073">
        <v>7</v>
      </c>
      <c r="T2073">
        <v>5.3227826086956522</v>
      </c>
      <c r="U2073">
        <v>17.476069565217401</v>
      </c>
      <c r="V2073">
        <v>51.478260869565219</v>
      </c>
      <c r="W2073">
        <v>1.182608695652174</v>
      </c>
      <c r="X2073">
        <v>55.408695652173911</v>
      </c>
      <c r="Y2073">
        <v>10.782608695652172</v>
      </c>
      <c r="Z2073">
        <v>0.1391304347826087</v>
      </c>
      <c r="AA2073">
        <v>4.8129258419777754</v>
      </c>
      <c r="AB2073">
        <v>0</v>
      </c>
      <c r="AC2073">
        <v>1.4154990195970296</v>
      </c>
      <c r="AE2073">
        <v>28.178646289964721</v>
      </c>
      <c r="AG2073">
        <v>20.192442758814437</v>
      </c>
      <c r="AH2073">
        <v>18.033987830826113</v>
      </c>
      <c r="AI2073">
        <v>2.6086956521739126</v>
      </c>
      <c r="AJ2073">
        <v>0</v>
      </c>
    </row>
    <row r="2074" spans="1:38">
      <c r="A2074">
        <v>18</v>
      </c>
      <c r="B2074">
        <v>541</v>
      </c>
      <c r="C2074">
        <v>2023</v>
      </c>
      <c r="E2074">
        <v>99</v>
      </c>
      <c r="F2074">
        <v>99</v>
      </c>
      <c r="G2074">
        <v>99</v>
      </c>
      <c r="H2074">
        <v>2</v>
      </c>
      <c r="I2074">
        <v>99</v>
      </c>
      <c r="J2074">
        <v>181</v>
      </c>
      <c r="K2074">
        <v>99</v>
      </c>
      <c r="L2074">
        <v>7</v>
      </c>
      <c r="M2074">
        <v>99</v>
      </c>
      <c r="N2074">
        <v>99</v>
      </c>
      <c r="O2074">
        <v>99</v>
      </c>
      <c r="P2074">
        <v>99</v>
      </c>
      <c r="Q2074">
        <v>267</v>
      </c>
      <c r="R2074">
        <v>5483</v>
      </c>
      <c r="S2074">
        <v>7</v>
      </c>
      <c r="T2074">
        <v>5.827466715301842</v>
      </c>
      <c r="U2074">
        <v>18.439303301112535</v>
      </c>
      <c r="V2074">
        <v>47.966441728980477</v>
      </c>
      <c r="W2074">
        <v>0.89367134780229807</v>
      </c>
      <c r="X2074">
        <v>56.483676819259522</v>
      </c>
      <c r="Y2074">
        <v>18.055808863760713</v>
      </c>
      <c r="Z2074">
        <v>0.18238190771475463</v>
      </c>
      <c r="AA2074">
        <v>5.9046394884316644</v>
      </c>
      <c r="AB2074">
        <v>0</v>
      </c>
      <c r="AC2074">
        <v>1.4096139191924231</v>
      </c>
      <c r="AE2074">
        <v>21.866034461333157</v>
      </c>
      <c r="AG2074">
        <v>18.234120385766548</v>
      </c>
      <c r="AH2074">
        <v>17.035922932284254</v>
      </c>
      <c r="AI2074">
        <v>1.0395768739741018</v>
      </c>
      <c r="AJ2074">
        <v>0</v>
      </c>
    </row>
    <row r="2075" spans="1:38">
      <c r="A2075">
        <v>18</v>
      </c>
      <c r="B2075">
        <v>542</v>
      </c>
      <c r="C2075">
        <v>2023</v>
      </c>
      <c r="E2075">
        <v>99</v>
      </c>
      <c r="F2075">
        <v>99</v>
      </c>
      <c r="G2075">
        <v>99</v>
      </c>
      <c r="H2075">
        <v>1</v>
      </c>
      <c r="I2075">
        <v>99</v>
      </c>
      <c r="J2075">
        <v>262</v>
      </c>
      <c r="K2075">
        <v>99</v>
      </c>
      <c r="L2075">
        <v>7</v>
      </c>
      <c r="M2075">
        <v>99</v>
      </c>
      <c r="N2075">
        <v>99</v>
      </c>
      <c r="O2075">
        <v>99</v>
      </c>
      <c r="P2075">
        <v>99</v>
      </c>
      <c r="R2075">
        <v>0</v>
      </c>
    </row>
    <row r="2076" spans="1:38">
      <c r="A2076">
        <v>18</v>
      </c>
      <c r="B2076">
        <v>543</v>
      </c>
      <c r="C2076">
        <v>2023</v>
      </c>
      <c r="E2076">
        <v>99</v>
      </c>
      <c r="F2076">
        <v>99</v>
      </c>
      <c r="G2076">
        <v>99</v>
      </c>
      <c r="H2076">
        <v>2</v>
      </c>
      <c r="I2076">
        <v>99</v>
      </c>
      <c r="J2076">
        <v>267</v>
      </c>
      <c r="K2076">
        <v>99</v>
      </c>
      <c r="L2076">
        <v>7</v>
      </c>
      <c r="M2076">
        <v>99</v>
      </c>
      <c r="N2076">
        <v>99</v>
      </c>
      <c r="O2076">
        <v>99</v>
      </c>
      <c r="P2076">
        <v>99</v>
      </c>
      <c r="Q2076">
        <v>16</v>
      </c>
      <c r="R2076">
        <v>75</v>
      </c>
      <c r="S2076">
        <v>7</v>
      </c>
      <c r="T2076">
        <v>6.6266666666666652</v>
      </c>
      <c r="U2076">
        <v>15.94666666666666</v>
      </c>
      <c r="V2076">
        <v>20</v>
      </c>
      <c r="W2076">
        <v>0</v>
      </c>
      <c r="X2076">
        <v>29.333333333333325</v>
      </c>
      <c r="Y2076">
        <v>8</v>
      </c>
      <c r="Z2076">
        <v>0</v>
      </c>
      <c r="AA2076">
        <v>3.657224205444491</v>
      </c>
      <c r="AB2076">
        <v>0</v>
      </c>
      <c r="AC2076">
        <v>0.68844430098269283</v>
      </c>
      <c r="AE2076">
        <v>51.794876277073527</v>
      </c>
      <c r="AG2076">
        <v>3.7537537537537538</v>
      </c>
      <c r="AH2076">
        <v>4.910050824773589</v>
      </c>
      <c r="AI2076">
        <v>44</v>
      </c>
      <c r="AJ2076">
        <v>0</v>
      </c>
    </row>
    <row r="2077" spans="1:38">
      <c r="A2077">
        <v>18</v>
      </c>
      <c r="B2077">
        <v>544</v>
      </c>
      <c r="C2077">
        <v>2023</v>
      </c>
      <c r="E2077">
        <v>99</v>
      </c>
      <c r="F2077">
        <v>99</v>
      </c>
      <c r="G2077">
        <v>99</v>
      </c>
      <c r="H2077">
        <v>2</v>
      </c>
      <c r="I2077">
        <v>99</v>
      </c>
      <c r="J2077">
        <v>470</v>
      </c>
      <c r="K2077">
        <v>99</v>
      </c>
      <c r="L2077">
        <v>7</v>
      </c>
      <c r="M2077">
        <v>99</v>
      </c>
      <c r="N2077">
        <v>99</v>
      </c>
      <c r="O2077">
        <v>99</v>
      </c>
      <c r="P2077">
        <v>99</v>
      </c>
      <c r="Q2077">
        <v>240</v>
      </c>
      <c r="R2077">
        <v>2175</v>
      </c>
      <c r="S2077">
        <v>7</v>
      </c>
      <c r="T2077">
        <v>6.262988505747126</v>
      </c>
      <c r="U2077">
        <v>17.982206896551673</v>
      </c>
      <c r="V2077">
        <v>48.229885057471265</v>
      </c>
      <c r="W2077">
        <v>9.793103448275863</v>
      </c>
      <c r="X2077">
        <v>62.896551724137922</v>
      </c>
      <c r="Y2077">
        <v>13.5632183908046</v>
      </c>
      <c r="Z2077">
        <v>0.32183908045977011</v>
      </c>
      <c r="AA2077">
        <v>5.2287965432333596</v>
      </c>
      <c r="AB2077">
        <v>0</v>
      </c>
      <c r="AC2077">
        <v>1.8150799450063988</v>
      </c>
      <c r="AE2077">
        <v>32.981782009753054</v>
      </c>
      <c r="AG2077">
        <v>17.274243507267091</v>
      </c>
      <c r="AH2077">
        <v>17.63845569652219</v>
      </c>
      <c r="AI2077">
        <v>11.172413793103445</v>
      </c>
      <c r="AJ2077">
        <v>0</v>
      </c>
    </row>
    <row r="2078" spans="1:38">
      <c r="A2078">
        <v>18</v>
      </c>
      <c r="B2078">
        <v>545</v>
      </c>
      <c r="C2078">
        <v>2023</v>
      </c>
      <c r="E2078">
        <v>99</v>
      </c>
      <c r="F2078">
        <v>99</v>
      </c>
      <c r="G2078">
        <v>99</v>
      </c>
      <c r="H2078">
        <v>2</v>
      </c>
      <c r="I2078">
        <v>99</v>
      </c>
      <c r="J2078">
        <v>629</v>
      </c>
      <c r="K2078">
        <v>99</v>
      </c>
      <c r="L2078">
        <v>7</v>
      </c>
      <c r="M2078">
        <v>99</v>
      </c>
      <c r="N2078">
        <v>99</v>
      </c>
      <c r="O2078">
        <v>99</v>
      </c>
      <c r="P2078">
        <v>99</v>
      </c>
      <c r="Q2078">
        <v>37</v>
      </c>
      <c r="R2078">
        <v>413</v>
      </c>
      <c r="S2078">
        <v>7</v>
      </c>
      <c r="T2078">
        <v>6.0992736077481844</v>
      </c>
      <c r="U2078">
        <v>16.87046004842615</v>
      </c>
      <c r="V2078">
        <v>26.634382566585955</v>
      </c>
      <c r="W2078">
        <v>0.24213075060532688</v>
      </c>
      <c r="X2078">
        <v>39.22518159806296</v>
      </c>
      <c r="Y2078">
        <v>15.012106537530272</v>
      </c>
      <c r="Z2078">
        <v>0</v>
      </c>
      <c r="AA2078">
        <v>5.7736521885762153</v>
      </c>
      <c r="AB2078">
        <v>0</v>
      </c>
      <c r="AC2078">
        <v>1.074613261232281</v>
      </c>
      <c r="AE2078">
        <v>-13.268194356156396</v>
      </c>
      <c r="AG2078">
        <v>24.351415094339607</v>
      </c>
      <c r="AH2078">
        <v>19.572178993791955</v>
      </c>
      <c r="AI2078">
        <v>18.159806295399523</v>
      </c>
      <c r="AJ2078">
        <v>0</v>
      </c>
    </row>
    <row r="2079" spans="1:38">
      <c r="A2079">
        <v>18</v>
      </c>
      <c r="B2079">
        <v>546</v>
      </c>
      <c r="C2079">
        <v>2023</v>
      </c>
      <c r="E2079">
        <v>99</v>
      </c>
      <c r="F2079">
        <v>99</v>
      </c>
      <c r="G2079">
        <v>99</v>
      </c>
      <c r="H2079">
        <v>1</v>
      </c>
      <c r="I2079">
        <v>99</v>
      </c>
      <c r="J2079">
        <v>643</v>
      </c>
      <c r="K2079">
        <v>99</v>
      </c>
      <c r="L2079">
        <v>7</v>
      </c>
      <c r="M2079">
        <v>99</v>
      </c>
      <c r="N2079">
        <v>99</v>
      </c>
      <c r="O2079">
        <v>99</v>
      </c>
      <c r="P2079">
        <v>99</v>
      </c>
      <c r="Q2079">
        <v>536</v>
      </c>
      <c r="R2079">
        <v>8614</v>
      </c>
      <c r="S2079">
        <v>7</v>
      </c>
      <c r="T2079">
        <v>6.0022057116322278</v>
      </c>
      <c r="U2079">
        <v>18.117726956117956</v>
      </c>
      <c r="V2079">
        <v>58.683538425818448</v>
      </c>
      <c r="W2079">
        <v>4.5623403761318784</v>
      </c>
      <c r="X2079">
        <v>66.949152542372886</v>
      </c>
      <c r="Y2079">
        <v>10.95890410958904</v>
      </c>
      <c r="Z2079">
        <v>0.32505224053865805</v>
      </c>
      <c r="AA2079">
        <v>5.0261321186417556</v>
      </c>
      <c r="AB2079">
        <v>0</v>
      </c>
      <c r="AC2079">
        <v>1.6715068747545927</v>
      </c>
      <c r="AE2079">
        <v>21.417823037563863</v>
      </c>
      <c r="AG2079">
        <v>16.092812972892187</v>
      </c>
      <c r="AH2079">
        <v>15.59544677919544</v>
      </c>
      <c r="AI2079">
        <v>1.3350359879266309</v>
      </c>
      <c r="AJ2079">
        <v>0</v>
      </c>
    </row>
    <row r="2080" spans="1:38">
      <c r="A2080">
        <v>18</v>
      </c>
      <c r="B2080">
        <v>547</v>
      </c>
      <c r="C2080">
        <v>2023</v>
      </c>
      <c r="E2080">
        <v>99</v>
      </c>
      <c r="F2080">
        <v>99</v>
      </c>
      <c r="G2080">
        <v>99</v>
      </c>
      <c r="H2080">
        <v>2</v>
      </c>
      <c r="I2080">
        <v>99</v>
      </c>
      <c r="J2080">
        <v>704</v>
      </c>
      <c r="K2080">
        <v>99</v>
      </c>
      <c r="L2080">
        <v>7</v>
      </c>
      <c r="M2080">
        <v>99</v>
      </c>
      <c r="N2080">
        <v>99</v>
      </c>
      <c r="O2080">
        <v>99</v>
      </c>
      <c r="P2080">
        <v>99</v>
      </c>
      <c r="R2080">
        <v>0</v>
      </c>
    </row>
    <row r="2081" spans="1:38">
      <c r="A2081">
        <v>18</v>
      </c>
      <c r="B2081">
        <v>548</v>
      </c>
      <c r="C2081">
        <v>2023</v>
      </c>
      <c r="E2081">
        <v>99</v>
      </c>
      <c r="F2081">
        <v>99</v>
      </c>
      <c r="G2081">
        <v>99</v>
      </c>
      <c r="H2081">
        <v>1</v>
      </c>
      <c r="I2081">
        <v>99</v>
      </c>
      <c r="J2081">
        <v>802</v>
      </c>
      <c r="K2081">
        <v>99</v>
      </c>
      <c r="L2081">
        <v>7</v>
      </c>
      <c r="M2081">
        <v>99</v>
      </c>
      <c r="N2081">
        <v>99</v>
      </c>
      <c r="O2081">
        <v>99</v>
      </c>
      <c r="P2081">
        <v>99</v>
      </c>
      <c r="Q2081">
        <v>98</v>
      </c>
      <c r="R2081">
        <v>1610</v>
      </c>
      <c r="S2081">
        <v>7</v>
      </c>
      <c r="T2081">
        <v>6.1739130434782608</v>
      </c>
      <c r="U2081">
        <v>18.304037267080663</v>
      </c>
      <c r="V2081">
        <v>53.478260869565219</v>
      </c>
      <c r="W2081">
        <v>8.1987577639751557</v>
      </c>
      <c r="X2081">
        <v>66.273291925465841</v>
      </c>
      <c r="Y2081">
        <v>13.975155279503104</v>
      </c>
      <c r="Z2081">
        <v>0.12422360248447203</v>
      </c>
      <c r="AA2081">
        <v>4.9273746526480089</v>
      </c>
      <c r="AB2081">
        <v>0</v>
      </c>
      <c r="AC2081">
        <v>1.8022250477876924</v>
      </c>
      <c r="AE2081">
        <v>11.98536480934594</v>
      </c>
      <c r="AG2081">
        <v>14.987897970582763</v>
      </c>
      <c r="AH2081">
        <v>13.317820468034204</v>
      </c>
      <c r="AI2081">
        <v>0.86956521739130432</v>
      </c>
      <c r="AJ2081">
        <v>1610</v>
      </c>
      <c r="AK2081">
        <v>99.30596273291944</v>
      </c>
      <c r="AL2081">
        <v>18.35548815259434</v>
      </c>
    </row>
    <row r="2082" spans="1:38">
      <c r="A2082">
        <v>18</v>
      </c>
      <c r="B2082">
        <v>549</v>
      </c>
      <c r="C2082">
        <v>2023</v>
      </c>
      <c r="E2082">
        <v>99</v>
      </c>
      <c r="F2082">
        <v>99</v>
      </c>
      <c r="G2082">
        <v>99</v>
      </c>
      <c r="H2082">
        <v>1</v>
      </c>
      <c r="I2082">
        <v>99</v>
      </c>
      <c r="J2082">
        <v>103</v>
      </c>
      <c r="K2082">
        <v>99</v>
      </c>
      <c r="L2082">
        <v>8</v>
      </c>
      <c r="M2082">
        <v>99</v>
      </c>
      <c r="N2082">
        <v>99</v>
      </c>
      <c r="O2082">
        <v>99</v>
      </c>
      <c r="P2082">
        <v>99</v>
      </c>
      <c r="Q2082">
        <v>656</v>
      </c>
      <c r="R2082">
        <v>12754</v>
      </c>
      <c r="S2082">
        <v>8</v>
      </c>
      <c r="T2082">
        <v>6.1347028383252331</v>
      </c>
      <c r="U2082">
        <v>19.938999529559442</v>
      </c>
      <c r="V2082">
        <v>85.925984005018023</v>
      </c>
      <c r="W2082">
        <v>3.3950133291516393</v>
      </c>
      <c r="X2082">
        <v>92.026031049082647</v>
      </c>
      <c r="Y2082">
        <v>11.486592441586952</v>
      </c>
      <c r="Z2082">
        <v>0.47044064607182073</v>
      </c>
      <c r="AA2082">
        <v>4.4771452942038792</v>
      </c>
      <c r="AB2082">
        <v>0</v>
      </c>
      <c r="AC2082">
        <v>1.523085139700137</v>
      </c>
      <c r="AE2082">
        <v>37.239078299752023</v>
      </c>
      <c r="AG2082">
        <v>30.517072236977484</v>
      </c>
      <c r="AH2082">
        <v>29.020874106646581</v>
      </c>
      <c r="AI2082">
        <v>1.9601693586325859</v>
      </c>
      <c r="AJ2082">
        <v>0</v>
      </c>
    </row>
    <row r="2083" spans="1:38">
      <c r="A2083">
        <v>18</v>
      </c>
      <c r="B2083">
        <v>550</v>
      </c>
      <c r="C2083">
        <v>2023</v>
      </c>
      <c r="E2083">
        <v>99</v>
      </c>
      <c r="F2083">
        <v>99</v>
      </c>
      <c r="G2083">
        <v>99</v>
      </c>
      <c r="H2083">
        <v>2</v>
      </c>
      <c r="I2083">
        <v>99</v>
      </c>
      <c r="J2083">
        <v>106</v>
      </c>
      <c r="K2083">
        <v>99</v>
      </c>
      <c r="L2083">
        <v>8</v>
      </c>
      <c r="M2083">
        <v>99</v>
      </c>
      <c r="N2083">
        <v>99</v>
      </c>
      <c r="O2083">
        <v>99</v>
      </c>
      <c r="P2083">
        <v>99</v>
      </c>
      <c r="Q2083">
        <v>366</v>
      </c>
      <c r="R2083">
        <v>11130</v>
      </c>
      <c r="S2083">
        <v>8</v>
      </c>
      <c r="T2083">
        <v>6.3778975741239892</v>
      </c>
      <c r="U2083">
        <v>20.641132075471631</v>
      </c>
      <c r="V2083">
        <v>84.887690925426753</v>
      </c>
      <c r="W2083">
        <v>7.7358490566037741</v>
      </c>
      <c r="X2083">
        <v>96.172506738544442</v>
      </c>
      <c r="Y2083">
        <v>14.052111410601977</v>
      </c>
      <c r="Z2083">
        <v>0.96136567834681019</v>
      </c>
      <c r="AA2083">
        <v>5.1506681824394489</v>
      </c>
      <c r="AB2083">
        <v>0</v>
      </c>
      <c r="AC2083">
        <v>1.5599019367902656</v>
      </c>
      <c r="AE2083">
        <v>36.417240197877526</v>
      </c>
      <c r="AG2083">
        <v>27.756303149704483</v>
      </c>
      <c r="AH2083">
        <v>27.432958243799995</v>
      </c>
      <c r="AI2083">
        <v>0.35938903863432181</v>
      </c>
      <c r="AJ2083">
        <v>2872</v>
      </c>
      <c r="AK2083">
        <v>100.1319986072422</v>
      </c>
      <c r="AL2083">
        <v>20.691828268130354</v>
      </c>
    </row>
    <row r="2084" spans="1:38">
      <c r="A2084">
        <v>18</v>
      </c>
      <c r="B2084">
        <v>551</v>
      </c>
      <c r="C2084">
        <v>2023</v>
      </c>
      <c r="E2084">
        <v>99</v>
      </c>
      <c r="F2084">
        <v>99</v>
      </c>
      <c r="G2084">
        <v>99</v>
      </c>
      <c r="H2084">
        <v>1</v>
      </c>
      <c r="I2084">
        <v>99</v>
      </c>
      <c r="J2084">
        <v>110</v>
      </c>
      <c r="K2084">
        <v>99</v>
      </c>
      <c r="L2084">
        <v>8</v>
      </c>
      <c r="M2084">
        <v>99</v>
      </c>
      <c r="N2084">
        <v>99</v>
      </c>
      <c r="O2084">
        <v>99</v>
      </c>
      <c r="P2084">
        <v>99</v>
      </c>
      <c r="Q2084">
        <v>1402</v>
      </c>
      <c r="R2084">
        <v>38766</v>
      </c>
      <c r="S2084">
        <v>8</v>
      </c>
      <c r="T2084">
        <v>6.0467161946035182</v>
      </c>
      <c r="U2084">
        <v>21.243453025847312</v>
      </c>
      <c r="V2084">
        <v>77.887839859670848</v>
      </c>
      <c r="W2084">
        <v>5.6544394572563581</v>
      </c>
      <c r="X2084">
        <v>89.637826961770642</v>
      </c>
      <c r="Y2084">
        <v>20.608264974462156</v>
      </c>
      <c r="Z2084">
        <v>2.2158592581127796</v>
      </c>
      <c r="AA2084">
        <v>6.5027103223065854</v>
      </c>
      <c r="AB2084">
        <v>0</v>
      </c>
      <c r="AC2084">
        <v>1.6328067269752109</v>
      </c>
      <c r="AE2084">
        <v>38.022490711003911</v>
      </c>
      <c r="AG2084">
        <v>34.412171998721718</v>
      </c>
      <c r="AH2084">
        <v>34.759972099963051</v>
      </c>
      <c r="AI2084">
        <v>2.6518082856111036</v>
      </c>
      <c r="AJ2084">
        <v>35691</v>
      </c>
      <c r="AK2084">
        <v>99.052043932643898</v>
      </c>
      <c r="AL2084">
        <v>21.002220907043284</v>
      </c>
    </row>
    <row r="2085" spans="1:38">
      <c r="A2085">
        <v>18</v>
      </c>
      <c r="B2085">
        <v>552</v>
      </c>
      <c r="C2085">
        <v>2023</v>
      </c>
      <c r="E2085">
        <v>99</v>
      </c>
      <c r="F2085">
        <v>99</v>
      </c>
      <c r="G2085">
        <v>99</v>
      </c>
      <c r="H2085">
        <v>1</v>
      </c>
      <c r="I2085">
        <v>99</v>
      </c>
      <c r="J2085">
        <v>111</v>
      </c>
      <c r="K2085">
        <v>99</v>
      </c>
      <c r="L2085">
        <v>8</v>
      </c>
      <c r="M2085">
        <v>99</v>
      </c>
      <c r="N2085">
        <v>99</v>
      </c>
      <c r="O2085">
        <v>99</v>
      </c>
      <c r="P2085">
        <v>99</v>
      </c>
      <c r="Q2085">
        <v>1228</v>
      </c>
      <c r="R2085">
        <v>37321</v>
      </c>
      <c r="S2085">
        <v>8</v>
      </c>
      <c r="T2085">
        <v>5.875780391736555</v>
      </c>
      <c r="U2085">
        <v>20.540650036172728</v>
      </c>
      <c r="V2085">
        <v>81.594812572010397</v>
      </c>
      <c r="W2085">
        <v>5.554513544653144</v>
      </c>
      <c r="X2085">
        <v>91.929476702124816</v>
      </c>
      <c r="Y2085">
        <v>14.809356662468852</v>
      </c>
      <c r="Z2085">
        <v>1.2700624313389242</v>
      </c>
      <c r="AA2085">
        <v>5.5502559119696127</v>
      </c>
      <c r="AB2085">
        <v>0</v>
      </c>
      <c r="AC2085">
        <v>1.6833883882491252</v>
      </c>
      <c r="AE2085">
        <v>38.920210026221262</v>
      </c>
      <c r="AG2085">
        <v>30.612060763148403</v>
      </c>
      <c r="AH2085">
        <v>29.624559738092557</v>
      </c>
      <c r="AI2085">
        <v>0.82259317810348043</v>
      </c>
      <c r="AJ2085">
        <v>33577</v>
      </c>
      <c r="AK2085">
        <v>98.799648568961189</v>
      </c>
      <c r="AL2085">
        <v>20.516371578660504</v>
      </c>
    </row>
    <row r="2086" spans="1:38">
      <c r="A2086">
        <v>18</v>
      </c>
      <c r="B2086">
        <v>553</v>
      </c>
      <c r="C2086">
        <v>2023</v>
      </c>
      <c r="E2086">
        <v>99</v>
      </c>
      <c r="F2086">
        <v>99</v>
      </c>
      <c r="G2086">
        <v>99</v>
      </c>
      <c r="H2086">
        <v>1</v>
      </c>
      <c r="I2086">
        <v>99</v>
      </c>
      <c r="J2086">
        <v>116</v>
      </c>
      <c r="K2086">
        <v>99</v>
      </c>
      <c r="L2086">
        <v>8</v>
      </c>
      <c r="M2086">
        <v>99</v>
      </c>
      <c r="N2086">
        <v>99</v>
      </c>
      <c r="O2086">
        <v>99</v>
      </c>
      <c r="P2086">
        <v>99</v>
      </c>
      <c r="Q2086">
        <v>1243</v>
      </c>
      <c r="R2086">
        <v>23996</v>
      </c>
      <c r="S2086">
        <v>8</v>
      </c>
      <c r="T2086">
        <v>5.8179279879980008</v>
      </c>
      <c r="U2086">
        <v>19.855009168194677</v>
      </c>
      <c r="V2086">
        <v>78.842307051175212</v>
      </c>
      <c r="W2086">
        <v>3.2422070345057503</v>
      </c>
      <c r="X2086">
        <v>85.830971828638098</v>
      </c>
      <c r="Y2086">
        <v>14.002333722287048</v>
      </c>
      <c r="Z2086">
        <v>0.87514585764294051</v>
      </c>
      <c r="AA2086">
        <v>5.3142563495914912</v>
      </c>
      <c r="AB2086">
        <v>0</v>
      </c>
      <c r="AC2086">
        <v>1.5860011162475876</v>
      </c>
      <c r="AE2086">
        <v>29.278288228262522</v>
      </c>
      <c r="AG2086">
        <v>28.444423370988961</v>
      </c>
      <c r="AH2086">
        <v>28.580922164508699</v>
      </c>
      <c r="AI2086">
        <v>0.6001000166694449</v>
      </c>
      <c r="AJ2086">
        <v>0</v>
      </c>
    </row>
    <row r="2087" spans="1:38">
      <c r="A2087">
        <v>18</v>
      </c>
      <c r="B2087">
        <v>554</v>
      </c>
      <c r="C2087">
        <v>2023</v>
      </c>
      <c r="E2087">
        <v>99</v>
      </c>
      <c r="F2087">
        <v>99</v>
      </c>
      <c r="G2087">
        <v>99</v>
      </c>
      <c r="H2087">
        <v>2</v>
      </c>
      <c r="I2087">
        <v>99</v>
      </c>
      <c r="J2087">
        <v>117</v>
      </c>
      <c r="K2087">
        <v>99</v>
      </c>
      <c r="L2087">
        <v>8</v>
      </c>
      <c r="M2087">
        <v>99</v>
      </c>
      <c r="N2087">
        <v>99</v>
      </c>
      <c r="O2087">
        <v>99</v>
      </c>
      <c r="P2087">
        <v>99</v>
      </c>
      <c r="Q2087">
        <v>627</v>
      </c>
      <c r="R2087">
        <v>15489</v>
      </c>
      <c r="S2087">
        <v>8</v>
      </c>
      <c r="T2087">
        <v>6.6556911356446511</v>
      </c>
      <c r="U2087">
        <v>20.246077861708276</v>
      </c>
      <c r="V2087">
        <v>77.790690167215445</v>
      </c>
      <c r="W2087">
        <v>10.801213764607144</v>
      </c>
      <c r="X2087">
        <v>92.678675188843712</v>
      </c>
      <c r="Y2087">
        <v>12.46691200206598</v>
      </c>
      <c r="Z2087">
        <v>0.7360061979469299</v>
      </c>
      <c r="AA2087">
        <v>4.9077364132088004</v>
      </c>
      <c r="AB2087">
        <v>0</v>
      </c>
      <c r="AC2087">
        <v>1.5219317068251501</v>
      </c>
      <c r="AE2087">
        <v>27.053373978608711</v>
      </c>
      <c r="AG2087">
        <v>25.730090700687736</v>
      </c>
      <c r="AH2087">
        <v>25.627131957728089</v>
      </c>
      <c r="AI2087">
        <v>1.1621150493898897</v>
      </c>
      <c r="AJ2087">
        <v>15486</v>
      </c>
      <c r="AK2087">
        <v>99.57756037711502</v>
      </c>
      <c r="AL2087">
        <v>20.207833442843317</v>
      </c>
    </row>
    <row r="2088" spans="1:38">
      <c r="A2088">
        <v>18</v>
      </c>
      <c r="B2088">
        <v>555</v>
      </c>
      <c r="C2088">
        <v>2023</v>
      </c>
      <c r="E2088">
        <v>99</v>
      </c>
      <c r="F2088">
        <v>99</v>
      </c>
      <c r="G2088">
        <v>99</v>
      </c>
      <c r="H2088">
        <v>1</v>
      </c>
      <c r="I2088">
        <v>99</v>
      </c>
      <c r="J2088">
        <v>134</v>
      </c>
      <c r="K2088">
        <v>99</v>
      </c>
      <c r="L2088">
        <v>8</v>
      </c>
      <c r="M2088">
        <v>99</v>
      </c>
      <c r="N2088">
        <v>99</v>
      </c>
      <c r="O2088">
        <v>99</v>
      </c>
      <c r="P2088">
        <v>99</v>
      </c>
      <c r="Q2088">
        <v>1545</v>
      </c>
      <c r="R2088">
        <v>27461</v>
      </c>
      <c r="S2088">
        <v>8</v>
      </c>
      <c r="T2088">
        <v>5.6396343905902899</v>
      </c>
      <c r="U2088">
        <v>20.669746185499402</v>
      </c>
      <c r="V2088">
        <v>80.514183751502145</v>
      </c>
      <c r="W2088">
        <v>4.3807581661265047</v>
      </c>
      <c r="X2088">
        <v>89.002585484869456</v>
      </c>
      <c r="Y2088">
        <v>18.691963147736789</v>
      </c>
      <c r="Z2088">
        <v>1.1361567313644805</v>
      </c>
      <c r="AA2088">
        <v>5.63644451403575</v>
      </c>
      <c r="AB2088">
        <v>0</v>
      </c>
      <c r="AC2088">
        <v>1.6462134254245573</v>
      </c>
      <c r="AE2088">
        <v>41.321113075550201</v>
      </c>
      <c r="AG2088">
        <v>25.737850883359101</v>
      </c>
      <c r="AH2088">
        <v>26.695504041796127</v>
      </c>
      <c r="AI2088">
        <v>1.4092713302501727</v>
      </c>
      <c r="AJ2088">
        <v>108</v>
      </c>
      <c r="AK2088">
        <v>96.312962962962956</v>
      </c>
      <c r="AL2088">
        <v>20.28967815767464</v>
      </c>
    </row>
    <row r="2089" spans="1:38">
      <c r="A2089">
        <v>18</v>
      </c>
      <c r="B2089">
        <v>556</v>
      </c>
      <c r="C2089">
        <v>2023</v>
      </c>
      <c r="E2089">
        <v>99</v>
      </c>
      <c r="F2089">
        <v>99</v>
      </c>
      <c r="G2089">
        <v>99</v>
      </c>
      <c r="H2089">
        <v>2</v>
      </c>
      <c r="I2089">
        <v>99</v>
      </c>
      <c r="J2089">
        <v>141</v>
      </c>
      <c r="K2089">
        <v>99</v>
      </c>
      <c r="L2089">
        <v>8</v>
      </c>
      <c r="M2089">
        <v>99</v>
      </c>
      <c r="N2089">
        <v>99</v>
      </c>
      <c r="O2089">
        <v>99</v>
      </c>
      <c r="P2089">
        <v>99</v>
      </c>
      <c r="Q2089">
        <v>1411</v>
      </c>
      <c r="R2089">
        <v>30980</v>
      </c>
      <c r="S2089">
        <v>8</v>
      </c>
      <c r="T2089">
        <v>6.692479018721758</v>
      </c>
      <c r="U2089">
        <v>20.387798579728926</v>
      </c>
      <c r="V2089">
        <v>78.324725629438362</v>
      </c>
      <c r="W2089">
        <v>7.3563589412524193</v>
      </c>
      <c r="X2089">
        <v>90.374435119431865</v>
      </c>
      <c r="Y2089">
        <v>14.638476436410588</v>
      </c>
      <c r="Z2089">
        <v>1.2621045836023241</v>
      </c>
      <c r="AA2089">
        <v>5.3594203935598008</v>
      </c>
      <c r="AB2089">
        <v>0</v>
      </c>
      <c r="AC2089">
        <v>1.3801045002508785</v>
      </c>
      <c r="AE2089">
        <v>41.823550628603151</v>
      </c>
      <c r="AG2089">
        <v>28.245548454153404</v>
      </c>
      <c r="AH2089">
        <v>30.891919853580671</v>
      </c>
      <c r="AI2089">
        <v>0.9715945771465464</v>
      </c>
      <c r="AJ2089">
        <v>0</v>
      </c>
    </row>
    <row r="2090" spans="1:38">
      <c r="A2090">
        <v>18</v>
      </c>
      <c r="B2090">
        <v>557</v>
      </c>
      <c r="C2090">
        <v>2023</v>
      </c>
      <c r="E2090">
        <v>99</v>
      </c>
      <c r="F2090">
        <v>99</v>
      </c>
      <c r="G2090">
        <v>99</v>
      </c>
      <c r="H2090">
        <v>2</v>
      </c>
      <c r="I2090">
        <v>99</v>
      </c>
      <c r="J2090">
        <v>143</v>
      </c>
      <c r="K2090">
        <v>99</v>
      </c>
      <c r="L2090">
        <v>8</v>
      </c>
      <c r="M2090">
        <v>99</v>
      </c>
      <c r="N2090">
        <v>99</v>
      </c>
      <c r="O2090">
        <v>99</v>
      </c>
      <c r="P2090">
        <v>99</v>
      </c>
      <c r="Q2090">
        <v>255</v>
      </c>
      <c r="R2090">
        <v>8098</v>
      </c>
      <c r="S2090">
        <v>8</v>
      </c>
      <c r="T2090">
        <v>6.1001481847369714</v>
      </c>
      <c r="U2090">
        <v>20.564719683872564</v>
      </c>
      <c r="V2090">
        <v>84.798715732279604</v>
      </c>
      <c r="W2090">
        <v>2.7043714497406777</v>
      </c>
      <c r="X2090">
        <v>91.923931835020994</v>
      </c>
      <c r="Y2090">
        <v>16.238577426525069</v>
      </c>
      <c r="Z2090">
        <v>0.98789824648061253</v>
      </c>
      <c r="AA2090">
        <v>5.2532139830396876</v>
      </c>
      <c r="AB2090">
        <v>0</v>
      </c>
      <c r="AC2090">
        <v>1.2361247605251624</v>
      </c>
      <c r="AE2090">
        <v>34.738564014809484</v>
      </c>
      <c r="AG2090">
        <v>32.906660164980281</v>
      </c>
      <c r="AH2090">
        <v>32.343139228844606</v>
      </c>
      <c r="AI2090">
        <v>0.37046184243022978</v>
      </c>
      <c r="AJ2090">
        <v>0</v>
      </c>
    </row>
    <row r="2091" spans="1:38">
      <c r="A2091">
        <v>18</v>
      </c>
      <c r="B2091">
        <v>558</v>
      </c>
      <c r="C2091">
        <v>2023</v>
      </c>
      <c r="E2091">
        <v>99</v>
      </c>
      <c r="F2091">
        <v>99</v>
      </c>
      <c r="G2091">
        <v>99</v>
      </c>
      <c r="H2091">
        <v>2</v>
      </c>
      <c r="I2091">
        <v>99</v>
      </c>
      <c r="J2091">
        <v>147</v>
      </c>
      <c r="K2091">
        <v>99</v>
      </c>
      <c r="L2091">
        <v>8</v>
      </c>
      <c r="M2091">
        <v>99</v>
      </c>
      <c r="N2091">
        <v>99</v>
      </c>
      <c r="O2091">
        <v>99</v>
      </c>
      <c r="P2091">
        <v>99</v>
      </c>
      <c r="Q2091">
        <v>148</v>
      </c>
      <c r="R2091">
        <v>4332</v>
      </c>
      <c r="S2091">
        <v>8</v>
      </c>
      <c r="T2091">
        <v>6.0697137580794092</v>
      </c>
      <c r="U2091">
        <v>19.372691597414576</v>
      </c>
      <c r="V2091">
        <v>75.923361034164358</v>
      </c>
      <c r="W2091">
        <v>5.0092336103416439</v>
      </c>
      <c r="X2091">
        <v>82.987072945521703</v>
      </c>
      <c r="Y2091">
        <v>12.257617728531859</v>
      </c>
      <c r="Z2091">
        <v>0.41551246537396119</v>
      </c>
      <c r="AA2091">
        <v>4.8682095595592036</v>
      </c>
      <c r="AB2091">
        <v>0</v>
      </c>
      <c r="AC2091">
        <v>1.4572189868661765</v>
      </c>
      <c r="AE2091">
        <v>43.229535159355322</v>
      </c>
      <c r="AG2091">
        <v>25.725993230001777</v>
      </c>
      <c r="AH2091">
        <v>28.64488668847736</v>
      </c>
      <c r="AI2091">
        <v>3.416435826408124</v>
      </c>
      <c r="AJ2091">
        <v>0</v>
      </c>
    </row>
    <row r="2092" spans="1:38">
      <c r="A2092">
        <v>18</v>
      </c>
      <c r="B2092">
        <v>559</v>
      </c>
      <c r="C2092">
        <v>2023</v>
      </c>
      <c r="E2092">
        <v>99</v>
      </c>
      <c r="F2092">
        <v>99</v>
      </c>
      <c r="G2092">
        <v>99</v>
      </c>
      <c r="H2092">
        <v>1</v>
      </c>
      <c r="I2092">
        <v>99</v>
      </c>
      <c r="J2092">
        <v>155</v>
      </c>
      <c r="K2092">
        <v>99</v>
      </c>
      <c r="L2092">
        <v>8</v>
      </c>
      <c r="M2092">
        <v>99</v>
      </c>
      <c r="N2092">
        <v>99</v>
      </c>
      <c r="O2092">
        <v>99</v>
      </c>
      <c r="P2092">
        <v>99</v>
      </c>
      <c r="Q2092">
        <v>382</v>
      </c>
      <c r="R2092">
        <v>12776</v>
      </c>
      <c r="S2092">
        <v>8</v>
      </c>
      <c r="T2092">
        <v>5.266671884783972</v>
      </c>
      <c r="U2092">
        <v>21.079508453350122</v>
      </c>
      <c r="V2092">
        <v>81.191296180338142</v>
      </c>
      <c r="W2092">
        <v>2.6377582968065121</v>
      </c>
      <c r="X2092">
        <v>88.807138384470875</v>
      </c>
      <c r="Y2092">
        <v>21.344708829054472</v>
      </c>
      <c r="Z2092">
        <v>0.85316217908578595</v>
      </c>
      <c r="AA2092">
        <v>5.8750373725681202</v>
      </c>
      <c r="AB2092">
        <v>0</v>
      </c>
      <c r="AC2092">
        <v>1.4694884952724288</v>
      </c>
      <c r="AE2092">
        <v>35.853997640580459</v>
      </c>
      <c r="AG2092">
        <v>23.12188942177178</v>
      </c>
      <c r="AH2092">
        <v>22.661660787977834</v>
      </c>
      <c r="AI2092">
        <v>0.79837194740137774</v>
      </c>
      <c r="AJ2092">
        <v>0</v>
      </c>
    </row>
    <row r="2093" spans="1:38">
      <c r="A2093">
        <v>18</v>
      </c>
      <c r="B2093">
        <v>560</v>
      </c>
      <c r="C2093">
        <v>2023</v>
      </c>
      <c r="E2093">
        <v>99</v>
      </c>
      <c r="F2093">
        <v>99</v>
      </c>
      <c r="G2093">
        <v>99</v>
      </c>
      <c r="H2093">
        <v>2</v>
      </c>
      <c r="I2093">
        <v>99</v>
      </c>
      <c r="J2093">
        <v>160</v>
      </c>
      <c r="K2093">
        <v>99</v>
      </c>
      <c r="L2093">
        <v>8</v>
      </c>
      <c r="M2093">
        <v>99</v>
      </c>
      <c r="N2093">
        <v>99</v>
      </c>
      <c r="O2093">
        <v>99</v>
      </c>
      <c r="P2093">
        <v>99</v>
      </c>
      <c r="Q2093">
        <v>324</v>
      </c>
      <c r="R2093">
        <v>8337</v>
      </c>
      <c r="S2093">
        <v>8</v>
      </c>
      <c r="T2093">
        <v>6.5181720043181004</v>
      </c>
      <c r="U2093">
        <v>21.363787933309407</v>
      </c>
      <c r="V2093">
        <v>76.898164807484719</v>
      </c>
      <c r="W2093">
        <v>10.675302866738637</v>
      </c>
      <c r="X2093">
        <v>92.179441045939825</v>
      </c>
      <c r="Y2093">
        <v>20.942785174523205</v>
      </c>
      <c r="Z2093">
        <v>1.9191555715485189</v>
      </c>
      <c r="AA2093">
        <v>6.1012759042248259</v>
      </c>
      <c r="AB2093">
        <v>0</v>
      </c>
      <c r="AC2093">
        <v>1.6665645983384187</v>
      </c>
      <c r="AE2093">
        <v>42.857453329319995</v>
      </c>
      <c r="AG2093">
        <v>21.721685208827285</v>
      </c>
      <c r="AH2093">
        <v>22.489364864170465</v>
      </c>
      <c r="AI2093">
        <v>5.2177042101475353</v>
      </c>
      <c r="AJ2093">
        <v>8141</v>
      </c>
      <c r="AK2093">
        <v>100.14137083896301</v>
      </c>
      <c r="AL2093">
        <v>20.797080625695479</v>
      </c>
    </row>
    <row r="2094" spans="1:38">
      <c r="A2094">
        <v>18</v>
      </c>
      <c r="B2094">
        <v>561</v>
      </c>
      <c r="C2094">
        <v>2023</v>
      </c>
      <c r="E2094">
        <v>99</v>
      </c>
      <c r="F2094">
        <v>99</v>
      </c>
      <c r="G2094">
        <v>99</v>
      </c>
      <c r="H2094">
        <v>1</v>
      </c>
      <c r="I2094">
        <v>99</v>
      </c>
      <c r="J2094">
        <v>171</v>
      </c>
      <c r="K2094">
        <v>99</v>
      </c>
      <c r="L2094">
        <v>8</v>
      </c>
      <c r="M2094">
        <v>99</v>
      </c>
      <c r="N2094">
        <v>99</v>
      </c>
      <c r="O2094">
        <v>99</v>
      </c>
      <c r="P2094">
        <v>99</v>
      </c>
      <c r="Q2094">
        <v>148</v>
      </c>
      <c r="R2094">
        <v>7062</v>
      </c>
      <c r="S2094">
        <v>8</v>
      </c>
      <c r="T2094">
        <v>6.1656754460492786</v>
      </c>
      <c r="U2094">
        <v>20.745213820447503</v>
      </c>
      <c r="V2094">
        <v>81.676578872840551</v>
      </c>
      <c r="W2094">
        <v>6.8535825545171347</v>
      </c>
      <c r="X2094">
        <v>92.73576890399319</v>
      </c>
      <c r="Y2094">
        <v>15.264797507788163</v>
      </c>
      <c r="Z2094">
        <v>1.2602662135372416</v>
      </c>
      <c r="AA2094">
        <v>5.5319659268671666</v>
      </c>
      <c r="AB2094">
        <v>0</v>
      </c>
      <c r="AC2094">
        <v>1.6702945390218291</v>
      </c>
      <c r="AE2094">
        <v>34.885309414696792</v>
      </c>
      <c r="AG2094">
        <v>29.512307242258355</v>
      </c>
      <c r="AH2094">
        <v>28.014436443107964</v>
      </c>
      <c r="AI2094">
        <v>0</v>
      </c>
      <c r="AJ2094">
        <v>0</v>
      </c>
    </row>
    <row r="2095" spans="1:38">
      <c r="A2095">
        <v>18</v>
      </c>
      <c r="B2095">
        <v>562</v>
      </c>
      <c r="C2095">
        <v>2023</v>
      </c>
      <c r="E2095">
        <v>99</v>
      </c>
      <c r="F2095">
        <v>99</v>
      </c>
      <c r="G2095">
        <v>99</v>
      </c>
      <c r="H2095">
        <v>2</v>
      </c>
      <c r="I2095">
        <v>99</v>
      </c>
      <c r="J2095">
        <v>175</v>
      </c>
      <c r="K2095">
        <v>99</v>
      </c>
      <c r="L2095">
        <v>8</v>
      </c>
      <c r="M2095">
        <v>99</v>
      </c>
      <c r="N2095">
        <v>99</v>
      </c>
      <c r="O2095">
        <v>99</v>
      </c>
      <c r="P2095">
        <v>99</v>
      </c>
      <c r="Q2095">
        <v>235</v>
      </c>
      <c r="R2095">
        <v>4031</v>
      </c>
      <c r="S2095">
        <v>8</v>
      </c>
      <c r="T2095">
        <v>6.2160754155296489</v>
      </c>
      <c r="U2095">
        <v>20.600248077400089</v>
      </c>
      <c r="V2095">
        <v>78.987844207392726</v>
      </c>
      <c r="W2095">
        <v>6.6980898040188519</v>
      </c>
      <c r="X2095">
        <v>90.573058794343837</v>
      </c>
      <c r="Y2095">
        <v>18.556189531133715</v>
      </c>
      <c r="Z2095">
        <v>0.49615480029769288</v>
      </c>
      <c r="AA2095">
        <v>5.1767019955244091</v>
      </c>
      <c r="AB2095">
        <v>0</v>
      </c>
      <c r="AC2095">
        <v>1.5246912090080773</v>
      </c>
      <c r="AE2095">
        <v>43.295233735865096</v>
      </c>
      <c r="AG2095">
        <v>26.119354629689621</v>
      </c>
      <c r="AH2095">
        <v>29.939122769382131</v>
      </c>
      <c r="AI2095">
        <v>1.0171173406102705</v>
      </c>
      <c r="AJ2095">
        <v>0</v>
      </c>
    </row>
    <row r="2096" spans="1:38">
      <c r="A2096">
        <v>18</v>
      </c>
      <c r="B2096">
        <v>563</v>
      </c>
      <c r="C2096">
        <v>2023</v>
      </c>
      <c r="E2096">
        <v>99</v>
      </c>
      <c r="F2096">
        <v>99</v>
      </c>
      <c r="G2096">
        <v>99</v>
      </c>
      <c r="H2096">
        <v>2</v>
      </c>
      <c r="I2096">
        <v>99</v>
      </c>
      <c r="J2096">
        <v>177</v>
      </c>
      <c r="K2096">
        <v>99</v>
      </c>
      <c r="L2096">
        <v>8</v>
      </c>
      <c r="M2096">
        <v>99</v>
      </c>
      <c r="N2096">
        <v>99</v>
      </c>
      <c r="O2096">
        <v>99</v>
      </c>
      <c r="P2096">
        <v>99</v>
      </c>
      <c r="Q2096">
        <v>255</v>
      </c>
      <c r="R2096">
        <v>10534</v>
      </c>
      <c r="S2096">
        <v>8</v>
      </c>
      <c r="T2096">
        <v>5.7046705904689583</v>
      </c>
      <c r="U2096">
        <v>20.224909815834504</v>
      </c>
      <c r="V2096">
        <v>87.155876210366415</v>
      </c>
      <c r="W2096">
        <v>2.5346497057148283</v>
      </c>
      <c r="X2096">
        <v>93.202961837858382</v>
      </c>
      <c r="Y2096">
        <v>12.71122080880957</v>
      </c>
      <c r="Z2096">
        <v>0.61704955382570725</v>
      </c>
      <c r="AA2096">
        <v>4.8460152731256194</v>
      </c>
      <c r="AB2096">
        <v>0</v>
      </c>
      <c r="AC2096">
        <v>1.398493527776469</v>
      </c>
      <c r="AE2096">
        <v>32.952557757766996</v>
      </c>
      <c r="AG2096">
        <v>27.228784863132326</v>
      </c>
      <c r="AH2096">
        <v>28.00672847581836</v>
      </c>
      <c r="AI2096">
        <v>1.6423011201822661</v>
      </c>
      <c r="AJ2096">
        <v>10534</v>
      </c>
      <c r="AK2096">
        <v>98.830017087526059</v>
      </c>
      <c r="AL2096">
        <v>20.672389203751955</v>
      </c>
    </row>
    <row r="2097" spans="1:38">
      <c r="A2097">
        <v>18</v>
      </c>
      <c r="B2097">
        <v>564</v>
      </c>
      <c r="C2097">
        <v>2023</v>
      </c>
      <c r="E2097">
        <v>99</v>
      </c>
      <c r="F2097">
        <v>99</v>
      </c>
      <c r="G2097">
        <v>99</v>
      </c>
      <c r="H2097">
        <v>2</v>
      </c>
      <c r="I2097">
        <v>99</v>
      </c>
      <c r="J2097">
        <v>178</v>
      </c>
      <c r="K2097">
        <v>99</v>
      </c>
      <c r="L2097">
        <v>8</v>
      </c>
      <c r="M2097">
        <v>99</v>
      </c>
      <c r="N2097">
        <v>99</v>
      </c>
      <c r="O2097">
        <v>99</v>
      </c>
      <c r="P2097">
        <v>99</v>
      </c>
      <c r="Q2097">
        <v>129</v>
      </c>
      <c r="R2097">
        <v>4922</v>
      </c>
      <c r="S2097">
        <v>8</v>
      </c>
      <c r="T2097">
        <v>5.785453067858592</v>
      </c>
      <c r="U2097">
        <v>19.988642828118625</v>
      </c>
      <c r="V2097">
        <v>79.845591223080064</v>
      </c>
      <c r="W2097">
        <v>3.0678585940674519</v>
      </c>
      <c r="X2097">
        <v>87.423811458756617</v>
      </c>
      <c r="Y2097">
        <v>14.404713531084925</v>
      </c>
      <c r="Z2097">
        <v>0.81267777326290147</v>
      </c>
      <c r="AA2097">
        <v>5.3522786227480221</v>
      </c>
      <c r="AB2097">
        <v>0</v>
      </c>
      <c r="AC2097">
        <v>1.4008935471790771</v>
      </c>
      <c r="AE2097">
        <v>40.962195360644785</v>
      </c>
      <c r="AG2097">
        <v>34.569462003090322</v>
      </c>
      <c r="AH2097">
        <v>35.313037498169429</v>
      </c>
      <c r="AI2097">
        <v>2.9865908167411623</v>
      </c>
      <c r="AJ2097">
        <v>0</v>
      </c>
    </row>
    <row r="2098" spans="1:38">
      <c r="A2098">
        <v>18</v>
      </c>
      <c r="B2098">
        <v>565</v>
      </c>
      <c r="C2098">
        <v>2023</v>
      </c>
      <c r="E2098">
        <v>99</v>
      </c>
      <c r="F2098">
        <v>99</v>
      </c>
      <c r="G2098">
        <v>99</v>
      </c>
      <c r="H2098">
        <v>2</v>
      </c>
      <c r="I2098">
        <v>99</v>
      </c>
      <c r="J2098">
        <v>181</v>
      </c>
      <c r="K2098">
        <v>99</v>
      </c>
      <c r="L2098">
        <v>8</v>
      </c>
      <c r="M2098">
        <v>99</v>
      </c>
      <c r="N2098">
        <v>99</v>
      </c>
      <c r="O2098">
        <v>99</v>
      </c>
      <c r="P2098">
        <v>99</v>
      </c>
      <c r="Q2098">
        <v>232</v>
      </c>
      <c r="R2098">
        <v>8624</v>
      </c>
      <c r="S2098">
        <v>8</v>
      </c>
      <c r="T2098">
        <v>6.1760204081632653</v>
      </c>
      <c r="U2098">
        <v>20.704719387755102</v>
      </c>
      <c r="V2098">
        <v>88.903061224489804</v>
      </c>
      <c r="W2098">
        <v>2.0408163265306123</v>
      </c>
      <c r="X2098">
        <v>95.953153988868294</v>
      </c>
      <c r="Y2098">
        <v>13.520408163265303</v>
      </c>
      <c r="Z2098">
        <v>0.81168831168831157</v>
      </c>
      <c r="AA2098">
        <v>5.2287933953412704</v>
      </c>
      <c r="AB2098">
        <v>0</v>
      </c>
      <c r="AC2098">
        <v>1.4037123215200538</v>
      </c>
      <c r="AE2098">
        <v>37.263776697496226</v>
      </c>
      <c r="AG2098">
        <v>28.67974725640174</v>
      </c>
      <c r="AH2098">
        <v>30.087147118537352</v>
      </c>
      <c r="AI2098">
        <v>0.52179962894248588</v>
      </c>
      <c r="AJ2098">
        <v>0</v>
      </c>
    </row>
    <row r="2099" spans="1:38">
      <c r="A2099">
        <v>18</v>
      </c>
      <c r="B2099">
        <v>566</v>
      </c>
      <c r="C2099">
        <v>2023</v>
      </c>
      <c r="E2099">
        <v>99</v>
      </c>
      <c r="F2099">
        <v>99</v>
      </c>
      <c r="G2099">
        <v>99</v>
      </c>
      <c r="H2099">
        <v>1</v>
      </c>
      <c r="I2099">
        <v>99</v>
      </c>
      <c r="J2099">
        <v>262</v>
      </c>
      <c r="K2099">
        <v>99</v>
      </c>
      <c r="L2099">
        <v>8</v>
      </c>
      <c r="M2099">
        <v>99</v>
      </c>
      <c r="N2099">
        <v>99</v>
      </c>
      <c r="O2099">
        <v>99</v>
      </c>
      <c r="P2099">
        <v>99</v>
      </c>
      <c r="R2099">
        <v>0</v>
      </c>
    </row>
    <row r="2100" spans="1:38">
      <c r="A2100">
        <v>18</v>
      </c>
      <c r="B2100">
        <v>567</v>
      </c>
      <c r="C2100">
        <v>2023</v>
      </c>
      <c r="E2100">
        <v>99</v>
      </c>
      <c r="F2100">
        <v>99</v>
      </c>
      <c r="G2100">
        <v>99</v>
      </c>
      <c r="H2100">
        <v>2</v>
      </c>
      <c r="I2100">
        <v>99</v>
      </c>
      <c r="J2100">
        <v>267</v>
      </c>
      <c r="K2100">
        <v>99</v>
      </c>
      <c r="L2100">
        <v>8</v>
      </c>
      <c r="M2100">
        <v>99</v>
      </c>
      <c r="N2100">
        <v>99</v>
      </c>
      <c r="O2100">
        <v>99</v>
      </c>
      <c r="P2100">
        <v>99</v>
      </c>
      <c r="Q2100">
        <v>17</v>
      </c>
      <c r="R2100">
        <v>89</v>
      </c>
      <c r="S2100">
        <v>8</v>
      </c>
      <c r="T2100">
        <v>7.1123595505618002</v>
      </c>
      <c r="U2100">
        <v>17.14943820224719</v>
      </c>
      <c r="V2100">
        <v>34.831460674157313</v>
      </c>
      <c r="W2100">
        <v>0</v>
      </c>
      <c r="X2100">
        <v>52.80898876404494</v>
      </c>
      <c r="Y2100">
        <v>8.9887640449438209</v>
      </c>
      <c r="Z2100">
        <v>0</v>
      </c>
      <c r="AA2100">
        <v>4.3304026746750273</v>
      </c>
      <c r="AB2100">
        <v>0</v>
      </c>
      <c r="AC2100">
        <v>1.0855351525181551</v>
      </c>
      <c r="AE2100">
        <v>48.857433252133902</v>
      </c>
      <c r="AG2100">
        <v>4.4544544544544546</v>
      </c>
      <c r="AH2100">
        <v>6.2660623527190076</v>
      </c>
      <c r="AI2100">
        <v>32.584269662921358</v>
      </c>
      <c r="AJ2100">
        <v>0</v>
      </c>
    </row>
    <row r="2101" spans="1:38">
      <c r="A2101">
        <v>18</v>
      </c>
      <c r="B2101">
        <v>568</v>
      </c>
      <c r="C2101">
        <v>2023</v>
      </c>
      <c r="E2101">
        <v>99</v>
      </c>
      <c r="F2101">
        <v>99</v>
      </c>
      <c r="G2101">
        <v>99</v>
      </c>
      <c r="H2101">
        <v>1</v>
      </c>
      <c r="I2101">
        <v>99</v>
      </c>
      <c r="J2101">
        <v>309</v>
      </c>
      <c r="K2101">
        <v>99</v>
      </c>
      <c r="L2101">
        <v>8</v>
      </c>
      <c r="M2101">
        <v>99</v>
      </c>
      <c r="N2101">
        <v>99</v>
      </c>
      <c r="O2101">
        <v>99</v>
      </c>
      <c r="P2101">
        <v>99</v>
      </c>
      <c r="Q2101">
        <v>1025</v>
      </c>
      <c r="R2101">
        <v>25534</v>
      </c>
      <c r="S2101">
        <v>8</v>
      </c>
      <c r="T2101">
        <v>5.9656536382862084</v>
      </c>
      <c r="U2101">
        <v>20.393722096028856</v>
      </c>
      <c r="V2101">
        <v>76.05153912430481</v>
      </c>
      <c r="W2101">
        <v>5.8157750450379888</v>
      </c>
      <c r="X2101">
        <v>86.433774575076384</v>
      </c>
      <c r="Y2101">
        <v>17.337667423827053</v>
      </c>
      <c r="Z2101">
        <v>0.98691940158220381</v>
      </c>
      <c r="AA2101">
        <v>5.8512226047677904</v>
      </c>
      <c r="AB2101">
        <v>0</v>
      </c>
      <c r="AC2101">
        <v>1.5787080767819139</v>
      </c>
      <c r="AE2101">
        <v>45.176249430161938</v>
      </c>
      <c r="AG2101">
        <v>27.773064456481546</v>
      </c>
      <c r="AH2101">
        <v>28.674755400484496</v>
      </c>
      <c r="AI2101">
        <v>2.8941803086081292</v>
      </c>
      <c r="AJ2101">
        <v>1</v>
      </c>
      <c r="AK2101">
        <v>113.8</v>
      </c>
      <c r="AL2101">
        <v>21.373899726603529</v>
      </c>
    </row>
    <row r="2102" spans="1:38">
      <c r="A2102">
        <v>18</v>
      </c>
      <c r="B2102">
        <v>569</v>
      </c>
      <c r="C2102">
        <v>2023</v>
      </c>
      <c r="E2102">
        <v>99</v>
      </c>
      <c r="F2102">
        <v>99</v>
      </c>
      <c r="G2102">
        <v>99</v>
      </c>
      <c r="H2102">
        <v>2</v>
      </c>
      <c r="I2102">
        <v>99</v>
      </c>
      <c r="J2102">
        <v>470</v>
      </c>
      <c r="K2102">
        <v>99</v>
      </c>
      <c r="L2102">
        <v>8</v>
      </c>
      <c r="M2102">
        <v>99</v>
      </c>
      <c r="N2102">
        <v>99</v>
      </c>
      <c r="O2102">
        <v>99</v>
      </c>
      <c r="P2102">
        <v>99</v>
      </c>
      <c r="Q2102">
        <v>214</v>
      </c>
      <c r="R2102">
        <v>3176</v>
      </c>
      <c r="S2102">
        <v>8</v>
      </c>
      <c r="T2102">
        <v>6.5160579345088188</v>
      </c>
      <c r="U2102">
        <v>20.572827455919359</v>
      </c>
      <c r="V2102">
        <v>64.892947103274579</v>
      </c>
      <c r="W2102">
        <v>13.50755667506297</v>
      </c>
      <c r="X2102">
        <v>83.501259445843829</v>
      </c>
      <c r="Y2102">
        <v>21.693954659949629</v>
      </c>
      <c r="Z2102">
        <v>1.3539042821158691</v>
      </c>
      <c r="AA2102">
        <v>6.224623672515226</v>
      </c>
      <c r="AB2102">
        <v>0</v>
      </c>
      <c r="AC2102">
        <v>1.9339845653237755</v>
      </c>
      <c r="AE2102">
        <v>48.492623780605527</v>
      </c>
      <c r="AG2102">
        <v>25.2243666110714</v>
      </c>
      <c r="AH2102">
        <v>29.46678704854541</v>
      </c>
      <c r="AI2102">
        <v>5.7619647355163721</v>
      </c>
      <c r="AJ2102">
        <v>0</v>
      </c>
    </row>
    <row r="2103" spans="1:38">
      <c r="A2103">
        <v>18</v>
      </c>
      <c r="B2103">
        <v>570</v>
      </c>
      <c r="C2103">
        <v>2023</v>
      </c>
      <c r="E2103">
        <v>99</v>
      </c>
      <c r="F2103">
        <v>99</v>
      </c>
      <c r="G2103">
        <v>99</v>
      </c>
      <c r="H2103">
        <v>2</v>
      </c>
      <c r="I2103">
        <v>99</v>
      </c>
      <c r="J2103">
        <v>629</v>
      </c>
      <c r="K2103">
        <v>99</v>
      </c>
      <c r="L2103">
        <v>8</v>
      </c>
      <c r="M2103">
        <v>99</v>
      </c>
      <c r="N2103">
        <v>99</v>
      </c>
      <c r="O2103">
        <v>99</v>
      </c>
      <c r="P2103">
        <v>99</v>
      </c>
      <c r="Q2103">
        <v>33</v>
      </c>
      <c r="R2103">
        <v>414</v>
      </c>
      <c r="S2103">
        <v>8</v>
      </c>
      <c r="T2103">
        <v>6.3381642512077292</v>
      </c>
      <c r="U2103">
        <v>23.514492753623198</v>
      </c>
      <c r="V2103">
        <v>72.222222222222229</v>
      </c>
      <c r="W2103">
        <v>1.6908212560386471</v>
      </c>
      <c r="X2103">
        <v>92.51207729468598</v>
      </c>
      <c r="Y2103">
        <v>36.714975845410635</v>
      </c>
      <c r="Z2103">
        <v>1.2077294685990336</v>
      </c>
      <c r="AA2103">
        <v>7.7194642381672995</v>
      </c>
      <c r="AB2103">
        <v>0</v>
      </c>
      <c r="AC2103">
        <v>1.1106174076438917</v>
      </c>
      <c r="AE2103">
        <v>5.0676802768202753</v>
      </c>
      <c r="AG2103">
        <v>24.410377358490564</v>
      </c>
      <c r="AH2103">
        <v>27.346273771735159</v>
      </c>
      <c r="AI2103">
        <v>2.6570048309178742</v>
      </c>
      <c r="AJ2103">
        <v>0</v>
      </c>
    </row>
    <row r="2104" spans="1:38">
      <c r="A2104">
        <v>18</v>
      </c>
      <c r="B2104">
        <v>571</v>
      </c>
      <c r="C2104">
        <v>2023</v>
      </c>
      <c r="E2104">
        <v>99</v>
      </c>
      <c r="F2104">
        <v>99</v>
      </c>
      <c r="G2104">
        <v>99</v>
      </c>
      <c r="H2104">
        <v>1</v>
      </c>
      <c r="I2104">
        <v>99</v>
      </c>
      <c r="J2104">
        <v>643</v>
      </c>
      <c r="K2104">
        <v>99</v>
      </c>
      <c r="L2104">
        <v>8</v>
      </c>
      <c r="M2104">
        <v>99</v>
      </c>
      <c r="N2104">
        <v>99</v>
      </c>
      <c r="O2104">
        <v>99</v>
      </c>
      <c r="P2104">
        <v>99</v>
      </c>
      <c r="Q2104">
        <v>474</v>
      </c>
      <c r="R2104">
        <v>12864</v>
      </c>
      <c r="S2104">
        <v>8</v>
      </c>
      <c r="T2104">
        <v>6.1731965174129382</v>
      </c>
      <c r="U2104">
        <v>20.690586131840824</v>
      </c>
      <c r="V2104">
        <v>83.348880597014912</v>
      </c>
      <c r="W2104">
        <v>5.698072139303485</v>
      </c>
      <c r="X2104">
        <v>93.50124378109453</v>
      </c>
      <c r="Y2104">
        <v>15.547263681592039</v>
      </c>
      <c r="Z2104">
        <v>1.0572139303482586</v>
      </c>
      <c r="AA2104">
        <v>5.3035257825430895</v>
      </c>
      <c r="AB2104">
        <v>0</v>
      </c>
      <c r="AC2104">
        <v>1.5152140486156396</v>
      </c>
      <c r="AE2104">
        <v>37.897410321542246</v>
      </c>
      <c r="AG2104">
        <v>24.032731145029608</v>
      </c>
      <c r="AH2104">
        <v>26.597331630019244</v>
      </c>
      <c r="AI2104">
        <v>0.81623134328358193</v>
      </c>
      <c r="AJ2104">
        <v>0</v>
      </c>
    </row>
    <row r="2105" spans="1:38">
      <c r="A2105">
        <v>18</v>
      </c>
      <c r="B2105">
        <v>572</v>
      </c>
      <c r="C2105">
        <v>2023</v>
      </c>
      <c r="E2105">
        <v>99</v>
      </c>
      <c r="F2105">
        <v>99</v>
      </c>
      <c r="G2105">
        <v>99</v>
      </c>
      <c r="H2105">
        <v>2</v>
      </c>
      <c r="I2105">
        <v>99</v>
      </c>
      <c r="J2105">
        <v>704</v>
      </c>
      <c r="K2105">
        <v>99</v>
      </c>
      <c r="L2105">
        <v>8</v>
      </c>
      <c r="M2105">
        <v>99</v>
      </c>
      <c r="N2105">
        <v>99</v>
      </c>
      <c r="O2105">
        <v>99</v>
      </c>
      <c r="P2105">
        <v>99</v>
      </c>
      <c r="R2105">
        <v>0</v>
      </c>
    </row>
    <row r="2106" spans="1:38">
      <c r="A2106">
        <v>18</v>
      </c>
      <c r="B2106">
        <v>573</v>
      </c>
      <c r="C2106">
        <v>2023</v>
      </c>
      <c r="E2106">
        <v>99</v>
      </c>
      <c r="F2106">
        <v>99</v>
      </c>
      <c r="G2106">
        <v>99</v>
      </c>
      <c r="H2106">
        <v>1</v>
      </c>
      <c r="I2106">
        <v>99</v>
      </c>
      <c r="J2106">
        <v>802</v>
      </c>
      <c r="K2106">
        <v>99</v>
      </c>
      <c r="L2106">
        <v>8</v>
      </c>
      <c r="M2106">
        <v>99</v>
      </c>
      <c r="N2106">
        <v>99</v>
      </c>
      <c r="O2106">
        <v>99</v>
      </c>
      <c r="P2106">
        <v>99</v>
      </c>
      <c r="Q2106">
        <v>99</v>
      </c>
      <c r="R2106">
        <v>2784</v>
      </c>
      <c r="S2106">
        <v>8</v>
      </c>
      <c r="T2106">
        <v>6.2133620689655151</v>
      </c>
      <c r="U2106">
        <v>20.413541666666674</v>
      </c>
      <c r="V2106">
        <v>79.022988505747108</v>
      </c>
      <c r="W2106">
        <v>7.9382183908045985</v>
      </c>
      <c r="X2106">
        <v>92.420977011494244</v>
      </c>
      <c r="Y2106">
        <v>16.163793103448278</v>
      </c>
      <c r="Z2106">
        <v>0.5387931034482758</v>
      </c>
      <c r="AA2106">
        <v>5.2099332995088039</v>
      </c>
      <c r="AB2106">
        <v>0</v>
      </c>
      <c r="AC2106">
        <v>1.7041682050798028</v>
      </c>
      <c r="AE2106">
        <v>32.563097850345542</v>
      </c>
      <c r="AG2106">
        <v>25.916961459690935</v>
      </c>
      <c r="AH2106">
        <v>25.68313172483402</v>
      </c>
      <c r="AI2106">
        <v>0.61063218390804597</v>
      </c>
      <c r="AJ2106">
        <v>2784</v>
      </c>
      <c r="AK2106">
        <v>99.489583333333258</v>
      </c>
      <c r="AL2106">
        <v>20.42050439521666</v>
      </c>
    </row>
    <row r="2107" spans="1:38">
      <c r="A2107">
        <v>18</v>
      </c>
      <c r="B2107">
        <v>574</v>
      </c>
      <c r="C2107">
        <v>2023</v>
      </c>
      <c r="E2107">
        <v>99</v>
      </c>
      <c r="F2107">
        <v>99</v>
      </c>
      <c r="G2107">
        <v>99</v>
      </c>
      <c r="H2107">
        <v>1</v>
      </c>
      <c r="I2107">
        <v>99</v>
      </c>
      <c r="J2107">
        <v>103</v>
      </c>
      <c r="K2107">
        <v>99</v>
      </c>
      <c r="L2107">
        <v>9</v>
      </c>
      <c r="M2107">
        <v>99</v>
      </c>
      <c r="N2107">
        <v>99</v>
      </c>
      <c r="O2107">
        <v>99</v>
      </c>
      <c r="P2107">
        <v>99</v>
      </c>
      <c r="Q2107">
        <v>579</v>
      </c>
      <c r="R2107">
        <v>16899</v>
      </c>
      <c r="S2107">
        <v>9</v>
      </c>
      <c r="T2107">
        <v>6.489673945203859</v>
      </c>
      <c r="U2107">
        <v>22.220764542280673</v>
      </c>
      <c r="V2107">
        <v>92.129711817267335</v>
      </c>
      <c r="W2107">
        <v>4.6097402213148708</v>
      </c>
      <c r="X2107">
        <v>99.254393751109575</v>
      </c>
      <c r="Y2107">
        <v>26.924670098822407</v>
      </c>
      <c r="Z2107">
        <v>1.6628202852239775</v>
      </c>
      <c r="AA2107">
        <v>4.7624594905324358</v>
      </c>
      <c r="AB2107">
        <v>0</v>
      </c>
      <c r="AC2107">
        <v>1.4063870793791748</v>
      </c>
      <c r="AE2107">
        <v>44.12759610178847</v>
      </c>
      <c r="AG2107">
        <v>40.435001076735354</v>
      </c>
      <c r="AH2107">
        <v>42.852949283334425</v>
      </c>
      <c r="AI2107">
        <v>1.272264631043257</v>
      </c>
      <c r="AJ2107">
        <v>0</v>
      </c>
    </row>
    <row r="2108" spans="1:38">
      <c r="A2108">
        <v>18</v>
      </c>
      <c r="B2108">
        <v>575</v>
      </c>
      <c r="C2108">
        <v>2023</v>
      </c>
      <c r="E2108">
        <v>99</v>
      </c>
      <c r="F2108">
        <v>99</v>
      </c>
      <c r="G2108">
        <v>99</v>
      </c>
      <c r="H2108">
        <v>2</v>
      </c>
      <c r="I2108">
        <v>99</v>
      </c>
      <c r="J2108">
        <v>106</v>
      </c>
      <c r="K2108">
        <v>99</v>
      </c>
      <c r="L2108">
        <v>9</v>
      </c>
      <c r="M2108">
        <v>99</v>
      </c>
      <c r="N2108">
        <v>99</v>
      </c>
      <c r="O2108">
        <v>99</v>
      </c>
      <c r="P2108">
        <v>99</v>
      </c>
      <c r="Q2108">
        <v>321</v>
      </c>
      <c r="R2108">
        <v>11452</v>
      </c>
      <c r="S2108">
        <v>9</v>
      </c>
      <c r="T2108">
        <v>6.5789381767376884</v>
      </c>
      <c r="U2108">
        <v>22.459028990569319</v>
      </c>
      <c r="V2108">
        <v>87.21620677610899</v>
      </c>
      <c r="W2108">
        <v>9.3171498428222179</v>
      </c>
      <c r="X2108">
        <v>99.528466643381108</v>
      </c>
      <c r="Y2108">
        <v>24.676912329724061</v>
      </c>
      <c r="Z2108">
        <v>2.5410408662242405</v>
      </c>
      <c r="AA2108">
        <v>5.2806556903421127</v>
      </c>
      <c r="AB2108">
        <v>0</v>
      </c>
      <c r="AC2108">
        <v>1.5737665553759452</v>
      </c>
      <c r="AE2108">
        <v>42.488451685156193</v>
      </c>
      <c r="AG2108">
        <v>28.559315693658199</v>
      </c>
      <c r="AH2108">
        <v>30.712578564907904</v>
      </c>
      <c r="AI2108">
        <v>0.17464198393293748</v>
      </c>
      <c r="AJ2108">
        <v>3098</v>
      </c>
      <c r="AK2108">
        <v>100.01103938024544</v>
      </c>
      <c r="AL2108">
        <v>22.839507213658184</v>
      </c>
    </row>
    <row r="2109" spans="1:38">
      <c r="A2109">
        <v>18</v>
      </c>
      <c r="B2109">
        <v>576</v>
      </c>
      <c r="C2109">
        <v>2023</v>
      </c>
      <c r="E2109">
        <v>99</v>
      </c>
      <c r="F2109">
        <v>99</v>
      </c>
      <c r="G2109">
        <v>99</v>
      </c>
      <c r="H2109">
        <v>1</v>
      </c>
      <c r="I2109">
        <v>99</v>
      </c>
      <c r="J2109">
        <v>110</v>
      </c>
      <c r="K2109">
        <v>99</v>
      </c>
      <c r="L2109">
        <v>9</v>
      </c>
      <c r="M2109">
        <v>99</v>
      </c>
      <c r="N2109">
        <v>99</v>
      </c>
      <c r="O2109">
        <v>99</v>
      </c>
      <c r="P2109">
        <v>99</v>
      </c>
      <c r="Q2109">
        <v>1120</v>
      </c>
      <c r="R2109">
        <v>32421</v>
      </c>
      <c r="S2109">
        <v>9</v>
      </c>
      <c r="T2109">
        <v>6.2549273618950707</v>
      </c>
      <c r="U2109">
        <v>22.896042688381087</v>
      </c>
      <c r="V2109">
        <v>88.612319175842785</v>
      </c>
      <c r="W2109">
        <v>5.54270380309059</v>
      </c>
      <c r="X2109">
        <v>98.537984639585474</v>
      </c>
      <c r="Y2109">
        <v>30.168717806360071</v>
      </c>
      <c r="Z2109">
        <v>4.0190000308442047</v>
      </c>
      <c r="AA2109">
        <v>6.28214064513908</v>
      </c>
      <c r="AB2109">
        <v>0</v>
      </c>
      <c r="AC2109">
        <v>1.5306218626988122</v>
      </c>
      <c r="AE2109">
        <v>48.611635419388875</v>
      </c>
      <c r="AG2109">
        <v>28.779781983453471</v>
      </c>
      <c r="AH2109">
        <v>31.332146561721569</v>
      </c>
      <c r="AI2109">
        <v>1.8691588785046724</v>
      </c>
      <c r="AJ2109">
        <v>30414</v>
      </c>
      <c r="AK2109">
        <v>98.243581903071487</v>
      </c>
      <c r="AL2109">
        <v>23.402336796007994</v>
      </c>
    </row>
    <row r="2110" spans="1:38">
      <c r="A2110">
        <v>18</v>
      </c>
      <c r="B2110">
        <v>577</v>
      </c>
      <c r="C2110">
        <v>2023</v>
      </c>
      <c r="E2110">
        <v>99</v>
      </c>
      <c r="F2110">
        <v>99</v>
      </c>
      <c r="G2110">
        <v>99</v>
      </c>
      <c r="H2110">
        <v>1</v>
      </c>
      <c r="I2110">
        <v>99</v>
      </c>
      <c r="J2110">
        <v>111</v>
      </c>
      <c r="K2110">
        <v>99</v>
      </c>
      <c r="L2110">
        <v>9</v>
      </c>
      <c r="M2110">
        <v>99</v>
      </c>
      <c r="N2110">
        <v>99</v>
      </c>
      <c r="O2110">
        <v>99</v>
      </c>
      <c r="P2110">
        <v>99</v>
      </c>
      <c r="Q2110">
        <v>1136</v>
      </c>
      <c r="R2110">
        <v>41048</v>
      </c>
      <c r="S2110">
        <v>9</v>
      </c>
      <c r="T2110">
        <v>6.1723104657961407</v>
      </c>
      <c r="U2110">
        <v>22.840313778990243</v>
      </c>
      <c r="V2110">
        <v>85.814168778015997</v>
      </c>
      <c r="W2110">
        <v>7.0746443188462287</v>
      </c>
      <c r="X2110">
        <v>98.187487819138553</v>
      </c>
      <c r="Y2110">
        <v>26.829565386864161</v>
      </c>
      <c r="Z2110">
        <v>3.9636523094913274</v>
      </c>
      <c r="AA2110">
        <v>6.237462476016522</v>
      </c>
      <c r="AB2110">
        <v>0</v>
      </c>
      <c r="AC2110">
        <v>1.6450987314376453</v>
      </c>
      <c r="AE2110">
        <v>47.894945497309934</v>
      </c>
      <c r="AG2110">
        <v>33.669083631352741</v>
      </c>
      <c r="AH2110">
        <v>36.23084951322641</v>
      </c>
      <c r="AI2110">
        <v>0.47018125121808607</v>
      </c>
      <c r="AJ2110">
        <v>37828</v>
      </c>
      <c r="AK2110">
        <v>98.685590039125088</v>
      </c>
      <c r="AL2110">
        <v>22.873014288573561</v>
      </c>
    </row>
    <row r="2111" spans="1:38">
      <c r="A2111">
        <v>18</v>
      </c>
      <c r="B2111">
        <v>578</v>
      </c>
      <c r="C2111">
        <v>2023</v>
      </c>
      <c r="E2111">
        <v>99</v>
      </c>
      <c r="F2111">
        <v>99</v>
      </c>
      <c r="G2111">
        <v>99</v>
      </c>
      <c r="H2111">
        <v>1</v>
      </c>
      <c r="I2111">
        <v>99</v>
      </c>
      <c r="J2111">
        <v>116</v>
      </c>
      <c r="K2111">
        <v>99</v>
      </c>
      <c r="L2111">
        <v>9</v>
      </c>
      <c r="M2111">
        <v>99</v>
      </c>
      <c r="N2111">
        <v>99</v>
      </c>
      <c r="O2111">
        <v>99</v>
      </c>
      <c r="P2111">
        <v>99</v>
      </c>
      <c r="Q2111">
        <v>1034</v>
      </c>
      <c r="R2111">
        <v>22786</v>
      </c>
      <c r="S2111">
        <v>9</v>
      </c>
      <c r="T2111">
        <v>6.0324321952075852</v>
      </c>
      <c r="U2111">
        <v>22.568722022294327</v>
      </c>
      <c r="V2111">
        <v>89.059071359606747</v>
      </c>
      <c r="W2111">
        <v>3.7084174493109807</v>
      </c>
      <c r="X2111">
        <v>98.090933029052962</v>
      </c>
      <c r="Y2111">
        <v>27.77143860265075</v>
      </c>
      <c r="Z2111">
        <v>2.9447906609321524</v>
      </c>
      <c r="AA2111">
        <v>5.9301852636183741</v>
      </c>
      <c r="AB2111">
        <v>0</v>
      </c>
      <c r="AC2111">
        <v>1.4631287529566555</v>
      </c>
      <c r="AE2111">
        <v>42.594811828067527</v>
      </c>
      <c r="AG2111">
        <v>27.010111307357661</v>
      </c>
      <c r="AH2111">
        <v>30.849089637009513</v>
      </c>
      <c r="AI2111">
        <v>0.29842885982620904</v>
      </c>
      <c r="AJ2111">
        <v>0</v>
      </c>
    </row>
    <row r="2112" spans="1:38">
      <c r="A2112">
        <v>18</v>
      </c>
      <c r="B2112">
        <v>579</v>
      </c>
      <c r="C2112">
        <v>2023</v>
      </c>
      <c r="E2112">
        <v>99</v>
      </c>
      <c r="F2112">
        <v>99</v>
      </c>
      <c r="G2112">
        <v>99</v>
      </c>
      <c r="H2112">
        <v>2</v>
      </c>
      <c r="I2112">
        <v>99</v>
      </c>
      <c r="J2112">
        <v>117</v>
      </c>
      <c r="K2112">
        <v>99</v>
      </c>
      <c r="L2112">
        <v>9</v>
      </c>
      <c r="M2112">
        <v>99</v>
      </c>
      <c r="N2112">
        <v>99</v>
      </c>
      <c r="O2112">
        <v>99</v>
      </c>
      <c r="P2112">
        <v>99</v>
      </c>
      <c r="Q2112">
        <v>564</v>
      </c>
      <c r="R2112">
        <v>13079</v>
      </c>
      <c r="S2112">
        <v>9</v>
      </c>
      <c r="T2112">
        <v>6.9252236409511427</v>
      </c>
      <c r="U2112">
        <v>22.630430461044462</v>
      </c>
      <c r="V2112">
        <v>78.767489869256053</v>
      </c>
      <c r="W2112">
        <v>15.406376634299258</v>
      </c>
      <c r="X2112">
        <v>98.616102148482327</v>
      </c>
      <c r="Y2112">
        <v>26.294059178836303</v>
      </c>
      <c r="Z2112">
        <v>2.8824833702882482</v>
      </c>
      <c r="AA2112">
        <v>5.7450253310561319</v>
      </c>
      <c r="AB2112">
        <v>0</v>
      </c>
      <c r="AC2112">
        <v>1.5738047156612911</v>
      </c>
      <c r="AE2112">
        <v>37.081122447317405</v>
      </c>
      <c r="AG2112">
        <v>21.726635436393234</v>
      </c>
      <c r="AH2112">
        <v>24.188173624275681</v>
      </c>
      <c r="AI2112">
        <v>0.32112546830797462</v>
      </c>
      <c r="AJ2112">
        <v>13078</v>
      </c>
      <c r="AK2112">
        <v>100.06135494723986</v>
      </c>
      <c r="AL2112">
        <v>22.233960524786713</v>
      </c>
    </row>
    <row r="2113" spans="1:38">
      <c r="A2113">
        <v>18</v>
      </c>
      <c r="B2113">
        <v>580</v>
      </c>
      <c r="C2113">
        <v>2023</v>
      </c>
      <c r="E2113">
        <v>99</v>
      </c>
      <c r="F2113">
        <v>99</v>
      </c>
      <c r="G2113">
        <v>99</v>
      </c>
      <c r="H2113">
        <v>1</v>
      </c>
      <c r="I2113">
        <v>99</v>
      </c>
      <c r="J2113">
        <v>134</v>
      </c>
      <c r="K2113">
        <v>99</v>
      </c>
      <c r="L2113">
        <v>9</v>
      </c>
      <c r="M2113">
        <v>99</v>
      </c>
      <c r="N2113">
        <v>99</v>
      </c>
      <c r="O2113">
        <v>99</v>
      </c>
      <c r="P2113">
        <v>99</v>
      </c>
      <c r="Q2113">
        <v>1309</v>
      </c>
      <c r="R2113">
        <v>29768</v>
      </c>
      <c r="S2113">
        <v>9</v>
      </c>
      <c r="T2113">
        <v>6.0005038968019351</v>
      </c>
      <c r="U2113">
        <v>22.737426095135593</v>
      </c>
      <c r="V2113">
        <v>88.534668099973118</v>
      </c>
      <c r="W2113">
        <v>4.9079548508465454</v>
      </c>
      <c r="X2113">
        <v>97.682074711099133</v>
      </c>
      <c r="Y2113">
        <v>31.580892233270625</v>
      </c>
      <c r="Z2113">
        <v>2.6740123622682077</v>
      </c>
      <c r="AA2113">
        <v>5.906177710789664</v>
      </c>
      <c r="AB2113">
        <v>0</v>
      </c>
      <c r="AC2113">
        <v>1.5490826628242576</v>
      </c>
      <c r="AE2113">
        <v>49.019019367674161</v>
      </c>
      <c r="AG2113">
        <v>27.900089038849064</v>
      </c>
      <c r="AH2113">
        <v>31.833001582648873</v>
      </c>
      <c r="AI2113">
        <v>1.1287288363343184</v>
      </c>
      <c r="AJ2113">
        <v>80</v>
      </c>
      <c r="AK2113">
        <v>98.09</v>
      </c>
      <c r="AL2113">
        <v>23.000289524690157</v>
      </c>
    </row>
    <row r="2114" spans="1:38">
      <c r="A2114">
        <v>18</v>
      </c>
      <c r="B2114">
        <v>581</v>
      </c>
      <c r="C2114">
        <v>2023</v>
      </c>
      <c r="E2114">
        <v>99</v>
      </c>
      <c r="F2114">
        <v>99</v>
      </c>
      <c r="G2114">
        <v>99</v>
      </c>
      <c r="H2114">
        <v>2</v>
      </c>
      <c r="I2114">
        <v>99</v>
      </c>
      <c r="J2114">
        <v>141</v>
      </c>
      <c r="K2114">
        <v>99</v>
      </c>
      <c r="L2114">
        <v>9</v>
      </c>
      <c r="M2114">
        <v>99</v>
      </c>
      <c r="N2114">
        <v>99</v>
      </c>
      <c r="O2114">
        <v>99</v>
      </c>
      <c r="P2114">
        <v>99</v>
      </c>
      <c r="Q2114">
        <v>975</v>
      </c>
      <c r="R2114">
        <v>17648</v>
      </c>
      <c r="S2114">
        <v>9</v>
      </c>
      <c r="T2114">
        <v>7.12307343608341</v>
      </c>
      <c r="U2114">
        <v>23.826688576609175</v>
      </c>
      <c r="V2114">
        <v>83.448549410698106</v>
      </c>
      <c r="W2114">
        <v>11.372393472348142</v>
      </c>
      <c r="X2114">
        <v>99.087715321849515</v>
      </c>
      <c r="Y2114">
        <v>39.041251133272887</v>
      </c>
      <c r="Z2114">
        <v>4.6690843155031745</v>
      </c>
      <c r="AA2114">
        <v>6.4024253185204456</v>
      </c>
      <c r="AB2114">
        <v>0</v>
      </c>
      <c r="AC2114">
        <v>1.4328163281267328</v>
      </c>
      <c r="AE2114">
        <v>54.754886727704282</v>
      </c>
      <c r="AG2114">
        <v>16.090298228499012</v>
      </c>
      <c r="AH2114">
        <v>20.566118565705565</v>
      </c>
      <c r="AI2114">
        <v>0.68563009972801447</v>
      </c>
      <c r="AJ2114">
        <v>0</v>
      </c>
    </row>
    <row r="2115" spans="1:38">
      <c r="A2115">
        <v>18</v>
      </c>
      <c r="B2115">
        <v>582</v>
      </c>
      <c r="C2115">
        <v>2023</v>
      </c>
      <c r="E2115">
        <v>99</v>
      </c>
      <c r="F2115">
        <v>99</v>
      </c>
      <c r="G2115">
        <v>99</v>
      </c>
      <c r="H2115">
        <v>2</v>
      </c>
      <c r="I2115">
        <v>99</v>
      </c>
      <c r="J2115">
        <v>143</v>
      </c>
      <c r="K2115">
        <v>99</v>
      </c>
      <c r="L2115">
        <v>9</v>
      </c>
      <c r="M2115">
        <v>99</v>
      </c>
      <c r="N2115">
        <v>99</v>
      </c>
      <c r="O2115">
        <v>99</v>
      </c>
      <c r="P2115">
        <v>99</v>
      </c>
      <c r="Q2115">
        <v>220</v>
      </c>
      <c r="R2115">
        <v>5598</v>
      </c>
      <c r="S2115">
        <v>9</v>
      </c>
      <c r="T2115">
        <v>6.3265451947123994</v>
      </c>
      <c r="U2115">
        <v>22.417738478027896</v>
      </c>
      <c r="V2115">
        <v>90.943193997856383</v>
      </c>
      <c r="W2115">
        <v>3.9478385137549128</v>
      </c>
      <c r="X2115">
        <v>98.445873526259376</v>
      </c>
      <c r="Y2115">
        <v>30.403715612718823</v>
      </c>
      <c r="Z2115">
        <v>1.7327617006073597</v>
      </c>
      <c r="AA2115">
        <v>5.0112194340291198</v>
      </c>
      <c r="AB2115">
        <v>0</v>
      </c>
      <c r="AC2115">
        <v>1.2339049820933883</v>
      </c>
      <c r="AE2115">
        <v>39.618295874605877</v>
      </c>
      <c r="AG2115">
        <v>22.747775204193591</v>
      </c>
      <c r="AH2115">
        <v>24.372848916847438</v>
      </c>
      <c r="AI2115">
        <v>0.19649874955341187</v>
      </c>
      <c r="AJ2115">
        <v>0</v>
      </c>
    </row>
    <row r="2116" spans="1:38">
      <c r="A2116">
        <v>18</v>
      </c>
      <c r="B2116">
        <v>583</v>
      </c>
      <c r="C2116">
        <v>2023</v>
      </c>
      <c r="E2116">
        <v>99</v>
      </c>
      <c r="F2116">
        <v>99</v>
      </c>
      <c r="G2116">
        <v>99</v>
      </c>
      <c r="H2116">
        <v>2</v>
      </c>
      <c r="I2116">
        <v>99</v>
      </c>
      <c r="J2116">
        <v>147</v>
      </c>
      <c r="K2116">
        <v>99</v>
      </c>
      <c r="L2116">
        <v>9</v>
      </c>
      <c r="M2116">
        <v>99</v>
      </c>
      <c r="N2116">
        <v>99</v>
      </c>
      <c r="O2116">
        <v>99</v>
      </c>
      <c r="P2116">
        <v>99</v>
      </c>
      <c r="Q2116">
        <v>114</v>
      </c>
      <c r="R2116">
        <v>3368</v>
      </c>
      <c r="S2116">
        <v>9</v>
      </c>
      <c r="T2116">
        <v>6.3153206650831359</v>
      </c>
      <c r="U2116">
        <v>21.655997624703076</v>
      </c>
      <c r="V2116">
        <v>87.826603325415647</v>
      </c>
      <c r="W2116">
        <v>7.4228028503562946</v>
      </c>
      <c r="X2116">
        <v>97.862232779097383</v>
      </c>
      <c r="Y2116">
        <v>20.427553444180525</v>
      </c>
      <c r="Z2116">
        <v>1.6033254156769601</v>
      </c>
      <c r="AA2116">
        <v>5.0991831016381965</v>
      </c>
      <c r="AB2116">
        <v>0</v>
      </c>
      <c r="AC2116">
        <v>1.4256233221976495</v>
      </c>
      <c r="AE2116">
        <v>51.203119045709073</v>
      </c>
      <c r="AG2116">
        <v>20.001187718985687</v>
      </c>
      <c r="AH2116">
        <v>24.895392276828609</v>
      </c>
      <c r="AI2116">
        <v>0.8907363420427552</v>
      </c>
      <c r="AJ2116">
        <v>0</v>
      </c>
    </row>
    <row r="2117" spans="1:38">
      <c r="A2117">
        <v>18</v>
      </c>
      <c r="B2117">
        <v>584</v>
      </c>
      <c r="C2117">
        <v>2023</v>
      </c>
      <c r="E2117">
        <v>99</v>
      </c>
      <c r="F2117">
        <v>99</v>
      </c>
      <c r="G2117">
        <v>99</v>
      </c>
      <c r="H2117">
        <v>1</v>
      </c>
      <c r="I2117">
        <v>99</v>
      </c>
      <c r="J2117">
        <v>155</v>
      </c>
      <c r="K2117">
        <v>99</v>
      </c>
      <c r="L2117">
        <v>9</v>
      </c>
      <c r="M2117">
        <v>99</v>
      </c>
      <c r="N2117">
        <v>99</v>
      </c>
      <c r="O2117">
        <v>99</v>
      </c>
      <c r="P2117">
        <v>99</v>
      </c>
      <c r="Q2117">
        <v>352</v>
      </c>
      <c r="R2117">
        <v>20197</v>
      </c>
      <c r="S2117">
        <v>9</v>
      </c>
      <c r="T2117">
        <v>5.6111303658959262</v>
      </c>
      <c r="U2117">
        <v>22.704352131504763</v>
      </c>
      <c r="V2117">
        <v>90.939248403228163</v>
      </c>
      <c r="W2117">
        <v>3.0202505322572661</v>
      </c>
      <c r="X2117">
        <v>98.697826409862842</v>
      </c>
      <c r="Y2117">
        <v>29.900480269346943</v>
      </c>
      <c r="Z2117">
        <v>2.3270782789523201</v>
      </c>
      <c r="AA2117">
        <v>5.4858929456812362</v>
      </c>
      <c r="AB2117">
        <v>0</v>
      </c>
      <c r="AC2117">
        <v>1.384524950194425</v>
      </c>
      <c r="AE2117">
        <v>46.390616159830749</v>
      </c>
      <c r="AG2117">
        <v>36.552348203782472</v>
      </c>
      <c r="AH2117">
        <v>38.586228448226024</v>
      </c>
      <c r="AI2117">
        <v>0.51492795959796012</v>
      </c>
      <c r="AJ2117">
        <v>0</v>
      </c>
    </row>
    <row r="2118" spans="1:38">
      <c r="A2118">
        <v>18</v>
      </c>
      <c r="B2118">
        <v>585</v>
      </c>
      <c r="C2118">
        <v>2023</v>
      </c>
      <c r="E2118">
        <v>99</v>
      </c>
      <c r="F2118">
        <v>99</v>
      </c>
      <c r="G2118">
        <v>99</v>
      </c>
      <c r="H2118">
        <v>2</v>
      </c>
      <c r="I2118">
        <v>99</v>
      </c>
      <c r="J2118">
        <v>160</v>
      </c>
      <c r="K2118">
        <v>99</v>
      </c>
      <c r="L2118">
        <v>9</v>
      </c>
      <c r="M2118">
        <v>99</v>
      </c>
      <c r="N2118">
        <v>99</v>
      </c>
      <c r="O2118">
        <v>99</v>
      </c>
      <c r="P2118">
        <v>99</v>
      </c>
      <c r="Q2118">
        <v>279</v>
      </c>
      <c r="R2118">
        <v>10612</v>
      </c>
      <c r="S2118">
        <v>9</v>
      </c>
      <c r="T2118">
        <v>6.778835280814171</v>
      </c>
      <c r="U2118">
        <v>22.724971730116803</v>
      </c>
      <c r="V2118">
        <v>83.518658122879742</v>
      </c>
      <c r="W2118">
        <v>11.421032793064455</v>
      </c>
      <c r="X2118">
        <v>98.228420655861271</v>
      </c>
      <c r="Y2118">
        <v>30.041462495288354</v>
      </c>
      <c r="Z2118">
        <v>3.2698831511496422</v>
      </c>
      <c r="AA2118">
        <v>5.9000631077167469</v>
      </c>
      <c r="AB2118">
        <v>0</v>
      </c>
      <c r="AC2118">
        <v>1.5702522960601637</v>
      </c>
      <c r="AE2118">
        <v>46.791265242561053</v>
      </c>
      <c r="AG2118">
        <v>27.649097209556807</v>
      </c>
      <c r="AH2118">
        <v>30.450170138182521</v>
      </c>
      <c r="AI2118">
        <v>3.7504711647191873</v>
      </c>
      <c r="AJ2118">
        <v>10437</v>
      </c>
      <c r="AK2118">
        <v>99.617907444667907</v>
      </c>
      <c r="AL2118">
        <v>22.569875865865928</v>
      </c>
    </row>
    <row r="2119" spans="1:38">
      <c r="A2119">
        <v>18</v>
      </c>
      <c r="B2119">
        <v>586</v>
      </c>
      <c r="C2119">
        <v>2023</v>
      </c>
      <c r="E2119">
        <v>99</v>
      </c>
      <c r="F2119">
        <v>99</v>
      </c>
      <c r="G2119">
        <v>99</v>
      </c>
      <c r="H2119">
        <v>1</v>
      </c>
      <c r="I2119">
        <v>99</v>
      </c>
      <c r="J2119">
        <v>171</v>
      </c>
      <c r="K2119">
        <v>99</v>
      </c>
      <c r="L2119">
        <v>9</v>
      </c>
      <c r="M2119">
        <v>99</v>
      </c>
      <c r="N2119">
        <v>99</v>
      </c>
      <c r="O2119">
        <v>99</v>
      </c>
      <c r="P2119">
        <v>99</v>
      </c>
      <c r="Q2119">
        <v>144</v>
      </c>
      <c r="R2119">
        <v>9297</v>
      </c>
      <c r="S2119">
        <v>9</v>
      </c>
      <c r="T2119">
        <v>6.4373453802301803</v>
      </c>
      <c r="U2119">
        <v>22.759782725610421</v>
      </c>
      <c r="V2119">
        <v>85.2210390448532</v>
      </c>
      <c r="W2119">
        <v>8.9921480047327105</v>
      </c>
      <c r="X2119">
        <v>98.97816499946218</v>
      </c>
      <c r="Y2119">
        <v>27.00871248789932</v>
      </c>
      <c r="Z2119">
        <v>3.4204582123265568</v>
      </c>
      <c r="AA2119">
        <v>5.808328492005578</v>
      </c>
      <c r="AB2119">
        <v>0</v>
      </c>
      <c r="AC2119">
        <v>1.6085629768150598</v>
      </c>
      <c r="AE2119">
        <v>41.312585421315454</v>
      </c>
      <c r="AG2119">
        <v>38.852438463788715</v>
      </c>
      <c r="AH2119">
        <v>40.461986831354075</v>
      </c>
      <c r="AI2119">
        <v>0</v>
      </c>
      <c r="AJ2119">
        <v>0</v>
      </c>
    </row>
    <row r="2120" spans="1:38">
      <c r="A2120">
        <v>18</v>
      </c>
      <c r="B2120">
        <v>587</v>
      </c>
      <c r="C2120">
        <v>2023</v>
      </c>
      <c r="E2120">
        <v>99</v>
      </c>
      <c r="F2120">
        <v>99</v>
      </c>
      <c r="G2120">
        <v>99</v>
      </c>
      <c r="H2120">
        <v>2</v>
      </c>
      <c r="I2120">
        <v>99</v>
      </c>
      <c r="J2120">
        <v>175</v>
      </c>
      <c r="K2120">
        <v>99</v>
      </c>
      <c r="L2120">
        <v>9</v>
      </c>
      <c r="M2120">
        <v>99</v>
      </c>
      <c r="N2120">
        <v>99</v>
      </c>
      <c r="O2120">
        <v>99</v>
      </c>
      <c r="P2120">
        <v>99</v>
      </c>
      <c r="Q2120">
        <v>164</v>
      </c>
      <c r="R2120">
        <v>2023</v>
      </c>
      <c r="S2120">
        <v>9</v>
      </c>
      <c r="T2120">
        <v>6.9584775086505202</v>
      </c>
      <c r="U2120">
        <v>24.714384577360345</v>
      </c>
      <c r="V2120">
        <v>78.843302026692996</v>
      </c>
      <c r="W2120">
        <v>15.719228868017796</v>
      </c>
      <c r="X2120">
        <v>99.555116164112675</v>
      </c>
      <c r="Y2120">
        <v>45.526445872466624</v>
      </c>
      <c r="Z2120">
        <v>4.6959960454770142</v>
      </c>
      <c r="AA2120">
        <v>6.7903769908673359</v>
      </c>
      <c r="AB2120">
        <v>0</v>
      </c>
      <c r="AC2120">
        <v>1.6968046080114747</v>
      </c>
      <c r="AE2120">
        <v>62.290001434402456</v>
      </c>
      <c r="AG2120">
        <v>13.108274476770555</v>
      </c>
      <c r="AH2120">
        <v>18.026005772250297</v>
      </c>
      <c r="AI2120">
        <v>1.6806722689075622</v>
      </c>
      <c r="AJ2120">
        <v>0</v>
      </c>
    </row>
    <row r="2121" spans="1:38">
      <c r="A2121">
        <v>18</v>
      </c>
      <c r="B2121">
        <v>588</v>
      </c>
      <c r="C2121">
        <v>2023</v>
      </c>
      <c r="E2121">
        <v>99</v>
      </c>
      <c r="F2121">
        <v>99</v>
      </c>
      <c r="G2121">
        <v>99</v>
      </c>
      <c r="H2121">
        <v>2</v>
      </c>
      <c r="I2121">
        <v>99</v>
      </c>
      <c r="J2121">
        <v>177</v>
      </c>
      <c r="K2121">
        <v>99</v>
      </c>
      <c r="L2121">
        <v>9</v>
      </c>
      <c r="M2121">
        <v>99</v>
      </c>
      <c r="N2121">
        <v>99</v>
      </c>
      <c r="O2121">
        <v>99</v>
      </c>
      <c r="P2121">
        <v>99</v>
      </c>
      <c r="Q2121">
        <v>200</v>
      </c>
      <c r="R2121">
        <v>8243</v>
      </c>
      <c r="S2121">
        <v>9</v>
      </c>
      <c r="T2121">
        <v>6.1056654130777641</v>
      </c>
      <c r="U2121">
        <v>22.615783088681319</v>
      </c>
      <c r="V2121">
        <v>91.617129685793984</v>
      </c>
      <c r="W2121">
        <v>3.7850297221885247</v>
      </c>
      <c r="X2121">
        <v>99.441950746087585</v>
      </c>
      <c r="Y2121">
        <v>27.732621618342844</v>
      </c>
      <c r="Z2121">
        <v>2.2079340046099718</v>
      </c>
      <c r="AA2121">
        <v>5.1273718971708604</v>
      </c>
      <c r="AB2121">
        <v>0</v>
      </c>
      <c r="AC2121">
        <v>1.3668829396357012</v>
      </c>
      <c r="AE2121">
        <v>40.158850951680328</v>
      </c>
      <c r="AG2121">
        <v>21.306898958306409</v>
      </c>
      <c r="AH2121">
        <v>24.506393524341544</v>
      </c>
      <c r="AI2121">
        <v>0.78854785878927602</v>
      </c>
      <c r="AJ2121">
        <v>8243</v>
      </c>
      <c r="AK2121">
        <v>99.26806987747176</v>
      </c>
      <c r="AL2121">
        <v>22.84593221186196</v>
      </c>
    </row>
    <row r="2122" spans="1:38">
      <c r="A2122">
        <v>18</v>
      </c>
      <c r="B2122">
        <v>589</v>
      </c>
      <c r="C2122">
        <v>2023</v>
      </c>
      <c r="E2122">
        <v>99</v>
      </c>
      <c r="F2122">
        <v>99</v>
      </c>
      <c r="G2122">
        <v>99</v>
      </c>
      <c r="H2122">
        <v>2</v>
      </c>
      <c r="I2122">
        <v>99</v>
      </c>
      <c r="J2122">
        <v>178</v>
      </c>
      <c r="K2122">
        <v>99</v>
      </c>
      <c r="L2122">
        <v>9</v>
      </c>
      <c r="M2122">
        <v>99</v>
      </c>
      <c r="N2122">
        <v>99</v>
      </c>
      <c r="O2122">
        <v>99</v>
      </c>
      <c r="P2122">
        <v>99</v>
      </c>
      <c r="Q2122">
        <v>111</v>
      </c>
      <c r="R2122">
        <v>2861</v>
      </c>
      <c r="S2122">
        <v>9</v>
      </c>
      <c r="T2122">
        <v>6.3229639986018862</v>
      </c>
      <c r="U2122">
        <v>23.314155889549099</v>
      </c>
      <c r="V2122">
        <v>83.082838168472506</v>
      </c>
      <c r="W2122">
        <v>8.0041943376441811</v>
      </c>
      <c r="X2122">
        <v>97.693114295700795</v>
      </c>
      <c r="Y2122">
        <v>34.568332750786439</v>
      </c>
      <c r="Z2122">
        <v>3.5651869975533033</v>
      </c>
      <c r="AA2122">
        <v>6.5306391231131116</v>
      </c>
      <c r="AB2122">
        <v>0</v>
      </c>
      <c r="AC2122">
        <v>1.56168530137427</v>
      </c>
      <c r="AE2122">
        <v>56.455144317986239</v>
      </c>
      <c r="AG2122">
        <v>20.094114341901953</v>
      </c>
      <c r="AH2122">
        <v>23.941299098079881</v>
      </c>
      <c r="AI2122">
        <v>5.7672142607479921</v>
      </c>
      <c r="AJ2122">
        <v>0</v>
      </c>
    </row>
    <row r="2123" spans="1:38">
      <c r="A2123">
        <v>18</v>
      </c>
      <c r="B2123">
        <v>590</v>
      </c>
      <c r="C2123">
        <v>2023</v>
      </c>
      <c r="E2123">
        <v>99</v>
      </c>
      <c r="F2123">
        <v>99</v>
      </c>
      <c r="G2123">
        <v>99</v>
      </c>
      <c r="H2123">
        <v>2</v>
      </c>
      <c r="I2123">
        <v>99</v>
      </c>
      <c r="J2123">
        <v>181</v>
      </c>
      <c r="K2123">
        <v>99</v>
      </c>
      <c r="L2123">
        <v>9</v>
      </c>
      <c r="M2123">
        <v>99</v>
      </c>
      <c r="N2123">
        <v>99</v>
      </c>
      <c r="O2123">
        <v>99</v>
      </c>
      <c r="P2123">
        <v>99</v>
      </c>
      <c r="Q2123">
        <v>191</v>
      </c>
      <c r="R2123">
        <v>6173</v>
      </c>
      <c r="S2123">
        <v>9</v>
      </c>
      <c r="T2123">
        <v>6.6108861169609581</v>
      </c>
      <c r="U2123">
        <v>23.326713105459319</v>
      </c>
      <c r="V2123">
        <v>90.345051028673268</v>
      </c>
      <c r="W2123">
        <v>4.3090879637129449</v>
      </c>
      <c r="X2123">
        <v>99.967600842378118</v>
      </c>
      <c r="Y2123">
        <v>26.648307144014257</v>
      </c>
      <c r="Z2123">
        <v>3.3209136562449384</v>
      </c>
      <c r="AA2123">
        <v>5.409629338976278</v>
      </c>
      <c r="AB2123">
        <v>0</v>
      </c>
      <c r="AC2123">
        <v>1.3493432144830491</v>
      </c>
      <c r="AE2123">
        <v>43.68462104004459</v>
      </c>
      <c r="AG2123">
        <v>20.5287662121716</v>
      </c>
      <c r="AH2123">
        <v>24.263460336594608</v>
      </c>
      <c r="AI2123">
        <v>0.11339705167665644</v>
      </c>
      <c r="AJ2123">
        <v>0</v>
      </c>
    </row>
    <row r="2124" spans="1:38">
      <c r="A2124">
        <v>18</v>
      </c>
      <c r="B2124">
        <v>591</v>
      </c>
      <c r="C2124">
        <v>2023</v>
      </c>
      <c r="E2124">
        <v>99</v>
      </c>
      <c r="F2124">
        <v>99</v>
      </c>
      <c r="G2124">
        <v>99</v>
      </c>
      <c r="H2124">
        <v>1</v>
      </c>
      <c r="I2124">
        <v>99</v>
      </c>
      <c r="J2124">
        <v>262</v>
      </c>
      <c r="K2124">
        <v>99</v>
      </c>
      <c r="L2124">
        <v>9</v>
      </c>
      <c r="M2124">
        <v>99</v>
      </c>
      <c r="N2124">
        <v>99</v>
      </c>
      <c r="O2124">
        <v>99</v>
      </c>
      <c r="P2124">
        <v>99</v>
      </c>
      <c r="R2124">
        <v>0</v>
      </c>
    </row>
    <row r="2125" spans="1:38">
      <c r="A2125">
        <v>18</v>
      </c>
      <c r="B2125">
        <v>592</v>
      </c>
      <c r="C2125">
        <v>2023</v>
      </c>
      <c r="E2125">
        <v>99</v>
      </c>
      <c r="F2125">
        <v>99</v>
      </c>
      <c r="G2125">
        <v>99</v>
      </c>
      <c r="H2125">
        <v>2</v>
      </c>
      <c r="I2125">
        <v>99</v>
      </c>
      <c r="J2125">
        <v>267</v>
      </c>
      <c r="K2125">
        <v>99</v>
      </c>
      <c r="L2125">
        <v>9</v>
      </c>
      <c r="M2125">
        <v>99</v>
      </c>
      <c r="N2125">
        <v>99</v>
      </c>
      <c r="O2125">
        <v>99</v>
      </c>
      <c r="P2125">
        <v>99</v>
      </c>
      <c r="Q2125">
        <v>10</v>
      </c>
      <c r="R2125">
        <v>50</v>
      </c>
      <c r="S2125">
        <v>9</v>
      </c>
      <c r="T2125">
        <v>6.38</v>
      </c>
      <c r="U2125">
        <v>15.92</v>
      </c>
      <c r="V2125">
        <v>50</v>
      </c>
      <c r="W2125">
        <v>0</v>
      </c>
      <c r="X2125">
        <v>46</v>
      </c>
      <c r="Y2125">
        <v>0</v>
      </c>
      <c r="Z2125">
        <v>0</v>
      </c>
      <c r="AA2125">
        <v>1.5748015748023738</v>
      </c>
      <c r="AB2125">
        <v>0</v>
      </c>
      <c r="AC2125">
        <v>0.48538644398046321</v>
      </c>
      <c r="AE2125">
        <v>13.396349615964137</v>
      </c>
      <c r="AG2125">
        <v>2.5025025025025025</v>
      </c>
      <c r="AH2125">
        <v>3.267893358294129</v>
      </c>
      <c r="AI2125">
        <v>34</v>
      </c>
      <c r="AJ2125">
        <v>0</v>
      </c>
    </row>
    <row r="2126" spans="1:38">
      <c r="A2126">
        <v>18</v>
      </c>
      <c r="B2126">
        <v>593</v>
      </c>
      <c r="C2126">
        <v>2023</v>
      </c>
      <c r="E2126">
        <v>99</v>
      </c>
      <c r="F2126">
        <v>99</v>
      </c>
      <c r="G2126">
        <v>99</v>
      </c>
      <c r="H2126">
        <v>1</v>
      </c>
      <c r="I2126">
        <v>99</v>
      </c>
      <c r="J2126">
        <v>309</v>
      </c>
      <c r="K2126">
        <v>99</v>
      </c>
      <c r="L2126">
        <v>9</v>
      </c>
      <c r="M2126">
        <v>99</v>
      </c>
      <c r="N2126">
        <v>99</v>
      </c>
      <c r="O2126">
        <v>99</v>
      </c>
      <c r="P2126">
        <v>99</v>
      </c>
      <c r="Q2126">
        <v>821</v>
      </c>
      <c r="R2126">
        <v>23920</v>
      </c>
      <c r="S2126">
        <v>9</v>
      </c>
      <c r="T2126">
        <v>6.1598662207357844</v>
      </c>
      <c r="U2126">
        <v>22.571279264214123</v>
      </c>
      <c r="V2126">
        <v>88.005852842809375</v>
      </c>
      <c r="W2126">
        <v>6.2458193979933103</v>
      </c>
      <c r="X2126">
        <v>98.628762541806012</v>
      </c>
      <c r="Y2126">
        <v>25.643812709030097</v>
      </c>
      <c r="Z2126">
        <v>3.1981605351170579</v>
      </c>
      <c r="AA2126">
        <v>5.9998732875918641</v>
      </c>
      <c r="AB2126">
        <v>0</v>
      </c>
      <c r="AC2126">
        <v>1.5004273579052729</v>
      </c>
      <c r="AE2126">
        <v>52.805435546820391</v>
      </c>
      <c r="AG2126">
        <v>26.017533555221998</v>
      </c>
      <c r="AH2126">
        <v>29.730466276112178</v>
      </c>
      <c r="AI2126">
        <v>2.040133779264214</v>
      </c>
      <c r="AJ2126">
        <v>0</v>
      </c>
    </row>
    <row r="2127" spans="1:38">
      <c r="A2127">
        <v>18</v>
      </c>
      <c r="B2127">
        <v>594</v>
      </c>
      <c r="C2127">
        <v>2023</v>
      </c>
      <c r="E2127">
        <v>99</v>
      </c>
      <c r="F2127">
        <v>99</v>
      </c>
      <c r="G2127">
        <v>99</v>
      </c>
      <c r="H2127">
        <v>2</v>
      </c>
      <c r="I2127">
        <v>99</v>
      </c>
      <c r="J2127">
        <v>470</v>
      </c>
      <c r="K2127">
        <v>99</v>
      </c>
      <c r="L2127">
        <v>9</v>
      </c>
      <c r="M2127">
        <v>99</v>
      </c>
      <c r="N2127">
        <v>99</v>
      </c>
      <c r="O2127">
        <v>99</v>
      </c>
      <c r="P2127">
        <v>99</v>
      </c>
      <c r="Q2127">
        <v>126</v>
      </c>
      <c r="R2127">
        <v>2045</v>
      </c>
      <c r="S2127">
        <v>9</v>
      </c>
      <c r="T2127">
        <v>6.5628361858190702</v>
      </c>
      <c r="U2127">
        <v>22.557799511002379</v>
      </c>
      <c r="V2127">
        <v>78.141809290953518</v>
      </c>
      <c r="W2127">
        <v>13.545232273838636</v>
      </c>
      <c r="X2127">
        <v>94.718826405867929</v>
      </c>
      <c r="Y2127">
        <v>31.442542787286072</v>
      </c>
      <c r="Z2127">
        <v>2.9339853300733494</v>
      </c>
      <c r="AA2127">
        <v>6.4307303215392979</v>
      </c>
      <c r="AB2127">
        <v>0</v>
      </c>
      <c r="AC2127">
        <v>1.8452576565701273</v>
      </c>
      <c r="AE2127">
        <v>46.951894011650175</v>
      </c>
      <c r="AG2127">
        <v>16.241759987292514</v>
      </c>
      <c r="AH2127">
        <v>20.804072178617339</v>
      </c>
      <c r="AI2127">
        <v>4.5965770171149138</v>
      </c>
      <c r="AJ2127">
        <v>0</v>
      </c>
    </row>
    <row r="2128" spans="1:38">
      <c r="A2128">
        <v>18</v>
      </c>
      <c r="B2128">
        <v>595</v>
      </c>
      <c r="C2128">
        <v>2023</v>
      </c>
      <c r="E2128">
        <v>99</v>
      </c>
      <c r="F2128">
        <v>99</v>
      </c>
      <c r="G2128">
        <v>99</v>
      </c>
      <c r="H2128">
        <v>2</v>
      </c>
      <c r="I2128">
        <v>99</v>
      </c>
      <c r="J2128">
        <v>629</v>
      </c>
      <c r="K2128">
        <v>99</v>
      </c>
      <c r="L2128">
        <v>9</v>
      </c>
      <c r="M2128">
        <v>99</v>
      </c>
      <c r="N2128">
        <v>99</v>
      </c>
      <c r="O2128">
        <v>99</v>
      </c>
      <c r="P2128">
        <v>99</v>
      </c>
      <c r="Q2128">
        <v>33</v>
      </c>
      <c r="R2128">
        <v>328</v>
      </c>
      <c r="S2128">
        <v>9</v>
      </c>
      <c r="T2128">
        <v>6.8079268292682897</v>
      </c>
      <c r="U2128">
        <v>26.831097560975607</v>
      </c>
      <c r="V2128">
        <v>71.341463414634148</v>
      </c>
      <c r="W2128">
        <v>6.0975609756097562</v>
      </c>
      <c r="X2128">
        <v>99.695121951219505</v>
      </c>
      <c r="Y2128">
        <v>49.390243902439032</v>
      </c>
      <c r="Z2128">
        <v>10.670731707317072</v>
      </c>
      <c r="AA2128">
        <v>8.4113278012882589</v>
      </c>
      <c r="AB2128">
        <v>0</v>
      </c>
      <c r="AC2128">
        <v>1.2602015303454728</v>
      </c>
      <c r="AE2128">
        <v>35.686921089609207</v>
      </c>
      <c r="AG2128">
        <v>19.339622641509436</v>
      </c>
      <c r="AH2128">
        <v>24.721480940475871</v>
      </c>
      <c r="AI2128">
        <v>0.91463414634146367</v>
      </c>
      <c r="AJ2128">
        <v>0</v>
      </c>
    </row>
    <row r="2129" spans="1:38">
      <c r="A2129">
        <v>18</v>
      </c>
      <c r="B2129">
        <v>596</v>
      </c>
      <c r="C2129">
        <v>2023</v>
      </c>
      <c r="E2129">
        <v>99</v>
      </c>
      <c r="F2129">
        <v>99</v>
      </c>
      <c r="G2129">
        <v>99</v>
      </c>
      <c r="H2129">
        <v>1</v>
      </c>
      <c r="I2129">
        <v>99</v>
      </c>
      <c r="J2129">
        <v>643</v>
      </c>
      <c r="K2129">
        <v>99</v>
      </c>
      <c r="L2129">
        <v>9</v>
      </c>
      <c r="M2129">
        <v>99</v>
      </c>
      <c r="N2129">
        <v>99</v>
      </c>
      <c r="O2129">
        <v>99</v>
      </c>
      <c r="P2129">
        <v>99</v>
      </c>
      <c r="Q2129">
        <v>394</v>
      </c>
      <c r="R2129">
        <v>9433</v>
      </c>
      <c r="S2129">
        <v>9</v>
      </c>
      <c r="T2129">
        <v>6.514364465175448</v>
      </c>
      <c r="U2129">
        <v>23.853450651966561</v>
      </c>
      <c r="V2129">
        <v>85.720343475034483</v>
      </c>
      <c r="W2129">
        <v>8.4702639669246231</v>
      </c>
      <c r="X2129">
        <v>99.416940527933818</v>
      </c>
      <c r="Y2129">
        <v>39.425421392982074</v>
      </c>
      <c r="Z2129">
        <v>4.0072087352910009</v>
      </c>
      <c r="AA2129">
        <v>6.0812465365478321</v>
      </c>
      <c r="AB2129">
        <v>0</v>
      </c>
      <c r="AC2129">
        <v>1.608189038306425</v>
      </c>
      <c r="AE2129">
        <v>46.584774490918029</v>
      </c>
      <c r="AG2129">
        <v>17.622881910064081</v>
      </c>
      <c r="AH2129">
        <v>22.484865333394374</v>
      </c>
      <c r="AI2129">
        <v>0.44524541503233328</v>
      </c>
      <c r="AJ2129">
        <v>0</v>
      </c>
    </row>
    <row r="2130" spans="1:38">
      <c r="A2130">
        <v>18</v>
      </c>
      <c r="B2130">
        <v>597</v>
      </c>
      <c r="C2130">
        <v>2023</v>
      </c>
      <c r="E2130">
        <v>99</v>
      </c>
      <c r="F2130">
        <v>99</v>
      </c>
      <c r="G2130">
        <v>99</v>
      </c>
      <c r="H2130">
        <v>2</v>
      </c>
      <c r="I2130">
        <v>99</v>
      </c>
      <c r="J2130">
        <v>704</v>
      </c>
      <c r="K2130">
        <v>99</v>
      </c>
      <c r="L2130">
        <v>9</v>
      </c>
      <c r="M2130">
        <v>99</v>
      </c>
      <c r="N2130">
        <v>99</v>
      </c>
      <c r="O2130">
        <v>99</v>
      </c>
      <c r="P2130">
        <v>99</v>
      </c>
      <c r="R2130">
        <v>0</v>
      </c>
    </row>
    <row r="2131" spans="1:38">
      <c r="A2131">
        <v>18</v>
      </c>
      <c r="B2131">
        <v>598</v>
      </c>
      <c r="C2131">
        <v>2023</v>
      </c>
      <c r="E2131">
        <v>99</v>
      </c>
      <c r="F2131">
        <v>99</v>
      </c>
      <c r="G2131">
        <v>99</v>
      </c>
      <c r="H2131">
        <v>1</v>
      </c>
      <c r="I2131">
        <v>99</v>
      </c>
      <c r="J2131">
        <v>802</v>
      </c>
      <c r="K2131">
        <v>99</v>
      </c>
      <c r="L2131">
        <v>9</v>
      </c>
      <c r="M2131">
        <v>99</v>
      </c>
      <c r="N2131">
        <v>99</v>
      </c>
      <c r="O2131">
        <v>99</v>
      </c>
      <c r="P2131">
        <v>99</v>
      </c>
      <c r="Q2131">
        <v>86</v>
      </c>
      <c r="R2131">
        <v>3071</v>
      </c>
      <c r="S2131">
        <v>9</v>
      </c>
      <c r="T2131">
        <v>6.5516118528166718</v>
      </c>
      <c r="U2131">
        <v>22.756724194073318</v>
      </c>
      <c r="V2131">
        <v>85.542168674698814</v>
      </c>
      <c r="W2131">
        <v>8.4337349397590344</v>
      </c>
      <c r="X2131">
        <v>99.12080755454248</v>
      </c>
      <c r="Y2131">
        <v>31.553239986974923</v>
      </c>
      <c r="Z2131">
        <v>2.3445131878866818</v>
      </c>
      <c r="AA2131">
        <v>5.5005046583376078</v>
      </c>
      <c r="AB2131">
        <v>0</v>
      </c>
      <c r="AC2131">
        <v>1.4681653347369521</v>
      </c>
      <c r="AE2131">
        <v>43.73898546096671</v>
      </c>
      <c r="AG2131">
        <v>28.588717184881776</v>
      </c>
      <c r="AH2131">
        <v>31.582750621727008</v>
      </c>
      <c r="AI2131">
        <v>0.29306414848583529</v>
      </c>
      <c r="AJ2131">
        <v>3070</v>
      </c>
      <c r="AK2131">
        <v>99.734690553746006</v>
      </c>
      <c r="AL2131">
        <v>22.630745063960703</v>
      </c>
    </row>
    <row r="2132" spans="1:38">
      <c r="A2132">
        <v>18</v>
      </c>
      <c r="B2132">
        <v>599</v>
      </c>
      <c r="C2132">
        <v>2023</v>
      </c>
      <c r="E2132">
        <v>99</v>
      </c>
      <c r="F2132">
        <v>99</v>
      </c>
      <c r="G2132">
        <v>99</v>
      </c>
      <c r="H2132">
        <v>1</v>
      </c>
      <c r="I2132">
        <v>99</v>
      </c>
      <c r="J2132">
        <v>103</v>
      </c>
      <c r="K2132">
        <v>99</v>
      </c>
      <c r="L2132">
        <v>10</v>
      </c>
      <c r="M2132">
        <v>99</v>
      </c>
      <c r="N2132">
        <v>99</v>
      </c>
      <c r="O2132">
        <v>99</v>
      </c>
      <c r="P2132">
        <v>99</v>
      </c>
      <c r="Q2132">
        <v>407</v>
      </c>
      <c r="R2132">
        <v>3690</v>
      </c>
      <c r="S2132">
        <v>10</v>
      </c>
      <c r="T2132">
        <v>6.8062330623306213</v>
      </c>
      <c r="U2132">
        <v>24.611029810298099</v>
      </c>
      <c r="V2132">
        <v>91.192411924119227</v>
      </c>
      <c r="W2132">
        <v>6.8292682926829285</v>
      </c>
      <c r="X2132">
        <v>99.918699186991873</v>
      </c>
      <c r="Y2132">
        <v>54.959349593495936</v>
      </c>
      <c r="Z2132">
        <v>3.035230352303524</v>
      </c>
      <c r="AA2132">
        <v>5.3414186956310932</v>
      </c>
      <c r="AB2132">
        <v>0</v>
      </c>
      <c r="AC2132">
        <v>1.4238061741552852</v>
      </c>
      <c r="AE2132">
        <v>54.609965593920066</v>
      </c>
      <c r="AG2132">
        <v>8.8292297753212292</v>
      </c>
      <c r="AH2132">
        <v>10.363748518426382</v>
      </c>
      <c r="AI2132">
        <v>1.2737127371273711</v>
      </c>
      <c r="AJ2132">
        <v>0</v>
      </c>
    </row>
    <row r="2133" spans="1:38">
      <c r="A2133">
        <v>18</v>
      </c>
      <c r="B2133">
        <v>600</v>
      </c>
      <c r="C2133">
        <v>2023</v>
      </c>
      <c r="E2133">
        <v>99</v>
      </c>
      <c r="F2133">
        <v>99</v>
      </c>
      <c r="G2133">
        <v>99</v>
      </c>
      <c r="H2133">
        <v>2</v>
      </c>
      <c r="I2133">
        <v>99</v>
      </c>
      <c r="J2133">
        <v>106</v>
      </c>
      <c r="K2133">
        <v>99</v>
      </c>
      <c r="L2133">
        <v>10</v>
      </c>
      <c r="M2133">
        <v>99</v>
      </c>
      <c r="N2133">
        <v>99</v>
      </c>
      <c r="O2133">
        <v>99</v>
      </c>
      <c r="P2133">
        <v>99</v>
      </c>
      <c r="Q2133">
        <v>242</v>
      </c>
      <c r="R2133">
        <v>3116</v>
      </c>
      <c r="S2133">
        <v>10</v>
      </c>
      <c r="T2133">
        <v>7.0186136071887022</v>
      </c>
      <c r="U2133">
        <v>25.492586649550759</v>
      </c>
      <c r="V2133">
        <v>81.803594351732997</v>
      </c>
      <c r="W2133">
        <v>15.372272143774071</v>
      </c>
      <c r="X2133">
        <v>99.935815147625178</v>
      </c>
      <c r="Y2133">
        <v>58.151476251604606</v>
      </c>
      <c r="Z2133">
        <v>6.2259306803594354</v>
      </c>
      <c r="AA2133">
        <v>6.5336759403750193</v>
      </c>
      <c r="AB2133">
        <v>0</v>
      </c>
      <c r="AC2133">
        <v>1.6999698338695484</v>
      </c>
      <c r="AE2133">
        <v>56.396908991576062</v>
      </c>
      <c r="AG2133">
        <v>7.7707673508067501</v>
      </c>
      <c r="AH2133">
        <v>9.4853927633413679</v>
      </c>
      <c r="AI2133">
        <v>9.6277278562259302E-2</v>
      </c>
      <c r="AJ2133">
        <v>803</v>
      </c>
      <c r="AK2133">
        <v>102.10485678704856</v>
      </c>
      <c r="AL2133">
        <v>24.909150845967403</v>
      </c>
    </row>
    <row r="2134" spans="1:38">
      <c r="A2134">
        <v>18</v>
      </c>
      <c r="B2134">
        <v>601</v>
      </c>
      <c r="C2134">
        <v>2023</v>
      </c>
      <c r="E2134">
        <v>99</v>
      </c>
      <c r="F2134">
        <v>99</v>
      </c>
      <c r="G2134">
        <v>99</v>
      </c>
      <c r="H2134">
        <v>1</v>
      </c>
      <c r="I2134">
        <v>99</v>
      </c>
      <c r="J2134">
        <v>110</v>
      </c>
      <c r="K2134">
        <v>99</v>
      </c>
      <c r="L2134">
        <v>10</v>
      </c>
      <c r="M2134">
        <v>99</v>
      </c>
      <c r="N2134">
        <v>99</v>
      </c>
      <c r="O2134">
        <v>99</v>
      </c>
      <c r="P2134">
        <v>99</v>
      </c>
      <c r="Q2134">
        <v>703</v>
      </c>
      <c r="R2134">
        <v>6152</v>
      </c>
      <c r="S2134">
        <v>10</v>
      </c>
      <c r="T2134">
        <v>6.7566644993498031</v>
      </c>
      <c r="U2134">
        <v>24.983858907672303</v>
      </c>
      <c r="V2134">
        <v>87.760078023407004</v>
      </c>
      <c r="W2134">
        <v>8.4037711313394023</v>
      </c>
      <c r="X2134">
        <v>98.878413524057251</v>
      </c>
      <c r="Y2134">
        <v>50.503901170351106</v>
      </c>
      <c r="Z2134">
        <v>5.6079323797139162</v>
      </c>
      <c r="AA2134">
        <v>7.0604330662376942</v>
      </c>
      <c r="AB2134">
        <v>0</v>
      </c>
      <c r="AC2134">
        <v>1.5428811498122004</v>
      </c>
      <c r="AE2134">
        <v>52.4168919724952</v>
      </c>
      <c r="AG2134">
        <v>5.4610659375776738</v>
      </c>
      <c r="AH2134">
        <v>6.4875267630364606</v>
      </c>
      <c r="AI2134">
        <v>2.2431729518855663</v>
      </c>
      <c r="AJ2134">
        <v>5778</v>
      </c>
      <c r="AK2134">
        <v>97.988681204569218</v>
      </c>
      <c r="AL2134">
        <v>25.667046383060619</v>
      </c>
    </row>
    <row r="2135" spans="1:38">
      <c r="A2135">
        <v>18</v>
      </c>
      <c r="B2135">
        <v>602</v>
      </c>
      <c r="C2135">
        <v>2023</v>
      </c>
      <c r="E2135">
        <v>99</v>
      </c>
      <c r="F2135">
        <v>99</v>
      </c>
      <c r="G2135">
        <v>99</v>
      </c>
      <c r="H2135">
        <v>1</v>
      </c>
      <c r="I2135">
        <v>99</v>
      </c>
      <c r="J2135">
        <v>111</v>
      </c>
      <c r="K2135">
        <v>99</v>
      </c>
      <c r="L2135">
        <v>10</v>
      </c>
      <c r="M2135">
        <v>99</v>
      </c>
      <c r="N2135">
        <v>99</v>
      </c>
      <c r="O2135">
        <v>99</v>
      </c>
      <c r="P2135">
        <v>99</v>
      </c>
      <c r="Q2135">
        <v>837</v>
      </c>
      <c r="R2135">
        <v>11186</v>
      </c>
      <c r="S2135">
        <v>10</v>
      </c>
      <c r="T2135">
        <v>6.6905953870910082</v>
      </c>
      <c r="U2135">
        <v>25.382746290005407</v>
      </c>
      <c r="V2135">
        <v>83.416770963704607</v>
      </c>
      <c r="W2135">
        <v>11.174682639013049</v>
      </c>
      <c r="X2135">
        <v>99.123904881101382</v>
      </c>
      <c r="Y2135">
        <v>53.620597175040238</v>
      </c>
      <c r="Z2135">
        <v>7.3752905417486145</v>
      </c>
      <c r="AA2135">
        <v>7.2871902900770786</v>
      </c>
      <c r="AB2135">
        <v>0</v>
      </c>
      <c r="AC2135">
        <v>1.6417511744754887</v>
      </c>
      <c r="AE2135">
        <v>56.290989026164624</v>
      </c>
      <c r="AG2135">
        <v>9.1751697890350759</v>
      </c>
      <c r="AH2135">
        <v>10.972305053942563</v>
      </c>
      <c r="AI2135">
        <v>0.27713212944752369</v>
      </c>
      <c r="AJ2135">
        <v>10512</v>
      </c>
      <c r="AK2135">
        <v>98.778586377473687</v>
      </c>
      <c r="AL2135">
        <v>25.400597949521096</v>
      </c>
    </row>
    <row r="2136" spans="1:38">
      <c r="A2136">
        <v>18</v>
      </c>
      <c r="B2136">
        <v>603</v>
      </c>
      <c r="C2136">
        <v>2023</v>
      </c>
      <c r="E2136">
        <v>99</v>
      </c>
      <c r="F2136">
        <v>99</v>
      </c>
      <c r="G2136">
        <v>99</v>
      </c>
      <c r="H2136">
        <v>1</v>
      </c>
      <c r="I2136">
        <v>99</v>
      </c>
      <c r="J2136">
        <v>116</v>
      </c>
      <c r="K2136">
        <v>99</v>
      </c>
      <c r="L2136">
        <v>10</v>
      </c>
      <c r="M2136">
        <v>99</v>
      </c>
      <c r="N2136">
        <v>99</v>
      </c>
      <c r="O2136">
        <v>99</v>
      </c>
      <c r="P2136">
        <v>99</v>
      </c>
      <c r="Q2136">
        <v>647</v>
      </c>
      <c r="R2136">
        <v>5357</v>
      </c>
      <c r="S2136">
        <v>10</v>
      </c>
      <c r="T2136">
        <v>6.3333955572148604</v>
      </c>
      <c r="U2136">
        <v>25.537296994586555</v>
      </c>
      <c r="V2136">
        <v>88.202352062721701</v>
      </c>
      <c r="W2136">
        <v>4.5921224565988439</v>
      </c>
      <c r="X2136">
        <v>99.159977599402637</v>
      </c>
      <c r="Y2136">
        <v>58.428224752660078</v>
      </c>
      <c r="Z2136">
        <v>6.42150457345529</v>
      </c>
      <c r="AA2136">
        <v>7.0081734204532724</v>
      </c>
      <c r="AB2136">
        <v>0</v>
      </c>
      <c r="AC2136">
        <v>1.3893482311953065</v>
      </c>
      <c r="AE2136">
        <v>46.266462163209262</v>
      </c>
      <c r="AG2136">
        <v>6.3500906817131133</v>
      </c>
      <c r="AH2136">
        <v>8.2066113337647479</v>
      </c>
      <c r="AI2136">
        <v>0.24267313795034529</v>
      </c>
      <c r="AJ2136">
        <v>0</v>
      </c>
    </row>
    <row r="2137" spans="1:38">
      <c r="A2137">
        <v>18</v>
      </c>
      <c r="B2137">
        <v>604</v>
      </c>
      <c r="C2137">
        <v>2023</v>
      </c>
      <c r="E2137">
        <v>99</v>
      </c>
      <c r="F2137">
        <v>99</v>
      </c>
      <c r="G2137">
        <v>99</v>
      </c>
      <c r="H2137">
        <v>2</v>
      </c>
      <c r="I2137">
        <v>99</v>
      </c>
      <c r="J2137">
        <v>117</v>
      </c>
      <c r="K2137">
        <v>99</v>
      </c>
      <c r="L2137">
        <v>10</v>
      </c>
      <c r="M2137">
        <v>99</v>
      </c>
      <c r="N2137">
        <v>99</v>
      </c>
      <c r="O2137">
        <v>99</v>
      </c>
      <c r="P2137">
        <v>99</v>
      </c>
      <c r="Q2137">
        <v>447</v>
      </c>
      <c r="R2137">
        <v>5928</v>
      </c>
      <c r="S2137">
        <v>10</v>
      </c>
      <c r="T2137">
        <v>7.3755060728744946</v>
      </c>
      <c r="U2137">
        <v>25.233181511470935</v>
      </c>
      <c r="V2137">
        <v>72.570850202429185</v>
      </c>
      <c r="W2137">
        <v>21.997300944669359</v>
      </c>
      <c r="X2137">
        <v>98.566126855600515</v>
      </c>
      <c r="Y2137">
        <v>53.626855600539798</v>
      </c>
      <c r="Z2137">
        <v>6.9838056680161964</v>
      </c>
      <c r="AA2137">
        <v>6.9226147521144474</v>
      </c>
      <c r="AB2137">
        <v>0</v>
      </c>
      <c r="AC2137">
        <v>1.6293799832620877</v>
      </c>
      <c r="AE2137">
        <v>50.559322696496125</v>
      </c>
      <c r="AG2137">
        <v>9.8475032393102744</v>
      </c>
      <c r="AH2137">
        <v>12.224072848404589</v>
      </c>
      <c r="AI2137">
        <v>0.30364372469635625</v>
      </c>
      <c r="AJ2137">
        <v>5928</v>
      </c>
      <c r="AK2137">
        <v>100.35011808367096</v>
      </c>
      <c r="AL2137">
        <v>24.492208329291127</v>
      </c>
    </row>
    <row r="2138" spans="1:38">
      <c r="A2138">
        <v>18</v>
      </c>
      <c r="B2138">
        <v>605</v>
      </c>
      <c r="C2138">
        <v>2023</v>
      </c>
      <c r="E2138">
        <v>99</v>
      </c>
      <c r="F2138">
        <v>99</v>
      </c>
      <c r="G2138">
        <v>99</v>
      </c>
      <c r="H2138">
        <v>1</v>
      </c>
      <c r="I2138">
        <v>99</v>
      </c>
      <c r="J2138">
        <v>134</v>
      </c>
      <c r="K2138">
        <v>99</v>
      </c>
      <c r="L2138">
        <v>10</v>
      </c>
      <c r="M2138">
        <v>99</v>
      </c>
      <c r="N2138">
        <v>99</v>
      </c>
      <c r="O2138">
        <v>99</v>
      </c>
      <c r="P2138">
        <v>99</v>
      </c>
      <c r="Q2138">
        <v>857</v>
      </c>
      <c r="R2138">
        <v>6396</v>
      </c>
      <c r="S2138">
        <v>10</v>
      </c>
      <c r="T2138">
        <v>6.6948092557848655</v>
      </c>
      <c r="U2138">
        <v>26.059943714821738</v>
      </c>
      <c r="V2138">
        <v>83.833646028767987</v>
      </c>
      <c r="W2138">
        <v>10.58474046278924</v>
      </c>
      <c r="X2138">
        <v>99.781113195747366</v>
      </c>
      <c r="Y2138">
        <v>57.73921200750469</v>
      </c>
      <c r="Z2138">
        <v>7.2701688555347053</v>
      </c>
      <c r="AA2138">
        <v>7.3905822715995182</v>
      </c>
      <c r="AB2138">
        <v>0</v>
      </c>
      <c r="AC2138">
        <v>1.6017827226081287</v>
      </c>
      <c r="AE2138">
        <v>57.608039871752119</v>
      </c>
      <c r="AG2138">
        <v>5.9946576690566555</v>
      </c>
      <c r="AH2138">
        <v>7.8391425486043458</v>
      </c>
      <c r="AI2138">
        <v>1.7979987492182612</v>
      </c>
      <c r="AJ2138">
        <v>14</v>
      </c>
      <c r="AK2138">
        <v>103.9357142857143</v>
      </c>
      <c r="AL2138">
        <v>26.395497471809161</v>
      </c>
    </row>
    <row r="2139" spans="1:38">
      <c r="A2139">
        <v>18</v>
      </c>
      <c r="B2139">
        <v>606</v>
      </c>
      <c r="C2139">
        <v>2023</v>
      </c>
      <c r="E2139">
        <v>99</v>
      </c>
      <c r="F2139">
        <v>99</v>
      </c>
      <c r="G2139">
        <v>99</v>
      </c>
      <c r="H2139">
        <v>2</v>
      </c>
      <c r="I2139">
        <v>99</v>
      </c>
      <c r="J2139">
        <v>141</v>
      </c>
      <c r="K2139">
        <v>99</v>
      </c>
      <c r="L2139">
        <v>10</v>
      </c>
      <c r="M2139">
        <v>99</v>
      </c>
      <c r="N2139">
        <v>99</v>
      </c>
      <c r="O2139">
        <v>99</v>
      </c>
      <c r="P2139">
        <v>99</v>
      </c>
      <c r="Q2139">
        <v>531</v>
      </c>
      <c r="R2139">
        <v>4007</v>
      </c>
      <c r="S2139">
        <v>10</v>
      </c>
      <c r="T2139">
        <v>7.3501372597953596</v>
      </c>
      <c r="U2139">
        <v>26.165210880958345</v>
      </c>
      <c r="V2139">
        <v>84.277514349887696</v>
      </c>
      <c r="W2139">
        <v>12.328425255802344</v>
      </c>
      <c r="X2139">
        <v>99.650611429997525</v>
      </c>
      <c r="Y2139">
        <v>69.278762166209134</v>
      </c>
      <c r="Z2139">
        <v>5.6900424257549282</v>
      </c>
      <c r="AA2139">
        <v>6.7314034170645245</v>
      </c>
      <c r="AB2139">
        <v>0</v>
      </c>
      <c r="AC2139">
        <v>1.3543372750468259</v>
      </c>
      <c r="AE2139">
        <v>56.482913716720752</v>
      </c>
      <c r="AG2139">
        <v>3.653321906255413</v>
      </c>
      <c r="AH2139">
        <v>5.1278667748479361</v>
      </c>
      <c r="AI2139">
        <v>0.47417020214624406</v>
      </c>
      <c r="AJ2139">
        <v>0</v>
      </c>
    </row>
    <row r="2140" spans="1:38">
      <c r="A2140">
        <v>18</v>
      </c>
      <c r="B2140">
        <v>607</v>
      </c>
      <c r="C2140">
        <v>2023</v>
      </c>
      <c r="E2140">
        <v>99</v>
      </c>
      <c r="F2140">
        <v>99</v>
      </c>
      <c r="G2140">
        <v>99</v>
      </c>
      <c r="H2140">
        <v>2</v>
      </c>
      <c r="I2140">
        <v>99</v>
      </c>
      <c r="J2140">
        <v>143</v>
      </c>
      <c r="K2140">
        <v>99</v>
      </c>
      <c r="L2140">
        <v>10</v>
      </c>
      <c r="M2140">
        <v>99</v>
      </c>
      <c r="N2140">
        <v>99</v>
      </c>
      <c r="O2140">
        <v>99</v>
      </c>
      <c r="P2140">
        <v>99</v>
      </c>
      <c r="Q2140">
        <v>172</v>
      </c>
      <c r="R2140">
        <v>2208</v>
      </c>
      <c r="S2140">
        <v>10</v>
      </c>
      <c r="T2140">
        <v>6.8586956521739122</v>
      </c>
      <c r="U2140">
        <v>25.81091485507244</v>
      </c>
      <c r="V2140">
        <v>85.960144927536234</v>
      </c>
      <c r="W2140">
        <v>8.0163043478260878</v>
      </c>
      <c r="X2140">
        <v>100</v>
      </c>
      <c r="Y2140">
        <v>65.126811594202891</v>
      </c>
      <c r="Z2140">
        <v>4.5289855072463761</v>
      </c>
      <c r="AA2140">
        <v>5.9549762618320079</v>
      </c>
      <c r="AB2140">
        <v>0</v>
      </c>
      <c r="AC2140">
        <v>1.3014611777642355</v>
      </c>
      <c r="AE2140">
        <v>41.994783861531495</v>
      </c>
      <c r="AG2140">
        <v>8.9723271973668144</v>
      </c>
      <c r="AH2140">
        <v>11.068380257266982</v>
      </c>
      <c r="AI2140">
        <v>4.5289855072463761E-2</v>
      </c>
      <c r="AJ2140">
        <v>0</v>
      </c>
    </row>
    <row r="2141" spans="1:38">
      <c r="A2141">
        <v>18</v>
      </c>
      <c r="B2141">
        <v>608</v>
      </c>
      <c r="C2141">
        <v>2023</v>
      </c>
      <c r="E2141">
        <v>99</v>
      </c>
      <c r="F2141">
        <v>99</v>
      </c>
      <c r="G2141">
        <v>99</v>
      </c>
      <c r="H2141">
        <v>2</v>
      </c>
      <c r="I2141">
        <v>99</v>
      </c>
      <c r="J2141">
        <v>147</v>
      </c>
      <c r="K2141">
        <v>99</v>
      </c>
      <c r="L2141">
        <v>10</v>
      </c>
      <c r="M2141">
        <v>99</v>
      </c>
      <c r="N2141">
        <v>99</v>
      </c>
      <c r="O2141">
        <v>99</v>
      </c>
      <c r="P2141">
        <v>99</v>
      </c>
      <c r="Q2141">
        <v>71</v>
      </c>
      <c r="R2141">
        <v>794</v>
      </c>
      <c r="S2141">
        <v>10</v>
      </c>
      <c r="T2141">
        <v>6.6952141057934513</v>
      </c>
      <c r="U2141">
        <v>23.898614609571801</v>
      </c>
      <c r="V2141">
        <v>87.02770780856423</v>
      </c>
      <c r="W2141">
        <v>10.957178841309824</v>
      </c>
      <c r="X2141">
        <v>99.87405541561715</v>
      </c>
      <c r="Y2141">
        <v>45.591939546599505</v>
      </c>
      <c r="Z2141">
        <v>3.9042821158690177</v>
      </c>
      <c r="AA2141">
        <v>5.5575066075339992</v>
      </c>
      <c r="AB2141">
        <v>0</v>
      </c>
      <c r="AC2141">
        <v>1.4973704128074521</v>
      </c>
      <c r="AE2141">
        <v>60.397019262107186</v>
      </c>
      <c r="AG2141">
        <v>4.7152443731813047</v>
      </c>
      <c r="AH2141">
        <v>6.4768214407006797</v>
      </c>
      <c r="AI2141">
        <v>0.50377833753148604</v>
      </c>
      <c r="AJ2141">
        <v>0</v>
      </c>
    </row>
    <row r="2142" spans="1:38">
      <c r="A2142">
        <v>18</v>
      </c>
      <c r="B2142">
        <v>609</v>
      </c>
      <c r="C2142">
        <v>2023</v>
      </c>
      <c r="E2142">
        <v>99</v>
      </c>
      <c r="F2142">
        <v>99</v>
      </c>
      <c r="G2142">
        <v>99</v>
      </c>
      <c r="H2142">
        <v>1</v>
      </c>
      <c r="I2142">
        <v>99</v>
      </c>
      <c r="J2142">
        <v>155</v>
      </c>
      <c r="K2142">
        <v>99</v>
      </c>
      <c r="L2142">
        <v>10</v>
      </c>
      <c r="M2142">
        <v>99</v>
      </c>
      <c r="N2142">
        <v>99</v>
      </c>
      <c r="O2142">
        <v>99</v>
      </c>
      <c r="P2142">
        <v>99</v>
      </c>
      <c r="Q2142">
        <v>276</v>
      </c>
      <c r="R2142">
        <v>6090</v>
      </c>
      <c r="S2142">
        <v>10</v>
      </c>
      <c r="T2142">
        <v>6.1128078817733993</v>
      </c>
      <c r="U2142">
        <v>24.632183908046034</v>
      </c>
      <c r="V2142">
        <v>90.722495894909684</v>
      </c>
      <c r="W2142">
        <v>5.1888341543513965</v>
      </c>
      <c r="X2142">
        <v>99.917898193760237</v>
      </c>
      <c r="Y2142">
        <v>50.656814449917889</v>
      </c>
      <c r="Z2142">
        <v>4.5484400656814463</v>
      </c>
      <c r="AA2142">
        <v>5.8843282433818995</v>
      </c>
      <c r="AB2142">
        <v>0</v>
      </c>
      <c r="AC2142">
        <v>1.4109297139375379</v>
      </c>
      <c r="AE2142">
        <v>49.868995362782307</v>
      </c>
      <c r="AG2142">
        <v>11.02162700208126</v>
      </c>
      <c r="AH2142">
        <v>12.622825048158116</v>
      </c>
      <c r="AI2142">
        <v>0.57471264367816099</v>
      </c>
      <c r="AJ2142">
        <v>0</v>
      </c>
    </row>
    <row r="2143" spans="1:38">
      <c r="A2143">
        <v>18</v>
      </c>
      <c r="B2143">
        <v>610</v>
      </c>
      <c r="C2143">
        <v>2023</v>
      </c>
      <c r="E2143">
        <v>99</v>
      </c>
      <c r="F2143">
        <v>99</v>
      </c>
      <c r="G2143">
        <v>99</v>
      </c>
      <c r="H2143">
        <v>2</v>
      </c>
      <c r="I2143">
        <v>99</v>
      </c>
      <c r="J2143">
        <v>160</v>
      </c>
      <c r="K2143">
        <v>99</v>
      </c>
      <c r="L2143">
        <v>10</v>
      </c>
      <c r="M2143">
        <v>99</v>
      </c>
      <c r="N2143">
        <v>99</v>
      </c>
      <c r="O2143">
        <v>99</v>
      </c>
      <c r="P2143">
        <v>99</v>
      </c>
      <c r="Q2143">
        <v>184</v>
      </c>
      <c r="R2143">
        <v>2249</v>
      </c>
      <c r="S2143">
        <v>10</v>
      </c>
      <c r="T2143">
        <v>7.273010226767453</v>
      </c>
      <c r="U2143">
        <v>25.052867941307223</v>
      </c>
      <c r="V2143">
        <v>78.301467318808378</v>
      </c>
      <c r="W2143">
        <v>16.451756336149412</v>
      </c>
      <c r="X2143">
        <v>98.488216985326844</v>
      </c>
      <c r="Y2143">
        <v>48.688305913739441</v>
      </c>
      <c r="Z2143">
        <v>6.980880391285015</v>
      </c>
      <c r="AA2143">
        <v>7.4142497965238716</v>
      </c>
      <c r="AB2143">
        <v>0</v>
      </c>
      <c r="AC2143">
        <v>1.559316543852711</v>
      </c>
      <c r="AE2143">
        <v>52.845700010991912</v>
      </c>
      <c r="AG2143">
        <v>5.8596701492926195</v>
      </c>
      <c r="AH2143">
        <v>7.1143632384855024</v>
      </c>
      <c r="AI2143">
        <v>4.0462427745664735</v>
      </c>
      <c r="AJ2143">
        <v>2213</v>
      </c>
      <c r="AK2143">
        <v>99.543063714414686</v>
      </c>
      <c r="AL2143">
        <v>24.776241252245448</v>
      </c>
    </row>
    <row r="2144" spans="1:38">
      <c r="A2144">
        <v>18</v>
      </c>
      <c r="B2144">
        <v>611</v>
      </c>
      <c r="C2144">
        <v>2023</v>
      </c>
      <c r="E2144">
        <v>99</v>
      </c>
      <c r="F2144">
        <v>99</v>
      </c>
      <c r="G2144">
        <v>99</v>
      </c>
      <c r="H2144">
        <v>1</v>
      </c>
      <c r="I2144">
        <v>99</v>
      </c>
      <c r="J2144">
        <v>171</v>
      </c>
      <c r="K2144">
        <v>99</v>
      </c>
      <c r="L2144">
        <v>10</v>
      </c>
      <c r="M2144">
        <v>99</v>
      </c>
      <c r="N2144">
        <v>99</v>
      </c>
      <c r="O2144">
        <v>99</v>
      </c>
      <c r="P2144">
        <v>99</v>
      </c>
      <c r="Q2144">
        <v>121</v>
      </c>
      <c r="R2144">
        <v>2828</v>
      </c>
      <c r="S2144">
        <v>10</v>
      </c>
      <c r="T2144">
        <v>6.8387553041018396</v>
      </c>
      <c r="U2144">
        <v>24.875813295615281</v>
      </c>
      <c r="V2144">
        <v>84.900990099009888</v>
      </c>
      <c r="W2144">
        <v>11.350777934936351</v>
      </c>
      <c r="X2144">
        <v>99.823196605374818</v>
      </c>
      <c r="Y2144">
        <v>53.111739745403113</v>
      </c>
      <c r="Z2144">
        <v>5.4809052333804802</v>
      </c>
      <c r="AA2144">
        <v>6.3922586675762396</v>
      </c>
      <c r="AB2144">
        <v>0</v>
      </c>
      <c r="AC2144">
        <v>1.6313833842317369</v>
      </c>
      <c r="AE2144">
        <v>51.60035605351576</v>
      </c>
      <c r="AG2144">
        <v>11.818295791717164</v>
      </c>
      <c r="AH2144">
        <v>13.452188843269861</v>
      </c>
      <c r="AI2144">
        <v>0</v>
      </c>
      <c r="AJ2144">
        <v>0</v>
      </c>
    </row>
    <row r="2145" spans="1:38">
      <c r="A2145">
        <v>18</v>
      </c>
      <c r="B2145">
        <v>612</v>
      </c>
      <c r="C2145">
        <v>2023</v>
      </c>
      <c r="E2145">
        <v>99</v>
      </c>
      <c r="F2145">
        <v>99</v>
      </c>
      <c r="G2145">
        <v>99</v>
      </c>
      <c r="H2145">
        <v>2</v>
      </c>
      <c r="I2145">
        <v>99</v>
      </c>
      <c r="J2145">
        <v>175</v>
      </c>
      <c r="K2145">
        <v>99</v>
      </c>
      <c r="L2145">
        <v>10</v>
      </c>
      <c r="M2145">
        <v>99</v>
      </c>
      <c r="N2145">
        <v>99</v>
      </c>
      <c r="O2145">
        <v>99</v>
      </c>
      <c r="P2145">
        <v>99</v>
      </c>
      <c r="Q2145">
        <v>108</v>
      </c>
      <c r="R2145">
        <v>546</v>
      </c>
      <c r="S2145">
        <v>10</v>
      </c>
      <c r="T2145">
        <v>7.7930402930402947</v>
      </c>
      <c r="U2145">
        <v>29.744505494505461</v>
      </c>
      <c r="V2145">
        <v>66.849816849816847</v>
      </c>
      <c r="W2145">
        <v>27.472527472527464</v>
      </c>
      <c r="X2145">
        <v>100</v>
      </c>
      <c r="Y2145">
        <v>83.516483516483504</v>
      </c>
      <c r="Z2145">
        <v>14.65201465201465</v>
      </c>
      <c r="AA2145">
        <v>8.4961129354474174</v>
      </c>
      <c r="AB2145">
        <v>0</v>
      </c>
      <c r="AC2145">
        <v>1.9002667795710473</v>
      </c>
      <c r="AE2145">
        <v>65.04209586570903</v>
      </c>
      <c r="AG2145">
        <v>3.5378733881941287</v>
      </c>
      <c r="AH2145">
        <v>5.8553548347553646</v>
      </c>
      <c r="AI2145">
        <v>0.9157509157509155</v>
      </c>
      <c r="AJ2145">
        <v>0</v>
      </c>
    </row>
    <row r="2146" spans="1:38">
      <c r="A2146">
        <v>18</v>
      </c>
      <c r="B2146">
        <v>613</v>
      </c>
      <c r="C2146">
        <v>2023</v>
      </c>
      <c r="E2146">
        <v>99</v>
      </c>
      <c r="F2146">
        <v>99</v>
      </c>
      <c r="G2146">
        <v>99</v>
      </c>
      <c r="H2146">
        <v>2</v>
      </c>
      <c r="I2146">
        <v>99</v>
      </c>
      <c r="J2146">
        <v>177</v>
      </c>
      <c r="K2146">
        <v>99</v>
      </c>
      <c r="L2146">
        <v>10</v>
      </c>
      <c r="M2146">
        <v>99</v>
      </c>
      <c r="N2146">
        <v>99</v>
      </c>
      <c r="O2146">
        <v>99</v>
      </c>
      <c r="P2146">
        <v>99</v>
      </c>
      <c r="Q2146">
        <v>140</v>
      </c>
      <c r="R2146">
        <v>3151</v>
      </c>
      <c r="S2146">
        <v>10</v>
      </c>
      <c r="T2146">
        <v>6.4519200253887643</v>
      </c>
      <c r="U2146">
        <v>24.901396382100881</v>
      </c>
      <c r="V2146">
        <v>91.463027610282438</v>
      </c>
      <c r="W2146">
        <v>5.1094890510948909</v>
      </c>
      <c r="X2146">
        <v>99.904792129482686</v>
      </c>
      <c r="Y2146">
        <v>60.107902253252945</v>
      </c>
      <c r="Z2146">
        <v>3.1418597270707713</v>
      </c>
      <c r="AA2146">
        <v>5.1293275605787407</v>
      </c>
      <c r="AB2146">
        <v>0</v>
      </c>
      <c r="AC2146">
        <v>1.3688822975248123</v>
      </c>
      <c r="AE2146">
        <v>41.653280980033273</v>
      </c>
      <c r="AG2146">
        <v>8.144854860805955</v>
      </c>
      <c r="AH2146">
        <v>10.314651944927016</v>
      </c>
      <c r="AI2146">
        <v>0.34909552523008586</v>
      </c>
      <c r="AJ2146">
        <v>3150</v>
      </c>
      <c r="AK2146">
        <v>99.734730158730173</v>
      </c>
      <c r="AL2146">
        <v>24.869771681209471</v>
      </c>
    </row>
    <row r="2147" spans="1:38">
      <c r="A2147">
        <v>18</v>
      </c>
      <c r="B2147">
        <v>614</v>
      </c>
      <c r="C2147">
        <v>2023</v>
      </c>
      <c r="E2147">
        <v>99</v>
      </c>
      <c r="F2147">
        <v>99</v>
      </c>
      <c r="G2147">
        <v>99</v>
      </c>
      <c r="H2147">
        <v>2</v>
      </c>
      <c r="I2147">
        <v>99</v>
      </c>
      <c r="J2147">
        <v>178</v>
      </c>
      <c r="K2147">
        <v>99</v>
      </c>
      <c r="L2147">
        <v>10</v>
      </c>
      <c r="M2147">
        <v>99</v>
      </c>
      <c r="N2147">
        <v>99</v>
      </c>
      <c r="O2147">
        <v>99</v>
      </c>
      <c r="P2147">
        <v>99</v>
      </c>
      <c r="Q2147">
        <v>67</v>
      </c>
      <c r="R2147">
        <v>585</v>
      </c>
      <c r="S2147">
        <v>10</v>
      </c>
      <c r="T2147">
        <v>6.3606837606837612</v>
      </c>
      <c r="U2147">
        <v>25.263589743589744</v>
      </c>
      <c r="V2147">
        <v>85.299145299145295</v>
      </c>
      <c r="W2147">
        <v>7.1794871794871806</v>
      </c>
      <c r="X2147">
        <v>98.974358974358978</v>
      </c>
      <c r="Y2147">
        <v>49.401709401709411</v>
      </c>
      <c r="Z2147">
        <v>7.6923076923076898</v>
      </c>
      <c r="AA2147">
        <v>7.2806868349733183</v>
      </c>
      <c r="AB2147">
        <v>0</v>
      </c>
      <c r="AC2147">
        <v>1.6480476543270444</v>
      </c>
      <c r="AE2147">
        <v>66.36185585144041</v>
      </c>
      <c r="AG2147">
        <v>4.1087231352718092</v>
      </c>
      <c r="AH2147">
        <v>5.3047031359025132</v>
      </c>
      <c r="AI2147">
        <v>9.2307692307692282</v>
      </c>
      <c r="AJ2147">
        <v>0</v>
      </c>
    </row>
    <row r="2148" spans="1:38">
      <c r="A2148">
        <v>18</v>
      </c>
      <c r="B2148">
        <v>615</v>
      </c>
      <c r="C2148">
        <v>2023</v>
      </c>
      <c r="E2148">
        <v>99</v>
      </c>
      <c r="F2148">
        <v>99</v>
      </c>
      <c r="G2148">
        <v>99</v>
      </c>
      <c r="H2148">
        <v>2</v>
      </c>
      <c r="I2148">
        <v>99</v>
      </c>
      <c r="J2148">
        <v>181</v>
      </c>
      <c r="K2148">
        <v>99</v>
      </c>
      <c r="L2148">
        <v>10</v>
      </c>
      <c r="M2148">
        <v>99</v>
      </c>
      <c r="N2148">
        <v>99</v>
      </c>
      <c r="O2148">
        <v>99</v>
      </c>
      <c r="P2148">
        <v>99</v>
      </c>
      <c r="Q2148">
        <v>164</v>
      </c>
      <c r="R2148">
        <v>2394</v>
      </c>
      <c r="S2148">
        <v>10</v>
      </c>
      <c r="T2148">
        <v>6.8592314118629911</v>
      </c>
      <c r="U2148">
        <v>26.327568922305719</v>
      </c>
      <c r="V2148">
        <v>89.097744360902254</v>
      </c>
      <c r="W2148">
        <v>5.3049289891395164</v>
      </c>
      <c r="X2148">
        <v>100</v>
      </c>
      <c r="Y2148">
        <v>79.741019214703428</v>
      </c>
      <c r="Z2148">
        <v>6.098579782790309</v>
      </c>
      <c r="AA2148">
        <v>5.8768722625457279</v>
      </c>
      <c r="AB2148">
        <v>0</v>
      </c>
      <c r="AC2148">
        <v>1.3041225337521123</v>
      </c>
      <c r="AE2148">
        <v>42.963753812794842</v>
      </c>
      <c r="AG2148">
        <v>7.9614233455271011</v>
      </c>
      <c r="AH2148">
        <v>10.620325251062502</v>
      </c>
      <c r="AI2148">
        <v>4.1771094402673341E-2</v>
      </c>
      <c r="AJ2148">
        <v>0</v>
      </c>
    </row>
    <row r="2149" spans="1:38">
      <c r="A2149">
        <v>18</v>
      </c>
      <c r="B2149">
        <v>616</v>
      </c>
      <c r="C2149">
        <v>2023</v>
      </c>
      <c r="E2149">
        <v>99</v>
      </c>
      <c r="F2149">
        <v>99</v>
      </c>
      <c r="G2149">
        <v>99</v>
      </c>
      <c r="H2149">
        <v>1</v>
      </c>
      <c r="I2149">
        <v>99</v>
      </c>
      <c r="J2149">
        <v>262</v>
      </c>
      <c r="K2149">
        <v>99</v>
      </c>
      <c r="L2149">
        <v>10</v>
      </c>
      <c r="M2149">
        <v>99</v>
      </c>
      <c r="N2149">
        <v>99</v>
      </c>
      <c r="O2149">
        <v>99</v>
      </c>
      <c r="P2149">
        <v>99</v>
      </c>
      <c r="R2149">
        <v>0</v>
      </c>
    </row>
    <row r="2150" spans="1:38">
      <c r="A2150">
        <v>18</v>
      </c>
      <c r="B2150">
        <v>617</v>
      </c>
      <c r="C2150">
        <v>2023</v>
      </c>
      <c r="E2150">
        <v>99</v>
      </c>
      <c r="F2150">
        <v>99</v>
      </c>
      <c r="G2150">
        <v>99</v>
      </c>
      <c r="H2150">
        <v>2</v>
      </c>
      <c r="I2150">
        <v>99</v>
      </c>
      <c r="J2150">
        <v>267</v>
      </c>
      <c r="K2150">
        <v>99</v>
      </c>
      <c r="L2150">
        <v>10</v>
      </c>
      <c r="M2150">
        <v>99</v>
      </c>
      <c r="N2150">
        <v>99</v>
      </c>
      <c r="O2150">
        <v>99</v>
      </c>
      <c r="P2150">
        <v>99</v>
      </c>
      <c r="R2150">
        <v>0</v>
      </c>
    </row>
    <row r="2151" spans="1:38">
      <c r="A2151">
        <v>18</v>
      </c>
      <c r="B2151">
        <v>618</v>
      </c>
      <c r="C2151">
        <v>2023</v>
      </c>
      <c r="E2151">
        <v>99</v>
      </c>
      <c r="F2151">
        <v>99</v>
      </c>
      <c r="G2151">
        <v>99</v>
      </c>
      <c r="H2151">
        <v>1</v>
      </c>
      <c r="I2151">
        <v>99</v>
      </c>
      <c r="J2151">
        <v>309</v>
      </c>
      <c r="K2151">
        <v>99</v>
      </c>
      <c r="L2151">
        <v>10</v>
      </c>
      <c r="M2151">
        <v>99</v>
      </c>
      <c r="N2151">
        <v>99</v>
      </c>
      <c r="O2151">
        <v>99</v>
      </c>
      <c r="P2151">
        <v>99</v>
      </c>
      <c r="Q2151">
        <v>575</v>
      </c>
      <c r="R2151">
        <v>7079</v>
      </c>
      <c r="S2151">
        <v>10</v>
      </c>
      <c r="T2151">
        <v>6.5353863540048014</v>
      </c>
      <c r="U2151">
        <v>25.031784150303821</v>
      </c>
      <c r="V2151">
        <v>87.074445543155804</v>
      </c>
      <c r="W2151">
        <v>8.4475208362763112</v>
      </c>
      <c r="X2151">
        <v>99.929368554880639</v>
      </c>
      <c r="Y2151">
        <v>51.928238451758737</v>
      </c>
      <c r="Z2151">
        <v>6.1873145924565609</v>
      </c>
      <c r="AA2151">
        <v>6.6461016060763827</v>
      </c>
      <c r="AB2151">
        <v>0</v>
      </c>
      <c r="AC2151">
        <v>1.44986789945927</v>
      </c>
      <c r="AE2151">
        <v>59.005207243186149</v>
      </c>
      <c r="AG2151">
        <v>7.6997541821662416</v>
      </c>
      <c r="AH2151">
        <v>9.7577140869728627</v>
      </c>
      <c r="AI2151">
        <v>2.2178273767481289</v>
      </c>
      <c r="AJ2151">
        <v>0</v>
      </c>
    </row>
    <row r="2152" spans="1:38">
      <c r="A2152">
        <v>18</v>
      </c>
      <c r="B2152">
        <v>619</v>
      </c>
      <c r="C2152">
        <v>2023</v>
      </c>
      <c r="E2152">
        <v>99</v>
      </c>
      <c r="F2152">
        <v>99</v>
      </c>
      <c r="G2152">
        <v>99</v>
      </c>
      <c r="H2152">
        <v>2</v>
      </c>
      <c r="I2152">
        <v>99</v>
      </c>
      <c r="J2152">
        <v>470</v>
      </c>
      <c r="K2152">
        <v>99</v>
      </c>
      <c r="L2152">
        <v>10</v>
      </c>
      <c r="M2152">
        <v>99</v>
      </c>
      <c r="N2152">
        <v>99</v>
      </c>
      <c r="O2152">
        <v>99</v>
      </c>
      <c r="P2152">
        <v>99</v>
      </c>
      <c r="Q2152">
        <v>58</v>
      </c>
      <c r="R2152">
        <v>324</v>
      </c>
      <c r="S2152">
        <v>10</v>
      </c>
      <c r="T2152">
        <v>6.4660493827160499</v>
      </c>
      <c r="U2152">
        <v>24.648148148148167</v>
      </c>
      <c r="V2152">
        <v>84.259259259259252</v>
      </c>
      <c r="W2152">
        <v>11.728395061728397</v>
      </c>
      <c r="X2152">
        <v>98.765432098765444</v>
      </c>
      <c r="Y2152">
        <v>51.543209876543202</v>
      </c>
      <c r="Z2152">
        <v>4.6296296296296306</v>
      </c>
      <c r="AA2152">
        <v>6.4526645106260592</v>
      </c>
      <c r="AB2152">
        <v>0</v>
      </c>
      <c r="AC2152">
        <v>1.6183997423246266</v>
      </c>
      <c r="AE2152">
        <v>51.922996860723515</v>
      </c>
      <c r="AG2152">
        <v>2.5732666190135802</v>
      </c>
      <c r="AH2152">
        <v>3.6015347787577174</v>
      </c>
      <c r="AI2152">
        <v>2.4691358024691361</v>
      </c>
      <c r="AJ2152">
        <v>0</v>
      </c>
    </row>
    <row r="2153" spans="1:38">
      <c r="A2153">
        <v>18</v>
      </c>
      <c r="B2153">
        <v>620</v>
      </c>
      <c r="C2153">
        <v>2023</v>
      </c>
      <c r="E2153">
        <v>99</v>
      </c>
      <c r="F2153">
        <v>99</v>
      </c>
      <c r="G2153">
        <v>99</v>
      </c>
      <c r="H2153">
        <v>1</v>
      </c>
      <c r="I2153">
        <v>99</v>
      </c>
      <c r="J2153">
        <v>629</v>
      </c>
      <c r="K2153">
        <v>99</v>
      </c>
      <c r="L2153">
        <v>10</v>
      </c>
      <c r="M2153">
        <v>99</v>
      </c>
      <c r="N2153">
        <v>99</v>
      </c>
      <c r="O2153">
        <v>99</v>
      </c>
      <c r="P2153">
        <v>99</v>
      </c>
      <c r="R2153">
        <v>0</v>
      </c>
    </row>
    <row r="2154" spans="1:38">
      <c r="A2154">
        <v>18</v>
      </c>
      <c r="B2154">
        <v>621</v>
      </c>
      <c r="C2154">
        <v>2023</v>
      </c>
      <c r="E2154">
        <v>99</v>
      </c>
      <c r="F2154">
        <v>99</v>
      </c>
      <c r="G2154">
        <v>99</v>
      </c>
      <c r="H2154">
        <v>1</v>
      </c>
      <c r="I2154">
        <v>99</v>
      </c>
      <c r="J2154">
        <v>643</v>
      </c>
      <c r="K2154">
        <v>99</v>
      </c>
      <c r="L2154">
        <v>10</v>
      </c>
      <c r="M2154">
        <v>99</v>
      </c>
      <c r="N2154">
        <v>99</v>
      </c>
      <c r="O2154">
        <v>99</v>
      </c>
      <c r="P2154">
        <v>99</v>
      </c>
      <c r="Q2154">
        <v>231</v>
      </c>
      <c r="R2154">
        <v>2413</v>
      </c>
      <c r="S2154">
        <v>10</v>
      </c>
      <c r="T2154">
        <v>6.7215084956485693</v>
      </c>
      <c r="U2154">
        <v>25.449399088271896</v>
      </c>
      <c r="V2154">
        <v>87.60878574388731</v>
      </c>
      <c r="W2154">
        <v>9.4902610857853293</v>
      </c>
      <c r="X2154">
        <v>99.875673435557403</v>
      </c>
      <c r="Y2154">
        <v>59.552424368006641</v>
      </c>
      <c r="Z2154">
        <v>5.0973891421467048</v>
      </c>
      <c r="AA2154">
        <v>6.2978835152059798</v>
      </c>
      <c r="AB2154">
        <v>0</v>
      </c>
      <c r="AC2154">
        <v>1.5256956059735372</v>
      </c>
      <c r="AE2154">
        <v>56.320091032078921</v>
      </c>
      <c r="AG2154">
        <v>4.5080053057335556</v>
      </c>
      <c r="AH2154">
        <v>6.1365474593286145</v>
      </c>
      <c r="AI2154">
        <v>0.16576875259013676</v>
      </c>
      <c r="AJ2154">
        <v>0</v>
      </c>
    </row>
    <row r="2155" spans="1:38">
      <c r="A2155">
        <v>18</v>
      </c>
      <c r="B2155">
        <v>622</v>
      </c>
      <c r="C2155">
        <v>2023</v>
      </c>
      <c r="E2155">
        <v>99</v>
      </c>
      <c r="F2155">
        <v>99</v>
      </c>
      <c r="G2155">
        <v>99</v>
      </c>
      <c r="H2155">
        <v>2</v>
      </c>
      <c r="I2155">
        <v>99</v>
      </c>
      <c r="J2155">
        <v>704</v>
      </c>
      <c r="K2155">
        <v>99</v>
      </c>
      <c r="L2155">
        <v>10</v>
      </c>
      <c r="M2155">
        <v>99</v>
      </c>
      <c r="N2155">
        <v>99</v>
      </c>
      <c r="O2155">
        <v>99</v>
      </c>
      <c r="P2155">
        <v>99</v>
      </c>
      <c r="R2155">
        <v>0</v>
      </c>
    </row>
    <row r="2156" spans="1:38">
      <c r="A2156">
        <v>18</v>
      </c>
      <c r="B2156">
        <v>623</v>
      </c>
      <c r="C2156">
        <v>2023</v>
      </c>
      <c r="E2156">
        <v>99</v>
      </c>
      <c r="F2156">
        <v>99</v>
      </c>
      <c r="G2156">
        <v>99</v>
      </c>
      <c r="H2156">
        <v>1</v>
      </c>
      <c r="I2156">
        <v>99</v>
      </c>
      <c r="J2156">
        <v>802</v>
      </c>
      <c r="K2156">
        <v>99</v>
      </c>
      <c r="L2156">
        <v>10</v>
      </c>
      <c r="M2156">
        <v>99</v>
      </c>
      <c r="N2156">
        <v>99</v>
      </c>
      <c r="O2156">
        <v>99</v>
      </c>
      <c r="P2156">
        <v>99</v>
      </c>
      <c r="Q2156">
        <v>64</v>
      </c>
      <c r="R2156">
        <v>1140</v>
      </c>
      <c r="S2156">
        <v>10</v>
      </c>
      <c r="T2156">
        <v>7.341228070175438</v>
      </c>
      <c r="U2156">
        <v>26.402807017543871</v>
      </c>
      <c r="V2156">
        <v>78.245614035087712</v>
      </c>
      <c r="W2156">
        <v>17.10526315789474</v>
      </c>
      <c r="X2156">
        <v>100</v>
      </c>
      <c r="Y2156">
        <v>71.228070175438603</v>
      </c>
      <c r="Z2156">
        <v>6.1403508771929838</v>
      </c>
      <c r="AA2156">
        <v>6.3053354612221888</v>
      </c>
      <c r="AB2156">
        <v>0</v>
      </c>
      <c r="AC2156">
        <v>1.6103454681935061</v>
      </c>
      <c r="AE2156">
        <v>51.553827142891102</v>
      </c>
      <c r="AG2156">
        <v>10.612548873580335</v>
      </c>
      <c r="AH2156">
        <v>13.60239372339052</v>
      </c>
      <c r="AI2156">
        <v>0.35087719298245607</v>
      </c>
      <c r="AJ2156">
        <v>1140</v>
      </c>
      <c r="AK2156">
        <v>101.29701754385962</v>
      </c>
      <c r="AL2156">
        <v>25.043419314971658</v>
      </c>
    </row>
    <row r="2157" spans="1:38">
      <c r="A2157">
        <v>18</v>
      </c>
      <c r="B2157">
        <v>624</v>
      </c>
      <c r="C2157">
        <v>2023</v>
      </c>
      <c r="E2157">
        <v>99</v>
      </c>
      <c r="F2157">
        <v>99</v>
      </c>
      <c r="G2157">
        <v>99</v>
      </c>
      <c r="H2157">
        <v>1</v>
      </c>
      <c r="I2157">
        <v>99</v>
      </c>
      <c r="J2157">
        <v>103</v>
      </c>
      <c r="K2157">
        <v>99</v>
      </c>
      <c r="L2157">
        <v>11</v>
      </c>
      <c r="M2157">
        <v>99</v>
      </c>
      <c r="N2157">
        <v>99</v>
      </c>
      <c r="O2157">
        <v>99</v>
      </c>
      <c r="P2157">
        <v>99</v>
      </c>
      <c r="Q2157">
        <v>135</v>
      </c>
      <c r="R2157">
        <v>267</v>
      </c>
      <c r="S2157">
        <v>11</v>
      </c>
      <c r="T2157">
        <v>7.8689138576779056</v>
      </c>
      <c r="U2157">
        <v>32.166292134831473</v>
      </c>
      <c r="V2157">
        <v>68.164794007490627</v>
      </c>
      <c r="W2157">
        <v>24.344569288389525</v>
      </c>
      <c r="X2157">
        <v>100</v>
      </c>
      <c r="Y2157">
        <v>86.891385767790254</v>
      </c>
      <c r="Z2157">
        <v>21.722846441947564</v>
      </c>
      <c r="AA2157">
        <v>10.655971340194515</v>
      </c>
      <c r="AB2157">
        <v>0</v>
      </c>
      <c r="AC2157">
        <v>2.1008398401063326</v>
      </c>
      <c r="AE2157">
        <v>71.321446577052754</v>
      </c>
      <c r="AG2157">
        <v>0.63886296748259275</v>
      </c>
      <c r="AH2157">
        <v>0.98010583942525997</v>
      </c>
      <c r="AI2157">
        <v>2.9962546816479403</v>
      </c>
      <c r="AJ2157">
        <v>0</v>
      </c>
    </row>
    <row r="2158" spans="1:38">
      <c r="A2158">
        <v>18</v>
      </c>
      <c r="B2158">
        <v>625</v>
      </c>
      <c r="C2158">
        <v>2023</v>
      </c>
      <c r="E2158">
        <v>99</v>
      </c>
      <c r="F2158">
        <v>99</v>
      </c>
      <c r="G2158">
        <v>99</v>
      </c>
      <c r="H2158">
        <v>2</v>
      </c>
      <c r="I2158">
        <v>99</v>
      </c>
      <c r="J2158">
        <v>106</v>
      </c>
      <c r="K2158">
        <v>99</v>
      </c>
      <c r="L2158">
        <v>11</v>
      </c>
      <c r="M2158">
        <v>99</v>
      </c>
      <c r="N2158">
        <v>99</v>
      </c>
      <c r="O2158">
        <v>99</v>
      </c>
      <c r="P2158">
        <v>99</v>
      </c>
      <c r="Q2158">
        <v>159</v>
      </c>
      <c r="R2158">
        <v>706</v>
      </c>
      <c r="S2158">
        <v>11</v>
      </c>
      <c r="T2158">
        <v>7.6331444759206786</v>
      </c>
      <c r="U2158">
        <v>29.312606232294598</v>
      </c>
      <c r="V2158">
        <v>70.679886685552404</v>
      </c>
      <c r="W2158">
        <v>25.920679886685551</v>
      </c>
      <c r="X2158">
        <v>100</v>
      </c>
      <c r="Y2158">
        <v>80.453257790368284</v>
      </c>
      <c r="Z2158">
        <v>13.881019830028322</v>
      </c>
      <c r="AA2158">
        <v>8.5891655354671386</v>
      </c>
      <c r="AB2158">
        <v>0</v>
      </c>
      <c r="AC2158">
        <v>1.9750513384023756</v>
      </c>
      <c r="AE2158">
        <v>63.802380512886209</v>
      </c>
      <c r="AG2158">
        <v>1.7606424100351639</v>
      </c>
      <c r="AH2158">
        <v>2.471172716520321</v>
      </c>
      <c r="AI2158">
        <v>0</v>
      </c>
      <c r="AJ2158">
        <v>198</v>
      </c>
      <c r="AK2158">
        <v>105.59090909090909</v>
      </c>
      <c r="AL2158">
        <v>26.870210949390142</v>
      </c>
    </row>
    <row r="2159" spans="1:38">
      <c r="A2159">
        <v>18</v>
      </c>
      <c r="B2159">
        <v>626</v>
      </c>
      <c r="C2159">
        <v>2023</v>
      </c>
      <c r="E2159">
        <v>99</v>
      </c>
      <c r="F2159">
        <v>99</v>
      </c>
      <c r="G2159">
        <v>99</v>
      </c>
      <c r="H2159">
        <v>1</v>
      </c>
      <c r="I2159">
        <v>99</v>
      </c>
      <c r="J2159">
        <v>110</v>
      </c>
      <c r="K2159">
        <v>99</v>
      </c>
      <c r="L2159">
        <v>11</v>
      </c>
      <c r="M2159">
        <v>99</v>
      </c>
      <c r="N2159">
        <v>99</v>
      </c>
      <c r="O2159">
        <v>99</v>
      </c>
      <c r="P2159">
        <v>99</v>
      </c>
      <c r="Q2159">
        <v>321</v>
      </c>
      <c r="R2159">
        <v>1026</v>
      </c>
      <c r="S2159">
        <v>11</v>
      </c>
      <c r="T2159">
        <v>7.2037037037037033</v>
      </c>
      <c r="U2159">
        <v>27.562183235867497</v>
      </c>
      <c r="V2159">
        <v>80.214424951267063</v>
      </c>
      <c r="W2159">
        <v>16.276803118908379</v>
      </c>
      <c r="X2159">
        <v>98.830409356725156</v>
      </c>
      <c r="Y2159">
        <v>66.569200779727097</v>
      </c>
      <c r="Z2159">
        <v>10.428849902534113</v>
      </c>
      <c r="AA2159">
        <v>9.6790278250936623</v>
      </c>
      <c r="AB2159">
        <v>0</v>
      </c>
      <c r="AC2159">
        <v>1.8327819282225153</v>
      </c>
      <c r="AE2159">
        <v>60.394150225799578</v>
      </c>
      <c r="AG2159">
        <v>0.91076944927742065</v>
      </c>
      <c r="AH2159">
        <v>1.1936150702407715</v>
      </c>
      <c r="AI2159">
        <v>1.9493177387914224</v>
      </c>
      <c r="AJ2159">
        <v>960</v>
      </c>
      <c r="AK2159">
        <v>98.576249999999987</v>
      </c>
      <c r="AL2159">
        <v>27.284770251222625</v>
      </c>
    </row>
    <row r="2160" spans="1:38">
      <c r="A2160">
        <v>18</v>
      </c>
      <c r="B2160">
        <v>627</v>
      </c>
      <c r="C2160">
        <v>2023</v>
      </c>
      <c r="E2160">
        <v>99</v>
      </c>
      <c r="F2160">
        <v>99</v>
      </c>
      <c r="G2160">
        <v>99</v>
      </c>
      <c r="H2160">
        <v>1</v>
      </c>
      <c r="I2160">
        <v>99</v>
      </c>
      <c r="J2160">
        <v>111</v>
      </c>
      <c r="K2160">
        <v>99</v>
      </c>
      <c r="L2160">
        <v>11</v>
      </c>
      <c r="M2160">
        <v>99</v>
      </c>
      <c r="N2160">
        <v>99</v>
      </c>
      <c r="O2160">
        <v>99</v>
      </c>
      <c r="P2160">
        <v>99</v>
      </c>
      <c r="Q2160">
        <v>434</v>
      </c>
      <c r="R2160">
        <v>1752</v>
      </c>
      <c r="S2160">
        <v>11</v>
      </c>
      <c r="T2160">
        <v>7.2985159817351581</v>
      </c>
      <c r="U2160">
        <v>28.178139269406422</v>
      </c>
      <c r="V2160">
        <v>75.45662100456623</v>
      </c>
      <c r="W2160">
        <v>19.406392694063928</v>
      </c>
      <c r="X2160">
        <v>99.486301369863014</v>
      </c>
      <c r="Y2160">
        <v>73.05936073059361</v>
      </c>
      <c r="Z2160">
        <v>11.643835616438356</v>
      </c>
      <c r="AA2160">
        <v>9.1984591700941767</v>
      </c>
      <c r="AB2160">
        <v>0</v>
      </c>
      <c r="AC2160">
        <v>1.8240022201356141</v>
      </c>
      <c r="AE2160">
        <v>60.205439543553901</v>
      </c>
      <c r="AG2160">
        <v>1.4370550214902065</v>
      </c>
      <c r="AH2160">
        <v>1.9077912944237283</v>
      </c>
      <c r="AI2160">
        <v>0.11415525114155252</v>
      </c>
      <c r="AJ2160">
        <v>1611</v>
      </c>
      <c r="AK2160">
        <v>98.801738050900099</v>
      </c>
      <c r="AL2160">
        <v>27.90811575614434</v>
      </c>
    </row>
    <row r="2161" spans="1:38">
      <c r="A2161">
        <v>18</v>
      </c>
      <c r="B2161">
        <v>628</v>
      </c>
      <c r="C2161">
        <v>2023</v>
      </c>
      <c r="E2161">
        <v>99</v>
      </c>
      <c r="F2161">
        <v>99</v>
      </c>
      <c r="G2161">
        <v>99</v>
      </c>
      <c r="H2161">
        <v>1</v>
      </c>
      <c r="I2161">
        <v>99</v>
      </c>
      <c r="J2161">
        <v>116</v>
      </c>
      <c r="K2161">
        <v>99</v>
      </c>
      <c r="L2161">
        <v>11</v>
      </c>
      <c r="M2161">
        <v>99</v>
      </c>
      <c r="N2161">
        <v>99</v>
      </c>
      <c r="O2161">
        <v>99</v>
      </c>
      <c r="P2161">
        <v>99</v>
      </c>
      <c r="Q2161">
        <v>407</v>
      </c>
      <c r="R2161">
        <v>1615</v>
      </c>
      <c r="S2161">
        <v>11</v>
      </c>
      <c r="T2161">
        <v>6.8619195046439643</v>
      </c>
      <c r="U2161">
        <v>29.628297213622282</v>
      </c>
      <c r="V2161">
        <v>77.5232198142415</v>
      </c>
      <c r="W2161">
        <v>12.879256965944272</v>
      </c>
      <c r="X2161">
        <v>99.256965944272451</v>
      </c>
      <c r="Y2161">
        <v>77.647058823529392</v>
      </c>
      <c r="Z2161">
        <v>15.479876160990713</v>
      </c>
      <c r="AA2161">
        <v>9.6956367837452504</v>
      </c>
      <c r="AB2161">
        <v>0</v>
      </c>
      <c r="AC2161">
        <v>1.6551277016263062</v>
      </c>
      <c r="AE2161">
        <v>59.83318226267825</v>
      </c>
      <c r="AG2161">
        <v>1.9143917212930139</v>
      </c>
      <c r="AH2161">
        <v>2.8704270316377074</v>
      </c>
      <c r="AI2161">
        <v>0.12383900928792577</v>
      </c>
      <c r="AJ2161">
        <v>0</v>
      </c>
    </row>
    <row r="2162" spans="1:38">
      <c r="A2162">
        <v>18</v>
      </c>
      <c r="B2162">
        <v>629</v>
      </c>
      <c r="C2162">
        <v>2023</v>
      </c>
      <c r="E2162">
        <v>99</v>
      </c>
      <c r="F2162">
        <v>99</v>
      </c>
      <c r="G2162">
        <v>99</v>
      </c>
      <c r="H2162">
        <v>2</v>
      </c>
      <c r="I2162">
        <v>99</v>
      </c>
      <c r="J2162">
        <v>117</v>
      </c>
      <c r="K2162">
        <v>99</v>
      </c>
      <c r="L2162">
        <v>11</v>
      </c>
      <c r="M2162">
        <v>99</v>
      </c>
      <c r="N2162">
        <v>99</v>
      </c>
      <c r="O2162">
        <v>99</v>
      </c>
      <c r="P2162">
        <v>99</v>
      </c>
      <c r="Q2162">
        <v>318</v>
      </c>
      <c r="R2162">
        <v>1771</v>
      </c>
      <c r="S2162">
        <v>11</v>
      </c>
      <c r="T2162">
        <v>7.916431394692264</v>
      </c>
      <c r="U2162">
        <v>28.983399209486137</v>
      </c>
      <c r="V2162">
        <v>58.893280632411091</v>
      </c>
      <c r="W2162">
        <v>31.394692264257479</v>
      </c>
      <c r="X2162">
        <v>97.910784867306589</v>
      </c>
      <c r="Y2162">
        <v>73.743647656691152</v>
      </c>
      <c r="Z2162">
        <v>15.753811405985322</v>
      </c>
      <c r="AA2162">
        <v>9.4870226062522587</v>
      </c>
      <c r="AB2162">
        <v>0</v>
      </c>
      <c r="AC2162">
        <v>1.9080547631925748</v>
      </c>
      <c r="AE2162">
        <v>58.931363812855849</v>
      </c>
      <c r="AG2162">
        <v>2.9419582045915145</v>
      </c>
      <c r="AH2162">
        <v>4.1947260449897428</v>
      </c>
      <c r="AI2162">
        <v>0.45172219085262566</v>
      </c>
      <c r="AJ2162">
        <v>1771</v>
      </c>
      <c r="AK2162">
        <v>101.73342744212306</v>
      </c>
      <c r="AL2162">
        <v>26.737995214110672</v>
      </c>
    </row>
    <row r="2163" spans="1:38">
      <c r="A2163">
        <v>18</v>
      </c>
      <c r="B2163">
        <v>630</v>
      </c>
      <c r="C2163">
        <v>2023</v>
      </c>
      <c r="E2163">
        <v>99</v>
      </c>
      <c r="F2163">
        <v>99</v>
      </c>
      <c r="G2163">
        <v>99</v>
      </c>
      <c r="H2163">
        <v>1</v>
      </c>
      <c r="I2163">
        <v>99</v>
      </c>
      <c r="J2163">
        <v>134</v>
      </c>
      <c r="K2163">
        <v>99</v>
      </c>
      <c r="L2163">
        <v>11</v>
      </c>
      <c r="M2163">
        <v>99</v>
      </c>
      <c r="N2163">
        <v>99</v>
      </c>
      <c r="O2163">
        <v>99</v>
      </c>
      <c r="P2163">
        <v>99</v>
      </c>
      <c r="Q2163">
        <v>425</v>
      </c>
      <c r="R2163">
        <v>1008</v>
      </c>
      <c r="S2163">
        <v>11</v>
      </c>
      <c r="T2163">
        <v>7.6160714285714306</v>
      </c>
      <c r="U2163">
        <v>30.865773809523802</v>
      </c>
      <c r="V2163">
        <v>69.047619047619051</v>
      </c>
      <c r="W2163">
        <v>23.214285714285719</v>
      </c>
      <c r="X2163">
        <v>99.900793650793617</v>
      </c>
      <c r="Y2163">
        <v>74.702380952380949</v>
      </c>
      <c r="Z2163">
        <v>20.833333333333329</v>
      </c>
      <c r="AA2163">
        <v>10.699075078535602</v>
      </c>
      <c r="AB2163">
        <v>0</v>
      </c>
      <c r="AC2163">
        <v>2.0423151649520679</v>
      </c>
      <c r="AE2163">
        <v>68.137498646895807</v>
      </c>
      <c r="AG2163">
        <v>0.94474905103331908</v>
      </c>
      <c r="AH2163">
        <v>1.4632695484382752</v>
      </c>
      <c r="AI2163">
        <v>2.57936507936508</v>
      </c>
      <c r="AJ2163">
        <v>0</v>
      </c>
    </row>
    <row r="2164" spans="1:38">
      <c r="A2164">
        <v>18</v>
      </c>
      <c r="B2164">
        <v>631</v>
      </c>
      <c r="C2164">
        <v>2023</v>
      </c>
      <c r="E2164">
        <v>99</v>
      </c>
      <c r="F2164">
        <v>99</v>
      </c>
      <c r="G2164">
        <v>99</v>
      </c>
      <c r="H2164">
        <v>2</v>
      </c>
      <c r="I2164">
        <v>99</v>
      </c>
      <c r="J2164">
        <v>141</v>
      </c>
      <c r="K2164">
        <v>99</v>
      </c>
      <c r="L2164">
        <v>11</v>
      </c>
      <c r="M2164">
        <v>99</v>
      </c>
      <c r="N2164">
        <v>99</v>
      </c>
      <c r="O2164">
        <v>99</v>
      </c>
      <c r="P2164">
        <v>99</v>
      </c>
      <c r="Q2164">
        <v>236</v>
      </c>
      <c r="R2164">
        <v>688</v>
      </c>
      <c r="S2164">
        <v>11</v>
      </c>
      <c r="T2164">
        <v>7.9534883720930196</v>
      </c>
      <c r="U2164">
        <v>29.586337209302325</v>
      </c>
      <c r="V2164">
        <v>72.819767441860449</v>
      </c>
      <c r="W2164">
        <v>23.255813953488367</v>
      </c>
      <c r="X2164">
        <v>99.854651162790645</v>
      </c>
      <c r="Y2164">
        <v>85.17441860465118</v>
      </c>
      <c r="Z2164">
        <v>12.936046511627911</v>
      </c>
      <c r="AA2164">
        <v>9.4139996234090155</v>
      </c>
      <c r="AB2164">
        <v>0</v>
      </c>
      <c r="AC2164">
        <v>1.6311429631224421</v>
      </c>
      <c r="AE2164">
        <v>67.700023799641983</v>
      </c>
      <c r="AG2164">
        <v>0.62727363900766786</v>
      </c>
      <c r="AH2164">
        <v>0.99557227260252901</v>
      </c>
      <c r="AI2164">
        <v>0.43604651162790686</v>
      </c>
      <c r="AJ2164">
        <v>0</v>
      </c>
    </row>
    <row r="2165" spans="1:38">
      <c r="A2165">
        <v>18</v>
      </c>
      <c r="B2165">
        <v>632</v>
      </c>
      <c r="C2165">
        <v>2023</v>
      </c>
      <c r="E2165">
        <v>99</v>
      </c>
      <c r="F2165">
        <v>99</v>
      </c>
      <c r="G2165">
        <v>99</v>
      </c>
      <c r="H2165">
        <v>2</v>
      </c>
      <c r="I2165">
        <v>99</v>
      </c>
      <c r="J2165">
        <v>143</v>
      </c>
      <c r="K2165">
        <v>99</v>
      </c>
      <c r="L2165">
        <v>11</v>
      </c>
      <c r="M2165">
        <v>99</v>
      </c>
      <c r="N2165">
        <v>99</v>
      </c>
      <c r="O2165">
        <v>99</v>
      </c>
      <c r="P2165">
        <v>99</v>
      </c>
      <c r="Q2165">
        <v>129</v>
      </c>
      <c r="R2165">
        <v>881</v>
      </c>
      <c r="S2165">
        <v>11</v>
      </c>
      <c r="T2165">
        <v>7.2429057888762802</v>
      </c>
      <c r="U2165">
        <v>29.552326901248588</v>
      </c>
      <c r="V2165">
        <v>71.396140749148685</v>
      </c>
      <c r="W2165">
        <v>15.777525539160052</v>
      </c>
      <c r="X2165">
        <v>100</v>
      </c>
      <c r="Y2165">
        <v>81.611804767309891</v>
      </c>
      <c r="Z2165">
        <v>12.93984108967083</v>
      </c>
      <c r="AA2165">
        <v>8.0921661456202898</v>
      </c>
      <c r="AB2165">
        <v>0</v>
      </c>
      <c r="AC2165">
        <v>1.4731875920089499</v>
      </c>
      <c r="AE2165">
        <v>50.204507977762702</v>
      </c>
      <c r="AG2165">
        <v>3.5799910601812353</v>
      </c>
      <c r="AH2165">
        <v>5.0564904857142912</v>
      </c>
      <c r="AI2165">
        <v>0.11350737797956864</v>
      </c>
      <c r="AJ2165">
        <v>0</v>
      </c>
    </row>
    <row r="2166" spans="1:38">
      <c r="A2166">
        <v>18</v>
      </c>
      <c r="B2166">
        <v>633</v>
      </c>
      <c r="C2166">
        <v>2023</v>
      </c>
      <c r="E2166">
        <v>99</v>
      </c>
      <c r="F2166">
        <v>99</v>
      </c>
      <c r="G2166">
        <v>99</v>
      </c>
      <c r="H2166">
        <v>2</v>
      </c>
      <c r="I2166">
        <v>99</v>
      </c>
      <c r="J2166">
        <v>147</v>
      </c>
      <c r="K2166">
        <v>99</v>
      </c>
      <c r="L2166">
        <v>11</v>
      </c>
      <c r="M2166">
        <v>99</v>
      </c>
      <c r="N2166">
        <v>99</v>
      </c>
      <c r="O2166">
        <v>99</v>
      </c>
      <c r="P2166">
        <v>99</v>
      </c>
      <c r="Q2166">
        <v>35</v>
      </c>
      <c r="R2166">
        <v>194</v>
      </c>
      <c r="S2166">
        <v>11</v>
      </c>
      <c r="T2166">
        <v>7.2474226804123747</v>
      </c>
      <c r="U2166">
        <v>26.345876288659785</v>
      </c>
      <c r="V2166">
        <v>79.381443298969103</v>
      </c>
      <c r="W2166">
        <v>19.587628865979379</v>
      </c>
      <c r="X2166">
        <v>100</v>
      </c>
      <c r="Y2166">
        <v>68.041237113402062</v>
      </c>
      <c r="Z2166">
        <v>6.1855670103092786</v>
      </c>
      <c r="AA2166">
        <v>6.5636541011812302</v>
      </c>
      <c r="AB2166">
        <v>0</v>
      </c>
      <c r="AC2166">
        <v>1.7202908399217254</v>
      </c>
      <c r="AE2166">
        <v>63.217470623294695</v>
      </c>
      <c r="AG2166">
        <v>1.1520874161173469</v>
      </c>
      <c r="AH2166">
        <v>1.7445486056001276</v>
      </c>
      <c r="AI2166">
        <v>0</v>
      </c>
      <c r="AJ2166">
        <v>0</v>
      </c>
    </row>
    <row r="2167" spans="1:38">
      <c r="A2167">
        <v>18</v>
      </c>
      <c r="B2167">
        <v>634</v>
      </c>
      <c r="C2167">
        <v>2023</v>
      </c>
      <c r="E2167">
        <v>99</v>
      </c>
      <c r="F2167">
        <v>99</v>
      </c>
      <c r="G2167">
        <v>99</v>
      </c>
      <c r="H2167">
        <v>1</v>
      </c>
      <c r="I2167">
        <v>99</v>
      </c>
      <c r="J2167">
        <v>155</v>
      </c>
      <c r="K2167">
        <v>99</v>
      </c>
      <c r="L2167">
        <v>11</v>
      </c>
      <c r="M2167">
        <v>99</v>
      </c>
      <c r="N2167">
        <v>99</v>
      </c>
      <c r="O2167">
        <v>99</v>
      </c>
      <c r="P2167">
        <v>99</v>
      </c>
      <c r="Q2167">
        <v>236</v>
      </c>
      <c r="R2167">
        <v>3085</v>
      </c>
      <c r="S2167">
        <v>11</v>
      </c>
      <c r="T2167">
        <v>6.4991896272285263</v>
      </c>
      <c r="U2167">
        <v>26.419805510534804</v>
      </c>
      <c r="V2167">
        <v>85.607779578606142</v>
      </c>
      <c r="W2167">
        <v>9.0437601296596455</v>
      </c>
      <c r="X2167">
        <v>100</v>
      </c>
      <c r="Y2167">
        <v>60.875202593192853</v>
      </c>
      <c r="Z2167">
        <v>9.0113452188006473</v>
      </c>
      <c r="AA2167">
        <v>7.5875223828541021</v>
      </c>
      <c r="AB2167">
        <v>0</v>
      </c>
      <c r="AC2167">
        <v>1.6206975681716465</v>
      </c>
      <c r="AE2167">
        <v>60.177154367852353</v>
      </c>
      <c r="AG2167">
        <v>5.5832051398063518</v>
      </c>
      <c r="AH2167">
        <v>6.858373560646811</v>
      </c>
      <c r="AI2167">
        <v>0.32414910858995144</v>
      </c>
      <c r="AJ2167">
        <v>0</v>
      </c>
    </row>
    <row r="2168" spans="1:38">
      <c r="A2168">
        <v>18</v>
      </c>
      <c r="B2168">
        <v>635</v>
      </c>
      <c r="C2168">
        <v>2023</v>
      </c>
      <c r="E2168">
        <v>99</v>
      </c>
      <c r="F2168">
        <v>99</v>
      </c>
      <c r="G2168">
        <v>99</v>
      </c>
      <c r="H2168">
        <v>2</v>
      </c>
      <c r="I2168">
        <v>99</v>
      </c>
      <c r="J2168">
        <v>160</v>
      </c>
      <c r="K2168">
        <v>99</v>
      </c>
      <c r="L2168">
        <v>11</v>
      </c>
      <c r="M2168">
        <v>99</v>
      </c>
      <c r="N2168">
        <v>99</v>
      </c>
      <c r="O2168">
        <v>99</v>
      </c>
      <c r="P2168">
        <v>99</v>
      </c>
      <c r="Q2168">
        <v>103</v>
      </c>
      <c r="R2168">
        <v>422</v>
      </c>
      <c r="S2168">
        <v>11</v>
      </c>
      <c r="T2168">
        <v>7.5331753554502381</v>
      </c>
      <c r="U2168">
        <v>27.550000000000004</v>
      </c>
      <c r="V2168">
        <v>71.327014218009495</v>
      </c>
      <c r="W2168">
        <v>20.616113744075829</v>
      </c>
      <c r="X2168">
        <v>99.526066350710906</v>
      </c>
      <c r="Y2168">
        <v>60.900473933649295</v>
      </c>
      <c r="Z2168">
        <v>12.322274881516584</v>
      </c>
      <c r="AA2168">
        <v>9.659103581105283</v>
      </c>
      <c r="AB2168">
        <v>0</v>
      </c>
      <c r="AC2168">
        <v>1.7477375659927381</v>
      </c>
      <c r="AE2168">
        <v>56.746704798111921</v>
      </c>
      <c r="AG2168">
        <v>1.0995023579375212</v>
      </c>
      <c r="AH2168">
        <v>1.4679902961448599</v>
      </c>
      <c r="AI2168">
        <v>2.8436018957345968</v>
      </c>
      <c r="AJ2168">
        <v>414</v>
      </c>
      <c r="AK2168">
        <v>99.880676328502531</v>
      </c>
      <c r="AL2168">
        <v>26.677453901427725</v>
      </c>
    </row>
    <row r="2169" spans="1:38">
      <c r="A2169">
        <v>18</v>
      </c>
      <c r="B2169">
        <v>636</v>
      </c>
      <c r="C2169">
        <v>2023</v>
      </c>
      <c r="E2169">
        <v>99</v>
      </c>
      <c r="F2169">
        <v>99</v>
      </c>
      <c r="G2169">
        <v>99</v>
      </c>
      <c r="H2169">
        <v>1</v>
      </c>
      <c r="I2169">
        <v>99</v>
      </c>
      <c r="J2169">
        <v>171</v>
      </c>
      <c r="K2169">
        <v>99</v>
      </c>
      <c r="L2169">
        <v>11</v>
      </c>
      <c r="M2169">
        <v>99</v>
      </c>
      <c r="N2169">
        <v>99</v>
      </c>
      <c r="O2169">
        <v>99</v>
      </c>
      <c r="P2169">
        <v>99</v>
      </c>
      <c r="Q2169">
        <v>77</v>
      </c>
      <c r="R2169">
        <v>468</v>
      </c>
      <c r="S2169">
        <v>11</v>
      </c>
      <c r="T2169">
        <v>7.465811965811965</v>
      </c>
      <c r="U2169">
        <v>27.975213675213674</v>
      </c>
      <c r="V2169">
        <v>74.14529914529912</v>
      </c>
      <c r="W2169">
        <v>23.07692307692308</v>
      </c>
      <c r="X2169">
        <v>100</v>
      </c>
      <c r="Y2169">
        <v>71.367521367521391</v>
      </c>
      <c r="Z2169">
        <v>11.111111111111112</v>
      </c>
      <c r="AA2169">
        <v>8.8288223216248998</v>
      </c>
      <c r="AB2169">
        <v>0</v>
      </c>
      <c r="AC2169">
        <v>1.8561822041220919</v>
      </c>
      <c r="AE2169">
        <v>61.538297125671853</v>
      </c>
      <c r="AG2169">
        <v>1.9557858665217935</v>
      </c>
      <c r="AH2169">
        <v>2.5035457209167209</v>
      </c>
      <c r="AI2169">
        <v>0</v>
      </c>
      <c r="AJ2169">
        <v>0</v>
      </c>
    </row>
    <row r="2170" spans="1:38">
      <c r="A2170">
        <v>18</v>
      </c>
      <c r="B2170">
        <v>637</v>
      </c>
      <c r="C2170">
        <v>2023</v>
      </c>
      <c r="E2170">
        <v>99</v>
      </c>
      <c r="F2170">
        <v>99</v>
      </c>
      <c r="G2170">
        <v>99</v>
      </c>
      <c r="H2170">
        <v>2</v>
      </c>
      <c r="I2170">
        <v>99</v>
      </c>
      <c r="J2170">
        <v>175</v>
      </c>
      <c r="K2170">
        <v>99</v>
      </c>
      <c r="L2170">
        <v>11</v>
      </c>
      <c r="M2170">
        <v>99</v>
      </c>
      <c r="N2170">
        <v>99</v>
      </c>
      <c r="O2170">
        <v>99</v>
      </c>
      <c r="P2170">
        <v>99</v>
      </c>
      <c r="Q2170">
        <v>55</v>
      </c>
      <c r="R2170">
        <v>116</v>
      </c>
      <c r="S2170">
        <v>11</v>
      </c>
      <c r="T2170">
        <v>9.3620689655172455</v>
      </c>
      <c r="U2170">
        <v>36.235344827586239</v>
      </c>
      <c r="V2170">
        <v>37.068965517241395</v>
      </c>
      <c r="W2170">
        <v>61.206896551724142</v>
      </c>
      <c r="X2170">
        <v>100</v>
      </c>
      <c r="Y2170">
        <v>98.275862068965509</v>
      </c>
      <c r="Z2170">
        <v>36.206896551724149</v>
      </c>
      <c r="AA2170">
        <v>9.6763776913636566</v>
      </c>
      <c r="AB2170">
        <v>0</v>
      </c>
      <c r="AC2170">
        <v>2.3503358223884461</v>
      </c>
      <c r="AE2170">
        <v>71.262444077260483</v>
      </c>
      <c r="AG2170">
        <v>0.7516361044515002</v>
      </c>
      <c r="AH2170">
        <v>1.515459066957745</v>
      </c>
      <c r="AI2170">
        <v>0</v>
      </c>
      <c r="AJ2170">
        <v>0</v>
      </c>
    </row>
    <row r="2171" spans="1:38">
      <c r="A2171">
        <v>18</v>
      </c>
      <c r="B2171">
        <v>638</v>
      </c>
      <c r="C2171">
        <v>2023</v>
      </c>
      <c r="E2171">
        <v>99</v>
      </c>
      <c r="F2171">
        <v>99</v>
      </c>
      <c r="G2171">
        <v>99</v>
      </c>
      <c r="H2171">
        <v>2</v>
      </c>
      <c r="I2171">
        <v>99</v>
      </c>
      <c r="J2171">
        <v>177</v>
      </c>
      <c r="K2171">
        <v>99</v>
      </c>
      <c r="L2171">
        <v>11</v>
      </c>
      <c r="M2171">
        <v>99</v>
      </c>
      <c r="N2171">
        <v>99</v>
      </c>
      <c r="O2171">
        <v>99</v>
      </c>
      <c r="P2171">
        <v>99</v>
      </c>
      <c r="Q2171">
        <v>82</v>
      </c>
      <c r="R2171">
        <v>617</v>
      </c>
      <c r="S2171">
        <v>11</v>
      </c>
      <c r="T2171">
        <v>6.99189627228525</v>
      </c>
      <c r="U2171">
        <v>28.0452188006483</v>
      </c>
      <c r="V2171">
        <v>86.709886547812005</v>
      </c>
      <c r="W2171">
        <v>11.507293354943277</v>
      </c>
      <c r="X2171">
        <v>100</v>
      </c>
      <c r="Y2171">
        <v>86.223662884927052</v>
      </c>
      <c r="Z2171">
        <v>5.9967585089141009</v>
      </c>
      <c r="AA2171">
        <v>6.1680186810429802</v>
      </c>
      <c r="AB2171">
        <v>0</v>
      </c>
      <c r="AC2171">
        <v>1.4982212475407444</v>
      </c>
      <c r="AE2171">
        <v>55.52042997480109</v>
      </c>
      <c r="AG2171">
        <v>1.5948509835345213</v>
      </c>
      <c r="AH2171">
        <v>2.2747122677424358</v>
      </c>
      <c r="AI2171">
        <v>0.48622366288492685</v>
      </c>
      <c r="AJ2171">
        <v>617</v>
      </c>
      <c r="AK2171">
        <v>101.09870340356569</v>
      </c>
      <c r="AL2171">
        <v>26.792474011731343</v>
      </c>
    </row>
    <row r="2172" spans="1:38">
      <c r="A2172">
        <v>18</v>
      </c>
      <c r="B2172">
        <v>639</v>
      </c>
      <c r="C2172">
        <v>2023</v>
      </c>
      <c r="E2172">
        <v>99</v>
      </c>
      <c r="F2172">
        <v>99</v>
      </c>
      <c r="G2172">
        <v>99</v>
      </c>
      <c r="H2172">
        <v>2</v>
      </c>
      <c r="I2172">
        <v>99</v>
      </c>
      <c r="J2172">
        <v>178</v>
      </c>
      <c r="K2172">
        <v>99</v>
      </c>
      <c r="L2172">
        <v>11</v>
      </c>
      <c r="M2172">
        <v>99</v>
      </c>
      <c r="N2172">
        <v>99</v>
      </c>
      <c r="O2172">
        <v>99</v>
      </c>
      <c r="P2172">
        <v>99</v>
      </c>
      <c r="Q2172">
        <v>47</v>
      </c>
      <c r="R2172">
        <v>228</v>
      </c>
      <c r="S2172">
        <v>11</v>
      </c>
      <c r="T2172">
        <v>7.1535087719298254</v>
      </c>
      <c r="U2172">
        <v>29.428070175438599</v>
      </c>
      <c r="V2172">
        <v>72.368421052631547</v>
      </c>
      <c r="W2172">
        <v>19.736842105263161</v>
      </c>
      <c r="X2172">
        <v>100</v>
      </c>
      <c r="Y2172">
        <v>69.298245614035054</v>
      </c>
      <c r="Z2172">
        <v>18.421052631578945</v>
      </c>
      <c r="AA2172">
        <v>9.8782013134000319</v>
      </c>
      <c r="AB2172">
        <v>0</v>
      </c>
      <c r="AC2172">
        <v>2.297621952342892</v>
      </c>
      <c r="AE2172">
        <v>75.963093476504653</v>
      </c>
      <c r="AG2172">
        <v>1.6013485040033721</v>
      </c>
      <c r="AH2172">
        <v>2.408278943423968</v>
      </c>
      <c r="AI2172">
        <v>14.035087719298245</v>
      </c>
      <c r="AJ2172">
        <v>0</v>
      </c>
    </row>
    <row r="2173" spans="1:38">
      <c r="A2173">
        <v>18</v>
      </c>
      <c r="B2173">
        <v>640</v>
      </c>
      <c r="C2173">
        <v>2023</v>
      </c>
      <c r="E2173">
        <v>99</v>
      </c>
      <c r="F2173">
        <v>99</v>
      </c>
      <c r="G2173">
        <v>99</v>
      </c>
      <c r="H2173">
        <v>2</v>
      </c>
      <c r="I2173">
        <v>99</v>
      </c>
      <c r="J2173">
        <v>181</v>
      </c>
      <c r="K2173">
        <v>99</v>
      </c>
      <c r="L2173">
        <v>11</v>
      </c>
      <c r="M2173">
        <v>99</v>
      </c>
      <c r="N2173">
        <v>99</v>
      </c>
      <c r="O2173">
        <v>99</v>
      </c>
      <c r="P2173">
        <v>99</v>
      </c>
      <c r="Q2173">
        <v>112</v>
      </c>
      <c r="R2173">
        <v>686</v>
      </c>
      <c r="S2173">
        <v>11</v>
      </c>
      <c r="T2173">
        <v>7.2084548104956285</v>
      </c>
      <c r="U2173">
        <v>29.053790087463529</v>
      </c>
      <c r="V2173">
        <v>90.087463556851333</v>
      </c>
      <c r="W2173">
        <v>6.9970845481049553</v>
      </c>
      <c r="X2173">
        <v>100</v>
      </c>
      <c r="Y2173">
        <v>96.938775510204081</v>
      </c>
      <c r="Z2173">
        <v>4.9562682215743443</v>
      </c>
      <c r="AA2173">
        <v>6.1956376482549951</v>
      </c>
      <c r="AB2173">
        <v>0</v>
      </c>
      <c r="AC2173">
        <v>1.2044565945650136</v>
      </c>
      <c r="AE2173">
        <v>30.354565999620601</v>
      </c>
      <c r="AG2173">
        <v>2.2813435317592283</v>
      </c>
      <c r="AH2173">
        <v>3.3583799084600514</v>
      </c>
      <c r="AI2173">
        <v>0</v>
      </c>
      <c r="AJ2173">
        <v>0</v>
      </c>
    </row>
    <row r="2174" spans="1:38">
      <c r="A2174">
        <v>18</v>
      </c>
      <c r="B2174">
        <v>641</v>
      </c>
      <c r="C2174">
        <v>2023</v>
      </c>
      <c r="E2174">
        <v>99</v>
      </c>
      <c r="F2174">
        <v>99</v>
      </c>
      <c r="G2174">
        <v>99</v>
      </c>
      <c r="H2174">
        <v>1</v>
      </c>
      <c r="I2174">
        <v>99</v>
      </c>
      <c r="J2174">
        <v>262</v>
      </c>
      <c r="K2174">
        <v>99</v>
      </c>
      <c r="L2174">
        <v>11</v>
      </c>
      <c r="M2174">
        <v>99</v>
      </c>
      <c r="N2174">
        <v>99</v>
      </c>
      <c r="O2174">
        <v>99</v>
      </c>
      <c r="P2174">
        <v>99</v>
      </c>
      <c r="R2174">
        <v>0</v>
      </c>
    </row>
    <row r="2175" spans="1:38">
      <c r="A2175">
        <v>18</v>
      </c>
      <c r="B2175">
        <v>642</v>
      </c>
      <c r="C2175">
        <v>2023</v>
      </c>
      <c r="E2175">
        <v>99</v>
      </c>
      <c r="F2175">
        <v>99</v>
      </c>
      <c r="G2175">
        <v>99</v>
      </c>
      <c r="H2175">
        <v>2</v>
      </c>
      <c r="I2175">
        <v>99</v>
      </c>
      <c r="J2175">
        <v>267</v>
      </c>
      <c r="K2175">
        <v>99</v>
      </c>
      <c r="L2175">
        <v>11</v>
      </c>
      <c r="M2175">
        <v>99</v>
      </c>
      <c r="N2175">
        <v>99</v>
      </c>
      <c r="O2175">
        <v>99</v>
      </c>
      <c r="P2175">
        <v>99</v>
      </c>
      <c r="R2175">
        <v>0</v>
      </c>
    </row>
    <row r="2176" spans="1:38">
      <c r="A2176">
        <v>18</v>
      </c>
      <c r="B2176">
        <v>643</v>
      </c>
      <c r="C2176">
        <v>2023</v>
      </c>
      <c r="E2176">
        <v>99</v>
      </c>
      <c r="F2176">
        <v>99</v>
      </c>
      <c r="G2176">
        <v>99</v>
      </c>
      <c r="H2176">
        <v>1</v>
      </c>
      <c r="I2176">
        <v>99</v>
      </c>
      <c r="J2176">
        <v>309</v>
      </c>
      <c r="K2176">
        <v>99</v>
      </c>
      <c r="L2176">
        <v>11</v>
      </c>
      <c r="M2176">
        <v>99</v>
      </c>
      <c r="N2176">
        <v>99</v>
      </c>
      <c r="O2176">
        <v>99</v>
      </c>
      <c r="P2176">
        <v>99</v>
      </c>
      <c r="Q2176">
        <v>380</v>
      </c>
      <c r="R2176">
        <v>1782</v>
      </c>
      <c r="S2176">
        <v>11</v>
      </c>
      <c r="T2176">
        <v>7.021324354657688</v>
      </c>
      <c r="U2176">
        <v>27.870763187429858</v>
      </c>
      <c r="V2176">
        <v>81.425364758698095</v>
      </c>
      <c r="W2176">
        <v>14.253647586980922</v>
      </c>
      <c r="X2176">
        <v>100</v>
      </c>
      <c r="Y2176">
        <v>74.29854096520765</v>
      </c>
      <c r="Z2176">
        <v>9.7643097643097629</v>
      </c>
      <c r="AA2176">
        <v>8.018108250165497</v>
      </c>
      <c r="AB2176">
        <v>0</v>
      </c>
      <c r="AC2176">
        <v>1.5460005376683483</v>
      </c>
      <c r="AE2176">
        <v>61.988296467245746</v>
      </c>
      <c r="AG2176">
        <v>1.9382627422828431</v>
      </c>
      <c r="AH2176">
        <v>2.7348967298496958</v>
      </c>
      <c r="AI2176">
        <v>1.4029180695847363</v>
      </c>
      <c r="AJ2176">
        <v>0</v>
      </c>
    </row>
    <row r="2177" spans="1:38">
      <c r="A2177">
        <v>18</v>
      </c>
      <c r="B2177">
        <v>644</v>
      </c>
      <c r="C2177">
        <v>2023</v>
      </c>
      <c r="E2177">
        <v>99</v>
      </c>
      <c r="F2177">
        <v>99</v>
      </c>
      <c r="G2177">
        <v>99</v>
      </c>
      <c r="H2177">
        <v>2</v>
      </c>
      <c r="I2177">
        <v>99</v>
      </c>
      <c r="J2177">
        <v>470</v>
      </c>
      <c r="K2177">
        <v>99</v>
      </c>
      <c r="L2177">
        <v>11</v>
      </c>
      <c r="M2177">
        <v>99</v>
      </c>
      <c r="N2177">
        <v>99</v>
      </c>
      <c r="O2177">
        <v>99</v>
      </c>
      <c r="P2177">
        <v>99</v>
      </c>
      <c r="Q2177">
        <v>30</v>
      </c>
      <c r="R2177">
        <v>81</v>
      </c>
      <c r="S2177">
        <v>11</v>
      </c>
      <c r="T2177">
        <v>6.5185185185185173</v>
      </c>
      <c r="U2177">
        <v>27.037037037037042</v>
      </c>
      <c r="V2177">
        <v>86.419753086419746</v>
      </c>
      <c r="W2177">
        <v>8.6419753086419746</v>
      </c>
      <c r="X2177">
        <v>100</v>
      </c>
      <c r="Y2177">
        <v>62.962962962962969</v>
      </c>
      <c r="Z2177">
        <v>7.4074074074074083</v>
      </c>
      <c r="AA2177">
        <v>7.5762534218575777</v>
      </c>
      <c r="AB2177">
        <v>0</v>
      </c>
      <c r="AC2177">
        <v>1.7646117406772748</v>
      </c>
      <c r="AE2177">
        <v>54.561271153639154</v>
      </c>
      <c r="AG2177">
        <v>0.64331665475339506</v>
      </c>
      <c r="AH2177">
        <v>0.98764853061349844</v>
      </c>
      <c r="AI2177">
        <v>1.2345679012345681</v>
      </c>
      <c r="AJ2177">
        <v>0</v>
      </c>
    </row>
    <row r="2178" spans="1:38">
      <c r="A2178">
        <v>18</v>
      </c>
      <c r="B2178">
        <v>645</v>
      </c>
      <c r="C2178">
        <v>2023</v>
      </c>
      <c r="E2178">
        <v>99</v>
      </c>
      <c r="F2178">
        <v>99</v>
      </c>
      <c r="G2178">
        <v>99</v>
      </c>
      <c r="H2178">
        <v>2</v>
      </c>
      <c r="I2178">
        <v>99</v>
      </c>
      <c r="J2178">
        <v>629</v>
      </c>
      <c r="K2178">
        <v>99</v>
      </c>
      <c r="L2178">
        <v>11</v>
      </c>
      <c r="M2178">
        <v>99</v>
      </c>
      <c r="N2178">
        <v>99</v>
      </c>
      <c r="O2178">
        <v>99</v>
      </c>
      <c r="P2178">
        <v>99</v>
      </c>
      <c r="Q2178">
        <v>14</v>
      </c>
      <c r="R2178">
        <v>30</v>
      </c>
      <c r="S2178">
        <v>11</v>
      </c>
      <c r="T2178">
        <v>7.8666666666666654</v>
      </c>
      <c r="U2178">
        <v>31.703333333333322</v>
      </c>
      <c r="V2178">
        <v>80</v>
      </c>
      <c r="W2178">
        <v>16.666666666666671</v>
      </c>
      <c r="X2178">
        <v>100</v>
      </c>
      <c r="Y2178">
        <v>96.666666666666686</v>
      </c>
      <c r="Z2178">
        <v>16.666666666666671</v>
      </c>
      <c r="AA2178">
        <v>10.024851896938728</v>
      </c>
      <c r="AB2178">
        <v>0</v>
      </c>
      <c r="AC2178">
        <v>1.5860503004493764</v>
      </c>
      <c r="AE2178">
        <v>70.107972603816506</v>
      </c>
      <c r="AG2178">
        <v>1.7688679245283012</v>
      </c>
      <c r="AH2178">
        <v>2.6717042613556559</v>
      </c>
      <c r="AI2178">
        <v>0</v>
      </c>
      <c r="AJ2178">
        <v>0</v>
      </c>
    </row>
    <row r="2179" spans="1:38">
      <c r="A2179">
        <v>18</v>
      </c>
      <c r="B2179">
        <v>646</v>
      </c>
      <c r="C2179">
        <v>2023</v>
      </c>
      <c r="E2179">
        <v>99</v>
      </c>
      <c r="F2179">
        <v>99</v>
      </c>
      <c r="G2179">
        <v>99</v>
      </c>
      <c r="H2179">
        <v>1</v>
      </c>
      <c r="I2179">
        <v>99</v>
      </c>
      <c r="J2179">
        <v>643</v>
      </c>
      <c r="K2179">
        <v>99</v>
      </c>
      <c r="L2179">
        <v>11</v>
      </c>
      <c r="M2179">
        <v>99</v>
      </c>
      <c r="N2179">
        <v>99</v>
      </c>
      <c r="O2179">
        <v>99</v>
      </c>
      <c r="P2179">
        <v>99</v>
      </c>
      <c r="Q2179">
        <v>144</v>
      </c>
      <c r="R2179">
        <v>816</v>
      </c>
      <c r="S2179">
        <v>11</v>
      </c>
      <c r="T2179">
        <v>6.9289215686274481</v>
      </c>
      <c r="U2179">
        <v>26.829534313725471</v>
      </c>
      <c r="V2179">
        <v>84.803921568627459</v>
      </c>
      <c r="W2179">
        <v>12.5</v>
      </c>
      <c r="X2179">
        <v>100</v>
      </c>
      <c r="Y2179">
        <v>72.42647058823529</v>
      </c>
      <c r="Z2179">
        <v>6.25</v>
      </c>
      <c r="AA2179">
        <v>7.256332446039842</v>
      </c>
      <c r="AB2179">
        <v>0</v>
      </c>
      <c r="AC2179">
        <v>1.6597444918306714</v>
      </c>
      <c r="AE2179">
        <v>58.608393422810778</v>
      </c>
      <c r="AG2179">
        <v>1.5244642890503857</v>
      </c>
      <c r="AH2179">
        <v>2.1877240271413672</v>
      </c>
      <c r="AI2179">
        <v>0</v>
      </c>
      <c r="AJ2179">
        <v>0</v>
      </c>
    </row>
    <row r="2180" spans="1:38">
      <c r="A2180">
        <v>18</v>
      </c>
      <c r="B2180">
        <v>647</v>
      </c>
      <c r="C2180">
        <v>2023</v>
      </c>
      <c r="E2180">
        <v>99</v>
      </c>
      <c r="F2180">
        <v>99</v>
      </c>
      <c r="G2180">
        <v>99</v>
      </c>
      <c r="H2180">
        <v>2</v>
      </c>
      <c r="I2180">
        <v>99</v>
      </c>
      <c r="J2180">
        <v>704</v>
      </c>
      <c r="K2180">
        <v>99</v>
      </c>
      <c r="L2180">
        <v>11</v>
      </c>
      <c r="M2180">
        <v>99</v>
      </c>
      <c r="N2180">
        <v>99</v>
      </c>
      <c r="O2180">
        <v>99</v>
      </c>
      <c r="P2180">
        <v>99</v>
      </c>
      <c r="R2180">
        <v>0</v>
      </c>
    </row>
    <row r="2181" spans="1:38">
      <c r="A2181">
        <v>18</v>
      </c>
      <c r="B2181">
        <v>648</v>
      </c>
      <c r="C2181">
        <v>2023</v>
      </c>
      <c r="E2181">
        <v>99</v>
      </c>
      <c r="F2181">
        <v>99</v>
      </c>
      <c r="G2181">
        <v>99</v>
      </c>
      <c r="H2181">
        <v>1</v>
      </c>
      <c r="I2181">
        <v>99</v>
      </c>
      <c r="J2181">
        <v>802</v>
      </c>
      <c r="K2181">
        <v>99</v>
      </c>
      <c r="L2181">
        <v>11</v>
      </c>
      <c r="M2181">
        <v>99</v>
      </c>
      <c r="N2181">
        <v>99</v>
      </c>
      <c r="O2181">
        <v>99</v>
      </c>
      <c r="P2181">
        <v>99</v>
      </c>
      <c r="Q2181">
        <v>39</v>
      </c>
      <c r="R2181">
        <v>205</v>
      </c>
      <c r="S2181">
        <v>11</v>
      </c>
      <c r="T2181">
        <v>8.1170731707317092</v>
      </c>
      <c r="U2181">
        <v>31.272195121951221</v>
      </c>
      <c r="V2181">
        <v>62.926829268292686</v>
      </c>
      <c r="W2181">
        <v>30.731707317073162</v>
      </c>
      <c r="X2181">
        <v>100</v>
      </c>
      <c r="Y2181">
        <v>91.707317073170714</v>
      </c>
      <c r="Z2181">
        <v>17.073170731707322</v>
      </c>
      <c r="AA2181">
        <v>8.1556718292436017</v>
      </c>
      <c r="AB2181">
        <v>0</v>
      </c>
      <c r="AC2181">
        <v>2.0136003962111393</v>
      </c>
      <c r="AE2181">
        <v>58.821612874837825</v>
      </c>
      <c r="AG2181">
        <v>1.9083969465648865</v>
      </c>
      <c r="AH2181">
        <v>2.8971609106525076</v>
      </c>
      <c r="AI2181">
        <v>0</v>
      </c>
      <c r="AJ2181">
        <v>205</v>
      </c>
      <c r="AK2181">
        <v>104.20780487804876</v>
      </c>
      <c r="AL2181">
        <v>27.141583918016678</v>
      </c>
    </row>
    <row r="2182" spans="1:38">
      <c r="A2182">
        <v>18</v>
      </c>
      <c r="B2182">
        <v>649</v>
      </c>
      <c r="C2182">
        <v>2023</v>
      </c>
      <c r="E2182">
        <v>99</v>
      </c>
      <c r="F2182">
        <v>99</v>
      </c>
      <c r="G2182">
        <v>99</v>
      </c>
      <c r="H2182">
        <v>1</v>
      </c>
      <c r="I2182">
        <v>99</v>
      </c>
      <c r="J2182">
        <v>103</v>
      </c>
      <c r="K2182">
        <v>99</v>
      </c>
      <c r="L2182">
        <v>12</v>
      </c>
      <c r="M2182">
        <v>99</v>
      </c>
      <c r="N2182">
        <v>99</v>
      </c>
      <c r="O2182">
        <v>99</v>
      </c>
      <c r="P2182">
        <v>99</v>
      </c>
      <c r="Q2182">
        <v>21</v>
      </c>
      <c r="R2182">
        <v>28</v>
      </c>
      <c r="S2182">
        <v>12</v>
      </c>
      <c r="T2182">
        <v>9.1071428571428612</v>
      </c>
      <c r="U2182">
        <v>47.967857142857149</v>
      </c>
      <c r="V2182">
        <v>28.571428571428577</v>
      </c>
      <c r="W2182">
        <v>53.571428571428562</v>
      </c>
      <c r="X2182">
        <v>100</v>
      </c>
      <c r="Y2182">
        <v>96.428571428571445</v>
      </c>
      <c r="Z2182">
        <v>67.85714285714289</v>
      </c>
      <c r="AA2182">
        <v>14.376768302950964</v>
      </c>
      <c r="AB2182">
        <v>0</v>
      </c>
      <c r="AC2182">
        <v>2.2414804692161701</v>
      </c>
      <c r="AE2182">
        <v>60.732822359775767</v>
      </c>
      <c r="AG2182">
        <v>6.6996865503792483E-2</v>
      </c>
      <c r="AH2182">
        <v>0.15327420158959373</v>
      </c>
      <c r="AI2182">
        <v>3.5714285714285721</v>
      </c>
      <c r="AJ2182">
        <v>0</v>
      </c>
    </row>
    <row r="2183" spans="1:38">
      <c r="A2183">
        <v>18</v>
      </c>
      <c r="B2183">
        <v>650</v>
      </c>
      <c r="C2183">
        <v>2023</v>
      </c>
      <c r="E2183">
        <v>99</v>
      </c>
      <c r="F2183">
        <v>99</v>
      </c>
      <c r="G2183">
        <v>99</v>
      </c>
      <c r="H2183">
        <v>2</v>
      </c>
      <c r="I2183">
        <v>99</v>
      </c>
      <c r="J2183">
        <v>106</v>
      </c>
      <c r="K2183">
        <v>99</v>
      </c>
      <c r="L2183">
        <v>12</v>
      </c>
      <c r="M2183">
        <v>99</v>
      </c>
      <c r="N2183">
        <v>99</v>
      </c>
      <c r="O2183">
        <v>99</v>
      </c>
      <c r="P2183">
        <v>99</v>
      </c>
      <c r="Q2183">
        <v>59</v>
      </c>
      <c r="R2183">
        <v>93</v>
      </c>
      <c r="S2183">
        <v>12</v>
      </c>
      <c r="T2183">
        <v>9.2903225806451601</v>
      </c>
      <c r="U2183">
        <v>37.702150537634409</v>
      </c>
      <c r="V2183">
        <v>44.086021505376344</v>
      </c>
      <c r="W2183">
        <v>47.311827956989248</v>
      </c>
      <c r="X2183">
        <v>100</v>
      </c>
      <c r="Y2183">
        <v>94.623655913978496</v>
      </c>
      <c r="Z2183">
        <v>39.784946236559136</v>
      </c>
      <c r="AA2183">
        <v>11.9640139494983</v>
      </c>
      <c r="AB2183">
        <v>0</v>
      </c>
      <c r="AC2183">
        <v>2.6904076725152311</v>
      </c>
      <c r="AE2183">
        <v>58.859103113028226</v>
      </c>
      <c r="AG2183">
        <v>0.23192598319160079</v>
      </c>
      <c r="AH2183">
        <v>0.41869043261971439</v>
      </c>
      <c r="AI2183">
        <v>0</v>
      </c>
      <c r="AJ2183">
        <v>34</v>
      </c>
      <c r="AK2183">
        <v>113.17058823529403</v>
      </c>
      <c r="AL2183">
        <v>28.049955415640905</v>
      </c>
    </row>
    <row r="2184" spans="1:38">
      <c r="A2184">
        <v>18</v>
      </c>
      <c r="B2184">
        <v>651</v>
      </c>
      <c r="C2184">
        <v>2023</v>
      </c>
      <c r="E2184">
        <v>99</v>
      </c>
      <c r="F2184">
        <v>99</v>
      </c>
      <c r="G2184">
        <v>99</v>
      </c>
      <c r="H2184">
        <v>1</v>
      </c>
      <c r="I2184">
        <v>99</v>
      </c>
      <c r="J2184">
        <v>110</v>
      </c>
      <c r="K2184">
        <v>99</v>
      </c>
      <c r="L2184">
        <v>12</v>
      </c>
      <c r="M2184">
        <v>99</v>
      </c>
      <c r="N2184">
        <v>99</v>
      </c>
      <c r="O2184">
        <v>99</v>
      </c>
      <c r="P2184">
        <v>99</v>
      </c>
      <c r="Q2184">
        <v>75</v>
      </c>
      <c r="R2184">
        <v>95</v>
      </c>
      <c r="S2184">
        <v>12</v>
      </c>
      <c r="T2184">
        <v>7.8842105263157904</v>
      </c>
      <c r="U2184">
        <v>30.954736842105255</v>
      </c>
      <c r="V2184">
        <v>68.421052631578959</v>
      </c>
      <c r="W2184">
        <v>26.315789473684205</v>
      </c>
      <c r="X2184">
        <v>98.94736842105263</v>
      </c>
      <c r="Y2184">
        <v>75.789473684210492</v>
      </c>
      <c r="Z2184">
        <v>17.89473684210526</v>
      </c>
      <c r="AA2184">
        <v>12.421058251559852</v>
      </c>
      <c r="AB2184">
        <v>0</v>
      </c>
      <c r="AC2184">
        <v>2.2611741611953766</v>
      </c>
      <c r="AE2184">
        <v>59.546136515632746</v>
      </c>
      <c r="AG2184">
        <v>8.4330504562724173E-2</v>
      </c>
      <c r="AH2184">
        <v>0.12412350725833596</v>
      </c>
      <c r="AI2184">
        <v>2.1052631578947363</v>
      </c>
      <c r="AJ2184">
        <v>90</v>
      </c>
      <c r="AK2184">
        <v>100.12888888888888</v>
      </c>
      <c r="AL2184">
        <v>29.449771759159244</v>
      </c>
    </row>
    <row r="2185" spans="1:38">
      <c r="A2185">
        <v>18</v>
      </c>
      <c r="B2185">
        <v>652</v>
      </c>
      <c r="C2185">
        <v>2023</v>
      </c>
      <c r="E2185">
        <v>99</v>
      </c>
      <c r="F2185">
        <v>99</v>
      </c>
      <c r="G2185">
        <v>99</v>
      </c>
      <c r="H2185">
        <v>1</v>
      </c>
      <c r="I2185">
        <v>99</v>
      </c>
      <c r="J2185">
        <v>111</v>
      </c>
      <c r="K2185">
        <v>99</v>
      </c>
      <c r="L2185">
        <v>12</v>
      </c>
      <c r="M2185">
        <v>99</v>
      </c>
      <c r="N2185">
        <v>99</v>
      </c>
      <c r="O2185">
        <v>99</v>
      </c>
      <c r="P2185">
        <v>99</v>
      </c>
      <c r="Q2185">
        <v>101</v>
      </c>
      <c r="R2185">
        <v>166</v>
      </c>
      <c r="S2185">
        <v>12</v>
      </c>
      <c r="T2185">
        <v>8.0120481927710845</v>
      </c>
      <c r="U2185">
        <v>32.875903614457819</v>
      </c>
      <c r="V2185">
        <v>60.843373493975911</v>
      </c>
      <c r="W2185">
        <v>31.325301204819276</v>
      </c>
      <c r="X2185">
        <v>99.397590361445779</v>
      </c>
      <c r="Y2185">
        <v>71.084337349397586</v>
      </c>
      <c r="Z2185">
        <v>28.313253012048197</v>
      </c>
      <c r="AA2185">
        <v>14.167382276518987</v>
      </c>
      <c r="AB2185">
        <v>0</v>
      </c>
      <c r="AC2185">
        <v>2.3846596882999367</v>
      </c>
      <c r="AE2185">
        <v>63.985647598924174</v>
      </c>
      <c r="AG2185">
        <v>0.13615932281242824</v>
      </c>
      <c r="AH2185">
        <v>0.21089691947204861</v>
      </c>
      <c r="AI2185">
        <v>0</v>
      </c>
      <c r="AJ2185">
        <v>154</v>
      </c>
      <c r="AK2185">
        <v>100.5779220779221</v>
      </c>
      <c r="AL2185">
        <v>30.219631899586279</v>
      </c>
    </row>
    <row r="2186" spans="1:38">
      <c r="A2186">
        <v>18</v>
      </c>
      <c r="B2186">
        <v>653</v>
      </c>
      <c r="C2186">
        <v>2023</v>
      </c>
      <c r="E2186">
        <v>99</v>
      </c>
      <c r="F2186">
        <v>99</v>
      </c>
      <c r="G2186">
        <v>99</v>
      </c>
      <c r="H2186">
        <v>1</v>
      </c>
      <c r="I2186">
        <v>99</v>
      </c>
      <c r="J2186">
        <v>116</v>
      </c>
      <c r="K2186">
        <v>99</v>
      </c>
      <c r="L2186">
        <v>12</v>
      </c>
      <c r="M2186">
        <v>99</v>
      </c>
      <c r="N2186">
        <v>99</v>
      </c>
      <c r="O2186">
        <v>99</v>
      </c>
      <c r="P2186">
        <v>99</v>
      </c>
      <c r="Q2186">
        <v>121</v>
      </c>
      <c r="R2186">
        <v>201</v>
      </c>
      <c r="S2186">
        <v>12</v>
      </c>
      <c r="T2186">
        <v>7.5621890547263684</v>
      </c>
      <c r="U2186">
        <v>34.48457711442785</v>
      </c>
      <c r="V2186">
        <v>67.164179104477654</v>
      </c>
      <c r="W2186">
        <v>23.880597014925382</v>
      </c>
      <c r="X2186">
        <v>99.502487562189046</v>
      </c>
      <c r="Y2186">
        <v>85.074626865671618</v>
      </c>
      <c r="Z2186">
        <v>25.373134328358208</v>
      </c>
      <c r="AA2186">
        <v>12.939965125841081</v>
      </c>
      <c r="AB2186">
        <v>0</v>
      </c>
      <c r="AC2186">
        <v>2.1154168012156065</v>
      </c>
      <c r="AE2186">
        <v>64.476659595774009</v>
      </c>
      <c r="AG2186">
        <v>0.23826175602470345</v>
      </c>
      <c r="AH2186">
        <v>0.41580360853032722</v>
      </c>
      <c r="AI2186">
        <v>0</v>
      </c>
      <c r="AJ2186">
        <v>0</v>
      </c>
    </row>
    <row r="2187" spans="1:38">
      <c r="A2187">
        <v>18</v>
      </c>
      <c r="B2187">
        <v>654</v>
      </c>
      <c r="C2187">
        <v>2023</v>
      </c>
      <c r="E2187">
        <v>99</v>
      </c>
      <c r="F2187">
        <v>99</v>
      </c>
      <c r="G2187">
        <v>99</v>
      </c>
      <c r="H2187">
        <v>2</v>
      </c>
      <c r="I2187">
        <v>99</v>
      </c>
      <c r="J2187">
        <v>117</v>
      </c>
      <c r="K2187">
        <v>99</v>
      </c>
      <c r="L2187">
        <v>12</v>
      </c>
      <c r="M2187">
        <v>99</v>
      </c>
      <c r="N2187">
        <v>99</v>
      </c>
      <c r="O2187">
        <v>99</v>
      </c>
      <c r="P2187">
        <v>99</v>
      </c>
      <c r="Q2187">
        <v>173</v>
      </c>
      <c r="R2187">
        <v>432</v>
      </c>
      <c r="S2187">
        <v>12</v>
      </c>
      <c r="T2187">
        <v>8.9212962962962941</v>
      </c>
      <c r="U2187">
        <v>33.881481481481494</v>
      </c>
      <c r="V2187">
        <v>39.120370370370374</v>
      </c>
      <c r="W2187">
        <v>48.379629629629619</v>
      </c>
      <c r="X2187">
        <v>98.148148148148167</v>
      </c>
      <c r="Y2187">
        <v>78.93518518518519</v>
      </c>
      <c r="Z2187">
        <v>31.018518518518515</v>
      </c>
      <c r="AA2187">
        <v>12.439791278975315</v>
      </c>
      <c r="AB2187">
        <v>0</v>
      </c>
      <c r="AC2187">
        <v>2.3300195089759486</v>
      </c>
      <c r="AE2187">
        <v>71.634944263808407</v>
      </c>
      <c r="AG2187">
        <v>0.71763181501046547</v>
      </c>
      <c r="AH2187">
        <v>1.1961395798000751</v>
      </c>
      <c r="AI2187">
        <v>0</v>
      </c>
      <c r="AJ2187">
        <v>432</v>
      </c>
      <c r="AK2187">
        <v>103.82129629629638</v>
      </c>
      <c r="AL2187">
        <v>29.120319102090551</v>
      </c>
    </row>
    <row r="2188" spans="1:38">
      <c r="A2188">
        <v>18</v>
      </c>
      <c r="B2188">
        <v>655</v>
      </c>
      <c r="C2188">
        <v>2023</v>
      </c>
      <c r="E2188">
        <v>99</v>
      </c>
      <c r="F2188">
        <v>99</v>
      </c>
      <c r="G2188">
        <v>99</v>
      </c>
      <c r="H2188">
        <v>1</v>
      </c>
      <c r="I2188">
        <v>99</v>
      </c>
      <c r="J2188">
        <v>134</v>
      </c>
      <c r="K2188">
        <v>99</v>
      </c>
      <c r="L2188">
        <v>12</v>
      </c>
      <c r="M2188">
        <v>99</v>
      </c>
      <c r="N2188">
        <v>99</v>
      </c>
      <c r="O2188">
        <v>99</v>
      </c>
      <c r="P2188">
        <v>99</v>
      </c>
      <c r="Q2188">
        <v>82</v>
      </c>
      <c r="R2188">
        <v>97</v>
      </c>
      <c r="S2188">
        <v>12</v>
      </c>
      <c r="T2188">
        <v>9.0824742268041252</v>
      </c>
      <c r="U2188">
        <v>39.419587628865976</v>
      </c>
      <c r="V2188">
        <v>40.206185567010309</v>
      </c>
      <c r="W2188">
        <v>49.484536082474222</v>
      </c>
      <c r="X2188">
        <v>100</v>
      </c>
      <c r="Y2188">
        <v>81.443298969072146</v>
      </c>
      <c r="Z2188">
        <v>54.639175257731956</v>
      </c>
      <c r="AA2188">
        <v>13.21414923618374</v>
      </c>
      <c r="AB2188">
        <v>0</v>
      </c>
      <c r="AC2188">
        <v>2.5753394455187881</v>
      </c>
      <c r="AE2188">
        <v>70.067974775142886</v>
      </c>
      <c r="AG2188">
        <v>9.0913351141103133E-2</v>
      </c>
      <c r="AH2188">
        <v>0.17983343690401127</v>
      </c>
      <c r="AI2188">
        <v>2.061855670103093</v>
      </c>
      <c r="AJ2188">
        <v>0</v>
      </c>
    </row>
    <row r="2189" spans="1:38">
      <c r="A2189">
        <v>18</v>
      </c>
      <c r="B2189">
        <v>656</v>
      </c>
      <c r="C2189">
        <v>2023</v>
      </c>
      <c r="E2189">
        <v>99</v>
      </c>
      <c r="F2189">
        <v>99</v>
      </c>
      <c r="G2189">
        <v>99</v>
      </c>
      <c r="H2189">
        <v>2</v>
      </c>
      <c r="I2189">
        <v>99</v>
      </c>
      <c r="J2189">
        <v>141</v>
      </c>
      <c r="K2189">
        <v>99</v>
      </c>
      <c r="L2189">
        <v>12</v>
      </c>
      <c r="M2189">
        <v>99</v>
      </c>
      <c r="N2189">
        <v>99</v>
      </c>
      <c r="O2189">
        <v>99</v>
      </c>
      <c r="P2189">
        <v>99</v>
      </c>
      <c r="Q2189">
        <v>72</v>
      </c>
      <c r="R2189">
        <v>131</v>
      </c>
      <c r="S2189">
        <v>12</v>
      </c>
      <c r="T2189">
        <v>7.877862595419848</v>
      </c>
      <c r="U2189">
        <v>30.564885496183223</v>
      </c>
      <c r="V2189">
        <v>73.282442748091597</v>
      </c>
      <c r="W2189">
        <v>22.137404580152676</v>
      </c>
      <c r="X2189">
        <v>99.236641221374043</v>
      </c>
      <c r="Y2189">
        <v>88.549618320610705</v>
      </c>
      <c r="Z2189">
        <v>11.450381679389311</v>
      </c>
      <c r="AA2189">
        <v>8.2591972667266376</v>
      </c>
      <c r="AB2189">
        <v>0</v>
      </c>
      <c r="AC2189">
        <v>1.5581497187386963</v>
      </c>
      <c r="AE2189">
        <v>67.279992922622483</v>
      </c>
      <c r="AG2189">
        <v>0.11943727719477396</v>
      </c>
      <c r="AH2189">
        <v>0.19583360579996112</v>
      </c>
      <c r="AI2189">
        <v>0</v>
      </c>
      <c r="AJ2189">
        <v>0</v>
      </c>
    </row>
    <row r="2190" spans="1:38">
      <c r="A2190">
        <v>18</v>
      </c>
      <c r="B2190">
        <v>657</v>
      </c>
      <c r="C2190">
        <v>2023</v>
      </c>
      <c r="E2190">
        <v>99</v>
      </c>
      <c r="F2190">
        <v>99</v>
      </c>
      <c r="G2190">
        <v>99</v>
      </c>
      <c r="H2190">
        <v>2</v>
      </c>
      <c r="I2190">
        <v>99</v>
      </c>
      <c r="J2190">
        <v>143</v>
      </c>
      <c r="K2190">
        <v>99</v>
      </c>
      <c r="L2190">
        <v>12</v>
      </c>
      <c r="M2190">
        <v>99</v>
      </c>
      <c r="N2190">
        <v>99</v>
      </c>
      <c r="O2190">
        <v>99</v>
      </c>
      <c r="P2190">
        <v>99</v>
      </c>
      <c r="Q2190">
        <v>49</v>
      </c>
      <c r="R2190">
        <v>94</v>
      </c>
      <c r="S2190">
        <v>12</v>
      </c>
      <c r="T2190">
        <v>7.6702127659574497</v>
      </c>
      <c r="U2190">
        <v>35.996489361702139</v>
      </c>
      <c r="V2190">
        <v>57.446808510638292</v>
      </c>
      <c r="W2190">
        <v>20.212765957446813</v>
      </c>
      <c r="X2190">
        <v>100</v>
      </c>
      <c r="Y2190">
        <v>94.680851063829778</v>
      </c>
      <c r="Z2190">
        <v>32.978723404255319</v>
      </c>
      <c r="AA2190">
        <v>11.249521853427284</v>
      </c>
      <c r="AB2190">
        <v>0</v>
      </c>
      <c r="AC2190">
        <v>1.3557466175140735</v>
      </c>
      <c r="AE2190">
        <v>48.796115283040336</v>
      </c>
      <c r="AG2190">
        <v>0.38197407452557991</v>
      </c>
      <c r="AH2190">
        <v>0.65715770567211307</v>
      </c>
      <c r="AI2190">
        <v>0</v>
      </c>
      <c r="AJ2190">
        <v>0</v>
      </c>
    </row>
    <row r="2191" spans="1:38">
      <c r="A2191">
        <v>18</v>
      </c>
      <c r="B2191">
        <v>658</v>
      </c>
      <c r="C2191">
        <v>2023</v>
      </c>
      <c r="E2191">
        <v>99</v>
      </c>
      <c r="F2191">
        <v>99</v>
      </c>
      <c r="G2191">
        <v>99</v>
      </c>
      <c r="H2191">
        <v>2</v>
      </c>
      <c r="I2191">
        <v>99</v>
      </c>
      <c r="J2191">
        <v>147</v>
      </c>
      <c r="K2191">
        <v>99</v>
      </c>
      <c r="L2191">
        <v>12</v>
      </c>
      <c r="M2191">
        <v>99</v>
      </c>
      <c r="N2191">
        <v>99</v>
      </c>
      <c r="O2191">
        <v>99</v>
      </c>
      <c r="P2191">
        <v>99</v>
      </c>
      <c r="Q2191">
        <v>12</v>
      </c>
      <c r="R2191">
        <v>19</v>
      </c>
      <c r="S2191">
        <v>12</v>
      </c>
      <c r="T2191">
        <v>7.7894736842105248</v>
      </c>
      <c r="U2191">
        <v>28.310526315789478</v>
      </c>
      <c r="V2191">
        <v>68.421052631578959</v>
      </c>
      <c r="W2191">
        <v>31.578947368421055</v>
      </c>
      <c r="X2191">
        <v>100</v>
      </c>
      <c r="Y2191">
        <v>84.210526315789508</v>
      </c>
      <c r="Z2191">
        <v>5.2631578947368443</v>
      </c>
      <c r="AA2191">
        <v>5.8408628361193555</v>
      </c>
      <c r="AB2191">
        <v>0</v>
      </c>
      <c r="AC2191">
        <v>1.7645320646568641</v>
      </c>
      <c r="AE2191">
        <v>60.484759059754303</v>
      </c>
      <c r="AG2191">
        <v>0.11283330364035868</v>
      </c>
      <c r="AH2191">
        <v>0.18359896987973404</v>
      </c>
      <c r="AI2191">
        <v>0</v>
      </c>
      <c r="AJ2191">
        <v>0</v>
      </c>
    </row>
    <row r="2192" spans="1:38">
      <c r="A2192">
        <v>18</v>
      </c>
      <c r="B2192">
        <v>659</v>
      </c>
      <c r="C2192">
        <v>2023</v>
      </c>
      <c r="E2192">
        <v>99</v>
      </c>
      <c r="F2192">
        <v>99</v>
      </c>
      <c r="G2192">
        <v>99</v>
      </c>
      <c r="H2192">
        <v>1</v>
      </c>
      <c r="I2192">
        <v>99</v>
      </c>
      <c r="J2192">
        <v>155</v>
      </c>
      <c r="K2192">
        <v>99</v>
      </c>
      <c r="L2192">
        <v>12</v>
      </c>
      <c r="M2192">
        <v>99</v>
      </c>
      <c r="N2192">
        <v>99</v>
      </c>
      <c r="O2192">
        <v>99</v>
      </c>
      <c r="P2192">
        <v>99</v>
      </c>
      <c r="Q2192">
        <v>107</v>
      </c>
      <c r="R2192">
        <v>300</v>
      </c>
      <c r="S2192">
        <v>12</v>
      </c>
      <c r="T2192">
        <v>7.1133333333333315</v>
      </c>
      <c r="U2192">
        <v>30.145333333333337</v>
      </c>
      <c r="V2192">
        <v>79.333333333333314</v>
      </c>
      <c r="W2192">
        <v>17</v>
      </c>
      <c r="X2192">
        <v>100</v>
      </c>
      <c r="Y2192">
        <v>71.666666666666686</v>
      </c>
      <c r="Z2192">
        <v>17.333333333333329</v>
      </c>
      <c r="AA2192">
        <v>11.203577325519236</v>
      </c>
      <c r="AB2192">
        <v>0</v>
      </c>
      <c r="AC2192">
        <v>2.23617729370658</v>
      </c>
      <c r="AE2192">
        <v>78.0267873369325</v>
      </c>
      <c r="AG2192">
        <v>0.54293729074291908</v>
      </c>
      <c r="AH2192">
        <v>0.76098780484982687</v>
      </c>
      <c r="AI2192">
        <v>0</v>
      </c>
      <c r="AJ2192">
        <v>0</v>
      </c>
    </row>
    <row r="2193" spans="1:38">
      <c r="A2193">
        <v>18</v>
      </c>
      <c r="B2193">
        <v>660</v>
      </c>
      <c r="C2193">
        <v>2023</v>
      </c>
      <c r="E2193">
        <v>99</v>
      </c>
      <c r="F2193">
        <v>99</v>
      </c>
      <c r="G2193">
        <v>99</v>
      </c>
      <c r="H2193">
        <v>2</v>
      </c>
      <c r="I2193">
        <v>99</v>
      </c>
      <c r="J2193">
        <v>160</v>
      </c>
      <c r="K2193">
        <v>99</v>
      </c>
      <c r="L2193">
        <v>12</v>
      </c>
      <c r="M2193">
        <v>99</v>
      </c>
      <c r="N2193">
        <v>99</v>
      </c>
      <c r="O2193">
        <v>99</v>
      </c>
      <c r="P2193">
        <v>99</v>
      </c>
      <c r="Q2193">
        <v>16</v>
      </c>
      <c r="R2193">
        <v>19</v>
      </c>
      <c r="S2193">
        <v>12</v>
      </c>
      <c r="T2193">
        <v>9.1052631578947381</v>
      </c>
      <c r="U2193">
        <v>38.326315789473682</v>
      </c>
      <c r="V2193">
        <v>31.578947368421055</v>
      </c>
      <c r="W2193">
        <v>52.631578947368411</v>
      </c>
      <c r="X2193">
        <v>100</v>
      </c>
      <c r="Y2193">
        <v>78.947368421052644</v>
      </c>
      <c r="Z2193">
        <v>36.84210526315789</v>
      </c>
      <c r="AA2193">
        <v>15.345866650948661</v>
      </c>
      <c r="AB2193">
        <v>0</v>
      </c>
      <c r="AC2193">
        <v>2.5317923096433081</v>
      </c>
      <c r="AE2193">
        <v>51.008965926744622</v>
      </c>
      <c r="AG2193">
        <v>4.9503660665433422E-2</v>
      </c>
      <c r="AH2193">
        <v>9.1947474531673276E-2</v>
      </c>
      <c r="AI2193">
        <v>0</v>
      </c>
      <c r="AJ2193">
        <v>18</v>
      </c>
      <c r="AK2193">
        <v>103.38888888888889</v>
      </c>
      <c r="AL2193">
        <v>32.281622811038552</v>
      </c>
    </row>
    <row r="2194" spans="1:38">
      <c r="A2194">
        <v>18</v>
      </c>
      <c r="B2194">
        <v>661</v>
      </c>
      <c r="C2194">
        <v>2023</v>
      </c>
      <c r="E2194">
        <v>99</v>
      </c>
      <c r="F2194">
        <v>99</v>
      </c>
      <c r="G2194">
        <v>99</v>
      </c>
      <c r="H2194">
        <v>1</v>
      </c>
      <c r="I2194">
        <v>99</v>
      </c>
      <c r="J2194">
        <v>171</v>
      </c>
      <c r="K2194">
        <v>99</v>
      </c>
      <c r="L2194">
        <v>12</v>
      </c>
      <c r="M2194">
        <v>99</v>
      </c>
      <c r="N2194">
        <v>99</v>
      </c>
      <c r="O2194">
        <v>99</v>
      </c>
      <c r="P2194">
        <v>99</v>
      </c>
      <c r="Q2194">
        <v>21</v>
      </c>
      <c r="R2194">
        <v>40</v>
      </c>
      <c r="S2194">
        <v>12</v>
      </c>
      <c r="T2194">
        <v>8.1999999999999993</v>
      </c>
      <c r="U2194">
        <v>31.287499999999991</v>
      </c>
      <c r="V2194">
        <v>55</v>
      </c>
      <c r="W2194">
        <v>37.5</v>
      </c>
      <c r="X2194">
        <v>100</v>
      </c>
      <c r="Y2194">
        <v>82.5</v>
      </c>
      <c r="Z2194">
        <v>22.5</v>
      </c>
      <c r="AA2194">
        <v>12.744021882828056</v>
      </c>
      <c r="AB2194">
        <v>0</v>
      </c>
      <c r="AC2194">
        <v>2.3473389188611016</v>
      </c>
      <c r="AE2194">
        <v>64.4335528319356</v>
      </c>
      <c r="AG2194">
        <v>0.16716118517280279</v>
      </c>
      <c r="AH2194">
        <v>0.23931345434964377</v>
      </c>
      <c r="AI2194">
        <v>0</v>
      </c>
      <c r="AJ2194">
        <v>0</v>
      </c>
    </row>
    <row r="2195" spans="1:38">
      <c r="A2195">
        <v>18</v>
      </c>
      <c r="B2195">
        <v>662</v>
      </c>
      <c r="C2195">
        <v>2023</v>
      </c>
      <c r="E2195">
        <v>99</v>
      </c>
      <c r="F2195">
        <v>99</v>
      </c>
      <c r="G2195">
        <v>99</v>
      </c>
      <c r="H2195">
        <v>2</v>
      </c>
      <c r="I2195">
        <v>99</v>
      </c>
      <c r="J2195">
        <v>175</v>
      </c>
      <c r="K2195">
        <v>99</v>
      </c>
      <c r="L2195">
        <v>12</v>
      </c>
      <c r="M2195">
        <v>99</v>
      </c>
      <c r="N2195">
        <v>99</v>
      </c>
      <c r="O2195">
        <v>99</v>
      </c>
      <c r="P2195">
        <v>99</v>
      </c>
      <c r="Q2195">
        <v>20</v>
      </c>
      <c r="R2195">
        <v>31</v>
      </c>
      <c r="S2195">
        <v>12</v>
      </c>
      <c r="T2195">
        <v>11.032258064516128</v>
      </c>
      <c r="U2195">
        <v>47.69354838709679</v>
      </c>
      <c r="V2195">
        <v>3.2258064516129026</v>
      </c>
      <c r="W2195">
        <v>90.322580645161281</v>
      </c>
      <c r="X2195">
        <v>100</v>
      </c>
      <c r="Y2195">
        <v>100</v>
      </c>
      <c r="Z2195">
        <v>83.870967741935488</v>
      </c>
      <c r="AA2195">
        <v>7.8501257636882524</v>
      </c>
      <c r="AB2195">
        <v>0</v>
      </c>
      <c r="AC2195">
        <v>2.2645069386818357</v>
      </c>
      <c r="AE2195">
        <v>52.026606776857491</v>
      </c>
      <c r="AG2195">
        <v>0.20086826929307336</v>
      </c>
      <c r="AH2195">
        <v>0.53305884198059283</v>
      </c>
      <c r="AI2195">
        <v>0</v>
      </c>
      <c r="AJ2195">
        <v>0</v>
      </c>
    </row>
    <row r="2196" spans="1:38">
      <c r="A2196">
        <v>18</v>
      </c>
      <c r="B2196">
        <v>663</v>
      </c>
      <c r="C2196">
        <v>2023</v>
      </c>
      <c r="E2196">
        <v>99</v>
      </c>
      <c r="F2196">
        <v>99</v>
      </c>
      <c r="G2196">
        <v>99</v>
      </c>
      <c r="H2196">
        <v>2</v>
      </c>
      <c r="I2196">
        <v>99</v>
      </c>
      <c r="J2196">
        <v>177</v>
      </c>
      <c r="K2196">
        <v>99</v>
      </c>
      <c r="L2196">
        <v>12</v>
      </c>
      <c r="M2196">
        <v>99</v>
      </c>
      <c r="N2196">
        <v>99</v>
      </c>
      <c r="O2196">
        <v>99</v>
      </c>
      <c r="P2196">
        <v>99</v>
      </c>
      <c r="Q2196">
        <v>24</v>
      </c>
      <c r="R2196">
        <v>48</v>
      </c>
      <c r="S2196">
        <v>12</v>
      </c>
      <c r="T2196">
        <v>7.6458333333333313</v>
      </c>
      <c r="U2196">
        <v>32.385416666666657</v>
      </c>
      <c r="V2196">
        <v>75</v>
      </c>
      <c r="W2196">
        <v>22.916666666666671</v>
      </c>
      <c r="X2196">
        <v>100</v>
      </c>
      <c r="Y2196">
        <v>93.75</v>
      </c>
      <c r="Z2196">
        <v>14.583333333333337</v>
      </c>
      <c r="AA2196">
        <v>10.317581870754564</v>
      </c>
      <c r="AB2196">
        <v>0</v>
      </c>
      <c r="AC2196">
        <v>1.8084245368705776</v>
      </c>
      <c r="AE2196">
        <v>59.942532959420951</v>
      </c>
      <c r="AG2196">
        <v>0.12407268591516532</v>
      </c>
      <c r="AH2196">
        <v>0.20434932126316124</v>
      </c>
      <c r="AI2196">
        <v>0</v>
      </c>
      <c r="AJ2196">
        <v>48</v>
      </c>
      <c r="AK2196">
        <v>102.11458333333331</v>
      </c>
      <c r="AL2196">
        <v>29.53405201802844</v>
      </c>
    </row>
    <row r="2197" spans="1:38">
      <c r="A2197">
        <v>18</v>
      </c>
      <c r="B2197">
        <v>664</v>
      </c>
      <c r="C2197">
        <v>2023</v>
      </c>
      <c r="E2197">
        <v>99</v>
      </c>
      <c r="F2197">
        <v>99</v>
      </c>
      <c r="G2197">
        <v>99</v>
      </c>
      <c r="H2197">
        <v>2</v>
      </c>
      <c r="I2197">
        <v>99</v>
      </c>
      <c r="J2197">
        <v>178</v>
      </c>
      <c r="K2197">
        <v>99</v>
      </c>
      <c r="L2197">
        <v>12</v>
      </c>
      <c r="M2197">
        <v>99</v>
      </c>
      <c r="N2197">
        <v>99</v>
      </c>
      <c r="O2197">
        <v>99</v>
      </c>
      <c r="P2197">
        <v>99</v>
      </c>
      <c r="Q2197">
        <v>20</v>
      </c>
      <c r="R2197">
        <v>39</v>
      </c>
      <c r="S2197">
        <v>12</v>
      </c>
      <c r="T2197">
        <v>7.1794871794871806</v>
      </c>
      <c r="U2197">
        <v>32.528205128205123</v>
      </c>
      <c r="V2197">
        <v>56.410256410256402</v>
      </c>
      <c r="W2197">
        <v>20.512820512820511</v>
      </c>
      <c r="X2197">
        <v>97.435897435897445</v>
      </c>
      <c r="Y2197">
        <v>74.358974358974365</v>
      </c>
      <c r="Z2197">
        <v>30.769230769230759</v>
      </c>
      <c r="AA2197">
        <v>11.212263174595236</v>
      </c>
      <c r="AB2197">
        <v>0</v>
      </c>
      <c r="AC2197">
        <v>2.4896894551668409</v>
      </c>
      <c r="AE2197">
        <v>73.391388309323915</v>
      </c>
      <c r="AG2197">
        <v>0.27391487568478717</v>
      </c>
      <c r="AH2197">
        <v>0.45533901687546874</v>
      </c>
      <c r="AI2197">
        <v>10.256410256410255</v>
      </c>
      <c r="AJ2197">
        <v>0</v>
      </c>
    </row>
    <row r="2198" spans="1:38">
      <c r="A2198">
        <v>18</v>
      </c>
      <c r="B2198">
        <v>665</v>
      </c>
      <c r="C2198">
        <v>2023</v>
      </c>
      <c r="E2198">
        <v>99</v>
      </c>
      <c r="F2198">
        <v>99</v>
      </c>
      <c r="G2198">
        <v>99</v>
      </c>
      <c r="H2198">
        <v>2</v>
      </c>
      <c r="I2198">
        <v>99</v>
      </c>
      <c r="J2198">
        <v>181</v>
      </c>
      <c r="K2198">
        <v>99</v>
      </c>
      <c r="L2198">
        <v>12</v>
      </c>
      <c r="M2198">
        <v>99</v>
      </c>
      <c r="N2198">
        <v>99</v>
      </c>
      <c r="O2198">
        <v>99</v>
      </c>
      <c r="P2198">
        <v>99</v>
      </c>
      <c r="Q2198">
        <v>33</v>
      </c>
      <c r="R2198">
        <v>57</v>
      </c>
      <c r="S2198">
        <v>12</v>
      </c>
      <c r="T2198">
        <v>7.0701754385964941</v>
      </c>
      <c r="U2198">
        <v>29.852631578947381</v>
      </c>
      <c r="V2198">
        <v>96.491228070175438</v>
      </c>
      <c r="W2198">
        <v>3.5087719298245608</v>
      </c>
      <c r="X2198">
        <v>100</v>
      </c>
      <c r="Y2198">
        <v>94.736842105263179</v>
      </c>
      <c r="Z2198">
        <v>3.5087719298245608</v>
      </c>
      <c r="AA2198">
        <v>4.3538289364794007</v>
      </c>
      <c r="AB2198">
        <v>0</v>
      </c>
      <c r="AC2198">
        <v>1.197360388122916</v>
      </c>
      <c r="AE2198">
        <v>41.928589007201793</v>
      </c>
      <c r="AG2198">
        <v>0.18955769870302625</v>
      </c>
      <c r="AH2198">
        <v>0.28672158569034151</v>
      </c>
      <c r="AI2198">
        <v>0</v>
      </c>
      <c r="AJ2198">
        <v>0</v>
      </c>
    </row>
    <row r="2199" spans="1:38">
      <c r="A2199">
        <v>18</v>
      </c>
      <c r="B2199">
        <v>666</v>
      </c>
      <c r="C2199">
        <v>2023</v>
      </c>
      <c r="E2199">
        <v>99</v>
      </c>
      <c r="F2199">
        <v>99</v>
      </c>
      <c r="G2199">
        <v>99</v>
      </c>
      <c r="H2199">
        <v>1</v>
      </c>
      <c r="I2199">
        <v>99</v>
      </c>
      <c r="J2199">
        <v>262</v>
      </c>
      <c r="K2199">
        <v>99</v>
      </c>
      <c r="L2199">
        <v>12</v>
      </c>
      <c r="M2199">
        <v>99</v>
      </c>
      <c r="N2199">
        <v>99</v>
      </c>
      <c r="O2199">
        <v>99</v>
      </c>
      <c r="P2199">
        <v>99</v>
      </c>
      <c r="R2199">
        <v>0</v>
      </c>
    </row>
    <row r="2200" spans="1:38">
      <c r="A2200">
        <v>18</v>
      </c>
      <c r="B2200">
        <v>667</v>
      </c>
      <c r="C2200">
        <v>2023</v>
      </c>
      <c r="E2200">
        <v>99</v>
      </c>
      <c r="F2200">
        <v>99</v>
      </c>
      <c r="G2200">
        <v>99</v>
      </c>
      <c r="H2200">
        <v>2</v>
      </c>
      <c r="I2200">
        <v>99</v>
      </c>
      <c r="J2200">
        <v>267</v>
      </c>
      <c r="K2200">
        <v>99</v>
      </c>
      <c r="L2200">
        <v>12</v>
      </c>
      <c r="M2200">
        <v>99</v>
      </c>
      <c r="N2200">
        <v>99</v>
      </c>
      <c r="O2200">
        <v>99</v>
      </c>
      <c r="P2200">
        <v>99</v>
      </c>
      <c r="R2200">
        <v>0</v>
      </c>
    </row>
    <row r="2201" spans="1:38">
      <c r="A2201">
        <v>18</v>
      </c>
      <c r="B2201">
        <v>668</v>
      </c>
      <c r="C2201">
        <v>2023</v>
      </c>
      <c r="E2201">
        <v>99</v>
      </c>
      <c r="F2201">
        <v>99</v>
      </c>
      <c r="G2201">
        <v>99</v>
      </c>
      <c r="H2201">
        <v>1</v>
      </c>
      <c r="I2201">
        <v>99</v>
      </c>
      <c r="J2201">
        <v>309</v>
      </c>
      <c r="K2201">
        <v>99</v>
      </c>
      <c r="L2201">
        <v>12</v>
      </c>
      <c r="M2201">
        <v>99</v>
      </c>
      <c r="N2201">
        <v>99</v>
      </c>
      <c r="O2201">
        <v>99</v>
      </c>
      <c r="P2201">
        <v>99</v>
      </c>
      <c r="Q2201">
        <v>123</v>
      </c>
      <c r="R2201">
        <v>228</v>
      </c>
      <c r="S2201">
        <v>12</v>
      </c>
      <c r="T2201">
        <v>7.2631578947368451</v>
      </c>
      <c r="U2201">
        <v>30.050438596491208</v>
      </c>
      <c r="V2201">
        <v>71.491228070175438</v>
      </c>
      <c r="W2201">
        <v>22.368421052631575</v>
      </c>
      <c r="X2201">
        <v>99.122807017543877</v>
      </c>
      <c r="Y2201">
        <v>83.771929824561411</v>
      </c>
      <c r="Z2201">
        <v>12.719298245614032</v>
      </c>
      <c r="AA2201">
        <v>9.0281698413812741</v>
      </c>
      <c r="AB2201">
        <v>0</v>
      </c>
      <c r="AC2201">
        <v>1.6224987853316188</v>
      </c>
      <c r="AE2201">
        <v>57.13456882037876</v>
      </c>
      <c r="AG2201">
        <v>0.24799321281733341</v>
      </c>
      <c r="AH2201">
        <v>0.3772854292714124</v>
      </c>
      <c r="AI2201">
        <v>0.4385964912280701</v>
      </c>
      <c r="AJ2201">
        <v>0</v>
      </c>
    </row>
    <row r="2202" spans="1:38">
      <c r="A2202">
        <v>18</v>
      </c>
      <c r="B2202">
        <v>669</v>
      </c>
      <c r="C2202">
        <v>2023</v>
      </c>
      <c r="E2202">
        <v>99</v>
      </c>
      <c r="F2202">
        <v>99</v>
      </c>
      <c r="G2202">
        <v>99</v>
      </c>
      <c r="H2202">
        <v>2</v>
      </c>
      <c r="I2202">
        <v>99</v>
      </c>
      <c r="J2202">
        <v>470</v>
      </c>
      <c r="K2202">
        <v>99</v>
      </c>
      <c r="L2202">
        <v>12</v>
      </c>
      <c r="M2202">
        <v>99</v>
      </c>
      <c r="N2202">
        <v>99</v>
      </c>
      <c r="O2202">
        <v>99</v>
      </c>
      <c r="P2202">
        <v>99</v>
      </c>
      <c r="Q2202">
        <v>3</v>
      </c>
      <c r="R2202">
        <v>3</v>
      </c>
      <c r="S2202">
        <v>12</v>
      </c>
      <c r="T2202">
        <v>8</v>
      </c>
      <c r="U2202">
        <v>26.766666666666676</v>
      </c>
      <c r="V2202">
        <v>33.333333333333343</v>
      </c>
      <c r="W2202">
        <v>0</v>
      </c>
      <c r="X2202">
        <v>66.666666666666686</v>
      </c>
      <c r="Y2202">
        <v>66.666666666666686</v>
      </c>
      <c r="Z2202">
        <v>0</v>
      </c>
      <c r="AA2202">
        <v>8.5073824150296389</v>
      </c>
      <c r="AB2202">
        <v>0</v>
      </c>
      <c r="AC2202">
        <v>0</v>
      </c>
      <c r="AG2202">
        <v>2.3826542768644279E-2</v>
      </c>
      <c r="AH2202">
        <v>3.6213779455828272E-2</v>
      </c>
      <c r="AI2202">
        <v>0</v>
      </c>
      <c r="AJ2202">
        <v>0</v>
      </c>
    </row>
    <row r="2203" spans="1:38">
      <c r="A2203">
        <v>18</v>
      </c>
      <c r="B2203">
        <v>670</v>
      </c>
      <c r="C2203">
        <v>2023</v>
      </c>
      <c r="E2203">
        <v>99</v>
      </c>
      <c r="F2203">
        <v>99</v>
      </c>
      <c r="G2203">
        <v>99</v>
      </c>
      <c r="H2203">
        <v>2</v>
      </c>
      <c r="I2203">
        <v>99</v>
      </c>
      <c r="J2203">
        <v>629</v>
      </c>
      <c r="K2203">
        <v>99</v>
      </c>
      <c r="L2203">
        <v>12</v>
      </c>
      <c r="M2203">
        <v>99</v>
      </c>
      <c r="N2203">
        <v>99</v>
      </c>
      <c r="O2203">
        <v>99</v>
      </c>
      <c r="P2203">
        <v>99</v>
      </c>
      <c r="Q2203">
        <v>1</v>
      </c>
      <c r="R2203">
        <v>1</v>
      </c>
      <c r="S2203">
        <v>12</v>
      </c>
      <c r="T2203">
        <v>12</v>
      </c>
      <c r="U2203">
        <v>56.4</v>
      </c>
      <c r="V2203">
        <v>0</v>
      </c>
      <c r="W2203">
        <v>100</v>
      </c>
      <c r="X2203">
        <v>100</v>
      </c>
      <c r="Y2203">
        <v>100</v>
      </c>
      <c r="Z2203">
        <v>100</v>
      </c>
      <c r="AA2203">
        <v>0</v>
      </c>
      <c r="AB2203">
        <v>0</v>
      </c>
      <c r="AC2203">
        <v>0</v>
      </c>
      <c r="AG2203">
        <v>5.8962264150943376E-2</v>
      </c>
      <c r="AH2203">
        <v>0.15843141661282628</v>
      </c>
      <c r="AI2203">
        <v>0</v>
      </c>
      <c r="AJ2203">
        <v>0</v>
      </c>
    </row>
    <row r="2204" spans="1:38">
      <c r="A2204">
        <v>18</v>
      </c>
      <c r="B2204">
        <v>671</v>
      </c>
      <c r="C2204">
        <v>2023</v>
      </c>
      <c r="E2204">
        <v>99</v>
      </c>
      <c r="F2204">
        <v>99</v>
      </c>
      <c r="G2204">
        <v>99</v>
      </c>
      <c r="H2204">
        <v>1</v>
      </c>
      <c r="I2204">
        <v>99</v>
      </c>
      <c r="J2204">
        <v>643</v>
      </c>
      <c r="K2204">
        <v>99</v>
      </c>
      <c r="L2204">
        <v>12</v>
      </c>
      <c r="M2204">
        <v>99</v>
      </c>
      <c r="N2204">
        <v>99</v>
      </c>
      <c r="O2204">
        <v>99</v>
      </c>
      <c r="P2204">
        <v>99</v>
      </c>
      <c r="Q2204">
        <v>38</v>
      </c>
      <c r="R2204">
        <v>76</v>
      </c>
      <c r="S2204">
        <v>12</v>
      </c>
      <c r="T2204">
        <v>7.2763157894736814</v>
      </c>
      <c r="U2204">
        <v>28.889473684210522</v>
      </c>
      <c r="V2204">
        <v>75</v>
      </c>
      <c r="W2204">
        <v>22.368421052631575</v>
      </c>
      <c r="X2204">
        <v>100</v>
      </c>
      <c r="Y2204">
        <v>85.526315789473699</v>
      </c>
      <c r="Z2204">
        <v>3.9473684210526319</v>
      </c>
      <c r="AA2204">
        <v>6.4234066004395904</v>
      </c>
      <c r="AB2204">
        <v>0</v>
      </c>
      <c r="AC2204">
        <v>1.5269395277251956</v>
      </c>
      <c r="AE2204">
        <v>21.494073862766527</v>
      </c>
      <c r="AG2204">
        <v>0.14198441907822223</v>
      </c>
      <c r="AH2204">
        <v>0.21940295136741095</v>
      </c>
      <c r="AI2204">
        <v>1.3157894736842111</v>
      </c>
      <c r="AJ2204">
        <v>0</v>
      </c>
    </row>
    <row r="2205" spans="1:38">
      <c r="A2205">
        <v>18</v>
      </c>
      <c r="B2205">
        <v>672</v>
      </c>
      <c r="C2205">
        <v>2023</v>
      </c>
      <c r="E2205">
        <v>99</v>
      </c>
      <c r="F2205">
        <v>99</v>
      </c>
      <c r="G2205">
        <v>99</v>
      </c>
      <c r="H2205">
        <v>2</v>
      </c>
      <c r="I2205">
        <v>99</v>
      </c>
      <c r="J2205">
        <v>704</v>
      </c>
      <c r="K2205">
        <v>99</v>
      </c>
      <c r="L2205">
        <v>12</v>
      </c>
      <c r="M2205">
        <v>99</v>
      </c>
      <c r="N2205">
        <v>99</v>
      </c>
      <c r="O2205">
        <v>99</v>
      </c>
      <c r="P2205">
        <v>99</v>
      </c>
      <c r="R2205">
        <v>0</v>
      </c>
    </row>
    <row r="2206" spans="1:38">
      <c r="A2206">
        <v>18</v>
      </c>
      <c r="B2206">
        <v>673</v>
      </c>
      <c r="C2206">
        <v>2023</v>
      </c>
      <c r="E2206">
        <v>99</v>
      </c>
      <c r="F2206">
        <v>99</v>
      </c>
      <c r="G2206">
        <v>99</v>
      </c>
      <c r="H2206">
        <v>1</v>
      </c>
      <c r="I2206">
        <v>99</v>
      </c>
      <c r="J2206">
        <v>802</v>
      </c>
      <c r="K2206">
        <v>99</v>
      </c>
      <c r="L2206">
        <v>12</v>
      </c>
      <c r="M2206">
        <v>99</v>
      </c>
      <c r="N2206">
        <v>99</v>
      </c>
      <c r="O2206">
        <v>99</v>
      </c>
      <c r="P2206">
        <v>99</v>
      </c>
      <c r="Q2206">
        <v>13</v>
      </c>
      <c r="R2206">
        <v>17</v>
      </c>
      <c r="S2206">
        <v>12</v>
      </c>
      <c r="T2206">
        <v>11.23529411764706</v>
      </c>
      <c r="U2206">
        <v>45.405882352941191</v>
      </c>
      <c r="V2206">
        <v>11.76470588235294</v>
      </c>
      <c r="W2206">
        <v>88.235294117647058</v>
      </c>
      <c r="X2206">
        <v>100</v>
      </c>
      <c r="Y2206">
        <v>100</v>
      </c>
      <c r="Z2206">
        <v>58.82352941176471</v>
      </c>
      <c r="AA2206">
        <v>10.342173544918793</v>
      </c>
      <c r="AB2206">
        <v>0</v>
      </c>
      <c r="AC2206">
        <v>2.462170533700752</v>
      </c>
      <c r="AE2206">
        <v>50.607730709635511</v>
      </c>
      <c r="AG2206">
        <v>0.15825730776391739</v>
      </c>
      <c r="AH2206">
        <v>0.34883610577972646</v>
      </c>
      <c r="AI2206">
        <v>0</v>
      </c>
      <c r="AJ2206">
        <v>17</v>
      </c>
      <c r="AK2206">
        <v>112.81176470588235</v>
      </c>
      <c r="AL2206">
        <v>31.074259203820077</v>
      </c>
    </row>
    <row r="2207" spans="1:38">
      <c r="A2207">
        <v>18</v>
      </c>
      <c r="B2207">
        <v>674</v>
      </c>
      <c r="C2207">
        <v>2023</v>
      </c>
      <c r="E2207">
        <v>99</v>
      </c>
      <c r="F2207">
        <v>99</v>
      </c>
      <c r="G2207">
        <v>99</v>
      </c>
      <c r="H2207">
        <v>1</v>
      </c>
      <c r="I2207">
        <v>99</v>
      </c>
      <c r="J2207">
        <v>103</v>
      </c>
      <c r="K2207">
        <v>99</v>
      </c>
      <c r="L2207">
        <v>13</v>
      </c>
      <c r="M2207">
        <v>99</v>
      </c>
      <c r="N2207">
        <v>99</v>
      </c>
      <c r="O2207">
        <v>99</v>
      </c>
      <c r="P2207">
        <v>99</v>
      </c>
      <c r="Q2207">
        <v>1</v>
      </c>
      <c r="R2207">
        <v>1</v>
      </c>
      <c r="S2207">
        <v>13</v>
      </c>
      <c r="T2207">
        <v>8</v>
      </c>
      <c r="U2207">
        <v>67.3</v>
      </c>
      <c r="V2207">
        <v>0</v>
      </c>
      <c r="W2207">
        <v>0</v>
      </c>
      <c r="X2207">
        <v>100</v>
      </c>
      <c r="Y2207">
        <v>100</v>
      </c>
      <c r="Z2207">
        <v>100</v>
      </c>
      <c r="AA2207">
        <v>0</v>
      </c>
      <c r="AB2207">
        <v>0</v>
      </c>
      <c r="AC2207">
        <v>0</v>
      </c>
      <c r="AG2207">
        <v>2.392745196564018E-3</v>
      </c>
      <c r="AH2207">
        <v>7.6802574394904781E-3</v>
      </c>
      <c r="AI2207">
        <v>0</v>
      </c>
      <c r="AJ2207">
        <v>0</v>
      </c>
    </row>
    <row r="2208" spans="1:38">
      <c r="A2208">
        <v>18</v>
      </c>
      <c r="B2208">
        <v>675</v>
      </c>
      <c r="C2208">
        <v>2023</v>
      </c>
      <c r="E2208">
        <v>99</v>
      </c>
      <c r="F2208">
        <v>99</v>
      </c>
      <c r="G2208">
        <v>99</v>
      </c>
      <c r="H2208">
        <v>2</v>
      </c>
      <c r="I2208">
        <v>99</v>
      </c>
      <c r="J2208">
        <v>106</v>
      </c>
      <c r="K2208">
        <v>99</v>
      </c>
      <c r="L2208">
        <v>13</v>
      </c>
      <c r="M2208">
        <v>99</v>
      </c>
      <c r="N2208">
        <v>99</v>
      </c>
      <c r="O2208">
        <v>99</v>
      </c>
      <c r="P2208">
        <v>99</v>
      </c>
      <c r="Q2208">
        <v>14</v>
      </c>
      <c r="R2208">
        <v>16</v>
      </c>
      <c r="S2208">
        <v>13</v>
      </c>
      <c r="T2208">
        <v>11.0625</v>
      </c>
      <c r="U2208">
        <v>49.481249999999989</v>
      </c>
      <c r="V2208">
        <v>12.5</v>
      </c>
      <c r="W2208">
        <v>87.5</v>
      </c>
      <c r="X2208">
        <v>100</v>
      </c>
      <c r="Y2208">
        <v>100</v>
      </c>
      <c r="Z2208">
        <v>68.75</v>
      </c>
      <c r="AA2208">
        <v>13.492600692138669</v>
      </c>
      <c r="AB2208">
        <v>0</v>
      </c>
      <c r="AC2208">
        <v>2.4101024355823557</v>
      </c>
      <c r="AE2208">
        <v>37.789729105951331</v>
      </c>
      <c r="AG2208">
        <v>3.990124442006035E-2</v>
      </c>
      <c r="AH2208">
        <v>9.4537608163884401E-2</v>
      </c>
      <c r="AI2208">
        <v>0</v>
      </c>
      <c r="AJ2208">
        <v>7</v>
      </c>
      <c r="AK2208">
        <v>115.0428571428572</v>
      </c>
      <c r="AL2208">
        <v>33.475406132812502</v>
      </c>
    </row>
    <row r="2209" spans="1:38">
      <c r="A2209">
        <v>18</v>
      </c>
      <c r="B2209">
        <v>676</v>
      </c>
      <c r="C2209">
        <v>2023</v>
      </c>
      <c r="E2209">
        <v>99</v>
      </c>
      <c r="F2209">
        <v>99</v>
      </c>
      <c r="G2209">
        <v>99</v>
      </c>
      <c r="H2209">
        <v>1</v>
      </c>
      <c r="I2209">
        <v>99</v>
      </c>
      <c r="J2209">
        <v>110</v>
      </c>
      <c r="K2209">
        <v>99</v>
      </c>
      <c r="L2209">
        <v>13</v>
      </c>
      <c r="M2209">
        <v>99</v>
      </c>
      <c r="N2209">
        <v>99</v>
      </c>
      <c r="O2209">
        <v>99</v>
      </c>
      <c r="P2209">
        <v>99</v>
      </c>
      <c r="Q2209">
        <v>8</v>
      </c>
      <c r="R2209">
        <v>8</v>
      </c>
      <c r="S2209">
        <v>13</v>
      </c>
      <c r="T2209">
        <v>9</v>
      </c>
      <c r="U2209">
        <v>30.274999999999999</v>
      </c>
      <c r="V2209">
        <v>62.5</v>
      </c>
      <c r="W2209">
        <v>37.5</v>
      </c>
      <c r="X2209">
        <v>100</v>
      </c>
      <c r="Y2209">
        <v>50</v>
      </c>
      <c r="Z2209">
        <v>25</v>
      </c>
      <c r="AA2209">
        <v>15.002728918433476</v>
      </c>
      <c r="AB2209">
        <v>0</v>
      </c>
      <c r="AC2209">
        <v>3.0413812651491097</v>
      </c>
      <c r="AE2209">
        <v>79.499846953503891</v>
      </c>
      <c r="AG2209">
        <v>7.1015161737030845E-3</v>
      </c>
      <c r="AH2209">
        <v>1.0222978698258568E-2</v>
      </c>
      <c r="AI2209">
        <v>0</v>
      </c>
      <c r="AJ2209">
        <v>8</v>
      </c>
      <c r="AK2209">
        <v>104.81250000000001</v>
      </c>
      <c r="AL2209">
        <v>26.969111885849159</v>
      </c>
    </row>
    <row r="2210" spans="1:38">
      <c r="A2210">
        <v>18</v>
      </c>
      <c r="B2210">
        <v>677</v>
      </c>
      <c r="C2210">
        <v>2023</v>
      </c>
      <c r="E2210">
        <v>99</v>
      </c>
      <c r="F2210">
        <v>99</v>
      </c>
      <c r="G2210">
        <v>99</v>
      </c>
      <c r="H2210">
        <v>1</v>
      </c>
      <c r="I2210">
        <v>99</v>
      </c>
      <c r="J2210">
        <v>111</v>
      </c>
      <c r="K2210">
        <v>99</v>
      </c>
      <c r="L2210">
        <v>13</v>
      </c>
      <c r="M2210">
        <v>99</v>
      </c>
      <c r="N2210">
        <v>99</v>
      </c>
      <c r="O2210">
        <v>99</v>
      </c>
      <c r="P2210">
        <v>99</v>
      </c>
      <c r="Q2210">
        <v>8</v>
      </c>
      <c r="R2210">
        <v>9</v>
      </c>
      <c r="S2210">
        <v>13</v>
      </c>
      <c r="T2210">
        <v>9.5555555555555554</v>
      </c>
      <c r="U2210">
        <v>42.177777777777777</v>
      </c>
      <c r="V2210">
        <v>22.222222222222225</v>
      </c>
      <c r="W2210">
        <v>55.555555555555557</v>
      </c>
      <c r="X2210">
        <v>100</v>
      </c>
      <c r="Y2210">
        <v>100</v>
      </c>
      <c r="Z2210">
        <v>55.555555555555557</v>
      </c>
      <c r="AA2210">
        <v>15.036901112321248</v>
      </c>
      <c r="AB2210">
        <v>0</v>
      </c>
      <c r="AC2210">
        <v>2.4993826398226662</v>
      </c>
      <c r="AE2210">
        <v>49.848556679238321</v>
      </c>
      <c r="AG2210">
        <v>7.3821319597099618E-3</v>
      </c>
      <c r="AH2210">
        <v>1.4669342659799484E-2</v>
      </c>
      <c r="AI2210">
        <v>0</v>
      </c>
      <c r="AJ2210">
        <v>7</v>
      </c>
      <c r="AK2210">
        <v>103.4285714285714</v>
      </c>
      <c r="AL2210">
        <v>35.413847178962648</v>
      </c>
    </row>
    <row r="2211" spans="1:38">
      <c r="A2211">
        <v>18</v>
      </c>
      <c r="B2211">
        <v>678</v>
      </c>
      <c r="C2211">
        <v>2023</v>
      </c>
      <c r="E2211">
        <v>99</v>
      </c>
      <c r="F2211">
        <v>99</v>
      </c>
      <c r="G2211">
        <v>99</v>
      </c>
      <c r="H2211">
        <v>1</v>
      </c>
      <c r="I2211">
        <v>99</v>
      </c>
      <c r="J2211">
        <v>116</v>
      </c>
      <c r="K2211">
        <v>99</v>
      </c>
      <c r="L2211">
        <v>13</v>
      </c>
      <c r="M2211">
        <v>99</v>
      </c>
      <c r="N2211">
        <v>99</v>
      </c>
      <c r="O2211">
        <v>99</v>
      </c>
      <c r="P2211">
        <v>99</v>
      </c>
      <c r="Q2211">
        <v>10</v>
      </c>
      <c r="R2211">
        <v>11</v>
      </c>
      <c r="S2211">
        <v>13</v>
      </c>
      <c r="T2211">
        <v>7.8181818181818192</v>
      </c>
      <c r="U2211">
        <v>42.072727272727263</v>
      </c>
      <c r="V2211">
        <v>54.545454545454554</v>
      </c>
      <c r="W2211">
        <v>27.272727272727277</v>
      </c>
      <c r="X2211">
        <v>100</v>
      </c>
      <c r="Y2211">
        <v>81.818181818181813</v>
      </c>
      <c r="Z2211">
        <v>36.363636363636367</v>
      </c>
      <c r="AA2211">
        <v>20.947817890657859</v>
      </c>
      <c r="AB2211">
        <v>0</v>
      </c>
      <c r="AC2211">
        <v>2.2489667048823598</v>
      </c>
      <c r="AE2211">
        <v>37.907704239508426</v>
      </c>
      <c r="AG2211">
        <v>1.3039200578466355E-2</v>
      </c>
      <c r="AH2211">
        <v>2.7762632372657099E-2</v>
      </c>
      <c r="AI2211">
        <v>0</v>
      </c>
      <c r="AJ2211">
        <v>0</v>
      </c>
    </row>
    <row r="2212" spans="1:38">
      <c r="A2212">
        <v>18</v>
      </c>
      <c r="B2212">
        <v>679</v>
      </c>
      <c r="C2212">
        <v>2023</v>
      </c>
      <c r="E2212">
        <v>99</v>
      </c>
      <c r="F2212">
        <v>99</v>
      </c>
      <c r="G2212">
        <v>99</v>
      </c>
      <c r="H2212">
        <v>2</v>
      </c>
      <c r="I2212">
        <v>99</v>
      </c>
      <c r="J2212">
        <v>117</v>
      </c>
      <c r="K2212">
        <v>99</v>
      </c>
      <c r="L2212">
        <v>13</v>
      </c>
      <c r="M2212">
        <v>99</v>
      </c>
      <c r="N2212">
        <v>99</v>
      </c>
      <c r="O2212">
        <v>99</v>
      </c>
      <c r="P2212">
        <v>99</v>
      </c>
      <c r="Q2212">
        <v>18</v>
      </c>
      <c r="R2212">
        <v>20</v>
      </c>
      <c r="S2212">
        <v>13</v>
      </c>
      <c r="T2212">
        <v>9.4</v>
      </c>
      <c r="U2212">
        <v>40.554999999999993</v>
      </c>
      <c r="V2212">
        <v>25</v>
      </c>
      <c r="W2212">
        <v>50</v>
      </c>
      <c r="X2212">
        <v>95</v>
      </c>
      <c r="Y2212">
        <v>90</v>
      </c>
      <c r="Z2212">
        <v>50</v>
      </c>
      <c r="AA2212">
        <v>15.76821090041609</v>
      </c>
      <c r="AB2212">
        <v>0</v>
      </c>
      <c r="AC2212">
        <v>2.615339366124402</v>
      </c>
      <c r="AE2212">
        <v>65.503174479589461</v>
      </c>
      <c r="AG2212">
        <v>3.3223695139373399E-2</v>
      </c>
      <c r="AH2212">
        <v>6.628421602917578E-2</v>
      </c>
      <c r="AI2212">
        <v>0</v>
      </c>
      <c r="AJ2212">
        <v>20</v>
      </c>
      <c r="AK2212">
        <v>106.19999999999997</v>
      </c>
      <c r="AL2212">
        <v>32.135879647644842</v>
      </c>
    </row>
    <row r="2213" spans="1:38">
      <c r="A2213">
        <v>18</v>
      </c>
      <c r="B2213">
        <v>680</v>
      </c>
      <c r="C2213">
        <v>2023</v>
      </c>
      <c r="E2213">
        <v>99</v>
      </c>
      <c r="F2213">
        <v>99</v>
      </c>
      <c r="G2213">
        <v>99</v>
      </c>
      <c r="H2213">
        <v>1</v>
      </c>
      <c r="I2213">
        <v>99</v>
      </c>
      <c r="J2213">
        <v>134</v>
      </c>
      <c r="K2213">
        <v>99</v>
      </c>
      <c r="L2213">
        <v>13</v>
      </c>
      <c r="M2213">
        <v>99</v>
      </c>
      <c r="N2213">
        <v>99</v>
      </c>
      <c r="O2213">
        <v>99</v>
      </c>
      <c r="P2213">
        <v>99</v>
      </c>
      <c r="Q2213">
        <v>8</v>
      </c>
      <c r="R2213">
        <v>8</v>
      </c>
      <c r="S2213">
        <v>13</v>
      </c>
      <c r="T2213">
        <v>11.75</v>
      </c>
      <c r="U2213">
        <v>49.6875</v>
      </c>
      <c r="V2213">
        <v>12.5</v>
      </c>
      <c r="W2213">
        <v>87.5</v>
      </c>
      <c r="X2213">
        <v>100</v>
      </c>
      <c r="Y2213">
        <v>100</v>
      </c>
      <c r="Z2213">
        <v>87.5</v>
      </c>
      <c r="AA2213">
        <v>7.8565955572372452</v>
      </c>
      <c r="AB2213">
        <v>0</v>
      </c>
      <c r="AC2213">
        <v>2.9047375096555634</v>
      </c>
      <c r="AE2213">
        <v>77.764359691573745</v>
      </c>
      <c r="AG2213">
        <v>7.4980083415342787E-3</v>
      </c>
      <c r="AH2213">
        <v>1.8694926686022569E-2</v>
      </c>
      <c r="AI2213">
        <v>12.5</v>
      </c>
      <c r="AJ2213">
        <v>0</v>
      </c>
    </row>
    <row r="2214" spans="1:38">
      <c r="A2214">
        <v>18</v>
      </c>
      <c r="B2214">
        <v>681</v>
      </c>
      <c r="C2214">
        <v>2023</v>
      </c>
      <c r="E2214">
        <v>99</v>
      </c>
      <c r="F2214">
        <v>99</v>
      </c>
      <c r="G2214">
        <v>99</v>
      </c>
      <c r="H2214">
        <v>2</v>
      </c>
      <c r="I2214">
        <v>99</v>
      </c>
      <c r="J2214">
        <v>141</v>
      </c>
      <c r="K2214">
        <v>99</v>
      </c>
      <c r="L2214">
        <v>13</v>
      </c>
      <c r="M2214">
        <v>99</v>
      </c>
      <c r="N2214">
        <v>99</v>
      </c>
      <c r="O2214">
        <v>99</v>
      </c>
      <c r="P2214">
        <v>99</v>
      </c>
      <c r="Q2214">
        <v>20</v>
      </c>
      <c r="R2214">
        <v>22</v>
      </c>
      <c r="S2214">
        <v>13</v>
      </c>
      <c r="T2214">
        <v>8.9090909090909083</v>
      </c>
      <c r="U2214">
        <v>36.000000000000007</v>
      </c>
      <c r="V2214">
        <v>59.090909090909101</v>
      </c>
      <c r="W2214">
        <v>40.909090909090907</v>
      </c>
      <c r="X2214">
        <v>100</v>
      </c>
      <c r="Y2214">
        <v>95.454545454545439</v>
      </c>
      <c r="Z2214">
        <v>22.727272727272723</v>
      </c>
      <c r="AA2214">
        <v>10.901292667302398</v>
      </c>
      <c r="AB2214">
        <v>0</v>
      </c>
      <c r="AC2214">
        <v>2.1931523785117895</v>
      </c>
      <c r="AE2214">
        <v>83.197030587505495</v>
      </c>
      <c r="AG2214">
        <v>2.0058168689198675E-2</v>
      </c>
      <c r="AH2214">
        <v>3.8736317630761526E-2</v>
      </c>
      <c r="AI2214">
        <v>0</v>
      </c>
      <c r="AJ2214">
        <v>0</v>
      </c>
    </row>
    <row r="2215" spans="1:38">
      <c r="A2215">
        <v>18</v>
      </c>
      <c r="B2215">
        <v>682</v>
      </c>
      <c r="C2215">
        <v>2023</v>
      </c>
      <c r="E2215">
        <v>99</v>
      </c>
      <c r="F2215">
        <v>99</v>
      </c>
      <c r="G2215">
        <v>99</v>
      </c>
      <c r="H2215">
        <v>2</v>
      </c>
      <c r="I2215">
        <v>99</v>
      </c>
      <c r="J2215">
        <v>143</v>
      </c>
      <c r="K2215">
        <v>99</v>
      </c>
      <c r="L2215">
        <v>13</v>
      </c>
      <c r="M2215">
        <v>99</v>
      </c>
      <c r="N2215">
        <v>99</v>
      </c>
      <c r="O2215">
        <v>99</v>
      </c>
      <c r="P2215">
        <v>99</v>
      </c>
      <c r="Q2215">
        <v>6</v>
      </c>
      <c r="R2215">
        <v>6</v>
      </c>
      <c r="S2215">
        <v>13</v>
      </c>
      <c r="T2215">
        <v>8.1666666666666661</v>
      </c>
      <c r="U2215">
        <v>41.466666666666669</v>
      </c>
      <c r="V2215">
        <v>66.666666666666686</v>
      </c>
      <c r="W2215">
        <v>33.333333333333343</v>
      </c>
      <c r="X2215">
        <v>100</v>
      </c>
      <c r="Y2215">
        <v>83.333333333333314</v>
      </c>
      <c r="Z2215">
        <v>33.333333333333343</v>
      </c>
      <c r="AA2215">
        <v>16.607294247475174</v>
      </c>
      <c r="AB2215">
        <v>0</v>
      </c>
      <c r="AC2215">
        <v>1.5723301886761056</v>
      </c>
      <c r="AE2215">
        <v>83.443488213358634</v>
      </c>
      <c r="AG2215">
        <v>2.4381323905888097E-2</v>
      </c>
      <c r="AH2215">
        <v>4.8320562339478089E-2</v>
      </c>
      <c r="AI2215">
        <v>0</v>
      </c>
      <c r="AJ2215">
        <v>0</v>
      </c>
    </row>
    <row r="2216" spans="1:38">
      <c r="A2216">
        <v>18</v>
      </c>
      <c r="B2216">
        <v>683</v>
      </c>
      <c r="C2216">
        <v>2023</v>
      </c>
      <c r="E2216">
        <v>99</v>
      </c>
      <c r="F2216">
        <v>99</v>
      </c>
      <c r="G2216">
        <v>99</v>
      </c>
      <c r="H2216">
        <v>2</v>
      </c>
      <c r="I2216">
        <v>99</v>
      </c>
      <c r="J2216">
        <v>147</v>
      </c>
      <c r="K2216">
        <v>99</v>
      </c>
      <c r="L2216">
        <v>13</v>
      </c>
      <c r="M2216">
        <v>99</v>
      </c>
      <c r="N2216">
        <v>99</v>
      </c>
      <c r="O2216">
        <v>99</v>
      </c>
      <c r="P2216">
        <v>99</v>
      </c>
      <c r="Q2216">
        <v>1</v>
      </c>
      <c r="R2216">
        <v>1</v>
      </c>
      <c r="S2216">
        <v>13</v>
      </c>
      <c r="T2216">
        <v>8</v>
      </c>
      <c r="U2216">
        <v>29.9</v>
      </c>
      <c r="V2216">
        <v>100</v>
      </c>
      <c r="W2216">
        <v>0</v>
      </c>
      <c r="X2216">
        <v>100</v>
      </c>
      <c r="Y2216">
        <v>100</v>
      </c>
      <c r="Z2216">
        <v>0</v>
      </c>
      <c r="AA2216">
        <v>0</v>
      </c>
      <c r="AB2216">
        <v>0</v>
      </c>
      <c r="AC2216">
        <v>0</v>
      </c>
      <c r="AG2216">
        <v>5.938594928439931E-3</v>
      </c>
      <c r="AH2216">
        <v>1.0205631528916247E-2</v>
      </c>
      <c r="AI2216">
        <v>0</v>
      </c>
      <c r="AJ2216">
        <v>0</v>
      </c>
    </row>
    <row r="2217" spans="1:38">
      <c r="A2217">
        <v>18</v>
      </c>
      <c r="B2217">
        <v>684</v>
      </c>
      <c r="C2217">
        <v>2023</v>
      </c>
      <c r="E2217">
        <v>99</v>
      </c>
      <c r="F2217">
        <v>99</v>
      </c>
      <c r="G2217">
        <v>99</v>
      </c>
      <c r="H2217">
        <v>1</v>
      </c>
      <c r="I2217">
        <v>99</v>
      </c>
      <c r="J2217">
        <v>155</v>
      </c>
      <c r="K2217">
        <v>99</v>
      </c>
      <c r="L2217">
        <v>13</v>
      </c>
      <c r="M2217">
        <v>99</v>
      </c>
      <c r="N2217">
        <v>99</v>
      </c>
      <c r="O2217">
        <v>99</v>
      </c>
      <c r="P2217">
        <v>99</v>
      </c>
      <c r="Q2217">
        <v>18</v>
      </c>
      <c r="R2217">
        <v>41</v>
      </c>
      <c r="S2217">
        <v>13</v>
      </c>
      <c r="T2217">
        <v>6.4146341463414638</v>
      </c>
      <c r="U2217">
        <v>27.185365853658539</v>
      </c>
      <c r="V2217">
        <v>95.121951219512169</v>
      </c>
      <c r="W2217">
        <v>0</v>
      </c>
      <c r="X2217">
        <v>100</v>
      </c>
      <c r="Y2217">
        <v>70.731707317073187</v>
      </c>
      <c r="Z2217">
        <v>4.8780487804878048</v>
      </c>
      <c r="AA2217">
        <v>6.8230799488282541</v>
      </c>
      <c r="AB2217">
        <v>0</v>
      </c>
      <c r="AC2217">
        <v>1.0353651354532232</v>
      </c>
      <c r="AE2217">
        <v>32.332871246139476</v>
      </c>
      <c r="AG2217">
        <v>7.4201429734865654E-2</v>
      </c>
      <c r="AH2217">
        <v>9.3789752674335106E-2</v>
      </c>
      <c r="AI2217">
        <v>0</v>
      </c>
      <c r="AJ2217">
        <v>0</v>
      </c>
    </row>
    <row r="2218" spans="1:38">
      <c r="A2218">
        <v>18</v>
      </c>
      <c r="B2218">
        <v>685</v>
      </c>
      <c r="C2218">
        <v>2023</v>
      </c>
      <c r="E2218">
        <v>99</v>
      </c>
      <c r="F2218">
        <v>99</v>
      </c>
      <c r="G2218">
        <v>99</v>
      </c>
      <c r="H2218">
        <v>2</v>
      </c>
      <c r="I2218">
        <v>99</v>
      </c>
      <c r="J2218">
        <v>160</v>
      </c>
      <c r="K2218">
        <v>99</v>
      </c>
      <c r="L2218">
        <v>13</v>
      </c>
      <c r="M2218">
        <v>99</v>
      </c>
      <c r="N2218">
        <v>99</v>
      </c>
      <c r="O2218">
        <v>99</v>
      </c>
      <c r="P2218">
        <v>99</v>
      </c>
      <c r="R2218">
        <v>0</v>
      </c>
    </row>
    <row r="2219" spans="1:38">
      <c r="A2219">
        <v>18</v>
      </c>
      <c r="B2219">
        <v>686</v>
      </c>
      <c r="C2219">
        <v>2023</v>
      </c>
      <c r="E2219">
        <v>99</v>
      </c>
      <c r="F2219">
        <v>99</v>
      </c>
      <c r="G2219">
        <v>99</v>
      </c>
      <c r="H2219">
        <v>1</v>
      </c>
      <c r="I2219">
        <v>99</v>
      </c>
      <c r="J2219">
        <v>171</v>
      </c>
      <c r="K2219">
        <v>99</v>
      </c>
      <c r="L2219">
        <v>13</v>
      </c>
      <c r="M2219">
        <v>99</v>
      </c>
      <c r="N2219">
        <v>99</v>
      </c>
      <c r="O2219">
        <v>99</v>
      </c>
      <c r="P2219">
        <v>99</v>
      </c>
      <c r="Q2219">
        <v>3</v>
      </c>
      <c r="R2219">
        <v>4</v>
      </c>
      <c r="S2219">
        <v>13</v>
      </c>
      <c r="T2219">
        <v>8.75</v>
      </c>
      <c r="U2219">
        <v>32.25</v>
      </c>
      <c r="V2219">
        <v>50</v>
      </c>
      <c r="W2219">
        <v>25</v>
      </c>
      <c r="X2219">
        <v>100</v>
      </c>
      <c r="Y2219">
        <v>75</v>
      </c>
      <c r="Z2219">
        <v>25</v>
      </c>
      <c r="AA2219">
        <v>9.4996052549566397</v>
      </c>
      <c r="AB2219">
        <v>0</v>
      </c>
      <c r="AC2219">
        <v>3.2691742076555061</v>
      </c>
      <c r="AE2219">
        <v>92.373857492345252</v>
      </c>
      <c r="AG2219">
        <v>1.671611851728028E-2</v>
      </c>
      <c r="AH2219">
        <v>2.4667547431964889E-2</v>
      </c>
      <c r="AI2219">
        <v>0</v>
      </c>
      <c r="AJ2219">
        <v>0</v>
      </c>
    </row>
    <row r="2220" spans="1:38">
      <c r="A2220">
        <v>18</v>
      </c>
      <c r="B2220">
        <v>687</v>
      </c>
      <c r="C2220">
        <v>2023</v>
      </c>
      <c r="E2220">
        <v>99</v>
      </c>
      <c r="F2220">
        <v>99</v>
      </c>
      <c r="G2220">
        <v>99</v>
      </c>
      <c r="H2220">
        <v>2</v>
      </c>
      <c r="I2220">
        <v>99</v>
      </c>
      <c r="J2220">
        <v>175</v>
      </c>
      <c r="K2220">
        <v>99</v>
      </c>
      <c r="L2220">
        <v>13</v>
      </c>
      <c r="M2220">
        <v>99</v>
      </c>
      <c r="N2220">
        <v>99</v>
      </c>
      <c r="O2220">
        <v>99</v>
      </c>
      <c r="P2220">
        <v>99</v>
      </c>
      <c r="Q2220">
        <v>2</v>
      </c>
      <c r="R2220">
        <v>2</v>
      </c>
      <c r="S2220">
        <v>13</v>
      </c>
      <c r="T2220">
        <v>10</v>
      </c>
      <c r="U2220">
        <v>33.35</v>
      </c>
      <c r="V2220">
        <v>50</v>
      </c>
      <c r="W2220">
        <v>50</v>
      </c>
      <c r="X2220">
        <v>100</v>
      </c>
      <c r="Y2220">
        <v>50</v>
      </c>
      <c r="Z2220">
        <v>50</v>
      </c>
      <c r="AA2220">
        <v>13.65</v>
      </c>
      <c r="AB2220">
        <v>0</v>
      </c>
      <c r="AC2220">
        <v>3</v>
      </c>
      <c r="AE2220">
        <v>99.999999999999986</v>
      </c>
      <c r="AG2220">
        <v>1.295924318019828E-2</v>
      </c>
      <c r="AH2220">
        <v>2.4048038390331782E-2</v>
      </c>
      <c r="AI2220">
        <v>0</v>
      </c>
      <c r="AJ2220">
        <v>0</v>
      </c>
    </row>
    <row r="2221" spans="1:38">
      <c r="A2221">
        <v>18</v>
      </c>
      <c r="B2221">
        <v>688</v>
      </c>
      <c r="C2221">
        <v>2023</v>
      </c>
      <c r="E2221">
        <v>99</v>
      </c>
      <c r="F2221">
        <v>99</v>
      </c>
      <c r="G2221">
        <v>99</v>
      </c>
      <c r="H2221">
        <v>2</v>
      </c>
      <c r="I2221">
        <v>99</v>
      </c>
      <c r="J2221">
        <v>177</v>
      </c>
      <c r="K2221">
        <v>99</v>
      </c>
      <c r="L2221">
        <v>13</v>
      </c>
      <c r="M2221">
        <v>99</v>
      </c>
      <c r="N2221">
        <v>99</v>
      </c>
      <c r="O2221">
        <v>99</v>
      </c>
      <c r="P2221">
        <v>99</v>
      </c>
      <c r="R2221">
        <v>0</v>
      </c>
    </row>
    <row r="2222" spans="1:38">
      <c r="A2222">
        <v>18</v>
      </c>
      <c r="B2222">
        <v>689</v>
      </c>
      <c r="C2222">
        <v>2023</v>
      </c>
      <c r="E2222">
        <v>99</v>
      </c>
      <c r="F2222">
        <v>99</v>
      </c>
      <c r="G2222">
        <v>99</v>
      </c>
      <c r="H2222">
        <v>2</v>
      </c>
      <c r="I2222">
        <v>99</v>
      </c>
      <c r="J2222">
        <v>178</v>
      </c>
      <c r="K2222">
        <v>99</v>
      </c>
      <c r="L2222">
        <v>13</v>
      </c>
      <c r="M2222">
        <v>99</v>
      </c>
      <c r="N2222">
        <v>99</v>
      </c>
      <c r="O2222">
        <v>99</v>
      </c>
      <c r="P2222">
        <v>99</v>
      </c>
      <c r="Q2222">
        <v>2</v>
      </c>
      <c r="R2222">
        <v>2</v>
      </c>
      <c r="S2222">
        <v>13</v>
      </c>
      <c r="T2222">
        <v>13</v>
      </c>
      <c r="U2222">
        <v>59.1</v>
      </c>
      <c r="V2222">
        <v>0</v>
      </c>
      <c r="W2222">
        <v>100</v>
      </c>
      <c r="X2222">
        <v>100</v>
      </c>
      <c r="Y2222">
        <v>100</v>
      </c>
      <c r="Z2222">
        <v>100</v>
      </c>
      <c r="AA2222">
        <v>4.5000000000000515</v>
      </c>
      <c r="AB2222">
        <v>0</v>
      </c>
      <c r="AC2222">
        <v>1</v>
      </c>
      <c r="AE2222">
        <v>99.999999999996362</v>
      </c>
      <c r="AG2222">
        <v>1.404691670178396E-2</v>
      </c>
      <c r="AH2222">
        <v>4.2425565028125826E-2</v>
      </c>
      <c r="AI2222">
        <v>0</v>
      </c>
      <c r="AJ2222">
        <v>0</v>
      </c>
    </row>
    <row r="2223" spans="1:38">
      <c r="A2223">
        <v>18</v>
      </c>
      <c r="B2223">
        <v>690</v>
      </c>
      <c r="C2223">
        <v>2023</v>
      </c>
      <c r="E2223">
        <v>99</v>
      </c>
      <c r="F2223">
        <v>99</v>
      </c>
      <c r="G2223">
        <v>99</v>
      </c>
      <c r="H2223">
        <v>2</v>
      </c>
      <c r="I2223">
        <v>99</v>
      </c>
      <c r="J2223">
        <v>181</v>
      </c>
      <c r="K2223">
        <v>99</v>
      </c>
      <c r="L2223">
        <v>13</v>
      </c>
      <c r="M2223">
        <v>99</v>
      </c>
      <c r="N2223">
        <v>99</v>
      </c>
      <c r="O2223">
        <v>99</v>
      </c>
      <c r="P2223">
        <v>99</v>
      </c>
      <c r="Q2223">
        <v>3</v>
      </c>
      <c r="R2223">
        <v>4</v>
      </c>
      <c r="S2223">
        <v>13</v>
      </c>
      <c r="T2223">
        <v>6</v>
      </c>
      <c r="U2223">
        <v>24.625</v>
      </c>
      <c r="V2223">
        <v>100</v>
      </c>
      <c r="W2223">
        <v>0</v>
      </c>
      <c r="X2223">
        <v>100</v>
      </c>
      <c r="Y2223">
        <v>50</v>
      </c>
      <c r="Z2223">
        <v>0</v>
      </c>
      <c r="AA2223">
        <v>4.0108446741303716</v>
      </c>
      <c r="AB2223">
        <v>0</v>
      </c>
      <c r="AC2223">
        <v>0.70710678118654757</v>
      </c>
      <c r="AE2223">
        <v>63.467539111908373</v>
      </c>
      <c r="AG2223">
        <v>1.3302294645826404E-2</v>
      </c>
      <c r="AH2223">
        <v>1.6597364945050909E-2</v>
      </c>
      <c r="AI2223">
        <v>0</v>
      </c>
      <c r="AJ2223">
        <v>0</v>
      </c>
    </row>
    <row r="2224" spans="1:38">
      <c r="A2224">
        <v>18</v>
      </c>
      <c r="B2224">
        <v>691</v>
      </c>
      <c r="C2224">
        <v>2023</v>
      </c>
      <c r="E2224">
        <v>99</v>
      </c>
      <c r="F2224">
        <v>99</v>
      </c>
      <c r="G2224">
        <v>99</v>
      </c>
      <c r="H2224">
        <v>1</v>
      </c>
      <c r="I2224">
        <v>99</v>
      </c>
      <c r="J2224">
        <v>262</v>
      </c>
      <c r="K2224">
        <v>99</v>
      </c>
      <c r="L2224">
        <v>13</v>
      </c>
      <c r="M2224">
        <v>99</v>
      </c>
      <c r="N2224">
        <v>99</v>
      </c>
      <c r="O2224">
        <v>99</v>
      </c>
      <c r="P2224">
        <v>99</v>
      </c>
      <c r="R2224">
        <v>0</v>
      </c>
    </row>
    <row r="2225" spans="1:38">
      <c r="A2225">
        <v>18</v>
      </c>
      <c r="B2225">
        <v>692</v>
      </c>
      <c r="C2225">
        <v>2023</v>
      </c>
      <c r="E2225">
        <v>99</v>
      </c>
      <c r="F2225">
        <v>99</v>
      </c>
      <c r="G2225">
        <v>99</v>
      </c>
      <c r="H2225">
        <v>2</v>
      </c>
      <c r="I2225">
        <v>99</v>
      </c>
      <c r="J2225">
        <v>267</v>
      </c>
      <c r="K2225">
        <v>99</v>
      </c>
      <c r="L2225">
        <v>13</v>
      </c>
      <c r="M2225">
        <v>99</v>
      </c>
      <c r="N2225">
        <v>99</v>
      </c>
      <c r="O2225">
        <v>99</v>
      </c>
      <c r="P2225">
        <v>99</v>
      </c>
      <c r="R2225">
        <v>0</v>
      </c>
    </row>
    <row r="2226" spans="1:38">
      <c r="A2226">
        <v>18</v>
      </c>
      <c r="B2226">
        <v>693</v>
      </c>
      <c r="C2226">
        <v>2023</v>
      </c>
      <c r="E2226">
        <v>99</v>
      </c>
      <c r="F2226">
        <v>99</v>
      </c>
      <c r="G2226">
        <v>99</v>
      </c>
      <c r="H2226">
        <v>1</v>
      </c>
      <c r="I2226">
        <v>99</v>
      </c>
      <c r="J2226">
        <v>309</v>
      </c>
      <c r="K2226">
        <v>99</v>
      </c>
      <c r="L2226">
        <v>13</v>
      </c>
      <c r="M2226">
        <v>99</v>
      </c>
      <c r="N2226">
        <v>99</v>
      </c>
      <c r="O2226">
        <v>99</v>
      </c>
      <c r="P2226">
        <v>99</v>
      </c>
      <c r="Q2226">
        <v>6</v>
      </c>
      <c r="R2226">
        <v>7</v>
      </c>
      <c r="S2226">
        <v>13</v>
      </c>
      <c r="T2226">
        <v>8</v>
      </c>
      <c r="U2226">
        <v>38.471428571428589</v>
      </c>
      <c r="V2226">
        <v>42.857142857142847</v>
      </c>
      <c r="W2226">
        <v>28.571428571428577</v>
      </c>
      <c r="X2226">
        <v>100</v>
      </c>
      <c r="Y2226">
        <v>100</v>
      </c>
      <c r="Z2226">
        <v>42.857142857142847</v>
      </c>
      <c r="AA2226">
        <v>10.990218285329178</v>
      </c>
      <c r="AB2226">
        <v>0</v>
      </c>
      <c r="AC2226">
        <v>1.1952286093343936</v>
      </c>
      <c r="AE2226">
        <v>46.872911642782071</v>
      </c>
      <c r="AG2226">
        <v>7.6138267093040944E-3</v>
      </c>
      <c r="AH2226">
        <v>1.4829302503508925E-2</v>
      </c>
      <c r="AI2226">
        <v>0</v>
      </c>
      <c r="AJ2226">
        <v>0</v>
      </c>
    </row>
    <row r="2227" spans="1:38">
      <c r="A2227">
        <v>18</v>
      </c>
      <c r="B2227">
        <v>694</v>
      </c>
      <c r="C2227">
        <v>2023</v>
      </c>
      <c r="E2227">
        <v>99</v>
      </c>
      <c r="F2227">
        <v>99</v>
      </c>
      <c r="G2227">
        <v>99</v>
      </c>
      <c r="H2227">
        <v>2</v>
      </c>
      <c r="I2227">
        <v>99</v>
      </c>
      <c r="J2227">
        <v>470</v>
      </c>
      <c r="K2227">
        <v>99</v>
      </c>
      <c r="L2227">
        <v>13</v>
      </c>
      <c r="M2227">
        <v>99</v>
      </c>
      <c r="N2227">
        <v>99</v>
      </c>
      <c r="O2227">
        <v>99</v>
      </c>
      <c r="P2227">
        <v>99</v>
      </c>
      <c r="R2227">
        <v>0</v>
      </c>
    </row>
    <row r="2228" spans="1:38">
      <c r="A2228">
        <v>18</v>
      </c>
      <c r="B2228">
        <v>695</v>
      </c>
      <c r="C2228">
        <v>2023</v>
      </c>
      <c r="E2228">
        <v>99</v>
      </c>
      <c r="F2228">
        <v>99</v>
      </c>
      <c r="G2228">
        <v>99</v>
      </c>
      <c r="H2228">
        <v>2</v>
      </c>
      <c r="I2228">
        <v>99</v>
      </c>
      <c r="J2228">
        <v>629</v>
      </c>
      <c r="K2228">
        <v>99</v>
      </c>
      <c r="L2228">
        <v>13</v>
      </c>
      <c r="M2228">
        <v>99</v>
      </c>
      <c r="N2228">
        <v>99</v>
      </c>
      <c r="O2228">
        <v>99</v>
      </c>
      <c r="P2228">
        <v>99</v>
      </c>
      <c r="R2228">
        <v>0</v>
      </c>
    </row>
    <row r="2229" spans="1:38">
      <c r="A2229">
        <v>18</v>
      </c>
      <c r="B2229">
        <v>696</v>
      </c>
      <c r="C2229">
        <v>2023</v>
      </c>
      <c r="E2229">
        <v>99</v>
      </c>
      <c r="F2229">
        <v>99</v>
      </c>
      <c r="G2229">
        <v>99</v>
      </c>
      <c r="H2229">
        <v>1</v>
      </c>
      <c r="I2229">
        <v>99</v>
      </c>
      <c r="J2229">
        <v>643</v>
      </c>
      <c r="K2229">
        <v>99</v>
      </c>
      <c r="L2229">
        <v>13</v>
      </c>
      <c r="M2229">
        <v>99</v>
      </c>
      <c r="N2229">
        <v>99</v>
      </c>
      <c r="O2229">
        <v>99</v>
      </c>
      <c r="P2229">
        <v>99</v>
      </c>
      <c r="Q2229">
        <v>3</v>
      </c>
      <c r="R2229">
        <v>8</v>
      </c>
      <c r="S2229">
        <v>13</v>
      </c>
      <c r="T2229">
        <v>7.875</v>
      </c>
      <c r="U2229">
        <v>30.925000000000001</v>
      </c>
      <c r="V2229">
        <v>62.5</v>
      </c>
      <c r="W2229">
        <v>37.5</v>
      </c>
      <c r="X2229">
        <v>100</v>
      </c>
      <c r="Y2229">
        <v>62.5</v>
      </c>
      <c r="Z2229">
        <v>12.5</v>
      </c>
      <c r="AA2229">
        <v>14.835072463591141</v>
      </c>
      <c r="AB2229">
        <v>0</v>
      </c>
      <c r="AC2229">
        <v>2.6663411259626919</v>
      </c>
      <c r="AE2229">
        <v>91.398792760169613</v>
      </c>
      <c r="AG2229">
        <v>1.4945728324023388E-2</v>
      </c>
      <c r="AH2229">
        <v>2.4722303774957845E-2</v>
      </c>
      <c r="AI2229">
        <v>0</v>
      </c>
      <c r="AJ2229">
        <v>0</v>
      </c>
    </row>
    <row r="2230" spans="1:38">
      <c r="A2230">
        <v>18</v>
      </c>
      <c r="B2230">
        <v>697</v>
      </c>
      <c r="C2230">
        <v>2023</v>
      </c>
      <c r="E2230">
        <v>99</v>
      </c>
      <c r="F2230">
        <v>99</v>
      </c>
      <c r="G2230">
        <v>99</v>
      </c>
      <c r="H2230">
        <v>2</v>
      </c>
      <c r="I2230">
        <v>99</v>
      </c>
      <c r="J2230">
        <v>704</v>
      </c>
      <c r="K2230">
        <v>99</v>
      </c>
      <c r="L2230">
        <v>13</v>
      </c>
      <c r="M2230">
        <v>99</v>
      </c>
      <c r="N2230">
        <v>99</v>
      </c>
      <c r="O2230">
        <v>99</v>
      </c>
      <c r="P2230">
        <v>99</v>
      </c>
      <c r="R2230">
        <v>0</v>
      </c>
    </row>
    <row r="2231" spans="1:38">
      <c r="A2231">
        <v>18</v>
      </c>
      <c r="B2231">
        <v>698</v>
      </c>
      <c r="C2231">
        <v>2023</v>
      </c>
      <c r="E2231">
        <v>99</v>
      </c>
      <c r="F2231">
        <v>99</v>
      </c>
      <c r="G2231">
        <v>99</v>
      </c>
      <c r="H2231">
        <v>1</v>
      </c>
      <c r="I2231">
        <v>99</v>
      </c>
      <c r="J2231">
        <v>802</v>
      </c>
      <c r="K2231">
        <v>99</v>
      </c>
      <c r="L2231">
        <v>13</v>
      </c>
      <c r="M2231">
        <v>99</v>
      </c>
      <c r="N2231">
        <v>99</v>
      </c>
      <c r="O2231">
        <v>99</v>
      </c>
      <c r="P2231">
        <v>99</v>
      </c>
      <c r="Q2231">
        <v>1</v>
      </c>
      <c r="R2231">
        <v>1</v>
      </c>
      <c r="S2231">
        <v>13</v>
      </c>
      <c r="T2231">
        <v>11</v>
      </c>
      <c r="U2231">
        <v>52.5</v>
      </c>
      <c r="V2231">
        <v>0</v>
      </c>
      <c r="W2231">
        <v>100</v>
      </c>
      <c r="X2231">
        <v>100</v>
      </c>
      <c r="Y2231">
        <v>100</v>
      </c>
      <c r="Z2231">
        <v>100</v>
      </c>
      <c r="AA2231">
        <v>0</v>
      </c>
      <c r="AB2231">
        <v>0</v>
      </c>
      <c r="AC2231">
        <v>0</v>
      </c>
      <c r="AG2231">
        <v>9.3092533978774896E-3</v>
      </c>
      <c r="AH2231">
        <v>2.3725735915838375E-2</v>
      </c>
      <c r="AI2231">
        <v>0</v>
      </c>
      <c r="AJ2231">
        <v>1</v>
      </c>
      <c r="AK2231">
        <v>115</v>
      </c>
      <c r="AL2231">
        <v>34.51960220267938</v>
      </c>
    </row>
    <row r="2232" spans="1:38">
      <c r="A2232">
        <v>18</v>
      </c>
      <c r="B2232">
        <v>699</v>
      </c>
      <c r="C2232">
        <v>2023</v>
      </c>
      <c r="E2232">
        <v>99</v>
      </c>
      <c r="F2232">
        <v>99</v>
      </c>
      <c r="G2232">
        <v>99</v>
      </c>
      <c r="H2232">
        <v>1</v>
      </c>
      <c r="I2232">
        <v>99</v>
      </c>
      <c r="J2232">
        <v>103</v>
      </c>
      <c r="K2232">
        <v>99</v>
      </c>
      <c r="L2232">
        <v>14</v>
      </c>
      <c r="M2232">
        <v>99</v>
      </c>
      <c r="N2232">
        <v>99</v>
      </c>
      <c r="O2232">
        <v>99</v>
      </c>
      <c r="P2232">
        <v>99</v>
      </c>
      <c r="R2232">
        <v>0</v>
      </c>
    </row>
    <row r="2233" spans="1:38">
      <c r="A2233">
        <v>18</v>
      </c>
      <c r="B2233">
        <v>700</v>
      </c>
      <c r="C2233">
        <v>2023</v>
      </c>
      <c r="E2233">
        <v>99</v>
      </c>
      <c r="F2233">
        <v>99</v>
      </c>
      <c r="G2233">
        <v>99</v>
      </c>
      <c r="H2233">
        <v>2</v>
      </c>
      <c r="I2233">
        <v>99</v>
      </c>
      <c r="J2233">
        <v>106</v>
      </c>
      <c r="K2233">
        <v>99</v>
      </c>
      <c r="L2233">
        <v>14</v>
      </c>
      <c r="M2233">
        <v>99</v>
      </c>
      <c r="N2233">
        <v>99</v>
      </c>
      <c r="O2233">
        <v>99</v>
      </c>
      <c r="P2233">
        <v>99</v>
      </c>
      <c r="Q2233">
        <v>5</v>
      </c>
      <c r="R2233">
        <v>6</v>
      </c>
      <c r="S2233">
        <v>14</v>
      </c>
      <c r="T2233">
        <v>11.333333333333336</v>
      </c>
      <c r="U2233">
        <v>53.1</v>
      </c>
      <c r="V2233">
        <v>0</v>
      </c>
      <c r="W2233">
        <v>83.333333333333314</v>
      </c>
      <c r="X2233">
        <v>100</v>
      </c>
      <c r="Y2233">
        <v>100</v>
      </c>
      <c r="Z2233">
        <v>100</v>
      </c>
      <c r="AA2233">
        <v>6.7744618482455152</v>
      </c>
      <c r="AB2233">
        <v>0</v>
      </c>
      <c r="AC2233">
        <v>2.5603819159561998</v>
      </c>
      <c r="AE2233">
        <v>-55.250605502606142</v>
      </c>
      <c r="AG2233">
        <v>1.496296665752263E-2</v>
      </c>
      <c r="AH2233">
        <v>3.8044312190240723E-2</v>
      </c>
      <c r="AI2233">
        <v>0</v>
      </c>
      <c r="AJ2233">
        <v>2</v>
      </c>
      <c r="AK2233">
        <v>119.75</v>
      </c>
      <c r="AL2233">
        <v>36.037872963623322</v>
      </c>
    </row>
    <row r="2234" spans="1:38">
      <c r="A2234">
        <v>18</v>
      </c>
      <c r="B2234">
        <v>701</v>
      </c>
      <c r="C2234">
        <v>2023</v>
      </c>
      <c r="E2234">
        <v>99</v>
      </c>
      <c r="F2234">
        <v>99</v>
      </c>
      <c r="G2234">
        <v>99</v>
      </c>
      <c r="H2234">
        <v>1</v>
      </c>
      <c r="I2234">
        <v>99</v>
      </c>
      <c r="J2234">
        <v>110</v>
      </c>
      <c r="K2234">
        <v>99</v>
      </c>
      <c r="L2234">
        <v>14</v>
      </c>
      <c r="M2234">
        <v>99</v>
      </c>
      <c r="N2234">
        <v>99</v>
      </c>
      <c r="O2234">
        <v>99</v>
      </c>
      <c r="P2234">
        <v>99</v>
      </c>
      <c r="Q2234">
        <v>2</v>
      </c>
      <c r="R2234">
        <v>2</v>
      </c>
      <c r="S2234">
        <v>14</v>
      </c>
      <c r="T2234">
        <v>12.5</v>
      </c>
      <c r="U2234">
        <v>38.950000000000003</v>
      </c>
      <c r="V2234">
        <v>0</v>
      </c>
      <c r="W2234">
        <v>100</v>
      </c>
      <c r="X2234">
        <v>100</v>
      </c>
      <c r="Y2234">
        <v>100</v>
      </c>
      <c r="Z2234">
        <v>50</v>
      </c>
      <c r="AA2234">
        <v>14.549999999999995</v>
      </c>
      <c r="AB2234">
        <v>0</v>
      </c>
      <c r="AC2234">
        <v>1.5</v>
      </c>
      <c r="AE2234">
        <v>100</v>
      </c>
      <c r="AG2234">
        <v>1.7753790434257711E-3</v>
      </c>
      <c r="AH2234">
        <v>3.2880678802408858E-3</v>
      </c>
      <c r="AI2234">
        <v>50</v>
      </c>
      <c r="AJ2234">
        <v>2</v>
      </c>
      <c r="AK2234">
        <v>100.75</v>
      </c>
      <c r="AL2234">
        <v>36.499126919995248</v>
      </c>
    </row>
    <row r="2235" spans="1:38">
      <c r="A2235">
        <v>18</v>
      </c>
      <c r="B2235">
        <v>702</v>
      </c>
      <c r="C2235">
        <v>2023</v>
      </c>
      <c r="E2235">
        <v>99</v>
      </c>
      <c r="F2235">
        <v>99</v>
      </c>
      <c r="G2235">
        <v>99</v>
      </c>
      <c r="H2235">
        <v>1</v>
      </c>
      <c r="I2235">
        <v>99</v>
      </c>
      <c r="J2235">
        <v>111</v>
      </c>
      <c r="K2235">
        <v>99</v>
      </c>
      <c r="L2235">
        <v>14</v>
      </c>
      <c r="M2235">
        <v>99</v>
      </c>
      <c r="N2235">
        <v>99</v>
      </c>
      <c r="O2235">
        <v>99</v>
      </c>
      <c r="P2235">
        <v>99</v>
      </c>
      <c r="R2235">
        <v>0</v>
      </c>
    </row>
    <row r="2236" spans="1:38">
      <c r="A2236">
        <v>18</v>
      </c>
      <c r="B2236">
        <v>703</v>
      </c>
      <c r="C2236">
        <v>2023</v>
      </c>
      <c r="E2236">
        <v>99</v>
      </c>
      <c r="F2236">
        <v>99</v>
      </c>
      <c r="G2236">
        <v>99</v>
      </c>
      <c r="H2236">
        <v>1</v>
      </c>
      <c r="I2236">
        <v>99</v>
      </c>
      <c r="J2236">
        <v>116</v>
      </c>
      <c r="K2236">
        <v>99</v>
      </c>
      <c r="L2236">
        <v>14</v>
      </c>
      <c r="M2236">
        <v>99</v>
      </c>
      <c r="N2236">
        <v>99</v>
      </c>
      <c r="O2236">
        <v>99</v>
      </c>
      <c r="P2236">
        <v>99</v>
      </c>
      <c r="R2236">
        <v>0</v>
      </c>
    </row>
    <row r="2237" spans="1:38">
      <c r="A2237">
        <v>18</v>
      </c>
      <c r="B2237">
        <v>704</v>
      </c>
      <c r="C2237">
        <v>2023</v>
      </c>
      <c r="E2237">
        <v>99</v>
      </c>
      <c r="F2237">
        <v>99</v>
      </c>
      <c r="G2237">
        <v>99</v>
      </c>
      <c r="H2237">
        <v>2</v>
      </c>
      <c r="I2237">
        <v>99</v>
      </c>
      <c r="J2237">
        <v>117</v>
      </c>
      <c r="K2237">
        <v>99</v>
      </c>
      <c r="L2237">
        <v>14</v>
      </c>
      <c r="M2237">
        <v>99</v>
      </c>
      <c r="N2237">
        <v>99</v>
      </c>
      <c r="O2237">
        <v>99</v>
      </c>
      <c r="P2237">
        <v>99</v>
      </c>
      <c r="Q2237">
        <v>3</v>
      </c>
      <c r="R2237">
        <v>3</v>
      </c>
      <c r="S2237">
        <v>14</v>
      </c>
      <c r="T2237">
        <v>13.666666666666663</v>
      </c>
      <c r="U2237">
        <v>67.100000000000023</v>
      </c>
      <c r="V2237">
        <v>0</v>
      </c>
      <c r="W2237">
        <v>100</v>
      </c>
      <c r="X2237">
        <v>100</v>
      </c>
      <c r="Y2237">
        <v>100</v>
      </c>
      <c r="Z2237">
        <v>100</v>
      </c>
      <c r="AA2237">
        <v>7.995415352979875</v>
      </c>
      <c r="AB2237">
        <v>0</v>
      </c>
      <c r="AC2237">
        <v>1.8856180831641327</v>
      </c>
      <c r="AE2237">
        <v>95.514152794681934</v>
      </c>
      <c r="AG2237">
        <v>4.9835542709060114E-3</v>
      </c>
      <c r="AH2237">
        <v>1.6450514963226599E-2</v>
      </c>
      <c r="AI2237">
        <v>0</v>
      </c>
      <c r="AJ2237">
        <v>3</v>
      </c>
      <c r="AK2237">
        <v>123.8</v>
      </c>
      <c r="AL2237">
        <v>35.203414706452634</v>
      </c>
    </row>
    <row r="2238" spans="1:38">
      <c r="A2238">
        <v>18</v>
      </c>
      <c r="B2238">
        <v>705</v>
      </c>
      <c r="C2238">
        <v>2023</v>
      </c>
      <c r="E2238">
        <v>99</v>
      </c>
      <c r="F2238">
        <v>99</v>
      </c>
      <c r="G2238">
        <v>99</v>
      </c>
      <c r="H2238">
        <v>1</v>
      </c>
      <c r="I2238">
        <v>99</v>
      </c>
      <c r="J2238">
        <v>134</v>
      </c>
      <c r="K2238">
        <v>99</v>
      </c>
      <c r="L2238">
        <v>14</v>
      </c>
      <c r="M2238">
        <v>99</v>
      </c>
      <c r="N2238">
        <v>99</v>
      </c>
      <c r="O2238">
        <v>99</v>
      </c>
      <c r="P2238">
        <v>99</v>
      </c>
      <c r="Q2238">
        <v>2</v>
      </c>
      <c r="R2238">
        <v>2</v>
      </c>
      <c r="S2238">
        <v>14</v>
      </c>
      <c r="T2238">
        <v>14.5</v>
      </c>
      <c r="U2238">
        <v>58.3</v>
      </c>
      <c r="V2238">
        <v>0</v>
      </c>
      <c r="W2238">
        <v>100</v>
      </c>
      <c r="X2238">
        <v>100</v>
      </c>
      <c r="Y2238">
        <v>100</v>
      </c>
      <c r="Z2238">
        <v>100</v>
      </c>
      <c r="AA2238">
        <v>2.2000000000000326</v>
      </c>
      <c r="AB2238">
        <v>0</v>
      </c>
      <c r="AC2238">
        <v>0.5</v>
      </c>
      <c r="AE2238">
        <v>-99.999999999990237</v>
      </c>
      <c r="AG2238">
        <v>1.8745020853835697E-3</v>
      </c>
      <c r="AH2238">
        <v>5.48384516123329E-3</v>
      </c>
      <c r="AI2238">
        <v>0</v>
      </c>
      <c r="AJ2238">
        <v>0</v>
      </c>
    </row>
    <row r="2239" spans="1:38">
      <c r="A2239">
        <v>18</v>
      </c>
      <c r="B2239">
        <v>706</v>
      </c>
      <c r="C2239">
        <v>2023</v>
      </c>
      <c r="E2239">
        <v>99</v>
      </c>
      <c r="F2239">
        <v>99</v>
      </c>
      <c r="G2239">
        <v>99</v>
      </c>
      <c r="H2239">
        <v>2</v>
      </c>
      <c r="I2239">
        <v>99</v>
      </c>
      <c r="J2239">
        <v>141</v>
      </c>
      <c r="K2239">
        <v>99</v>
      </c>
      <c r="L2239">
        <v>14</v>
      </c>
      <c r="M2239">
        <v>99</v>
      </c>
      <c r="N2239">
        <v>99</v>
      </c>
      <c r="O2239">
        <v>99</v>
      </c>
      <c r="P2239">
        <v>99</v>
      </c>
      <c r="Q2239">
        <v>8</v>
      </c>
      <c r="R2239">
        <v>8</v>
      </c>
      <c r="S2239">
        <v>14</v>
      </c>
      <c r="T2239">
        <v>12.125</v>
      </c>
      <c r="U2239">
        <v>50.637500000000003</v>
      </c>
      <c r="V2239">
        <v>12.5</v>
      </c>
      <c r="W2239">
        <v>75</v>
      </c>
      <c r="X2239">
        <v>100</v>
      </c>
      <c r="Y2239">
        <v>100</v>
      </c>
      <c r="Z2239">
        <v>87.5</v>
      </c>
      <c r="AA2239">
        <v>9.9953661138549634</v>
      </c>
      <c r="AB2239">
        <v>0</v>
      </c>
      <c r="AC2239">
        <v>3.8870779513665528</v>
      </c>
      <c r="AE2239">
        <v>60.086614571346963</v>
      </c>
      <c r="AG2239">
        <v>7.2938795233449729E-3</v>
      </c>
      <c r="AH2239">
        <v>1.9813235192198849E-2</v>
      </c>
      <c r="AI2239">
        <v>0</v>
      </c>
      <c r="AJ2239">
        <v>0</v>
      </c>
    </row>
    <row r="2240" spans="1:38">
      <c r="A2240">
        <v>18</v>
      </c>
      <c r="B2240">
        <v>707</v>
      </c>
      <c r="C2240">
        <v>2023</v>
      </c>
      <c r="E2240">
        <v>99</v>
      </c>
      <c r="F2240">
        <v>99</v>
      </c>
      <c r="G2240">
        <v>99</v>
      </c>
      <c r="H2240">
        <v>2</v>
      </c>
      <c r="I2240">
        <v>99</v>
      </c>
      <c r="J2240">
        <v>143</v>
      </c>
      <c r="K2240">
        <v>99</v>
      </c>
      <c r="L2240">
        <v>14</v>
      </c>
      <c r="M2240">
        <v>99</v>
      </c>
      <c r="N2240">
        <v>99</v>
      </c>
      <c r="O2240">
        <v>99</v>
      </c>
      <c r="P2240">
        <v>99</v>
      </c>
      <c r="R2240">
        <v>0</v>
      </c>
    </row>
    <row r="2241" spans="1:38">
      <c r="A2241">
        <v>18</v>
      </c>
      <c r="B2241">
        <v>708</v>
      </c>
      <c r="C2241">
        <v>2023</v>
      </c>
      <c r="E2241">
        <v>99</v>
      </c>
      <c r="F2241">
        <v>99</v>
      </c>
      <c r="G2241">
        <v>99</v>
      </c>
      <c r="H2241">
        <v>2</v>
      </c>
      <c r="I2241">
        <v>99</v>
      </c>
      <c r="J2241">
        <v>147</v>
      </c>
      <c r="K2241">
        <v>99</v>
      </c>
      <c r="L2241">
        <v>14</v>
      </c>
      <c r="M2241">
        <v>99</v>
      </c>
      <c r="N2241">
        <v>99</v>
      </c>
      <c r="O2241">
        <v>99</v>
      </c>
      <c r="P2241">
        <v>99</v>
      </c>
      <c r="R2241">
        <v>0</v>
      </c>
    </row>
    <row r="2242" spans="1:38">
      <c r="A2242">
        <v>18</v>
      </c>
      <c r="B2242">
        <v>709</v>
      </c>
      <c r="C2242">
        <v>2023</v>
      </c>
      <c r="E2242">
        <v>99</v>
      </c>
      <c r="F2242">
        <v>99</v>
      </c>
      <c r="G2242">
        <v>99</v>
      </c>
      <c r="H2242">
        <v>1</v>
      </c>
      <c r="I2242">
        <v>99</v>
      </c>
      <c r="J2242">
        <v>155</v>
      </c>
      <c r="K2242">
        <v>99</v>
      </c>
      <c r="L2242">
        <v>14</v>
      </c>
      <c r="M2242">
        <v>99</v>
      </c>
      <c r="N2242">
        <v>99</v>
      </c>
      <c r="O2242">
        <v>99</v>
      </c>
      <c r="P2242">
        <v>99</v>
      </c>
      <c r="Q2242">
        <v>10</v>
      </c>
      <c r="R2242">
        <v>17</v>
      </c>
      <c r="S2242">
        <v>14</v>
      </c>
      <c r="T2242">
        <v>5.4705882352941186</v>
      </c>
      <c r="U2242">
        <v>26.017647058823538</v>
      </c>
      <c r="V2242">
        <v>88.235294117647058</v>
      </c>
      <c r="W2242">
        <v>5.882352941176471</v>
      </c>
      <c r="X2242">
        <v>100</v>
      </c>
      <c r="Y2242">
        <v>58.82352941176471</v>
      </c>
      <c r="Z2242">
        <v>5.882352941176471</v>
      </c>
      <c r="AA2242">
        <v>8.7647848397548813</v>
      </c>
      <c r="AB2242">
        <v>0</v>
      </c>
      <c r="AC2242">
        <v>1.6491583257501403</v>
      </c>
      <c r="AE2242">
        <v>69.572720856536378</v>
      </c>
      <c r="AG2242">
        <v>3.0766446475432089E-2</v>
      </c>
      <c r="AH2242">
        <v>3.7218022257185006E-2</v>
      </c>
      <c r="AI2242">
        <v>0</v>
      </c>
      <c r="AJ2242">
        <v>0</v>
      </c>
    </row>
    <row r="2243" spans="1:38">
      <c r="A2243">
        <v>18</v>
      </c>
      <c r="B2243">
        <v>710</v>
      </c>
      <c r="C2243">
        <v>2023</v>
      </c>
      <c r="E2243">
        <v>99</v>
      </c>
      <c r="F2243">
        <v>99</v>
      </c>
      <c r="G2243">
        <v>99</v>
      </c>
      <c r="H2243">
        <v>2</v>
      </c>
      <c r="I2243">
        <v>99</v>
      </c>
      <c r="J2243">
        <v>160</v>
      </c>
      <c r="K2243">
        <v>99</v>
      </c>
      <c r="L2243">
        <v>14</v>
      </c>
      <c r="M2243">
        <v>99</v>
      </c>
      <c r="N2243">
        <v>99</v>
      </c>
      <c r="O2243">
        <v>99</v>
      </c>
      <c r="P2243">
        <v>99</v>
      </c>
      <c r="R2243">
        <v>0</v>
      </c>
    </row>
    <row r="2244" spans="1:38">
      <c r="A2244">
        <v>18</v>
      </c>
      <c r="B2244">
        <v>711</v>
      </c>
      <c r="C2244">
        <v>2023</v>
      </c>
      <c r="E2244">
        <v>99</v>
      </c>
      <c r="F2244">
        <v>99</v>
      </c>
      <c r="G2244">
        <v>99</v>
      </c>
      <c r="H2244">
        <v>1</v>
      </c>
      <c r="I2244">
        <v>99</v>
      </c>
      <c r="J2244">
        <v>171</v>
      </c>
      <c r="K2244">
        <v>99</v>
      </c>
      <c r="L2244">
        <v>14</v>
      </c>
      <c r="M2244">
        <v>99</v>
      </c>
      <c r="N2244">
        <v>99</v>
      </c>
      <c r="O2244">
        <v>99</v>
      </c>
      <c r="P2244">
        <v>99</v>
      </c>
      <c r="R2244">
        <v>0</v>
      </c>
    </row>
    <row r="2245" spans="1:38">
      <c r="A2245">
        <v>18</v>
      </c>
      <c r="B2245">
        <v>712</v>
      </c>
      <c r="C2245">
        <v>2023</v>
      </c>
      <c r="E2245">
        <v>99</v>
      </c>
      <c r="F2245">
        <v>99</v>
      </c>
      <c r="G2245">
        <v>99</v>
      </c>
      <c r="H2245">
        <v>2</v>
      </c>
      <c r="I2245">
        <v>99</v>
      </c>
      <c r="J2245">
        <v>175</v>
      </c>
      <c r="K2245">
        <v>99</v>
      </c>
      <c r="L2245">
        <v>14</v>
      </c>
      <c r="M2245">
        <v>99</v>
      </c>
      <c r="N2245">
        <v>99</v>
      </c>
      <c r="O2245">
        <v>99</v>
      </c>
      <c r="P2245">
        <v>99</v>
      </c>
      <c r="R2245">
        <v>0</v>
      </c>
    </row>
    <row r="2246" spans="1:38">
      <c r="A2246">
        <v>18</v>
      </c>
      <c r="B2246">
        <v>713</v>
      </c>
      <c r="C2246">
        <v>2023</v>
      </c>
      <c r="E2246">
        <v>99</v>
      </c>
      <c r="F2246">
        <v>99</v>
      </c>
      <c r="G2246">
        <v>99</v>
      </c>
      <c r="H2246">
        <v>2</v>
      </c>
      <c r="I2246">
        <v>99</v>
      </c>
      <c r="J2246">
        <v>177</v>
      </c>
      <c r="K2246">
        <v>99</v>
      </c>
      <c r="L2246">
        <v>14</v>
      </c>
      <c r="M2246">
        <v>99</v>
      </c>
      <c r="N2246">
        <v>99</v>
      </c>
      <c r="O2246">
        <v>99</v>
      </c>
      <c r="P2246">
        <v>99</v>
      </c>
      <c r="Q2246">
        <v>1</v>
      </c>
      <c r="R2246">
        <v>1</v>
      </c>
      <c r="S2246">
        <v>14</v>
      </c>
      <c r="T2246">
        <v>7</v>
      </c>
      <c r="U2246">
        <v>30.6</v>
      </c>
      <c r="V2246">
        <v>100</v>
      </c>
      <c r="W2246">
        <v>0</v>
      </c>
      <c r="X2246">
        <v>100</v>
      </c>
      <c r="Y2246">
        <v>100</v>
      </c>
      <c r="Z2246">
        <v>0</v>
      </c>
      <c r="AA2246">
        <v>0</v>
      </c>
      <c r="AB2246">
        <v>0</v>
      </c>
      <c r="AC2246">
        <v>0</v>
      </c>
      <c r="AG2246">
        <v>2.5848476232326113E-3</v>
      </c>
      <c r="AH2246">
        <v>4.0225726797380084E-3</v>
      </c>
      <c r="AI2246">
        <v>0</v>
      </c>
      <c r="AJ2246">
        <v>1</v>
      </c>
      <c r="AK2246">
        <v>97.3</v>
      </c>
      <c r="AL2246">
        <v>33.218720893893803</v>
      </c>
    </row>
    <row r="2247" spans="1:38">
      <c r="A2247">
        <v>18</v>
      </c>
      <c r="B2247">
        <v>714</v>
      </c>
      <c r="C2247">
        <v>2023</v>
      </c>
      <c r="E2247">
        <v>99</v>
      </c>
      <c r="F2247">
        <v>99</v>
      </c>
      <c r="G2247">
        <v>99</v>
      </c>
      <c r="H2247">
        <v>2</v>
      </c>
      <c r="I2247">
        <v>99</v>
      </c>
      <c r="J2247">
        <v>178</v>
      </c>
      <c r="K2247">
        <v>99</v>
      </c>
      <c r="L2247">
        <v>14</v>
      </c>
      <c r="M2247">
        <v>99</v>
      </c>
      <c r="N2247">
        <v>99</v>
      </c>
      <c r="O2247">
        <v>99</v>
      </c>
      <c r="P2247">
        <v>99</v>
      </c>
      <c r="R2247">
        <v>0</v>
      </c>
    </row>
    <row r="2248" spans="1:38">
      <c r="A2248">
        <v>18</v>
      </c>
      <c r="B2248">
        <v>715</v>
      </c>
      <c r="C2248">
        <v>2023</v>
      </c>
      <c r="E2248">
        <v>99</v>
      </c>
      <c r="F2248">
        <v>99</v>
      </c>
      <c r="G2248">
        <v>99</v>
      </c>
      <c r="H2248">
        <v>2</v>
      </c>
      <c r="I2248">
        <v>99</v>
      </c>
      <c r="J2248">
        <v>181</v>
      </c>
      <c r="K2248">
        <v>99</v>
      </c>
      <c r="L2248">
        <v>14</v>
      </c>
      <c r="M2248">
        <v>99</v>
      </c>
      <c r="N2248">
        <v>99</v>
      </c>
      <c r="O2248">
        <v>99</v>
      </c>
      <c r="P2248">
        <v>99</v>
      </c>
      <c r="R2248">
        <v>0</v>
      </c>
    </row>
    <row r="2249" spans="1:38">
      <c r="A2249">
        <v>18</v>
      </c>
      <c r="B2249">
        <v>716</v>
      </c>
      <c r="C2249">
        <v>2023</v>
      </c>
      <c r="E2249">
        <v>99</v>
      </c>
      <c r="F2249">
        <v>99</v>
      </c>
      <c r="G2249">
        <v>99</v>
      </c>
      <c r="H2249">
        <v>1</v>
      </c>
      <c r="I2249">
        <v>99</v>
      </c>
      <c r="J2249">
        <v>262</v>
      </c>
      <c r="K2249">
        <v>99</v>
      </c>
      <c r="L2249">
        <v>14</v>
      </c>
      <c r="M2249">
        <v>99</v>
      </c>
      <c r="N2249">
        <v>99</v>
      </c>
      <c r="O2249">
        <v>99</v>
      </c>
      <c r="P2249">
        <v>99</v>
      </c>
      <c r="R2249">
        <v>0</v>
      </c>
    </row>
    <row r="2250" spans="1:38">
      <c r="A2250">
        <v>18</v>
      </c>
      <c r="B2250">
        <v>717</v>
      </c>
      <c r="C2250">
        <v>2023</v>
      </c>
      <c r="E2250">
        <v>99</v>
      </c>
      <c r="F2250">
        <v>99</v>
      </c>
      <c r="G2250">
        <v>99</v>
      </c>
      <c r="H2250">
        <v>2</v>
      </c>
      <c r="I2250">
        <v>99</v>
      </c>
      <c r="J2250">
        <v>267</v>
      </c>
      <c r="K2250">
        <v>99</v>
      </c>
      <c r="L2250">
        <v>14</v>
      </c>
      <c r="M2250">
        <v>99</v>
      </c>
      <c r="N2250">
        <v>99</v>
      </c>
      <c r="O2250">
        <v>99</v>
      </c>
      <c r="P2250">
        <v>99</v>
      </c>
      <c r="R2250">
        <v>0</v>
      </c>
    </row>
    <row r="2251" spans="1:38">
      <c r="A2251">
        <v>18</v>
      </c>
      <c r="B2251">
        <v>718</v>
      </c>
      <c r="C2251">
        <v>2023</v>
      </c>
      <c r="E2251">
        <v>99</v>
      </c>
      <c r="F2251">
        <v>99</v>
      </c>
      <c r="G2251">
        <v>99</v>
      </c>
      <c r="H2251">
        <v>1</v>
      </c>
      <c r="I2251">
        <v>99</v>
      </c>
      <c r="J2251">
        <v>309</v>
      </c>
      <c r="K2251">
        <v>99</v>
      </c>
      <c r="L2251">
        <v>14</v>
      </c>
      <c r="M2251">
        <v>99</v>
      </c>
      <c r="N2251">
        <v>99</v>
      </c>
      <c r="O2251">
        <v>99</v>
      </c>
      <c r="P2251">
        <v>99</v>
      </c>
      <c r="R2251">
        <v>0</v>
      </c>
    </row>
    <row r="2252" spans="1:38">
      <c r="A2252">
        <v>18</v>
      </c>
      <c r="B2252">
        <v>719</v>
      </c>
      <c r="C2252">
        <v>2023</v>
      </c>
      <c r="E2252">
        <v>99</v>
      </c>
      <c r="F2252">
        <v>99</v>
      </c>
      <c r="G2252">
        <v>99</v>
      </c>
      <c r="H2252">
        <v>2</v>
      </c>
      <c r="I2252">
        <v>99</v>
      </c>
      <c r="J2252">
        <v>470</v>
      </c>
      <c r="K2252">
        <v>99</v>
      </c>
      <c r="L2252">
        <v>14</v>
      </c>
      <c r="M2252">
        <v>99</v>
      </c>
      <c r="N2252">
        <v>99</v>
      </c>
      <c r="O2252">
        <v>99</v>
      </c>
      <c r="P2252">
        <v>99</v>
      </c>
      <c r="R2252">
        <v>0</v>
      </c>
    </row>
    <row r="2253" spans="1:38">
      <c r="A2253">
        <v>18</v>
      </c>
      <c r="B2253">
        <v>720</v>
      </c>
      <c r="C2253">
        <v>2023</v>
      </c>
      <c r="E2253">
        <v>99</v>
      </c>
      <c r="F2253">
        <v>99</v>
      </c>
      <c r="G2253">
        <v>99</v>
      </c>
      <c r="H2253">
        <v>2</v>
      </c>
      <c r="I2253">
        <v>99</v>
      </c>
      <c r="J2253">
        <v>629</v>
      </c>
      <c r="K2253">
        <v>99</v>
      </c>
      <c r="L2253">
        <v>14</v>
      </c>
      <c r="M2253">
        <v>99</v>
      </c>
      <c r="N2253">
        <v>99</v>
      </c>
      <c r="O2253">
        <v>99</v>
      </c>
      <c r="P2253">
        <v>99</v>
      </c>
      <c r="R2253">
        <v>0</v>
      </c>
    </row>
    <row r="2254" spans="1:38">
      <c r="A2254">
        <v>18</v>
      </c>
      <c r="B2254">
        <v>721</v>
      </c>
      <c r="C2254">
        <v>2023</v>
      </c>
      <c r="E2254">
        <v>99</v>
      </c>
      <c r="F2254">
        <v>99</v>
      </c>
      <c r="G2254">
        <v>99</v>
      </c>
      <c r="H2254">
        <v>1</v>
      </c>
      <c r="I2254">
        <v>99</v>
      </c>
      <c r="J2254">
        <v>643</v>
      </c>
      <c r="K2254">
        <v>99</v>
      </c>
      <c r="L2254">
        <v>14</v>
      </c>
      <c r="M2254">
        <v>99</v>
      </c>
      <c r="N2254">
        <v>99</v>
      </c>
      <c r="O2254">
        <v>99</v>
      </c>
      <c r="P2254">
        <v>99</v>
      </c>
      <c r="R2254">
        <v>0</v>
      </c>
    </row>
    <row r="2255" spans="1:38">
      <c r="A2255">
        <v>18</v>
      </c>
      <c r="B2255">
        <v>722</v>
      </c>
      <c r="C2255">
        <v>2023</v>
      </c>
      <c r="E2255">
        <v>99</v>
      </c>
      <c r="F2255">
        <v>99</v>
      </c>
      <c r="G2255">
        <v>99</v>
      </c>
      <c r="H2255">
        <v>2</v>
      </c>
      <c r="I2255">
        <v>99</v>
      </c>
      <c r="J2255">
        <v>704</v>
      </c>
      <c r="K2255">
        <v>99</v>
      </c>
      <c r="L2255">
        <v>14</v>
      </c>
      <c r="M2255">
        <v>99</v>
      </c>
      <c r="N2255">
        <v>99</v>
      </c>
      <c r="O2255">
        <v>99</v>
      </c>
      <c r="P2255">
        <v>99</v>
      </c>
      <c r="R2255">
        <v>0</v>
      </c>
    </row>
    <row r="2256" spans="1:38">
      <c r="A2256">
        <v>18</v>
      </c>
      <c r="B2256">
        <v>723</v>
      </c>
      <c r="C2256">
        <v>2023</v>
      </c>
      <c r="E2256">
        <v>99</v>
      </c>
      <c r="F2256">
        <v>99</v>
      </c>
      <c r="G2256">
        <v>99</v>
      </c>
      <c r="H2256">
        <v>1</v>
      </c>
      <c r="I2256">
        <v>99</v>
      </c>
      <c r="J2256">
        <v>802</v>
      </c>
      <c r="K2256">
        <v>99</v>
      </c>
      <c r="L2256">
        <v>14</v>
      </c>
      <c r="M2256">
        <v>99</v>
      </c>
      <c r="N2256">
        <v>99</v>
      </c>
      <c r="O2256">
        <v>99</v>
      </c>
      <c r="P2256">
        <v>99</v>
      </c>
      <c r="R2256">
        <v>0</v>
      </c>
    </row>
    <row r="2257" spans="1:38">
      <c r="A2257">
        <v>18</v>
      </c>
      <c r="B2257">
        <v>724</v>
      </c>
      <c r="C2257">
        <v>2023</v>
      </c>
      <c r="E2257">
        <v>99</v>
      </c>
      <c r="F2257">
        <v>99</v>
      </c>
      <c r="G2257">
        <v>99</v>
      </c>
      <c r="H2257">
        <v>1</v>
      </c>
      <c r="I2257">
        <v>99</v>
      </c>
      <c r="J2257">
        <v>103</v>
      </c>
      <c r="K2257">
        <v>99</v>
      </c>
      <c r="L2257">
        <v>15</v>
      </c>
      <c r="M2257">
        <v>99</v>
      </c>
      <c r="N2257">
        <v>99</v>
      </c>
      <c r="O2257">
        <v>99</v>
      </c>
      <c r="P2257">
        <v>99</v>
      </c>
      <c r="R2257">
        <v>0</v>
      </c>
    </row>
    <row r="2258" spans="1:38">
      <c r="A2258">
        <v>18</v>
      </c>
      <c r="B2258">
        <v>725</v>
      </c>
      <c r="C2258">
        <v>2023</v>
      </c>
      <c r="E2258">
        <v>99</v>
      </c>
      <c r="F2258">
        <v>99</v>
      </c>
      <c r="G2258">
        <v>99</v>
      </c>
      <c r="H2258">
        <v>2</v>
      </c>
      <c r="I2258">
        <v>99</v>
      </c>
      <c r="J2258">
        <v>106</v>
      </c>
      <c r="K2258">
        <v>99</v>
      </c>
      <c r="L2258">
        <v>15</v>
      </c>
      <c r="M2258">
        <v>99</v>
      </c>
      <c r="N2258">
        <v>99</v>
      </c>
      <c r="O2258">
        <v>99</v>
      </c>
      <c r="P2258">
        <v>99</v>
      </c>
      <c r="R2258">
        <v>0</v>
      </c>
    </row>
    <row r="2259" spans="1:38">
      <c r="A2259">
        <v>18</v>
      </c>
      <c r="B2259">
        <v>726</v>
      </c>
      <c r="C2259">
        <v>2023</v>
      </c>
      <c r="E2259">
        <v>99</v>
      </c>
      <c r="F2259">
        <v>99</v>
      </c>
      <c r="G2259">
        <v>99</v>
      </c>
      <c r="H2259">
        <v>1</v>
      </c>
      <c r="I2259">
        <v>99</v>
      </c>
      <c r="J2259">
        <v>110</v>
      </c>
      <c r="K2259">
        <v>99</v>
      </c>
      <c r="L2259">
        <v>15</v>
      </c>
      <c r="M2259">
        <v>99</v>
      </c>
      <c r="N2259">
        <v>99</v>
      </c>
      <c r="O2259">
        <v>99</v>
      </c>
      <c r="P2259">
        <v>99</v>
      </c>
      <c r="R2259">
        <v>0</v>
      </c>
    </row>
    <row r="2260" spans="1:38">
      <c r="A2260">
        <v>18</v>
      </c>
      <c r="B2260">
        <v>727</v>
      </c>
      <c r="C2260">
        <v>2023</v>
      </c>
      <c r="E2260">
        <v>99</v>
      </c>
      <c r="F2260">
        <v>99</v>
      </c>
      <c r="G2260">
        <v>99</v>
      </c>
      <c r="H2260">
        <v>1</v>
      </c>
      <c r="I2260">
        <v>99</v>
      </c>
      <c r="J2260">
        <v>111</v>
      </c>
      <c r="K2260">
        <v>99</v>
      </c>
      <c r="L2260">
        <v>15</v>
      </c>
      <c r="M2260">
        <v>99</v>
      </c>
      <c r="N2260">
        <v>99</v>
      </c>
      <c r="O2260">
        <v>99</v>
      </c>
      <c r="P2260">
        <v>99</v>
      </c>
      <c r="R2260">
        <v>0</v>
      </c>
    </row>
    <row r="2261" spans="1:38">
      <c r="A2261">
        <v>18</v>
      </c>
      <c r="B2261">
        <v>728</v>
      </c>
      <c r="C2261">
        <v>2023</v>
      </c>
      <c r="E2261">
        <v>99</v>
      </c>
      <c r="F2261">
        <v>99</v>
      </c>
      <c r="G2261">
        <v>99</v>
      </c>
      <c r="H2261">
        <v>1</v>
      </c>
      <c r="I2261">
        <v>99</v>
      </c>
      <c r="J2261">
        <v>116</v>
      </c>
      <c r="K2261">
        <v>99</v>
      </c>
      <c r="L2261">
        <v>15</v>
      </c>
      <c r="M2261">
        <v>99</v>
      </c>
      <c r="N2261">
        <v>99</v>
      </c>
      <c r="O2261">
        <v>99</v>
      </c>
      <c r="P2261">
        <v>99</v>
      </c>
      <c r="R2261">
        <v>0</v>
      </c>
    </row>
    <row r="2262" spans="1:38">
      <c r="A2262">
        <v>18</v>
      </c>
      <c r="B2262">
        <v>729</v>
      </c>
      <c r="C2262">
        <v>2023</v>
      </c>
      <c r="E2262">
        <v>99</v>
      </c>
      <c r="F2262">
        <v>99</v>
      </c>
      <c r="G2262">
        <v>99</v>
      </c>
      <c r="H2262">
        <v>2</v>
      </c>
      <c r="I2262">
        <v>99</v>
      </c>
      <c r="J2262">
        <v>117</v>
      </c>
      <c r="K2262">
        <v>99</v>
      </c>
      <c r="L2262">
        <v>15</v>
      </c>
      <c r="M2262">
        <v>99</v>
      </c>
      <c r="N2262">
        <v>99</v>
      </c>
      <c r="O2262">
        <v>99</v>
      </c>
      <c r="P2262">
        <v>99</v>
      </c>
      <c r="Q2262">
        <v>3</v>
      </c>
      <c r="R2262">
        <v>3</v>
      </c>
      <c r="S2262">
        <v>15</v>
      </c>
      <c r="T2262">
        <v>13</v>
      </c>
      <c r="U2262">
        <v>71.366666666666688</v>
      </c>
      <c r="V2262">
        <v>0</v>
      </c>
      <c r="W2262">
        <v>100</v>
      </c>
      <c r="X2262">
        <v>100</v>
      </c>
      <c r="Y2262">
        <v>100</v>
      </c>
      <c r="Z2262">
        <v>100</v>
      </c>
      <c r="AA2262">
        <v>17.217110352463003</v>
      </c>
      <c r="AB2262">
        <v>0</v>
      </c>
      <c r="AC2262">
        <v>2.1602468994692874</v>
      </c>
      <c r="AE2262">
        <v>72.50427485438901</v>
      </c>
      <c r="AG2262">
        <v>4.9835542709060114E-3</v>
      </c>
      <c r="AH2262">
        <v>1.7496548701573848E-2</v>
      </c>
      <c r="AI2262">
        <v>0</v>
      </c>
      <c r="AJ2262">
        <v>3</v>
      </c>
      <c r="AK2262">
        <v>122.8666666666667</v>
      </c>
      <c r="AL2262">
        <v>37.826527343364809</v>
      </c>
    </row>
    <row r="2263" spans="1:38">
      <c r="A2263">
        <v>18</v>
      </c>
      <c r="B2263">
        <v>730</v>
      </c>
      <c r="C2263">
        <v>2023</v>
      </c>
      <c r="E2263">
        <v>99</v>
      </c>
      <c r="F2263">
        <v>99</v>
      </c>
      <c r="G2263">
        <v>99</v>
      </c>
      <c r="H2263">
        <v>1</v>
      </c>
      <c r="I2263">
        <v>99</v>
      </c>
      <c r="J2263">
        <v>134</v>
      </c>
      <c r="K2263">
        <v>99</v>
      </c>
      <c r="L2263">
        <v>15</v>
      </c>
      <c r="M2263">
        <v>99</v>
      </c>
      <c r="N2263">
        <v>99</v>
      </c>
      <c r="O2263">
        <v>99</v>
      </c>
      <c r="P2263">
        <v>99</v>
      </c>
      <c r="R2263">
        <v>0</v>
      </c>
    </row>
    <row r="2264" spans="1:38">
      <c r="A2264">
        <v>18</v>
      </c>
      <c r="B2264">
        <v>731</v>
      </c>
      <c r="C2264">
        <v>2023</v>
      </c>
      <c r="E2264">
        <v>99</v>
      </c>
      <c r="F2264">
        <v>99</v>
      </c>
      <c r="G2264">
        <v>99</v>
      </c>
      <c r="H2264">
        <v>2</v>
      </c>
      <c r="I2264">
        <v>99</v>
      </c>
      <c r="J2264">
        <v>141</v>
      </c>
      <c r="K2264">
        <v>99</v>
      </c>
      <c r="L2264">
        <v>15</v>
      </c>
      <c r="M2264">
        <v>99</v>
      </c>
      <c r="N2264">
        <v>99</v>
      </c>
      <c r="O2264">
        <v>99</v>
      </c>
      <c r="P2264">
        <v>99</v>
      </c>
      <c r="R2264">
        <v>0</v>
      </c>
    </row>
    <row r="2265" spans="1:38">
      <c r="A2265">
        <v>18</v>
      </c>
      <c r="B2265">
        <v>732</v>
      </c>
      <c r="C2265">
        <v>2023</v>
      </c>
      <c r="E2265">
        <v>99</v>
      </c>
      <c r="F2265">
        <v>99</v>
      </c>
      <c r="G2265">
        <v>99</v>
      </c>
      <c r="H2265">
        <v>2</v>
      </c>
      <c r="I2265">
        <v>99</v>
      </c>
      <c r="J2265">
        <v>143</v>
      </c>
      <c r="K2265">
        <v>99</v>
      </c>
      <c r="L2265">
        <v>15</v>
      </c>
      <c r="M2265">
        <v>99</v>
      </c>
      <c r="N2265">
        <v>99</v>
      </c>
      <c r="O2265">
        <v>99</v>
      </c>
      <c r="P2265">
        <v>99</v>
      </c>
      <c r="R2265">
        <v>0</v>
      </c>
    </row>
    <row r="2266" spans="1:38">
      <c r="A2266">
        <v>18</v>
      </c>
      <c r="B2266">
        <v>733</v>
      </c>
      <c r="C2266">
        <v>2023</v>
      </c>
      <c r="E2266">
        <v>99</v>
      </c>
      <c r="F2266">
        <v>99</v>
      </c>
      <c r="G2266">
        <v>99</v>
      </c>
      <c r="H2266">
        <v>2</v>
      </c>
      <c r="I2266">
        <v>99</v>
      </c>
      <c r="J2266">
        <v>147</v>
      </c>
      <c r="K2266">
        <v>99</v>
      </c>
      <c r="L2266">
        <v>15</v>
      </c>
      <c r="M2266">
        <v>99</v>
      </c>
      <c r="N2266">
        <v>99</v>
      </c>
      <c r="O2266">
        <v>99</v>
      </c>
      <c r="P2266">
        <v>99</v>
      </c>
      <c r="R2266">
        <v>0</v>
      </c>
    </row>
    <row r="2267" spans="1:38">
      <c r="A2267">
        <v>18</v>
      </c>
      <c r="B2267">
        <v>734</v>
      </c>
      <c r="C2267">
        <v>2023</v>
      </c>
      <c r="E2267">
        <v>99</v>
      </c>
      <c r="F2267">
        <v>99</v>
      </c>
      <c r="G2267">
        <v>99</v>
      </c>
      <c r="H2267">
        <v>1</v>
      </c>
      <c r="I2267">
        <v>99</v>
      </c>
      <c r="J2267">
        <v>155</v>
      </c>
      <c r="K2267">
        <v>99</v>
      </c>
      <c r="L2267">
        <v>15</v>
      </c>
      <c r="M2267">
        <v>99</v>
      </c>
      <c r="N2267">
        <v>99</v>
      </c>
      <c r="O2267">
        <v>99</v>
      </c>
      <c r="P2267">
        <v>99</v>
      </c>
      <c r="Q2267">
        <v>2</v>
      </c>
      <c r="R2267">
        <v>2</v>
      </c>
      <c r="S2267">
        <v>15</v>
      </c>
      <c r="T2267">
        <v>3</v>
      </c>
      <c r="U2267">
        <v>26.45</v>
      </c>
      <c r="V2267">
        <v>100</v>
      </c>
      <c r="W2267">
        <v>0</v>
      </c>
      <c r="X2267">
        <v>100</v>
      </c>
      <c r="Y2267">
        <v>100</v>
      </c>
      <c r="Z2267">
        <v>0</v>
      </c>
      <c r="AA2267">
        <v>2.25</v>
      </c>
      <c r="AB2267">
        <v>0</v>
      </c>
      <c r="AC2267">
        <v>0</v>
      </c>
      <c r="AG2267">
        <v>3.6195819382861256E-3</v>
      </c>
      <c r="AH2267">
        <v>4.4513528767919676E-3</v>
      </c>
      <c r="AI2267">
        <v>0</v>
      </c>
      <c r="AJ2267">
        <v>0</v>
      </c>
    </row>
    <row r="2268" spans="1:38">
      <c r="A2268">
        <v>18</v>
      </c>
      <c r="B2268">
        <v>735</v>
      </c>
      <c r="C2268">
        <v>2023</v>
      </c>
      <c r="E2268">
        <v>99</v>
      </c>
      <c r="F2268">
        <v>99</v>
      </c>
      <c r="G2268">
        <v>99</v>
      </c>
      <c r="H2268">
        <v>2</v>
      </c>
      <c r="I2268">
        <v>99</v>
      </c>
      <c r="J2268">
        <v>160</v>
      </c>
      <c r="K2268">
        <v>99</v>
      </c>
      <c r="L2268">
        <v>15</v>
      </c>
      <c r="M2268">
        <v>99</v>
      </c>
      <c r="N2268">
        <v>99</v>
      </c>
      <c r="O2268">
        <v>99</v>
      </c>
      <c r="P2268">
        <v>99</v>
      </c>
      <c r="R2268">
        <v>0</v>
      </c>
    </row>
    <row r="2269" spans="1:38">
      <c r="A2269">
        <v>18</v>
      </c>
      <c r="B2269">
        <v>736</v>
      </c>
      <c r="C2269">
        <v>2023</v>
      </c>
      <c r="E2269">
        <v>99</v>
      </c>
      <c r="F2269">
        <v>99</v>
      </c>
      <c r="G2269">
        <v>99</v>
      </c>
      <c r="H2269">
        <v>1</v>
      </c>
      <c r="I2269">
        <v>99</v>
      </c>
      <c r="J2269">
        <v>171</v>
      </c>
      <c r="K2269">
        <v>99</v>
      </c>
      <c r="L2269">
        <v>15</v>
      </c>
      <c r="M2269">
        <v>99</v>
      </c>
      <c r="N2269">
        <v>99</v>
      </c>
      <c r="O2269">
        <v>99</v>
      </c>
      <c r="P2269">
        <v>99</v>
      </c>
      <c r="R2269">
        <v>0</v>
      </c>
    </row>
    <row r="2270" spans="1:38">
      <c r="A2270">
        <v>18</v>
      </c>
      <c r="B2270">
        <v>737</v>
      </c>
      <c r="C2270">
        <v>2023</v>
      </c>
      <c r="E2270">
        <v>99</v>
      </c>
      <c r="F2270">
        <v>99</v>
      </c>
      <c r="G2270">
        <v>99</v>
      </c>
      <c r="H2270">
        <v>2</v>
      </c>
      <c r="I2270">
        <v>99</v>
      </c>
      <c r="J2270">
        <v>175</v>
      </c>
      <c r="K2270">
        <v>99</v>
      </c>
      <c r="L2270">
        <v>15</v>
      </c>
      <c r="M2270">
        <v>99</v>
      </c>
      <c r="N2270">
        <v>99</v>
      </c>
      <c r="O2270">
        <v>99</v>
      </c>
      <c r="P2270">
        <v>99</v>
      </c>
      <c r="R2270">
        <v>0</v>
      </c>
    </row>
    <row r="2271" spans="1:38">
      <c r="A2271">
        <v>18</v>
      </c>
      <c r="B2271">
        <v>738</v>
      </c>
      <c r="C2271">
        <v>2023</v>
      </c>
      <c r="E2271">
        <v>99</v>
      </c>
      <c r="F2271">
        <v>99</v>
      </c>
      <c r="G2271">
        <v>99</v>
      </c>
      <c r="H2271">
        <v>2</v>
      </c>
      <c r="I2271">
        <v>99</v>
      </c>
      <c r="J2271">
        <v>177</v>
      </c>
      <c r="K2271">
        <v>99</v>
      </c>
      <c r="L2271">
        <v>15</v>
      </c>
      <c r="M2271">
        <v>99</v>
      </c>
      <c r="N2271">
        <v>99</v>
      </c>
      <c r="O2271">
        <v>99</v>
      </c>
      <c r="P2271">
        <v>99</v>
      </c>
      <c r="R2271">
        <v>0</v>
      </c>
    </row>
    <row r="2272" spans="1:38">
      <c r="A2272">
        <v>18</v>
      </c>
      <c r="B2272">
        <v>739</v>
      </c>
      <c r="C2272">
        <v>2023</v>
      </c>
      <c r="E2272">
        <v>99</v>
      </c>
      <c r="F2272">
        <v>99</v>
      </c>
      <c r="G2272">
        <v>99</v>
      </c>
      <c r="H2272">
        <v>2</v>
      </c>
      <c r="I2272">
        <v>99</v>
      </c>
      <c r="J2272">
        <v>178</v>
      </c>
      <c r="K2272">
        <v>99</v>
      </c>
      <c r="L2272">
        <v>15</v>
      </c>
      <c r="M2272">
        <v>99</v>
      </c>
      <c r="N2272">
        <v>99</v>
      </c>
      <c r="O2272">
        <v>99</v>
      </c>
      <c r="P2272">
        <v>99</v>
      </c>
      <c r="R2272">
        <v>0</v>
      </c>
    </row>
    <row r="2273" spans="1:18">
      <c r="A2273">
        <v>18</v>
      </c>
      <c r="B2273">
        <v>740</v>
      </c>
      <c r="C2273">
        <v>2023</v>
      </c>
      <c r="E2273">
        <v>99</v>
      </c>
      <c r="F2273">
        <v>99</v>
      </c>
      <c r="G2273">
        <v>99</v>
      </c>
      <c r="H2273">
        <v>2</v>
      </c>
      <c r="I2273">
        <v>99</v>
      </c>
      <c r="J2273">
        <v>181</v>
      </c>
      <c r="K2273">
        <v>99</v>
      </c>
      <c r="L2273">
        <v>15</v>
      </c>
      <c r="M2273">
        <v>99</v>
      </c>
      <c r="N2273">
        <v>99</v>
      </c>
      <c r="O2273">
        <v>99</v>
      </c>
      <c r="P2273">
        <v>99</v>
      </c>
      <c r="R2273">
        <v>0</v>
      </c>
    </row>
    <row r="2274" spans="1:18">
      <c r="A2274">
        <v>18</v>
      </c>
      <c r="B2274">
        <v>741</v>
      </c>
      <c r="C2274">
        <v>2023</v>
      </c>
      <c r="E2274">
        <v>99</v>
      </c>
      <c r="F2274">
        <v>99</v>
      </c>
      <c r="G2274">
        <v>99</v>
      </c>
      <c r="H2274">
        <v>1</v>
      </c>
      <c r="I2274">
        <v>99</v>
      </c>
      <c r="J2274">
        <v>262</v>
      </c>
      <c r="K2274">
        <v>99</v>
      </c>
      <c r="L2274">
        <v>15</v>
      </c>
      <c r="M2274">
        <v>99</v>
      </c>
      <c r="N2274">
        <v>99</v>
      </c>
      <c r="O2274">
        <v>99</v>
      </c>
      <c r="P2274">
        <v>99</v>
      </c>
      <c r="R2274">
        <v>0</v>
      </c>
    </row>
    <row r="2275" spans="1:18">
      <c r="A2275">
        <v>18</v>
      </c>
      <c r="B2275">
        <v>742</v>
      </c>
      <c r="C2275">
        <v>2023</v>
      </c>
      <c r="E2275">
        <v>99</v>
      </c>
      <c r="F2275">
        <v>99</v>
      </c>
      <c r="G2275">
        <v>99</v>
      </c>
      <c r="H2275">
        <v>2</v>
      </c>
      <c r="I2275">
        <v>99</v>
      </c>
      <c r="J2275">
        <v>267</v>
      </c>
      <c r="K2275">
        <v>99</v>
      </c>
      <c r="L2275">
        <v>15</v>
      </c>
      <c r="M2275">
        <v>99</v>
      </c>
      <c r="N2275">
        <v>99</v>
      </c>
      <c r="O2275">
        <v>99</v>
      </c>
      <c r="P2275">
        <v>99</v>
      </c>
      <c r="R2275">
        <v>0</v>
      </c>
    </row>
    <row r="2276" spans="1:18">
      <c r="A2276">
        <v>18</v>
      </c>
      <c r="B2276">
        <v>743</v>
      </c>
      <c r="C2276">
        <v>2023</v>
      </c>
      <c r="E2276">
        <v>99</v>
      </c>
      <c r="F2276">
        <v>99</v>
      </c>
      <c r="G2276">
        <v>99</v>
      </c>
      <c r="H2276">
        <v>1</v>
      </c>
      <c r="I2276">
        <v>99</v>
      </c>
      <c r="J2276">
        <v>309</v>
      </c>
      <c r="K2276">
        <v>99</v>
      </c>
      <c r="L2276">
        <v>15</v>
      </c>
      <c r="M2276">
        <v>99</v>
      </c>
      <c r="N2276">
        <v>99</v>
      </c>
      <c r="O2276">
        <v>99</v>
      </c>
      <c r="P2276">
        <v>99</v>
      </c>
      <c r="R2276">
        <v>0</v>
      </c>
    </row>
    <row r="2277" spans="1:18">
      <c r="A2277">
        <v>18</v>
      </c>
      <c r="B2277">
        <v>744</v>
      </c>
      <c r="C2277">
        <v>2023</v>
      </c>
      <c r="E2277">
        <v>99</v>
      </c>
      <c r="F2277">
        <v>99</v>
      </c>
      <c r="G2277">
        <v>99</v>
      </c>
      <c r="H2277">
        <v>2</v>
      </c>
      <c r="I2277">
        <v>99</v>
      </c>
      <c r="J2277">
        <v>470</v>
      </c>
      <c r="K2277">
        <v>99</v>
      </c>
      <c r="L2277">
        <v>15</v>
      </c>
      <c r="M2277">
        <v>99</v>
      </c>
      <c r="N2277">
        <v>99</v>
      </c>
      <c r="O2277">
        <v>99</v>
      </c>
      <c r="P2277">
        <v>99</v>
      </c>
      <c r="R2277">
        <v>0</v>
      </c>
    </row>
    <row r="2278" spans="1:18">
      <c r="A2278">
        <v>18</v>
      </c>
      <c r="B2278">
        <v>745</v>
      </c>
      <c r="C2278">
        <v>2023</v>
      </c>
      <c r="E2278">
        <v>99</v>
      </c>
      <c r="F2278">
        <v>99</v>
      </c>
      <c r="G2278">
        <v>99</v>
      </c>
      <c r="H2278">
        <v>2</v>
      </c>
      <c r="I2278">
        <v>99</v>
      </c>
      <c r="J2278">
        <v>629</v>
      </c>
      <c r="K2278">
        <v>99</v>
      </c>
      <c r="L2278">
        <v>15</v>
      </c>
      <c r="M2278">
        <v>99</v>
      </c>
      <c r="N2278">
        <v>99</v>
      </c>
      <c r="O2278">
        <v>99</v>
      </c>
      <c r="P2278">
        <v>99</v>
      </c>
      <c r="R2278">
        <v>0</v>
      </c>
    </row>
    <row r="2279" spans="1:18">
      <c r="A2279">
        <v>18</v>
      </c>
      <c r="B2279">
        <v>746</v>
      </c>
      <c r="C2279">
        <v>2023</v>
      </c>
      <c r="E2279">
        <v>99</v>
      </c>
      <c r="F2279">
        <v>99</v>
      </c>
      <c r="G2279">
        <v>99</v>
      </c>
      <c r="H2279">
        <v>1</v>
      </c>
      <c r="I2279">
        <v>99</v>
      </c>
      <c r="J2279">
        <v>643</v>
      </c>
      <c r="K2279">
        <v>99</v>
      </c>
      <c r="L2279">
        <v>15</v>
      </c>
      <c r="M2279">
        <v>99</v>
      </c>
      <c r="N2279">
        <v>99</v>
      </c>
      <c r="O2279">
        <v>99</v>
      </c>
      <c r="P2279">
        <v>99</v>
      </c>
      <c r="R2279">
        <v>0</v>
      </c>
    </row>
    <row r="2280" spans="1:18">
      <c r="A2280">
        <v>18</v>
      </c>
      <c r="B2280">
        <v>747</v>
      </c>
      <c r="C2280">
        <v>2023</v>
      </c>
      <c r="E2280">
        <v>99</v>
      </c>
      <c r="F2280">
        <v>99</v>
      </c>
      <c r="G2280">
        <v>99</v>
      </c>
      <c r="H2280">
        <v>2</v>
      </c>
      <c r="I2280">
        <v>99</v>
      </c>
      <c r="J2280">
        <v>704</v>
      </c>
      <c r="K2280">
        <v>99</v>
      </c>
      <c r="L2280">
        <v>15</v>
      </c>
      <c r="M2280">
        <v>99</v>
      </c>
      <c r="N2280">
        <v>99</v>
      </c>
      <c r="O2280">
        <v>99</v>
      </c>
      <c r="P2280">
        <v>99</v>
      </c>
      <c r="R2280">
        <v>0</v>
      </c>
    </row>
    <row r="2281" spans="1:18">
      <c r="A2281">
        <v>18</v>
      </c>
      <c r="B2281">
        <v>748</v>
      </c>
      <c r="C2281">
        <v>2023</v>
      </c>
      <c r="E2281">
        <v>99</v>
      </c>
      <c r="F2281">
        <v>99</v>
      </c>
      <c r="G2281">
        <v>99</v>
      </c>
      <c r="H2281">
        <v>1</v>
      </c>
      <c r="I2281">
        <v>99</v>
      </c>
      <c r="J2281">
        <v>802</v>
      </c>
      <c r="K2281">
        <v>99</v>
      </c>
      <c r="L2281">
        <v>15</v>
      </c>
      <c r="M2281">
        <v>99</v>
      </c>
      <c r="N2281">
        <v>99</v>
      </c>
      <c r="O2281">
        <v>99</v>
      </c>
      <c r="P2281">
        <v>99</v>
      </c>
      <c r="R2281">
        <v>0</v>
      </c>
    </row>
    <row r="2282" spans="1:18">
      <c r="A2282">
        <v>19</v>
      </c>
      <c r="B2282">
        <v>1</v>
      </c>
      <c r="C2282">
        <v>2024</v>
      </c>
      <c r="D2282">
        <v>1</v>
      </c>
      <c r="E2282">
        <v>99</v>
      </c>
      <c r="G2282">
        <v>99</v>
      </c>
      <c r="I2282">
        <v>99</v>
      </c>
      <c r="J2282">
        <v>103</v>
      </c>
      <c r="K2282">
        <v>99</v>
      </c>
      <c r="M2282">
        <v>99</v>
      </c>
      <c r="N2282">
        <v>99</v>
      </c>
      <c r="O2282">
        <v>99</v>
      </c>
      <c r="P2282">
        <v>99</v>
      </c>
      <c r="R2282">
        <v>0</v>
      </c>
    </row>
    <row r="2283" spans="1:18">
      <c r="A2283">
        <v>19</v>
      </c>
      <c r="B2283">
        <v>2</v>
      </c>
      <c r="C2283">
        <v>2024</v>
      </c>
      <c r="D2283">
        <v>2</v>
      </c>
      <c r="E2283">
        <v>99</v>
      </c>
      <c r="G2283">
        <v>99</v>
      </c>
      <c r="I2283">
        <v>99</v>
      </c>
      <c r="J2283">
        <v>103</v>
      </c>
      <c r="K2283">
        <v>99</v>
      </c>
      <c r="M2283">
        <v>99</v>
      </c>
      <c r="N2283">
        <v>99</v>
      </c>
      <c r="O2283">
        <v>99</v>
      </c>
      <c r="P2283">
        <v>99</v>
      </c>
      <c r="R2283">
        <v>0</v>
      </c>
    </row>
    <row r="2284" spans="1:18">
      <c r="A2284">
        <v>19</v>
      </c>
      <c r="B2284">
        <v>3</v>
      </c>
      <c r="C2284">
        <v>2024</v>
      </c>
      <c r="D2284">
        <v>3</v>
      </c>
      <c r="E2284">
        <v>99</v>
      </c>
      <c r="G2284">
        <v>99</v>
      </c>
      <c r="I2284">
        <v>99</v>
      </c>
      <c r="J2284">
        <v>103</v>
      </c>
      <c r="K2284">
        <v>99</v>
      </c>
      <c r="M2284">
        <v>99</v>
      </c>
      <c r="N2284">
        <v>99</v>
      </c>
      <c r="O2284">
        <v>99</v>
      </c>
      <c r="P2284">
        <v>99</v>
      </c>
      <c r="R2284">
        <v>0</v>
      </c>
    </row>
    <row r="2285" spans="1:18">
      <c r="A2285">
        <v>19</v>
      </c>
      <c r="B2285">
        <v>4</v>
      </c>
      <c r="C2285">
        <v>2024</v>
      </c>
      <c r="D2285">
        <v>4</v>
      </c>
      <c r="E2285">
        <v>99</v>
      </c>
      <c r="G2285">
        <v>99</v>
      </c>
      <c r="I2285">
        <v>99</v>
      </c>
      <c r="J2285">
        <v>103</v>
      </c>
      <c r="K2285">
        <v>99</v>
      </c>
      <c r="M2285">
        <v>99</v>
      </c>
      <c r="N2285">
        <v>99</v>
      </c>
      <c r="O2285">
        <v>99</v>
      </c>
      <c r="P2285">
        <v>99</v>
      </c>
      <c r="R2285">
        <v>0</v>
      </c>
    </row>
    <row r="2286" spans="1:18">
      <c r="A2286">
        <v>19</v>
      </c>
      <c r="B2286">
        <v>5</v>
      </c>
      <c r="C2286">
        <v>2024</v>
      </c>
      <c r="D2286">
        <v>5</v>
      </c>
      <c r="E2286">
        <v>99</v>
      </c>
      <c r="G2286">
        <v>99</v>
      </c>
      <c r="I2286">
        <v>99</v>
      </c>
      <c r="J2286">
        <v>103</v>
      </c>
      <c r="K2286">
        <v>99</v>
      </c>
      <c r="M2286">
        <v>99</v>
      </c>
      <c r="N2286">
        <v>99</v>
      </c>
      <c r="O2286">
        <v>99</v>
      </c>
      <c r="P2286">
        <v>99</v>
      </c>
      <c r="R2286">
        <v>0</v>
      </c>
    </row>
    <row r="2287" spans="1:18">
      <c r="A2287">
        <v>19</v>
      </c>
      <c r="B2287">
        <v>6</v>
      </c>
      <c r="C2287">
        <v>2024</v>
      </c>
      <c r="D2287">
        <v>6</v>
      </c>
      <c r="E2287">
        <v>99</v>
      </c>
      <c r="G2287">
        <v>99</v>
      </c>
      <c r="I2287">
        <v>99</v>
      </c>
      <c r="J2287">
        <v>103</v>
      </c>
      <c r="K2287">
        <v>99</v>
      </c>
      <c r="M2287">
        <v>99</v>
      </c>
      <c r="N2287">
        <v>99</v>
      </c>
      <c r="O2287">
        <v>99</v>
      </c>
      <c r="P2287">
        <v>99</v>
      </c>
      <c r="R2287">
        <v>0</v>
      </c>
    </row>
    <row r="2288" spans="1:18">
      <c r="A2288">
        <v>19</v>
      </c>
      <c r="B2288">
        <v>7</v>
      </c>
      <c r="C2288">
        <v>2024</v>
      </c>
      <c r="D2288">
        <v>7</v>
      </c>
      <c r="E2288">
        <v>99</v>
      </c>
      <c r="G2288">
        <v>99</v>
      </c>
      <c r="I2288">
        <v>99</v>
      </c>
      <c r="J2288">
        <v>103</v>
      </c>
      <c r="K2288">
        <v>99</v>
      </c>
      <c r="M2288">
        <v>99</v>
      </c>
      <c r="N2288">
        <v>99</v>
      </c>
      <c r="O2288">
        <v>99</v>
      </c>
      <c r="P2288">
        <v>99</v>
      </c>
      <c r="R2288">
        <v>0</v>
      </c>
    </row>
    <row r="2289" spans="1:38">
      <c r="A2289">
        <v>19</v>
      </c>
      <c r="B2289">
        <v>8</v>
      </c>
      <c r="C2289">
        <v>2024</v>
      </c>
      <c r="D2289">
        <v>8</v>
      </c>
      <c r="E2289">
        <v>99</v>
      </c>
      <c r="G2289">
        <v>99</v>
      </c>
      <c r="I2289">
        <v>99</v>
      </c>
      <c r="J2289">
        <v>103</v>
      </c>
      <c r="K2289">
        <v>99</v>
      </c>
      <c r="M2289">
        <v>99</v>
      </c>
      <c r="N2289">
        <v>99</v>
      </c>
      <c r="O2289">
        <v>99</v>
      </c>
      <c r="P2289">
        <v>99</v>
      </c>
      <c r="R2289">
        <v>0</v>
      </c>
    </row>
    <row r="2290" spans="1:38">
      <c r="A2290">
        <v>19</v>
      </c>
      <c r="B2290">
        <v>9</v>
      </c>
      <c r="C2290">
        <v>2024</v>
      </c>
      <c r="D2290">
        <v>9</v>
      </c>
      <c r="E2290">
        <v>99</v>
      </c>
      <c r="G2290">
        <v>99</v>
      </c>
      <c r="I2290">
        <v>99</v>
      </c>
      <c r="J2290">
        <v>103</v>
      </c>
      <c r="K2290">
        <v>99</v>
      </c>
      <c r="M2290">
        <v>99</v>
      </c>
      <c r="N2290">
        <v>99</v>
      </c>
      <c r="O2290">
        <v>99</v>
      </c>
      <c r="P2290">
        <v>99</v>
      </c>
      <c r="Q2290">
        <v>26</v>
      </c>
      <c r="R2290">
        <v>809</v>
      </c>
      <c r="S2290">
        <v>8.3288009888751553</v>
      </c>
      <c r="T2290">
        <v>6.0531520395550062</v>
      </c>
      <c r="U2290">
        <v>21.938442521631661</v>
      </c>
      <c r="V2290">
        <v>79.480840543881314</v>
      </c>
      <c r="W2290">
        <v>6.0568603213844252</v>
      </c>
      <c r="X2290">
        <v>90.111248454882571</v>
      </c>
      <c r="Y2290">
        <v>33.003708281829411</v>
      </c>
      <c r="AA2290">
        <v>5.5361219081523316</v>
      </c>
      <c r="AB2290">
        <v>1.2640014047648311</v>
      </c>
      <c r="AC2290">
        <v>1.6642516561966945</v>
      </c>
      <c r="AD2290">
        <v>50.691002888675214</v>
      </c>
      <c r="AE2290">
        <v>53.568501961467049</v>
      </c>
      <c r="AF2290">
        <v>56.460632923104477</v>
      </c>
      <c r="AG2290">
        <v>0.22057600602017088</v>
      </c>
      <c r="AH2290">
        <v>0.24282099101151156</v>
      </c>
      <c r="AI2290">
        <v>11.742892459826949</v>
      </c>
      <c r="AJ2290">
        <v>809</v>
      </c>
      <c r="AK2290">
        <v>99.924598269468518</v>
      </c>
      <c r="AL2290">
        <v>21.680527852612123</v>
      </c>
    </row>
    <row r="2291" spans="1:38">
      <c r="A2291">
        <v>19</v>
      </c>
      <c r="B2291">
        <v>10</v>
      </c>
      <c r="C2291">
        <v>2024</v>
      </c>
      <c r="D2291">
        <v>10</v>
      </c>
      <c r="E2291">
        <v>99</v>
      </c>
      <c r="G2291">
        <v>99</v>
      </c>
      <c r="I2291">
        <v>99</v>
      </c>
      <c r="J2291">
        <v>103</v>
      </c>
      <c r="K2291">
        <v>99</v>
      </c>
      <c r="M2291">
        <v>99</v>
      </c>
      <c r="N2291">
        <v>99</v>
      </c>
      <c r="O2291">
        <v>99</v>
      </c>
      <c r="P2291">
        <v>99</v>
      </c>
      <c r="R2291">
        <v>0</v>
      </c>
    </row>
    <row r="2292" spans="1:38">
      <c r="A2292">
        <v>19</v>
      </c>
      <c r="B2292">
        <v>11</v>
      </c>
      <c r="C2292">
        <v>2024</v>
      </c>
      <c r="D2292">
        <v>11</v>
      </c>
      <c r="E2292">
        <v>99</v>
      </c>
      <c r="G2292">
        <v>99</v>
      </c>
      <c r="I2292">
        <v>99</v>
      </c>
      <c r="J2292">
        <v>103</v>
      </c>
      <c r="K2292">
        <v>99</v>
      </c>
      <c r="M2292">
        <v>99</v>
      </c>
      <c r="N2292">
        <v>99</v>
      </c>
      <c r="O2292">
        <v>99</v>
      </c>
      <c r="P2292">
        <v>99</v>
      </c>
      <c r="R2292">
        <v>0</v>
      </c>
    </row>
    <row r="2293" spans="1:38">
      <c r="A2293">
        <v>19</v>
      </c>
      <c r="B2293">
        <v>12</v>
      </c>
      <c r="C2293">
        <v>2024</v>
      </c>
      <c r="D2293">
        <v>12</v>
      </c>
      <c r="E2293">
        <v>99</v>
      </c>
      <c r="G2293">
        <v>99</v>
      </c>
      <c r="I2293">
        <v>99</v>
      </c>
      <c r="J2293">
        <v>103</v>
      </c>
      <c r="K2293">
        <v>99</v>
      </c>
      <c r="M2293">
        <v>99</v>
      </c>
      <c r="N2293">
        <v>99</v>
      </c>
      <c r="O2293">
        <v>99</v>
      </c>
      <c r="P2293">
        <v>99</v>
      </c>
      <c r="R2293">
        <v>0</v>
      </c>
    </row>
    <row r="2294" spans="1:38">
      <c r="A2294">
        <v>19</v>
      </c>
      <c r="B2294">
        <v>13</v>
      </c>
      <c r="C2294">
        <v>2024</v>
      </c>
      <c r="D2294">
        <v>1</v>
      </c>
      <c r="E2294">
        <v>99</v>
      </c>
      <c r="G2294">
        <v>99</v>
      </c>
      <c r="I2294">
        <v>99</v>
      </c>
      <c r="J2294">
        <v>106</v>
      </c>
      <c r="K2294">
        <v>99</v>
      </c>
      <c r="M2294">
        <v>99</v>
      </c>
      <c r="N2294">
        <v>99</v>
      </c>
      <c r="O2294">
        <v>99</v>
      </c>
      <c r="P2294">
        <v>99</v>
      </c>
      <c r="Q2294">
        <v>25</v>
      </c>
      <c r="R2294">
        <v>302</v>
      </c>
      <c r="S2294">
        <v>7.572847682119205</v>
      </c>
      <c r="T2294">
        <v>6.7284768211920527</v>
      </c>
      <c r="U2294">
        <v>20.790066225165557</v>
      </c>
      <c r="V2294">
        <v>60.264900662251648</v>
      </c>
      <c r="W2294">
        <v>9.9337748344370862</v>
      </c>
      <c r="X2294">
        <v>80.132450331125824</v>
      </c>
      <c r="Y2294">
        <v>21.523178807947023</v>
      </c>
      <c r="AA2294">
        <v>7.3847816933113473</v>
      </c>
      <c r="AB2294">
        <v>1.5673588437276218</v>
      </c>
      <c r="AC2294">
        <v>1.3879031534548929</v>
      </c>
      <c r="AD2294">
        <v>41.416280568383549</v>
      </c>
      <c r="AE2294">
        <v>55.913202894679408</v>
      </c>
      <c r="AF2294">
        <v>40.790339548575069</v>
      </c>
      <c r="AG2294">
        <v>3.4676771156275126</v>
      </c>
      <c r="AH2294">
        <v>3.3853378948531923</v>
      </c>
      <c r="AI2294">
        <v>0.33112582781456951</v>
      </c>
      <c r="AJ2294">
        <v>302</v>
      </c>
      <c r="AK2294">
        <v>97.612913907284721</v>
      </c>
      <c r="AL2294">
        <v>21.662486287426447</v>
      </c>
    </row>
    <row r="2295" spans="1:38">
      <c r="A2295">
        <v>19</v>
      </c>
      <c r="B2295">
        <v>14</v>
      </c>
      <c r="C2295">
        <v>2024</v>
      </c>
      <c r="D2295">
        <v>2</v>
      </c>
      <c r="E2295">
        <v>99</v>
      </c>
      <c r="G2295">
        <v>99</v>
      </c>
      <c r="I2295">
        <v>99</v>
      </c>
      <c r="J2295">
        <v>106</v>
      </c>
      <c r="K2295">
        <v>99</v>
      </c>
      <c r="M2295">
        <v>99</v>
      </c>
      <c r="N2295">
        <v>99</v>
      </c>
      <c r="O2295">
        <v>99</v>
      </c>
      <c r="P2295">
        <v>99</v>
      </c>
      <c r="Q2295">
        <v>57</v>
      </c>
      <c r="R2295">
        <v>875</v>
      </c>
      <c r="S2295">
        <v>7.4342857142857151</v>
      </c>
      <c r="T2295">
        <v>6.4697142857142884</v>
      </c>
      <c r="U2295">
        <v>23.142857142857167</v>
      </c>
      <c r="V2295">
        <v>56.914285714285697</v>
      </c>
      <c r="W2295">
        <v>11.771428571428576</v>
      </c>
      <c r="X2295">
        <v>78.971428571428604</v>
      </c>
      <c r="Y2295">
        <v>37.94285714285715</v>
      </c>
      <c r="AA2295">
        <v>9.0993803780974627</v>
      </c>
      <c r="AB2295">
        <v>1.6668092456020545</v>
      </c>
      <c r="AC2295">
        <v>1.9804609646880351</v>
      </c>
      <c r="AD2295">
        <v>62.198582646032499</v>
      </c>
      <c r="AE2295">
        <v>60.020786595284221</v>
      </c>
      <c r="AF2295">
        <v>47.690740882003041</v>
      </c>
      <c r="AG2295">
        <v>8.1547064305684991</v>
      </c>
      <c r="AH2295">
        <v>8.5680557494827507</v>
      </c>
      <c r="AI2295">
        <v>0</v>
      </c>
      <c r="AJ2295">
        <v>875</v>
      </c>
      <c r="AK2295">
        <v>101.25634285714294</v>
      </c>
      <c r="AL2295">
        <v>21.352249584744527</v>
      </c>
    </row>
    <row r="2296" spans="1:38">
      <c r="A2296">
        <v>19</v>
      </c>
      <c r="B2296">
        <v>15</v>
      </c>
      <c r="C2296">
        <v>2024</v>
      </c>
      <c r="D2296">
        <v>3</v>
      </c>
      <c r="E2296">
        <v>99</v>
      </c>
      <c r="G2296">
        <v>99</v>
      </c>
      <c r="I2296">
        <v>99</v>
      </c>
      <c r="J2296">
        <v>106</v>
      </c>
      <c r="K2296">
        <v>99</v>
      </c>
      <c r="M2296">
        <v>99</v>
      </c>
      <c r="N2296">
        <v>99</v>
      </c>
      <c r="O2296">
        <v>99</v>
      </c>
      <c r="P2296">
        <v>99</v>
      </c>
      <c r="Q2296">
        <v>119</v>
      </c>
      <c r="R2296">
        <v>1254</v>
      </c>
      <c r="S2296">
        <v>7.7551834130781501</v>
      </c>
      <c r="T2296">
        <v>6.901116427432215</v>
      </c>
      <c r="U2296">
        <v>26.356698564593277</v>
      </c>
      <c r="V2296">
        <v>44.417862838915475</v>
      </c>
      <c r="W2296">
        <v>20.095693779904298</v>
      </c>
      <c r="X2296">
        <v>81.738437001594889</v>
      </c>
      <c r="Y2296">
        <v>53.349282296650706</v>
      </c>
      <c r="AA2296">
        <v>10.829262837244936</v>
      </c>
      <c r="AB2296">
        <v>1.8778150176952495</v>
      </c>
      <c r="AC2296">
        <v>2.1105299977996324</v>
      </c>
      <c r="AD2296">
        <v>61.795991259216322</v>
      </c>
      <c r="AE2296">
        <v>72.320197749495506</v>
      </c>
      <c r="AF2296">
        <v>66.131842872326828</v>
      </c>
      <c r="AG2296">
        <v>3.0371285330233242</v>
      </c>
      <c r="AH2296">
        <v>3.1036165241500648</v>
      </c>
      <c r="AI2296">
        <v>7.9744816586921827E-2</v>
      </c>
      <c r="AJ2296">
        <v>1252</v>
      </c>
      <c r="AK2296">
        <v>105.04880191693297</v>
      </c>
      <c r="AL2296">
        <v>21.553774158422744</v>
      </c>
    </row>
    <row r="2297" spans="1:38">
      <c r="A2297">
        <v>19</v>
      </c>
      <c r="B2297">
        <v>16</v>
      </c>
      <c r="C2297">
        <v>2024</v>
      </c>
      <c r="D2297">
        <v>4</v>
      </c>
      <c r="E2297">
        <v>99</v>
      </c>
      <c r="G2297">
        <v>99</v>
      </c>
      <c r="I2297">
        <v>99</v>
      </c>
      <c r="J2297">
        <v>106</v>
      </c>
      <c r="K2297">
        <v>99</v>
      </c>
      <c r="M2297">
        <v>99</v>
      </c>
      <c r="N2297">
        <v>99</v>
      </c>
      <c r="O2297">
        <v>99</v>
      </c>
      <c r="P2297">
        <v>99</v>
      </c>
      <c r="Q2297">
        <v>25</v>
      </c>
      <c r="R2297">
        <v>171</v>
      </c>
      <c r="S2297">
        <v>6.0701754385964914</v>
      </c>
      <c r="T2297">
        <v>5.4795321637426913</v>
      </c>
      <c r="U2297">
        <v>19.897076023391818</v>
      </c>
      <c r="V2297">
        <v>30.4093567251462</v>
      </c>
      <c r="W2297">
        <v>12.86549707602339</v>
      </c>
      <c r="X2297">
        <v>57.309941520467845</v>
      </c>
      <c r="Y2297">
        <v>27.48538011695906</v>
      </c>
      <c r="AA2297">
        <v>9.6923037346277212</v>
      </c>
      <c r="AB2297">
        <v>1.8243927047516704</v>
      </c>
      <c r="AC2297">
        <v>2.3603428764862797</v>
      </c>
      <c r="AD2297">
        <v>62.546651442171367</v>
      </c>
      <c r="AE2297">
        <v>71.199994182378191</v>
      </c>
      <c r="AF2297">
        <v>61.552270465907306</v>
      </c>
      <c r="AG2297">
        <v>2.4016853932584263</v>
      </c>
      <c r="AH2297">
        <v>2.1103976658098702</v>
      </c>
      <c r="AI2297">
        <v>0.58479532163742698</v>
      </c>
      <c r="AJ2297">
        <v>171</v>
      </c>
      <c r="AK2297">
        <v>100.11754385964917</v>
      </c>
      <c r="AL2297">
        <v>18.596023566980374</v>
      </c>
    </row>
    <row r="2298" spans="1:38">
      <c r="A2298">
        <v>19</v>
      </c>
      <c r="B2298">
        <v>17</v>
      </c>
      <c r="C2298">
        <v>2024</v>
      </c>
      <c r="D2298">
        <v>5</v>
      </c>
      <c r="E2298">
        <v>99</v>
      </c>
      <c r="G2298">
        <v>99</v>
      </c>
      <c r="I2298">
        <v>99</v>
      </c>
      <c r="J2298">
        <v>106</v>
      </c>
      <c r="K2298">
        <v>99</v>
      </c>
      <c r="M2298">
        <v>99</v>
      </c>
      <c r="N2298">
        <v>99</v>
      </c>
      <c r="O2298">
        <v>99</v>
      </c>
      <c r="P2298">
        <v>99</v>
      </c>
      <c r="Q2298">
        <v>27</v>
      </c>
      <c r="R2298">
        <v>177</v>
      </c>
      <c r="S2298">
        <v>7.1355932203389827</v>
      </c>
      <c r="T2298">
        <v>6.0734463276836177</v>
      </c>
      <c r="U2298">
        <v>24.919209039548015</v>
      </c>
      <c r="V2298">
        <v>19.209039548022599</v>
      </c>
      <c r="W2298">
        <v>19.774011299435024</v>
      </c>
      <c r="X2298">
        <v>72.881355932203391</v>
      </c>
      <c r="Y2298">
        <v>48.587570621468942</v>
      </c>
      <c r="AA2298">
        <v>10.445985547742588</v>
      </c>
      <c r="AB2298">
        <v>2.0567454993799252</v>
      </c>
      <c r="AC2298">
        <v>2.549005785734284</v>
      </c>
      <c r="AD2298">
        <v>66.246986174165428</v>
      </c>
      <c r="AE2298">
        <v>77.998802475532187</v>
      </c>
      <c r="AF2298">
        <v>67.378327655492711</v>
      </c>
      <c r="AG2298">
        <v>5.493482309124766</v>
      </c>
      <c r="AH2298">
        <v>5.2991820610907121</v>
      </c>
      <c r="AI2298">
        <v>0</v>
      </c>
      <c r="AJ2298">
        <v>177</v>
      </c>
      <c r="AK2298">
        <v>104.88813559322033</v>
      </c>
      <c r="AL2298">
        <v>20.480807387388641</v>
      </c>
    </row>
    <row r="2299" spans="1:38">
      <c r="A2299">
        <v>19</v>
      </c>
      <c r="B2299">
        <v>18</v>
      </c>
      <c r="C2299">
        <v>2024</v>
      </c>
      <c r="D2299">
        <v>6</v>
      </c>
      <c r="E2299">
        <v>99</v>
      </c>
      <c r="G2299">
        <v>99</v>
      </c>
      <c r="I2299">
        <v>99</v>
      </c>
      <c r="J2299">
        <v>106</v>
      </c>
      <c r="K2299">
        <v>99</v>
      </c>
      <c r="M2299">
        <v>99</v>
      </c>
      <c r="N2299">
        <v>99</v>
      </c>
      <c r="O2299">
        <v>99</v>
      </c>
      <c r="P2299">
        <v>99</v>
      </c>
      <c r="Q2299">
        <v>8</v>
      </c>
      <c r="R2299">
        <v>80</v>
      </c>
      <c r="S2299">
        <v>8</v>
      </c>
      <c r="T2299">
        <v>7.125</v>
      </c>
      <c r="U2299">
        <v>28.068749999999994</v>
      </c>
      <c r="V2299">
        <v>27.5</v>
      </c>
      <c r="W2299">
        <v>22.5</v>
      </c>
      <c r="X2299">
        <v>92.5</v>
      </c>
      <c r="Y2299">
        <v>61.25</v>
      </c>
      <c r="AA2299">
        <v>9.6920791596798583</v>
      </c>
      <c r="AB2299">
        <v>1.6278820596099706</v>
      </c>
      <c r="AC2299">
        <v>2.481808816166144</v>
      </c>
      <c r="AD2299">
        <v>12.15333538988574</v>
      </c>
      <c r="AE2299">
        <v>59.497269398734055</v>
      </c>
      <c r="AF2299">
        <v>51.669614840510221</v>
      </c>
      <c r="AG2299">
        <v>2.0763041785621597</v>
      </c>
      <c r="AH2299">
        <v>2.9282700972177831</v>
      </c>
      <c r="AI2299">
        <v>0</v>
      </c>
      <c r="AJ2299">
        <v>80</v>
      </c>
      <c r="AK2299">
        <v>106.76750000000003</v>
      </c>
      <c r="AL2299">
        <v>22.551825103857844</v>
      </c>
    </row>
    <row r="2300" spans="1:38">
      <c r="A2300">
        <v>19</v>
      </c>
      <c r="B2300">
        <v>19</v>
      </c>
      <c r="C2300">
        <v>2024</v>
      </c>
      <c r="D2300">
        <v>7</v>
      </c>
      <c r="E2300">
        <v>99</v>
      </c>
      <c r="G2300">
        <v>99</v>
      </c>
      <c r="I2300">
        <v>99</v>
      </c>
      <c r="J2300">
        <v>106</v>
      </c>
      <c r="K2300">
        <v>99</v>
      </c>
      <c r="M2300">
        <v>99</v>
      </c>
      <c r="N2300">
        <v>99</v>
      </c>
      <c r="O2300">
        <v>99</v>
      </c>
      <c r="P2300">
        <v>99</v>
      </c>
      <c r="R2300">
        <v>0</v>
      </c>
    </row>
    <row r="2301" spans="1:38">
      <c r="A2301">
        <v>19</v>
      </c>
      <c r="B2301">
        <v>20</v>
      </c>
      <c r="C2301">
        <v>2024</v>
      </c>
      <c r="D2301">
        <v>8</v>
      </c>
      <c r="E2301">
        <v>99</v>
      </c>
      <c r="G2301">
        <v>99</v>
      </c>
      <c r="I2301">
        <v>99</v>
      </c>
      <c r="J2301">
        <v>106</v>
      </c>
      <c r="K2301">
        <v>99</v>
      </c>
      <c r="M2301">
        <v>99</v>
      </c>
      <c r="N2301">
        <v>99</v>
      </c>
      <c r="O2301">
        <v>99</v>
      </c>
      <c r="P2301">
        <v>99</v>
      </c>
      <c r="Q2301">
        <v>71</v>
      </c>
      <c r="R2301">
        <v>2073</v>
      </c>
      <c r="S2301">
        <v>8.8543174143753056</v>
      </c>
      <c r="T2301">
        <v>6.281717317896768</v>
      </c>
      <c r="U2301">
        <v>22.826869271587071</v>
      </c>
      <c r="V2301">
        <v>83.646888567293757</v>
      </c>
      <c r="W2301">
        <v>6.7052580800771828</v>
      </c>
      <c r="X2301">
        <v>96.767969126869289</v>
      </c>
      <c r="Y2301">
        <v>34.732272069464535</v>
      </c>
      <c r="AA2301">
        <v>5.5872707551929821</v>
      </c>
      <c r="AB2301">
        <v>1.2818078200628205</v>
      </c>
      <c r="AC2301">
        <v>1.5785399175417412</v>
      </c>
      <c r="AD2301">
        <v>16.075346475667637</v>
      </c>
      <c r="AE2301">
        <v>26.740841717586832</v>
      </c>
      <c r="AF2301">
        <v>55.408070884371085</v>
      </c>
      <c r="AG2301">
        <v>2.0530850747746849</v>
      </c>
      <c r="AH2301">
        <v>2.1325258354147776</v>
      </c>
      <c r="AI2301">
        <v>0.241196333815726</v>
      </c>
      <c r="AJ2301">
        <v>2060</v>
      </c>
      <c r="AK2301">
        <v>98.77184466019402</v>
      </c>
      <c r="AL2301">
        <v>23.429886551937777</v>
      </c>
    </row>
    <row r="2302" spans="1:38">
      <c r="A2302">
        <v>19</v>
      </c>
      <c r="B2302">
        <v>21</v>
      </c>
      <c r="C2302">
        <v>2024</v>
      </c>
      <c r="D2302">
        <v>9</v>
      </c>
      <c r="E2302">
        <v>99</v>
      </c>
      <c r="G2302">
        <v>99</v>
      </c>
      <c r="I2302">
        <v>99</v>
      </c>
      <c r="J2302">
        <v>106</v>
      </c>
      <c r="K2302">
        <v>99</v>
      </c>
      <c r="M2302">
        <v>99</v>
      </c>
      <c r="N2302">
        <v>99</v>
      </c>
      <c r="O2302">
        <v>99</v>
      </c>
      <c r="P2302">
        <v>99</v>
      </c>
      <c r="Q2302">
        <v>262</v>
      </c>
      <c r="R2302">
        <v>16545</v>
      </c>
      <c r="S2302">
        <v>8.5081897854336646</v>
      </c>
      <c r="T2302">
        <v>5.9396796615291612</v>
      </c>
      <c r="U2302">
        <v>21.819196131761924</v>
      </c>
      <c r="V2302">
        <v>85.566636446056236</v>
      </c>
      <c r="W2302">
        <v>4.418253248715625</v>
      </c>
      <c r="X2302">
        <v>94.227863402840725</v>
      </c>
      <c r="Y2302">
        <v>28.667271078875793</v>
      </c>
      <c r="AA2302">
        <v>5.016042341141068</v>
      </c>
      <c r="AB2302">
        <v>1.2875285802312451</v>
      </c>
      <c r="AC2302">
        <v>1.5819280137507536</v>
      </c>
      <c r="AD2302">
        <v>35.370614041783035</v>
      </c>
      <c r="AE2302">
        <v>39.216215320055902</v>
      </c>
      <c r="AF2302">
        <v>53.519242243933157</v>
      </c>
      <c r="AG2302">
        <v>4.511038343144282</v>
      </c>
      <c r="AH2302">
        <v>4.9389818576401243</v>
      </c>
      <c r="AI2302">
        <v>0.18132366273798736</v>
      </c>
      <c r="AJ2302">
        <v>16473</v>
      </c>
      <c r="AK2302">
        <v>98.886256298185017</v>
      </c>
      <c r="AL2302">
        <v>22.334368297523476</v>
      </c>
    </row>
    <row r="2303" spans="1:38">
      <c r="A2303">
        <v>19</v>
      </c>
      <c r="B2303">
        <v>22</v>
      </c>
      <c r="C2303">
        <v>2024</v>
      </c>
      <c r="D2303">
        <v>10</v>
      </c>
      <c r="E2303">
        <v>99</v>
      </c>
      <c r="G2303">
        <v>99</v>
      </c>
      <c r="I2303">
        <v>99</v>
      </c>
      <c r="J2303">
        <v>106</v>
      </c>
      <c r="K2303">
        <v>99</v>
      </c>
      <c r="M2303">
        <v>99</v>
      </c>
      <c r="N2303">
        <v>99</v>
      </c>
      <c r="O2303">
        <v>99</v>
      </c>
      <c r="P2303">
        <v>99</v>
      </c>
      <c r="Q2303">
        <v>301</v>
      </c>
      <c r="R2303">
        <v>12892</v>
      </c>
      <c r="S2303">
        <v>8.0484021098355587</v>
      </c>
      <c r="T2303">
        <v>6.0044989140552278</v>
      </c>
      <c r="U2303">
        <v>19.863520012410881</v>
      </c>
      <c r="V2303">
        <v>74.519081600992862</v>
      </c>
      <c r="W2303">
        <v>3.7852932050884278</v>
      </c>
      <c r="X2303">
        <v>82.958423828731014</v>
      </c>
      <c r="Y2303">
        <v>16.033198883028238</v>
      </c>
      <c r="AA2303">
        <v>5.633527999229802</v>
      </c>
      <c r="AB2303">
        <v>1.3629840406802785</v>
      </c>
      <c r="AC2303">
        <v>1.5015696375055962</v>
      </c>
      <c r="AD2303">
        <v>42.449786970361728</v>
      </c>
      <c r="AE2303">
        <v>47.635264861708592</v>
      </c>
      <c r="AF2303">
        <v>59.004026907632998</v>
      </c>
      <c r="AG2303">
        <v>3.1628427312515943</v>
      </c>
      <c r="AH2303">
        <v>3.2770664712374686</v>
      </c>
      <c r="AI2303">
        <v>0.62053986968662733</v>
      </c>
      <c r="AJ2303">
        <v>12836</v>
      </c>
      <c r="AK2303">
        <v>97.424127454035556</v>
      </c>
      <c r="AL2303">
        <v>21.106037224398815</v>
      </c>
    </row>
    <row r="2304" spans="1:38">
      <c r="A2304">
        <v>19</v>
      </c>
      <c r="B2304">
        <v>23</v>
      </c>
      <c r="C2304">
        <v>2024</v>
      </c>
      <c r="D2304">
        <v>11</v>
      </c>
      <c r="E2304">
        <v>99</v>
      </c>
      <c r="G2304">
        <v>99</v>
      </c>
      <c r="I2304">
        <v>99</v>
      </c>
      <c r="J2304">
        <v>106</v>
      </c>
      <c r="K2304">
        <v>99</v>
      </c>
      <c r="M2304">
        <v>99</v>
      </c>
      <c r="N2304">
        <v>99</v>
      </c>
      <c r="O2304">
        <v>99</v>
      </c>
      <c r="P2304">
        <v>99</v>
      </c>
      <c r="Q2304">
        <v>195</v>
      </c>
      <c r="R2304">
        <v>3821</v>
      </c>
      <c r="S2304">
        <v>7.8926982465323183</v>
      </c>
      <c r="T2304">
        <v>6.2706097880136085</v>
      </c>
      <c r="U2304">
        <v>19.613896885632048</v>
      </c>
      <c r="V2304">
        <v>59.748756869929359</v>
      </c>
      <c r="W2304">
        <v>5.6529704265898992</v>
      </c>
      <c r="X2304">
        <v>72.232399895315382</v>
      </c>
      <c r="Y2304">
        <v>18.058099973828845</v>
      </c>
      <c r="AA2304">
        <v>7.0130691188065617</v>
      </c>
      <c r="AB2304">
        <v>1.5489911349022714</v>
      </c>
      <c r="AC2304">
        <v>1.5746444769492198</v>
      </c>
      <c r="AD2304">
        <v>38.24928768892115</v>
      </c>
      <c r="AE2304">
        <v>53.157449043684473</v>
      </c>
      <c r="AF2304">
        <v>63.8202977251348</v>
      </c>
      <c r="AG2304">
        <v>3.6883663461909726</v>
      </c>
      <c r="AH2304">
        <v>3.7830309849372257</v>
      </c>
      <c r="AI2304">
        <v>1.360900287882753</v>
      </c>
      <c r="AJ2304">
        <v>3794</v>
      </c>
      <c r="AK2304">
        <v>97.042567211386398</v>
      </c>
      <c r="AL2304">
        <v>20.84262898889035</v>
      </c>
    </row>
    <row r="2305" spans="1:38">
      <c r="A2305">
        <v>19</v>
      </c>
      <c r="B2305">
        <v>24</v>
      </c>
      <c r="C2305">
        <v>2024</v>
      </c>
      <c r="D2305">
        <v>12</v>
      </c>
      <c r="E2305">
        <v>99</v>
      </c>
      <c r="G2305">
        <v>99</v>
      </c>
      <c r="I2305">
        <v>99</v>
      </c>
      <c r="J2305">
        <v>106</v>
      </c>
      <c r="K2305">
        <v>99</v>
      </c>
      <c r="M2305">
        <v>99</v>
      </c>
      <c r="N2305">
        <v>99</v>
      </c>
      <c r="O2305">
        <v>99</v>
      </c>
      <c r="P2305">
        <v>99</v>
      </c>
      <c r="R2305">
        <v>0</v>
      </c>
    </row>
    <row r="2306" spans="1:38">
      <c r="A2306">
        <v>19</v>
      </c>
      <c r="B2306">
        <v>25</v>
      </c>
      <c r="C2306">
        <v>2024</v>
      </c>
      <c r="D2306">
        <v>1</v>
      </c>
      <c r="E2306">
        <v>99</v>
      </c>
      <c r="G2306">
        <v>99</v>
      </c>
      <c r="I2306">
        <v>99</v>
      </c>
      <c r="J2306">
        <v>110</v>
      </c>
      <c r="K2306">
        <v>99</v>
      </c>
      <c r="M2306">
        <v>99</v>
      </c>
      <c r="N2306">
        <v>99</v>
      </c>
      <c r="O2306">
        <v>99</v>
      </c>
      <c r="P2306">
        <v>99</v>
      </c>
      <c r="Q2306">
        <v>168</v>
      </c>
      <c r="R2306">
        <v>1391</v>
      </c>
      <c r="S2306">
        <v>8.0208483105679385</v>
      </c>
      <c r="T2306">
        <v>5.9590222861250899</v>
      </c>
      <c r="U2306">
        <v>20.855427749820237</v>
      </c>
      <c r="V2306">
        <v>68.655643421998548</v>
      </c>
      <c r="W2306">
        <v>4.1696621135873491</v>
      </c>
      <c r="X2306">
        <v>79.726815240833915</v>
      </c>
      <c r="Y2306">
        <v>23.652048885693745</v>
      </c>
      <c r="AA2306">
        <v>7.7623988395612349</v>
      </c>
      <c r="AB2306">
        <v>1.4405035960897876</v>
      </c>
      <c r="AC2306">
        <v>1.6581854283138151</v>
      </c>
      <c r="AD2306">
        <v>42.951423081794097</v>
      </c>
      <c r="AE2306">
        <v>37.322192763174073</v>
      </c>
      <c r="AF2306">
        <v>52.615493907276381</v>
      </c>
      <c r="AG2306">
        <v>15.97198300608566</v>
      </c>
      <c r="AH2306">
        <v>15.641753543130873</v>
      </c>
      <c r="AI2306">
        <v>1.0064701653486703</v>
      </c>
      <c r="AJ2306">
        <v>1391</v>
      </c>
      <c r="AK2306">
        <v>98.654852624011383</v>
      </c>
      <c r="AL2306">
        <v>21.01369841900863</v>
      </c>
    </row>
    <row r="2307" spans="1:38">
      <c r="A2307">
        <v>19</v>
      </c>
      <c r="B2307">
        <v>26</v>
      </c>
      <c r="C2307">
        <v>2024</v>
      </c>
      <c r="D2307">
        <v>2</v>
      </c>
      <c r="E2307">
        <v>99</v>
      </c>
      <c r="G2307">
        <v>99</v>
      </c>
      <c r="I2307">
        <v>99</v>
      </c>
      <c r="J2307">
        <v>110</v>
      </c>
      <c r="K2307">
        <v>99</v>
      </c>
      <c r="M2307">
        <v>99</v>
      </c>
      <c r="N2307">
        <v>99</v>
      </c>
      <c r="O2307">
        <v>99</v>
      </c>
      <c r="P2307">
        <v>99</v>
      </c>
      <c r="Q2307">
        <v>112</v>
      </c>
      <c r="R2307">
        <v>1142</v>
      </c>
      <c r="S2307">
        <v>7.6847635726795058</v>
      </c>
      <c r="T2307">
        <v>5.8415061295971986</v>
      </c>
      <c r="U2307">
        <v>21.607092819614689</v>
      </c>
      <c r="V2307">
        <v>58.23117338003501</v>
      </c>
      <c r="W2307">
        <v>6.6549912434325744</v>
      </c>
      <c r="X2307">
        <v>76.094570928196177</v>
      </c>
      <c r="Y2307">
        <v>28.546409807355513</v>
      </c>
      <c r="AA2307">
        <v>8.6092531853784546</v>
      </c>
      <c r="AB2307">
        <v>1.4443909527244641</v>
      </c>
      <c r="AC2307">
        <v>1.901311329544388</v>
      </c>
      <c r="AD2307">
        <v>50.440786113775744</v>
      </c>
      <c r="AE2307">
        <v>48.637790002037363</v>
      </c>
      <c r="AF2307">
        <v>50.122471256402086</v>
      </c>
      <c r="AG2307">
        <v>10.6430568499534</v>
      </c>
      <c r="AH2307">
        <v>10.440461532603024</v>
      </c>
      <c r="AI2307">
        <v>3.5901926444833632</v>
      </c>
      <c r="AJ2307">
        <v>1142</v>
      </c>
      <c r="AK2307">
        <v>100.1972854640981</v>
      </c>
      <c r="AL2307">
        <v>20.610982452125256</v>
      </c>
    </row>
    <row r="2308" spans="1:38">
      <c r="A2308">
        <v>19</v>
      </c>
      <c r="B2308">
        <v>27</v>
      </c>
      <c r="C2308">
        <v>2024</v>
      </c>
      <c r="D2308">
        <v>3</v>
      </c>
      <c r="E2308">
        <v>99</v>
      </c>
      <c r="G2308">
        <v>99</v>
      </c>
      <c r="I2308">
        <v>99</v>
      </c>
      <c r="J2308">
        <v>110</v>
      </c>
      <c r="K2308">
        <v>99</v>
      </c>
      <c r="M2308">
        <v>99</v>
      </c>
      <c r="N2308">
        <v>99</v>
      </c>
      <c r="O2308">
        <v>99</v>
      </c>
      <c r="P2308">
        <v>99</v>
      </c>
      <c r="Q2308">
        <v>497</v>
      </c>
      <c r="R2308">
        <v>4289</v>
      </c>
      <c r="S2308">
        <v>7.7633480997901616</v>
      </c>
      <c r="T2308">
        <v>6.1748659361156459</v>
      </c>
      <c r="U2308">
        <v>26.816437397994903</v>
      </c>
      <c r="V2308">
        <v>49.405455817206807</v>
      </c>
      <c r="W2308">
        <v>13.429703893681513</v>
      </c>
      <c r="X2308">
        <v>85.171368617393313</v>
      </c>
      <c r="Y2308">
        <v>54.418279319188599</v>
      </c>
      <c r="AA2308">
        <v>10.829270576876064</v>
      </c>
      <c r="AB2308">
        <v>1.5954001202781076</v>
      </c>
      <c r="AC2308">
        <v>2.2014880058593249</v>
      </c>
      <c r="AD2308">
        <v>52.602814944990811</v>
      </c>
      <c r="AE2308">
        <v>59.309064827294144</v>
      </c>
      <c r="AF2308">
        <v>49.120155629834549</v>
      </c>
      <c r="AG2308">
        <v>10.387754607764782</v>
      </c>
      <c r="AH2308">
        <v>10.800320321944595</v>
      </c>
      <c r="AI2308">
        <v>1.8419211937514577</v>
      </c>
      <c r="AJ2308">
        <v>4289</v>
      </c>
      <c r="AK2308">
        <v>106.27220797388648</v>
      </c>
      <c r="AL2308">
        <v>21.235861178191566</v>
      </c>
    </row>
    <row r="2309" spans="1:38">
      <c r="A2309">
        <v>19</v>
      </c>
      <c r="B2309">
        <v>28</v>
      </c>
      <c r="C2309">
        <v>2024</v>
      </c>
      <c r="D2309">
        <v>4</v>
      </c>
      <c r="E2309">
        <v>99</v>
      </c>
      <c r="G2309">
        <v>99</v>
      </c>
      <c r="I2309">
        <v>99</v>
      </c>
      <c r="J2309">
        <v>110</v>
      </c>
      <c r="K2309">
        <v>99</v>
      </c>
      <c r="M2309">
        <v>99</v>
      </c>
      <c r="N2309">
        <v>99</v>
      </c>
      <c r="O2309">
        <v>99</v>
      </c>
      <c r="P2309">
        <v>99</v>
      </c>
      <c r="Q2309">
        <v>105</v>
      </c>
      <c r="R2309">
        <v>627</v>
      </c>
      <c r="S2309">
        <v>6.9314194577352461</v>
      </c>
      <c r="T2309">
        <v>5.2041467304625195</v>
      </c>
      <c r="U2309">
        <v>21.442743221690623</v>
      </c>
      <c r="V2309">
        <v>44.497607655502406</v>
      </c>
      <c r="W2309">
        <v>5.9011164274322176</v>
      </c>
      <c r="X2309">
        <v>64.752791068580564</v>
      </c>
      <c r="Y2309">
        <v>32.216905901116426</v>
      </c>
      <c r="AA2309">
        <v>10.293178745114689</v>
      </c>
      <c r="AB2309">
        <v>1.8134932131834829</v>
      </c>
      <c r="AC2309">
        <v>2.1010626985691454</v>
      </c>
      <c r="AD2309">
        <v>61.593129880546179</v>
      </c>
      <c r="AE2309">
        <v>67.412279468440175</v>
      </c>
      <c r="AF2309">
        <v>60.852117733507022</v>
      </c>
      <c r="AG2309">
        <v>8.8061797752808992</v>
      </c>
      <c r="AH2309">
        <v>8.339246548832417</v>
      </c>
      <c r="AI2309">
        <v>1.9138755980861248</v>
      </c>
      <c r="AJ2309">
        <v>627</v>
      </c>
      <c r="AK2309">
        <v>101.68819776714518</v>
      </c>
      <c r="AL2309">
        <v>19.111628417178125</v>
      </c>
    </row>
    <row r="2310" spans="1:38">
      <c r="A2310">
        <v>19</v>
      </c>
      <c r="B2310">
        <v>29</v>
      </c>
      <c r="C2310">
        <v>2024</v>
      </c>
      <c r="D2310">
        <v>5</v>
      </c>
      <c r="E2310">
        <v>99</v>
      </c>
      <c r="G2310">
        <v>99</v>
      </c>
      <c r="I2310">
        <v>99</v>
      </c>
      <c r="J2310">
        <v>110</v>
      </c>
      <c r="K2310">
        <v>99</v>
      </c>
      <c r="M2310">
        <v>99</v>
      </c>
      <c r="N2310">
        <v>99</v>
      </c>
      <c r="O2310">
        <v>99</v>
      </c>
      <c r="P2310">
        <v>99</v>
      </c>
      <c r="Q2310">
        <v>85</v>
      </c>
      <c r="R2310">
        <v>395</v>
      </c>
      <c r="S2310">
        <v>7.5139240506329106</v>
      </c>
      <c r="T2310">
        <v>6.2430379746835438</v>
      </c>
      <c r="U2310">
        <v>27.688607594936723</v>
      </c>
      <c r="V2310">
        <v>19.493670886075954</v>
      </c>
      <c r="W2310">
        <v>14.430379746835444</v>
      </c>
      <c r="X2310">
        <v>90.126582278480981</v>
      </c>
      <c r="Y2310">
        <v>63.544303797468366</v>
      </c>
      <c r="AA2310">
        <v>9.618089330267459</v>
      </c>
      <c r="AB2310">
        <v>1.4361282493781931</v>
      </c>
      <c r="AC2310">
        <v>2.3795906223977874</v>
      </c>
      <c r="AD2310">
        <v>58.417846126644015</v>
      </c>
      <c r="AE2310">
        <v>64.888576403933655</v>
      </c>
      <c r="AF2310">
        <v>59.239937347770919</v>
      </c>
      <c r="AG2310">
        <v>12.259466170080696</v>
      </c>
      <c r="AH2310">
        <v>13.140126102919981</v>
      </c>
      <c r="AI2310">
        <v>2.7848101265822796</v>
      </c>
      <c r="AJ2310">
        <v>391</v>
      </c>
      <c r="AK2310">
        <v>107.97365728900247</v>
      </c>
      <c r="AL2310">
        <v>21.477249711590822</v>
      </c>
    </row>
    <row r="2311" spans="1:38">
      <c r="A2311">
        <v>19</v>
      </c>
      <c r="B2311">
        <v>30</v>
      </c>
      <c r="C2311">
        <v>2024</v>
      </c>
      <c r="D2311">
        <v>6</v>
      </c>
      <c r="E2311">
        <v>99</v>
      </c>
      <c r="G2311">
        <v>99</v>
      </c>
      <c r="I2311">
        <v>99</v>
      </c>
      <c r="J2311">
        <v>110</v>
      </c>
      <c r="K2311">
        <v>99</v>
      </c>
      <c r="M2311">
        <v>99</v>
      </c>
      <c r="N2311">
        <v>99</v>
      </c>
      <c r="O2311">
        <v>99</v>
      </c>
      <c r="P2311">
        <v>99</v>
      </c>
      <c r="Q2311">
        <v>56</v>
      </c>
      <c r="R2311">
        <v>272</v>
      </c>
      <c r="S2311">
        <v>7.9264705882352944</v>
      </c>
      <c r="T2311">
        <v>6.1066176470588243</v>
      </c>
      <c r="U2311">
        <v>21.413235294117648</v>
      </c>
      <c r="V2311">
        <v>19.852941176470587</v>
      </c>
      <c r="W2311">
        <v>9.9264705882352953</v>
      </c>
      <c r="X2311">
        <v>56.25</v>
      </c>
      <c r="Y2311">
        <v>31.617647058823529</v>
      </c>
      <c r="AA2311">
        <v>10.921732307271363</v>
      </c>
      <c r="AB2311">
        <v>2.323575948901051</v>
      </c>
      <c r="AC2311">
        <v>2.2783411859703064</v>
      </c>
      <c r="AD2311">
        <v>13.933221182643551</v>
      </c>
      <c r="AE2311">
        <v>53.456843976032623</v>
      </c>
      <c r="AF2311">
        <v>63.206248628408432</v>
      </c>
      <c r="AG2311">
        <v>7.0594342071113427</v>
      </c>
      <c r="AH2311">
        <v>7.5953757979226255</v>
      </c>
      <c r="AI2311">
        <v>4.4117647058823524</v>
      </c>
      <c r="AJ2311">
        <v>272</v>
      </c>
      <c r="AK2311">
        <v>97.169485294117621</v>
      </c>
      <c r="AL2311">
        <v>22.160059109629632</v>
      </c>
    </row>
    <row r="2312" spans="1:38">
      <c r="A2312">
        <v>19</v>
      </c>
      <c r="B2312">
        <v>31</v>
      </c>
      <c r="C2312">
        <v>2024</v>
      </c>
      <c r="D2312">
        <v>7</v>
      </c>
      <c r="E2312">
        <v>99</v>
      </c>
      <c r="G2312">
        <v>99</v>
      </c>
      <c r="I2312">
        <v>99</v>
      </c>
      <c r="J2312">
        <v>110</v>
      </c>
      <c r="K2312">
        <v>99</v>
      </c>
      <c r="M2312">
        <v>99</v>
      </c>
      <c r="N2312">
        <v>99</v>
      </c>
      <c r="O2312">
        <v>99</v>
      </c>
      <c r="P2312">
        <v>99</v>
      </c>
      <c r="Q2312">
        <v>44</v>
      </c>
      <c r="R2312">
        <v>390</v>
      </c>
      <c r="S2312">
        <v>9.4820512820512821</v>
      </c>
      <c r="T2312">
        <v>7.2025641025641001</v>
      </c>
      <c r="U2312">
        <v>17.565384615384605</v>
      </c>
      <c r="V2312">
        <v>30.512820512820504</v>
      </c>
      <c r="W2312">
        <v>21.794871794871796</v>
      </c>
      <c r="X2312">
        <v>51.282051282051277</v>
      </c>
      <c r="Y2312">
        <v>8.4615384615384617</v>
      </c>
      <c r="AA2312">
        <v>6.944668254118664</v>
      </c>
      <c r="AB2312">
        <v>1.3410428003020449</v>
      </c>
      <c r="AC2312">
        <v>1.5859943381874528</v>
      </c>
      <c r="AD2312">
        <v>3.4031943235060345</v>
      </c>
      <c r="AE2312">
        <v>15.554148059940781</v>
      </c>
      <c r="AF2312">
        <v>55.928387344771345</v>
      </c>
      <c r="AG2312">
        <v>11.353711790393012</v>
      </c>
      <c r="AH2312">
        <v>9.6392509793327026</v>
      </c>
      <c r="AI2312">
        <v>0</v>
      </c>
      <c r="AJ2312">
        <v>390</v>
      </c>
      <c r="AK2312">
        <v>88.242564102564074</v>
      </c>
      <c r="AL2312">
        <v>24.945817062341007</v>
      </c>
    </row>
    <row r="2313" spans="1:38">
      <c r="A2313">
        <v>19</v>
      </c>
      <c r="B2313">
        <v>32</v>
      </c>
      <c r="C2313">
        <v>2024</v>
      </c>
      <c r="D2313">
        <v>8</v>
      </c>
      <c r="E2313">
        <v>99</v>
      </c>
      <c r="G2313">
        <v>99</v>
      </c>
      <c r="I2313">
        <v>99</v>
      </c>
      <c r="J2313">
        <v>110</v>
      </c>
      <c r="K2313">
        <v>99</v>
      </c>
      <c r="M2313">
        <v>99</v>
      </c>
      <c r="N2313">
        <v>99</v>
      </c>
      <c r="O2313">
        <v>99</v>
      </c>
      <c r="P2313">
        <v>99</v>
      </c>
      <c r="Q2313">
        <v>341</v>
      </c>
      <c r="R2313">
        <v>8123</v>
      </c>
      <c r="S2313">
        <v>8.493290656161518</v>
      </c>
      <c r="T2313">
        <v>5.7899790717715138</v>
      </c>
      <c r="U2313">
        <v>22.626455742952256</v>
      </c>
      <c r="V2313">
        <v>82.137141450203117</v>
      </c>
      <c r="W2313">
        <v>4.1856456974024372</v>
      </c>
      <c r="X2313">
        <v>93.943124461405887</v>
      </c>
      <c r="Y2313">
        <v>33.128154622676341</v>
      </c>
      <c r="AA2313">
        <v>6.211895089926001</v>
      </c>
      <c r="AB2313">
        <v>1.3522877119845229</v>
      </c>
      <c r="AC2313">
        <v>1.6285532481904219</v>
      </c>
      <c r="AD2313">
        <v>23.681248447999661</v>
      </c>
      <c r="AE2313">
        <v>35.193606291207857</v>
      </c>
      <c r="AF2313">
        <v>61.135430965882087</v>
      </c>
      <c r="AG2313">
        <v>8.0449638506487098</v>
      </c>
      <c r="AH2313">
        <v>8.2828849931067516</v>
      </c>
      <c r="AI2313">
        <v>2.7083589806721649</v>
      </c>
      <c r="AJ2313">
        <v>8121</v>
      </c>
      <c r="AK2313">
        <v>99.55904445265368</v>
      </c>
      <c r="AL2313">
        <v>22.61783843055828</v>
      </c>
    </row>
    <row r="2314" spans="1:38">
      <c r="A2314">
        <v>19</v>
      </c>
      <c r="B2314">
        <v>33</v>
      </c>
      <c r="C2314">
        <v>2024</v>
      </c>
      <c r="D2314">
        <v>9</v>
      </c>
      <c r="E2314">
        <v>99</v>
      </c>
      <c r="G2314">
        <v>99</v>
      </c>
      <c r="I2314">
        <v>99</v>
      </c>
      <c r="J2314">
        <v>110</v>
      </c>
      <c r="K2314">
        <v>99</v>
      </c>
      <c r="M2314">
        <v>99</v>
      </c>
      <c r="N2314">
        <v>99</v>
      </c>
      <c r="O2314">
        <v>99</v>
      </c>
      <c r="P2314">
        <v>99</v>
      </c>
      <c r="Q2314">
        <v>957</v>
      </c>
      <c r="R2314">
        <v>46425</v>
      </c>
      <c r="S2314">
        <v>8.4224017232094752</v>
      </c>
      <c r="T2314">
        <v>5.9432633279483049</v>
      </c>
      <c r="U2314">
        <v>20.824088314485632</v>
      </c>
      <c r="V2314">
        <v>85.329025309639206</v>
      </c>
      <c r="W2314">
        <v>2.593430263866451</v>
      </c>
      <c r="X2314">
        <v>90.214324178782974</v>
      </c>
      <c r="Y2314">
        <v>23.472267097469039</v>
      </c>
      <c r="AA2314">
        <v>4.7009961524987744</v>
      </c>
      <c r="AB2314">
        <v>1.1952941493883109</v>
      </c>
      <c r="AC2314">
        <v>1.3526857992242931</v>
      </c>
      <c r="AD2314">
        <v>53.849413813244958</v>
      </c>
      <c r="AE2314">
        <v>33.750241536510281</v>
      </c>
      <c r="AF2314">
        <v>44.835382115549329</v>
      </c>
      <c r="AG2314">
        <v>12.657899974643298</v>
      </c>
      <c r="AH2314">
        <v>13.226648813660137</v>
      </c>
      <c r="AI2314">
        <v>4.0516962843295641</v>
      </c>
      <c r="AJ2314">
        <v>46420</v>
      </c>
      <c r="AK2314">
        <v>97.85304179232962</v>
      </c>
      <c r="AL2314">
        <v>22.00000284351712</v>
      </c>
    </row>
    <row r="2315" spans="1:38">
      <c r="A2315">
        <v>19</v>
      </c>
      <c r="B2315">
        <v>34</v>
      </c>
      <c r="C2315">
        <v>2024</v>
      </c>
      <c r="D2315">
        <v>10</v>
      </c>
      <c r="E2315">
        <v>99</v>
      </c>
      <c r="G2315">
        <v>99</v>
      </c>
      <c r="I2315">
        <v>99</v>
      </c>
      <c r="J2315">
        <v>110</v>
      </c>
      <c r="K2315">
        <v>99</v>
      </c>
      <c r="M2315">
        <v>99</v>
      </c>
      <c r="N2315">
        <v>99</v>
      </c>
      <c r="O2315">
        <v>99</v>
      </c>
      <c r="P2315">
        <v>99</v>
      </c>
      <c r="Q2315">
        <v>1194</v>
      </c>
      <c r="R2315">
        <v>44960</v>
      </c>
      <c r="S2315">
        <v>7.9388122775800705</v>
      </c>
      <c r="T2315">
        <v>6.1126334519572953</v>
      </c>
      <c r="U2315">
        <v>20.379581850533786</v>
      </c>
      <c r="V2315">
        <v>68.600978647686802</v>
      </c>
      <c r="W2315">
        <v>3.667704626334519</v>
      </c>
      <c r="X2315">
        <v>79.448398576512446</v>
      </c>
      <c r="Y2315">
        <v>20.807384341637004</v>
      </c>
      <c r="AA2315">
        <v>6.6830262768156912</v>
      </c>
      <c r="AB2315">
        <v>1.3054657935273148</v>
      </c>
      <c r="AC2315">
        <v>1.4610575451843253</v>
      </c>
      <c r="AD2315">
        <v>36.388213433381551</v>
      </c>
      <c r="AE2315">
        <v>31.190246253641504</v>
      </c>
      <c r="AF2315">
        <v>49.494358274027185</v>
      </c>
      <c r="AG2315">
        <v>11.030205491550705</v>
      </c>
      <c r="AH2315">
        <v>11.72547143314253</v>
      </c>
      <c r="AI2315">
        <v>4.4528469750889679</v>
      </c>
      <c r="AJ2315">
        <v>44959</v>
      </c>
      <c r="AK2315">
        <v>98.416374919370753</v>
      </c>
      <c r="AL2315">
        <v>20.85332627965008</v>
      </c>
    </row>
    <row r="2316" spans="1:38">
      <c r="A2316">
        <v>19</v>
      </c>
      <c r="B2316">
        <v>35</v>
      </c>
      <c r="C2316">
        <v>2024</v>
      </c>
      <c r="D2316">
        <v>11</v>
      </c>
      <c r="E2316">
        <v>99</v>
      </c>
      <c r="G2316">
        <v>99</v>
      </c>
      <c r="I2316">
        <v>99</v>
      </c>
      <c r="J2316">
        <v>110</v>
      </c>
      <c r="K2316">
        <v>99</v>
      </c>
      <c r="M2316">
        <v>99</v>
      </c>
      <c r="N2316">
        <v>99</v>
      </c>
      <c r="O2316">
        <v>99</v>
      </c>
      <c r="P2316">
        <v>99</v>
      </c>
      <c r="Q2316">
        <v>576</v>
      </c>
      <c r="R2316">
        <v>9860</v>
      </c>
      <c r="S2316">
        <v>7.6891480730223121</v>
      </c>
      <c r="T2316">
        <v>6.14604462474645</v>
      </c>
      <c r="U2316">
        <v>19.952606490872196</v>
      </c>
      <c r="V2316">
        <v>55.192697768762677</v>
      </c>
      <c r="W2316">
        <v>3.9350912778904674</v>
      </c>
      <c r="X2316">
        <v>69.198782961460452</v>
      </c>
      <c r="Y2316">
        <v>21.926977687626767</v>
      </c>
      <c r="AA2316">
        <v>7.3759386449339548</v>
      </c>
      <c r="AB2316">
        <v>1.4561278100392556</v>
      </c>
      <c r="AC2316">
        <v>1.493654452938658</v>
      </c>
      <c r="AD2316">
        <v>38.792872562236049</v>
      </c>
      <c r="AE2316">
        <v>35.869404340187501</v>
      </c>
      <c r="AF2316">
        <v>58.366110525831601</v>
      </c>
      <c r="AG2316">
        <v>9.5177419977605311</v>
      </c>
      <c r="AH2316">
        <v>9.9306008276817366</v>
      </c>
      <c r="AI2316">
        <v>5.7505070993914797</v>
      </c>
      <c r="AJ2316">
        <v>9857</v>
      </c>
      <c r="AK2316">
        <v>98.236278786649365</v>
      </c>
      <c r="AL2316">
        <v>20.36493311374128</v>
      </c>
    </row>
    <row r="2317" spans="1:38">
      <c r="A2317">
        <v>19</v>
      </c>
      <c r="B2317">
        <v>36</v>
      </c>
      <c r="C2317">
        <v>2024</v>
      </c>
      <c r="D2317">
        <v>12</v>
      </c>
      <c r="E2317">
        <v>99</v>
      </c>
      <c r="G2317">
        <v>99</v>
      </c>
      <c r="I2317">
        <v>99</v>
      </c>
      <c r="J2317">
        <v>110</v>
      </c>
      <c r="K2317">
        <v>99</v>
      </c>
      <c r="M2317">
        <v>99</v>
      </c>
      <c r="N2317">
        <v>99</v>
      </c>
      <c r="O2317">
        <v>99</v>
      </c>
      <c r="P2317">
        <v>99</v>
      </c>
      <c r="Q2317">
        <v>147</v>
      </c>
      <c r="R2317">
        <v>1732</v>
      </c>
      <c r="S2317">
        <v>7.8770207852193996</v>
      </c>
      <c r="T2317">
        <v>6.0704387990762125</v>
      </c>
      <c r="U2317">
        <v>21.025692840646659</v>
      </c>
      <c r="V2317">
        <v>58.025404157043887</v>
      </c>
      <c r="W2317">
        <v>4.6766743648960736</v>
      </c>
      <c r="X2317">
        <v>74.018475750577366</v>
      </c>
      <c r="Y2317">
        <v>24.942263279445719</v>
      </c>
      <c r="AA2317">
        <v>8.2721480530407945</v>
      </c>
      <c r="AB2317">
        <v>1.4318235250750271</v>
      </c>
      <c r="AC2317">
        <v>1.5054570608920657</v>
      </c>
      <c r="AD2317">
        <v>39.522146303683314</v>
      </c>
      <c r="AE2317">
        <v>41.434799313414928</v>
      </c>
      <c r="AF2317">
        <v>58.472097170724247</v>
      </c>
      <c r="AG2317">
        <v>15.658620377904356</v>
      </c>
      <c r="AH2317">
        <v>17.638465819402931</v>
      </c>
      <c r="AI2317">
        <v>1.9053117782909927</v>
      </c>
      <c r="AJ2317">
        <v>1732</v>
      </c>
      <c r="AK2317">
        <v>98.563914549653674</v>
      </c>
      <c r="AL2317">
        <v>21.087604560906652</v>
      </c>
    </row>
    <row r="2318" spans="1:38">
      <c r="A2318">
        <v>19</v>
      </c>
      <c r="B2318">
        <v>37</v>
      </c>
      <c r="C2318">
        <v>2024</v>
      </c>
      <c r="D2318">
        <v>1</v>
      </c>
      <c r="E2318">
        <v>99</v>
      </c>
      <c r="G2318">
        <v>99</v>
      </c>
      <c r="I2318">
        <v>99</v>
      </c>
      <c r="J2318">
        <v>111</v>
      </c>
      <c r="K2318">
        <v>99</v>
      </c>
      <c r="M2318">
        <v>99</v>
      </c>
      <c r="N2318">
        <v>99</v>
      </c>
      <c r="O2318">
        <v>99</v>
      </c>
      <c r="P2318">
        <v>99</v>
      </c>
      <c r="Q2318">
        <v>131</v>
      </c>
      <c r="R2318">
        <v>1423</v>
      </c>
      <c r="S2318">
        <v>7.8109627547435005</v>
      </c>
      <c r="T2318">
        <v>6.4448348559381605</v>
      </c>
      <c r="U2318">
        <v>24.851651440618379</v>
      </c>
      <c r="V2318">
        <v>53.056921995783561</v>
      </c>
      <c r="W2318">
        <v>10.751932536893888</v>
      </c>
      <c r="X2318">
        <v>82.572030920590308</v>
      </c>
      <c r="Y2318">
        <v>48.629655657062543</v>
      </c>
      <c r="AA2318">
        <v>10.006429894141352</v>
      </c>
      <c r="AB2318">
        <v>1.4840801910174373</v>
      </c>
      <c r="AC2318">
        <v>1.8157233808532984</v>
      </c>
      <c r="AD2318">
        <v>51.057986849720145</v>
      </c>
      <c r="AE2318">
        <v>56.348353891732962</v>
      </c>
      <c r="AF2318">
        <v>49.593076298426517</v>
      </c>
      <c r="AG2318">
        <v>16.339418991847513</v>
      </c>
      <c r="AH2318">
        <v>19.067746118529396</v>
      </c>
      <c r="AI2318">
        <v>0.70274068868587503</v>
      </c>
      <c r="AJ2318">
        <v>1423</v>
      </c>
      <c r="AK2318">
        <v>104.33801827125794</v>
      </c>
      <c r="AL2318">
        <v>20.954689334255004</v>
      </c>
    </row>
    <row r="2319" spans="1:38">
      <c r="A2319">
        <v>19</v>
      </c>
      <c r="B2319">
        <v>38</v>
      </c>
      <c r="C2319">
        <v>2024</v>
      </c>
      <c r="D2319">
        <v>2</v>
      </c>
      <c r="E2319">
        <v>99</v>
      </c>
      <c r="G2319">
        <v>99</v>
      </c>
      <c r="I2319">
        <v>99</v>
      </c>
      <c r="J2319">
        <v>111</v>
      </c>
      <c r="K2319">
        <v>99</v>
      </c>
      <c r="M2319">
        <v>99</v>
      </c>
      <c r="N2319">
        <v>99</v>
      </c>
      <c r="O2319">
        <v>99</v>
      </c>
      <c r="P2319">
        <v>99</v>
      </c>
      <c r="Q2319">
        <v>95</v>
      </c>
      <c r="R2319">
        <v>993</v>
      </c>
      <c r="S2319">
        <v>7.8580060422960756</v>
      </c>
      <c r="T2319">
        <v>6.4330312185297105</v>
      </c>
      <c r="U2319">
        <v>24.538670694864045</v>
      </c>
      <c r="V2319">
        <v>60.422960725075534</v>
      </c>
      <c r="W2319">
        <v>11.983887210473313</v>
      </c>
      <c r="X2319">
        <v>83.987915407854999</v>
      </c>
      <c r="Y2319">
        <v>43.705941591137957</v>
      </c>
      <c r="AA2319">
        <v>9.4487377762464675</v>
      </c>
      <c r="AB2319">
        <v>1.387245472862531</v>
      </c>
      <c r="AC2319">
        <v>1.7928459645492218</v>
      </c>
      <c r="AD2319">
        <v>53.33797949026745</v>
      </c>
      <c r="AE2319">
        <v>54.909157252292786</v>
      </c>
      <c r="AF2319">
        <v>47.497824827259691</v>
      </c>
      <c r="AG2319">
        <v>9.2544268406337373</v>
      </c>
      <c r="AH2319">
        <v>10.309973216892399</v>
      </c>
      <c r="AI2319">
        <v>0.60422960725075536</v>
      </c>
      <c r="AJ2319">
        <v>993</v>
      </c>
      <c r="AK2319">
        <v>103.74199395770374</v>
      </c>
      <c r="AL2319">
        <v>21.128188199501349</v>
      </c>
    </row>
    <row r="2320" spans="1:38">
      <c r="A2320">
        <v>19</v>
      </c>
      <c r="B2320">
        <v>39</v>
      </c>
      <c r="C2320">
        <v>2024</v>
      </c>
      <c r="D2320">
        <v>3</v>
      </c>
      <c r="E2320">
        <v>99</v>
      </c>
      <c r="G2320">
        <v>99</v>
      </c>
      <c r="I2320">
        <v>99</v>
      </c>
      <c r="J2320">
        <v>111</v>
      </c>
      <c r="K2320">
        <v>99</v>
      </c>
      <c r="M2320">
        <v>99</v>
      </c>
      <c r="N2320">
        <v>99</v>
      </c>
      <c r="O2320">
        <v>99</v>
      </c>
      <c r="P2320">
        <v>99</v>
      </c>
      <c r="Q2320">
        <v>687</v>
      </c>
      <c r="R2320">
        <v>5278</v>
      </c>
      <c r="S2320">
        <v>8</v>
      </c>
      <c r="T2320">
        <v>6.8463433118605517</v>
      </c>
      <c r="U2320">
        <v>28.699317923455904</v>
      </c>
      <c r="V2320">
        <v>49.01477832512316</v>
      </c>
      <c r="W2320">
        <v>20.234937476316787</v>
      </c>
      <c r="X2320">
        <v>88.688897309586977</v>
      </c>
      <c r="Y2320">
        <v>60.477453580901866</v>
      </c>
      <c r="AA2320">
        <v>12.082230708382632</v>
      </c>
      <c r="AB2320">
        <v>1.551442018899456</v>
      </c>
      <c r="AC2320">
        <v>2.205799669908028</v>
      </c>
      <c r="AD2320">
        <v>62.194776602657107</v>
      </c>
      <c r="AE2320">
        <v>62.522838048595432</v>
      </c>
      <c r="AF2320">
        <v>57.357307010787608</v>
      </c>
      <c r="AG2320">
        <v>12.78306570757344</v>
      </c>
      <c r="AH2320">
        <v>14.223958301054196</v>
      </c>
      <c r="AI2320">
        <v>1.0231148162182639</v>
      </c>
      <c r="AJ2320">
        <v>5277</v>
      </c>
      <c r="AK2320">
        <v>107.5906196702672</v>
      </c>
      <c r="AL2320">
        <v>22.030031452172256</v>
      </c>
    </row>
    <row r="2321" spans="1:38">
      <c r="A2321">
        <v>19</v>
      </c>
      <c r="B2321">
        <v>40</v>
      </c>
      <c r="C2321">
        <v>2024</v>
      </c>
      <c r="D2321">
        <v>4</v>
      </c>
      <c r="E2321">
        <v>99</v>
      </c>
      <c r="G2321">
        <v>99</v>
      </c>
      <c r="I2321">
        <v>99</v>
      </c>
      <c r="J2321">
        <v>111</v>
      </c>
      <c r="K2321">
        <v>99</v>
      </c>
      <c r="M2321">
        <v>99</v>
      </c>
      <c r="N2321">
        <v>99</v>
      </c>
      <c r="O2321">
        <v>99</v>
      </c>
      <c r="P2321">
        <v>99</v>
      </c>
      <c r="Q2321">
        <v>116</v>
      </c>
      <c r="R2321">
        <v>541</v>
      </c>
      <c r="S2321">
        <v>7.6451016635859501</v>
      </c>
      <c r="T2321">
        <v>6.6192236598890961</v>
      </c>
      <c r="U2321">
        <v>25.497781885397455</v>
      </c>
      <c r="V2321">
        <v>38.262476894639555</v>
      </c>
      <c r="W2321">
        <v>20.517560073937151</v>
      </c>
      <c r="X2321">
        <v>77.634011090573026</v>
      </c>
      <c r="Y2321">
        <v>45.286506469500921</v>
      </c>
      <c r="AA2321">
        <v>11.485622076686523</v>
      </c>
      <c r="AB2321">
        <v>1.6683747054758236</v>
      </c>
      <c r="AC2321">
        <v>2.704675240920563</v>
      </c>
      <c r="AD2321">
        <v>56.265821698592333</v>
      </c>
      <c r="AE2321">
        <v>50.699708262935694</v>
      </c>
      <c r="AF2321">
        <v>54.558532243566333</v>
      </c>
      <c r="AG2321">
        <v>7.5983146067415746</v>
      </c>
      <c r="AH2321">
        <v>8.5561540446394098</v>
      </c>
      <c r="AI2321">
        <v>0</v>
      </c>
      <c r="AJ2321">
        <v>525</v>
      </c>
      <c r="AK2321">
        <v>104.42609523809531</v>
      </c>
      <c r="AL2321">
        <v>21.238772183272189</v>
      </c>
    </row>
    <row r="2322" spans="1:38">
      <c r="A2322">
        <v>19</v>
      </c>
      <c r="B2322">
        <v>41</v>
      </c>
      <c r="C2322">
        <v>2024</v>
      </c>
      <c r="D2322">
        <v>5</v>
      </c>
      <c r="E2322">
        <v>99</v>
      </c>
      <c r="G2322">
        <v>99</v>
      </c>
      <c r="I2322">
        <v>99</v>
      </c>
      <c r="J2322">
        <v>111</v>
      </c>
      <c r="K2322">
        <v>99</v>
      </c>
      <c r="M2322">
        <v>99</v>
      </c>
      <c r="N2322">
        <v>99</v>
      </c>
      <c r="O2322">
        <v>99</v>
      </c>
      <c r="P2322">
        <v>99</v>
      </c>
      <c r="Q2322">
        <v>76</v>
      </c>
      <c r="R2322">
        <v>550</v>
      </c>
      <c r="S2322">
        <v>9.2890909090909091</v>
      </c>
      <c r="T2322">
        <v>7.3</v>
      </c>
      <c r="U2322">
        <v>21.032727272727271</v>
      </c>
      <c r="V2322">
        <v>8.1818181818181817</v>
      </c>
      <c r="W2322">
        <v>20</v>
      </c>
      <c r="X2322">
        <v>46.363636363636367</v>
      </c>
      <c r="Y2322">
        <v>29.090909090909086</v>
      </c>
      <c r="AA2322">
        <v>12.085278114608656</v>
      </c>
      <c r="AB2322">
        <v>1.3038645673218348</v>
      </c>
      <c r="AC2322">
        <v>1.7202008339408827</v>
      </c>
      <c r="AD2322">
        <v>-3.5619672587584565</v>
      </c>
      <c r="AE2322">
        <v>48.326011231309266</v>
      </c>
      <c r="AF2322">
        <v>52.958823843300706</v>
      </c>
      <c r="AG2322">
        <v>17.070142768466788</v>
      </c>
      <c r="AH2322">
        <v>13.898233405739978</v>
      </c>
      <c r="AI2322">
        <v>0.90909090909090895</v>
      </c>
      <c r="AJ2322">
        <v>508</v>
      </c>
      <c r="AK2322">
        <v>91.39862204724399</v>
      </c>
      <c r="AL2322">
        <v>24.582884108866978</v>
      </c>
    </row>
    <row r="2323" spans="1:38">
      <c r="A2323">
        <v>19</v>
      </c>
      <c r="B2323">
        <v>42</v>
      </c>
      <c r="C2323">
        <v>2024</v>
      </c>
      <c r="D2323">
        <v>6</v>
      </c>
      <c r="E2323">
        <v>99</v>
      </c>
      <c r="G2323">
        <v>99</v>
      </c>
      <c r="I2323">
        <v>99</v>
      </c>
      <c r="J2323">
        <v>111</v>
      </c>
      <c r="K2323">
        <v>99</v>
      </c>
      <c r="M2323">
        <v>99</v>
      </c>
      <c r="N2323">
        <v>99</v>
      </c>
      <c r="O2323">
        <v>99</v>
      </c>
      <c r="P2323">
        <v>99</v>
      </c>
      <c r="Q2323">
        <v>68</v>
      </c>
      <c r="R2323">
        <v>705</v>
      </c>
      <c r="S2323">
        <v>9.3687943262411366</v>
      </c>
      <c r="T2323">
        <v>6.7304964539007104</v>
      </c>
      <c r="U2323">
        <v>18.706099290780163</v>
      </c>
      <c r="V2323">
        <v>26.808510638297875</v>
      </c>
      <c r="W2323">
        <v>11.06382978723404</v>
      </c>
      <c r="X2323">
        <v>61.134751773049615</v>
      </c>
      <c r="Y2323">
        <v>11.489361702127658</v>
      </c>
      <c r="AA2323">
        <v>7.4647772216499391</v>
      </c>
      <c r="AB2323">
        <v>1.3079752503662472</v>
      </c>
      <c r="AC2323">
        <v>1.6307307356694212</v>
      </c>
      <c r="AD2323">
        <v>4.4383943235575929</v>
      </c>
      <c r="AE2323">
        <v>52.700557396254624</v>
      </c>
      <c r="AF2323">
        <v>43.629465202189621</v>
      </c>
      <c r="AG2323">
        <v>18.297430573579028</v>
      </c>
      <c r="AH2323">
        <v>17.197702243637817</v>
      </c>
      <c r="AI2323">
        <v>0</v>
      </c>
      <c r="AJ2323">
        <v>705</v>
      </c>
      <c r="AK2323">
        <v>90.293900709219756</v>
      </c>
      <c r="AL2323">
        <v>24.676968146189939</v>
      </c>
    </row>
    <row r="2324" spans="1:38">
      <c r="A2324">
        <v>19</v>
      </c>
      <c r="B2324">
        <v>43</v>
      </c>
      <c r="C2324">
        <v>2024</v>
      </c>
      <c r="D2324">
        <v>7</v>
      </c>
      <c r="E2324">
        <v>99</v>
      </c>
      <c r="G2324">
        <v>99</v>
      </c>
      <c r="I2324">
        <v>99</v>
      </c>
      <c r="J2324">
        <v>111</v>
      </c>
      <c r="K2324">
        <v>99</v>
      </c>
      <c r="M2324">
        <v>99</v>
      </c>
      <c r="N2324">
        <v>99</v>
      </c>
      <c r="O2324">
        <v>99</v>
      </c>
      <c r="P2324">
        <v>99</v>
      </c>
      <c r="Q2324">
        <v>96</v>
      </c>
      <c r="R2324">
        <v>1629</v>
      </c>
      <c r="S2324">
        <v>8.7194597912829988</v>
      </c>
      <c r="T2324">
        <v>6.699201964395332</v>
      </c>
      <c r="U2324">
        <v>21.427378759975433</v>
      </c>
      <c r="V2324">
        <v>74.033149171270722</v>
      </c>
      <c r="W2324">
        <v>13.259668508287296</v>
      </c>
      <c r="X2324">
        <v>90.669122160834903</v>
      </c>
      <c r="Y2324">
        <v>26.273787599754449</v>
      </c>
      <c r="AA2324">
        <v>5.4204294287184096</v>
      </c>
      <c r="AB2324">
        <v>1.1806692249194064</v>
      </c>
      <c r="AC2324">
        <v>1.6529098850584163</v>
      </c>
      <c r="AD2324">
        <v>37.13237477602685</v>
      </c>
      <c r="AE2324">
        <v>47.619170196930071</v>
      </c>
      <c r="AF2324">
        <v>50.629309104442491</v>
      </c>
      <c r="AG2324">
        <v>47.423580786026193</v>
      </c>
      <c r="AH2324">
        <v>49.11466072313025</v>
      </c>
      <c r="AI2324">
        <v>0</v>
      </c>
      <c r="AJ2324">
        <v>1629</v>
      </c>
      <c r="AK2324">
        <v>97.579803560466473</v>
      </c>
      <c r="AL2324">
        <v>22.788971698556058</v>
      </c>
    </row>
    <row r="2325" spans="1:38">
      <c r="A2325">
        <v>19</v>
      </c>
      <c r="B2325">
        <v>44</v>
      </c>
      <c r="C2325">
        <v>2024</v>
      </c>
      <c r="D2325">
        <v>8</v>
      </c>
      <c r="E2325">
        <v>99</v>
      </c>
      <c r="G2325">
        <v>99</v>
      </c>
      <c r="I2325">
        <v>99</v>
      </c>
      <c r="J2325">
        <v>111</v>
      </c>
      <c r="K2325">
        <v>99</v>
      </c>
      <c r="M2325">
        <v>99</v>
      </c>
      <c r="N2325">
        <v>99</v>
      </c>
      <c r="O2325">
        <v>99</v>
      </c>
      <c r="P2325">
        <v>99</v>
      </c>
      <c r="Q2325">
        <v>607</v>
      </c>
      <c r="R2325">
        <v>24003</v>
      </c>
      <c r="S2325">
        <v>8.4963962837978606</v>
      </c>
      <c r="T2325">
        <v>5.6212973378327717</v>
      </c>
      <c r="U2325">
        <v>22.831312752572561</v>
      </c>
      <c r="V2325">
        <v>86.235053951589364</v>
      </c>
      <c r="W2325">
        <v>4.6244219472565931</v>
      </c>
      <c r="X2325">
        <v>96.421280673249143</v>
      </c>
      <c r="Y2325">
        <v>35.028954713994082</v>
      </c>
      <c r="AA2325">
        <v>6.0747488206496527</v>
      </c>
      <c r="AB2325">
        <v>1.2391837291406242</v>
      </c>
      <c r="AC2325">
        <v>1.5817459635902853</v>
      </c>
      <c r="AD2325">
        <v>35.125726763183224</v>
      </c>
      <c r="AE2325">
        <v>51.078013304621571</v>
      </c>
      <c r="AF2325">
        <v>57.831242455318929</v>
      </c>
      <c r="AG2325">
        <v>23.772407645835397</v>
      </c>
      <c r="AH2325">
        <v>24.697048576059743</v>
      </c>
      <c r="AI2325">
        <v>0.33745781777277833</v>
      </c>
      <c r="AJ2325">
        <v>23993</v>
      </c>
      <c r="AK2325">
        <v>100.06272662860022</v>
      </c>
      <c r="AL2325">
        <v>22.549535614780737</v>
      </c>
    </row>
    <row r="2326" spans="1:38">
      <c r="A2326">
        <v>19</v>
      </c>
      <c r="B2326">
        <v>45</v>
      </c>
      <c r="C2326">
        <v>2024</v>
      </c>
      <c r="D2326">
        <v>9</v>
      </c>
      <c r="E2326">
        <v>99</v>
      </c>
      <c r="G2326">
        <v>99</v>
      </c>
      <c r="I2326">
        <v>99</v>
      </c>
      <c r="J2326">
        <v>111</v>
      </c>
      <c r="K2326">
        <v>99</v>
      </c>
      <c r="M2326">
        <v>99</v>
      </c>
      <c r="N2326">
        <v>99</v>
      </c>
      <c r="O2326">
        <v>99</v>
      </c>
      <c r="P2326">
        <v>99</v>
      </c>
      <c r="Q2326">
        <v>887</v>
      </c>
      <c r="R2326">
        <v>35554</v>
      </c>
      <c r="S2326">
        <v>8.0848849637171618</v>
      </c>
      <c r="T2326">
        <v>5.1493784103054514</v>
      </c>
      <c r="U2326">
        <v>19.978950329076724</v>
      </c>
      <c r="V2326">
        <v>85.619058333802101</v>
      </c>
      <c r="W2326">
        <v>1.5919446475783312</v>
      </c>
      <c r="X2326">
        <v>89.500478145918891</v>
      </c>
      <c r="Y2326">
        <v>13.998424931090735</v>
      </c>
      <c r="AA2326">
        <v>4.3443188697026125</v>
      </c>
      <c r="AB2326">
        <v>1.1529025370710513</v>
      </c>
      <c r="AC2326">
        <v>1.4191932775564315</v>
      </c>
      <c r="AD2326">
        <v>52.724790201932407</v>
      </c>
      <c r="AE2326">
        <v>42.857336271979889</v>
      </c>
      <c r="AF2326">
        <v>50.131674353067581</v>
      </c>
      <c r="AG2326">
        <v>9.6938928529556883</v>
      </c>
      <c r="AH2326">
        <v>9.718361470954294</v>
      </c>
      <c r="AI2326">
        <v>0.95347921471564401</v>
      </c>
      <c r="AJ2326">
        <v>35543</v>
      </c>
      <c r="AK2326">
        <v>97.402081985200354</v>
      </c>
      <c r="AL2326">
        <v>21.454607623531601</v>
      </c>
    </row>
    <row r="2327" spans="1:38">
      <c r="A2327">
        <v>19</v>
      </c>
      <c r="B2327">
        <v>46</v>
      </c>
      <c r="C2327">
        <v>2024</v>
      </c>
      <c r="D2327">
        <v>10</v>
      </c>
      <c r="E2327">
        <v>99</v>
      </c>
      <c r="G2327">
        <v>99</v>
      </c>
      <c r="I2327">
        <v>99</v>
      </c>
      <c r="J2327">
        <v>111</v>
      </c>
      <c r="K2327">
        <v>99</v>
      </c>
      <c r="M2327">
        <v>99</v>
      </c>
      <c r="N2327">
        <v>99</v>
      </c>
      <c r="O2327">
        <v>99</v>
      </c>
      <c r="P2327">
        <v>99</v>
      </c>
      <c r="Q2327">
        <v>997</v>
      </c>
      <c r="R2327">
        <v>35997</v>
      </c>
      <c r="S2327">
        <v>7.913353890601992</v>
      </c>
      <c r="T2327">
        <v>5.5179598299858323</v>
      </c>
      <c r="U2327">
        <v>20.182156846403704</v>
      </c>
      <c r="V2327">
        <v>72.736616940300607</v>
      </c>
      <c r="W2327">
        <v>3.1085923826985593</v>
      </c>
      <c r="X2327">
        <v>80.981748479039936</v>
      </c>
      <c r="Y2327">
        <v>17.968164013667813</v>
      </c>
      <c r="AA2327">
        <v>6.3324645230033214</v>
      </c>
      <c r="AB2327">
        <v>1.3021119305790478</v>
      </c>
      <c r="AC2327">
        <v>1.5598338427783949</v>
      </c>
      <c r="AD2327">
        <v>45.015033393811869</v>
      </c>
      <c r="AE2327">
        <v>47.864471942704313</v>
      </c>
      <c r="AF2327">
        <v>56.834863261493823</v>
      </c>
      <c r="AG2327">
        <v>8.8312790720496199</v>
      </c>
      <c r="AH2327">
        <v>9.2969956238808766</v>
      </c>
      <c r="AI2327">
        <v>1.091757646470539</v>
      </c>
      <c r="AJ2327">
        <v>35989</v>
      </c>
      <c r="AK2327">
        <v>97.918602906443908</v>
      </c>
      <c r="AL2327">
        <v>21.035033394251737</v>
      </c>
    </row>
    <row r="2328" spans="1:38">
      <c r="A2328">
        <v>19</v>
      </c>
      <c r="B2328">
        <v>47</v>
      </c>
      <c r="C2328">
        <v>2024</v>
      </c>
      <c r="D2328">
        <v>11</v>
      </c>
      <c r="E2328">
        <v>99</v>
      </c>
      <c r="G2328">
        <v>99</v>
      </c>
      <c r="I2328">
        <v>99</v>
      </c>
      <c r="J2328">
        <v>111</v>
      </c>
      <c r="K2328">
        <v>99</v>
      </c>
      <c r="M2328">
        <v>99</v>
      </c>
      <c r="N2328">
        <v>99</v>
      </c>
      <c r="O2328">
        <v>99</v>
      </c>
      <c r="P2328">
        <v>99</v>
      </c>
      <c r="Q2328">
        <v>556</v>
      </c>
      <c r="R2328">
        <v>9475</v>
      </c>
      <c r="S2328">
        <v>7.6172031662269122</v>
      </c>
      <c r="T2328">
        <v>5.3215831134564642</v>
      </c>
      <c r="U2328">
        <v>19.747852242744063</v>
      </c>
      <c r="V2328">
        <v>60.92875989445912</v>
      </c>
      <c r="W2328">
        <v>3.1662269129287606</v>
      </c>
      <c r="X2328">
        <v>72.284960422163579</v>
      </c>
      <c r="Y2328">
        <v>19.546174142480211</v>
      </c>
      <c r="AA2328">
        <v>6.7934082888263472</v>
      </c>
      <c r="AB2328">
        <v>1.3837578708961391</v>
      </c>
      <c r="AC2328">
        <v>1.5942222941933917</v>
      </c>
      <c r="AD2328">
        <v>40.652551914673403</v>
      </c>
      <c r="AE2328">
        <v>44.634771410008128</v>
      </c>
      <c r="AF2328">
        <v>53.269413379408526</v>
      </c>
      <c r="AG2328">
        <v>9.1461060272597354</v>
      </c>
      <c r="AH2328">
        <v>9.4449151483626004</v>
      </c>
      <c r="AI2328">
        <v>0.844327176781003</v>
      </c>
      <c r="AJ2328">
        <v>9468</v>
      </c>
      <c r="AK2328">
        <v>97.801024503591179</v>
      </c>
      <c r="AL2328">
        <v>20.54745505364988</v>
      </c>
    </row>
    <row r="2329" spans="1:38">
      <c r="A2329">
        <v>19</v>
      </c>
      <c r="B2329">
        <v>48</v>
      </c>
      <c r="C2329">
        <v>2024</v>
      </c>
      <c r="D2329">
        <v>12</v>
      </c>
      <c r="E2329">
        <v>99</v>
      </c>
      <c r="G2329">
        <v>99</v>
      </c>
      <c r="I2329">
        <v>99</v>
      </c>
      <c r="J2329">
        <v>111</v>
      </c>
      <c r="K2329">
        <v>99</v>
      </c>
      <c r="M2329">
        <v>99</v>
      </c>
      <c r="N2329">
        <v>99</v>
      </c>
      <c r="O2329">
        <v>99</v>
      </c>
      <c r="P2329">
        <v>99</v>
      </c>
      <c r="Q2329">
        <v>198</v>
      </c>
      <c r="R2329">
        <v>2218</v>
      </c>
      <c r="S2329">
        <v>7.6082055906221857</v>
      </c>
      <c r="T2329">
        <v>5.5112714156898122</v>
      </c>
      <c r="U2329">
        <v>18.882596934174913</v>
      </c>
      <c r="V2329">
        <v>52.885482416591522</v>
      </c>
      <c r="W2329">
        <v>4.7339945897204689</v>
      </c>
      <c r="X2329">
        <v>62.173128944995504</v>
      </c>
      <c r="Y2329">
        <v>16.321009918845803</v>
      </c>
      <c r="AA2329">
        <v>7.485854054783152</v>
      </c>
      <c r="AB2329">
        <v>1.4900527792848171</v>
      </c>
      <c r="AC2329">
        <v>1.6848417465222236</v>
      </c>
      <c r="AD2329">
        <v>53.343287099476157</v>
      </c>
      <c r="AE2329">
        <v>54.038664619066807</v>
      </c>
      <c r="AF2329">
        <v>63.310120382729998</v>
      </c>
      <c r="AG2329">
        <v>20.052436488563419</v>
      </c>
      <c r="AH2329">
        <v>20.285507120725629</v>
      </c>
      <c r="AI2329">
        <v>0.8566275924256086</v>
      </c>
      <c r="AJ2329">
        <v>2216</v>
      </c>
      <c r="AK2329">
        <v>96.355595667870062</v>
      </c>
      <c r="AL2329">
        <v>20.339918187079601</v>
      </c>
    </row>
    <row r="2330" spans="1:38">
      <c r="A2330">
        <v>19</v>
      </c>
      <c r="B2330">
        <v>49</v>
      </c>
      <c r="C2330">
        <v>2024</v>
      </c>
      <c r="D2330">
        <v>1</v>
      </c>
      <c r="E2330">
        <v>99</v>
      </c>
      <c r="G2330">
        <v>99</v>
      </c>
      <c r="I2330">
        <v>99</v>
      </c>
      <c r="J2330">
        <v>116</v>
      </c>
      <c r="K2330">
        <v>99</v>
      </c>
      <c r="M2330">
        <v>99</v>
      </c>
      <c r="N2330">
        <v>99</v>
      </c>
      <c r="O2330">
        <v>99</v>
      </c>
      <c r="P2330">
        <v>99</v>
      </c>
      <c r="Q2330">
        <v>34</v>
      </c>
      <c r="R2330">
        <v>240</v>
      </c>
      <c r="S2330">
        <v>7.5916666666666686</v>
      </c>
      <c r="T2330">
        <v>5.6833333333333353</v>
      </c>
      <c r="U2330">
        <v>21.754166666666659</v>
      </c>
      <c r="V2330">
        <v>63.33333333333335</v>
      </c>
      <c r="W2330">
        <v>3.3333333333333344</v>
      </c>
      <c r="X2330">
        <v>77.5</v>
      </c>
      <c r="Y2330">
        <v>32.916666666666657</v>
      </c>
      <c r="AA2330">
        <v>7.2580919879508192</v>
      </c>
      <c r="AB2330">
        <v>1.5464789756806321</v>
      </c>
      <c r="AC2330">
        <v>1.527434304824778</v>
      </c>
      <c r="AD2330">
        <v>51.246156980671323</v>
      </c>
      <c r="AE2330">
        <v>43.162166590733328</v>
      </c>
      <c r="AF2330">
        <v>40.211803059094315</v>
      </c>
      <c r="AG2330">
        <v>2.7557698932139161</v>
      </c>
      <c r="AH2330">
        <v>2.8150939937292576</v>
      </c>
      <c r="AI2330">
        <v>0.83333333333333359</v>
      </c>
      <c r="AJ2330">
        <v>0</v>
      </c>
    </row>
    <row r="2331" spans="1:38">
      <c r="A2331">
        <v>19</v>
      </c>
      <c r="B2331">
        <v>50</v>
      </c>
      <c r="C2331">
        <v>2024</v>
      </c>
      <c r="D2331">
        <v>2</v>
      </c>
      <c r="E2331">
        <v>99</v>
      </c>
      <c r="G2331">
        <v>99</v>
      </c>
      <c r="I2331">
        <v>99</v>
      </c>
      <c r="J2331">
        <v>116</v>
      </c>
      <c r="K2331">
        <v>99</v>
      </c>
      <c r="M2331">
        <v>99</v>
      </c>
      <c r="N2331">
        <v>99</v>
      </c>
      <c r="O2331">
        <v>99</v>
      </c>
      <c r="P2331">
        <v>99</v>
      </c>
      <c r="Q2331">
        <v>35</v>
      </c>
      <c r="R2331">
        <v>351</v>
      </c>
      <c r="S2331">
        <v>7.5099715099715123</v>
      </c>
      <c r="T2331">
        <v>5.649572649572649</v>
      </c>
      <c r="U2331">
        <v>22.792877492877505</v>
      </c>
      <c r="V2331">
        <v>58.404558404558401</v>
      </c>
      <c r="W2331">
        <v>5.1282051282051277</v>
      </c>
      <c r="X2331">
        <v>72.649572649572633</v>
      </c>
      <c r="Y2331">
        <v>45.299145299145309</v>
      </c>
      <c r="AA2331">
        <v>9.4286150191172577</v>
      </c>
      <c r="AB2331">
        <v>1.3626218021984298</v>
      </c>
      <c r="AC2331">
        <v>1.6188855474252053</v>
      </c>
      <c r="AD2331">
        <v>65.40773042300178</v>
      </c>
      <c r="AE2331">
        <v>34.974991329401753</v>
      </c>
      <c r="AF2331">
        <v>22.178834076450443</v>
      </c>
      <c r="AG2331">
        <v>3.2712022367194762</v>
      </c>
      <c r="AH2331">
        <v>3.3850378475351501</v>
      </c>
      <c r="AI2331">
        <v>0</v>
      </c>
      <c r="AJ2331">
        <v>0</v>
      </c>
    </row>
    <row r="2332" spans="1:38">
      <c r="A2332">
        <v>19</v>
      </c>
      <c r="B2332">
        <v>51</v>
      </c>
      <c r="C2332">
        <v>2024</v>
      </c>
      <c r="D2332">
        <v>3</v>
      </c>
      <c r="E2332">
        <v>99</v>
      </c>
      <c r="G2332">
        <v>99</v>
      </c>
      <c r="I2332">
        <v>99</v>
      </c>
      <c r="J2332">
        <v>116</v>
      </c>
      <c r="K2332">
        <v>99</v>
      </c>
      <c r="M2332">
        <v>99</v>
      </c>
      <c r="N2332">
        <v>99</v>
      </c>
      <c r="O2332">
        <v>99</v>
      </c>
      <c r="P2332">
        <v>99</v>
      </c>
      <c r="Q2332">
        <v>505</v>
      </c>
      <c r="R2332">
        <v>2987</v>
      </c>
      <c r="S2332">
        <v>7.809842651489789</v>
      </c>
      <c r="T2332">
        <v>5.9032474054235031</v>
      </c>
      <c r="U2332">
        <v>27.186340810177391</v>
      </c>
      <c r="V2332">
        <v>52.393706059591558</v>
      </c>
      <c r="W2332">
        <v>10.947438901908273</v>
      </c>
      <c r="X2332">
        <v>84.800803481754272</v>
      </c>
      <c r="Y2332">
        <v>55.775025108804819</v>
      </c>
      <c r="AA2332">
        <v>11.32741862429431</v>
      </c>
      <c r="AB2332">
        <v>1.4692462381158842</v>
      </c>
      <c r="AC2332">
        <v>1.9555692919189225</v>
      </c>
      <c r="AD2332">
        <v>63.18771309773711</v>
      </c>
      <c r="AE2332">
        <v>56.015126043904552</v>
      </c>
      <c r="AF2332">
        <v>38.358594132059906</v>
      </c>
      <c r="AG2332">
        <v>7.2343723509893678</v>
      </c>
      <c r="AH2332">
        <v>7.6254501945012851</v>
      </c>
      <c r="AI2332">
        <v>0.60261131570137261</v>
      </c>
      <c r="AJ2332">
        <v>0</v>
      </c>
    </row>
    <row r="2333" spans="1:38">
      <c r="A2333">
        <v>19</v>
      </c>
      <c r="B2333">
        <v>52</v>
      </c>
      <c r="C2333">
        <v>2024</v>
      </c>
      <c r="D2333">
        <v>4</v>
      </c>
      <c r="E2333">
        <v>99</v>
      </c>
      <c r="G2333">
        <v>99</v>
      </c>
      <c r="I2333">
        <v>99</v>
      </c>
      <c r="J2333">
        <v>116</v>
      </c>
      <c r="K2333">
        <v>99</v>
      </c>
      <c r="M2333">
        <v>99</v>
      </c>
      <c r="N2333">
        <v>99</v>
      </c>
      <c r="O2333">
        <v>99</v>
      </c>
      <c r="P2333">
        <v>99</v>
      </c>
      <c r="Q2333">
        <v>85</v>
      </c>
      <c r="R2333">
        <v>460</v>
      </c>
      <c r="S2333">
        <v>6.7804347826086939</v>
      </c>
      <c r="T2333">
        <v>5.232608695652174</v>
      </c>
      <c r="U2333">
        <v>21.944130434782579</v>
      </c>
      <c r="V2333">
        <v>45.652173913043477</v>
      </c>
      <c r="W2333">
        <v>7.6086956521739122</v>
      </c>
      <c r="X2333">
        <v>70.869565217391298</v>
      </c>
      <c r="Y2333">
        <v>34.130434782608695</v>
      </c>
      <c r="AA2333">
        <v>9.9923333820369677</v>
      </c>
      <c r="AB2333">
        <v>2.1155860083650975</v>
      </c>
      <c r="AC2333">
        <v>2.270850668785684</v>
      </c>
      <c r="AD2333">
        <v>76.9742544276356</v>
      </c>
      <c r="AE2333">
        <v>75.079035001286556</v>
      </c>
      <c r="AF2333">
        <v>69.572272372311147</v>
      </c>
      <c r="AG2333">
        <v>6.4606741573033686</v>
      </c>
      <c r="AH2333">
        <v>6.2611648124807644</v>
      </c>
      <c r="AI2333">
        <v>0</v>
      </c>
      <c r="AJ2333">
        <v>460</v>
      </c>
      <c r="AK2333">
        <v>100.91652173913045</v>
      </c>
      <c r="AL2333">
        <v>20.221783295615563</v>
      </c>
    </row>
    <row r="2334" spans="1:38">
      <c r="A2334">
        <v>19</v>
      </c>
      <c r="B2334">
        <v>53</v>
      </c>
      <c r="C2334">
        <v>2024</v>
      </c>
      <c r="D2334">
        <v>5</v>
      </c>
      <c r="E2334">
        <v>99</v>
      </c>
      <c r="G2334">
        <v>99</v>
      </c>
      <c r="I2334">
        <v>99</v>
      </c>
      <c r="J2334">
        <v>116</v>
      </c>
      <c r="K2334">
        <v>99</v>
      </c>
      <c r="M2334">
        <v>99</v>
      </c>
      <c r="N2334">
        <v>99</v>
      </c>
      <c r="O2334">
        <v>99</v>
      </c>
      <c r="P2334">
        <v>99</v>
      </c>
      <c r="Q2334">
        <v>58</v>
      </c>
      <c r="R2334">
        <v>180</v>
      </c>
      <c r="S2334">
        <v>7.9444444444444446</v>
      </c>
      <c r="T2334">
        <v>6.3</v>
      </c>
      <c r="U2334">
        <v>34.616666666666653</v>
      </c>
      <c r="V2334">
        <v>24.444444444444443</v>
      </c>
      <c r="W2334">
        <v>17.777777777777779</v>
      </c>
      <c r="X2334">
        <v>92.777777777777771</v>
      </c>
      <c r="Y2334">
        <v>78.8888888888889</v>
      </c>
      <c r="AA2334">
        <v>11.745516875245077</v>
      </c>
      <c r="AB2334">
        <v>1.6922116436526415</v>
      </c>
      <c r="AC2334">
        <v>2.1</v>
      </c>
      <c r="AD2334">
        <v>77.510581169659503</v>
      </c>
      <c r="AE2334">
        <v>68.28677703864463</v>
      </c>
      <c r="AF2334">
        <v>62.846279747639272</v>
      </c>
      <c r="AG2334">
        <v>5.5865921787709514</v>
      </c>
      <c r="AH2334">
        <v>7.4861594356125343</v>
      </c>
      <c r="AI2334">
        <v>0</v>
      </c>
      <c r="AJ2334">
        <v>178</v>
      </c>
      <c r="AK2334">
        <v>111.31910112359544</v>
      </c>
      <c r="AL2334">
        <v>24.156262080223033</v>
      </c>
    </row>
    <row r="2335" spans="1:38">
      <c r="A2335">
        <v>19</v>
      </c>
      <c r="B2335">
        <v>54</v>
      </c>
      <c r="C2335">
        <v>2024</v>
      </c>
      <c r="D2335">
        <v>6</v>
      </c>
      <c r="E2335">
        <v>99</v>
      </c>
      <c r="G2335">
        <v>99</v>
      </c>
      <c r="I2335">
        <v>99</v>
      </c>
      <c r="J2335">
        <v>116</v>
      </c>
      <c r="K2335">
        <v>99</v>
      </c>
      <c r="M2335">
        <v>99</v>
      </c>
      <c r="N2335">
        <v>99</v>
      </c>
      <c r="O2335">
        <v>99</v>
      </c>
      <c r="P2335">
        <v>99</v>
      </c>
      <c r="Q2335">
        <v>68</v>
      </c>
      <c r="R2335">
        <v>571</v>
      </c>
      <c r="S2335">
        <v>8.6725043782837119</v>
      </c>
      <c r="T2335">
        <v>6.2049036777583195</v>
      </c>
      <c r="U2335">
        <v>17.401751313485114</v>
      </c>
      <c r="V2335">
        <v>25.043782837127839</v>
      </c>
      <c r="W2335">
        <v>7.3555166374781056</v>
      </c>
      <c r="X2335">
        <v>38.178633975481603</v>
      </c>
      <c r="Y2335">
        <v>14.185639229422064</v>
      </c>
      <c r="AA2335">
        <v>8.4363962401811055</v>
      </c>
      <c r="AB2335">
        <v>1.4202428930291329</v>
      </c>
      <c r="AC2335">
        <v>1.8887751522245124</v>
      </c>
      <c r="AD2335">
        <v>21.374154461679936</v>
      </c>
      <c r="AE2335">
        <v>48.076709903602243</v>
      </c>
      <c r="AF2335">
        <v>48.136581670461489</v>
      </c>
      <c r="AG2335">
        <v>14.819621074487412</v>
      </c>
      <c r="AH2335">
        <v>12.957676684032412</v>
      </c>
      <c r="AI2335">
        <v>0</v>
      </c>
      <c r="AJ2335">
        <v>571</v>
      </c>
      <c r="AK2335">
        <v>87.862346760070068</v>
      </c>
      <c r="AL2335">
        <v>24.233482917344983</v>
      </c>
    </row>
    <row r="2336" spans="1:38">
      <c r="A2336">
        <v>19</v>
      </c>
      <c r="B2336">
        <v>55</v>
      </c>
      <c r="C2336">
        <v>2024</v>
      </c>
      <c r="D2336">
        <v>7</v>
      </c>
      <c r="E2336">
        <v>99</v>
      </c>
      <c r="G2336">
        <v>99</v>
      </c>
      <c r="I2336">
        <v>99</v>
      </c>
      <c r="J2336">
        <v>116</v>
      </c>
      <c r="K2336">
        <v>99</v>
      </c>
      <c r="M2336">
        <v>99</v>
      </c>
      <c r="N2336">
        <v>99</v>
      </c>
      <c r="O2336">
        <v>99</v>
      </c>
      <c r="P2336">
        <v>99</v>
      </c>
      <c r="R2336">
        <v>0</v>
      </c>
    </row>
    <row r="2337" spans="1:38">
      <c r="A2337">
        <v>19</v>
      </c>
      <c r="B2337">
        <v>56</v>
      </c>
      <c r="C2337">
        <v>2024</v>
      </c>
      <c r="D2337">
        <v>8</v>
      </c>
      <c r="E2337">
        <v>99</v>
      </c>
      <c r="G2337">
        <v>99</v>
      </c>
      <c r="I2337">
        <v>99</v>
      </c>
      <c r="J2337">
        <v>116</v>
      </c>
      <c r="K2337">
        <v>99</v>
      </c>
      <c r="M2337">
        <v>99</v>
      </c>
      <c r="N2337">
        <v>99</v>
      </c>
      <c r="O2337">
        <v>99</v>
      </c>
      <c r="P2337">
        <v>99</v>
      </c>
      <c r="Q2337">
        <v>422</v>
      </c>
      <c r="R2337">
        <v>12353</v>
      </c>
      <c r="S2337">
        <v>8.4341455516878501</v>
      </c>
      <c r="T2337">
        <v>6.0881567230632214</v>
      </c>
      <c r="U2337">
        <v>21.565676353922129</v>
      </c>
      <c r="V2337">
        <v>78.620577997247651</v>
      </c>
      <c r="W2337">
        <v>5.1404517121347046</v>
      </c>
      <c r="X2337">
        <v>89.549097385250548</v>
      </c>
      <c r="Y2337">
        <v>26.382255322593704</v>
      </c>
      <c r="AA2337">
        <v>6.1672198801626354</v>
      </c>
      <c r="AB2337">
        <v>1.3077021027856097</v>
      </c>
      <c r="AC2337">
        <v>1.5474626850569499</v>
      </c>
      <c r="AD2337">
        <v>38.809101589278576</v>
      </c>
      <c r="AE2337">
        <v>45.241795853299955</v>
      </c>
      <c r="AF2337">
        <v>53.673627293390354</v>
      </c>
      <c r="AG2337">
        <v>12.234327027830048</v>
      </c>
      <c r="AH2337">
        <v>12.005608368857317</v>
      </c>
      <c r="AI2337">
        <v>0.59094956690682421</v>
      </c>
      <c r="AJ2337">
        <v>12350</v>
      </c>
      <c r="AK2337">
        <v>98.542380566801597</v>
      </c>
      <c r="AL2337">
        <v>22.210259594050928</v>
      </c>
    </row>
    <row r="2338" spans="1:38">
      <c r="A2338">
        <v>19</v>
      </c>
      <c r="B2338">
        <v>57</v>
      </c>
      <c r="C2338">
        <v>2024</v>
      </c>
      <c r="D2338">
        <v>9</v>
      </c>
      <c r="E2338">
        <v>99</v>
      </c>
      <c r="G2338">
        <v>99</v>
      </c>
      <c r="I2338">
        <v>99</v>
      </c>
      <c r="J2338">
        <v>116</v>
      </c>
      <c r="K2338">
        <v>99</v>
      </c>
      <c r="M2338">
        <v>99</v>
      </c>
      <c r="N2338">
        <v>99</v>
      </c>
      <c r="O2338">
        <v>99</v>
      </c>
      <c r="P2338">
        <v>99</v>
      </c>
      <c r="Q2338">
        <v>878</v>
      </c>
      <c r="R2338">
        <v>34475</v>
      </c>
      <c r="S2338">
        <v>8.0883538796229146</v>
      </c>
      <c r="T2338">
        <v>5.7749093546047892</v>
      </c>
      <c r="U2338">
        <v>19.376846990572929</v>
      </c>
      <c r="V2338">
        <v>75.643219724437984</v>
      </c>
      <c r="W2338">
        <v>2.4481508339376359</v>
      </c>
      <c r="X2338">
        <v>79.55329949238579</v>
      </c>
      <c r="Y2338">
        <v>16.675852066715013</v>
      </c>
      <c r="AA2338">
        <v>4.7948478491076241</v>
      </c>
      <c r="AB2338">
        <v>1.3020302558022547</v>
      </c>
      <c r="AC2338">
        <v>1.8876745871874621</v>
      </c>
      <c r="AD2338">
        <v>65.386969457615251</v>
      </c>
      <c r="AE2338">
        <v>30.824870596021881</v>
      </c>
      <c r="AF2338">
        <v>39.449369213961823</v>
      </c>
      <c r="AG2338">
        <v>9.3997006273737824</v>
      </c>
      <c r="AH2338">
        <v>9.139433936305597</v>
      </c>
      <c r="AI2338">
        <v>0.92530819434372735</v>
      </c>
      <c r="AJ2338">
        <v>34468</v>
      </c>
      <c r="AK2338">
        <v>96.553588836021405</v>
      </c>
      <c r="AL2338">
        <v>21.225892733268577</v>
      </c>
    </row>
    <row r="2339" spans="1:38">
      <c r="A2339">
        <v>19</v>
      </c>
      <c r="B2339">
        <v>58</v>
      </c>
      <c r="C2339">
        <v>2024</v>
      </c>
      <c r="D2339">
        <v>10</v>
      </c>
      <c r="E2339">
        <v>99</v>
      </c>
      <c r="G2339">
        <v>99</v>
      </c>
      <c r="I2339">
        <v>99</v>
      </c>
      <c r="J2339">
        <v>116</v>
      </c>
      <c r="K2339">
        <v>99</v>
      </c>
      <c r="M2339">
        <v>99</v>
      </c>
      <c r="N2339">
        <v>99</v>
      </c>
      <c r="O2339">
        <v>99</v>
      </c>
      <c r="P2339">
        <v>99</v>
      </c>
      <c r="Q2339">
        <v>987</v>
      </c>
      <c r="R2339">
        <v>28126</v>
      </c>
      <c r="S2339">
        <v>7.3987058237929313</v>
      </c>
      <c r="T2339">
        <v>5.8917727369693518</v>
      </c>
      <c r="U2339">
        <v>17.946771670340578</v>
      </c>
      <c r="V2339">
        <v>47.461423593827774</v>
      </c>
      <c r="W2339">
        <v>5.1233733911683128</v>
      </c>
      <c r="X2339">
        <v>57.459290336343599</v>
      </c>
      <c r="Y2339">
        <v>15.345232169522861</v>
      </c>
      <c r="AA2339">
        <v>6.8179821765336115</v>
      </c>
      <c r="AB2339">
        <v>1.5627038772427249</v>
      </c>
      <c r="AC2339">
        <v>1.8801704052377299</v>
      </c>
      <c r="AD2339">
        <v>55.508009990921522</v>
      </c>
      <c r="AE2339">
        <v>35.658131005295502</v>
      </c>
      <c r="AF2339">
        <v>54.279442924390949</v>
      </c>
      <c r="AG2339">
        <v>6.9002571097721344</v>
      </c>
      <c r="AH2339">
        <v>6.4595617083157508</v>
      </c>
      <c r="AI2339">
        <v>2.3003626537723099</v>
      </c>
      <c r="AJ2339">
        <v>28104</v>
      </c>
      <c r="AK2339">
        <v>95.747491460290561</v>
      </c>
      <c r="AL2339">
        <v>19.710910121037625</v>
      </c>
    </row>
    <row r="2340" spans="1:38">
      <c r="A2340">
        <v>19</v>
      </c>
      <c r="B2340">
        <v>59</v>
      </c>
      <c r="C2340">
        <v>2024</v>
      </c>
      <c r="D2340">
        <v>11</v>
      </c>
      <c r="E2340">
        <v>99</v>
      </c>
      <c r="G2340">
        <v>99</v>
      </c>
      <c r="I2340">
        <v>99</v>
      </c>
      <c r="J2340">
        <v>116</v>
      </c>
      <c r="K2340">
        <v>99</v>
      </c>
      <c r="M2340">
        <v>99</v>
      </c>
      <c r="N2340">
        <v>99</v>
      </c>
      <c r="O2340">
        <v>99</v>
      </c>
      <c r="P2340">
        <v>99</v>
      </c>
      <c r="Q2340">
        <v>326</v>
      </c>
      <c r="R2340">
        <v>4310</v>
      </c>
      <c r="S2340">
        <v>7.0953596287703027</v>
      </c>
      <c r="T2340">
        <v>5.8320185614849178</v>
      </c>
      <c r="U2340">
        <v>18.178700696055675</v>
      </c>
      <c r="V2340">
        <v>35.568445475638057</v>
      </c>
      <c r="W2340">
        <v>6.7981438515081196</v>
      </c>
      <c r="X2340">
        <v>51.113689095127619</v>
      </c>
      <c r="Y2340">
        <v>20.603248259860788</v>
      </c>
      <c r="AA2340">
        <v>7.9538057945913181</v>
      </c>
      <c r="AB2340">
        <v>1.6699755609431599</v>
      </c>
      <c r="AC2340">
        <v>2.2309976875357913</v>
      </c>
      <c r="AD2340">
        <v>49.401237675079557</v>
      </c>
      <c r="AE2340">
        <v>31.565095574708597</v>
      </c>
      <c r="AF2340">
        <v>51.582605161085347</v>
      </c>
      <c r="AG2340">
        <v>4.1603922931387309</v>
      </c>
      <c r="AH2340">
        <v>3.954932560621744</v>
      </c>
      <c r="AI2340">
        <v>1.5313225058004636</v>
      </c>
      <c r="AJ2340">
        <v>4307</v>
      </c>
      <c r="AK2340">
        <v>96.398630136986228</v>
      </c>
      <c r="AL2340">
        <v>19.339265109952375</v>
      </c>
    </row>
    <row r="2341" spans="1:38">
      <c r="A2341">
        <v>19</v>
      </c>
      <c r="B2341">
        <v>60</v>
      </c>
      <c r="C2341">
        <v>2024</v>
      </c>
      <c r="D2341">
        <v>12</v>
      </c>
      <c r="E2341">
        <v>99</v>
      </c>
      <c r="G2341">
        <v>99</v>
      </c>
      <c r="I2341">
        <v>99</v>
      </c>
      <c r="J2341">
        <v>116</v>
      </c>
      <c r="K2341">
        <v>99</v>
      </c>
      <c r="M2341">
        <v>99</v>
      </c>
      <c r="N2341">
        <v>99</v>
      </c>
      <c r="O2341">
        <v>99</v>
      </c>
      <c r="P2341">
        <v>99</v>
      </c>
      <c r="Q2341">
        <v>56</v>
      </c>
      <c r="R2341">
        <v>530</v>
      </c>
      <c r="S2341">
        <v>7.1471698113207527</v>
      </c>
      <c r="T2341">
        <v>6.1698113207547181</v>
      </c>
      <c r="U2341">
        <v>18.577547169811311</v>
      </c>
      <c r="V2341">
        <v>36.981132075471685</v>
      </c>
      <c r="W2341">
        <v>7.9245283018867951</v>
      </c>
      <c r="X2341">
        <v>57.735849056603762</v>
      </c>
      <c r="Y2341">
        <v>21.509433962264158</v>
      </c>
      <c r="AA2341">
        <v>7.0796469919618321</v>
      </c>
      <c r="AB2341">
        <v>1.7290638511497467</v>
      </c>
      <c r="AC2341">
        <v>1.6950076424005789</v>
      </c>
      <c r="AD2341">
        <v>39.299071363598706</v>
      </c>
      <c r="AE2341">
        <v>45.87747165722832</v>
      </c>
      <c r="AF2341">
        <v>63.010845411886287</v>
      </c>
      <c r="AG2341">
        <v>4.7916101618298521</v>
      </c>
      <c r="AH2341">
        <v>4.7689947772142594</v>
      </c>
      <c r="AI2341">
        <v>2.2641509433962255</v>
      </c>
      <c r="AJ2341">
        <v>529</v>
      </c>
      <c r="AK2341">
        <v>97.665217391304324</v>
      </c>
      <c r="AL2341">
        <v>19.267037983449129</v>
      </c>
    </row>
    <row r="2342" spans="1:38">
      <c r="A2342">
        <v>19</v>
      </c>
      <c r="B2342">
        <v>61</v>
      </c>
      <c r="C2342">
        <v>2024</v>
      </c>
      <c r="D2342">
        <v>1</v>
      </c>
      <c r="E2342">
        <v>99</v>
      </c>
      <c r="G2342">
        <v>99</v>
      </c>
      <c r="I2342">
        <v>99</v>
      </c>
      <c r="J2342">
        <v>117</v>
      </c>
      <c r="K2342">
        <v>99</v>
      </c>
      <c r="M2342">
        <v>99</v>
      </c>
      <c r="N2342">
        <v>99</v>
      </c>
      <c r="O2342">
        <v>99</v>
      </c>
      <c r="P2342">
        <v>99</v>
      </c>
      <c r="Q2342">
        <v>71</v>
      </c>
      <c r="R2342">
        <v>733</v>
      </c>
      <c r="S2342">
        <v>7.8594815825375184</v>
      </c>
      <c r="T2342">
        <v>7.1473396998635748</v>
      </c>
      <c r="U2342">
        <v>23.561527967257849</v>
      </c>
      <c r="V2342">
        <v>40.791268758526606</v>
      </c>
      <c r="W2342">
        <v>27.421555252387456</v>
      </c>
      <c r="X2342">
        <v>80.218281036834938</v>
      </c>
      <c r="Y2342">
        <v>40.109140518417469</v>
      </c>
      <c r="AA2342">
        <v>9.8661779173443929</v>
      </c>
      <c r="AB2342">
        <v>1.6725561891920349</v>
      </c>
      <c r="AC2342">
        <v>2.0538744249253722</v>
      </c>
      <c r="AD2342">
        <v>53.404914976122079</v>
      </c>
      <c r="AE2342">
        <v>45.24109377554916</v>
      </c>
      <c r="AF2342">
        <v>54.494319937603642</v>
      </c>
      <c r="AG2342">
        <v>8.4165805488575014</v>
      </c>
      <c r="AH2342">
        <v>9.3120785918599012</v>
      </c>
      <c r="AI2342">
        <v>4.2291950886766729</v>
      </c>
      <c r="AJ2342">
        <v>733</v>
      </c>
      <c r="AK2342">
        <v>102.90777626193731</v>
      </c>
      <c r="AL2342">
        <v>20.631275145266734</v>
      </c>
    </row>
    <row r="2343" spans="1:38">
      <c r="A2343">
        <v>19</v>
      </c>
      <c r="B2343">
        <v>62</v>
      </c>
      <c r="C2343">
        <v>2024</v>
      </c>
      <c r="D2343">
        <v>2</v>
      </c>
      <c r="E2343">
        <v>99</v>
      </c>
      <c r="G2343">
        <v>99</v>
      </c>
      <c r="I2343">
        <v>99</v>
      </c>
      <c r="J2343">
        <v>117</v>
      </c>
      <c r="K2343">
        <v>99</v>
      </c>
      <c r="M2343">
        <v>99</v>
      </c>
      <c r="N2343">
        <v>99</v>
      </c>
      <c r="O2343">
        <v>99</v>
      </c>
      <c r="P2343">
        <v>99</v>
      </c>
      <c r="Q2343">
        <v>51</v>
      </c>
      <c r="R2343">
        <v>569</v>
      </c>
      <c r="S2343">
        <v>7.73286467486819</v>
      </c>
      <c r="T2343">
        <v>6.8769771528998254</v>
      </c>
      <c r="U2343">
        <v>22.599121265377875</v>
      </c>
      <c r="V2343">
        <v>54.481546572934967</v>
      </c>
      <c r="W2343">
        <v>18.277680140597536</v>
      </c>
      <c r="X2343">
        <v>81.722319859402475</v>
      </c>
      <c r="Y2343">
        <v>34.622144112478026</v>
      </c>
      <c r="AA2343">
        <v>8.6620325365168931</v>
      </c>
      <c r="AB2343">
        <v>1.6501559976211333</v>
      </c>
      <c r="AC2343">
        <v>1.8950441336208499</v>
      </c>
      <c r="AD2343">
        <v>55.626469087557687</v>
      </c>
      <c r="AE2343">
        <v>53.44739211343849</v>
      </c>
      <c r="AF2343">
        <v>57.622829953803134</v>
      </c>
      <c r="AG2343">
        <v>5.302889095992545</v>
      </c>
      <c r="AH2343">
        <v>5.4407788680011722</v>
      </c>
      <c r="AI2343">
        <v>0.1757469244288225</v>
      </c>
      <c r="AJ2343">
        <v>490</v>
      </c>
      <c r="AK2343">
        <v>103.22918367346944</v>
      </c>
      <c r="AL2343">
        <v>19.988701635542327</v>
      </c>
    </row>
    <row r="2344" spans="1:38">
      <c r="A2344">
        <v>19</v>
      </c>
      <c r="B2344">
        <v>63</v>
      </c>
      <c r="C2344">
        <v>2024</v>
      </c>
      <c r="D2344">
        <v>3</v>
      </c>
      <c r="E2344">
        <v>99</v>
      </c>
      <c r="G2344">
        <v>99</v>
      </c>
      <c r="I2344">
        <v>99</v>
      </c>
      <c r="J2344">
        <v>117</v>
      </c>
      <c r="K2344">
        <v>99</v>
      </c>
      <c r="M2344">
        <v>99</v>
      </c>
      <c r="N2344">
        <v>99</v>
      </c>
      <c r="O2344">
        <v>99</v>
      </c>
      <c r="P2344">
        <v>99</v>
      </c>
      <c r="Q2344">
        <v>250</v>
      </c>
      <c r="R2344">
        <v>2111</v>
      </c>
      <c r="S2344">
        <v>7.6868782567503553</v>
      </c>
      <c r="T2344">
        <v>7.2989104689720508</v>
      </c>
      <c r="U2344">
        <v>27.351065845570847</v>
      </c>
      <c r="V2344">
        <v>33.112269066792969</v>
      </c>
      <c r="W2344">
        <v>33.538607295120805</v>
      </c>
      <c r="X2344">
        <v>81.335859782093763</v>
      </c>
      <c r="Y2344">
        <v>54.097584083372809</v>
      </c>
      <c r="AA2344">
        <v>12.074149857860556</v>
      </c>
      <c r="AB2344">
        <v>1.9600494159066044</v>
      </c>
      <c r="AC2344">
        <v>2.557569041164184</v>
      </c>
      <c r="AD2344">
        <v>66.746936524248426</v>
      </c>
      <c r="AE2344">
        <v>65.213438861847635</v>
      </c>
      <c r="AF2344">
        <v>68.893690367749755</v>
      </c>
      <c r="AG2344">
        <v>5.1127418925137436</v>
      </c>
      <c r="AH2344">
        <v>5.4217813288139718</v>
      </c>
      <c r="AI2344">
        <v>1.4684983420180009</v>
      </c>
      <c r="AJ2344">
        <v>2111</v>
      </c>
      <c r="AK2344">
        <v>107.11411653244905</v>
      </c>
      <c r="AL2344">
        <v>20.89543258634102</v>
      </c>
    </row>
    <row r="2345" spans="1:38">
      <c r="A2345">
        <v>19</v>
      </c>
      <c r="B2345">
        <v>64</v>
      </c>
      <c r="C2345">
        <v>2024</v>
      </c>
      <c r="D2345">
        <v>4</v>
      </c>
      <c r="E2345">
        <v>99</v>
      </c>
      <c r="G2345">
        <v>99</v>
      </c>
      <c r="I2345">
        <v>99</v>
      </c>
      <c r="J2345">
        <v>117</v>
      </c>
      <c r="K2345">
        <v>99</v>
      </c>
      <c r="M2345">
        <v>99</v>
      </c>
      <c r="N2345">
        <v>99</v>
      </c>
      <c r="O2345">
        <v>99</v>
      </c>
      <c r="P2345">
        <v>99</v>
      </c>
      <c r="Q2345">
        <v>57</v>
      </c>
      <c r="R2345">
        <v>204</v>
      </c>
      <c r="S2345">
        <v>7.6960784313725519</v>
      </c>
      <c r="T2345">
        <v>7.7794117647058814</v>
      </c>
      <c r="U2345">
        <v>30.111764705882361</v>
      </c>
      <c r="V2345">
        <v>22.058823529411764</v>
      </c>
      <c r="W2345">
        <v>42.156862745098046</v>
      </c>
      <c r="X2345">
        <v>89.705882352941188</v>
      </c>
      <c r="Y2345">
        <v>68.627450980392183</v>
      </c>
      <c r="AA2345">
        <v>11.466599356713472</v>
      </c>
      <c r="AB2345">
        <v>2.1660898886272535</v>
      </c>
      <c r="AC2345">
        <v>2.6835314103713843</v>
      </c>
      <c r="AD2345">
        <v>63.222822095306306</v>
      </c>
      <c r="AE2345">
        <v>63.690476161322323</v>
      </c>
      <c r="AF2345">
        <v>73.057832707469942</v>
      </c>
      <c r="AG2345">
        <v>2.8651685393258433</v>
      </c>
      <c r="AH2345">
        <v>3.8101783392713591</v>
      </c>
      <c r="AI2345">
        <v>0.98039215686274495</v>
      </c>
      <c r="AJ2345">
        <v>204</v>
      </c>
      <c r="AK2345">
        <v>111.18872549019622</v>
      </c>
      <c r="AL2345">
        <v>20.975932785294621</v>
      </c>
    </row>
    <row r="2346" spans="1:38">
      <c r="A2346">
        <v>19</v>
      </c>
      <c r="B2346">
        <v>65</v>
      </c>
      <c r="C2346">
        <v>2024</v>
      </c>
      <c r="D2346">
        <v>5</v>
      </c>
      <c r="E2346">
        <v>99</v>
      </c>
      <c r="G2346">
        <v>99</v>
      </c>
      <c r="I2346">
        <v>99</v>
      </c>
      <c r="J2346">
        <v>117</v>
      </c>
      <c r="K2346">
        <v>99</v>
      </c>
      <c r="M2346">
        <v>99</v>
      </c>
      <c r="N2346">
        <v>99</v>
      </c>
      <c r="O2346">
        <v>99</v>
      </c>
      <c r="P2346">
        <v>99</v>
      </c>
      <c r="Q2346">
        <v>49</v>
      </c>
      <c r="R2346">
        <v>378</v>
      </c>
      <c r="S2346">
        <v>8.7116402116402138</v>
      </c>
      <c r="T2346">
        <v>7.4232804232804188</v>
      </c>
      <c r="U2346">
        <v>23.520105820105815</v>
      </c>
      <c r="V2346">
        <v>20.63492063492064</v>
      </c>
      <c r="W2346">
        <v>23.544973544973544</v>
      </c>
      <c r="X2346">
        <v>58.465608465608447</v>
      </c>
      <c r="Y2346">
        <v>34.920634920634917</v>
      </c>
      <c r="AA2346">
        <v>12.588178631503599</v>
      </c>
      <c r="AB2346">
        <v>1.9020796075651736</v>
      </c>
      <c r="AC2346">
        <v>2.2136392575649322</v>
      </c>
      <c r="AD2346">
        <v>30.963170622853159</v>
      </c>
      <c r="AE2346">
        <v>69.007165342354398</v>
      </c>
      <c r="AF2346">
        <v>63.216438829128641</v>
      </c>
      <c r="AG2346">
        <v>11.731843575418992</v>
      </c>
      <c r="AH2346">
        <v>10.681503623536644</v>
      </c>
      <c r="AI2346">
        <v>0</v>
      </c>
      <c r="AJ2346">
        <v>378</v>
      </c>
      <c r="AK2346">
        <v>97.72566137566136</v>
      </c>
      <c r="AL2346">
        <v>23.590632304573301</v>
      </c>
    </row>
    <row r="2347" spans="1:38">
      <c r="A2347">
        <v>19</v>
      </c>
      <c r="B2347">
        <v>66</v>
      </c>
      <c r="C2347">
        <v>2024</v>
      </c>
      <c r="D2347">
        <v>6</v>
      </c>
      <c r="E2347">
        <v>99</v>
      </c>
      <c r="G2347">
        <v>99</v>
      </c>
      <c r="I2347">
        <v>99</v>
      </c>
      <c r="J2347">
        <v>117</v>
      </c>
      <c r="K2347">
        <v>99</v>
      </c>
      <c r="M2347">
        <v>99</v>
      </c>
      <c r="N2347">
        <v>99</v>
      </c>
      <c r="O2347">
        <v>99</v>
      </c>
      <c r="P2347">
        <v>99</v>
      </c>
      <c r="Q2347">
        <v>54</v>
      </c>
      <c r="R2347">
        <v>633</v>
      </c>
      <c r="S2347">
        <v>9.0126382306477062</v>
      </c>
      <c r="T2347">
        <v>7.2590837282780418</v>
      </c>
      <c r="U2347">
        <v>17.511216429699875</v>
      </c>
      <c r="V2347">
        <v>35.387045813586113</v>
      </c>
      <c r="W2347">
        <v>20.853080568720376</v>
      </c>
      <c r="X2347">
        <v>57.187993680884688</v>
      </c>
      <c r="Y2347">
        <v>7.7409162717219582</v>
      </c>
      <c r="AA2347">
        <v>5.1145133707429045</v>
      </c>
      <c r="AB2347">
        <v>1.2441959369289357</v>
      </c>
      <c r="AC2347">
        <v>1.6172013098924485</v>
      </c>
      <c r="AD2347">
        <v>15.796909303589381</v>
      </c>
      <c r="AE2347">
        <v>45.817657516540677</v>
      </c>
      <c r="AF2347">
        <v>44.511355555234331</v>
      </c>
      <c r="AG2347">
        <v>16.428756812873093</v>
      </c>
      <c r="AH2347">
        <v>14.45500009780463</v>
      </c>
      <c r="AI2347">
        <v>0.15797788309636643</v>
      </c>
      <c r="AJ2347">
        <v>633</v>
      </c>
      <c r="AK2347">
        <v>89.706635071090076</v>
      </c>
      <c r="AL2347">
        <v>24.000192440121118</v>
      </c>
    </row>
    <row r="2348" spans="1:38">
      <c r="A2348">
        <v>19</v>
      </c>
      <c r="B2348">
        <v>67</v>
      </c>
      <c r="C2348">
        <v>2024</v>
      </c>
      <c r="D2348">
        <v>7</v>
      </c>
      <c r="E2348">
        <v>99</v>
      </c>
      <c r="G2348">
        <v>99</v>
      </c>
      <c r="I2348">
        <v>99</v>
      </c>
      <c r="J2348">
        <v>117</v>
      </c>
      <c r="K2348">
        <v>99</v>
      </c>
      <c r="M2348">
        <v>99</v>
      </c>
      <c r="N2348">
        <v>99</v>
      </c>
      <c r="O2348">
        <v>99</v>
      </c>
      <c r="P2348">
        <v>99</v>
      </c>
      <c r="R2348">
        <v>0</v>
      </c>
    </row>
    <row r="2349" spans="1:38">
      <c r="A2349">
        <v>19</v>
      </c>
      <c r="B2349">
        <v>68</v>
      </c>
      <c r="C2349">
        <v>2024</v>
      </c>
      <c r="D2349">
        <v>8</v>
      </c>
      <c r="E2349">
        <v>99</v>
      </c>
      <c r="G2349">
        <v>99</v>
      </c>
      <c r="I2349">
        <v>99</v>
      </c>
      <c r="J2349">
        <v>117</v>
      </c>
      <c r="K2349">
        <v>99</v>
      </c>
      <c r="M2349">
        <v>99</v>
      </c>
      <c r="N2349">
        <v>99</v>
      </c>
      <c r="O2349">
        <v>99</v>
      </c>
      <c r="P2349">
        <v>99</v>
      </c>
      <c r="Q2349">
        <v>318</v>
      </c>
      <c r="R2349">
        <v>11507</v>
      </c>
      <c r="S2349">
        <v>8.2879986095420168</v>
      </c>
      <c r="T2349">
        <v>6.2468062918223719</v>
      </c>
      <c r="U2349">
        <v>22.608542626227621</v>
      </c>
      <c r="V2349">
        <v>72.677500651777152</v>
      </c>
      <c r="W2349">
        <v>11.78413139827931</v>
      </c>
      <c r="X2349">
        <v>92.300338924133115</v>
      </c>
      <c r="Y2349">
        <v>33.753367515425396</v>
      </c>
      <c r="AA2349">
        <v>6.671194250889358</v>
      </c>
      <c r="AB2349">
        <v>1.4443584226134796</v>
      </c>
      <c r="AC2349">
        <v>1.9579544568056777</v>
      </c>
      <c r="AD2349">
        <v>41.733969873772978</v>
      </c>
      <c r="AE2349">
        <v>48.274839919261559</v>
      </c>
      <c r="AF2349">
        <v>62.726010837478867</v>
      </c>
      <c r="AG2349">
        <v>11.39645439239378</v>
      </c>
      <c r="AH2349">
        <v>11.724202981419882</v>
      </c>
      <c r="AI2349">
        <v>0.78213261493004294</v>
      </c>
      <c r="AJ2349">
        <v>11486</v>
      </c>
      <c r="AK2349">
        <v>100.73344941668122</v>
      </c>
      <c r="AL2349">
        <v>21.730470279279537</v>
      </c>
    </row>
    <row r="2350" spans="1:38">
      <c r="A2350">
        <v>19</v>
      </c>
      <c r="B2350">
        <v>69</v>
      </c>
      <c r="C2350">
        <v>2024</v>
      </c>
      <c r="D2350">
        <v>9</v>
      </c>
      <c r="E2350">
        <v>99</v>
      </c>
      <c r="G2350">
        <v>99</v>
      </c>
      <c r="I2350">
        <v>99</v>
      </c>
      <c r="J2350">
        <v>117</v>
      </c>
      <c r="K2350">
        <v>99</v>
      </c>
      <c r="M2350">
        <v>99</v>
      </c>
      <c r="N2350">
        <v>99</v>
      </c>
      <c r="O2350">
        <v>99</v>
      </c>
      <c r="P2350">
        <v>99</v>
      </c>
      <c r="Q2350">
        <v>436</v>
      </c>
      <c r="R2350">
        <v>17002</v>
      </c>
      <c r="S2350">
        <v>7.8930714033643108</v>
      </c>
      <c r="T2350">
        <v>6.1495118221385709</v>
      </c>
      <c r="U2350">
        <v>19.133037289730595</v>
      </c>
      <c r="V2350">
        <v>70.150570521115156</v>
      </c>
      <c r="W2350">
        <v>7.7343841900952812</v>
      </c>
      <c r="X2350">
        <v>79.355369956475698</v>
      </c>
      <c r="Y2350">
        <v>13.58075520526997</v>
      </c>
      <c r="AA2350">
        <v>4.9364340320212108</v>
      </c>
      <c r="AB2350">
        <v>1.4149121747509097</v>
      </c>
      <c r="AC2350">
        <v>1.7666468548521717</v>
      </c>
      <c r="AD2350">
        <v>65.521524956141974</v>
      </c>
      <c r="AE2350">
        <v>49.062640165745115</v>
      </c>
      <c r="AF2350">
        <v>61.833879622617282</v>
      </c>
      <c r="AG2350">
        <v>4.635640611069153</v>
      </c>
      <c r="AH2350">
        <v>4.4505721196484949</v>
      </c>
      <c r="AI2350">
        <v>3.4760616398070807</v>
      </c>
      <c r="AJ2350">
        <v>16977</v>
      </c>
      <c r="AK2350">
        <v>97.256747364080454</v>
      </c>
      <c r="AL2350">
        <v>20.489898102307688</v>
      </c>
    </row>
    <row r="2351" spans="1:38">
      <c r="A2351">
        <v>19</v>
      </c>
      <c r="B2351">
        <v>70</v>
      </c>
      <c r="C2351">
        <v>2024</v>
      </c>
      <c r="D2351">
        <v>10</v>
      </c>
      <c r="E2351">
        <v>99</v>
      </c>
      <c r="G2351">
        <v>99</v>
      </c>
      <c r="I2351">
        <v>99</v>
      </c>
      <c r="J2351">
        <v>117</v>
      </c>
      <c r="K2351">
        <v>99</v>
      </c>
      <c r="M2351">
        <v>99</v>
      </c>
      <c r="N2351">
        <v>99</v>
      </c>
      <c r="O2351">
        <v>99</v>
      </c>
      <c r="P2351">
        <v>99</v>
      </c>
      <c r="Q2351">
        <v>533</v>
      </c>
      <c r="R2351">
        <v>20253</v>
      </c>
      <c r="S2351">
        <v>7.4588949785216991</v>
      </c>
      <c r="T2351">
        <v>6.1671357329778305</v>
      </c>
      <c r="U2351">
        <v>18.76849849405032</v>
      </c>
      <c r="V2351">
        <v>51.488668345430312</v>
      </c>
      <c r="W2351">
        <v>11.119340344640298</v>
      </c>
      <c r="X2351">
        <v>67.061669876067739</v>
      </c>
      <c r="Y2351">
        <v>15.034809657828465</v>
      </c>
      <c r="AA2351">
        <v>6.6038651941758451</v>
      </c>
      <c r="AB2351">
        <v>1.5591345710858029</v>
      </c>
      <c r="AC2351">
        <v>2.0261126209885152</v>
      </c>
      <c r="AD2351">
        <v>54.704784322004691</v>
      </c>
      <c r="AE2351">
        <v>47.435241297566868</v>
      </c>
      <c r="AF2351">
        <v>66.283825247818442</v>
      </c>
      <c r="AG2351">
        <v>4.968744479990578</v>
      </c>
      <c r="AH2351">
        <v>4.8643815665012848</v>
      </c>
      <c r="AI2351">
        <v>4.0438453562435193</v>
      </c>
      <c r="AJ2351">
        <v>20247</v>
      </c>
      <c r="AK2351">
        <v>97.529747616930976</v>
      </c>
      <c r="AL2351">
        <v>19.631458889211061</v>
      </c>
    </row>
    <row r="2352" spans="1:38">
      <c r="A2352">
        <v>19</v>
      </c>
      <c r="B2352">
        <v>71</v>
      </c>
      <c r="C2352">
        <v>2024</v>
      </c>
      <c r="D2352">
        <v>11</v>
      </c>
      <c r="E2352">
        <v>99</v>
      </c>
      <c r="G2352">
        <v>99</v>
      </c>
      <c r="I2352">
        <v>99</v>
      </c>
      <c r="J2352">
        <v>117</v>
      </c>
      <c r="K2352">
        <v>99</v>
      </c>
      <c r="M2352">
        <v>99</v>
      </c>
      <c r="N2352">
        <v>99</v>
      </c>
      <c r="O2352">
        <v>99</v>
      </c>
      <c r="P2352">
        <v>99</v>
      </c>
      <c r="Q2352">
        <v>281</v>
      </c>
      <c r="R2352">
        <v>5810</v>
      </c>
      <c r="S2352">
        <v>7.3931153184165215</v>
      </c>
      <c r="T2352">
        <v>6.2626506024096402</v>
      </c>
      <c r="U2352">
        <v>18.419896729776312</v>
      </c>
      <c r="V2352">
        <v>50.103270223752141</v>
      </c>
      <c r="W2352">
        <v>11.652323580034421</v>
      </c>
      <c r="X2352">
        <v>65.714285714285694</v>
      </c>
      <c r="Y2352">
        <v>13.717728055077457</v>
      </c>
      <c r="AA2352">
        <v>6.4956172161383252</v>
      </c>
      <c r="AB2352">
        <v>1.5945326452454027</v>
      </c>
      <c r="AC2352">
        <v>1.9670782294768396</v>
      </c>
      <c r="AD2352">
        <v>51.047402793798994</v>
      </c>
      <c r="AE2352">
        <v>55.222662012697967</v>
      </c>
      <c r="AF2352">
        <v>68.14346045811125</v>
      </c>
      <c r="AG2352">
        <v>5.6083246457392173</v>
      </c>
      <c r="AH2352">
        <v>5.4020959827124404</v>
      </c>
      <c r="AI2352">
        <v>1.6006884681583475</v>
      </c>
      <c r="AJ2352">
        <v>5809</v>
      </c>
      <c r="AK2352">
        <v>97.102564985367366</v>
      </c>
      <c r="AL2352">
        <v>19.527645205689804</v>
      </c>
    </row>
    <row r="2353" spans="1:38">
      <c r="A2353">
        <v>19</v>
      </c>
      <c r="B2353">
        <v>72</v>
      </c>
      <c r="C2353">
        <v>2024</v>
      </c>
      <c r="D2353">
        <v>12</v>
      </c>
      <c r="E2353">
        <v>99</v>
      </c>
      <c r="G2353">
        <v>99</v>
      </c>
      <c r="I2353">
        <v>99</v>
      </c>
      <c r="J2353">
        <v>117</v>
      </c>
      <c r="K2353">
        <v>99</v>
      </c>
      <c r="M2353">
        <v>99</v>
      </c>
      <c r="N2353">
        <v>99</v>
      </c>
      <c r="O2353">
        <v>99</v>
      </c>
      <c r="P2353">
        <v>99</v>
      </c>
      <c r="R2353">
        <v>0</v>
      </c>
    </row>
    <row r="2354" spans="1:38">
      <c r="A2354">
        <v>19</v>
      </c>
      <c r="B2354">
        <v>73</v>
      </c>
      <c r="C2354">
        <v>2024</v>
      </c>
      <c r="D2354">
        <v>1</v>
      </c>
      <c r="E2354">
        <v>99</v>
      </c>
      <c r="G2354">
        <v>99</v>
      </c>
      <c r="I2354">
        <v>99</v>
      </c>
      <c r="J2354">
        <v>134</v>
      </c>
      <c r="K2354">
        <v>99</v>
      </c>
      <c r="M2354">
        <v>99</v>
      </c>
      <c r="N2354">
        <v>99</v>
      </c>
      <c r="O2354">
        <v>99</v>
      </c>
      <c r="P2354">
        <v>99</v>
      </c>
      <c r="Q2354">
        <v>16</v>
      </c>
      <c r="R2354">
        <v>98</v>
      </c>
      <c r="S2354">
        <v>7.8265306122448974</v>
      </c>
      <c r="T2354">
        <v>7.0714285714285694</v>
      </c>
      <c r="U2354">
        <v>22.766326530612243</v>
      </c>
      <c r="V2354">
        <v>54.081632653061213</v>
      </c>
      <c r="W2354">
        <v>13.26530612244898</v>
      </c>
      <c r="X2354">
        <v>80.612244897959187</v>
      </c>
      <c r="Y2354">
        <v>34.693877551020407</v>
      </c>
      <c r="AA2354">
        <v>9.6795802729625127</v>
      </c>
      <c r="AB2354">
        <v>1.8351750748049449</v>
      </c>
      <c r="AC2354">
        <v>2.4254181209070929</v>
      </c>
      <c r="AD2354">
        <v>49.741795098731238</v>
      </c>
      <c r="AE2354">
        <v>78.988877464286901</v>
      </c>
      <c r="AF2354">
        <v>50.254928223727184</v>
      </c>
      <c r="AG2354">
        <v>1.1252727063956831</v>
      </c>
      <c r="AH2354">
        <v>1.2029795459508428</v>
      </c>
      <c r="AI2354">
        <v>0</v>
      </c>
      <c r="AJ2354">
        <v>0</v>
      </c>
    </row>
    <row r="2355" spans="1:38">
      <c r="A2355">
        <v>19</v>
      </c>
      <c r="B2355">
        <v>74</v>
      </c>
      <c r="C2355">
        <v>2024</v>
      </c>
      <c r="D2355">
        <v>2</v>
      </c>
      <c r="E2355">
        <v>99</v>
      </c>
      <c r="G2355">
        <v>99</v>
      </c>
      <c r="I2355">
        <v>99</v>
      </c>
      <c r="J2355">
        <v>134</v>
      </c>
      <c r="K2355">
        <v>99</v>
      </c>
      <c r="M2355">
        <v>99</v>
      </c>
      <c r="N2355">
        <v>99</v>
      </c>
      <c r="O2355">
        <v>99</v>
      </c>
      <c r="P2355">
        <v>99</v>
      </c>
      <c r="Q2355">
        <v>59</v>
      </c>
      <c r="R2355">
        <v>619</v>
      </c>
      <c r="S2355">
        <v>8.1857835218093697</v>
      </c>
      <c r="T2355">
        <v>6.4620355411954735</v>
      </c>
      <c r="U2355">
        <v>23.367043618739945</v>
      </c>
      <c r="V2355">
        <v>59.935379644588046</v>
      </c>
      <c r="W2355">
        <v>15.185783521809372</v>
      </c>
      <c r="X2355">
        <v>84.329563812600981</v>
      </c>
      <c r="Y2355">
        <v>42.16478190630049</v>
      </c>
      <c r="AA2355">
        <v>8.1756847904579644</v>
      </c>
      <c r="AB2355">
        <v>1.4820601383283516</v>
      </c>
      <c r="AC2355">
        <v>2.0216349352288598</v>
      </c>
      <c r="AD2355">
        <v>52.456195718925514</v>
      </c>
      <c r="AE2355">
        <v>56.81392880233048</v>
      </c>
      <c r="AF2355">
        <v>38.436925236133568</v>
      </c>
      <c r="AG2355">
        <v>5.7688723205964569</v>
      </c>
      <c r="AH2355">
        <v>6.1200035541564697</v>
      </c>
      <c r="AI2355">
        <v>0.96930533117932161</v>
      </c>
      <c r="AJ2355">
        <v>619</v>
      </c>
      <c r="AK2355">
        <v>100.88675282714063</v>
      </c>
      <c r="AL2355">
        <v>22.036042084775126</v>
      </c>
    </row>
    <row r="2356" spans="1:38">
      <c r="A2356">
        <v>19</v>
      </c>
      <c r="B2356">
        <v>75</v>
      </c>
      <c r="C2356">
        <v>2024</v>
      </c>
      <c r="D2356">
        <v>3</v>
      </c>
      <c r="E2356">
        <v>99</v>
      </c>
      <c r="G2356">
        <v>99</v>
      </c>
      <c r="I2356">
        <v>99</v>
      </c>
      <c r="J2356">
        <v>134</v>
      </c>
      <c r="K2356">
        <v>99</v>
      </c>
      <c r="M2356">
        <v>99</v>
      </c>
      <c r="N2356">
        <v>99</v>
      </c>
      <c r="O2356">
        <v>99</v>
      </c>
      <c r="P2356">
        <v>99</v>
      </c>
      <c r="Q2356">
        <v>815</v>
      </c>
      <c r="R2356">
        <v>6815</v>
      </c>
      <c r="S2356">
        <v>7.8189288334556126</v>
      </c>
      <c r="T2356">
        <v>6.0126192223037416</v>
      </c>
      <c r="U2356">
        <v>24.727923697725686</v>
      </c>
      <c r="V2356">
        <v>59.119589141599405</v>
      </c>
      <c r="W2356">
        <v>10.491562729273664</v>
      </c>
      <c r="X2356">
        <v>83.066764490095395</v>
      </c>
      <c r="Y2356">
        <v>46.441672780630952</v>
      </c>
      <c r="AA2356">
        <v>9.9157877192125792</v>
      </c>
      <c r="AB2356">
        <v>1.5493144854997463</v>
      </c>
      <c r="AC2356">
        <v>1.9427202848562035</v>
      </c>
      <c r="AD2356">
        <v>55.231160007097024</v>
      </c>
      <c r="AE2356">
        <v>59.262447359447471</v>
      </c>
      <c r="AF2356">
        <v>46.594200848184066</v>
      </c>
      <c r="AG2356">
        <v>16.50560682021846</v>
      </c>
      <c r="AH2356">
        <v>15.824610213304476</v>
      </c>
      <c r="AI2356">
        <v>3.1841526045487885</v>
      </c>
      <c r="AJ2356">
        <v>6787</v>
      </c>
      <c r="AK2356">
        <v>102.79572712538651</v>
      </c>
      <c r="AL2356">
        <v>21.715348586630157</v>
      </c>
    </row>
    <row r="2357" spans="1:38">
      <c r="A2357">
        <v>19</v>
      </c>
      <c r="B2357">
        <v>76</v>
      </c>
      <c r="C2357">
        <v>2024</v>
      </c>
      <c r="D2357">
        <v>4</v>
      </c>
      <c r="E2357">
        <v>99</v>
      </c>
      <c r="G2357">
        <v>99</v>
      </c>
      <c r="I2357">
        <v>99</v>
      </c>
      <c r="J2357">
        <v>134</v>
      </c>
      <c r="K2357">
        <v>99</v>
      </c>
      <c r="M2357">
        <v>99</v>
      </c>
      <c r="N2357">
        <v>99</v>
      </c>
      <c r="O2357">
        <v>99</v>
      </c>
      <c r="P2357">
        <v>99</v>
      </c>
      <c r="Q2357">
        <v>135</v>
      </c>
      <c r="R2357">
        <v>737</v>
      </c>
      <c r="S2357">
        <v>6.8643147896879251</v>
      </c>
      <c r="T2357">
        <v>4.9959294436906392</v>
      </c>
      <c r="U2357">
        <v>20.827951153324303</v>
      </c>
      <c r="V2357">
        <v>40.298507462686565</v>
      </c>
      <c r="W2357">
        <v>6.6485753052917236</v>
      </c>
      <c r="X2357">
        <v>61.601085481682496</v>
      </c>
      <c r="Y2357">
        <v>32.293080054274078</v>
      </c>
      <c r="AA2357">
        <v>10.168795499372642</v>
      </c>
      <c r="AB2357">
        <v>1.7216127457596253</v>
      </c>
      <c r="AC2357">
        <v>1.8655586495942924</v>
      </c>
      <c r="AD2357">
        <v>68.727949178098996</v>
      </c>
      <c r="AE2357">
        <v>70.926319029863663</v>
      </c>
      <c r="AF2357">
        <v>52.410396198996366</v>
      </c>
      <c r="AG2357">
        <v>10.351123595505618</v>
      </c>
      <c r="AH2357">
        <v>9.5212280301301124</v>
      </c>
      <c r="AI2357">
        <v>0.81411126187245619</v>
      </c>
      <c r="AJ2357">
        <v>725</v>
      </c>
      <c r="AK2357">
        <v>99.958068965517199</v>
      </c>
      <c r="AL2357">
        <v>19.31893436520016</v>
      </c>
    </row>
    <row r="2358" spans="1:38">
      <c r="A2358">
        <v>19</v>
      </c>
      <c r="B2358">
        <v>77</v>
      </c>
      <c r="C2358">
        <v>2024</v>
      </c>
      <c r="D2358">
        <v>5</v>
      </c>
      <c r="E2358">
        <v>99</v>
      </c>
      <c r="G2358">
        <v>99</v>
      </c>
      <c r="I2358">
        <v>99</v>
      </c>
      <c r="J2358">
        <v>134</v>
      </c>
      <c r="K2358">
        <v>99</v>
      </c>
      <c r="M2358">
        <v>99</v>
      </c>
      <c r="N2358">
        <v>99</v>
      </c>
      <c r="O2358">
        <v>99</v>
      </c>
      <c r="P2358">
        <v>99</v>
      </c>
      <c r="Q2358">
        <v>96</v>
      </c>
      <c r="R2358">
        <v>261</v>
      </c>
      <c r="S2358">
        <v>8.2413793103448256</v>
      </c>
      <c r="T2358">
        <v>6.68965517241379</v>
      </c>
      <c r="U2358">
        <v>31.783524904214552</v>
      </c>
      <c r="V2358">
        <v>25.287356321839074</v>
      </c>
      <c r="W2358">
        <v>18.773946360153257</v>
      </c>
      <c r="X2358">
        <v>91.954022988505756</v>
      </c>
      <c r="Y2358">
        <v>77.777777777777771</v>
      </c>
      <c r="AA2358">
        <v>11.031678376608673</v>
      </c>
      <c r="AB2358">
        <v>1.9256218614883005</v>
      </c>
      <c r="AC2358">
        <v>2.366644057659141</v>
      </c>
      <c r="AD2358">
        <v>74.827785936887253</v>
      </c>
      <c r="AE2358">
        <v>71.842088926070545</v>
      </c>
      <c r="AF2358">
        <v>68.817939848621165</v>
      </c>
      <c r="AG2358">
        <v>8.1005586592178744</v>
      </c>
      <c r="AH2358">
        <v>9.9665279406393523</v>
      </c>
      <c r="AI2358">
        <v>0</v>
      </c>
      <c r="AJ2358">
        <v>238</v>
      </c>
      <c r="AK2358">
        <v>110.93067226890764</v>
      </c>
      <c r="AL2358">
        <v>22.96232536670486</v>
      </c>
    </row>
    <row r="2359" spans="1:38">
      <c r="A2359">
        <v>19</v>
      </c>
      <c r="B2359">
        <v>78</v>
      </c>
      <c r="C2359">
        <v>2024</v>
      </c>
      <c r="D2359">
        <v>6</v>
      </c>
      <c r="E2359">
        <v>99</v>
      </c>
      <c r="G2359">
        <v>99</v>
      </c>
      <c r="I2359">
        <v>99</v>
      </c>
      <c r="J2359">
        <v>134</v>
      </c>
      <c r="K2359">
        <v>99</v>
      </c>
      <c r="M2359">
        <v>99</v>
      </c>
      <c r="N2359">
        <v>99</v>
      </c>
      <c r="O2359">
        <v>99</v>
      </c>
      <c r="P2359">
        <v>99</v>
      </c>
      <c r="Q2359">
        <v>34</v>
      </c>
      <c r="R2359">
        <v>124</v>
      </c>
      <c r="S2359">
        <v>8.556451612903226</v>
      </c>
      <c r="T2359">
        <v>6.5</v>
      </c>
      <c r="U2359">
        <v>25.637903225806443</v>
      </c>
      <c r="V2359">
        <v>33.870967741935488</v>
      </c>
      <c r="W2359">
        <v>20.967741935483872</v>
      </c>
      <c r="X2359">
        <v>79.032258064516128</v>
      </c>
      <c r="Y2359">
        <v>50</v>
      </c>
      <c r="AA2359">
        <v>11.498384127303396</v>
      </c>
      <c r="AB2359">
        <v>1.9147240151286311</v>
      </c>
      <c r="AC2359">
        <v>2.1270151735206544</v>
      </c>
      <c r="AD2359">
        <v>11.988393531704002</v>
      </c>
      <c r="AE2359">
        <v>45.324336572129809</v>
      </c>
      <c r="AF2359">
        <v>52.771416988096249</v>
      </c>
      <c r="AG2359">
        <v>3.2182714767713478</v>
      </c>
      <c r="AH2359">
        <v>4.1457419131886226</v>
      </c>
      <c r="AI2359">
        <v>0.80645161290322565</v>
      </c>
      <c r="AJ2359">
        <v>124</v>
      </c>
      <c r="AK2359">
        <v>100.05241935483868</v>
      </c>
      <c r="AL2359">
        <v>24.396137760522873</v>
      </c>
    </row>
    <row r="2360" spans="1:38">
      <c r="A2360">
        <v>19</v>
      </c>
      <c r="B2360">
        <v>79</v>
      </c>
      <c r="C2360">
        <v>2024</v>
      </c>
      <c r="D2360">
        <v>7</v>
      </c>
      <c r="E2360">
        <v>99</v>
      </c>
      <c r="G2360">
        <v>99</v>
      </c>
      <c r="I2360">
        <v>99</v>
      </c>
      <c r="J2360">
        <v>134</v>
      </c>
      <c r="K2360">
        <v>99</v>
      </c>
      <c r="M2360">
        <v>99</v>
      </c>
      <c r="N2360">
        <v>99</v>
      </c>
      <c r="O2360">
        <v>99</v>
      </c>
      <c r="P2360">
        <v>99</v>
      </c>
      <c r="R2360">
        <v>0</v>
      </c>
    </row>
    <row r="2361" spans="1:38">
      <c r="A2361">
        <v>19</v>
      </c>
      <c r="B2361">
        <v>80</v>
      </c>
      <c r="C2361">
        <v>2024</v>
      </c>
      <c r="D2361">
        <v>8</v>
      </c>
      <c r="E2361">
        <v>99</v>
      </c>
      <c r="G2361">
        <v>99</v>
      </c>
      <c r="I2361">
        <v>99</v>
      </c>
      <c r="J2361">
        <v>134</v>
      </c>
      <c r="K2361">
        <v>99</v>
      </c>
      <c r="M2361">
        <v>99</v>
      </c>
      <c r="N2361">
        <v>99</v>
      </c>
      <c r="O2361">
        <v>99</v>
      </c>
      <c r="P2361">
        <v>99</v>
      </c>
      <c r="Q2361">
        <v>315</v>
      </c>
      <c r="R2361">
        <v>6737</v>
      </c>
      <c r="S2361">
        <v>8.5607837316312878</v>
      </c>
      <c r="T2361">
        <v>5.8435505417841789</v>
      </c>
      <c r="U2361">
        <v>21.900133590618996</v>
      </c>
      <c r="V2361">
        <v>79.159863440700605</v>
      </c>
      <c r="W2361">
        <v>3.8444411459106425</v>
      </c>
      <c r="X2361">
        <v>90.500222651031621</v>
      </c>
      <c r="Y2361">
        <v>32.358616594923554</v>
      </c>
      <c r="AA2361">
        <v>5.7878747241227604</v>
      </c>
      <c r="AB2361">
        <v>1.4206726159090071</v>
      </c>
      <c r="AC2361">
        <v>1.5602825257612838</v>
      </c>
      <c r="AD2361">
        <v>40.676816502181403</v>
      </c>
      <c r="AE2361">
        <v>44.256178237829126</v>
      </c>
      <c r="AF2361">
        <v>49.305446397883777</v>
      </c>
      <c r="AG2361">
        <v>6.6722788947212015</v>
      </c>
      <c r="AH2361">
        <v>6.649086134393186</v>
      </c>
      <c r="AI2361">
        <v>1.8257384592548609</v>
      </c>
      <c r="AJ2361">
        <v>6728</v>
      </c>
      <c r="AK2361">
        <v>97.95940844233094</v>
      </c>
      <c r="AL2361">
        <v>22.977438809584687</v>
      </c>
    </row>
    <row r="2362" spans="1:38">
      <c r="A2362">
        <v>19</v>
      </c>
      <c r="B2362">
        <v>81</v>
      </c>
      <c r="C2362">
        <v>2024</v>
      </c>
      <c r="D2362">
        <v>9</v>
      </c>
      <c r="E2362">
        <v>99</v>
      </c>
      <c r="G2362">
        <v>99</v>
      </c>
      <c r="I2362">
        <v>99</v>
      </c>
      <c r="J2362">
        <v>134</v>
      </c>
      <c r="K2362">
        <v>99</v>
      </c>
      <c r="M2362">
        <v>99</v>
      </c>
      <c r="N2362">
        <v>99</v>
      </c>
      <c r="O2362">
        <v>99</v>
      </c>
      <c r="P2362">
        <v>99</v>
      </c>
      <c r="Q2362">
        <v>1181</v>
      </c>
      <c r="R2362">
        <v>45853</v>
      </c>
      <c r="S2362">
        <v>8.2834056659324347</v>
      </c>
      <c r="T2362">
        <v>5.6307548033934518</v>
      </c>
      <c r="U2362">
        <v>19.734327088740123</v>
      </c>
      <c r="V2362">
        <v>77.482389374741018</v>
      </c>
      <c r="W2362">
        <v>2.1241794430026393</v>
      </c>
      <c r="X2362">
        <v>81.691492377816061</v>
      </c>
      <c r="Y2362">
        <v>19.69991058382222</v>
      </c>
      <c r="AA2362">
        <v>5.1367387379219718</v>
      </c>
      <c r="AB2362">
        <v>1.3995190590833573</v>
      </c>
      <c r="AC2362">
        <v>1.5962036885789723</v>
      </c>
      <c r="AD2362">
        <v>65.397259448060851</v>
      </c>
      <c r="AE2362">
        <v>34.195161440149647</v>
      </c>
      <c r="AF2362">
        <v>37.076703234928928</v>
      </c>
      <c r="AG2362">
        <v>12.501942650238435</v>
      </c>
      <c r="AH2362">
        <v>12.380038369334002</v>
      </c>
      <c r="AI2362">
        <v>2.0085926765969511</v>
      </c>
      <c r="AJ2362">
        <v>45812</v>
      </c>
      <c r="AK2362">
        <v>95.749089758142475</v>
      </c>
      <c r="AL2362">
        <v>22.108856488096642</v>
      </c>
    </row>
    <row r="2363" spans="1:38">
      <c r="A2363">
        <v>19</v>
      </c>
      <c r="B2363">
        <v>82</v>
      </c>
      <c r="C2363">
        <v>2024</v>
      </c>
      <c r="D2363">
        <v>10</v>
      </c>
      <c r="E2363">
        <v>99</v>
      </c>
      <c r="G2363">
        <v>99</v>
      </c>
      <c r="I2363">
        <v>99</v>
      </c>
      <c r="J2363">
        <v>134</v>
      </c>
      <c r="K2363">
        <v>99</v>
      </c>
      <c r="M2363">
        <v>99</v>
      </c>
      <c r="N2363">
        <v>99</v>
      </c>
      <c r="O2363">
        <v>99</v>
      </c>
      <c r="P2363">
        <v>99</v>
      </c>
      <c r="Q2363">
        <v>1529</v>
      </c>
      <c r="R2363">
        <v>46240</v>
      </c>
      <c r="S2363">
        <v>7.4668468858131503</v>
      </c>
      <c r="T2363">
        <v>5.4608996539792409</v>
      </c>
      <c r="U2363">
        <v>18.483685121107214</v>
      </c>
      <c r="V2363">
        <v>54.725346020761243</v>
      </c>
      <c r="W2363">
        <v>2.8352076124567471</v>
      </c>
      <c r="X2363">
        <v>63.538062283737027</v>
      </c>
      <c r="Y2363">
        <v>16.965830449826989</v>
      </c>
      <c r="AA2363">
        <v>6.969426392462549</v>
      </c>
      <c r="AB2363">
        <v>1.605537402861914</v>
      </c>
      <c r="AC2363">
        <v>1.9220611108406784</v>
      </c>
      <c r="AD2363">
        <v>58.655777926839853</v>
      </c>
      <c r="AE2363">
        <v>36.546326502795779</v>
      </c>
      <c r="AF2363">
        <v>40.056760907074931</v>
      </c>
      <c r="AG2363">
        <v>11.344232694157128</v>
      </c>
      <c r="AH2363">
        <v>10.937426017246368</v>
      </c>
      <c r="AI2363">
        <v>3.261245674740485</v>
      </c>
      <c r="AJ2363">
        <v>46186</v>
      </c>
      <c r="AK2363">
        <v>95.798163945784282</v>
      </c>
      <c r="AL2363">
        <v>20.240609026707336</v>
      </c>
    </row>
    <row r="2364" spans="1:38">
      <c r="A2364">
        <v>19</v>
      </c>
      <c r="B2364">
        <v>83</v>
      </c>
      <c r="C2364">
        <v>2024</v>
      </c>
      <c r="D2364">
        <v>11</v>
      </c>
      <c r="E2364">
        <v>99</v>
      </c>
      <c r="G2364">
        <v>99</v>
      </c>
      <c r="I2364">
        <v>99</v>
      </c>
      <c r="J2364">
        <v>134</v>
      </c>
      <c r="K2364">
        <v>99</v>
      </c>
      <c r="M2364">
        <v>99</v>
      </c>
      <c r="N2364">
        <v>99</v>
      </c>
      <c r="O2364">
        <v>99</v>
      </c>
      <c r="P2364">
        <v>99</v>
      </c>
      <c r="Q2364">
        <v>592</v>
      </c>
      <c r="R2364">
        <v>8097</v>
      </c>
      <c r="S2364">
        <v>7.1653698900827481</v>
      </c>
      <c r="T2364">
        <v>5.3954551068296892</v>
      </c>
      <c r="U2364">
        <v>19.468852661479588</v>
      </c>
      <c r="V2364">
        <v>43.991601827837457</v>
      </c>
      <c r="W2364">
        <v>3.8656292453995311</v>
      </c>
      <c r="X2364">
        <v>59.812276151661102</v>
      </c>
      <c r="Y2364">
        <v>24.527602815857723</v>
      </c>
      <c r="AA2364">
        <v>8.1767852967688004</v>
      </c>
      <c r="AB2364">
        <v>1.6402966246439941</v>
      </c>
      <c r="AC2364">
        <v>1.8356504409681655</v>
      </c>
      <c r="AD2364">
        <v>50.162793871402734</v>
      </c>
      <c r="AE2364">
        <v>43.287527801661859</v>
      </c>
      <c r="AF2364">
        <v>46.802345062914817</v>
      </c>
      <c r="AG2364">
        <v>7.8159388393374254</v>
      </c>
      <c r="AH2364">
        <v>7.957258569903078</v>
      </c>
      <c r="AI2364">
        <v>3.8285784858589609</v>
      </c>
      <c r="AJ2364">
        <v>8085</v>
      </c>
      <c r="AK2364">
        <v>97.888014842301189</v>
      </c>
      <c r="AL2364">
        <v>19.783084854874335</v>
      </c>
    </row>
    <row r="2365" spans="1:38">
      <c r="A2365">
        <v>19</v>
      </c>
      <c r="B2365">
        <v>84</v>
      </c>
      <c r="C2365">
        <v>2024</v>
      </c>
      <c r="D2365">
        <v>12</v>
      </c>
      <c r="E2365">
        <v>99</v>
      </c>
      <c r="G2365">
        <v>99</v>
      </c>
      <c r="I2365">
        <v>99</v>
      </c>
      <c r="J2365">
        <v>134</v>
      </c>
      <c r="K2365">
        <v>99</v>
      </c>
      <c r="M2365">
        <v>99</v>
      </c>
      <c r="N2365">
        <v>99</v>
      </c>
      <c r="O2365">
        <v>99</v>
      </c>
      <c r="P2365">
        <v>99</v>
      </c>
      <c r="Q2365">
        <v>57</v>
      </c>
      <c r="R2365">
        <v>573</v>
      </c>
      <c r="S2365">
        <v>6.8691099476439783</v>
      </c>
      <c r="T2365">
        <v>5.4328097731239078</v>
      </c>
      <c r="U2365">
        <v>16.783071553228645</v>
      </c>
      <c r="V2365">
        <v>43.630017452006989</v>
      </c>
      <c r="W2365">
        <v>1.9197207678883073</v>
      </c>
      <c r="X2365">
        <v>52.006980802792313</v>
      </c>
      <c r="Y2365">
        <v>11.867364746945897</v>
      </c>
      <c r="AA2365">
        <v>6.665624586190293</v>
      </c>
      <c r="AB2365">
        <v>1.8263072948456549</v>
      </c>
      <c r="AC2365">
        <v>1.5284750275069947</v>
      </c>
      <c r="AD2365">
        <v>59.21134815635461</v>
      </c>
      <c r="AE2365">
        <v>42.486415108609648</v>
      </c>
      <c r="AF2365">
        <v>56.858726631295148</v>
      </c>
      <c r="AG2365">
        <v>5.1803634391103888</v>
      </c>
      <c r="AH2365">
        <v>4.6578840428226869</v>
      </c>
      <c r="AI2365">
        <v>1.7452006980802797</v>
      </c>
      <c r="AJ2365">
        <v>569</v>
      </c>
      <c r="AK2365">
        <v>94.708611599297043</v>
      </c>
      <c r="AL2365">
        <v>18.937082835259737</v>
      </c>
    </row>
    <row r="2366" spans="1:38">
      <c r="A2366">
        <v>19</v>
      </c>
      <c r="B2366">
        <v>85</v>
      </c>
      <c r="C2366">
        <v>2024</v>
      </c>
      <c r="D2366">
        <v>1</v>
      </c>
      <c r="E2366">
        <v>99</v>
      </c>
      <c r="G2366">
        <v>99</v>
      </c>
      <c r="I2366">
        <v>99</v>
      </c>
      <c r="J2366">
        <v>141</v>
      </c>
      <c r="K2366">
        <v>99</v>
      </c>
      <c r="M2366">
        <v>99</v>
      </c>
      <c r="N2366">
        <v>99</v>
      </c>
      <c r="O2366">
        <v>99</v>
      </c>
      <c r="P2366">
        <v>99</v>
      </c>
      <c r="Q2366">
        <v>64</v>
      </c>
      <c r="R2366">
        <v>489</v>
      </c>
      <c r="S2366">
        <v>7.4089979550102258</v>
      </c>
      <c r="T2366">
        <v>6.5419222903885492</v>
      </c>
      <c r="U2366">
        <v>21.164826175869123</v>
      </c>
      <c r="V2366">
        <v>34.764826175869125</v>
      </c>
      <c r="W2366">
        <v>11.247443762781188</v>
      </c>
      <c r="X2366">
        <v>63.803680981595086</v>
      </c>
      <c r="Y2366">
        <v>35.582822085889575</v>
      </c>
      <c r="AA2366">
        <v>10.84320817932092</v>
      </c>
      <c r="AB2366">
        <v>1.7113839990559863</v>
      </c>
      <c r="AC2366">
        <v>1.8309934462187951</v>
      </c>
      <c r="AD2366">
        <v>74.614233003176864</v>
      </c>
      <c r="AE2366">
        <v>65.401472035682772</v>
      </c>
      <c r="AF2366">
        <v>67.912104970664984</v>
      </c>
      <c r="AG2366">
        <v>5.6148811574233548</v>
      </c>
      <c r="AH2366">
        <v>5.5803671322544224</v>
      </c>
      <c r="AI2366">
        <v>0</v>
      </c>
      <c r="AJ2366">
        <v>182</v>
      </c>
      <c r="AK2366">
        <v>105.48571428571429</v>
      </c>
      <c r="AL2366">
        <v>20.898367045768843</v>
      </c>
    </row>
    <row r="2367" spans="1:38">
      <c r="A2367">
        <v>19</v>
      </c>
      <c r="B2367">
        <v>86</v>
      </c>
      <c r="C2367">
        <v>2024</v>
      </c>
      <c r="D2367">
        <v>2</v>
      </c>
      <c r="E2367">
        <v>99</v>
      </c>
      <c r="G2367">
        <v>99</v>
      </c>
      <c r="I2367">
        <v>99</v>
      </c>
      <c r="J2367">
        <v>141</v>
      </c>
      <c r="K2367">
        <v>99</v>
      </c>
      <c r="M2367">
        <v>99</v>
      </c>
      <c r="N2367">
        <v>99</v>
      </c>
      <c r="O2367">
        <v>99</v>
      </c>
      <c r="P2367">
        <v>99</v>
      </c>
      <c r="Q2367">
        <v>78</v>
      </c>
      <c r="R2367">
        <v>819</v>
      </c>
      <c r="S2367">
        <v>7.0830280830280845</v>
      </c>
      <c r="T2367">
        <v>6.2039072039072014</v>
      </c>
      <c r="U2367">
        <v>19.781929181929154</v>
      </c>
      <c r="V2367">
        <v>35.531135531135526</v>
      </c>
      <c r="W2367">
        <v>7.3260073260073248</v>
      </c>
      <c r="X2367">
        <v>52.258852258852258</v>
      </c>
      <c r="Y2367">
        <v>28.449328449328455</v>
      </c>
      <c r="AA2367">
        <v>10.739951577750327</v>
      </c>
      <c r="AB2367">
        <v>1.4776950050348294</v>
      </c>
      <c r="AC2367">
        <v>1.574734699421545</v>
      </c>
      <c r="AD2367">
        <v>73.497075302390755</v>
      </c>
      <c r="AE2367">
        <v>55.683314971100557</v>
      </c>
      <c r="AF2367">
        <v>56.466435554286114</v>
      </c>
      <c r="AG2367">
        <v>7.6328052190121181</v>
      </c>
      <c r="AH2367">
        <v>6.8550369589960258</v>
      </c>
      <c r="AI2367">
        <v>18.803418803418804</v>
      </c>
      <c r="AJ2367">
        <v>819</v>
      </c>
      <c r="AK2367">
        <v>97.816361416361474</v>
      </c>
      <c r="AL2367">
        <v>19.340616962501606</v>
      </c>
    </row>
    <row r="2368" spans="1:38">
      <c r="A2368">
        <v>19</v>
      </c>
      <c r="B2368">
        <v>87</v>
      </c>
      <c r="C2368">
        <v>2024</v>
      </c>
      <c r="D2368">
        <v>3</v>
      </c>
      <c r="E2368">
        <v>99</v>
      </c>
      <c r="G2368">
        <v>99</v>
      </c>
      <c r="I2368">
        <v>99</v>
      </c>
      <c r="J2368">
        <v>141</v>
      </c>
      <c r="K2368">
        <v>99</v>
      </c>
      <c r="M2368">
        <v>99</v>
      </c>
      <c r="N2368">
        <v>99</v>
      </c>
      <c r="O2368">
        <v>99</v>
      </c>
      <c r="P2368">
        <v>99</v>
      </c>
      <c r="Q2368">
        <v>623</v>
      </c>
      <c r="R2368">
        <v>4619</v>
      </c>
      <c r="S2368">
        <v>7.3639315869235746</v>
      </c>
      <c r="T2368">
        <v>6.5594284477159572</v>
      </c>
      <c r="U2368">
        <v>24.233405499025842</v>
      </c>
      <c r="V2368">
        <v>48.820090928772466</v>
      </c>
      <c r="W2368">
        <v>14.76510067114094</v>
      </c>
      <c r="X2368">
        <v>77.051309807317622</v>
      </c>
      <c r="Y2368">
        <v>44.403550552067557</v>
      </c>
      <c r="AA2368">
        <v>10.700732074305185</v>
      </c>
      <c r="AB2368">
        <v>1.6167310306467322</v>
      </c>
      <c r="AC2368">
        <v>1.9955805734945755</v>
      </c>
      <c r="AD2368">
        <v>71.86171584021875</v>
      </c>
      <c r="AE2368">
        <v>67.982491977818</v>
      </c>
      <c r="AF2368">
        <v>68.241552843926939</v>
      </c>
      <c r="AG2368">
        <v>11.186998958560393</v>
      </c>
      <c r="AH2368">
        <v>10.510948809150236</v>
      </c>
      <c r="AI2368">
        <v>0.99588655553150018</v>
      </c>
      <c r="AJ2368">
        <v>4619</v>
      </c>
      <c r="AK2368">
        <v>104.47367395540148</v>
      </c>
      <c r="AL2368">
        <v>20.044504166791381</v>
      </c>
    </row>
    <row r="2369" spans="1:38">
      <c r="A2369">
        <v>19</v>
      </c>
      <c r="B2369">
        <v>88</v>
      </c>
      <c r="C2369">
        <v>2024</v>
      </c>
      <c r="D2369">
        <v>4</v>
      </c>
      <c r="E2369">
        <v>99</v>
      </c>
      <c r="G2369">
        <v>99</v>
      </c>
      <c r="I2369">
        <v>99</v>
      </c>
      <c r="J2369">
        <v>141</v>
      </c>
      <c r="K2369">
        <v>99</v>
      </c>
      <c r="M2369">
        <v>99</v>
      </c>
      <c r="N2369">
        <v>99</v>
      </c>
      <c r="O2369">
        <v>99</v>
      </c>
      <c r="P2369">
        <v>99</v>
      </c>
      <c r="Q2369">
        <v>146</v>
      </c>
      <c r="R2369">
        <v>675</v>
      </c>
      <c r="S2369">
        <v>6.8370370370370388</v>
      </c>
      <c r="T2369">
        <v>6.3733333333333348</v>
      </c>
      <c r="U2369">
        <v>23.85125925925928</v>
      </c>
      <c r="V2369">
        <v>24.444444444444443</v>
      </c>
      <c r="W2369">
        <v>16.74074074074074</v>
      </c>
      <c r="X2369">
        <v>62.962962962962969</v>
      </c>
      <c r="Y2369">
        <v>40.592592592592595</v>
      </c>
      <c r="AA2369">
        <v>12.660256063739403</v>
      </c>
      <c r="AB2369">
        <v>1.9444409171043848</v>
      </c>
      <c r="AC2369">
        <v>2.3189780635571502</v>
      </c>
      <c r="AD2369">
        <v>77.83585578800097</v>
      </c>
      <c r="AE2369">
        <v>75.014440822424419</v>
      </c>
      <c r="AF2369">
        <v>76.982051590027822</v>
      </c>
      <c r="AG2369">
        <v>9.480337078651683</v>
      </c>
      <c r="AH2369">
        <v>9.986056389746242</v>
      </c>
      <c r="AI2369">
        <v>1.333333333333333</v>
      </c>
      <c r="AJ2369">
        <v>675</v>
      </c>
      <c r="AK2369">
        <v>104.12666666666659</v>
      </c>
      <c r="AL2369">
        <v>19.311079609147608</v>
      </c>
    </row>
    <row r="2370" spans="1:38">
      <c r="A2370">
        <v>19</v>
      </c>
      <c r="B2370">
        <v>89</v>
      </c>
      <c r="C2370">
        <v>2024</v>
      </c>
      <c r="D2370">
        <v>5</v>
      </c>
      <c r="E2370">
        <v>99</v>
      </c>
      <c r="G2370">
        <v>99</v>
      </c>
      <c r="I2370">
        <v>99</v>
      </c>
      <c r="J2370">
        <v>141</v>
      </c>
      <c r="K2370">
        <v>99</v>
      </c>
      <c r="M2370">
        <v>99</v>
      </c>
      <c r="N2370">
        <v>99</v>
      </c>
      <c r="O2370">
        <v>99</v>
      </c>
      <c r="P2370">
        <v>99</v>
      </c>
      <c r="Q2370">
        <v>96</v>
      </c>
      <c r="R2370">
        <v>473</v>
      </c>
      <c r="S2370">
        <v>7.7230443974630019</v>
      </c>
      <c r="T2370">
        <v>6.9027484143763198</v>
      </c>
      <c r="U2370">
        <v>24.586892177589846</v>
      </c>
      <c r="V2370">
        <v>11.839323467230445</v>
      </c>
      <c r="W2370">
        <v>20.507399577167018</v>
      </c>
      <c r="X2370">
        <v>71.458773784355188</v>
      </c>
      <c r="Y2370">
        <v>43.551797040169127</v>
      </c>
      <c r="AA2370">
        <v>11.675939620799015</v>
      </c>
      <c r="AB2370">
        <v>1.9982650064703225</v>
      </c>
      <c r="AC2370">
        <v>2.0249638772448582</v>
      </c>
      <c r="AD2370">
        <v>40.607475031251838</v>
      </c>
      <c r="AE2370">
        <v>59.403688189140503</v>
      </c>
      <c r="AF2370">
        <v>69.816725804984685</v>
      </c>
      <c r="AG2370">
        <v>14.680322780881443</v>
      </c>
      <c r="AH2370">
        <v>13.9722419792007</v>
      </c>
      <c r="AI2370">
        <v>4.8625792811839341</v>
      </c>
      <c r="AJ2370">
        <v>462</v>
      </c>
      <c r="AK2370">
        <v>102.2348484848484</v>
      </c>
      <c r="AL2370">
        <v>21.999697837852128</v>
      </c>
    </row>
    <row r="2371" spans="1:38">
      <c r="A2371">
        <v>19</v>
      </c>
      <c r="B2371">
        <v>90</v>
      </c>
      <c r="C2371">
        <v>2024</v>
      </c>
      <c r="D2371">
        <v>6</v>
      </c>
      <c r="E2371">
        <v>99</v>
      </c>
      <c r="G2371">
        <v>99</v>
      </c>
      <c r="I2371">
        <v>99</v>
      </c>
      <c r="J2371">
        <v>141</v>
      </c>
      <c r="K2371">
        <v>99</v>
      </c>
      <c r="M2371">
        <v>99</v>
      </c>
      <c r="N2371">
        <v>99</v>
      </c>
      <c r="O2371">
        <v>99</v>
      </c>
      <c r="P2371">
        <v>99</v>
      </c>
      <c r="Q2371">
        <v>72</v>
      </c>
      <c r="R2371">
        <v>615</v>
      </c>
      <c r="S2371">
        <v>8.6130081300812993</v>
      </c>
      <c r="T2371">
        <v>6.6357723577235772</v>
      </c>
      <c r="U2371">
        <v>17.941463414634139</v>
      </c>
      <c r="V2371">
        <v>4.3902439024390247</v>
      </c>
      <c r="W2371">
        <v>10.24390243902439</v>
      </c>
      <c r="X2371">
        <v>55.284552845528445</v>
      </c>
      <c r="Y2371">
        <v>12.032520325203251</v>
      </c>
      <c r="AA2371">
        <v>6.7227647094102849</v>
      </c>
      <c r="AB2371">
        <v>1.7677765810713497</v>
      </c>
      <c r="AC2371">
        <v>1.6121555575300204</v>
      </c>
      <c r="AD2371">
        <v>10.159819621773284</v>
      </c>
      <c r="AE2371">
        <v>40.402144222607426</v>
      </c>
      <c r="AF2371">
        <v>61.408640162864707</v>
      </c>
      <c r="AG2371">
        <v>15.961588372696601</v>
      </c>
      <c r="AH2371">
        <v>14.38901458592786</v>
      </c>
      <c r="AI2371">
        <v>0</v>
      </c>
      <c r="AJ2371">
        <v>615</v>
      </c>
      <c r="AK2371">
        <v>91.28195121951201</v>
      </c>
      <c r="AL2371">
        <v>23.147012401271343</v>
      </c>
    </row>
    <row r="2372" spans="1:38">
      <c r="A2372">
        <v>19</v>
      </c>
      <c r="B2372">
        <v>91</v>
      </c>
      <c r="C2372">
        <v>2024</v>
      </c>
      <c r="D2372">
        <v>7</v>
      </c>
      <c r="E2372">
        <v>99</v>
      </c>
      <c r="G2372">
        <v>99</v>
      </c>
      <c r="I2372">
        <v>99</v>
      </c>
      <c r="J2372">
        <v>141</v>
      </c>
      <c r="K2372">
        <v>99</v>
      </c>
      <c r="M2372">
        <v>99</v>
      </c>
      <c r="N2372">
        <v>99</v>
      </c>
      <c r="O2372">
        <v>99</v>
      </c>
      <c r="P2372">
        <v>99</v>
      </c>
      <c r="Q2372">
        <v>37</v>
      </c>
      <c r="R2372">
        <v>284</v>
      </c>
      <c r="S2372">
        <v>7.7887323943661988</v>
      </c>
      <c r="T2372">
        <v>6.2570422535211261</v>
      </c>
      <c r="U2372">
        <v>20.930985915492951</v>
      </c>
      <c r="V2372">
        <v>45.07042253521125</v>
      </c>
      <c r="W2372">
        <v>9.5070422535211225</v>
      </c>
      <c r="X2372">
        <v>78.873239436619698</v>
      </c>
      <c r="Y2372">
        <v>26.056338028169016</v>
      </c>
      <c r="AA2372">
        <v>6.6255606523183053</v>
      </c>
      <c r="AB2372">
        <v>1.7354261802159083</v>
      </c>
      <c r="AC2372">
        <v>1.8729316436743244</v>
      </c>
      <c r="AD2372">
        <v>33.424149805165918</v>
      </c>
      <c r="AE2372">
        <v>38.784138761344821</v>
      </c>
      <c r="AF2372">
        <v>66.56113575433335</v>
      </c>
      <c r="AG2372">
        <v>8.2678311499272219</v>
      </c>
      <c r="AH2372">
        <v>8.3642892521050012</v>
      </c>
      <c r="AI2372">
        <v>0</v>
      </c>
      <c r="AJ2372">
        <v>284</v>
      </c>
      <c r="AK2372">
        <v>98.928873239436555</v>
      </c>
      <c r="AL2372">
        <v>21.278013176782437</v>
      </c>
    </row>
    <row r="2373" spans="1:38">
      <c r="A2373">
        <v>19</v>
      </c>
      <c r="B2373">
        <v>92</v>
      </c>
      <c r="C2373">
        <v>2024</v>
      </c>
      <c r="D2373">
        <v>8</v>
      </c>
      <c r="E2373">
        <v>99</v>
      </c>
      <c r="G2373">
        <v>99</v>
      </c>
      <c r="I2373">
        <v>99</v>
      </c>
      <c r="J2373">
        <v>141</v>
      </c>
      <c r="K2373">
        <v>99</v>
      </c>
      <c r="M2373">
        <v>99</v>
      </c>
      <c r="N2373">
        <v>99</v>
      </c>
      <c r="O2373">
        <v>99</v>
      </c>
      <c r="P2373">
        <v>99</v>
      </c>
      <c r="Q2373">
        <v>477</v>
      </c>
      <c r="R2373">
        <v>14126</v>
      </c>
      <c r="S2373">
        <v>7.9709047147104624</v>
      </c>
      <c r="T2373">
        <v>6.3271272830242111</v>
      </c>
      <c r="U2373">
        <v>20.617464250318559</v>
      </c>
      <c r="V2373">
        <v>66.076737930058002</v>
      </c>
      <c r="W2373">
        <v>6.4491009486054081</v>
      </c>
      <c r="X2373">
        <v>80.985416961631017</v>
      </c>
      <c r="Y2373">
        <v>25.215913917598755</v>
      </c>
      <c r="AA2373">
        <v>6.2247067790056878</v>
      </c>
      <c r="AB2373">
        <v>1.5569568167027947</v>
      </c>
      <c r="AC2373">
        <v>1.5785027778756346</v>
      </c>
      <c r="AD2373">
        <v>53.977771210389776</v>
      </c>
      <c r="AE2373">
        <v>52.938339644042749</v>
      </c>
      <c r="AF2373">
        <v>58.961026970310925</v>
      </c>
      <c r="AG2373">
        <v>13.990294146776272</v>
      </c>
      <c r="AH2373">
        <v>13.12511446754384</v>
      </c>
      <c r="AI2373">
        <v>1.2034546226815799</v>
      </c>
      <c r="AJ2373">
        <v>14122</v>
      </c>
      <c r="AK2373">
        <v>98.889803144030779</v>
      </c>
      <c r="AL2373">
        <v>20.920097155194536</v>
      </c>
    </row>
    <row r="2374" spans="1:38">
      <c r="A2374">
        <v>19</v>
      </c>
      <c r="B2374">
        <v>93</v>
      </c>
      <c r="C2374">
        <v>2024</v>
      </c>
      <c r="D2374">
        <v>9</v>
      </c>
      <c r="E2374">
        <v>99</v>
      </c>
      <c r="G2374">
        <v>99</v>
      </c>
      <c r="I2374">
        <v>99</v>
      </c>
      <c r="J2374">
        <v>141</v>
      </c>
      <c r="K2374">
        <v>99</v>
      </c>
      <c r="M2374">
        <v>99</v>
      </c>
      <c r="N2374">
        <v>99</v>
      </c>
      <c r="O2374">
        <v>99</v>
      </c>
      <c r="P2374">
        <v>99</v>
      </c>
      <c r="Q2374">
        <v>1079</v>
      </c>
      <c r="R2374">
        <v>43579</v>
      </c>
      <c r="S2374">
        <v>7.5963881686133199</v>
      </c>
      <c r="T2374">
        <v>5.7471029624360357</v>
      </c>
      <c r="U2374">
        <v>18.382936735583495</v>
      </c>
      <c r="V2374">
        <v>63.048716124738995</v>
      </c>
      <c r="W2374">
        <v>2.2120746230982813</v>
      </c>
      <c r="X2374">
        <v>68.468757887973553</v>
      </c>
      <c r="Y2374">
        <v>15.546478808600474</v>
      </c>
      <c r="AA2374">
        <v>5.470715648220251</v>
      </c>
      <c r="AB2374">
        <v>1.5462894527851745</v>
      </c>
      <c r="AC2374">
        <v>1.511847866178208</v>
      </c>
      <c r="AD2374">
        <v>70.348079153711453</v>
      </c>
      <c r="AE2374">
        <v>48.352304191817048</v>
      </c>
      <c r="AF2374">
        <v>54.295664695009805</v>
      </c>
      <c r="AG2374">
        <v>11.881930489929578</v>
      </c>
      <c r="AH2374">
        <v>10.960340998480419</v>
      </c>
      <c r="AI2374">
        <v>1.5420271231556486</v>
      </c>
      <c r="AJ2374">
        <v>43571</v>
      </c>
      <c r="AK2374">
        <v>96.52719698882305</v>
      </c>
      <c r="AL2374">
        <v>19.965221918281593</v>
      </c>
    </row>
    <row r="2375" spans="1:38">
      <c r="A2375">
        <v>19</v>
      </c>
      <c r="B2375">
        <v>94</v>
      </c>
      <c r="C2375">
        <v>2024</v>
      </c>
      <c r="D2375">
        <v>10</v>
      </c>
      <c r="E2375">
        <v>99</v>
      </c>
      <c r="G2375">
        <v>99</v>
      </c>
      <c r="I2375">
        <v>99</v>
      </c>
      <c r="J2375">
        <v>141</v>
      </c>
      <c r="K2375">
        <v>99</v>
      </c>
      <c r="M2375">
        <v>99</v>
      </c>
      <c r="N2375">
        <v>99</v>
      </c>
      <c r="O2375">
        <v>99</v>
      </c>
      <c r="P2375">
        <v>99</v>
      </c>
      <c r="Q2375">
        <v>1332</v>
      </c>
      <c r="R2375">
        <v>38547</v>
      </c>
      <c r="S2375">
        <v>7.0410408073261204</v>
      </c>
      <c r="T2375">
        <v>5.6407761952940563</v>
      </c>
      <c r="U2375">
        <v>17.132518743352101</v>
      </c>
      <c r="V2375">
        <v>43.196617116766554</v>
      </c>
      <c r="W2375">
        <v>2.6279606713881756</v>
      </c>
      <c r="X2375">
        <v>52.359457285910686</v>
      </c>
      <c r="Y2375">
        <v>13.266920901756295</v>
      </c>
      <c r="AA2375">
        <v>6.7194303306560537</v>
      </c>
      <c r="AB2375">
        <v>1.699376074411169</v>
      </c>
      <c r="AC2375">
        <v>1.5709442794979334</v>
      </c>
      <c r="AD2375">
        <v>64.31562932309906</v>
      </c>
      <c r="AE2375">
        <v>53.648029490278994</v>
      </c>
      <c r="AF2375">
        <v>62.318297645785563</v>
      </c>
      <c r="AG2375">
        <v>9.4568801397421058</v>
      </c>
      <c r="AH2375">
        <v>8.4512420605387266</v>
      </c>
      <c r="AI2375">
        <v>2.5527278387423138</v>
      </c>
      <c r="AJ2375">
        <v>38527</v>
      </c>
      <c r="AK2375">
        <v>95.561115581280092</v>
      </c>
      <c r="AL2375">
        <v>18.852714254648237</v>
      </c>
    </row>
    <row r="2376" spans="1:38">
      <c r="A2376">
        <v>19</v>
      </c>
      <c r="B2376">
        <v>95</v>
      </c>
      <c r="C2376">
        <v>2024</v>
      </c>
      <c r="D2376">
        <v>11</v>
      </c>
      <c r="E2376">
        <v>99</v>
      </c>
      <c r="G2376">
        <v>99</v>
      </c>
      <c r="I2376">
        <v>99</v>
      </c>
      <c r="J2376">
        <v>141</v>
      </c>
      <c r="K2376">
        <v>99</v>
      </c>
      <c r="M2376">
        <v>99</v>
      </c>
      <c r="N2376">
        <v>99</v>
      </c>
      <c r="O2376">
        <v>99</v>
      </c>
      <c r="P2376">
        <v>99</v>
      </c>
      <c r="Q2376">
        <v>442</v>
      </c>
      <c r="R2376">
        <v>6632</v>
      </c>
      <c r="S2376">
        <v>6.746381182147168</v>
      </c>
      <c r="T2376">
        <v>5.5535283474065134</v>
      </c>
      <c r="U2376">
        <v>17.819767792521091</v>
      </c>
      <c r="V2376">
        <v>35.796139927623656</v>
      </c>
      <c r="W2376">
        <v>2.7744270205066344</v>
      </c>
      <c r="X2376">
        <v>51.703860072376358</v>
      </c>
      <c r="Y2376">
        <v>19.601930036188172</v>
      </c>
      <c r="AA2376">
        <v>7.8615923875301617</v>
      </c>
      <c r="AB2376">
        <v>1.7301961105251309</v>
      </c>
      <c r="AC2376">
        <v>1.6335315814898612</v>
      </c>
      <c r="AD2376">
        <v>53.802717271829842</v>
      </c>
      <c r="AE2376">
        <v>57.704348050670163</v>
      </c>
      <c r="AF2376">
        <v>67.781077854924149</v>
      </c>
      <c r="AG2376">
        <v>6.4017915749642818</v>
      </c>
      <c r="AH2376">
        <v>5.9654818809278094</v>
      </c>
      <c r="AI2376">
        <v>3.7092882991556086</v>
      </c>
      <c r="AJ2376">
        <v>6632</v>
      </c>
      <c r="AK2376">
        <v>96.893772617611518</v>
      </c>
      <c r="AL2376">
        <v>18.557652366597249</v>
      </c>
    </row>
    <row r="2377" spans="1:38">
      <c r="A2377">
        <v>19</v>
      </c>
      <c r="B2377">
        <v>96</v>
      </c>
      <c r="C2377">
        <v>2024</v>
      </c>
      <c r="D2377">
        <v>12</v>
      </c>
      <c r="E2377">
        <v>99</v>
      </c>
      <c r="G2377">
        <v>99</v>
      </c>
      <c r="I2377">
        <v>99</v>
      </c>
      <c r="J2377">
        <v>141</v>
      </c>
      <c r="K2377">
        <v>99</v>
      </c>
      <c r="M2377">
        <v>99</v>
      </c>
      <c r="N2377">
        <v>99</v>
      </c>
      <c r="O2377">
        <v>99</v>
      </c>
      <c r="P2377">
        <v>99</v>
      </c>
      <c r="Q2377">
        <v>95</v>
      </c>
      <c r="R2377">
        <v>1391</v>
      </c>
      <c r="S2377">
        <v>6.6074766355140202</v>
      </c>
      <c r="T2377">
        <v>5.7577282530553555</v>
      </c>
      <c r="U2377">
        <v>16.809633357296914</v>
      </c>
      <c r="V2377">
        <v>27.677929547088432</v>
      </c>
      <c r="W2377">
        <v>2.6599568655643431</v>
      </c>
      <c r="X2377">
        <v>42.415528396836805</v>
      </c>
      <c r="Y2377">
        <v>18.404025880661393</v>
      </c>
      <c r="AA2377">
        <v>8.2117076786748822</v>
      </c>
      <c r="AB2377">
        <v>1.8560105486540392</v>
      </c>
      <c r="AC2377">
        <v>1.5724429612816804</v>
      </c>
      <c r="AD2377">
        <v>62.703306361235953</v>
      </c>
      <c r="AE2377">
        <v>57.854389146174846</v>
      </c>
      <c r="AF2377">
        <v>71.404197071954044</v>
      </c>
      <c r="AG2377">
        <v>12.575716481330803</v>
      </c>
      <c r="AH2377">
        <v>11.325254636838878</v>
      </c>
      <c r="AI2377">
        <v>6.3263838964773553</v>
      </c>
      <c r="AJ2377">
        <v>1390</v>
      </c>
      <c r="AK2377">
        <v>95.296762589928122</v>
      </c>
      <c r="AL2377">
        <v>18.184864936254392</v>
      </c>
    </row>
    <row r="2378" spans="1:38">
      <c r="A2378">
        <v>19</v>
      </c>
      <c r="B2378">
        <v>97</v>
      </c>
      <c r="C2378">
        <v>2024</v>
      </c>
      <c r="D2378">
        <v>1</v>
      </c>
      <c r="E2378">
        <v>99</v>
      </c>
      <c r="G2378">
        <v>99</v>
      </c>
      <c r="I2378">
        <v>99</v>
      </c>
      <c r="J2378">
        <v>147</v>
      </c>
      <c r="K2378">
        <v>99</v>
      </c>
      <c r="M2378">
        <v>99</v>
      </c>
      <c r="N2378">
        <v>99</v>
      </c>
      <c r="O2378">
        <v>99</v>
      </c>
      <c r="P2378">
        <v>99</v>
      </c>
      <c r="Q2378">
        <v>7</v>
      </c>
      <c r="R2378">
        <v>146</v>
      </c>
      <c r="S2378">
        <v>7.5547945205479436</v>
      </c>
      <c r="T2378">
        <v>6.5068493150684947</v>
      </c>
      <c r="U2378">
        <v>20.617123287671237</v>
      </c>
      <c r="V2378">
        <v>68.493150684931507</v>
      </c>
      <c r="W2378">
        <v>8.2191780821917817</v>
      </c>
      <c r="X2378">
        <v>83.561643835616422</v>
      </c>
      <c r="Y2378">
        <v>21.917808219178081</v>
      </c>
      <c r="AA2378">
        <v>6.0360374326962098</v>
      </c>
      <c r="AB2378">
        <v>1.2443341285730345</v>
      </c>
      <c r="AC2378">
        <v>1.356095196796121</v>
      </c>
      <c r="AD2378">
        <v>30.888021438886359</v>
      </c>
      <c r="AE2378">
        <v>54.785949291033312</v>
      </c>
      <c r="AF2378">
        <v>43.409149103149183</v>
      </c>
      <c r="AG2378">
        <v>1.6764266850384657</v>
      </c>
      <c r="AH2378">
        <v>1.6230060200200047</v>
      </c>
      <c r="AI2378">
        <v>0</v>
      </c>
      <c r="AJ2378">
        <v>146</v>
      </c>
      <c r="AK2378">
        <v>99.641095890410909</v>
      </c>
      <c r="AL2378">
        <v>20.432832318612412</v>
      </c>
    </row>
    <row r="2379" spans="1:38">
      <c r="A2379">
        <v>19</v>
      </c>
      <c r="B2379">
        <v>98</v>
      </c>
      <c r="C2379">
        <v>2024</v>
      </c>
      <c r="D2379">
        <v>2</v>
      </c>
      <c r="E2379">
        <v>99</v>
      </c>
      <c r="G2379">
        <v>99</v>
      </c>
      <c r="I2379">
        <v>99</v>
      </c>
      <c r="J2379">
        <v>147</v>
      </c>
      <c r="K2379">
        <v>99</v>
      </c>
      <c r="M2379">
        <v>99</v>
      </c>
      <c r="N2379">
        <v>99</v>
      </c>
      <c r="O2379">
        <v>99</v>
      </c>
      <c r="P2379">
        <v>99</v>
      </c>
      <c r="Q2379">
        <v>13</v>
      </c>
      <c r="R2379">
        <v>234</v>
      </c>
      <c r="S2379">
        <v>8.1794871794871806</v>
      </c>
      <c r="T2379">
        <v>6.7606837606837606</v>
      </c>
      <c r="U2379">
        <v>21.518803418803405</v>
      </c>
      <c r="V2379">
        <v>64.95726495726494</v>
      </c>
      <c r="W2379">
        <v>11.53846153846154</v>
      </c>
      <c r="X2379">
        <v>82.051282051282044</v>
      </c>
      <c r="Y2379">
        <v>32.47863247863247</v>
      </c>
      <c r="AA2379">
        <v>6.9684690543444585</v>
      </c>
      <c r="AB2379">
        <v>1.3468252294019389</v>
      </c>
      <c r="AC2379">
        <v>1.5751791250715179</v>
      </c>
      <c r="AD2379">
        <v>49.117961193607904</v>
      </c>
      <c r="AE2379">
        <v>60.355853701732173</v>
      </c>
      <c r="AF2379">
        <v>52.182958492937246</v>
      </c>
      <c r="AG2379">
        <v>2.1808014911463185</v>
      </c>
      <c r="AH2379">
        <v>2.1305475516516243</v>
      </c>
      <c r="AI2379">
        <v>0</v>
      </c>
      <c r="AJ2379">
        <v>234</v>
      </c>
      <c r="AK2379">
        <v>98.966239316239296</v>
      </c>
      <c r="AL2379">
        <v>21.544799817790391</v>
      </c>
    </row>
    <row r="2380" spans="1:38">
      <c r="A2380">
        <v>19</v>
      </c>
      <c r="B2380">
        <v>99</v>
      </c>
      <c r="C2380">
        <v>2024</v>
      </c>
      <c r="D2380">
        <v>3</v>
      </c>
      <c r="E2380">
        <v>99</v>
      </c>
      <c r="G2380">
        <v>99</v>
      </c>
      <c r="I2380">
        <v>99</v>
      </c>
      <c r="J2380">
        <v>147</v>
      </c>
      <c r="K2380">
        <v>99</v>
      </c>
      <c r="M2380">
        <v>99</v>
      </c>
      <c r="N2380">
        <v>99</v>
      </c>
      <c r="O2380">
        <v>99</v>
      </c>
      <c r="P2380">
        <v>99</v>
      </c>
      <c r="Q2380">
        <v>28</v>
      </c>
      <c r="R2380">
        <v>483</v>
      </c>
      <c r="S2380">
        <v>7.0828157349896488</v>
      </c>
      <c r="T2380">
        <v>6.3685300207039344</v>
      </c>
      <c r="U2380">
        <v>20.955279503105576</v>
      </c>
      <c r="V2380">
        <v>37.060041407867502</v>
      </c>
      <c r="W2380">
        <v>17.391304347826086</v>
      </c>
      <c r="X2380">
        <v>62.732919254658384</v>
      </c>
      <c r="Y2380">
        <v>30.848861283643895</v>
      </c>
      <c r="AA2380">
        <v>9.7852991140846637</v>
      </c>
      <c r="AB2380">
        <v>1.8283976685528205</v>
      </c>
      <c r="AC2380">
        <v>2.0482794154603403</v>
      </c>
      <c r="AD2380">
        <v>67.137093533067926</v>
      </c>
      <c r="AE2380">
        <v>62.110274749804496</v>
      </c>
      <c r="AF2380">
        <v>57.121831303860866</v>
      </c>
      <c r="AG2380">
        <v>1.1698030952553944</v>
      </c>
      <c r="AH2380">
        <v>0.95042991614648975</v>
      </c>
      <c r="AI2380">
        <v>0</v>
      </c>
      <c r="AJ2380">
        <v>483</v>
      </c>
      <c r="AK2380">
        <v>100.51097308488617</v>
      </c>
      <c r="AL2380">
        <v>19.490665763692725</v>
      </c>
    </row>
    <row r="2381" spans="1:38">
      <c r="A2381">
        <v>19</v>
      </c>
      <c r="B2381">
        <v>100</v>
      </c>
      <c r="C2381">
        <v>2024</v>
      </c>
      <c r="D2381">
        <v>4</v>
      </c>
      <c r="E2381">
        <v>99</v>
      </c>
      <c r="G2381">
        <v>99</v>
      </c>
      <c r="I2381">
        <v>99</v>
      </c>
      <c r="J2381">
        <v>147</v>
      </c>
      <c r="K2381">
        <v>99</v>
      </c>
      <c r="M2381">
        <v>99</v>
      </c>
      <c r="N2381">
        <v>99</v>
      </c>
      <c r="O2381">
        <v>99</v>
      </c>
      <c r="P2381">
        <v>99</v>
      </c>
      <c r="Q2381">
        <v>19</v>
      </c>
      <c r="R2381">
        <v>211</v>
      </c>
      <c r="S2381">
        <v>7.6966824644549776</v>
      </c>
      <c r="T2381">
        <v>6.8720379146919424</v>
      </c>
      <c r="U2381">
        <v>22.459715639810444</v>
      </c>
      <c r="V2381">
        <v>53.080568720379134</v>
      </c>
      <c r="W2381">
        <v>15.639810426540283</v>
      </c>
      <c r="X2381">
        <v>78.199052132701411</v>
      </c>
      <c r="Y2381">
        <v>40.758293838862564</v>
      </c>
      <c r="AA2381">
        <v>8.2632537751368815</v>
      </c>
      <c r="AB2381">
        <v>1.4482996693870127</v>
      </c>
      <c r="AC2381">
        <v>1.7733480046177936</v>
      </c>
      <c r="AD2381">
        <v>60.978745652526321</v>
      </c>
      <c r="AE2381">
        <v>64.940739286551477</v>
      </c>
      <c r="AF2381">
        <v>61.044189494467304</v>
      </c>
      <c r="AG2381">
        <v>2.9634831460674151</v>
      </c>
      <c r="AH2381">
        <v>2.9394470192431754</v>
      </c>
      <c r="AI2381">
        <v>0</v>
      </c>
      <c r="AJ2381">
        <v>211</v>
      </c>
      <c r="AK2381">
        <v>101.77677725118482</v>
      </c>
      <c r="AL2381">
        <v>20.534710214616059</v>
      </c>
    </row>
    <row r="2382" spans="1:38">
      <c r="A2382">
        <v>19</v>
      </c>
      <c r="B2382">
        <v>101</v>
      </c>
      <c r="C2382">
        <v>2024</v>
      </c>
      <c r="D2382">
        <v>5</v>
      </c>
      <c r="E2382">
        <v>99</v>
      </c>
      <c r="G2382">
        <v>99</v>
      </c>
      <c r="I2382">
        <v>99</v>
      </c>
      <c r="J2382">
        <v>147</v>
      </c>
      <c r="K2382">
        <v>99</v>
      </c>
      <c r="M2382">
        <v>99</v>
      </c>
      <c r="N2382">
        <v>99</v>
      </c>
      <c r="O2382">
        <v>99</v>
      </c>
      <c r="P2382">
        <v>99</v>
      </c>
      <c r="Q2382">
        <v>1</v>
      </c>
      <c r="R2382">
        <v>3</v>
      </c>
      <c r="S2382">
        <v>6</v>
      </c>
      <c r="T2382">
        <v>7.3333333333333313</v>
      </c>
      <c r="U2382">
        <v>31.600000000000009</v>
      </c>
      <c r="V2382">
        <v>0</v>
      </c>
      <c r="W2382">
        <v>33.333333333333343</v>
      </c>
      <c r="X2382">
        <v>100</v>
      </c>
      <c r="Y2382">
        <v>66.666666666666686</v>
      </c>
      <c r="AA2382">
        <v>9.1502276838702983</v>
      </c>
      <c r="AB2382">
        <v>2.1602468994692874</v>
      </c>
      <c r="AC2382">
        <v>1.6996731711975963</v>
      </c>
      <c r="AD2382">
        <v>68.633771316177743</v>
      </c>
      <c r="AE2382">
        <v>92.804561207284991</v>
      </c>
      <c r="AF2382">
        <v>90.784129900320295</v>
      </c>
      <c r="AG2382">
        <v>9.3109869646182522E-2</v>
      </c>
      <c r="AH2382">
        <v>0.11389631110513063</v>
      </c>
      <c r="AI2382">
        <v>0</v>
      </c>
      <c r="AJ2382">
        <v>3</v>
      </c>
      <c r="AK2382">
        <v>116.8666666666667</v>
      </c>
      <c r="AL2382">
        <v>19.492583193022121</v>
      </c>
    </row>
    <row r="2383" spans="1:38">
      <c r="A2383">
        <v>19</v>
      </c>
      <c r="B2383">
        <v>102</v>
      </c>
      <c r="C2383">
        <v>2024</v>
      </c>
      <c r="D2383">
        <v>6</v>
      </c>
      <c r="E2383">
        <v>99</v>
      </c>
      <c r="G2383">
        <v>99</v>
      </c>
      <c r="I2383">
        <v>99</v>
      </c>
      <c r="J2383">
        <v>147</v>
      </c>
      <c r="K2383">
        <v>99</v>
      </c>
      <c r="M2383">
        <v>99</v>
      </c>
      <c r="N2383">
        <v>99</v>
      </c>
      <c r="O2383">
        <v>99</v>
      </c>
      <c r="P2383">
        <v>99</v>
      </c>
      <c r="Q2383">
        <v>2</v>
      </c>
      <c r="R2383">
        <v>13</v>
      </c>
      <c r="S2383">
        <v>7.1538461538461551</v>
      </c>
      <c r="T2383">
        <v>6.6153846153846141</v>
      </c>
      <c r="U2383">
        <v>27.215384615384608</v>
      </c>
      <c r="V2383">
        <v>7.6923076923076898</v>
      </c>
      <c r="W2383">
        <v>15.38461538461538</v>
      </c>
      <c r="X2383">
        <v>100</v>
      </c>
      <c r="Y2383">
        <v>61.538461538461519</v>
      </c>
      <c r="AA2383">
        <v>12.662898328693965</v>
      </c>
      <c r="AB2383">
        <v>1.9940740610485703</v>
      </c>
      <c r="AC2383">
        <v>2.1675388928623653</v>
      </c>
      <c r="AD2383">
        <v>87.329972749040095</v>
      </c>
      <c r="AE2383">
        <v>90.936962548112945</v>
      </c>
      <c r="AF2383">
        <v>85.015225759925769</v>
      </c>
      <c r="AG2383">
        <v>0.33739942901635078</v>
      </c>
      <c r="AH2383">
        <v>0.46137695853736438</v>
      </c>
      <c r="AI2383">
        <v>84.615384615384627</v>
      </c>
      <c r="AJ2383">
        <v>13</v>
      </c>
      <c r="AK2383">
        <v>107.34615384615383</v>
      </c>
      <c r="AL2383">
        <v>20.874343242647154</v>
      </c>
    </row>
    <row r="2384" spans="1:38">
      <c r="A2384">
        <v>19</v>
      </c>
      <c r="B2384">
        <v>103</v>
      </c>
      <c r="C2384">
        <v>2024</v>
      </c>
      <c r="D2384">
        <v>7</v>
      </c>
      <c r="E2384">
        <v>99</v>
      </c>
      <c r="G2384">
        <v>99</v>
      </c>
      <c r="I2384">
        <v>99</v>
      </c>
      <c r="J2384">
        <v>147</v>
      </c>
      <c r="K2384">
        <v>99</v>
      </c>
      <c r="M2384">
        <v>99</v>
      </c>
      <c r="N2384">
        <v>99</v>
      </c>
      <c r="O2384">
        <v>99</v>
      </c>
      <c r="P2384">
        <v>99</v>
      </c>
      <c r="R2384">
        <v>0</v>
      </c>
    </row>
    <row r="2385" spans="1:38">
      <c r="A2385">
        <v>19</v>
      </c>
      <c r="B2385">
        <v>104</v>
      </c>
      <c r="C2385">
        <v>2024</v>
      </c>
      <c r="D2385">
        <v>8</v>
      </c>
      <c r="E2385">
        <v>99</v>
      </c>
      <c r="G2385">
        <v>99</v>
      </c>
      <c r="I2385">
        <v>99</v>
      </c>
      <c r="J2385">
        <v>147</v>
      </c>
      <c r="K2385">
        <v>99</v>
      </c>
      <c r="M2385">
        <v>99</v>
      </c>
      <c r="N2385">
        <v>99</v>
      </c>
      <c r="O2385">
        <v>99</v>
      </c>
      <c r="P2385">
        <v>99</v>
      </c>
      <c r="Q2385">
        <v>30</v>
      </c>
      <c r="R2385">
        <v>1065</v>
      </c>
      <c r="S2385">
        <v>7.6159624413145517</v>
      </c>
      <c r="T2385">
        <v>6.106103286384978</v>
      </c>
      <c r="U2385">
        <v>19.630046948356824</v>
      </c>
      <c r="V2385">
        <v>53.521126760563391</v>
      </c>
      <c r="W2385">
        <v>6.854460093896714</v>
      </c>
      <c r="X2385">
        <v>72.676056338028175</v>
      </c>
      <c r="Y2385">
        <v>22.723004694835687</v>
      </c>
      <c r="AA2385">
        <v>6.2517662103575828</v>
      </c>
      <c r="AB2385">
        <v>1.7719591127283063</v>
      </c>
      <c r="AC2385">
        <v>1.6418843887860783</v>
      </c>
      <c r="AD2385">
        <v>54.159382141178952</v>
      </c>
      <c r="AE2385">
        <v>43.332931764603273</v>
      </c>
      <c r="AF2385">
        <v>48.714403288129375</v>
      </c>
      <c r="AG2385">
        <v>1.0547687431910469</v>
      </c>
      <c r="AH2385">
        <v>0.94214900465513307</v>
      </c>
      <c r="AI2385">
        <v>17.464788732394364</v>
      </c>
      <c r="AJ2385">
        <v>1064</v>
      </c>
      <c r="AK2385">
        <v>97.591071428571482</v>
      </c>
      <c r="AL2385">
        <v>20.696607636872997</v>
      </c>
    </row>
    <row r="2386" spans="1:38">
      <c r="A2386">
        <v>19</v>
      </c>
      <c r="B2386">
        <v>105</v>
      </c>
      <c r="C2386">
        <v>2024</v>
      </c>
      <c r="D2386">
        <v>9</v>
      </c>
      <c r="E2386">
        <v>99</v>
      </c>
      <c r="G2386">
        <v>99</v>
      </c>
      <c r="I2386">
        <v>99</v>
      </c>
      <c r="J2386">
        <v>147</v>
      </c>
      <c r="K2386">
        <v>99</v>
      </c>
      <c r="M2386">
        <v>99</v>
      </c>
      <c r="N2386">
        <v>99</v>
      </c>
      <c r="O2386">
        <v>99</v>
      </c>
      <c r="P2386">
        <v>99</v>
      </c>
      <c r="Q2386">
        <v>103</v>
      </c>
      <c r="R2386">
        <v>4557</v>
      </c>
      <c r="S2386">
        <v>7.3039280228220322</v>
      </c>
      <c r="T2386">
        <v>5.6061005047180164</v>
      </c>
      <c r="U2386">
        <v>17.178143515470701</v>
      </c>
      <c r="V2386">
        <v>57.625630897520303</v>
      </c>
      <c r="W2386">
        <v>1.4922097871406628</v>
      </c>
      <c r="X2386">
        <v>60.983102918586802</v>
      </c>
      <c r="Y2386">
        <v>12.310730743910463</v>
      </c>
      <c r="AA2386">
        <v>5.9390633771047057</v>
      </c>
      <c r="AB2386">
        <v>1.707106041057838</v>
      </c>
      <c r="AC2386">
        <v>1.3333841118788765</v>
      </c>
      <c r="AD2386">
        <v>78.350385937618853</v>
      </c>
      <c r="AE2386">
        <v>48.698721236901811</v>
      </c>
      <c r="AF2386">
        <v>54.127779591899618</v>
      </c>
      <c r="AG2386">
        <v>1.2424781946031129</v>
      </c>
      <c r="AH2386">
        <v>1.0709943224199592</v>
      </c>
      <c r="AI2386">
        <v>8.031599736668861</v>
      </c>
      <c r="AJ2386">
        <v>4555</v>
      </c>
      <c r="AK2386">
        <v>94.838155872667215</v>
      </c>
      <c r="AL2386">
        <v>19.411840070427758</v>
      </c>
    </row>
    <row r="2387" spans="1:38">
      <c r="A2387">
        <v>19</v>
      </c>
      <c r="B2387">
        <v>106</v>
      </c>
      <c r="C2387">
        <v>2024</v>
      </c>
      <c r="D2387">
        <v>10</v>
      </c>
      <c r="E2387">
        <v>99</v>
      </c>
      <c r="G2387">
        <v>99</v>
      </c>
      <c r="I2387">
        <v>99</v>
      </c>
      <c r="J2387">
        <v>147</v>
      </c>
      <c r="K2387">
        <v>99</v>
      </c>
      <c r="M2387">
        <v>99</v>
      </c>
      <c r="N2387">
        <v>99</v>
      </c>
      <c r="O2387">
        <v>99</v>
      </c>
      <c r="P2387">
        <v>99</v>
      </c>
      <c r="Q2387">
        <v>128</v>
      </c>
      <c r="R2387">
        <v>7758</v>
      </c>
      <c r="S2387">
        <v>6.9003609177623124</v>
      </c>
      <c r="T2387">
        <v>5.4279453467388512</v>
      </c>
      <c r="U2387">
        <v>16.229466357308556</v>
      </c>
      <c r="V2387">
        <v>47.009538540861051</v>
      </c>
      <c r="W2387">
        <v>1.3147718484145401</v>
      </c>
      <c r="X2387">
        <v>51.740139211136913</v>
      </c>
      <c r="Y2387">
        <v>10.763083268883737</v>
      </c>
      <c r="AA2387">
        <v>6.4002467565572649</v>
      </c>
      <c r="AB2387">
        <v>1.9362080592093776</v>
      </c>
      <c r="AC2387">
        <v>1.3511579944109648</v>
      </c>
      <c r="AD2387">
        <v>71.841240088938477</v>
      </c>
      <c r="AE2387">
        <v>57.380279278326682</v>
      </c>
      <c r="AF2387">
        <v>64.361832672217218</v>
      </c>
      <c r="AG2387">
        <v>1.9032992482973841</v>
      </c>
      <c r="AH2387">
        <v>1.6112493558621572</v>
      </c>
      <c r="AI2387">
        <v>4.3825728280484668</v>
      </c>
      <c r="AJ2387">
        <v>7754</v>
      </c>
      <c r="AK2387">
        <v>93.877972659272288</v>
      </c>
      <c r="AL2387">
        <v>18.746327917798485</v>
      </c>
    </row>
    <row r="2388" spans="1:38">
      <c r="A2388">
        <v>19</v>
      </c>
      <c r="B2388">
        <v>107</v>
      </c>
      <c r="C2388">
        <v>2024</v>
      </c>
      <c r="D2388">
        <v>11</v>
      </c>
      <c r="E2388">
        <v>99</v>
      </c>
      <c r="G2388">
        <v>99</v>
      </c>
      <c r="I2388">
        <v>99</v>
      </c>
      <c r="J2388">
        <v>147</v>
      </c>
      <c r="K2388">
        <v>99</v>
      </c>
      <c r="M2388">
        <v>99</v>
      </c>
      <c r="N2388">
        <v>99</v>
      </c>
      <c r="O2388">
        <v>99</v>
      </c>
      <c r="P2388">
        <v>99</v>
      </c>
      <c r="Q2388">
        <v>68</v>
      </c>
      <c r="R2388">
        <v>2352</v>
      </c>
      <c r="S2388">
        <v>7.3278061224489761</v>
      </c>
      <c r="T2388">
        <v>5.8125</v>
      </c>
      <c r="U2388">
        <v>17.86445578231293</v>
      </c>
      <c r="V2388">
        <v>56.122448979591809</v>
      </c>
      <c r="W2388">
        <v>2.1683673469387754</v>
      </c>
      <c r="X2388">
        <v>64.328231292517003</v>
      </c>
      <c r="Y2388">
        <v>12.92517006802721</v>
      </c>
      <c r="AA2388">
        <v>6.3297164026393444</v>
      </c>
      <c r="AB2388">
        <v>1.6870683473617796</v>
      </c>
      <c r="AC2388">
        <v>1.2389498824506544</v>
      </c>
      <c r="AD2388">
        <v>55.582828966357283</v>
      </c>
      <c r="AE2388">
        <v>60.056440631783552</v>
      </c>
      <c r="AF2388">
        <v>66.262684027533851</v>
      </c>
      <c r="AG2388">
        <v>2.270357928877563</v>
      </c>
      <c r="AH2388">
        <v>2.1209287581417282</v>
      </c>
      <c r="AI2388">
        <v>2.1683673469387754</v>
      </c>
      <c r="AJ2388">
        <v>2352</v>
      </c>
      <c r="AK2388">
        <v>95.914328231292387</v>
      </c>
      <c r="AL2388">
        <v>19.618827708116321</v>
      </c>
    </row>
    <row r="2389" spans="1:38">
      <c r="A2389">
        <v>19</v>
      </c>
      <c r="B2389">
        <v>108</v>
      </c>
      <c r="C2389">
        <v>2024</v>
      </c>
      <c r="D2389">
        <v>12</v>
      </c>
      <c r="E2389">
        <v>99</v>
      </c>
      <c r="G2389">
        <v>99</v>
      </c>
      <c r="I2389">
        <v>99</v>
      </c>
      <c r="J2389">
        <v>147</v>
      </c>
      <c r="K2389">
        <v>99</v>
      </c>
      <c r="M2389">
        <v>99</v>
      </c>
      <c r="N2389">
        <v>99</v>
      </c>
      <c r="O2389">
        <v>99</v>
      </c>
      <c r="P2389">
        <v>99</v>
      </c>
      <c r="Q2389">
        <v>25</v>
      </c>
      <c r="R2389">
        <v>292</v>
      </c>
      <c r="S2389">
        <v>7.6952054794520564</v>
      </c>
      <c r="T2389">
        <v>5.667808219178081</v>
      </c>
      <c r="U2389">
        <v>18.517808219178097</v>
      </c>
      <c r="V2389">
        <v>53.082191780821915</v>
      </c>
      <c r="W2389">
        <v>1.3698630136986301</v>
      </c>
      <c r="X2389">
        <v>60.958904109589042</v>
      </c>
      <c r="Y2389">
        <v>14.383561643835622</v>
      </c>
      <c r="AA2389">
        <v>7.437351908796221</v>
      </c>
      <c r="AB2389">
        <v>1.4116361920127003</v>
      </c>
      <c r="AC2389">
        <v>1.3882794580454902</v>
      </c>
      <c r="AD2389">
        <v>46.022226771860844</v>
      </c>
      <c r="AE2389">
        <v>53.550969620561183</v>
      </c>
      <c r="AF2389">
        <v>69.976049739300493</v>
      </c>
      <c r="AG2389">
        <v>2.639905975951542</v>
      </c>
      <c r="AH2389">
        <v>2.6189972232003496</v>
      </c>
      <c r="AI2389">
        <v>3.0821917808219181</v>
      </c>
      <c r="AJ2389">
        <v>292</v>
      </c>
      <c r="AK2389">
        <v>95.35410958904103</v>
      </c>
      <c r="AL2389">
        <v>20.552861551220445</v>
      </c>
    </row>
    <row r="2390" spans="1:38">
      <c r="A2390">
        <v>19</v>
      </c>
      <c r="B2390">
        <v>109</v>
      </c>
      <c r="C2390">
        <v>2024</v>
      </c>
      <c r="D2390">
        <v>1</v>
      </c>
      <c r="E2390">
        <v>99</v>
      </c>
      <c r="G2390">
        <v>99</v>
      </c>
      <c r="I2390">
        <v>99</v>
      </c>
      <c r="J2390">
        <v>155</v>
      </c>
      <c r="K2390">
        <v>99</v>
      </c>
      <c r="M2390">
        <v>99</v>
      </c>
      <c r="N2390">
        <v>99</v>
      </c>
      <c r="O2390">
        <v>99</v>
      </c>
      <c r="P2390">
        <v>99</v>
      </c>
      <c r="Q2390">
        <v>50</v>
      </c>
      <c r="R2390">
        <v>643</v>
      </c>
      <c r="S2390">
        <v>8.258164852255053</v>
      </c>
      <c r="T2390">
        <v>5.716951788491448</v>
      </c>
      <c r="U2390">
        <v>21.669984447900475</v>
      </c>
      <c r="V2390">
        <v>64.696734059097977</v>
      </c>
      <c r="W2390">
        <v>5.2877138413685847</v>
      </c>
      <c r="X2390">
        <v>78.38258164852256</v>
      </c>
      <c r="Y2390">
        <v>36.547433903576973</v>
      </c>
      <c r="AA2390">
        <v>7.6008400431874366</v>
      </c>
      <c r="AB2390">
        <v>1.7013143919412788</v>
      </c>
      <c r="AC2390">
        <v>1.5914259114326459</v>
      </c>
      <c r="AD2390">
        <v>52.963733209224941</v>
      </c>
      <c r="AE2390">
        <v>60.406710874109649</v>
      </c>
      <c r="AF2390">
        <v>43.366755005128759</v>
      </c>
      <c r="AG2390">
        <v>7.383166838902282</v>
      </c>
      <c r="AH2390">
        <v>7.5129202623682723</v>
      </c>
      <c r="AI2390">
        <v>0.15552099533437011</v>
      </c>
      <c r="AJ2390">
        <v>0</v>
      </c>
    </row>
    <row r="2391" spans="1:38">
      <c r="A2391">
        <v>19</v>
      </c>
      <c r="B2391">
        <v>110</v>
      </c>
      <c r="C2391">
        <v>2024</v>
      </c>
      <c r="D2391">
        <v>2</v>
      </c>
      <c r="E2391">
        <v>99</v>
      </c>
      <c r="G2391">
        <v>99</v>
      </c>
      <c r="I2391">
        <v>99</v>
      </c>
      <c r="J2391">
        <v>155</v>
      </c>
      <c r="K2391">
        <v>99</v>
      </c>
      <c r="M2391">
        <v>99</v>
      </c>
      <c r="N2391">
        <v>99</v>
      </c>
      <c r="O2391">
        <v>99</v>
      </c>
      <c r="P2391">
        <v>99</v>
      </c>
      <c r="Q2391">
        <v>37</v>
      </c>
      <c r="R2391">
        <v>420</v>
      </c>
      <c r="S2391">
        <v>8.0309523809523817</v>
      </c>
      <c r="T2391">
        <v>5.2428571428571438</v>
      </c>
      <c r="U2391">
        <v>20.528571428571436</v>
      </c>
      <c r="V2391">
        <v>63.809523809523824</v>
      </c>
      <c r="W2391">
        <v>2.1428571428571423</v>
      </c>
      <c r="X2391">
        <v>71.428571428571445</v>
      </c>
      <c r="Y2391">
        <v>25.476190476190471</v>
      </c>
      <c r="AA2391">
        <v>8.3812911186956391</v>
      </c>
      <c r="AB2391">
        <v>1.6694721286108987</v>
      </c>
      <c r="AC2391">
        <v>1.54089381253109</v>
      </c>
      <c r="AD2391">
        <v>67.425171104041027</v>
      </c>
      <c r="AE2391">
        <v>56.017570745268245</v>
      </c>
      <c r="AF2391">
        <v>39.969118104678962</v>
      </c>
      <c r="AG2391">
        <v>3.914259086672879</v>
      </c>
      <c r="AH2391">
        <v>3.6480877368908753</v>
      </c>
      <c r="AI2391">
        <v>0</v>
      </c>
      <c r="AJ2391">
        <v>103</v>
      </c>
      <c r="AK2391">
        <v>96.180582524271841</v>
      </c>
      <c r="AL2391">
        <v>20.372988537137275</v>
      </c>
    </row>
    <row r="2392" spans="1:38">
      <c r="A2392">
        <v>19</v>
      </c>
      <c r="B2392">
        <v>111</v>
      </c>
      <c r="C2392">
        <v>2024</v>
      </c>
      <c r="D2392">
        <v>3</v>
      </c>
      <c r="E2392">
        <v>99</v>
      </c>
      <c r="G2392">
        <v>99</v>
      </c>
      <c r="I2392">
        <v>99</v>
      </c>
      <c r="J2392">
        <v>155</v>
      </c>
      <c r="K2392">
        <v>99</v>
      </c>
      <c r="M2392">
        <v>99</v>
      </c>
      <c r="N2392">
        <v>99</v>
      </c>
      <c r="O2392">
        <v>99</v>
      </c>
      <c r="P2392">
        <v>99</v>
      </c>
      <c r="Q2392">
        <v>151</v>
      </c>
      <c r="R2392">
        <v>1556</v>
      </c>
      <c r="S2392">
        <v>8.4235218508997445</v>
      </c>
      <c r="T2392">
        <v>6.5057840616966578</v>
      </c>
      <c r="U2392">
        <v>28.242223650385597</v>
      </c>
      <c r="V2392">
        <v>48.071979434447293</v>
      </c>
      <c r="W2392">
        <v>17.480719794344477</v>
      </c>
      <c r="X2392">
        <v>86.311053984575821</v>
      </c>
      <c r="Y2392">
        <v>62.339331619537262</v>
      </c>
      <c r="AA2392">
        <v>11.09432321738374</v>
      </c>
      <c r="AB2392">
        <v>1.6911038781350363</v>
      </c>
      <c r="AC2392">
        <v>2.2442368269360071</v>
      </c>
      <c r="AD2392">
        <v>63.85911094734891</v>
      </c>
      <c r="AE2392">
        <v>68.216016753418685</v>
      </c>
      <c r="AF2392">
        <v>55.858943549875242</v>
      </c>
      <c r="AG2392">
        <v>3.7685582116302152</v>
      </c>
      <c r="AH2392">
        <v>4.1265583439115039</v>
      </c>
      <c r="AI2392">
        <v>0</v>
      </c>
      <c r="AJ2392">
        <v>1555</v>
      </c>
      <c r="AK2392">
        <v>105.83389067524124</v>
      </c>
      <c r="AL2392">
        <v>22.675572304803577</v>
      </c>
    </row>
    <row r="2393" spans="1:38">
      <c r="A2393">
        <v>19</v>
      </c>
      <c r="B2393">
        <v>112</v>
      </c>
      <c r="C2393">
        <v>2024</v>
      </c>
      <c r="D2393">
        <v>4</v>
      </c>
      <c r="E2393">
        <v>99</v>
      </c>
      <c r="G2393">
        <v>99</v>
      </c>
      <c r="I2393">
        <v>99</v>
      </c>
      <c r="J2393">
        <v>155</v>
      </c>
      <c r="K2393">
        <v>99</v>
      </c>
      <c r="M2393">
        <v>99</v>
      </c>
      <c r="N2393">
        <v>99</v>
      </c>
      <c r="O2393">
        <v>99</v>
      </c>
      <c r="P2393">
        <v>99</v>
      </c>
      <c r="Q2393">
        <v>58</v>
      </c>
      <c r="R2393">
        <v>638</v>
      </c>
      <c r="S2393">
        <v>7.1598746081504707</v>
      </c>
      <c r="T2393">
        <v>6.1567398119122254</v>
      </c>
      <c r="U2393">
        <v>22.088087774294657</v>
      </c>
      <c r="V2393">
        <v>32.445141065830718</v>
      </c>
      <c r="W2393">
        <v>17.554858934169278</v>
      </c>
      <c r="X2393">
        <v>68.808777429467114</v>
      </c>
      <c r="Y2393">
        <v>35.893416927899686</v>
      </c>
      <c r="AA2393">
        <v>10.969661030066176</v>
      </c>
      <c r="AB2393">
        <v>2.2693586536751815</v>
      </c>
      <c r="AC2393">
        <v>2.4199814822242822</v>
      </c>
      <c r="AD2393">
        <v>79.358214589107277</v>
      </c>
      <c r="AE2393">
        <v>66.24528541693806</v>
      </c>
      <c r="AF2393">
        <v>57.053154109315486</v>
      </c>
      <c r="AG2393">
        <v>8.960674157303373</v>
      </c>
      <c r="AH2393">
        <v>8.7409316911961685</v>
      </c>
      <c r="AI2393">
        <v>1.567398119122257</v>
      </c>
      <c r="AJ2393">
        <v>638</v>
      </c>
      <c r="AK2393">
        <v>100.92789968652036</v>
      </c>
      <c r="AL2393">
        <v>19.812205525326434</v>
      </c>
    </row>
    <row r="2394" spans="1:38">
      <c r="A2394">
        <v>19</v>
      </c>
      <c r="B2394">
        <v>113</v>
      </c>
      <c r="C2394">
        <v>2024</v>
      </c>
      <c r="D2394">
        <v>5</v>
      </c>
      <c r="E2394">
        <v>99</v>
      </c>
      <c r="G2394">
        <v>99</v>
      </c>
      <c r="I2394">
        <v>99</v>
      </c>
      <c r="J2394">
        <v>155</v>
      </c>
      <c r="K2394">
        <v>99</v>
      </c>
      <c r="M2394">
        <v>99</v>
      </c>
      <c r="N2394">
        <v>99</v>
      </c>
      <c r="O2394">
        <v>99</v>
      </c>
      <c r="P2394">
        <v>99</v>
      </c>
      <c r="Q2394">
        <v>12</v>
      </c>
      <c r="R2394">
        <v>137</v>
      </c>
      <c r="S2394">
        <v>7.9416058394160611</v>
      </c>
      <c r="T2394">
        <v>7.3649635036496353</v>
      </c>
      <c r="U2394">
        <v>26.018978102189791</v>
      </c>
      <c r="V2394">
        <v>18.248175182481763</v>
      </c>
      <c r="W2394">
        <v>32.846715328467148</v>
      </c>
      <c r="X2394">
        <v>89.051094890510939</v>
      </c>
      <c r="Y2394">
        <v>54.01459854014599</v>
      </c>
      <c r="AA2394">
        <v>9.9403368537461319</v>
      </c>
      <c r="AB2394">
        <v>1.6289642195515035</v>
      </c>
      <c r="AC2394">
        <v>2.3826499153476099</v>
      </c>
      <c r="AD2394">
        <v>72.528688868842593</v>
      </c>
      <c r="AE2394">
        <v>30.065478205721288</v>
      </c>
      <c r="AF2394">
        <v>14.089764302991499</v>
      </c>
      <c r="AG2394">
        <v>4.2520173805090007</v>
      </c>
      <c r="AH2394">
        <v>4.2826454700986147</v>
      </c>
      <c r="AI2394">
        <v>0</v>
      </c>
      <c r="AJ2394">
        <v>137</v>
      </c>
      <c r="AK2394">
        <v>105.26642335766424</v>
      </c>
      <c r="AL2394">
        <v>21.138796229857871</v>
      </c>
    </row>
    <row r="2395" spans="1:38">
      <c r="A2395">
        <v>19</v>
      </c>
      <c r="B2395">
        <v>114</v>
      </c>
      <c r="C2395">
        <v>2024</v>
      </c>
      <c r="D2395">
        <v>6</v>
      </c>
      <c r="E2395">
        <v>99</v>
      </c>
      <c r="G2395">
        <v>99</v>
      </c>
      <c r="I2395">
        <v>99</v>
      </c>
      <c r="J2395">
        <v>155</v>
      </c>
      <c r="K2395">
        <v>99</v>
      </c>
      <c r="M2395">
        <v>99</v>
      </c>
      <c r="N2395">
        <v>99</v>
      </c>
      <c r="O2395">
        <v>99</v>
      </c>
      <c r="P2395">
        <v>99</v>
      </c>
      <c r="Q2395">
        <v>21</v>
      </c>
      <c r="R2395">
        <v>99</v>
      </c>
      <c r="S2395">
        <v>8.0303030303030312</v>
      </c>
      <c r="T2395">
        <v>6.6262626262626254</v>
      </c>
      <c r="U2395">
        <v>32.979797979797979</v>
      </c>
      <c r="V2395">
        <v>16.161616161616163</v>
      </c>
      <c r="W2395">
        <v>16.161616161616163</v>
      </c>
      <c r="X2395">
        <v>89.898989898989882</v>
      </c>
      <c r="Y2395">
        <v>77.777777777777771</v>
      </c>
      <c r="AA2395">
        <v>11.579553381924743</v>
      </c>
      <c r="AB2395">
        <v>1.7607077631919892</v>
      </c>
      <c r="AC2395">
        <v>2.2633927273228913</v>
      </c>
      <c r="AD2395">
        <v>69.011990134623318</v>
      </c>
      <c r="AE2395">
        <v>38.588394035597446</v>
      </c>
      <c r="AF2395">
        <v>57.820691432624209</v>
      </c>
      <c r="AG2395">
        <v>2.5694264209706721</v>
      </c>
      <c r="AH2395">
        <v>4.2577607959991361</v>
      </c>
      <c r="AI2395">
        <v>0</v>
      </c>
      <c r="AJ2395">
        <v>99</v>
      </c>
      <c r="AK2395">
        <v>111.22424242424248</v>
      </c>
      <c r="AL2395">
        <v>23.029227783627089</v>
      </c>
    </row>
    <row r="2396" spans="1:38">
      <c r="A2396">
        <v>19</v>
      </c>
      <c r="B2396">
        <v>115</v>
      </c>
      <c r="C2396">
        <v>2024</v>
      </c>
      <c r="D2396">
        <v>7</v>
      </c>
      <c r="E2396">
        <v>99</v>
      </c>
      <c r="G2396">
        <v>99</v>
      </c>
      <c r="I2396">
        <v>99</v>
      </c>
      <c r="J2396">
        <v>155</v>
      </c>
      <c r="K2396">
        <v>99</v>
      </c>
      <c r="M2396">
        <v>99</v>
      </c>
      <c r="N2396">
        <v>99</v>
      </c>
      <c r="O2396">
        <v>99</v>
      </c>
      <c r="P2396">
        <v>99</v>
      </c>
      <c r="R2396">
        <v>0</v>
      </c>
    </row>
    <row r="2397" spans="1:38">
      <c r="A2397">
        <v>19</v>
      </c>
      <c r="B2397">
        <v>116</v>
      </c>
      <c r="C2397">
        <v>2024</v>
      </c>
      <c r="D2397">
        <v>8</v>
      </c>
      <c r="E2397">
        <v>99</v>
      </c>
      <c r="G2397">
        <v>99</v>
      </c>
      <c r="I2397">
        <v>99</v>
      </c>
      <c r="J2397">
        <v>155</v>
      </c>
      <c r="K2397">
        <v>99</v>
      </c>
      <c r="M2397">
        <v>99</v>
      </c>
      <c r="N2397">
        <v>99</v>
      </c>
      <c r="O2397">
        <v>99</v>
      </c>
      <c r="P2397">
        <v>99</v>
      </c>
      <c r="Q2397">
        <v>56</v>
      </c>
      <c r="R2397">
        <v>1445</v>
      </c>
      <c r="S2397">
        <v>9.1356401384083021</v>
      </c>
      <c r="T2397">
        <v>6.1695501730103794</v>
      </c>
      <c r="U2397">
        <v>23.093217993079595</v>
      </c>
      <c r="V2397">
        <v>82.352941176470608</v>
      </c>
      <c r="W2397">
        <v>4.982698961937718</v>
      </c>
      <c r="X2397">
        <v>93.564013840830427</v>
      </c>
      <c r="Y2397">
        <v>39.653979238754317</v>
      </c>
      <c r="AA2397">
        <v>6.1538832670028141</v>
      </c>
      <c r="AB2397">
        <v>1.6582423956762125</v>
      </c>
      <c r="AC2397">
        <v>1.5624176562634509</v>
      </c>
      <c r="AD2397">
        <v>30.728498344041739</v>
      </c>
      <c r="AE2397">
        <v>36.583520863673634</v>
      </c>
      <c r="AF2397">
        <v>59.024689785979312</v>
      </c>
      <c r="AG2397">
        <v>1.4311181539071016</v>
      </c>
      <c r="AH2397">
        <v>1.5038376370726299</v>
      </c>
      <c r="AI2397">
        <v>1.5916955017301035</v>
      </c>
      <c r="AJ2397">
        <v>1438</v>
      </c>
      <c r="AK2397">
        <v>97.153477051460172</v>
      </c>
      <c r="AL2397">
        <v>24.958148922229725</v>
      </c>
    </row>
    <row r="2398" spans="1:38">
      <c r="A2398">
        <v>19</v>
      </c>
      <c r="B2398">
        <v>117</v>
      </c>
      <c r="C2398">
        <v>2024</v>
      </c>
      <c r="D2398">
        <v>9</v>
      </c>
      <c r="E2398">
        <v>99</v>
      </c>
      <c r="G2398">
        <v>99</v>
      </c>
      <c r="I2398">
        <v>99</v>
      </c>
      <c r="J2398">
        <v>155</v>
      </c>
      <c r="K2398">
        <v>99</v>
      </c>
      <c r="M2398">
        <v>99</v>
      </c>
      <c r="N2398">
        <v>99</v>
      </c>
      <c r="O2398">
        <v>99</v>
      </c>
      <c r="P2398">
        <v>99</v>
      </c>
      <c r="Q2398">
        <v>272</v>
      </c>
      <c r="R2398">
        <v>16926</v>
      </c>
      <c r="S2398">
        <v>8.741285596124305</v>
      </c>
      <c r="T2398">
        <v>5.2692898499350109</v>
      </c>
      <c r="U2398">
        <v>22.089530899208295</v>
      </c>
      <c r="V2398">
        <v>89.619520264681569</v>
      </c>
      <c r="W2398">
        <v>1.4711095356256645</v>
      </c>
      <c r="X2398">
        <v>93.666548505258177</v>
      </c>
      <c r="Y2398">
        <v>34.249084249084255</v>
      </c>
      <c r="AA2398">
        <v>4.8973966519368224</v>
      </c>
      <c r="AB2398">
        <v>1.1924099644926118</v>
      </c>
      <c r="AC2398">
        <v>1.2797003718491125</v>
      </c>
      <c r="AD2398">
        <v>49.177923303302386</v>
      </c>
      <c r="AE2398">
        <v>43.747847273459357</v>
      </c>
      <c r="AF2398">
        <v>45.680228764525424</v>
      </c>
      <c r="AG2398">
        <v>4.6149190085258489</v>
      </c>
      <c r="AH2398">
        <v>5.1153192433439605</v>
      </c>
      <c r="AI2398">
        <v>1.4061207609594704</v>
      </c>
      <c r="AJ2398">
        <v>16894</v>
      </c>
      <c r="AK2398">
        <v>97.697886823724787</v>
      </c>
      <c r="AL2398">
        <v>23.474979754525602</v>
      </c>
    </row>
    <row r="2399" spans="1:38">
      <c r="A2399">
        <v>19</v>
      </c>
      <c r="B2399">
        <v>118</v>
      </c>
      <c r="C2399">
        <v>2024</v>
      </c>
      <c r="D2399">
        <v>10</v>
      </c>
      <c r="E2399">
        <v>99</v>
      </c>
      <c r="G2399">
        <v>99</v>
      </c>
      <c r="I2399">
        <v>99</v>
      </c>
      <c r="J2399">
        <v>155</v>
      </c>
      <c r="K2399">
        <v>99</v>
      </c>
      <c r="M2399">
        <v>99</v>
      </c>
      <c r="N2399">
        <v>99</v>
      </c>
      <c r="O2399">
        <v>99</v>
      </c>
      <c r="P2399">
        <v>99</v>
      </c>
      <c r="Q2399">
        <v>365</v>
      </c>
      <c r="R2399">
        <v>26467</v>
      </c>
      <c r="S2399">
        <v>8.3293535345902452</v>
      </c>
      <c r="T2399">
        <v>5.3515698794725504</v>
      </c>
      <c r="U2399">
        <v>21.988306192617387</v>
      </c>
      <c r="V2399">
        <v>80.606037707333684</v>
      </c>
      <c r="W2399">
        <v>2.1649601390410704</v>
      </c>
      <c r="X2399">
        <v>87.943476782408311</v>
      </c>
      <c r="Y2399">
        <v>32.519741564967688</v>
      </c>
      <c r="AA2399">
        <v>6.3526730483709892</v>
      </c>
      <c r="AB2399">
        <v>1.370938913418555</v>
      </c>
      <c r="AC2399">
        <v>1.3893033094968201</v>
      </c>
      <c r="AD2399">
        <v>50.205812470982387</v>
      </c>
      <c r="AE2399">
        <v>41.480460796285058</v>
      </c>
      <c r="AF2399">
        <v>43.819089276306634</v>
      </c>
      <c r="AG2399">
        <v>6.4932484151439613</v>
      </c>
      <c r="AH2399">
        <v>7.4474095075590876</v>
      </c>
      <c r="AI2399">
        <v>1.9647107719046359</v>
      </c>
      <c r="AJ2399">
        <v>26423</v>
      </c>
      <c r="AK2399">
        <v>98.892684403739366</v>
      </c>
      <c r="AL2399">
        <v>22.298174788266088</v>
      </c>
    </row>
    <row r="2400" spans="1:38">
      <c r="A2400">
        <v>19</v>
      </c>
      <c r="B2400">
        <v>119</v>
      </c>
      <c r="C2400">
        <v>2024</v>
      </c>
      <c r="D2400">
        <v>11</v>
      </c>
      <c r="E2400">
        <v>99</v>
      </c>
      <c r="G2400">
        <v>99</v>
      </c>
      <c r="I2400">
        <v>99</v>
      </c>
      <c r="J2400">
        <v>155</v>
      </c>
      <c r="K2400">
        <v>99</v>
      </c>
      <c r="M2400">
        <v>99</v>
      </c>
      <c r="N2400">
        <v>99</v>
      </c>
      <c r="O2400">
        <v>99</v>
      </c>
      <c r="P2400">
        <v>99</v>
      </c>
      <c r="Q2400">
        <v>235</v>
      </c>
      <c r="R2400">
        <v>6788</v>
      </c>
      <c r="S2400">
        <v>7.884502062463171</v>
      </c>
      <c r="T2400">
        <v>5.5274012964054204</v>
      </c>
      <c r="U2400">
        <v>21.084664113140835</v>
      </c>
      <c r="V2400">
        <v>65.718915733647634</v>
      </c>
      <c r="W2400">
        <v>3.4325279905715966</v>
      </c>
      <c r="X2400">
        <v>77.312905126694147</v>
      </c>
      <c r="Y2400">
        <v>25.191514437242184</v>
      </c>
      <c r="AA2400">
        <v>7.7506541014498049</v>
      </c>
      <c r="AB2400">
        <v>1.4857132245648539</v>
      </c>
      <c r="AC2400">
        <v>1.5003389598786816</v>
      </c>
      <c r="AD2400">
        <v>46.732856501197823</v>
      </c>
      <c r="AE2400">
        <v>45.593089963116029</v>
      </c>
      <c r="AF2400">
        <v>52.73616242502051</v>
      </c>
      <c r="AG2400">
        <v>6.5523765396347349</v>
      </c>
      <c r="AH2400">
        <v>7.2244949776018146</v>
      </c>
      <c r="AI2400">
        <v>1.1490866234531527</v>
      </c>
      <c r="AJ2400">
        <v>6777</v>
      </c>
      <c r="AK2400">
        <v>98.598804780876378</v>
      </c>
      <c r="AL2400">
        <v>21.26512117610983</v>
      </c>
    </row>
    <row r="2401" spans="1:38">
      <c r="A2401">
        <v>19</v>
      </c>
      <c r="B2401">
        <v>120</v>
      </c>
      <c r="C2401">
        <v>2024</v>
      </c>
      <c r="D2401">
        <v>12</v>
      </c>
      <c r="E2401">
        <v>99</v>
      </c>
      <c r="G2401">
        <v>99</v>
      </c>
      <c r="I2401">
        <v>99</v>
      </c>
      <c r="J2401">
        <v>155</v>
      </c>
      <c r="K2401">
        <v>99</v>
      </c>
      <c r="M2401">
        <v>99</v>
      </c>
      <c r="N2401">
        <v>99</v>
      </c>
      <c r="O2401">
        <v>99</v>
      </c>
      <c r="P2401">
        <v>99</v>
      </c>
      <c r="Q2401">
        <v>39</v>
      </c>
      <c r="R2401">
        <v>530</v>
      </c>
      <c r="S2401">
        <v>7.6169811320754706</v>
      </c>
      <c r="T2401">
        <v>5.445283018867924</v>
      </c>
      <c r="U2401">
        <v>19.191886792452827</v>
      </c>
      <c r="V2401">
        <v>59.622641509433983</v>
      </c>
      <c r="W2401">
        <v>1.5094339622641504</v>
      </c>
      <c r="X2401">
        <v>67.169811320754704</v>
      </c>
      <c r="Y2401">
        <v>19.433962264150939</v>
      </c>
      <c r="AA2401">
        <v>6.8260426825624601</v>
      </c>
      <c r="AB2401">
        <v>1.7163185534749956</v>
      </c>
      <c r="AC2401">
        <v>1.210732826227195</v>
      </c>
      <c r="AD2401">
        <v>52.364229396721562</v>
      </c>
      <c r="AE2401">
        <v>45.96407044153699</v>
      </c>
      <c r="AF2401">
        <v>42.075266161651498</v>
      </c>
      <c r="AG2401">
        <v>4.7916101618298521</v>
      </c>
      <c r="AH2401">
        <v>4.9267003357055357</v>
      </c>
      <c r="AI2401">
        <v>5.4716981132075491</v>
      </c>
      <c r="AJ2401">
        <v>528</v>
      </c>
      <c r="AK2401">
        <v>96.524621212121261</v>
      </c>
      <c r="AL2401">
        <v>20.759756290156982</v>
      </c>
    </row>
    <row r="2402" spans="1:38">
      <c r="A2402">
        <v>19</v>
      </c>
      <c r="B2402">
        <v>121</v>
      </c>
      <c r="C2402">
        <v>2024</v>
      </c>
      <c r="D2402">
        <v>1</v>
      </c>
      <c r="E2402">
        <v>99</v>
      </c>
      <c r="G2402">
        <v>99</v>
      </c>
      <c r="I2402">
        <v>99</v>
      </c>
      <c r="J2402">
        <v>160</v>
      </c>
      <c r="K2402">
        <v>99</v>
      </c>
      <c r="M2402">
        <v>99</v>
      </c>
      <c r="N2402">
        <v>99</v>
      </c>
      <c r="O2402">
        <v>99</v>
      </c>
      <c r="P2402">
        <v>99</v>
      </c>
      <c r="Q2402">
        <v>40</v>
      </c>
      <c r="R2402">
        <v>557</v>
      </c>
      <c r="S2402">
        <v>7.3123877917414735</v>
      </c>
      <c r="T2402">
        <v>6.4614003590664284</v>
      </c>
      <c r="U2402">
        <v>19.618850987432666</v>
      </c>
      <c r="V2402">
        <v>56.01436265709156</v>
      </c>
      <c r="W2402">
        <v>8.6175942549371598</v>
      </c>
      <c r="X2402">
        <v>72.351885098743267</v>
      </c>
      <c r="Y2402">
        <v>18.671454219030522</v>
      </c>
      <c r="AA2402">
        <v>7.0991657618765807</v>
      </c>
      <c r="AB2402">
        <v>1.3766744491800138</v>
      </c>
      <c r="AC2402">
        <v>1.653254289140063</v>
      </c>
      <c r="AD2402">
        <v>44.317693067814837</v>
      </c>
      <c r="AE2402">
        <v>41.542101742911939</v>
      </c>
      <c r="AF2402">
        <v>35.31643334195239</v>
      </c>
      <c r="AG2402">
        <v>6.3956826271672975</v>
      </c>
      <c r="AH2402">
        <v>5.8920709893267986</v>
      </c>
      <c r="AI2402">
        <v>4.3087971274685799</v>
      </c>
      <c r="AJ2402">
        <v>557</v>
      </c>
      <c r="AK2402">
        <v>99.433931777378817</v>
      </c>
      <c r="AL2402">
        <v>19.275216332549924</v>
      </c>
    </row>
    <row r="2403" spans="1:38">
      <c r="A2403">
        <v>19</v>
      </c>
      <c r="B2403">
        <v>122</v>
      </c>
      <c r="C2403">
        <v>2024</v>
      </c>
      <c r="D2403">
        <v>2</v>
      </c>
      <c r="E2403">
        <v>99</v>
      </c>
      <c r="G2403">
        <v>99</v>
      </c>
      <c r="I2403">
        <v>99</v>
      </c>
      <c r="J2403">
        <v>160</v>
      </c>
      <c r="K2403">
        <v>99</v>
      </c>
      <c r="M2403">
        <v>99</v>
      </c>
      <c r="N2403">
        <v>99</v>
      </c>
      <c r="O2403">
        <v>99</v>
      </c>
      <c r="P2403">
        <v>99</v>
      </c>
      <c r="Q2403">
        <v>46</v>
      </c>
      <c r="R2403">
        <v>613</v>
      </c>
      <c r="S2403">
        <v>7.5367047308319712</v>
      </c>
      <c r="T2403">
        <v>6.2479608482871143</v>
      </c>
      <c r="U2403">
        <v>22.935562805872756</v>
      </c>
      <c r="V2403">
        <v>58.238172920065253</v>
      </c>
      <c r="W2403">
        <v>12.07177814029364</v>
      </c>
      <c r="X2403">
        <v>81.566068515497562</v>
      </c>
      <c r="Y2403">
        <v>40.45676998368679</v>
      </c>
      <c r="AA2403">
        <v>7.9012775652332445</v>
      </c>
      <c r="AB2403">
        <v>1.4765287891475509</v>
      </c>
      <c r="AC2403">
        <v>1.9210816144634839</v>
      </c>
      <c r="AD2403">
        <v>54.357503178769775</v>
      </c>
      <c r="AE2403">
        <v>58.440132523717146</v>
      </c>
      <c r="AF2403">
        <v>40.339497229020992</v>
      </c>
      <c r="AG2403">
        <v>5.7129543336439887</v>
      </c>
      <c r="AH2403">
        <v>5.9487693733260558</v>
      </c>
      <c r="AI2403">
        <v>2.7732463295269159</v>
      </c>
      <c r="AJ2403">
        <v>613</v>
      </c>
      <c r="AK2403">
        <v>102.55660685154982</v>
      </c>
      <c r="AL2403">
        <v>20.538782170487476</v>
      </c>
    </row>
    <row r="2404" spans="1:38">
      <c r="A2404">
        <v>19</v>
      </c>
      <c r="B2404">
        <v>123</v>
      </c>
      <c r="C2404">
        <v>2024</v>
      </c>
      <c r="D2404">
        <v>3</v>
      </c>
      <c r="E2404">
        <v>99</v>
      </c>
      <c r="G2404">
        <v>99</v>
      </c>
      <c r="I2404">
        <v>99</v>
      </c>
      <c r="J2404">
        <v>160</v>
      </c>
      <c r="K2404">
        <v>99</v>
      </c>
      <c r="M2404">
        <v>99</v>
      </c>
      <c r="N2404">
        <v>99</v>
      </c>
      <c r="O2404">
        <v>99</v>
      </c>
      <c r="P2404">
        <v>99</v>
      </c>
      <c r="Q2404">
        <v>123</v>
      </c>
      <c r="R2404">
        <v>1259</v>
      </c>
      <c r="S2404">
        <v>6.9904686258935662</v>
      </c>
      <c r="T2404">
        <v>6.5234312946783195</v>
      </c>
      <c r="U2404">
        <v>24.35353455123111</v>
      </c>
      <c r="V2404">
        <v>41.223193010325673</v>
      </c>
      <c r="W2404">
        <v>16.441620333598099</v>
      </c>
      <c r="X2404">
        <v>74.583002382843503</v>
      </c>
      <c r="Y2404">
        <v>43.764892772041286</v>
      </c>
      <c r="AA2404">
        <v>11.229916917430762</v>
      </c>
      <c r="AB2404">
        <v>1.6653945532154963</v>
      </c>
      <c r="AC2404">
        <v>2.1764970976798681</v>
      </c>
      <c r="AD2404">
        <v>64.982427219567114</v>
      </c>
      <c r="AE2404">
        <v>64.830389637539369</v>
      </c>
      <c r="AF2404">
        <v>50.077043407851477</v>
      </c>
      <c r="AG2404">
        <v>3.0492382959141655</v>
      </c>
      <c r="AH2404">
        <v>2.879169551836616</v>
      </c>
      <c r="AI2404">
        <v>6.989674344718031</v>
      </c>
      <c r="AJ2404">
        <v>1259</v>
      </c>
      <c r="AK2404">
        <v>104.62065131056379</v>
      </c>
      <c r="AL2404">
        <v>19.865713204664431</v>
      </c>
    </row>
    <row r="2405" spans="1:38">
      <c r="A2405">
        <v>19</v>
      </c>
      <c r="B2405">
        <v>124</v>
      </c>
      <c r="C2405">
        <v>2024</v>
      </c>
      <c r="D2405">
        <v>4</v>
      </c>
      <c r="E2405">
        <v>99</v>
      </c>
      <c r="G2405">
        <v>99</v>
      </c>
      <c r="I2405">
        <v>99</v>
      </c>
      <c r="J2405">
        <v>160</v>
      </c>
      <c r="K2405">
        <v>99</v>
      </c>
      <c r="M2405">
        <v>99</v>
      </c>
      <c r="N2405">
        <v>99</v>
      </c>
      <c r="O2405">
        <v>99</v>
      </c>
      <c r="P2405">
        <v>99</v>
      </c>
      <c r="Q2405">
        <v>33</v>
      </c>
      <c r="R2405">
        <v>201</v>
      </c>
      <c r="S2405">
        <v>6.756218905472636</v>
      </c>
      <c r="T2405">
        <v>5.2437810945273631</v>
      </c>
      <c r="U2405">
        <v>21.421393034825854</v>
      </c>
      <c r="V2405">
        <v>37.810945273631837</v>
      </c>
      <c r="W2405">
        <v>8.4577114427860689</v>
      </c>
      <c r="X2405">
        <v>68.159203980099505</v>
      </c>
      <c r="Y2405">
        <v>26.865671641791057</v>
      </c>
      <c r="AA2405">
        <v>9.8271676453646233</v>
      </c>
      <c r="AB2405">
        <v>1.6736986871489083</v>
      </c>
      <c r="AC2405">
        <v>2.110215294441852</v>
      </c>
      <c r="AD2405">
        <v>56.628954092725451</v>
      </c>
      <c r="AE2405">
        <v>70.659609454659559</v>
      </c>
      <c r="AF2405">
        <v>47.181718441852382</v>
      </c>
      <c r="AG2405">
        <v>2.8230337078651679</v>
      </c>
      <c r="AH2405">
        <v>2.6706851721365958</v>
      </c>
      <c r="AI2405">
        <v>5.4726368159203993</v>
      </c>
      <c r="AJ2405">
        <v>201</v>
      </c>
      <c r="AK2405">
        <v>102.94527363184082</v>
      </c>
      <c r="AL2405">
        <v>18.587056289786911</v>
      </c>
    </row>
    <row r="2406" spans="1:38">
      <c r="A2406">
        <v>19</v>
      </c>
      <c r="B2406">
        <v>125</v>
      </c>
      <c r="C2406">
        <v>2024</v>
      </c>
      <c r="D2406">
        <v>5</v>
      </c>
      <c r="E2406">
        <v>99</v>
      </c>
      <c r="G2406">
        <v>99</v>
      </c>
      <c r="I2406">
        <v>99</v>
      </c>
      <c r="J2406">
        <v>160</v>
      </c>
      <c r="K2406">
        <v>99</v>
      </c>
      <c r="M2406">
        <v>99</v>
      </c>
      <c r="N2406">
        <v>99</v>
      </c>
      <c r="O2406">
        <v>99</v>
      </c>
      <c r="P2406">
        <v>99</v>
      </c>
      <c r="Q2406">
        <v>27</v>
      </c>
      <c r="R2406">
        <v>98</v>
      </c>
      <c r="S2406">
        <v>7.6122448979591857</v>
      </c>
      <c r="T2406">
        <v>7.8979591836734686</v>
      </c>
      <c r="U2406">
        <v>34.348979591836745</v>
      </c>
      <c r="V2406">
        <v>19.387755102040817</v>
      </c>
      <c r="W2406">
        <v>37.755102040816332</v>
      </c>
      <c r="X2406">
        <v>97.959183673469383</v>
      </c>
      <c r="Y2406">
        <v>90.816326530612244</v>
      </c>
      <c r="AA2406">
        <v>8.8098651209064069</v>
      </c>
      <c r="AB2406">
        <v>1.712097729074638</v>
      </c>
      <c r="AC2406">
        <v>2.305670896734465</v>
      </c>
      <c r="AD2406">
        <v>72.648102365795012</v>
      </c>
      <c r="AE2406">
        <v>68.625669523039249</v>
      </c>
      <c r="AF2406">
        <v>61.294389959903128</v>
      </c>
      <c r="AG2406">
        <v>3.0415890751086279</v>
      </c>
      <c r="AH2406">
        <v>4.0442801945368201</v>
      </c>
      <c r="AI2406">
        <v>4.0816326530612246</v>
      </c>
      <c r="AJ2406">
        <v>98</v>
      </c>
      <c r="AK2406">
        <v>116.16122448979596</v>
      </c>
      <c r="AL2406">
        <v>21.551653242112963</v>
      </c>
    </row>
    <row r="2407" spans="1:38">
      <c r="A2407">
        <v>19</v>
      </c>
      <c r="B2407">
        <v>126</v>
      </c>
      <c r="C2407">
        <v>2024</v>
      </c>
      <c r="D2407">
        <v>6</v>
      </c>
      <c r="E2407">
        <v>99</v>
      </c>
      <c r="G2407">
        <v>99</v>
      </c>
      <c r="I2407">
        <v>99</v>
      </c>
      <c r="J2407">
        <v>160</v>
      </c>
      <c r="K2407">
        <v>99</v>
      </c>
      <c r="M2407">
        <v>99</v>
      </c>
      <c r="N2407">
        <v>99</v>
      </c>
      <c r="O2407">
        <v>99</v>
      </c>
      <c r="P2407">
        <v>99</v>
      </c>
      <c r="Q2407">
        <v>24</v>
      </c>
      <c r="R2407">
        <v>142</v>
      </c>
      <c r="S2407">
        <v>7.4859154929577469</v>
      </c>
      <c r="T2407">
        <v>7.1126760563380307</v>
      </c>
      <c r="U2407">
        <v>24.597183098591543</v>
      </c>
      <c r="V2407">
        <v>23.239436619718305</v>
      </c>
      <c r="W2407">
        <v>22.535211267605625</v>
      </c>
      <c r="X2407">
        <v>79.577464788732414</v>
      </c>
      <c r="Y2407">
        <v>47.183098591549296</v>
      </c>
      <c r="AA2407">
        <v>9.2199564911592322</v>
      </c>
      <c r="AB2407">
        <v>1.6939657424282637</v>
      </c>
      <c r="AC2407">
        <v>1.8312567513668596</v>
      </c>
      <c r="AD2407">
        <v>4.0488086314517888</v>
      </c>
      <c r="AE2407">
        <v>31.76772983849153</v>
      </c>
      <c r="AF2407">
        <v>40.914163491892687</v>
      </c>
      <c r="AG2407">
        <v>3.6854399169478329</v>
      </c>
      <c r="AH2407">
        <v>4.5548260055944221</v>
      </c>
      <c r="AI2407">
        <v>0</v>
      </c>
      <c r="AJ2407">
        <v>142</v>
      </c>
      <c r="AK2407">
        <v>103.56267605633802</v>
      </c>
      <c r="AL2407">
        <v>21.522101372394996</v>
      </c>
    </row>
    <row r="2408" spans="1:38">
      <c r="A2408">
        <v>19</v>
      </c>
      <c r="B2408">
        <v>127</v>
      </c>
      <c r="C2408">
        <v>2024</v>
      </c>
      <c r="D2408">
        <v>7</v>
      </c>
      <c r="E2408">
        <v>99</v>
      </c>
      <c r="G2408">
        <v>99</v>
      </c>
      <c r="I2408">
        <v>99</v>
      </c>
      <c r="J2408">
        <v>160</v>
      </c>
      <c r="K2408">
        <v>99</v>
      </c>
      <c r="M2408">
        <v>99</v>
      </c>
      <c r="N2408">
        <v>99</v>
      </c>
      <c r="O2408">
        <v>99</v>
      </c>
      <c r="P2408">
        <v>99</v>
      </c>
      <c r="Q2408">
        <v>15</v>
      </c>
      <c r="R2408">
        <v>173</v>
      </c>
      <c r="S2408">
        <v>7.5086705202312141</v>
      </c>
      <c r="T2408">
        <v>5.6936416184971108</v>
      </c>
      <c r="U2408">
        <v>17.576878612716772</v>
      </c>
      <c r="V2408">
        <v>25.433526011560705</v>
      </c>
      <c r="W2408">
        <v>10.404624277456648</v>
      </c>
      <c r="X2408">
        <v>58.381502890173422</v>
      </c>
      <c r="Y2408">
        <v>14.450867052023115</v>
      </c>
      <c r="AA2408">
        <v>7.3855770687498943</v>
      </c>
      <c r="AB2408">
        <v>1.6987533583095389</v>
      </c>
      <c r="AC2408">
        <v>2.2614678922399207</v>
      </c>
      <c r="AD2408">
        <v>39.282772186827202</v>
      </c>
      <c r="AE2408">
        <v>63.418649867998489</v>
      </c>
      <c r="AF2408">
        <v>75.226005281314301</v>
      </c>
      <c r="AG2408">
        <v>5.0363901018922865</v>
      </c>
      <c r="AH2408">
        <v>4.2786708091314356</v>
      </c>
      <c r="AI2408">
        <v>4.6242774566473992</v>
      </c>
      <c r="AJ2408">
        <v>173</v>
      </c>
      <c r="AK2408">
        <v>93.207514450867052</v>
      </c>
      <c r="AL2408">
        <v>20.678182510684184</v>
      </c>
    </row>
    <row r="2409" spans="1:38">
      <c r="A2409">
        <v>19</v>
      </c>
      <c r="B2409">
        <v>128</v>
      </c>
      <c r="C2409">
        <v>2024</v>
      </c>
      <c r="D2409">
        <v>8</v>
      </c>
      <c r="E2409">
        <v>99</v>
      </c>
      <c r="G2409">
        <v>99</v>
      </c>
      <c r="I2409">
        <v>99</v>
      </c>
      <c r="J2409">
        <v>160</v>
      </c>
      <c r="K2409">
        <v>99</v>
      </c>
      <c r="M2409">
        <v>99</v>
      </c>
      <c r="N2409">
        <v>99</v>
      </c>
      <c r="O2409">
        <v>99</v>
      </c>
      <c r="P2409">
        <v>99</v>
      </c>
      <c r="Q2409">
        <v>89</v>
      </c>
      <c r="R2409">
        <v>2110</v>
      </c>
      <c r="S2409">
        <v>8.2966824644549746</v>
      </c>
      <c r="T2409">
        <v>6.1985781990521316</v>
      </c>
      <c r="U2409">
        <v>21.986303317535537</v>
      </c>
      <c r="V2409">
        <v>73.696682464454994</v>
      </c>
      <c r="W2409">
        <v>8.8151658767772503</v>
      </c>
      <c r="X2409">
        <v>90.616113744075804</v>
      </c>
      <c r="Y2409">
        <v>31.137440758293835</v>
      </c>
      <c r="AA2409">
        <v>6.0256542452544997</v>
      </c>
      <c r="AB2409">
        <v>1.5039090891607376</v>
      </c>
      <c r="AC2409">
        <v>1.7741957305580496</v>
      </c>
      <c r="AD2409">
        <v>35.928619638910952</v>
      </c>
      <c r="AE2409">
        <v>43.361194107173759</v>
      </c>
      <c r="AF2409">
        <v>57.27728291775351</v>
      </c>
      <c r="AG2409">
        <v>2.0897296226601956</v>
      </c>
      <c r="AH2409">
        <v>2.0906595565797725</v>
      </c>
      <c r="AI2409">
        <v>2.6540284360189568</v>
      </c>
      <c r="AJ2409">
        <v>2109</v>
      </c>
      <c r="AK2409">
        <v>99.626173541962899</v>
      </c>
      <c r="AL2409">
        <v>21.919592954219876</v>
      </c>
    </row>
    <row r="2410" spans="1:38">
      <c r="A2410">
        <v>19</v>
      </c>
      <c r="B2410">
        <v>129</v>
      </c>
      <c r="C2410">
        <v>2024</v>
      </c>
      <c r="D2410">
        <v>9</v>
      </c>
      <c r="E2410">
        <v>99</v>
      </c>
      <c r="G2410">
        <v>99</v>
      </c>
      <c r="I2410">
        <v>99</v>
      </c>
      <c r="J2410">
        <v>160</v>
      </c>
      <c r="K2410">
        <v>99</v>
      </c>
      <c r="M2410">
        <v>99</v>
      </c>
      <c r="N2410">
        <v>99</v>
      </c>
      <c r="O2410">
        <v>99</v>
      </c>
      <c r="P2410">
        <v>99</v>
      </c>
      <c r="Q2410">
        <v>241</v>
      </c>
      <c r="R2410">
        <v>13780</v>
      </c>
      <c r="S2410">
        <v>8.3087082728592137</v>
      </c>
      <c r="T2410">
        <v>5.8634978229317865</v>
      </c>
      <c r="U2410">
        <v>20.797851959361402</v>
      </c>
      <c r="V2410">
        <v>80.399129172714069</v>
      </c>
      <c r="W2410">
        <v>5.0362844702467342</v>
      </c>
      <c r="X2410">
        <v>87.496371552975319</v>
      </c>
      <c r="Y2410">
        <v>25.137880986937596</v>
      </c>
      <c r="AA2410">
        <v>4.8871735832334524</v>
      </c>
      <c r="AB2410">
        <v>1.2803288710105607</v>
      </c>
      <c r="AC2410">
        <v>1.5044742029538916</v>
      </c>
      <c r="AD2410">
        <v>57.644620018619982</v>
      </c>
      <c r="AE2410">
        <v>40.831315157166316</v>
      </c>
      <c r="AF2410">
        <v>45.015744598106259</v>
      </c>
      <c r="AG2410">
        <v>3.7571537242990791</v>
      </c>
      <c r="AH2410">
        <v>3.9210250181060342</v>
      </c>
      <c r="AI2410">
        <v>4.1509433962264151</v>
      </c>
      <c r="AJ2410">
        <v>13776</v>
      </c>
      <c r="AK2410">
        <v>98.182926829269149</v>
      </c>
      <c r="AL2410">
        <v>21.738178406288501</v>
      </c>
    </row>
    <row r="2411" spans="1:38">
      <c r="A2411">
        <v>19</v>
      </c>
      <c r="B2411">
        <v>130</v>
      </c>
      <c r="C2411">
        <v>2024</v>
      </c>
      <c r="D2411">
        <v>10</v>
      </c>
      <c r="E2411">
        <v>99</v>
      </c>
      <c r="G2411">
        <v>99</v>
      </c>
      <c r="I2411">
        <v>99</v>
      </c>
      <c r="J2411">
        <v>160</v>
      </c>
      <c r="K2411">
        <v>99</v>
      </c>
      <c r="M2411">
        <v>99</v>
      </c>
      <c r="N2411">
        <v>99</v>
      </c>
      <c r="O2411">
        <v>99</v>
      </c>
      <c r="P2411">
        <v>99</v>
      </c>
      <c r="Q2411">
        <v>321</v>
      </c>
      <c r="R2411">
        <v>14241</v>
      </c>
      <c r="S2411">
        <v>7.6173723755354272</v>
      </c>
      <c r="T2411">
        <v>5.8111087704515123</v>
      </c>
      <c r="U2411">
        <v>19.892900779439721</v>
      </c>
      <c r="V2411">
        <v>63.331226739695246</v>
      </c>
      <c r="W2411">
        <v>5.9405940594059405</v>
      </c>
      <c r="X2411">
        <v>75.886524822695023</v>
      </c>
      <c r="Y2411">
        <v>20.237342883224489</v>
      </c>
      <c r="AA2411">
        <v>6.5620919949004204</v>
      </c>
      <c r="AB2411">
        <v>1.485365307188889</v>
      </c>
      <c r="AC2411">
        <v>1.7121293826278321</v>
      </c>
      <c r="AD2411">
        <v>50.475232981672946</v>
      </c>
      <c r="AE2411">
        <v>45.12593940720749</v>
      </c>
      <c r="AF2411">
        <v>55.876607519052413</v>
      </c>
      <c r="AG2411">
        <v>3.4937979627485225</v>
      </c>
      <c r="AH2411">
        <v>3.6253283266626095</v>
      </c>
      <c r="AI2411">
        <v>9.8588582262481577</v>
      </c>
      <c r="AJ2411">
        <v>14220</v>
      </c>
      <c r="AK2411">
        <v>98.786399437412172</v>
      </c>
      <c r="AL2411">
        <v>20.087280111647598</v>
      </c>
    </row>
    <row r="2412" spans="1:38">
      <c r="A2412">
        <v>19</v>
      </c>
      <c r="B2412">
        <v>131</v>
      </c>
      <c r="C2412">
        <v>2024</v>
      </c>
      <c r="D2412">
        <v>11</v>
      </c>
      <c r="E2412">
        <v>99</v>
      </c>
      <c r="G2412">
        <v>99</v>
      </c>
      <c r="I2412">
        <v>99</v>
      </c>
      <c r="J2412">
        <v>160</v>
      </c>
      <c r="K2412">
        <v>99</v>
      </c>
      <c r="M2412">
        <v>99</v>
      </c>
      <c r="N2412">
        <v>99</v>
      </c>
      <c r="O2412">
        <v>99</v>
      </c>
      <c r="P2412">
        <v>99</v>
      </c>
      <c r="Q2412">
        <v>176</v>
      </c>
      <c r="R2412">
        <v>3947</v>
      </c>
      <c r="S2412">
        <v>7.4904991132505732</v>
      </c>
      <c r="T2412">
        <v>5.9252596909044852</v>
      </c>
      <c r="U2412">
        <v>20.119837851532814</v>
      </c>
      <c r="V2412">
        <v>58.272105396503683</v>
      </c>
      <c r="W2412">
        <v>6.9926526475804396</v>
      </c>
      <c r="X2412">
        <v>72.916138839625063</v>
      </c>
      <c r="Y2412">
        <v>22.346085634659236</v>
      </c>
      <c r="AA2412">
        <v>7.160032792956045</v>
      </c>
      <c r="AB2412">
        <v>1.4875885231048218</v>
      </c>
      <c r="AC2412">
        <v>1.738325757743544</v>
      </c>
      <c r="AD2412">
        <v>39.29759359577141</v>
      </c>
      <c r="AE2412">
        <v>42.201607091372423</v>
      </c>
      <c r="AF2412">
        <v>59.213616846195137</v>
      </c>
      <c r="AG2412">
        <v>3.8099926638094126</v>
      </c>
      <c r="AH2412">
        <v>4.0085801878827976</v>
      </c>
      <c r="AI2412">
        <v>5.8525462376488475</v>
      </c>
      <c r="AJ2412">
        <v>3942</v>
      </c>
      <c r="AK2412">
        <v>99.293429731101057</v>
      </c>
      <c r="AL2412">
        <v>19.884964499606088</v>
      </c>
    </row>
    <row r="2413" spans="1:38">
      <c r="A2413">
        <v>19</v>
      </c>
      <c r="B2413">
        <v>132</v>
      </c>
      <c r="C2413">
        <v>2024</v>
      </c>
      <c r="D2413">
        <v>12</v>
      </c>
      <c r="E2413">
        <v>99</v>
      </c>
      <c r="G2413">
        <v>99</v>
      </c>
      <c r="I2413">
        <v>99</v>
      </c>
      <c r="J2413">
        <v>160</v>
      </c>
      <c r="K2413">
        <v>99</v>
      </c>
      <c r="M2413">
        <v>99</v>
      </c>
      <c r="N2413">
        <v>99</v>
      </c>
      <c r="O2413">
        <v>99</v>
      </c>
      <c r="P2413">
        <v>99</v>
      </c>
      <c r="Q2413">
        <v>47</v>
      </c>
      <c r="R2413">
        <v>741</v>
      </c>
      <c r="S2413">
        <v>7.3198380566801635</v>
      </c>
      <c r="T2413">
        <v>5.7935222672064786</v>
      </c>
      <c r="U2413">
        <v>18.096356275303652</v>
      </c>
      <c r="V2413">
        <v>50.607287449392707</v>
      </c>
      <c r="W2413">
        <v>7.6923076923076898</v>
      </c>
      <c r="X2413">
        <v>65.452091767881242</v>
      </c>
      <c r="Y2413">
        <v>13.090418353576251</v>
      </c>
      <c r="AA2413">
        <v>6.2254364985729511</v>
      </c>
      <c r="AB2413">
        <v>1.8394383863052397</v>
      </c>
      <c r="AC2413">
        <v>1.8203412453449963</v>
      </c>
      <c r="AD2413">
        <v>59.357869372936115</v>
      </c>
      <c r="AE2413">
        <v>59.318224325720941</v>
      </c>
      <c r="AF2413">
        <v>65.208598620907665</v>
      </c>
      <c r="AG2413">
        <v>6.6992134526715503</v>
      </c>
      <c r="AH2413">
        <v>6.4948922482583891</v>
      </c>
      <c r="AI2413">
        <v>10.526315789473689</v>
      </c>
      <c r="AJ2413">
        <v>732</v>
      </c>
      <c r="AK2413">
        <v>96.271721311475375</v>
      </c>
      <c r="AL2413">
        <v>19.835532699210329</v>
      </c>
    </row>
    <row r="2414" spans="1:38">
      <c r="A2414">
        <v>19</v>
      </c>
      <c r="B2414">
        <v>133</v>
      </c>
      <c r="C2414">
        <v>2024</v>
      </c>
      <c r="D2414">
        <v>1</v>
      </c>
      <c r="E2414">
        <v>99</v>
      </c>
      <c r="G2414">
        <v>99</v>
      </c>
      <c r="I2414">
        <v>99</v>
      </c>
      <c r="J2414">
        <v>171</v>
      </c>
      <c r="K2414">
        <v>99</v>
      </c>
      <c r="M2414">
        <v>99</v>
      </c>
      <c r="N2414">
        <v>99</v>
      </c>
      <c r="O2414">
        <v>99</v>
      </c>
      <c r="P2414">
        <v>99</v>
      </c>
      <c r="Q2414">
        <v>10</v>
      </c>
      <c r="R2414">
        <v>109</v>
      </c>
      <c r="S2414">
        <v>8.3669724770642215</v>
      </c>
      <c r="T2414">
        <v>7.6972477064220195</v>
      </c>
      <c r="U2414">
        <v>27.182568807339443</v>
      </c>
      <c r="V2414">
        <v>34.862385321100923</v>
      </c>
      <c r="W2414">
        <v>37.61467889908257</v>
      </c>
      <c r="X2414">
        <v>83.486238532110107</v>
      </c>
      <c r="Y2414">
        <v>46.788990825688082</v>
      </c>
      <c r="AA2414">
        <v>12.73424800686367</v>
      </c>
      <c r="AB2414">
        <v>1.6292090187466528</v>
      </c>
      <c r="AC2414">
        <v>1.9977261714441028</v>
      </c>
      <c r="AD2414">
        <v>63.111338684486441</v>
      </c>
      <c r="AE2414">
        <v>66.2165315871204</v>
      </c>
      <c r="AF2414">
        <v>70.782338069172894</v>
      </c>
      <c r="AG2414">
        <v>1.2515788265013204</v>
      </c>
      <c r="AH2414">
        <v>1.5975564056733222</v>
      </c>
      <c r="AI2414">
        <v>0</v>
      </c>
      <c r="AJ2414">
        <v>109</v>
      </c>
      <c r="AK2414">
        <v>102.97339449541288</v>
      </c>
      <c r="AL2414">
        <v>23.249424464871833</v>
      </c>
    </row>
    <row r="2415" spans="1:38">
      <c r="A2415">
        <v>19</v>
      </c>
      <c r="B2415">
        <v>134</v>
      </c>
      <c r="C2415">
        <v>2024</v>
      </c>
      <c r="D2415">
        <v>2</v>
      </c>
      <c r="E2415">
        <v>99</v>
      </c>
      <c r="G2415">
        <v>99</v>
      </c>
      <c r="I2415">
        <v>99</v>
      </c>
      <c r="J2415">
        <v>171</v>
      </c>
      <c r="K2415">
        <v>99</v>
      </c>
      <c r="M2415">
        <v>99</v>
      </c>
      <c r="N2415">
        <v>99</v>
      </c>
      <c r="O2415">
        <v>99</v>
      </c>
      <c r="P2415">
        <v>99</v>
      </c>
      <c r="Q2415">
        <v>27</v>
      </c>
      <c r="R2415">
        <v>269</v>
      </c>
      <c r="S2415">
        <v>8.263940520446095</v>
      </c>
      <c r="T2415">
        <v>6.7657992565055771</v>
      </c>
      <c r="U2415">
        <v>29.386245353159861</v>
      </c>
      <c r="V2415">
        <v>46.096654275092931</v>
      </c>
      <c r="W2415">
        <v>18.587360594795538</v>
      </c>
      <c r="X2415">
        <v>92.936802973977677</v>
      </c>
      <c r="Y2415">
        <v>70.260223048327148</v>
      </c>
      <c r="AA2415">
        <v>10.294041136922313</v>
      </c>
      <c r="AB2415">
        <v>1.491313414096582</v>
      </c>
      <c r="AC2415">
        <v>1.8536063043292828</v>
      </c>
      <c r="AD2415">
        <v>40.950213581622506</v>
      </c>
      <c r="AE2415">
        <v>43.321902698163719</v>
      </c>
      <c r="AF2415">
        <v>49.439056954903442</v>
      </c>
      <c r="AG2415">
        <v>2.5069897483690591</v>
      </c>
      <c r="AH2415">
        <v>3.3446727848931443</v>
      </c>
      <c r="AI2415">
        <v>0</v>
      </c>
      <c r="AJ2415">
        <v>269</v>
      </c>
      <c r="AK2415">
        <v>107.97657992565055</v>
      </c>
      <c r="AL2415">
        <v>22.69098705033247</v>
      </c>
    </row>
    <row r="2416" spans="1:38">
      <c r="A2416">
        <v>19</v>
      </c>
      <c r="B2416">
        <v>135</v>
      </c>
      <c r="C2416">
        <v>2024</v>
      </c>
      <c r="D2416">
        <v>3</v>
      </c>
      <c r="E2416">
        <v>99</v>
      </c>
      <c r="G2416">
        <v>99</v>
      </c>
      <c r="I2416">
        <v>99</v>
      </c>
      <c r="J2416">
        <v>171</v>
      </c>
      <c r="K2416">
        <v>99</v>
      </c>
      <c r="M2416">
        <v>99</v>
      </c>
      <c r="N2416">
        <v>99</v>
      </c>
      <c r="O2416">
        <v>99</v>
      </c>
      <c r="P2416">
        <v>99</v>
      </c>
      <c r="Q2416">
        <v>52</v>
      </c>
      <c r="R2416">
        <v>510</v>
      </c>
      <c r="S2416">
        <v>8.1588235294117641</v>
      </c>
      <c r="T2416">
        <v>6.7058823529411757</v>
      </c>
      <c r="U2416">
        <v>28.193137254901995</v>
      </c>
      <c r="V2416">
        <v>53.725490196078418</v>
      </c>
      <c r="W2416">
        <v>17.450980392156861</v>
      </c>
      <c r="X2416">
        <v>91.372549019607845</v>
      </c>
      <c r="Y2416">
        <v>58.431372549019585</v>
      </c>
      <c r="AA2416">
        <v>11.096788616920236</v>
      </c>
      <c r="AB2416">
        <v>1.3136801279847623</v>
      </c>
      <c r="AC2416">
        <v>1.9361789502356528</v>
      </c>
      <c r="AD2416">
        <v>55.465801960473641</v>
      </c>
      <c r="AE2416">
        <v>57.958006766437222</v>
      </c>
      <c r="AF2416">
        <v>53.255175528286763</v>
      </c>
      <c r="AG2416">
        <v>1.235195814865945</v>
      </c>
      <c r="AH2416">
        <v>1.3501844161195411</v>
      </c>
      <c r="AI2416">
        <v>0</v>
      </c>
      <c r="AJ2416">
        <v>510</v>
      </c>
      <c r="AK2416">
        <v>106.89196078431378</v>
      </c>
      <c r="AL2416">
        <v>22.072202721787413</v>
      </c>
    </row>
    <row r="2417" spans="1:38">
      <c r="A2417">
        <v>19</v>
      </c>
      <c r="B2417">
        <v>136</v>
      </c>
      <c r="C2417">
        <v>2024</v>
      </c>
      <c r="D2417">
        <v>4</v>
      </c>
      <c r="E2417">
        <v>99</v>
      </c>
      <c r="G2417">
        <v>99</v>
      </c>
      <c r="I2417">
        <v>99</v>
      </c>
      <c r="J2417">
        <v>171</v>
      </c>
      <c r="K2417">
        <v>99</v>
      </c>
      <c r="M2417">
        <v>99</v>
      </c>
      <c r="N2417">
        <v>99</v>
      </c>
      <c r="O2417">
        <v>99</v>
      </c>
      <c r="P2417">
        <v>99</v>
      </c>
      <c r="Q2417">
        <v>15</v>
      </c>
      <c r="R2417">
        <v>98</v>
      </c>
      <c r="S2417">
        <v>8.6020408163265305</v>
      </c>
      <c r="T2417">
        <v>7.6530612244897949</v>
      </c>
      <c r="U2417">
        <v>26.227551020408178</v>
      </c>
      <c r="V2417">
        <v>38.775510204081634</v>
      </c>
      <c r="W2417">
        <v>27.551020408163261</v>
      </c>
      <c r="X2417">
        <v>83.673469387755105</v>
      </c>
      <c r="Y2417">
        <v>46.938775510204081</v>
      </c>
      <c r="AA2417">
        <v>11.658217567863479</v>
      </c>
      <c r="AB2417">
        <v>1.2514464767013855</v>
      </c>
      <c r="AC2417">
        <v>1.7618522304568704</v>
      </c>
      <c r="AD2417">
        <v>24.253623406325197</v>
      </c>
      <c r="AE2417">
        <v>50.952541939339689</v>
      </c>
      <c r="AF2417">
        <v>63.620658840730712</v>
      </c>
      <c r="AG2417">
        <v>1.3764044943820224</v>
      </c>
      <c r="AH2417">
        <v>1.5942731955181972</v>
      </c>
      <c r="AI2417">
        <v>0</v>
      </c>
      <c r="AJ2417">
        <v>91</v>
      </c>
      <c r="AK2417">
        <v>101.36373626373624</v>
      </c>
      <c r="AL2417">
        <v>23.820547388814887</v>
      </c>
    </row>
    <row r="2418" spans="1:38">
      <c r="A2418">
        <v>19</v>
      </c>
      <c r="B2418">
        <v>137</v>
      </c>
      <c r="C2418">
        <v>2024</v>
      </c>
      <c r="D2418">
        <v>5</v>
      </c>
      <c r="E2418">
        <v>99</v>
      </c>
      <c r="G2418">
        <v>99</v>
      </c>
      <c r="I2418">
        <v>99</v>
      </c>
      <c r="J2418">
        <v>171</v>
      </c>
      <c r="K2418">
        <v>99</v>
      </c>
      <c r="M2418">
        <v>99</v>
      </c>
      <c r="N2418">
        <v>99</v>
      </c>
      <c r="O2418">
        <v>99</v>
      </c>
      <c r="P2418">
        <v>99</v>
      </c>
      <c r="Q2418">
        <v>9</v>
      </c>
      <c r="R2418">
        <v>100</v>
      </c>
      <c r="S2418">
        <v>8.33</v>
      </c>
      <c r="T2418">
        <v>6.79</v>
      </c>
      <c r="U2418">
        <v>23.577000000000005</v>
      </c>
      <c r="V2418">
        <v>15</v>
      </c>
      <c r="W2418">
        <v>22</v>
      </c>
      <c r="X2418">
        <v>80</v>
      </c>
      <c r="Y2418">
        <v>31</v>
      </c>
      <c r="AA2418">
        <v>10.629344805772352</v>
      </c>
      <c r="AB2418">
        <v>2.1262878450482661</v>
      </c>
      <c r="AC2418">
        <v>2.214926635353867</v>
      </c>
      <c r="AD2418">
        <v>1.6485519701051203</v>
      </c>
      <c r="AE2418">
        <v>22.470036983805151</v>
      </c>
      <c r="AF2418">
        <v>74.301875207871873</v>
      </c>
      <c r="AG2418">
        <v>3.1036623215394163</v>
      </c>
      <c r="AH2418">
        <v>2.8326300916937392</v>
      </c>
      <c r="AI2418">
        <v>0</v>
      </c>
      <c r="AJ2418">
        <v>84</v>
      </c>
      <c r="AK2418">
        <v>99.449999999999989</v>
      </c>
      <c r="AL2418">
        <v>23.500289646726998</v>
      </c>
    </row>
    <row r="2419" spans="1:38">
      <c r="A2419">
        <v>19</v>
      </c>
      <c r="B2419">
        <v>138</v>
      </c>
      <c r="C2419">
        <v>2024</v>
      </c>
      <c r="D2419">
        <v>6</v>
      </c>
      <c r="E2419">
        <v>99</v>
      </c>
      <c r="G2419">
        <v>99</v>
      </c>
      <c r="I2419">
        <v>99</v>
      </c>
      <c r="J2419">
        <v>171</v>
      </c>
      <c r="K2419">
        <v>99</v>
      </c>
      <c r="M2419">
        <v>99</v>
      </c>
      <c r="N2419">
        <v>99</v>
      </c>
      <c r="O2419">
        <v>99</v>
      </c>
      <c r="P2419">
        <v>99</v>
      </c>
      <c r="Q2419">
        <v>6</v>
      </c>
      <c r="R2419">
        <v>147</v>
      </c>
      <c r="S2419">
        <v>9.238095238095239</v>
      </c>
      <c r="T2419">
        <v>7.4421768707483009</v>
      </c>
      <c r="U2419">
        <v>21.242176870748295</v>
      </c>
      <c r="V2419">
        <v>65.306122448979593</v>
      </c>
      <c r="W2419">
        <v>21.088435374149661</v>
      </c>
      <c r="X2419">
        <v>88.435374149659879</v>
      </c>
      <c r="Y2419">
        <v>23.129251700680271</v>
      </c>
      <c r="AA2419">
        <v>6.5669956598072883</v>
      </c>
      <c r="AB2419">
        <v>0.92090855265780702</v>
      </c>
      <c r="AC2419">
        <v>1.2016386300748536</v>
      </c>
      <c r="AD2419">
        <v>32.162496442221482</v>
      </c>
      <c r="AE2419">
        <v>54.668842002410315</v>
      </c>
      <c r="AF2419">
        <v>15.690535735615812</v>
      </c>
      <c r="AG2419">
        <v>3.815208928107968</v>
      </c>
      <c r="AH2419">
        <v>4.0720624384645943</v>
      </c>
      <c r="AI2419">
        <v>0</v>
      </c>
      <c r="AJ2419">
        <v>147</v>
      </c>
      <c r="AK2419">
        <v>94.902721088435356</v>
      </c>
      <c r="AL2419">
        <v>24.334969231495823</v>
      </c>
    </row>
    <row r="2420" spans="1:38">
      <c r="A2420">
        <v>19</v>
      </c>
      <c r="B2420">
        <v>139</v>
      </c>
      <c r="C2420">
        <v>2024</v>
      </c>
      <c r="D2420">
        <v>7</v>
      </c>
      <c r="E2420">
        <v>99</v>
      </c>
      <c r="G2420">
        <v>99</v>
      </c>
      <c r="I2420">
        <v>99</v>
      </c>
      <c r="J2420">
        <v>171</v>
      </c>
      <c r="K2420">
        <v>99</v>
      </c>
      <c r="M2420">
        <v>99</v>
      </c>
      <c r="N2420">
        <v>99</v>
      </c>
      <c r="O2420">
        <v>99</v>
      </c>
      <c r="P2420">
        <v>99</v>
      </c>
      <c r="Q2420">
        <v>21</v>
      </c>
      <c r="R2420">
        <v>725</v>
      </c>
      <c r="S2420">
        <v>8.8496551724137955</v>
      </c>
      <c r="T2420">
        <v>6.4634482758620697</v>
      </c>
      <c r="U2420">
        <v>22.396965517241362</v>
      </c>
      <c r="V2420">
        <v>83.310344827586235</v>
      </c>
      <c r="W2420">
        <v>12.965517241379304</v>
      </c>
      <c r="X2420">
        <v>98.620689655172441</v>
      </c>
      <c r="Y2420">
        <v>30.206896551724149</v>
      </c>
      <c r="AA2420">
        <v>4.5433017500398494</v>
      </c>
      <c r="AB2420">
        <v>0.91772763880410635</v>
      </c>
      <c r="AC2420">
        <v>1.5775499901627681</v>
      </c>
      <c r="AD2420">
        <v>30.473057284172633</v>
      </c>
      <c r="AE2420">
        <v>35.868329636522411</v>
      </c>
      <c r="AF2420">
        <v>57.879220498705394</v>
      </c>
      <c r="AG2420">
        <v>21.106259097525477</v>
      </c>
      <c r="AH2420">
        <v>22.848000810482237</v>
      </c>
      <c r="AI2420">
        <v>0</v>
      </c>
      <c r="AJ2420">
        <v>725</v>
      </c>
      <c r="AK2420">
        <v>98.973793103448259</v>
      </c>
      <c r="AL2420">
        <v>22.951442121003264</v>
      </c>
    </row>
    <row r="2421" spans="1:38">
      <c r="A2421">
        <v>19</v>
      </c>
      <c r="B2421">
        <v>140</v>
      </c>
      <c r="C2421">
        <v>2024</v>
      </c>
      <c r="D2421">
        <v>8</v>
      </c>
      <c r="E2421">
        <v>99</v>
      </c>
      <c r="G2421">
        <v>99</v>
      </c>
      <c r="I2421">
        <v>99</v>
      </c>
      <c r="J2421">
        <v>171</v>
      </c>
      <c r="K2421">
        <v>99</v>
      </c>
      <c r="M2421">
        <v>99</v>
      </c>
      <c r="N2421">
        <v>99</v>
      </c>
      <c r="O2421">
        <v>99</v>
      </c>
      <c r="P2421">
        <v>99</v>
      </c>
      <c r="Q2421">
        <v>81</v>
      </c>
      <c r="R2421">
        <v>6176</v>
      </c>
      <c r="S2421">
        <v>8.5799870466321249</v>
      </c>
      <c r="T2421">
        <v>5.8966968911917101</v>
      </c>
      <c r="U2421">
        <v>23.003999352331725</v>
      </c>
      <c r="V2421">
        <v>85.621761658031105</v>
      </c>
      <c r="W2421">
        <v>6.9948186528497436</v>
      </c>
      <c r="X2421">
        <v>97.555051813471508</v>
      </c>
      <c r="Y2421">
        <v>34.86075129533679</v>
      </c>
      <c r="AA2421">
        <v>6.0380565429660589</v>
      </c>
      <c r="AB2421">
        <v>1.1462434702524844</v>
      </c>
      <c r="AC2421">
        <v>1.584825866553178</v>
      </c>
      <c r="AD2421">
        <v>30.05589465212994</v>
      </c>
      <c r="AE2421">
        <v>44.7975313376934</v>
      </c>
      <c r="AF2421">
        <v>57.909428009344239</v>
      </c>
      <c r="AG2421">
        <v>6.1166683173219774</v>
      </c>
      <c r="AH2421">
        <v>6.402642920389745</v>
      </c>
      <c r="AI2421">
        <v>1.6191709844559591E-2</v>
      </c>
      <c r="AJ2421">
        <v>6174</v>
      </c>
      <c r="AK2421">
        <v>100.17698412698432</v>
      </c>
      <c r="AL2421">
        <v>22.590775735311698</v>
      </c>
    </row>
    <row r="2422" spans="1:38">
      <c r="A2422">
        <v>19</v>
      </c>
      <c r="B2422">
        <v>141</v>
      </c>
      <c r="C2422">
        <v>2024</v>
      </c>
      <c r="D2422">
        <v>9</v>
      </c>
      <c r="E2422">
        <v>99</v>
      </c>
      <c r="G2422">
        <v>99</v>
      </c>
      <c r="I2422">
        <v>99</v>
      </c>
      <c r="J2422">
        <v>171</v>
      </c>
      <c r="K2422">
        <v>99</v>
      </c>
      <c r="M2422">
        <v>99</v>
      </c>
      <c r="N2422">
        <v>99</v>
      </c>
      <c r="O2422">
        <v>99</v>
      </c>
      <c r="P2422">
        <v>99</v>
      </c>
      <c r="Q2422">
        <v>109</v>
      </c>
      <c r="R2422">
        <v>6889</v>
      </c>
      <c r="S2422">
        <v>8.4308317607780516</v>
      </c>
      <c r="T2422">
        <v>5.5876034257511966</v>
      </c>
      <c r="U2422">
        <v>20.977500362897334</v>
      </c>
      <c r="V2422">
        <v>90.288866308607936</v>
      </c>
      <c r="W2422">
        <v>2.2644796051676597</v>
      </c>
      <c r="X2422">
        <v>94.425896356510378</v>
      </c>
      <c r="Y2422">
        <v>19.422267382784153</v>
      </c>
      <c r="AA2422">
        <v>4.1221639728277548</v>
      </c>
      <c r="AB2422">
        <v>1.0782487248654369</v>
      </c>
      <c r="AC2422">
        <v>1.4240016548803325</v>
      </c>
      <c r="AD2422">
        <v>45.551706732262623</v>
      </c>
      <c r="AE2422">
        <v>38.379982347170497</v>
      </c>
      <c r="AF2422">
        <v>51.958970976539774</v>
      </c>
      <c r="AG2422">
        <v>1.8783042094844953</v>
      </c>
      <c r="AH2422">
        <v>1.9771600891942551</v>
      </c>
      <c r="AI2422">
        <v>1.451589490492089E-2</v>
      </c>
      <c r="AJ2422">
        <v>6888</v>
      </c>
      <c r="AK2422">
        <v>98.013792102206637</v>
      </c>
      <c r="AL2422">
        <v>22.168074415459515</v>
      </c>
    </row>
    <row r="2423" spans="1:38">
      <c r="A2423">
        <v>19</v>
      </c>
      <c r="B2423">
        <v>142</v>
      </c>
      <c r="C2423">
        <v>2024</v>
      </c>
      <c r="D2423">
        <v>10</v>
      </c>
      <c r="E2423">
        <v>99</v>
      </c>
      <c r="G2423">
        <v>99</v>
      </c>
      <c r="I2423">
        <v>99</v>
      </c>
      <c r="J2423">
        <v>171</v>
      </c>
      <c r="K2423">
        <v>99</v>
      </c>
      <c r="M2423">
        <v>99</v>
      </c>
      <c r="N2423">
        <v>99</v>
      </c>
      <c r="O2423">
        <v>99</v>
      </c>
      <c r="P2423">
        <v>99</v>
      </c>
      <c r="Q2423">
        <v>127</v>
      </c>
      <c r="R2423">
        <v>6170</v>
      </c>
      <c r="S2423">
        <v>8.2249594813614255</v>
      </c>
      <c r="T2423">
        <v>6.0267423014586727</v>
      </c>
      <c r="U2423">
        <v>21.063889789303065</v>
      </c>
      <c r="V2423">
        <v>75.47811993517017</v>
      </c>
      <c r="W2423">
        <v>5.9319286871961108</v>
      </c>
      <c r="X2423">
        <v>86.450567260940062</v>
      </c>
      <c r="Y2423">
        <v>21.345218800648301</v>
      </c>
      <c r="AA2423">
        <v>6.454293542197993</v>
      </c>
      <c r="AB2423">
        <v>1.2687336071624122</v>
      </c>
      <c r="AC2423">
        <v>1.6380101934613212</v>
      </c>
      <c r="AD2423">
        <v>39.909775112921089</v>
      </c>
      <c r="AE2423">
        <v>47.662940884909219</v>
      </c>
      <c r="AF2423">
        <v>59.379141711333105</v>
      </c>
      <c r="AG2423">
        <v>1.5137092500637868</v>
      </c>
      <c r="AH2423">
        <v>1.6631540561706128</v>
      </c>
      <c r="AI2423">
        <v>3.2414910858995144E-2</v>
      </c>
      <c r="AJ2423">
        <v>6170</v>
      </c>
      <c r="AK2423">
        <v>98.511231766612838</v>
      </c>
      <c r="AL2423">
        <v>21.60818239738018</v>
      </c>
    </row>
    <row r="2424" spans="1:38">
      <c r="A2424">
        <v>19</v>
      </c>
      <c r="B2424">
        <v>143</v>
      </c>
      <c r="C2424">
        <v>2024</v>
      </c>
      <c r="D2424">
        <v>11</v>
      </c>
      <c r="E2424">
        <v>99</v>
      </c>
      <c r="G2424">
        <v>99</v>
      </c>
      <c r="I2424">
        <v>99</v>
      </c>
      <c r="J2424">
        <v>171</v>
      </c>
      <c r="K2424">
        <v>99</v>
      </c>
      <c r="M2424">
        <v>99</v>
      </c>
      <c r="N2424">
        <v>99</v>
      </c>
      <c r="O2424">
        <v>99</v>
      </c>
      <c r="P2424">
        <v>99</v>
      </c>
      <c r="Q2424">
        <v>50</v>
      </c>
      <c r="R2424">
        <v>1117</v>
      </c>
      <c r="S2424">
        <v>7.6884512085944516</v>
      </c>
      <c r="T2424">
        <v>5.7914055505819153</v>
      </c>
      <c r="U2424">
        <v>22.281199641897953</v>
      </c>
      <c r="V2424">
        <v>56.759176365264082</v>
      </c>
      <c r="W2424">
        <v>5.6401074306177268</v>
      </c>
      <c r="X2424">
        <v>76.365264100268561</v>
      </c>
      <c r="Y2424">
        <v>34.467323187108327</v>
      </c>
      <c r="AA2424">
        <v>8.4757669833276186</v>
      </c>
      <c r="AB2424">
        <v>1.4354449681447028</v>
      </c>
      <c r="AC2424">
        <v>1.6879152046077177</v>
      </c>
      <c r="AD2424">
        <v>35.029915038261748</v>
      </c>
      <c r="AE2424">
        <v>40.761132962879486</v>
      </c>
      <c r="AF2424">
        <v>58.949717450481806</v>
      </c>
      <c r="AG2424">
        <v>1.0782269585698288</v>
      </c>
      <c r="AH2424">
        <v>1.2562923523106528</v>
      </c>
      <c r="AI2424">
        <v>0</v>
      </c>
      <c r="AJ2424">
        <v>1117</v>
      </c>
      <c r="AK2424">
        <v>101.22103849597148</v>
      </c>
      <c r="AL2424">
        <v>20.709753603626368</v>
      </c>
    </row>
    <row r="2425" spans="1:38">
      <c r="A2425">
        <v>19</v>
      </c>
      <c r="B2425">
        <v>144</v>
      </c>
      <c r="C2425">
        <v>2024</v>
      </c>
      <c r="D2425">
        <v>12</v>
      </c>
      <c r="E2425">
        <v>99</v>
      </c>
      <c r="G2425">
        <v>99</v>
      </c>
      <c r="I2425">
        <v>99</v>
      </c>
      <c r="J2425">
        <v>171</v>
      </c>
      <c r="K2425">
        <v>99</v>
      </c>
      <c r="M2425">
        <v>99</v>
      </c>
      <c r="N2425">
        <v>99</v>
      </c>
      <c r="O2425">
        <v>99</v>
      </c>
      <c r="P2425">
        <v>99</v>
      </c>
      <c r="Q2425">
        <v>29</v>
      </c>
      <c r="R2425">
        <v>324</v>
      </c>
      <c r="S2425">
        <v>8.2037037037037024</v>
      </c>
      <c r="T2425">
        <v>6.2438271604938276</v>
      </c>
      <c r="U2425">
        <v>20.304938271604943</v>
      </c>
      <c r="V2425">
        <v>71.913580246913583</v>
      </c>
      <c r="W2425">
        <v>8.0246913580246915</v>
      </c>
      <c r="X2425">
        <v>83.641975308641989</v>
      </c>
      <c r="Y2425">
        <v>14.197530864197528</v>
      </c>
      <c r="AA2425">
        <v>6.6494852902927022</v>
      </c>
      <c r="AB2425">
        <v>1.1607728847566476</v>
      </c>
      <c r="AC2425">
        <v>1.6060626403395348</v>
      </c>
      <c r="AD2425">
        <v>46.811839366345559</v>
      </c>
      <c r="AE2425">
        <v>47.08777509882141</v>
      </c>
      <c r="AF2425">
        <v>60.743768972086507</v>
      </c>
      <c r="AG2425">
        <v>2.9292107404393803</v>
      </c>
      <c r="AH2425">
        <v>3.18646599570766</v>
      </c>
      <c r="AI2425">
        <v>0</v>
      </c>
      <c r="AJ2425">
        <v>323</v>
      </c>
      <c r="AK2425">
        <v>97.682972136222816</v>
      </c>
      <c r="AL2425">
        <v>21.320743033117477</v>
      </c>
    </row>
    <row r="2426" spans="1:38">
      <c r="A2426">
        <v>19</v>
      </c>
      <c r="B2426">
        <v>145</v>
      </c>
      <c r="C2426">
        <v>2024</v>
      </c>
      <c r="D2426">
        <v>1</v>
      </c>
      <c r="E2426">
        <v>99</v>
      </c>
      <c r="G2426">
        <v>99</v>
      </c>
      <c r="I2426">
        <v>99</v>
      </c>
      <c r="J2426">
        <v>175</v>
      </c>
      <c r="K2426">
        <v>99</v>
      </c>
      <c r="M2426">
        <v>99</v>
      </c>
      <c r="N2426">
        <v>99</v>
      </c>
      <c r="O2426">
        <v>99</v>
      </c>
      <c r="P2426">
        <v>99</v>
      </c>
      <c r="Q2426">
        <v>5</v>
      </c>
      <c r="R2426">
        <v>40</v>
      </c>
      <c r="S2426">
        <v>7.5</v>
      </c>
      <c r="T2426">
        <v>6.625</v>
      </c>
      <c r="U2426">
        <v>18.427500000000006</v>
      </c>
      <c r="V2426">
        <v>47.5</v>
      </c>
      <c r="W2426">
        <v>10</v>
      </c>
      <c r="X2426">
        <v>60</v>
      </c>
      <c r="Y2426">
        <v>10</v>
      </c>
      <c r="AA2426">
        <v>7.0047122531907045</v>
      </c>
      <c r="AB2426">
        <v>1.4491376746189435</v>
      </c>
      <c r="AC2426">
        <v>1.3908181045701122</v>
      </c>
      <c r="AD2426">
        <v>72.420454399176009</v>
      </c>
      <c r="AE2426">
        <v>65.439631122297286</v>
      </c>
      <c r="AF2426">
        <v>65.120740351362201</v>
      </c>
      <c r="AG2426">
        <v>0.45929498220231935</v>
      </c>
      <c r="AH2426">
        <v>0.397434549469036</v>
      </c>
      <c r="AI2426">
        <v>0</v>
      </c>
      <c r="AJ2426">
        <v>0</v>
      </c>
    </row>
    <row r="2427" spans="1:38">
      <c r="A2427">
        <v>19</v>
      </c>
      <c r="B2427">
        <v>146</v>
      </c>
      <c r="C2427">
        <v>2024</v>
      </c>
      <c r="D2427">
        <v>2</v>
      </c>
      <c r="E2427">
        <v>99</v>
      </c>
      <c r="G2427">
        <v>99</v>
      </c>
      <c r="I2427">
        <v>99</v>
      </c>
      <c r="J2427">
        <v>175</v>
      </c>
      <c r="K2427">
        <v>99</v>
      </c>
      <c r="M2427">
        <v>99</v>
      </c>
      <c r="N2427">
        <v>99</v>
      </c>
      <c r="O2427">
        <v>99</v>
      </c>
      <c r="P2427">
        <v>99</v>
      </c>
      <c r="Q2427">
        <v>20</v>
      </c>
      <c r="R2427">
        <v>263</v>
      </c>
      <c r="S2427">
        <v>6.0684410646387823</v>
      </c>
      <c r="T2427">
        <v>5.2509505703422068</v>
      </c>
      <c r="U2427">
        <v>16.558935361216722</v>
      </c>
      <c r="V2427">
        <v>32.699619771863127</v>
      </c>
      <c r="W2427">
        <v>3.4220532319391639</v>
      </c>
      <c r="X2427">
        <v>44.106463878326991</v>
      </c>
      <c r="Y2427">
        <v>14.448669201520921</v>
      </c>
      <c r="AA2427">
        <v>6.9252655031123354</v>
      </c>
      <c r="AB2427">
        <v>1.9816343648696473</v>
      </c>
      <c r="AC2427">
        <v>1.9040054461585925</v>
      </c>
      <c r="AD2427">
        <v>62.961717099687782</v>
      </c>
      <c r="AE2427">
        <v>69.709184023098516</v>
      </c>
      <c r="AF2427">
        <v>70.893444685973407</v>
      </c>
      <c r="AG2427">
        <v>2.4510717614165878</v>
      </c>
      <c r="AH2427">
        <v>1.8426608784690035</v>
      </c>
      <c r="AI2427">
        <v>0</v>
      </c>
      <c r="AJ2427">
        <v>0</v>
      </c>
    </row>
    <row r="2428" spans="1:38">
      <c r="A2428">
        <v>19</v>
      </c>
      <c r="B2428">
        <v>147</v>
      </c>
      <c r="C2428">
        <v>2024</v>
      </c>
      <c r="D2428">
        <v>3</v>
      </c>
      <c r="E2428">
        <v>99</v>
      </c>
      <c r="G2428">
        <v>99</v>
      </c>
      <c r="I2428">
        <v>99</v>
      </c>
      <c r="J2428">
        <v>175</v>
      </c>
      <c r="K2428">
        <v>99</v>
      </c>
      <c r="M2428">
        <v>99</v>
      </c>
      <c r="N2428">
        <v>99</v>
      </c>
      <c r="O2428">
        <v>99</v>
      </c>
      <c r="P2428">
        <v>99</v>
      </c>
      <c r="Q2428">
        <v>102</v>
      </c>
      <c r="R2428">
        <v>969</v>
      </c>
      <c r="S2428">
        <v>7.6253869969040258</v>
      </c>
      <c r="T2428">
        <v>5.91950464396285</v>
      </c>
      <c r="U2428">
        <v>23.24344685242519</v>
      </c>
      <c r="V2428">
        <v>56.656346749226003</v>
      </c>
      <c r="W2428">
        <v>12.59029927760578</v>
      </c>
      <c r="X2428">
        <v>77.089783281733745</v>
      </c>
      <c r="Y2428">
        <v>41.382868937048507</v>
      </c>
      <c r="AA2428">
        <v>10.063846792743556</v>
      </c>
      <c r="AB2428">
        <v>1.6806479044145961</v>
      </c>
      <c r="AC2428">
        <v>2.2642101122998661</v>
      </c>
      <c r="AD2428">
        <v>73.020552914042995</v>
      </c>
      <c r="AE2428">
        <v>73.456908076765458</v>
      </c>
      <c r="AF2428">
        <v>62.775837463672254</v>
      </c>
      <c r="AG2428">
        <v>2.346872048245296</v>
      </c>
      <c r="AH2428">
        <v>2.1149680833062403</v>
      </c>
      <c r="AI2428">
        <v>0.51599587203302388</v>
      </c>
      <c r="AJ2428">
        <v>0</v>
      </c>
    </row>
    <row r="2429" spans="1:38">
      <c r="A2429">
        <v>19</v>
      </c>
      <c r="B2429">
        <v>148</v>
      </c>
      <c r="C2429">
        <v>2024</v>
      </c>
      <c r="D2429">
        <v>4</v>
      </c>
      <c r="E2429">
        <v>99</v>
      </c>
      <c r="G2429">
        <v>99</v>
      </c>
      <c r="I2429">
        <v>99</v>
      </c>
      <c r="J2429">
        <v>175</v>
      </c>
      <c r="K2429">
        <v>99</v>
      </c>
      <c r="M2429">
        <v>99</v>
      </c>
      <c r="N2429">
        <v>99</v>
      </c>
      <c r="O2429">
        <v>99</v>
      </c>
      <c r="P2429">
        <v>99</v>
      </c>
      <c r="Q2429">
        <v>26</v>
      </c>
      <c r="R2429">
        <v>194</v>
      </c>
      <c r="S2429">
        <v>6.9639175257731951</v>
      </c>
      <c r="T2429">
        <v>6.1237113402061842</v>
      </c>
      <c r="U2429">
        <v>22.161855670103105</v>
      </c>
      <c r="V2429">
        <v>27.835051546391753</v>
      </c>
      <c r="W2429">
        <v>18.041237113402065</v>
      </c>
      <c r="X2429">
        <v>58.24742268041237</v>
      </c>
      <c r="Y2429">
        <v>33.505154639175274</v>
      </c>
      <c r="AA2429">
        <v>11.357362327174158</v>
      </c>
      <c r="AB2429">
        <v>1.9086717769068848</v>
      </c>
      <c r="AC2429">
        <v>2.6796588948902036</v>
      </c>
      <c r="AD2429">
        <v>82.584481395792693</v>
      </c>
      <c r="AE2429">
        <v>78.094242323138417</v>
      </c>
      <c r="AF2429">
        <v>68.821317201994404</v>
      </c>
      <c r="AG2429">
        <v>2.7247191011235956</v>
      </c>
      <c r="AH2429">
        <v>2.6667774877683281</v>
      </c>
      <c r="AI2429">
        <v>0</v>
      </c>
      <c r="AJ2429">
        <v>0</v>
      </c>
    </row>
    <row r="2430" spans="1:38">
      <c r="A2430">
        <v>19</v>
      </c>
      <c r="B2430">
        <v>149</v>
      </c>
      <c r="C2430">
        <v>2024</v>
      </c>
      <c r="D2430">
        <v>5</v>
      </c>
      <c r="E2430">
        <v>99</v>
      </c>
      <c r="G2430">
        <v>99</v>
      </c>
      <c r="I2430">
        <v>99</v>
      </c>
      <c r="J2430">
        <v>175</v>
      </c>
      <c r="K2430">
        <v>99</v>
      </c>
      <c r="M2430">
        <v>99</v>
      </c>
      <c r="N2430">
        <v>99</v>
      </c>
      <c r="O2430">
        <v>99</v>
      </c>
      <c r="P2430">
        <v>99</v>
      </c>
      <c r="Q2430">
        <v>4</v>
      </c>
      <c r="R2430">
        <v>10</v>
      </c>
      <c r="S2430">
        <v>7.1</v>
      </c>
      <c r="T2430">
        <v>6</v>
      </c>
      <c r="U2430">
        <v>32.829999999999991</v>
      </c>
      <c r="V2430">
        <v>50</v>
      </c>
      <c r="W2430">
        <v>20</v>
      </c>
      <c r="X2430">
        <v>100</v>
      </c>
      <c r="Y2430">
        <v>90</v>
      </c>
      <c r="AA2430">
        <v>7.2808035270840845</v>
      </c>
      <c r="AB2430">
        <v>2.7730849247724114</v>
      </c>
      <c r="AC2430">
        <v>2.529822128134704</v>
      </c>
      <c r="AD2430">
        <v>75.912741501212508</v>
      </c>
      <c r="AE2430">
        <v>85.888927639933456</v>
      </c>
      <c r="AF2430">
        <v>54.166458270413763</v>
      </c>
      <c r="AG2430">
        <v>0.31036623215394166</v>
      </c>
      <c r="AH2430">
        <v>0.39443205628496175</v>
      </c>
      <c r="AI2430">
        <v>0</v>
      </c>
      <c r="AJ2430">
        <v>0</v>
      </c>
    </row>
    <row r="2431" spans="1:38">
      <c r="A2431">
        <v>19</v>
      </c>
      <c r="B2431">
        <v>150</v>
      </c>
      <c r="C2431">
        <v>2024</v>
      </c>
      <c r="D2431">
        <v>6</v>
      </c>
      <c r="E2431">
        <v>99</v>
      </c>
      <c r="G2431">
        <v>99</v>
      </c>
      <c r="I2431">
        <v>99</v>
      </c>
      <c r="J2431">
        <v>175</v>
      </c>
      <c r="K2431">
        <v>99</v>
      </c>
      <c r="M2431">
        <v>99</v>
      </c>
      <c r="N2431">
        <v>99</v>
      </c>
      <c r="O2431">
        <v>99</v>
      </c>
      <c r="P2431">
        <v>99</v>
      </c>
      <c r="Q2431">
        <v>6</v>
      </c>
      <c r="R2431">
        <v>56</v>
      </c>
      <c r="S2431">
        <v>6.3214285714285694</v>
      </c>
      <c r="T2431">
        <v>6.1428571428571441</v>
      </c>
      <c r="U2431">
        <v>18.312499999999996</v>
      </c>
      <c r="V2431">
        <v>5.3571428571428559</v>
      </c>
      <c r="W2431">
        <v>14.285714285714288</v>
      </c>
      <c r="X2431">
        <v>26.785714285714281</v>
      </c>
      <c r="Y2431">
        <v>21.428571428571423</v>
      </c>
      <c r="AA2431">
        <v>10.087511063899056</v>
      </c>
      <c r="AB2431">
        <v>1.4651565354832901</v>
      </c>
      <c r="AC2431">
        <v>2.401105187710229</v>
      </c>
      <c r="AD2431">
        <v>81.406449758382891</v>
      </c>
      <c r="AE2431">
        <v>78.598581137227313</v>
      </c>
      <c r="AF2431">
        <v>69.250368996337642</v>
      </c>
      <c r="AG2431">
        <v>1.453412924993511</v>
      </c>
      <c r="AH2431">
        <v>1.337315067778595</v>
      </c>
      <c r="AI2431">
        <v>0</v>
      </c>
      <c r="AJ2431">
        <v>29</v>
      </c>
      <c r="AK2431">
        <v>95.565517241379325</v>
      </c>
      <c r="AL2431">
        <v>16.762198923569144</v>
      </c>
    </row>
    <row r="2432" spans="1:38">
      <c r="A2432">
        <v>19</v>
      </c>
      <c r="B2432">
        <v>151</v>
      </c>
      <c r="C2432">
        <v>2024</v>
      </c>
      <c r="D2432">
        <v>7</v>
      </c>
      <c r="E2432">
        <v>99</v>
      </c>
      <c r="G2432">
        <v>99</v>
      </c>
      <c r="I2432">
        <v>99</v>
      </c>
      <c r="J2432">
        <v>175</v>
      </c>
      <c r="K2432">
        <v>99</v>
      </c>
      <c r="M2432">
        <v>99</v>
      </c>
      <c r="N2432">
        <v>99</v>
      </c>
      <c r="O2432">
        <v>99</v>
      </c>
      <c r="P2432">
        <v>99</v>
      </c>
      <c r="R2432">
        <v>0</v>
      </c>
    </row>
    <row r="2433" spans="1:38">
      <c r="A2433">
        <v>19</v>
      </c>
      <c r="B2433">
        <v>152</v>
      </c>
      <c r="C2433">
        <v>2024</v>
      </c>
      <c r="D2433">
        <v>8</v>
      </c>
      <c r="E2433">
        <v>99</v>
      </c>
      <c r="G2433">
        <v>99</v>
      </c>
      <c r="I2433">
        <v>99</v>
      </c>
      <c r="J2433">
        <v>175</v>
      </c>
      <c r="K2433">
        <v>99</v>
      </c>
      <c r="M2433">
        <v>99</v>
      </c>
      <c r="N2433">
        <v>99</v>
      </c>
      <c r="O2433">
        <v>99</v>
      </c>
      <c r="P2433">
        <v>99</v>
      </c>
      <c r="Q2433">
        <v>35</v>
      </c>
      <c r="R2433">
        <v>680</v>
      </c>
      <c r="S2433">
        <v>7.5955882352941186</v>
      </c>
      <c r="T2433">
        <v>5.1602941176470596</v>
      </c>
      <c r="U2433">
        <v>19.130441176470601</v>
      </c>
      <c r="V2433">
        <v>56.470588235294123</v>
      </c>
      <c r="W2433">
        <v>5.882352941176471</v>
      </c>
      <c r="X2433">
        <v>69.117647058823522</v>
      </c>
      <c r="Y2433">
        <v>21.176470588235297</v>
      </c>
      <c r="AA2433">
        <v>6.9202282208676005</v>
      </c>
      <c r="AB2433">
        <v>1.9650575372155077</v>
      </c>
      <c r="AC2433">
        <v>2.0173978366058263</v>
      </c>
      <c r="AD2433">
        <v>63.552727035492609</v>
      </c>
      <c r="AE2433">
        <v>62.684541211433555</v>
      </c>
      <c r="AF2433">
        <v>71.301049846281714</v>
      </c>
      <c r="AG2433">
        <v>0.67346736654451844</v>
      </c>
      <c r="AH2433">
        <v>0.58624958178787101</v>
      </c>
      <c r="AI2433">
        <v>0</v>
      </c>
      <c r="AJ2433">
        <v>680</v>
      </c>
      <c r="AK2433">
        <v>95.903823529411767</v>
      </c>
      <c r="AL2433">
        <v>20.927315961393113</v>
      </c>
    </row>
    <row r="2434" spans="1:38">
      <c r="A2434">
        <v>19</v>
      </c>
      <c r="B2434">
        <v>153</v>
      </c>
      <c r="C2434">
        <v>2024</v>
      </c>
      <c r="D2434">
        <v>9</v>
      </c>
      <c r="E2434">
        <v>99</v>
      </c>
      <c r="G2434">
        <v>99</v>
      </c>
      <c r="I2434">
        <v>99</v>
      </c>
      <c r="J2434">
        <v>175</v>
      </c>
      <c r="K2434">
        <v>99</v>
      </c>
      <c r="M2434">
        <v>99</v>
      </c>
      <c r="N2434">
        <v>99</v>
      </c>
      <c r="O2434">
        <v>99</v>
      </c>
      <c r="P2434">
        <v>99</v>
      </c>
      <c r="Q2434">
        <v>182</v>
      </c>
      <c r="R2434">
        <v>6246</v>
      </c>
      <c r="S2434">
        <v>7.7944284341978864</v>
      </c>
      <c r="T2434">
        <v>5.5163304514889528</v>
      </c>
      <c r="U2434">
        <v>18.987479987191783</v>
      </c>
      <c r="V2434">
        <v>61.351264809478081</v>
      </c>
      <c r="W2434">
        <v>3.8744796669868711</v>
      </c>
      <c r="X2434">
        <v>69.196285622798598</v>
      </c>
      <c r="Y2434">
        <v>19.228306115914187</v>
      </c>
      <c r="AA2434">
        <v>6.3891167989182991</v>
      </c>
      <c r="AB2434">
        <v>1.5555693642495316</v>
      </c>
      <c r="AC2434">
        <v>1.649373991899169</v>
      </c>
      <c r="AD2434">
        <v>66.585667087057814</v>
      </c>
      <c r="AE2434">
        <v>49.844681651400009</v>
      </c>
      <c r="AF2434">
        <v>51.343102282608086</v>
      </c>
      <c r="AG2434">
        <v>1.7029885458615412</v>
      </c>
      <c r="AH2434">
        <v>1.6225617068662164</v>
      </c>
      <c r="AI2434">
        <v>2.8978546269612551</v>
      </c>
      <c r="AJ2434">
        <v>6246</v>
      </c>
      <c r="AK2434">
        <v>95.934758245277308</v>
      </c>
      <c r="AL2434">
        <v>20.838967765999342</v>
      </c>
    </row>
    <row r="2435" spans="1:38">
      <c r="A2435">
        <v>19</v>
      </c>
      <c r="B2435">
        <v>154</v>
      </c>
      <c r="C2435">
        <v>2024</v>
      </c>
      <c r="D2435">
        <v>10</v>
      </c>
      <c r="E2435">
        <v>99</v>
      </c>
      <c r="G2435">
        <v>99</v>
      </c>
      <c r="I2435">
        <v>99</v>
      </c>
      <c r="J2435">
        <v>175</v>
      </c>
      <c r="K2435">
        <v>99</v>
      </c>
      <c r="M2435">
        <v>99</v>
      </c>
      <c r="N2435">
        <v>99</v>
      </c>
      <c r="O2435">
        <v>99</v>
      </c>
      <c r="P2435">
        <v>99</v>
      </c>
      <c r="Q2435">
        <v>278</v>
      </c>
      <c r="R2435">
        <v>7509</v>
      </c>
      <c r="S2435">
        <v>7.0579304834198977</v>
      </c>
      <c r="T2435">
        <v>5.2045545345585298</v>
      </c>
      <c r="U2435">
        <v>17.434638433879321</v>
      </c>
      <c r="V2435">
        <v>45.904914103076315</v>
      </c>
      <c r="W2435">
        <v>2.1440937541616725</v>
      </c>
      <c r="X2435">
        <v>54.281528832068176</v>
      </c>
      <c r="Y2435">
        <v>15.55466773205487</v>
      </c>
      <c r="AA2435">
        <v>7.196420816769014</v>
      </c>
      <c r="AB2435">
        <v>1.670237228982864</v>
      </c>
      <c r="AC2435">
        <v>1.5000246029374913</v>
      </c>
      <c r="AD2435">
        <v>69.468984313882544</v>
      </c>
      <c r="AE2435">
        <v>53.694736766090514</v>
      </c>
      <c r="AF2435">
        <v>51.714269609798862</v>
      </c>
      <c r="AG2435">
        <v>1.8422111440403528</v>
      </c>
      <c r="AH2435">
        <v>1.6753432147119836</v>
      </c>
      <c r="AI2435">
        <v>1.4382740711146624</v>
      </c>
      <c r="AJ2435">
        <v>7509</v>
      </c>
      <c r="AK2435">
        <v>95.277214009854717</v>
      </c>
      <c r="AL2435">
        <v>19.189209902337037</v>
      </c>
    </row>
    <row r="2436" spans="1:38">
      <c r="A2436">
        <v>19</v>
      </c>
      <c r="B2436">
        <v>155</v>
      </c>
      <c r="C2436">
        <v>2024</v>
      </c>
      <c r="D2436">
        <v>11</v>
      </c>
      <c r="E2436">
        <v>99</v>
      </c>
      <c r="G2436">
        <v>99</v>
      </c>
      <c r="I2436">
        <v>99</v>
      </c>
      <c r="J2436">
        <v>175</v>
      </c>
      <c r="K2436">
        <v>99</v>
      </c>
      <c r="M2436">
        <v>99</v>
      </c>
      <c r="N2436">
        <v>99</v>
      </c>
      <c r="O2436">
        <v>99</v>
      </c>
      <c r="P2436">
        <v>99</v>
      </c>
      <c r="Q2436">
        <v>76</v>
      </c>
      <c r="R2436">
        <v>1278</v>
      </c>
      <c r="S2436">
        <v>6.4381846635367781</v>
      </c>
      <c r="T2436">
        <v>4.8215962441314542</v>
      </c>
      <c r="U2436">
        <v>16.361502347417829</v>
      </c>
      <c r="V2436">
        <v>31.064162754303595</v>
      </c>
      <c r="W2436">
        <v>1.4866979655712051</v>
      </c>
      <c r="X2436">
        <v>42.331768388106411</v>
      </c>
      <c r="Y2436">
        <v>13.928012519561817</v>
      </c>
      <c r="AA2436">
        <v>7.7105787702998976</v>
      </c>
      <c r="AB2436">
        <v>1.7172184692297296</v>
      </c>
      <c r="AC2436">
        <v>1.4720462437404838</v>
      </c>
      <c r="AD2436">
        <v>66.372021844691091</v>
      </c>
      <c r="AE2436">
        <v>56.682623296411641</v>
      </c>
      <c r="AF2436">
        <v>59.027100524977776</v>
      </c>
      <c r="AG2436">
        <v>1.2336383644156148</v>
      </c>
      <c r="AH2436">
        <v>1.0554872845583119</v>
      </c>
      <c r="AI2436">
        <v>1.7214397496087637</v>
      </c>
      <c r="AJ2436">
        <v>1278</v>
      </c>
      <c r="AK2436">
        <v>94.43607198748056</v>
      </c>
      <c r="AL2436">
        <v>18.224293253462537</v>
      </c>
    </row>
    <row r="2437" spans="1:38">
      <c r="A2437">
        <v>19</v>
      </c>
      <c r="B2437">
        <v>156</v>
      </c>
      <c r="C2437">
        <v>2024</v>
      </c>
      <c r="D2437">
        <v>12</v>
      </c>
      <c r="E2437">
        <v>99</v>
      </c>
      <c r="G2437">
        <v>99</v>
      </c>
      <c r="I2437">
        <v>99</v>
      </c>
      <c r="J2437">
        <v>175</v>
      </c>
      <c r="K2437">
        <v>99</v>
      </c>
      <c r="M2437">
        <v>99</v>
      </c>
      <c r="N2437">
        <v>99</v>
      </c>
      <c r="O2437">
        <v>99</v>
      </c>
      <c r="P2437">
        <v>99</v>
      </c>
      <c r="Q2437">
        <v>13</v>
      </c>
      <c r="R2437">
        <v>135</v>
      </c>
      <c r="S2437">
        <v>7.5111111111111102</v>
      </c>
      <c r="T2437">
        <v>5.9851851851851858</v>
      </c>
      <c r="U2437">
        <v>23.693333333333342</v>
      </c>
      <c r="V2437">
        <v>41.481481481481488</v>
      </c>
      <c r="W2437">
        <v>6.6666666666666687</v>
      </c>
      <c r="X2437">
        <v>68.148148148148138</v>
      </c>
      <c r="Y2437">
        <v>40</v>
      </c>
      <c r="AA2437">
        <v>10.426882634876099</v>
      </c>
      <c r="AB2437">
        <v>1.6323882375295056</v>
      </c>
      <c r="AC2437">
        <v>1.6776755753353572</v>
      </c>
      <c r="AD2437">
        <v>61.70953436368395</v>
      </c>
      <c r="AE2437">
        <v>59.862786207473</v>
      </c>
      <c r="AF2437">
        <v>59.241080902505921</v>
      </c>
      <c r="AG2437">
        <v>1.2205044751830751</v>
      </c>
      <c r="AH2437">
        <v>1.5492536836308324</v>
      </c>
      <c r="AI2437">
        <v>0</v>
      </c>
      <c r="AJ2437">
        <v>135</v>
      </c>
      <c r="AK2437">
        <v>102.1740740740741</v>
      </c>
      <c r="AL2437">
        <v>20.907783312393736</v>
      </c>
    </row>
    <row r="2438" spans="1:38">
      <c r="A2438">
        <v>19</v>
      </c>
      <c r="B2438">
        <v>157</v>
      </c>
      <c r="C2438">
        <v>2024</v>
      </c>
      <c r="D2438">
        <v>1</v>
      </c>
      <c r="E2438">
        <v>99</v>
      </c>
      <c r="G2438">
        <v>99</v>
      </c>
      <c r="I2438">
        <v>99</v>
      </c>
      <c r="J2438">
        <v>177</v>
      </c>
      <c r="K2438">
        <v>99</v>
      </c>
      <c r="M2438">
        <v>99</v>
      </c>
      <c r="N2438">
        <v>99</v>
      </c>
      <c r="O2438">
        <v>99</v>
      </c>
      <c r="P2438">
        <v>99</v>
      </c>
      <c r="Q2438">
        <v>10</v>
      </c>
      <c r="R2438">
        <v>187</v>
      </c>
      <c r="S2438">
        <v>7.0748663101604272</v>
      </c>
      <c r="T2438">
        <v>5.7700534759358284</v>
      </c>
      <c r="U2438">
        <v>22.066310160427804</v>
      </c>
      <c r="V2438">
        <v>60.427807486631004</v>
      </c>
      <c r="W2438">
        <v>3.2085561497326198</v>
      </c>
      <c r="X2438">
        <v>85.561497326203209</v>
      </c>
      <c r="Y2438">
        <v>35.294117647058826</v>
      </c>
      <c r="AA2438">
        <v>6.9404332471259584</v>
      </c>
      <c r="AB2438">
        <v>1.5355882909293499</v>
      </c>
      <c r="AC2438">
        <v>1.5112984456396177</v>
      </c>
      <c r="AD2438">
        <v>13.76690347101588</v>
      </c>
      <c r="AE2438">
        <v>51.229886169041251</v>
      </c>
      <c r="AF2438">
        <v>54.89214745645176</v>
      </c>
      <c r="AG2438">
        <v>2.1472040417958436</v>
      </c>
      <c r="AH2438">
        <v>2.2249001830538999</v>
      </c>
      <c r="AI2438">
        <v>33.155080213903737</v>
      </c>
      <c r="AJ2438">
        <v>187</v>
      </c>
      <c r="AK2438">
        <v>105.22299465240648</v>
      </c>
      <c r="AL2438">
        <v>18.591956149390263</v>
      </c>
    </row>
    <row r="2439" spans="1:38">
      <c r="A2439">
        <v>19</v>
      </c>
      <c r="B2439">
        <v>158</v>
      </c>
      <c r="C2439">
        <v>2024</v>
      </c>
      <c r="D2439">
        <v>2</v>
      </c>
      <c r="E2439">
        <v>99</v>
      </c>
      <c r="G2439">
        <v>99</v>
      </c>
      <c r="I2439">
        <v>99</v>
      </c>
      <c r="J2439">
        <v>177</v>
      </c>
      <c r="K2439">
        <v>99</v>
      </c>
      <c r="M2439">
        <v>99</v>
      </c>
      <c r="N2439">
        <v>99</v>
      </c>
      <c r="O2439">
        <v>99</v>
      </c>
      <c r="P2439">
        <v>99</v>
      </c>
      <c r="Q2439">
        <v>51</v>
      </c>
      <c r="R2439">
        <v>920</v>
      </c>
      <c r="S2439">
        <v>7.6119565217391294</v>
      </c>
      <c r="T2439">
        <v>5.5239130434782604</v>
      </c>
      <c r="U2439">
        <v>22.394782608695671</v>
      </c>
      <c r="V2439">
        <v>59.021739130434788</v>
      </c>
      <c r="W2439">
        <v>4.4565217391304337</v>
      </c>
      <c r="X2439">
        <v>74.891304347826093</v>
      </c>
      <c r="Y2439">
        <v>38.695652173913047</v>
      </c>
      <c r="AA2439">
        <v>9.0912078259904519</v>
      </c>
      <c r="AB2439">
        <v>1.6393491809983844</v>
      </c>
      <c r="AC2439">
        <v>1.6156415851199779</v>
      </c>
      <c r="AD2439">
        <v>60.429678447901743</v>
      </c>
      <c r="AE2439">
        <v>68.624716913047223</v>
      </c>
      <c r="AF2439">
        <v>62.832068232784998</v>
      </c>
      <c r="AG2439">
        <v>8.5740913327120225</v>
      </c>
      <c r="AH2439">
        <v>8.7174995663082946</v>
      </c>
      <c r="AI2439">
        <v>5.6521739130434785</v>
      </c>
      <c r="AJ2439">
        <v>920</v>
      </c>
      <c r="AK2439">
        <v>99.695978260869524</v>
      </c>
      <c r="AL2439">
        <v>21.665059507992112</v>
      </c>
    </row>
    <row r="2440" spans="1:38">
      <c r="A2440">
        <v>19</v>
      </c>
      <c r="B2440">
        <v>159</v>
      </c>
      <c r="C2440">
        <v>2024</v>
      </c>
      <c r="D2440">
        <v>3</v>
      </c>
      <c r="E2440">
        <v>99</v>
      </c>
      <c r="G2440">
        <v>99</v>
      </c>
      <c r="I2440">
        <v>99</v>
      </c>
      <c r="J2440">
        <v>177</v>
      </c>
      <c r="K2440">
        <v>99</v>
      </c>
      <c r="M2440">
        <v>99</v>
      </c>
      <c r="N2440">
        <v>99</v>
      </c>
      <c r="O2440">
        <v>99</v>
      </c>
      <c r="P2440">
        <v>99</v>
      </c>
      <c r="Q2440">
        <v>95</v>
      </c>
      <c r="R2440">
        <v>1267</v>
      </c>
      <c r="S2440">
        <v>7.0513022888713497</v>
      </c>
      <c r="T2440">
        <v>5.3749013417521692</v>
      </c>
      <c r="U2440">
        <v>24.145303867403317</v>
      </c>
      <c r="V2440">
        <v>50.434096290449887</v>
      </c>
      <c r="W2440">
        <v>5.6827150749802691</v>
      </c>
      <c r="X2440">
        <v>77.900552486187863</v>
      </c>
      <c r="Y2440">
        <v>47.671665351223361</v>
      </c>
      <c r="AA2440">
        <v>9.3438092635329983</v>
      </c>
      <c r="AB2440">
        <v>1.5128143384927637</v>
      </c>
      <c r="AC2440">
        <v>1.7964539882392956</v>
      </c>
      <c r="AD2440">
        <v>56.496223645900798</v>
      </c>
      <c r="AE2440">
        <v>65.572695788430977</v>
      </c>
      <c r="AF2440">
        <v>53.106518415240913</v>
      </c>
      <c r="AG2440">
        <v>3.0686139165395145</v>
      </c>
      <c r="AH2440">
        <v>2.8726902442097977</v>
      </c>
      <c r="AI2440">
        <v>0</v>
      </c>
      <c r="AJ2440">
        <v>1267</v>
      </c>
      <c r="AK2440">
        <v>106.54127861089196</v>
      </c>
      <c r="AL2440">
        <v>19.066788836783555</v>
      </c>
    </row>
    <row r="2441" spans="1:38">
      <c r="A2441">
        <v>19</v>
      </c>
      <c r="B2441">
        <v>160</v>
      </c>
      <c r="C2441">
        <v>2024</v>
      </c>
      <c r="D2441">
        <v>4</v>
      </c>
      <c r="E2441">
        <v>99</v>
      </c>
      <c r="G2441">
        <v>99</v>
      </c>
      <c r="I2441">
        <v>99</v>
      </c>
      <c r="J2441">
        <v>177</v>
      </c>
      <c r="K2441">
        <v>99</v>
      </c>
      <c r="M2441">
        <v>99</v>
      </c>
      <c r="N2441">
        <v>99</v>
      </c>
      <c r="O2441">
        <v>99</v>
      </c>
      <c r="P2441">
        <v>99</v>
      </c>
      <c r="Q2441">
        <v>22</v>
      </c>
      <c r="R2441">
        <v>177</v>
      </c>
      <c r="S2441">
        <v>6.2824858757062163</v>
      </c>
      <c r="T2441">
        <v>5.129943502824859</v>
      </c>
      <c r="U2441">
        <v>21.922598870056497</v>
      </c>
      <c r="V2441">
        <v>24.293785310734471</v>
      </c>
      <c r="W2441">
        <v>9.6045197740112993</v>
      </c>
      <c r="X2441">
        <v>54.237288135593197</v>
      </c>
      <c r="Y2441">
        <v>37.288135593220353</v>
      </c>
      <c r="AA2441">
        <v>11.630621380556228</v>
      </c>
      <c r="AB2441">
        <v>1.8131280617884036</v>
      </c>
      <c r="AC2441">
        <v>2.0364077425661122</v>
      </c>
      <c r="AD2441">
        <v>77.008385079993502</v>
      </c>
      <c r="AE2441">
        <v>88.900563065680785</v>
      </c>
      <c r="AF2441">
        <v>72.452952649095437</v>
      </c>
      <c r="AG2441">
        <v>2.4859550561797756</v>
      </c>
      <c r="AH2441">
        <v>2.4068234371743595</v>
      </c>
      <c r="AI2441">
        <v>1.1299435028248583</v>
      </c>
      <c r="AJ2441">
        <v>177</v>
      </c>
      <c r="AK2441">
        <v>104.85875706214679</v>
      </c>
      <c r="AL2441">
        <v>17.342746825677487</v>
      </c>
    </row>
    <row r="2442" spans="1:38">
      <c r="A2442">
        <v>19</v>
      </c>
      <c r="B2442">
        <v>161</v>
      </c>
      <c r="C2442">
        <v>2024</v>
      </c>
      <c r="D2442">
        <v>5</v>
      </c>
      <c r="E2442">
        <v>99</v>
      </c>
      <c r="G2442">
        <v>99</v>
      </c>
      <c r="I2442">
        <v>99</v>
      </c>
      <c r="J2442">
        <v>177</v>
      </c>
      <c r="K2442">
        <v>99</v>
      </c>
      <c r="M2442">
        <v>99</v>
      </c>
      <c r="N2442">
        <v>99</v>
      </c>
      <c r="O2442">
        <v>99</v>
      </c>
      <c r="P2442">
        <v>99</v>
      </c>
      <c r="Q2442">
        <v>13</v>
      </c>
      <c r="R2442">
        <v>89</v>
      </c>
      <c r="S2442">
        <v>7.5393258426966305</v>
      </c>
      <c r="T2442">
        <v>5.8651685393258415</v>
      </c>
      <c r="U2442">
        <v>23.722471910112361</v>
      </c>
      <c r="V2442">
        <v>47.19101123595506</v>
      </c>
      <c r="W2442">
        <v>10.112359550561798</v>
      </c>
      <c r="X2442">
        <v>80.898876404494388</v>
      </c>
      <c r="Y2442">
        <v>37.078651685393261</v>
      </c>
      <c r="AA2442">
        <v>10.872744532312964</v>
      </c>
      <c r="AB2442">
        <v>1.3328703484347777</v>
      </c>
      <c r="AC2442">
        <v>1.9441124674774464</v>
      </c>
      <c r="AD2442">
        <v>31.464279574356173</v>
      </c>
      <c r="AE2442">
        <v>53.775957390784384</v>
      </c>
      <c r="AF2442">
        <v>54.406051826636322</v>
      </c>
      <c r="AG2442">
        <v>2.762259466170081</v>
      </c>
      <c r="AH2442">
        <v>2.5365957978508673</v>
      </c>
      <c r="AI2442">
        <v>2.2471910112359552</v>
      </c>
      <c r="AJ2442">
        <v>89</v>
      </c>
      <c r="AK2442">
        <v>102.48988764044944</v>
      </c>
      <c r="AL2442">
        <v>20.853803635049339</v>
      </c>
    </row>
    <row r="2443" spans="1:38">
      <c r="A2443">
        <v>19</v>
      </c>
      <c r="B2443">
        <v>162</v>
      </c>
      <c r="C2443">
        <v>2024</v>
      </c>
      <c r="D2443">
        <v>6</v>
      </c>
      <c r="E2443">
        <v>99</v>
      </c>
      <c r="G2443">
        <v>99</v>
      </c>
      <c r="I2443">
        <v>99</v>
      </c>
      <c r="J2443">
        <v>177</v>
      </c>
      <c r="K2443">
        <v>99</v>
      </c>
      <c r="M2443">
        <v>99</v>
      </c>
      <c r="N2443">
        <v>99</v>
      </c>
      <c r="O2443">
        <v>99</v>
      </c>
      <c r="P2443">
        <v>99</v>
      </c>
      <c r="R2443">
        <v>0</v>
      </c>
    </row>
    <row r="2444" spans="1:38">
      <c r="A2444">
        <v>19</v>
      </c>
      <c r="B2444">
        <v>163</v>
      </c>
      <c r="C2444">
        <v>2024</v>
      </c>
      <c r="D2444">
        <v>7</v>
      </c>
      <c r="E2444">
        <v>99</v>
      </c>
      <c r="G2444">
        <v>99</v>
      </c>
      <c r="I2444">
        <v>99</v>
      </c>
      <c r="J2444">
        <v>177</v>
      </c>
      <c r="K2444">
        <v>99</v>
      </c>
      <c r="M2444">
        <v>99</v>
      </c>
      <c r="N2444">
        <v>99</v>
      </c>
      <c r="O2444">
        <v>99</v>
      </c>
      <c r="P2444">
        <v>99</v>
      </c>
      <c r="R2444">
        <v>0</v>
      </c>
    </row>
    <row r="2445" spans="1:38">
      <c r="A2445">
        <v>19</v>
      </c>
      <c r="B2445">
        <v>164</v>
      </c>
      <c r="C2445">
        <v>2024</v>
      </c>
      <c r="D2445">
        <v>8</v>
      </c>
      <c r="E2445">
        <v>99</v>
      </c>
      <c r="G2445">
        <v>99</v>
      </c>
      <c r="I2445">
        <v>99</v>
      </c>
      <c r="J2445">
        <v>177</v>
      </c>
      <c r="K2445">
        <v>99</v>
      </c>
      <c r="M2445">
        <v>99</v>
      </c>
      <c r="N2445">
        <v>99</v>
      </c>
      <c r="O2445">
        <v>99</v>
      </c>
      <c r="P2445">
        <v>99</v>
      </c>
      <c r="Q2445">
        <v>39</v>
      </c>
      <c r="R2445">
        <v>1069</v>
      </c>
      <c r="S2445">
        <v>7.8681010289990621</v>
      </c>
      <c r="T2445">
        <v>5.6810102899906445</v>
      </c>
      <c r="U2445">
        <v>21.363330215154296</v>
      </c>
      <c r="V2445">
        <v>71.00093545369505</v>
      </c>
      <c r="W2445">
        <v>4.5837231057062686</v>
      </c>
      <c r="X2445">
        <v>86.248830682881177</v>
      </c>
      <c r="Y2445">
        <v>28.718428437792323</v>
      </c>
      <c r="AA2445">
        <v>6.6953219741228009</v>
      </c>
      <c r="AB2445">
        <v>1.7079581092040683</v>
      </c>
      <c r="AC2445">
        <v>1.7199170332870244</v>
      </c>
      <c r="AD2445">
        <v>48.838761683938323</v>
      </c>
      <c r="AE2445">
        <v>53.905091305166621</v>
      </c>
      <c r="AF2445">
        <v>66.747270803737237</v>
      </c>
      <c r="AG2445">
        <v>1.0587303159354264</v>
      </c>
      <c r="AH2445">
        <v>1.0291894039467653</v>
      </c>
      <c r="AI2445">
        <v>0</v>
      </c>
      <c r="AJ2445">
        <v>1068</v>
      </c>
      <c r="AK2445">
        <v>99.798220973782819</v>
      </c>
      <c r="AL2445">
        <v>20.976352312275591</v>
      </c>
    </row>
    <row r="2446" spans="1:38">
      <c r="A2446">
        <v>19</v>
      </c>
      <c r="B2446">
        <v>165</v>
      </c>
      <c r="C2446">
        <v>2024</v>
      </c>
      <c r="D2446">
        <v>9</v>
      </c>
      <c r="E2446">
        <v>99</v>
      </c>
      <c r="G2446">
        <v>99</v>
      </c>
      <c r="I2446">
        <v>99</v>
      </c>
      <c r="J2446">
        <v>177</v>
      </c>
      <c r="K2446">
        <v>99</v>
      </c>
      <c r="M2446">
        <v>99</v>
      </c>
      <c r="N2446">
        <v>99</v>
      </c>
      <c r="O2446">
        <v>99</v>
      </c>
      <c r="P2446">
        <v>99</v>
      </c>
      <c r="Q2446">
        <v>174</v>
      </c>
      <c r="R2446">
        <v>9705</v>
      </c>
      <c r="S2446">
        <v>8.4299845440494607</v>
      </c>
      <c r="T2446">
        <v>5.8479134466769684</v>
      </c>
      <c r="U2446">
        <v>21.426141164348326</v>
      </c>
      <c r="V2446">
        <v>87.449768160741883</v>
      </c>
      <c r="W2446">
        <v>1.3807315816589383</v>
      </c>
      <c r="X2446">
        <v>90.88098918083459</v>
      </c>
      <c r="Y2446">
        <v>31.045852653271499</v>
      </c>
      <c r="AA2446">
        <v>4.6119187702728404</v>
      </c>
      <c r="AB2446">
        <v>1.2657528563760652</v>
      </c>
      <c r="AC2446">
        <v>1.2345498649785343</v>
      </c>
      <c r="AD2446">
        <v>67.273282478285623</v>
      </c>
      <c r="AE2446">
        <v>46.944409912424049</v>
      </c>
      <c r="AF2446">
        <v>47.658948177223664</v>
      </c>
      <c r="AG2446">
        <v>2.6460941142469201</v>
      </c>
      <c r="AH2446">
        <v>2.8449288854997974</v>
      </c>
      <c r="AI2446">
        <v>3.3797011849562071</v>
      </c>
      <c r="AJ2446">
        <v>9703</v>
      </c>
      <c r="AK2446">
        <v>98.794238895187164</v>
      </c>
      <c r="AL2446">
        <v>22.003087295136442</v>
      </c>
    </row>
    <row r="2447" spans="1:38">
      <c r="A2447">
        <v>19</v>
      </c>
      <c r="B2447">
        <v>166</v>
      </c>
      <c r="C2447">
        <v>2024</v>
      </c>
      <c r="D2447">
        <v>10</v>
      </c>
      <c r="E2447">
        <v>99</v>
      </c>
      <c r="G2447">
        <v>99</v>
      </c>
      <c r="I2447">
        <v>99</v>
      </c>
      <c r="J2447">
        <v>177</v>
      </c>
      <c r="K2447">
        <v>99</v>
      </c>
      <c r="M2447">
        <v>99</v>
      </c>
      <c r="N2447">
        <v>99</v>
      </c>
      <c r="O2447">
        <v>99</v>
      </c>
      <c r="P2447">
        <v>99</v>
      </c>
      <c r="Q2447">
        <v>283</v>
      </c>
      <c r="R2447">
        <v>18633</v>
      </c>
      <c r="S2447">
        <v>7.883808297107282</v>
      </c>
      <c r="T2447">
        <v>5.9452047442709182</v>
      </c>
      <c r="U2447">
        <v>19.854591316481624</v>
      </c>
      <c r="V2447">
        <v>73.981645467718579</v>
      </c>
      <c r="W2447">
        <v>2.0501261203241565</v>
      </c>
      <c r="X2447">
        <v>79.815381312724725</v>
      </c>
      <c r="Y2447">
        <v>20.077282241184996</v>
      </c>
      <c r="AA2447">
        <v>5.5988282316360758</v>
      </c>
      <c r="AB2447">
        <v>1.4175765079406661</v>
      </c>
      <c r="AC2447">
        <v>1.3076824887285312</v>
      </c>
      <c r="AD2447">
        <v>56.583794968339859</v>
      </c>
      <c r="AE2447">
        <v>48.067002629284062</v>
      </c>
      <c r="AF2447">
        <v>52.252412236746487</v>
      </c>
      <c r="AG2447">
        <v>4.5713038016918226</v>
      </c>
      <c r="AH2447">
        <v>4.7342640586619691</v>
      </c>
      <c r="AI2447">
        <v>3.327429828798369</v>
      </c>
      <c r="AJ2447">
        <v>18626</v>
      </c>
      <c r="AK2447">
        <v>98.109492107806886</v>
      </c>
      <c r="AL2447">
        <v>20.624393675863988</v>
      </c>
    </row>
    <row r="2448" spans="1:38">
      <c r="A2448">
        <v>19</v>
      </c>
      <c r="B2448">
        <v>167</v>
      </c>
      <c r="C2448">
        <v>2024</v>
      </c>
      <c r="D2448">
        <v>11</v>
      </c>
      <c r="E2448">
        <v>99</v>
      </c>
      <c r="G2448">
        <v>99</v>
      </c>
      <c r="I2448">
        <v>99</v>
      </c>
      <c r="J2448">
        <v>177</v>
      </c>
      <c r="K2448">
        <v>99</v>
      </c>
      <c r="M2448">
        <v>99</v>
      </c>
      <c r="N2448">
        <v>99</v>
      </c>
      <c r="O2448">
        <v>99</v>
      </c>
      <c r="P2448">
        <v>99</v>
      </c>
      <c r="Q2448">
        <v>195</v>
      </c>
      <c r="R2448">
        <v>8432</v>
      </c>
      <c r="S2448">
        <v>7.5290559772296</v>
      </c>
      <c r="T2448">
        <v>6.1220351043643264</v>
      </c>
      <c r="U2448">
        <v>19.488057400379457</v>
      </c>
      <c r="V2448">
        <v>53.43927893738141</v>
      </c>
      <c r="W2448">
        <v>4.5659392789373827</v>
      </c>
      <c r="X2448">
        <v>67.409867172675504</v>
      </c>
      <c r="Y2448">
        <v>22.296015180265655</v>
      </c>
      <c r="AA2448">
        <v>7.2673422383448125</v>
      </c>
      <c r="AB2448">
        <v>1.716329696982809</v>
      </c>
      <c r="AC2448">
        <v>1.520005191586167</v>
      </c>
      <c r="AD2448">
        <v>45.288033621229751</v>
      </c>
      <c r="AE2448">
        <v>56.122372413324335</v>
      </c>
      <c r="AF2448">
        <v>67.537205272556918</v>
      </c>
      <c r="AG2448">
        <v>8.1393103980848682</v>
      </c>
      <c r="AH2448">
        <v>8.2946510620115017</v>
      </c>
      <c r="AI2448">
        <v>4.3406072106261853</v>
      </c>
      <c r="AJ2448">
        <v>8425</v>
      </c>
      <c r="AK2448">
        <v>97.878931750742069</v>
      </c>
      <c r="AL2448">
        <v>20.098180876657764</v>
      </c>
    </row>
    <row r="2449" spans="1:38">
      <c r="A2449">
        <v>19</v>
      </c>
      <c r="B2449">
        <v>168</v>
      </c>
      <c r="C2449">
        <v>2024</v>
      </c>
      <c r="D2449">
        <v>12</v>
      </c>
      <c r="E2449">
        <v>99</v>
      </c>
      <c r="G2449">
        <v>99</v>
      </c>
      <c r="I2449">
        <v>99</v>
      </c>
      <c r="J2449">
        <v>177</v>
      </c>
      <c r="K2449">
        <v>99</v>
      </c>
      <c r="M2449">
        <v>99</v>
      </c>
      <c r="N2449">
        <v>99</v>
      </c>
      <c r="O2449">
        <v>99</v>
      </c>
      <c r="P2449">
        <v>99</v>
      </c>
      <c r="R2449">
        <v>0</v>
      </c>
    </row>
    <row r="2450" spans="1:38">
      <c r="A2450">
        <v>19</v>
      </c>
      <c r="B2450">
        <v>169</v>
      </c>
      <c r="C2450">
        <v>2024</v>
      </c>
      <c r="D2450">
        <v>1</v>
      </c>
      <c r="E2450">
        <v>99</v>
      </c>
      <c r="G2450">
        <v>99</v>
      </c>
      <c r="I2450">
        <v>99</v>
      </c>
      <c r="J2450">
        <v>178</v>
      </c>
      <c r="K2450">
        <v>99</v>
      </c>
      <c r="M2450">
        <v>99</v>
      </c>
      <c r="N2450">
        <v>99</v>
      </c>
      <c r="O2450">
        <v>99</v>
      </c>
      <c r="P2450">
        <v>99</v>
      </c>
      <c r="Q2450">
        <v>7</v>
      </c>
      <c r="R2450">
        <v>24</v>
      </c>
      <c r="S2450">
        <v>8.75</v>
      </c>
      <c r="T2450">
        <v>4.8333333333333321</v>
      </c>
      <c r="U2450">
        <v>20.50833333333334</v>
      </c>
      <c r="V2450">
        <v>62.5</v>
      </c>
      <c r="W2450">
        <v>0</v>
      </c>
      <c r="X2450">
        <v>70.833333333333314</v>
      </c>
      <c r="Y2450">
        <v>25</v>
      </c>
      <c r="AA2450">
        <v>10.164149278496222</v>
      </c>
      <c r="AB2450">
        <v>1.19895788082818</v>
      </c>
      <c r="AC2450">
        <v>0.89752746785575388</v>
      </c>
      <c r="AD2450">
        <v>34.652737587188106</v>
      </c>
      <c r="AE2450">
        <v>44.54746978968975</v>
      </c>
      <c r="AF2450">
        <v>65.824262876300892</v>
      </c>
      <c r="AG2450">
        <v>0.27557698932139157</v>
      </c>
      <c r="AH2450">
        <v>0.26538771570839703</v>
      </c>
      <c r="AI2450">
        <v>0</v>
      </c>
      <c r="AJ2450">
        <v>0</v>
      </c>
    </row>
    <row r="2451" spans="1:38">
      <c r="A2451">
        <v>19</v>
      </c>
      <c r="B2451">
        <v>170</v>
      </c>
      <c r="C2451">
        <v>2024</v>
      </c>
      <c r="D2451">
        <v>2</v>
      </c>
      <c r="E2451">
        <v>99</v>
      </c>
      <c r="G2451">
        <v>99</v>
      </c>
      <c r="I2451">
        <v>99</v>
      </c>
      <c r="J2451">
        <v>178</v>
      </c>
      <c r="K2451">
        <v>99</v>
      </c>
      <c r="M2451">
        <v>99</v>
      </c>
      <c r="N2451">
        <v>99</v>
      </c>
      <c r="O2451">
        <v>99</v>
      </c>
      <c r="P2451">
        <v>99</v>
      </c>
      <c r="Q2451">
        <v>9</v>
      </c>
      <c r="R2451">
        <v>158</v>
      </c>
      <c r="S2451">
        <v>7.1962025316455698</v>
      </c>
      <c r="T2451">
        <v>4.5696202531645591</v>
      </c>
      <c r="U2451">
        <v>18.720253164556965</v>
      </c>
      <c r="V2451">
        <v>49.367088607594944</v>
      </c>
      <c r="W2451">
        <v>5.0632911392405058</v>
      </c>
      <c r="X2451">
        <v>65.189873417721515</v>
      </c>
      <c r="Y2451">
        <v>17.721518987341764</v>
      </c>
      <c r="AA2451">
        <v>7.0480068058925438</v>
      </c>
      <c r="AB2451">
        <v>1.776993837417969</v>
      </c>
      <c r="AC2451">
        <v>1.9204663483208559</v>
      </c>
      <c r="AD2451">
        <v>41.634226437346257</v>
      </c>
      <c r="AE2451">
        <v>64.148298270573207</v>
      </c>
      <c r="AF2451">
        <v>44.017408544060515</v>
      </c>
      <c r="AG2451">
        <v>1.4725069897483689</v>
      </c>
      <c r="AH2451">
        <v>1.2514861874479044</v>
      </c>
      <c r="AI2451">
        <v>0</v>
      </c>
      <c r="AJ2451">
        <v>158</v>
      </c>
      <c r="AK2451">
        <v>97.667088607594977</v>
      </c>
      <c r="AL2451">
        <v>19.341603970255353</v>
      </c>
    </row>
    <row r="2452" spans="1:38">
      <c r="A2452">
        <v>19</v>
      </c>
      <c r="B2452">
        <v>171</v>
      </c>
      <c r="C2452">
        <v>2024</v>
      </c>
      <c r="D2452">
        <v>3</v>
      </c>
      <c r="E2452">
        <v>99</v>
      </c>
      <c r="G2452">
        <v>99</v>
      </c>
      <c r="I2452">
        <v>99</v>
      </c>
      <c r="J2452">
        <v>178</v>
      </c>
      <c r="K2452">
        <v>99</v>
      </c>
      <c r="M2452">
        <v>99</v>
      </c>
      <c r="N2452">
        <v>99</v>
      </c>
      <c r="O2452">
        <v>99</v>
      </c>
      <c r="P2452">
        <v>99</v>
      </c>
      <c r="Q2452">
        <v>53</v>
      </c>
      <c r="R2452">
        <v>591</v>
      </c>
      <c r="S2452">
        <v>7.9373942470389185</v>
      </c>
      <c r="T2452">
        <v>6.148900169204734</v>
      </c>
      <c r="U2452">
        <v>25.240101522842657</v>
      </c>
      <c r="V2452">
        <v>48.900169204737743</v>
      </c>
      <c r="W2452">
        <v>16.582064297800347</v>
      </c>
      <c r="X2452">
        <v>80.203045685279179</v>
      </c>
      <c r="Y2452">
        <v>45.516074450084602</v>
      </c>
      <c r="AA2452">
        <v>10.353295460540394</v>
      </c>
      <c r="AB2452">
        <v>1.4857948855282852</v>
      </c>
      <c r="AC2452">
        <v>2.314851917404066</v>
      </c>
      <c r="AD2452">
        <v>59.835191857192214</v>
      </c>
      <c r="AE2452">
        <v>72.642550630303703</v>
      </c>
      <c r="AF2452">
        <v>60.487030788733762</v>
      </c>
      <c r="AG2452">
        <v>1.4313739736975952</v>
      </c>
      <c r="AH2452">
        <v>1.4007417962105628</v>
      </c>
      <c r="AI2452">
        <v>5.9221658206429773</v>
      </c>
      <c r="AJ2452">
        <v>591</v>
      </c>
      <c r="AK2452">
        <v>105.52961082910312</v>
      </c>
      <c r="AL2452">
        <v>20.354095167649721</v>
      </c>
    </row>
    <row r="2453" spans="1:38">
      <c r="A2453">
        <v>19</v>
      </c>
      <c r="B2453">
        <v>172</v>
      </c>
      <c r="C2453">
        <v>2024</v>
      </c>
      <c r="D2453">
        <v>4</v>
      </c>
      <c r="E2453">
        <v>99</v>
      </c>
      <c r="G2453">
        <v>99</v>
      </c>
      <c r="I2453">
        <v>99</v>
      </c>
      <c r="J2453">
        <v>178</v>
      </c>
      <c r="K2453">
        <v>99</v>
      </c>
      <c r="M2453">
        <v>99</v>
      </c>
      <c r="N2453">
        <v>99</v>
      </c>
      <c r="O2453">
        <v>99</v>
      </c>
      <c r="P2453">
        <v>99</v>
      </c>
      <c r="Q2453">
        <v>1</v>
      </c>
      <c r="R2453">
        <v>5</v>
      </c>
      <c r="S2453">
        <v>7.2</v>
      </c>
      <c r="T2453">
        <v>5</v>
      </c>
      <c r="U2453">
        <v>21.76</v>
      </c>
      <c r="V2453">
        <v>20</v>
      </c>
      <c r="W2453">
        <v>20</v>
      </c>
      <c r="X2453">
        <v>60</v>
      </c>
      <c r="Y2453">
        <v>40</v>
      </c>
      <c r="AA2453">
        <v>9.7528662453660289</v>
      </c>
      <c r="AB2453">
        <v>1.4696938456699036</v>
      </c>
      <c r="AC2453">
        <v>2.6832815729997486</v>
      </c>
      <c r="AD2453">
        <v>93.54161366221102</v>
      </c>
      <c r="AE2453">
        <v>94.766134123807646</v>
      </c>
      <c r="AF2453">
        <v>81.144082593358149</v>
      </c>
      <c r="AG2453">
        <v>7.02247191011236E-2</v>
      </c>
      <c r="AH2453">
        <v>6.7485088772664556E-2</v>
      </c>
      <c r="AI2453">
        <v>0</v>
      </c>
      <c r="AJ2453">
        <v>5</v>
      </c>
      <c r="AK2453">
        <v>104.16</v>
      </c>
      <c r="AL2453">
        <v>17.800345741426469</v>
      </c>
    </row>
    <row r="2454" spans="1:38">
      <c r="A2454">
        <v>19</v>
      </c>
      <c r="B2454">
        <v>173</v>
      </c>
      <c r="C2454">
        <v>2024</v>
      </c>
      <c r="D2454">
        <v>5</v>
      </c>
      <c r="E2454">
        <v>99</v>
      </c>
      <c r="G2454">
        <v>99</v>
      </c>
      <c r="I2454">
        <v>99</v>
      </c>
      <c r="J2454">
        <v>178</v>
      </c>
      <c r="K2454">
        <v>99</v>
      </c>
      <c r="M2454">
        <v>99</v>
      </c>
      <c r="N2454">
        <v>99</v>
      </c>
      <c r="O2454">
        <v>99</v>
      </c>
      <c r="P2454">
        <v>99</v>
      </c>
      <c r="Q2454">
        <v>3</v>
      </c>
      <c r="R2454">
        <v>8</v>
      </c>
      <c r="S2454">
        <v>8</v>
      </c>
      <c r="T2454">
        <v>6.75</v>
      </c>
      <c r="U2454">
        <v>25.762499999999999</v>
      </c>
      <c r="V2454">
        <v>12.5</v>
      </c>
      <c r="W2454">
        <v>25</v>
      </c>
      <c r="X2454">
        <v>87.5</v>
      </c>
      <c r="Y2454">
        <v>75</v>
      </c>
      <c r="AA2454">
        <v>7.7961428764485854</v>
      </c>
      <c r="AB2454">
        <v>1.6583123951777001</v>
      </c>
      <c r="AC2454">
        <v>2.1065374432940902</v>
      </c>
      <c r="AD2454">
        <v>89.241236164994874</v>
      </c>
      <c r="AE2454">
        <v>80.166423403343742</v>
      </c>
      <c r="AF2454">
        <v>75.143908031273881</v>
      </c>
      <c r="AG2454">
        <v>0.24829298572315328</v>
      </c>
      <c r="AH2454">
        <v>0.24761634724438203</v>
      </c>
      <c r="AI2454">
        <v>0</v>
      </c>
      <c r="AJ2454">
        <v>8</v>
      </c>
      <c r="AK2454">
        <v>108.71250000000001</v>
      </c>
      <c r="AL2454">
        <v>19.245751146776612</v>
      </c>
    </row>
    <row r="2455" spans="1:38">
      <c r="A2455">
        <v>19</v>
      </c>
      <c r="B2455">
        <v>174</v>
      </c>
      <c r="C2455">
        <v>2024</v>
      </c>
      <c r="D2455">
        <v>6</v>
      </c>
      <c r="E2455">
        <v>99</v>
      </c>
      <c r="G2455">
        <v>99</v>
      </c>
      <c r="I2455">
        <v>99</v>
      </c>
      <c r="J2455">
        <v>178</v>
      </c>
      <c r="K2455">
        <v>99</v>
      </c>
      <c r="M2455">
        <v>99</v>
      </c>
      <c r="N2455">
        <v>99</v>
      </c>
      <c r="O2455">
        <v>99</v>
      </c>
      <c r="P2455">
        <v>99</v>
      </c>
      <c r="Q2455">
        <v>4</v>
      </c>
      <c r="R2455">
        <v>62</v>
      </c>
      <c r="S2455">
        <v>7.8548387096774208</v>
      </c>
      <c r="T2455">
        <v>5.2741935483870979</v>
      </c>
      <c r="U2455">
        <v>13.129032258064521</v>
      </c>
      <c r="V2455">
        <v>1.6129032258064513</v>
      </c>
      <c r="W2455">
        <v>0</v>
      </c>
      <c r="X2455">
        <v>11.29032258064516</v>
      </c>
      <c r="Y2455">
        <v>3.2258064516129026</v>
      </c>
      <c r="AA2455">
        <v>3.5954894277088116</v>
      </c>
      <c r="AB2455">
        <v>2.2707592462941992</v>
      </c>
      <c r="AC2455">
        <v>1.493743455525786</v>
      </c>
      <c r="AD2455">
        <v>15.796431800373769</v>
      </c>
      <c r="AE2455">
        <v>40.574237486739506</v>
      </c>
      <c r="AF2455">
        <v>71.549171176926123</v>
      </c>
      <c r="AG2455">
        <v>1.6091357383856739</v>
      </c>
      <c r="AH2455">
        <v>1.0615060606258186</v>
      </c>
      <c r="AI2455">
        <v>30.645161290322573</v>
      </c>
      <c r="AJ2455">
        <v>62</v>
      </c>
      <c r="AK2455">
        <v>88.283870967741905</v>
      </c>
      <c r="AL2455">
        <v>19.491799954073485</v>
      </c>
    </row>
    <row r="2456" spans="1:38">
      <c r="A2456">
        <v>19</v>
      </c>
      <c r="B2456">
        <v>175</v>
      </c>
      <c r="C2456">
        <v>2024</v>
      </c>
      <c r="D2456">
        <v>7</v>
      </c>
      <c r="E2456">
        <v>99</v>
      </c>
      <c r="G2456">
        <v>99</v>
      </c>
      <c r="I2456">
        <v>99</v>
      </c>
      <c r="J2456">
        <v>178</v>
      </c>
      <c r="K2456">
        <v>99</v>
      </c>
      <c r="M2456">
        <v>99</v>
      </c>
      <c r="N2456">
        <v>99</v>
      </c>
      <c r="O2456">
        <v>99</v>
      </c>
      <c r="P2456">
        <v>99</v>
      </c>
      <c r="Q2456">
        <v>2</v>
      </c>
      <c r="R2456">
        <v>44</v>
      </c>
      <c r="S2456">
        <v>9.3409090909090917</v>
      </c>
      <c r="T2456">
        <v>6.3636363636363633</v>
      </c>
      <c r="U2456">
        <v>13.852272727272725</v>
      </c>
      <c r="V2456">
        <v>0</v>
      </c>
      <c r="W2456">
        <v>2.2727272727272729</v>
      </c>
      <c r="X2456">
        <v>15.909090909090908</v>
      </c>
      <c r="Y2456">
        <v>0</v>
      </c>
      <c r="AA2456">
        <v>2.1899033432762769</v>
      </c>
      <c r="AB2456">
        <v>1.0212109972118508</v>
      </c>
      <c r="AC2456">
        <v>0.93154097872360064</v>
      </c>
      <c r="AD2456">
        <v>77.963679907358141</v>
      </c>
      <c r="AE2456">
        <v>37.949968561662622</v>
      </c>
      <c r="AF2456">
        <v>44.306491247122253</v>
      </c>
      <c r="AG2456">
        <v>1.2809315866084423</v>
      </c>
      <c r="AH2456">
        <v>0.85761965869692491</v>
      </c>
      <c r="AI2456">
        <v>0</v>
      </c>
      <c r="AJ2456">
        <v>44</v>
      </c>
      <c r="AK2456">
        <v>83.868181818181824</v>
      </c>
      <c r="AL2456">
        <v>23.455399890121633</v>
      </c>
    </row>
    <row r="2457" spans="1:38">
      <c r="A2457">
        <v>19</v>
      </c>
      <c r="B2457">
        <v>176</v>
      </c>
      <c r="C2457">
        <v>2024</v>
      </c>
      <c r="D2457">
        <v>8</v>
      </c>
      <c r="E2457">
        <v>99</v>
      </c>
      <c r="G2457">
        <v>99</v>
      </c>
      <c r="I2457">
        <v>99</v>
      </c>
      <c r="J2457">
        <v>178</v>
      </c>
      <c r="K2457">
        <v>99</v>
      </c>
      <c r="M2457">
        <v>99</v>
      </c>
      <c r="N2457">
        <v>99</v>
      </c>
      <c r="O2457">
        <v>99</v>
      </c>
      <c r="P2457">
        <v>99</v>
      </c>
      <c r="Q2457">
        <v>26</v>
      </c>
      <c r="R2457">
        <v>566</v>
      </c>
      <c r="S2457">
        <v>8.3339222614840995</v>
      </c>
      <c r="T2457">
        <v>5.531802120141343</v>
      </c>
      <c r="U2457">
        <v>20.474734982332155</v>
      </c>
      <c r="V2457">
        <v>84.982332155477053</v>
      </c>
      <c r="W2457">
        <v>2.1201413427561837</v>
      </c>
      <c r="X2457">
        <v>89.575971731448746</v>
      </c>
      <c r="Y2457">
        <v>18.551236749116605</v>
      </c>
      <c r="AA2457">
        <v>5.1359346351378514</v>
      </c>
      <c r="AB2457">
        <v>1.2239430376156155</v>
      </c>
      <c r="AC2457">
        <v>1.4122930517508663</v>
      </c>
      <c r="AD2457">
        <v>34.055640588697045</v>
      </c>
      <c r="AE2457">
        <v>49.885028237908386</v>
      </c>
      <c r="AF2457">
        <v>46.862649508655842</v>
      </c>
      <c r="AG2457">
        <v>0.5605625433297019</v>
      </c>
      <c r="AH2457">
        <v>0.52225591553845474</v>
      </c>
      <c r="AI2457">
        <v>2.2968197879858647</v>
      </c>
      <c r="AJ2457">
        <v>566</v>
      </c>
      <c r="AK2457">
        <v>97.12985865724383</v>
      </c>
      <c r="AL2457">
        <v>22.018831150281205</v>
      </c>
    </row>
    <row r="2458" spans="1:38">
      <c r="A2458">
        <v>19</v>
      </c>
      <c r="B2458">
        <v>177</v>
      </c>
      <c r="C2458">
        <v>2024</v>
      </c>
      <c r="D2458">
        <v>9</v>
      </c>
      <c r="E2458">
        <v>99</v>
      </c>
      <c r="G2458">
        <v>99</v>
      </c>
      <c r="I2458">
        <v>99</v>
      </c>
      <c r="J2458">
        <v>178</v>
      </c>
      <c r="K2458">
        <v>99</v>
      </c>
      <c r="M2458">
        <v>99</v>
      </c>
      <c r="N2458">
        <v>99</v>
      </c>
      <c r="O2458">
        <v>99</v>
      </c>
      <c r="P2458">
        <v>99</v>
      </c>
      <c r="Q2458">
        <v>102</v>
      </c>
      <c r="R2458">
        <v>5787</v>
      </c>
      <c r="S2458">
        <v>8.0919301883532047</v>
      </c>
      <c r="T2458">
        <v>5.6156903404181788</v>
      </c>
      <c r="U2458">
        <v>20.101451529289776</v>
      </c>
      <c r="V2458">
        <v>78.79730430274752</v>
      </c>
      <c r="W2458">
        <v>2.0736132711249358</v>
      </c>
      <c r="X2458">
        <v>82.598928633143245</v>
      </c>
      <c r="Y2458">
        <v>21.945740452738896</v>
      </c>
      <c r="AA2458">
        <v>4.9159390962871026</v>
      </c>
      <c r="AB2458">
        <v>1.2717160237377361</v>
      </c>
      <c r="AC2458">
        <v>1.3556514274157021</v>
      </c>
      <c r="AD2458">
        <v>63.148695423643503</v>
      </c>
      <c r="AE2458">
        <v>53.12831792245543</v>
      </c>
      <c r="AF2458">
        <v>51.163179503329374</v>
      </c>
      <c r="AG2458">
        <v>1.5778409726065863</v>
      </c>
      <c r="AH2458">
        <v>1.5915226165749301</v>
      </c>
      <c r="AI2458">
        <v>3.352341454985313</v>
      </c>
      <c r="AJ2458">
        <v>5787</v>
      </c>
      <c r="AK2458">
        <v>97.834456540521629</v>
      </c>
      <c r="AL2458">
        <v>21.150720949581263</v>
      </c>
    </row>
    <row r="2459" spans="1:38">
      <c r="A2459">
        <v>19</v>
      </c>
      <c r="B2459">
        <v>178</v>
      </c>
      <c r="C2459">
        <v>2024</v>
      </c>
      <c r="D2459">
        <v>10</v>
      </c>
      <c r="E2459">
        <v>99</v>
      </c>
      <c r="G2459">
        <v>99</v>
      </c>
      <c r="I2459">
        <v>99</v>
      </c>
      <c r="J2459">
        <v>178</v>
      </c>
      <c r="K2459">
        <v>99</v>
      </c>
      <c r="M2459">
        <v>99</v>
      </c>
      <c r="N2459">
        <v>99</v>
      </c>
      <c r="O2459">
        <v>99</v>
      </c>
      <c r="P2459">
        <v>99</v>
      </c>
      <c r="Q2459">
        <v>118</v>
      </c>
      <c r="R2459">
        <v>6788</v>
      </c>
      <c r="S2459">
        <v>7.7921331761932846</v>
      </c>
      <c r="T2459">
        <v>5.7575132586918087</v>
      </c>
      <c r="U2459">
        <v>20.334310548025897</v>
      </c>
      <c r="V2459">
        <v>69.195639363582799</v>
      </c>
      <c r="W2459">
        <v>3.5209192692987625</v>
      </c>
      <c r="X2459">
        <v>77.78432527990573</v>
      </c>
      <c r="Y2459">
        <v>22.200942840306425</v>
      </c>
      <c r="AA2459">
        <v>6.6643940730450302</v>
      </c>
      <c r="AB2459">
        <v>1.3240277512553873</v>
      </c>
      <c r="AC2459">
        <v>1.4917207589222912</v>
      </c>
      <c r="AD2459">
        <v>46.479729303973613</v>
      </c>
      <c r="AE2459">
        <v>49.108822501645555</v>
      </c>
      <c r="AF2459">
        <v>51.957439264402495</v>
      </c>
      <c r="AG2459">
        <v>1.6653255088222017</v>
      </c>
      <c r="AH2459">
        <v>1.7663632766976611</v>
      </c>
      <c r="AI2459">
        <v>4.9351797289334121</v>
      </c>
      <c r="AJ2459">
        <v>6788</v>
      </c>
      <c r="AK2459">
        <v>98.952416028285569</v>
      </c>
      <c r="AL2459">
        <v>20.427127440665434</v>
      </c>
    </row>
    <row r="2460" spans="1:38">
      <c r="A2460">
        <v>19</v>
      </c>
      <c r="B2460">
        <v>179</v>
      </c>
      <c r="C2460">
        <v>2024</v>
      </c>
      <c r="D2460">
        <v>11</v>
      </c>
      <c r="E2460">
        <v>99</v>
      </c>
      <c r="G2460">
        <v>99</v>
      </c>
      <c r="I2460">
        <v>99</v>
      </c>
      <c r="J2460">
        <v>178</v>
      </c>
      <c r="K2460">
        <v>99</v>
      </c>
      <c r="M2460">
        <v>99</v>
      </c>
      <c r="N2460">
        <v>99</v>
      </c>
      <c r="O2460">
        <v>99</v>
      </c>
      <c r="P2460">
        <v>99</v>
      </c>
      <c r="Q2460">
        <v>87</v>
      </c>
      <c r="R2460">
        <v>2510</v>
      </c>
      <c r="S2460">
        <v>7.3657370517928307</v>
      </c>
      <c r="T2460">
        <v>5.7964143426294807</v>
      </c>
      <c r="U2460">
        <v>19.194422310756956</v>
      </c>
      <c r="V2460">
        <v>54.780876494023914</v>
      </c>
      <c r="W2460">
        <v>3.1474103585657356</v>
      </c>
      <c r="X2460">
        <v>67.450199203187253</v>
      </c>
      <c r="Y2460">
        <v>18.127490039840637</v>
      </c>
      <c r="AA2460">
        <v>6.9391252279537357</v>
      </c>
      <c r="AB2460">
        <v>1.4432496238263759</v>
      </c>
      <c r="AC2460">
        <v>1.4908709891898231</v>
      </c>
      <c r="AD2460">
        <v>43.557932897147026</v>
      </c>
      <c r="AE2460">
        <v>56.297068527765425</v>
      </c>
      <c r="AF2460">
        <v>59.026673867771137</v>
      </c>
      <c r="AG2460">
        <v>2.4228734700181485</v>
      </c>
      <c r="AH2460">
        <v>2.4319113532018339</v>
      </c>
      <c r="AI2460">
        <v>2.1115537848605577</v>
      </c>
      <c r="AJ2460">
        <v>2510</v>
      </c>
      <c r="AK2460">
        <v>98.134860557768832</v>
      </c>
      <c r="AL2460">
        <v>19.640594992896222</v>
      </c>
    </row>
    <row r="2461" spans="1:38">
      <c r="A2461">
        <v>19</v>
      </c>
      <c r="B2461">
        <v>180</v>
      </c>
      <c r="C2461">
        <v>2024</v>
      </c>
      <c r="D2461">
        <v>12</v>
      </c>
      <c r="E2461">
        <v>99</v>
      </c>
      <c r="G2461">
        <v>99</v>
      </c>
      <c r="I2461">
        <v>99</v>
      </c>
      <c r="J2461">
        <v>178</v>
      </c>
      <c r="K2461">
        <v>99</v>
      </c>
      <c r="M2461">
        <v>99</v>
      </c>
      <c r="N2461">
        <v>99</v>
      </c>
      <c r="O2461">
        <v>99</v>
      </c>
      <c r="P2461">
        <v>99</v>
      </c>
      <c r="R2461">
        <v>0</v>
      </c>
    </row>
    <row r="2462" spans="1:38">
      <c r="A2462">
        <v>19</v>
      </c>
      <c r="B2462">
        <v>181</v>
      </c>
      <c r="C2462">
        <v>2024</v>
      </c>
      <c r="D2462">
        <v>1</v>
      </c>
      <c r="E2462">
        <v>99</v>
      </c>
      <c r="G2462">
        <v>99</v>
      </c>
      <c r="I2462">
        <v>99</v>
      </c>
      <c r="J2462">
        <v>181</v>
      </c>
      <c r="K2462">
        <v>99</v>
      </c>
      <c r="M2462">
        <v>99</v>
      </c>
      <c r="N2462">
        <v>99</v>
      </c>
      <c r="O2462">
        <v>99</v>
      </c>
      <c r="P2462">
        <v>99</v>
      </c>
      <c r="Q2462">
        <v>35</v>
      </c>
      <c r="R2462">
        <v>391</v>
      </c>
      <c r="S2462">
        <v>7.3120204603580561</v>
      </c>
      <c r="T2462">
        <v>6.0562659846547309</v>
      </c>
      <c r="U2462">
        <v>18.37493606138106</v>
      </c>
      <c r="V2462">
        <v>29.667519181585689</v>
      </c>
      <c r="W2462">
        <v>2.8132992327365725</v>
      </c>
      <c r="X2462">
        <v>43.478260869565219</v>
      </c>
      <c r="Y2462">
        <v>17.647058823529413</v>
      </c>
      <c r="AA2462">
        <v>9.0053996836001335</v>
      </c>
      <c r="AB2462">
        <v>1.3793633431108556</v>
      </c>
      <c r="AC2462">
        <v>1.5642768349012528</v>
      </c>
      <c r="AD2462">
        <v>70.4515959228588</v>
      </c>
      <c r="AE2462">
        <v>31.090298553755019</v>
      </c>
      <c r="AF2462">
        <v>33.915854761370753</v>
      </c>
      <c r="AG2462">
        <v>4.4896084510276726</v>
      </c>
      <c r="AH2462">
        <v>3.8738410854907528</v>
      </c>
      <c r="AI2462">
        <v>0</v>
      </c>
      <c r="AJ2462">
        <v>0</v>
      </c>
    </row>
    <row r="2463" spans="1:38">
      <c r="A2463">
        <v>19</v>
      </c>
      <c r="B2463">
        <v>182</v>
      </c>
      <c r="C2463">
        <v>2024</v>
      </c>
      <c r="D2463">
        <v>2</v>
      </c>
      <c r="E2463">
        <v>99</v>
      </c>
      <c r="G2463">
        <v>99</v>
      </c>
      <c r="I2463">
        <v>99</v>
      </c>
      <c r="J2463">
        <v>181</v>
      </c>
      <c r="K2463">
        <v>99</v>
      </c>
      <c r="M2463">
        <v>99</v>
      </c>
      <c r="N2463">
        <v>99</v>
      </c>
      <c r="O2463">
        <v>99</v>
      </c>
      <c r="P2463">
        <v>99</v>
      </c>
      <c r="Q2463">
        <v>25</v>
      </c>
      <c r="R2463">
        <v>287</v>
      </c>
      <c r="S2463">
        <v>7.6620209059233426</v>
      </c>
      <c r="T2463">
        <v>6.452961672473867</v>
      </c>
      <c r="U2463">
        <v>21.224738675958204</v>
      </c>
      <c r="V2463">
        <v>47.038327526132406</v>
      </c>
      <c r="W2463">
        <v>4.529616724738676</v>
      </c>
      <c r="X2463">
        <v>59.930313588850197</v>
      </c>
      <c r="Y2463">
        <v>31.707317073170728</v>
      </c>
      <c r="AA2463">
        <v>9.9761308084506819</v>
      </c>
      <c r="AB2463">
        <v>1.5507849286839599</v>
      </c>
      <c r="AC2463">
        <v>1.4327126175629319</v>
      </c>
      <c r="AD2463">
        <v>77.581068674470302</v>
      </c>
      <c r="AE2463">
        <v>38.475301236532928</v>
      </c>
      <c r="AF2463">
        <v>38.411594957342658</v>
      </c>
      <c r="AG2463">
        <v>2.6747437092264681</v>
      </c>
      <c r="AH2463">
        <v>2.5773981036036626</v>
      </c>
      <c r="AI2463">
        <v>0</v>
      </c>
      <c r="AJ2463">
        <v>0</v>
      </c>
    </row>
    <row r="2464" spans="1:38">
      <c r="A2464">
        <v>19</v>
      </c>
      <c r="B2464">
        <v>183</v>
      </c>
      <c r="C2464">
        <v>2024</v>
      </c>
      <c r="D2464">
        <v>3</v>
      </c>
      <c r="E2464">
        <v>99</v>
      </c>
      <c r="G2464">
        <v>99</v>
      </c>
      <c r="I2464">
        <v>99</v>
      </c>
      <c r="J2464">
        <v>181</v>
      </c>
      <c r="K2464">
        <v>99</v>
      </c>
      <c r="M2464">
        <v>99</v>
      </c>
      <c r="N2464">
        <v>99</v>
      </c>
      <c r="O2464">
        <v>99</v>
      </c>
      <c r="P2464">
        <v>99</v>
      </c>
      <c r="Q2464">
        <v>64</v>
      </c>
      <c r="R2464">
        <v>650</v>
      </c>
      <c r="S2464">
        <v>7.8723076923076896</v>
      </c>
      <c r="T2464">
        <v>6.3276923076923088</v>
      </c>
      <c r="U2464">
        <v>25.247999999999998</v>
      </c>
      <c r="V2464">
        <v>56.615384615384599</v>
      </c>
      <c r="W2464">
        <v>8.7692307692307718</v>
      </c>
      <c r="X2464">
        <v>83.230769230769212</v>
      </c>
      <c r="Y2464">
        <v>54.461538461538488</v>
      </c>
      <c r="AA2464">
        <v>9.6594220562897988</v>
      </c>
      <c r="AB2464">
        <v>1.407890696402869</v>
      </c>
      <c r="AC2464">
        <v>1.7633890178864005</v>
      </c>
      <c r="AD2464">
        <v>63.160928045104683</v>
      </c>
      <c r="AE2464">
        <v>61.946245936925614</v>
      </c>
      <c r="AF2464">
        <v>55.226052405846211</v>
      </c>
      <c r="AG2464">
        <v>1.574269175809538</v>
      </c>
      <c r="AH2464">
        <v>1.5410610626853276</v>
      </c>
      <c r="AI2464">
        <v>2.9230769230769238</v>
      </c>
      <c r="AJ2464">
        <v>0</v>
      </c>
    </row>
    <row r="2465" spans="1:38">
      <c r="A2465">
        <v>19</v>
      </c>
      <c r="B2465">
        <v>184</v>
      </c>
      <c r="C2465">
        <v>2024</v>
      </c>
      <c r="D2465">
        <v>4</v>
      </c>
      <c r="E2465">
        <v>99</v>
      </c>
      <c r="G2465">
        <v>99</v>
      </c>
      <c r="I2465">
        <v>99</v>
      </c>
      <c r="J2465">
        <v>181</v>
      </c>
      <c r="K2465">
        <v>99</v>
      </c>
      <c r="M2465">
        <v>99</v>
      </c>
      <c r="N2465">
        <v>99</v>
      </c>
      <c r="O2465">
        <v>99</v>
      </c>
      <c r="P2465">
        <v>99</v>
      </c>
      <c r="Q2465">
        <v>35</v>
      </c>
      <c r="R2465">
        <v>253</v>
      </c>
      <c r="S2465">
        <v>7.4861660079051395</v>
      </c>
      <c r="T2465">
        <v>5.8735177865612647</v>
      </c>
      <c r="U2465">
        <v>23.486166007905119</v>
      </c>
      <c r="V2465">
        <v>46.245059288537554</v>
      </c>
      <c r="W2465">
        <v>7.5098814229249005</v>
      </c>
      <c r="X2465">
        <v>70.750988142292499</v>
      </c>
      <c r="Y2465">
        <v>46.245059288537554</v>
      </c>
      <c r="AA2465">
        <v>11.576765879355372</v>
      </c>
      <c r="AB2465">
        <v>1.8125622039511813</v>
      </c>
      <c r="AC2465">
        <v>1.9068760218554104</v>
      </c>
      <c r="AD2465">
        <v>72.34710883260999</v>
      </c>
      <c r="AE2465">
        <v>81.240530646432617</v>
      </c>
      <c r="AF2465">
        <v>70.622220707178045</v>
      </c>
      <c r="AG2465">
        <v>3.5533707865168522</v>
      </c>
      <c r="AH2465">
        <v>3.6856286533747489</v>
      </c>
      <c r="AI2465">
        <v>2.766798418972332</v>
      </c>
      <c r="AJ2465">
        <v>0</v>
      </c>
    </row>
    <row r="2466" spans="1:38">
      <c r="A2466">
        <v>19</v>
      </c>
      <c r="B2466">
        <v>185</v>
      </c>
      <c r="C2466">
        <v>2024</v>
      </c>
      <c r="D2466">
        <v>5</v>
      </c>
      <c r="E2466">
        <v>99</v>
      </c>
      <c r="G2466">
        <v>99</v>
      </c>
      <c r="I2466">
        <v>99</v>
      </c>
      <c r="J2466">
        <v>181</v>
      </c>
      <c r="K2466">
        <v>99</v>
      </c>
      <c r="M2466">
        <v>99</v>
      </c>
      <c r="N2466">
        <v>99</v>
      </c>
      <c r="O2466">
        <v>99</v>
      </c>
      <c r="P2466">
        <v>99</v>
      </c>
      <c r="Q2466">
        <v>19</v>
      </c>
      <c r="R2466">
        <v>79</v>
      </c>
      <c r="S2466">
        <v>7.5443037974683556</v>
      </c>
      <c r="T2466">
        <v>7.4936708860759502</v>
      </c>
      <c r="U2466">
        <v>32.497468354430382</v>
      </c>
      <c r="V2466">
        <v>15.189873417721509</v>
      </c>
      <c r="W2466">
        <v>36.708860759493653</v>
      </c>
      <c r="X2466">
        <v>89.873417721519019</v>
      </c>
      <c r="Y2466">
        <v>79.74683544303798</v>
      </c>
      <c r="AA2466">
        <v>11.22312231972143</v>
      </c>
      <c r="AB2466">
        <v>2.6992613539770804</v>
      </c>
      <c r="AC2466">
        <v>2.6427518153445315</v>
      </c>
      <c r="AD2466">
        <v>74.781929048269106</v>
      </c>
      <c r="AE2466">
        <v>73.273597248320442</v>
      </c>
      <c r="AF2466">
        <v>86.731737315779696</v>
      </c>
      <c r="AG2466">
        <v>2.451893234016139</v>
      </c>
      <c r="AH2466">
        <v>3.0844514715211142</v>
      </c>
      <c r="AI2466">
        <v>0</v>
      </c>
      <c r="AJ2466">
        <v>79</v>
      </c>
      <c r="AK2466">
        <v>112.03037974683549</v>
      </c>
      <c r="AL2466">
        <v>22.182988640141673</v>
      </c>
    </row>
    <row r="2467" spans="1:38">
      <c r="A2467">
        <v>19</v>
      </c>
      <c r="B2467">
        <v>186</v>
      </c>
      <c r="C2467">
        <v>2024</v>
      </c>
      <c r="D2467">
        <v>6</v>
      </c>
      <c r="E2467">
        <v>99</v>
      </c>
      <c r="G2467">
        <v>99</v>
      </c>
      <c r="I2467">
        <v>99</v>
      </c>
      <c r="J2467">
        <v>181</v>
      </c>
      <c r="K2467">
        <v>99</v>
      </c>
      <c r="M2467">
        <v>99</v>
      </c>
      <c r="N2467">
        <v>99</v>
      </c>
      <c r="O2467">
        <v>99</v>
      </c>
      <c r="P2467">
        <v>99</v>
      </c>
      <c r="Q2467">
        <v>12</v>
      </c>
      <c r="R2467">
        <v>76</v>
      </c>
      <c r="S2467">
        <v>6.9342105263157903</v>
      </c>
      <c r="T2467">
        <v>5.8684210526315796</v>
      </c>
      <c r="U2467">
        <v>25.428947368421049</v>
      </c>
      <c r="V2467">
        <v>35.526315789473678</v>
      </c>
      <c r="W2467">
        <v>7.8947368421052637</v>
      </c>
      <c r="X2467">
        <v>80.263157894736821</v>
      </c>
      <c r="Y2467">
        <v>51.315789473684198</v>
      </c>
      <c r="AA2467">
        <v>9.9914149436492359</v>
      </c>
      <c r="AB2467">
        <v>1.6570068633389414</v>
      </c>
      <c r="AC2467">
        <v>1.9557076069206547</v>
      </c>
      <c r="AD2467">
        <v>72.199404907062643</v>
      </c>
      <c r="AE2467">
        <v>73.046758648059907</v>
      </c>
      <c r="AF2467">
        <v>69.976073432061952</v>
      </c>
      <c r="AG2467">
        <v>1.9724889696340504</v>
      </c>
      <c r="AH2467">
        <v>2.5202292540116176</v>
      </c>
      <c r="AI2467">
        <v>0</v>
      </c>
      <c r="AJ2467">
        <v>76</v>
      </c>
      <c r="AK2467">
        <v>107.61315789473689</v>
      </c>
      <c r="AL2467">
        <v>19.524087784880845</v>
      </c>
    </row>
    <row r="2468" spans="1:38">
      <c r="A2468">
        <v>19</v>
      </c>
      <c r="B2468">
        <v>187</v>
      </c>
      <c r="C2468">
        <v>2024</v>
      </c>
      <c r="D2468">
        <v>7</v>
      </c>
      <c r="E2468">
        <v>99</v>
      </c>
      <c r="G2468">
        <v>99</v>
      </c>
      <c r="I2468">
        <v>99</v>
      </c>
      <c r="J2468">
        <v>181</v>
      </c>
      <c r="K2468">
        <v>99</v>
      </c>
      <c r="M2468">
        <v>99</v>
      </c>
      <c r="N2468">
        <v>99</v>
      </c>
      <c r="O2468">
        <v>99</v>
      </c>
      <c r="P2468">
        <v>99</v>
      </c>
      <c r="Q2468">
        <v>5</v>
      </c>
      <c r="R2468">
        <v>15</v>
      </c>
      <c r="S2468">
        <v>6.7333333333333316</v>
      </c>
      <c r="T2468">
        <v>4.7333333333333343</v>
      </c>
      <c r="U2468">
        <v>21.586666666666673</v>
      </c>
      <c r="V2468">
        <v>26.666666666666675</v>
      </c>
      <c r="W2468">
        <v>0</v>
      </c>
      <c r="X2468">
        <v>66.666666666666686</v>
      </c>
      <c r="Y2468">
        <v>40</v>
      </c>
      <c r="AA2468">
        <v>6.9495195677271244</v>
      </c>
      <c r="AB2468">
        <v>2.1437246921084689</v>
      </c>
      <c r="AC2468">
        <v>1.8785337071473831</v>
      </c>
      <c r="AD2468">
        <v>70.321823188963648</v>
      </c>
      <c r="AE2468">
        <v>56.145768901437513</v>
      </c>
      <c r="AF2468">
        <v>71.074750981897523</v>
      </c>
      <c r="AG2468">
        <v>0.43668122270742343</v>
      </c>
      <c r="AH2468">
        <v>0.45561484083029408</v>
      </c>
      <c r="AI2468">
        <v>0</v>
      </c>
      <c r="AJ2468">
        <v>15</v>
      </c>
      <c r="AK2468">
        <v>104.44666666666664</v>
      </c>
      <c r="AL2468">
        <v>18.496151958431199</v>
      </c>
    </row>
    <row r="2469" spans="1:38">
      <c r="A2469">
        <v>19</v>
      </c>
      <c r="B2469">
        <v>188</v>
      </c>
      <c r="C2469">
        <v>2024</v>
      </c>
      <c r="D2469">
        <v>8</v>
      </c>
      <c r="E2469">
        <v>99</v>
      </c>
      <c r="G2469">
        <v>99</v>
      </c>
      <c r="I2469">
        <v>99</v>
      </c>
      <c r="J2469">
        <v>181</v>
      </c>
      <c r="K2469">
        <v>99</v>
      </c>
      <c r="M2469">
        <v>99</v>
      </c>
      <c r="N2469">
        <v>99</v>
      </c>
      <c r="O2469">
        <v>99</v>
      </c>
      <c r="P2469">
        <v>99</v>
      </c>
      <c r="Q2469">
        <v>48</v>
      </c>
      <c r="R2469">
        <v>1059</v>
      </c>
      <c r="S2469">
        <v>8.6543909348441943</v>
      </c>
      <c r="T2469">
        <v>6.3276676109537293</v>
      </c>
      <c r="U2469">
        <v>21.774787535410777</v>
      </c>
      <c r="V2469">
        <v>84.796978281397514</v>
      </c>
      <c r="W2469">
        <v>3.3050047214353175</v>
      </c>
      <c r="X2469">
        <v>91.501416430594901</v>
      </c>
      <c r="Y2469">
        <v>32.294617563739379</v>
      </c>
      <c r="AA2469">
        <v>5.1681176335871211</v>
      </c>
      <c r="AB2469">
        <v>1.3554029545385544</v>
      </c>
      <c r="AC2469">
        <v>1.4417553496330495</v>
      </c>
      <c r="AD2469">
        <v>44.257172096889839</v>
      </c>
      <c r="AE2469">
        <v>49.548318981097928</v>
      </c>
      <c r="AF2469">
        <v>63.78135447720117</v>
      </c>
      <c r="AG2469">
        <v>1.0488263840744776</v>
      </c>
      <c r="AH2469">
        <v>1.0391985541397226</v>
      </c>
      <c r="AI2469">
        <v>1.6997167138810203</v>
      </c>
      <c r="AJ2469">
        <v>1059</v>
      </c>
      <c r="AK2469">
        <v>98.298866855524068</v>
      </c>
      <c r="AL2469">
        <v>22.693694324774174</v>
      </c>
    </row>
    <row r="2470" spans="1:38">
      <c r="A2470">
        <v>19</v>
      </c>
      <c r="B2470">
        <v>189</v>
      </c>
      <c r="C2470">
        <v>2024</v>
      </c>
      <c r="D2470">
        <v>9</v>
      </c>
      <c r="E2470">
        <v>99</v>
      </c>
      <c r="G2470">
        <v>99</v>
      </c>
      <c r="I2470">
        <v>99</v>
      </c>
      <c r="J2470">
        <v>181</v>
      </c>
      <c r="K2470">
        <v>99</v>
      </c>
      <c r="M2470">
        <v>99</v>
      </c>
      <c r="N2470">
        <v>99</v>
      </c>
      <c r="O2470">
        <v>99</v>
      </c>
      <c r="P2470">
        <v>99</v>
      </c>
      <c r="Q2470">
        <v>127</v>
      </c>
      <c r="R2470">
        <v>7068</v>
      </c>
      <c r="S2470">
        <v>8.1147425014148258</v>
      </c>
      <c r="T2470">
        <v>5.9916525183927556</v>
      </c>
      <c r="U2470">
        <v>20.434535936615777</v>
      </c>
      <c r="V2470">
        <v>77.108092812676858</v>
      </c>
      <c r="W2470">
        <v>1.443123938879457</v>
      </c>
      <c r="X2470">
        <v>80.659309564233183</v>
      </c>
      <c r="Y2470">
        <v>28.183361629881151</v>
      </c>
      <c r="AA2470">
        <v>5.92827984742007</v>
      </c>
      <c r="AB2470">
        <v>1.5444711180304349</v>
      </c>
      <c r="AC2470">
        <v>1.390530443719294</v>
      </c>
      <c r="AD2470">
        <v>72.447165967492381</v>
      </c>
      <c r="AE2470">
        <v>52.72098158109749</v>
      </c>
      <c r="AF2470">
        <v>60.91625732404853</v>
      </c>
      <c r="AG2470">
        <v>1.9271090365272781</v>
      </c>
      <c r="AH2470">
        <v>1.9760286338378528</v>
      </c>
      <c r="AI2470">
        <v>2.9711375212224116</v>
      </c>
      <c r="AJ2470">
        <v>7068</v>
      </c>
      <c r="AK2470">
        <v>98.097170345217606</v>
      </c>
      <c r="AL2470">
        <v>21.100074931430346</v>
      </c>
    </row>
    <row r="2471" spans="1:38">
      <c r="A2471">
        <v>19</v>
      </c>
      <c r="B2471">
        <v>190</v>
      </c>
      <c r="C2471">
        <v>2024</v>
      </c>
      <c r="D2471">
        <v>10</v>
      </c>
      <c r="E2471">
        <v>99</v>
      </c>
      <c r="G2471">
        <v>99</v>
      </c>
      <c r="I2471">
        <v>99</v>
      </c>
      <c r="J2471">
        <v>181</v>
      </c>
      <c r="K2471">
        <v>99</v>
      </c>
      <c r="M2471">
        <v>99</v>
      </c>
      <c r="N2471">
        <v>99</v>
      </c>
      <c r="O2471">
        <v>99</v>
      </c>
      <c r="P2471">
        <v>99</v>
      </c>
      <c r="Q2471">
        <v>235</v>
      </c>
      <c r="R2471">
        <v>14154</v>
      </c>
      <c r="S2471">
        <v>7.6612971598134783</v>
      </c>
      <c r="T2471">
        <v>5.8770665536244202</v>
      </c>
      <c r="U2471">
        <v>19.432266497103345</v>
      </c>
      <c r="V2471">
        <v>63.006923837784399</v>
      </c>
      <c r="W2471">
        <v>2.2255192878338281</v>
      </c>
      <c r="X2471">
        <v>70.856295040271277</v>
      </c>
      <c r="Y2471">
        <v>22.940511516179175</v>
      </c>
      <c r="AA2471">
        <v>6.8647595712716951</v>
      </c>
      <c r="AB2471">
        <v>1.7308319343528678</v>
      </c>
      <c r="AC2471">
        <v>1.5043645184743051</v>
      </c>
      <c r="AD2471">
        <v>68.211575833401071</v>
      </c>
      <c r="AE2471">
        <v>58.456023912032848</v>
      </c>
      <c r="AF2471">
        <v>63.351387793508245</v>
      </c>
      <c r="AG2471">
        <v>3.4724539263213656</v>
      </c>
      <c r="AH2471">
        <v>3.5197465392131719</v>
      </c>
      <c r="AI2471">
        <v>0.91140313692242492</v>
      </c>
      <c r="AJ2471">
        <v>14154</v>
      </c>
      <c r="AK2471">
        <v>97.405108096651375</v>
      </c>
      <c r="AL2471">
        <v>20.262731452409263</v>
      </c>
    </row>
    <row r="2472" spans="1:38">
      <c r="A2472">
        <v>19</v>
      </c>
      <c r="B2472">
        <v>191</v>
      </c>
      <c r="C2472">
        <v>2024</v>
      </c>
      <c r="D2472">
        <v>11</v>
      </c>
      <c r="E2472">
        <v>99</v>
      </c>
      <c r="G2472">
        <v>99</v>
      </c>
      <c r="I2472">
        <v>99</v>
      </c>
      <c r="J2472">
        <v>181</v>
      </c>
      <c r="K2472">
        <v>99</v>
      </c>
      <c r="M2472">
        <v>99</v>
      </c>
      <c r="N2472">
        <v>99</v>
      </c>
      <c r="O2472">
        <v>99</v>
      </c>
      <c r="P2472">
        <v>99</v>
      </c>
      <c r="Q2472">
        <v>141</v>
      </c>
      <c r="R2472">
        <v>4451</v>
      </c>
      <c r="S2472">
        <v>7.3778926084026066</v>
      </c>
      <c r="T2472">
        <v>5.9051898449786577</v>
      </c>
      <c r="U2472">
        <v>18.550415636935501</v>
      </c>
      <c r="V2472">
        <v>52.617389350707697</v>
      </c>
      <c r="W2472">
        <v>2.5612221972590423</v>
      </c>
      <c r="X2472">
        <v>62.547742080431362</v>
      </c>
      <c r="Y2472">
        <v>18.198157717366879</v>
      </c>
      <c r="AA2472">
        <v>7.2676928223492068</v>
      </c>
      <c r="AB2472">
        <v>1.8091596890956272</v>
      </c>
      <c r="AC2472">
        <v>1.6030462824384843</v>
      </c>
      <c r="AD2472">
        <v>63.034226623661183</v>
      </c>
      <c r="AE2472">
        <v>60.553240278433712</v>
      </c>
      <c r="AF2472">
        <v>68.52363440524465</v>
      </c>
      <c r="AG2472">
        <v>4.2964979342831793</v>
      </c>
      <c r="AH2472">
        <v>4.1678320689948452</v>
      </c>
      <c r="AI2472">
        <v>2.9206919793304875</v>
      </c>
      <c r="AJ2472">
        <v>4451</v>
      </c>
      <c r="AK2472">
        <v>96.468860930128102</v>
      </c>
      <c r="AL2472">
        <v>19.785066440313312</v>
      </c>
    </row>
    <row r="2473" spans="1:38">
      <c r="A2473">
        <v>19</v>
      </c>
      <c r="B2473">
        <v>192</v>
      </c>
      <c r="C2473">
        <v>2024</v>
      </c>
      <c r="D2473">
        <v>12</v>
      </c>
      <c r="E2473">
        <v>99</v>
      </c>
      <c r="G2473">
        <v>99</v>
      </c>
      <c r="I2473">
        <v>99</v>
      </c>
      <c r="J2473">
        <v>181</v>
      </c>
      <c r="K2473">
        <v>99</v>
      </c>
      <c r="M2473">
        <v>99</v>
      </c>
      <c r="N2473">
        <v>99</v>
      </c>
      <c r="O2473">
        <v>99</v>
      </c>
      <c r="P2473">
        <v>99</v>
      </c>
      <c r="Q2473">
        <v>38</v>
      </c>
      <c r="R2473">
        <v>768</v>
      </c>
      <c r="S2473">
        <v>6.6236979166666687</v>
      </c>
      <c r="T2473">
        <v>5.6276041666666679</v>
      </c>
      <c r="U2473">
        <v>17.832291666666649</v>
      </c>
      <c r="V2473">
        <v>31.901041666666675</v>
      </c>
      <c r="W2473">
        <v>4.4270833333333321</v>
      </c>
      <c r="X2473">
        <v>53.125</v>
      </c>
      <c r="Y2473">
        <v>19.661458333333329</v>
      </c>
      <c r="AA2473">
        <v>8.0060328137555903</v>
      </c>
      <c r="AB2473">
        <v>1.8442791253167157</v>
      </c>
      <c r="AC2473">
        <v>1.848949163709656</v>
      </c>
      <c r="AD2473">
        <v>61.103677492361278</v>
      </c>
      <c r="AE2473">
        <v>68.060240703650862</v>
      </c>
      <c r="AF2473">
        <v>68.135574561947735</v>
      </c>
      <c r="AG2473">
        <v>6.9433143477081636</v>
      </c>
      <c r="AH2473">
        <v>6.6333205302510354</v>
      </c>
      <c r="AI2473">
        <v>0</v>
      </c>
      <c r="AJ2473">
        <v>768</v>
      </c>
      <c r="AK2473">
        <v>97.060416666666754</v>
      </c>
      <c r="AL2473">
        <v>18.398992020036527</v>
      </c>
    </row>
    <row r="2474" spans="1:38">
      <c r="A2474">
        <v>19</v>
      </c>
      <c r="B2474">
        <v>193</v>
      </c>
      <c r="C2474">
        <v>2024</v>
      </c>
      <c r="D2474">
        <v>1</v>
      </c>
      <c r="E2474">
        <v>99</v>
      </c>
      <c r="G2474">
        <v>99</v>
      </c>
      <c r="I2474">
        <v>99</v>
      </c>
      <c r="J2474">
        <v>309</v>
      </c>
      <c r="K2474">
        <v>99</v>
      </c>
      <c r="M2474">
        <v>99</v>
      </c>
      <c r="N2474">
        <v>99</v>
      </c>
      <c r="O2474">
        <v>99</v>
      </c>
      <c r="P2474">
        <v>99</v>
      </c>
      <c r="Q2474">
        <v>64</v>
      </c>
      <c r="R2474">
        <v>877</v>
      </c>
      <c r="S2474">
        <v>7.2189281641961216</v>
      </c>
      <c r="T2474">
        <v>5.9840364880273684</v>
      </c>
      <c r="U2474">
        <v>18.606727480045599</v>
      </c>
      <c r="V2474">
        <v>48.346636259977195</v>
      </c>
      <c r="W2474">
        <v>6.4994298745724048</v>
      </c>
      <c r="X2474">
        <v>62.371721778791319</v>
      </c>
      <c r="Y2474">
        <v>16.419612314709237</v>
      </c>
      <c r="AA2474">
        <v>7.3608885292847823</v>
      </c>
      <c r="AB2474">
        <v>1.6459638594958983</v>
      </c>
      <c r="AC2474">
        <v>1.6596961265304124</v>
      </c>
      <c r="AD2474">
        <v>59.521879868344143</v>
      </c>
      <c r="AE2474">
        <v>54.348547481134787</v>
      </c>
      <c r="AF2474">
        <v>45.29051757948455</v>
      </c>
      <c r="AG2474">
        <v>10.070042484785851</v>
      </c>
      <c r="AH2474">
        <v>8.7985032175968971</v>
      </c>
      <c r="AI2474">
        <v>5.2451539338654491</v>
      </c>
      <c r="AJ2474">
        <v>877</v>
      </c>
      <c r="AK2474">
        <v>96.420296465222378</v>
      </c>
      <c r="AL2474">
        <v>19.968131698473098</v>
      </c>
    </row>
    <row r="2475" spans="1:38">
      <c r="A2475">
        <v>19</v>
      </c>
      <c r="B2475">
        <v>194</v>
      </c>
      <c r="C2475">
        <v>2024</v>
      </c>
      <c r="D2475">
        <v>2</v>
      </c>
      <c r="E2475">
        <v>99</v>
      </c>
      <c r="G2475">
        <v>99</v>
      </c>
      <c r="I2475">
        <v>99</v>
      </c>
      <c r="J2475">
        <v>309</v>
      </c>
      <c r="K2475">
        <v>99</v>
      </c>
      <c r="M2475">
        <v>99</v>
      </c>
      <c r="N2475">
        <v>99</v>
      </c>
      <c r="O2475">
        <v>99</v>
      </c>
      <c r="P2475">
        <v>99</v>
      </c>
      <c r="Q2475">
        <v>89</v>
      </c>
      <c r="R2475">
        <v>1462</v>
      </c>
      <c r="S2475">
        <v>8.0649794801641583</v>
      </c>
      <c r="T2475">
        <v>6.1326949384404914</v>
      </c>
      <c r="U2475">
        <v>21.444664842681288</v>
      </c>
      <c r="V2475">
        <v>62.995896032831745</v>
      </c>
      <c r="W2475">
        <v>8.0027359781121739</v>
      </c>
      <c r="X2475">
        <v>76.333789329685345</v>
      </c>
      <c r="Y2475">
        <v>30.64295485636114</v>
      </c>
      <c r="AA2475">
        <v>7.636743983989347</v>
      </c>
      <c r="AB2475">
        <v>1.4624406051251275</v>
      </c>
      <c r="AC2475">
        <v>1.6387612480594236</v>
      </c>
      <c r="AD2475">
        <v>55.540415889690642</v>
      </c>
      <c r="AE2475">
        <v>59.084270938071121</v>
      </c>
      <c r="AF2475">
        <v>45.761363252825475</v>
      </c>
      <c r="AG2475">
        <v>13.62534948741845</v>
      </c>
      <c r="AH2475">
        <v>13.265508180906584</v>
      </c>
      <c r="AI2475">
        <v>1.8467852257181945</v>
      </c>
      <c r="AJ2475">
        <v>1462</v>
      </c>
      <c r="AK2475">
        <v>98.784541723666237</v>
      </c>
      <c r="AL2475">
        <v>21.554548682281776</v>
      </c>
    </row>
    <row r="2476" spans="1:38">
      <c r="A2476">
        <v>19</v>
      </c>
      <c r="B2476">
        <v>195</v>
      </c>
      <c r="C2476">
        <v>2024</v>
      </c>
      <c r="D2476">
        <v>3</v>
      </c>
      <c r="E2476">
        <v>99</v>
      </c>
      <c r="G2476">
        <v>99</v>
      </c>
      <c r="I2476">
        <v>99</v>
      </c>
      <c r="J2476">
        <v>309</v>
      </c>
      <c r="K2476">
        <v>99</v>
      </c>
      <c r="M2476">
        <v>99</v>
      </c>
      <c r="N2476">
        <v>99</v>
      </c>
      <c r="O2476">
        <v>99</v>
      </c>
      <c r="P2476">
        <v>99</v>
      </c>
      <c r="Q2476">
        <v>424</v>
      </c>
      <c r="R2476">
        <v>4679</v>
      </c>
      <c r="S2476">
        <v>7.6298354349219935</v>
      </c>
      <c r="T2476">
        <v>6.5347296430861288</v>
      </c>
      <c r="U2476">
        <v>24.214126950202999</v>
      </c>
      <c r="V2476">
        <v>42.466338961316509</v>
      </c>
      <c r="W2476">
        <v>20.004274417610596</v>
      </c>
      <c r="X2476">
        <v>75.144261594357786</v>
      </c>
      <c r="Y2476">
        <v>45.415687112630913</v>
      </c>
      <c r="AA2476">
        <v>10.891104465951361</v>
      </c>
      <c r="AB2476">
        <v>1.7814361156580223</v>
      </c>
      <c r="AC2476">
        <v>2.1783144255322351</v>
      </c>
      <c r="AD2476">
        <v>65.873951803191957</v>
      </c>
      <c r="AE2476">
        <v>68.583063193513013</v>
      </c>
      <c r="AF2476">
        <v>54.596887978899552</v>
      </c>
      <c r="AG2476">
        <v>11.332316113250503</v>
      </c>
      <c r="AH2476">
        <v>10.639013732939437</v>
      </c>
      <c r="AI2476">
        <v>4.4240222269715748</v>
      </c>
      <c r="AJ2476">
        <v>4679</v>
      </c>
      <c r="AK2476">
        <v>102.75422098739033</v>
      </c>
      <c r="AL2476">
        <v>20.927055792639013</v>
      </c>
    </row>
    <row r="2477" spans="1:38">
      <c r="A2477">
        <v>19</v>
      </c>
      <c r="B2477">
        <v>196</v>
      </c>
      <c r="C2477">
        <v>2024</v>
      </c>
      <c r="D2477">
        <v>4</v>
      </c>
      <c r="E2477">
        <v>99</v>
      </c>
      <c r="G2477">
        <v>99</v>
      </c>
      <c r="I2477">
        <v>99</v>
      </c>
      <c r="J2477">
        <v>309</v>
      </c>
      <c r="K2477">
        <v>99</v>
      </c>
      <c r="M2477">
        <v>99</v>
      </c>
      <c r="N2477">
        <v>99</v>
      </c>
      <c r="O2477">
        <v>99</v>
      </c>
      <c r="P2477">
        <v>99</v>
      </c>
      <c r="Q2477">
        <v>54</v>
      </c>
      <c r="R2477">
        <v>517</v>
      </c>
      <c r="S2477">
        <v>7.4352030947775649</v>
      </c>
      <c r="T2477">
        <v>6.2398452611218556</v>
      </c>
      <c r="U2477">
        <v>22.688394584139264</v>
      </c>
      <c r="V2477">
        <v>34.816247582205015</v>
      </c>
      <c r="W2477">
        <v>13.926499032882008</v>
      </c>
      <c r="X2477">
        <v>67.50483558994199</v>
      </c>
      <c r="Y2477">
        <v>39.845261121856865</v>
      </c>
      <c r="AA2477">
        <v>10.427464328217901</v>
      </c>
      <c r="AB2477">
        <v>1.6225438534694299</v>
      </c>
      <c r="AC2477">
        <v>2.0479074509606097</v>
      </c>
      <c r="AD2477">
        <v>71.496702498900405</v>
      </c>
      <c r="AE2477">
        <v>72.071979525914969</v>
      </c>
      <c r="AF2477">
        <v>61.23966409791268</v>
      </c>
      <c r="AG2477">
        <v>7.2612359550561791</v>
      </c>
      <c r="AH2477">
        <v>7.2756741065668944</v>
      </c>
      <c r="AI2477">
        <v>4.061895551257253</v>
      </c>
      <c r="AJ2477">
        <v>517</v>
      </c>
      <c r="AK2477">
        <v>101.84738878143136</v>
      </c>
      <c r="AL2477">
        <v>20.111418406229788</v>
      </c>
    </row>
    <row r="2478" spans="1:38">
      <c r="A2478">
        <v>19</v>
      </c>
      <c r="B2478">
        <v>197</v>
      </c>
      <c r="C2478">
        <v>2024</v>
      </c>
      <c r="D2478">
        <v>5</v>
      </c>
      <c r="E2478">
        <v>99</v>
      </c>
      <c r="G2478">
        <v>99</v>
      </c>
      <c r="I2478">
        <v>99</v>
      </c>
      <c r="J2478">
        <v>309</v>
      </c>
      <c r="K2478">
        <v>99</v>
      </c>
      <c r="M2478">
        <v>99</v>
      </c>
      <c r="N2478">
        <v>99</v>
      </c>
      <c r="O2478">
        <v>99</v>
      </c>
      <c r="P2478">
        <v>99</v>
      </c>
      <c r="Q2478">
        <v>24</v>
      </c>
      <c r="R2478">
        <v>79</v>
      </c>
      <c r="S2478">
        <v>7.9620253164556942</v>
      </c>
      <c r="T2478">
        <v>6.8987341772151911</v>
      </c>
      <c r="U2478">
        <v>32.301265822784806</v>
      </c>
      <c r="V2478">
        <v>25.316455696202528</v>
      </c>
      <c r="W2478">
        <v>30.379746835443019</v>
      </c>
      <c r="X2478">
        <v>93.670886075949383</v>
      </c>
      <c r="Y2478">
        <v>75.949367088607616</v>
      </c>
      <c r="AA2478">
        <v>11.233477246868819</v>
      </c>
      <c r="AB2478">
        <v>1.7606316327371045</v>
      </c>
      <c r="AC2478">
        <v>2.4266189256557968</v>
      </c>
      <c r="AD2478">
        <v>68.110646502907116</v>
      </c>
      <c r="AE2478">
        <v>75.607968599141884</v>
      </c>
      <c r="AF2478">
        <v>52.944170850632254</v>
      </c>
      <c r="AG2478">
        <v>2.451893234016139</v>
      </c>
      <c r="AH2478">
        <v>3.0658291843678516</v>
      </c>
      <c r="AI2478">
        <v>0</v>
      </c>
      <c r="AJ2478">
        <v>79</v>
      </c>
      <c r="AK2478">
        <v>110.74683544303798</v>
      </c>
      <c r="AL2478">
        <v>22.901641463220379</v>
      </c>
    </row>
    <row r="2479" spans="1:38">
      <c r="A2479">
        <v>19</v>
      </c>
      <c r="B2479">
        <v>198</v>
      </c>
      <c r="C2479">
        <v>2024</v>
      </c>
      <c r="D2479">
        <v>6</v>
      </c>
      <c r="E2479">
        <v>99</v>
      </c>
      <c r="G2479">
        <v>99</v>
      </c>
      <c r="I2479">
        <v>99</v>
      </c>
      <c r="J2479">
        <v>309</v>
      </c>
      <c r="K2479">
        <v>99</v>
      </c>
      <c r="M2479">
        <v>99</v>
      </c>
      <c r="N2479">
        <v>99</v>
      </c>
      <c r="O2479">
        <v>99</v>
      </c>
      <c r="P2479">
        <v>99</v>
      </c>
      <c r="Q2479">
        <v>27</v>
      </c>
      <c r="R2479">
        <v>125</v>
      </c>
      <c r="S2479">
        <v>7.703999999999998</v>
      </c>
      <c r="T2479">
        <v>6.6</v>
      </c>
      <c r="U2479">
        <v>27.543999999999997</v>
      </c>
      <c r="V2479">
        <v>15.2</v>
      </c>
      <c r="W2479">
        <v>25.6</v>
      </c>
      <c r="X2479">
        <v>86.4</v>
      </c>
      <c r="Y2479">
        <v>60</v>
      </c>
      <c r="AA2479">
        <v>11.39607932580326</v>
      </c>
      <c r="AB2479">
        <v>1.7344693713063961</v>
      </c>
      <c r="AC2479">
        <v>2.5329824318380121</v>
      </c>
      <c r="AD2479">
        <v>51.292860375846246</v>
      </c>
      <c r="AE2479">
        <v>74.820025568547422</v>
      </c>
      <c r="AF2479">
        <v>61.219373851396561</v>
      </c>
      <c r="AG2479">
        <v>3.2442252790033739</v>
      </c>
      <c r="AH2479">
        <v>4.4898837429173115</v>
      </c>
      <c r="AI2479">
        <v>2.4</v>
      </c>
      <c r="AJ2479">
        <v>125</v>
      </c>
      <c r="AK2479">
        <v>106.67839999999998</v>
      </c>
      <c r="AL2479">
        <v>21.521018341728968</v>
      </c>
    </row>
    <row r="2480" spans="1:38">
      <c r="A2480">
        <v>19</v>
      </c>
      <c r="B2480">
        <v>199</v>
      </c>
      <c r="C2480">
        <v>2024</v>
      </c>
      <c r="D2480">
        <v>7</v>
      </c>
      <c r="E2480">
        <v>99</v>
      </c>
      <c r="G2480">
        <v>99</v>
      </c>
      <c r="I2480">
        <v>99</v>
      </c>
      <c r="J2480">
        <v>309</v>
      </c>
      <c r="K2480">
        <v>99</v>
      </c>
      <c r="M2480">
        <v>99</v>
      </c>
      <c r="N2480">
        <v>99</v>
      </c>
      <c r="O2480">
        <v>99</v>
      </c>
      <c r="P2480">
        <v>99</v>
      </c>
      <c r="R2480">
        <v>0</v>
      </c>
    </row>
    <row r="2481" spans="1:38">
      <c r="A2481">
        <v>19</v>
      </c>
      <c r="B2481">
        <v>200</v>
      </c>
      <c r="C2481">
        <v>2024</v>
      </c>
      <c r="D2481">
        <v>8</v>
      </c>
      <c r="E2481">
        <v>99</v>
      </c>
      <c r="G2481">
        <v>99</v>
      </c>
      <c r="I2481">
        <v>99</v>
      </c>
      <c r="J2481">
        <v>309</v>
      </c>
      <c r="K2481">
        <v>99</v>
      </c>
      <c r="M2481">
        <v>99</v>
      </c>
      <c r="N2481">
        <v>99</v>
      </c>
      <c r="O2481">
        <v>99</v>
      </c>
      <c r="P2481">
        <v>99</v>
      </c>
      <c r="Q2481">
        <v>232</v>
      </c>
      <c r="R2481">
        <v>5480</v>
      </c>
      <c r="S2481">
        <v>8.2587591240875913</v>
      </c>
      <c r="T2481">
        <v>6.0737226277372267</v>
      </c>
      <c r="U2481">
        <v>21.898083941605911</v>
      </c>
      <c r="V2481">
        <v>75</v>
      </c>
      <c r="W2481">
        <v>6.47810218978102</v>
      </c>
      <c r="X2481">
        <v>90.711678832116718</v>
      </c>
      <c r="Y2481">
        <v>30.145985401459846</v>
      </c>
      <c r="AA2481">
        <v>6.0557957682796051</v>
      </c>
      <c r="AB2481">
        <v>1.5732178865691577</v>
      </c>
      <c r="AC2481">
        <v>1.6628297959694778</v>
      </c>
      <c r="AD2481">
        <v>34.842105201472869</v>
      </c>
      <c r="AE2481">
        <v>35.593268307872727</v>
      </c>
      <c r="AF2481">
        <v>53.045826803985115</v>
      </c>
      <c r="AG2481">
        <v>5.4273546597999394</v>
      </c>
      <c r="AH2481">
        <v>5.4079830566403562</v>
      </c>
      <c r="AI2481">
        <v>1.8430656934306564</v>
      </c>
      <c r="AJ2481">
        <v>5477</v>
      </c>
      <c r="AK2481">
        <v>99.427935000912996</v>
      </c>
      <c r="AL2481">
        <v>22.025448322839718</v>
      </c>
    </row>
    <row r="2482" spans="1:38">
      <c r="A2482">
        <v>19</v>
      </c>
      <c r="B2482">
        <v>201</v>
      </c>
      <c r="C2482">
        <v>2024</v>
      </c>
      <c r="D2482">
        <v>9</v>
      </c>
      <c r="E2482">
        <v>99</v>
      </c>
      <c r="G2482">
        <v>99</v>
      </c>
      <c r="I2482">
        <v>99</v>
      </c>
      <c r="J2482">
        <v>309</v>
      </c>
      <c r="K2482">
        <v>99</v>
      </c>
      <c r="M2482">
        <v>99</v>
      </c>
      <c r="N2482">
        <v>99</v>
      </c>
      <c r="O2482">
        <v>99</v>
      </c>
      <c r="P2482">
        <v>99</v>
      </c>
      <c r="Q2482">
        <v>683</v>
      </c>
      <c r="R2482">
        <v>33058</v>
      </c>
      <c r="S2482">
        <v>8.168612741242665</v>
      </c>
      <c r="T2482">
        <v>5.8968782140480362</v>
      </c>
      <c r="U2482">
        <v>20.028610321253424</v>
      </c>
      <c r="V2482">
        <v>80.050214774033506</v>
      </c>
      <c r="W2482">
        <v>1.9843910702401844</v>
      </c>
      <c r="X2482">
        <v>83.873797567910941</v>
      </c>
      <c r="Y2482">
        <v>21.259604331780505</v>
      </c>
      <c r="AA2482">
        <v>5.0970976201189719</v>
      </c>
      <c r="AB2482">
        <v>1.4265461639574288</v>
      </c>
      <c r="AC2482">
        <v>1.2627168821101395</v>
      </c>
      <c r="AD2482">
        <v>69.645738937244118</v>
      </c>
      <c r="AE2482">
        <v>48.512333707816317</v>
      </c>
      <c r="AF2482">
        <v>52.683067823957884</v>
      </c>
      <c r="AG2482">
        <v>9.0133518010071771</v>
      </c>
      <c r="AH2482">
        <v>9.0585629252807838</v>
      </c>
      <c r="AI2482">
        <v>2.063040716316777</v>
      </c>
      <c r="AJ2482">
        <v>33047</v>
      </c>
      <c r="AK2482">
        <v>97.243144612218842</v>
      </c>
      <c r="AL2482">
        <v>21.419077153965919</v>
      </c>
    </row>
    <row r="2483" spans="1:38">
      <c r="A2483">
        <v>19</v>
      </c>
      <c r="B2483">
        <v>202</v>
      </c>
      <c r="C2483">
        <v>2024</v>
      </c>
      <c r="D2483">
        <v>10</v>
      </c>
      <c r="E2483">
        <v>99</v>
      </c>
      <c r="G2483">
        <v>99</v>
      </c>
      <c r="I2483">
        <v>99</v>
      </c>
      <c r="J2483">
        <v>309</v>
      </c>
      <c r="K2483">
        <v>99</v>
      </c>
      <c r="M2483">
        <v>99</v>
      </c>
      <c r="N2483">
        <v>99</v>
      </c>
      <c r="O2483">
        <v>99</v>
      </c>
      <c r="P2483">
        <v>99</v>
      </c>
      <c r="Q2483">
        <v>853</v>
      </c>
      <c r="R2483">
        <v>41165</v>
      </c>
      <c r="S2483">
        <v>7.6348111259565181</v>
      </c>
      <c r="T2483">
        <v>5.76343981537714</v>
      </c>
      <c r="U2483">
        <v>19.032867727438212</v>
      </c>
      <c r="V2483">
        <v>62.181464836633062</v>
      </c>
      <c r="W2483">
        <v>2.3563707032673382</v>
      </c>
      <c r="X2483">
        <v>69.772865298190226</v>
      </c>
      <c r="Y2483">
        <v>17.733511478197499</v>
      </c>
      <c r="AA2483">
        <v>6.7735283824312784</v>
      </c>
      <c r="AB2483">
        <v>1.5823261351477722</v>
      </c>
      <c r="AC2483">
        <v>1.496701721550646</v>
      </c>
      <c r="AD2483">
        <v>59.698171817762407</v>
      </c>
      <c r="AE2483">
        <v>45.311269253854064</v>
      </c>
      <c r="AF2483">
        <v>44.789065780021183</v>
      </c>
      <c r="AG2483">
        <v>10.099163902573062</v>
      </c>
      <c r="AH2483">
        <v>10.026309130983702</v>
      </c>
      <c r="AI2483">
        <v>3.009838454998178</v>
      </c>
      <c r="AJ2483">
        <v>41142</v>
      </c>
      <c r="AK2483">
        <v>96.746436731319847</v>
      </c>
      <c r="AL2483">
        <v>20.320281668155737</v>
      </c>
    </row>
    <row r="2484" spans="1:38">
      <c r="A2484">
        <v>19</v>
      </c>
      <c r="B2484">
        <v>203</v>
      </c>
      <c r="C2484">
        <v>2024</v>
      </c>
      <c r="D2484">
        <v>11</v>
      </c>
      <c r="E2484">
        <v>99</v>
      </c>
      <c r="G2484">
        <v>99</v>
      </c>
      <c r="I2484">
        <v>99</v>
      </c>
      <c r="J2484">
        <v>309</v>
      </c>
      <c r="K2484">
        <v>99</v>
      </c>
      <c r="M2484">
        <v>99</v>
      </c>
      <c r="N2484">
        <v>99</v>
      </c>
      <c r="O2484">
        <v>99</v>
      </c>
      <c r="P2484">
        <v>99</v>
      </c>
      <c r="Q2484">
        <v>571</v>
      </c>
      <c r="R2484">
        <v>13618</v>
      </c>
      <c r="S2484">
        <v>7.2998971948891151</v>
      </c>
      <c r="T2484">
        <v>5.7898369804670313</v>
      </c>
      <c r="U2484">
        <v>18.80873109120277</v>
      </c>
      <c r="V2484">
        <v>51.182258775150544</v>
      </c>
      <c r="W2484">
        <v>2.1809369951534734</v>
      </c>
      <c r="X2484">
        <v>62.395359083565907</v>
      </c>
      <c r="Y2484">
        <v>18.365398736965776</v>
      </c>
      <c r="AA2484">
        <v>7.5103816719895331</v>
      </c>
      <c r="AB2484">
        <v>1.5943711536332243</v>
      </c>
      <c r="AC2484">
        <v>1.5525861728774859</v>
      </c>
      <c r="AD2484">
        <v>50.467716616019246</v>
      </c>
      <c r="AE2484">
        <v>46.356350418257442</v>
      </c>
      <c r="AF2484">
        <v>47.043358081959774</v>
      </c>
      <c r="AG2484">
        <v>13.145295185142279</v>
      </c>
      <c r="AH2484">
        <v>12.929204363993165</v>
      </c>
      <c r="AI2484">
        <v>3.3411661036862967</v>
      </c>
      <c r="AJ2484">
        <v>13613</v>
      </c>
      <c r="AK2484">
        <v>97.248652023800815</v>
      </c>
      <c r="AL2484">
        <v>19.633263364284598</v>
      </c>
    </row>
    <row r="2485" spans="1:38">
      <c r="A2485">
        <v>19</v>
      </c>
      <c r="B2485">
        <v>204</v>
      </c>
      <c r="C2485">
        <v>2024</v>
      </c>
      <c r="D2485">
        <v>12</v>
      </c>
      <c r="E2485">
        <v>99</v>
      </c>
      <c r="G2485">
        <v>99</v>
      </c>
      <c r="I2485">
        <v>99</v>
      </c>
      <c r="J2485">
        <v>309</v>
      </c>
      <c r="K2485">
        <v>99</v>
      </c>
      <c r="M2485">
        <v>99</v>
      </c>
      <c r="N2485">
        <v>99</v>
      </c>
      <c r="O2485">
        <v>99</v>
      </c>
      <c r="P2485">
        <v>99</v>
      </c>
      <c r="Q2485">
        <v>81</v>
      </c>
      <c r="R2485">
        <v>1280</v>
      </c>
      <c r="S2485">
        <v>7.0875000000000004</v>
      </c>
      <c r="T2485">
        <v>5.6460937500000004</v>
      </c>
      <c r="U2485">
        <v>18.357265624999997</v>
      </c>
      <c r="V2485">
        <v>48.828125</v>
      </c>
      <c r="W2485">
        <v>2.734375</v>
      </c>
      <c r="X2485">
        <v>60.234375</v>
      </c>
      <c r="Y2485">
        <v>18.75</v>
      </c>
      <c r="AA2485">
        <v>8.1728577291357318</v>
      </c>
      <c r="AB2485">
        <v>1.88211151369944</v>
      </c>
      <c r="AC2485">
        <v>1.4881512410406861</v>
      </c>
      <c r="AD2485">
        <v>58.911253275395559</v>
      </c>
      <c r="AE2485">
        <v>66.920513562268866</v>
      </c>
      <c r="AF2485">
        <v>68.830190173144061</v>
      </c>
      <c r="AG2485">
        <v>11.57219057951361</v>
      </c>
      <c r="AH2485">
        <v>11.381003745507016</v>
      </c>
      <c r="AI2485">
        <v>2.34375</v>
      </c>
      <c r="AJ2485">
        <v>1279</v>
      </c>
      <c r="AK2485">
        <v>96.616262705238526</v>
      </c>
      <c r="AL2485">
        <v>19.277139074520647</v>
      </c>
    </row>
    <row r="2486" spans="1:38">
      <c r="A2486">
        <v>19</v>
      </c>
      <c r="B2486">
        <v>205</v>
      </c>
      <c r="C2486">
        <v>2024</v>
      </c>
      <c r="D2486">
        <v>1</v>
      </c>
      <c r="E2486">
        <v>99</v>
      </c>
      <c r="G2486">
        <v>99</v>
      </c>
      <c r="I2486">
        <v>99</v>
      </c>
      <c r="J2486">
        <v>470</v>
      </c>
      <c r="K2486">
        <v>99</v>
      </c>
      <c r="M2486">
        <v>99</v>
      </c>
      <c r="N2486">
        <v>99</v>
      </c>
      <c r="O2486">
        <v>99</v>
      </c>
      <c r="P2486">
        <v>99</v>
      </c>
      <c r="Q2486">
        <v>10</v>
      </c>
      <c r="R2486">
        <v>119</v>
      </c>
      <c r="S2486">
        <v>6.6302521008403374</v>
      </c>
      <c r="T2486">
        <v>5.8655462184873963</v>
      </c>
      <c r="U2486">
        <v>18.181512605042016</v>
      </c>
      <c r="V2486">
        <v>49.579831932773118</v>
      </c>
      <c r="W2486">
        <v>5.882352941176471</v>
      </c>
      <c r="X2486">
        <v>61.344537815126039</v>
      </c>
      <c r="Y2486">
        <v>15.966386554621851</v>
      </c>
      <c r="AA2486">
        <v>8.1778237369957107</v>
      </c>
      <c r="AB2486">
        <v>1.9483479156225432</v>
      </c>
      <c r="AC2486">
        <v>1.7913159790889723</v>
      </c>
      <c r="AD2486">
        <v>79.807049574309602</v>
      </c>
      <c r="AE2486">
        <v>53.337738447686064</v>
      </c>
      <c r="AF2486">
        <v>63.344486407135442</v>
      </c>
      <c r="AG2486">
        <v>1.3664025720519002</v>
      </c>
      <c r="AH2486">
        <v>1.1665844406881103</v>
      </c>
      <c r="AI2486">
        <v>8.4033613445378119</v>
      </c>
      <c r="AJ2486">
        <v>0</v>
      </c>
    </row>
    <row r="2487" spans="1:38">
      <c r="A2487">
        <v>19</v>
      </c>
      <c r="B2487">
        <v>206</v>
      </c>
      <c r="C2487">
        <v>2024</v>
      </c>
      <c r="D2487">
        <v>2</v>
      </c>
      <c r="E2487">
        <v>99</v>
      </c>
      <c r="G2487">
        <v>99</v>
      </c>
      <c r="I2487">
        <v>99</v>
      </c>
      <c r="J2487">
        <v>470</v>
      </c>
      <c r="K2487">
        <v>99</v>
      </c>
      <c r="M2487">
        <v>99</v>
      </c>
      <c r="N2487">
        <v>99</v>
      </c>
      <c r="O2487">
        <v>99</v>
      </c>
      <c r="P2487">
        <v>99</v>
      </c>
      <c r="Q2487">
        <v>18</v>
      </c>
      <c r="R2487">
        <v>145</v>
      </c>
      <c r="S2487">
        <v>7.0620689655172404</v>
      </c>
      <c r="T2487">
        <v>5.7655172413793112</v>
      </c>
      <c r="U2487">
        <v>20.013103448275849</v>
      </c>
      <c r="V2487">
        <v>53.793103448275851</v>
      </c>
      <c r="W2487">
        <v>6.2068965517241361</v>
      </c>
      <c r="X2487">
        <v>65.517241379310363</v>
      </c>
      <c r="Y2487">
        <v>23.448275862068968</v>
      </c>
      <c r="AA2487">
        <v>8.2993332110428888</v>
      </c>
      <c r="AB2487">
        <v>1.5940436097317148</v>
      </c>
      <c r="AC2487">
        <v>1.5625522583413205</v>
      </c>
      <c r="AD2487">
        <v>69.983730890276647</v>
      </c>
      <c r="AE2487">
        <v>39.707149167241198</v>
      </c>
      <c r="AF2487">
        <v>55.684158233510317</v>
      </c>
      <c r="AG2487">
        <v>1.3513513513513515</v>
      </c>
      <c r="AH2487">
        <v>1.2278341224406897</v>
      </c>
      <c r="AI2487">
        <v>2.0689655172413794</v>
      </c>
      <c r="AJ2487">
        <v>85</v>
      </c>
      <c r="AK2487">
        <v>99.787058823529406</v>
      </c>
      <c r="AL2487">
        <v>19.576837912097112</v>
      </c>
    </row>
    <row r="2488" spans="1:38">
      <c r="A2488">
        <v>19</v>
      </c>
      <c r="B2488">
        <v>207</v>
      </c>
      <c r="C2488">
        <v>2024</v>
      </c>
      <c r="D2488">
        <v>3</v>
      </c>
      <c r="E2488">
        <v>99</v>
      </c>
      <c r="G2488">
        <v>99</v>
      </c>
      <c r="I2488">
        <v>99</v>
      </c>
      <c r="J2488">
        <v>470</v>
      </c>
      <c r="K2488">
        <v>99</v>
      </c>
      <c r="M2488">
        <v>99</v>
      </c>
      <c r="N2488">
        <v>99</v>
      </c>
      <c r="O2488">
        <v>99</v>
      </c>
      <c r="P2488">
        <v>99</v>
      </c>
      <c r="Q2488">
        <v>54</v>
      </c>
      <c r="R2488">
        <v>539</v>
      </c>
      <c r="S2488">
        <v>7.1280148423005594</v>
      </c>
      <c r="T2488">
        <v>6.207792207792207</v>
      </c>
      <c r="U2488">
        <v>23.571985157699402</v>
      </c>
      <c r="V2488">
        <v>53.988868274582558</v>
      </c>
      <c r="W2488">
        <v>12.244897959183673</v>
      </c>
      <c r="X2488">
        <v>78.849721706864557</v>
      </c>
      <c r="Y2488">
        <v>45.454545454545446</v>
      </c>
      <c r="AA2488">
        <v>9.1808107305150397</v>
      </c>
      <c r="AB2488">
        <v>1.6140426066116751</v>
      </c>
      <c r="AC2488">
        <v>2.2524887380992502</v>
      </c>
      <c r="AD2488">
        <v>61.043202278228307</v>
      </c>
      <c r="AE2488">
        <v>63.923542112660861</v>
      </c>
      <c r="AF2488">
        <v>54.841034769474255</v>
      </c>
      <c r="AG2488">
        <v>1.3054324396328321</v>
      </c>
      <c r="AH2488">
        <v>1.1930659013195779</v>
      </c>
      <c r="AI2488">
        <v>1.8552875695732836</v>
      </c>
      <c r="AJ2488">
        <v>539</v>
      </c>
      <c r="AK2488">
        <v>104.28571428571431</v>
      </c>
      <c r="AL2488">
        <v>19.870309228007329</v>
      </c>
    </row>
    <row r="2489" spans="1:38">
      <c r="A2489">
        <v>19</v>
      </c>
      <c r="B2489">
        <v>208</v>
      </c>
      <c r="C2489">
        <v>2024</v>
      </c>
      <c r="D2489">
        <v>4</v>
      </c>
      <c r="E2489">
        <v>99</v>
      </c>
      <c r="G2489">
        <v>99</v>
      </c>
      <c r="I2489">
        <v>99</v>
      </c>
      <c r="J2489">
        <v>470</v>
      </c>
      <c r="K2489">
        <v>99</v>
      </c>
      <c r="M2489">
        <v>99</v>
      </c>
      <c r="N2489">
        <v>99</v>
      </c>
      <c r="O2489">
        <v>99</v>
      </c>
      <c r="P2489">
        <v>99</v>
      </c>
      <c r="Q2489">
        <v>16</v>
      </c>
      <c r="R2489">
        <v>86</v>
      </c>
      <c r="S2489">
        <v>6.9069767441860455</v>
      </c>
      <c r="T2489">
        <v>6.4186046511627923</v>
      </c>
      <c r="U2489">
        <v>21.417441860465111</v>
      </c>
      <c r="V2489">
        <v>26.744186046511633</v>
      </c>
      <c r="W2489">
        <v>13.95348837209302</v>
      </c>
      <c r="X2489">
        <v>74.418604651162795</v>
      </c>
      <c r="Y2489">
        <v>29.06976744186046</v>
      </c>
      <c r="AA2489">
        <v>9.2175539289264066</v>
      </c>
      <c r="AB2489">
        <v>1.4275357444858436</v>
      </c>
      <c r="AC2489">
        <v>2.3499882052107273</v>
      </c>
      <c r="AD2489">
        <v>59.846832955501135</v>
      </c>
      <c r="AE2489">
        <v>61.597390070968707</v>
      </c>
      <c r="AF2489">
        <v>54.539658292997153</v>
      </c>
      <c r="AG2489">
        <v>1.2078651685393258</v>
      </c>
      <c r="AH2489">
        <v>1.142470450462967</v>
      </c>
      <c r="AI2489">
        <v>2.3255813953488378</v>
      </c>
      <c r="AJ2489">
        <v>86</v>
      </c>
      <c r="AK2489">
        <v>102.3906976744186</v>
      </c>
      <c r="AL2489">
        <v>19.018145142211136</v>
      </c>
    </row>
    <row r="2490" spans="1:38">
      <c r="A2490">
        <v>19</v>
      </c>
      <c r="B2490">
        <v>209</v>
      </c>
      <c r="C2490">
        <v>2024</v>
      </c>
      <c r="D2490">
        <v>5</v>
      </c>
      <c r="E2490">
        <v>99</v>
      </c>
      <c r="G2490">
        <v>99</v>
      </c>
      <c r="I2490">
        <v>99</v>
      </c>
      <c r="J2490">
        <v>470</v>
      </c>
      <c r="K2490">
        <v>99</v>
      </c>
      <c r="M2490">
        <v>99</v>
      </c>
      <c r="N2490">
        <v>99</v>
      </c>
      <c r="O2490">
        <v>99</v>
      </c>
      <c r="P2490">
        <v>99</v>
      </c>
      <c r="Q2490">
        <v>14</v>
      </c>
      <c r="R2490">
        <v>44</v>
      </c>
      <c r="S2490">
        <v>8.1136363636363615</v>
      </c>
      <c r="T2490">
        <v>7.9090909090909101</v>
      </c>
      <c r="U2490">
        <v>29.511363636363637</v>
      </c>
      <c r="V2490">
        <v>6.8181818181818192</v>
      </c>
      <c r="W2490">
        <v>29.54545454545455</v>
      </c>
      <c r="X2490">
        <v>95.454545454545439</v>
      </c>
      <c r="Y2490">
        <v>68.181818181818187</v>
      </c>
      <c r="AA2490">
        <v>10.869289846943085</v>
      </c>
      <c r="AB2490">
        <v>1.4336207989009224</v>
      </c>
      <c r="AC2490">
        <v>2.6613238487826254</v>
      </c>
      <c r="AD2490">
        <v>56.625975656974688</v>
      </c>
      <c r="AE2490">
        <v>69.143845851843352</v>
      </c>
      <c r="AF2490">
        <v>41.372901386825475</v>
      </c>
      <c r="AG2490">
        <v>1.3656114214773427</v>
      </c>
      <c r="AH2490">
        <v>1.5600670882912659</v>
      </c>
      <c r="AI2490">
        <v>0</v>
      </c>
      <c r="AJ2490">
        <v>44</v>
      </c>
      <c r="AK2490">
        <v>108.16363636363636</v>
      </c>
      <c r="AL2490">
        <v>22.534411572952497</v>
      </c>
    </row>
    <row r="2491" spans="1:38">
      <c r="A2491">
        <v>19</v>
      </c>
      <c r="B2491">
        <v>210</v>
      </c>
      <c r="C2491">
        <v>2024</v>
      </c>
      <c r="D2491">
        <v>6</v>
      </c>
      <c r="E2491">
        <v>99</v>
      </c>
      <c r="G2491">
        <v>99</v>
      </c>
      <c r="I2491">
        <v>99</v>
      </c>
      <c r="J2491">
        <v>470</v>
      </c>
      <c r="K2491">
        <v>99</v>
      </c>
      <c r="M2491">
        <v>99</v>
      </c>
      <c r="N2491">
        <v>99</v>
      </c>
      <c r="O2491">
        <v>99</v>
      </c>
      <c r="P2491">
        <v>99</v>
      </c>
      <c r="Q2491">
        <v>8</v>
      </c>
      <c r="R2491">
        <v>58</v>
      </c>
      <c r="S2491">
        <v>9.0517241379310391</v>
      </c>
      <c r="T2491">
        <v>7.7068965517241388</v>
      </c>
      <c r="U2491">
        <v>18.681034482758626</v>
      </c>
      <c r="V2491">
        <v>5.1724137931034484</v>
      </c>
      <c r="W2491">
        <v>37.931034482758605</v>
      </c>
      <c r="X2491">
        <v>39.655172413793117</v>
      </c>
      <c r="Y2491">
        <v>17.241379310344826</v>
      </c>
      <c r="AA2491">
        <v>9.6020015315872573</v>
      </c>
      <c r="AB2491">
        <v>1.3948478324262763</v>
      </c>
      <c r="AC2491">
        <v>2.3415925960444484</v>
      </c>
      <c r="AD2491">
        <v>24.697944977258537</v>
      </c>
      <c r="AE2491">
        <v>49.38211098639249</v>
      </c>
      <c r="AF2491">
        <v>58.002907413846039</v>
      </c>
      <c r="AG2491">
        <v>1.5053205294575653</v>
      </c>
      <c r="AH2491">
        <v>1.4129506347519347</v>
      </c>
      <c r="AI2491">
        <v>0</v>
      </c>
      <c r="AJ2491">
        <v>58</v>
      </c>
      <c r="AK2491">
        <v>90.863793103448259</v>
      </c>
      <c r="AL2491">
        <v>23.561714690019656</v>
      </c>
    </row>
    <row r="2492" spans="1:38">
      <c r="A2492">
        <v>19</v>
      </c>
      <c r="B2492">
        <v>211</v>
      </c>
      <c r="C2492">
        <v>2024</v>
      </c>
      <c r="D2492">
        <v>7</v>
      </c>
      <c r="E2492">
        <v>99</v>
      </c>
      <c r="G2492">
        <v>99</v>
      </c>
      <c r="I2492">
        <v>99</v>
      </c>
      <c r="J2492">
        <v>470</v>
      </c>
      <c r="K2492">
        <v>99</v>
      </c>
      <c r="M2492">
        <v>99</v>
      </c>
      <c r="N2492">
        <v>99</v>
      </c>
      <c r="O2492">
        <v>99</v>
      </c>
      <c r="P2492">
        <v>99</v>
      </c>
      <c r="Q2492">
        <v>17</v>
      </c>
      <c r="R2492">
        <v>175</v>
      </c>
      <c r="S2492">
        <v>8.1885714285714304</v>
      </c>
      <c r="T2492">
        <v>6.2057142857142846</v>
      </c>
      <c r="U2492">
        <v>18.038857142857129</v>
      </c>
      <c r="V2492">
        <v>34.285714285714278</v>
      </c>
      <c r="W2492">
        <v>9.7142857142857117</v>
      </c>
      <c r="X2492">
        <v>54.857142857142847</v>
      </c>
      <c r="Y2492">
        <v>17.714285714285722</v>
      </c>
      <c r="AA2492">
        <v>6.7042995890392492</v>
      </c>
      <c r="AB2492">
        <v>1.8373539092279152</v>
      </c>
      <c r="AC2492">
        <v>1.8432801286437881</v>
      </c>
      <c r="AD2492">
        <v>48.092376671249362</v>
      </c>
      <c r="AE2492">
        <v>41.560504718124811</v>
      </c>
      <c r="AF2492">
        <v>60.101545711330608</v>
      </c>
      <c r="AG2492">
        <v>5.0946142649199437</v>
      </c>
      <c r="AH2492">
        <v>4.4418929262911471</v>
      </c>
      <c r="AI2492">
        <v>4.5714285714285694</v>
      </c>
      <c r="AJ2492">
        <v>175</v>
      </c>
      <c r="AK2492">
        <v>93.276571428571486</v>
      </c>
      <c r="AL2492">
        <v>21.362419558022722</v>
      </c>
    </row>
    <row r="2493" spans="1:38">
      <c r="A2493">
        <v>19</v>
      </c>
      <c r="B2493">
        <v>212</v>
      </c>
      <c r="C2493">
        <v>2024</v>
      </c>
      <c r="D2493">
        <v>8</v>
      </c>
      <c r="E2493">
        <v>99</v>
      </c>
      <c r="G2493">
        <v>99</v>
      </c>
      <c r="I2493">
        <v>99</v>
      </c>
      <c r="J2493">
        <v>470</v>
      </c>
      <c r="K2493">
        <v>99</v>
      </c>
      <c r="M2493">
        <v>99</v>
      </c>
      <c r="N2493">
        <v>99</v>
      </c>
      <c r="O2493">
        <v>99</v>
      </c>
      <c r="P2493">
        <v>99</v>
      </c>
      <c r="Q2493">
        <v>31</v>
      </c>
      <c r="R2493">
        <v>1081</v>
      </c>
      <c r="S2493">
        <v>5.6734505087881582</v>
      </c>
      <c r="T2493">
        <v>4.8371877890841812</v>
      </c>
      <c r="U2493">
        <v>12.533672525439416</v>
      </c>
      <c r="V2493">
        <v>25.901942645698437</v>
      </c>
      <c r="W2493">
        <v>3.0527289546716019</v>
      </c>
      <c r="X2493">
        <v>31.729879740980568</v>
      </c>
      <c r="Y2493">
        <v>8.8806660499537475</v>
      </c>
      <c r="AA2493">
        <v>7.3361758912134301</v>
      </c>
      <c r="AB2493">
        <v>2.3026606558151879</v>
      </c>
      <c r="AC2493">
        <v>1.6590360460544731</v>
      </c>
      <c r="AD2493">
        <v>80.917576956611697</v>
      </c>
      <c r="AE2493">
        <v>62.675633780636943</v>
      </c>
      <c r="AF2493">
        <v>74.837819670550587</v>
      </c>
      <c r="AG2493">
        <v>1.070615034168565</v>
      </c>
      <c r="AH2493">
        <v>0.61059421453993756</v>
      </c>
      <c r="AI2493">
        <v>35.337650323774284</v>
      </c>
      <c r="AJ2493">
        <v>1081</v>
      </c>
      <c r="AK2493">
        <v>87.889824236817731</v>
      </c>
      <c r="AL2493">
        <v>16.548858942995615</v>
      </c>
    </row>
    <row r="2494" spans="1:38">
      <c r="A2494">
        <v>19</v>
      </c>
      <c r="B2494">
        <v>213</v>
      </c>
      <c r="C2494">
        <v>2024</v>
      </c>
      <c r="D2494">
        <v>9</v>
      </c>
      <c r="E2494">
        <v>99</v>
      </c>
      <c r="G2494">
        <v>99</v>
      </c>
      <c r="I2494">
        <v>99</v>
      </c>
      <c r="J2494">
        <v>470</v>
      </c>
      <c r="K2494">
        <v>99</v>
      </c>
      <c r="M2494">
        <v>99</v>
      </c>
      <c r="N2494">
        <v>99</v>
      </c>
      <c r="O2494">
        <v>99</v>
      </c>
      <c r="P2494">
        <v>99</v>
      </c>
      <c r="Q2494">
        <v>152</v>
      </c>
      <c r="R2494">
        <v>4330</v>
      </c>
      <c r="S2494">
        <v>7.2297921478060063</v>
      </c>
      <c r="T2494">
        <v>5.8831408775981524</v>
      </c>
      <c r="U2494">
        <v>17.700969976905309</v>
      </c>
      <c r="V2494">
        <v>54.711316397228622</v>
      </c>
      <c r="W2494">
        <v>4.0646651270207856</v>
      </c>
      <c r="X2494">
        <v>62.933025404157043</v>
      </c>
      <c r="Y2494">
        <v>14.31870669745958</v>
      </c>
      <c r="AA2494">
        <v>5.9249274934629872</v>
      </c>
      <c r="AB2494">
        <v>1.515154914215801</v>
      </c>
      <c r="AC2494">
        <v>1.4649775383963035</v>
      </c>
      <c r="AD2494">
        <v>72.793309976820652</v>
      </c>
      <c r="AE2494">
        <v>43.576873619969824</v>
      </c>
      <c r="AF2494">
        <v>45.616490399106439</v>
      </c>
      <c r="AG2494">
        <v>1.1805860396382444</v>
      </c>
      <c r="AH2494">
        <v>1.0486169538474601</v>
      </c>
      <c r="AI2494">
        <v>17.06697459584295</v>
      </c>
      <c r="AJ2494">
        <v>4330</v>
      </c>
      <c r="AK2494">
        <v>96.572817551963027</v>
      </c>
      <c r="AL2494">
        <v>18.992999499086626</v>
      </c>
    </row>
    <row r="2495" spans="1:38">
      <c r="A2495">
        <v>19</v>
      </c>
      <c r="B2495">
        <v>214</v>
      </c>
      <c r="C2495">
        <v>2024</v>
      </c>
      <c r="D2495">
        <v>10</v>
      </c>
      <c r="E2495">
        <v>99</v>
      </c>
      <c r="G2495">
        <v>99</v>
      </c>
      <c r="I2495">
        <v>99</v>
      </c>
      <c r="J2495">
        <v>470</v>
      </c>
      <c r="K2495">
        <v>99</v>
      </c>
      <c r="M2495">
        <v>99</v>
      </c>
      <c r="N2495">
        <v>99</v>
      </c>
      <c r="O2495">
        <v>99</v>
      </c>
      <c r="P2495">
        <v>99</v>
      </c>
      <c r="Q2495">
        <v>169</v>
      </c>
      <c r="R2495">
        <v>4582</v>
      </c>
      <c r="S2495">
        <v>6.9458751636839828</v>
      </c>
      <c r="T2495">
        <v>5.7542557835006551</v>
      </c>
      <c r="U2495">
        <v>17.107354866870342</v>
      </c>
      <c r="V2495">
        <v>49.301615015277186</v>
      </c>
      <c r="W2495">
        <v>4.1030117852466175</v>
      </c>
      <c r="X2495">
        <v>58.489742470536882</v>
      </c>
      <c r="Y2495">
        <v>10.846791793976427</v>
      </c>
      <c r="AA2495">
        <v>6.1208379999904814</v>
      </c>
      <c r="AB2495">
        <v>1.5435322204404021</v>
      </c>
      <c r="AC2495">
        <v>1.5352181631380644</v>
      </c>
      <c r="AD2495">
        <v>68.414015833213796</v>
      </c>
      <c r="AE2495">
        <v>52.272059060063363</v>
      </c>
      <c r="AF2495">
        <v>49.743661616806087</v>
      </c>
      <c r="AG2495">
        <v>1.1241192518301899</v>
      </c>
      <c r="AH2495">
        <v>1.0031056824231905</v>
      </c>
      <c r="AI2495">
        <v>8.68616324749018</v>
      </c>
      <c r="AJ2495">
        <v>4582</v>
      </c>
      <c r="AK2495">
        <v>96.31368398079438</v>
      </c>
      <c r="AL2495">
        <v>18.440293671718937</v>
      </c>
    </row>
    <row r="2496" spans="1:38">
      <c r="A2496">
        <v>19</v>
      </c>
      <c r="B2496">
        <v>215</v>
      </c>
      <c r="C2496">
        <v>2024</v>
      </c>
      <c r="D2496">
        <v>11</v>
      </c>
      <c r="E2496">
        <v>99</v>
      </c>
      <c r="G2496">
        <v>99</v>
      </c>
      <c r="I2496">
        <v>99</v>
      </c>
      <c r="J2496">
        <v>470</v>
      </c>
      <c r="K2496">
        <v>99</v>
      </c>
      <c r="M2496">
        <v>99</v>
      </c>
      <c r="N2496">
        <v>99</v>
      </c>
      <c r="O2496">
        <v>99</v>
      </c>
      <c r="P2496">
        <v>99</v>
      </c>
      <c r="Q2496">
        <v>73</v>
      </c>
      <c r="R2496">
        <v>1523</v>
      </c>
      <c r="S2496">
        <v>6.883782009192382</v>
      </c>
      <c r="T2496">
        <v>6.2140512147078146</v>
      </c>
      <c r="U2496">
        <v>16.753053184504267</v>
      </c>
      <c r="V2496">
        <v>34.668417596848322</v>
      </c>
      <c r="W2496">
        <v>10.768220617202889</v>
      </c>
      <c r="X2496">
        <v>51.477347340774784</v>
      </c>
      <c r="Y2496">
        <v>10.8338804990151</v>
      </c>
      <c r="AA2496">
        <v>6.3981157612186479</v>
      </c>
      <c r="AB2496">
        <v>1.6251530390336777</v>
      </c>
      <c r="AC2496">
        <v>1.9518530522288913</v>
      </c>
      <c r="AD2496">
        <v>65.930613464136115</v>
      </c>
      <c r="AE2496">
        <v>47.514941295322338</v>
      </c>
      <c r="AF2496">
        <v>50.85620019926499</v>
      </c>
      <c r="AG2496">
        <v>1.4701339820070276</v>
      </c>
      <c r="AH2496">
        <v>1.2879317320314148</v>
      </c>
      <c r="AI2496">
        <v>14.4451739986868</v>
      </c>
      <c r="AJ2496">
        <v>1523</v>
      </c>
      <c r="AK2496">
        <v>95.479120157583623</v>
      </c>
      <c r="AL2496">
        <v>18.471232899622663</v>
      </c>
    </row>
    <row r="2497" spans="1:38">
      <c r="A2497">
        <v>19</v>
      </c>
      <c r="B2497">
        <v>216</v>
      </c>
      <c r="C2497">
        <v>2024</v>
      </c>
      <c r="D2497">
        <v>12</v>
      </c>
      <c r="E2497">
        <v>99</v>
      </c>
      <c r="G2497">
        <v>99</v>
      </c>
      <c r="I2497">
        <v>99</v>
      </c>
      <c r="J2497">
        <v>470</v>
      </c>
      <c r="K2497">
        <v>99</v>
      </c>
      <c r="M2497">
        <v>99</v>
      </c>
      <c r="N2497">
        <v>99</v>
      </c>
      <c r="O2497">
        <v>99</v>
      </c>
      <c r="P2497">
        <v>99</v>
      </c>
      <c r="Q2497">
        <v>13</v>
      </c>
      <c r="R2497">
        <v>164</v>
      </c>
      <c r="S2497">
        <v>6.6402439024390247</v>
      </c>
      <c r="T2497">
        <v>5.8231707317073171</v>
      </c>
      <c r="U2497">
        <v>15.749390243902452</v>
      </c>
      <c r="V2497">
        <v>32.31707317073171</v>
      </c>
      <c r="W2497">
        <v>7.926829268292682</v>
      </c>
      <c r="X2497">
        <v>47.560975609756085</v>
      </c>
      <c r="Y2497">
        <v>11.585365853658535</v>
      </c>
      <c r="AA2497">
        <v>6.4799832218167452</v>
      </c>
      <c r="AB2497">
        <v>1.7526537200664636</v>
      </c>
      <c r="AC2497">
        <v>2.0300666083321794</v>
      </c>
      <c r="AD2497">
        <v>74.1883560704063</v>
      </c>
      <c r="AE2497">
        <v>60.092715736218651</v>
      </c>
      <c r="AF2497">
        <v>70.704052932233026</v>
      </c>
      <c r="AG2497">
        <v>1.4826869180001812</v>
      </c>
      <c r="AH2497">
        <v>1.2510371223191641</v>
      </c>
      <c r="AI2497">
        <v>4.2682926829268304</v>
      </c>
      <c r="AJ2497">
        <v>164</v>
      </c>
      <c r="AK2497">
        <v>93.901219512195127</v>
      </c>
      <c r="AL2497">
        <v>17.975091948926543</v>
      </c>
    </row>
    <row r="2498" spans="1:38">
      <c r="A2498">
        <v>19</v>
      </c>
      <c r="B2498">
        <v>217</v>
      </c>
      <c r="C2498">
        <v>2024</v>
      </c>
      <c r="D2498">
        <v>1</v>
      </c>
      <c r="E2498">
        <v>99</v>
      </c>
      <c r="G2498">
        <v>99</v>
      </c>
      <c r="I2498">
        <v>99</v>
      </c>
      <c r="J2498">
        <v>629</v>
      </c>
      <c r="K2498">
        <v>99</v>
      </c>
      <c r="M2498">
        <v>99</v>
      </c>
      <c r="N2498">
        <v>99</v>
      </c>
      <c r="O2498">
        <v>99</v>
      </c>
      <c r="P2498">
        <v>99</v>
      </c>
      <c r="R2498">
        <v>0</v>
      </c>
    </row>
    <row r="2499" spans="1:38">
      <c r="A2499">
        <v>19</v>
      </c>
      <c r="B2499">
        <v>218</v>
      </c>
      <c r="C2499">
        <v>2024</v>
      </c>
      <c r="D2499">
        <v>2</v>
      </c>
      <c r="E2499">
        <v>99</v>
      </c>
      <c r="G2499">
        <v>99</v>
      </c>
      <c r="I2499">
        <v>99</v>
      </c>
      <c r="J2499">
        <v>629</v>
      </c>
      <c r="K2499">
        <v>99</v>
      </c>
      <c r="M2499">
        <v>99</v>
      </c>
      <c r="N2499">
        <v>99</v>
      </c>
      <c r="O2499">
        <v>99</v>
      </c>
      <c r="P2499">
        <v>99</v>
      </c>
      <c r="R2499">
        <v>0</v>
      </c>
    </row>
    <row r="2500" spans="1:38">
      <c r="A2500">
        <v>19</v>
      </c>
      <c r="B2500">
        <v>219</v>
      </c>
      <c r="C2500">
        <v>2024</v>
      </c>
      <c r="D2500">
        <v>3</v>
      </c>
      <c r="E2500">
        <v>99</v>
      </c>
      <c r="G2500">
        <v>99</v>
      </c>
      <c r="I2500">
        <v>99</v>
      </c>
      <c r="J2500">
        <v>629</v>
      </c>
      <c r="K2500">
        <v>99</v>
      </c>
      <c r="M2500">
        <v>99</v>
      </c>
      <c r="N2500">
        <v>99</v>
      </c>
      <c r="O2500">
        <v>99</v>
      </c>
      <c r="P2500">
        <v>99</v>
      </c>
      <c r="R2500">
        <v>0</v>
      </c>
    </row>
    <row r="2501" spans="1:38">
      <c r="A2501">
        <v>19</v>
      </c>
      <c r="B2501">
        <v>220</v>
      </c>
      <c r="C2501">
        <v>2024</v>
      </c>
      <c r="D2501">
        <v>4</v>
      </c>
      <c r="E2501">
        <v>99</v>
      </c>
      <c r="G2501">
        <v>99</v>
      </c>
      <c r="I2501">
        <v>99</v>
      </c>
      <c r="J2501">
        <v>629</v>
      </c>
      <c r="K2501">
        <v>99</v>
      </c>
      <c r="M2501">
        <v>99</v>
      </c>
      <c r="N2501">
        <v>99</v>
      </c>
      <c r="O2501">
        <v>99</v>
      </c>
      <c r="P2501">
        <v>99</v>
      </c>
      <c r="R2501">
        <v>0</v>
      </c>
    </row>
    <row r="2502" spans="1:38">
      <c r="A2502">
        <v>19</v>
      </c>
      <c r="B2502">
        <v>221</v>
      </c>
      <c r="C2502">
        <v>2024</v>
      </c>
      <c r="D2502">
        <v>5</v>
      </c>
      <c r="E2502">
        <v>99</v>
      </c>
      <c r="G2502">
        <v>99</v>
      </c>
      <c r="I2502">
        <v>99</v>
      </c>
      <c r="J2502">
        <v>629</v>
      </c>
      <c r="K2502">
        <v>99</v>
      </c>
      <c r="M2502">
        <v>99</v>
      </c>
      <c r="N2502">
        <v>99</v>
      </c>
      <c r="O2502">
        <v>99</v>
      </c>
      <c r="P2502">
        <v>99</v>
      </c>
      <c r="R2502">
        <v>0</v>
      </c>
    </row>
    <row r="2503" spans="1:38">
      <c r="A2503">
        <v>19</v>
      </c>
      <c r="B2503">
        <v>222</v>
      </c>
      <c r="C2503">
        <v>2024</v>
      </c>
      <c r="D2503">
        <v>6</v>
      </c>
      <c r="E2503">
        <v>99</v>
      </c>
      <c r="G2503">
        <v>99</v>
      </c>
      <c r="I2503">
        <v>99</v>
      </c>
      <c r="J2503">
        <v>629</v>
      </c>
      <c r="K2503">
        <v>99</v>
      </c>
      <c r="M2503">
        <v>99</v>
      </c>
      <c r="N2503">
        <v>99</v>
      </c>
      <c r="O2503">
        <v>99</v>
      </c>
      <c r="P2503">
        <v>99</v>
      </c>
      <c r="R2503">
        <v>0</v>
      </c>
    </row>
    <row r="2504" spans="1:38">
      <c r="A2504">
        <v>19</v>
      </c>
      <c r="B2504">
        <v>223</v>
      </c>
      <c r="C2504">
        <v>2024</v>
      </c>
      <c r="D2504">
        <v>7</v>
      </c>
      <c r="E2504">
        <v>99</v>
      </c>
      <c r="G2504">
        <v>99</v>
      </c>
      <c r="I2504">
        <v>99</v>
      </c>
      <c r="J2504">
        <v>629</v>
      </c>
      <c r="K2504">
        <v>99</v>
      </c>
      <c r="M2504">
        <v>99</v>
      </c>
      <c r="N2504">
        <v>99</v>
      </c>
      <c r="O2504">
        <v>99</v>
      </c>
      <c r="P2504">
        <v>99</v>
      </c>
      <c r="R2504">
        <v>0</v>
      </c>
    </row>
    <row r="2505" spans="1:38">
      <c r="A2505">
        <v>19</v>
      </c>
      <c r="B2505">
        <v>224</v>
      </c>
      <c r="C2505">
        <v>2024</v>
      </c>
      <c r="D2505">
        <v>8</v>
      </c>
      <c r="E2505">
        <v>99</v>
      </c>
      <c r="G2505">
        <v>99</v>
      </c>
      <c r="I2505">
        <v>99</v>
      </c>
      <c r="J2505">
        <v>629</v>
      </c>
      <c r="K2505">
        <v>99</v>
      </c>
      <c r="M2505">
        <v>99</v>
      </c>
      <c r="N2505">
        <v>99</v>
      </c>
      <c r="O2505">
        <v>99</v>
      </c>
      <c r="P2505">
        <v>99</v>
      </c>
      <c r="R2505">
        <v>0</v>
      </c>
    </row>
    <row r="2506" spans="1:38">
      <c r="A2506">
        <v>19</v>
      </c>
      <c r="B2506">
        <v>225</v>
      </c>
      <c r="C2506">
        <v>2024</v>
      </c>
      <c r="D2506">
        <v>9</v>
      </c>
      <c r="E2506">
        <v>99</v>
      </c>
      <c r="G2506">
        <v>99</v>
      </c>
      <c r="I2506">
        <v>99</v>
      </c>
      <c r="J2506">
        <v>629</v>
      </c>
      <c r="K2506">
        <v>99</v>
      </c>
      <c r="M2506">
        <v>99</v>
      </c>
      <c r="N2506">
        <v>99</v>
      </c>
      <c r="O2506">
        <v>99</v>
      </c>
      <c r="P2506">
        <v>99</v>
      </c>
      <c r="R2506">
        <v>0</v>
      </c>
    </row>
    <row r="2507" spans="1:38">
      <c r="A2507">
        <v>19</v>
      </c>
      <c r="B2507">
        <v>226</v>
      </c>
      <c r="C2507">
        <v>2024</v>
      </c>
      <c r="D2507">
        <v>10</v>
      </c>
      <c r="E2507">
        <v>99</v>
      </c>
      <c r="G2507">
        <v>99</v>
      </c>
      <c r="I2507">
        <v>99</v>
      </c>
      <c r="J2507">
        <v>629</v>
      </c>
      <c r="K2507">
        <v>99</v>
      </c>
      <c r="M2507">
        <v>99</v>
      </c>
      <c r="N2507">
        <v>99</v>
      </c>
      <c r="O2507">
        <v>99</v>
      </c>
      <c r="P2507">
        <v>99</v>
      </c>
      <c r="R2507">
        <v>0</v>
      </c>
    </row>
    <row r="2508" spans="1:38">
      <c r="A2508">
        <v>19</v>
      </c>
      <c r="B2508">
        <v>227</v>
      </c>
      <c r="C2508">
        <v>2024</v>
      </c>
      <c r="D2508">
        <v>11</v>
      </c>
      <c r="E2508">
        <v>99</v>
      </c>
      <c r="G2508">
        <v>99</v>
      </c>
      <c r="I2508">
        <v>99</v>
      </c>
      <c r="J2508">
        <v>629</v>
      </c>
      <c r="K2508">
        <v>99</v>
      </c>
      <c r="M2508">
        <v>99</v>
      </c>
      <c r="N2508">
        <v>99</v>
      </c>
      <c r="O2508">
        <v>99</v>
      </c>
      <c r="P2508">
        <v>99</v>
      </c>
      <c r="R2508">
        <v>0</v>
      </c>
    </row>
    <row r="2509" spans="1:38">
      <c r="A2509">
        <v>19</v>
      </c>
      <c r="B2509">
        <v>228</v>
      </c>
      <c r="C2509">
        <v>2024</v>
      </c>
      <c r="D2509">
        <v>12</v>
      </c>
      <c r="E2509">
        <v>99</v>
      </c>
      <c r="G2509">
        <v>99</v>
      </c>
      <c r="I2509">
        <v>99</v>
      </c>
      <c r="J2509">
        <v>629</v>
      </c>
      <c r="K2509">
        <v>99</v>
      </c>
      <c r="M2509">
        <v>99</v>
      </c>
      <c r="N2509">
        <v>99</v>
      </c>
      <c r="O2509">
        <v>99</v>
      </c>
      <c r="P2509">
        <v>99</v>
      </c>
      <c r="R2509">
        <v>0</v>
      </c>
    </row>
    <row r="2510" spans="1:38">
      <c r="A2510">
        <v>19</v>
      </c>
      <c r="B2510">
        <v>229</v>
      </c>
      <c r="C2510">
        <v>2024</v>
      </c>
      <c r="D2510">
        <v>1</v>
      </c>
      <c r="E2510">
        <v>99</v>
      </c>
      <c r="G2510">
        <v>99</v>
      </c>
      <c r="I2510">
        <v>99</v>
      </c>
      <c r="J2510">
        <v>643</v>
      </c>
      <c r="K2510">
        <v>99</v>
      </c>
      <c r="M2510">
        <v>99</v>
      </c>
      <c r="N2510">
        <v>99</v>
      </c>
      <c r="O2510">
        <v>99</v>
      </c>
      <c r="P2510">
        <v>99</v>
      </c>
      <c r="Q2510">
        <v>44</v>
      </c>
      <c r="R2510">
        <v>856</v>
      </c>
      <c r="S2510">
        <v>7.1787383177570065</v>
      </c>
      <c r="T2510">
        <v>6.0467289719626161</v>
      </c>
      <c r="U2510">
        <v>18.909929906542047</v>
      </c>
      <c r="V2510">
        <v>47.663551401869135</v>
      </c>
      <c r="W2510">
        <v>6.7757009345794392</v>
      </c>
      <c r="X2510">
        <v>64.719626168224309</v>
      </c>
      <c r="Y2510">
        <v>19.859813084112151</v>
      </c>
      <c r="AA2510">
        <v>8.1727425929374515</v>
      </c>
      <c r="AB2510">
        <v>1.5489116760230501</v>
      </c>
      <c r="AC2510">
        <v>1.7246599424808378</v>
      </c>
      <c r="AD2510">
        <v>71.833649866823293</v>
      </c>
      <c r="AE2510">
        <v>52.582210717985163</v>
      </c>
      <c r="AF2510">
        <v>42.675574837401669</v>
      </c>
      <c r="AG2510">
        <v>9.828912619129639</v>
      </c>
      <c r="AH2510">
        <v>8.7277619167010361</v>
      </c>
      <c r="AI2510">
        <v>0</v>
      </c>
      <c r="AJ2510">
        <v>0</v>
      </c>
    </row>
    <row r="2511" spans="1:38">
      <c r="A2511">
        <v>19</v>
      </c>
      <c r="B2511">
        <v>230</v>
      </c>
      <c r="C2511">
        <v>2024</v>
      </c>
      <c r="D2511">
        <v>2</v>
      </c>
      <c r="E2511">
        <v>99</v>
      </c>
      <c r="G2511">
        <v>99</v>
      </c>
      <c r="I2511">
        <v>99</v>
      </c>
      <c r="J2511">
        <v>643</v>
      </c>
      <c r="K2511">
        <v>99</v>
      </c>
      <c r="M2511">
        <v>99</v>
      </c>
      <c r="N2511">
        <v>99</v>
      </c>
      <c r="O2511">
        <v>99</v>
      </c>
      <c r="P2511">
        <v>99</v>
      </c>
      <c r="Q2511">
        <v>31</v>
      </c>
      <c r="R2511">
        <v>364</v>
      </c>
      <c r="S2511">
        <v>7.3269230769230749</v>
      </c>
      <c r="T2511">
        <v>6.0219780219780201</v>
      </c>
      <c r="U2511">
        <v>21.05164835164836</v>
      </c>
      <c r="V2511">
        <v>55.219780219780191</v>
      </c>
      <c r="W2511">
        <v>9.3406593406593448</v>
      </c>
      <c r="X2511">
        <v>72.802197802197782</v>
      </c>
      <c r="Y2511">
        <v>28.846153846153847</v>
      </c>
      <c r="AA2511">
        <v>8.8505492799973737</v>
      </c>
      <c r="AB2511">
        <v>1.3466443376425803</v>
      </c>
      <c r="AC2511">
        <v>1.7726742818146479</v>
      </c>
      <c r="AD2511">
        <v>60.980655413849213</v>
      </c>
      <c r="AE2511">
        <v>52.771272373290785</v>
      </c>
      <c r="AF2511">
        <v>33.418762720320792</v>
      </c>
      <c r="AG2511">
        <v>3.3923578751164958</v>
      </c>
      <c r="AH2511">
        <v>3.2422369183771038</v>
      </c>
      <c r="AI2511">
        <v>0</v>
      </c>
      <c r="AJ2511">
        <v>0</v>
      </c>
    </row>
    <row r="2512" spans="1:38">
      <c r="A2512">
        <v>19</v>
      </c>
      <c r="B2512">
        <v>231</v>
      </c>
      <c r="C2512">
        <v>2024</v>
      </c>
      <c r="D2512">
        <v>3</v>
      </c>
      <c r="E2512">
        <v>99</v>
      </c>
      <c r="G2512">
        <v>99</v>
      </c>
      <c r="I2512">
        <v>99</v>
      </c>
      <c r="J2512">
        <v>643</v>
      </c>
      <c r="K2512">
        <v>99</v>
      </c>
      <c r="M2512">
        <v>99</v>
      </c>
      <c r="N2512">
        <v>99</v>
      </c>
      <c r="O2512">
        <v>99</v>
      </c>
      <c r="P2512">
        <v>99</v>
      </c>
      <c r="Q2512">
        <v>98</v>
      </c>
      <c r="R2512">
        <v>1322</v>
      </c>
      <c r="S2512">
        <v>7.2488653555219358</v>
      </c>
      <c r="T2512">
        <v>6.3925869894099856</v>
      </c>
      <c r="U2512">
        <v>25.684039334341904</v>
      </c>
      <c r="V2512">
        <v>38.426626323751883</v>
      </c>
      <c r="W2512">
        <v>13.388804841149772</v>
      </c>
      <c r="X2512">
        <v>77.08018154311651</v>
      </c>
      <c r="Y2512">
        <v>52.4962178517398</v>
      </c>
      <c r="AA2512">
        <v>11.021305636580106</v>
      </c>
      <c r="AB2512">
        <v>1.5997170934723759</v>
      </c>
      <c r="AC2512">
        <v>1.9907591646938536</v>
      </c>
      <c r="AD2512">
        <v>67.935273058895376</v>
      </c>
      <c r="AE2512">
        <v>61.630261512378034</v>
      </c>
      <c r="AF2512">
        <v>54.032775701357266</v>
      </c>
      <c r="AG2512">
        <v>3.2018213083387819</v>
      </c>
      <c r="AH2512">
        <v>3.1884109413532493</v>
      </c>
      <c r="AI2512">
        <v>2.6475037821482599</v>
      </c>
      <c r="AJ2512">
        <v>0</v>
      </c>
    </row>
    <row r="2513" spans="1:38">
      <c r="A2513">
        <v>19</v>
      </c>
      <c r="B2513">
        <v>232</v>
      </c>
      <c r="C2513">
        <v>2024</v>
      </c>
      <c r="D2513">
        <v>4</v>
      </c>
      <c r="E2513">
        <v>99</v>
      </c>
      <c r="G2513">
        <v>99</v>
      </c>
      <c r="I2513">
        <v>99</v>
      </c>
      <c r="J2513">
        <v>643</v>
      </c>
      <c r="K2513">
        <v>99</v>
      </c>
      <c r="M2513">
        <v>99</v>
      </c>
      <c r="N2513">
        <v>99</v>
      </c>
      <c r="O2513">
        <v>99</v>
      </c>
      <c r="P2513">
        <v>99</v>
      </c>
      <c r="Q2513">
        <v>82</v>
      </c>
      <c r="R2513">
        <v>964</v>
      </c>
      <c r="S2513">
        <v>6.5622406639004121</v>
      </c>
      <c r="T2513">
        <v>5.5892116182572611</v>
      </c>
      <c r="U2513">
        <v>21.690456431535274</v>
      </c>
      <c r="V2513">
        <v>42.012448132780086</v>
      </c>
      <c r="W2513">
        <v>8.2987551867219906</v>
      </c>
      <c r="X2513">
        <v>65.975103734439827</v>
      </c>
      <c r="Y2513">
        <v>37.655601659751035</v>
      </c>
      <c r="AA2513">
        <v>9.4602264256219222</v>
      </c>
      <c r="AB2513">
        <v>1.424178281011822</v>
      </c>
      <c r="AC2513">
        <v>1.939255910481658</v>
      </c>
      <c r="AD2513">
        <v>61.427169639296189</v>
      </c>
      <c r="AE2513">
        <v>65.021161357431652</v>
      </c>
      <c r="AF2513">
        <v>46.373128497506656</v>
      </c>
      <c r="AG2513">
        <v>13.539325842696632</v>
      </c>
      <c r="AH2513">
        <v>12.969542391552457</v>
      </c>
      <c r="AI2513">
        <v>1.8672199170124484</v>
      </c>
      <c r="AJ2513">
        <v>0</v>
      </c>
    </row>
    <row r="2514" spans="1:38">
      <c r="A2514">
        <v>19</v>
      </c>
      <c r="B2514">
        <v>233</v>
      </c>
      <c r="C2514">
        <v>2024</v>
      </c>
      <c r="D2514">
        <v>5</v>
      </c>
      <c r="E2514">
        <v>99</v>
      </c>
      <c r="G2514">
        <v>99</v>
      </c>
      <c r="I2514">
        <v>99</v>
      </c>
      <c r="J2514">
        <v>643</v>
      </c>
      <c r="K2514">
        <v>99</v>
      </c>
      <c r="M2514">
        <v>99</v>
      </c>
      <c r="N2514">
        <v>99</v>
      </c>
      <c r="O2514">
        <v>99</v>
      </c>
      <c r="P2514">
        <v>99</v>
      </c>
      <c r="Q2514">
        <v>17</v>
      </c>
      <c r="R2514">
        <v>111</v>
      </c>
      <c r="S2514">
        <v>7.3873873873873892</v>
      </c>
      <c r="T2514">
        <v>6.3873873873873892</v>
      </c>
      <c r="U2514">
        <v>21.824324324324337</v>
      </c>
      <c r="V2514">
        <v>18.018018018018012</v>
      </c>
      <c r="W2514">
        <v>28.828828828828819</v>
      </c>
      <c r="X2514">
        <v>79.279279279279294</v>
      </c>
      <c r="Y2514">
        <v>39.639639639639647</v>
      </c>
      <c r="AA2514">
        <v>14.178693673014871</v>
      </c>
      <c r="AB2514">
        <v>1.955224791441164</v>
      </c>
      <c r="AC2514">
        <v>4.0673854877288029</v>
      </c>
      <c r="AD2514">
        <v>11.148249047866106</v>
      </c>
      <c r="AE2514">
        <v>70.9166521640052</v>
      </c>
      <c r="AF2514">
        <v>9.1014267974465159</v>
      </c>
      <c r="AG2514">
        <v>3.4450651769087526</v>
      </c>
      <c r="AH2514">
        <v>2.9104832663731943</v>
      </c>
      <c r="AI2514">
        <v>0</v>
      </c>
      <c r="AJ2514">
        <v>82</v>
      </c>
      <c r="AK2514">
        <v>103.09024390243901</v>
      </c>
      <c r="AL2514">
        <v>22.461936959381873</v>
      </c>
    </row>
    <row r="2515" spans="1:38">
      <c r="A2515">
        <v>19</v>
      </c>
      <c r="B2515">
        <v>234</v>
      </c>
      <c r="C2515">
        <v>2024</v>
      </c>
      <c r="D2515">
        <v>6</v>
      </c>
      <c r="E2515">
        <v>99</v>
      </c>
      <c r="G2515">
        <v>99</v>
      </c>
      <c r="I2515">
        <v>99</v>
      </c>
      <c r="J2515">
        <v>643</v>
      </c>
      <c r="K2515">
        <v>99</v>
      </c>
      <c r="M2515">
        <v>99</v>
      </c>
      <c r="N2515">
        <v>99</v>
      </c>
      <c r="O2515">
        <v>99</v>
      </c>
      <c r="P2515">
        <v>99</v>
      </c>
      <c r="Q2515">
        <v>8</v>
      </c>
      <c r="R2515">
        <v>41</v>
      </c>
      <c r="S2515">
        <v>6.6829268292682897</v>
      </c>
      <c r="T2515">
        <v>6.5365853658536572</v>
      </c>
      <c r="U2515">
        <v>23.304878048780488</v>
      </c>
      <c r="V2515">
        <v>17.073170731707322</v>
      </c>
      <c r="W2515">
        <v>14.634146341463419</v>
      </c>
      <c r="X2515">
        <v>73.170731707317088</v>
      </c>
      <c r="Y2515">
        <v>43.902439024390247</v>
      </c>
      <c r="AA2515">
        <v>10.015182406909226</v>
      </c>
      <c r="AB2515">
        <v>0.99851168246140221</v>
      </c>
      <c r="AC2515">
        <v>1.9392928177448043</v>
      </c>
      <c r="AD2515">
        <v>42.404537827254195</v>
      </c>
      <c r="AE2515">
        <v>59.686349707400424</v>
      </c>
      <c r="AF2515">
        <v>42.794392295009779</v>
      </c>
      <c r="AG2515">
        <v>1.064105891513107</v>
      </c>
      <c r="AH2515">
        <v>1.2460307628107743</v>
      </c>
      <c r="AI2515">
        <v>0</v>
      </c>
      <c r="AJ2515">
        <v>41</v>
      </c>
      <c r="AK2515">
        <v>106.16585365853656</v>
      </c>
      <c r="AL2515">
        <v>18.504298100827</v>
      </c>
    </row>
    <row r="2516" spans="1:38">
      <c r="A2516">
        <v>19</v>
      </c>
      <c r="B2516">
        <v>235</v>
      </c>
      <c r="C2516">
        <v>2024</v>
      </c>
      <c r="D2516">
        <v>7</v>
      </c>
      <c r="E2516">
        <v>99</v>
      </c>
      <c r="G2516">
        <v>99</v>
      </c>
      <c r="I2516">
        <v>99</v>
      </c>
      <c r="J2516">
        <v>643</v>
      </c>
      <c r="K2516">
        <v>99</v>
      </c>
      <c r="M2516">
        <v>99</v>
      </c>
      <c r="N2516">
        <v>99</v>
      </c>
      <c r="O2516">
        <v>99</v>
      </c>
      <c r="P2516">
        <v>99</v>
      </c>
      <c r="R2516">
        <v>0</v>
      </c>
    </row>
    <row r="2517" spans="1:38">
      <c r="A2517">
        <v>19</v>
      </c>
      <c r="B2517">
        <v>236</v>
      </c>
      <c r="C2517">
        <v>2024</v>
      </c>
      <c r="D2517">
        <v>8</v>
      </c>
      <c r="E2517">
        <v>99</v>
      </c>
      <c r="G2517">
        <v>99</v>
      </c>
      <c r="I2517">
        <v>99</v>
      </c>
      <c r="J2517">
        <v>643</v>
      </c>
      <c r="K2517">
        <v>99</v>
      </c>
      <c r="M2517">
        <v>99</v>
      </c>
      <c r="N2517">
        <v>99</v>
      </c>
      <c r="O2517">
        <v>99</v>
      </c>
      <c r="P2517">
        <v>99</v>
      </c>
      <c r="Q2517">
        <v>65</v>
      </c>
      <c r="R2517">
        <v>1317</v>
      </c>
      <c r="S2517">
        <v>8.0478359908883803</v>
      </c>
      <c r="T2517">
        <v>5.3986332574031888</v>
      </c>
      <c r="U2517">
        <v>21.040091116173087</v>
      </c>
      <c r="V2517">
        <v>72.133637053910405</v>
      </c>
      <c r="W2517">
        <v>3.1890660592255125</v>
      </c>
      <c r="X2517">
        <v>85.345482156416111</v>
      </c>
      <c r="Y2517">
        <v>27.638572513287777</v>
      </c>
      <c r="AA2517">
        <v>6.442711926640758</v>
      </c>
      <c r="AB2517">
        <v>1.6039024004218625</v>
      </c>
      <c r="AC2517">
        <v>1.53563531105281</v>
      </c>
      <c r="AD2517">
        <v>26.433410312904144</v>
      </c>
      <c r="AE2517">
        <v>28.051171375203168</v>
      </c>
      <c r="AF2517">
        <v>57.799367798604301</v>
      </c>
      <c r="AG2517">
        <v>1.3043478260869563</v>
      </c>
      <c r="AH2517">
        <v>1.248768797914128</v>
      </c>
      <c r="AI2517">
        <v>0.15186028853454817</v>
      </c>
      <c r="AJ2517">
        <v>1314</v>
      </c>
      <c r="AK2517">
        <v>98.00334855403338</v>
      </c>
      <c r="AL2517">
        <v>21.896567564450724</v>
      </c>
    </row>
    <row r="2518" spans="1:38">
      <c r="A2518">
        <v>19</v>
      </c>
      <c r="B2518">
        <v>237</v>
      </c>
      <c r="C2518">
        <v>2024</v>
      </c>
      <c r="D2518">
        <v>9</v>
      </c>
      <c r="E2518">
        <v>99</v>
      </c>
      <c r="G2518">
        <v>99</v>
      </c>
      <c r="I2518">
        <v>99</v>
      </c>
      <c r="J2518">
        <v>643</v>
      </c>
      <c r="K2518">
        <v>99</v>
      </c>
      <c r="M2518">
        <v>99</v>
      </c>
      <c r="N2518">
        <v>99</v>
      </c>
      <c r="O2518">
        <v>99</v>
      </c>
      <c r="P2518">
        <v>99</v>
      </c>
      <c r="Q2518">
        <v>322</v>
      </c>
      <c r="R2518">
        <v>14511</v>
      </c>
      <c r="S2518">
        <v>8.0452070842808894</v>
      </c>
      <c r="T2518">
        <v>6.0152298256495103</v>
      </c>
      <c r="U2518">
        <v>19.091606367583225</v>
      </c>
      <c r="V2518">
        <v>66.094686789332229</v>
      </c>
      <c r="W2518">
        <v>4.307077389566536</v>
      </c>
      <c r="X2518">
        <v>72.593205154710219</v>
      </c>
      <c r="Y2518">
        <v>21.004755013438089</v>
      </c>
      <c r="AA2518">
        <v>6.0731767488008206</v>
      </c>
      <c r="AB2518">
        <v>1.6683199880223227</v>
      </c>
      <c r="AC2518">
        <v>1.5840157184167296</v>
      </c>
      <c r="AD2518">
        <v>73.259141044513697</v>
      </c>
      <c r="AE2518">
        <v>42.659593241035296</v>
      </c>
      <c r="AF2518">
        <v>48.986366887943717</v>
      </c>
      <c r="AG2518">
        <v>3.9564628224458591</v>
      </c>
      <c r="AH2518">
        <v>3.7902837783067822</v>
      </c>
      <c r="AI2518">
        <v>1.7848528702363722</v>
      </c>
      <c r="AJ2518">
        <v>14492</v>
      </c>
      <c r="AK2518">
        <v>95.523826939000998</v>
      </c>
      <c r="AL2518">
        <v>21.252898500849344</v>
      </c>
    </row>
    <row r="2519" spans="1:38">
      <c r="A2519">
        <v>19</v>
      </c>
      <c r="B2519">
        <v>238</v>
      </c>
      <c r="C2519">
        <v>2024</v>
      </c>
      <c r="D2519">
        <v>10</v>
      </c>
      <c r="E2519">
        <v>99</v>
      </c>
      <c r="G2519">
        <v>99</v>
      </c>
      <c r="I2519">
        <v>99</v>
      </c>
      <c r="J2519">
        <v>643</v>
      </c>
      <c r="K2519">
        <v>99</v>
      </c>
      <c r="M2519">
        <v>99</v>
      </c>
      <c r="N2519">
        <v>99</v>
      </c>
      <c r="O2519">
        <v>99</v>
      </c>
      <c r="P2519">
        <v>99</v>
      </c>
      <c r="Q2519">
        <v>455</v>
      </c>
      <c r="R2519">
        <v>27688</v>
      </c>
      <c r="S2519">
        <v>7.6376408552441486</v>
      </c>
      <c r="T2519">
        <v>5.9233241837619204</v>
      </c>
      <c r="U2519">
        <v>18.471059664836766</v>
      </c>
      <c r="V2519">
        <v>56.226524125975153</v>
      </c>
      <c r="W2519">
        <v>4.496532793990176</v>
      </c>
      <c r="X2519">
        <v>65.158191274198188</v>
      </c>
      <c r="Y2519">
        <v>18.249783299624394</v>
      </c>
      <c r="AA2519">
        <v>6.6939167986603598</v>
      </c>
      <c r="AB2519">
        <v>1.6478849478595239</v>
      </c>
      <c r="AC2519">
        <v>1.5266369528488015</v>
      </c>
      <c r="AD2519">
        <v>65.291087670401424</v>
      </c>
      <c r="AE2519">
        <v>40.225726127823926</v>
      </c>
      <c r="AF2519">
        <v>47.875331325563437</v>
      </c>
      <c r="AG2519">
        <v>6.7928009263802496</v>
      </c>
      <c r="AH2519">
        <v>6.5447360930083276</v>
      </c>
      <c r="AI2519">
        <v>3.7778098815371282</v>
      </c>
      <c r="AJ2519">
        <v>27676</v>
      </c>
      <c r="AK2519">
        <v>95.739471021824002</v>
      </c>
      <c r="AL2519">
        <v>20.293560084193594</v>
      </c>
    </row>
    <row r="2520" spans="1:38">
      <c r="A2520">
        <v>19</v>
      </c>
      <c r="B2520">
        <v>239</v>
      </c>
      <c r="C2520">
        <v>2024</v>
      </c>
      <c r="D2520">
        <v>11</v>
      </c>
      <c r="E2520">
        <v>99</v>
      </c>
      <c r="G2520">
        <v>99</v>
      </c>
      <c r="I2520">
        <v>99</v>
      </c>
      <c r="J2520">
        <v>643</v>
      </c>
      <c r="K2520">
        <v>99</v>
      </c>
      <c r="M2520">
        <v>99</v>
      </c>
      <c r="N2520">
        <v>99</v>
      </c>
      <c r="O2520">
        <v>99</v>
      </c>
      <c r="P2520">
        <v>99</v>
      </c>
      <c r="Q2520">
        <v>254</v>
      </c>
      <c r="R2520">
        <v>7575</v>
      </c>
      <c r="S2520">
        <v>7.1932673267326734</v>
      </c>
      <c r="T2520">
        <v>5.4801320132013203</v>
      </c>
      <c r="U2520">
        <v>17.938864686468598</v>
      </c>
      <c r="V2520">
        <v>47.049504950495056</v>
      </c>
      <c r="W2520">
        <v>2.613861386138614</v>
      </c>
      <c r="X2520">
        <v>57.636963696369641</v>
      </c>
      <c r="Y2520">
        <v>15.93399339933994</v>
      </c>
      <c r="AA2520">
        <v>7.0676810863810129</v>
      </c>
      <c r="AB2520">
        <v>1.6317419323584672</v>
      </c>
      <c r="AC2520">
        <v>1.4560110917861151</v>
      </c>
      <c r="AD2520">
        <v>58.831945765401677</v>
      </c>
      <c r="AE2520">
        <v>43.483147380121778</v>
      </c>
      <c r="AF2520">
        <v>48.269784825063589</v>
      </c>
      <c r="AG2520">
        <v>7.3120583806324611</v>
      </c>
      <c r="AH2520">
        <v>6.8592489281705644</v>
      </c>
      <c r="AI2520">
        <v>2.508250825082508</v>
      </c>
      <c r="AJ2520">
        <v>7539</v>
      </c>
      <c r="AK2520">
        <v>96.108091258787525</v>
      </c>
      <c r="AL2520">
        <v>19.436495844374775</v>
      </c>
    </row>
    <row r="2521" spans="1:38">
      <c r="A2521">
        <v>19</v>
      </c>
      <c r="B2521">
        <v>240</v>
      </c>
      <c r="C2521">
        <v>2024</v>
      </c>
      <c r="D2521">
        <v>12</v>
      </c>
      <c r="E2521">
        <v>99</v>
      </c>
      <c r="G2521">
        <v>99</v>
      </c>
      <c r="I2521">
        <v>99</v>
      </c>
      <c r="J2521">
        <v>643</v>
      </c>
      <c r="K2521">
        <v>99</v>
      </c>
      <c r="M2521">
        <v>99</v>
      </c>
      <c r="N2521">
        <v>99</v>
      </c>
      <c r="O2521">
        <v>99</v>
      </c>
      <c r="P2521">
        <v>99</v>
      </c>
      <c r="Q2521">
        <v>4</v>
      </c>
      <c r="R2521">
        <v>65</v>
      </c>
      <c r="S2521">
        <v>5.8461538461538476</v>
      </c>
      <c r="T2521">
        <v>6.4</v>
      </c>
      <c r="U2521">
        <v>17.369230769230764</v>
      </c>
      <c r="V2521">
        <v>7.6923076923076898</v>
      </c>
      <c r="W2521">
        <v>9.2307692307692282</v>
      </c>
      <c r="X2521">
        <v>53.84615384615384</v>
      </c>
      <c r="Y2521">
        <v>12.307692307692305</v>
      </c>
      <c r="AA2521">
        <v>7.0161116357429201</v>
      </c>
      <c r="AB2521">
        <v>1.5906531723769664</v>
      </c>
      <c r="AC2521">
        <v>1.9119060163576576</v>
      </c>
      <c r="AD2521">
        <v>82.765582538117513</v>
      </c>
      <c r="AE2521">
        <v>35.427582757548578</v>
      </c>
      <c r="AF2521">
        <v>46.540648974900179</v>
      </c>
      <c r="AG2521">
        <v>0.58765030286592523</v>
      </c>
      <c r="AH2521">
        <v>0.54683530570224759</v>
      </c>
      <c r="AI2521">
        <v>0</v>
      </c>
      <c r="AJ2521">
        <v>64</v>
      </c>
      <c r="AK2521">
        <v>98.628125000000011</v>
      </c>
      <c r="AL2521">
        <v>17.253048776909679</v>
      </c>
    </row>
    <row r="2522" spans="1:38">
      <c r="A2522">
        <v>19</v>
      </c>
      <c r="B2522">
        <v>241</v>
      </c>
      <c r="C2522">
        <v>2024</v>
      </c>
      <c r="D2522">
        <v>1</v>
      </c>
      <c r="E2522">
        <v>99</v>
      </c>
      <c r="G2522">
        <v>99</v>
      </c>
      <c r="I2522">
        <v>99</v>
      </c>
      <c r="J2522">
        <v>704</v>
      </c>
      <c r="K2522">
        <v>99</v>
      </c>
      <c r="M2522">
        <v>99</v>
      </c>
      <c r="N2522">
        <v>99</v>
      </c>
      <c r="O2522">
        <v>99</v>
      </c>
      <c r="P2522">
        <v>99</v>
      </c>
      <c r="R2522">
        <v>0</v>
      </c>
    </row>
    <row r="2523" spans="1:38">
      <c r="A2523">
        <v>19</v>
      </c>
      <c r="B2523">
        <v>242</v>
      </c>
      <c r="C2523">
        <v>2024</v>
      </c>
      <c r="D2523">
        <v>2</v>
      </c>
      <c r="E2523">
        <v>99</v>
      </c>
      <c r="G2523">
        <v>99</v>
      </c>
      <c r="I2523">
        <v>99</v>
      </c>
      <c r="J2523">
        <v>704</v>
      </c>
      <c r="K2523">
        <v>99</v>
      </c>
      <c r="M2523">
        <v>99</v>
      </c>
      <c r="N2523">
        <v>99</v>
      </c>
      <c r="O2523">
        <v>99</v>
      </c>
      <c r="P2523">
        <v>99</v>
      </c>
      <c r="R2523">
        <v>0</v>
      </c>
    </row>
    <row r="2524" spans="1:38">
      <c r="A2524">
        <v>19</v>
      </c>
      <c r="B2524">
        <v>243</v>
      </c>
      <c r="C2524">
        <v>2024</v>
      </c>
      <c r="D2524">
        <v>3</v>
      </c>
      <c r="E2524">
        <v>99</v>
      </c>
      <c r="G2524">
        <v>99</v>
      </c>
      <c r="I2524">
        <v>99</v>
      </c>
      <c r="J2524">
        <v>704</v>
      </c>
      <c r="K2524">
        <v>99</v>
      </c>
      <c r="M2524">
        <v>99</v>
      </c>
      <c r="N2524">
        <v>99</v>
      </c>
      <c r="O2524">
        <v>99</v>
      </c>
      <c r="P2524">
        <v>99</v>
      </c>
      <c r="R2524">
        <v>0</v>
      </c>
    </row>
    <row r="2525" spans="1:38">
      <c r="A2525">
        <v>19</v>
      </c>
      <c r="B2525">
        <v>244</v>
      </c>
      <c r="C2525">
        <v>2024</v>
      </c>
      <c r="D2525">
        <v>4</v>
      </c>
      <c r="E2525">
        <v>99</v>
      </c>
      <c r="G2525">
        <v>99</v>
      </c>
      <c r="I2525">
        <v>99</v>
      </c>
      <c r="J2525">
        <v>704</v>
      </c>
      <c r="K2525">
        <v>99</v>
      </c>
      <c r="M2525">
        <v>99</v>
      </c>
      <c r="N2525">
        <v>99</v>
      </c>
      <c r="O2525">
        <v>99</v>
      </c>
      <c r="P2525">
        <v>99</v>
      </c>
      <c r="R2525">
        <v>0</v>
      </c>
    </row>
    <row r="2526" spans="1:38">
      <c r="A2526">
        <v>19</v>
      </c>
      <c r="B2526">
        <v>245</v>
      </c>
      <c r="C2526">
        <v>2024</v>
      </c>
      <c r="D2526">
        <v>5</v>
      </c>
      <c r="E2526">
        <v>99</v>
      </c>
      <c r="G2526">
        <v>99</v>
      </c>
      <c r="I2526">
        <v>99</v>
      </c>
      <c r="J2526">
        <v>704</v>
      </c>
      <c r="K2526">
        <v>99</v>
      </c>
      <c r="M2526">
        <v>99</v>
      </c>
      <c r="N2526">
        <v>99</v>
      </c>
      <c r="O2526">
        <v>99</v>
      </c>
      <c r="P2526">
        <v>99</v>
      </c>
      <c r="R2526">
        <v>0</v>
      </c>
    </row>
    <row r="2527" spans="1:38">
      <c r="A2527">
        <v>19</v>
      </c>
      <c r="B2527">
        <v>246</v>
      </c>
      <c r="C2527">
        <v>2024</v>
      </c>
      <c r="D2527">
        <v>6</v>
      </c>
      <c r="E2527">
        <v>99</v>
      </c>
      <c r="G2527">
        <v>99</v>
      </c>
      <c r="I2527">
        <v>99</v>
      </c>
      <c r="J2527">
        <v>704</v>
      </c>
      <c r="K2527">
        <v>99</v>
      </c>
      <c r="M2527">
        <v>99</v>
      </c>
      <c r="N2527">
        <v>99</v>
      </c>
      <c r="O2527">
        <v>99</v>
      </c>
      <c r="P2527">
        <v>99</v>
      </c>
      <c r="R2527">
        <v>0</v>
      </c>
    </row>
    <row r="2528" spans="1:38">
      <c r="A2528">
        <v>19</v>
      </c>
      <c r="B2528">
        <v>247</v>
      </c>
      <c r="C2528">
        <v>2024</v>
      </c>
      <c r="D2528">
        <v>7</v>
      </c>
      <c r="E2528">
        <v>99</v>
      </c>
      <c r="G2528">
        <v>99</v>
      </c>
      <c r="I2528">
        <v>99</v>
      </c>
      <c r="J2528">
        <v>704</v>
      </c>
      <c r="K2528">
        <v>99</v>
      </c>
      <c r="M2528">
        <v>99</v>
      </c>
      <c r="N2528">
        <v>99</v>
      </c>
      <c r="O2528">
        <v>99</v>
      </c>
      <c r="P2528">
        <v>99</v>
      </c>
      <c r="R2528">
        <v>0</v>
      </c>
    </row>
    <row r="2529" spans="1:38">
      <c r="A2529">
        <v>19</v>
      </c>
      <c r="B2529">
        <v>248</v>
      </c>
      <c r="C2529">
        <v>2024</v>
      </c>
      <c r="D2529">
        <v>8</v>
      </c>
      <c r="E2529">
        <v>99</v>
      </c>
      <c r="G2529">
        <v>99</v>
      </c>
      <c r="I2529">
        <v>99</v>
      </c>
      <c r="J2529">
        <v>704</v>
      </c>
      <c r="K2529">
        <v>99</v>
      </c>
      <c r="M2529">
        <v>99</v>
      </c>
      <c r="N2529">
        <v>99</v>
      </c>
      <c r="O2529">
        <v>99</v>
      </c>
      <c r="P2529">
        <v>99</v>
      </c>
      <c r="R2529">
        <v>0</v>
      </c>
    </row>
    <row r="2530" spans="1:38">
      <c r="A2530">
        <v>19</v>
      </c>
      <c r="B2530">
        <v>249</v>
      </c>
      <c r="C2530">
        <v>2024</v>
      </c>
      <c r="D2530">
        <v>9</v>
      </c>
      <c r="E2530">
        <v>99</v>
      </c>
      <c r="G2530">
        <v>99</v>
      </c>
      <c r="I2530">
        <v>99</v>
      </c>
      <c r="J2530">
        <v>704</v>
      </c>
      <c r="K2530">
        <v>99</v>
      </c>
      <c r="M2530">
        <v>99</v>
      </c>
      <c r="N2530">
        <v>99</v>
      </c>
      <c r="O2530">
        <v>99</v>
      </c>
      <c r="P2530">
        <v>99</v>
      </c>
      <c r="R2530">
        <v>0</v>
      </c>
    </row>
    <row r="2531" spans="1:38">
      <c r="A2531">
        <v>19</v>
      </c>
      <c r="B2531">
        <v>250</v>
      </c>
      <c r="C2531">
        <v>2024</v>
      </c>
      <c r="D2531">
        <v>10</v>
      </c>
      <c r="E2531">
        <v>99</v>
      </c>
      <c r="G2531">
        <v>99</v>
      </c>
      <c r="I2531">
        <v>99</v>
      </c>
      <c r="J2531">
        <v>704</v>
      </c>
      <c r="K2531">
        <v>99</v>
      </c>
      <c r="M2531">
        <v>99</v>
      </c>
      <c r="N2531">
        <v>99</v>
      </c>
      <c r="O2531">
        <v>99</v>
      </c>
      <c r="P2531">
        <v>99</v>
      </c>
      <c r="R2531">
        <v>0</v>
      </c>
    </row>
    <row r="2532" spans="1:38">
      <c r="A2532">
        <v>19</v>
      </c>
      <c r="B2532">
        <v>251</v>
      </c>
      <c r="C2532">
        <v>2024</v>
      </c>
      <c r="D2532">
        <v>11</v>
      </c>
      <c r="E2532">
        <v>99</v>
      </c>
      <c r="G2532">
        <v>99</v>
      </c>
      <c r="I2532">
        <v>99</v>
      </c>
      <c r="J2532">
        <v>704</v>
      </c>
      <c r="K2532">
        <v>99</v>
      </c>
      <c r="M2532">
        <v>99</v>
      </c>
      <c r="N2532">
        <v>99</v>
      </c>
      <c r="O2532">
        <v>99</v>
      </c>
      <c r="P2532">
        <v>99</v>
      </c>
      <c r="R2532">
        <v>0</v>
      </c>
    </row>
    <row r="2533" spans="1:38">
      <c r="A2533">
        <v>19</v>
      </c>
      <c r="B2533">
        <v>252</v>
      </c>
      <c r="C2533">
        <v>2024</v>
      </c>
      <c r="D2533">
        <v>12</v>
      </c>
      <c r="E2533">
        <v>99</v>
      </c>
      <c r="G2533">
        <v>99</v>
      </c>
      <c r="I2533">
        <v>99</v>
      </c>
      <c r="J2533">
        <v>704</v>
      </c>
      <c r="K2533">
        <v>99</v>
      </c>
      <c r="M2533">
        <v>99</v>
      </c>
      <c r="N2533">
        <v>99</v>
      </c>
      <c r="O2533">
        <v>99</v>
      </c>
      <c r="P2533">
        <v>99</v>
      </c>
      <c r="R2533">
        <v>0</v>
      </c>
    </row>
    <row r="2534" spans="1:38">
      <c r="A2534">
        <v>19</v>
      </c>
      <c r="B2534">
        <v>253</v>
      </c>
      <c r="C2534">
        <v>2024</v>
      </c>
      <c r="D2534">
        <v>1</v>
      </c>
      <c r="E2534">
        <v>99</v>
      </c>
      <c r="G2534">
        <v>99</v>
      </c>
      <c r="I2534">
        <v>99</v>
      </c>
      <c r="J2534">
        <v>802</v>
      </c>
      <c r="K2534">
        <v>99</v>
      </c>
      <c r="M2534">
        <v>99</v>
      </c>
      <c r="N2534">
        <v>99</v>
      </c>
      <c r="O2534">
        <v>99</v>
      </c>
      <c r="P2534">
        <v>99</v>
      </c>
      <c r="Q2534">
        <v>4</v>
      </c>
      <c r="R2534">
        <v>78</v>
      </c>
      <c r="S2534">
        <v>8.3333333333333357</v>
      </c>
      <c r="T2534">
        <v>5.8974358974358996</v>
      </c>
      <c r="U2534">
        <v>20.502564102564126</v>
      </c>
      <c r="V2534">
        <v>94.871794871794876</v>
      </c>
      <c r="W2534">
        <v>2.5641025641025639</v>
      </c>
      <c r="X2534">
        <v>100</v>
      </c>
      <c r="Y2534">
        <v>12.820512820512819</v>
      </c>
      <c r="AA2534">
        <v>2.7153870366322956</v>
      </c>
      <c r="AB2534">
        <v>1.070186500241491</v>
      </c>
      <c r="AC2534">
        <v>1.2668327514908313</v>
      </c>
      <c r="AD2534">
        <v>38.75016476847928</v>
      </c>
      <c r="AE2534">
        <v>7.9833328768527982</v>
      </c>
      <c r="AF2534">
        <v>32.782247959435189</v>
      </c>
      <c r="AG2534">
        <v>0.89562521529452288</v>
      </c>
      <c r="AH2534">
        <v>0.8622674420172064</v>
      </c>
      <c r="AI2534">
        <v>0</v>
      </c>
      <c r="AJ2534">
        <v>78</v>
      </c>
      <c r="AK2534">
        <v>98.641025641025621</v>
      </c>
      <c r="AL2534">
        <v>21.373324497286191</v>
      </c>
    </row>
    <row r="2535" spans="1:38">
      <c r="A2535">
        <v>19</v>
      </c>
      <c r="B2535">
        <v>254</v>
      </c>
      <c r="C2535">
        <v>2024</v>
      </c>
      <c r="D2535">
        <v>2</v>
      </c>
      <c r="E2535">
        <v>99</v>
      </c>
      <c r="G2535">
        <v>99</v>
      </c>
      <c r="I2535">
        <v>99</v>
      </c>
      <c r="J2535">
        <v>802</v>
      </c>
      <c r="K2535">
        <v>99</v>
      </c>
      <c r="M2535">
        <v>99</v>
      </c>
      <c r="N2535">
        <v>99</v>
      </c>
      <c r="O2535">
        <v>99</v>
      </c>
      <c r="P2535">
        <v>99</v>
      </c>
      <c r="Q2535">
        <v>11</v>
      </c>
      <c r="R2535">
        <v>226</v>
      </c>
      <c r="S2535">
        <v>7.4203539823008846</v>
      </c>
      <c r="T2535">
        <v>5.0309734513274336</v>
      </c>
      <c r="U2535">
        <v>17.446460176991152</v>
      </c>
      <c r="V2535">
        <v>63.274336283185839</v>
      </c>
      <c r="W2535">
        <v>0.44247787610619471</v>
      </c>
      <c r="X2535">
        <v>64.601769911504405</v>
      </c>
      <c r="Y2535">
        <v>7.9646017699115053</v>
      </c>
      <c r="AA2535">
        <v>4.0824371127290071</v>
      </c>
      <c r="AB2535">
        <v>1.260471838331787</v>
      </c>
      <c r="AC2535">
        <v>1.3115942906882312</v>
      </c>
      <c r="AD2535">
        <v>75.204109319990394</v>
      </c>
      <c r="AE2535">
        <v>55.802424581347267</v>
      </c>
      <c r="AF2535">
        <v>56.488459517723513</v>
      </c>
      <c r="AG2535">
        <v>2.1062441752096923</v>
      </c>
      <c r="AH2535">
        <v>1.6682956550437296</v>
      </c>
      <c r="AI2535">
        <v>0</v>
      </c>
      <c r="AJ2535">
        <v>226</v>
      </c>
      <c r="AK2535">
        <v>96.32345132743373</v>
      </c>
      <c r="AL2535">
        <v>19.25947372436929</v>
      </c>
    </row>
    <row r="2536" spans="1:38">
      <c r="A2536">
        <v>19</v>
      </c>
      <c r="B2536">
        <v>255</v>
      </c>
      <c r="C2536">
        <v>2024</v>
      </c>
      <c r="D2536">
        <v>3</v>
      </c>
      <c r="E2536">
        <v>99</v>
      </c>
      <c r="G2536">
        <v>99</v>
      </c>
      <c r="I2536">
        <v>99</v>
      </c>
      <c r="J2536">
        <v>802</v>
      </c>
      <c r="K2536">
        <v>99</v>
      </c>
      <c r="M2536">
        <v>99</v>
      </c>
      <c r="N2536">
        <v>99</v>
      </c>
      <c r="O2536">
        <v>99</v>
      </c>
      <c r="P2536">
        <v>99</v>
      </c>
      <c r="Q2536">
        <v>8</v>
      </c>
      <c r="R2536">
        <v>102</v>
      </c>
      <c r="S2536">
        <v>8.1274509803921564</v>
      </c>
      <c r="T2536">
        <v>4.8431372549019605</v>
      </c>
      <c r="U2536">
        <v>21.371568627450987</v>
      </c>
      <c r="V2536">
        <v>60.7843137254902</v>
      </c>
      <c r="W2536">
        <v>0.98039215686274495</v>
      </c>
      <c r="X2536">
        <v>68.627450980392183</v>
      </c>
      <c r="Y2536">
        <v>28.431372549019621</v>
      </c>
      <c r="AA2536">
        <v>10.067384510027468</v>
      </c>
      <c r="AB2536">
        <v>1.2018904115278437</v>
      </c>
      <c r="AC2536">
        <v>1.4467346467213127</v>
      </c>
      <c r="AD2536">
        <v>69.257589762564763</v>
      </c>
      <c r="AE2536">
        <v>69.401994516136341</v>
      </c>
      <c r="AF2536">
        <v>63.170764899553603</v>
      </c>
      <c r="AG2536">
        <v>0.24703916297318901</v>
      </c>
      <c r="AH2536">
        <v>0.20469916950300696</v>
      </c>
      <c r="AI2536">
        <v>0</v>
      </c>
      <c r="AJ2536">
        <v>102</v>
      </c>
      <c r="AK2536">
        <v>97.174509803921566</v>
      </c>
      <c r="AL2536">
        <v>22.061544774182071</v>
      </c>
    </row>
    <row r="2537" spans="1:38">
      <c r="A2537">
        <v>19</v>
      </c>
      <c r="B2537">
        <v>256</v>
      </c>
      <c r="C2537">
        <v>2024</v>
      </c>
      <c r="D2537">
        <v>4</v>
      </c>
      <c r="E2537">
        <v>99</v>
      </c>
      <c r="G2537">
        <v>99</v>
      </c>
      <c r="I2537">
        <v>99</v>
      </c>
      <c r="J2537">
        <v>802</v>
      </c>
      <c r="K2537">
        <v>99</v>
      </c>
      <c r="M2537">
        <v>99</v>
      </c>
      <c r="N2537">
        <v>99</v>
      </c>
      <c r="O2537">
        <v>99</v>
      </c>
      <c r="P2537">
        <v>99</v>
      </c>
      <c r="Q2537">
        <v>25</v>
      </c>
      <c r="R2537">
        <v>361</v>
      </c>
      <c r="S2537">
        <v>7.8531855955678687</v>
      </c>
      <c r="T2537">
        <v>5.9030470914127422</v>
      </c>
      <c r="U2537">
        <v>23.472299168975024</v>
      </c>
      <c r="V2537">
        <v>60.387811634349042</v>
      </c>
      <c r="W2537">
        <v>11.080332409972298</v>
      </c>
      <c r="X2537">
        <v>86.149584487534625</v>
      </c>
      <c r="Y2537">
        <v>39.889196675900273</v>
      </c>
      <c r="AA2537">
        <v>8.7806705035673627</v>
      </c>
      <c r="AB2537">
        <v>1.8407655553655431</v>
      </c>
      <c r="AC2537">
        <v>1.9816377625991912</v>
      </c>
      <c r="AD2537">
        <v>65.060795286842392</v>
      </c>
      <c r="AE2537">
        <v>71.670367484625686</v>
      </c>
      <c r="AF2537">
        <v>60.817345876168808</v>
      </c>
      <c r="AG2537">
        <v>5.070224719101124</v>
      </c>
      <c r="AH2537">
        <v>5.2558354753232717</v>
      </c>
      <c r="AI2537">
        <v>0</v>
      </c>
      <c r="AJ2537">
        <v>361</v>
      </c>
      <c r="AK2537">
        <v>102.65567867036015</v>
      </c>
      <c r="AL2537">
        <v>20.92362489955066</v>
      </c>
    </row>
    <row r="2538" spans="1:38">
      <c r="A2538">
        <v>19</v>
      </c>
      <c r="B2538">
        <v>257</v>
      </c>
      <c r="C2538">
        <v>2024</v>
      </c>
      <c r="D2538">
        <v>5</v>
      </c>
      <c r="E2538">
        <v>99</v>
      </c>
      <c r="G2538">
        <v>99</v>
      </c>
      <c r="I2538">
        <v>99</v>
      </c>
      <c r="J2538">
        <v>802</v>
      </c>
      <c r="K2538">
        <v>99</v>
      </c>
      <c r="M2538">
        <v>99</v>
      </c>
      <c r="N2538">
        <v>99</v>
      </c>
      <c r="O2538">
        <v>99</v>
      </c>
      <c r="P2538">
        <v>99</v>
      </c>
      <c r="Q2538">
        <v>1</v>
      </c>
      <c r="R2538">
        <v>50</v>
      </c>
      <c r="S2538">
        <v>2</v>
      </c>
      <c r="T2538">
        <v>2.44</v>
      </c>
      <c r="U2538">
        <v>8.041999999999998</v>
      </c>
      <c r="V2538">
        <v>0</v>
      </c>
      <c r="W2538">
        <v>0</v>
      </c>
      <c r="X2538">
        <v>2</v>
      </c>
      <c r="Y2538">
        <v>0</v>
      </c>
      <c r="AA2538">
        <v>2.3638180979085623</v>
      </c>
      <c r="AB2538">
        <v>0.95916630466254404</v>
      </c>
      <c r="AC2538">
        <v>0.66813172353960237</v>
      </c>
      <c r="AD2538">
        <v>49.309867608271091</v>
      </c>
      <c r="AE2538">
        <v>83.80199585746513</v>
      </c>
      <c r="AF2538">
        <v>43.692010032599747</v>
      </c>
      <c r="AG2538">
        <v>1.5518311607697082</v>
      </c>
      <c r="AH2538">
        <v>0.48309817189212018</v>
      </c>
      <c r="AI2538">
        <v>0</v>
      </c>
      <c r="AJ2538">
        <v>49</v>
      </c>
      <c r="AK2538">
        <v>89.37959183673469</v>
      </c>
      <c r="AL2538">
        <v>11.036041405942502</v>
      </c>
    </row>
    <row r="2539" spans="1:38">
      <c r="A2539">
        <v>19</v>
      </c>
      <c r="B2539">
        <v>258</v>
      </c>
      <c r="C2539">
        <v>2024</v>
      </c>
      <c r="D2539">
        <v>6</v>
      </c>
      <c r="E2539">
        <v>99</v>
      </c>
      <c r="G2539">
        <v>99</v>
      </c>
      <c r="I2539">
        <v>99</v>
      </c>
      <c r="J2539">
        <v>802</v>
      </c>
      <c r="K2539">
        <v>99</v>
      </c>
      <c r="M2539">
        <v>99</v>
      </c>
      <c r="N2539">
        <v>99</v>
      </c>
      <c r="O2539">
        <v>99</v>
      </c>
      <c r="P2539">
        <v>99</v>
      </c>
      <c r="Q2539">
        <v>5</v>
      </c>
      <c r="R2539">
        <v>34</v>
      </c>
      <c r="S2539">
        <v>5.9411764705882355</v>
      </c>
      <c r="T2539">
        <v>5.5</v>
      </c>
      <c r="U2539">
        <v>20.688235294117653</v>
      </c>
      <c r="V2539">
        <v>5.882352941176471</v>
      </c>
      <c r="W2539">
        <v>11.76470588235294</v>
      </c>
      <c r="X2539">
        <v>55.882352941176485</v>
      </c>
      <c r="Y2539">
        <v>35.294117647058826</v>
      </c>
      <c r="AA2539">
        <v>11.90999986926167</v>
      </c>
      <c r="AB2539">
        <v>2.7433467803202394</v>
      </c>
      <c r="AC2539">
        <v>2.5350484390313519</v>
      </c>
      <c r="AD2539">
        <v>83.390414525505122</v>
      </c>
      <c r="AE2539">
        <v>84.097832963066949</v>
      </c>
      <c r="AF2539">
        <v>81.622787177494018</v>
      </c>
      <c r="AG2539">
        <v>0.88242927588891773</v>
      </c>
      <c r="AH2539">
        <v>0.91727685877665999</v>
      </c>
      <c r="AI2539">
        <v>8.8235294117647047</v>
      </c>
      <c r="AJ2539">
        <v>34</v>
      </c>
      <c r="AK2539">
        <v>109.51764705882356</v>
      </c>
      <c r="AL2539">
        <v>15.3814320516225</v>
      </c>
    </row>
    <row r="2540" spans="1:38">
      <c r="A2540">
        <v>19</v>
      </c>
      <c r="B2540">
        <v>259</v>
      </c>
      <c r="C2540">
        <v>2024</v>
      </c>
      <c r="D2540">
        <v>7</v>
      </c>
      <c r="E2540">
        <v>99</v>
      </c>
      <c r="G2540">
        <v>99</v>
      </c>
      <c r="I2540">
        <v>99</v>
      </c>
      <c r="J2540">
        <v>802</v>
      </c>
      <c r="K2540">
        <v>99</v>
      </c>
      <c r="M2540">
        <v>99</v>
      </c>
      <c r="N2540">
        <v>99</v>
      </c>
      <c r="O2540">
        <v>99</v>
      </c>
      <c r="P2540">
        <v>99</v>
      </c>
      <c r="R2540">
        <v>0</v>
      </c>
    </row>
    <row r="2541" spans="1:38">
      <c r="A2541">
        <v>19</v>
      </c>
      <c r="B2541">
        <v>260</v>
      </c>
      <c r="C2541">
        <v>2024</v>
      </c>
      <c r="D2541">
        <v>8</v>
      </c>
      <c r="E2541">
        <v>99</v>
      </c>
      <c r="G2541">
        <v>99</v>
      </c>
      <c r="I2541">
        <v>99</v>
      </c>
      <c r="J2541">
        <v>802</v>
      </c>
      <c r="K2541">
        <v>99</v>
      </c>
      <c r="M2541">
        <v>99</v>
      </c>
      <c r="N2541">
        <v>99</v>
      </c>
      <c r="O2541">
        <v>99</v>
      </c>
      <c r="P2541">
        <v>99</v>
      </c>
      <c r="R2541">
        <v>0</v>
      </c>
    </row>
    <row r="2542" spans="1:38">
      <c r="A2542">
        <v>19</v>
      </c>
      <c r="B2542">
        <v>261</v>
      </c>
      <c r="C2542">
        <v>2024</v>
      </c>
      <c r="D2542">
        <v>9</v>
      </c>
      <c r="E2542">
        <v>99</v>
      </c>
      <c r="G2542">
        <v>99</v>
      </c>
      <c r="I2542">
        <v>99</v>
      </c>
      <c r="J2542">
        <v>802</v>
      </c>
      <c r="K2542">
        <v>99</v>
      </c>
      <c r="M2542">
        <v>99</v>
      </c>
      <c r="N2542">
        <v>99</v>
      </c>
      <c r="O2542">
        <v>99</v>
      </c>
      <c r="P2542">
        <v>99</v>
      </c>
      <c r="Q2542">
        <v>55</v>
      </c>
      <c r="R2542">
        <v>2652</v>
      </c>
      <c r="S2542">
        <v>8.5158371040723999</v>
      </c>
      <c r="T2542">
        <v>6.1945701357466065</v>
      </c>
      <c r="U2542">
        <v>21.102978883860825</v>
      </c>
      <c r="V2542">
        <v>80.769230769230745</v>
      </c>
      <c r="W2542">
        <v>5.920060331825038</v>
      </c>
      <c r="X2542">
        <v>88.536953242835551</v>
      </c>
      <c r="Y2542">
        <v>28.996983408748122</v>
      </c>
      <c r="AA2542">
        <v>5.3268899544008246</v>
      </c>
      <c r="AB2542">
        <v>1.2266422244969868</v>
      </c>
      <c r="AC2542">
        <v>1.4491899502995813</v>
      </c>
      <c r="AD2542">
        <v>58.929085040227278</v>
      </c>
      <c r="AE2542">
        <v>40.134967088828496</v>
      </c>
      <c r="AF2542">
        <v>41.911422752071033</v>
      </c>
      <c r="AG2542">
        <v>0.72307486769529439</v>
      </c>
      <c r="AH2542">
        <v>0.76568333938416688</v>
      </c>
      <c r="AI2542">
        <v>7.5414781297134234E-2</v>
      </c>
      <c r="AJ2542">
        <v>2649</v>
      </c>
      <c r="AK2542">
        <v>97.893771234428101</v>
      </c>
      <c r="AL2542">
        <v>22.182040465018623</v>
      </c>
    </row>
    <row r="2543" spans="1:38">
      <c r="A2543">
        <v>19</v>
      </c>
      <c r="B2543">
        <v>262</v>
      </c>
      <c r="C2543">
        <v>2024</v>
      </c>
      <c r="D2543">
        <v>10</v>
      </c>
      <c r="E2543">
        <v>99</v>
      </c>
      <c r="G2543">
        <v>99</v>
      </c>
      <c r="I2543">
        <v>99</v>
      </c>
      <c r="J2543">
        <v>802</v>
      </c>
      <c r="K2543">
        <v>99</v>
      </c>
      <c r="M2543">
        <v>99</v>
      </c>
      <c r="N2543">
        <v>99</v>
      </c>
      <c r="O2543">
        <v>99</v>
      </c>
      <c r="P2543">
        <v>99</v>
      </c>
      <c r="Q2543">
        <v>80</v>
      </c>
      <c r="R2543">
        <v>4764</v>
      </c>
      <c r="S2543">
        <v>8.0008396305625507</v>
      </c>
      <c r="T2543">
        <v>6.433669185558359</v>
      </c>
      <c r="U2543">
        <v>20.861922753987827</v>
      </c>
      <c r="V2543">
        <v>69.920235096557519</v>
      </c>
      <c r="W2543">
        <v>7.892527287993282</v>
      </c>
      <c r="X2543">
        <v>83.459277917716193</v>
      </c>
      <c r="Y2543">
        <v>26.154492023509647</v>
      </c>
      <c r="AA2543">
        <v>6.2863320607700199</v>
      </c>
      <c r="AB2543">
        <v>1.4507009685177372</v>
      </c>
      <c r="AC2543">
        <v>1.5413445300292663</v>
      </c>
      <c r="AD2543">
        <v>50.948755590792096</v>
      </c>
      <c r="AE2543">
        <v>42.195045975781007</v>
      </c>
      <c r="AF2543">
        <v>47.672289340120152</v>
      </c>
      <c r="AG2543">
        <v>1.1687699947007912</v>
      </c>
      <c r="AH2543">
        <v>1.2718468751962511</v>
      </c>
      <c r="AI2543">
        <v>0.29387069689336698</v>
      </c>
      <c r="AJ2543">
        <v>4760</v>
      </c>
      <c r="AK2543">
        <v>99.500861344537725</v>
      </c>
      <c r="AL2543">
        <v>20.752423585558123</v>
      </c>
    </row>
    <row r="2544" spans="1:38">
      <c r="A2544">
        <v>19</v>
      </c>
      <c r="B2544">
        <v>263</v>
      </c>
      <c r="C2544">
        <v>2024</v>
      </c>
      <c r="D2544">
        <v>11</v>
      </c>
      <c r="E2544">
        <v>99</v>
      </c>
      <c r="G2544">
        <v>99</v>
      </c>
      <c r="I2544">
        <v>99</v>
      </c>
      <c r="J2544">
        <v>802</v>
      </c>
      <c r="K2544">
        <v>99</v>
      </c>
      <c r="M2544">
        <v>99</v>
      </c>
      <c r="N2544">
        <v>99</v>
      </c>
      <c r="O2544">
        <v>99</v>
      </c>
      <c r="P2544">
        <v>99</v>
      </c>
      <c r="Q2544">
        <v>53</v>
      </c>
      <c r="R2544">
        <v>1996</v>
      </c>
      <c r="S2544">
        <v>7.3116232464929887</v>
      </c>
      <c r="T2544">
        <v>6.4844689378757518</v>
      </c>
      <c r="U2544">
        <v>19.081012024048182</v>
      </c>
      <c r="V2544">
        <v>44.889779559118246</v>
      </c>
      <c r="W2544">
        <v>8.9178356713426865</v>
      </c>
      <c r="X2544">
        <v>63.076152304609202</v>
      </c>
      <c r="Y2544">
        <v>18.837675350701403</v>
      </c>
      <c r="AA2544">
        <v>7.6861739322816129</v>
      </c>
      <c r="AB2544">
        <v>1.6175035721606883</v>
      </c>
      <c r="AC2544">
        <v>1.8248065943410472</v>
      </c>
      <c r="AD2544">
        <v>58.008679081803585</v>
      </c>
      <c r="AE2544">
        <v>50.219792997254437</v>
      </c>
      <c r="AF2544">
        <v>50.236484810013131</v>
      </c>
      <c r="AG2544">
        <v>1.9267153171937139</v>
      </c>
      <c r="AH2544">
        <v>1.9224759480393443</v>
      </c>
      <c r="AI2544">
        <v>1.8537074148296595</v>
      </c>
      <c r="AJ2544">
        <v>1996</v>
      </c>
      <c r="AK2544">
        <v>98.456012024048192</v>
      </c>
      <c r="AL2544">
        <v>19.168673540942525</v>
      </c>
    </row>
    <row r="2545" spans="1:38">
      <c r="A2545">
        <v>19</v>
      </c>
      <c r="B2545">
        <v>264</v>
      </c>
      <c r="C2545">
        <v>2024</v>
      </c>
      <c r="D2545">
        <v>12</v>
      </c>
      <c r="E2545">
        <v>99</v>
      </c>
      <c r="G2545">
        <v>99</v>
      </c>
      <c r="I2545">
        <v>99</v>
      </c>
      <c r="J2545">
        <v>802</v>
      </c>
      <c r="K2545">
        <v>99</v>
      </c>
      <c r="M2545">
        <v>99</v>
      </c>
      <c r="N2545">
        <v>99</v>
      </c>
      <c r="O2545">
        <v>99</v>
      </c>
      <c r="P2545">
        <v>99</v>
      </c>
      <c r="Q2545">
        <v>17</v>
      </c>
      <c r="R2545">
        <v>318</v>
      </c>
      <c r="S2545">
        <v>7.7389937106918252</v>
      </c>
      <c r="T2545">
        <v>6.4779874213836477</v>
      </c>
      <c r="U2545">
        <v>17.759433962264158</v>
      </c>
      <c r="V2545">
        <v>55.031446540880509</v>
      </c>
      <c r="W2545">
        <v>6.2893081761006258</v>
      </c>
      <c r="X2545">
        <v>62.893081761006258</v>
      </c>
      <c r="Y2545">
        <v>4.7169811320754702</v>
      </c>
      <c r="AA2545">
        <v>5.2638217870086557</v>
      </c>
      <c r="AB2545">
        <v>1.1345579001934016</v>
      </c>
      <c r="AC2545">
        <v>1.406796074351337</v>
      </c>
      <c r="AD2545">
        <v>56.596039101188595</v>
      </c>
      <c r="AE2545">
        <v>61.599623824073646</v>
      </c>
      <c r="AF2545">
        <v>59.239234145679376</v>
      </c>
      <c r="AG2545">
        <v>2.8749660970979112</v>
      </c>
      <c r="AH2545">
        <v>2.7353874127134139</v>
      </c>
      <c r="AI2545">
        <v>0</v>
      </c>
      <c r="AJ2545">
        <v>318</v>
      </c>
      <c r="AK2545">
        <v>95.804088050314434</v>
      </c>
      <c r="AL2545">
        <v>19.873990269307587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J215"/>
  <sheetViews>
    <sheetView zoomScale="94" zoomScaleNormal="94" workbookViewId="0">
      <pane xSplit="7" ySplit="9" topLeftCell="H10" activePane="bottomRight" state="frozen"/>
      <selection activeCell="Z24" sqref="Z24"/>
      <selection pane="topRight" activeCell="Z24" sqref="Z24"/>
      <selection pane="bottomLeft" activeCell="Z24" sqref="Z24"/>
      <selection pane="bottomRight" activeCell="E11" sqref="E11"/>
    </sheetView>
  </sheetViews>
  <sheetFormatPr baseColWidth="10" defaultRowHeight="15"/>
  <cols>
    <col min="1" max="1" width="1.08984375" customWidth="1"/>
    <col min="2" max="2" width="5.1796875" customWidth="1"/>
    <col min="3" max="3" width="2.54296875" customWidth="1"/>
    <col min="4" max="4" width="5.6328125" customWidth="1"/>
    <col min="5" max="5" width="6.81640625" customWidth="1"/>
    <col min="6" max="6" width="3.81640625" customWidth="1"/>
    <col min="7" max="7" width="7.54296875" style="331" customWidth="1"/>
    <col min="8" max="8" width="6.453125" style="331" customWidth="1"/>
    <col min="9" max="9" width="6" style="98" customWidth="1"/>
    <col min="10" max="10" width="4.26953125" style="98" customWidth="1"/>
    <col min="11" max="11" width="5.54296875" style="98" customWidth="1"/>
    <col min="12" max="12" width="1.08984375" style="98" customWidth="1"/>
    <col min="13" max="13" width="6.90625" customWidth="1"/>
    <col min="14" max="14" width="5.1796875" style="98" customWidth="1"/>
    <col min="15" max="15" width="1.453125" style="98" customWidth="1"/>
    <col min="16" max="16" width="6.81640625" style="457" customWidth="1"/>
    <col min="17" max="17" width="1.1796875" style="98" customWidth="1"/>
    <col min="18" max="18" width="5.36328125" customWidth="1"/>
    <col min="19" max="19" width="1.81640625" customWidth="1"/>
    <col min="20" max="20" width="5.1796875" customWidth="1"/>
    <col min="21" max="21" width="1.54296875" customWidth="1"/>
    <col min="22" max="22" width="5.7265625" style="422" customWidth="1"/>
    <col min="23" max="23" width="0.7265625" style="98" customWidth="1"/>
    <col min="24" max="24" width="6.1796875" style="1" customWidth="1"/>
    <col min="25" max="25" width="5.1796875" customWidth="1"/>
    <col min="26" max="26" width="1.26953125" customWidth="1"/>
    <col min="27" max="27" width="6.7265625" customWidth="1"/>
    <col min="28" max="28" width="5" customWidth="1"/>
    <col min="29" max="29" width="6.54296875" style="98" customWidth="1"/>
    <col min="30" max="30" width="4.1796875" style="98" customWidth="1"/>
    <col min="31" max="31" width="5.08984375" style="11" customWidth="1"/>
    <col min="32" max="32" width="5" style="11" customWidth="1"/>
    <col min="33" max="33" width="5.08984375" style="98" customWidth="1"/>
    <col min="34" max="34" width="5.6328125" style="34" customWidth="1"/>
    <col min="35" max="35" width="4.54296875" style="34" customWidth="1"/>
    <col min="36" max="36" width="4.6328125" style="34" customWidth="1"/>
    <col min="37" max="37" width="6.7265625" style="34" customWidth="1"/>
    <col min="38" max="38" width="5.6328125" style="11" customWidth="1"/>
    <col min="39" max="39" width="9" customWidth="1"/>
    <col min="40" max="41" width="10.6328125" customWidth="1"/>
    <col min="42" max="42" width="9.54296875" customWidth="1"/>
    <col min="43" max="43" width="7.6328125" customWidth="1"/>
    <col min="45" max="45" width="12.453125" customWidth="1"/>
    <col min="46" max="46" width="13.36328125" customWidth="1"/>
  </cols>
  <sheetData>
    <row r="1" spans="1:62">
      <c r="A1" s="47"/>
      <c r="B1" s="47"/>
      <c r="C1" s="47"/>
      <c r="D1" s="47"/>
      <c r="E1" s="47"/>
      <c r="F1" s="47"/>
      <c r="G1" s="334"/>
      <c r="H1" s="334"/>
      <c r="I1" s="93"/>
      <c r="J1" s="93"/>
      <c r="K1" s="93"/>
      <c r="L1" s="93"/>
      <c r="M1" s="47"/>
      <c r="N1" s="93"/>
      <c r="O1" s="93"/>
      <c r="P1" s="450"/>
      <c r="Q1" s="93"/>
      <c r="R1" s="47"/>
      <c r="S1" s="47"/>
      <c r="T1" s="47"/>
      <c r="U1" s="47"/>
      <c r="V1" s="442"/>
      <c r="W1" s="93"/>
      <c r="X1" s="156"/>
      <c r="Y1" s="47"/>
      <c r="Z1" s="47"/>
      <c r="AA1" s="47"/>
      <c r="AB1" s="47"/>
      <c r="AC1" s="93"/>
      <c r="AD1" s="93"/>
      <c r="AE1" s="73"/>
      <c r="AF1" s="73"/>
      <c r="AG1" s="93"/>
      <c r="AH1" s="431"/>
      <c r="AI1" s="431"/>
      <c r="AJ1" s="431"/>
      <c r="AK1" s="431"/>
      <c r="AL1" s="73"/>
      <c r="AM1" s="47"/>
      <c r="AN1" s="23"/>
      <c r="AO1" s="23"/>
      <c r="AP1" s="23"/>
    </row>
    <row r="2" spans="1:62" ht="31.8">
      <c r="A2" s="47"/>
      <c r="B2" s="47"/>
      <c r="C2" s="142" t="s">
        <v>426</v>
      </c>
      <c r="D2" s="142"/>
      <c r="E2" s="142"/>
      <c r="F2" s="142"/>
      <c r="G2" s="335"/>
      <c r="H2" s="335" t="s">
        <v>522</v>
      </c>
      <c r="I2" s="93"/>
      <c r="J2" s="93"/>
      <c r="K2" s="93"/>
      <c r="L2" s="93"/>
      <c r="M2" s="47"/>
      <c r="N2" s="93"/>
      <c r="O2" s="93"/>
      <c r="P2" s="450"/>
      <c r="Q2" s="93"/>
      <c r="R2" s="47"/>
      <c r="S2" s="47"/>
      <c r="T2" s="47"/>
      <c r="U2" s="47"/>
      <c r="V2" s="442"/>
      <c r="W2" s="93"/>
      <c r="X2" s="156"/>
      <c r="Y2" s="47"/>
      <c r="Z2" s="47"/>
      <c r="AA2" s="47"/>
      <c r="AB2" s="47"/>
      <c r="AC2" s="93"/>
      <c r="AD2" s="93"/>
      <c r="AE2" s="73"/>
      <c r="AF2" s="73"/>
      <c r="AG2" s="93"/>
      <c r="AH2" s="431"/>
      <c r="AI2" s="431"/>
      <c r="AJ2" s="431"/>
      <c r="AK2" s="431"/>
      <c r="AL2" s="73"/>
      <c r="AM2" s="47"/>
      <c r="AN2" s="23"/>
      <c r="AO2" s="23"/>
      <c r="AP2" s="23"/>
    </row>
    <row r="3" spans="1:62" ht="19.5" customHeight="1">
      <c r="A3" s="47"/>
      <c r="B3" s="47"/>
      <c r="C3" s="142"/>
      <c r="D3" s="142"/>
      <c r="E3" s="142"/>
      <c r="F3" s="142"/>
      <c r="G3" s="335"/>
      <c r="H3" s="335"/>
      <c r="I3" s="93"/>
      <c r="J3" s="93"/>
      <c r="K3" s="93"/>
      <c r="L3" s="93"/>
      <c r="M3" s="47"/>
      <c r="N3" s="93"/>
      <c r="O3" s="93"/>
      <c r="P3" s="450"/>
      <c r="Q3" s="93"/>
      <c r="R3" s="47"/>
      <c r="S3" s="47"/>
      <c r="T3" s="47"/>
      <c r="U3" s="47"/>
      <c r="V3" s="442"/>
      <c r="W3" s="93"/>
      <c r="X3" s="156"/>
      <c r="Y3" s="47"/>
      <c r="Z3" s="47"/>
      <c r="AA3" s="47"/>
      <c r="AB3" s="47"/>
      <c r="AC3" s="93"/>
      <c r="AD3" s="93"/>
      <c r="AE3" s="73"/>
      <c r="AF3" s="73"/>
      <c r="AG3" s="93"/>
      <c r="AH3" s="431"/>
      <c r="AI3" s="431"/>
      <c r="AJ3" s="431"/>
      <c r="AK3" s="431"/>
      <c r="AL3" s="73"/>
      <c r="AM3" s="47"/>
      <c r="AN3" s="23"/>
      <c r="AO3" s="23"/>
      <c r="AP3" s="23"/>
    </row>
    <row r="4" spans="1:62">
      <c r="A4" s="47"/>
      <c r="B4" s="47"/>
      <c r="C4" s="47"/>
      <c r="D4" s="47"/>
      <c r="E4" s="47"/>
      <c r="F4" s="47"/>
      <c r="G4" s="334"/>
      <c r="H4" s="334"/>
      <c r="I4" s="93"/>
      <c r="J4" s="93"/>
      <c r="K4" s="93"/>
      <c r="L4" s="93"/>
      <c r="M4" s="47"/>
      <c r="N4" s="93"/>
      <c r="O4" s="93"/>
      <c r="P4" s="450"/>
      <c r="Q4" s="93"/>
      <c r="R4" s="47"/>
      <c r="S4" s="47"/>
      <c r="T4" s="47"/>
      <c r="U4" s="47"/>
      <c r="V4" s="442"/>
      <c r="W4" s="93"/>
      <c r="X4" s="156"/>
      <c r="Y4" s="47"/>
      <c r="Z4" s="47"/>
      <c r="AA4" s="47"/>
      <c r="AB4" s="47"/>
      <c r="AC4" s="93"/>
      <c r="AD4" s="93"/>
      <c r="AE4" s="73"/>
      <c r="AF4" s="73"/>
      <c r="AG4" s="93"/>
      <c r="AH4" s="431"/>
      <c r="AI4" s="431"/>
      <c r="AJ4" s="431"/>
      <c r="AK4" s="431"/>
      <c r="AL4" s="73"/>
      <c r="AM4" s="47"/>
      <c r="AN4" s="23"/>
      <c r="AO4" s="23"/>
      <c r="AP4" s="23"/>
    </row>
    <row r="5" spans="1:62" ht="24.6">
      <c r="A5" s="47"/>
      <c r="B5" s="47"/>
      <c r="C5" s="47"/>
      <c r="D5" s="47"/>
      <c r="E5" s="146" t="s">
        <v>5</v>
      </c>
      <c r="F5" s="146"/>
      <c r="G5" s="385">
        <f>+År!O2</f>
        <v>49</v>
      </c>
      <c r="H5" s="534"/>
      <c r="I5" s="149"/>
      <c r="J5" s="150"/>
      <c r="K5" s="150"/>
      <c r="L5" s="150"/>
      <c r="M5" s="145"/>
      <c r="N5" s="145"/>
      <c r="O5" s="145"/>
      <c r="P5" s="507"/>
      <c r="Q5" s="149" t="s">
        <v>427</v>
      </c>
      <c r="R5" s="145"/>
      <c r="S5" s="145"/>
      <c r="T5" s="145"/>
      <c r="U5" s="145"/>
      <c r="V5" s="533"/>
      <c r="W5" s="149"/>
      <c r="X5" s="157"/>
      <c r="Y5" s="145"/>
      <c r="Z5" s="145"/>
      <c r="AA5" s="652">
        <f>SUM(G10:G13)</f>
        <v>1068360</v>
      </c>
      <c r="AB5" s="640"/>
      <c r="AC5" s="640"/>
      <c r="AD5" s="93"/>
      <c r="AE5" s="73"/>
      <c r="AF5" s="73"/>
      <c r="AG5" s="93"/>
      <c r="AH5" s="47"/>
      <c r="AI5" s="431"/>
      <c r="AJ5" s="445"/>
      <c r="AK5" s="431"/>
      <c r="AL5" s="445"/>
      <c r="AM5" s="73"/>
      <c r="AN5" s="73"/>
      <c r="AO5" s="23"/>
      <c r="AP5" s="23"/>
      <c r="BI5" s="23"/>
      <c r="BJ5" s="23"/>
    </row>
    <row r="6" spans="1:62" ht="19.5" customHeight="1">
      <c r="A6" s="47"/>
      <c r="B6" s="47"/>
      <c r="C6" s="47"/>
      <c r="D6" s="50"/>
      <c r="E6" s="50"/>
      <c r="F6" s="50"/>
      <c r="G6" s="370"/>
      <c r="H6" s="370"/>
      <c r="I6" s="151"/>
      <c r="J6" s="151"/>
      <c r="K6" s="151"/>
      <c r="L6" s="151"/>
      <c r="M6" s="47"/>
      <c r="N6" s="93"/>
      <c r="O6" s="93"/>
      <c r="P6" s="450"/>
      <c r="Q6" s="151"/>
      <c r="R6" s="47"/>
      <c r="S6" s="47"/>
      <c r="T6" s="47"/>
      <c r="U6" s="47"/>
      <c r="V6" s="442"/>
      <c r="W6" s="151"/>
      <c r="X6" s="158"/>
      <c r="Y6" s="47"/>
      <c r="Z6" s="47"/>
      <c r="AA6" s="47"/>
      <c r="AB6" s="80"/>
      <c r="AC6" s="93"/>
      <c r="AD6" s="93"/>
      <c r="AE6" s="73"/>
      <c r="AF6" s="73"/>
      <c r="AG6" s="93"/>
      <c r="AH6" s="431"/>
      <c r="AI6" s="431"/>
      <c r="AJ6" s="431"/>
      <c r="AK6" s="431"/>
      <c r="AL6" s="316" t="s">
        <v>2</v>
      </c>
      <c r="AM6" s="47"/>
      <c r="AN6" s="23"/>
      <c r="AO6" s="23"/>
      <c r="AP6" s="23"/>
    </row>
    <row r="7" spans="1:62" ht="17.25" customHeight="1">
      <c r="A7" s="47"/>
      <c r="B7" s="47"/>
      <c r="C7" s="47"/>
      <c r="D7" s="47"/>
      <c r="E7" s="2" t="s">
        <v>2</v>
      </c>
      <c r="F7" s="47"/>
      <c r="G7" s="334"/>
      <c r="H7" s="334"/>
      <c r="I7" s="93"/>
      <c r="J7" s="93"/>
      <c r="K7" s="93"/>
      <c r="L7" s="93"/>
      <c r="M7" s="47"/>
      <c r="N7" s="93"/>
      <c r="O7" s="93"/>
      <c r="P7" s="382" t="s">
        <v>74</v>
      </c>
      <c r="Q7" s="151"/>
      <c r="R7" s="444"/>
      <c r="S7" s="47"/>
      <c r="T7" s="47"/>
      <c r="U7" s="47"/>
      <c r="V7" s="443" t="s">
        <v>404</v>
      </c>
      <c r="W7" s="151"/>
      <c r="X7" s="2" t="s">
        <v>22</v>
      </c>
      <c r="Y7" s="47"/>
      <c r="Z7" s="47"/>
      <c r="AA7" s="2" t="s">
        <v>22</v>
      </c>
      <c r="AB7" s="47"/>
      <c r="AC7" s="93"/>
      <c r="AD7" s="93"/>
      <c r="AE7" s="129" t="s">
        <v>529</v>
      </c>
      <c r="AF7" s="129"/>
      <c r="AG7" s="107"/>
      <c r="AH7" s="444" t="s">
        <v>413</v>
      </c>
      <c r="AI7" s="431"/>
      <c r="AJ7" s="431"/>
      <c r="AK7" s="4" t="s">
        <v>81</v>
      </c>
      <c r="AL7" s="316" t="s">
        <v>8</v>
      </c>
      <c r="AM7" s="47"/>
      <c r="AN7" s="23"/>
      <c r="AO7" s="23"/>
      <c r="AP7" s="23"/>
    </row>
    <row r="8" spans="1:62" ht="15.6">
      <c r="A8" s="47"/>
      <c r="B8" s="47"/>
      <c r="C8" s="47"/>
      <c r="D8" s="47"/>
      <c r="E8" s="2" t="s">
        <v>493</v>
      </c>
      <c r="F8" s="47"/>
      <c r="G8" s="320" t="s">
        <v>2</v>
      </c>
      <c r="H8" s="334"/>
      <c r="I8" s="60" t="s">
        <v>2</v>
      </c>
      <c r="J8" s="93"/>
      <c r="K8" s="60" t="s">
        <v>1</v>
      </c>
      <c r="L8" s="93"/>
      <c r="M8" s="2" t="s">
        <v>22</v>
      </c>
      <c r="N8" s="93"/>
      <c r="O8" s="93"/>
      <c r="P8" s="382" t="s">
        <v>674</v>
      </c>
      <c r="Q8" s="151"/>
      <c r="R8" s="444" t="s">
        <v>22</v>
      </c>
      <c r="S8" s="47"/>
      <c r="T8" s="444" t="s">
        <v>22</v>
      </c>
      <c r="U8" s="47"/>
      <c r="V8" s="443" t="s">
        <v>675</v>
      </c>
      <c r="W8" s="151"/>
      <c r="X8" s="159" t="s">
        <v>491</v>
      </c>
      <c r="Y8" s="47"/>
      <c r="Z8" s="47"/>
      <c r="AA8" s="2" t="s">
        <v>495</v>
      </c>
      <c r="AB8" s="47"/>
      <c r="AC8" s="60" t="s">
        <v>530</v>
      </c>
      <c r="AD8" s="93"/>
      <c r="AE8" s="129" t="s">
        <v>532</v>
      </c>
      <c r="AF8" s="129"/>
      <c r="AG8" s="107"/>
      <c r="AH8" s="4"/>
      <c r="AI8" s="4" t="s">
        <v>491</v>
      </c>
      <c r="AJ8" s="4" t="s">
        <v>414</v>
      </c>
      <c r="AK8" s="4" t="s">
        <v>489</v>
      </c>
      <c r="AL8" s="316" t="s">
        <v>70</v>
      </c>
      <c r="AM8" s="47"/>
      <c r="AN8" s="23"/>
      <c r="AO8" s="23"/>
      <c r="AP8" s="23"/>
    </row>
    <row r="9" spans="1:62" ht="15.6">
      <c r="A9" s="47"/>
      <c r="B9" s="2" t="s">
        <v>90</v>
      </c>
      <c r="C9" s="2" t="s">
        <v>426</v>
      </c>
      <c r="D9" s="3"/>
      <c r="E9" s="53" t="s">
        <v>494</v>
      </c>
      <c r="F9" s="121" t="s">
        <v>496</v>
      </c>
      <c r="G9" s="510" t="s">
        <v>8</v>
      </c>
      <c r="H9" s="521" t="s">
        <v>496</v>
      </c>
      <c r="I9" s="94" t="s">
        <v>404</v>
      </c>
      <c r="J9" s="152" t="s">
        <v>496</v>
      </c>
      <c r="K9" s="94" t="s">
        <v>404</v>
      </c>
      <c r="L9" s="93"/>
      <c r="M9" s="53" t="s">
        <v>44</v>
      </c>
      <c r="N9" s="152" t="s">
        <v>496</v>
      </c>
      <c r="O9" s="93"/>
      <c r="P9" s="508" t="s">
        <v>670</v>
      </c>
      <c r="Q9" s="151"/>
      <c r="R9" s="444" t="s">
        <v>670</v>
      </c>
      <c r="S9" s="47"/>
      <c r="T9" s="444" t="s">
        <v>673</v>
      </c>
      <c r="U9" s="47"/>
      <c r="V9" s="443" t="s">
        <v>682</v>
      </c>
      <c r="W9" s="151"/>
      <c r="X9" s="160" t="s">
        <v>492</v>
      </c>
      <c r="Y9" s="121" t="s">
        <v>496</v>
      </c>
      <c r="Z9" s="47"/>
      <c r="AA9" s="53" t="s">
        <v>415</v>
      </c>
      <c r="AB9" s="121" t="s">
        <v>496</v>
      </c>
      <c r="AC9" s="94" t="s">
        <v>498</v>
      </c>
      <c r="AD9" s="152" t="s">
        <v>496</v>
      </c>
      <c r="AE9" s="129" t="s">
        <v>533</v>
      </c>
      <c r="AF9" s="129" t="s">
        <v>534</v>
      </c>
      <c r="AG9" s="107" t="s">
        <v>535</v>
      </c>
      <c r="AH9" s="446" t="s">
        <v>1</v>
      </c>
      <c r="AI9" s="446" t="s">
        <v>492</v>
      </c>
      <c r="AJ9" s="446" t="s">
        <v>531</v>
      </c>
      <c r="AK9" s="446" t="s">
        <v>43</v>
      </c>
      <c r="AL9" s="532" t="s">
        <v>553</v>
      </c>
      <c r="AM9" s="47"/>
      <c r="AN9" s="23"/>
      <c r="AO9" s="23"/>
      <c r="AP9" s="23"/>
      <c r="AW9" s="4"/>
    </row>
    <row r="10" spans="1:62" ht="15.6">
      <c r="A10" s="47"/>
      <c r="B10" s="91">
        <f>+'Ark1'!C186</f>
        <v>2024</v>
      </c>
      <c r="C10" s="91">
        <f>+'Ark1'!G186</f>
        <v>1</v>
      </c>
      <c r="D10" s="92" t="str">
        <f>VLOOKUP(C10,$AQ$11:$AR$15,2)</f>
        <v>Øst</v>
      </c>
      <c r="E10" s="91">
        <f>+'Ark1'!Q186</f>
        <v>3633</v>
      </c>
      <c r="F10" s="102">
        <f>+E10-E15</f>
        <v>-99</v>
      </c>
      <c r="G10" s="338">
        <f>+'Ark1'!R186</f>
        <v>319461</v>
      </c>
      <c r="H10" s="509">
        <f>+G10-G15</f>
        <v>-23268</v>
      </c>
      <c r="I10" s="95">
        <f>+'Ark1'!AG186</f>
        <v>29.901999326069863</v>
      </c>
      <c r="J10" s="153">
        <f>+I10-I15</f>
        <v>-1.0267037275540076</v>
      </c>
      <c r="K10" s="95">
        <f>+'Ark1'!AH186</f>
        <v>30.845156921873901</v>
      </c>
      <c r="L10" s="93"/>
      <c r="M10" s="92">
        <f>+'Ark1'!U186</f>
        <v>20.671134191654769</v>
      </c>
      <c r="N10" s="153">
        <f>+M10-M15</f>
        <v>-9.2965082115767927E-2</v>
      </c>
      <c r="O10" s="93"/>
      <c r="P10" s="382">
        <f>+'Ark1'!AJ186</f>
        <v>318719</v>
      </c>
      <c r="Q10" s="151"/>
      <c r="R10" s="155">
        <f>+IF(P10=0,"",'Ark1'!AK186)</f>
        <v>98.383702885616287</v>
      </c>
      <c r="S10" s="47"/>
      <c r="T10" s="23">
        <f>+IF(P10=0,"",'Ark1'!AL186)</f>
        <v>21.215556736648796</v>
      </c>
      <c r="U10" s="47"/>
      <c r="V10" s="155">
        <f>100*P10/G10</f>
        <v>99.767733776579931</v>
      </c>
      <c r="W10" s="151"/>
      <c r="X10" s="92">
        <f>+'Ark1'!S186</f>
        <v>8.0370937297510494</v>
      </c>
      <c r="Y10" s="122">
        <f>+X10-X15</f>
        <v>0.16703021017727515</v>
      </c>
      <c r="Z10" s="47"/>
      <c r="AA10" s="92">
        <f>+'Ark1'!T186</f>
        <v>5.9382459830777448</v>
      </c>
      <c r="AB10" s="122">
        <f>+AA10-AA15</f>
        <v>-0.1664869108413578</v>
      </c>
      <c r="AC10" s="95">
        <f>+'Ark1'!W186</f>
        <v>4.328227858799667</v>
      </c>
      <c r="AD10" s="153">
        <f>+AC10-AC15</f>
        <v>-1.5700182773603908</v>
      </c>
      <c r="AE10" s="147">
        <f>+'Ark1'!X186</f>
        <v>82.144299304140446</v>
      </c>
      <c r="AF10" s="147">
        <f>+'Ark1'!Y186</f>
        <v>23.490191290955696</v>
      </c>
      <c r="AG10" s="95">
        <f>+'Ark1'!Z186</f>
        <v>1.8534343785313392</v>
      </c>
      <c r="AH10" s="122">
        <f>+'Ark1'!AA186</f>
        <v>6.4683849525100481</v>
      </c>
      <c r="AI10" s="122">
        <f>+'Ark1'!AB186</f>
        <v>1.4174221058261811</v>
      </c>
      <c r="AJ10" s="122">
        <f>+'Ark1'!AC186</f>
        <v>1.5513329878096103</v>
      </c>
      <c r="AK10" s="122">
        <f>+M10/X10</f>
        <v>2.5719662961172238</v>
      </c>
      <c r="AL10" s="147">
        <f>+G10/E10</f>
        <v>87.933113129644923</v>
      </c>
      <c r="AM10" s="47"/>
      <c r="AN10" s="23"/>
      <c r="AO10" s="23"/>
      <c r="AP10" s="23"/>
      <c r="AW10" s="51"/>
    </row>
    <row r="11" spans="1:62" ht="15.6">
      <c r="A11" s="47"/>
      <c r="B11" s="91">
        <f>+'Ark1'!C187</f>
        <v>2024</v>
      </c>
      <c r="C11" s="91">
        <f>+'Ark1'!G187</f>
        <v>2</v>
      </c>
      <c r="D11" s="92" t="str">
        <f>VLOOKUP(C11,$AQ$11:$AR$15,2)</f>
        <v>Vest</v>
      </c>
      <c r="E11" s="91">
        <f>+'Ark1'!Q187</f>
        <v>5890</v>
      </c>
      <c r="F11" s="102">
        <f>+E11-E16</f>
        <v>-77</v>
      </c>
      <c r="G11" s="338">
        <f>+'Ark1'!R187</f>
        <v>441172</v>
      </c>
      <c r="H11" s="509">
        <f>+G11-G16</f>
        <v>-7798</v>
      </c>
      <c r="I11" s="95">
        <f>+'Ark1'!AG187</f>
        <v>41.294320266576811</v>
      </c>
      <c r="J11" s="153">
        <f>+I11-I16</f>
        <v>0.77816957613185878</v>
      </c>
      <c r="K11" s="95">
        <f>+'Ark1'!AH187</f>
        <v>40.938885428807254</v>
      </c>
      <c r="L11" s="93"/>
      <c r="M11" s="92">
        <f>+'Ark1'!U187</f>
        <v>19.866586048071895</v>
      </c>
      <c r="N11" s="153">
        <f>+M11-M16</f>
        <v>-0.19073020913841887</v>
      </c>
      <c r="O11" s="93"/>
      <c r="P11" s="382">
        <f>+'Ark1'!AJ187</f>
        <v>436771</v>
      </c>
      <c r="Q11" s="151"/>
      <c r="R11" s="155">
        <f>+IF(P11=0,"",'Ark1'!AK187)</f>
        <v>97.473161679689213</v>
      </c>
      <c r="S11" s="47"/>
      <c r="T11" s="23">
        <f>+IF(P11=0,"",'Ark1'!AL187)</f>
        <v>20.787533787384703</v>
      </c>
      <c r="U11" s="47"/>
      <c r="V11" s="155">
        <f t="shared" ref="V11:V18" si="0">100*P11/G11</f>
        <v>99.002429891289566</v>
      </c>
      <c r="W11" s="151"/>
      <c r="X11" s="92">
        <f>+'Ark1'!S187</f>
        <v>7.8100174081764049</v>
      </c>
      <c r="Y11" s="122">
        <f>+X11-X16</f>
        <v>3.695462001684291E-2</v>
      </c>
      <c r="Z11" s="47"/>
      <c r="AA11" s="92">
        <f>+'Ark1'!T187</f>
        <v>5.785398892042104</v>
      </c>
      <c r="AB11" s="122">
        <f>+AA11-AA16</f>
        <v>-0.22410062908402839</v>
      </c>
      <c r="AC11" s="95">
        <f>+'Ark1'!W187</f>
        <v>5.0952916322885402</v>
      </c>
      <c r="AD11" s="153">
        <f>+AC11-AC16</f>
        <v>-0.5665565981054721</v>
      </c>
      <c r="AE11" s="147">
        <f>+'Ark1'!X187</f>
        <v>74.702610319784554</v>
      </c>
      <c r="AF11" s="147">
        <f>+'Ark1'!Y187</f>
        <v>20.95917238628018</v>
      </c>
      <c r="AG11" s="95">
        <f>+'Ark1'!Z187</f>
        <v>2.1177681267170181</v>
      </c>
      <c r="AH11" s="122">
        <f>+'Ark1'!AA187</f>
        <v>6.9000896428721434</v>
      </c>
      <c r="AI11" s="122">
        <f>+'Ark1'!AB187</f>
        <v>1.5455596138387622</v>
      </c>
      <c r="AJ11" s="122">
        <f>+'Ark1'!AC187</f>
        <v>1.7668793769475175</v>
      </c>
      <c r="AK11" s="122">
        <f>+M11/X11</f>
        <v>2.5437313401213828</v>
      </c>
      <c r="AL11" s="147">
        <f>+G11/E11</f>
        <v>74.901867572156192</v>
      </c>
      <c r="AM11" s="47"/>
      <c r="AN11" s="23"/>
      <c r="AO11" s="23"/>
      <c r="AP11" s="23"/>
      <c r="AQ11">
        <v>1</v>
      </c>
      <c r="AR11" t="s">
        <v>437</v>
      </c>
      <c r="AW11" s="51"/>
    </row>
    <row r="12" spans="1:62" ht="15.6">
      <c r="A12" s="47"/>
      <c r="B12" s="91">
        <f>+'Ark1'!C188</f>
        <v>2024</v>
      </c>
      <c r="C12" s="91">
        <f>+'Ark1'!G188</f>
        <v>3</v>
      </c>
      <c r="D12" s="92" t="str">
        <f>VLOOKUP(C12,$AQ$11:$AR$15,2)</f>
        <v>Midt</v>
      </c>
      <c r="E12" s="91">
        <f>+'Ark1'!Q188</f>
        <v>2079</v>
      </c>
      <c r="F12" s="102">
        <f>+E12-E17</f>
        <v>-40</v>
      </c>
      <c r="G12" s="338">
        <f>+'Ark1'!R188</f>
        <v>165267</v>
      </c>
      <c r="H12" s="509">
        <f>+G12-G17</f>
        <v>-5395</v>
      </c>
      <c r="I12" s="95">
        <f>+'Ark1'!AG188</f>
        <v>15.469223857126812</v>
      </c>
      <c r="J12" s="153">
        <f>+I12-I17</f>
        <v>6.8267648175838858E-2</v>
      </c>
      <c r="K12" s="95">
        <f>+'Ark1'!AH188</f>
        <v>14.629286507138747</v>
      </c>
      <c r="L12" s="93"/>
      <c r="M12" s="92">
        <f>+'Ark1'!U188</f>
        <v>18.951001712380837</v>
      </c>
      <c r="N12" s="153">
        <f>+M12-M17</f>
        <v>1.0239269657748906E-2</v>
      </c>
      <c r="O12" s="93"/>
      <c r="P12" s="382">
        <f>+'Ark1'!AJ188</f>
        <v>163601</v>
      </c>
      <c r="Q12" s="151"/>
      <c r="R12" s="155">
        <f>+IF(P12=0,"",'Ark1'!AK188)</f>
        <v>96.754533896492291</v>
      </c>
      <c r="S12" s="47"/>
      <c r="T12" s="23">
        <f>+IF(P12=0,"",'Ark1'!AL188)</f>
        <v>20.171643740241937</v>
      </c>
      <c r="U12" s="47"/>
      <c r="V12" s="155">
        <f t="shared" si="0"/>
        <v>98.991934263948636</v>
      </c>
      <c r="W12" s="151"/>
      <c r="X12" s="92">
        <f>+'Ark1'!S188</f>
        <v>7.5405434841801471</v>
      </c>
      <c r="Y12" s="122">
        <f>+X12-X17</f>
        <v>7.3673296323446102E-2</v>
      </c>
      <c r="Z12" s="47"/>
      <c r="AA12" s="92">
        <f>+'Ark1'!T188</f>
        <v>5.7066565012979007</v>
      </c>
      <c r="AB12" s="122">
        <f>+AA12-AA17</f>
        <v>-5.2393550851963511E-2</v>
      </c>
      <c r="AC12" s="95">
        <f>+'Ark1'!W188</f>
        <v>3.1748624952349838</v>
      </c>
      <c r="AD12" s="153">
        <f>+AC12-AC17</f>
        <v>-1.0416590502760261</v>
      </c>
      <c r="AE12" s="147">
        <f>+'Ark1'!X188</f>
        <v>68.446211282349182</v>
      </c>
      <c r="AF12" s="147">
        <f>+'Ark1'!Y188</f>
        <v>19.18834371048062</v>
      </c>
      <c r="AG12" s="95">
        <f>+'Ark1'!Z188</f>
        <v>1.4025788572431279</v>
      </c>
      <c r="AH12" s="122">
        <f>+'Ark1'!AA188</f>
        <v>6.8309712264063984</v>
      </c>
      <c r="AI12" s="122">
        <f>+'Ark1'!AB188</f>
        <v>1.6707823502896235</v>
      </c>
      <c r="AJ12" s="122">
        <f>+'Ark1'!AC188</f>
        <v>1.5838291416588357</v>
      </c>
      <c r="AK12" s="122">
        <f>+M12/X12</f>
        <v>2.5132142997569762</v>
      </c>
      <c r="AL12" s="147">
        <f>+G12/E12</f>
        <v>79.493506493506487</v>
      </c>
      <c r="AM12" s="47"/>
      <c r="AN12" s="23"/>
      <c r="AO12" s="23"/>
      <c r="AP12" s="23"/>
      <c r="AQ12">
        <v>2</v>
      </c>
      <c r="AR12" t="s">
        <v>110</v>
      </c>
      <c r="AW12" s="51"/>
    </row>
    <row r="13" spans="1:62" ht="15" customHeight="1">
      <c r="A13" s="47"/>
      <c r="B13" s="91">
        <f>+'Ark1'!C189</f>
        <v>2024</v>
      </c>
      <c r="C13" s="91">
        <f>+'Ark1'!G189</f>
        <v>4</v>
      </c>
      <c r="D13" s="92" t="str">
        <f>VLOOKUP(C13,$AQ$11:$AR$15,2)</f>
        <v>Nord</v>
      </c>
      <c r="E13" s="91">
        <f>+'Ark1'!Q189</f>
        <v>1253</v>
      </c>
      <c r="F13" s="102">
        <f>+E13-E18</f>
        <v>-44</v>
      </c>
      <c r="G13" s="338">
        <f>+'Ark1'!R189</f>
        <v>142460</v>
      </c>
      <c r="H13" s="509">
        <f>+G13-G18</f>
        <v>-3305</v>
      </c>
      <c r="I13" s="95">
        <f>+'Ark1'!AG189</f>
        <v>13.334456550226516</v>
      </c>
      <c r="J13" s="153">
        <f>+I13-I18</f>
        <v>0.18026650324629756</v>
      </c>
      <c r="K13" s="95">
        <f>+'Ark1'!AH189</f>
        <v>13.586671142180098</v>
      </c>
      <c r="L13" s="93"/>
      <c r="M13" s="92">
        <f>+'Ark1'!U189</f>
        <v>20.418098413589995</v>
      </c>
      <c r="N13" s="153">
        <f>+M13-M18</f>
        <v>0.27952433888058792</v>
      </c>
      <c r="O13" s="93"/>
      <c r="P13" s="382">
        <f>+'Ark1'!AJ189</f>
        <v>136493</v>
      </c>
      <c r="Q13" s="151"/>
      <c r="R13" s="155">
        <f>+IF(P13=0,"",'Ark1'!AK189)</f>
        <v>97.527109082517782</v>
      </c>
      <c r="S13" s="47"/>
      <c r="T13" s="23">
        <f>+IF(P13=0,"",'Ark1'!AL189)</f>
        <v>21.280776244643704</v>
      </c>
      <c r="U13" s="47"/>
      <c r="V13" s="155">
        <f t="shared" si="0"/>
        <v>95.811455847255374</v>
      </c>
      <c r="W13" s="151"/>
      <c r="X13" s="92">
        <f>+'Ark1'!S189</f>
        <v>7.9648111750666883</v>
      </c>
      <c r="Y13" s="122">
        <f>+X13-X18</f>
        <v>0.18627037309090611</v>
      </c>
      <c r="Z13" s="47"/>
      <c r="AA13" s="92">
        <f>+'Ark1'!T189</f>
        <v>5.7563877579671487</v>
      </c>
      <c r="AB13" s="122">
        <f>+AA13-AA18</f>
        <v>-9.2526590470404457E-2</v>
      </c>
      <c r="AC13" s="95">
        <f>+'Ark1'!W189</f>
        <v>3.7828162291169449</v>
      </c>
      <c r="AD13" s="153">
        <f>+AC13-AC18</f>
        <v>-0.30184058150288839</v>
      </c>
      <c r="AE13" s="147">
        <f>+'Ark1'!X189</f>
        <v>76.377930647199221</v>
      </c>
      <c r="AF13" s="147">
        <f>+'Ark1'!Y189</f>
        <v>26.869296644672197</v>
      </c>
      <c r="AG13" s="95">
        <f>+'Ark1'!Z189</f>
        <v>1.8278815105994677</v>
      </c>
      <c r="AH13" s="122">
        <f>+'Ark1'!AA189</f>
        <v>7.0134209836179151</v>
      </c>
      <c r="AI13" s="122">
        <f>+'Ark1'!AB189</f>
        <v>1.6279889916151831</v>
      </c>
      <c r="AJ13" s="122">
        <f>+'Ark1'!AC189</f>
        <v>1.560179484819241</v>
      </c>
      <c r="AK13" s="122">
        <f>+M13/X13</f>
        <v>2.5635382892073442</v>
      </c>
      <c r="AL13" s="147">
        <f>+G13/E13</f>
        <v>113.69513168395849</v>
      </c>
      <c r="AM13" s="47"/>
      <c r="AN13" s="23"/>
      <c r="AO13" s="23"/>
      <c r="AP13" s="23"/>
      <c r="AQ13">
        <v>3</v>
      </c>
      <c r="AR13" t="s">
        <v>596</v>
      </c>
      <c r="AW13" s="51"/>
    </row>
    <row r="14" spans="1:62" ht="15" customHeight="1">
      <c r="A14" s="47"/>
      <c r="B14" s="47"/>
      <c r="C14" s="47"/>
      <c r="D14" s="47"/>
      <c r="E14" s="47"/>
      <c r="F14" s="47"/>
      <c r="G14" s="334"/>
      <c r="H14" s="334"/>
      <c r="I14" s="47"/>
      <c r="J14" s="47"/>
      <c r="K14" s="47"/>
      <c r="L14" s="47"/>
      <c r="M14" s="47"/>
      <c r="N14" s="47"/>
      <c r="O14" s="93"/>
      <c r="P14" s="450"/>
      <c r="Q14" s="450"/>
      <c r="R14" s="47"/>
      <c r="S14" s="47"/>
      <c r="T14" s="47"/>
      <c r="U14" s="47"/>
      <c r="V14" s="452"/>
      <c r="W14" s="450"/>
      <c r="X14" s="450"/>
      <c r="Y14" s="450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23"/>
      <c r="AO14" s="23"/>
      <c r="AP14" s="23"/>
      <c r="AW14" s="51"/>
    </row>
    <row r="15" spans="1:62" ht="15.6">
      <c r="A15" s="47"/>
      <c r="B15" s="91">
        <f>+'Ark1'!C190</f>
        <v>2023</v>
      </c>
      <c r="C15" s="91">
        <f>+'Ark1'!G190</f>
        <v>1</v>
      </c>
      <c r="D15" s="92" t="str">
        <f>VLOOKUP(C15,$AQ$11:$AR$15,2)</f>
        <v>Øst</v>
      </c>
      <c r="E15" s="91">
        <f>+'Ark1'!Q190</f>
        <v>3732</v>
      </c>
      <c r="F15" s="102">
        <f>+E15-E20</f>
        <v>-174</v>
      </c>
      <c r="G15" s="338">
        <f>+'Ark1'!R190</f>
        <v>342729</v>
      </c>
      <c r="H15" s="509">
        <f>+G15-G20</f>
        <v>-20540</v>
      </c>
      <c r="I15" s="95">
        <f>+'Ark1'!AG190</f>
        <v>30.92870305362387</v>
      </c>
      <c r="J15" s="153">
        <f>+I15-I20</f>
        <v>-0.36589965277616798</v>
      </c>
      <c r="K15" s="95">
        <f>+'Ark1'!AH190</f>
        <v>31.927319376132775</v>
      </c>
      <c r="L15" s="93"/>
      <c r="M15" s="92">
        <f>+'Ark1'!U190</f>
        <v>20.764099273770537</v>
      </c>
      <c r="N15" s="153">
        <f>+M15-M20</f>
        <v>0.19137484641835201</v>
      </c>
      <c r="O15" s="93"/>
      <c r="P15" s="382">
        <f>+'Ark1'!AJ190</f>
        <v>184173</v>
      </c>
      <c r="Q15" s="151"/>
      <c r="R15" s="155">
        <f>+IF(P15=0,"",'Ark1'!AK190)</f>
        <v>98.946887980322742</v>
      </c>
      <c r="S15" s="47"/>
      <c r="T15" s="23">
        <f>+IF(P15=0,"",'Ark1'!AL190)</f>
        <v>20.753058789091902</v>
      </c>
      <c r="U15" s="47"/>
      <c r="V15" s="155">
        <f t="shared" si="0"/>
        <v>53.737209281969136</v>
      </c>
      <c r="W15" s="151"/>
      <c r="X15" s="92">
        <f>+'Ark1'!S190</f>
        <v>7.8700635195737743</v>
      </c>
      <c r="Y15" s="122" t="e">
        <f>+X15-#REF!</f>
        <v>#REF!</v>
      </c>
      <c r="Z15" s="47"/>
      <c r="AA15" s="92">
        <f>+'Ark1'!T190</f>
        <v>6.1047328939191026</v>
      </c>
      <c r="AB15" s="122">
        <f>+AA15-AA20</f>
        <v>-5.9500773143046359E-2</v>
      </c>
      <c r="AC15" s="95">
        <f>+'Ark1'!W190</f>
        <v>5.8982461361600578</v>
      </c>
      <c r="AD15" s="153">
        <f>+AC15-AC20</f>
        <v>0.25421925800640555</v>
      </c>
      <c r="AE15" s="147">
        <f>+'Ark1'!X190</f>
        <v>81.985767180483691</v>
      </c>
      <c r="AF15" s="147">
        <f>+'Ark1'!Y190</f>
        <v>23.829614651809447</v>
      </c>
      <c r="AG15" s="95">
        <f>+'Ark1'!Z190</f>
        <v>2.0984509627139807</v>
      </c>
      <c r="AH15" s="122">
        <f>+'Ark1'!AA190</f>
        <v>6.629428141679921</v>
      </c>
      <c r="AI15" s="122">
        <f>+'Ark1'!AB190</f>
        <v>1.4944286891185057</v>
      </c>
      <c r="AJ15" s="122">
        <f>+'Ark1'!AC190</f>
        <v>1.6724727634234589</v>
      </c>
      <c r="AK15" s="122">
        <f>+M15/X15</f>
        <v>2.6383648902105783</v>
      </c>
      <c r="AL15" s="147">
        <f>+G15/E15</f>
        <v>91.835209003215439</v>
      </c>
      <c r="AM15" s="47"/>
      <c r="AN15" s="23"/>
      <c r="AO15" s="23"/>
      <c r="AP15" s="23"/>
      <c r="AQ15">
        <v>4</v>
      </c>
      <c r="AR15" t="s">
        <v>111</v>
      </c>
      <c r="AW15" s="51"/>
    </row>
    <row r="16" spans="1:62" ht="15.6">
      <c r="A16" s="47"/>
      <c r="B16" s="91">
        <f>+'Ark1'!C191</f>
        <v>2023</v>
      </c>
      <c r="C16" s="91">
        <f>+'Ark1'!G191</f>
        <v>2</v>
      </c>
      <c r="D16" s="92" t="str">
        <f>VLOOKUP(C16,$AQ$11:$AR$15,2)</f>
        <v>Vest</v>
      </c>
      <c r="E16" s="91">
        <f>+'Ark1'!Q191</f>
        <v>5967</v>
      </c>
      <c r="F16" s="102">
        <f>+E16-E21</f>
        <v>-32</v>
      </c>
      <c r="G16" s="338">
        <f>+'Ark1'!R191</f>
        <v>448970</v>
      </c>
      <c r="H16" s="509">
        <f>+G16-G21</f>
        <v>-6107</v>
      </c>
      <c r="I16" s="95">
        <f>+'Ark1'!AG191</f>
        <v>40.516150690444952</v>
      </c>
      <c r="J16" s="153">
        <f>+I16-I21</f>
        <v>1.3125469812916322</v>
      </c>
      <c r="K16" s="95">
        <f>+'Ark1'!AH191</f>
        <v>40.400677789783138</v>
      </c>
      <c r="L16" s="93"/>
      <c r="M16" s="92">
        <f>+'Ark1'!U191</f>
        <v>20.057316257210314</v>
      </c>
      <c r="N16" s="153">
        <f>+M16-M21</f>
        <v>-0.11072857915786116</v>
      </c>
      <c r="O16" s="93"/>
      <c r="P16" s="382">
        <f>+'Ark1'!AJ191</f>
        <v>140769</v>
      </c>
      <c r="Q16" s="151"/>
      <c r="R16" s="155">
        <f>+IF(P16=0,"",'Ark1'!AK191)</f>
        <v>99.191994686330176</v>
      </c>
      <c r="S16" s="47"/>
      <c r="T16" s="23">
        <f>+IF(P16=0,"",'Ark1'!AL191)</f>
        <v>20.991571166359495</v>
      </c>
      <c r="U16" s="47"/>
      <c r="V16" s="155">
        <f t="shared" si="0"/>
        <v>31.353765284985634</v>
      </c>
      <c r="W16" s="151"/>
      <c r="X16" s="92">
        <f>+'Ark1'!S191</f>
        <v>7.773062788159562</v>
      </c>
      <c r="Y16" s="122">
        <f>+X16-X20</f>
        <v>-3.3656199697922773E-2</v>
      </c>
      <c r="Z16" s="47"/>
      <c r="AA16" s="92">
        <f>+'Ark1'!T191</f>
        <v>6.0094995211261324</v>
      </c>
      <c r="AB16" s="122">
        <f>+AA16-AA21</f>
        <v>5.5656545102293897E-2</v>
      </c>
      <c r="AC16" s="95">
        <f>+'Ark1'!W191</f>
        <v>5.6618482303940123</v>
      </c>
      <c r="AD16" s="153">
        <f>+AC16-AC21</f>
        <v>0.82310665479251988</v>
      </c>
      <c r="AE16" s="147">
        <f>+'Ark1'!X191</f>
        <v>76.048956500434301</v>
      </c>
      <c r="AF16" s="147">
        <f>+'Ark1'!Y191</f>
        <v>21.763369490166376</v>
      </c>
      <c r="AG16" s="95">
        <f>+'Ark1'!Z191</f>
        <v>2.0680669087021406</v>
      </c>
      <c r="AH16" s="122">
        <f>+'Ark1'!AA191</f>
        <v>6.8704486856239084</v>
      </c>
      <c r="AI16" s="122">
        <f>+'Ark1'!AB191</f>
        <v>1.5451378189273923</v>
      </c>
      <c r="AJ16" s="122">
        <f>+'Ark1'!AC191</f>
        <v>1.701822271408022</v>
      </c>
      <c r="AK16" s="122">
        <f>+M16/X16</f>
        <v>2.5803620533932814</v>
      </c>
      <c r="AL16" s="147">
        <f>+G16/E16</f>
        <v>75.242165242165242</v>
      </c>
      <c r="AM16" s="47"/>
      <c r="AN16" s="23"/>
      <c r="AO16" s="23"/>
      <c r="AP16" s="23"/>
      <c r="AW16" s="51"/>
    </row>
    <row r="17" spans="1:49" ht="15.6">
      <c r="A17" s="47"/>
      <c r="B17" s="91">
        <f>+'Ark1'!C192</f>
        <v>2023</v>
      </c>
      <c r="C17" s="91">
        <f>+'Ark1'!G192</f>
        <v>3</v>
      </c>
      <c r="D17" s="92" t="str">
        <f>VLOOKUP(C17,$AQ$11:$AR$15,2)</f>
        <v>Midt</v>
      </c>
      <c r="E17" s="91">
        <f>+'Ark1'!Q192</f>
        <v>2119</v>
      </c>
      <c r="F17" s="102">
        <f>+E17-E22</f>
        <v>-68</v>
      </c>
      <c r="G17" s="338">
        <f>+'Ark1'!R192</f>
        <v>170662</v>
      </c>
      <c r="H17" s="509">
        <f>+G17-G22</f>
        <v>-11950</v>
      </c>
      <c r="I17" s="95">
        <f>+'Ark1'!AG192</f>
        <v>15.400956208950973</v>
      </c>
      <c r="J17" s="153">
        <f>+I17-I22</f>
        <v>-0.33055402016608859</v>
      </c>
      <c r="K17" s="95">
        <f>+'Ark1'!AH192</f>
        <v>14.502163403189549</v>
      </c>
      <c r="L17" s="93"/>
      <c r="M17" s="92">
        <f>+'Ark1'!U192</f>
        <v>18.940762442723088</v>
      </c>
      <c r="N17" s="153">
        <f>+M17-M22</f>
        <v>-0.34670941016743839</v>
      </c>
      <c r="O17" s="93"/>
      <c r="P17" s="382">
        <f>+'Ark1'!AJ192</f>
        <v>35384</v>
      </c>
      <c r="Q17" s="151"/>
      <c r="R17" s="155">
        <f>+IF(P17=0,"",'Ark1'!AK192)</f>
        <v>98.507330997060478</v>
      </c>
      <c r="S17" s="47"/>
      <c r="T17" s="23">
        <f>+IF(P17=0,"",'Ark1'!AL192)</f>
        <v>20.194532549118396</v>
      </c>
      <c r="U17" s="47"/>
      <c r="V17" s="155">
        <f t="shared" si="0"/>
        <v>20.733379428343742</v>
      </c>
      <c r="W17" s="151"/>
      <c r="X17" s="92">
        <f>+'Ark1'!S192</f>
        <v>7.466870187856701</v>
      </c>
      <c r="Y17" s="122">
        <f>+X17-X21</f>
        <v>-0.33866601810404973</v>
      </c>
      <c r="Z17" s="47"/>
      <c r="AA17" s="92">
        <f>+'Ark1'!T192</f>
        <v>5.7590500521498642</v>
      </c>
      <c r="AB17" s="122">
        <f>+AA17-AA22</f>
        <v>-1.8735635537689532E-2</v>
      </c>
      <c r="AC17" s="95">
        <f>+'Ark1'!W192</f>
        <v>4.2165215455110099</v>
      </c>
      <c r="AD17" s="153">
        <f>+AC17-AC22</f>
        <v>-0.41296611137900907</v>
      </c>
      <c r="AE17" s="147">
        <f>+'Ark1'!X192</f>
        <v>68.353822174825098</v>
      </c>
      <c r="AF17" s="147">
        <f>+'Ark1'!Y192</f>
        <v>19.218103620020862</v>
      </c>
      <c r="AG17" s="95">
        <f>+'Ark1'!Z192</f>
        <v>1.2855820276335681</v>
      </c>
      <c r="AH17" s="122">
        <f>+'Ark1'!AA192</f>
        <v>6.8134590582265613</v>
      </c>
      <c r="AI17" s="122">
        <f>+'Ark1'!AB192</f>
        <v>1.7303181540787296</v>
      </c>
      <c r="AJ17" s="122">
        <f>+'Ark1'!AC192</f>
        <v>1.6297501946132815</v>
      </c>
      <c r="AK17" s="122">
        <f>+M17/X17</f>
        <v>2.5366401137555958</v>
      </c>
      <c r="AL17" s="147">
        <f>+G17/E17</f>
        <v>80.538933459178864</v>
      </c>
      <c r="AM17" s="47"/>
      <c r="AN17" s="23"/>
      <c r="AO17" s="23"/>
      <c r="AP17" s="23"/>
      <c r="AW17" s="51"/>
    </row>
    <row r="18" spans="1:49" ht="15.6">
      <c r="A18" s="47"/>
      <c r="B18" s="91">
        <f>+'Ark1'!C193</f>
        <v>2023</v>
      </c>
      <c r="C18" s="91">
        <f>+'Ark1'!G193</f>
        <v>4</v>
      </c>
      <c r="D18" s="92" t="str">
        <f>VLOOKUP(C18,$AQ$11:$AR$15,2)</f>
        <v>Nord</v>
      </c>
      <c r="E18" s="91">
        <f>+'Ark1'!Q193</f>
        <v>1297</v>
      </c>
      <c r="F18" s="102">
        <f>+E18-E23</f>
        <v>-42</v>
      </c>
      <c r="G18" s="338">
        <f>+'Ark1'!R193</f>
        <v>145765</v>
      </c>
      <c r="H18" s="509">
        <f>+G18-G23</f>
        <v>-14081</v>
      </c>
      <c r="I18" s="95">
        <f>+'Ark1'!AG193</f>
        <v>13.154190046980219</v>
      </c>
      <c r="J18" s="153">
        <f>+I18-I23</f>
        <v>-0.61609330834936138</v>
      </c>
      <c r="K18" s="95">
        <f>+'Ark1'!AH193</f>
        <v>13.169839430894529</v>
      </c>
      <c r="L18" s="93"/>
      <c r="M18" s="92">
        <f>+'Ark1'!U193</f>
        <v>20.138574074709407</v>
      </c>
      <c r="N18" s="153">
        <f>+M18-M23</f>
        <v>-5.5392868473546741E-2</v>
      </c>
      <c r="O18" s="93"/>
      <c r="P18" s="382">
        <f>+'Ark1'!AJ193</f>
        <v>10720</v>
      </c>
      <c r="Q18" s="151"/>
      <c r="R18" s="155">
        <f>+IF(P18=0,"",'Ark1'!AK193)</f>
        <v>99.196296641791022</v>
      </c>
      <c r="S18" s="47"/>
      <c r="T18" s="23">
        <f>+IF(P18=0,"",'Ark1'!AL193)</f>
        <v>20.582266047247927</v>
      </c>
      <c r="U18" s="47"/>
      <c r="V18" s="155">
        <f t="shared" si="0"/>
        <v>7.3543031591945942</v>
      </c>
      <c r="W18" s="151"/>
      <c r="X18" s="92">
        <f>+'Ark1'!S193</f>
        <v>7.7785408019757822</v>
      </c>
      <c r="Y18" s="122">
        <f>+X18-X22</f>
        <v>0.36688110819881281</v>
      </c>
      <c r="Z18" s="47"/>
      <c r="AA18" s="92">
        <f>+'Ark1'!T193</f>
        <v>5.8489143484375532</v>
      </c>
      <c r="AB18" s="122">
        <f>+AA18-AA23</f>
        <v>-2.2199098254888305E-2</v>
      </c>
      <c r="AC18" s="95">
        <f>+'Ark1'!W193</f>
        <v>4.0846568106198333</v>
      </c>
      <c r="AD18" s="153">
        <f>+AC18-AC23</f>
        <v>-1.2229517626319204</v>
      </c>
      <c r="AE18" s="147">
        <f>+'Ark1'!X193</f>
        <v>74.842383288169316</v>
      </c>
      <c r="AF18" s="147">
        <f>+'Ark1'!Y193</f>
        <v>24.728844372791833</v>
      </c>
      <c r="AG18" s="95">
        <f>+'Ark1'!Z193</f>
        <v>1.7987857167358423</v>
      </c>
      <c r="AH18" s="122">
        <f>+'Ark1'!AA193</f>
        <v>7.0001424588325456</v>
      </c>
      <c r="AI18" s="122">
        <f>+'Ark1'!AB193</f>
        <v>1.707757156345648</v>
      </c>
      <c r="AJ18" s="122">
        <f>+'Ark1'!AC193</f>
        <v>1.6145618198032314</v>
      </c>
      <c r="AK18" s="122">
        <f>+M18/X18</f>
        <v>2.5889912500804937</v>
      </c>
      <c r="AL18" s="147">
        <f>+G18/E18</f>
        <v>112.38627602158829</v>
      </c>
      <c r="AM18" s="47"/>
      <c r="AN18" s="23"/>
      <c r="AO18" s="23"/>
      <c r="AP18" s="23"/>
      <c r="AW18" s="51"/>
    </row>
    <row r="19" spans="1:49" s="631" customFormat="1" ht="15" customHeight="1">
      <c r="A19" s="47"/>
      <c r="B19" s="47"/>
      <c r="C19" s="47"/>
      <c r="D19" s="47"/>
      <c r="E19" s="47"/>
      <c r="F19" s="47"/>
      <c r="G19" s="334"/>
      <c r="H19" s="334"/>
      <c r="I19" s="47"/>
      <c r="J19" s="47"/>
      <c r="K19" s="47"/>
      <c r="L19" s="47"/>
      <c r="M19" s="47"/>
      <c r="N19" s="47"/>
      <c r="O19" s="93"/>
      <c r="P19" s="450"/>
      <c r="Q19" s="450"/>
      <c r="R19" s="47"/>
      <c r="S19" s="47"/>
      <c r="T19" s="47"/>
      <c r="U19" s="47"/>
      <c r="V19" s="452"/>
      <c r="W19" s="450"/>
      <c r="X19" s="450"/>
      <c r="Y19" s="450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23"/>
      <c r="AO19" s="23"/>
      <c r="AP19" s="23"/>
      <c r="AW19" s="51"/>
    </row>
    <row r="20" spans="1:49" ht="15.6">
      <c r="A20" s="47"/>
      <c r="B20" s="91">
        <f>+'Ark1'!C194</f>
        <v>2022</v>
      </c>
      <c r="C20" s="91">
        <f>+'Ark1'!G194</f>
        <v>1</v>
      </c>
      <c r="D20" s="92" t="str">
        <f>VLOOKUP(C20,$AQ$11:$AR$15,2)</f>
        <v>Øst</v>
      </c>
      <c r="E20" s="91">
        <f>+'Ark1'!Q194</f>
        <v>3906</v>
      </c>
      <c r="F20" s="47"/>
      <c r="G20" s="338">
        <f>+'Ark1'!R194</f>
        <v>363269</v>
      </c>
      <c r="H20" s="334"/>
      <c r="I20" s="95">
        <f>+'Ark1'!AG194</f>
        <v>31.294602706400038</v>
      </c>
      <c r="J20" s="47"/>
      <c r="K20" s="95">
        <f>+'Ark1'!AH194</f>
        <v>31.93570762728076</v>
      </c>
      <c r="L20" s="95"/>
      <c r="M20" s="92">
        <f>+'Ark1'!U194</f>
        <v>20.572724427352185</v>
      </c>
      <c r="N20" s="93"/>
      <c r="O20" s="93"/>
      <c r="P20" s="382">
        <f>+'Ark1'!AJ194</f>
        <v>11044</v>
      </c>
      <c r="Q20" s="151"/>
      <c r="R20" s="155">
        <f>+IF(P20=0,"",'Ark1'!AK194)</f>
        <v>97.788373777616499</v>
      </c>
      <c r="S20" s="47"/>
      <c r="T20" s="23">
        <f>+IF(P20=0,"",'Ark1'!AL194)</f>
        <v>19.303836044663637</v>
      </c>
      <c r="U20" s="47"/>
      <c r="V20" s="155">
        <f t="shared" ref="V20:V23" si="1">100*P20/G20</f>
        <v>3.0401713330892535</v>
      </c>
      <c r="W20" s="151"/>
      <c r="X20" s="92">
        <f>+'Ark1'!S194</f>
        <v>7.8067189878574847</v>
      </c>
      <c r="Y20" s="47"/>
      <c r="Z20" s="122"/>
      <c r="AA20" s="92">
        <f>+'Ark1'!T194</f>
        <v>6.1642336670621489</v>
      </c>
      <c r="AB20" s="47"/>
      <c r="AC20" s="95">
        <f>+'Ark1'!W194</f>
        <v>5.6440268781536522</v>
      </c>
      <c r="AD20" s="47"/>
      <c r="AE20" s="147">
        <f>+'Ark1'!X194</f>
        <v>81.553339260988409</v>
      </c>
      <c r="AF20" s="147">
        <f>+'Ark1'!Y194</f>
        <v>22.699707379380019</v>
      </c>
      <c r="AG20" s="95">
        <f>+'Ark1'!Z194</f>
        <v>2.0081537373131213</v>
      </c>
      <c r="AH20" s="122">
        <f>+'Ark1'!AA194</f>
        <v>6.5599491810402393</v>
      </c>
      <c r="AI20" s="122">
        <f>+'Ark1'!AB194</f>
        <v>1.5859295046503377</v>
      </c>
      <c r="AJ20" s="122">
        <f>+'Ark1'!AC194</f>
        <v>1.6534971662181812</v>
      </c>
      <c r="AK20" s="122">
        <f>+M20/X20</f>
        <v>2.6352587379347012</v>
      </c>
      <c r="AL20" s="147">
        <f>+G20/E20</f>
        <v>93.002816180235541</v>
      </c>
      <c r="AM20" s="47"/>
      <c r="AN20" s="23"/>
      <c r="AO20" s="23"/>
      <c r="AP20" s="23"/>
      <c r="AW20" s="51"/>
    </row>
    <row r="21" spans="1:49" ht="15.6">
      <c r="A21" s="47"/>
      <c r="B21" s="91">
        <f>+'Ark1'!C195</f>
        <v>2022</v>
      </c>
      <c r="C21" s="91">
        <f>+'Ark1'!G195</f>
        <v>2</v>
      </c>
      <c r="D21" s="92" t="str">
        <f>VLOOKUP(C21,$AQ$11:$AR$15,2)</f>
        <v>Vest</v>
      </c>
      <c r="E21" s="91">
        <f>+'Ark1'!Q195</f>
        <v>5999</v>
      </c>
      <c r="F21" s="47"/>
      <c r="G21" s="338">
        <f>+'Ark1'!R195</f>
        <v>455077</v>
      </c>
      <c r="H21" s="334"/>
      <c r="I21" s="95">
        <f>+'Ark1'!AG195</f>
        <v>39.20360370915332</v>
      </c>
      <c r="J21" s="47"/>
      <c r="K21" s="95">
        <f>+'Ark1'!AH195</f>
        <v>39.219773489497371</v>
      </c>
      <c r="L21" s="95"/>
      <c r="M21" s="92">
        <f>+'Ark1'!U195</f>
        <v>20.168044836368175</v>
      </c>
      <c r="N21" s="93"/>
      <c r="O21" s="93"/>
      <c r="P21" s="382">
        <f>+'Ark1'!AJ195</f>
        <v>50802</v>
      </c>
      <c r="Q21" s="151"/>
      <c r="R21" s="155">
        <f>+IF(P21=0,"",'Ark1'!AK195)</f>
        <v>99.5755186803665</v>
      </c>
      <c r="S21" s="47"/>
      <c r="T21" s="23">
        <f>+IF(P21=0,"",'Ark1'!AL195)</f>
        <v>20.273614198810716</v>
      </c>
      <c r="U21" s="47"/>
      <c r="V21" s="155">
        <f t="shared" si="1"/>
        <v>11.163385536953086</v>
      </c>
      <c r="W21" s="151"/>
      <c r="X21" s="92">
        <f>+'Ark1'!S195</f>
        <v>7.8055362059607507</v>
      </c>
      <c r="Y21" s="47"/>
      <c r="Z21" s="122"/>
      <c r="AA21" s="92">
        <f>+'Ark1'!T195</f>
        <v>5.9538429760238385</v>
      </c>
      <c r="AB21" s="47"/>
      <c r="AC21" s="95">
        <f>+'Ark1'!W195</f>
        <v>4.8387415756014924</v>
      </c>
      <c r="AD21" s="47"/>
      <c r="AE21" s="147">
        <f>+'Ark1'!X195</f>
        <v>76.417397495368903</v>
      </c>
      <c r="AF21" s="147">
        <f>+'Ark1'!Y195</f>
        <v>22.409833940190342</v>
      </c>
      <c r="AG21" s="95">
        <f>+'Ark1'!Z195</f>
        <v>2.1930354643280152</v>
      </c>
      <c r="AH21" s="122">
        <f>+'Ark1'!AA195</f>
        <v>6.9511379482267506</v>
      </c>
      <c r="AI21" s="122">
        <f>+'Ark1'!AB195</f>
        <v>1.5601601118281001</v>
      </c>
      <c r="AJ21" s="122">
        <f>+'Ark1'!AC195</f>
        <v>1.6445950170299548</v>
      </c>
      <c r="AK21" s="122">
        <f>+M21/X21</f>
        <v>2.5838128610519684</v>
      </c>
      <c r="AL21" s="147">
        <f>+G21/E21</f>
        <v>75.858809801633612</v>
      </c>
      <c r="AM21" s="47"/>
      <c r="AN21" s="23"/>
      <c r="AO21" s="23"/>
      <c r="AP21" s="23"/>
      <c r="AW21" s="51"/>
    </row>
    <row r="22" spans="1:49" ht="15.6">
      <c r="A22" s="47"/>
      <c r="B22" s="91">
        <f>+'Ark1'!C196</f>
        <v>2022</v>
      </c>
      <c r="C22" s="91">
        <f>+'Ark1'!G196</f>
        <v>3</v>
      </c>
      <c r="D22" s="92" t="str">
        <f>VLOOKUP(C22,$AQ$11:$AR$15,2)</f>
        <v>Midt</v>
      </c>
      <c r="E22" s="91">
        <f>+'Ark1'!Q196</f>
        <v>2187</v>
      </c>
      <c r="F22" s="47"/>
      <c r="G22" s="338">
        <f>+'Ark1'!R196</f>
        <v>182612</v>
      </c>
      <c r="H22" s="334"/>
      <c r="I22" s="95">
        <f>+'Ark1'!AG196</f>
        <v>15.731510229117061</v>
      </c>
      <c r="J22" s="47"/>
      <c r="K22" s="95">
        <f>+'Ark1'!AH196</f>
        <v>15.050849558927355</v>
      </c>
      <c r="L22" s="95"/>
      <c r="M22" s="92">
        <f>+'Ark1'!U196</f>
        <v>19.287471852890526</v>
      </c>
      <c r="N22" s="93"/>
      <c r="O22" s="93"/>
      <c r="P22" s="382">
        <f>+'Ark1'!AJ196</f>
        <v>33431</v>
      </c>
      <c r="Q22" s="151"/>
      <c r="R22" s="155">
        <f>+IF(P22=0,"",'Ark1'!AK196)</f>
        <v>99.379459184589862</v>
      </c>
      <c r="S22" s="47"/>
      <c r="T22" s="23">
        <f>+IF(P22=0,"",'Ark1'!AL196)</f>
        <v>20.368953483084749</v>
      </c>
      <c r="U22" s="47"/>
      <c r="V22" s="155">
        <f t="shared" si="1"/>
        <v>18.30712110923707</v>
      </c>
      <c r="W22" s="151"/>
      <c r="X22" s="92">
        <f>+'Ark1'!S196</f>
        <v>7.4116596937769694</v>
      </c>
      <c r="Y22" s="47"/>
      <c r="Z22" s="122"/>
      <c r="AA22" s="92">
        <f>+'Ark1'!T196</f>
        <v>5.7777856876875537</v>
      </c>
      <c r="AB22" s="47"/>
      <c r="AC22" s="95">
        <f>+'Ark1'!W196</f>
        <v>4.629487656890019</v>
      </c>
      <c r="AD22" s="47"/>
      <c r="AE22" s="147">
        <f>+'Ark1'!X196</f>
        <v>69.610430858870174</v>
      </c>
      <c r="AF22" s="147">
        <f>+'Ark1'!Y196</f>
        <v>21.024905263619036</v>
      </c>
      <c r="AG22" s="95">
        <f>+'Ark1'!Z196</f>
        <v>1.6269467504873723</v>
      </c>
      <c r="AH22" s="122">
        <f>+'Ark1'!AA196</f>
        <v>7.0259021068266607</v>
      </c>
      <c r="AI22" s="122">
        <f>+'Ark1'!AB196</f>
        <v>1.7841637790419846</v>
      </c>
      <c r="AJ22" s="122">
        <f>+'Ark1'!AC196</f>
        <v>1.6742821887582491</v>
      </c>
      <c r="AK22" s="122">
        <f>+M22/X22</f>
        <v>2.6023148187827365</v>
      </c>
      <c r="AL22" s="147">
        <f>+G22/E22</f>
        <v>83.498856881572934</v>
      </c>
      <c r="AM22" s="47"/>
      <c r="AN22" s="23"/>
      <c r="AO22" s="23"/>
      <c r="AP22" s="23"/>
      <c r="AW22" s="51"/>
    </row>
    <row r="23" spans="1:49" ht="15.6">
      <c r="A23" s="47"/>
      <c r="B23" s="91">
        <f>+'Ark1'!C197</f>
        <v>2022</v>
      </c>
      <c r="C23" s="91">
        <f>+'Ark1'!G197</f>
        <v>4</v>
      </c>
      <c r="D23" s="92" t="str">
        <f>VLOOKUP(C23,$AQ$11:$AR$15,2)</f>
        <v>Nord</v>
      </c>
      <c r="E23" s="91">
        <f>+'Ark1'!Q197</f>
        <v>1339</v>
      </c>
      <c r="F23" s="47"/>
      <c r="G23" s="338">
        <f>+'Ark1'!R197</f>
        <v>159846</v>
      </c>
      <c r="H23" s="334"/>
      <c r="I23" s="95">
        <f>+'Ark1'!AG197</f>
        <v>13.77028335532958</v>
      </c>
      <c r="J23" s="47"/>
      <c r="K23" s="95">
        <f>+'Ark1'!AH197</f>
        <v>13.79366932429453</v>
      </c>
      <c r="L23" s="95"/>
      <c r="M23" s="92">
        <f>+'Ark1'!U197</f>
        <v>20.193966943182954</v>
      </c>
      <c r="N23" s="93"/>
      <c r="O23" s="93"/>
      <c r="P23" s="382">
        <f>+'Ark1'!AJ197</f>
        <v>10717</v>
      </c>
      <c r="Q23" s="151"/>
      <c r="R23" s="155">
        <f>+IF(P23=0,"",'Ark1'!AK197)</f>
        <v>98.241681440701313</v>
      </c>
      <c r="S23" s="47"/>
      <c r="T23" s="23">
        <f>+IF(P23=0,"",'Ark1'!AL197)</f>
        <v>20.993036800250849</v>
      </c>
      <c r="U23" s="47"/>
      <c r="V23" s="155">
        <f t="shared" si="1"/>
        <v>6.7045781564756082</v>
      </c>
      <c r="W23" s="151"/>
      <c r="X23" s="92">
        <f>+'Ark1'!S197</f>
        <v>7.7583924527357571</v>
      </c>
      <c r="Y23" s="47"/>
      <c r="Z23" s="122"/>
      <c r="AA23" s="92">
        <f>+'Ark1'!T197</f>
        <v>5.8711134466924415</v>
      </c>
      <c r="AB23" s="47"/>
      <c r="AC23" s="95">
        <f>+'Ark1'!W197</f>
        <v>5.3076085732517537</v>
      </c>
      <c r="AD23" s="47"/>
      <c r="AE23" s="147">
        <f>+'Ark1'!X197</f>
        <v>75.555847503221855</v>
      </c>
      <c r="AF23" s="147">
        <f>+'Ark1'!Y197</f>
        <v>24.449782916056705</v>
      </c>
      <c r="AG23" s="95">
        <f>+'Ark1'!Z197</f>
        <v>1.8148718141210911</v>
      </c>
      <c r="AH23" s="122">
        <f>+'Ark1'!AA197</f>
        <v>6.9849906243859854</v>
      </c>
      <c r="AI23" s="122">
        <f>+'Ark1'!AB197</f>
        <v>1.7512806600688788</v>
      </c>
      <c r="AJ23" s="122">
        <f>+'Ark1'!AC197</f>
        <v>1.6923499613722923</v>
      </c>
      <c r="AK23" s="122">
        <f>+M23/X23</f>
        <v>2.6028545302657609</v>
      </c>
      <c r="AL23" s="147">
        <f>+G23/E23</f>
        <v>119.37714712471994</v>
      </c>
      <c r="AM23" s="47"/>
      <c r="AN23" s="23"/>
      <c r="AO23" s="23"/>
      <c r="AP23" s="23"/>
      <c r="AW23" s="51"/>
    </row>
    <row r="24" spans="1:49">
      <c r="A24" s="47"/>
      <c r="B24" s="47"/>
      <c r="C24" s="47"/>
      <c r="D24" s="47"/>
      <c r="E24" s="47"/>
      <c r="F24" s="47"/>
      <c r="G24" s="334"/>
      <c r="H24" s="334"/>
      <c r="I24" s="47"/>
      <c r="J24" s="47"/>
      <c r="K24" s="47"/>
      <c r="L24" s="47"/>
      <c r="M24" s="47"/>
      <c r="N24" s="93"/>
      <c r="O24" s="93"/>
      <c r="P24" s="450"/>
      <c r="Q24" s="151"/>
      <c r="R24" s="47"/>
      <c r="S24" s="47"/>
      <c r="T24" s="47"/>
      <c r="U24" s="47"/>
      <c r="V24" s="442"/>
      <c r="W24" s="151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31"/>
      <c r="AI24" s="431"/>
      <c r="AJ24" s="431"/>
      <c r="AK24" s="431"/>
      <c r="AL24" s="47"/>
      <c r="AM24" s="47"/>
      <c r="AN24" s="23"/>
      <c r="AO24" s="23"/>
      <c r="AP24" s="23"/>
      <c r="AW24" s="51"/>
    </row>
    <row r="25" spans="1:49">
      <c r="A25" s="47"/>
      <c r="B25" s="47"/>
      <c r="C25" s="47"/>
      <c r="D25" s="47"/>
      <c r="E25" s="47"/>
      <c r="F25" s="47"/>
      <c r="G25" s="334"/>
      <c r="H25" s="334"/>
      <c r="I25" s="47"/>
      <c r="J25" s="47"/>
      <c r="K25" s="47"/>
      <c r="L25" s="47"/>
      <c r="M25" s="47"/>
      <c r="N25" s="93"/>
      <c r="O25" s="93"/>
      <c r="P25" s="450"/>
      <c r="Q25" s="151"/>
      <c r="R25" s="47"/>
      <c r="S25" s="47"/>
      <c r="T25" s="47"/>
      <c r="U25" s="47"/>
      <c r="V25" s="442"/>
      <c r="W25" s="151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31"/>
      <c r="AI25" s="431"/>
      <c r="AJ25" s="431"/>
      <c r="AK25" s="431"/>
      <c r="AL25" s="47"/>
      <c r="AM25" s="47"/>
      <c r="AN25" s="3"/>
      <c r="AO25" s="3"/>
      <c r="AP25" s="23"/>
      <c r="AQ25" s="3"/>
      <c r="AR25" s="3"/>
      <c r="AS25" s="3"/>
      <c r="AT25" s="3"/>
      <c r="AU25" s="3"/>
      <c r="AV25" s="3"/>
    </row>
    <row r="26" spans="1:49">
      <c r="A26" s="47"/>
      <c r="B26" s="47"/>
      <c r="C26" s="47"/>
      <c r="D26" s="47"/>
      <c r="E26" s="47"/>
      <c r="F26" s="47"/>
      <c r="G26" s="334"/>
      <c r="H26" s="334"/>
      <c r="I26" s="47"/>
      <c r="J26" s="47"/>
      <c r="K26" s="47"/>
      <c r="L26" s="47"/>
      <c r="M26" s="47"/>
      <c r="N26" s="93"/>
      <c r="O26" s="93"/>
      <c r="P26" s="450"/>
      <c r="Q26" s="151"/>
      <c r="R26" s="47"/>
      <c r="S26" s="47"/>
      <c r="T26" s="47"/>
      <c r="U26" s="47"/>
      <c r="V26" s="442"/>
      <c r="W26" s="151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31"/>
      <c r="AI26" s="431"/>
      <c r="AJ26" s="431"/>
      <c r="AK26" s="431"/>
      <c r="AL26" s="47"/>
      <c r="AM26" s="47"/>
      <c r="AN26" s="3"/>
      <c r="AO26" s="3"/>
      <c r="AP26" s="23"/>
      <c r="AQ26" s="3"/>
      <c r="AR26" s="3"/>
      <c r="AS26" s="3"/>
      <c r="AT26" s="3"/>
      <c r="AU26" s="3"/>
      <c r="AV26" s="3"/>
    </row>
    <row r="27" spans="1:49">
      <c r="A27" s="3"/>
      <c r="B27" s="3"/>
      <c r="C27" s="3"/>
      <c r="D27" s="3"/>
      <c r="E27" s="3"/>
      <c r="F27" s="3"/>
      <c r="G27" s="339"/>
      <c r="H27" s="339"/>
      <c r="I27" s="3"/>
      <c r="J27" s="3"/>
      <c r="K27" s="3"/>
      <c r="L27" s="3"/>
      <c r="M27" s="3"/>
      <c r="N27" s="61"/>
      <c r="O27" s="61"/>
      <c r="Q27" s="3"/>
      <c r="R27" s="3"/>
      <c r="S27" s="3"/>
      <c r="T27" s="3"/>
      <c r="U27" s="3"/>
      <c r="V27" s="34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L27" s="3"/>
      <c r="AM27" s="3"/>
      <c r="AN27" s="3"/>
      <c r="AO27" s="3"/>
      <c r="AP27" s="23"/>
      <c r="AQ27" s="3"/>
      <c r="AR27" s="3"/>
      <c r="AS27" s="3"/>
      <c r="AT27" s="3"/>
      <c r="AU27" s="3"/>
      <c r="AV27" s="3"/>
    </row>
    <row r="28" spans="1:49">
      <c r="M28" s="3"/>
      <c r="N28" s="61"/>
      <c r="O28" s="61"/>
      <c r="R28" s="3"/>
      <c r="S28" s="3"/>
      <c r="T28" s="3"/>
      <c r="U28" s="3"/>
      <c r="Y28" s="3"/>
      <c r="Z28" s="3"/>
      <c r="AA28" s="3"/>
      <c r="AB28" s="3"/>
      <c r="AC28" s="61"/>
      <c r="AD28" s="61"/>
      <c r="AE28" s="16"/>
      <c r="AF28" s="16"/>
      <c r="AG28" s="61"/>
      <c r="AL28" s="16"/>
      <c r="AM28" s="3"/>
      <c r="AN28" s="3"/>
      <c r="AO28" s="3"/>
      <c r="AP28" s="23"/>
      <c r="AQ28" s="3"/>
      <c r="AR28" s="3"/>
      <c r="AS28" s="3"/>
      <c r="AT28" s="3"/>
      <c r="AU28" s="3"/>
      <c r="AV28" s="3"/>
    </row>
    <row r="29" spans="1:49">
      <c r="M29" s="3"/>
      <c r="N29" s="61"/>
      <c r="O29" s="61"/>
      <c r="R29" s="3"/>
      <c r="S29" s="3"/>
      <c r="T29" s="3"/>
      <c r="U29" s="3"/>
      <c r="Y29" s="3"/>
      <c r="Z29" s="3"/>
      <c r="AA29" s="3"/>
      <c r="AB29" s="3"/>
      <c r="AC29" s="61"/>
      <c r="AD29" s="61"/>
      <c r="AE29" s="16"/>
      <c r="AF29" s="16"/>
      <c r="AG29" s="61"/>
      <c r="AL29" s="16"/>
      <c r="AM29" s="3"/>
      <c r="AN29" s="3"/>
      <c r="AO29" s="3"/>
      <c r="AP29" s="23"/>
      <c r="AQ29" s="3"/>
      <c r="AR29" s="3"/>
      <c r="AS29" s="3"/>
      <c r="AT29" s="3"/>
      <c r="AU29" s="3"/>
      <c r="AV29" s="3"/>
    </row>
    <row r="30" spans="1:49">
      <c r="M30" s="3"/>
      <c r="N30" s="61"/>
      <c r="O30" s="61"/>
      <c r="R30" s="3"/>
      <c r="S30" s="3"/>
      <c r="T30" s="3"/>
      <c r="U30" s="3"/>
      <c r="Y30" s="3"/>
      <c r="Z30" s="3"/>
      <c r="AA30" s="3"/>
      <c r="AB30" s="3"/>
      <c r="AC30" s="61"/>
      <c r="AD30" s="61"/>
      <c r="AE30" s="16"/>
      <c r="AF30" s="16"/>
      <c r="AG30" s="61"/>
      <c r="AL30" s="16"/>
      <c r="AM30" s="3"/>
      <c r="AN30" s="3"/>
      <c r="AO30" s="3"/>
      <c r="AP30" s="23"/>
      <c r="AQ30" s="3"/>
      <c r="AR30" s="3"/>
      <c r="AS30" s="3"/>
      <c r="AT30" s="3"/>
      <c r="AU30" s="3"/>
      <c r="AV30" s="3"/>
    </row>
    <row r="31" spans="1:49">
      <c r="M31" s="3"/>
      <c r="N31" s="61"/>
      <c r="O31" s="61"/>
      <c r="R31" s="3"/>
      <c r="S31" s="3"/>
      <c r="T31" s="3"/>
      <c r="U31" s="3"/>
      <c r="Y31" s="3"/>
      <c r="Z31" s="3"/>
      <c r="AA31" s="3"/>
      <c r="AB31" s="3"/>
      <c r="AC31" s="61"/>
      <c r="AD31" s="61"/>
      <c r="AE31" s="16"/>
      <c r="AF31" s="16"/>
      <c r="AG31" s="61"/>
      <c r="AL31" s="16"/>
      <c r="AM31" s="3"/>
      <c r="AN31" s="3"/>
      <c r="AO31" s="3"/>
      <c r="AP31" s="23"/>
      <c r="AQ31" s="3"/>
      <c r="AR31" s="3"/>
      <c r="AS31" s="3"/>
      <c r="AT31" s="3"/>
      <c r="AU31" s="3"/>
      <c r="AV31" s="3"/>
    </row>
    <row r="32" spans="1:49">
      <c r="M32" s="3"/>
      <c r="N32" s="61"/>
      <c r="O32" s="61"/>
      <c r="R32" s="3"/>
      <c r="S32" s="3"/>
      <c r="T32" s="3"/>
      <c r="U32" s="3"/>
      <c r="Y32" s="3"/>
      <c r="Z32" s="3"/>
      <c r="AA32" s="3"/>
      <c r="AB32" s="3"/>
      <c r="AC32" s="61"/>
      <c r="AD32" s="61"/>
      <c r="AE32" s="16"/>
      <c r="AF32" s="16"/>
      <c r="AG32" s="61"/>
      <c r="AL32" s="16"/>
      <c r="AM32" s="3"/>
      <c r="AN32" s="3"/>
      <c r="AO32" s="3"/>
      <c r="AP32" s="23"/>
      <c r="AQ32" s="3"/>
      <c r="AR32" s="3"/>
      <c r="AS32" s="3"/>
      <c r="AT32" s="3"/>
      <c r="AU32" s="3"/>
      <c r="AV32" s="3"/>
    </row>
    <row r="33" spans="13:48">
      <c r="M33" s="3"/>
      <c r="N33" s="61"/>
      <c r="O33" s="61"/>
      <c r="R33" s="3"/>
      <c r="S33" s="3"/>
      <c r="T33" s="3"/>
      <c r="U33" s="3"/>
      <c r="Y33" s="3"/>
      <c r="Z33" s="3"/>
      <c r="AA33" s="3"/>
      <c r="AB33" s="3"/>
      <c r="AC33" s="61"/>
      <c r="AD33" s="61"/>
      <c r="AE33" s="16"/>
      <c r="AF33" s="16"/>
      <c r="AG33" s="61"/>
      <c r="AL33" s="16"/>
      <c r="AM33" s="3"/>
      <c r="AN33" s="3"/>
      <c r="AO33" s="3"/>
      <c r="AP33" s="23"/>
      <c r="AQ33" s="3"/>
      <c r="AR33" s="3"/>
      <c r="AS33" s="3"/>
      <c r="AT33" s="3"/>
      <c r="AU33" s="3"/>
      <c r="AV33" s="3"/>
    </row>
    <row r="34" spans="13:48">
      <c r="M34" s="3"/>
      <c r="N34" s="61"/>
      <c r="O34" s="61"/>
      <c r="R34" s="3"/>
      <c r="S34" s="3"/>
      <c r="T34" s="3"/>
      <c r="U34" s="3"/>
      <c r="Y34" s="3"/>
      <c r="Z34" s="3"/>
      <c r="AA34" s="3"/>
      <c r="AB34" s="3"/>
      <c r="AC34" s="61"/>
      <c r="AD34" s="61"/>
      <c r="AE34" s="16"/>
      <c r="AF34" s="16"/>
      <c r="AG34" s="61"/>
      <c r="AL34" s="16"/>
      <c r="AM34" s="3"/>
      <c r="AN34" s="3"/>
      <c r="AO34" s="3"/>
      <c r="AP34" s="23"/>
      <c r="AQ34" s="3"/>
      <c r="AR34" s="3"/>
      <c r="AS34" s="3"/>
      <c r="AT34" s="3"/>
      <c r="AU34" s="3"/>
      <c r="AV34" s="3"/>
    </row>
    <row r="35" spans="13:48">
      <c r="M35" s="3"/>
      <c r="N35" s="61"/>
      <c r="O35" s="61"/>
      <c r="R35" s="3"/>
      <c r="S35" s="3"/>
      <c r="T35" s="3"/>
      <c r="U35" s="3"/>
      <c r="Y35" s="3"/>
      <c r="Z35" s="3"/>
      <c r="AA35" s="3"/>
      <c r="AB35" s="3"/>
      <c r="AC35" s="61"/>
      <c r="AD35" s="61"/>
      <c r="AE35" s="16"/>
      <c r="AF35" s="16"/>
      <c r="AG35" s="61"/>
      <c r="AL35" s="16"/>
      <c r="AM35" s="3"/>
      <c r="AN35" s="3"/>
      <c r="AO35" s="3"/>
      <c r="AP35" s="23"/>
      <c r="AQ35" s="3"/>
      <c r="AR35" s="3"/>
      <c r="AS35" s="3"/>
      <c r="AT35" s="3"/>
      <c r="AU35" s="3"/>
      <c r="AV35" s="3"/>
    </row>
    <row r="36" spans="13:48">
      <c r="M36" s="3"/>
      <c r="N36" s="61"/>
      <c r="O36" s="61"/>
      <c r="R36" s="3"/>
      <c r="S36" s="3"/>
      <c r="T36" s="3"/>
      <c r="U36" s="3"/>
      <c r="Y36" s="3"/>
      <c r="Z36" s="3"/>
      <c r="AA36" s="3"/>
      <c r="AB36" s="3"/>
      <c r="AC36" s="61"/>
      <c r="AD36" s="61"/>
      <c r="AE36" s="16"/>
      <c r="AF36" s="16"/>
      <c r="AG36" s="61"/>
      <c r="AL36" s="16"/>
      <c r="AM36" s="3"/>
      <c r="AN36" s="3"/>
      <c r="AO36" s="3"/>
      <c r="AP36" s="23"/>
      <c r="AQ36" s="3"/>
      <c r="AR36" s="3"/>
      <c r="AS36" s="3"/>
      <c r="AT36" s="3"/>
      <c r="AU36" s="3"/>
      <c r="AV36" s="3"/>
    </row>
    <row r="37" spans="13:48">
      <c r="M37" s="3"/>
      <c r="N37" s="61"/>
      <c r="O37" s="61"/>
      <c r="R37" s="3"/>
      <c r="S37" s="3"/>
      <c r="T37" s="3"/>
      <c r="U37" s="3"/>
      <c r="Y37" s="3"/>
      <c r="Z37" s="3"/>
      <c r="AA37" s="3"/>
      <c r="AB37" s="3"/>
      <c r="AC37" s="61"/>
      <c r="AD37" s="61"/>
      <c r="AE37" s="16"/>
      <c r="AF37" s="16"/>
      <c r="AG37" s="61"/>
      <c r="AL37" s="16"/>
      <c r="AM37" s="3"/>
      <c r="AN37" s="3"/>
      <c r="AO37" s="3"/>
      <c r="AP37" s="23"/>
      <c r="AQ37" s="3"/>
      <c r="AR37" s="3"/>
      <c r="AS37" s="3"/>
      <c r="AT37" s="3"/>
      <c r="AU37" s="3"/>
      <c r="AV37" s="3"/>
    </row>
    <row r="38" spans="13:48">
      <c r="M38" s="3"/>
      <c r="N38" s="61"/>
      <c r="O38" s="61"/>
      <c r="R38" s="3"/>
      <c r="S38" s="3"/>
      <c r="T38" s="3"/>
      <c r="U38" s="3"/>
      <c r="Y38" s="3"/>
      <c r="Z38" s="3"/>
      <c r="AA38" s="3"/>
      <c r="AB38" s="3"/>
      <c r="AC38" s="61"/>
      <c r="AD38" s="61"/>
      <c r="AE38" s="16"/>
      <c r="AF38" s="16"/>
      <c r="AG38" s="61"/>
      <c r="AL38" s="16"/>
      <c r="AM38" s="3"/>
      <c r="AN38" s="3"/>
      <c r="AO38" s="3"/>
      <c r="AP38" s="23"/>
      <c r="AQ38" s="3"/>
      <c r="AR38" s="3"/>
      <c r="AS38" s="3"/>
      <c r="AT38" s="3"/>
      <c r="AU38" s="3"/>
      <c r="AV38" s="3"/>
    </row>
    <row r="39" spans="13:48">
      <c r="M39" s="3"/>
      <c r="N39" s="61"/>
      <c r="O39" s="61"/>
      <c r="R39" s="3"/>
      <c r="S39" s="3"/>
      <c r="T39" s="3"/>
      <c r="U39" s="3"/>
      <c r="Y39" s="3"/>
      <c r="Z39" s="3"/>
      <c r="AA39" s="3"/>
      <c r="AB39" s="3"/>
      <c r="AC39" s="61"/>
      <c r="AD39" s="61"/>
      <c r="AE39" s="16"/>
      <c r="AF39" s="16"/>
      <c r="AG39" s="61"/>
      <c r="AL39" s="16"/>
      <c r="AM39" s="3"/>
      <c r="AN39" s="3"/>
      <c r="AO39" s="3"/>
      <c r="AP39" s="23"/>
      <c r="AQ39" s="3"/>
      <c r="AR39" s="3"/>
      <c r="AS39" s="3"/>
      <c r="AT39" s="3"/>
      <c r="AU39" s="3"/>
      <c r="AV39" s="3"/>
    </row>
    <row r="40" spans="13:48">
      <c r="M40" s="3"/>
      <c r="N40" s="61"/>
      <c r="O40" s="61"/>
      <c r="R40" s="3"/>
      <c r="S40" s="3"/>
      <c r="T40" s="3"/>
      <c r="U40" s="3"/>
      <c r="Y40" s="3"/>
      <c r="Z40" s="3"/>
      <c r="AA40" s="3"/>
      <c r="AB40" s="3"/>
      <c r="AC40" s="61"/>
      <c r="AD40" s="61"/>
      <c r="AE40" s="16"/>
      <c r="AF40" s="16"/>
      <c r="AG40" s="61"/>
      <c r="AL40" s="16"/>
      <c r="AM40" s="3"/>
      <c r="AN40" s="3"/>
      <c r="AO40" s="3"/>
      <c r="AP40" s="23"/>
      <c r="AQ40" s="3"/>
      <c r="AR40" s="3"/>
      <c r="AS40" s="3"/>
      <c r="AT40" s="3"/>
      <c r="AU40" s="3"/>
      <c r="AV40" s="3"/>
    </row>
    <row r="41" spans="13:48">
      <c r="M41" s="3"/>
      <c r="N41" s="61"/>
      <c r="O41" s="61"/>
      <c r="R41" s="3"/>
      <c r="S41" s="3"/>
      <c r="T41" s="3"/>
      <c r="U41" s="3"/>
      <c r="Y41" s="3"/>
      <c r="Z41" s="3"/>
      <c r="AA41" s="3"/>
      <c r="AB41" s="3"/>
      <c r="AC41" s="61"/>
      <c r="AD41" s="61"/>
      <c r="AE41" s="16"/>
      <c r="AF41" s="16"/>
      <c r="AG41" s="61"/>
      <c r="AL41" s="16"/>
      <c r="AM41" s="3"/>
      <c r="AN41" s="3"/>
      <c r="AO41" s="3"/>
      <c r="AP41" s="23"/>
      <c r="AQ41" s="3"/>
      <c r="AR41" s="3"/>
      <c r="AS41" s="3"/>
      <c r="AT41" s="3"/>
      <c r="AU41" s="3"/>
      <c r="AV41" s="3"/>
    </row>
    <row r="42" spans="13:48">
      <c r="M42" s="3"/>
      <c r="N42" s="61"/>
      <c r="O42" s="61"/>
      <c r="R42" s="3"/>
      <c r="S42" s="3"/>
      <c r="T42" s="3"/>
      <c r="U42" s="3"/>
      <c r="Y42" s="3"/>
      <c r="Z42" s="3"/>
      <c r="AA42" s="3"/>
      <c r="AB42" s="3"/>
      <c r="AC42" s="61"/>
      <c r="AD42" s="61"/>
      <c r="AE42" s="16"/>
      <c r="AF42" s="16"/>
      <c r="AG42" s="61"/>
      <c r="AL42" s="16"/>
      <c r="AM42" s="3"/>
      <c r="AN42" s="3"/>
      <c r="AO42" s="3"/>
      <c r="AP42" s="23"/>
      <c r="AQ42" s="3"/>
      <c r="AR42" s="3"/>
      <c r="AS42" s="3"/>
      <c r="AT42" s="3"/>
      <c r="AU42" s="3"/>
      <c r="AV42" s="3"/>
    </row>
    <row r="43" spans="13:48">
      <c r="M43" s="3"/>
      <c r="N43" s="61"/>
      <c r="O43" s="61"/>
      <c r="R43" s="3"/>
      <c r="S43" s="3"/>
      <c r="T43" s="3"/>
      <c r="U43" s="3"/>
      <c r="Y43" s="3"/>
      <c r="Z43" s="3"/>
      <c r="AA43" s="3"/>
      <c r="AB43" s="3"/>
      <c r="AC43" s="61"/>
      <c r="AD43" s="61"/>
      <c r="AE43" s="16"/>
      <c r="AF43" s="16"/>
      <c r="AG43" s="61"/>
      <c r="AL43" s="16"/>
      <c r="AM43" s="3"/>
      <c r="AN43" s="3"/>
      <c r="AO43" s="3"/>
      <c r="AP43" s="23"/>
      <c r="AQ43" s="3"/>
      <c r="AR43" s="3"/>
      <c r="AS43" s="3"/>
      <c r="AT43" s="3"/>
      <c r="AU43" s="3"/>
      <c r="AV43" s="3"/>
    </row>
    <row r="44" spans="13:48">
      <c r="M44" s="3"/>
      <c r="N44" s="61"/>
      <c r="O44" s="61"/>
      <c r="R44" s="3"/>
      <c r="S44" s="3"/>
      <c r="T44" s="3"/>
      <c r="U44" s="3"/>
      <c r="Y44" s="3"/>
      <c r="Z44" s="3"/>
      <c r="AA44" s="3"/>
      <c r="AB44" s="3"/>
      <c r="AC44" s="61"/>
      <c r="AD44" s="61"/>
      <c r="AE44" s="16"/>
      <c r="AF44" s="16"/>
      <c r="AG44" s="61"/>
      <c r="AL44" s="16"/>
      <c r="AM44" s="3"/>
      <c r="AN44" s="3"/>
      <c r="AO44" s="3"/>
      <c r="AP44" s="23"/>
      <c r="AQ44" s="3"/>
      <c r="AR44" s="3"/>
      <c r="AS44" s="3"/>
      <c r="AT44" s="3"/>
      <c r="AU44" s="3"/>
      <c r="AV44" s="3"/>
    </row>
    <row r="45" spans="13:48">
      <c r="M45" s="3"/>
      <c r="N45" s="61"/>
      <c r="O45" s="61"/>
      <c r="R45" s="3"/>
      <c r="S45" s="3"/>
      <c r="T45" s="3"/>
      <c r="U45" s="3"/>
      <c r="Y45" s="3"/>
      <c r="Z45" s="3"/>
      <c r="AA45" s="3"/>
      <c r="AB45" s="3"/>
      <c r="AC45" s="61"/>
      <c r="AD45" s="61"/>
      <c r="AE45" s="16"/>
      <c r="AF45" s="16"/>
      <c r="AG45" s="61"/>
      <c r="AL45" s="16"/>
      <c r="AM45" s="3"/>
      <c r="AN45" s="3"/>
      <c r="AO45" s="3"/>
      <c r="AP45" s="23"/>
      <c r="AQ45" s="3"/>
      <c r="AR45" s="3"/>
      <c r="AS45" s="3"/>
      <c r="AT45" s="3"/>
      <c r="AU45" s="3"/>
      <c r="AV45" s="3"/>
    </row>
    <row r="46" spans="13:48">
      <c r="M46" s="3"/>
      <c r="N46" s="61"/>
      <c r="O46" s="61"/>
      <c r="R46" s="3"/>
      <c r="S46" s="3"/>
      <c r="T46" s="3"/>
      <c r="U46" s="3"/>
      <c r="Y46" s="3"/>
      <c r="Z46" s="3"/>
      <c r="AA46" s="3"/>
      <c r="AB46" s="3"/>
      <c r="AC46" s="61"/>
      <c r="AD46" s="61"/>
      <c r="AE46" s="16"/>
      <c r="AF46" s="16"/>
      <c r="AG46" s="61"/>
      <c r="AL46" s="16"/>
      <c r="AM46" s="3"/>
      <c r="AN46" s="3"/>
      <c r="AO46" s="3"/>
      <c r="AP46" s="23"/>
      <c r="AQ46" s="3"/>
      <c r="AR46" s="3"/>
      <c r="AS46" s="3"/>
      <c r="AT46" s="3"/>
      <c r="AU46" s="3"/>
      <c r="AV46" s="3"/>
    </row>
    <row r="47" spans="13:48">
      <c r="M47" s="3"/>
      <c r="N47" s="61"/>
      <c r="O47" s="61"/>
      <c r="R47" s="3"/>
      <c r="S47" s="3"/>
      <c r="T47" s="3"/>
      <c r="U47" s="3"/>
      <c r="Y47" s="3"/>
      <c r="Z47" s="3"/>
      <c r="AA47" s="3"/>
      <c r="AB47" s="3"/>
      <c r="AC47" s="61"/>
      <c r="AD47" s="61"/>
      <c r="AE47" s="16"/>
      <c r="AF47" s="16"/>
      <c r="AG47" s="61"/>
      <c r="AL47" s="16"/>
      <c r="AM47" s="3"/>
      <c r="AN47" s="3"/>
      <c r="AO47" s="3"/>
      <c r="AP47" s="23"/>
      <c r="AQ47" s="3"/>
      <c r="AR47" s="3"/>
      <c r="AS47" s="3"/>
      <c r="AT47" s="3"/>
      <c r="AU47" s="3"/>
      <c r="AV47" s="3"/>
    </row>
    <row r="48" spans="13:48">
      <c r="M48" s="3"/>
      <c r="N48" s="61"/>
      <c r="O48" s="61"/>
      <c r="R48" s="3"/>
      <c r="S48" s="3"/>
      <c r="T48" s="3"/>
      <c r="U48" s="3"/>
      <c r="Y48" s="3"/>
      <c r="Z48" s="3"/>
      <c r="AA48" s="3"/>
      <c r="AB48" s="3"/>
      <c r="AC48" s="61"/>
      <c r="AD48" s="61"/>
      <c r="AE48" s="16"/>
      <c r="AF48" s="16"/>
      <c r="AG48" s="61"/>
      <c r="AL48" s="16"/>
      <c r="AM48" s="3"/>
      <c r="AN48" s="3"/>
      <c r="AO48" s="3"/>
      <c r="AP48" s="23"/>
      <c r="AQ48" s="3"/>
      <c r="AR48" s="3"/>
      <c r="AS48" s="3"/>
      <c r="AT48" s="3"/>
      <c r="AU48" s="3"/>
      <c r="AV48" s="3"/>
    </row>
    <row r="49" spans="13:48">
      <c r="M49" s="3"/>
      <c r="N49" s="61"/>
      <c r="O49" s="61"/>
      <c r="R49" s="3"/>
      <c r="S49" s="3"/>
      <c r="T49" s="3"/>
      <c r="U49" s="3"/>
      <c r="Y49" s="3"/>
      <c r="Z49" s="3"/>
      <c r="AA49" s="3"/>
      <c r="AB49" s="3"/>
      <c r="AC49" s="61"/>
      <c r="AD49" s="61"/>
      <c r="AE49" s="16"/>
      <c r="AF49" s="16"/>
      <c r="AG49" s="61"/>
      <c r="AL49" s="16"/>
      <c r="AM49" s="3"/>
      <c r="AN49" s="3"/>
      <c r="AO49" s="3"/>
      <c r="AP49" s="23"/>
      <c r="AQ49" s="3"/>
      <c r="AR49" s="3"/>
      <c r="AS49" s="3"/>
      <c r="AT49" s="3"/>
      <c r="AU49" s="3"/>
      <c r="AV49" s="3"/>
    </row>
    <row r="50" spans="13:48">
      <c r="M50" s="3"/>
      <c r="N50" s="61"/>
      <c r="O50" s="61"/>
      <c r="R50" s="3"/>
      <c r="S50" s="3"/>
      <c r="T50" s="3"/>
      <c r="U50" s="3"/>
      <c r="Y50" s="3"/>
      <c r="Z50" s="3"/>
      <c r="AA50" s="3"/>
      <c r="AB50" s="3"/>
      <c r="AC50" s="61"/>
      <c r="AD50" s="61"/>
      <c r="AE50" s="16"/>
      <c r="AF50" s="16"/>
      <c r="AG50" s="61"/>
      <c r="AL50" s="16"/>
      <c r="AM50" s="3"/>
      <c r="AN50" s="3"/>
      <c r="AO50" s="3"/>
      <c r="AP50" s="23"/>
      <c r="AQ50" s="3"/>
      <c r="AR50" s="3"/>
      <c r="AS50" s="3"/>
      <c r="AT50" s="3"/>
      <c r="AU50" s="3"/>
      <c r="AV50" s="3"/>
    </row>
    <row r="51" spans="13:48">
      <c r="M51" s="3"/>
      <c r="N51" s="61"/>
      <c r="O51" s="61"/>
      <c r="R51" s="3"/>
      <c r="S51" s="3"/>
      <c r="T51" s="3"/>
      <c r="U51" s="3"/>
      <c r="Y51" s="3"/>
      <c r="Z51" s="3"/>
      <c r="AA51" s="3"/>
      <c r="AB51" s="3"/>
      <c r="AC51" s="61"/>
      <c r="AD51" s="61"/>
      <c r="AE51" s="16"/>
      <c r="AF51" s="16"/>
      <c r="AG51" s="61"/>
      <c r="AL51" s="16"/>
      <c r="AM51" s="3"/>
      <c r="AN51" s="3"/>
      <c r="AO51" s="3"/>
      <c r="AP51" s="23"/>
      <c r="AQ51" s="3"/>
      <c r="AR51" s="3"/>
      <c r="AS51" s="3"/>
      <c r="AT51" s="3"/>
      <c r="AU51" s="3"/>
      <c r="AV51" s="3"/>
    </row>
    <row r="52" spans="13:48">
      <c r="M52" s="3"/>
      <c r="N52" s="61"/>
      <c r="O52" s="61"/>
      <c r="R52" s="3"/>
      <c r="S52" s="3"/>
      <c r="T52" s="3"/>
      <c r="U52" s="3"/>
      <c r="Y52" s="3"/>
      <c r="Z52" s="3"/>
      <c r="AA52" s="3"/>
      <c r="AB52" s="3"/>
      <c r="AC52" s="61"/>
      <c r="AD52" s="61"/>
      <c r="AE52" s="16"/>
      <c r="AF52" s="16"/>
      <c r="AG52" s="61"/>
      <c r="AL52" s="16"/>
      <c r="AM52" s="3"/>
      <c r="AN52" s="3"/>
      <c r="AO52" s="3"/>
      <c r="AP52" s="23"/>
      <c r="AQ52" s="3"/>
      <c r="AR52" s="3"/>
      <c r="AS52" s="3"/>
      <c r="AT52" s="3"/>
      <c r="AU52" s="3"/>
      <c r="AV52" s="3"/>
    </row>
    <row r="53" spans="13:48">
      <c r="M53" s="3"/>
      <c r="N53" s="61"/>
      <c r="O53" s="61"/>
      <c r="R53" s="3"/>
      <c r="S53" s="3"/>
      <c r="T53" s="3"/>
      <c r="U53" s="3"/>
      <c r="Y53" s="3"/>
      <c r="Z53" s="3"/>
      <c r="AA53" s="3"/>
      <c r="AB53" s="3"/>
      <c r="AC53" s="61"/>
      <c r="AD53" s="61"/>
      <c r="AE53" s="16"/>
      <c r="AF53" s="16"/>
      <c r="AG53" s="61"/>
      <c r="AL53" s="16"/>
      <c r="AM53" s="3"/>
      <c r="AN53" s="3"/>
      <c r="AO53" s="3"/>
      <c r="AP53" s="23"/>
      <c r="AQ53" s="3"/>
      <c r="AR53" s="3"/>
      <c r="AS53" s="3"/>
      <c r="AT53" s="3"/>
      <c r="AU53" s="3"/>
      <c r="AV53" s="3"/>
    </row>
    <row r="54" spans="13:48">
      <c r="M54" s="3"/>
      <c r="N54" s="61"/>
      <c r="O54" s="61"/>
      <c r="R54" s="3"/>
      <c r="S54" s="3"/>
      <c r="T54" s="3"/>
      <c r="U54" s="3"/>
      <c r="Y54" s="3"/>
      <c r="Z54" s="3"/>
      <c r="AA54" s="3"/>
      <c r="AB54" s="3"/>
      <c r="AC54" s="61"/>
      <c r="AD54" s="61"/>
      <c r="AE54" s="16"/>
      <c r="AF54" s="16"/>
      <c r="AG54" s="61"/>
      <c r="AL54" s="16"/>
      <c r="AM54" s="3"/>
      <c r="AN54" s="3"/>
      <c r="AO54" s="3"/>
      <c r="AP54" s="23"/>
      <c r="AQ54" s="3"/>
      <c r="AR54" s="3"/>
      <c r="AS54" s="3"/>
      <c r="AT54" s="3"/>
      <c r="AU54" s="3"/>
      <c r="AV54" s="3"/>
    </row>
    <row r="55" spans="13:48">
      <c r="M55" s="3"/>
      <c r="N55" s="61"/>
      <c r="O55" s="61"/>
      <c r="R55" s="3"/>
      <c r="S55" s="3"/>
      <c r="T55" s="3"/>
      <c r="U55" s="3"/>
      <c r="Y55" s="3"/>
      <c r="Z55" s="3"/>
      <c r="AA55" s="3"/>
      <c r="AB55" s="3"/>
      <c r="AC55" s="61"/>
      <c r="AD55" s="61"/>
      <c r="AE55" s="16"/>
      <c r="AF55" s="16"/>
      <c r="AG55" s="61"/>
      <c r="AL55" s="16"/>
      <c r="AM55" s="3"/>
      <c r="AN55" s="3"/>
      <c r="AO55" s="3"/>
      <c r="AP55" s="23"/>
      <c r="AQ55" s="3"/>
      <c r="AR55" s="3"/>
      <c r="AS55" s="3"/>
      <c r="AT55" s="3"/>
      <c r="AU55" s="3"/>
      <c r="AV55" s="3"/>
    </row>
    <row r="56" spans="13:48">
      <c r="M56" s="3"/>
      <c r="N56" s="61"/>
      <c r="O56" s="61"/>
      <c r="R56" s="3"/>
      <c r="S56" s="3"/>
      <c r="T56" s="3"/>
      <c r="U56" s="3"/>
      <c r="Y56" s="3"/>
      <c r="Z56" s="3"/>
      <c r="AA56" s="3"/>
      <c r="AB56" s="3"/>
      <c r="AC56" s="61"/>
      <c r="AD56" s="61"/>
      <c r="AE56" s="16"/>
      <c r="AF56" s="16"/>
      <c r="AG56" s="61"/>
      <c r="AL56" s="16"/>
      <c r="AM56" s="3"/>
      <c r="AN56" s="3"/>
      <c r="AO56" s="3"/>
      <c r="AP56" s="23"/>
      <c r="AQ56" s="3"/>
      <c r="AR56" s="3"/>
      <c r="AS56" s="3"/>
      <c r="AT56" s="3"/>
      <c r="AU56" s="3"/>
      <c r="AV56" s="3"/>
    </row>
    <row r="57" spans="13:48">
      <c r="M57" s="3"/>
      <c r="N57" s="61"/>
      <c r="O57" s="61"/>
      <c r="R57" s="3"/>
      <c r="S57" s="3"/>
      <c r="T57" s="3"/>
      <c r="U57" s="3"/>
      <c r="Y57" s="3"/>
      <c r="Z57" s="3"/>
      <c r="AA57" s="3"/>
      <c r="AB57" s="3"/>
      <c r="AC57" s="61"/>
      <c r="AD57" s="61"/>
      <c r="AE57" s="16"/>
      <c r="AF57" s="16"/>
      <c r="AG57" s="61"/>
      <c r="AL57" s="16"/>
      <c r="AM57" s="3"/>
      <c r="AN57" s="3"/>
      <c r="AO57" s="3"/>
      <c r="AP57" s="23"/>
      <c r="AQ57" s="3"/>
      <c r="AR57" s="3"/>
      <c r="AS57" s="3"/>
      <c r="AT57" s="3"/>
      <c r="AU57" s="3"/>
      <c r="AV57" s="3"/>
    </row>
    <row r="58" spans="13:48">
      <c r="M58" s="3"/>
      <c r="N58" s="61"/>
      <c r="O58" s="61"/>
      <c r="R58" s="3"/>
      <c r="S58" s="3"/>
      <c r="T58" s="3"/>
      <c r="U58" s="3"/>
      <c r="Y58" s="3"/>
      <c r="Z58" s="3"/>
      <c r="AA58" s="3"/>
      <c r="AB58" s="3"/>
      <c r="AC58" s="61"/>
      <c r="AD58" s="61"/>
      <c r="AE58" s="16"/>
      <c r="AF58" s="16"/>
      <c r="AG58" s="61"/>
      <c r="AL58" s="16"/>
      <c r="AM58" s="3"/>
      <c r="AN58" s="3"/>
      <c r="AO58" s="3"/>
      <c r="AP58" s="23"/>
      <c r="AQ58" s="3"/>
      <c r="AR58" s="3"/>
      <c r="AS58" s="3"/>
      <c r="AT58" s="3"/>
      <c r="AU58" s="3"/>
      <c r="AV58" s="3"/>
    </row>
    <row r="59" spans="13:48">
      <c r="M59" s="3"/>
      <c r="N59" s="61"/>
      <c r="O59" s="61"/>
      <c r="R59" s="3"/>
      <c r="S59" s="3"/>
      <c r="T59" s="3"/>
      <c r="U59" s="3"/>
      <c r="Y59" s="3"/>
      <c r="Z59" s="3"/>
      <c r="AA59" s="3"/>
      <c r="AB59" s="3"/>
      <c r="AC59" s="61"/>
      <c r="AD59" s="61"/>
      <c r="AE59" s="16"/>
      <c r="AF59" s="16"/>
      <c r="AG59" s="61"/>
      <c r="AL59" s="16"/>
      <c r="AM59" s="3"/>
      <c r="AN59" s="3"/>
      <c r="AO59" s="3"/>
      <c r="AP59" s="23"/>
      <c r="AQ59" s="3"/>
      <c r="AR59" s="3"/>
      <c r="AS59" s="3"/>
      <c r="AT59" s="3"/>
      <c r="AU59" s="3"/>
      <c r="AV59" s="3"/>
    </row>
    <row r="60" spans="13:48">
      <c r="M60" s="3"/>
      <c r="N60" s="61"/>
      <c r="O60" s="61"/>
      <c r="R60" s="3"/>
      <c r="S60" s="3"/>
      <c r="T60" s="3"/>
      <c r="U60" s="3"/>
      <c r="Y60" s="3"/>
      <c r="Z60" s="3"/>
      <c r="AA60" s="3"/>
      <c r="AB60" s="3"/>
      <c r="AC60" s="61"/>
      <c r="AD60" s="61"/>
      <c r="AE60" s="16"/>
      <c r="AF60" s="16"/>
      <c r="AG60" s="61"/>
      <c r="AL60" s="16"/>
      <c r="AM60" s="3"/>
      <c r="AN60" s="3"/>
      <c r="AO60" s="3"/>
      <c r="AP60" s="23"/>
      <c r="AQ60" s="3"/>
      <c r="AR60" s="3"/>
      <c r="AS60" s="3"/>
      <c r="AT60" s="3"/>
      <c r="AU60" s="3"/>
      <c r="AV60" s="3"/>
    </row>
    <row r="61" spans="13:48">
      <c r="M61" s="3"/>
      <c r="N61" s="61"/>
      <c r="O61" s="61"/>
      <c r="R61" s="3"/>
      <c r="S61" s="3"/>
      <c r="T61" s="3"/>
      <c r="U61" s="3"/>
      <c r="Y61" s="3"/>
      <c r="Z61" s="3"/>
      <c r="AA61" s="3"/>
      <c r="AB61" s="3"/>
      <c r="AC61" s="61"/>
      <c r="AD61" s="61"/>
      <c r="AE61" s="16"/>
      <c r="AF61" s="16"/>
      <c r="AG61" s="61"/>
      <c r="AL61" s="16"/>
      <c r="AM61" s="3"/>
      <c r="AN61" s="3"/>
      <c r="AO61" s="3"/>
      <c r="AP61" s="23"/>
      <c r="AQ61" s="3"/>
      <c r="AR61" s="3"/>
      <c r="AS61" s="3"/>
      <c r="AT61" s="3"/>
      <c r="AU61" s="3"/>
      <c r="AV61" s="3"/>
    </row>
    <row r="62" spans="13:48">
      <c r="M62" s="3"/>
      <c r="N62" s="61"/>
      <c r="O62" s="61"/>
      <c r="R62" s="3"/>
      <c r="S62" s="3"/>
      <c r="T62" s="3"/>
      <c r="U62" s="3"/>
      <c r="Y62" s="3"/>
      <c r="Z62" s="3"/>
      <c r="AA62" s="3"/>
      <c r="AB62" s="3"/>
      <c r="AC62" s="61"/>
      <c r="AD62" s="61"/>
      <c r="AE62" s="16"/>
      <c r="AF62" s="16"/>
      <c r="AG62" s="61"/>
      <c r="AL62" s="16"/>
      <c r="AM62" s="3"/>
      <c r="AN62" s="3"/>
      <c r="AO62" s="3"/>
      <c r="AP62" s="23"/>
      <c r="AQ62" s="3"/>
      <c r="AR62" s="3"/>
      <c r="AS62" s="3"/>
      <c r="AT62" s="3"/>
      <c r="AU62" s="3"/>
      <c r="AV62" s="3"/>
    </row>
    <row r="63" spans="13:48">
      <c r="M63" s="3"/>
      <c r="N63" s="61"/>
      <c r="O63" s="61"/>
      <c r="R63" s="3"/>
      <c r="S63" s="3"/>
      <c r="T63" s="3"/>
      <c r="U63" s="3"/>
      <c r="Y63" s="3"/>
      <c r="Z63" s="3"/>
      <c r="AA63" s="3"/>
      <c r="AB63" s="3"/>
      <c r="AC63" s="61"/>
      <c r="AD63" s="61"/>
      <c r="AE63" s="16"/>
      <c r="AF63" s="16"/>
      <c r="AG63" s="61"/>
      <c r="AL63" s="16"/>
      <c r="AM63" s="3"/>
      <c r="AN63" s="3"/>
      <c r="AO63" s="3"/>
      <c r="AP63" s="23"/>
      <c r="AQ63" s="3"/>
      <c r="AR63" s="3"/>
      <c r="AS63" s="3"/>
      <c r="AT63" s="3"/>
      <c r="AU63" s="3"/>
      <c r="AV63" s="3"/>
    </row>
    <row r="64" spans="13:48">
      <c r="M64" s="3"/>
      <c r="N64" s="61"/>
      <c r="O64" s="61"/>
      <c r="R64" s="3"/>
      <c r="S64" s="3"/>
      <c r="T64" s="3"/>
      <c r="U64" s="3"/>
      <c r="Y64" s="3"/>
      <c r="Z64" s="3"/>
      <c r="AA64" s="3"/>
      <c r="AB64" s="3"/>
      <c r="AC64" s="61"/>
      <c r="AD64" s="61"/>
      <c r="AE64" s="16"/>
      <c r="AF64" s="16"/>
      <c r="AG64" s="61"/>
      <c r="AL64" s="16"/>
      <c r="AM64" s="3"/>
      <c r="AN64" s="3"/>
      <c r="AO64" s="3"/>
      <c r="AP64" s="23"/>
      <c r="AQ64" s="3"/>
      <c r="AR64" s="3"/>
      <c r="AS64" s="3"/>
      <c r="AT64" s="3"/>
      <c r="AU64" s="3"/>
      <c r="AV64" s="3"/>
    </row>
    <row r="65" spans="13:50">
      <c r="M65" s="3"/>
      <c r="N65" s="61"/>
      <c r="O65" s="61"/>
      <c r="R65" s="3"/>
      <c r="S65" s="3"/>
      <c r="T65" s="3"/>
      <c r="U65" s="3"/>
      <c r="Y65" s="3"/>
      <c r="Z65" s="3"/>
      <c r="AA65" s="3"/>
      <c r="AB65" s="3"/>
      <c r="AC65" s="61"/>
      <c r="AD65" s="61"/>
      <c r="AE65" s="16"/>
      <c r="AF65" s="16"/>
      <c r="AG65" s="61"/>
      <c r="AL65" s="16"/>
      <c r="AM65" s="3"/>
      <c r="AN65" s="3"/>
      <c r="AO65" s="3"/>
      <c r="AP65" s="23"/>
      <c r="AQ65" s="3"/>
      <c r="AR65" s="3"/>
      <c r="AS65" s="3"/>
      <c r="AT65" s="3"/>
      <c r="AU65" s="3"/>
      <c r="AV65" s="3"/>
    </row>
    <row r="66" spans="13:50">
      <c r="M66" s="3"/>
      <c r="N66" s="61"/>
      <c r="O66" s="61"/>
      <c r="R66" s="3"/>
      <c r="S66" s="3"/>
      <c r="T66" s="3"/>
      <c r="U66" s="3"/>
      <c r="Y66" s="3"/>
      <c r="Z66" s="3"/>
      <c r="AA66" s="3"/>
      <c r="AB66" s="3"/>
      <c r="AC66" s="61"/>
      <c r="AD66" s="61"/>
      <c r="AE66" s="16"/>
      <c r="AF66" s="16"/>
      <c r="AG66" s="61"/>
      <c r="AL66" s="16"/>
      <c r="AM66" s="3"/>
      <c r="AN66" s="3"/>
      <c r="AO66" s="3"/>
      <c r="AP66" s="23"/>
      <c r="AQ66" s="3"/>
      <c r="AR66" s="3"/>
      <c r="AS66" s="3"/>
      <c r="AT66" s="3"/>
      <c r="AU66" s="3"/>
      <c r="AV66" s="3"/>
    </row>
    <row r="67" spans="13:50">
      <c r="M67" s="3"/>
      <c r="N67" s="61"/>
      <c r="O67" s="61"/>
      <c r="R67" s="3"/>
      <c r="S67" s="3"/>
      <c r="T67" s="3"/>
      <c r="U67" s="3"/>
      <c r="Y67" s="3"/>
      <c r="Z67" s="3"/>
      <c r="AA67" s="3"/>
      <c r="AB67" s="3"/>
      <c r="AC67" s="61"/>
      <c r="AD67" s="61"/>
      <c r="AE67" s="16"/>
      <c r="AF67" s="16"/>
      <c r="AG67" s="61"/>
      <c r="AL67" s="16"/>
      <c r="AM67" s="3"/>
      <c r="AN67" s="3"/>
      <c r="AO67" s="3"/>
      <c r="AP67" s="23"/>
      <c r="AQ67" s="3"/>
      <c r="AR67" s="3"/>
      <c r="AS67" s="3"/>
      <c r="AT67" s="3"/>
      <c r="AU67" s="3"/>
      <c r="AV67" s="3"/>
    </row>
    <row r="68" spans="13:50">
      <c r="M68" s="3"/>
      <c r="N68" s="61"/>
      <c r="O68" s="61"/>
      <c r="R68" s="3"/>
      <c r="S68" s="3"/>
      <c r="T68" s="3"/>
      <c r="U68" s="3"/>
      <c r="Y68" s="3"/>
      <c r="Z68" s="3"/>
      <c r="AA68" s="3"/>
      <c r="AB68" s="3"/>
      <c r="AC68" s="61"/>
      <c r="AD68" s="61"/>
      <c r="AE68" s="16"/>
      <c r="AF68" s="16"/>
      <c r="AG68" s="61"/>
      <c r="AL68" s="16"/>
      <c r="AM68" s="3"/>
      <c r="AN68" s="3"/>
      <c r="AO68" s="3"/>
      <c r="AP68" s="23"/>
      <c r="AQ68" s="3"/>
      <c r="AR68" s="3"/>
      <c r="AS68" s="3"/>
      <c r="AT68" s="3"/>
      <c r="AU68" s="3"/>
      <c r="AV68" s="3"/>
    </row>
    <row r="69" spans="13:50">
      <c r="M69" s="3"/>
      <c r="N69" s="61"/>
      <c r="O69" s="61"/>
      <c r="R69" s="3"/>
      <c r="S69" s="3"/>
      <c r="T69" s="3"/>
      <c r="U69" s="3"/>
      <c r="Y69" s="3"/>
      <c r="Z69" s="3"/>
      <c r="AA69" s="3"/>
      <c r="AB69" s="3"/>
      <c r="AC69" s="61"/>
      <c r="AD69" s="61"/>
      <c r="AE69" s="16"/>
      <c r="AF69" s="16"/>
      <c r="AG69" s="61"/>
      <c r="AL69" s="16"/>
      <c r="AM69" s="3"/>
      <c r="AN69" s="3"/>
      <c r="AO69" s="3"/>
      <c r="AP69" s="23"/>
      <c r="AQ69" s="3"/>
      <c r="AR69" s="3"/>
      <c r="AS69" s="3"/>
      <c r="AT69" s="3"/>
      <c r="AU69" s="3"/>
      <c r="AV69" s="3"/>
    </row>
    <row r="70" spans="13:50">
      <c r="M70" s="3"/>
      <c r="N70" s="61"/>
      <c r="O70" s="61"/>
      <c r="R70" s="3"/>
      <c r="S70" s="3"/>
      <c r="T70" s="3"/>
      <c r="U70" s="3"/>
      <c r="Y70" s="3"/>
      <c r="Z70" s="3"/>
      <c r="AA70" s="3"/>
      <c r="AB70" s="3"/>
      <c r="AC70" s="61"/>
      <c r="AD70" s="61"/>
      <c r="AE70" s="16"/>
      <c r="AF70" s="16"/>
      <c r="AG70" s="61"/>
      <c r="AL70" s="16"/>
      <c r="AM70" s="3"/>
      <c r="AN70" s="3"/>
      <c r="AO70" s="3"/>
      <c r="AP70" s="23"/>
      <c r="AQ70" s="3"/>
      <c r="AR70" s="3"/>
      <c r="AS70" s="3"/>
      <c r="AT70" s="3"/>
      <c r="AU70" s="3"/>
      <c r="AV70" s="3"/>
      <c r="AX70" s="23"/>
    </row>
    <row r="71" spans="13:50">
      <c r="M71" s="3"/>
      <c r="N71" s="61"/>
      <c r="O71" s="61"/>
      <c r="R71" s="3"/>
      <c r="S71" s="3"/>
      <c r="T71" s="3"/>
      <c r="U71" s="3"/>
      <c r="Y71" s="3"/>
      <c r="Z71" s="3"/>
      <c r="AA71" s="3"/>
      <c r="AB71" s="3"/>
      <c r="AC71" s="61"/>
      <c r="AD71" s="61"/>
      <c r="AE71" s="16"/>
      <c r="AF71" s="16"/>
      <c r="AG71" s="61"/>
      <c r="AL71" s="16"/>
      <c r="AM71" s="3"/>
      <c r="AN71" s="3"/>
      <c r="AO71" s="3"/>
      <c r="AP71" s="23"/>
      <c r="AQ71" s="3"/>
      <c r="AR71" s="3"/>
      <c r="AS71" s="3"/>
      <c r="AT71" s="3"/>
      <c r="AU71" s="3"/>
      <c r="AV71" s="3"/>
      <c r="AX71" s="23"/>
    </row>
    <row r="72" spans="13:50" ht="12.75" customHeight="1">
      <c r="M72" s="3"/>
      <c r="N72" s="61"/>
      <c r="O72" s="61"/>
      <c r="R72" s="3"/>
      <c r="S72" s="3"/>
      <c r="T72" s="3"/>
      <c r="U72" s="3"/>
      <c r="Y72" s="3"/>
      <c r="Z72" s="3"/>
      <c r="AA72" s="3"/>
      <c r="AB72" s="3"/>
      <c r="AC72" s="61"/>
      <c r="AD72" s="61"/>
      <c r="AE72" s="16"/>
      <c r="AF72" s="16"/>
      <c r="AG72" s="61"/>
      <c r="AL72" s="16"/>
      <c r="AM72" s="3"/>
      <c r="AN72" s="3"/>
      <c r="AO72" s="3"/>
      <c r="AP72" s="23"/>
      <c r="AQ72" s="3"/>
      <c r="AR72" s="3"/>
      <c r="AS72" s="3"/>
      <c r="AT72" s="3"/>
      <c r="AU72" s="3"/>
      <c r="AV72" s="3"/>
      <c r="AX72" s="23"/>
    </row>
    <row r="73" spans="13:50">
      <c r="M73" s="3"/>
      <c r="N73" s="61"/>
      <c r="O73" s="61"/>
      <c r="R73" s="3"/>
      <c r="S73" s="3"/>
      <c r="T73" s="3"/>
      <c r="U73" s="3"/>
      <c r="Y73" s="3"/>
      <c r="Z73" s="3"/>
      <c r="AA73" s="3"/>
      <c r="AB73" s="3"/>
      <c r="AC73" s="61"/>
      <c r="AD73" s="61"/>
      <c r="AE73" s="16"/>
      <c r="AF73" s="16"/>
      <c r="AG73" s="61"/>
      <c r="AL73" s="16"/>
      <c r="AM73" s="3"/>
      <c r="AN73" s="3"/>
      <c r="AO73" s="3"/>
      <c r="AP73" s="23"/>
      <c r="AQ73" s="3"/>
      <c r="AR73" s="3"/>
      <c r="AS73" s="3"/>
      <c r="AT73" s="3"/>
      <c r="AU73" s="3"/>
      <c r="AV73" s="3"/>
      <c r="AX73" s="23"/>
    </row>
    <row r="74" spans="13:50">
      <c r="M74" s="3"/>
      <c r="N74" s="61"/>
      <c r="O74" s="61"/>
      <c r="R74" s="3"/>
      <c r="S74" s="3"/>
      <c r="T74" s="3"/>
      <c r="U74" s="3"/>
      <c r="Y74" s="3"/>
      <c r="Z74" s="3"/>
      <c r="AA74" s="3"/>
      <c r="AB74" s="3"/>
      <c r="AC74" s="61"/>
      <c r="AD74" s="61"/>
      <c r="AE74" s="16"/>
      <c r="AF74" s="16"/>
      <c r="AG74" s="61"/>
      <c r="AL74" s="16"/>
      <c r="AM74" s="3"/>
      <c r="AN74" s="3"/>
      <c r="AO74" s="3"/>
      <c r="AP74" s="23"/>
      <c r="AQ74" s="3"/>
      <c r="AR74" s="3"/>
      <c r="AS74" s="3"/>
      <c r="AT74" s="3"/>
      <c r="AU74" s="3"/>
      <c r="AV74" s="3"/>
      <c r="AX74" s="23"/>
    </row>
    <row r="75" spans="13:50">
      <c r="M75" s="3"/>
      <c r="N75" s="61"/>
      <c r="O75" s="61"/>
      <c r="R75" s="3"/>
      <c r="S75" s="3"/>
      <c r="T75" s="3"/>
      <c r="U75" s="3"/>
      <c r="Y75" s="3"/>
      <c r="Z75" s="3"/>
      <c r="AA75" s="3"/>
      <c r="AB75" s="3"/>
      <c r="AC75" s="61"/>
      <c r="AD75" s="61"/>
      <c r="AE75" s="16"/>
      <c r="AF75" s="16"/>
      <c r="AG75" s="61"/>
      <c r="AL75" s="16"/>
      <c r="AM75" s="3"/>
      <c r="AN75" s="3"/>
      <c r="AO75" s="3"/>
      <c r="AP75" s="23"/>
      <c r="AQ75" s="3"/>
      <c r="AR75" s="3"/>
      <c r="AS75" s="3"/>
      <c r="AT75" s="3"/>
      <c r="AU75" s="3"/>
      <c r="AV75" s="3"/>
      <c r="AX75" s="23"/>
    </row>
    <row r="76" spans="13:50">
      <c r="M76" s="3"/>
      <c r="N76" s="61"/>
      <c r="O76" s="61"/>
      <c r="R76" s="3"/>
      <c r="S76" s="3"/>
      <c r="T76" s="3"/>
      <c r="U76" s="3"/>
      <c r="Y76" s="3"/>
      <c r="Z76" s="3"/>
      <c r="AA76" s="3"/>
      <c r="AB76" s="3"/>
      <c r="AC76" s="61"/>
      <c r="AD76" s="61"/>
      <c r="AE76" s="16"/>
      <c r="AF76" s="16"/>
      <c r="AG76" s="61"/>
      <c r="AL76" s="16"/>
      <c r="AM76" s="3"/>
      <c r="AN76" s="3"/>
      <c r="AO76" s="3"/>
      <c r="AP76" s="23"/>
      <c r="AQ76" s="3"/>
      <c r="AR76" s="3"/>
      <c r="AS76" s="3"/>
      <c r="AT76" s="3"/>
      <c r="AU76" s="3"/>
      <c r="AV76" s="3"/>
      <c r="AX76" s="23"/>
    </row>
    <row r="77" spans="13:50">
      <c r="M77" s="3"/>
      <c r="N77" s="61"/>
      <c r="O77" s="61"/>
      <c r="R77" s="3"/>
      <c r="S77" s="3"/>
      <c r="T77" s="3"/>
      <c r="U77" s="3"/>
      <c r="Y77" s="3"/>
      <c r="Z77" s="3"/>
      <c r="AA77" s="3"/>
      <c r="AB77" s="3"/>
      <c r="AC77" s="61"/>
      <c r="AD77" s="61"/>
      <c r="AE77" s="16"/>
      <c r="AF77" s="16"/>
      <c r="AG77" s="61"/>
      <c r="AL77" s="16"/>
      <c r="AM77" s="3"/>
      <c r="AN77" s="3"/>
      <c r="AO77" s="3"/>
      <c r="AP77" s="23"/>
      <c r="AQ77" s="3"/>
      <c r="AR77" s="3"/>
      <c r="AS77" s="3"/>
      <c r="AT77" s="3"/>
      <c r="AU77" s="3"/>
      <c r="AV77" s="3"/>
      <c r="AX77" s="23"/>
    </row>
    <row r="78" spans="13:50">
      <c r="M78" s="3"/>
      <c r="N78" s="61"/>
      <c r="O78" s="61"/>
      <c r="R78" s="3"/>
      <c r="S78" s="3"/>
      <c r="T78" s="3"/>
      <c r="U78" s="3"/>
      <c r="Y78" s="3"/>
      <c r="Z78" s="3"/>
      <c r="AA78" s="3"/>
      <c r="AB78" s="3"/>
      <c r="AC78" s="61"/>
      <c r="AD78" s="61"/>
      <c r="AE78" s="16"/>
      <c r="AF78" s="16"/>
      <c r="AG78" s="61"/>
      <c r="AL78" s="16"/>
      <c r="AM78" s="3"/>
      <c r="AN78" s="3"/>
      <c r="AO78" s="3"/>
      <c r="AP78" s="23"/>
      <c r="AQ78" s="3"/>
      <c r="AR78" s="3"/>
      <c r="AS78" s="3"/>
      <c r="AT78" s="3"/>
      <c r="AU78" s="3"/>
      <c r="AV78" s="3"/>
      <c r="AX78" s="23"/>
    </row>
    <row r="79" spans="13:50">
      <c r="M79" s="3"/>
      <c r="N79" s="61"/>
      <c r="O79" s="61"/>
      <c r="R79" s="3"/>
      <c r="S79" s="3"/>
      <c r="T79" s="3"/>
      <c r="U79" s="3"/>
      <c r="Y79" s="3"/>
      <c r="Z79" s="3"/>
      <c r="AA79" s="3"/>
      <c r="AB79" s="3"/>
      <c r="AC79" s="61"/>
      <c r="AD79" s="61"/>
      <c r="AE79" s="16"/>
      <c r="AF79" s="16"/>
      <c r="AG79" s="61"/>
      <c r="AL79" s="16"/>
      <c r="AM79" s="3"/>
      <c r="AN79" s="3"/>
      <c r="AO79" s="3"/>
      <c r="AP79" s="23"/>
      <c r="AQ79" s="3"/>
      <c r="AR79" s="3"/>
      <c r="AS79" s="3"/>
      <c r="AT79" s="3"/>
      <c r="AU79" s="3"/>
      <c r="AV79" s="3"/>
      <c r="AX79" s="23"/>
    </row>
    <row r="80" spans="13:50">
      <c r="M80" s="3"/>
      <c r="N80" s="61"/>
      <c r="O80" s="61"/>
      <c r="R80" s="3"/>
      <c r="S80" s="3"/>
      <c r="T80" s="3"/>
      <c r="U80" s="3"/>
      <c r="Y80" s="3"/>
      <c r="Z80" s="3"/>
      <c r="AA80" s="3"/>
      <c r="AB80" s="3"/>
      <c r="AC80" s="61"/>
      <c r="AD80" s="61"/>
      <c r="AE80" s="16"/>
      <c r="AF80" s="16"/>
      <c r="AG80" s="61"/>
      <c r="AL80" s="16"/>
      <c r="AM80" s="3"/>
      <c r="AN80" s="3"/>
      <c r="AO80" s="3"/>
      <c r="AP80" s="23"/>
      <c r="AQ80" s="3"/>
      <c r="AR80" s="3"/>
      <c r="AS80" s="3"/>
      <c r="AT80" s="3"/>
      <c r="AU80" s="3"/>
      <c r="AV80" s="3"/>
      <c r="AX80" s="23"/>
    </row>
    <row r="81" spans="13:50">
      <c r="M81" s="3"/>
      <c r="N81" s="61"/>
      <c r="O81" s="61"/>
      <c r="R81" s="3"/>
      <c r="S81" s="3"/>
      <c r="T81" s="3"/>
      <c r="U81" s="3"/>
      <c r="Y81" s="3"/>
      <c r="Z81" s="3"/>
      <c r="AA81" s="3"/>
      <c r="AB81" s="3"/>
      <c r="AC81" s="61"/>
      <c r="AD81" s="61"/>
      <c r="AE81" s="16"/>
      <c r="AF81" s="16"/>
      <c r="AG81" s="61"/>
      <c r="AL81" s="16"/>
      <c r="AM81" s="3"/>
      <c r="AN81" s="3"/>
      <c r="AO81" s="3"/>
      <c r="AP81" s="23"/>
      <c r="AQ81" s="3"/>
      <c r="AR81" s="3"/>
      <c r="AS81" s="3"/>
      <c r="AT81" s="3"/>
      <c r="AU81" s="3"/>
      <c r="AV81" s="3"/>
      <c r="AX81" s="23"/>
    </row>
    <row r="82" spans="13:50">
      <c r="M82" s="3"/>
      <c r="N82" s="61"/>
      <c r="O82" s="61"/>
      <c r="R82" s="3"/>
      <c r="S82" s="3"/>
      <c r="T82" s="3"/>
      <c r="U82" s="3"/>
      <c r="Y82" s="3"/>
      <c r="Z82" s="3"/>
      <c r="AA82" s="3"/>
      <c r="AB82" s="3"/>
      <c r="AC82" s="61"/>
      <c r="AD82" s="61"/>
      <c r="AE82" s="16"/>
      <c r="AF82" s="16"/>
      <c r="AG82" s="61"/>
      <c r="AL82" s="16"/>
      <c r="AM82" s="3"/>
      <c r="AN82" s="3"/>
      <c r="AO82" s="3"/>
      <c r="AP82" s="23"/>
      <c r="AQ82" s="3"/>
      <c r="AR82" s="3"/>
      <c r="AS82" s="3"/>
      <c r="AT82" s="3"/>
      <c r="AU82" s="3"/>
      <c r="AV82" s="3"/>
      <c r="AX82" s="23"/>
    </row>
    <row r="83" spans="13:50">
      <c r="M83" s="3"/>
      <c r="N83" s="61"/>
      <c r="O83" s="61"/>
      <c r="R83" s="3"/>
      <c r="S83" s="3"/>
      <c r="T83" s="3"/>
      <c r="U83" s="3"/>
      <c r="Y83" s="3"/>
      <c r="Z83" s="3"/>
      <c r="AA83" s="3"/>
      <c r="AB83" s="3"/>
      <c r="AC83" s="61"/>
      <c r="AD83" s="61"/>
      <c r="AE83" s="16"/>
      <c r="AF83" s="16"/>
      <c r="AG83" s="61"/>
      <c r="AL83" s="16"/>
      <c r="AM83" s="3"/>
      <c r="AN83" s="3"/>
      <c r="AO83" s="3"/>
      <c r="AP83" s="23"/>
      <c r="AQ83" s="3"/>
      <c r="AR83" s="3"/>
      <c r="AS83" s="3"/>
      <c r="AT83" s="3"/>
      <c r="AU83" s="3"/>
      <c r="AV83" s="3"/>
      <c r="AX83" s="23"/>
    </row>
    <row r="84" spans="13:50">
      <c r="M84" s="3"/>
      <c r="N84" s="61"/>
      <c r="O84" s="61"/>
      <c r="R84" s="3"/>
      <c r="S84" s="3"/>
      <c r="T84" s="3"/>
      <c r="U84" s="3"/>
      <c r="Y84" s="3"/>
      <c r="Z84" s="3"/>
      <c r="AA84" s="3"/>
      <c r="AB84" s="3"/>
      <c r="AC84" s="61"/>
      <c r="AD84" s="61"/>
      <c r="AE84" s="16"/>
      <c r="AF84" s="16"/>
      <c r="AG84" s="61"/>
      <c r="AL84" s="16"/>
      <c r="AM84" s="3"/>
      <c r="AN84" s="3"/>
      <c r="AO84" s="3"/>
      <c r="AP84" s="23"/>
      <c r="AQ84" s="3"/>
      <c r="AR84" s="3"/>
      <c r="AS84" s="3"/>
      <c r="AT84" s="3"/>
      <c r="AU84" s="3"/>
      <c r="AV84" s="3"/>
      <c r="AX84" s="23"/>
    </row>
    <row r="85" spans="13:50">
      <c r="M85" s="3"/>
      <c r="N85" s="61"/>
      <c r="O85" s="61"/>
      <c r="R85" s="3"/>
      <c r="S85" s="3"/>
      <c r="T85" s="3"/>
      <c r="U85" s="3"/>
      <c r="Y85" s="3"/>
      <c r="Z85" s="3"/>
      <c r="AA85" s="3"/>
      <c r="AB85" s="3"/>
      <c r="AC85" s="61"/>
      <c r="AD85" s="61"/>
      <c r="AE85" s="16"/>
      <c r="AF85" s="16"/>
      <c r="AG85" s="61"/>
      <c r="AL85" s="16"/>
      <c r="AM85" s="3"/>
      <c r="AN85" s="3"/>
      <c r="AO85" s="3"/>
      <c r="AP85" s="23"/>
      <c r="AQ85" s="3"/>
      <c r="AR85" s="3"/>
      <c r="AS85" s="3"/>
      <c r="AT85" s="3"/>
      <c r="AU85" s="3"/>
      <c r="AV85" s="3"/>
      <c r="AX85" s="23"/>
    </row>
    <row r="86" spans="13:50">
      <c r="M86" s="3"/>
      <c r="N86" s="61"/>
      <c r="O86" s="61"/>
      <c r="R86" s="3"/>
      <c r="S86" s="3"/>
      <c r="T86" s="3"/>
      <c r="U86" s="3"/>
      <c r="Y86" s="3"/>
      <c r="Z86" s="3"/>
      <c r="AA86" s="3"/>
      <c r="AB86" s="3"/>
      <c r="AC86" s="61"/>
      <c r="AD86" s="61"/>
      <c r="AE86" s="16"/>
      <c r="AF86" s="16"/>
      <c r="AG86" s="61"/>
      <c r="AL86" s="16"/>
      <c r="AM86" s="3"/>
      <c r="AN86" s="3"/>
      <c r="AO86" s="3"/>
      <c r="AP86" s="23"/>
      <c r="AQ86" s="3"/>
      <c r="AR86" s="3"/>
      <c r="AS86" s="3"/>
      <c r="AT86" s="3"/>
      <c r="AU86" s="3"/>
      <c r="AV86" s="3"/>
      <c r="AX86" s="23"/>
    </row>
    <row r="87" spans="13:50">
      <c r="M87" s="3"/>
      <c r="N87" s="61"/>
      <c r="O87" s="61"/>
      <c r="R87" s="3"/>
      <c r="S87" s="3"/>
      <c r="T87" s="3"/>
      <c r="U87" s="3"/>
      <c r="Y87" s="3"/>
      <c r="Z87" s="3"/>
      <c r="AA87" s="3"/>
      <c r="AB87" s="3"/>
      <c r="AC87" s="61"/>
      <c r="AD87" s="61"/>
      <c r="AE87" s="16"/>
      <c r="AF87" s="16"/>
      <c r="AG87" s="61"/>
      <c r="AL87" s="16"/>
      <c r="AM87" s="3"/>
      <c r="AN87" s="3"/>
      <c r="AO87" s="3"/>
      <c r="AP87" s="23"/>
      <c r="AQ87" s="3"/>
      <c r="AR87" s="3"/>
      <c r="AS87" s="3"/>
      <c r="AT87" s="3"/>
      <c r="AU87" s="3"/>
      <c r="AV87" s="3"/>
      <c r="AX87" s="23"/>
    </row>
    <row r="88" spans="13:50">
      <c r="M88" s="3"/>
      <c r="N88" s="61"/>
      <c r="O88" s="61"/>
      <c r="R88" s="3"/>
      <c r="S88" s="3"/>
      <c r="T88" s="3"/>
      <c r="U88" s="3"/>
      <c r="Y88" s="3"/>
      <c r="Z88" s="3"/>
      <c r="AA88" s="3"/>
      <c r="AB88" s="3"/>
      <c r="AC88" s="61"/>
      <c r="AD88" s="61"/>
      <c r="AE88" s="16"/>
      <c r="AF88" s="16"/>
      <c r="AG88" s="61"/>
      <c r="AL88" s="16"/>
      <c r="AM88" s="3"/>
      <c r="AN88" s="3"/>
      <c r="AO88" s="3"/>
      <c r="AP88" s="23"/>
      <c r="AQ88" s="3"/>
      <c r="AR88" s="3"/>
      <c r="AS88" s="3"/>
      <c r="AT88" s="3"/>
      <c r="AU88" s="3"/>
      <c r="AV88" s="3"/>
      <c r="AX88" s="23"/>
    </row>
    <row r="89" spans="13:50">
      <c r="M89" s="3"/>
      <c r="N89" s="61"/>
      <c r="O89" s="61"/>
      <c r="R89" s="3"/>
      <c r="S89" s="3"/>
      <c r="T89" s="3"/>
      <c r="U89" s="3"/>
      <c r="Y89" s="3"/>
      <c r="Z89" s="3"/>
      <c r="AA89" s="3"/>
      <c r="AB89" s="3"/>
      <c r="AC89" s="61"/>
      <c r="AD89" s="61"/>
      <c r="AE89" s="16"/>
      <c r="AF89" s="16"/>
      <c r="AG89" s="61"/>
      <c r="AL89" s="16"/>
      <c r="AM89" s="3"/>
      <c r="AN89" s="3"/>
      <c r="AO89" s="3"/>
      <c r="AP89" s="23"/>
      <c r="AQ89" s="3"/>
      <c r="AR89" s="3"/>
      <c r="AS89" s="3"/>
      <c r="AT89" s="3"/>
      <c r="AU89" s="3"/>
      <c r="AV89" s="3"/>
      <c r="AX89" s="23"/>
    </row>
    <row r="90" spans="13:50">
      <c r="M90" s="3"/>
      <c r="N90" s="61"/>
      <c r="O90" s="61"/>
      <c r="R90" s="3"/>
      <c r="S90" s="3"/>
      <c r="T90" s="3"/>
      <c r="U90" s="3"/>
      <c r="Y90" s="3"/>
      <c r="Z90" s="3"/>
      <c r="AA90" s="3"/>
      <c r="AB90" s="3"/>
      <c r="AC90" s="61"/>
      <c r="AD90" s="61"/>
      <c r="AE90" s="16"/>
      <c r="AF90" s="16"/>
      <c r="AG90" s="61"/>
      <c r="AL90" s="16"/>
      <c r="AM90" s="3"/>
      <c r="AN90" s="3"/>
      <c r="AO90" s="3"/>
      <c r="AP90" s="23"/>
      <c r="AQ90" s="3"/>
      <c r="AR90" s="3"/>
      <c r="AS90" s="3"/>
      <c r="AT90" s="3"/>
      <c r="AU90" s="3"/>
      <c r="AV90" s="3"/>
      <c r="AX90" s="23"/>
    </row>
    <row r="91" spans="13:50">
      <c r="M91" s="3"/>
      <c r="N91" s="61"/>
      <c r="O91" s="61"/>
      <c r="R91" s="3"/>
      <c r="S91" s="3"/>
      <c r="T91" s="3"/>
      <c r="U91" s="3"/>
      <c r="Y91" s="3"/>
      <c r="Z91" s="3"/>
      <c r="AA91" s="3"/>
      <c r="AB91" s="3"/>
      <c r="AC91" s="61"/>
      <c r="AD91" s="61"/>
      <c r="AE91" s="16"/>
      <c r="AF91" s="16"/>
      <c r="AG91" s="61"/>
      <c r="AL91" s="16"/>
      <c r="AM91" s="3"/>
      <c r="AN91" s="3"/>
      <c r="AO91" s="3"/>
      <c r="AP91" s="23"/>
      <c r="AQ91" s="3"/>
      <c r="AR91" s="3"/>
      <c r="AS91" s="3"/>
      <c r="AT91" s="3"/>
      <c r="AU91" s="3"/>
      <c r="AV91" s="3"/>
      <c r="AX91" s="23"/>
    </row>
    <row r="92" spans="13:50">
      <c r="M92" s="3"/>
      <c r="N92" s="61"/>
      <c r="O92" s="61"/>
      <c r="R92" s="3"/>
      <c r="S92" s="3"/>
      <c r="T92" s="3"/>
      <c r="U92" s="3"/>
      <c r="Y92" s="3"/>
      <c r="Z92" s="3"/>
      <c r="AA92" s="3"/>
      <c r="AB92" s="3"/>
      <c r="AC92" s="61"/>
      <c r="AD92" s="61"/>
      <c r="AE92" s="16"/>
      <c r="AF92" s="16"/>
      <c r="AG92" s="61"/>
      <c r="AL92" s="16"/>
      <c r="AM92" s="3"/>
      <c r="AN92" s="3"/>
      <c r="AO92" s="3"/>
      <c r="AP92" s="23"/>
      <c r="AQ92" s="3"/>
      <c r="AR92" s="3"/>
      <c r="AS92" s="3"/>
      <c r="AT92" s="3"/>
      <c r="AU92" s="3"/>
      <c r="AV92" s="3"/>
      <c r="AX92" s="23"/>
    </row>
    <row r="93" spans="13:50">
      <c r="M93" s="3"/>
      <c r="N93" s="61"/>
      <c r="O93" s="61"/>
      <c r="R93" s="3"/>
      <c r="S93" s="3"/>
      <c r="T93" s="3"/>
      <c r="U93" s="3"/>
      <c r="Y93" s="3"/>
      <c r="Z93" s="3"/>
      <c r="AA93" s="3"/>
      <c r="AB93" s="3"/>
      <c r="AC93" s="61"/>
      <c r="AD93" s="61"/>
      <c r="AE93" s="16"/>
      <c r="AF93" s="16"/>
      <c r="AG93" s="61"/>
      <c r="AL93" s="16"/>
      <c r="AM93" s="3"/>
      <c r="AN93" s="3"/>
      <c r="AO93" s="3"/>
      <c r="AP93" s="23"/>
      <c r="AQ93" s="3"/>
      <c r="AR93" s="3"/>
      <c r="AS93" s="3"/>
      <c r="AT93" s="3"/>
      <c r="AU93" s="3"/>
      <c r="AV93" s="3"/>
      <c r="AX93" s="23"/>
    </row>
    <row r="94" spans="13:50">
      <c r="M94" s="3"/>
      <c r="N94" s="61"/>
      <c r="O94" s="61"/>
      <c r="R94" s="3"/>
      <c r="S94" s="3"/>
      <c r="T94" s="3"/>
      <c r="U94" s="3"/>
      <c r="Y94" s="3"/>
      <c r="Z94" s="3"/>
      <c r="AA94" s="3"/>
      <c r="AB94" s="3"/>
      <c r="AC94" s="61"/>
      <c r="AD94" s="61"/>
      <c r="AE94" s="16"/>
      <c r="AF94" s="16"/>
      <c r="AG94" s="61"/>
      <c r="AL94" s="16"/>
      <c r="AM94" s="3"/>
      <c r="AN94" s="3"/>
      <c r="AO94" s="3"/>
      <c r="AP94" s="23"/>
      <c r="AQ94" s="3"/>
      <c r="AR94" s="3"/>
      <c r="AS94" s="3"/>
      <c r="AT94" s="3"/>
      <c r="AU94" s="3"/>
      <c r="AV94" s="3"/>
      <c r="AX94" s="23"/>
    </row>
    <row r="95" spans="13:50">
      <c r="M95" s="3"/>
      <c r="N95" s="61"/>
      <c r="O95" s="61"/>
      <c r="R95" s="3"/>
      <c r="S95" s="3"/>
      <c r="T95" s="3"/>
      <c r="U95" s="3"/>
      <c r="Y95" s="3"/>
      <c r="Z95" s="3"/>
      <c r="AA95" s="3"/>
      <c r="AB95" s="3"/>
      <c r="AC95" s="61"/>
      <c r="AD95" s="61"/>
      <c r="AE95" s="16"/>
      <c r="AF95" s="16"/>
      <c r="AG95" s="61"/>
      <c r="AL95" s="16"/>
      <c r="AM95" s="3"/>
      <c r="AN95" s="3"/>
      <c r="AO95" s="3"/>
      <c r="AP95" s="23"/>
      <c r="AQ95" s="3"/>
      <c r="AR95" s="3"/>
      <c r="AS95" s="3"/>
      <c r="AT95" s="3"/>
      <c r="AU95" s="3"/>
      <c r="AV95" s="3"/>
      <c r="AX95" s="23"/>
    </row>
    <row r="96" spans="13:50">
      <c r="M96" s="3"/>
      <c r="N96" s="61"/>
      <c r="O96" s="61"/>
      <c r="R96" s="3"/>
      <c r="S96" s="3"/>
      <c r="T96" s="3"/>
      <c r="U96" s="3"/>
      <c r="Y96" s="3"/>
      <c r="Z96" s="3"/>
      <c r="AA96" s="3"/>
      <c r="AB96" s="3"/>
      <c r="AC96" s="61"/>
      <c r="AD96" s="61"/>
      <c r="AE96" s="16"/>
      <c r="AF96" s="16"/>
      <c r="AG96" s="61"/>
      <c r="AL96" s="16"/>
      <c r="AM96" s="3"/>
      <c r="AN96" s="3"/>
      <c r="AO96" s="3"/>
      <c r="AP96" s="23"/>
      <c r="AQ96" s="3"/>
      <c r="AR96" s="3"/>
      <c r="AS96" s="3"/>
      <c r="AT96" s="3"/>
      <c r="AU96" s="3"/>
      <c r="AV96" s="3"/>
      <c r="AX96" s="23"/>
    </row>
    <row r="97" spans="13:50">
      <c r="M97" s="3"/>
      <c r="N97" s="61"/>
      <c r="O97" s="61"/>
      <c r="R97" s="3"/>
      <c r="S97" s="3"/>
      <c r="T97" s="3"/>
      <c r="U97" s="3"/>
      <c r="Y97" s="3"/>
      <c r="Z97" s="3"/>
      <c r="AA97" s="3"/>
      <c r="AB97" s="3"/>
      <c r="AC97" s="61"/>
      <c r="AD97" s="61"/>
      <c r="AE97" s="16"/>
      <c r="AF97" s="16"/>
      <c r="AG97" s="61"/>
      <c r="AL97" s="16"/>
      <c r="AM97" s="3"/>
      <c r="AN97" s="3"/>
      <c r="AO97" s="3"/>
      <c r="AP97" s="23"/>
      <c r="AQ97" s="3"/>
      <c r="AR97" s="3"/>
      <c r="AS97" s="3"/>
      <c r="AT97" s="3"/>
      <c r="AU97" s="3"/>
      <c r="AV97" s="3"/>
      <c r="AX97" s="23"/>
    </row>
    <row r="98" spans="13:50">
      <c r="M98" s="3"/>
      <c r="N98" s="61"/>
      <c r="O98" s="61"/>
      <c r="R98" s="3"/>
      <c r="S98" s="3"/>
      <c r="T98" s="3"/>
      <c r="U98" s="3"/>
      <c r="Y98" s="3"/>
      <c r="Z98" s="3"/>
      <c r="AA98" s="3"/>
      <c r="AB98" s="3"/>
      <c r="AC98" s="61"/>
      <c r="AD98" s="61"/>
      <c r="AE98" s="16"/>
      <c r="AF98" s="16"/>
      <c r="AG98" s="61"/>
      <c r="AL98" s="16"/>
      <c r="AM98" s="3"/>
      <c r="AN98" s="3"/>
      <c r="AO98" s="3"/>
      <c r="AP98" s="23"/>
      <c r="AQ98" s="3"/>
      <c r="AR98" s="3"/>
      <c r="AS98" s="3"/>
      <c r="AT98" s="3"/>
      <c r="AU98" s="3"/>
      <c r="AV98" s="3"/>
      <c r="AX98" s="23"/>
    </row>
    <row r="99" spans="13:50">
      <c r="M99" s="3"/>
      <c r="N99" s="61"/>
      <c r="O99" s="61"/>
      <c r="R99" s="3"/>
      <c r="S99" s="3"/>
      <c r="T99" s="3"/>
      <c r="U99" s="3"/>
      <c r="Y99" s="3"/>
      <c r="Z99" s="3"/>
      <c r="AA99" s="3"/>
      <c r="AB99" s="3"/>
      <c r="AC99" s="61"/>
      <c r="AD99" s="61"/>
      <c r="AE99" s="16"/>
      <c r="AF99" s="16"/>
      <c r="AG99" s="61"/>
      <c r="AL99" s="16"/>
      <c r="AM99" s="3"/>
      <c r="AN99" s="3"/>
      <c r="AO99" s="3"/>
      <c r="AP99" s="23"/>
      <c r="AQ99" s="3"/>
      <c r="AR99" s="3"/>
      <c r="AS99" s="3"/>
      <c r="AT99" s="3"/>
      <c r="AU99" s="3"/>
      <c r="AV99" s="3"/>
      <c r="AX99" s="23"/>
    </row>
    <row r="100" spans="13:50">
      <c r="M100" s="3"/>
      <c r="N100" s="61"/>
      <c r="O100" s="61"/>
      <c r="R100" s="3"/>
      <c r="S100" s="3"/>
      <c r="T100" s="3"/>
      <c r="U100" s="3"/>
      <c r="Y100" s="3"/>
      <c r="Z100" s="3"/>
      <c r="AA100" s="3"/>
      <c r="AB100" s="3"/>
      <c r="AC100" s="61"/>
      <c r="AD100" s="61"/>
      <c r="AE100" s="16"/>
      <c r="AF100" s="16"/>
      <c r="AG100" s="61"/>
      <c r="AL100" s="16"/>
      <c r="AM100" s="3"/>
      <c r="AN100" s="3"/>
      <c r="AO100" s="3"/>
      <c r="AP100" s="23"/>
      <c r="AQ100" s="3"/>
      <c r="AR100" s="3"/>
      <c r="AS100" s="3"/>
      <c r="AT100" s="3"/>
      <c r="AU100" s="3"/>
      <c r="AV100" s="3"/>
      <c r="AX100" s="23"/>
    </row>
    <row r="101" spans="13:50">
      <c r="M101" s="3"/>
      <c r="N101" s="61"/>
      <c r="O101" s="61"/>
      <c r="R101" s="3"/>
      <c r="S101" s="3"/>
      <c r="T101" s="3"/>
      <c r="U101" s="3"/>
      <c r="Y101" s="3"/>
      <c r="Z101" s="3"/>
      <c r="AA101" s="3"/>
      <c r="AB101" s="3"/>
      <c r="AC101" s="61"/>
      <c r="AD101" s="61"/>
      <c r="AE101" s="16"/>
      <c r="AF101" s="16"/>
      <c r="AG101" s="61"/>
      <c r="AL101" s="16"/>
      <c r="AM101" s="3"/>
      <c r="AN101" s="3"/>
      <c r="AO101" s="3"/>
      <c r="AP101" s="23"/>
      <c r="AQ101" s="3"/>
      <c r="AR101" s="3"/>
      <c r="AS101" s="3"/>
      <c r="AT101" s="3"/>
      <c r="AU101" s="3"/>
      <c r="AV101" s="3"/>
      <c r="AX101" s="23"/>
    </row>
    <row r="102" spans="13:50">
      <c r="M102" s="3"/>
      <c r="N102" s="61"/>
      <c r="O102" s="61"/>
      <c r="R102" s="3"/>
      <c r="S102" s="3"/>
      <c r="T102" s="3"/>
      <c r="U102" s="3"/>
      <c r="Y102" s="3"/>
      <c r="Z102" s="3"/>
      <c r="AA102" s="3"/>
      <c r="AB102" s="3"/>
      <c r="AC102" s="61"/>
      <c r="AD102" s="61"/>
      <c r="AE102" s="16"/>
      <c r="AF102" s="16"/>
      <c r="AG102" s="61"/>
      <c r="AL102" s="16"/>
      <c r="AM102" s="3"/>
      <c r="AN102" s="3"/>
      <c r="AO102" s="3"/>
      <c r="AP102" s="23"/>
      <c r="AQ102" s="3"/>
      <c r="AR102" s="3"/>
      <c r="AS102" s="3"/>
      <c r="AT102" s="3"/>
      <c r="AU102" s="3"/>
      <c r="AV102" s="3"/>
      <c r="AX102" s="23"/>
    </row>
    <row r="103" spans="13:50">
      <c r="M103" s="3"/>
      <c r="N103" s="61"/>
      <c r="O103" s="61"/>
      <c r="R103" s="3"/>
      <c r="S103" s="3"/>
      <c r="T103" s="3"/>
      <c r="U103" s="3"/>
      <c r="Y103" s="3"/>
      <c r="Z103" s="3"/>
      <c r="AA103" s="3"/>
      <c r="AB103" s="3"/>
      <c r="AC103" s="61"/>
      <c r="AD103" s="61"/>
      <c r="AE103" s="16"/>
      <c r="AF103" s="16"/>
      <c r="AG103" s="61"/>
      <c r="AL103" s="16"/>
      <c r="AM103" s="3"/>
      <c r="AN103" s="3"/>
      <c r="AO103" s="3"/>
      <c r="AP103" s="23"/>
      <c r="AQ103" s="3"/>
      <c r="AR103" s="3"/>
      <c r="AS103" s="3"/>
      <c r="AT103" s="3"/>
      <c r="AU103" s="3"/>
      <c r="AV103" s="3"/>
      <c r="AX103" s="23"/>
    </row>
    <row r="104" spans="13:50">
      <c r="M104" s="3"/>
      <c r="N104" s="61"/>
      <c r="O104" s="61"/>
      <c r="R104" s="3"/>
      <c r="S104" s="3"/>
      <c r="T104" s="3"/>
      <c r="U104" s="3"/>
      <c r="Y104" s="3"/>
      <c r="Z104" s="3"/>
      <c r="AA104" s="3"/>
      <c r="AB104" s="3"/>
      <c r="AC104" s="61"/>
      <c r="AD104" s="61"/>
      <c r="AE104" s="16"/>
      <c r="AF104" s="16"/>
      <c r="AG104" s="61"/>
      <c r="AL104" s="16"/>
      <c r="AM104" s="3"/>
      <c r="AN104" s="3"/>
      <c r="AO104" s="3"/>
      <c r="AP104" s="23"/>
      <c r="AQ104" s="3"/>
      <c r="AR104" s="3"/>
      <c r="AS104" s="3"/>
      <c r="AT104" s="3"/>
      <c r="AU104" s="3"/>
      <c r="AV104" s="3"/>
      <c r="AX104" s="23"/>
    </row>
    <row r="105" spans="13:50">
      <c r="M105" s="3"/>
      <c r="N105" s="61"/>
      <c r="O105" s="61"/>
      <c r="R105" s="3"/>
      <c r="S105" s="3"/>
      <c r="T105" s="3"/>
      <c r="U105" s="3"/>
      <c r="Y105" s="3"/>
      <c r="Z105" s="3"/>
      <c r="AA105" s="3"/>
      <c r="AB105" s="3"/>
      <c r="AC105" s="61"/>
      <c r="AD105" s="61"/>
      <c r="AE105" s="16"/>
      <c r="AF105" s="16"/>
      <c r="AG105" s="61"/>
      <c r="AL105" s="16"/>
      <c r="AM105" s="3"/>
      <c r="AN105" s="3"/>
      <c r="AO105" s="3"/>
      <c r="AP105" s="23"/>
      <c r="AQ105" s="3"/>
      <c r="AR105" s="3"/>
      <c r="AS105" s="3"/>
      <c r="AT105" s="3"/>
      <c r="AU105" s="3"/>
      <c r="AV105" s="3"/>
      <c r="AX105" s="23"/>
    </row>
    <row r="106" spans="13:50">
      <c r="M106" s="3"/>
      <c r="N106" s="61"/>
      <c r="O106" s="61"/>
      <c r="R106" s="3"/>
      <c r="S106" s="3"/>
      <c r="T106" s="3"/>
      <c r="U106" s="3"/>
      <c r="Y106" s="3"/>
      <c r="Z106" s="3"/>
      <c r="AA106" s="3"/>
      <c r="AB106" s="3"/>
      <c r="AC106" s="61"/>
      <c r="AD106" s="61"/>
      <c r="AE106" s="16"/>
      <c r="AF106" s="16"/>
      <c r="AG106" s="61"/>
      <c r="AL106" s="16"/>
      <c r="AM106" s="3"/>
      <c r="AN106" s="3"/>
      <c r="AO106" s="3"/>
      <c r="AP106" s="23"/>
      <c r="AQ106" s="3"/>
      <c r="AR106" s="3"/>
      <c r="AS106" s="3"/>
      <c r="AT106" s="3"/>
      <c r="AU106" s="3"/>
      <c r="AV106" s="3"/>
      <c r="AX106" s="23"/>
    </row>
    <row r="107" spans="13:50">
      <c r="M107" s="3"/>
      <c r="N107" s="61"/>
      <c r="O107" s="61"/>
      <c r="R107" s="3"/>
      <c r="S107" s="3"/>
      <c r="T107" s="3"/>
      <c r="U107" s="3"/>
      <c r="Y107" s="3"/>
      <c r="Z107" s="3"/>
      <c r="AA107" s="3"/>
      <c r="AB107" s="3"/>
      <c r="AC107" s="61"/>
      <c r="AD107" s="61"/>
      <c r="AE107" s="16"/>
      <c r="AF107" s="16"/>
      <c r="AG107" s="61"/>
      <c r="AL107" s="16"/>
      <c r="AM107" s="3"/>
      <c r="AN107" s="3"/>
      <c r="AO107" s="3"/>
      <c r="AP107" s="23"/>
      <c r="AQ107" s="3"/>
      <c r="AR107" s="3"/>
      <c r="AS107" s="3"/>
      <c r="AT107" s="3"/>
      <c r="AU107" s="3"/>
      <c r="AV107" s="3"/>
      <c r="AX107" s="23"/>
    </row>
    <row r="108" spans="13:50">
      <c r="M108" s="3"/>
      <c r="N108" s="61"/>
      <c r="O108" s="61"/>
      <c r="R108" s="3"/>
      <c r="S108" s="3"/>
      <c r="T108" s="3"/>
      <c r="U108" s="3"/>
      <c r="Y108" s="3"/>
      <c r="Z108" s="3"/>
      <c r="AA108" s="3"/>
      <c r="AB108" s="3"/>
      <c r="AC108" s="61"/>
      <c r="AD108" s="61"/>
      <c r="AE108" s="16"/>
      <c r="AF108" s="16"/>
      <c r="AG108" s="61"/>
      <c r="AL108" s="16"/>
      <c r="AM108" s="3"/>
      <c r="AN108" s="3"/>
      <c r="AO108" s="3"/>
      <c r="AP108" s="23"/>
      <c r="AQ108" s="3"/>
      <c r="AR108" s="3"/>
      <c r="AS108" s="3"/>
      <c r="AT108" s="3"/>
      <c r="AU108" s="3"/>
      <c r="AV108" s="3"/>
      <c r="AX108" s="23"/>
    </row>
    <row r="109" spans="13:50">
      <c r="M109" s="3"/>
      <c r="N109" s="61"/>
      <c r="O109" s="61"/>
      <c r="R109" s="3"/>
      <c r="S109" s="3"/>
      <c r="T109" s="3"/>
      <c r="U109" s="3"/>
      <c r="Y109" s="3"/>
      <c r="Z109" s="3"/>
      <c r="AA109" s="3"/>
      <c r="AB109" s="3"/>
      <c r="AC109" s="61"/>
      <c r="AD109" s="61"/>
      <c r="AE109" s="16"/>
      <c r="AF109" s="16"/>
      <c r="AG109" s="61"/>
      <c r="AL109" s="16"/>
      <c r="AM109" s="3"/>
      <c r="AN109" s="3"/>
      <c r="AO109" s="3"/>
      <c r="AP109" s="23"/>
      <c r="AQ109" s="3"/>
      <c r="AR109" s="3"/>
      <c r="AS109" s="3"/>
      <c r="AT109" s="3"/>
      <c r="AU109" s="3"/>
      <c r="AV109" s="3"/>
      <c r="AX109" s="23"/>
    </row>
    <row r="110" spans="13:50">
      <c r="M110" s="3"/>
      <c r="N110" s="61"/>
      <c r="O110" s="61"/>
      <c r="R110" s="3"/>
      <c r="S110" s="3"/>
      <c r="T110" s="3"/>
      <c r="U110" s="3"/>
      <c r="Y110" s="3"/>
      <c r="Z110" s="3"/>
      <c r="AA110" s="3"/>
      <c r="AB110" s="3"/>
      <c r="AC110" s="61"/>
      <c r="AD110" s="61"/>
      <c r="AE110" s="16"/>
      <c r="AF110" s="16"/>
      <c r="AG110" s="61"/>
      <c r="AL110" s="16"/>
      <c r="AM110" s="3"/>
      <c r="AN110" s="3"/>
      <c r="AO110" s="3"/>
      <c r="AP110" s="23"/>
      <c r="AQ110" s="3"/>
      <c r="AR110" s="3"/>
      <c r="AS110" s="3"/>
      <c r="AT110" s="3"/>
      <c r="AU110" s="3"/>
      <c r="AV110" s="3"/>
      <c r="AX110" s="23"/>
    </row>
    <row r="111" spans="13:50">
      <c r="M111" s="3"/>
      <c r="N111" s="61"/>
      <c r="O111" s="61"/>
      <c r="R111" s="3"/>
      <c r="S111" s="3"/>
      <c r="T111" s="3"/>
      <c r="U111" s="3"/>
      <c r="Y111" s="3"/>
      <c r="Z111" s="3"/>
      <c r="AA111" s="3"/>
      <c r="AB111" s="3"/>
      <c r="AC111" s="61"/>
      <c r="AD111" s="61"/>
      <c r="AE111" s="16"/>
      <c r="AF111" s="16"/>
      <c r="AG111" s="61"/>
      <c r="AL111" s="16"/>
      <c r="AM111" s="3"/>
      <c r="AN111" s="3"/>
      <c r="AO111" s="3"/>
      <c r="AP111" s="23"/>
      <c r="AQ111" s="3"/>
      <c r="AR111" s="3"/>
      <c r="AS111" s="3"/>
      <c r="AT111" s="3"/>
      <c r="AU111" s="3"/>
      <c r="AV111" s="3"/>
      <c r="AX111" s="23"/>
    </row>
    <row r="112" spans="13:50">
      <c r="M112" s="3"/>
      <c r="N112" s="61"/>
      <c r="O112" s="61"/>
      <c r="R112" s="3"/>
      <c r="S112" s="3"/>
      <c r="T112" s="3"/>
      <c r="U112" s="3"/>
      <c r="Y112" s="3"/>
      <c r="Z112" s="3"/>
      <c r="AA112" s="3"/>
      <c r="AB112" s="3"/>
      <c r="AC112" s="61"/>
      <c r="AD112" s="61"/>
      <c r="AE112" s="16"/>
      <c r="AF112" s="16"/>
      <c r="AG112" s="61"/>
      <c r="AL112" s="16"/>
      <c r="AM112" s="3"/>
      <c r="AN112" s="3"/>
      <c r="AO112" s="3"/>
      <c r="AP112" s="23"/>
      <c r="AQ112" s="3"/>
      <c r="AR112" s="3"/>
      <c r="AS112" s="3"/>
      <c r="AT112" s="3"/>
      <c r="AU112" s="3"/>
      <c r="AV112" s="3"/>
      <c r="AX112" s="23"/>
    </row>
    <row r="113" spans="10:50">
      <c r="M113" s="3"/>
      <c r="N113" s="61"/>
      <c r="O113" s="61"/>
      <c r="R113" s="3"/>
      <c r="S113" s="3"/>
      <c r="T113" s="3"/>
      <c r="U113" s="3"/>
      <c r="Y113" s="3"/>
      <c r="Z113" s="3"/>
      <c r="AA113" s="3"/>
      <c r="AB113" s="3"/>
      <c r="AC113" s="61"/>
      <c r="AD113" s="61"/>
      <c r="AE113" s="16"/>
      <c r="AF113" s="16"/>
      <c r="AG113" s="61"/>
      <c r="AL113" s="16"/>
      <c r="AM113" s="3"/>
      <c r="AN113" s="3"/>
      <c r="AO113" s="3"/>
      <c r="AP113" s="23"/>
      <c r="AQ113" s="3"/>
      <c r="AR113" s="3"/>
      <c r="AS113" s="3"/>
      <c r="AT113" s="3"/>
      <c r="AU113" s="3"/>
      <c r="AV113" s="3"/>
      <c r="AX113" s="23"/>
    </row>
    <row r="114" spans="10:50">
      <c r="M114" s="3"/>
      <c r="N114" s="61"/>
      <c r="O114" s="61"/>
      <c r="R114" s="3"/>
      <c r="S114" s="3"/>
      <c r="T114" s="3"/>
      <c r="U114" s="3"/>
      <c r="Y114" s="3"/>
      <c r="Z114" s="3"/>
      <c r="AA114" s="3"/>
      <c r="AB114" s="3"/>
      <c r="AC114" s="61"/>
      <c r="AD114" s="61"/>
      <c r="AE114" s="16"/>
      <c r="AF114" s="16"/>
      <c r="AG114" s="61"/>
      <c r="AL114" s="16"/>
      <c r="AM114" s="3"/>
      <c r="AN114" s="3"/>
      <c r="AO114" s="3"/>
      <c r="AP114" s="23"/>
      <c r="AQ114" s="3"/>
      <c r="AR114" s="3"/>
      <c r="AS114" s="3"/>
      <c r="AT114" s="3"/>
      <c r="AU114" s="3"/>
      <c r="AV114" s="3"/>
      <c r="AX114" s="23"/>
    </row>
    <row r="115" spans="10:50">
      <c r="M115" s="3"/>
      <c r="N115" s="61"/>
      <c r="O115" s="61"/>
      <c r="R115" s="3"/>
      <c r="S115" s="3"/>
      <c r="T115" s="3"/>
      <c r="U115" s="3"/>
      <c r="Y115" s="3"/>
      <c r="Z115" s="3"/>
      <c r="AA115" s="3"/>
      <c r="AB115" s="3"/>
      <c r="AC115" s="61"/>
      <c r="AD115" s="61"/>
      <c r="AE115" s="16"/>
      <c r="AF115" s="16"/>
      <c r="AG115" s="61"/>
      <c r="AL115" s="16"/>
      <c r="AM115" s="3"/>
      <c r="AN115" s="3"/>
      <c r="AO115" s="3"/>
      <c r="AP115" s="23"/>
      <c r="AQ115" s="3"/>
      <c r="AR115" s="3"/>
      <c r="AS115" s="3"/>
      <c r="AT115" s="3"/>
      <c r="AU115" s="3"/>
      <c r="AV115" s="3"/>
      <c r="AX115" s="23"/>
    </row>
    <row r="116" spans="10:50">
      <c r="M116" s="3"/>
      <c r="N116" s="61"/>
      <c r="O116" s="61"/>
      <c r="R116" s="3"/>
      <c r="S116" s="3"/>
      <c r="T116" s="3"/>
      <c r="U116" s="3"/>
      <c r="Y116" s="3"/>
      <c r="Z116" s="3"/>
      <c r="AA116" s="3"/>
      <c r="AB116" s="3"/>
      <c r="AC116" s="61"/>
      <c r="AD116" s="61"/>
      <c r="AE116" s="16"/>
      <c r="AF116" s="16"/>
      <c r="AG116" s="61"/>
      <c r="AL116" s="16"/>
      <c r="AM116" s="3"/>
      <c r="AN116" s="3"/>
      <c r="AO116" s="3"/>
      <c r="AP116" s="23"/>
      <c r="AQ116" s="3"/>
      <c r="AR116" s="3"/>
      <c r="AS116" s="3"/>
      <c r="AT116" s="3"/>
      <c r="AU116" s="3"/>
      <c r="AV116" s="3"/>
      <c r="AX116" s="23"/>
    </row>
    <row r="117" spans="10:50">
      <c r="M117" s="3"/>
      <c r="N117" s="61"/>
      <c r="O117" s="61"/>
      <c r="R117" s="3"/>
      <c r="S117" s="3"/>
      <c r="T117" s="3"/>
      <c r="U117" s="3"/>
      <c r="Y117" s="3"/>
      <c r="Z117" s="3"/>
      <c r="AA117" s="3"/>
      <c r="AB117" s="3"/>
      <c r="AC117" s="61"/>
      <c r="AD117" s="61"/>
      <c r="AE117" s="16"/>
      <c r="AF117" s="16"/>
      <c r="AG117" s="61"/>
      <c r="AL117" s="16"/>
      <c r="AM117" s="3"/>
      <c r="AN117" s="3"/>
      <c r="AO117" s="3"/>
      <c r="AP117" s="23"/>
      <c r="AQ117" s="3"/>
      <c r="AR117" s="3"/>
      <c r="AS117" s="3"/>
      <c r="AT117" s="3"/>
      <c r="AU117" s="3"/>
      <c r="AV117" s="3"/>
      <c r="AX117" s="23"/>
    </row>
    <row r="118" spans="10:50">
      <c r="M118" s="3"/>
      <c r="N118" s="61"/>
      <c r="O118" s="61"/>
      <c r="R118" s="3"/>
      <c r="S118" s="3"/>
      <c r="T118" s="3"/>
      <c r="U118" s="3"/>
      <c r="Y118" s="3"/>
      <c r="Z118" s="3"/>
      <c r="AA118" s="3"/>
      <c r="AB118" s="3"/>
      <c r="AC118" s="61"/>
      <c r="AD118" s="61"/>
      <c r="AE118" s="16"/>
      <c r="AF118" s="16"/>
      <c r="AG118" s="61"/>
      <c r="AL118" s="16"/>
      <c r="AM118" s="3"/>
      <c r="AN118" s="3"/>
      <c r="AO118" s="3"/>
      <c r="AP118" s="23"/>
      <c r="AQ118" s="3"/>
      <c r="AR118" s="3"/>
      <c r="AS118" s="3"/>
      <c r="AT118" s="3"/>
      <c r="AU118" s="3"/>
      <c r="AV118" s="3"/>
      <c r="AX118" s="23"/>
    </row>
    <row r="119" spans="10:50">
      <c r="M119" s="3"/>
      <c r="N119" s="61"/>
      <c r="O119" s="61"/>
      <c r="R119" s="3"/>
      <c r="S119" s="3"/>
      <c r="T119" s="3"/>
      <c r="U119" s="3"/>
      <c r="Y119" s="3"/>
      <c r="Z119" s="3"/>
      <c r="AA119" s="3"/>
      <c r="AB119" s="3"/>
      <c r="AC119" s="61"/>
      <c r="AD119" s="61"/>
      <c r="AE119" s="16"/>
      <c r="AF119" s="16"/>
      <c r="AG119" s="61"/>
      <c r="AL119" s="16"/>
      <c r="AM119" s="3"/>
      <c r="AN119" s="3"/>
      <c r="AO119" s="3"/>
      <c r="AP119" s="23"/>
      <c r="AQ119" s="3"/>
      <c r="AR119" s="3"/>
      <c r="AS119" s="3"/>
      <c r="AT119" s="3"/>
      <c r="AU119" s="3"/>
      <c r="AV119" s="3"/>
      <c r="AX119" s="23"/>
    </row>
    <row r="120" spans="10:50">
      <c r="M120" s="3"/>
      <c r="N120" s="61"/>
      <c r="O120" s="61"/>
      <c r="R120" s="3"/>
      <c r="S120" s="3"/>
      <c r="T120" s="3"/>
      <c r="U120" s="3"/>
      <c r="Y120" s="3"/>
      <c r="Z120" s="3"/>
      <c r="AA120" s="3"/>
      <c r="AB120" s="3"/>
      <c r="AC120" s="61"/>
      <c r="AD120" s="61"/>
      <c r="AE120" s="16"/>
      <c r="AF120" s="16"/>
      <c r="AG120" s="61"/>
      <c r="AL120" s="16"/>
      <c r="AM120" s="3"/>
      <c r="AN120" s="3"/>
      <c r="AO120" s="3"/>
      <c r="AP120" s="23"/>
      <c r="AQ120" s="3"/>
      <c r="AR120" s="3"/>
      <c r="AS120" s="3"/>
      <c r="AT120" s="3"/>
      <c r="AU120" s="3"/>
      <c r="AV120" s="3"/>
      <c r="AX120" s="23"/>
    </row>
    <row r="121" spans="10:50">
      <c r="M121" s="3"/>
      <c r="N121" s="61"/>
      <c r="O121" s="61"/>
      <c r="R121" s="3"/>
      <c r="S121" s="3"/>
      <c r="T121" s="3"/>
      <c r="U121" s="3"/>
      <c r="Y121" s="3"/>
      <c r="Z121" s="3"/>
      <c r="AA121" s="3"/>
      <c r="AB121" s="3"/>
      <c r="AC121" s="61"/>
      <c r="AD121" s="61"/>
      <c r="AE121" s="16"/>
      <c r="AF121" s="16"/>
      <c r="AG121" s="61"/>
      <c r="AL121" s="16"/>
      <c r="AM121" s="3"/>
      <c r="AN121" s="3"/>
      <c r="AO121" s="3"/>
      <c r="AP121" s="23"/>
      <c r="AQ121" s="3"/>
      <c r="AR121" s="3"/>
      <c r="AS121" s="3"/>
      <c r="AT121" s="3"/>
      <c r="AU121" s="3"/>
      <c r="AV121" s="3"/>
      <c r="AX121" s="23"/>
    </row>
    <row r="122" spans="10:50">
      <c r="J122" s="154"/>
      <c r="K122" s="155"/>
      <c r="L122" s="155"/>
      <c r="M122" s="3"/>
      <c r="N122" s="61"/>
      <c r="O122" s="61"/>
      <c r="P122" s="382"/>
      <c r="Q122" s="155"/>
      <c r="R122" s="3"/>
      <c r="S122" s="3"/>
      <c r="T122" s="3"/>
      <c r="U122" s="3"/>
      <c r="V122" s="155"/>
      <c r="W122" s="155"/>
      <c r="X122" s="23"/>
      <c r="Y122" s="3"/>
      <c r="Z122" s="3"/>
      <c r="AA122" s="3"/>
      <c r="AB122" s="3"/>
      <c r="AC122" s="61"/>
      <c r="AD122" s="61"/>
      <c r="AE122" s="16"/>
      <c r="AF122" s="16"/>
      <c r="AG122" s="61"/>
      <c r="AL122" s="16"/>
      <c r="AM122" s="3"/>
      <c r="AN122" s="3"/>
      <c r="AO122" s="3"/>
      <c r="AP122" s="23"/>
      <c r="AQ122" s="3"/>
      <c r="AR122" s="3"/>
      <c r="AS122" s="3"/>
      <c r="AT122" s="3"/>
      <c r="AU122" s="3"/>
      <c r="AV122" s="3"/>
      <c r="AW122" s="23"/>
      <c r="AX122" s="23"/>
    </row>
    <row r="123" spans="10:50">
      <c r="J123" s="154"/>
      <c r="K123" s="155"/>
      <c r="L123" s="155"/>
      <c r="M123" s="3"/>
      <c r="N123" s="61"/>
      <c r="O123" s="61"/>
      <c r="P123" s="382"/>
      <c r="Q123" s="155"/>
      <c r="R123" s="3"/>
      <c r="S123" s="3"/>
      <c r="T123" s="3"/>
      <c r="U123" s="3"/>
      <c r="V123" s="155"/>
      <c r="W123" s="155"/>
      <c r="X123" s="23"/>
      <c r="Y123" s="3"/>
      <c r="Z123" s="3"/>
      <c r="AA123" s="3"/>
      <c r="AB123" s="3"/>
      <c r="AC123" s="61"/>
      <c r="AD123" s="61"/>
      <c r="AE123" s="16"/>
      <c r="AF123" s="16"/>
      <c r="AG123" s="61"/>
      <c r="AL123" s="16"/>
      <c r="AM123" s="3"/>
      <c r="AN123" s="3"/>
      <c r="AO123" s="3"/>
      <c r="AP123" s="23"/>
      <c r="AQ123" s="3"/>
      <c r="AR123" s="3"/>
      <c r="AS123" s="3"/>
      <c r="AT123" s="3"/>
      <c r="AU123" s="3"/>
      <c r="AV123" s="3"/>
      <c r="AW123" s="23"/>
      <c r="AX123" s="23"/>
    </row>
    <row r="124" spans="10:50">
      <c r="J124" s="154"/>
      <c r="K124" s="155"/>
      <c r="L124" s="155"/>
      <c r="M124" s="3"/>
      <c r="N124" s="61"/>
      <c r="O124" s="61"/>
      <c r="P124" s="382"/>
      <c r="Q124" s="155"/>
      <c r="R124" s="3"/>
      <c r="S124" s="3"/>
      <c r="T124" s="3"/>
      <c r="U124" s="3"/>
      <c r="V124" s="155"/>
      <c r="W124" s="155"/>
      <c r="X124" s="23"/>
      <c r="Y124" s="3"/>
      <c r="Z124" s="3"/>
      <c r="AA124" s="3"/>
      <c r="AB124" s="3"/>
      <c r="AC124" s="61"/>
      <c r="AD124" s="61"/>
      <c r="AE124" s="16"/>
      <c r="AF124" s="16"/>
      <c r="AG124" s="61"/>
      <c r="AL124" s="16"/>
      <c r="AM124" s="3"/>
      <c r="AN124" s="3"/>
      <c r="AO124" s="3"/>
      <c r="AP124" s="23"/>
      <c r="AQ124" s="3"/>
      <c r="AR124" s="3"/>
      <c r="AS124" s="3"/>
      <c r="AT124" s="3"/>
      <c r="AU124" s="3"/>
      <c r="AV124" s="3"/>
      <c r="AW124" s="23"/>
      <c r="AX124" s="23"/>
    </row>
    <row r="125" spans="10:50">
      <c r="J125" s="154"/>
      <c r="K125" s="155"/>
      <c r="L125" s="155"/>
      <c r="M125" s="3"/>
      <c r="N125" s="61"/>
      <c r="O125" s="61"/>
      <c r="P125" s="382"/>
      <c r="Q125" s="155"/>
      <c r="R125" s="3"/>
      <c r="S125" s="3"/>
      <c r="T125" s="3"/>
      <c r="U125" s="3"/>
      <c r="V125" s="155"/>
      <c r="W125" s="155"/>
      <c r="X125" s="23"/>
      <c r="Y125" s="3"/>
      <c r="Z125" s="3"/>
      <c r="AA125" s="3"/>
      <c r="AB125" s="3"/>
      <c r="AC125" s="61"/>
      <c r="AD125" s="61"/>
      <c r="AE125" s="16"/>
      <c r="AF125" s="16"/>
      <c r="AG125" s="61"/>
      <c r="AL125" s="16"/>
      <c r="AM125" s="3"/>
      <c r="AN125" s="3"/>
      <c r="AO125" s="3"/>
      <c r="AP125" s="23"/>
      <c r="AQ125" s="3"/>
      <c r="AR125" s="3"/>
      <c r="AS125" s="3"/>
      <c r="AT125" s="3"/>
      <c r="AU125" s="3"/>
      <c r="AV125" s="3"/>
      <c r="AW125" s="23"/>
      <c r="AX125" s="23"/>
    </row>
    <row r="126" spans="10:50">
      <c r="J126" s="154"/>
      <c r="K126" s="155"/>
      <c r="L126" s="155"/>
      <c r="M126" s="3"/>
      <c r="N126" s="61"/>
      <c r="O126" s="61"/>
      <c r="P126" s="382"/>
      <c r="Q126" s="155"/>
      <c r="R126" s="3"/>
      <c r="S126" s="3"/>
      <c r="T126" s="3"/>
      <c r="U126" s="3"/>
      <c r="V126" s="155"/>
      <c r="W126" s="155"/>
      <c r="X126" s="23"/>
      <c r="Y126" s="3"/>
      <c r="Z126" s="3"/>
      <c r="AA126" s="3"/>
      <c r="AB126" s="3"/>
      <c r="AC126" s="61"/>
      <c r="AD126" s="61"/>
      <c r="AE126" s="16"/>
      <c r="AF126" s="16"/>
      <c r="AG126" s="61"/>
      <c r="AL126" s="16"/>
      <c r="AM126" s="3"/>
      <c r="AN126" s="3"/>
      <c r="AO126" s="3"/>
      <c r="AP126" s="23"/>
      <c r="AQ126" s="3"/>
      <c r="AR126" s="3"/>
      <c r="AS126" s="3"/>
      <c r="AT126" s="3"/>
      <c r="AU126" s="3"/>
      <c r="AV126" s="3"/>
      <c r="AW126" s="23"/>
      <c r="AX126" s="23"/>
    </row>
    <row r="127" spans="10:50">
      <c r="J127" s="154"/>
      <c r="K127" s="155"/>
      <c r="L127" s="155"/>
      <c r="M127" s="3"/>
      <c r="N127" s="61"/>
      <c r="O127" s="61"/>
      <c r="P127" s="382"/>
      <c r="Q127" s="155"/>
      <c r="R127" s="3"/>
      <c r="S127" s="3"/>
      <c r="T127" s="3"/>
      <c r="U127" s="3"/>
      <c r="V127" s="155"/>
      <c r="W127" s="155"/>
      <c r="X127" s="23"/>
      <c r="Y127" s="3"/>
      <c r="Z127" s="3"/>
      <c r="AA127" s="3"/>
      <c r="AB127" s="3"/>
      <c r="AC127" s="61"/>
      <c r="AD127" s="61"/>
      <c r="AE127" s="16"/>
      <c r="AF127" s="16"/>
      <c r="AG127" s="61"/>
      <c r="AL127" s="16"/>
      <c r="AM127" s="3"/>
      <c r="AN127" s="3"/>
      <c r="AO127" s="3"/>
      <c r="AP127" s="23"/>
      <c r="AQ127" s="3"/>
      <c r="AR127" s="3"/>
      <c r="AS127" s="3"/>
      <c r="AT127" s="3"/>
      <c r="AU127" s="3"/>
      <c r="AV127" s="3"/>
      <c r="AW127" s="23"/>
      <c r="AX127" s="23"/>
    </row>
    <row r="128" spans="10:50">
      <c r="J128" s="154"/>
      <c r="K128" s="155"/>
      <c r="L128" s="155"/>
      <c r="M128" s="3"/>
      <c r="N128" s="61"/>
      <c r="O128" s="61"/>
      <c r="P128" s="382"/>
      <c r="Q128" s="155"/>
      <c r="R128" s="3"/>
      <c r="S128" s="3"/>
      <c r="T128" s="3"/>
      <c r="U128" s="3"/>
      <c r="V128" s="155"/>
      <c r="W128" s="155"/>
      <c r="X128" s="23"/>
      <c r="Y128" s="3"/>
      <c r="Z128" s="3"/>
      <c r="AA128" s="3"/>
      <c r="AB128" s="3"/>
      <c r="AC128" s="61"/>
      <c r="AD128" s="61"/>
      <c r="AE128" s="16"/>
      <c r="AF128" s="16"/>
      <c r="AG128" s="61"/>
      <c r="AL128" s="16"/>
      <c r="AM128" s="3"/>
      <c r="AN128" s="3"/>
      <c r="AO128" s="3"/>
      <c r="AP128" s="23"/>
      <c r="AQ128" s="3"/>
      <c r="AR128" s="3"/>
      <c r="AS128" s="3"/>
      <c r="AT128" s="3"/>
      <c r="AU128" s="3"/>
      <c r="AV128" s="3"/>
      <c r="AW128" s="23"/>
      <c r="AX128" s="23"/>
    </row>
    <row r="129" spans="10:50">
      <c r="J129" s="154"/>
      <c r="K129" s="155"/>
      <c r="L129" s="155"/>
      <c r="M129" s="3"/>
      <c r="N129" s="61"/>
      <c r="O129" s="61"/>
      <c r="P129" s="382"/>
      <c r="Q129" s="155"/>
      <c r="R129" s="3"/>
      <c r="S129" s="3"/>
      <c r="T129" s="3"/>
      <c r="U129" s="3"/>
      <c r="V129" s="155"/>
      <c r="W129" s="155"/>
      <c r="X129" s="23"/>
      <c r="Y129" s="3"/>
      <c r="Z129" s="3"/>
      <c r="AA129" s="3"/>
      <c r="AB129" s="3"/>
      <c r="AC129" s="61"/>
      <c r="AD129" s="61"/>
      <c r="AE129" s="16"/>
      <c r="AF129" s="16"/>
      <c r="AG129" s="61"/>
      <c r="AL129" s="16"/>
      <c r="AM129" s="3"/>
      <c r="AN129" s="3"/>
      <c r="AO129" s="3"/>
      <c r="AP129" s="23"/>
      <c r="AQ129" s="3"/>
      <c r="AR129" s="3"/>
      <c r="AS129" s="3"/>
      <c r="AT129" s="3"/>
      <c r="AU129" s="3"/>
      <c r="AV129" s="3"/>
      <c r="AW129" s="23"/>
      <c r="AX129" s="23"/>
    </row>
    <row r="130" spans="10:50">
      <c r="J130" s="154"/>
      <c r="K130" s="155"/>
      <c r="L130" s="155"/>
      <c r="M130" s="3"/>
      <c r="N130" s="61"/>
      <c r="O130" s="61"/>
      <c r="P130" s="382"/>
      <c r="Q130" s="155"/>
      <c r="R130" s="3"/>
      <c r="S130" s="3"/>
      <c r="T130" s="3"/>
      <c r="U130" s="3"/>
      <c r="V130" s="155"/>
      <c r="W130" s="155"/>
      <c r="X130" s="23"/>
      <c r="Y130" s="3"/>
      <c r="Z130" s="3"/>
      <c r="AA130" s="3"/>
      <c r="AB130" s="3"/>
      <c r="AC130" s="61"/>
      <c r="AD130" s="61"/>
      <c r="AE130" s="16"/>
      <c r="AF130" s="16"/>
      <c r="AG130" s="61"/>
      <c r="AL130" s="16"/>
      <c r="AM130" s="3"/>
      <c r="AN130" s="3"/>
      <c r="AO130" s="3"/>
      <c r="AP130" s="23"/>
      <c r="AQ130" s="3"/>
      <c r="AR130" s="3"/>
      <c r="AS130" s="3"/>
      <c r="AT130" s="3"/>
      <c r="AU130" s="3"/>
      <c r="AV130" s="3"/>
      <c r="AW130" s="23"/>
      <c r="AX130" s="23"/>
    </row>
    <row r="131" spans="10:50">
      <c r="J131" s="154"/>
      <c r="K131" s="155"/>
      <c r="L131" s="155"/>
      <c r="M131" s="3"/>
      <c r="N131" s="61"/>
      <c r="O131" s="61"/>
      <c r="P131" s="382"/>
      <c r="Q131" s="155"/>
      <c r="R131" s="3"/>
      <c r="S131" s="3"/>
      <c r="T131" s="3"/>
      <c r="U131" s="3"/>
      <c r="V131" s="155"/>
      <c r="W131" s="155"/>
      <c r="X131" s="23"/>
      <c r="Y131" s="3"/>
      <c r="Z131" s="3"/>
      <c r="AA131" s="3"/>
      <c r="AB131" s="3"/>
      <c r="AC131" s="61"/>
      <c r="AD131" s="61"/>
      <c r="AE131" s="16"/>
      <c r="AF131" s="16"/>
      <c r="AG131" s="61"/>
      <c r="AL131" s="16"/>
      <c r="AM131" s="3"/>
      <c r="AN131" s="3"/>
      <c r="AO131" s="3"/>
      <c r="AP131" s="23"/>
      <c r="AQ131" s="3"/>
      <c r="AR131" s="3"/>
      <c r="AS131" s="3"/>
      <c r="AT131" s="3"/>
      <c r="AU131" s="3"/>
      <c r="AV131" s="3"/>
      <c r="AW131" s="23"/>
      <c r="AX131" s="23"/>
    </row>
    <row r="132" spans="10:50">
      <c r="J132" s="154"/>
      <c r="K132" s="155"/>
      <c r="L132" s="155"/>
      <c r="M132" s="3"/>
      <c r="N132" s="61"/>
      <c r="O132" s="61"/>
      <c r="P132" s="382"/>
      <c r="Q132" s="155"/>
      <c r="R132" s="3"/>
      <c r="S132" s="3"/>
      <c r="T132" s="3"/>
      <c r="U132" s="3"/>
      <c r="V132" s="155"/>
      <c r="W132" s="155"/>
      <c r="X132" s="23"/>
      <c r="Y132" s="3"/>
      <c r="Z132" s="3"/>
      <c r="AA132" s="3"/>
      <c r="AB132" s="3"/>
      <c r="AC132" s="61"/>
      <c r="AD132" s="61"/>
      <c r="AE132" s="16"/>
      <c r="AF132" s="16"/>
      <c r="AG132" s="61"/>
      <c r="AL132" s="16"/>
      <c r="AM132" s="3"/>
      <c r="AN132" s="3"/>
      <c r="AO132" s="3"/>
      <c r="AP132" s="23"/>
      <c r="AQ132" s="3"/>
      <c r="AR132" s="3"/>
      <c r="AS132" s="3"/>
      <c r="AT132" s="3"/>
      <c r="AU132" s="3"/>
      <c r="AV132" s="3"/>
      <c r="AW132" s="23"/>
      <c r="AX132" s="23"/>
    </row>
    <row r="133" spans="10:50">
      <c r="J133" s="154"/>
      <c r="K133" s="155"/>
      <c r="L133" s="155"/>
      <c r="M133" s="3"/>
      <c r="N133" s="61"/>
      <c r="O133" s="61"/>
      <c r="P133" s="382"/>
      <c r="Q133" s="155"/>
      <c r="R133" s="3"/>
      <c r="S133" s="3"/>
      <c r="T133" s="3"/>
      <c r="U133" s="3"/>
      <c r="V133" s="155"/>
      <c r="W133" s="155"/>
      <c r="X133" s="23"/>
      <c r="Y133" s="3"/>
      <c r="Z133" s="3"/>
      <c r="AA133" s="3"/>
      <c r="AB133" s="3"/>
      <c r="AC133" s="61"/>
      <c r="AD133" s="61"/>
      <c r="AE133" s="16"/>
      <c r="AF133" s="16"/>
      <c r="AG133" s="61"/>
      <c r="AL133" s="16"/>
      <c r="AM133" s="3"/>
      <c r="AN133" s="3"/>
      <c r="AO133" s="3"/>
      <c r="AP133" s="23"/>
      <c r="AQ133" s="3"/>
      <c r="AR133" s="3"/>
      <c r="AS133" s="3"/>
      <c r="AT133" s="3"/>
      <c r="AU133" s="3"/>
      <c r="AV133" s="3"/>
      <c r="AW133" s="23"/>
      <c r="AX133" s="23"/>
    </row>
    <row r="134" spans="10:50">
      <c r="J134" s="154"/>
      <c r="K134" s="155"/>
      <c r="L134" s="155"/>
      <c r="M134" s="3"/>
      <c r="N134" s="61"/>
      <c r="O134" s="61"/>
      <c r="P134" s="382"/>
      <c r="Q134" s="155"/>
      <c r="R134" s="3"/>
      <c r="S134" s="3"/>
      <c r="T134" s="3"/>
      <c r="U134" s="3"/>
      <c r="V134" s="155"/>
      <c r="W134" s="155"/>
      <c r="X134" s="23"/>
      <c r="Y134" s="3"/>
      <c r="Z134" s="3"/>
      <c r="AA134" s="3"/>
      <c r="AB134" s="3"/>
      <c r="AC134" s="61"/>
      <c r="AD134" s="61"/>
      <c r="AE134" s="16"/>
      <c r="AF134" s="16"/>
      <c r="AG134" s="61"/>
      <c r="AL134" s="16"/>
      <c r="AM134" s="3"/>
      <c r="AN134" s="3"/>
      <c r="AO134" s="3"/>
      <c r="AP134" s="23"/>
      <c r="AQ134" s="3"/>
      <c r="AR134" s="3"/>
      <c r="AS134" s="3"/>
      <c r="AT134" s="3"/>
      <c r="AU134" s="3"/>
      <c r="AV134" s="3"/>
      <c r="AW134" s="23"/>
      <c r="AX134" s="23"/>
    </row>
    <row r="135" spans="10:50">
      <c r="J135" s="154"/>
      <c r="K135" s="155"/>
      <c r="L135" s="155"/>
      <c r="M135" s="3"/>
      <c r="N135" s="61"/>
      <c r="O135" s="61"/>
      <c r="P135" s="382"/>
      <c r="Q135" s="155"/>
      <c r="R135" s="3"/>
      <c r="S135" s="3"/>
      <c r="T135" s="3"/>
      <c r="U135" s="3"/>
      <c r="V135" s="155"/>
      <c r="W135" s="155"/>
      <c r="X135" s="23"/>
      <c r="Y135" s="3"/>
      <c r="Z135" s="3"/>
      <c r="AA135" s="3"/>
      <c r="AB135" s="3"/>
      <c r="AC135" s="61"/>
      <c r="AD135" s="61"/>
      <c r="AE135" s="16"/>
      <c r="AF135" s="16"/>
      <c r="AG135" s="61"/>
      <c r="AL135" s="16"/>
      <c r="AM135" s="3"/>
      <c r="AN135" s="3"/>
      <c r="AO135" s="3"/>
      <c r="AP135" s="23"/>
      <c r="AQ135" s="3"/>
      <c r="AR135" s="3"/>
      <c r="AS135" s="3"/>
      <c r="AT135" s="3"/>
      <c r="AU135" s="3"/>
      <c r="AV135" s="3"/>
      <c r="AW135" s="23"/>
      <c r="AX135" s="23"/>
    </row>
    <row r="136" spans="10:50">
      <c r="J136" s="154"/>
      <c r="K136" s="155"/>
      <c r="L136" s="155"/>
      <c r="M136" s="3"/>
      <c r="N136" s="61"/>
      <c r="O136" s="61"/>
      <c r="P136" s="382"/>
      <c r="Q136" s="155"/>
      <c r="R136" s="3"/>
      <c r="S136" s="3"/>
      <c r="T136" s="3"/>
      <c r="U136" s="3"/>
      <c r="V136" s="155"/>
      <c r="W136" s="155"/>
      <c r="X136" s="23"/>
      <c r="Y136" s="3"/>
      <c r="Z136" s="3"/>
      <c r="AA136" s="3"/>
      <c r="AB136" s="3"/>
      <c r="AC136" s="61"/>
      <c r="AD136" s="61"/>
      <c r="AE136" s="16"/>
      <c r="AF136" s="16"/>
      <c r="AG136" s="61"/>
      <c r="AL136" s="16"/>
      <c r="AM136" s="3"/>
      <c r="AN136" s="3"/>
      <c r="AO136" s="3"/>
      <c r="AP136" s="23"/>
      <c r="AQ136" s="3"/>
      <c r="AR136" s="3"/>
      <c r="AS136" s="3"/>
      <c r="AT136" s="3"/>
      <c r="AU136" s="3"/>
      <c r="AV136" s="3"/>
      <c r="AW136" s="23"/>
      <c r="AX136" s="23"/>
    </row>
    <row r="137" spans="10:50">
      <c r="J137" s="154"/>
      <c r="K137" s="155"/>
      <c r="L137" s="155"/>
      <c r="M137" s="3"/>
      <c r="N137" s="61"/>
      <c r="O137" s="61"/>
      <c r="P137" s="382"/>
      <c r="Q137" s="155"/>
      <c r="R137" s="3"/>
      <c r="S137" s="3"/>
      <c r="T137" s="3"/>
      <c r="U137" s="3"/>
      <c r="V137" s="155"/>
      <c r="W137" s="155"/>
      <c r="X137" s="23"/>
      <c r="Y137" s="3"/>
      <c r="Z137" s="3"/>
      <c r="AA137" s="3"/>
      <c r="AB137" s="3"/>
      <c r="AC137" s="61"/>
      <c r="AD137" s="61"/>
      <c r="AE137" s="16"/>
      <c r="AF137" s="16"/>
      <c r="AG137" s="61"/>
      <c r="AL137" s="16"/>
      <c r="AM137" s="3"/>
      <c r="AN137" s="3"/>
      <c r="AO137" s="3"/>
      <c r="AP137" s="23"/>
      <c r="AQ137" s="3"/>
      <c r="AR137" s="3"/>
      <c r="AS137" s="3"/>
      <c r="AT137" s="3"/>
      <c r="AU137" s="3"/>
      <c r="AV137" s="3"/>
      <c r="AW137" s="23"/>
      <c r="AX137" s="23"/>
    </row>
    <row r="138" spans="10:50">
      <c r="J138" s="154"/>
      <c r="K138" s="155"/>
      <c r="L138" s="155"/>
      <c r="M138" s="3"/>
      <c r="N138" s="61"/>
      <c r="O138" s="61"/>
      <c r="P138" s="382"/>
      <c r="Q138" s="155"/>
      <c r="R138" s="3"/>
      <c r="S138" s="3"/>
      <c r="T138" s="3"/>
      <c r="U138" s="3"/>
      <c r="V138" s="155"/>
      <c r="W138" s="155"/>
      <c r="X138" s="23"/>
      <c r="Y138" s="3"/>
      <c r="Z138" s="3"/>
      <c r="AA138" s="3"/>
      <c r="AB138" s="3"/>
      <c r="AC138" s="61"/>
      <c r="AD138" s="61"/>
      <c r="AE138" s="16"/>
      <c r="AF138" s="16"/>
      <c r="AG138" s="61"/>
      <c r="AL138" s="16"/>
      <c r="AM138" s="3"/>
      <c r="AN138" s="3"/>
      <c r="AO138" s="3"/>
      <c r="AP138" s="23"/>
      <c r="AQ138" s="3"/>
      <c r="AR138" s="3"/>
      <c r="AS138" s="3"/>
      <c r="AT138" s="3"/>
      <c r="AU138" s="3"/>
      <c r="AV138" s="3"/>
      <c r="AW138" s="23"/>
      <c r="AX138" s="23"/>
    </row>
    <row r="139" spans="10:50">
      <c r="J139" s="154"/>
      <c r="K139" s="155"/>
      <c r="L139" s="155"/>
      <c r="M139" s="3"/>
      <c r="N139" s="61"/>
      <c r="O139" s="61"/>
      <c r="P139" s="382"/>
      <c r="Q139" s="155"/>
      <c r="R139" s="3"/>
      <c r="S139" s="3"/>
      <c r="T139" s="3"/>
      <c r="U139" s="3"/>
      <c r="V139" s="155"/>
      <c r="W139" s="155"/>
      <c r="X139" s="23"/>
      <c r="Y139" s="3"/>
      <c r="Z139" s="3"/>
      <c r="AA139" s="3"/>
      <c r="AB139" s="3"/>
      <c r="AC139" s="61"/>
      <c r="AD139" s="61"/>
      <c r="AE139" s="16"/>
      <c r="AF139" s="16"/>
      <c r="AG139" s="61"/>
      <c r="AL139" s="16"/>
      <c r="AM139" s="3"/>
      <c r="AN139" s="3"/>
      <c r="AO139" s="3"/>
      <c r="AP139" s="23"/>
      <c r="AQ139" s="3"/>
      <c r="AR139" s="3"/>
      <c r="AS139" s="3"/>
      <c r="AT139" s="3"/>
      <c r="AU139" s="3"/>
      <c r="AV139" s="3"/>
      <c r="AW139" s="23"/>
      <c r="AX139" s="23"/>
    </row>
    <row r="140" spans="10:50">
      <c r="J140" s="154"/>
      <c r="K140" s="155"/>
      <c r="L140" s="155"/>
      <c r="M140" s="3"/>
      <c r="N140" s="61"/>
      <c r="O140" s="61"/>
      <c r="P140" s="382"/>
      <c r="Q140" s="155"/>
      <c r="R140" s="3"/>
      <c r="S140" s="3"/>
      <c r="T140" s="3"/>
      <c r="U140" s="3"/>
      <c r="V140" s="155"/>
      <c r="W140" s="155"/>
      <c r="X140" s="23"/>
      <c r="Y140" s="3"/>
      <c r="Z140" s="3"/>
      <c r="AA140" s="3"/>
      <c r="AB140" s="3"/>
      <c r="AC140" s="61"/>
      <c r="AD140" s="61"/>
      <c r="AE140" s="16"/>
      <c r="AF140" s="16"/>
      <c r="AG140" s="61"/>
      <c r="AL140" s="16"/>
      <c r="AM140" s="3"/>
      <c r="AN140" s="3"/>
      <c r="AO140" s="3"/>
      <c r="AP140" s="23"/>
      <c r="AQ140" s="3"/>
      <c r="AR140" s="3"/>
      <c r="AS140" s="3"/>
      <c r="AT140" s="3"/>
      <c r="AU140" s="3"/>
      <c r="AV140" s="3"/>
      <c r="AW140" s="23"/>
      <c r="AX140" s="23"/>
    </row>
    <row r="141" spans="10:50">
      <c r="J141" s="154"/>
      <c r="K141" s="155"/>
      <c r="L141" s="155"/>
      <c r="M141" s="3"/>
      <c r="N141" s="61"/>
      <c r="O141" s="61"/>
      <c r="P141" s="382"/>
      <c r="Q141" s="155"/>
      <c r="R141" s="3"/>
      <c r="S141" s="3"/>
      <c r="T141" s="3"/>
      <c r="U141" s="3"/>
      <c r="V141" s="155"/>
      <c r="W141" s="155"/>
      <c r="X141" s="23"/>
      <c r="Y141" s="3"/>
      <c r="Z141" s="3"/>
      <c r="AA141" s="3"/>
      <c r="AB141" s="3"/>
      <c r="AC141" s="61"/>
      <c r="AD141" s="61"/>
      <c r="AE141" s="16"/>
      <c r="AF141" s="16"/>
      <c r="AG141" s="61"/>
      <c r="AL141" s="16"/>
      <c r="AM141" s="3"/>
      <c r="AN141" s="3"/>
      <c r="AO141" s="3"/>
      <c r="AP141" s="23"/>
      <c r="AQ141" s="3"/>
      <c r="AR141" s="3"/>
      <c r="AS141" s="3"/>
      <c r="AT141" s="3"/>
      <c r="AU141" s="3"/>
      <c r="AV141" s="3"/>
      <c r="AW141" s="23"/>
      <c r="AX141" s="23"/>
    </row>
    <row r="142" spans="10:50">
      <c r="J142" s="154"/>
      <c r="K142" s="155"/>
      <c r="L142" s="155"/>
      <c r="M142" s="3"/>
      <c r="N142" s="61"/>
      <c r="O142" s="61"/>
      <c r="P142" s="382"/>
      <c r="Q142" s="155"/>
      <c r="R142" s="3"/>
      <c r="S142" s="3"/>
      <c r="T142" s="3"/>
      <c r="U142" s="3"/>
      <c r="V142" s="155"/>
      <c r="W142" s="155"/>
      <c r="X142" s="23"/>
      <c r="Y142" s="3"/>
      <c r="Z142" s="3"/>
      <c r="AA142" s="3"/>
      <c r="AB142" s="3"/>
      <c r="AC142" s="61"/>
      <c r="AD142" s="61"/>
      <c r="AE142" s="16"/>
      <c r="AF142" s="16"/>
      <c r="AG142" s="61"/>
      <c r="AL142" s="16"/>
      <c r="AM142" s="3"/>
      <c r="AN142" s="3"/>
      <c r="AO142" s="3"/>
      <c r="AP142" s="23"/>
      <c r="AQ142" s="3"/>
      <c r="AR142" s="3"/>
      <c r="AS142" s="3"/>
      <c r="AT142" s="3"/>
      <c r="AU142" s="3"/>
      <c r="AV142" s="3"/>
      <c r="AW142" s="23"/>
      <c r="AX142" s="23"/>
    </row>
    <row r="143" spans="10:50">
      <c r="J143" s="154"/>
      <c r="K143" s="155"/>
      <c r="L143" s="155"/>
      <c r="M143" s="3"/>
      <c r="N143" s="61"/>
      <c r="O143" s="61"/>
      <c r="P143" s="382"/>
      <c r="Q143" s="155"/>
      <c r="R143" s="3"/>
      <c r="S143" s="3"/>
      <c r="T143" s="3"/>
      <c r="U143" s="3"/>
      <c r="V143" s="155"/>
      <c r="W143" s="155"/>
      <c r="X143" s="23"/>
      <c r="Y143" s="3"/>
      <c r="Z143" s="3"/>
      <c r="AA143" s="3"/>
      <c r="AB143" s="3"/>
      <c r="AC143" s="61"/>
      <c r="AD143" s="61"/>
      <c r="AE143" s="16"/>
      <c r="AF143" s="16"/>
      <c r="AG143" s="61"/>
      <c r="AL143" s="16"/>
      <c r="AM143" s="3"/>
      <c r="AN143" s="3"/>
      <c r="AO143" s="3"/>
      <c r="AP143" s="23"/>
      <c r="AQ143" s="3"/>
      <c r="AR143" s="3"/>
      <c r="AS143" s="3"/>
      <c r="AT143" s="3"/>
      <c r="AU143" s="3"/>
      <c r="AV143" s="3"/>
      <c r="AW143" s="23"/>
      <c r="AX143" s="23"/>
    </row>
    <row r="144" spans="10:50">
      <c r="J144" s="154"/>
      <c r="K144" s="155"/>
      <c r="L144" s="155"/>
      <c r="M144" s="3"/>
      <c r="N144" s="61"/>
      <c r="O144" s="61"/>
      <c r="P144" s="382"/>
      <c r="Q144" s="155"/>
      <c r="R144" s="3"/>
      <c r="S144" s="3"/>
      <c r="T144" s="3"/>
      <c r="U144" s="3"/>
      <c r="V144" s="155"/>
      <c r="W144" s="155"/>
      <c r="X144" s="23"/>
      <c r="Y144" s="3"/>
      <c r="Z144" s="3"/>
      <c r="AA144" s="3"/>
      <c r="AB144" s="3"/>
      <c r="AC144" s="61"/>
      <c r="AD144" s="61"/>
      <c r="AE144" s="16"/>
      <c r="AF144" s="16"/>
      <c r="AG144" s="61"/>
      <c r="AL144" s="16"/>
      <c r="AM144" s="3"/>
      <c r="AN144" s="3"/>
      <c r="AO144" s="3"/>
      <c r="AP144" s="23"/>
      <c r="AQ144" s="3"/>
      <c r="AR144" s="3"/>
      <c r="AS144" s="3"/>
      <c r="AT144" s="3"/>
      <c r="AU144" s="3"/>
      <c r="AV144" s="3"/>
      <c r="AW144" s="23"/>
      <c r="AX144" s="23"/>
    </row>
    <row r="145" spans="10:50">
      <c r="J145" s="154"/>
      <c r="K145" s="155"/>
      <c r="L145" s="155"/>
      <c r="M145" s="3"/>
      <c r="N145" s="61"/>
      <c r="O145" s="61"/>
      <c r="P145" s="382"/>
      <c r="Q145" s="155"/>
      <c r="R145" s="3"/>
      <c r="S145" s="3"/>
      <c r="T145" s="3"/>
      <c r="U145" s="3"/>
      <c r="V145" s="155"/>
      <c r="W145" s="155"/>
      <c r="X145" s="23"/>
      <c r="Y145" s="3"/>
      <c r="Z145" s="3"/>
      <c r="AA145" s="3"/>
      <c r="AB145" s="3"/>
      <c r="AC145" s="61"/>
      <c r="AD145" s="61"/>
      <c r="AE145" s="16"/>
      <c r="AF145" s="16"/>
      <c r="AG145" s="61"/>
      <c r="AL145" s="16"/>
      <c r="AM145" s="3"/>
      <c r="AN145" s="3"/>
      <c r="AO145" s="3"/>
      <c r="AP145" s="23"/>
      <c r="AQ145" s="3"/>
      <c r="AR145" s="3"/>
      <c r="AS145" s="3"/>
      <c r="AT145" s="3"/>
      <c r="AU145" s="3"/>
      <c r="AV145" s="3"/>
      <c r="AW145" s="23"/>
      <c r="AX145" s="23"/>
    </row>
    <row r="146" spans="10:50">
      <c r="J146" s="154"/>
      <c r="K146" s="155"/>
      <c r="L146" s="155"/>
      <c r="M146" s="3"/>
      <c r="N146" s="61"/>
      <c r="O146" s="61"/>
      <c r="P146" s="382"/>
      <c r="Q146" s="155"/>
      <c r="R146" s="3"/>
      <c r="S146" s="3"/>
      <c r="T146" s="3"/>
      <c r="U146" s="3"/>
      <c r="V146" s="155"/>
      <c r="W146" s="155"/>
      <c r="X146" s="23"/>
      <c r="Y146" s="3"/>
      <c r="Z146" s="3"/>
      <c r="AA146" s="3"/>
      <c r="AB146" s="3"/>
      <c r="AC146" s="61"/>
      <c r="AD146" s="61"/>
      <c r="AE146" s="16"/>
      <c r="AF146" s="16"/>
      <c r="AG146" s="61"/>
      <c r="AL146" s="16"/>
      <c r="AM146" s="3"/>
      <c r="AN146" s="3"/>
      <c r="AO146" s="3"/>
      <c r="AP146" s="23"/>
      <c r="AQ146" s="3"/>
      <c r="AR146" s="3"/>
      <c r="AS146" s="3"/>
      <c r="AT146" s="3"/>
      <c r="AU146" s="3"/>
      <c r="AV146" s="3"/>
      <c r="AW146" s="23"/>
      <c r="AX146" s="23"/>
    </row>
    <row r="147" spans="10:50">
      <c r="J147" s="154"/>
      <c r="K147" s="155"/>
      <c r="L147" s="155"/>
      <c r="M147" s="3"/>
      <c r="N147" s="61"/>
      <c r="O147" s="61"/>
      <c r="P147" s="382"/>
      <c r="Q147" s="155"/>
      <c r="R147" s="3"/>
      <c r="S147" s="3"/>
      <c r="T147" s="3"/>
      <c r="U147" s="3"/>
      <c r="V147" s="155"/>
      <c r="W147" s="155"/>
      <c r="X147" s="23"/>
      <c r="Y147" s="3"/>
      <c r="Z147" s="3"/>
      <c r="AA147" s="3"/>
      <c r="AB147" s="3"/>
      <c r="AC147" s="61"/>
      <c r="AD147" s="61"/>
      <c r="AE147" s="16"/>
      <c r="AF147" s="16"/>
      <c r="AG147" s="61"/>
      <c r="AL147" s="16"/>
      <c r="AM147" s="3"/>
      <c r="AN147" s="3"/>
      <c r="AO147" s="3"/>
      <c r="AP147" s="23"/>
      <c r="AQ147" s="3"/>
      <c r="AR147" s="3"/>
      <c r="AS147" s="3"/>
      <c r="AT147" s="3"/>
      <c r="AU147" s="3"/>
      <c r="AV147" s="3"/>
      <c r="AW147" s="23"/>
      <c r="AX147" s="23"/>
    </row>
    <row r="148" spans="10:50">
      <c r="J148" s="154"/>
      <c r="K148" s="155"/>
      <c r="L148" s="155"/>
      <c r="M148" s="3"/>
      <c r="N148" s="61"/>
      <c r="O148" s="61"/>
      <c r="P148" s="382"/>
      <c r="Q148" s="155"/>
      <c r="R148" s="3"/>
      <c r="S148" s="3"/>
      <c r="T148" s="3"/>
      <c r="U148" s="3"/>
      <c r="V148" s="155"/>
      <c r="W148" s="155"/>
      <c r="X148" s="23"/>
      <c r="Y148" s="3"/>
      <c r="Z148" s="3"/>
      <c r="AA148" s="3"/>
      <c r="AB148" s="3"/>
      <c r="AC148" s="61"/>
      <c r="AD148" s="61"/>
      <c r="AE148" s="16"/>
      <c r="AF148" s="16"/>
      <c r="AG148" s="61"/>
      <c r="AL148" s="16"/>
      <c r="AM148" s="3"/>
      <c r="AN148" s="3"/>
      <c r="AO148" s="3"/>
      <c r="AP148" s="23"/>
      <c r="AQ148" s="3"/>
      <c r="AR148" s="3"/>
      <c r="AS148" s="3"/>
      <c r="AT148" s="3"/>
      <c r="AU148" s="3"/>
      <c r="AV148" s="3"/>
      <c r="AW148" s="23"/>
      <c r="AX148" s="23"/>
    </row>
    <row r="149" spans="10:50">
      <c r="J149" s="154"/>
      <c r="K149" s="155"/>
      <c r="L149" s="155"/>
      <c r="M149" s="3"/>
      <c r="N149" s="61"/>
      <c r="O149" s="61"/>
      <c r="P149" s="382"/>
      <c r="Q149" s="155"/>
      <c r="R149" s="3"/>
      <c r="S149" s="3"/>
      <c r="T149" s="3"/>
      <c r="U149" s="3"/>
      <c r="V149" s="155"/>
      <c r="W149" s="155"/>
      <c r="X149" s="23"/>
      <c r="Y149" s="3"/>
      <c r="Z149" s="3"/>
      <c r="AA149" s="3"/>
      <c r="AB149" s="3"/>
      <c r="AC149" s="61"/>
      <c r="AD149" s="61"/>
      <c r="AE149" s="16"/>
      <c r="AF149" s="16"/>
      <c r="AG149" s="61"/>
      <c r="AL149" s="16"/>
      <c r="AM149" s="3"/>
      <c r="AN149" s="3"/>
      <c r="AO149" s="3"/>
      <c r="AP149" s="23"/>
      <c r="AQ149" s="3"/>
      <c r="AR149" s="3"/>
      <c r="AS149" s="3"/>
      <c r="AT149" s="3"/>
      <c r="AU149" s="3"/>
      <c r="AV149" s="3"/>
      <c r="AW149" s="23"/>
      <c r="AX149" s="23"/>
    </row>
    <row r="150" spans="10:50">
      <c r="J150" s="154"/>
      <c r="K150" s="155"/>
      <c r="L150" s="155"/>
      <c r="M150" s="3"/>
      <c r="N150" s="61"/>
      <c r="O150" s="61"/>
      <c r="P150" s="382"/>
      <c r="Q150" s="155"/>
      <c r="R150" s="3"/>
      <c r="S150" s="3"/>
      <c r="T150" s="3"/>
      <c r="U150" s="3"/>
      <c r="V150" s="155"/>
      <c r="W150" s="155"/>
      <c r="X150" s="23"/>
      <c r="Y150" s="3"/>
      <c r="Z150" s="3"/>
      <c r="AA150" s="3"/>
      <c r="AB150" s="3"/>
      <c r="AC150" s="61"/>
      <c r="AD150" s="61"/>
      <c r="AE150" s="16"/>
      <c r="AF150" s="16"/>
      <c r="AG150" s="61"/>
      <c r="AL150" s="16"/>
      <c r="AM150" s="3"/>
      <c r="AN150" s="3"/>
      <c r="AO150" s="3"/>
      <c r="AP150" s="23"/>
      <c r="AQ150" s="3"/>
      <c r="AR150" s="3"/>
      <c r="AS150" s="3"/>
      <c r="AT150" s="3"/>
      <c r="AU150" s="3"/>
      <c r="AV150" s="3"/>
      <c r="AW150" s="23"/>
      <c r="AX150" s="23"/>
    </row>
    <row r="151" spans="10:50">
      <c r="J151" s="154"/>
      <c r="K151" s="155"/>
      <c r="L151" s="155"/>
      <c r="M151" s="3"/>
      <c r="N151" s="61"/>
      <c r="O151" s="61"/>
      <c r="P151" s="382"/>
      <c r="Q151" s="155"/>
      <c r="R151" s="3"/>
      <c r="S151" s="3"/>
      <c r="T151" s="3"/>
      <c r="U151" s="3"/>
      <c r="V151" s="155"/>
      <c r="W151" s="155"/>
      <c r="X151" s="23"/>
      <c r="Y151" s="3"/>
      <c r="Z151" s="3"/>
      <c r="AA151" s="3"/>
      <c r="AB151" s="3"/>
      <c r="AC151" s="61"/>
      <c r="AD151" s="61"/>
      <c r="AE151" s="16"/>
      <c r="AF151" s="16"/>
      <c r="AG151" s="61"/>
      <c r="AL151" s="16"/>
      <c r="AM151" s="3"/>
      <c r="AN151" s="3"/>
      <c r="AO151" s="3"/>
      <c r="AP151" s="23"/>
      <c r="AQ151" s="3"/>
      <c r="AR151" s="3"/>
      <c r="AS151" s="3"/>
      <c r="AT151" s="3"/>
      <c r="AU151" s="3"/>
      <c r="AV151" s="3"/>
      <c r="AW151" s="23"/>
      <c r="AX151" s="23"/>
    </row>
    <row r="152" spans="10:50">
      <c r="J152" s="154"/>
      <c r="K152" s="155"/>
      <c r="L152" s="155"/>
      <c r="M152" s="3"/>
      <c r="N152" s="61"/>
      <c r="O152" s="61"/>
      <c r="P152" s="382"/>
      <c r="Q152" s="155"/>
      <c r="R152" s="3"/>
      <c r="S152" s="3"/>
      <c r="T152" s="3"/>
      <c r="U152" s="3"/>
      <c r="V152" s="155"/>
      <c r="W152" s="155"/>
      <c r="X152" s="23"/>
      <c r="Y152" s="3"/>
      <c r="Z152" s="3"/>
      <c r="AA152" s="3"/>
      <c r="AB152" s="3"/>
      <c r="AC152" s="61"/>
      <c r="AD152" s="61"/>
      <c r="AE152" s="16"/>
      <c r="AF152" s="16"/>
      <c r="AG152" s="61"/>
      <c r="AL152" s="16"/>
      <c r="AM152" s="3"/>
      <c r="AN152" s="3"/>
      <c r="AO152" s="3"/>
      <c r="AP152" s="23"/>
      <c r="AQ152" s="3"/>
      <c r="AR152" s="3"/>
      <c r="AS152" s="3"/>
      <c r="AT152" s="3"/>
      <c r="AU152" s="3"/>
      <c r="AV152" s="3"/>
      <c r="AW152" s="23"/>
      <c r="AX152" s="23"/>
    </row>
    <row r="153" spans="10:50">
      <c r="J153" s="154"/>
      <c r="K153" s="155"/>
      <c r="L153" s="155"/>
      <c r="M153" s="3"/>
      <c r="N153" s="61"/>
      <c r="O153" s="61"/>
      <c r="P153" s="382"/>
      <c r="Q153" s="155"/>
      <c r="R153" s="3"/>
      <c r="S153" s="3"/>
      <c r="T153" s="3"/>
      <c r="U153" s="3"/>
      <c r="V153" s="155"/>
      <c r="W153" s="155"/>
      <c r="X153" s="23"/>
      <c r="Y153" s="3"/>
      <c r="Z153" s="3"/>
      <c r="AA153" s="3"/>
      <c r="AB153" s="3"/>
      <c r="AC153" s="61"/>
      <c r="AD153" s="61"/>
      <c r="AE153" s="16"/>
      <c r="AF153" s="16"/>
      <c r="AG153" s="61"/>
      <c r="AL153" s="16"/>
      <c r="AM153" s="3"/>
      <c r="AN153" s="3"/>
      <c r="AO153" s="3"/>
      <c r="AP153" s="23"/>
      <c r="AQ153" s="3"/>
      <c r="AR153" s="3"/>
      <c r="AS153" s="3"/>
      <c r="AT153" s="3"/>
      <c r="AU153" s="3"/>
      <c r="AV153" s="3"/>
      <c r="AW153" s="23"/>
      <c r="AX153" s="23"/>
    </row>
    <row r="154" spans="10:50">
      <c r="J154" s="154"/>
      <c r="K154" s="155"/>
      <c r="L154" s="155"/>
      <c r="M154" s="3"/>
      <c r="N154" s="61"/>
      <c r="O154" s="61"/>
      <c r="P154" s="382"/>
      <c r="Q154" s="155"/>
      <c r="R154" s="3"/>
      <c r="S154" s="3"/>
      <c r="T154" s="3"/>
      <c r="U154" s="3"/>
      <c r="V154" s="155"/>
      <c r="W154" s="155"/>
      <c r="X154" s="23"/>
      <c r="Y154" s="3"/>
      <c r="Z154" s="3"/>
      <c r="AA154" s="3"/>
      <c r="AB154" s="3"/>
      <c r="AC154" s="61"/>
      <c r="AD154" s="61"/>
      <c r="AE154" s="16"/>
      <c r="AF154" s="16"/>
      <c r="AG154" s="61"/>
      <c r="AL154" s="16"/>
      <c r="AM154" s="3"/>
      <c r="AN154" s="3"/>
      <c r="AO154" s="3"/>
      <c r="AP154" s="23"/>
      <c r="AQ154" s="3"/>
      <c r="AR154" s="3"/>
      <c r="AS154" s="3"/>
      <c r="AT154" s="3"/>
      <c r="AU154" s="3"/>
      <c r="AV154" s="3"/>
      <c r="AW154" s="23"/>
      <c r="AX154" s="23"/>
    </row>
    <row r="155" spans="10:50">
      <c r="J155" s="154"/>
      <c r="K155" s="155"/>
      <c r="L155" s="155"/>
      <c r="M155" s="3"/>
      <c r="N155" s="61"/>
      <c r="O155" s="61"/>
      <c r="P155" s="382"/>
      <c r="Q155" s="155"/>
      <c r="R155" s="3"/>
      <c r="S155" s="3"/>
      <c r="T155" s="3"/>
      <c r="U155" s="3"/>
      <c r="V155" s="155"/>
      <c r="W155" s="155"/>
      <c r="X155" s="23"/>
      <c r="Y155" s="3"/>
      <c r="Z155" s="3"/>
      <c r="AA155" s="3"/>
      <c r="AB155" s="3"/>
      <c r="AC155" s="61"/>
      <c r="AD155" s="61"/>
      <c r="AE155" s="16"/>
      <c r="AF155" s="16"/>
      <c r="AG155" s="61"/>
      <c r="AL155" s="16"/>
      <c r="AM155" s="3"/>
      <c r="AN155" s="3"/>
      <c r="AO155" s="3"/>
      <c r="AP155" s="23"/>
      <c r="AQ155" s="3"/>
      <c r="AR155" s="3"/>
      <c r="AS155" s="3"/>
      <c r="AT155" s="3"/>
      <c r="AU155" s="3"/>
      <c r="AV155" s="3"/>
      <c r="AW155" s="23"/>
      <c r="AX155" s="23"/>
    </row>
    <row r="156" spans="10:50">
      <c r="J156" s="154"/>
      <c r="K156" s="155"/>
      <c r="L156" s="155"/>
      <c r="M156" s="3"/>
      <c r="N156" s="61"/>
      <c r="O156" s="61"/>
      <c r="P156" s="382"/>
      <c r="Q156" s="155"/>
      <c r="R156" s="3"/>
      <c r="S156" s="3"/>
      <c r="T156" s="3"/>
      <c r="U156" s="3"/>
      <c r="V156" s="155"/>
      <c r="W156" s="155"/>
      <c r="X156" s="23"/>
      <c r="Y156" s="3"/>
      <c r="Z156" s="3"/>
      <c r="AA156" s="3"/>
      <c r="AB156" s="3"/>
      <c r="AC156" s="61"/>
      <c r="AD156" s="61"/>
      <c r="AE156" s="16"/>
      <c r="AF156" s="16"/>
      <c r="AG156" s="61"/>
      <c r="AL156" s="16"/>
      <c r="AM156" s="3"/>
      <c r="AN156" s="3"/>
      <c r="AO156" s="3"/>
      <c r="AP156" s="23"/>
      <c r="AQ156" s="3"/>
      <c r="AR156" s="3"/>
      <c r="AS156" s="3"/>
      <c r="AT156" s="3"/>
      <c r="AU156" s="3"/>
      <c r="AV156" s="3"/>
      <c r="AW156" s="23"/>
      <c r="AX156" s="23"/>
    </row>
    <row r="157" spans="10:50">
      <c r="J157" s="154"/>
      <c r="K157" s="155"/>
      <c r="L157" s="155"/>
      <c r="M157" s="3"/>
      <c r="N157" s="61"/>
      <c r="O157" s="61"/>
      <c r="P157" s="382"/>
      <c r="Q157" s="155"/>
      <c r="R157" s="3"/>
      <c r="S157" s="3"/>
      <c r="T157" s="3"/>
      <c r="U157" s="3"/>
      <c r="V157" s="155"/>
      <c r="W157" s="155"/>
      <c r="X157" s="23"/>
      <c r="Y157" s="3"/>
      <c r="Z157" s="3"/>
      <c r="AA157" s="3"/>
      <c r="AB157" s="3"/>
      <c r="AC157" s="61"/>
      <c r="AD157" s="61"/>
      <c r="AE157" s="16"/>
      <c r="AF157" s="16"/>
      <c r="AG157" s="61"/>
      <c r="AL157" s="16"/>
      <c r="AM157" s="3"/>
      <c r="AN157" s="3"/>
      <c r="AO157" s="3"/>
      <c r="AP157" s="23"/>
      <c r="AQ157" s="3"/>
      <c r="AR157" s="3"/>
      <c r="AS157" s="3"/>
      <c r="AT157" s="3"/>
      <c r="AU157" s="3"/>
      <c r="AV157" s="3"/>
      <c r="AW157" s="23"/>
      <c r="AX157" s="23"/>
    </row>
    <row r="158" spans="10:50">
      <c r="J158" s="154"/>
      <c r="K158" s="155"/>
      <c r="L158" s="155"/>
      <c r="M158" s="3"/>
      <c r="N158" s="61"/>
      <c r="O158" s="61"/>
      <c r="P158" s="382"/>
      <c r="Q158" s="155"/>
      <c r="R158" s="3"/>
      <c r="S158" s="3"/>
      <c r="T158" s="3"/>
      <c r="U158" s="3"/>
      <c r="V158" s="155"/>
      <c r="W158" s="155"/>
      <c r="X158" s="23"/>
      <c r="Y158" s="3"/>
      <c r="Z158" s="3"/>
      <c r="AA158" s="3"/>
      <c r="AB158" s="3"/>
      <c r="AC158" s="61"/>
      <c r="AD158" s="61"/>
      <c r="AE158" s="16"/>
      <c r="AF158" s="16"/>
      <c r="AG158" s="61"/>
      <c r="AL158" s="16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23"/>
      <c r="AX158" s="23"/>
    </row>
    <row r="159" spans="10:50">
      <c r="J159" s="154"/>
      <c r="K159" s="155"/>
      <c r="L159" s="155"/>
      <c r="M159" s="3"/>
      <c r="N159" s="61"/>
      <c r="O159" s="61"/>
      <c r="P159" s="382"/>
      <c r="Q159" s="155"/>
      <c r="R159" s="3"/>
      <c r="S159" s="3"/>
      <c r="T159" s="3"/>
      <c r="U159" s="3"/>
      <c r="V159" s="155"/>
      <c r="W159" s="155"/>
      <c r="X159" s="23"/>
      <c r="Y159" s="3"/>
      <c r="Z159" s="3"/>
      <c r="AA159" s="3"/>
      <c r="AB159" s="3"/>
      <c r="AC159" s="61"/>
      <c r="AD159" s="61"/>
      <c r="AE159" s="16"/>
      <c r="AF159" s="16"/>
      <c r="AG159" s="61"/>
      <c r="AL159" s="16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23"/>
      <c r="AX159" s="23"/>
    </row>
    <row r="160" spans="10:50">
      <c r="J160" s="154"/>
      <c r="K160" s="155"/>
      <c r="L160" s="155"/>
      <c r="M160" s="3"/>
      <c r="N160" s="61"/>
      <c r="O160" s="61"/>
      <c r="P160" s="382"/>
      <c r="Q160" s="155"/>
      <c r="R160" s="3"/>
      <c r="S160" s="3"/>
      <c r="T160" s="3"/>
      <c r="U160" s="3"/>
      <c r="V160" s="155"/>
      <c r="W160" s="155"/>
      <c r="X160" s="23"/>
      <c r="Y160" s="3"/>
      <c r="Z160" s="3"/>
      <c r="AA160" s="3"/>
      <c r="AB160" s="3"/>
      <c r="AC160" s="61"/>
      <c r="AD160" s="61"/>
      <c r="AE160" s="16"/>
      <c r="AF160" s="16"/>
      <c r="AG160" s="61"/>
      <c r="AL160" s="16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23"/>
      <c r="AX160" s="23"/>
    </row>
    <row r="161" spans="10:50">
      <c r="J161" s="154"/>
      <c r="K161" s="155"/>
      <c r="L161" s="155"/>
      <c r="M161" s="3"/>
      <c r="N161" s="61"/>
      <c r="O161" s="61"/>
      <c r="P161" s="382"/>
      <c r="Q161" s="155"/>
      <c r="R161" s="3"/>
      <c r="S161" s="3"/>
      <c r="T161" s="3"/>
      <c r="U161" s="3"/>
      <c r="V161" s="155"/>
      <c r="W161" s="155"/>
      <c r="X161" s="23"/>
      <c r="Y161" s="3"/>
      <c r="Z161" s="3"/>
      <c r="AA161" s="3"/>
      <c r="AB161" s="3"/>
      <c r="AC161" s="61"/>
      <c r="AD161" s="61"/>
      <c r="AE161" s="16"/>
      <c r="AF161" s="16"/>
      <c r="AG161" s="61"/>
      <c r="AL161" s="16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23"/>
      <c r="AX161" s="23"/>
    </row>
    <row r="162" spans="10:50">
      <c r="J162" s="154"/>
      <c r="K162" s="155"/>
      <c r="L162" s="155"/>
      <c r="M162" s="3"/>
      <c r="N162" s="61"/>
      <c r="O162" s="61"/>
      <c r="P162" s="382"/>
      <c r="Q162" s="155"/>
      <c r="R162" s="3"/>
      <c r="S162" s="3"/>
      <c r="T162" s="3"/>
      <c r="U162" s="3"/>
      <c r="V162" s="155"/>
      <c r="W162" s="155"/>
      <c r="X162" s="23"/>
      <c r="Y162" s="3"/>
      <c r="Z162" s="3"/>
      <c r="AA162" s="3"/>
      <c r="AB162" s="3"/>
      <c r="AC162" s="61"/>
      <c r="AD162" s="61"/>
      <c r="AE162" s="16"/>
      <c r="AF162" s="16"/>
      <c r="AG162" s="61"/>
      <c r="AL162" s="16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23"/>
      <c r="AX162" s="23"/>
    </row>
    <row r="163" spans="10:50">
      <c r="J163" s="154"/>
      <c r="K163" s="155"/>
      <c r="L163" s="155"/>
      <c r="M163" s="3"/>
      <c r="N163" s="61"/>
      <c r="O163" s="61"/>
      <c r="P163" s="382"/>
      <c r="Q163" s="155"/>
      <c r="R163" s="3"/>
      <c r="S163" s="3"/>
      <c r="T163" s="3"/>
      <c r="U163" s="3"/>
      <c r="V163" s="155"/>
      <c r="W163" s="155"/>
      <c r="X163" s="23"/>
      <c r="Y163" s="3"/>
      <c r="Z163" s="3"/>
      <c r="AA163" s="3"/>
      <c r="AB163" s="3"/>
      <c r="AC163" s="61"/>
      <c r="AD163" s="61"/>
      <c r="AE163" s="16"/>
      <c r="AF163" s="16"/>
      <c r="AG163" s="61"/>
      <c r="AL163" s="16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23"/>
      <c r="AX163" s="23"/>
    </row>
    <row r="164" spans="10:50">
      <c r="J164" s="154"/>
      <c r="K164" s="155"/>
      <c r="L164" s="155"/>
      <c r="M164" s="3"/>
      <c r="N164" s="61"/>
      <c r="O164" s="61"/>
      <c r="P164" s="382"/>
      <c r="Q164" s="155"/>
      <c r="R164" s="3"/>
      <c r="S164" s="3"/>
      <c r="T164" s="3"/>
      <c r="U164" s="3"/>
      <c r="V164" s="155"/>
      <c r="W164" s="155"/>
      <c r="X164" s="23"/>
      <c r="Y164" s="3"/>
      <c r="Z164" s="3"/>
      <c r="AA164" s="3"/>
      <c r="AB164" s="3"/>
      <c r="AC164" s="61"/>
      <c r="AD164" s="61"/>
      <c r="AE164" s="16"/>
      <c r="AF164" s="16"/>
      <c r="AG164" s="61"/>
      <c r="AL164" s="16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23"/>
      <c r="AX164" s="23"/>
    </row>
    <row r="165" spans="10:50">
      <c r="J165" s="154"/>
      <c r="K165" s="155"/>
      <c r="L165" s="155"/>
      <c r="M165" s="3"/>
      <c r="N165" s="61"/>
      <c r="O165" s="61"/>
      <c r="P165" s="382"/>
      <c r="Q165" s="155"/>
      <c r="R165" s="3"/>
      <c r="S165" s="3"/>
      <c r="T165" s="3"/>
      <c r="U165" s="3"/>
      <c r="V165" s="155"/>
      <c r="W165" s="155"/>
      <c r="X165" s="23"/>
      <c r="Y165" s="3"/>
      <c r="Z165" s="3"/>
      <c r="AA165" s="3"/>
      <c r="AB165" s="3"/>
      <c r="AC165" s="61"/>
      <c r="AD165" s="61"/>
      <c r="AE165" s="16"/>
      <c r="AF165" s="16"/>
      <c r="AG165" s="61"/>
      <c r="AL165" s="16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23"/>
      <c r="AX165" s="23"/>
    </row>
    <row r="166" spans="10:50">
      <c r="J166" s="154"/>
      <c r="K166" s="155"/>
      <c r="L166" s="155"/>
      <c r="M166" s="3"/>
      <c r="N166" s="61"/>
      <c r="O166" s="61"/>
      <c r="P166" s="382"/>
      <c r="Q166" s="155"/>
      <c r="R166" s="3"/>
      <c r="S166" s="3"/>
      <c r="T166" s="3"/>
      <c r="U166" s="3"/>
      <c r="V166" s="155"/>
      <c r="W166" s="155"/>
      <c r="X166" s="23"/>
      <c r="Y166" s="3"/>
      <c r="Z166" s="3"/>
      <c r="AA166" s="3"/>
      <c r="AB166" s="3"/>
      <c r="AC166" s="61"/>
      <c r="AD166" s="61"/>
      <c r="AE166" s="16"/>
      <c r="AF166" s="16"/>
      <c r="AG166" s="61"/>
      <c r="AL166" s="16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23"/>
      <c r="AX166" s="23"/>
    </row>
    <row r="167" spans="10:50">
      <c r="J167" s="154"/>
      <c r="K167" s="155"/>
      <c r="L167" s="155"/>
      <c r="M167" s="3"/>
      <c r="N167" s="61"/>
      <c r="O167" s="61"/>
      <c r="P167" s="382"/>
      <c r="Q167" s="155"/>
      <c r="R167" s="3"/>
      <c r="S167" s="3"/>
      <c r="T167" s="3"/>
      <c r="U167" s="3"/>
      <c r="V167" s="155"/>
      <c r="W167" s="155"/>
      <c r="X167" s="23"/>
      <c r="Y167" s="3"/>
      <c r="Z167" s="3"/>
      <c r="AA167" s="3"/>
      <c r="AB167" s="3"/>
      <c r="AC167" s="61"/>
      <c r="AD167" s="61"/>
      <c r="AE167" s="16"/>
      <c r="AF167" s="16"/>
      <c r="AG167" s="61"/>
      <c r="AL167" s="16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23"/>
      <c r="AX167" s="23"/>
    </row>
    <row r="168" spans="10:50">
      <c r="J168" s="154"/>
      <c r="K168" s="155"/>
      <c r="L168" s="155"/>
      <c r="M168" s="3"/>
      <c r="N168" s="61"/>
      <c r="O168" s="61"/>
      <c r="P168" s="382"/>
      <c r="Q168" s="155"/>
      <c r="R168" s="3"/>
      <c r="S168" s="3"/>
      <c r="T168" s="3"/>
      <c r="U168" s="3"/>
      <c r="V168" s="155"/>
      <c r="W168" s="155"/>
      <c r="X168" s="23"/>
      <c r="Y168" s="3"/>
      <c r="Z168" s="3"/>
      <c r="AA168" s="3"/>
      <c r="AB168" s="3"/>
      <c r="AC168" s="61"/>
      <c r="AD168" s="61"/>
      <c r="AE168" s="16"/>
      <c r="AF168" s="16"/>
      <c r="AG168" s="61"/>
      <c r="AL168" s="16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23"/>
      <c r="AX168" s="23"/>
    </row>
    <row r="169" spans="10:50">
      <c r="J169" s="154"/>
      <c r="K169" s="155"/>
      <c r="L169" s="155"/>
      <c r="M169" s="3"/>
      <c r="N169" s="61"/>
      <c r="O169" s="61"/>
      <c r="P169" s="382"/>
      <c r="Q169" s="155"/>
      <c r="R169" s="3"/>
      <c r="S169" s="3"/>
      <c r="T169" s="3"/>
      <c r="U169" s="3"/>
      <c r="V169" s="155"/>
      <c r="W169" s="155"/>
      <c r="X169" s="23"/>
      <c r="Y169" s="3"/>
      <c r="Z169" s="3"/>
      <c r="AA169" s="3"/>
      <c r="AB169" s="3"/>
      <c r="AC169" s="61"/>
      <c r="AD169" s="61"/>
      <c r="AE169" s="16"/>
      <c r="AF169" s="16"/>
      <c r="AG169" s="61"/>
      <c r="AL169" s="16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23"/>
      <c r="AX169" s="23"/>
    </row>
    <row r="170" spans="10:50">
      <c r="J170" s="154"/>
      <c r="K170" s="155"/>
      <c r="L170" s="155"/>
      <c r="M170" s="3"/>
      <c r="N170" s="61"/>
      <c r="O170" s="61"/>
      <c r="P170" s="382"/>
      <c r="Q170" s="155"/>
      <c r="R170" s="3"/>
      <c r="S170" s="3"/>
      <c r="T170" s="3"/>
      <c r="U170" s="3"/>
      <c r="V170" s="155"/>
      <c r="W170" s="155"/>
      <c r="X170" s="23"/>
      <c r="Y170" s="3"/>
      <c r="Z170" s="3"/>
      <c r="AA170" s="3"/>
      <c r="AB170" s="3"/>
      <c r="AC170" s="61"/>
      <c r="AD170" s="61"/>
      <c r="AE170" s="16"/>
      <c r="AF170" s="16"/>
      <c r="AG170" s="61"/>
      <c r="AL170" s="16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23"/>
    </row>
    <row r="171" spans="10:50">
      <c r="J171" s="154"/>
      <c r="K171" s="155"/>
      <c r="L171" s="155"/>
      <c r="M171" s="3"/>
      <c r="N171" s="61"/>
      <c r="O171" s="61"/>
      <c r="P171" s="382"/>
      <c r="Q171" s="155"/>
      <c r="R171" s="3"/>
      <c r="S171" s="3"/>
      <c r="T171" s="3"/>
      <c r="U171" s="3"/>
      <c r="V171" s="155"/>
      <c r="W171" s="155"/>
      <c r="X171" s="23"/>
      <c r="Y171" s="3"/>
      <c r="Z171" s="3"/>
      <c r="AA171" s="3"/>
      <c r="AB171" s="3"/>
      <c r="AC171" s="61"/>
      <c r="AD171" s="61"/>
      <c r="AE171" s="16"/>
      <c r="AF171" s="16"/>
      <c r="AG171" s="61"/>
      <c r="AL171" s="16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23"/>
    </row>
    <row r="172" spans="10:50">
      <c r="J172" s="154"/>
      <c r="K172" s="155"/>
      <c r="L172" s="155"/>
      <c r="M172" s="3"/>
      <c r="N172" s="61"/>
      <c r="O172" s="61"/>
      <c r="P172" s="382"/>
      <c r="Q172" s="155"/>
      <c r="R172" s="3"/>
      <c r="S172" s="3"/>
      <c r="T172" s="3"/>
      <c r="U172" s="3"/>
      <c r="V172" s="155"/>
      <c r="W172" s="155"/>
      <c r="X172" s="23"/>
      <c r="Y172" s="3"/>
      <c r="Z172" s="3"/>
      <c r="AA172" s="3"/>
      <c r="AB172" s="3"/>
      <c r="AC172" s="61"/>
      <c r="AD172" s="61"/>
      <c r="AE172" s="16"/>
      <c r="AF172" s="16"/>
      <c r="AG172" s="61"/>
      <c r="AL172" s="16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23"/>
    </row>
    <row r="173" spans="10:50">
      <c r="J173" s="154"/>
      <c r="K173" s="155"/>
      <c r="L173" s="155"/>
      <c r="M173" s="3"/>
      <c r="N173" s="61"/>
      <c r="O173" s="61"/>
      <c r="P173" s="382"/>
      <c r="Q173" s="155"/>
      <c r="R173" s="3"/>
      <c r="S173" s="3"/>
      <c r="T173" s="3"/>
      <c r="U173" s="3"/>
      <c r="V173" s="155"/>
      <c r="W173" s="155"/>
      <c r="X173" s="23"/>
      <c r="Y173" s="3"/>
      <c r="Z173" s="3"/>
      <c r="AA173" s="3"/>
      <c r="AB173" s="3"/>
      <c r="AC173" s="61"/>
      <c r="AD173" s="61"/>
      <c r="AE173" s="16"/>
      <c r="AF173" s="16"/>
      <c r="AG173" s="61"/>
      <c r="AL173" s="16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23"/>
    </row>
    <row r="174" spans="10:50">
      <c r="J174" s="154"/>
      <c r="K174" s="155"/>
      <c r="L174" s="155"/>
      <c r="M174" s="3"/>
      <c r="N174" s="61"/>
      <c r="O174" s="61"/>
      <c r="P174" s="382"/>
      <c r="Q174" s="155"/>
      <c r="R174" s="3"/>
      <c r="S174" s="3"/>
      <c r="T174" s="3"/>
      <c r="U174" s="3"/>
      <c r="V174" s="155"/>
      <c r="W174" s="155"/>
      <c r="X174" s="23"/>
      <c r="Y174" s="3"/>
      <c r="Z174" s="3"/>
      <c r="AA174" s="3"/>
      <c r="AB174" s="3"/>
      <c r="AC174" s="61"/>
      <c r="AD174" s="61"/>
      <c r="AE174" s="16"/>
      <c r="AF174" s="16"/>
      <c r="AG174" s="61"/>
      <c r="AL174" s="16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23"/>
    </row>
    <row r="175" spans="10:50">
      <c r="J175" s="154"/>
      <c r="K175" s="155"/>
      <c r="L175" s="155"/>
      <c r="M175" s="3"/>
      <c r="N175" s="61"/>
      <c r="O175" s="61"/>
      <c r="P175" s="382"/>
      <c r="Q175" s="155"/>
      <c r="R175" s="3"/>
      <c r="S175" s="3"/>
      <c r="T175" s="3"/>
      <c r="U175" s="3"/>
      <c r="V175" s="155"/>
      <c r="W175" s="155"/>
      <c r="X175" s="23"/>
      <c r="Y175" s="3"/>
      <c r="Z175" s="3"/>
      <c r="AA175" s="3"/>
      <c r="AB175" s="3"/>
      <c r="AC175" s="61"/>
      <c r="AD175" s="61"/>
      <c r="AE175" s="16"/>
      <c r="AF175" s="16"/>
      <c r="AG175" s="61"/>
      <c r="AL175" s="16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23"/>
    </row>
    <row r="176" spans="10:50">
      <c r="J176" s="154"/>
      <c r="K176" s="155"/>
      <c r="L176" s="155"/>
      <c r="M176" s="3"/>
      <c r="N176" s="61"/>
      <c r="O176" s="61"/>
      <c r="P176" s="382"/>
      <c r="Q176" s="155"/>
      <c r="R176" s="3"/>
      <c r="S176" s="3"/>
      <c r="T176" s="3"/>
      <c r="U176" s="3"/>
      <c r="V176" s="155"/>
      <c r="W176" s="155"/>
      <c r="X176" s="23"/>
      <c r="Y176" s="3"/>
      <c r="Z176" s="3"/>
      <c r="AA176" s="3"/>
      <c r="AB176" s="3"/>
      <c r="AC176" s="61"/>
      <c r="AD176" s="61"/>
      <c r="AE176" s="16"/>
      <c r="AF176" s="16"/>
      <c r="AG176" s="61"/>
      <c r="AL176" s="16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23"/>
    </row>
    <row r="177" spans="10:49">
      <c r="J177" s="154"/>
      <c r="K177" s="155"/>
      <c r="L177" s="155"/>
      <c r="M177" s="3"/>
      <c r="N177" s="61"/>
      <c r="O177" s="61"/>
      <c r="P177" s="382"/>
      <c r="Q177" s="155"/>
      <c r="R177" s="3"/>
      <c r="S177" s="3"/>
      <c r="T177" s="3"/>
      <c r="U177" s="3"/>
      <c r="V177" s="155"/>
      <c r="W177" s="155"/>
      <c r="X177" s="23"/>
      <c r="Y177" s="3"/>
      <c r="Z177" s="3"/>
      <c r="AA177" s="3"/>
      <c r="AB177" s="3"/>
      <c r="AC177" s="61"/>
      <c r="AD177" s="61"/>
      <c r="AE177" s="16"/>
      <c r="AF177" s="16"/>
      <c r="AG177" s="61"/>
      <c r="AL177" s="16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23"/>
    </row>
    <row r="178" spans="10:49">
      <c r="J178" s="154"/>
      <c r="K178" s="155"/>
      <c r="L178" s="155"/>
      <c r="M178" s="3"/>
      <c r="N178" s="61"/>
      <c r="O178" s="61"/>
      <c r="P178" s="382"/>
      <c r="Q178" s="155"/>
      <c r="R178" s="3"/>
      <c r="S178" s="3"/>
      <c r="T178" s="3"/>
      <c r="U178" s="3"/>
      <c r="V178" s="155"/>
      <c r="W178" s="155"/>
      <c r="X178" s="23"/>
      <c r="Y178" s="3"/>
      <c r="Z178" s="3"/>
      <c r="AA178" s="3"/>
      <c r="AB178" s="3"/>
      <c r="AC178" s="61"/>
      <c r="AD178" s="61"/>
      <c r="AE178" s="16"/>
      <c r="AF178" s="16"/>
      <c r="AG178" s="61"/>
      <c r="AL178" s="16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23"/>
    </row>
    <row r="179" spans="10:49">
      <c r="J179" s="154"/>
      <c r="K179" s="155"/>
      <c r="L179" s="155"/>
      <c r="M179" s="3"/>
      <c r="N179" s="61"/>
      <c r="O179" s="61"/>
      <c r="P179" s="382"/>
      <c r="Q179" s="155"/>
      <c r="R179" s="3"/>
      <c r="S179" s="3"/>
      <c r="T179" s="3"/>
      <c r="U179" s="3"/>
      <c r="V179" s="155"/>
      <c r="W179" s="155"/>
      <c r="X179" s="23"/>
      <c r="Y179" s="3"/>
      <c r="Z179" s="3"/>
      <c r="AA179" s="3"/>
      <c r="AB179" s="3"/>
      <c r="AC179" s="61"/>
      <c r="AD179" s="61"/>
      <c r="AE179" s="16"/>
      <c r="AF179" s="16"/>
      <c r="AG179" s="61"/>
      <c r="AL179" s="16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23"/>
    </row>
    <row r="180" spans="10:49">
      <c r="J180" s="154"/>
      <c r="K180" s="155"/>
      <c r="L180" s="155"/>
      <c r="M180" s="3"/>
      <c r="N180" s="61"/>
      <c r="O180" s="61"/>
      <c r="P180" s="382"/>
      <c r="Q180" s="155"/>
      <c r="R180" s="3"/>
      <c r="S180" s="3"/>
      <c r="T180" s="3"/>
      <c r="U180" s="3"/>
      <c r="V180" s="155"/>
      <c r="W180" s="155"/>
      <c r="X180" s="23"/>
      <c r="Y180" s="3"/>
      <c r="Z180" s="3"/>
      <c r="AA180" s="3"/>
      <c r="AB180" s="3"/>
      <c r="AC180" s="61"/>
      <c r="AD180" s="61"/>
      <c r="AE180" s="16"/>
      <c r="AF180" s="16"/>
      <c r="AG180" s="61"/>
      <c r="AL180" s="16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23"/>
    </row>
    <row r="181" spans="10:49">
      <c r="J181" s="154"/>
      <c r="K181" s="155"/>
      <c r="L181" s="155"/>
      <c r="M181" s="3"/>
      <c r="N181" s="61"/>
      <c r="O181" s="61"/>
      <c r="P181" s="382"/>
      <c r="Q181" s="155"/>
      <c r="R181" s="3"/>
      <c r="S181" s="3"/>
      <c r="T181" s="3"/>
      <c r="U181" s="3"/>
      <c r="V181" s="155"/>
      <c r="W181" s="155"/>
      <c r="X181" s="23"/>
      <c r="Y181" s="3"/>
      <c r="Z181" s="3"/>
      <c r="AA181" s="3"/>
      <c r="AB181" s="3"/>
      <c r="AC181" s="61"/>
      <c r="AD181" s="61"/>
      <c r="AE181" s="16"/>
      <c r="AF181" s="16"/>
      <c r="AG181" s="61"/>
      <c r="AL181" s="16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23"/>
    </row>
    <row r="182" spans="10:49">
      <c r="J182" s="154"/>
      <c r="K182" s="155"/>
      <c r="L182" s="155"/>
      <c r="M182" s="3"/>
      <c r="N182" s="61"/>
      <c r="O182" s="61"/>
      <c r="P182" s="382"/>
      <c r="Q182" s="155"/>
      <c r="R182" s="3"/>
      <c r="S182" s="3"/>
      <c r="T182" s="3"/>
      <c r="U182" s="3"/>
      <c r="V182" s="155"/>
      <c r="W182" s="155"/>
      <c r="X182" s="23"/>
      <c r="Y182" s="3"/>
      <c r="Z182" s="3"/>
      <c r="AA182" s="3"/>
      <c r="AB182" s="3"/>
      <c r="AC182" s="61"/>
      <c r="AD182" s="61"/>
      <c r="AE182" s="16"/>
      <c r="AF182" s="16"/>
      <c r="AG182" s="61"/>
      <c r="AL182" s="16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23"/>
    </row>
    <row r="183" spans="10:49">
      <c r="J183" s="154"/>
      <c r="K183" s="155"/>
      <c r="L183" s="155"/>
      <c r="M183" s="3"/>
      <c r="N183" s="61"/>
      <c r="O183" s="61"/>
      <c r="P183" s="382"/>
      <c r="Q183" s="155"/>
      <c r="R183" s="3"/>
      <c r="S183" s="3"/>
      <c r="T183" s="3"/>
      <c r="U183" s="3"/>
      <c r="V183" s="155"/>
      <c r="W183" s="155"/>
      <c r="X183" s="23"/>
      <c r="Y183" s="3"/>
      <c r="Z183" s="3"/>
      <c r="AA183" s="3"/>
      <c r="AB183" s="3"/>
      <c r="AC183" s="61"/>
      <c r="AD183" s="61"/>
      <c r="AE183" s="16"/>
      <c r="AF183" s="16"/>
      <c r="AG183" s="61"/>
      <c r="AL183" s="16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23"/>
    </row>
    <row r="184" spans="10:49">
      <c r="J184" s="154"/>
      <c r="K184" s="155"/>
      <c r="L184" s="155"/>
      <c r="M184" s="3"/>
      <c r="N184" s="61"/>
      <c r="O184" s="61"/>
      <c r="P184" s="382"/>
      <c r="Q184" s="155"/>
      <c r="R184" s="3"/>
      <c r="S184" s="3"/>
      <c r="T184" s="3"/>
      <c r="U184" s="3"/>
      <c r="V184" s="155"/>
      <c r="W184" s="155"/>
      <c r="X184" s="23"/>
      <c r="Y184" s="3"/>
      <c r="Z184" s="3"/>
      <c r="AA184" s="3"/>
      <c r="AB184" s="3"/>
      <c r="AC184" s="61"/>
      <c r="AD184" s="61"/>
      <c r="AE184" s="16"/>
      <c r="AF184" s="16"/>
      <c r="AG184" s="61"/>
      <c r="AL184" s="16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23"/>
    </row>
    <row r="185" spans="10:49">
      <c r="J185" s="154"/>
      <c r="K185" s="155"/>
      <c r="L185" s="155"/>
      <c r="M185" s="3"/>
      <c r="N185" s="61"/>
      <c r="O185" s="61"/>
      <c r="P185" s="382"/>
      <c r="Q185" s="155"/>
      <c r="R185" s="3"/>
      <c r="S185" s="3"/>
      <c r="T185" s="3"/>
      <c r="U185" s="3"/>
      <c r="V185" s="155"/>
      <c r="W185" s="155"/>
      <c r="X185" s="23"/>
      <c r="Y185" s="3"/>
      <c r="Z185" s="3"/>
      <c r="AA185" s="3"/>
      <c r="AB185" s="3"/>
      <c r="AC185" s="61"/>
      <c r="AD185" s="61"/>
      <c r="AE185" s="16"/>
      <c r="AF185" s="16"/>
      <c r="AG185" s="61"/>
      <c r="AL185" s="16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23"/>
    </row>
    <row r="186" spans="10:49">
      <c r="J186" s="154"/>
      <c r="K186" s="155"/>
      <c r="L186" s="155"/>
      <c r="M186" s="3"/>
      <c r="N186" s="61"/>
      <c r="O186" s="61"/>
      <c r="P186" s="382"/>
      <c r="Q186" s="155"/>
      <c r="R186" s="3"/>
      <c r="S186" s="3"/>
      <c r="T186" s="3"/>
      <c r="U186" s="3"/>
      <c r="V186" s="155"/>
      <c r="W186" s="155"/>
      <c r="X186" s="23"/>
      <c r="Y186" s="3"/>
      <c r="Z186" s="3"/>
      <c r="AA186" s="3"/>
      <c r="AB186" s="3"/>
      <c r="AC186" s="61"/>
      <c r="AD186" s="61"/>
      <c r="AE186" s="16"/>
      <c r="AF186" s="16"/>
      <c r="AG186" s="61"/>
      <c r="AL186" s="16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23"/>
    </row>
    <row r="187" spans="10:49">
      <c r="J187" s="154"/>
      <c r="K187" s="155"/>
      <c r="L187" s="155"/>
      <c r="M187" s="3"/>
      <c r="N187" s="61"/>
      <c r="O187" s="61"/>
      <c r="P187" s="382"/>
      <c r="Q187" s="155"/>
      <c r="R187" s="3"/>
      <c r="S187" s="3"/>
      <c r="T187" s="3"/>
      <c r="U187" s="3"/>
      <c r="V187" s="155"/>
      <c r="W187" s="155"/>
      <c r="X187" s="23"/>
      <c r="Y187" s="3"/>
      <c r="Z187" s="3"/>
      <c r="AA187" s="3"/>
      <c r="AB187" s="3"/>
      <c r="AC187" s="61"/>
      <c r="AD187" s="61"/>
      <c r="AE187" s="16"/>
      <c r="AF187" s="16"/>
      <c r="AG187" s="61"/>
      <c r="AL187" s="16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23"/>
    </row>
    <row r="188" spans="10:49">
      <c r="J188" s="154"/>
      <c r="K188" s="155"/>
      <c r="L188" s="155"/>
      <c r="M188" s="3"/>
      <c r="N188" s="61"/>
      <c r="O188" s="61"/>
      <c r="P188" s="382"/>
      <c r="Q188" s="155"/>
      <c r="R188" s="3"/>
      <c r="S188" s="3"/>
      <c r="T188" s="3"/>
      <c r="U188" s="3"/>
      <c r="V188" s="155"/>
      <c r="W188" s="155"/>
      <c r="X188" s="23"/>
      <c r="Y188" s="3"/>
      <c r="Z188" s="3"/>
      <c r="AA188" s="3"/>
      <c r="AB188" s="3"/>
      <c r="AC188" s="61"/>
      <c r="AD188" s="61"/>
      <c r="AE188" s="16"/>
      <c r="AF188" s="16"/>
      <c r="AG188" s="61"/>
      <c r="AL188" s="16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23"/>
    </row>
    <row r="189" spans="10:49">
      <c r="J189" s="154"/>
      <c r="K189" s="155"/>
      <c r="L189" s="155"/>
      <c r="M189" s="3"/>
      <c r="N189" s="61"/>
      <c r="O189" s="61"/>
      <c r="P189" s="382"/>
      <c r="Q189" s="155"/>
      <c r="R189" s="3"/>
      <c r="S189" s="3"/>
      <c r="T189" s="3"/>
      <c r="U189" s="3"/>
      <c r="V189" s="155"/>
      <c r="W189" s="155"/>
      <c r="X189" s="23"/>
      <c r="Y189" s="3"/>
      <c r="Z189" s="3"/>
      <c r="AA189" s="3"/>
      <c r="AB189" s="3"/>
      <c r="AC189" s="61"/>
      <c r="AD189" s="61"/>
      <c r="AE189" s="16"/>
      <c r="AF189" s="16"/>
      <c r="AG189" s="61"/>
      <c r="AL189" s="16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23"/>
    </row>
    <row r="190" spans="10:49">
      <c r="J190" s="154"/>
      <c r="K190" s="155"/>
      <c r="L190" s="155"/>
      <c r="M190" s="3"/>
      <c r="N190" s="61"/>
      <c r="O190" s="61"/>
      <c r="P190" s="382"/>
      <c r="Q190" s="155"/>
      <c r="R190" s="3"/>
      <c r="S190" s="3"/>
      <c r="T190" s="3"/>
      <c r="U190" s="3"/>
      <c r="V190" s="155"/>
      <c r="W190" s="155"/>
      <c r="X190" s="23"/>
      <c r="Y190" s="3"/>
      <c r="Z190" s="3"/>
      <c r="AA190" s="3"/>
      <c r="AB190" s="3"/>
      <c r="AC190" s="61"/>
      <c r="AD190" s="61"/>
      <c r="AE190" s="16"/>
      <c r="AF190" s="16"/>
      <c r="AG190" s="61"/>
      <c r="AL190" s="16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23"/>
    </row>
    <row r="191" spans="10:49">
      <c r="J191" s="154"/>
      <c r="K191" s="155"/>
      <c r="L191" s="155"/>
      <c r="M191" s="3"/>
      <c r="N191" s="61"/>
      <c r="O191" s="61"/>
      <c r="P191" s="382"/>
      <c r="Q191" s="155"/>
      <c r="R191" s="3"/>
      <c r="S191" s="3"/>
      <c r="T191" s="3"/>
      <c r="U191" s="3"/>
      <c r="V191" s="155"/>
      <c r="W191" s="155"/>
      <c r="X191" s="23"/>
      <c r="Y191" s="3"/>
      <c r="Z191" s="3"/>
      <c r="AA191" s="3"/>
      <c r="AB191" s="3"/>
      <c r="AC191" s="61"/>
      <c r="AD191" s="61"/>
      <c r="AE191" s="16"/>
      <c r="AF191" s="16"/>
      <c r="AG191" s="61"/>
      <c r="AL191" s="16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23"/>
    </row>
    <row r="192" spans="10:49">
      <c r="J192" s="154"/>
      <c r="K192" s="155"/>
      <c r="L192" s="155"/>
      <c r="M192" s="3"/>
      <c r="N192" s="61"/>
      <c r="O192" s="61"/>
      <c r="P192" s="382"/>
      <c r="Q192" s="155"/>
      <c r="R192" s="3"/>
      <c r="S192" s="3"/>
      <c r="T192" s="3"/>
      <c r="U192" s="3"/>
      <c r="V192" s="155"/>
      <c r="W192" s="155"/>
      <c r="X192" s="23"/>
      <c r="Y192" s="3"/>
      <c r="Z192" s="3"/>
      <c r="AA192" s="3"/>
      <c r="AB192" s="3"/>
      <c r="AC192" s="61"/>
      <c r="AD192" s="61"/>
      <c r="AE192" s="16"/>
      <c r="AF192" s="16"/>
      <c r="AG192" s="61"/>
      <c r="AL192" s="16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23"/>
    </row>
    <row r="193" spans="10:49">
      <c r="J193" s="154"/>
      <c r="K193" s="155"/>
      <c r="L193" s="155"/>
      <c r="M193" s="3"/>
      <c r="N193" s="61"/>
      <c r="O193" s="61"/>
      <c r="P193" s="382"/>
      <c r="Q193" s="155"/>
      <c r="R193" s="3"/>
      <c r="S193" s="3"/>
      <c r="T193" s="3"/>
      <c r="U193" s="3"/>
      <c r="V193" s="155"/>
      <c r="W193" s="155"/>
      <c r="X193" s="23"/>
      <c r="Y193" s="3"/>
      <c r="Z193" s="3"/>
      <c r="AA193" s="3"/>
      <c r="AB193" s="3"/>
      <c r="AC193" s="61"/>
      <c r="AD193" s="61"/>
      <c r="AE193" s="16"/>
      <c r="AF193" s="16"/>
      <c r="AG193" s="61"/>
      <c r="AL193" s="16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23"/>
    </row>
    <row r="194" spans="10:49">
      <c r="J194" s="154"/>
      <c r="K194" s="155"/>
      <c r="L194" s="155"/>
      <c r="M194" s="3"/>
      <c r="N194" s="61"/>
      <c r="O194" s="61"/>
      <c r="P194" s="382"/>
      <c r="Q194" s="155"/>
      <c r="R194" s="3"/>
      <c r="S194" s="3"/>
      <c r="T194" s="3"/>
      <c r="U194" s="3"/>
      <c r="V194" s="155"/>
      <c r="W194" s="155"/>
      <c r="X194" s="23"/>
      <c r="Y194" s="3"/>
      <c r="Z194" s="3"/>
      <c r="AA194" s="3"/>
      <c r="AB194" s="3"/>
      <c r="AC194" s="61"/>
      <c r="AD194" s="61"/>
      <c r="AE194" s="16"/>
      <c r="AF194" s="16"/>
      <c r="AG194" s="61"/>
      <c r="AL194" s="16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23"/>
    </row>
    <row r="195" spans="10:49">
      <c r="J195" s="154"/>
      <c r="K195" s="155"/>
      <c r="L195" s="155"/>
      <c r="M195" s="3"/>
      <c r="N195" s="61"/>
      <c r="O195" s="61"/>
      <c r="P195" s="382"/>
      <c r="Q195" s="155"/>
      <c r="R195" s="3"/>
      <c r="S195" s="3"/>
      <c r="T195" s="3"/>
      <c r="U195" s="3"/>
      <c r="V195" s="155"/>
      <c r="W195" s="155"/>
      <c r="X195" s="23"/>
      <c r="Y195" s="3"/>
      <c r="Z195" s="3"/>
      <c r="AA195" s="3"/>
      <c r="AB195" s="3"/>
      <c r="AC195" s="61"/>
      <c r="AD195" s="61"/>
      <c r="AE195" s="16"/>
      <c r="AF195" s="16"/>
      <c r="AG195" s="61"/>
      <c r="AL195" s="16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23"/>
    </row>
    <row r="196" spans="10:49">
      <c r="J196" s="154"/>
      <c r="K196" s="155"/>
      <c r="L196" s="155"/>
      <c r="M196" s="3"/>
      <c r="N196" s="61"/>
      <c r="O196" s="61"/>
      <c r="P196" s="382"/>
      <c r="Q196" s="155"/>
      <c r="R196" s="3"/>
      <c r="S196" s="3"/>
      <c r="T196" s="3"/>
      <c r="U196" s="3"/>
      <c r="V196" s="155"/>
      <c r="W196" s="155"/>
      <c r="X196" s="23"/>
      <c r="Y196" s="3"/>
      <c r="Z196" s="3"/>
      <c r="AA196" s="3"/>
      <c r="AB196" s="3"/>
      <c r="AC196" s="61"/>
      <c r="AD196" s="61"/>
      <c r="AE196" s="16"/>
      <c r="AF196" s="16"/>
      <c r="AG196" s="61"/>
      <c r="AL196" s="16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23"/>
    </row>
    <row r="197" spans="10:49">
      <c r="J197" s="154"/>
      <c r="K197" s="155"/>
      <c r="L197" s="155"/>
      <c r="M197" s="3"/>
      <c r="N197" s="61"/>
      <c r="O197" s="61"/>
      <c r="P197" s="382"/>
      <c r="Q197" s="155"/>
      <c r="R197" s="3"/>
      <c r="S197" s="3"/>
      <c r="T197" s="3"/>
      <c r="U197" s="3"/>
      <c r="V197" s="155"/>
      <c r="W197" s="155"/>
      <c r="X197" s="23"/>
      <c r="Y197" s="3"/>
      <c r="Z197" s="3"/>
      <c r="AA197" s="3"/>
      <c r="AB197" s="3"/>
      <c r="AC197" s="61"/>
      <c r="AD197" s="61"/>
      <c r="AE197" s="16"/>
      <c r="AF197" s="16"/>
      <c r="AG197" s="61"/>
      <c r="AL197" s="16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23"/>
    </row>
    <row r="198" spans="10:49">
      <c r="J198" s="154"/>
      <c r="K198" s="155"/>
      <c r="L198" s="155"/>
      <c r="M198" s="3"/>
      <c r="N198" s="61"/>
      <c r="O198" s="61"/>
      <c r="P198" s="382"/>
      <c r="Q198" s="155"/>
      <c r="R198" s="3"/>
      <c r="S198" s="3"/>
      <c r="T198" s="3"/>
      <c r="U198" s="3"/>
      <c r="V198" s="155"/>
      <c r="W198" s="155"/>
      <c r="X198" s="23"/>
      <c r="Y198" s="3"/>
      <c r="Z198" s="3"/>
      <c r="AA198" s="3"/>
      <c r="AB198" s="3"/>
      <c r="AC198" s="61"/>
      <c r="AD198" s="61"/>
      <c r="AE198" s="16"/>
      <c r="AF198" s="16"/>
      <c r="AG198" s="61"/>
      <c r="AL198" s="16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23"/>
    </row>
    <row r="199" spans="10:49">
      <c r="J199" s="154"/>
      <c r="K199" s="155"/>
      <c r="L199" s="155"/>
      <c r="M199" s="3"/>
      <c r="N199" s="61"/>
      <c r="O199" s="61"/>
      <c r="P199" s="382"/>
      <c r="Q199" s="155"/>
      <c r="R199" s="3"/>
      <c r="S199" s="3"/>
      <c r="T199" s="3"/>
      <c r="U199" s="3"/>
      <c r="V199" s="155"/>
      <c r="W199" s="155"/>
      <c r="X199" s="23"/>
      <c r="Y199" s="3"/>
      <c r="Z199" s="3"/>
      <c r="AA199" s="3"/>
      <c r="AB199" s="3"/>
      <c r="AC199" s="61"/>
      <c r="AD199" s="61"/>
      <c r="AE199" s="16"/>
      <c r="AF199" s="16"/>
      <c r="AG199" s="61"/>
      <c r="AL199" s="16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23"/>
    </row>
    <row r="200" spans="10:49">
      <c r="J200" s="154"/>
      <c r="K200" s="155"/>
      <c r="L200" s="155"/>
      <c r="M200" s="3"/>
      <c r="N200" s="61"/>
      <c r="O200" s="61"/>
      <c r="P200" s="382"/>
      <c r="Q200" s="155"/>
      <c r="R200" s="3"/>
      <c r="S200" s="3"/>
      <c r="T200" s="3"/>
      <c r="U200" s="3"/>
      <c r="V200" s="155"/>
      <c r="W200" s="155"/>
      <c r="X200" s="23"/>
      <c r="Y200" s="3"/>
      <c r="Z200" s="3"/>
      <c r="AA200" s="3"/>
      <c r="AB200" s="3"/>
      <c r="AC200" s="61"/>
      <c r="AD200" s="61"/>
      <c r="AE200" s="16"/>
      <c r="AF200" s="16"/>
      <c r="AG200" s="61"/>
      <c r="AL200" s="16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23"/>
    </row>
    <row r="201" spans="10:49">
      <c r="J201" s="154"/>
      <c r="K201" s="155"/>
      <c r="L201" s="155"/>
      <c r="M201" s="3"/>
      <c r="N201" s="61"/>
      <c r="O201" s="61"/>
      <c r="P201" s="382"/>
      <c r="Q201" s="155"/>
      <c r="R201" s="3"/>
      <c r="S201" s="3"/>
      <c r="T201" s="3"/>
      <c r="U201" s="3"/>
      <c r="V201" s="155"/>
      <c r="W201" s="155"/>
      <c r="X201" s="23"/>
      <c r="Y201" s="3"/>
      <c r="Z201" s="3"/>
      <c r="AA201" s="3"/>
      <c r="AB201" s="3"/>
      <c r="AC201" s="61"/>
      <c r="AD201" s="61"/>
      <c r="AE201" s="16"/>
      <c r="AF201" s="16"/>
      <c r="AG201" s="61"/>
      <c r="AL201" s="16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23"/>
    </row>
    <row r="202" spans="10:49">
      <c r="J202" s="154"/>
      <c r="K202" s="155"/>
      <c r="L202" s="155"/>
      <c r="M202" s="3"/>
      <c r="N202" s="61"/>
      <c r="O202" s="61"/>
      <c r="P202" s="382"/>
      <c r="Q202" s="155"/>
      <c r="R202" s="3"/>
      <c r="S202" s="3"/>
      <c r="T202" s="3"/>
      <c r="U202" s="3"/>
      <c r="V202" s="155"/>
      <c r="W202" s="155"/>
      <c r="X202" s="23"/>
      <c r="Y202" s="3"/>
      <c r="Z202" s="3"/>
      <c r="AA202" s="3"/>
      <c r="AB202" s="3"/>
      <c r="AC202" s="61"/>
      <c r="AD202" s="61"/>
      <c r="AE202" s="16"/>
      <c r="AF202" s="16"/>
      <c r="AG202" s="61"/>
      <c r="AL202" s="16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23"/>
    </row>
    <row r="203" spans="10:49">
      <c r="J203" s="154"/>
      <c r="K203" s="155"/>
      <c r="L203" s="155"/>
      <c r="M203" s="3"/>
      <c r="N203" s="61"/>
      <c r="O203" s="61"/>
      <c r="P203" s="382"/>
      <c r="Q203" s="155"/>
      <c r="R203" s="3"/>
      <c r="S203" s="3"/>
      <c r="T203" s="3"/>
      <c r="U203" s="3"/>
      <c r="V203" s="155"/>
      <c r="W203" s="155"/>
      <c r="X203" s="23"/>
      <c r="Y203" s="3"/>
      <c r="Z203" s="3"/>
      <c r="AA203" s="3"/>
      <c r="AB203" s="3"/>
      <c r="AC203" s="61"/>
      <c r="AD203" s="61"/>
      <c r="AE203" s="16"/>
      <c r="AF203" s="16"/>
      <c r="AG203" s="61"/>
      <c r="AL203" s="16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23"/>
    </row>
    <row r="204" spans="10:49">
      <c r="J204" s="154"/>
      <c r="K204" s="155"/>
      <c r="L204" s="155"/>
      <c r="M204" s="3"/>
      <c r="N204" s="61"/>
      <c r="O204" s="61"/>
      <c r="P204" s="382"/>
      <c r="Q204" s="155"/>
      <c r="R204" s="3"/>
      <c r="S204" s="3"/>
      <c r="T204" s="3"/>
      <c r="U204" s="3"/>
      <c r="V204" s="155"/>
      <c r="W204" s="155"/>
      <c r="X204" s="23"/>
      <c r="Y204" s="3"/>
      <c r="Z204" s="3"/>
      <c r="AA204" s="3"/>
      <c r="AB204" s="3"/>
      <c r="AC204" s="61"/>
      <c r="AD204" s="61"/>
      <c r="AE204" s="16"/>
      <c r="AF204" s="16"/>
      <c r="AG204" s="61"/>
      <c r="AL204" s="16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23"/>
    </row>
    <row r="205" spans="10:49">
      <c r="J205" s="154"/>
      <c r="K205" s="155"/>
      <c r="L205" s="155"/>
      <c r="M205" s="3"/>
      <c r="N205" s="61"/>
      <c r="O205" s="61"/>
      <c r="P205" s="382"/>
      <c r="Q205" s="155"/>
      <c r="R205" s="3"/>
      <c r="S205" s="3"/>
      <c r="T205" s="3"/>
      <c r="U205" s="3"/>
      <c r="V205" s="155"/>
      <c r="W205" s="155"/>
      <c r="X205" s="23"/>
      <c r="Y205" s="3"/>
      <c r="Z205" s="3"/>
      <c r="AA205" s="3"/>
      <c r="AB205" s="3"/>
      <c r="AC205" s="61"/>
      <c r="AD205" s="61"/>
      <c r="AE205" s="16"/>
      <c r="AF205" s="16"/>
      <c r="AG205" s="61"/>
      <c r="AL205" s="16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23"/>
    </row>
    <row r="206" spans="10:49">
      <c r="J206" s="154"/>
      <c r="K206" s="155"/>
      <c r="L206" s="155"/>
      <c r="M206" s="3"/>
      <c r="N206" s="61"/>
      <c r="O206" s="61"/>
      <c r="P206" s="382"/>
      <c r="Q206" s="155"/>
      <c r="R206" s="3"/>
      <c r="S206" s="3"/>
      <c r="T206" s="3"/>
      <c r="U206" s="3"/>
      <c r="V206" s="155"/>
      <c r="W206" s="155"/>
      <c r="X206" s="23"/>
      <c r="Y206" s="3"/>
      <c r="Z206" s="3"/>
      <c r="AA206" s="3"/>
      <c r="AB206" s="3"/>
      <c r="AC206" s="61"/>
      <c r="AD206" s="61"/>
      <c r="AE206" s="16"/>
      <c r="AF206" s="16"/>
      <c r="AG206" s="61"/>
      <c r="AL206" s="16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23"/>
    </row>
    <row r="207" spans="10:49">
      <c r="J207" s="154"/>
      <c r="K207" s="155"/>
      <c r="L207" s="155"/>
      <c r="M207" s="3"/>
      <c r="N207" s="61"/>
      <c r="O207" s="61"/>
      <c r="P207" s="382"/>
      <c r="Q207" s="155"/>
      <c r="R207" s="3"/>
      <c r="S207" s="3"/>
      <c r="T207" s="3"/>
      <c r="U207" s="3"/>
      <c r="V207" s="155"/>
      <c r="W207" s="155"/>
      <c r="X207" s="23"/>
      <c r="Y207" s="3"/>
      <c r="Z207" s="3"/>
      <c r="AA207" s="3"/>
      <c r="AB207" s="3"/>
      <c r="AC207" s="61"/>
      <c r="AD207" s="61"/>
      <c r="AE207" s="16"/>
      <c r="AF207" s="16"/>
      <c r="AG207" s="61"/>
      <c r="AL207" s="16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23"/>
    </row>
    <row r="208" spans="10:49">
      <c r="J208" s="154"/>
      <c r="K208" s="155"/>
      <c r="L208" s="155"/>
      <c r="M208" s="3"/>
      <c r="N208" s="61"/>
      <c r="O208" s="61"/>
      <c r="P208" s="382"/>
      <c r="Q208" s="155"/>
      <c r="R208" s="3"/>
      <c r="S208" s="3"/>
      <c r="T208" s="3"/>
      <c r="U208" s="3"/>
      <c r="V208" s="155"/>
      <c r="W208" s="155"/>
      <c r="X208" s="23"/>
      <c r="Y208" s="3"/>
      <c r="Z208" s="3"/>
      <c r="AA208" s="3"/>
      <c r="AB208" s="3"/>
      <c r="AC208" s="61"/>
      <c r="AD208" s="61"/>
      <c r="AE208" s="16"/>
      <c r="AF208" s="16"/>
      <c r="AG208" s="61"/>
      <c r="AL208" s="16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23"/>
    </row>
    <row r="209" spans="10:49">
      <c r="J209" s="154"/>
      <c r="K209" s="155"/>
      <c r="L209" s="155"/>
      <c r="M209" s="3"/>
      <c r="N209" s="61"/>
      <c r="O209" s="61"/>
      <c r="P209" s="382"/>
      <c r="Q209" s="155"/>
      <c r="R209" s="3"/>
      <c r="S209" s="3"/>
      <c r="T209" s="3"/>
      <c r="U209" s="3"/>
      <c r="V209" s="155"/>
      <c r="W209" s="155"/>
      <c r="X209" s="23"/>
      <c r="Y209" s="3"/>
      <c r="Z209" s="3"/>
      <c r="AA209" s="3"/>
      <c r="AB209" s="3"/>
      <c r="AC209" s="61"/>
      <c r="AD209" s="61"/>
      <c r="AE209" s="16"/>
      <c r="AF209" s="16"/>
      <c r="AG209" s="61"/>
      <c r="AL209" s="16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23"/>
    </row>
    <row r="210" spans="10:49">
      <c r="J210" s="154"/>
      <c r="K210" s="155"/>
      <c r="L210" s="155"/>
      <c r="M210" s="3"/>
      <c r="N210" s="61"/>
      <c r="O210" s="61"/>
      <c r="P210" s="382"/>
      <c r="Q210" s="155"/>
      <c r="R210" s="3"/>
      <c r="S210" s="3"/>
      <c r="T210" s="3"/>
      <c r="U210" s="3"/>
      <c r="V210" s="155"/>
      <c r="W210" s="155"/>
      <c r="X210" s="23"/>
      <c r="Y210" s="3"/>
      <c r="Z210" s="3"/>
      <c r="AA210" s="3"/>
      <c r="AB210" s="3"/>
      <c r="AC210" s="61"/>
      <c r="AD210" s="61"/>
      <c r="AE210" s="16"/>
      <c r="AF210" s="16"/>
      <c r="AG210" s="61"/>
      <c r="AL210" s="16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23"/>
    </row>
    <row r="211" spans="10:49">
      <c r="J211" s="154"/>
      <c r="K211" s="155"/>
      <c r="L211" s="155"/>
      <c r="M211" s="3"/>
      <c r="N211" s="61"/>
      <c r="O211" s="61"/>
      <c r="P211" s="382"/>
      <c r="Q211" s="155"/>
      <c r="R211" s="3"/>
      <c r="S211" s="3"/>
      <c r="T211" s="3"/>
      <c r="U211" s="3"/>
      <c r="V211" s="155"/>
      <c r="W211" s="155"/>
      <c r="X211" s="23"/>
      <c r="Y211" s="3"/>
      <c r="Z211" s="3"/>
      <c r="AA211" s="3"/>
      <c r="AB211" s="3"/>
      <c r="AC211" s="61"/>
      <c r="AD211" s="61"/>
      <c r="AE211" s="16"/>
      <c r="AF211" s="16"/>
      <c r="AG211" s="61"/>
      <c r="AL211" s="16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23"/>
    </row>
    <row r="212" spans="10:49">
      <c r="J212" s="154"/>
      <c r="K212" s="155"/>
      <c r="L212" s="155"/>
      <c r="M212" s="3"/>
      <c r="N212" s="61"/>
      <c r="O212" s="61"/>
      <c r="P212" s="382"/>
      <c r="Q212" s="155"/>
      <c r="R212" s="3"/>
      <c r="S212" s="3"/>
      <c r="T212" s="3"/>
      <c r="U212" s="3"/>
      <c r="V212" s="155"/>
      <c r="W212" s="155"/>
      <c r="X212" s="23"/>
      <c r="Y212" s="3"/>
      <c r="Z212" s="3"/>
      <c r="AA212" s="3"/>
      <c r="AB212" s="3"/>
      <c r="AC212" s="61"/>
      <c r="AD212" s="61"/>
      <c r="AE212" s="16"/>
      <c r="AF212" s="16"/>
      <c r="AG212" s="61"/>
      <c r="AL212" s="16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23"/>
    </row>
    <row r="213" spans="10:49">
      <c r="J213" s="154"/>
      <c r="K213" s="155"/>
      <c r="L213" s="155"/>
      <c r="M213" s="3"/>
      <c r="N213" s="61"/>
      <c r="O213" s="61"/>
      <c r="P213" s="382"/>
      <c r="Q213" s="155"/>
      <c r="R213" s="3"/>
      <c r="S213" s="3"/>
      <c r="T213" s="3"/>
      <c r="U213" s="3"/>
      <c r="V213" s="155"/>
      <c r="W213" s="155"/>
      <c r="X213" s="23"/>
      <c r="Y213" s="3"/>
      <c r="Z213" s="3"/>
      <c r="AA213" s="3"/>
      <c r="AB213" s="3"/>
      <c r="AC213" s="61"/>
      <c r="AD213" s="61"/>
      <c r="AE213" s="16"/>
      <c r="AF213" s="16"/>
      <c r="AG213" s="61"/>
      <c r="AL213" s="16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23"/>
    </row>
    <row r="214" spans="10:49">
      <c r="J214" s="154"/>
      <c r="K214" s="155"/>
      <c r="L214" s="155"/>
      <c r="M214" s="3"/>
      <c r="N214" s="61"/>
      <c r="O214" s="61"/>
      <c r="P214" s="382"/>
      <c r="Q214" s="155"/>
      <c r="R214" s="3"/>
      <c r="S214" s="3"/>
      <c r="T214" s="3"/>
      <c r="U214" s="3"/>
      <c r="V214" s="155"/>
      <c r="W214" s="155"/>
      <c r="X214" s="23"/>
      <c r="Y214" s="3"/>
      <c r="Z214" s="3"/>
      <c r="AA214" s="3"/>
      <c r="AB214" s="3"/>
      <c r="AC214" s="61"/>
      <c r="AD214" s="61"/>
      <c r="AE214" s="16"/>
      <c r="AF214" s="16"/>
      <c r="AG214" s="61"/>
      <c r="AL214" s="16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23"/>
    </row>
    <row r="215" spans="10:49">
      <c r="J215" s="154"/>
      <c r="K215" s="155"/>
      <c r="L215" s="155"/>
      <c r="M215" s="3"/>
      <c r="N215" s="61"/>
      <c r="O215" s="61"/>
      <c r="P215" s="382"/>
      <c r="Q215" s="155"/>
      <c r="R215" s="3"/>
      <c r="S215" s="3"/>
      <c r="T215" s="3"/>
      <c r="U215" s="3"/>
      <c r="V215" s="155"/>
      <c r="W215" s="155"/>
      <c r="X215" s="23"/>
      <c r="Y215" s="3"/>
      <c r="Z215" s="3"/>
      <c r="AA215" s="3"/>
      <c r="AB215" s="3"/>
      <c r="AC215" s="61"/>
      <c r="AD215" s="61"/>
      <c r="AE215" s="16"/>
      <c r="AF215" s="16"/>
      <c r="AG215" s="61"/>
      <c r="AL215" s="16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23"/>
    </row>
  </sheetData>
  <mergeCells count="1">
    <mergeCell ref="AA5:AC5"/>
  </mergeCells>
  <phoneticPr fontId="11" type="noConversion"/>
  <conditionalFormatting sqref="H10:H13 H15:H18 Z20:Z23">
    <cfRule type="cellIs" dxfId="185" priority="19" operator="lessThan">
      <formula>0</formula>
    </cfRule>
    <cfRule type="cellIs" dxfId="184" priority="20" operator="greaterThan">
      <formula>0</formula>
    </cfRule>
  </conditionalFormatting>
  <conditionalFormatting sqref="F10:F13 F15:F18">
    <cfRule type="cellIs" dxfId="183" priority="17" operator="lessThan">
      <formula>0</formula>
    </cfRule>
    <cfRule type="cellIs" dxfId="182" priority="18" operator="greaterThan">
      <formula>0</formula>
    </cfRule>
  </conditionalFormatting>
  <conditionalFormatting sqref="J10:J13 J15:J18">
    <cfRule type="cellIs" dxfId="181" priority="15" operator="lessThan">
      <formula>0</formula>
    </cfRule>
    <cfRule type="cellIs" dxfId="180" priority="16" operator="greaterThan">
      <formula>0</formula>
    </cfRule>
  </conditionalFormatting>
  <conditionalFormatting sqref="AB10:AB13 AB15:AB18">
    <cfRule type="cellIs" dxfId="179" priority="11" operator="lessThan">
      <formula>0</formula>
    </cfRule>
    <cfRule type="cellIs" dxfId="178" priority="12" operator="greaterThan">
      <formula>0</formula>
    </cfRule>
  </conditionalFormatting>
  <conditionalFormatting sqref="N10:N13 N15:N18">
    <cfRule type="cellIs" dxfId="177" priority="9" operator="lessThan">
      <formula>0</formula>
    </cfRule>
    <cfRule type="cellIs" dxfId="176" priority="10" operator="greaterThan">
      <formula>0</formula>
    </cfRule>
  </conditionalFormatting>
  <conditionalFormatting sqref="AD10:AD13 AD15:AD18">
    <cfRule type="cellIs" dxfId="175" priority="5" operator="lessThan">
      <formula>0</formula>
    </cfRule>
    <cfRule type="cellIs" dxfId="174" priority="6" operator="greaterThan">
      <formula>0</formula>
    </cfRule>
  </conditionalFormatting>
  <conditionalFormatting sqref="Y10:Y13">
    <cfRule type="cellIs" dxfId="173" priority="3" operator="lessThan">
      <formula>0</formula>
    </cfRule>
    <cfRule type="cellIs" dxfId="172" priority="4" operator="greaterThan">
      <formula>0</formula>
    </cfRule>
  </conditionalFormatting>
  <conditionalFormatting sqref="Y15:Y18">
    <cfRule type="cellIs" dxfId="171" priority="1" operator="lessThan">
      <formula>0</formula>
    </cfRule>
    <cfRule type="cellIs" dxfId="17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29BB4-CA14-4C90-BFCD-BA3E70EB2626}">
  <dimension ref="O1:CL360"/>
  <sheetViews>
    <sheetView zoomScale="96" zoomScaleNormal="96" workbookViewId="0"/>
  </sheetViews>
  <sheetFormatPr baseColWidth="10" defaultRowHeight="15"/>
  <cols>
    <col min="34" max="34" width="2.54296875" customWidth="1"/>
    <col min="35" max="35" width="5.1796875" customWidth="1"/>
    <col min="36" max="36" width="2.54296875" customWidth="1"/>
    <col min="37" max="37" width="10.453125" customWidth="1"/>
    <col min="38" max="38" width="6.81640625" customWidth="1"/>
    <col min="39" max="39" width="5.1796875" customWidth="1"/>
    <col min="40" max="40" width="7.54296875" customWidth="1"/>
    <col min="41" max="41" width="6.08984375" customWidth="1"/>
    <col min="42" max="42" width="6" style="98" customWidth="1"/>
    <col min="43" max="43" width="5" style="98" customWidth="1"/>
    <col min="44" max="44" width="5.54296875" style="98" customWidth="1"/>
    <col min="45" max="45" width="4" style="98" customWidth="1"/>
    <col min="46" max="46" width="6.1796875" style="1" customWidth="1"/>
    <col min="47" max="47" width="5.1796875" customWidth="1"/>
    <col min="48" max="48" width="7.54296875" customWidth="1"/>
    <col min="49" max="49" width="5" customWidth="1"/>
    <col min="50" max="50" width="6.90625" customWidth="1"/>
    <col min="51" max="51" width="5.1796875" customWidth="1"/>
    <col min="52" max="52" width="7.54296875" style="98" customWidth="1"/>
    <col min="53" max="53" width="4.453125" style="98" customWidth="1"/>
    <col min="54" max="54" width="6.54296875" style="98" customWidth="1"/>
    <col min="55" max="55" width="4.90625" style="98" customWidth="1"/>
    <col min="56" max="56" width="5.08984375" style="11" customWidth="1"/>
    <col min="57" max="57" width="5" style="11" customWidth="1"/>
    <col min="58" max="58" width="5.08984375" style="98" customWidth="1"/>
    <col min="59" max="59" width="5.6328125" customWidth="1"/>
    <col min="60" max="60" width="4.54296875" customWidth="1"/>
    <col min="61" max="61" width="5.453125" customWidth="1"/>
    <col min="62" max="62" width="5.90625" style="11" customWidth="1"/>
    <col min="63" max="63" width="6" style="11" customWidth="1"/>
    <col min="64" max="64" width="6.1796875" style="11" customWidth="1"/>
    <col min="65" max="65" width="9.1796875" customWidth="1"/>
    <col min="66" max="66" width="9.08984375" style="11" customWidth="1"/>
    <col min="67" max="67" width="9" customWidth="1"/>
    <col min="68" max="69" width="10.6328125" customWidth="1"/>
    <col min="70" max="70" width="9.54296875" customWidth="1"/>
    <col min="71" max="71" width="7.6328125" customWidth="1"/>
    <col min="73" max="73" width="12.453125" customWidth="1"/>
    <col min="74" max="74" width="13.36328125" customWidth="1"/>
  </cols>
  <sheetData>
    <row r="1" spans="34:90"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3"/>
      <c r="BP1" s="23"/>
      <c r="BQ1" s="23"/>
      <c r="BR1" s="23"/>
    </row>
    <row r="2" spans="34:90"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3"/>
      <c r="BP2" s="23"/>
      <c r="BQ2" s="23"/>
      <c r="BR2" s="23"/>
    </row>
    <row r="3" spans="34:90" ht="19.5" customHeight="1"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3"/>
      <c r="BP3" s="23"/>
      <c r="BQ3" s="23"/>
      <c r="BR3" s="23"/>
    </row>
    <row r="4" spans="34:90"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3"/>
      <c r="BP4" s="23"/>
      <c r="BQ4" s="23"/>
      <c r="BR4" s="23"/>
    </row>
    <row r="5" spans="34:90"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3"/>
      <c r="BP5" s="23"/>
      <c r="BQ5" s="23"/>
      <c r="BR5" s="23"/>
      <c r="CK5" s="23"/>
      <c r="CL5" s="23"/>
    </row>
    <row r="6" spans="34:90" ht="19.5" customHeight="1"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3"/>
      <c r="BP6" s="23"/>
      <c r="BQ6" s="23"/>
      <c r="BR6" s="23"/>
    </row>
    <row r="7" spans="34:90" ht="17.25" customHeight="1">
      <c r="AU7" s="3"/>
      <c r="AV7" s="3"/>
      <c r="AW7" s="3"/>
      <c r="AX7" s="3"/>
      <c r="AY7" s="3"/>
      <c r="AZ7" s="61"/>
      <c r="BA7" s="61"/>
      <c r="BB7" s="61"/>
      <c r="BC7" s="61"/>
      <c r="BD7" s="16"/>
      <c r="BE7" s="16"/>
      <c r="BF7" s="61"/>
      <c r="BG7" s="3"/>
      <c r="BH7" s="3"/>
      <c r="BI7" s="3"/>
      <c r="BJ7" s="16"/>
      <c r="BK7" s="16"/>
      <c r="BL7" s="16"/>
      <c r="BM7" s="3"/>
      <c r="BN7" s="16"/>
      <c r="BO7" s="3"/>
      <c r="BP7" s="23"/>
      <c r="BQ7" s="23"/>
      <c r="BR7" s="23"/>
    </row>
    <row r="8" spans="34:90">
      <c r="AU8" s="3"/>
      <c r="AV8" s="3"/>
      <c r="AW8" s="3"/>
      <c r="AX8" s="3"/>
      <c r="AY8" s="3"/>
      <c r="AZ8" s="61"/>
      <c r="BA8" s="61"/>
      <c r="BB8" s="61"/>
      <c r="BC8" s="61"/>
      <c r="BD8" s="16"/>
      <c r="BE8" s="16"/>
      <c r="BF8" s="61"/>
      <c r="BG8" s="3"/>
      <c r="BH8" s="3"/>
      <c r="BI8" s="3"/>
      <c r="BJ8" s="16"/>
      <c r="BK8" s="16"/>
      <c r="BL8" s="16"/>
      <c r="BM8" s="3"/>
      <c r="BN8" s="16"/>
      <c r="BO8" s="3"/>
      <c r="BP8" s="23"/>
      <c r="BQ8" s="23"/>
      <c r="BR8" s="23"/>
    </row>
    <row r="9" spans="34:90">
      <c r="AU9" s="3"/>
      <c r="AV9" s="3"/>
      <c r="AW9" s="3"/>
      <c r="AX9" s="3"/>
      <c r="AY9" s="3"/>
      <c r="AZ9" s="61"/>
      <c r="BA9" s="61"/>
      <c r="BB9" s="61"/>
      <c r="BC9" s="61"/>
      <c r="BD9" s="16"/>
      <c r="BE9" s="16"/>
      <c r="BF9" s="61"/>
      <c r="BG9" s="3"/>
      <c r="BH9" s="3"/>
      <c r="BI9" s="3"/>
      <c r="BJ9" s="16"/>
      <c r="BK9" s="16"/>
      <c r="BL9" s="16"/>
      <c r="BM9" s="3"/>
      <c r="BN9" s="16"/>
      <c r="BO9" s="3"/>
      <c r="BP9" s="23"/>
      <c r="BQ9" s="23"/>
      <c r="BR9" s="23"/>
      <c r="BY9" s="4"/>
    </row>
    <row r="10" spans="34:90">
      <c r="AU10" s="3"/>
      <c r="AV10" s="3"/>
      <c r="AW10" s="3"/>
      <c r="AX10" s="3"/>
      <c r="AY10" s="3"/>
      <c r="AZ10" s="61"/>
      <c r="BA10" s="61"/>
      <c r="BB10" s="61"/>
      <c r="BC10" s="61"/>
      <c r="BD10" s="16"/>
      <c r="BE10" s="16"/>
      <c r="BF10" s="61"/>
      <c r="BG10" s="3"/>
      <c r="BH10" s="3"/>
      <c r="BI10" s="3"/>
      <c r="BJ10" s="16"/>
      <c r="BK10" s="16"/>
      <c r="BL10" s="16"/>
      <c r="BM10" s="3"/>
      <c r="BN10" s="16"/>
      <c r="BO10" s="3"/>
      <c r="BP10" s="23"/>
      <c r="BQ10" s="23"/>
      <c r="BR10" s="23"/>
      <c r="BS10" s="23"/>
      <c r="BY10" s="51"/>
    </row>
    <row r="11" spans="34:90">
      <c r="AU11" s="3"/>
      <c r="AV11" s="3"/>
      <c r="AW11" s="3"/>
      <c r="AX11" s="3"/>
      <c r="AY11" s="3"/>
      <c r="AZ11" s="61"/>
      <c r="BA11" s="61"/>
      <c r="BB11" s="61"/>
      <c r="BC11" s="61"/>
      <c r="BD11" s="16"/>
      <c r="BE11" s="16"/>
      <c r="BF11" s="61"/>
      <c r="BG11" s="3"/>
      <c r="BH11" s="3"/>
      <c r="BI11" s="3"/>
      <c r="BJ11" s="16"/>
      <c r="BK11" s="16"/>
      <c r="BL11" s="16"/>
      <c r="BM11" s="3"/>
      <c r="BN11" s="16"/>
      <c r="BO11" s="3"/>
      <c r="BP11" s="23"/>
      <c r="BQ11" s="23"/>
      <c r="BR11" s="23"/>
      <c r="BS11" s="23"/>
      <c r="BY11" s="51"/>
    </row>
    <row r="12" spans="34:90">
      <c r="AU12" s="3"/>
      <c r="AV12" s="3"/>
      <c r="AW12" s="3"/>
      <c r="AX12" s="3"/>
      <c r="AY12" s="3"/>
      <c r="AZ12" s="61"/>
      <c r="BA12" s="61"/>
      <c r="BB12" s="61"/>
      <c r="BC12" s="61"/>
      <c r="BD12" s="16"/>
      <c r="BE12" s="16"/>
      <c r="BF12" s="61"/>
      <c r="BG12" s="3"/>
      <c r="BH12" s="3"/>
      <c r="BI12" s="3"/>
      <c r="BJ12" s="16"/>
      <c r="BK12" s="16"/>
      <c r="BL12" s="16"/>
      <c r="BM12" s="3"/>
      <c r="BN12" s="16"/>
      <c r="BO12" s="3"/>
      <c r="BP12" s="23"/>
      <c r="BQ12" s="23"/>
      <c r="BR12" s="23"/>
      <c r="BS12" s="23"/>
      <c r="BY12" s="51"/>
    </row>
    <row r="13" spans="34:90">
      <c r="AU13" s="3"/>
      <c r="AV13" s="3"/>
      <c r="AW13" s="3"/>
      <c r="AX13" s="3"/>
      <c r="AY13" s="3"/>
      <c r="AZ13" s="61"/>
      <c r="BA13" s="61"/>
      <c r="BB13" s="61"/>
      <c r="BC13" s="61"/>
      <c r="BD13" s="16"/>
      <c r="BE13" s="16"/>
      <c r="BF13" s="61"/>
      <c r="BG13" s="3"/>
      <c r="BH13" s="3"/>
      <c r="BI13" s="3"/>
      <c r="BJ13" s="16"/>
      <c r="BK13" s="16"/>
      <c r="BL13" s="16"/>
      <c r="BM13" s="3"/>
      <c r="BN13" s="16"/>
      <c r="BO13" s="3"/>
      <c r="BP13" s="23"/>
      <c r="BQ13" s="23"/>
      <c r="BR13" s="23"/>
      <c r="BS13" s="23"/>
      <c r="BY13" s="51"/>
    </row>
    <row r="14" spans="34:90">
      <c r="AU14" s="3"/>
      <c r="AV14" s="3"/>
      <c r="AW14" s="3"/>
      <c r="AX14" s="3"/>
      <c r="AY14" s="3"/>
      <c r="AZ14" s="61"/>
      <c r="BA14" s="61"/>
      <c r="BB14" s="61"/>
      <c r="BC14" s="61"/>
      <c r="BD14" s="16"/>
      <c r="BE14" s="16"/>
      <c r="BF14" s="61"/>
      <c r="BG14" s="3"/>
      <c r="BH14" s="3"/>
      <c r="BI14" s="3"/>
      <c r="BJ14" s="16"/>
      <c r="BK14" s="16"/>
      <c r="BL14" s="16"/>
      <c r="BM14" s="3"/>
      <c r="BN14" s="16"/>
      <c r="BO14" s="3"/>
      <c r="BP14" s="23"/>
      <c r="BQ14" s="23"/>
      <c r="BR14" s="23"/>
      <c r="BS14" s="23"/>
      <c r="BY14" s="51"/>
    </row>
    <row r="15" spans="34:90">
      <c r="AU15" s="3"/>
      <c r="AV15" s="3"/>
      <c r="AW15" s="3"/>
      <c r="AX15" s="3"/>
      <c r="AY15" s="3"/>
      <c r="AZ15" s="61"/>
      <c r="BA15" s="61"/>
      <c r="BB15" s="61"/>
      <c r="BC15" s="61"/>
      <c r="BD15" s="16"/>
      <c r="BE15" s="16"/>
      <c r="BF15" s="61"/>
      <c r="BG15" s="3"/>
      <c r="BH15" s="3"/>
      <c r="BI15" s="3"/>
      <c r="BJ15" s="16"/>
      <c r="BK15" s="16"/>
      <c r="BL15" s="16"/>
      <c r="BM15" s="3"/>
      <c r="BN15" s="16"/>
      <c r="BO15" s="3"/>
      <c r="BP15" s="23"/>
      <c r="BQ15" s="23"/>
      <c r="BR15" s="23"/>
      <c r="BS15" s="23"/>
      <c r="BY15" s="51"/>
    </row>
    <row r="16" spans="34:90">
      <c r="AU16" s="3"/>
      <c r="AV16" s="3"/>
      <c r="AW16" s="3"/>
      <c r="AX16" s="3"/>
      <c r="AY16" s="3"/>
      <c r="AZ16" s="61"/>
      <c r="BA16" s="61"/>
      <c r="BB16" s="61"/>
      <c r="BC16" s="61"/>
      <c r="BD16" s="16"/>
      <c r="BE16" s="16"/>
      <c r="BF16" s="61"/>
      <c r="BG16" s="3"/>
      <c r="BH16" s="3"/>
      <c r="BI16" s="3"/>
      <c r="BJ16" s="16"/>
      <c r="BK16" s="16"/>
      <c r="BL16" s="16"/>
      <c r="BM16" s="3"/>
      <c r="BN16" s="16"/>
      <c r="BO16" s="3"/>
      <c r="BP16" s="23"/>
      <c r="BQ16" s="23"/>
      <c r="BR16" s="23"/>
      <c r="BS16" s="23"/>
      <c r="BY16" s="51"/>
    </row>
    <row r="17" spans="47:77">
      <c r="AU17" s="3"/>
      <c r="AV17" s="3"/>
      <c r="AW17" s="3"/>
      <c r="AX17" s="3"/>
      <c r="AY17" s="3"/>
      <c r="AZ17" s="61"/>
      <c r="BA17" s="61"/>
      <c r="BB17" s="61"/>
      <c r="BC17" s="61"/>
      <c r="BD17" s="16"/>
      <c r="BE17" s="16"/>
      <c r="BF17" s="61"/>
      <c r="BG17" s="3"/>
      <c r="BH17" s="3"/>
      <c r="BI17" s="3"/>
      <c r="BJ17" s="16"/>
      <c r="BK17" s="16"/>
      <c r="BL17" s="16"/>
      <c r="BM17" s="3"/>
      <c r="BN17" s="16"/>
      <c r="BO17" s="3"/>
      <c r="BP17" s="23"/>
      <c r="BQ17" s="23"/>
      <c r="BR17" s="23"/>
      <c r="BS17" s="23"/>
      <c r="BY17" s="51"/>
    </row>
    <row r="18" spans="47:77">
      <c r="AU18" s="3"/>
      <c r="AV18" s="3"/>
      <c r="AW18" s="3"/>
      <c r="AX18" s="3"/>
      <c r="AY18" s="3"/>
      <c r="AZ18" s="61"/>
      <c r="BA18" s="61"/>
      <c r="BB18" s="61"/>
      <c r="BC18" s="61"/>
      <c r="BD18" s="16"/>
      <c r="BE18" s="16"/>
      <c r="BF18" s="61"/>
      <c r="BG18" s="3"/>
      <c r="BH18" s="3"/>
      <c r="BI18" s="3"/>
      <c r="BJ18" s="16"/>
      <c r="BK18" s="16"/>
      <c r="BL18" s="16"/>
      <c r="BM18" s="3"/>
      <c r="BN18" s="16"/>
      <c r="BO18" s="3"/>
      <c r="BP18" s="23"/>
      <c r="BQ18" s="23"/>
      <c r="BR18" s="23"/>
      <c r="BS18" s="23"/>
      <c r="BY18" s="51"/>
    </row>
    <row r="19" spans="47:77">
      <c r="AU19" s="3"/>
      <c r="AV19" s="3"/>
      <c r="AW19" s="3"/>
      <c r="AX19" s="3"/>
      <c r="AY19" s="3"/>
      <c r="AZ19" s="61"/>
      <c r="BA19" s="61"/>
      <c r="BB19" s="61"/>
      <c r="BC19" s="61"/>
      <c r="BD19" s="16"/>
      <c r="BE19" s="16"/>
      <c r="BF19" s="61"/>
      <c r="BG19" s="3"/>
      <c r="BH19" s="3"/>
      <c r="BI19" s="3"/>
      <c r="BJ19" s="16"/>
      <c r="BK19" s="16"/>
      <c r="BL19" s="16"/>
      <c r="BM19" s="3"/>
      <c r="BN19" s="16"/>
      <c r="BO19" s="3"/>
      <c r="BP19" s="23"/>
      <c r="BQ19" s="23"/>
      <c r="BR19" s="23"/>
      <c r="BY19" s="51"/>
    </row>
    <row r="20" spans="47:77">
      <c r="AU20" s="3"/>
      <c r="AV20" s="3"/>
      <c r="AW20" s="3"/>
      <c r="AX20" s="3"/>
      <c r="AY20" s="3"/>
      <c r="AZ20" s="61"/>
      <c r="BA20" s="61"/>
      <c r="BB20" s="61"/>
      <c r="BC20" s="61"/>
      <c r="BD20" s="16"/>
      <c r="BE20" s="16"/>
      <c r="BF20" s="61"/>
      <c r="BG20" s="3"/>
      <c r="BH20" s="3"/>
      <c r="BI20" s="3"/>
      <c r="BJ20" s="16"/>
      <c r="BK20" s="16"/>
      <c r="BL20" s="16"/>
      <c r="BM20" s="3"/>
      <c r="BN20" s="16"/>
      <c r="BO20" s="3"/>
      <c r="BP20" s="23"/>
      <c r="BQ20" s="23"/>
      <c r="BR20" s="23"/>
      <c r="BY20" s="51"/>
    </row>
    <row r="21" spans="47:77">
      <c r="AU21" s="3"/>
      <c r="AV21" s="3"/>
      <c r="AW21" s="3"/>
      <c r="AX21" s="3"/>
      <c r="AY21" s="3"/>
      <c r="AZ21" s="61"/>
      <c r="BA21" s="61"/>
      <c r="BB21" s="61"/>
      <c r="BC21" s="61"/>
      <c r="BD21" s="16"/>
      <c r="BE21" s="16"/>
      <c r="BF21" s="61"/>
      <c r="BG21" s="3"/>
      <c r="BH21" s="3"/>
      <c r="BI21" s="3"/>
      <c r="BJ21" s="16"/>
      <c r="BK21" s="16"/>
      <c r="BL21" s="16"/>
      <c r="BM21" s="3"/>
      <c r="BN21" s="16"/>
      <c r="BO21" s="3"/>
      <c r="BP21" s="23"/>
      <c r="BQ21" s="23"/>
      <c r="BR21" s="23"/>
      <c r="BY21" s="20"/>
    </row>
    <row r="22" spans="47:77">
      <c r="AU22" s="3"/>
      <c r="AV22" s="3"/>
      <c r="AW22" s="3"/>
      <c r="AX22" s="3"/>
      <c r="AY22" s="3"/>
      <c r="AZ22" s="61"/>
      <c r="BA22" s="61"/>
      <c r="BB22" s="61"/>
      <c r="BC22" s="61"/>
      <c r="BD22" s="16"/>
      <c r="BE22" s="16"/>
      <c r="BF22" s="61"/>
      <c r="BG22" s="3"/>
      <c r="BH22" s="3"/>
      <c r="BI22" s="3"/>
      <c r="BJ22" s="16"/>
      <c r="BK22" s="16"/>
      <c r="BL22" s="16"/>
      <c r="BM22" s="3"/>
      <c r="BN22" s="16"/>
      <c r="BO22" s="3"/>
      <c r="BP22" s="23"/>
      <c r="BQ22" s="23"/>
      <c r="BR22" s="23"/>
      <c r="BY22" s="20"/>
    </row>
    <row r="23" spans="47:77">
      <c r="AU23" s="3"/>
      <c r="AV23" s="3"/>
      <c r="AW23" s="3"/>
      <c r="AX23" s="3"/>
      <c r="AY23" s="3"/>
      <c r="AZ23" s="61"/>
      <c r="BA23" s="61"/>
      <c r="BB23" s="61"/>
      <c r="BC23" s="61"/>
      <c r="BD23" s="16"/>
      <c r="BE23" s="16"/>
      <c r="BF23" s="61"/>
      <c r="BG23" s="3"/>
      <c r="BH23" s="3"/>
      <c r="BI23" s="3"/>
      <c r="BJ23" s="16"/>
      <c r="BK23" s="16"/>
      <c r="BL23" s="16"/>
      <c r="BM23" s="3"/>
      <c r="BN23" s="16"/>
      <c r="BO23" s="3"/>
      <c r="BP23" s="23"/>
      <c r="BQ23" s="23"/>
      <c r="BR23" s="23"/>
      <c r="BY23" s="20"/>
    </row>
    <row r="24" spans="47:77">
      <c r="AU24" s="3"/>
      <c r="AV24" s="3"/>
      <c r="AW24" s="3"/>
      <c r="AX24" s="3"/>
      <c r="AY24" s="3"/>
      <c r="AZ24" s="61"/>
      <c r="BA24" s="61"/>
      <c r="BB24" s="61"/>
      <c r="BC24" s="61"/>
      <c r="BD24" s="16"/>
      <c r="BE24" s="16"/>
      <c r="BF24" s="61"/>
      <c r="BG24" s="3"/>
      <c r="BH24" s="3"/>
      <c r="BI24" s="3"/>
      <c r="BJ24" s="16"/>
      <c r="BK24" s="16"/>
      <c r="BL24" s="16"/>
      <c r="BM24" s="3"/>
      <c r="BN24" s="16"/>
      <c r="BO24" s="3"/>
      <c r="BP24" s="23"/>
      <c r="BQ24" s="23"/>
      <c r="BR24" s="23"/>
      <c r="BY24" s="20"/>
    </row>
    <row r="25" spans="47:77">
      <c r="AU25" s="3"/>
      <c r="AV25" s="3"/>
      <c r="AW25" s="3"/>
      <c r="AX25" s="3"/>
      <c r="AY25" s="3"/>
      <c r="AZ25" s="61"/>
      <c r="BA25" s="61"/>
      <c r="BB25" s="61"/>
      <c r="BC25" s="61"/>
      <c r="BD25" s="16"/>
      <c r="BE25" s="16"/>
      <c r="BF25" s="61"/>
      <c r="BG25" s="3"/>
      <c r="BH25" s="3"/>
      <c r="BI25" s="3"/>
      <c r="BJ25" s="16"/>
      <c r="BK25" s="16"/>
      <c r="BL25" s="16"/>
      <c r="BM25" s="3"/>
      <c r="BN25" s="16"/>
      <c r="BO25" s="3"/>
      <c r="BP25" s="23"/>
      <c r="BQ25" s="23"/>
      <c r="BR25" s="23"/>
      <c r="BY25" s="20"/>
    </row>
    <row r="26" spans="47:77" ht="15.6">
      <c r="AU26" s="3"/>
      <c r="AV26" s="3"/>
      <c r="AW26" s="3"/>
      <c r="AX26" s="3"/>
      <c r="AY26" s="3"/>
      <c r="AZ26" s="61"/>
      <c r="BA26" s="61"/>
      <c r="BB26" s="61"/>
      <c r="BC26" s="61"/>
      <c r="BD26" s="16"/>
      <c r="BE26" s="16"/>
      <c r="BF26" s="61"/>
      <c r="BG26" s="3"/>
      <c r="BH26" s="3"/>
      <c r="BI26" s="3"/>
      <c r="BJ26" s="16"/>
      <c r="BK26" s="16"/>
      <c r="BL26" s="16"/>
      <c r="BM26" s="3"/>
      <c r="BN26" s="16"/>
      <c r="BO26" s="3"/>
      <c r="BP26" s="23"/>
      <c r="BQ26" s="23"/>
      <c r="BR26" s="23"/>
      <c r="BY26" s="52"/>
    </row>
    <row r="27" spans="47:77">
      <c r="AU27" s="3"/>
      <c r="AV27" s="3"/>
      <c r="AW27" s="3"/>
      <c r="AX27" s="3"/>
      <c r="AY27" s="3"/>
      <c r="AZ27" s="61"/>
      <c r="BA27" s="61"/>
      <c r="BB27" s="61"/>
      <c r="BC27" s="61"/>
      <c r="BD27" s="16"/>
      <c r="BE27" s="16"/>
      <c r="BF27" s="61"/>
      <c r="BG27" s="3"/>
      <c r="BH27" s="3"/>
      <c r="BI27" s="3"/>
      <c r="BJ27" s="16"/>
      <c r="BK27" s="16"/>
      <c r="BL27" s="16"/>
      <c r="BM27" s="3"/>
      <c r="BN27" s="16"/>
      <c r="BO27" s="3"/>
      <c r="BP27" s="23"/>
      <c r="BQ27" s="23"/>
      <c r="BR27" s="23"/>
      <c r="BV27" s="1"/>
      <c r="BW27" s="1"/>
      <c r="BX27" s="1"/>
    </row>
    <row r="28" spans="47:77">
      <c r="AU28" s="3"/>
      <c r="AV28" s="3"/>
      <c r="AW28" s="3"/>
      <c r="AX28" s="3"/>
      <c r="AY28" s="3"/>
      <c r="AZ28" s="61"/>
      <c r="BA28" s="61"/>
      <c r="BB28" s="61"/>
      <c r="BC28" s="61"/>
      <c r="BD28" s="16"/>
      <c r="BE28" s="16"/>
      <c r="BF28" s="61"/>
      <c r="BG28" s="3"/>
      <c r="BH28" s="3"/>
      <c r="BI28" s="3"/>
      <c r="BJ28" s="16"/>
      <c r="BK28" s="16"/>
      <c r="BL28" s="16"/>
      <c r="BM28" s="3"/>
      <c r="BN28" s="16"/>
      <c r="BO28" s="3"/>
      <c r="BP28" s="23"/>
      <c r="BQ28" s="23"/>
      <c r="BR28" s="23"/>
    </row>
    <row r="29" spans="47:77">
      <c r="AU29" s="3"/>
      <c r="AV29" s="3"/>
      <c r="AW29" s="3"/>
      <c r="AX29" s="3"/>
      <c r="AY29" s="3"/>
      <c r="AZ29" s="61"/>
      <c r="BA29" s="61"/>
      <c r="BB29" s="61"/>
      <c r="BC29" s="61"/>
      <c r="BD29" s="16"/>
      <c r="BE29" s="16"/>
      <c r="BF29" s="61"/>
      <c r="BG29" s="3"/>
      <c r="BH29" s="3"/>
      <c r="BI29" s="3"/>
      <c r="BJ29" s="16"/>
      <c r="BK29" s="16"/>
      <c r="BL29" s="16"/>
      <c r="BM29" s="3"/>
      <c r="BN29" s="16"/>
      <c r="BO29" s="3"/>
      <c r="BP29" s="23"/>
      <c r="BQ29" s="23"/>
      <c r="BR29" s="23"/>
    </row>
    <row r="30" spans="47:77">
      <c r="AU30" s="3"/>
      <c r="AV30" s="3"/>
      <c r="AW30" s="3"/>
      <c r="AX30" s="3"/>
      <c r="AY30" s="3"/>
      <c r="AZ30" s="61"/>
      <c r="BA30" s="61"/>
      <c r="BB30" s="61"/>
      <c r="BC30" s="61"/>
      <c r="BD30" s="16"/>
      <c r="BE30" s="16"/>
      <c r="BF30" s="61"/>
      <c r="BG30" s="3"/>
      <c r="BH30" s="3"/>
      <c r="BI30" s="3"/>
      <c r="BJ30" s="16"/>
      <c r="BK30" s="16"/>
      <c r="BL30" s="16"/>
      <c r="BM30" s="3"/>
      <c r="BN30" s="16"/>
      <c r="BO30" s="3"/>
      <c r="BP30" s="23"/>
      <c r="BQ30" s="23"/>
      <c r="BR30" s="23"/>
    </row>
    <row r="31" spans="47:77">
      <c r="AU31" s="3"/>
      <c r="AV31" s="3"/>
      <c r="AW31" s="3"/>
      <c r="AX31" s="3"/>
      <c r="AY31" s="3"/>
      <c r="AZ31" s="61"/>
      <c r="BA31" s="61"/>
      <c r="BB31" s="61"/>
      <c r="BC31" s="61"/>
      <c r="BD31" s="16"/>
      <c r="BE31" s="16"/>
      <c r="BF31" s="61"/>
      <c r="BG31" s="3"/>
      <c r="BH31" s="3"/>
      <c r="BI31" s="3"/>
      <c r="BJ31" s="16"/>
      <c r="BK31" s="16"/>
      <c r="BL31" s="16"/>
      <c r="BM31" s="3"/>
      <c r="BN31" s="16"/>
      <c r="BO31" s="3"/>
      <c r="BP31" s="23"/>
      <c r="BQ31" s="23"/>
      <c r="BR31" s="23"/>
    </row>
    <row r="32" spans="47:77">
      <c r="AU32" s="3"/>
      <c r="AV32" s="3"/>
      <c r="AW32" s="3"/>
      <c r="AX32" s="3"/>
      <c r="AY32" s="3"/>
      <c r="AZ32" s="61"/>
      <c r="BA32" s="61"/>
      <c r="BB32" s="61"/>
      <c r="BC32" s="61"/>
      <c r="BD32" s="16"/>
      <c r="BE32" s="16"/>
      <c r="BF32" s="61"/>
      <c r="BG32" s="3"/>
      <c r="BH32" s="3"/>
      <c r="BI32" s="3"/>
      <c r="BJ32" s="16"/>
      <c r="BK32" s="16"/>
      <c r="BL32" s="16"/>
      <c r="BM32" s="3"/>
      <c r="BN32" s="16"/>
      <c r="BO32" s="3"/>
      <c r="BP32" s="23"/>
      <c r="BQ32" s="23"/>
      <c r="BR32" s="23"/>
    </row>
    <row r="33" spans="47:70">
      <c r="AU33" s="3"/>
      <c r="AV33" s="3"/>
      <c r="AW33" s="3"/>
      <c r="AX33" s="3"/>
      <c r="AY33" s="3"/>
      <c r="AZ33" s="61"/>
      <c r="BA33" s="61"/>
      <c r="BB33" s="61"/>
      <c r="BC33" s="61"/>
      <c r="BD33" s="16"/>
      <c r="BE33" s="16"/>
      <c r="BF33" s="61"/>
      <c r="BG33" s="3"/>
      <c r="BH33" s="3"/>
      <c r="BI33" s="3"/>
      <c r="BJ33" s="16"/>
      <c r="BK33" s="16"/>
      <c r="BL33" s="16"/>
      <c r="BM33" s="3"/>
      <c r="BN33" s="16"/>
      <c r="BO33" s="3"/>
      <c r="BP33" s="23"/>
      <c r="BQ33" s="23"/>
      <c r="BR33" s="23"/>
    </row>
    <row r="34" spans="47:70">
      <c r="AU34" s="3"/>
      <c r="AV34" s="3"/>
      <c r="AW34" s="3"/>
      <c r="AX34" s="3"/>
      <c r="AY34" s="3"/>
      <c r="AZ34" s="61"/>
      <c r="BA34" s="61"/>
      <c r="BB34" s="61"/>
      <c r="BC34" s="61"/>
      <c r="BD34" s="16"/>
      <c r="BE34" s="16"/>
      <c r="BF34" s="61"/>
      <c r="BG34" s="3"/>
      <c r="BH34" s="3"/>
      <c r="BI34" s="3"/>
      <c r="BJ34" s="16"/>
      <c r="BK34" s="16"/>
      <c r="BL34" s="16"/>
      <c r="BM34" s="3"/>
      <c r="BN34" s="16"/>
      <c r="BO34" s="3"/>
      <c r="BP34" s="23"/>
      <c r="BQ34" s="23"/>
      <c r="BR34" s="23"/>
    </row>
    <row r="35" spans="47:70">
      <c r="AU35" s="3"/>
      <c r="AV35" s="3"/>
      <c r="AW35" s="3"/>
      <c r="AX35" s="3"/>
      <c r="AY35" s="3"/>
      <c r="AZ35" s="61"/>
      <c r="BA35" s="61"/>
      <c r="BB35" s="61"/>
      <c r="BC35" s="61"/>
      <c r="BD35" s="16"/>
      <c r="BE35" s="16"/>
      <c r="BF35" s="61"/>
      <c r="BG35" s="3"/>
      <c r="BH35" s="3"/>
      <c r="BI35" s="3"/>
      <c r="BJ35" s="16"/>
      <c r="BK35" s="16"/>
      <c r="BL35" s="16"/>
      <c r="BM35" s="3"/>
      <c r="BN35" s="16"/>
      <c r="BO35" s="3"/>
      <c r="BP35" s="23"/>
      <c r="BQ35" s="23"/>
      <c r="BR35" s="23"/>
    </row>
    <row r="36" spans="47:70">
      <c r="AU36" s="3"/>
      <c r="AV36" s="3"/>
      <c r="AW36" s="3"/>
      <c r="AX36" s="3"/>
      <c r="AY36" s="3"/>
      <c r="AZ36" s="61"/>
      <c r="BA36" s="61"/>
      <c r="BB36" s="61"/>
      <c r="BC36" s="61"/>
      <c r="BD36" s="16"/>
      <c r="BE36" s="16"/>
      <c r="BF36" s="61"/>
      <c r="BG36" s="3"/>
      <c r="BH36" s="3"/>
      <c r="BI36" s="3"/>
      <c r="BJ36" s="16"/>
      <c r="BK36" s="16"/>
      <c r="BL36" s="16"/>
      <c r="BM36" s="3"/>
      <c r="BN36" s="16"/>
      <c r="BO36" s="3"/>
      <c r="BP36" s="23"/>
      <c r="BQ36" s="23"/>
      <c r="BR36" s="23"/>
    </row>
    <row r="37" spans="47:70">
      <c r="AU37" s="3"/>
      <c r="AV37" s="3"/>
      <c r="AW37" s="3"/>
      <c r="AX37" s="3"/>
      <c r="AY37" s="3"/>
      <c r="AZ37" s="61"/>
      <c r="BA37" s="61"/>
      <c r="BB37" s="61"/>
      <c r="BC37" s="61"/>
      <c r="BD37" s="16"/>
      <c r="BE37" s="16"/>
      <c r="BF37" s="61"/>
      <c r="BG37" s="3"/>
      <c r="BH37" s="3"/>
      <c r="BI37" s="3"/>
      <c r="BJ37" s="16"/>
      <c r="BK37" s="16"/>
      <c r="BL37" s="16"/>
      <c r="BM37" s="3"/>
      <c r="BN37" s="16"/>
      <c r="BO37" s="3"/>
      <c r="BP37" s="23"/>
      <c r="BQ37" s="23"/>
      <c r="BR37" s="23"/>
    </row>
    <row r="38" spans="47:70">
      <c r="AU38" s="3"/>
      <c r="AV38" s="3"/>
      <c r="AW38" s="3"/>
      <c r="AX38" s="3"/>
      <c r="AY38" s="3"/>
      <c r="AZ38" s="61"/>
      <c r="BA38" s="61"/>
      <c r="BB38" s="61"/>
      <c r="BC38" s="61"/>
      <c r="BD38" s="16"/>
      <c r="BE38" s="16"/>
      <c r="BF38" s="61"/>
      <c r="BG38" s="3"/>
      <c r="BH38" s="3"/>
      <c r="BI38" s="3"/>
      <c r="BJ38" s="16"/>
      <c r="BK38" s="16"/>
      <c r="BL38" s="16"/>
      <c r="BM38" s="3"/>
      <c r="BN38" s="16"/>
      <c r="BO38" s="3"/>
      <c r="BP38" s="23"/>
      <c r="BQ38" s="23"/>
      <c r="BR38" s="23"/>
    </row>
    <row r="39" spans="47:70">
      <c r="AU39" s="3"/>
      <c r="AV39" s="3"/>
      <c r="AW39" s="3"/>
      <c r="AX39" s="3"/>
      <c r="AY39" s="3"/>
      <c r="AZ39" s="61"/>
      <c r="BA39" s="61"/>
      <c r="BB39" s="61"/>
      <c r="BC39" s="61"/>
      <c r="BD39" s="16"/>
      <c r="BE39" s="16"/>
      <c r="BF39" s="61"/>
      <c r="BG39" s="3"/>
      <c r="BH39" s="3"/>
      <c r="BI39" s="3"/>
      <c r="BJ39" s="16"/>
      <c r="BK39" s="16"/>
      <c r="BL39" s="16"/>
      <c r="BM39" s="3"/>
      <c r="BN39" s="16"/>
      <c r="BO39" s="3"/>
      <c r="BP39" s="23"/>
      <c r="BQ39" s="23"/>
      <c r="BR39" s="23"/>
    </row>
    <row r="40" spans="47:70">
      <c r="AU40" s="3"/>
      <c r="AV40" s="3"/>
      <c r="AW40" s="3"/>
      <c r="AX40" s="3"/>
      <c r="AY40" s="3"/>
      <c r="AZ40" s="61"/>
      <c r="BA40" s="61"/>
      <c r="BB40" s="61"/>
      <c r="BC40" s="61"/>
      <c r="BD40" s="16"/>
      <c r="BE40" s="16"/>
      <c r="BF40" s="61"/>
      <c r="BG40" s="3"/>
      <c r="BH40" s="3"/>
      <c r="BI40" s="3"/>
      <c r="BJ40" s="16"/>
      <c r="BK40" s="16"/>
      <c r="BL40" s="16"/>
      <c r="BM40" s="3"/>
      <c r="BN40" s="16"/>
      <c r="BO40" s="3"/>
      <c r="BP40" s="23"/>
      <c r="BQ40" s="23"/>
      <c r="BR40" s="23"/>
    </row>
    <row r="41" spans="47:70">
      <c r="AU41" s="3"/>
      <c r="AV41" s="3"/>
      <c r="AW41" s="3"/>
      <c r="AX41" s="3"/>
      <c r="AY41" s="3"/>
      <c r="AZ41" s="61"/>
      <c r="BA41" s="61"/>
      <c r="BB41" s="61"/>
      <c r="BC41" s="61"/>
      <c r="BD41" s="16"/>
      <c r="BE41" s="16"/>
      <c r="BF41" s="61"/>
      <c r="BG41" s="3"/>
      <c r="BH41" s="3"/>
      <c r="BI41" s="3"/>
      <c r="BJ41" s="16"/>
      <c r="BK41" s="16"/>
      <c r="BL41" s="16"/>
      <c r="BM41" s="3"/>
      <c r="BN41" s="16"/>
      <c r="BO41" s="3"/>
      <c r="BP41" s="23"/>
      <c r="BQ41" s="23"/>
      <c r="BR41" s="23"/>
    </row>
    <row r="42" spans="47:70">
      <c r="AU42" s="3"/>
      <c r="AV42" s="3"/>
      <c r="AW42" s="3"/>
      <c r="AX42" s="3"/>
      <c r="AY42" s="3"/>
      <c r="AZ42" s="61"/>
      <c r="BA42" s="61"/>
      <c r="BB42" s="61"/>
      <c r="BC42" s="61"/>
      <c r="BD42" s="16"/>
      <c r="BE42" s="16"/>
      <c r="BF42" s="61"/>
      <c r="BG42" s="3"/>
      <c r="BH42" s="3"/>
      <c r="BI42" s="3"/>
      <c r="BJ42" s="16"/>
      <c r="BK42" s="16"/>
      <c r="BL42" s="16"/>
      <c r="BM42" s="3"/>
      <c r="BN42" s="16"/>
      <c r="BO42" s="3"/>
      <c r="BP42" s="23"/>
      <c r="BQ42" s="23"/>
      <c r="BR42" s="23"/>
    </row>
    <row r="43" spans="47:70">
      <c r="AU43" s="3"/>
      <c r="AV43" s="3"/>
      <c r="AW43" s="3"/>
      <c r="AX43" s="3"/>
      <c r="AY43" s="3"/>
      <c r="AZ43" s="61"/>
      <c r="BA43" s="61"/>
      <c r="BB43" s="61"/>
      <c r="BC43" s="61"/>
      <c r="BD43" s="16"/>
      <c r="BE43" s="16"/>
      <c r="BF43" s="61"/>
      <c r="BG43" s="3"/>
      <c r="BH43" s="3"/>
      <c r="BI43" s="3"/>
      <c r="BJ43" s="16"/>
      <c r="BK43" s="16"/>
      <c r="BL43" s="16"/>
      <c r="BM43" s="3"/>
      <c r="BN43" s="16"/>
      <c r="BO43" s="3"/>
      <c r="BP43" s="23"/>
      <c r="BQ43" s="23"/>
      <c r="BR43" s="23"/>
    </row>
    <row r="44" spans="47:70">
      <c r="AU44" s="3"/>
      <c r="AV44" s="3"/>
      <c r="AW44" s="3"/>
      <c r="AX44" s="3"/>
      <c r="AY44" s="3"/>
      <c r="AZ44" s="61"/>
      <c r="BA44" s="61"/>
      <c r="BB44" s="61"/>
      <c r="BC44" s="61"/>
      <c r="BD44" s="16"/>
      <c r="BE44" s="16"/>
      <c r="BF44" s="61"/>
      <c r="BG44" s="3"/>
      <c r="BH44" s="3"/>
      <c r="BI44" s="3"/>
      <c r="BJ44" s="16"/>
      <c r="BK44" s="16"/>
      <c r="BL44" s="16"/>
      <c r="BM44" s="3"/>
      <c r="BN44" s="16"/>
      <c r="BO44" s="3"/>
      <c r="BP44" s="23"/>
      <c r="BQ44" s="23"/>
      <c r="BR44" s="23"/>
    </row>
    <row r="45" spans="47:70">
      <c r="AU45" s="3"/>
      <c r="AV45" s="3"/>
      <c r="AW45" s="3"/>
      <c r="AX45" s="3"/>
      <c r="AY45" s="3"/>
      <c r="AZ45" s="61"/>
      <c r="BA45" s="61"/>
      <c r="BB45" s="61"/>
      <c r="BC45" s="61"/>
      <c r="BD45" s="16"/>
      <c r="BE45" s="16"/>
      <c r="BF45" s="61"/>
      <c r="BG45" s="3"/>
      <c r="BH45" s="3"/>
      <c r="BI45" s="3"/>
      <c r="BJ45" s="16"/>
      <c r="BK45" s="16"/>
      <c r="BL45" s="16"/>
      <c r="BM45" s="3"/>
      <c r="BN45" s="16"/>
      <c r="BO45" s="3"/>
      <c r="BP45" s="23"/>
      <c r="BQ45" s="23"/>
      <c r="BR45" s="23"/>
    </row>
    <row r="46" spans="47:70">
      <c r="AU46" s="3"/>
      <c r="AV46" s="3"/>
      <c r="AW46" s="3"/>
      <c r="AX46" s="3"/>
      <c r="AY46" s="3"/>
      <c r="AZ46" s="61"/>
      <c r="BA46" s="61"/>
      <c r="BB46" s="61"/>
      <c r="BC46" s="61"/>
      <c r="BD46" s="16"/>
      <c r="BE46" s="16"/>
      <c r="BF46" s="61"/>
      <c r="BG46" s="3"/>
      <c r="BH46" s="3"/>
      <c r="BI46" s="3"/>
      <c r="BJ46" s="16"/>
      <c r="BK46" s="16"/>
      <c r="BL46" s="16"/>
      <c r="BM46" s="3"/>
      <c r="BN46" s="16"/>
      <c r="BO46" s="3"/>
      <c r="BP46" s="23"/>
      <c r="BQ46" s="23"/>
      <c r="BR46" s="23"/>
    </row>
    <row r="47" spans="47:70">
      <c r="AU47" s="3"/>
      <c r="AV47" s="3"/>
      <c r="AW47" s="3"/>
      <c r="AX47" s="3"/>
      <c r="AY47" s="3"/>
      <c r="AZ47" s="61"/>
      <c r="BA47" s="61"/>
      <c r="BB47" s="61"/>
      <c r="BC47" s="61"/>
      <c r="BD47" s="16"/>
      <c r="BE47" s="16"/>
      <c r="BF47" s="61"/>
      <c r="BG47" s="3"/>
      <c r="BH47" s="3"/>
      <c r="BI47" s="3"/>
      <c r="BJ47" s="16"/>
      <c r="BK47" s="16"/>
      <c r="BL47" s="16"/>
      <c r="BM47" s="3"/>
      <c r="BN47" s="16"/>
      <c r="BO47" s="3"/>
      <c r="BP47" s="23"/>
      <c r="BQ47" s="23"/>
      <c r="BR47" s="23"/>
    </row>
    <row r="48" spans="47:70">
      <c r="AU48" s="3"/>
      <c r="AV48" s="3"/>
      <c r="AW48" s="3"/>
      <c r="AX48" s="3"/>
      <c r="AY48" s="3"/>
      <c r="AZ48" s="61"/>
      <c r="BA48" s="61"/>
      <c r="BB48" s="61"/>
      <c r="BC48" s="61"/>
      <c r="BD48" s="16"/>
      <c r="BE48" s="16"/>
      <c r="BF48" s="61"/>
      <c r="BG48" s="3"/>
      <c r="BH48" s="3"/>
      <c r="BI48" s="3"/>
      <c r="BJ48" s="16"/>
      <c r="BK48" s="16"/>
      <c r="BL48" s="16"/>
      <c r="BM48" s="3"/>
      <c r="BN48" s="16"/>
      <c r="BO48" s="3"/>
      <c r="BP48" s="23"/>
      <c r="BQ48" s="23"/>
      <c r="BR48" s="23"/>
    </row>
    <row r="49" spans="47:70">
      <c r="AU49" s="3"/>
      <c r="AV49" s="3"/>
      <c r="AW49" s="3"/>
      <c r="AX49" s="3"/>
      <c r="AY49" s="3"/>
      <c r="AZ49" s="61"/>
      <c r="BA49" s="61"/>
      <c r="BB49" s="61"/>
      <c r="BC49" s="61"/>
      <c r="BD49" s="16"/>
      <c r="BE49" s="16"/>
      <c r="BF49" s="61"/>
      <c r="BG49" s="3"/>
      <c r="BH49" s="3"/>
      <c r="BI49" s="3"/>
      <c r="BJ49" s="16"/>
      <c r="BK49" s="16"/>
      <c r="BL49" s="16"/>
      <c r="BM49" s="3"/>
      <c r="BN49" s="16"/>
      <c r="BO49" s="3"/>
      <c r="BP49" s="23"/>
      <c r="BQ49" s="23"/>
      <c r="BR49" s="23"/>
    </row>
    <row r="50" spans="47:70">
      <c r="AU50" s="3"/>
      <c r="AV50" s="3"/>
      <c r="AW50" s="3"/>
      <c r="AX50" s="3"/>
      <c r="AY50" s="3"/>
      <c r="AZ50" s="61"/>
      <c r="BA50" s="61"/>
      <c r="BB50" s="61"/>
      <c r="BC50" s="61"/>
      <c r="BD50" s="16"/>
      <c r="BE50" s="16"/>
      <c r="BF50" s="61"/>
      <c r="BG50" s="3"/>
      <c r="BH50" s="3"/>
      <c r="BI50" s="3"/>
      <c r="BJ50" s="16"/>
      <c r="BK50" s="16"/>
      <c r="BL50" s="16"/>
      <c r="BM50" s="3"/>
      <c r="BN50" s="16"/>
      <c r="BO50" s="3"/>
      <c r="BP50" s="23"/>
      <c r="BQ50" s="23"/>
      <c r="BR50" s="23"/>
    </row>
    <row r="51" spans="47:70">
      <c r="AU51" s="3"/>
      <c r="AV51" s="3"/>
      <c r="AW51" s="3"/>
      <c r="AX51" s="3"/>
      <c r="AY51" s="3"/>
      <c r="AZ51" s="61"/>
      <c r="BA51" s="61"/>
      <c r="BB51" s="61"/>
      <c r="BC51" s="61"/>
      <c r="BD51" s="16"/>
      <c r="BE51" s="16"/>
      <c r="BF51" s="61"/>
      <c r="BG51" s="3"/>
      <c r="BH51" s="3"/>
      <c r="BI51" s="3"/>
      <c r="BJ51" s="16"/>
      <c r="BK51" s="16"/>
      <c r="BL51" s="16"/>
      <c r="BM51" s="3"/>
      <c r="BN51" s="16"/>
      <c r="BO51" s="3"/>
      <c r="BP51" s="23"/>
      <c r="BQ51" s="23"/>
      <c r="BR51" s="23"/>
    </row>
    <row r="52" spans="47:70">
      <c r="AU52" s="3"/>
      <c r="AV52" s="3"/>
      <c r="AW52" s="3"/>
      <c r="AX52" s="3"/>
      <c r="AY52" s="3"/>
      <c r="AZ52" s="61"/>
      <c r="BA52" s="61"/>
      <c r="BB52" s="61"/>
      <c r="BC52" s="61"/>
      <c r="BD52" s="16"/>
      <c r="BE52" s="16"/>
      <c r="BF52" s="61"/>
      <c r="BG52" s="3"/>
      <c r="BH52" s="3"/>
      <c r="BI52" s="3"/>
      <c r="BJ52" s="16"/>
      <c r="BK52" s="16"/>
      <c r="BL52" s="16"/>
      <c r="BM52" s="3"/>
      <c r="BN52" s="16"/>
      <c r="BO52" s="3"/>
      <c r="BP52" s="23"/>
      <c r="BQ52" s="23"/>
      <c r="BR52" s="23"/>
    </row>
    <row r="53" spans="47:70">
      <c r="AU53" s="3"/>
      <c r="AV53" s="3"/>
      <c r="AW53" s="3"/>
      <c r="AX53" s="3"/>
      <c r="AY53" s="3"/>
      <c r="AZ53" s="61"/>
      <c r="BA53" s="61"/>
      <c r="BB53" s="61"/>
      <c r="BC53" s="61"/>
      <c r="BD53" s="16"/>
      <c r="BE53" s="16"/>
      <c r="BF53" s="61"/>
      <c r="BG53" s="3"/>
      <c r="BH53" s="3"/>
      <c r="BI53" s="3"/>
      <c r="BJ53" s="16"/>
      <c r="BK53" s="16"/>
      <c r="BL53" s="16"/>
      <c r="BM53" s="3"/>
      <c r="BN53" s="16"/>
      <c r="BO53" s="3"/>
      <c r="BP53" s="23"/>
      <c r="BQ53" s="23"/>
      <c r="BR53" s="23"/>
    </row>
    <row r="54" spans="47:70">
      <c r="AU54" s="3"/>
      <c r="AV54" s="3"/>
      <c r="AW54" s="3"/>
      <c r="AX54" s="3"/>
      <c r="AY54" s="3"/>
      <c r="AZ54" s="61"/>
      <c r="BA54" s="61"/>
      <c r="BB54" s="61"/>
      <c r="BC54" s="61"/>
      <c r="BD54" s="16"/>
      <c r="BE54" s="16"/>
      <c r="BF54" s="61"/>
      <c r="BG54" s="3"/>
      <c r="BH54" s="3"/>
      <c r="BI54" s="3"/>
      <c r="BJ54" s="16"/>
      <c r="BK54" s="16"/>
      <c r="BL54" s="16"/>
      <c r="BM54" s="3"/>
      <c r="BN54" s="16"/>
      <c r="BO54" s="3"/>
      <c r="BP54" s="23"/>
      <c r="BQ54" s="23"/>
      <c r="BR54" s="23"/>
    </row>
    <row r="55" spans="47:70">
      <c r="AU55" s="3"/>
      <c r="AV55" s="3"/>
      <c r="AW55" s="3"/>
      <c r="AX55" s="3"/>
      <c r="AY55" s="3"/>
      <c r="AZ55" s="61"/>
      <c r="BA55" s="61"/>
      <c r="BB55" s="61"/>
      <c r="BC55" s="61"/>
      <c r="BD55" s="16"/>
      <c r="BE55" s="16"/>
      <c r="BF55" s="61"/>
      <c r="BG55" s="3"/>
      <c r="BH55" s="3"/>
      <c r="BI55" s="3"/>
      <c r="BJ55" s="16"/>
      <c r="BK55" s="16"/>
      <c r="BL55" s="16"/>
      <c r="BM55" s="3"/>
      <c r="BN55" s="16"/>
      <c r="BO55" s="3"/>
      <c r="BP55" s="23"/>
      <c r="BQ55" s="23"/>
      <c r="BR55" s="23"/>
    </row>
    <row r="56" spans="47:70">
      <c r="AU56" s="3"/>
      <c r="AV56" s="3"/>
      <c r="AW56" s="3"/>
      <c r="AX56" s="3"/>
      <c r="AY56" s="3"/>
      <c r="AZ56" s="61"/>
      <c r="BA56" s="61"/>
      <c r="BB56" s="61"/>
      <c r="BC56" s="61"/>
      <c r="BD56" s="16"/>
      <c r="BE56" s="16"/>
      <c r="BF56" s="61"/>
      <c r="BG56" s="3"/>
      <c r="BH56" s="3"/>
      <c r="BI56" s="3"/>
      <c r="BJ56" s="16"/>
      <c r="BK56" s="16"/>
      <c r="BL56" s="16"/>
      <c r="BM56" s="3"/>
      <c r="BN56" s="16"/>
      <c r="BO56" s="3"/>
      <c r="BP56" s="23"/>
      <c r="BQ56" s="23"/>
      <c r="BR56" s="23"/>
    </row>
    <row r="57" spans="47:70">
      <c r="AU57" s="3"/>
      <c r="AV57" s="3"/>
      <c r="AW57" s="3"/>
      <c r="AX57" s="3"/>
      <c r="AY57" s="3"/>
      <c r="AZ57" s="61"/>
      <c r="BA57" s="61"/>
      <c r="BB57" s="61"/>
      <c r="BC57" s="61"/>
      <c r="BD57" s="16"/>
      <c r="BE57" s="16"/>
      <c r="BF57" s="61"/>
      <c r="BG57" s="3"/>
      <c r="BH57" s="3"/>
      <c r="BI57" s="3"/>
      <c r="BJ57" s="16"/>
      <c r="BK57" s="16"/>
      <c r="BL57" s="16"/>
      <c r="BM57" s="3"/>
      <c r="BN57" s="16"/>
      <c r="BO57" s="3"/>
      <c r="BP57" s="23"/>
      <c r="BQ57" s="23"/>
      <c r="BR57" s="23"/>
    </row>
    <row r="58" spans="47:70">
      <c r="AU58" s="3"/>
      <c r="AV58" s="3"/>
      <c r="AW58" s="3"/>
      <c r="AX58" s="3"/>
      <c r="AY58" s="3"/>
      <c r="AZ58" s="61"/>
      <c r="BA58" s="61"/>
      <c r="BB58" s="61"/>
      <c r="BC58" s="61"/>
      <c r="BD58" s="16"/>
      <c r="BE58" s="16"/>
      <c r="BF58" s="61"/>
      <c r="BG58" s="3"/>
      <c r="BH58" s="3"/>
      <c r="BI58" s="3"/>
      <c r="BJ58" s="16"/>
      <c r="BK58" s="16"/>
      <c r="BL58" s="16"/>
      <c r="BM58" s="3"/>
      <c r="BN58" s="16"/>
      <c r="BO58" s="3"/>
      <c r="BP58" s="23"/>
      <c r="BQ58" s="23"/>
      <c r="BR58" s="23"/>
    </row>
    <row r="59" spans="47:70">
      <c r="AU59" s="3"/>
      <c r="AV59" s="3"/>
      <c r="AW59" s="3"/>
      <c r="AX59" s="3"/>
      <c r="AY59" s="3"/>
      <c r="AZ59" s="61"/>
      <c r="BA59" s="61"/>
      <c r="BB59" s="61"/>
      <c r="BC59" s="61"/>
      <c r="BD59" s="16"/>
      <c r="BE59" s="16"/>
      <c r="BF59" s="61"/>
      <c r="BG59" s="3"/>
      <c r="BH59" s="3"/>
      <c r="BI59" s="3"/>
      <c r="BJ59" s="16"/>
      <c r="BK59" s="16"/>
      <c r="BL59" s="16"/>
      <c r="BM59" s="3"/>
      <c r="BN59" s="16"/>
      <c r="BO59" s="3"/>
      <c r="BP59" s="23"/>
      <c r="BQ59" s="23"/>
      <c r="BR59" s="23"/>
    </row>
    <row r="60" spans="47:70">
      <c r="AU60" s="3"/>
      <c r="AV60" s="3"/>
      <c r="AW60" s="3"/>
      <c r="AX60" s="3"/>
      <c r="AY60" s="3"/>
      <c r="AZ60" s="61"/>
      <c r="BA60" s="61"/>
      <c r="BB60" s="61"/>
      <c r="BC60" s="61"/>
      <c r="BD60" s="16"/>
      <c r="BE60" s="16"/>
      <c r="BF60" s="61"/>
      <c r="BG60" s="3"/>
      <c r="BH60" s="3"/>
      <c r="BI60" s="3"/>
      <c r="BJ60" s="16"/>
      <c r="BK60" s="16"/>
      <c r="BL60" s="16"/>
      <c r="BM60" s="3"/>
      <c r="BN60" s="16"/>
      <c r="BO60" s="3"/>
      <c r="BP60" s="23"/>
      <c r="BQ60" s="23"/>
      <c r="BR60" s="23"/>
    </row>
    <row r="61" spans="47:70">
      <c r="AU61" s="3"/>
      <c r="AV61" s="3"/>
      <c r="AW61" s="3"/>
      <c r="AX61" s="3"/>
      <c r="AY61" s="3"/>
      <c r="AZ61" s="61"/>
      <c r="BA61" s="61"/>
      <c r="BB61" s="61"/>
      <c r="BC61" s="61"/>
      <c r="BD61" s="16"/>
      <c r="BE61" s="16"/>
      <c r="BF61" s="61"/>
      <c r="BG61" s="3"/>
      <c r="BH61" s="3"/>
      <c r="BI61" s="3"/>
      <c r="BJ61" s="16"/>
      <c r="BK61" s="16"/>
      <c r="BL61" s="16"/>
      <c r="BM61" s="3"/>
      <c r="BN61" s="16"/>
      <c r="BO61" s="3"/>
      <c r="BP61" s="23"/>
      <c r="BQ61" s="23"/>
      <c r="BR61" s="23"/>
    </row>
    <row r="62" spans="47:70">
      <c r="AU62" s="3"/>
      <c r="AV62" s="3"/>
      <c r="AW62" s="3"/>
      <c r="AX62" s="3"/>
      <c r="AY62" s="3"/>
      <c r="AZ62" s="61"/>
      <c r="BA62" s="61"/>
      <c r="BB62" s="61"/>
      <c r="BC62" s="61"/>
      <c r="BD62" s="16"/>
      <c r="BE62" s="16"/>
      <c r="BF62" s="61"/>
      <c r="BG62" s="3"/>
      <c r="BH62" s="3"/>
      <c r="BI62" s="3"/>
      <c r="BJ62" s="16"/>
      <c r="BK62" s="16"/>
      <c r="BL62" s="16"/>
      <c r="BM62" s="3"/>
      <c r="BN62" s="16"/>
      <c r="BO62" s="3"/>
      <c r="BP62" s="23"/>
      <c r="BQ62" s="23"/>
      <c r="BR62" s="23"/>
    </row>
    <row r="63" spans="47:70">
      <c r="AU63" s="3"/>
      <c r="AV63" s="3"/>
      <c r="AW63" s="3"/>
      <c r="AX63" s="3"/>
      <c r="AY63" s="3"/>
      <c r="AZ63" s="61"/>
      <c r="BA63" s="61"/>
      <c r="BB63" s="61"/>
      <c r="BC63" s="61"/>
      <c r="BD63" s="16"/>
      <c r="BE63" s="16"/>
      <c r="BF63" s="61"/>
      <c r="BG63" s="3"/>
      <c r="BH63" s="3"/>
      <c r="BI63" s="3"/>
      <c r="BJ63" s="16"/>
      <c r="BK63" s="16"/>
      <c r="BL63" s="16"/>
      <c r="BM63" s="3"/>
      <c r="BN63" s="16"/>
      <c r="BO63" s="3"/>
      <c r="BP63" s="23"/>
      <c r="BQ63" s="23"/>
      <c r="BR63" s="23"/>
    </row>
    <row r="64" spans="47:70">
      <c r="AU64" s="3"/>
      <c r="AV64" s="3"/>
      <c r="AW64" s="3"/>
      <c r="AX64" s="3"/>
      <c r="AY64" s="3"/>
      <c r="AZ64" s="61"/>
      <c r="BA64" s="61"/>
      <c r="BB64" s="61"/>
      <c r="BC64" s="61"/>
      <c r="BD64" s="16"/>
      <c r="BE64" s="16"/>
      <c r="BF64" s="61"/>
      <c r="BG64" s="3"/>
      <c r="BH64" s="3"/>
      <c r="BI64" s="3"/>
      <c r="BJ64" s="16"/>
      <c r="BK64" s="16"/>
      <c r="BL64" s="16"/>
      <c r="BM64" s="3"/>
      <c r="BN64" s="16"/>
      <c r="BO64" s="3"/>
      <c r="BP64" s="23"/>
      <c r="BQ64" s="23"/>
      <c r="BR64" s="23"/>
    </row>
    <row r="65" spans="47:78">
      <c r="AU65" s="3"/>
      <c r="AV65" s="3"/>
      <c r="AW65" s="3"/>
      <c r="AX65" s="3"/>
      <c r="AY65" s="3"/>
      <c r="AZ65" s="61"/>
      <c r="BA65" s="61"/>
      <c r="BB65" s="61"/>
      <c r="BC65" s="61"/>
      <c r="BD65" s="16"/>
      <c r="BE65" s="16"/>
      <c r="BF65" s="61"/>
      <c r="BG65" s="3"/>
      <c r="BH65" s="3"/>
      <c r="BI65" s="3"/>
      <c r="BJ65" s="16"/>
      <c r="BK65" s="16"/>
      <c r="BL65" s="16"/>
      <c r="BM65" s="3"/>
      <c r="BN65" s="16"/>
      <c r="BO65" s="3"/>
      <c r="BP65" s="23"/>
      <c r="BQ65" s="23"/>
      <c r="BR65" s="23"/>
    </row>
    <row r="66" spans="47:78">
      <c r="AU66" s="3"/>
      <c r="AV66" s="3"/>
      <c r="AW66" s="3"/>
      <c r="AX66" s="3"/>
      <c r="AY66" s="3"/>
      <c r="AZ66" s="61"/>
      <c r="BA66" s="61"/>
      <c r="BB66" s="61"/>
      <c r="BC66" s="61"/>
      <c r="BD66" s="16"/>
      <c r="BE66" s="16"/>
      <c r="BF66" s="61"/>
      <c r="BG66" s="3"/>
      <c r="BH66" s="3"/>
      <c r="BI66" s="3"/>
      <c r="BJ66" s="16"/>
      <c r="BK66" s="16"/>
      <c r="BL66" s="16"/>
      <c r="BM66" s="3"/>
      <c r="BN66" s="16"/>
      <c r="BO66" s="3"/>
      <c r="BP66" s="23"/>
      <c r="BQ66" s="23"/>
      <c r="BR66" s="23"/>
    </row>
    <row r="67" spans="47:78">
      <c r="AU67" s="3"/>
      <c r="AV67" s="3"/>
      <c r="AW67" s="3"/>
      <c r="AX67" s="3"/>
      <c r="AY67" s="3"/>
      <c r="AZ67" s="61"/>
      <c r="BA67" s="61"/>
      <c r="BB67" s="61"/>
      <c r="BC67" s="61"/>
      <c r="BD67" s="16"/>
      <c r="BE67" s="16"/>
      <c r="BF67" s="61"/>
      <c r="BG67" s="3"/>
      <c r="BH67" s="3"/>
      <c r="BI67" s="3"/>
      <c r="BJ67" s="16"/>
      <c r="BK67" s="16"/>
      <c r="BL67" s="16"/>
      <c r="BM67" s="3"/>
      <c r="BN67" s="16"/>
      <c r="BO67" s="3"/>
      <c r="BP67" s="23"/>
      <c r="BQ67" s="23"/>
      <c r="BR67" s="23"/>
    </row>
    <row r="68" spans="47:78">
      <c r="AU68" s="3"/>
      <c r="AV68" s="3"/>
      <c r="AW68" s="3"/>
      <c r="AX68" s="3"/>
      <c r="AY68" s="3"/>
      <c r="AZ68" s="61"/>
      <c r="BA68" s="61"/>
      <c r="BB68" s="61"/>
      <c r="BC68" s="61"/>
      <c r="BD68" s="16"/>
      <c r="BE68" s="16"/>
      <c r="BF68" s="61"/>
      <c r="BG68" s="3"/>
      <c r="BH68" s="3"/>
      <c r="BI68" s="3"/>
      <c r="BJ68" s="16"/>
      <c r="BK68" s="16"/>
      <c r="BL68" s="16"/>
      <c r="BM68" s="3"/>
      <c r="BN68" s="16"/>
      <c r="BO68" s="3"/>
      <c r="BP68" s="23"/>
      <c r="BQ68" s="23"/>
      <c r="BR68" s="23"/>
    </row>
    <row r="69" spans="47:78">
      <c r="AU69" s="3"/>
      <c r="AV69" s="3"/>
      <c r="AW69" s="3"/>
      <c r="AX69" s="3"/>
      <c r="AY69" s="3"/>
      <c r="AZ69" s="61"/>
      <c r="BA69" s="61"/>
      <c r="BB69" s="61"/>
      <c r="BC69" s="61"/>
      <c r="BD69" s="16"/>
      <c r="BE69" s="16"/>
      <c r="BF69" s="61"/>
      <c r="BG69" s="3"/>
      <c r="BH69" s="3"/>
      <c r="BI69" s="3"/>
      <c r="BJ69" s="16"/>
      <c r="BK69" s="16"/>
      <c r="BL69" s="16"/>
      <c r="BM69" s="3"/>
      <c r="BN69" s="16"/>
      <c r="BO69" s="3"/>
      <c r="BP69" s="23"/>
      <c r="BQ69" s="23"/>
      <c r="BR69" s="23"/>
    </row>
    <row r="70" spans="47:78">
      <c r="AU70" s="3"/>
      <c r="AV70" s="3"/>
      <c r="AW70" s="3"/>
      <c r="AX70" s="3"/>
      <c r="AY70" s="3"/>
      <c r="AZ70" s="61"/>
      <c r="BA70" s="61"/>
      <c r="BB70" s="61"/>
      <c r="BC70" s="61"/>
      <c r="BD70" s="16"/>
      <c r="BE70" s="16"/>
      <c r="BF70" s="61"/>
      <c r="BG70" s="3"/>
      <c r="BH70" s="3"/>
      <c r="BI70" s="3"/>
      <c r="BJ70" s="16"/>
      <c r="BK70" s="16"/>
      <c r="BL70" s="16"/>
      <c r="BM70" s="3"/>
      <c r="BN70" s="16"/>
      <c r="BO70" s="3"/>
      <c r="BP70" s="23"/>
      <c r="BQ70" s="23"/>
      <c r="BR70" s="23"/>
    </row>
    <row r="71" spans="47:78">
      <c r="AU71" s="3"/>
      <c r="AV71" s="3"/>
      <c r="AW71" s="3"/>
      <c r="AX71" s="3"/>
      <c r="AY71" s="3"/>
      <c r="AZ71" s="61"/>
      <c r="BA71" s="61"/>
      <c r="BB71" s="61"/>
      <c r="BC71" s="61"/>
      <c r="BD71" s="16"/>
      <c r="BE71" s="16"/>
      <c r="BF71" s="61"/>
      <c r="BG71" s="3"/>
      <c r="BH71" s="3"/>
      <c r="BI71" s="3"/>
      <c r="BJ71" s="16"/>
      <c r="BK71" s="16"/>
      <c r="BL71" s="16"/>
      <c r="BM71" s="3"/>
      <c r="BN71" s="16"/>
      <c r="BO71" s="3"/>
      <c r="BP71" s="23"/>
      <c r="BQ71" s="23"/>
      <c r="BR71" s="23"/>
    </row>
    <row r="72" spans="47:78">
      <c r="AU72" s="3"/>
      <c r="AV72" s="3"/>
      <c r="AW72" s="3"/>
      <c r="AX72" s="3"/>
      <c r="AY72" s="3"/>
      <c r="AZ72" s="61"/>
      <c r="BA72" s="61"/>
      <c r="BB72" s="61"/>
      <c r="BC72" s="61"/>
      <c r="BD72" s="16"/>
      <c r="BE72" s="16"/>
      <c r="BF72" s="61"/>
      <c r="BG72" s="3"/>
      <c r="BH72" s="3"/>
      <c r="BI72" s="3"/>
      <c r="BJ72" s="16"/>
      <c r="BK72" s="16"/>
      <c r="BL72" s="16"/>
      <c r="BM72" s="3"/>
      <c r="BN72" s="16"/>
      <c r="BO72" s="3"/>
      <c r="BP72" s="23"/>
      <c r="BQ72" s="23"/>
      <c r="BR72" s="23"/>
    </row>
    <row r="73" spans="47:78">
      <c r="AU73" s="3"/>
      <c r="AV73" s="3"/>
      <c r="AW73" s="3"/>
      <c r="AX73" s="3"/>
      <c r="AY73" s="3"/>
      <c r="AZ73" s="61"/>
      <c r="BA73" s="61"/>
      <c r="BB73" s="61"/>
      <c r="BC73" s="61"/>
      <c r="BD73" s="16"/>
      <c r="BE73" s="16"/>
      <c r="BF73" s="61"/>
      <c r="BG73" s="3"/>
      <c r="BH73" s="3"/>
      <c r="BI73" s="3"/>
      <c r="BJ73" s="16"/>
      <c r="BK73" s="16"/>
      <c r="BL73" s="16"/>
      <c r="BM73" s="3"/>
      <c r="BN73" s="16"/>
      <c r="BO73" s="3"/>
      <c r="BP73" s="23"/>
      <c r="BQ73" s="23"/>
      <c r="BR73" s="23"/>
    </row>
    <row r="74" spans="47:78">
      <c r="AU74" s="3"/>
      <c r="AV74" s="3"/>
      <c r="AW74" s="3"/>
      <c r="AX74" s="3"/>
      <c r="AY74" s="3"/>
      <c r="AZ74" s="61"/>
      <c r="BA74" s="61"/>
      <c r="BB74" s="61"/>
      <c r="BC74" s="61"/>
      <c r="BD74" s="16"/>
      <c r="BE74" s="16"/>
      <c r="BF74" s="61"/>
      <c r="BG74" s="3"/>
      <c r="BH74" s="3"/>
      <c r="BI74" s="3"/>
      <c r="BJ74" s="16"/>
      <c r="BK74" s="16"/>
      <c r="BL74" s="16"/>
      <c r="BM74" s="3"/>
      <c r="BN74" s="16"/>
      <c r="BO74" s="3"/>
      <c r="BP74" s="23"/>
      <c r="BQ74" s="23"/>
      <c r="BR74" s="23"/>
    </row>
    <row r="75" spans="47:78">
      <c r="AU75" s="3"/>
      <c r="AV75" s="3"/>
      <c r="AW75" s="3"/>
      <c r="AX75" s="3"/>
      <c r="AY75" s="3"/>
      <c r="AZ75" s="61"/>
      <c r="BA75" s="61"/>
      <c r="BB75" s="61"/>
      <c r="BC75" s="61"/>
      <c r="BD75" s="16"/>
      <c r="BE75" s="16"/>
      <c r="BF75" s="61"/>
      <c r="BG75" s="3"/>
      <c r="BH75" s="3"/>
      <c r="BI75" s="3"/>
      <c r="BJ75" s="16"/>
      <c r="BK75" s="16"/>
      <c r="BL75" s="16"/>
      <c r="BM75" s="3"/>
      <c r="BN75" s="16"/>
      <c r="BO75" s="3"/>
      <c r="BP75" s="23"/>
      <c r="BQ75" s="23"/>
      <c r="BR75" s="23"/>
    </row>
    <row r="76" spans="47:78">
      <c r="AU76" s="3"/>
      <c r="AV76" s="3"/>
      <c r="AW76" s="3"/>
      <c r="AX76" s="3"/>
      <c r="AY76" s="3"/>
      <c r="AZ76" s="61"/>
      <c r="BA76" s="61"/>
      <c r="BB76" s="61"/>
      <c r="BC76" s="61"/>
      <c r="BD76" s="16"/>
      <c r="BE76" s="16"/>
      <c r="BF76" s="61"/>
      <c r="BG76" s="3"/>
      <c r="BH76" s="3"/>
      <c r="BI76" s="3"/>
      <c r="BJ76" s="16"/>
      <c r="BK76" s="16"/>
      <c r="BL76" s="16"/>
      <c r="BM76" s="3"/>
      <c r="BN76" s="16"/>
      <c r="BO76" s="3"/>
      <c r="BP76" s="23"/>
      <c r="BQ76" s="23"/>
      <c r="BR76" s="23"/>
    </row>
    <row r="77" spans="47:78">
      <c r="AU77" s="3"/>
      <c r="AV77" s="3"/>
      <c r="AW77" s="3"/>
      <c r="AX77" s="3"/>
      <c r="AY77" s="3"/>
      <c r="AZ77" s="61"/>
      <c r="BA77" s="61"/>
      <c r="BB77" s="61"/>
      <c r="BC77" s="61"/>
      <c r="BD77" s="16"/>
      <c r="BE77" s="16"/>
      <c r="BF77" s="61"/>
      <c r="BG77" s="3"/>
      <c r="BH77" s="3"/>
      <c r="BI77" s="3"/>
      <c r="BJ77" s="16"/>
      <c r="BK77" s="16"/>
      <c r="BL77" s="16"/>
      <c r="BM77" s="3"/>
      <c r="BN77" s="16"/>
      <c r="BO77" s="3"/>
      <c r="BP77" s="23"/>
      <c r="BQ77" s="23"/>
      <c r="BR77" s="23"/>
      <c r="BZ77" s="1"/>
    </row>
    <row r="78" spans="47:78">
      <c r="AU78" s="3"/>
      <c r="AV78" s="3"/>
      <c r="AW78" s="3"/>
      <c r="AX78" s="3"/>
      <c r="AY78" s="3"/>
      <c r="AZ78" s="61"/>
      <c r="BA78" s="61"/>
      <c r="BB78" s="61"/>
      <c r="BC78" s="61"/>
      <c r="BD78" s="16"/>
      <c r="BE78" s="16"/>
      <c r="BF78" s="61"/>
      <c r="BG78" s="3"/>
      <c r="BH78" s="3"/>
      <c r="BI78" s="3"/>
      <c r="BJ78" s="16"/>
      <c r="BK78" s="16"/>
      <c r="BL78" s="16"/>
      <c r="BM78" s="3"/>
      <c r="BN78" s="16"/>
      <c r="BO78" s="3"/>
      <c r="BP78" s="23"/>
      <c r="BQ78" s="23"/>
      <c r="BR78" s="23"/>
      <c r="BZ78" s="1"/>
    </row>
    <row r="79" spans="47:78">
      <c r="AU79" s="3"/>
      <c r="AV79" s="3"/>
      <c r="AW79" s="3"/>
      <c r="AX79" s="3"/>
      <c r="AY79" s="3"/>
      <c r="AZ79" s="61"/>
      <c r="BA79" s="61"/>
      <c r="BB79" s="61"/>
      <c r="BC79" s="61"/>
      <c r="BD79" s="16"/>
      <c r="BE79" s="16"/>
      <c r="BF79" s="61"/>
      <c r="BG79" s="3"/>
      <c r="BH79" s="3"/>
      <c r="BI79" s="3"/>
      <c r="BJ79" s="16"/>
      <c r="BK79" s="16"/>
      <c r="BL79" s="16"/>
      <c r="BM79" s="3"/>
      <c r="BN79" s="16"/>
      <c r="BO79" s="3"/>
      <c r="BP79" s="23"/>
      <c r="BQ79" s="23"/>
      <c r="BR79" s="23"/>
      <c r="BZ79" s="1"/>
    </row>
    <row r="80" spans="47:78">
      <c r="AU80" s="3"/>
      <c r="AV80" s="3"/>
      <c r="AW80" s="3"/>
      <c r="AX80" s="3"/>
      <c r="AY80" s="3"/>
      <c r="AZ80" s="61"/>
      <c r="BA80" s="61"/>
      <c r="BB80" s="61"/>
      <c r="BC80" s="61"/>
      <c r="BD80" s="16"/>
      <c r="BE80" s="16"/>
      <c r="BF80" s="61"/>
      <c r="BG80" s="3"/>
      <c r="BH80" s="3"/>
      <c r="BI80" s="3"/>
      <c r="BJ80" s="16"/>
      <c r="BK80" s="16"/>
      <c r="BL80" s="16"/>
      <c r="BM80" s="3"/>
      <c r="BN80" s="16"/>
      <c r="BO80" s="3"/>
      <c r="BP80" s="23"/>
      <c r="BQ80" s="23"/>
      <c r="BR80" s="23"/>
      <c r="BZ80" s="1"/>
    </row>
    <row r="81" spans="47:89">
      <c r="AU81" s="3"/>
      <c r="AV81" s="3"/>
      <c r="AW81" s="3"/>
      <c r="AX81" s="3"/>
      <c r="AY81" s="3"/>
      <c r="AZ81" s="61"/>
      <c r="BA81" s="61"/>
      <c r="BB81" s="61"/>
      <c r="BC81" s="61"/>
      <c r="BD81" s="16"/>
      <c r="BE81" s="16"/>
      <c r="BF81" s="61"/>
      <c r="BG81" s="3"/>
      <c r="BH81" s="3"/>
      <c r="BI81" s="3"/>
      <c r="BJ81" s="16"/>
      <c r="BK81" s="16"/>
      <c r="BL81" s="16"/>
      <c r="BM81" s="3"/>
      <c r="BN81" s="16"/>
      <c r="BO81" s="3"/>
      <c r="BP81" s="23"/>
      <c r="BQ81" s="23"/>
      <c r="BR81" s="23"/>
      <c r="BZ81" s="1"/>
    </row>
    <row r="82" spans="47:89">
      <c r="AU82" s="3"/>
      <c r="AV82" s="3"/>
      <c r="AW82" s="3"/>
      <c r="AX82" s="3"/>
      <c r="AY82" s="3"/>
      <c r="AZ82" s="61"/>
      <c r="BA82" s="61"/>
      <c r="BB82" s="61"/>
      <c r="BC82" s="61"/>
      <c r="BD82" s="16"/>
      <c r="BE82" s="16"/>
      <c r="BF82" s="61"/>
      <c r="BG82" s="3"/>
      <c r="BH82" s="3"/>
      <c r="BI82" s="3"/>
      <c r="BJ82" s="16"/>
      <c r="BK82" s="16"/>
      <c r="BL82" s="16"/>
      <c r="BM82" s="3"/>
      <c r="BN82" s="16"/>
      <c r="BO82" s="3"/>
      <c r="BP82" s="23"/>
      <c r="BQ82" s="23"/>
      <c r="BR82" s="23"/>
      <c r="BZ82" s="1"/>
    </row>
    <row r="83" spans="47:89">
      <c r="AU83" s="3"/>
      <c r="AV83" s="3"/>
      <c r="AW83" s="3"/>
      <c r="AX83" s="3"/>
      <c r="AY83" s="3"/>
      <c r="AZ83" s="61"/>
      <c r="BA83" s="61"/>
      <c r="BB83" s="61"/>
      <c r="BC83" s="61"/>
      <c r="BD83" s="16"/>
      <c r="BE83" s="16"/>
      <c r="BF83" s="61"/>
      <c r="BG83" s="3"/>
      <c r="BH83" s="3"/>
      <c r="BI83" s="3"/>
      <c r="BJ83" s="16"/>
      <c r="BK83" s="16"/>
      <c r="BL83" s="16"/>
      <c r="BM83" s="3"/>
      <c r="BN83" s="16"/>
      <c r="BO83" s="3"/>
      <c r="BP83" s="23"/>
      <c r="BQ83" s="23"/>
      <c r="BR83" s="23"/>
      <c r="BZ83" s="1"/>
    </row>
    <row r="84" spans="47:89">
      <c r="AU84" s="3"/>
      <c r="AV84" s="3"/>
      <c r="AW84" s="3"/>
      <c r="AX84" s="3"/>
      <c r="AY84" s="3"/>
      <c r="AZ84" s="61"/>
      <c r="BA84" s="61"/>
      <c r="BB84" s="61"/>
      <c r="BC84" s="61"/>
      <c r="BD84" s="16"/>
      <c r="BE84" s="16"/>
      <c r="BF84" s="61"/>
      <c r="BG84" s="3"/>
      <c r="BH84" s="3"/>
      <c r="BI84" s="3"/>
      <c r="BJ84" s="16"/>
      <c r="BK84" s="16"/>
      <c r="BL84" s="16"/>
      <c r="BM84" s="3"/>
      <c r="BN84" s="16"/>
      <c r="BO84" s="3"/>
      <c r="BP84" s="23"/>
      <c r="BQ84" s="23"/>
      <c r="BR84" s="23"/>
      <c r="BZ84" s="1"/>
    </row>
    <row r="85" spans="47:89">
      <c r="AU85" s="3"/>
      <c r="AV85" s="3"/>
      <c r="AW85" s="3"/>
      <c r="AX85" s="3"/>
      <c r="AY85" s="3"/>
      <c r="AZ85" s="61"/>
      <c r="BA85" s="61"/>
      <c r="BB85" s="61"/>
      <c r="BC85" s="61"/>
      <c r="BD85" s="16"/>
      <c r="BE85" s="16"/>
      <c r="BF85" s="61"/>
      <c r="BG85" s="3"/>
      <c r="BH85" s="3"/>
      <c r="BI85" s="3"/>
      <c r="BJ85" s="16"/>
      <c r="BK85" s="16"/>
      <c r="BL85" s="16"/>
      <c r="BM85" s="3"/>
      <c r="BN85" s="16"/>
      <c r="BO85" s="3"/>
      <c r="BP85" s="23"/>
      <c r="BQ85" s="23"/>
      <c r="BR85" s="23"/>
      <c r="BZ85" s="1"/>
    </row>
    <row r="86" spans="47:89">
      <c r="AU86" s="3"/>
      <c r="AV86" s="3"/>
      <c r="AW86" s="3"/>
      <c r="AX86" s="3"/>
      <c r="AY86" s="3"/>
      <c r="AZ86" s="61"/>
      <c r="BA86" s="61"/>
      <c r="BB86" s="61"/>
      <c r="BC86" s="61"/>
      <c r="BD86" s="16"/>
      <c r="BE86" s="16"/>
      <c r="BF86" s="61"/>
      <c r="BG86" s="3"/>
      <c r="BH86" s="3"/>
      <c r="BI86" s="3"/>
      <c r="BJ86" s="16"/>
      <c r="BK86" s="16"/>
      <c r="BL86" s="16"/>
      <c r="BM86" s="3"/>
      <c r="BN86" s="16"/>
      <c r="BO86" s="3"/>
      <c r="BP86" s="23"/>
      <c r="BQ86" s="23"/>
      <c r="BR86" s="23"/>
      <c r="BZ86" s="1"/>
    </row>
    <row r="87" spans="47:89">
      <c r="AU87" s="3"/>
      <c r="AV87" s="3"/>
      <c r="AW87" s="3"/>
      <c r="AX87" s="3"/>
      <c r="AY87" s="3"/>
      <c r="AZ87" s="61"/>
      <c r="BA87" s="61"/>
      <c r="BB87" s="61"/>
      <c r="BC87" s="61"/>
      <c r="BD87" s="16"/>
      <c r="BE87" s="16"/>
      <c r="BF87" s="61"/>
      <c r="BG87" s="3"/>
      <c r="BH87" s="3"/>
      <c r="BI87" s="3"/>
      <c r="BJ87" s="16"/>
      <c r="BK87" s="16"/>
      <c r="BL87" s="16"/>
      <c r="BM87" s="3"/>
      <c r="BN87" s="16"/>
      <c r="BO87" s="3"/>
      <c r="BP87" s="23"/>
      <c r="BQ87" s="23"/>
      <c r="BR87" s="23"/>
      <c r="BZ87" s="1"/>
    </row>
    <row r="88" spans="47:89">
      <c r="AU88" s="3"/>
      <c r="AV88" s="3"/>
      <c r="AW88" s="3"/>
      <c r="AX88" s="3"/>
      <c r="AY88" s="3"/>
      <c r="AZ88" s="61"/>
      <c r="BA88" s="61"/>
      <c r="BB88" s="61"/>
      <c r="BC88" s="61"/>
      <c r="BD88" s="16"/>
      <c r="BE88" s="16"/>
      <c r="BF88" s="61"/>
      <c r="BG88" s="3"/>
      <c r="BH88" s="3"/>
      <c r="BI88" s="3"/>
      <c r="BJ88" s="16"/>
      <c r="BK88" s="16"/>
      <c r="BL88" s="16"/>
      <c r="BM88" s="3"/>
      <c r="BN88" s="16"/>
      <c r="BO88" s="3"/>
      <c r="BP88" s="23"/>
      <c r="BQ88" s="23"/>
      <c r="BR88" s="23"/>
      <c r="BZ88" s="1"/>
    </row>
    <row r="89" spans="47:89">
      <c r="AU89" s="3"/>
      <c r="AV89" s="3"/>
      <c r="AW89" s="3"/>
      <c r="AX89" s="3"/>
      <c r="AY89" s="3"/>
      <c r="AZ89" s="61"/>
      <c r="BA89" s="61"/>
      <c r="BB89" s="61"/>
      <c r="BC89" s="61"/>
      <c r="BD89" s="16"/>
      <c r="BE89" s="16"/>
      <c r="BF89" s="61"/>
      <c r="BG89" s="3"/>
      <c r="BH89" s="3"/>
      <c r="BI89" s="3"/>
      <c r="BJ89" s="16"/>
      <c r="BK89" s="16"/>
      <c r="BL89" s="16"/>
      <c r="BM89" s="3"/>
      <c r="BN89" s="16"/>
      <c r="BO89" s="3"/>
      <c r="BP89" s="23"/>
      <c r="BQ89" s="23"/>
      <c r="BR89" s="23"/>
      <c r="BZ89" s="1"/>
    </row>
    <row r="90" spans="47:89">
      <c r="AU90" s="3"/>
      <c r="AV90" s="3"/>
      <c r="AW90" s="3"/>
      <c r="AX90" s="3"/>
      <c r="AY90" s="3"/>
      <c r="AZ90" s="61"/>
      <c r="BA90" s="61"/>
      <c r="BB90" s="61"/>
      <c r="BC90" s="61"/>
      <c r="BD90" s="16"/>
      <c r="BE90" s="16"/>
      <c r="BF90" s="61"/>
      <c r="BG90" s="3"/>
      <c r="BH90" s="3"/>
      <c r="BI90" s="3"/>
      <c r="BJ90" s="16"/>
      <c r="BK90" s="16"/>
      <c r="BL90" s="16"/>
      <c r="BM90" s="3"/>
      <c r="BN90" s="16"/>
      <c r="BO90" s="3"/>
      <c r="BP90" s="23"/>
      <c r="BQ90" s="23"/>
      <c r="BR90" s="23"/>
      <c r="BZ90" s="1"/>
    </row>
    <row r="91" spans="47:89">
      <c r="AU91" s="3"/>
      <c r="AV91" s="3"/>
      <c r="AW91" s="3"/>
      <c r="AX91" s="3"/>
      <c r="AY91" s="3"/>
      <c r="AZ91" s="61"/>
      <c r="BA91" s="61"/>
      <c r="BB91" s="61"/>
      <c r="BC91" s="61"/>
      <c r="BD91" s="16"/>
      <c r="BE91" s="16"/>
      <c r="BF91" s="61"/>
      <c r="BG91" s="3"/>
      <c r="BH91" s="3"/>
      <c r="BI91" s="3"/>
      <c r="BJ91" s="16"/>
      <c r="BK91" s="16"/>
      <c r="BL91" s="16"/>
      <c r="BM91" s="3"/>
      <c r="BN91" s="16"/>
      <c r="BO91" s="3"/>
      <c r="BP91" s="23"/>
      <c r="BQ91" s="23"/>
      <c r="BR91" s="23"/>
      <c r="BZ91" s="1"/>
    </row>
    <row r="92" spans="47:89">
      <c r="AU92" s="3"/>
      <c r="AV92" s="3"/>
      <c r="AW92" s="3"/>
      <c r="AX92" s="3"/>
      <c r="AY92" s="3"/>
      <c r="AZ92" s="61"/>
      <c r="BA92" s="61"/>
      <c r="BB92" s="61"/>
      <c r="BC92" s="61"/>
      <c r="BD92" s="16"/>
      <c r="BE92" s="16"/>
      <c r="BF92" s="61"/>
      <c r="BG92" s="3"/>
      <c r="BH92" s="3"/>
      <c r="BI92" s="3"/>
      <c r="BJ92" s="16"/>
      <c r="BK92" s="16"/>
      <c r="BL92" s="16"/>
      <c r="BM92" s="3"/>
      <c r="BN92" s="16"/>
      <c r="BO92" s="3"/>
      <c r="BP92" s="3"/>
      <c r="BQ92" s="3"/>
      <c r="BR92" s="23"/>
      <c r="BS92" s="3"/>
      <c r="BT92" s="3"/>
      <c r="BU92" s="3"/>
      <c r="BV92" s="3"/>
      <c r="BW92" s="3"/>
      <c r="BX92" s="3"/>
      <c r="CA92" s="23"/>
      <c r="CB92" s="23"/>
      <c r="CC92" s="23"/>
      <c r="CK92" s="1"/>
    </row>
    <row r="93" spans="47:89">
      <c r="AU93" s="3"/>
      <c r="AV93" s="3"/>
      <c r="AW93" s="3"/>
      <c r="AX93" s="3"/>
      <c r="AY93" s="3"/>
      <c r="AZ93" s="61"/>
      <c r="BA93" s="61"/>
      <c r="BB93" s="61"/>
      <c r="BC93" s="61"/>
      <c r="BD93" s="16"/>
      <c r="BE93" s="16"/>
      <c r="BF93" s="61"/>
      <c r="BG93" s="3"/>
      <c r="BH93" s="3"/>
      <c r="BI93" s="3"/>
      <c r="BJ93" s="16"/>
      <c r="BK93" s="16"/>
      <c r="BL93" s="16"/>
      <c r="BM93" s="3"/>
      <c r="BN93" s="16"/>
      <c r="BO93" s="3"/>
      <c r="BP93" s="3"/>
      <c r="BQ93" s="3"/>
      <c r="BR93" s="23"/>
      <c r="BS93" s="3"/>
      <c r="BT93" s="3"/>
      <c r="BU93" s="3"/>
      <c r="BV93" s="3"/>
      <c r="BW93" s="3"/>
      <c r="BX93" s="3"/>
      <c r="CA93" s="23"/>
      <c r="CB93" s="23"/>
      <c r="CC93" s="23"/>
      <c r="CK93" s="1"/>
    </row>
    <row r="94" spans="47:89">
      <c r="AU94" s="3"/>
      <c r="AV94" s="3"/>
      <c r="AW94" s="3"/>
      <c r="AX94" s="3"/>
      <c r="AY94" s="3"/>
      <c r="AZ94" s="61"/>
      <c r="BA94" s="61"/>
      <c r="BB94" s="61"/>
      <c r="BC94" s="61"/>
      <c r="BD94" s="16"/>
      <c r="BE94" s="16"/>
      <c r="BF94" s="61"/>
      <c r="BG94" s="3"/>
      <c r="BH94" s="3"/>
      <c r="BI94" s="3"/>
      <c r="BJ94" s="16"/>
      <c r="BK94" s="16"/>
      <c r="BL94" s="16"/>
      <c r="BM94" s="3"/>
      <c r="BN94" s="16"/>
      <c r="BO94" s="3"/>
      <c r="BP94" s="3"/>
      <c r="BQ94" s="3"/>
      <c r="BR94" s="23"/>
      <c r="BS94" s="3"/>
      <c r="BT94" s="3"/>
      <c r="BU94" s="3"/>
      <c r="BV94" s="3"/>
      <c r="BW94" s="3"/>
      <c r="BX94" s="3"/>
      <c r="CA94" s="23"/>
      <c r="CB94" s="23"/>
      <c r="CC94" s="23"/>
      <c r="CK94" s="1"/>
    </row>
    <row r="95" spans="47:89">
      <c r="AU95" s="3"/>
      <c r="AV95" s="3"/>
      <c r="AW95" s="3"/>
      <c r="AX95" s="3"/>
      <c r="AY95" s="3"/>
      <c r="AZ95" s="61"/>
      <c r="BA95" s="61"/>
      <c r="BB95" s="61"/>
      <c r="BC95" s="61"/>
      <c r="BD95" s="16"/>
      <c r="BE95" s="16"/>
      <c r="BF95" s="61"/>
      <c r="BG95" s="3"/>
      <c r="BH95" s="3"/>
      <c r="BI95" s="3"/>
      <c r="BJ95" s="16"/>
      <c r="BK95" s="16"/>
      <c r="BL95" s="16"/>
      <c r="BM95" s="3"/>
      <c r="BN95" s="16"/>
      <c r="BO95" s="3"/>
      <c r="BP95" s="3"/>
      <c r="BQ95" s="3"/>
      <c r="BR95" s="23"/>
      <c r="BS95" s="3"/>
      <c r="BT95" s="3"/>
      <c r="BU95" s="3"/>
      <c r="BV95" s="3"/>
      <c r="BW95" s="3"/>
      <c r="BX95" s="3"/>
      <c r="CK95" s="1"/>
    </row>
    <row r="96" spans="47:89">
      <c r="AU96" s="3"/>
      <c r="AV96" s="3"/>
      <c r="AW96" s="3"/>
      <c r="AX96" s="3"/>
      <c r="AY96" s="3"/>
      <c r="AZ96" s="61"/>
      <c r="BA96" s="61"/>
      <c r="BB96" s="61"/>
      <c r="BC96" s="61"/>
      <c r="BD96" s="16"/>
      <c r="BE96" s="16"/>
      <c r="BF96" s="61"/>
      <c r="BG96" s="3"/>
      <c r="BH96" s="3"/>
      <c r="BI96" s="3"/>
      <c r="BJ96" s="16"/>
      <c r="BK96" s="16"/>
      <c r="BL96" s="16"/>
      <c r="BM96" s="3"/>
      <c r="BN96" s="16"/>
      <c r="BO96" s="3"/>
      <c r="BP96" s="3"/>
      <c r="BQ96" s="3"/>
      <c r="BR96" s="23"/>
      <c r="BS96" s="3"/>
      <c r="BT96" s="3"/>
      <c r="BU96" s="3"/>
      <c r="BV96" s="3"/>
      <c r="BW96" s="3"/>
      <c r="BX96" s="3"/>
      <c r="CK96" s="1"/>
    </row>
    <row r="97" spans="15:89">
      <c r="AU97" s="3"/>
      <c r="AV97" s="3"/>
      <c r="AW97" s="3"/>
      <c r="AX97" s="3"/>
      <c r="AY97" s="3"/>
      <c r="AZ97" s="61"/>
      <c r="BA97" s="61"/>
      <c r="BB97" s="61"/>
      <c r="BC97" s="61"/>
      <c r="BD97" s="16"/>
      <c r="BE97" s="16"/>
      <c r="BF97" s="61"/>
      <c r="BG97" s="3"/>
      <c r="BH97" s="3"/>
      <c r="BI97" s="3"/>
      <c r="BJ97" s="16"/>
      <c r="BK97" s="16"/>
      <c r="BL97" s="16"/>
      <c r="BM97" s="3"/>
      <c r="BN97" s="16"/>
      <c r="BO97" s="3"/>
      <c r="BP97" s="3"/>
      <c r="BQ97" s="3"/>
      <c r="BR97" s="23"/>
      <c r="BS97" s="3"/>
      <c r="BT97" s="3"/>
      <c r="BU97" s="3"/>
      <c r="BV97" s="3"/>
      <c r="BW97" s="3"/>
      <c r="BX97" s="3"/>
      <c r="CK97" s="1"/>
    </row>
    <row r="98" spans="15:89">
      <c r="AU98" s="3"/>
      <c r="AV98" s="3"/>
      <c r="AW98" s="3"/>
      <c r="AX98" s="3"/>
      <c r="AY98" s="3"/>
      <c r="AZ98" s="61"/>
      <c r="BA98" s="61"/>
      <c r="BB98" s="61"/>
      <c r="BC98" s="61"/>
      <c r="BD98" s="16"/>
      <c r="BE98" s="16"/>
      <c r="BF98" s="61"/>
      <c r="BG98" s="3"/>
      <c r="BH98" s="3"/>
      <c r="BI98" s="3"/>
      <c r="BJ98" s="16"/>
      <c r="BK98" s="16"/>
      <c r="BL98" s="16"/>
      <c r="BM98" s="3"/>
      <c r="BN98" s="16"/>
      <c r="BO98" s="3"/>
      <c r="BP98" s="3"/>
      <c r="BQ98" s="3"/>
      <c r="BR98" s="23"/>
      <c r="BS98" s="3"/>
      <c r="BT98" s="3"/>
      <c r="BU98" s="3"/>
      <c r="BV98" s="3"/>
      <c r="BW98" s="3"/>
      <c r="BX98" s="3"/>
      <c r="CK98" s="1"/>
    </row>
    <row r="99" spans="15:89">
      <c r="AU99" s="3"/>
      <c r="AV99" s="3"/>
      <c r="AW99" s="3"/>
      <c r="AX99" s="3"/>
      <c r="AY99" s="3"/>
      <c r="AZ99" s="61"/>
      <c r="BA99" s="61"/>
      <c r="BB99" s="61"/>
      <c r="BC99" s="61"/>
      <c r="BD99" s="16"/>
      <c r="BE99" s="16"/>
      <c r="BF99" s="61"/>
      <c r="BG99" s="3"/>
      <c r="BH99" s="3"/>
      <c r="BI99" s="3"/>
      <c r="BJ99" s="16"/>
      <c r="BK99" s="16"/>
      <c r="BL99" s="16"/>
      <c r="BM99" s="3"/>
      <c r="BN99" s="16"/>
      <c r="BO99" s="3"/>
      <c r="BP99" s="3"/>
      <c r="BQ99" s="3"/>
      <c r="BR99" s="23"/>
      <c r="BS99" s="3"/>
      <c r="BT99" s="3"/>
      <c r="BU99" s="3"/>
      <c r="BV99" s="3"/>
      <c r="BW99" s="3"/>
      <c r="BX99" s="3"/>
    </row>
    <row r="100" spans="15:89">
      <c r="AU100" s="3"/>
      <c r="AV100" s="3"/>
      <c r="AW100" s="3"/>
      <c r="AX100" s="3"/>
      <c r="AY100" s="3"/>
      <c r="AZ100" s="61"/>
      <c r="BA100" s="61"/>
      <c r="BB100" s="61"/>
      <c r="BC100" s="61"/>
      <c r="BD100" s="16"/>
      <c r="BE100" s="16"/>
      <c r="BF100" s="61"/>
      <c r="BG100" s="3"/>
      <c r="BH100" s="3"/>
      <c r="BI100" s="3"/>
      <c r="BJ100" s="16"/>
      <c r="BK100" s="16"/>
      <c r="BL100" s="16"/>
      <c r="BM100" s="3"/>
      <c r="BN100" s="16"/>
      <c r="BO100" s="3"/>
      <c r="BP100" s="3"/>
      <c r="BQ100" s="3"/>
      <c r="BR100" s="23"/>
      <c r="BS100" s="3"/>
      <c r="BT100" s="3"/>
      <c r="BU100" s="3"/>
      <c r="BV100" s="3"/>
      <c r="BW100" s="3"/>
      <c r="BX100" s="3"/>
    </row>
    <row r="101" spans="15:89">
      <c r="AU101" s="3"/>
      <c r="AV101" s="3"/>
      <c r="AW101" s="3"/>
      <c r="AX101" s="3"/>
      <c r="AY101" s="3"/>
      <c r="AZ101" s="61"/>
      <c r="BA101" s="61"/>
      <c r="BB101" s="61"/>
      <c r="BC101" s="61"/>
      <c r="BD101" s="16"/>
      <c r="BE101" s="16"/>
      <c r="BF101" s="61"/>
      <c r="BG101" s="3"/>
      <c r="BH101" s="3"/>
      <c r="BI101" s="3"/>
      <c r="BJ101" s="16"/>
      <c r="BK101" s="16"/>
      <c r="BL101" s="16"/>
      <c r="BM101" s="3"/>
      <c r="BN101" s="16"/>
      <c r="BO101" s="3"/>
      <c r="BP101" s="3"/>
      <c r="BQ101" s="3"/>
      <c r="BR101" s="23"/>
      <c r="BS101" s="3"/>
      <c r="BT101" s="3"/>
      <c r="BU101" s="3"/>
      <c r="BV101" s="3"/>
      <c r="BW101" s="3"/>
      <c r="BX101" s="3"/>
    </row>
    <row r="102" spans="15:89">
      <c r="AU102" s="3"/>
      <c r="AV102" s="3"/>
      <c r="AW102" s="3"/>
      <c r="AX102" s="3"/>
      <c r="AY102" s="3"/>
      <c r="AZ102" s="61"/>
      <c r="BA102" s="61"/>
      <c r="BB102" s="61"/>
      <c r="BC102" s="61"/>
      <c r="BD102" s="16"/>
      <c r="BE102" s="16"/>
      <c r="BF102" s="61"/>
      <c r="BG102" s="3"/>
      <c r="BH102" s="3"/>
      <c r="BI102" s="3"/>
      <c r="BJ102" s="16"/>
      <c r="BK102" s="16"/>
      <c r="BL102" s="16"/>
      <c r="BM102" s="3"/>
      <c r="BN102" s="16"/>
      <c r="BO102" s="3"/>
      <c r="BP102" s="3"/>
      <c r="BQ102" s="3"/>
      <c r="BR102" s="23"/>
      <c r="BS102" s="3"/>
      <c r="BT102" s="3"/>
      <c r="BU102" s="3"/>
      <c r="BV102" s="3"/>
      <c r="BW102" s="3"/>
      <c r="BX102" s="3"/>
    </row>
    <row r="103" spans="15:89">
      <c r="AU103" s="3"/>
      <c r="AV103" s="3"/>
      <c r="AW103" s="3"/>
      <c r="AX103" s="3"/>
      <c r="AY103" s="3"/>
      <c r="AZ103" s="61"/>
      <c r="BA103" s="61"/>
      <c r="BB103" s="61"/>
      <c r="BC103" s="61"/>
      <c r="BD103" s="16"/>
      <c r="BE103" s="16"/>
      <c r="BF103" s="61"/>
      <c r="BG103" s="3"/>
      <c r="BH103" s="3"/>
      <c r="BI103" s="3"/>
      <c r="BJ103" s="16"/>
      <c r="BK103" s="16"/>
      <c r="BL103" s="16"/>
      <c r="BM103" s="3"/>
      <c r="BN103" s="16"/>
      <c r="BO103" s="3"/>
      <c r="BP103" s="3"/>
      <c r="BQ103" s="3"/>
      <c r="BR103" s="23"/>
      <c r="BS103" s="3"/>
      <c r="BT103" s="3"/>
      <c r="BU103" s="3"/>
      <c r="BV103" s="3"/>
      <c r="BW103" s="3"/>
      <c r="BX103" s="3"/>
    </row>
    <row r="104" spans="15:89">
      <c r="AU104" s="3"/>
      <c r="AV104" s="3"/>
      <c r="AW104" s="3"/>
      <c r="AX104" s="3"/>
      <c r="AY104" s="3"/>
      <c r="AZ104" s="61"/>
      <c r="BA104" s="61"/>
      <c r="BB104" s="61"/>
      <c r="BC104" s="61"/>
      <c r="BD104" s="16"/>
      <c r="BE104" s="16"/>
      <c r="BF104" s="61"/>
      <c r="BG104" s="3"/>
      <c r="BH104" s="3"/>
      <c r="BI104" s="3"/>
      <c r="BJ104" s="16"/>
      <c r="BK104" s="16"/>
      <c r="BL104" s="16"/>
      <c r="BM104" s="3"/>
      <c r="BN104" s="16"/>
      <c r="BO104" s="3"/>
      <c r="BP104" s="3"/>
      <c r="BQ104" s="3"/>
      <c r="BR104" s="23"/>
      <c r="BS104" s="3"/>
      <c r="BT104" s="3"/>
      <c r="BU104" s="3"/>
      <c r="BV104" s="3"/>
      <c r="BW104" s="3"/>
      <c r="BX104" s="3"/>
    </row>
    <row r="105" spans="15:89">
      <c r="AU105" s="3"/>
      <c r="AV105" s="3"/>
      <c r="AW105" s="3"/>
      <c r="AX105" s="3"/>
      <c r="AY105" s="3"/>
      <c r="AZ105" s="61"/>
      <c r="BA105" s="61"/>
      <c r="BB105" s="61"/>
      <c r="BC105" s="61"/>
      <c r="BD105" s="16"/>
      <c r="BE105" s="16"/>
      <c r="BF105" s="61"/>
      <c r="BG105" s="3"/>
      <c r="BH105" s="3"/>
      <c r="BI105" s="3"/>
      <c r="BJ105" s="16"/>
      <c r="BK105" s="16"/>
      <c r="BL105" s="16"/>
      <c r="BM105" s="3"/>
      <c r="BN105" s="16"/>
      <c r="BO105" s="3"/>
      <c r="BP105" s="3"/>
      <c r="BQ105" s="3"/>
      <c r="BR105" s="23"/>
      <c r="BS105" s="3"/>
      <c r="BT105" s="3"/>
      <c r="BU105" s="3"/>
      <c r="BV105" s="3"/>
      <c r="BW105" s="3"/>
      <c r="BX105" s="3"/>
    </row>
    <row r="106" spans="15:89">
      <c r="O106">
        <v>2</v>
      </c>
      <c r="P106" s="299" t="s">
        <v>29</v>
      </c>
      <c r="AU106" s="3"/>
      <c r="AV106" s="3"/>
      <c r="AW106" s="3"/>
      <c r="AX106" s="3"/>
      <c r="AY106" s="3"/>
      <c r="AZ106" s="61"/>
      <c r="BA106" s="61"/>
      <c r="BB106" s="61"/>
      <c r="BC106" s="61"/>
      <c r="BD106" s="16"/>
      <c r="BE106" s="16"/>
      <c r="BF106" s="61"/>
      <c r="BG106" s="3"/>
      <c r="BH106" s="3"/>
      <c r="BI106" s="3"/>
      <c r="BJ106" s="16"/>
      <c r="BK106" s="16"/>
      <c r="BL106" s="16"/>
      <c r="BM106" s="3"/>
      <c r="BN106" s="16"/>
      <c r="BO106" s="3"/>
      <c r="BP106" s="3"/>
      <c r="BQ106" s="3"/>
      <c r="BR106" s="23"/>
      <c r="BS106" s="3"/>
      <c r="BT106" s="3"/>
      <c r="BU106" s="3"/>
      <c r="BV106" s="3"/>
      <c r="BW106" s="3"/>
      <c r="BX106" s="3"/>
    </row>
    <row r="107" spans="15:89">
      <c r="O107">
        <v>3</v>
      </c>
      <c r="P107" s="3" t="s">
        <v>30</v>
      </c>
      <c r="AU107" s="3"/>
      <c r="AV107" s="3"/>
      <c r="AW107" s="3"/>
      <c r="AX107" s="3"/>
      <c r="AY107" s="3"/>
      <c r="AZ107" s="61"/>
      <c r="BA107" s="61"/>
      <c r="BB107" s="61"/>
      <c r="BC107" s="61"/>
      <c r="BD107" s="16"/>
      <c r="BE107" s="16"/>
      <c r="BF107" s="61"/>
      <c r="BG107" s="3"/>
      <c r="BH107" s="3"/>
      <c r="BI107" s="3"/>
      <c r="BJ107" s="16"/>
      <c r="BK107" s="16"/>
      <c r="BL107" s="16"/>
      <c r="BM107" s="3"/>
      <c r="BN107" s="16"/>
      <c r="BO107" s="3"/>
      <c r="BP107" s="3"/>
      <c r="BQ107" s="3"/>
      <c r="BR107" s="23"/>
      <c r="BS107" s="3"/>
      <c r="BT107" s="3"/>
      <c r="BU107" s="3"/>
      <c r="BV107" s="3"/>
      <c r="BW107" s="3"/>
      <c r="BX107" s="3"/>
    </row>
    <row r="108" spans="15:89">
      <c r="O108">
        <v>4</v>
      </c>
      <c r="P108" s="3" t="s">
        <v>31</v>
      </c>
      <c r="AU108" s="3"/>
      <c r="AV108" s="3"/>
      <c r="AW108" s="3"/>
      <c r="AX108" s="3"/>
      <c r="AY108" s="3"/>
      <c r="AZ108" s="61"/>
      <c r="BA108" s="61"/>
      <c r="BB108" s="61"/>
      <c r="BC108" s="61"/>
      <c r="BD108" s="16"/>
      <c r="BE108" s="16"/>
      <c r="BF108" s="61"/>
      <c r="BG108" s="3"/>
      <c r="BH108" s="3"/>
      <c r="BI108" s="3"/>
      <c r="BJ108" s="16"/>
      <c r="BK108" s="16"/>
      <c r="BL108" s="16"/>
      <c r="BM108" s="3"/>
      <c r="BN108" s="16"/>
      <c r="BO108" s="3"/>
      <c r="BP108" s="3"/>
      <c r="BQ108" s="3"/>
      <c r="BR108" s="23"/>
      <c r="BS108" s="3"/>
      <c r="BT108" s="3"/>
      <c r="BU108" s="3"/>
      <c r="BV108" s="3"/>
      <c r="BW108" s="3"/>
      <c r="BX108" s="3"/>
    </row>
    <row r="109" spans="15:89">
      <c r="O109">
        <v>5</v>
      </c>
      <c r="P109" s="299" t="s">
        <v>402</v>
      </c>
      <c r="AU109" s="3"/>
      <c r="AV109" s="3"/>
      <c r="AW109" s="3"/>
      <c r="AX109" s="3"/>
      <c r="AY109" s="3"/>
      <c r="AZ109" s="61"/>
      <c r="BA109" s="61"/>
      <c r="BB109" s="61"/>
      <c r="BC109" s="61"/>
      <c r="BD109" s="16"/>
      <c r="BE109" s="16"/>
      <c r="BF109" s="61"/>
      <c r="BG109" s="3"/>
      <c r="BH109" s="3"/>
      <c r="BI109" s="3"/>
      <c r="BJ109" s="16"/>
      <c r="BK109" s="16"/>
      <c r="BL109" s="16"/>
      <c r="BM109" s="3"/>
      <c r="BN109" s="16"/>
      <c r="BO109" s="3"/>
      <c r="BP109" s="3"/>
      <c r="BQ109" s="3"/>
      <c r="BR109" s="23"/>
      <c r="BS109" s="3"/>
      <c r="BT109" s="3"/>
      <c r="BU109" s="3"/>
      <c r="BV109" s="3"/>
      <c r="BW109" s="3"/>
      <c r="BX109" s="3"/>
    </row>
    <row r="110" spans="15:89">
      <c r="O110">
        <v>6</v>
      </c>
      <c r="P110" s="3" t="s">
        <v>32</v>
      </c>
      <c r="AU110" s="3"/>
      <c r="AV110" s="3"/>
      <c r="AW110" s="3"/>
      <c r="AX110" s="3"/>
      <c r="AY110" s="3"/>
      <c r="AZ110" s="61"/>
      <c r="BA110" s="61"/>
      <c r="BB110" s="61"/>
      <c r="BC110" s="61"/>
      <c r="BD110" s="16"/>
      <c r="BE110" s="16"/>
      <c r="BF110" s="61"/>
      <c r="BG110" s="3"/>
      <c r="BH110" s="3"/>
      <c r="BI110" s="3"/>
      <c r="BJ110" s="16"/>
      <c r="BK110" s="16"/>
      <c r="BL110" s="16"/>
      <c r="BM110" s="3"/>
      <c r="BN110" s="16"/>
      <c r="BO110" s="3"/>
      <c r="BP110" s="3"/>
      <c r="BQ110" s="3"/>
      <c r="BR110" s="23"/>
      <c r="BS110" s="3"/>
      <c r="BT110" s="3"/>
      <c r="BU110" s="3"/>
      <c r="BV110" s="3"/>
      <c r="BW110" s="3"/>
      <c r="BX110" s="3"/>
    </row>
    <row r="111" spans="15:89">
      <c r="O111">
        <v>7</v>
      </c>
      <c r="P111" s="3" t="s">
        <v>33</v>
      </c>
      <c r="AU111" s="3"/>
      <c r="AV111" s="3"/>
      <c r="AW111" s="3"/>
      <c r="AX111" s="3"/>
      <c r="AY111" s="3"/>
      <c r="AZ111" s="61"/>
      <c r="BA111" s="61"/>
      <c r="BB111" s="61"/>
      <c r="BC111" s="61"/>
      <c r="BD111" s="16"/>
      <c r="BE111" s="16"/>
      <c r="BF111" s="61"/>
      <c r="BG111" s="3"/>
      <c r="BH111" s="3"/>
      <c r="BI111" s="3"/>
      <c r="BJ111" s="16"/>
      <c r="BK111" s="16"/>
      <c r="BL111" s="16"/>
      <c r="BM111" s="3"/>
      <c r="BN111" s="16"/>
      <c r="BO111" s="3"/>
      <c r="BP111" s="3"/>
      <c r="BQ111" s="3"/>
      <c r="BR111" s="23"/>
      <c r="BS111" s="3"/>
      <c r="BT111" s="3"/>
      <c r="BU111" s="3"/>
      <c r="BV111" s="3"/>
      <c r="BW111" s="3"/>
      <c r="BX111" s="3"/>
    </row>
    <row r="112" spans="15:89">
      <c r="O112">
        <v>8</v>
      </c>
      <c r="P112" s="299" t="s">
        <v>34</v>
      </c>
      <c r="AU112" s="3"/>
      <c r="AV112" s="3"/>
      <c r="AW112" s="3"/>
      <c r="AX112" s="3"/>
      <c r="AY112" s="3"/>
      <c r="AZ112" s="61"/>
      <c r="BA112" s="61"/>
      <c r="BB112" s="61"/>
      <c r="BC112" s="61"/>
      <c r="BD112" s="16"/>
      <c r="BE112" s="16"/>
      <c r="BF112" s="61"/>
      <c r="BG112" s="3"/>
      <c r="BH112" s="3"/>
      <c r="BI112" s="3"/>
      <c r="BJ112" s="16"/>
      <c r="BK112" s="16"/>
      <c r="BL112" s="16"/>
      <c r="BM112" s="3"/>
      <c r="BN112" s="16"/>
      <c r="BO112" s="3"/>
      <c r="BP112" s="3"/>
      <c r="BQ112" s="3"/>
      <c r="BR112" s="23"/>
      <c r="BS112" s="3"/>
      <c r="BT112" s="3"/>
      <c r="BU112" s="3"/>
      <c r="BV112" s="3"/>
      <c r="BW112" s="3"/>
      <c r="BX112" s="3"/>
    </row>
    <row r="113" spans="15:76">
      <c r="O113">
        <v>9</v>
      </c>
      <c r="P113" s="3" t="s">
        <v>35</v>
      </c>
      <c r="AU113" s="3"/>
      <c r="AV113" s="3"/>
      <c r="AW113" s="3"/>
      <c r="AX113" s="3"/>
      <c r="AY113" s="3"/>
      <c r="AZ113" s="61"/>
      <c r="BA113" s="61"/>
      <c r="BB113" s="61"/>
      <c r="BC113" s="61"/>
      <c r="BD113" s="16"/>
      <c r="BE113" s="16"/>
      <c r="BF113" s="61"/>
      <c r="BG113" s="3"/>
      <c r="BH113" s="3"/>
      <c r="BI113" s="3"/>
      <c r="BJ113" s="16"/>
      <c r="BK113" s="16"/>
      <c r="BL113" s="16"/>
      <c r="BM113" s="3"/>
      <c r="BN113" s="16"/>
      <c r="BO113" s="3"/>
      <c r="BP113" s="3"/>
      <c r="BQ113" s="3"/>
      <c r="BR113" s="23"/>
      <c r="BS113" s="3"/>
      <c r="BT113" s="3"/>
      <c r="BU113" s="3"/>
      <c r="BV113" s="3"/>
      <c r="BW113" s="3"/>
      <c r="BX113" s="3"/>
    </row>
    <row r="114" spans="15:76">
      <c r="AU114" s="3"/>
      <c r="AV114" s="3"/>
      <c r="AW114" s="3"/>
      <c r="AX114" s="3"/>
      <c r="AY114" s="3"/>
      <c r="AZ114" s="61"/>
      <c r="BA114" s="61"/>
      <c r="BB114" s="61"/>
      <c r="BC114" s="61"/>
      <c r="BD114" s="16"/>
      <c r="BE114" s="16"/>
      <c r="BF114" s="61"/>
      <c r="BG114" s="3"/>
      <c r="BH114" s="3"/>
      <c r="BI114" s="3"/>
      <c r="BJ114" s="16"/>
      <c r="BK114" s="16"/>
      <c r="BL114" s="16"/>
      <c r="BM114" s="3"/>
      <c r="BN114" s="16"/>
      <c r="BO114" s="3"/>
      <c r="BP114" s="3"/>
      <c r="BQ114" s="3"/>
      <c r="BR114" s="23"/>
      <c r="BS114" s="3"/>
      <c r="BT114" s="3"/>
      <c r="BU114" s="3"/>
      <c r="BV114" s="3"/>
      <c r="BW114" s="3"/>
      <c r="BX114" s="3"/>
    </row>
    <row r="115" spans="15:76">
      <c r="AU115" s="3"/>
      <c r="AV115" s="3"/>
      <c r="AW115" s="3"/>
      <c r="AX115" s="3"/>
      <c r="AY115" s="3"/>
      <c r="AZ115" s="61"/>
      <c r="BA115" s="61"/>
      <c r="BB115" s="61"/>
      <c r="BC115" s="61"/>
      <c r="BD115" s="16"/>
      <c r="BE115" s="16"/>
      <c r="BF115" s="61"/>
      <c r="BG115" s="3"/>
      <c r="BH115" s="3"/>
      <c r="BI115" s="3"/>
      <c r="BJ115" s="16"/>
      <c r="BK115" s="16"/>
      <c r="BL115" s="16"/>
      <c r="BM115" s="3"/>
      <c r="BN115" s="16"/>
      <c r="BO115" s="3"/>
      <c r="BP115" s="3"/>
      <c r="BQ115" s="3"/>
      <c r="BR115" s="23"/>
      <c r="BS115" s="3"/>
      <c r="BT115" s="3"/>
      <c r="BU115" s="3"/>
      <c r="BV115" s="3"/>
      <c r="BW115" s="3"/>
      <c r="BX115" s="3"/>
    </row>
    <row r="116" spans="15:76">
      <c r="AU116" s="3"/>
      <c r="AV116" s="3"/>
      <c r="AW116" s="3"/>
      <c r="AX116" s="3"/>
      <c r="AY116" s="3"/>
      <c r="AZ116" s="61"/>
      <c r="BA116" s="61"/>
      <c r="BB116" s="61"/>
      <c r="BC116" s="61"/>
      <c r="BD116" s="16"/>
      <c r="BE116" s="16"/>
      <c r="BF116" s="61"/>
      <c r="BG116" s="3"/>
      <c r="BH116" s="3"/>
      <c r="BI116" s="3"/>
      <c r="BJ116" s="16"/>
      <c r="BK116" s="16"/>
      <c r="BL116" s="16"/>
      <c r="BM116" s="3"/>
      <c r="BN116" s="16"/>
      <c r="BO116" s="3"/>
      <c r="BP116" s="3"/>
      <c r="BQ116" s="3"/>
      <c r="BR116" s="23"/>
      <c r="BS116" s="3"/>
      <c r="BT116" s="3"/>
      <c r="BU116" s="3"/>
      <c r="BV116" s="3"/>
      <c r="BW116" s="3"/>
      <c r="BX116" s="3"/>
    </row>
    <row r="117" spans="15:76">
      <c r="AU117" s="3"/>
      <c r="AV117" s="3"/>
      <c r="AW117" s="3"/>
      <c r="AX117" s="3"/>
      <c r="AY117" s="3"/>
      <c r="AZ117" s="61"/>
      <c r="BA117" s="61"/>
      <c r="BB117" s="61"/>
      <c r="BC117" s="61"/>
      <c r="BD117" s="16"/>
      <c r="BE117" s="16"/>
      <c r="BF117" s="61"/>
      <c r="BG117" s="3"/>
      <c r="BH117" s="3"/>
      <c r="BI117" s="3"/>
      <c r="BJ117" s="16"/>
      <c r="BK117" s="16"/>
      <c r="BL117" s="16"/>
      <c r="BM117" s="3"/>
      <c r="BN117" s="16"/>
      <c r="BO117" s="3"/>
      <c r="BP117" s="3"/>
      <c r="BQ117" s="3"/>
      <c r="BR117" s="23"/>
      <c r="BS117" s="3"/>
      <c r="BT117" s="3"/>
      <c r="BU117" s="3"/>
      <c r="BV117" s="3"/>
      <c r="BW117" s="3"/>
      <c r="BX117" s="3"/>
    </row>
    <row r="118" spans="15:76">
      <c r="AU118" s="3"/>
      <c r="AV118" s="3"/>
      <c r="AW118" s="3"/>
      <c r="AX118" s="3"/>
      <c r="AY118" s="3"/>
      <c r="AZ118" s="61"/>
      <c r="BA118" s="61"/>
      <c r="BB118" s="61"/>
      <c r="BC118" s="61"/>
      <c r="BD118" s="16"/>
      <c r="BE118" s="16"/>
      <c r="BF118" s="61"/>
      <c r="BG118" s="3"/>
      <c r="BH118" s="3"/>
      <c r="BI118" s="3"/>
      <c r="BJ118" s="16"/>
      <c r="BK118" s="16"/>
      <c r="BL118" s="16"/>
      <c r="BM118" s="3"/>
      <c r="BN118" s="16"/>
      <c r="BO118" s="3"/>
      <c r="BP118" s="3"/>
      <c r="BQ118" s="3"/>
      <c r="BR118" s="23"/>
      <c r="BS118" s="3"/>
      <c r="BT118" s="3"/>
      <c r="BU118" s="3"/>
      <c r="BV118" s="3"/>
      <c r="BW118" s="3"/>
      <c r="BX118" s="3"/>
    </row>
    <row r="119" spans="15:76">
      <c r="AU119" s="3"/>
      <c r="AV119" s="3"/>
      <c r="AW119" s="3"/>
      <c r="AX119" s="3"/>
      <c r="AY119" s="3"/>
      <c r="AZ119" s="61"/>
      <c r="BA119" s="61"/>
      <c r="BB119" s="61"/>
      <c r="BC119" s="61"/>
      <c r="BD119" s="16"/>
      <c r="BE119" s="16"/>
      <c r="BF119" s="61"/>
      <c r="BG119" s="3"/>
      <c r="BH119" s="3"/>
      <c r="BI119" s="3"/>
      <c r="BJ119" s="16"/>
      <c r="BK119" s="16"/>
      <c r="BL119" s="16"/>
      <c r="BM119" s="3"/>
      <c r="BN119" s="16"/>
      <c r="BO119" s="3"/>
      <c r="BP119" s="3"/>
      <c r="BQ119" s="3"/>
      <c r="BR119" s="23"/>
      <c r="BS119" s="3"/>
      <c r="BT119" s="3"/>
      <c r="BU119" s="3"/>
      <c r="BV119" s="3"/>
      <c r="BW119" s="3"/>
      <c r="BX119" s="3"/>
    </row>
    <row r="120" spans="15:76">
      <c r="AU120" s="3"/>
      <c r="AV120" s="3"/>
      <c r="AW120" s="3"/>
      <c r="AX120" s="3"/>
      <c r="AY120" s="3"/>
      <c r="AZ120" s="61"/>
      <c r="BA120" s="61"/>
      <c r="BB120" s="61"/>
      <c r="BC120" s="61"/>
      <c r="BD120" s="16"/>
      <c r="BE120" s="16"/>
      <c r="BF120" s="61"/>
      <c r="BG120" s="3"/>
      <c r="BH120" s="3"/>
      <c r="BI120" s="3"/>
      <c r="BJ120" s="16"/>
      <c r="BK120" s="16"/>
      <c r="BL120" s="16"/>
      <c r="BM120" s="3"/>
      <c r="BN120" s="16"/>
      <c r="BO120" s="3"/>
      <c r="BP120" s="3"/>
      <c r="BQ120" s="3"/>
      <c r="BR120" s="23"/>
      <c r="BS120" s="3"/>
      <c r="BT120" s="3"/>
      <c r="BU120" s="3"/>
      <c r="BV120" s="3"/>
      <c r="BW120" s="3"/>
      <c r="BX120" s="3"/>
    </row>
    <row r="121" spans="15:76">
      <c r="AU121" s="3"/>
      <c r="AV121" s="3"/>
      <c r="AW121" s="3"/>
      <c r="AX121" s="3"/>
      <c r="AY121" s="3"/>
      <c r="AZ121" s="61"/>
      <c r="BA121" s="61"/>
      <c r="BB121" s="61"/>
      <c r="BC121" s="61"/>
      <c r="BD121" s="16"/>
      <c r="BE121" s="16"/>
      <c r="BF121" s="61"/>
      <c r="BG121" s="3"/>
      <c r="BH121" s="3"/>
      <c r="BI121" s="3"/>
      <c r="BJ121" s="16"/>
      <c r="BK121" s="16"/>
      <c r="BL121" s="16"/>
      <c r="BM121" s="3"/>
      <c r="BN121" s="16"/>
      <c r="BO121" s="3"/>
      <c r="BP121" s="3"/>
      <c r="BQ121" s="3"/>
      <c r="BR121" s="23"/>
      <c r="BS121" s="3"/>
      <c r="BT121" s="3"/>
      <c r="BU121" s="3"/>
      <c r="BV121" s="3"/>
      <c r="BW121" s="3"/>
      <c r="BX121" s="3"/>
    </row>
    <row r="122" spans="15:76">
      <c r="AU122" s="3"/>
      <c r="AV122" s="3"/>
      <c r="AW122" s="3"/>
      <c r="AX122" s="3"/>
      <c r="AY122" s="3"/>
      <c r="AZ122" s="61"/>
      <c r="BA122" s="61"/>
      <c r="BB122" s="61"/>
      <c r="BC122" s="61"/>
      <c r="BD122" s="16"/>
      <c r="BE122" s="16"/>
      <c r="BF122" s="61"/>
      <c r="BG122" s="3"/>
      <c r="BH122" s="3"/>
      <c r="BI122" s="3"/>
      <c r="BJ122" s="16"/>
      <c r="BK122" s="16"/>
      <c r="BL122" s="16"/>
      <c r="BM122" s="3"/>
      <c r="BN122" s="16"/>
      <c r="BO122" s="3"/>
      <c r="BP122" s="3"/>
      <c r="BQ122" s="3"/>
      <c r="BR122" s="23"/>
      <c r="BS122" s="3"/>
      <c r="BT122" s="3"/>
      <c r="BU122" s="3"/>
      <c r="BV122" s="3"/>
      <c r="BW122" s="3"/>
      <c r="BX122" s="3"/>
    </row>
    <row r="123" spans="15:76">
      <c r="AU123" s="3"/>
      <c r="AV123" s="3"/>
      <c r="AW123" s="3"/>
      <c r="AX123" s="3"/>
      <c r="AY123" s="3"/>
      <c r="AZ123" s="61"/>
      <c r="BA123" s="61"/>
      <c r="BB123" s="61"/>
      <c r="BC123" s="61"/>
      <c r="BD123" s="16"/>
      <c r="BE123" s="16"/>
      <c r="BF123" s="61"/>
      <c r="BG123" s="3"/>
      <c r="BH123" s="3"/>
      <c r="BI123" s="3"/>
      <c r="BJ123" s="16"/>
      <c r="BK123" s="16"/>
      <c r="BL123" s="16"/>
      <c r="BM123" s="3"/>
      <c r="BN123" s="16"/>
      <c r="BO123" s="3"/>
      <c r="BP123" s="3"/>
      <c r="BQ123" s="3"/>
      <c r="BR123" s="23"/>
      <c r="BS123" s="3"/>
      <c r="BT123" s="3"/>
      <c r="BU123" s="3"/>
      <c r="BV123" s="3"/>
      <c r="BW123" s="3"/>
      <c r="BX123" s="3"/>
    </row>
    <row r="124" spans="15:76">
      <c r="AU124" s="3"/>
      <c r="AV124" s="3"/>
      <c r="AW124" s="3"/>
      <c r="AX124" s="3"/>
      <c r="AY124" s="3"/>
      <c r="AZ124" s="61"/>
      <c r="BA124" s="61"/>
      <c r="BB124" s="61"/>
      <c r="BC124" s="61"/>
      <c r="BD124" s="16"/>
      <c r="BE124" s="16"/>
      <c r="BF124" s="61"/>
      <c r="BG124" s="3"/>
      <c r="BH124" s="3"/>
      <c r="BI124" s="3"/>
      <c r="BJ124" s="16"/>
      <c r="BK124" s="16"/>
      <c r="BL124" s="16"/>
      <c r="BM124" s="3"/>
      <c r="BN124" s="16"/>
      <c r="BO124" s="3"/>
      <c r="BP124" s="3"/>
      <c r="BQ124" s="3"/>
      <c r="BR124" s="23"/>
      <c r="BS124" s="3"/>
      <c r="BT124" s="3"/>
      <c r="BU124" s="3"/>
      <c r="BV124" s="3"/>
      <c r="BW124" s="3"/>
      <c r="BX124" s="3"/>
    </row>
    <row r="125" spans="15:76">
      <c r="AU125" s="3"/>
      <c r="AV125" s="3"/>
      <c r="AW125" s="3"/>
      <c r="AX125" s="3"/>
      <c r="AY125" s="3"/>
      <c r="AZ125" s="61"/>
      <c r="BA125" s="61"/>
      <c r="BB125" s="61"/>
      <c r="BC125" s="61"/>
      <c r="BD125" s="16"/>
      <c r="BE125" s="16"/>
      <c r="BF125" s="61"/>
      <c r="BG125" s="3"/>
      <c r="BH125" s="3"/>
      <c r="BI125" s="3"/>
      <c r="BJ125" s="16"/>
      <c r="BK125" s="16"/>
      <c r="BL125" s="16"/>
      <c r="BM125" s="3"/>
      <c r="BN125" s="16"/>
      <c r="BO125" s="3"/>
      <c r="BP125" s="3"/>
      <c r="BQ125" s="3"/>
      <c r="BR125" s="23"/>
      <c r="BS125" s="3"/>
      <c r="BT125" s="3"/>
      <c r="BU125" s="3"/>
      <c r="BV125" s="3"/>
      <c r="BW125" s="3"/>
      <c r="BX125" s="3"/>
    </row>
    <row r="126" spans="15:76">
      <c r="AU126" s="3"/>
      <c r="AV126" s="3"/>
      <c r="AW126" s="3"/>
      <c r="AX126" s="3"/>
      <c r="AY126" s="3"/>
      <c r="AZ126" s="61"/>
      <c r="BA126" s="61"/>
      <c r="BB126" s="61"/>
      <c r="BC126" s="61"/>
      <c r="BD126" s="16"/>
      <c r="BE126" s="16"/>
      <c r="BF126" s="61"/>
      <c r="BG126" s="3"/>
      <c r="BH126" s="3"/>
      <c r="BI126" s="3"/>
      <c r="BJ126" s="16"/>
      <c r="BK126" s="16"/>
      <c r="BL126" s="16"/>
      <c r="BM126" s="3"/>
      <c r="BN126" s="16"/>
      <c r="BO126" s="3"/>
      <c r="BP126" s="3"/>
      <c r="BQ126" s="3"/>
      <c r="BR126" s="23"/>
      <c r="BS126" s="3"/>
      <c r="BT126" s="3"/>
      <c r="BU126" s="3"/>
      <c r="BV126" s="3"/>
      <c r="BW126" s="3"/>
      <c r="BX126" s="3"/>
    </row>
    <row r="127" spans="15:76">
      <c r="AU127" s="3"/>
      <c r="AV127" s="3"/>
      <c r="AW127" s="3"/>
      <c r="AX127" s="3"/>
      <c r="AY127" s="3"/>
      <c r="AZ127" s="61"/>
      <c r="BA127" s="61"/>
      <c r="BB127" s="61"/>
      <c r="BC127" s="61"/>
      <c r="BD127" s="16"/>
      <c r="BE127" s="16"/>
      <c r="BF127" s="61"/>
      <c r="BG127" s="3"/>
      <c r="BH127" s="3"/>
      <c r="BI127" s="3"/>
      <c r="BJ127" s="16"/>
      <c r="BK127" s="16"/>
      <c r="BL127" s="16"/>
      <c r="BM127" s="3"/>
      <c r="BN127" s="16"/>
      <c r="BO127" s="3"/>
      <c r="BP127" s="3"/>
      <c r="BQ127" s="3"/>
      <c r="BR127" s="23"/>
      <c r="BS127" s="3"/>
      <c r="BT127" s="3"/>
      <c r="BU127" s="3"/>
      <c r="BV127" s="3"/>
      <c r="BW127" s="3"/>
      <c r="BX127" s="3"/>
    </row>
    <row r="128" spans="15:76">
      <c r="AU128" s="3"/>
      <c r="AV128" s="3"/>
      <c r="AW128" s="3"/>
      <c r="AX128" s="3"/>
      <c r="AY128" s="3"/>
      <c r="AZ128" s="61"/>
      <c r="BA128" s="61"/>
      <c r="BB128" s="61"/>
      <c r="BC128" s="61"/>
      <c r="BD128" s="16"/>
      <c r="BE128" s="16"/>
      <c r="BF128" s="61"/>
      <c r="BG128" s="3"/>
      <c r="BH128" s="3"/>
      <c r="BI128" s="3"/>
      <c r="BJ128" s="16"/>
      <c r="BK128" s="16"/>
      <c r="BL128" s="16"/>
      <c r="BM128" s="3"/>
      <c r="BN128" s="16"/>
      <c r="BO128" s="3"/>
      <c r="BP128" s="3"/>
      <c r="BQ128" s="3"/>
      <c r="BR128" s="23"/>
      <c r="BS128" s="3"/>
      <c r="BT128" s="3"/>
      <c r="BU128" s="3"/>
      <c r="BV128" s="3"/>
      <c r="BW128" s="3"/>
      <c r="BX128" s="3"/>
    </row>
    <row r="129" spans="42:76">
      <c r="AU129" s="3"/>
      <c r="AV129" s="3"/>
      <c r="AW129" s="3"/>
      <c r="AX129" s="3"/>
      <c r="AY129" s="3"/>
      <c r="AZ129" s="61"/>
      <c r="BA129" s="61"/>
      <c r="BB129" s="61"/>
      <c r="BC129" s="61"/>
      <c r="BD129" s="16"/>
      <c r="BE129" s="16"/>
      <c r="BF129" s="61"/>
      <c r="BG129" s="3"/>
      <c r="BH129" s="3"/>
      <c r="BI129" s="3"/>
      <c r="BJ129" s="16"/>
      <c r="BK129" s="16"/>
      <c r="BL129" s="16"/>
      <c r="BM129" s="3"/>
      <c r="BN129" s="16"/>
      <c r="BO129" s="3"/>
      <c r="BP129" s="3"/>
      <c r="BQ129" s="3"/>
      <c r="BR129" s="23"/>
      <c r="BS129" s="3"/>
      <c r="BT129" s="3"/>
      <c r="BU129" s="3"/>
      <c r="BV129" s="3"/>
      <c r="BW129" s="3"/>
      <c r="BX129" s="3"/>
    </row>
    <row r="130" spans="42:76">
      <c r="AU130" s="3"/>
      <c r="AV130" s="3"/>
      <c r="AW130" s="3"/>
      <c r="AX130" s="3"/>
      <c r="AY130" s="3"/>
      <c r="AZ130" s="61"/>
      <c r="BA130" s="61"/>
      <c r="BB130" s="61"/>
      <c r="BC130" s="61"/>
      <c r="BD130" s="16"/>
      <c r="BE130" s="16"/>
      <c r="BF130" s="61"/>
      <c r="BG130" s="3"/>
      <c r="BH130" s="3"/>
      <c r="BI130" s="3"/>
      <c r="BJ130" s="16"/>
      <c r="BK130" s="16"/>
      <c r="BL130" s="16"/>
      <c r="BM130" s="3"/>
      <c r="BN130" s="16"/>
      <c r="BO130" s="3"/>
      <c r="BP130" s="3"/>
      <c r="BQ130" s="3"/>
      <c r="BR130" s="23"/>
      <c r="BS130" s="3"/>
      <c r="BT130" s="3"/>
      <c r="BU130" s="3"/>
      <c r="BV130" s="3"/>
      <c r="BW130" s="3"/>
      <c r="BX130" s="3"/>
    </row>
    <row r="131" spans="42:76">
      <c r="AU131" s="3"/>
      <c r="AV131" s="3"/>
      <c r="AW131" s="3"/>
      <c r="AX131" s="3"/>
      <c r="AY131" s="3"/>
      <c r="AZ131" s="61"/>
      <c r="BA131" s="61"/>
      <c r="BB131" s="61"/>
      <c r="BC131" s="61"/>
      <c r="BD131" s="16"/>
      <c r="BE131" s="16"/>
      <c r="BF131" s="61"/>
      <c r="BG131" s="3"/>
      <c r="BH131" s="3"/>
      <c r="BI131" s="3"/>
      <c r="BJ131" s="16"/>
      <c r="BK131" s="16"/>
      <c r="BL131" s="16"/>
      <c r="BM131" s="3"/>
      <c r="BN131" s="16"/>
      <c r="BO131" s="3"/>
      <c r="BP131" s="3"/>
      <c r="BQ131" s="3"/>
      <c r="BR131" s="23"/>
      <c r="BS131" s="3"/>
      <c r="BT131" s="3"/>
      <c r="BU131" s="3"/>
      <c r="BV131" s="3"/>
      <c r="BW131" s="3"/>
      <c r="BX131" s="3"/>
    </row>
    <row r="132" spans="42:76">
      <c r="AU132" s="3"/>
      <c r="AV132" s="3"/>
      <c r="AW132" s="3"/>
      <c r="AX132" s="3"/>
      <c r="AY132" s="3"/>
      <c r="AZ132" s="61"/>
      <c r="BA132" s="61"/>
      <c r="BB132" s="61"/>
      <c r="BC132" s="61"/>
      <c r="BD132" s="16"/>
      <c r="BE132" s="16"/>
      <c r="BF132" s="61"/>
      <c r="BG132" s="3"/>
      <c r="BH132" s="3"/>
      <c r="BI132" s="3"/>
      <c r="BJ132" s="16"/>
      <c r="BK132" s="16"/>
      <c r="BL132" s="16"/>
      <c r="BM132" s="3"/>
      <c r="BN132" s="16"/>
      <c r="BO132" s="3"/>
      <c r="BP132" s="3"/>
      <c r="BQ132" s="3"/>
      <c r="BR132" s="23"/>
      <c r="BS132" s="3"/>
      <c r="BT132" s="3"/>
      <c r="BU132" s="3"/>
      <c r="BV132" s="3"/>
      <c r="BW132" s="3"/>
      <c r="BX132" s="3"/>
    </row>
    <row r="133" spans="42:76" s="623" customFormat="1">
      <c r="AP133" s="98"/>
      <c r="AQ133" s="98"/>
      <c r="AR133" s="98"/>
      <c r="AS133" s="98"/>
      <c r="AT133" s="1"/>
      <c r="AU133" s="3"/>
      <c r="AV133" s="3"/>
      <c r="AW133" s="3"/>
      <c r="AX133" s="3"/>
      <c r="AY133" s="3"/>
      <c r="AZ133" s="61"/>
      <c r="BA133" s="61"/>
      <c r="BB133" s="61"/>
      <c r="BC133" s="61"/>
      <c r="BD133" s="16"/>
      <c r="BE133" s="16"/>
      <c r="BF133" s="61"/>
      <c r="BG133" s="3"/>
      <c r="BH133" s="3"/>
      <c r="BI133" s="3"/>
      <c r="BJ133" s="16"/>
      <c r="BK133" s="16"/>
      <c r="BL133" s="16"/>
      <c r="BM133" s="3"/>
      <c r="BN133" s="16"/>
      <c r="BO133" s="3"/>
      <c r="BP133" s="3"/>
      <c r="BQ133" s="3"/>
      <c r="BR133" s="23"/>
      <c r="BS133" s="3"/>
      <c r="BT133" s="3"/>
      <c r="BU133" s="3"/>
      <c r="BV133" s="3"/>
      <c r="BW133" s="3"/>
      <c r="BX133" s="3"/>
    </row>
    <row r="134" spans="42:76" s="623" customFormat="1">
      <c r="AP134" s="98"/>
      <c r="AQ134" s="98"/>
      <c r="AR134" s="98"/>
      <c r="AS134" s="98"/>
      <c r="AT134" s="1"/>
      <c r="AU134" s="3"/>
      <c r="AV134" s="3"/>
      <c r="AW134" s="3"/>
      <c r="AX134" s="3"/>
      <c r="AY134" s="3"/>
      <c r="AZ134" s="61"/>
      <c r="BA134" s="61"/>
      <c r="BB134" s="61"/>
      <c r="BC134" s="61"/>
      <c r="BD134" s="16"/>
      <c r="BE134" s="16"/>
      <c r="BF134" s="61"/>
      <c r="BG134" s="3"/>
      <c r="BH134" s="3"/>
      <c r="BI134" s="3"/>
      <c r="BJ134" s="16"/>
      <c r="BK134" s="16"/>
      <c r="BL134" s="16"/>
      <c r="BM134" s="3"/>
      <c r="BN134" s="16"/>
      <c r="BO134" s="3"/>
      <c r="BP134" s="3"/>
      <c r="BQ134" s="3"/>
      <c r="BR134" s="23"/>
      <c r="BS134" s="3"/>
      <c r="BT134" s="3"/>
      <c r="BU134" s="3"/>
      <c r="BV134" s="3"/>
      <c r="BW134" s="3"/>
      <c r="BX134" s="3"/>
    </row>
    <row r="135" spans="42:76" s="623" customFormat="1">
      <c r="AP135" s="98"/>
      <c r="AQ135" s="98"/>
      <c r="AR135" s="98"/>
      <c r="AS135" s="98"/>
      <c r="AT135" s="1"/>
      <c r="AU135" s="3"/>
      <c r="AV135" s="3"/>
      <c r="AW135" s="3"/>
      <c r="AX135" s="3"/>
      <c r="AY135" s="3"/>
      <c r="AZ135" s="61"/>
      <c r="BA135" s="61"/>
      <c r="BB135" s="61"/>
      <c r="BC135" s="61"/>
      <c r="BD135" s="16"/>
      <c r="BE135" s="16"/>
      <c r="BF135" s="61"/>
      <c r="BG135" s="3"/>
      <c r="BH135" s="3"/>
      <c r="BI135" s="3"/>
      <c r="BJ135" s="16"/>
      <c r="BK135" s="16"/>
      <c r="BL135" s="16"/>
      <c r="BM135" s="3"/>
      <c r="BN135" s="16"/>
      <c r="BO135" s="3"/>
      <c r="BP135" s="3"/>
      <c r="BQ135" s="3"/>
      <c r="BR135" s="23"/>
      <c r="BS135" s="3"/>
      <c r="BT135" s="3"/>
      <c r="BU135" s="3"/>
      <c r="BV135" s="3"/>
      <c r="BW135" s="3"/>
      <c r="BX135" s="3"/>
    </row>
    <row r="136" spans="42:76" s="623" customFormat="1">
      <c r="AP136" s="98"/>
      <c r="AQ136" s="98"/>
      <c r="AR136" s="98"/>
      <c r="AS136" s="98"/>
      <c r="AT136" s="1"/>
      <c r="AU136" s="3"/>
      <c r="AV136" s="3"/>
      <c r="AW136" s="3"/>
      <c r="AX136" s="3"/>
      <c r="AY136" s="3"/>
      <c r="AZ136" s="61"/>
      <c r="BA136" s="61"/>
      <c r="BB136" s="61"/>
      <c r="BC136" s="61"/>
      <c r="BD136" s="16"/>
      <c r="BE136" s="16"/>
      <c r="BF136" s="61"/>
      <c r="BG136" s="3"/>
      <c r="BH136" s="3"/>
      <c r="BI136" s="3"/>
      <c r="BJ136" s="16"/>
      <c r="BK136" s="16"/>
      <c r="BL136" s="16"/>
      <c r="BM136" s="3"/>
      <c r="BN136" s="16"/>
      <c r="BO136" s="3"/>
      <c r="BP136" s="3"/>
      <c r="BQ136" s="3"/>
      <c r="BR136" s="23"/>
      <c r="BS136" s="3"/>
      <c r="BT136" s="3"/>
      <c r="BU136" s="3"/>
      <c r="BV136" s="3"/>
      <c r="BW136" s="3"/>
      <c r="BX136" s="3"/>
    </row>
    <row r="137" spans="42:76" s="623" customFormat="1">
      <c r="AP137" s="98"/>
      <c r="AQ137" s="98"/>
      <c r="AR137" s="98"/>
      <c r="AS137" s="98"/>
      <c r="AT137" s="1"/>
      <c r="AU137" s="3"/>
      <c r="AV137" s="3"/>
      <c r="AW137" s="3"/>
      <c r="AX137" s="3"/>
      <c r="AY137" s="3"/>
      <c r="AZ137" s="61"/>
      <c r="BA137" s="61"/>
      <c r="BB137" s="61"/>
      <c r="BC137" s="61"/>
      <c r="BD137" s="16"/>
      <c r="BE137" s="16"/>
      <c r="BF137" s="61"/>
      <c r="BG137" s="3"/>
      <c r="BH137" s="3"/>
      <c r="BI137" s="3"/>
      <c r="BJ137" s="16"/>
      <c r="BK137" s="16"/>
      <c r="BL137" s="16"/>
      <c r="BM137" s="3"/>
      <c r="BN137" s="16"/>
      <c r="BO137" s="3"/>
      <c r="BP137" s="3"/>
      <c r="BQ137" s="3"/>
      <c r="BR137" s="23"/>
      <c r="BS137" s="3"/>
      <c r="BT137" s="3"/>
      <c r="BU137" s="3"/>
      <c r="BV137" s="3"/>
      <c r="BW137" s="3"/>
      <c r="BX137" s="3"/>
    </row>
    <row r="138" spans="42:76" s="623" customFormat="1">
      <c r="AP138" s="98"/>
      <c r="AQ138" s="98"/>
      <c r="AR138" s="98"/>
      <c r="AS138" s="98"/>
      <c r="AT138" s="1"/>
      <c r="AU138" s="3"/>
      <c r="AV138" s="3"/>
      <c r="AW138" s="3"/>
      <c r="AX138" s="3"/>
      <c r="AY138" s="3"/>
      <c r="AZ138" s="61"/>
      <c r="BA138" s="61"/>
      <c r="BB138" s="61"/>
      <c r="BC138" s="61"/>
      <c r="BD138" s="16"/>
      <c r="BE138" s="16"/>
      <c r="BF138" s="61"/>
      <c r="BG138" s="3"/>
      <c r="BH138" s="3"/>
      <c r="BI138" s="3"/>
      <c r="BJ138" s="16"/>
      <c r="BK138" s="16"/>
      <c r="BL138" s="16"/>
      <c r="BM138" s="3"/>
      <c r="BN138" s="16"/>
      <c r="BO138" s="3"/>
      <c r="BP138" s="3"/>
      <c r="BQ138" s="3"/>
      <c r="BR138" s="23"/>
      <c r="BS138" s="3"/>
      <c r="BT138" s="3"/>
      <c r="BU138" s="3"/>
      <c r="BV138" s="3"/>
      <c r="BW138" s="3"/>
      <c r="BX138" s="3"/>
    </row>
    <row r="139" spans="42:76" s="623" customFormat="1">
      <c r="AP139" s="98"/>
      <c r="AQ139" s="98"/>
      <c r="AR139" s="98"/>
      <c r="AS139" s="98"/>
      <c r="AT139" s="1"/>
      <c r="AU139" s="3"/>
      <c r="AV139" s="3"/>
      <c r="AW139" s="3"/>
      <c r="AX139" s="3"/>
      <c r="AY139" s="3"/>
      <c r="AZ139" s="61"/>
      <c r="BA139" s="61"/>
      <c r="BB139" s="61"/>
      <c r="BC139" s="61"/>
      <c r="BD139" s="16"/>
      <c r="BE139" s="16"/>
      <c r="BF139" s="61"/>
      <c r="BG139" s="3"/>
      <c r="BH139" s="3"/>
      <c r="BI139" s="3"/>
      <c r="BJ139" s="16"/>
      <c r="BK139" s="16"/>
      <c r="BL139" s="16"/>
      <c r="BM139" s="3"/>
      <c r="BN139" s="16"/>
      <c r="BO139" s="3"/>
      <c r="BP139" s="3"/>
      <c r="BQ139" s="3"/>
      <c r="BR139" s="23"/>
      <c r="BS139" s="3"/>
      <c r="BT139" s="3"/>
      <c r="BU139" s="3"/>
      <c r="BV139" s="3"/>
      <c r="BW139" s="3"/>
      <c r="BX139" s="3"/>
    </row>
    <row r="140" spans="42:76" s="623" customFormat="1">
      <c r="AP140" s="98"/>
      <c r="AQ140" s="98"/>
      <c r="AR140" s="98"/>
      <c r="AS140" s="98"/>
      <c r="AT140" s="1"/>
      <c r="AU140" s="3"/>
      <c r="AV140" s="3"/>
      <c r="AW140" s="3"/>
      <c r="AX140" s="3"/>
      <c r="AY140" s="3"/>
      <c r="AZ140" s="61"/>
      <c r="BA140" s="61"/>
      <c r="BB140" s="61"/>
      <c r="BC140" s="61"/>
      <c r="BD140" s="16"/>
      <c r="BE140" s="16"/>
      <c r="BF140" s="61"/>
      <c r="BG140" s="3"/>
      <c r="BH140" s="3"/>
      <c r="BI140" s="3"/>
      <c r="BJ140" s="16"/>
      <c r="BK140" s="16"/>
      <c r="BL140" s="16"/>
      <c r="BM140" s="3"/>
      <c r="BN140" s="16"/>
      <c r="BO140" s="3"/>
      <c r="BP140" s="3"/>
      <c r="BQ140" s="3"/>
      <c r="BR140" s="23"/>
      <c r="BS140" s="3"/>
      <c r="BT140" s="3"/>
      <c r="BU140" s="3"/>
      <c r="BV140" s="3"/>
      <c r="BW140" s="3"/>
      <c r="BX140" s="3"/>
    </row>
    <row r="141" spans="42:76" s="623" customFormat="1">
      <c r="AP141" s="98"/>
      <c r="AQ141" s="98"/>
      <c r="AR141" s="98"/>
      <c r="AS141" s="98"/>
      <c r="AT141" s="1"/>
      <c r="AU141" s="3"/>
      <c r="AV141" s="3"/>
      <c r="AW141" s="3"/>
      <c r="AX141" s="3"/>
      <c r="AY141" s="3"/>
      <c r="AZ141" s="61"/>
      <c r="BA141" s="61"/>
      <c r="BB141" s="61"/>
      <c r="BC141" s="61"/>
      <c r="BD141" s="16"/>
      <c r="BE141" s="16"/>
      <c r="BF141" s="61"/>
      <c r="BG141" s="3"/>
      <c r="BH141" s="3"/>
      <c r="BI141" s="3"/>
      <c r="BJ141" s="16"/>
      <c r="BK141" s="16"/>
      <c r="BL141" s="16"/>
      <c r="BM141" s="3"/>
      <c r="BN141" s="16"/>
      <c r="BO141" s="3"/>
      <c r="BP141" s="3"/>
      <c r="BQ141" s="3"/>
      <c r="BR141" s="23"/>
      <c r="BS141" s="3"/>
      <c r="BT141" s="3"/>
      <c r="BU141" s="3"/>
      <c r="BV141" s="3"/>
      <c r="BW141" s="3"/>
      <c r="BX141" s="3"/>
    </row>
    <row r="142" spans="42:76" s="623" customFormat="1">
      <c r="AP142" s="98"/>
      <c r="AQ142" s="98"/>
      <c r="AR142" s="98"/>
      <c r="AS142" s="98"/>
      <c r="AT142" s="1"/>
      <c r="AU142" s="3"/>
      <c r="AV142" s="3"/>
      <c r="AW142" s="3"/>
      <c r="AX142" s="3"/>
      <c r="AY142" s="3"/>
      <c r="AZ142" s="61"/>
      <c r="BA142" s="61"/>
      <c r="BB142" s="61"/>
      <c r="BC142" s="61"/>
      <c r="BD142" s="16"/>
      <c r="BE142" s="16"/>
      <c r="BF142" s="61"/>
      <c r="BG142" s="3"/>
      <c r="BH142" s="3"/>
      <c r="BI142" s="3"/>
      <c r="BJ142" s="16"/>
      <c r="BK142" s="16"/>
      <c r="BL142" s="16"/>
      <c r="BM142" s="3"/>
      <c r="BN142" s="16"/>
      <c r="BO142" s="3"/>
      <c r="BP142" s="3"/>
      <c r="BQ142" s="3"/>
      <c r="BR142" s="23"/>
      <c r="BS142" s="3"/>
      <c r="BT142" s="3"/>
      <c r="BU142" s="3"/>
      <c r="BV142" s="3"/>
      <c r="BW142" s="3"/>
      <c r="BX142" s="3"/>
    </row>
    <row r="143" spans="42:76" s="623" customFormat="1">
      <c r="AP143" s="98"/>
      <c r="AQ143" s="98"/>
      <c r="AR143" s="98"/>
      <c r="AS143" s="98"/>
      <c r="AT143" s="1"/>
      <c r="AU143" s="3"/>
      <c r="AV143" s="3"/>
      <c r="AW143" s="3"/>
      <c r="AX143" s="3"/>
      <c r="AY143" s="3"/>
      <c r="AZ143" s="61"/>
      <c r="BA143" s="61"/>
      <c r="BB143" s="61"/>
      <c r="BC143" s="61"/>
      <c r="BD143" s="16"/>
      <c r="BE143" s="16"/>
      <c r="BF143" s="61"/>
      <c r="BG143" s="3"/>
      <c r="BH143" s="3"/>
      <c r="BI143" s="3"/>
      <c r="BJ143" s="16"/>
      <c r="BK143" s="16"/>
      <c r="BL143" s="16"/>
      <c r="BM143" s="3"/>
      <c r="BN143" s="16"/>
      <c r="BO143" s="3"/>
      <c r="BP143" s="3"/>
      <c r="BQ143" s="3"/>
      <c r="BR143" s="23"/>
      <c r="BS143" s="3"/>
      <c r="BT143" s="3"/>
      <c r="BU143" s="3"/>
      <c r="BV143" s="3"/>
      <c r="BW143" s="3"/>
      <c r="BX143" s="3"/>
    </row>
    <row r="144" spans="42:76" s="623" customFormat="1">
      <c r="AP144" s="98"/>
      <c r="AQ144" s="98"/>
      <c r="AR144" s="98"/>
      <c r="AS144" s="98"/>
      <c r="AT144" s="1"/>
      <c r="AU144" s="3"/>
      <c r="AV144" s="3"/>
      <c r="AW144" s="3"/>
      <c r="AX144" s="3"/>
      <c r="AY144" s="3"/>
      <c r="AZ144" s="61"/>
      <c r="BA144" s="61"/>
      <c r="BB144" s="61"/>
      <c r="BC144" s="61"/>
      <c r="BD144" s="16"/>
      <c r="BE144" s="16"/>
      <c r="BF144" s="61"/>
      <c r="BG144" s="3"/>
      <c r="BH144" s="3"/>
      <c r="BI144" s="3"/>
      <c r="BJ144" s="16"/>
      <c r="BK144" s="16"/>
      <c r="BL144" s="16"/>
      <c r="BM144" s="3"/>
      <c r="BN144" s="16"/>
      <c r="BO144" s="3"/>
      <c r="BP144" s="3"/>
      <c r="BQ144" s="3"/>
      <c r="BR144" s="23"/>
      <c r="BS144" s="3"/>
      <c r="BT144" s="3"/>
      <c r="BU144" s="3"/>
      <c r="BV144" s="3"/>
      <c r="BW144" s="3"/>
      <c r="BX144" s="3"/>
    </row>
    <row r="145" spans="42:76" s="623" customFormat="1">
      <c r="AP145" s="98"/>
      <c r="AQ145" s="98"/>
      <c r="AR145" s="98"/>
      <c r="AS145" s="98"/>
      <c r="AT145" s="1"/>
      <c r="AU145" s="3"/>
      <c r="AV145" s="3"/>
      <c r="AW145" s="3"/>
      <c r="AX145" s="3"/>
      <c r="AY145" s="3"/>
      <c r="AZ145" s="61"/>
      <c r="BA145" s="61"/>
      <c r="BB145" s="61"/>
      <c r="BC145" s="61"/>
      <c r="BD145" s="16"/>
      <c r="BE145" s="16"/>
      <c r="BF145" s="61"/>
      <c r="BG145" s="3"/>
      <c r="BH145" s="3"/>
      <c r="BI145" s="3"/>
      <c r="BJ145" s="16"/>
      <c r="BK145" s="16"/>
      <c r="BL145" s="16"/>
      <c r="BM145" s="3"/>
      <c r="BN145" s="16"/>
      <c r="BO145" s="3"/>
      <c r="BP145" s="3"/>
      <c r="BQ145" s="3"/>
      <c r="BR145" s="23"/>
      <c r="BS145" s="3"/>
      <c r="BT145" s="3"/>
      <c r="BU145" s="3"/>
      <c r="BV145" s="3"/>
      <c r="BW145" s="3"/>
      <c r="BX145" s="3"/>
    </row>
    <row r="146" spans="42:76" s="623" customFormat="1">
      <c r="AP146" s="98"/>
      <c r="AQ146" s="98"/>
      <c r="AR146" s="98"/>
      <c r="AS146" s="98"/>
      <c r="AT146" s="1"/>
      <c r="AU146" s="3"/>
      <c r="AV146" s="3"/>
      <c r="AW146" s="3"/>
      <c r="AX146" s="3"/>
      <c r="AY146" s="3"/>
      <c r="AZ146" s="61"/>
      <c r="BA146" s="61"/>
      <c r="BB146" s="61"/>
      <c r="BC146" s="61"/>
      <c r="BD146" s="16"/>
      <c r="BE146" s="16"/>
      <c r="BF146" s="61"/>
      <c r="BG146" s="3"/>
      <c r="BH146" s="3"/>
      <c r="BI146" s="3"/>
      <c r="BJ146" s="16"/>
      <c r="BK146" s="16"/>
      <c r="BL146" s="16"/>
      <c r="BM146" s="3"/>
      <c r="BN146" s="16"/>
      <c r="BO146" s="3"/>
      <c r="BP146" s="3"/>
      <c r="BQ146" s="3"/>
      <c r="BR146" s="23"/>
      <c r="BS146" s="3"/>
      <c r="BT146" s="3"/>
      <c r="BU146" s="3"/>
      <c r="BV146" s="3"/>
      <c r="BW146" s="3"/>
      <c r="BX146" s="3"/>
    </row>
    <row r="147" spans="42:76" s="623" customFormat="1">
      <c r="AP147" s="98"/>
      <c r="AQ147" s="98"/>
      <c r="AR147" s="98"/>
      <c r="AS147" s="98"/>
      <c r="AT147" s="1"/>
      <c r="AU147" s="3"/>
      <c r="AV147" s="3"/>
      <c r="AW147" s="3"/>
      <c r="AX147" s="3"/>
      <c r="AY147" s="3"/>
      <c r="AZ147" s="61"/>
      <c r="BA147" s="61"/>
      <c r="BB147" s="61"/>
      <c r="BC147" s="61"/>
      <c r="BD147" s="16"/>
      <c r="BE147" s="16"/>
      <c r="BF147" s="61"/>
      <c r="BG147" s="3"/>
      <c r="BH147" s="3"/>
      <c r="BI147" s="3"/>
      <c r="BJ147" s="16"/>
      <c r="BK147" s="16"/>
      <c r="BL147" s="16"/>
      <c r="BM147" s="3"/>
      <c r="BN147" s="16"/>
      <c r="BO147" s="3"/>
      <c r="BP147" s="3"/>
      <c r="BQ147" s="3"/>
      <c r="BR147" s="23"/>
      <c r="BS147" s="3"/>
      <c r="BT147" s="3"/>
      <c r="BU147" s="3"/>
      <c r="BV147" s="3"/>
      <c r="BW147" s="3"/>
      <c r="BX147" s="3"/>
    </row>
    <row r="148" spans="42:76" s="623" customFormat="1">
      <c r="AP148" s="98"/>
      <c r="AQ148" s="98"/>
      <c r="AR148" s="98"/>
      <c r="AS148" s="98"/>
      <c r="AT148" s="1"/>
      <c r="AU148" s="3"/>
      <c r="AV148" s="3"/>
      <c r="AW148" s="3"/>
      <c r="AX148" s="3"/>
      <c r="AY148" s="3"/>
      <c r="AZ148" s="61"/>
      <c r="BA148" s="61"/>
      <c r="BB148" s="61"/>
      <c r="BC148" s="61"/>
      <c r="BD148" s="16"/>
      <c r="BE148" s="16"/>
      <c r="BF148" s="61"/>
      <c r="BG148" s="3"/>
      <c r="BH148" s="3"/>
      <c r="BI148" s="3"/>
      <c r="BJ148" s="16"/>
      <c r="BK148" s="16"/>
      <c r="BL148" s="16"/>
      <c r="BM148" s="3"/>
      <c r="BN148" s="16"/>
      <c r="BO148" s="3"/>
      <c r="BP148" s="3"/>
      <c r="BQ148" s="3"/>
      <c r="BR148" s="23"/>
      <c r="BS148" s="3"/>
      <c r="BT148" s="3"/>
      <c r="BU148" s="3"/>
      <c r="BV148" s="3"/>
      <c r="BW148" s="3"/>
      <c r="BX148" s="3"/>
    </row>
    <row r="149" spans="42:76" s="623" customFormat="1">
      <c r="AP149" s="98"/>
      <c r="AQ149" s="98"/>
      <c r="AR149" s="98"/>
      <c r="AS149" s="98"/>
      <c r="AT149" s="1"/>
      <c r="AU149" s="3"/>
      <c r="AV149" s="3"/>
      <c r="AW149" s="3"/>
      <c r="AX149" s="3"/>
      <c r="AY149" s="3"/>
      <c r="AZ149" s="61"/>
      <c r="BA149" s="61"/>
      <c r="BB149" s="61"/>
      <c r="BC149" s="61"/>
      <c r="BD149" s="16"/>
      <c r="BE149" s="16"/>
      <c r="BF149" s="61"/>
      <c r="BG149" s="3"/>
      <c r="BH149" s="3"/>
      <c r="BI149" s="3"/>
      <c r="BJ149" s="16"/>
      <c r="BK149" s="16"/>
      <c r="BL149" s="16"/>
      <c r="BM149" s="3"/>
      <c r="BN149" s="16"/>
      <c r="BO149" s="3"/>
      <c r="BP149" s="3"/>
      <c r="BQ149" s="3"/>
      <c r="BR149" s="23"/>
      <c r="BS149" s="3"/>
      <c r="BT149" s="3"/>
      <c r="BU149" s="3"/>
      <c r="BV149" s="3"/>
      <c r="BW149" s="3"/>
      <c r="BX149" s="3"/>
    </row>
    <row r="150" spans="42:76" s="623" customFormat="1">
      <c r="AP150" s="98"/>
      <c r="AQ150" s="98"/>
      <c r="AR150" s="98"/>
      <c r="AS150" s="98"/>
      <c r="AT150" s="1"/>
      <c r="AU150" s="3"/>
      <c r="AV150" s="3"/>
      <c r="AW150" s="3"/>
      <c r="AX150" s="3"/>
      <c r="AY150" s="3"/>
      <c r="AZ150" s="61"/>
      <c r="BA150" s="61"/>
      <c r="BB150" s="61"/>
      <c r="BC150" s="61"/>
      <c r="BD150" s="16"/>
      <c r="BE150" s="16"/>
      <c r="BF150" s="61"/>
      <c r="BG150" s="3"/>
      <c r="BH150" s="3"/>
      <c r="BI150" s="3"/>
      <c r="BJ150" s="16"/>
      <c r="BK150" s="16"/>
      <c r="BL150" s="16"/>
      <c r="BM150" s="3"/>
      <c r="BN150" s="16"/>
      <c r="BO150" s="3"/>
      <c r="BP150" s="3"/>
      <c r="BQ150" s="3"/>
      <c r="BR150" s="23"/>
      <c r="BS150" s="3"/>
      <c r="BT150" s="3"/>
      <c r="BU150" s="3"/>
      <c r="BV150" s="3"/>
      <c r="BW150" s="3"/>
      <c r="BX150" s="3"/>
    </row>
    <row r="151" spans="42:76" s="623" customFormat="1">
      <c r="AP151" s="98"/>
      <c r="AQ151" s="98"/>
      <c r="AR151" s="98"/>
      <c r="AS151" s="98"/>
      <c r="AT151" s="1"/>
      <c r="AU151" s="3"/>
      <c r="AV151" s="3"/>
      <c r="AW151" s="3"/>
      <c r="AX151" s="3"/>
      <c r="AY151" s="3"/>
      <c r="AZ151" s="61"/>
      <c r="BA151" s="61"/>
      <c r="BB151" s="61"/>
      <c r="BC151" s="61"/>
      <c r="BD151" s="16"/>
      <c r="BE151" s="16"/>
      <c r="BF151" s="61"/>
      <c r="BG151" s="3"/>
      <c r="BH151" s="3"/>
      <c r="BI151" s="3"/>
      <c r="BJ151" s="16"/>
      <c r="BK151" s="16"/>
      <c r="BL151" s="16"/>
      <c r="BM151" s="3"/>
      <c r="BN151" s="16"/>
      <c r="BO151" s="3"/>
      <c r="BP151" s="3"/>
      <c r="BQ151" s="3"/>
      <c r="BR151" s="23"/>
      <c r="BS151" s="3"/>
      <c r="BT151" s="3"/>
      <c r="BU151" s="3"/>
      <c r="BV151" s="3"/>
      <c r="BW151" s="3"/>
      <c r="BX151" s="3"/>
    </row>
    <row r="152" spans="42:76" s="623" customFormat="1">
      <c r="AP152" s="98"/>
      <c r="AQ152" s="98"/>
      <c r="AR152" s="98"/>
      <c r="AS152" s="98"/>
      <c r="AT152" s="1"/>
      <c r="AU152" s="3"/>
      <c r="AV152" s="3"/>
      <c r="AW152" s="3"/>
      <c r="AX152" s="3"/>
      <c r="AY152" s="3"/>
      <c r="AZ152" s="61"/>
      <c r="BA152" s="61"/>
      <c r="BB152" s="61"/>
      <c r="BC152" s="61"/>
      <c r="BD152" s="16"/>
      <c r="BE152" s="16"/>
      <c r="BF152" s="61"/>
      <c r="BG152" s="3"/>
      <c r="BH152" s="3"/>
      <c r="BI152" s="3"/>
      <c r="BJ152" s="16"/>
      <c r="BK152" s="16"/>
      <c r="BL152" s="16"/>
      <c r="BM152" s="3"/>
      <c r="BN152" s="16"/>
      <c r="BO152" s="3"/>
      <c r="BP152" s="3"/>
      <c r="BQ152" s="3"/>
      <c r="BR152" s="23"/>
      <c r="BS152" s="3"/>
      <c r="BT152" s="3"/>
      <c r="BU152" s="3"/>
      <c r="BV152" s="3"/>
      <c r="BW152" s="3"/>
      <c r="BX152" s="3"/>
    </row>
    <row r="153" spans="42:76" s="623" customFormat="1">
      <c r="AP153" s="98"/>
      <c r="AQ153" s="98"/>
      <c r="AR153" s="98"/>
      <c r="AS153" s="98"/>
      <c r="AT153" s="1"/>
      <c r="AU153" s="3"/>
      <c r="AV153" s="3"/>
      <c r="AW153" s="3"/>
      <c r="AX153" s="3"/>
      <c r="AY153" s="3"/>
      <c r="AZ153" s="61"/>
      <c r="BA153" s="61"/>
      <c r="BB153" s="61"/>
      <c r="BC153" s="61"/>
      <c r="BD153" s="16"/>
      <c r="BE153" s="16"/>
      <c r="BF153" s="61"/>
      <c r="BG153" s="3"/>
      <c r="BH153" s="3"/>
      <c r="BI153" s="3"/>
      <c r="BJ153" s="16"/>
      <c r="BK153" s="16"/>
      <c r="BL153" s="16"/>
      <c r="BM153" s="3"/>
      <c r="BN153" s="16"/>
      <c r="BO153" s="3"/>
      <c r="BP153" s="3"/>
      <c r="BQ153" s="3"/>
      <c r="BR153" s="23"/>
      <c r="BS153" s="3"/>
      <c r="BT153" s="3"/>
      <c r="BU153" s="3"/>
      <c r="BV153" s="3"/>
      <c r="BW153" s="3"/>
      <c r="BX153" s="3"/>
    </row>
    <row r="154" spans="42:76" s="623" customFormat="1">
      <c r="AP154" s="98"/>
      <c r="AQ154" s="98"/>
      <c r="AR154" s="98"/>
      <c r="AS154" s="98"/>
      <c r="AT154" s="1"/>
      <c r="AU154" s="3"/>
      <c r="AV154" s="3"/>
      <c r="AW154" s="3"/>
      <c r="AX154" s="3"/>
      <c r="AY154" s="3"/>
      <c r="AZ154" s="61"/>
      <c r="BA154" s="61"/>
      <c r="BB154" s="61"/>
      <c r="BC154" s="61"/>
      <c r="BD154" s="16"/>
      <c r="BE154" s="16"/>
      <c r="BF154" s="61"/>
      <c r="BG154" s="3"/>
      <c r="BH154" s="3"/>
      <c r="BI154" s="3"/>
      <c r="BJ154" s="16"/>
      <c r="BK154" s="16"/>
      <c r="BL154" s="16"/>
      <c r="BM154" s="3"/>
      <c r="BN154" s="16"/>
      <c r="BO154" s="3"/>
      <c r="BP154" s="3"/>
      <c r="BQ154" s="3"/>
      <c r="BR154" s="23"/>
      <c r="BS154" s="3"/>
      <c r="BT154" s="3"/>
      <c r="BU154" s="3"/>
      <c r="BV154" s="3"/>
      <c r="BW154" s="3"/>
      <c r="BX154" s="3"/>
    </row>
    <row r="155" spans="42:76" s="623" customFormat="1">
      <c r="AP155" s="98"/>
      <c r="AQ155" s="98"/>
      <c r="AR155" s="98"/>
      <c r="AS155" s="98"/>
      <c r="AT155" s="1"/>
      <c r="AU155" s="3"/>
      <c r="AV155" s="3"/>
      <c r="AW155" s="3"/>
      <c r="AX155" s="3"/>
      <c r="AY155" s="3"/>
      <c r="AZ155" s="61"/>
      <c r="BA155" s="61"/>
      <c r="BB155" s="61"/>
      <c r="BC155" s="61"/>
      <c r="BD155" s="16"/>
      <c r="BE155" s="16"/>
      <c r="BF155" s="61"/>
      <c r="BG155" s="3"/>
      <c r="BH155" s="3"/>
      <c r="BI155" s="3"/>
      <c r="BJ155" s="16"/>
      <c r="BK155" s="16"/>
      <c r="BL155" s="16"/>
      <c r="BM155" s="3"/>
      <c r="BN155" s="16"/>
      <c r="BO155" s="3"/>
      <c r="BP155" s="3"/>
      <c r="BQ155" s="3"/>
      <c r="BR155" s="23"/>
      <c r="BS155" s="3"/>
      <c r="BT155" s="3"/>
      <c r="BU155" s="3"/>
      <c r="BV155" s="3"/>
      <c r="BW155" s="3"/>
      <c r="BX155" s="3"/>
    </row>
    <row r="156" spans="42:76" s="623" customFormat="1">
      <c r="AP156" s="98"/>
      <c r="AQ156" s="98"/>
      <c r="AR156" s="98"/>
      <c r="AS156" s="98"/>
      <c r="AT156" s="1"/>
      <c r="AU156" s="3"/>
      <c r="AV156" s="3"/>
      <c r="AW156" s="3"/>
      <c r="AX156" s="3"/>
      <c r="AY156" s="3"/>
      <c r="AZ156" s="61"/>
      <c r="BA156" s="61"/>
      <c r="BB156" s="61"/>
      <c r="BC156" s="61"/>
      <c r="BD156" s="16"/>
      <c r="BE156" s="16"/>
      <c r="BF156" s="61"/>
      <c r="BG156" s="3"/>
      <c r="BH156" s="3"/>
      <c r="BI156" s="3"/>
      <c r="BJ156" s="16"/>
      <c r="BK156" s="16"/>
      <c r="BL156" s="16"/>
      <c r="BM156" s="3"/>
      <c r="BN156" s="16"/>
      <c r="BO156" s="3"/>
      <c r="BP156" s="3"/>
      <c r="BQ156" s="3"/>
      <c r="BR156" s="23"/>
      <c r="BS156" s="3"/>
      <c r="BT156" s="3"/>
      <c r="BU156" s="3"/>
      <c r="BV156" s="3"/>
      <c r="BW156" s="3"/>
      <c r="BX156" s="3"/>
    </row>
    <row r="157" spans="42:76" s="623" customFormat="1">
      <c r="AP157" s="98"/>
      <c r="AQ157" s="98"/>
      <c r="AR157" s="98"/>
      <c r="AS157" s="98"/>
      <c r="AT157" s="1"/>
      <c r="AU157" s="3"/>
      <c r="AV157" s="3"/>
      <c r="AW157" s="3"/>
      <c r="AX157" s="3"/>
      <c r="AY157" s="3"/>
      <c r="AZ157" s="61"/>
      <c r="BA157" s="61"/>
      <c r="BB157" s="61"/>
      <c r="BC157" s="61"/>
      <c r="BD157" s="16"/>
      <c r="BE157" s="16"/>
      <c r="BF157" s="61"/>
      <c r="BG157" s="3"/>
      <c r="BH157" s="3"/>
      <c r="BI157" s="3"/>
      <c r="BJ157" s="16"/>
      <c r="BK157" s="16"/>
      <c r="BL157" s="16"/>
      <c r="BM157" s="3"/>
      <c r="BN157" s="16"/>
      <c r="BO157" s="3"/>
      <c r="BP157" s="3"/>
      <c r="BQ157" s="3"/>
      <c r="BR157" s="23"/>
      <c r="BS157" s="3"/>
      <c r="BT157" s="3"/>
      <c r="BU157" s="3"/>
      <c r="BV157" s="3"/>
      <c r="BW157" s="3"/>
      <c r="BX157" s="3"/>
    </row>
    <row r="158" spans="42:76" s="623" customFormat="1">
      <c r="AP158" s="98"/>
      <c r="AQ158" s="98"/>
      <c r="AR158" s="98"/>
      <c r="AS158" s="98"/>
      <c r="AT158" s="1"/>
      <c r="AU158" s="3"/>
      <c r="AV158" s="3"/>
      <c r="AW158" s="3"/>
      <c r="AX158" s="3"/>
      <c r="AY158" s="3"/>
      <c r="AZ158" s="61"/>
      <c r="BA158" s="61"/>
      <c r="BB158" s="61"/>
      <c r="BC158" s="61"/>
      <c r="BD158" s="16"/>
      <c r="BE158" s="16"/>
      <c r="BF158" s="61"/>
      <c r="BG158" s="3"/>
      <c r="BH158" s="3"/>
      <c r="BI158" s="3"/>
      <c r="BJ158" s="16"/>
      <c r="BK158" s="16"/>
      <c r="BL158" s="16"/>
      <c r="BM158" s="3"/>
      <c r="BN158" s="16"/>
      <c r="BO158" s="3"/>
      <c r="BP158" s="3"/>
      <c r="BQ158" s="3"/>
      <c r="BR158" s="23"/>
      <c r="BS158" s="3"/>
      <c r="BT158" s="3"/>
      <c r="BU158" s="3"/>
      <c r="BV158" s="3"/>
      <c r="BW158" s="3"/>
      <c r="BX158" s="3"/>
    </row>
    <row r="159" spans="42:76" s="623" customFormat="1">
      <c r="AP159" s="98"/>
      <c r="AQ159" s="98"/>
      <c r="AR159" s="98"/>
      <c r="AS159" s="98"/>
      <c r="AT159" s="1"/>
      <c r="AU159" s="3"/>
      <c r="AV159" s="3"/>
      <c r="AW159" s="3"/>
      <c r="AX159" s="3"/>
      <c r="AY159" s="3"/>
      <c r="AZ159" s="61"/>
      <c r="BA159" s="61"/>
      <c r="BB159" s="61"/>
      <c r="BC159" s="61"/>
      <c r="BD159" s="16"/>
      <c r="BE159" s="16"/>
      <c r="BF159" s="61"/>
      <c r="BG159" s="3"/>
      <c r="BH159" s="3"/>
      <c r="BI159" s="3"/>
      <c r="BJ159" s="16"/>
      <c r="BK159" s="16"/>
      <c r="BL159" s="16"/>
      <c r="BM159" s="3"/>
      <c r="BN159" s="16"/>
      <c r="BO159" s="3"/>
      <c r="BP159" s="3"/>
      <c r="BQ159" s="3"/>
      <c r="BR159" s="23"/>
      <c r="BS159" s="3"/>
      <c r="BT159" s="3"/>
      <c r="BU159" s="3"/>
      <c r="BV159" s="3"/>
      <c r="BW159" s="3"/>
      <c r="BX159" s="3"/>
    </row>
    <row r="160" spans="42:76" s="623" customFormat="1">
      <c r="AP160" s="98"/>
      <c r="AQ160" s="98"/>
      <c r="AR160" s="98"/>
      <c r="AS160" s="98"/>
      <c r="AT160" s="1"/>
      <c r="AU160" s="3"/>
      <c r="AV160" s="3"/>
      <c r="AW160" s="3"/>
      <c r="AX160" s="3"/>
      <c r="AY160" s="3"/>
      <c r="AZ160" s="61"/>
      <c r="BA160" s="61"/>
      <c r="BB160" s="61"/>
      <c r="BC160" s="61"/>
      <c r="BD160" s="16"/>
      <c r="BE160" s="16"/>
      <c r="BF160" s="61"/>
      <c r="BG160" s="3"/>
      <c r="BH160" s="3"/>
      <c r="BI160" s="3"/>
      <c r="BJ160" s="16"/>
      <c r="BK160" s="16"/>
      <c r="BL160" s="16"/>
      <c r="BM160" s="3"/>
      <c r="BN160" s="16"/>
      <c r="BO160" s="3"/>
      <c r="BP160" s="3"/>
      <c r="BQ160" s="3"/>
      <c r="BR160" s="23"/>
      <c r="BS160" s="3"/>
      <c r="BT160" s="3"/>
      <c r="BU160" s="3"/>
      <c r="BV160" s="3"/>
      <c r="BW160" s="3"/>
      <c r="BX160" s="3"/>
    </row>
    <row r="161" spans="42:76" s="623" customFormat="1">
      <c r="AP161" s="98"/>
      <c r="AQ161" s="98"/>
      <c r="AR161" s="98"/>
      <c r="AS161" s="98"/>
      <c r="AT161" s="1"/>
      <c r="AU161" s="3"/>
      <c r="AV161" s="3"/>
      <c r="AW161" s="3"/>
      <c r="AX161" s="3"/>
      <c r="AY161" s="3"/>
      <c r="AZ161" s="61"/>
      <c r="BA161" s="61"/>
      <c r="BB161" s="61"/>
      <c r="BC161" s="61"/>
      <c r="BD161" s="16"/>
      <c r="BE161" s="16"/>
      <c r="BF161" s="61"/>
      <c r="BG161" s="3"/>
      <c r="BH161" s="3"/>
      <c r="BI161" s="3"/>
      <c r="BJ161" s="16"/>
      <c r="BK161" s="16"/>
      <c r="BL161" s="16"/>
      <c r="BM161" s="3"/>
      <c r="BN161" s="16"/>
      <c r="BO161" s="3"/>
      <c r="BP161" s="3"/>
      <c r="BQ161" s="3"/>
      <c r="BR161" s="23"/>
      <c r="BS161" s="3"/>
      <c r="BT161" s="3"/>
      <c r="BU161" s="3"/>
      <c r="BV161" s="3"/>
      <c r="BW161" s="3"/>
      <c r="BX161" s="3"/>
    </row>
    <row r="162" spans="42:76" s="623" customFormat="1">
      <c r="AP162" s="98"/>
      <c r="AQ162" s="98"/>
      <c r="AR162" s="98"/>
      <c r="AS162" s="98"/>
      <c r="AT162" s="1"/>
      <c r="AU162" s="3"/>
      <c r="AV162" s="3"/>
      <c r="AW162" s="3"/>
      <c r="AX162" s="3"/>
      <c r="AY162" s="3"/>
      <c r="AZ162" s="61"/>
      <c r="BA162" s="61"/>
      <c r="BB162" s="61"/>
      <c r="BC162" s="61"/>
      <c r="BD162" s="16"/>
      <c r="BE162" s="16"/>
      <c r="BF162" s="61"/>
      <c r="BG162" s="3"/>
      <c r="BH162" s="3"/>
      <c r="BI162" s="3"/>
      <c r="BJ162" s="16"/>
      <c r="BK162" s="16"/>
      <c r="BL162" s="16"/>
      <c r="BM162" s="3"/>
      <c r="BN162" s="16"/>
      <c r="BO162" s="3"/>
      <c r="BP162" s="3"/>
      <c r="BQ162" s="3"/>
      <c r="BR162" s="23"/>
      <c r="BS162" s="3"/>
      <c r="BT162" s="3"/>
      <c r="BU162" s="3"/>
      <c r="BV162" s="3"/>
      <c r="BW162" s="3"/>
      <c r="BX162" s="3"/>
    </row>
    <row r="163" spans="42:76" s="623" customFormat="1">
      <c r="AP163" s="98"/>
      <c r="AQ163" s="98"/>
      <c r="AR163" s="98"/>
      <c r="AS163" s="98"/>
      <c r="AT163" s="1"/>
      <c r="AU163" s="3"/>
      <c r="AV163" s="3"/>
      <c r="AW163" s="3"/>
      <c r="AX163" s="3"/>
      <c r="AY163" s="3"/>
      <c r="AZ163" s="61"/>
      <c r="BA163" s="61"/>
      <c r="BB163" s="61"/>
      <c r="BC163" s="61"/>
      <c r="BD163" s="16"/>
      <c r="BE163" s="16"/>
      <c r="BF163" s="61"/>
      <c r="BG163" s="3"/>
      <c r="BH163" s="3"/>
      <c r="BI163" s="3"/>
      <c r="BJ163" s="16"/>
      <c r="BK163" s="16"/>
      <c r="BL163" s="16"/>
      <c r="BM163" s="3"/>
      <c r="BN163" s="16"/>
      <c r="BO163" s="3"/>
      <c r="BP163" s="3"/>
      <c r="BQ163" s="3"/>
      <c r="BR163" s="23"/>
      <c r="BS163" s="3"/>
      <c r="BT163" s="3"/>
      <c r="BU163" s="3"/>
      <c r="BV163" s="3"/>
      <c r="BW163" s="3"/>
      <c r="BX163" s="3"/>
    </row>
    <row r="164" spans="42:76" s="623" customFormat="1">
      <c r="AP164" s="98"/>
      <c r="AQ164" s="98"/>
      <c r="AR164" s="98"/>
      <c r="AS164" s="98"/>
      <c r="AT164" s="1"/>
      <c r="AU164" s="3"/>
      <c r="AV164" s="3"/>
      <c r="AW164" s="3"/>
      <c r="AX164" s="3"/>
      <c r="AY164" s="3"/>
      <c r="AZ164" s="61"/>
      <c r="BA164" s="61"/>
      <c r="BB164" s="61"/>
      <c r="BC164" s="61"/>
      <c r="BD164" s="16"/>
      <c r="BE164" s="16"/>
      <c r="BF164" s="61"/>
      <c r="BG164" s="3"/>
      <c r="BH164" s="3"/>
      <c r="BI164" s="3"/>
      <c r="BJ164" s="16"/>
      <c r="BK164" s="16"/>
      <c r="BL164" s="16"/>
      <c r="BM164" s="3"/>
      <c r="BN164" s="16"/>
      <c r="BO164" s="3"/>
      <c r="BP164" s="3"/>
      <c r="BQ164" s="3"/>
      <c r="BR164" s="23"/>
      <c r="BS164" s="3"/>
      <c r="BT164" s="3"/>
      <c r="BU164" s="3"/>
      <c r="BV164" s="3"/>
      <c r="BW164" s="3"/>
      <c r="BX164" s="3"/>
    </row>
    <row r="165" spans="42:76" s="623" customFormat="1">
      <c r="AP165" s="98"/>
      <c r="AQ165" s="98"/>
      <c r="AR165" s="98"/>
      <c r="AS165" s="98"/>
      <c r="AT165" s="1"/>
      <c r="AU165" s="3"/>
      <c r="AV165" s="3"/>
      <c r="AW165" s="3"/>
      <c r="AX165" s="3"/>
      <c r="AY165" s="3"/>
      <c r="AZ165" s="61"/>
      <c r="BA165" s="61"/>
      <c r="BB165" s="61"/>
      <c r="BC165" s="61"/>
      <c r="BD165" s="16"/>
      <c r="BE165" s="16"/>
      <c r="BF165" s="61"/>
      <c r="BG165" s="3"/>
      <c r="BH165" s="3"/>
      <c r="BI165" s="3"/>
      <c r="BJ165" s="16"/>
      <c r="BK165" s="16"/>
      <c r="BL165" s="16"/>
      <c r="BM165" s="3"/>
      <c r="BN165" s="16"/>
      <c r="BO165" s="3"/>
      <c r="BP165" s="3"/>
      <c r="BQ165" s="3"/>
      <c r="BR165" s="23"/>
      <c r="BS165" s="3"/>
      <c r="BT165" s="3"/>
      <c r="BU165" s="3"/>
      <c r="BV165" s="3"/>
      <c r="BW165" s="3"/>
      <c r="BX165" s="3"/>
    </row>
    <row r="166" spans="42:76" s="623" customFormat="1">
      <c r="AP166" s="98"/>
      <c r="AQ166" s="98"/>
      <c r="AR166" s="98"/>
      <c r="AS166" s="98"/>
      <c r="AT166" s="1"/>
      <c r="AU166" s="3"/>
      <c r="AV166" s="3"/>
      <c r="AW166" s="3"/>
      <c r="AX166" s="3"/>
      <c r="AY166" s="3"/>
      <c r="AZ166" s="61"/>
      <c r="BA166" s="61"/>
      <c r="BB166" s="61"/>
      <c r="BC166" s="61"/>
      <c r="BD166" s="16"/>
      <c r="BE166" s="16"/>
      <c r="BF166" s="61"/>
      <c r="BG166" s="3"/>
      <c r="BH166" s="3"/>
      <c r="BI166" s="3"/>
      <c r="BJ166" s="16"/>
      <c r="BK166" s="16"/>
      <c r="BL166" s="16"/>
      <c r="BM166" s="3"/>
      <c r="BN166" s="16"/>
      <c r="BO166" s="3"/>
      <c r="BP166" s="3"/>
      <c r="BQ166" s="3"/>
      <c r="BR166" s="23"/>
      <c r="BS166" s="3"/>
      <c r="BT166" s="3"/>
      <c r="BU166" s="3"/>
      <c r="BV166" s="3"/>
      <c r="BW166" s="3"/>
      <c r="BX166" s="3"/>
    </row>
    <row r="167" spans="42:76" s="623" customFormat="1">
      <c r="AP167" s="98"/>
      <c r="AQ167" s="98"/>
      <c r="AR167" s="98"/>
      <c r="AS167" s="98"/>
      <c r="AT167" s="1"/>
      <c r="AU167" s="3"/>
      <c r="AV167" s="3"/>
      <c r="AW167" s="3"/>
      <c r="AX167" s="3"/>
      <c r="AY167" s="3"/>
      <c r="AZ167" s="61"/>
      <c r="BA167" s="61"/>
      <c r="BB167" s="61"/>
      <c r="BC167" s="61"/>
      <c r="BD167" s="16"/>
      <c r="BE167" s="16"/>
      <c r="BF167" s="61"/>
      <c r="BG167" s="3"/>
      <c r="BH167" s="3"/>
      <c r="BI167" s="3"/>
      <c r="BJ167" s="16"/>
      <c r="BK167" s="16"/>
      <c r="BL167" s="16"/>
      <c r="BM167" s="3"/>
      <c r="BN167" s="16"/>
      <c r="BO167" s="3"/>
      <c r="BP167" s="3"/>
      <c r="BQ167" s="3"/>
      <c r="BR167" s="23"/>
      <c r="BS167" s="3"/>
      <c r="BT167" s="3"/>
      <c r="BU167" s="3"/>
      <c r="BV167" s="3"/>
      <c r="BW167" s="3"/>
      <c r="BX167" s="3"/>
    </row>
    <row r="168" spans="42:76" s="623" customFormat="1">
      <c r="AP168" s="98"/>
      <c r="AQ168" s="98"/>
      <c r="AR168" s="98"/>
      <c r="AS168" s="98"/>
      <c r="AT168" s="1"/>
      <c r="AU168" s="3"/>
      <c r="AV168" s="3"/>
      <c r="AW168" s="3"/>
      <c r="AX168" s="3"/>
      <c r="AY168" s="3"/>
      <c r="AZ168" s="61"/>
      <c r="BA168" s="61"/>
      <c r="BB168" s="61"/>
      <c r="BC168" s="61"/>
      <c r="BD168" s="16"/>
      <c r="BE168" s="16"/>
      <c r="BF168" s="61"/>
      <c r="BG168" s="3"/>
      <c r="BH168" s="3"/>
      <c r="BI168" s="3"/>
      <c r="BJ168" s="16"/>
      <c r="BK168" s="16"/>
      <c r="BL168" s="16"/>
      <c r="BM168" s="3"/>
      <c r="BN168" s="16"/>
      <c r="BO168" s="3"/>
      <c r="BP168" s="3"/>
      <c r="BQ168" s="3"/>
      <c r="BR168" s="23"/>
      <c r="BS168" s="3"/>
      <c r="BT168" s="3"/>
      <c r="BU168" s="3"/>
      <c r="BV168" s="3"/>
      <c r="BW168" s="3"/>
      <c r="BX168" s="3"/>
    </row>
    <row r="169" spans="42:76" s="623" customFormat="1">
      <c r="AP169" s="98"/>
      <c r="AQ169" s="98"/>
      <c r="AR169" s="98"/>
      <c r="AS169" s="98"/>
      <c r="AT169" s="1"/>
      <c r="AU169" s="3"/>
      <c r="AV169" s="3"/>
      <c r="AW169" s="3"/>
      <c r="AX169" s="3"/>
      <c r="AY169" s="3"/>
      <c r="AZ169" s="61"/>
      <c r="BA169" s="61"/>
      <c r="BB169" s="61"/>
      <c r="BC169" s="61"/>
      <c r="BD169" s="16"/>
      <c r="BE169" s="16"/>
      <c r="BF169" s="61"/>
      <c r="BG169" s="3"/>
      <c r="BH169" s="3"/>
      <c r="BI169" s="3"/>
      <c r="BJ169" s="16"/>
      <c r="BK169" s="16"/>
      <c r="BL169" s="16"/>
      <c r="BM169" s="3"/>
      <c r="BN169" s="16"/>
      <c r="BO169" s="3"/>
      <c r="BP169" s="3"/>
      <c r="BQ169" s="3"/>
      <c r="BR169" s="23"/>
      <c r="BS169" s="3"/>
      <c r="BT169" s="3"/>
      <c r="BU169" s="3"/>
      <c r="BV169" s="3"/>
      <c r="BW169" s="3"/>
      <c r="BX169" s="3"/>
    </row>
    <row r="170" spans="42:76" s="623" customFormat="1">
      <c r="AP170" s="98"/>
      <c r="AQ170" s="98"/>
      <c r="AR170" s="98"/>
      <c r="AS170" s="98"/>
      <c r="AT170" s="1"/>
      <c r="AU170" s="3"/>
      <c r="AV170" s="3"/>
      <c r="AW170" s="3"/>
      <c r="AX170" s="3"/>
      <c r="AY170" s="3"/>
      <c r="AZ170" s="61"/>
      <c r="BA170" s="61"/>
      <c r="BB170" s="61"/>
      <c r="BC170" s="61"/>
      <c r="BD170" s="16"/>
      <c r="BE170" s="16"/>
      <c r="BF170" s="61"/>
      <c r="BG170" s="3"/>
      <c r="BH170" s="3"/>
      <c r="BI170" s="3"/>
      <c r="BJ170" s="16"/>
      <c r="BK170" s="16"/>
      <c r="BL170" s="16"/>
      <c r="BM170" s="3"/>
      <c r="BN170" s="16"/>
      <c r="BO170" s="3"/>
      <c r="BP170" s="3"/>
      <c r="BQ170" s="3"/>
      <c r="BR170" s="23"/>
      <c r="BS170" s="3"/>
      <c r="BT170" s="3"/>
      <c r="BU170" s="3"/>
      <c r="BV170" s="3"/>
      <c r="BW170" s="3"/>
      <c r="BX170" s="3"/>
    </row>
    <row r="171" spans="42:76" s="623" customFormat="1">
      <c r="AP171" s="98"/>
      <c r="AQ171" s="98"/>
      <c r="AR171" s="98"/>
      <c r="AS171" s="98"/>
      <c r="AT171" s="1"/>
      <c r="AU171" s="3"/>
      <c r="AV171" s="3"/>
      <c r="AW171" s="3"/>
      <c r="AX171" s="3"/>
      <c r="AY171" s="3"/>
      <c r="AZ171" s="61"/>
      <c r="BA171" s="61"/>
      <c r="BB171" s="61"/>
      <c r="BC171" s="61"/>
      <c r="BD171" s="16"/>
      <c r="BE171" s="16"/>
      <c r="BF171" s="61"/>
      <c r="BG171" s="3"/>
      <c r="BH171" s="3"/>
      <c r="BI171" s="3"/>
      <c r="BJ171" s="16"/>
      <c r="BK171" s="16"/>
      <c r="BL171" s="16"/>
      <c r="BM171" s="3"/>
      <c r="BN171" s="16"/>
      <c r="BO171" s="3"/>
      <c r="BP171" s="3"/>
      <c r="BQ171" s="3"/>
      <c r="BR171" s="23"/>
      <c r="BS171" s="3"/>
      <c r="BT171" s="3"/>
      <c r="BU171" s="3"/>
      <c r="BV171" s="3"/>
      <c r="BW171" s="3"/>
      <c r="BX171" s="3"/>
    </row>
    <row r="172" spans="42:76" s="623" customFormat="1">
      <c r="AP172" s="98"/>
      <c r="AQ172" s="98"/>
      <c r="AR172" s="98"/>
      <c r="AS172" s="98"/>
      <c r="AT172" s="1"/>
      <c r="AU172" s="3"/>
      <c r="AV172" s="3"/>
      <c r="AW172" s="3"/>
      <c r="AX172" s="3"/>
      <c r="AY172" s="3"/>
      <c r="AZ172" s="61"/>
      <c r="BA172" s="61"/>
      <c r="BB172" s="61"/>
      <c r="BC172" s="61"/>
      <c r="BD172" s="16"/>
      <c r="BE172" s="16"/>
      <c r="BF172" s="61"/>
      <c r="BG172" s="3"/>
      <c r="BH172" s="3"/>
      <c r="BI172" s="3"/>
      <c r="BJ172" s="16"/>
      <c r="BK172" s="16"/>
      <c r="BL172" s="16"/>
      <c r="BM172" s="3"/>
      <c r="BN172" s="16"/>
      <c r="BO172" s="3"/>
      <c r="BP172" s="3"/>
      <c r="BQ172" s="3"/>
      <c r="BR172" s="23"/>
      <c r="BS172" s="3"/>
      <c r="BT172" s="3"/>
      <c r="BU172" s="3"/>
      <c r="BV172" s="3"/>
      <c r="BW172" s="3"/>
      <c r="BX172" s="3"/>
    </row>
    <row r="173" spans="42:76" s="623" customFormat="1">
      <c r="AP173" s="98"/>
      <c r="AQ173" s="98"/>
      <c r="AR173" s="98"/>
      <c r="AS173" s="98"/>
      <c r="AT173" s="1"/>
      <c r="AU173" s="3"/>
      <c r="AV173" s="3"/>
      <c r="AW173" s="3"/>
      <c r="AX173" s="3"/>
      <c r="AY173" s="3"/>
      <c r="AZ173" s="61"/>
      <c r="BA173" s="61"/>
      <c r="BB173" s="61"/>
      <c r="BC173" s="61"/>
      <c r="BD173" s="16"/>
      <c r="BE173" s="16"/>
      <c r="BF173" s="61"/>
      <c r="BG173" s="3"/>
      <c r="BH173" s="3"/>
      <c r="BI173" s="3"/>
      <c r="BJ173" s="16"/>
      <c r="BK173" s="16"/>
      <c r="BL173" s="16"/>
      <c r="BM173" s="3"/>
      <c r="BN173" s="16"/>
      <c r="BO173" s="3"/>
      <c r="BP173" s="3"/>
      <c r="BQ173" s="3"/>
      <c r="BR173" s="23"/>
      <c r="BS173" s="3"/>
      <c r="BT173" s="3"/>
      <c r="BU173" s="3"/>
      <c r="BV173" s="3"/>
      <c r="BW173" s="3"/>
      <c r="BX173" s="3"/>
    </row>
    <row r="174" spans="42:76" s="623" customFormat="1">
      <c r="AP174" s="98"/>
      <c r="AQ174" s="98"/>
      <c r="AR174" s="98"/>
      <c r="AS174" s="98"/>
      <c r="AT174" s="1"/>
      <c r="AU174" s="3"/>
      <c r="AV174" s="3"/>
      <c r="AW174" s="3"/>
      <c r="AX174" s="3"/>
      <c r="AY174" s="3"/>
      <c r="AZ174" s="61"/>
      <c r="BA174" s="61"/>
      <c r="BB174" s="61"/>
      <c r="BC174" s="61"/>
      <c r="BD174" s="16"/>
      <c r="BE174" s="16"/>
      <c r="BF174" s="61"/>
      <c r="BG174" s="3"/>
      <c r="BH174" s="3"/>
      <c r="BI174" s="3"/>
      <c r="BJ174" s="16"/>
      <c r="BK174" s="16"/>
      <c r="BL174" s="16"/>
      <c r="BM174" s="3"/>
      <c r="BN174" s="16"/>
      <c r="BO174" s="3"/>
      <c r="BP174" s="3"/>
      <c r="BQ174" s="3"/>
      <c r="BR174" s="23"/>
      <c r="BS174" s="3"/>
      <c r="BT174" s="3"/>
      <c r="BU174" s="3"/>
      <c r="BV174" s="3"/>
      <c r="BW174" s="3"/>
      <c r="BX174" s="3"/>
    </row>
    <row r="175" spans="42:76" s="623" customFormat="1">
      <c r="AP175" s="98"/>
      <c r="AQ175" s="98"/>
      <c r="AR175" s="98"/>
      <c r="AS175" s="98"/>
      <c r="AT175" s="1"/>
      <c r="AU175" s="3"/>
      <c r="AV175" s="3"/>
      <c r="AW175" s="3"/>
      <c r="AX175" s="3"/>
      <c r="AY175" s="3"/>
      <c r="AZ175" s="61"/>
      <c r="BA175" s="61"/>
      <c r="BB175" s="61"/>
      <c r="BC175" s="61"/>
      <c r="BD175" s="16"/>
      <c r="BE175" s="16"/>
      <c r="BF175" s="61"/>
      <c r="BG175" s="3"/>
      <c r="BH175" s="3"/>
      <c r="BI175" s="3"/>
      <c r="BJ175" s="16"/>
      <c r="BK175" s="16"/>
      <c r="BL175" s="16"/>
      <c r="BM175" s="3"/>
      <c r="BN175" s="16"/>
      <c r="BO175" s="3"/>
      <c r="BP175" s="3"/>
      <c r="BQ175" s="3"/>
      <c r="BR175" s="23"/>
      <c r="BS175" s="3"/>
      <c r="BT175" s="3"/>
      <c r="BU175" s="3"/>
      <c r="BV175" s="3"/>
      <c r="BW175" s="3"/>
      <c r="BX175" s="3"/>
    </row>
    <row r="176" spans="42:76" s="623" customFormat="1">
      <c r="AP176" s="98"/>
      <c r="AQ176" s="98"/>
      <c r="AR176" s="98"/>
      <c r="AS176" s="98"/>
      <c r="AT176" s="1"/>
      <c r="AU176" s="3"/>
      <c r="AV176" s="3"/>
      <c r="AW176" s="3"/>
      <c r="AX176" s="3"/>
      <c r="AY176" s="3"/>
      <c r="AZ176" s="61"/>
      <c r="BA176" s="61"/>
      <c r="BB176" s="61"/>
      <c r="BC176" s="61"/>
      <c r="BD176" s="16"/>
      <c r="BE176" s="16"/>
      <c r="BF176" s="61"/>
      <c r="BG176" s="3"/>
      <c r="BH176" s="3"/>
      <c r="BI176" s="3"/>
      <c r="BJ176" s="16"/>
      <c r="BK176" s="16"/>
      <c r="BL176" s="16"/>
      <c r="BM176" s="3"/>
      <c r="BN176" s="16"/>
      <c r="BO176" s="3"/>
      <c r="BP176" s="3"/>
      <c r="BQ176" s="3"/>
      <c r="BR176" s="23"/>
      <c r="BS176" s="3"/>
      <c r="BT176" s="3"/>
      <c r="BU176" s="3"/>
      <c r="BV176" s="3"/>
      <c r="BW176" s="3"/>
      <c r="BX176" s="3"/>
    </row>
    <row r="177" spans="42:76" s="623" customFormat="1">
      <c r="AP177" s="98"/>
      <c r="AQ177" s="98"/>
      <c r="AR177" s="98"/>
      <c r="AS177" s="98"/>
      <c r="AT177" s="1"/>
      <c r="AU177" s="3"/>
      <c r="AV177" s="3"/>
      <c r="AW177" s="3"/>
      <c r="AX177" s="3"/>
      <c r="AY177" s="3"/>
      <c r="AZ177" s="61"/>
      <c r="BA177" s="61"/>
      <c r="BB177" s="61"/>
      <c r="BC177" s="61"/>
      <c r="BD177" s="16"/>
      <c r="BE177" s="16"/>
      <c r="BF177" s="61"/>
      <c r="BG177" s="3"/>
      <c r="BH177" s="3"/>
      <c r="BI177" s="3"/>
      <c r="BJ177" s="16"/>
      <c r="BK177" s="16"/>
      <c r="BL177" s="16"/>
      <c r="BM177" s="3"/>
      <c r="BN177" s="16"/>
      <c r="BO177" s="3"/>
      <c r="BP177" s="3"/>
      <c r="BQ177" s="3"/>
      <c r="BR177" s="23"/>
      <c r="BS177" s="3"/>
      <c r="BT177" s="3"/>
      <c r="BU177" s="3"/>
      <c r="BV177" s="3"/>
      <c r="BW177" s="3"/>
      <c r="BX177" s="3"/>
    </row>
    <row r="178" spans="42:76" s="623" customFormat="1">
      <c r="AP178" s="98"/>
      <c r="AQ178" s="98"/>
      <c r="AR178" s="98"/>
      <c r="AS178" s="98"/>
      <c r="AT178" s="1"/>
      <c r="AU178" s="3"/>
      <c r="AV178" s="3"/>
      <c r="AW178" s="3"/>
      <c r="AX178" s="3"/>
      <c r="AY178" s="3"/>
      <c r="AZ178" s="61"/>
      <c r="BA178" s="61"/>
      <c r="BB178" s="61"/>
      <c r="BC178" s="61"/>
      <c r="BD178" s="16"/>
      <c r="BE178" s="16"/>
      <c r="BF178" s="61"/>
      <c r="BG178" s="3"/>
      <c r="BH178" s="3"/>
      <c r="BI178" s="3"/>
      <c r="BJ178" s="16"/>
      <c r="BK178" s="16"/>
      <c r="BL178" s="16"/>
      <c r="BM178" s="3"/>
      <c r="BN178" s="16"/>
      <c r="BO178" s="3"/>
      <c r="BP178" s="3"/>
      <c r="BQ178" s="3"/>
      <c r="BR178" s="23"/>
      <c r="BS178" s="3"/>
      <c r="BT178" s="3"/>
      <c r="BU178" s="3"/>
      <c r="BV178" s="3"/>
      <c r="BW178" s="3"/>
      <c r="BX178" s="3"/>
    </row>
    <row r="179" spans="42:76" s="623" customFormat="1">
      <c r="AP179" s="98"/>
      <c r="AQ179" s="98"/>
      <c r="AR179" s="98"/>
      <c r="AS179" s="98"/>
      <c r="AT179" s="1"/>
      <c r="AU179" s="3"/>
      <c r="AV179" s="3"/>
      <c r="AW179" s="3"/>
      <c r="AX179" s="3"/>
      <c r="AY179" s="3"/>
      <c r="AZ179" s="61"/>
      <c r="BA179" s="61"/>
      <c r="BB179" s="61"/>
      <c r="BC179" s="61"/>
      <c r="BD179" s="16"/>
      <c r="BE179" s="16"/>
      <c r="BF179" s="61"/>
      <c r="BG179" s="3"/>
      <c r="BH179" s="3"/>
      <c r="BI179" s="3"/>
      <c r="BJ179" s="16"/>
      <c r="BK179" s="16"/>
      <c r="BL179" s="16"/>
      <c r="BM179" s="3"/>
      <c r="BN179" s="16"/>
      <c r="BO179" s="3"/>
      <c r="BP179" s="3"/>
      <c r="BQ179" s="3"/>
      <c r="BR179" s="23"/>
      <c r="BS179" s="3"/>
      <c r="BT179" s="3"/>
      <c r="BU179" s="3"/>
      <c r="BV179" s="3"/>
      <c r="BW179" s="3"/>
      <c r="BX179" s="3"/>
    </row>
    <row r="180" spans="42:76" s="623" customFormat="1">
      <c r="AP180" s="98"/>
      <c r="AQ180" s="98"/>
      <c r="AR180" s="98"/>
      <c r="AS180" s="98"/>
      <c r="AT180" s="1"/>
      <c r="AU180" s="3"/>
      <c r="AV180" s="3"/>
      <c r="AW180" s="3"/>
      <c r="AX180" s="3"/>
      <c r="AY180" s="3"/>
      <c r="AZ180" s="61"/>
      <c r="BA180" s="61"/>
      <c r="BB180" s="61"/>
      <c r="BC180" s="61"/>
      <c r="BD180" s="16"/>
      <c r="BE180" s="16"/>
      <c r="BF180" s="61"/>
      <c r="BG180" s="3"/>
      <c r="BH180" s="3"/>
      <c r="BI180" s="3"/>
      <c r="BJ180" s="16"/>
      <c r="BK180" s="16"/>
      <c r="BL180" s="16"/>
      <c r="BM180" s="3"/>
      <c r="BN180" s="16"/>
      <c r="BO180" s="3"/>
      <c r="BP180" s="3"/>
      <c r="BQ180" s="3"/>
      <c r="BR180" s="23"/>
      <c r="BS180" s="3"/>
      <c r="BT180" s="3"/>
      <c r="BU180" s="3"/>
      <c r="BV180" s="3"/>
      <c r="BW180" s="3"/>
      <c r="BX180" s="3"/>
    </row>
    <row r="181" spans="42:76" s="623" customFormat="1">
      <c r="AP181" s="98"/>
      <c r="AQ181" s="98"/>
      <c r="AR181" s="98"/>
      <c r="AS181" s="98"/>
      <c r="AT181" s="1"/>
      <c r="AU181" s="3"/>
      <c r="AV181" s="3"/>
      <c r="AW181" s="3"/>
      <c r="AX181" s="3"/>
      <c r="AY181" s="3"/>
      <c r="AZ181" s="61"/>
      <c r="BA181" s="61"/>
      <c r="BB181" s="61"/>
      <c r="BC181" s="61"/>
      <c r="BD181" s="16"/>
      <c r="BE181" s="16"/>
      <c r="BF181" s="61"/>
      <c r="BG181" s="3"/>
      <c r="BH181" s="3"/>
      <c r="BI181" s="3"/>
      <c r="BJ181" s="16"/>
      <c r="BK181" s="16"/>
      <c r="BL181" s="16"/>
      <c r="BM181" s="3"/>
      <c r="BN181" s="16"/>
      <c r="BO181" s="3"/>
      <c r="BP181" s="3"/>
      <c r="BQ181" s="3"/>
      <c r="BR181" s="23"/>
      <c r="BS181" s="3"/>
      <c r="BT181" s="3"/>
      <c r="BU181" s="3"/>
      <c r="BV181" s="3"/>
      <c r="BW181" s="3"/>
      <c r="BX181" s="3"/>
    </row>
    <row r="182" spans="42:76" s="623" customFormat="1">
      <c r="AP182" s="98"/>
      <c r="AQ182" s="98"/>
      <c r="AR182" s="98"/>
      <c r="AS182" s="98"/>
      <c r="AT182" s="1"/>
      <c r="AU182" s="3"/>
      <c r="AV182" s="3"/>
      <c r="AW182" s="3"/>
      <c r="AX182" s="3"/>
      <c r="AY182" s="3"/>
      <c r="AZ182" s="61"/>
      <c r="BA182" s="61"/>
      <c r="BB182" s="61"/>
      <c r="BC182" s="61"/>
      <c r="BD182" s="16"/>
      <c r="BE182" s="16"/>
      <c r="BF182" s="61"/>
      <c r="BG182" s="3"/>
      <c r="BH182" s="3"/>
      <c r="BI182" s="3"/>
      <c r="BJ182" s="16"/>
      <c r="BK182" s="16"/>
      <c r="BL182" s="16"/>
      <c r="BM182" s="3"/>
      <c r="BN182" s="16"/>
      <c r="BO182" s="3"/>
      <c r="BP182" s="3"/>
      <c r="BQ182" s="3"/>
      <c r="BR182" s="23"/>
      <c r="BS182" s="3"/>
      <c r="BT182" s="3"/>
      <c r="BU182" s="3"/>
      <c r="BV182" s="3"/>
      <c r="BW182" s="3"/>
      <c r="BX182" s="3"/>
    </row>
    <row r="183" spans="42:76" s="623" customFormat="1">
      <c r="AP183" s="98"/>
      <c r="AQ183" s="98"/>
      <c r="AR183" s="98"/>
      <c r="AS183" s="98"/>
      <c r="AT183" s="1"/>
      <c r="AU183" s="3"/>
      <c r="AV183" s="3"/>
      <c r="AW183" s="3"/>
      <c r="AX183" s="3"/>
      <c r="AY183" s="3"/>
      <c r="AZ183" s="61"/>
      <c r="BA183" s="61"/>
      <c r="BB183" s="61"/>
      <c r="BC183" s="61"/>
      <c r="BD183" s="16"/>
      <c r="BE183" s="16"/>
      <c r="BF183" s="61"/>
      <c r="BG183" s="3"/>
      <c r="BH183" s="3"/>
      <c r="BI183" s="3"/>
      <c r="BJ183" s="16"/>
      <c r="BK183" s="16"/>
      <c r="BL183" s="16"/>
      <c r="BM183" s="3"/>
      <c r="BN183" s="16"/>
      <c r="BO183" s="3"/>
      <c r="BP183" s="3"/>
      <c r="BQ183" s="3"/>
      <c r="BR183" s="23"/>
      <c r="BS183" s="3"/>
      <c r="BT183" s="3"/>
      <c r="BU183" s="3"/>
      <c r="BV183" s="3"/>
      <c r="BW183" s="3"/>
      <c r="BX183" s="3"/>
    </row>
    <row r="184" spans="42:76" s="623" customFormat="1">
      <c r="AP184" s="98"/>
      <c r="AQ184" s="98"/>
      <c r="AR184" s="98"/>
      <c r="AS184" s="98"/>
      <c r="AT184" s="1"/>
      <c r="AU184" s="3"/>
      <c r="AV184" s="3"/>
      <c r="AW184" s="3"/>
      <c r="AX184" s="3"/>
      <c r="AY184" s="3"/>
      <c r="AZ184" s="61"/>
      <c r="BA184" s="61"/>
      <c r="BB184" s="61"/>
      <c r="BC184" s="61"/>
      <c r="BD184" s="16"/>
      <c r="BE184" s="16"/>
      <c r="BF184" s="61"/>
      <c r="BG184" s="3"/>
      <c r="BH184" s="3"/>
      <c r="BI184" s="3"/>
      <c r="BJ184" s="16"/>
      <c r="BK184" s="16"/>
      <c r="BL184" s="16"/>
      <c r="BM184" s="3"/>
      <c r="BN184" s="16"/>
      <c r="BO184" s="3"/>
      <c r="BP184" s="3"/>
      <c r="BQ184" s="3"/>
      <c r="BR184" s="23"/>
      <c r="BS184" s="3"/>
      <c r="BT184" s="3"/>
      <c r="BU184" s="3"/>
      <c r="BV184" s="3"/>
      <c r="BW184" s="3"/>
      <c r="BX184" s="3"/>
    </row>
    <row r="185" spans="42:76" s="623" customFormat="1">
      <c r="AP185" s="98"/>
      <c r="AQ185" s="98"/>
      <c r="AR185" s="98"/>
      <c r="AS185" s="98"/>
      <c r="AT185" s="1"/>
      <c r="AU185" s="3"/>
      <c r="AV185" s="3"/>
      <c r="AW185" s="3"/>
      <c r="AX185" s="3"/>
      <c r="AY185" s="3"/>
      <c r="AZ185" s="61"/>
      <c r="BA185" s="61"/>
      <c r="BB185" s="61"/>
      <c r="BC185" s="61"/>
      <c r="BD185" s="16"/>
      <c r="BE185" s="16"/>
      <c r="BF185" s="61"/>
      <c r="BG185" s="3"/>
      <c r="BH185" s="3"/>
      <c r="BI185" s="3"/>
      <c r="BJ185" s="16"/>
      <c r="BK185" s="16"/>
      <c r="BL185" s="16"/>
      <c r="BM185" s="3"/>
      <c r="BN185" s="16"/>
      <c r="BO185" s="3"/>
      <c r="BP185" s="3"/>
      <c r="BQ185" s="3"/>
      <c r="BR185" s="23"/>
      <c r="BS185" s="3"/>
      <c r="BT185" s="3"/>
      <c r="BU185" s="3"/>
      <c r="BV185" s="3"/>
      <c r="BW185" s="3"/>
      <c r="BX185" s="3"/>
    </row>
    <row r="186" spans="42:76" s="623" customFormat="1">
      <c r="AP186" s="98"/>
      <c r="AQ186" s="98"/>
      <c r="AR186" s="98"/>
      <c r="AS186" s="98"/>
      <c r="AT186" s="1"/>
      <c r="AU186" s="3"/>
      <c r="AV186" s="3"/>
      <c r="AW186" s="3"/>
      <c r="AX186" s="3"/>
      <c r="AY186" s="3"/>
      <c r="AZ186" s="61"/>
      <c r="BA186" s="61"/>
      <c r="BB186" s="61"/>
      <c r="BC186" s="61"/>
      <c r="BD186" s="16"/>
      <c r="BE186" s="16"/>
      <c r="BF186" s="61"/>
      <c r="BG186" s="3"/>
      <c r="BH186" s="3"/>
      <c r="BI186" s="3"/>
      <c r="BJ186" s="16"/>
      <c r="BK186" s="16"/>
      <c r="BL186" s="16"/>
      <c r="BM186" s="3"/>
      <c r="BN186" s="16"/>
      <c r="BO186" s="3"/>
      <c r="BP186" s="3"/>
      <c r="BQ186" s="3"/>
      <c r="BR186" s="23"/>
      <c r="BS186" s="3"/>
      <c r="BT186" s="3"/>
      <c r="BU186" s="3"/>
      <c r="BV186" s="3"/>
      <c r="BW186" s="3"/>
      <c r="BX186" s="3"/>
    </row>
    <row r="187" spans="42:76" s="623" customFormat="1">
      <c r="AP187" s="98"/>
      <c r="AQ187" s="98"/>
      <c r="AR187" s="98"/>
      <c r="AS187" s="98"/>
      <c r="AT187" s="1"/>
      <c r="AU187" s="3"/>
      <c r="AV187" s="3"/>
      <c r="AW187" s="3"/>
      <c r="AX187" s="3"/>
      <c r="AY187" s="3"/>
      <c r="AZ187" s="61"/>
      <c r="BA187" s="61"/>
      <c r="BB187" s="61"/>
      <c r="BC187" s="61"/>
      <c r="BD187" s="16"/>
      <c r="BE187" s="16"/>
      <c r="BF187" s="61"/>
      <c r="BG187" s="3"/>
      <c r="BH187" s="3"/>
      <c r="BI187" s="3"/>
      <c r="BJ187" s="16"/>
      <c r="BK187" s="16"/>
      <c r="BL187" s="16"/>
      <c r="BM187" s="3"/>
      <c r="BN187" s="16"/>
      <c r="BO187" s="3"/>
      <c r="BP187" s="3"/>
      <c r="BQ187" s="3"/>
      <c r="BR187" s="23"/>
      <c r="BS187" s="3"/>
      <c r="BT187" s="3"/>
      <c r="BU187" s="3"/>
      <c r="BV187" s="3"/>
      <c r="BW187" s="3"/>
      <c r="BX187" s="3"/>
    </row>
    <row r="188" spans="42:76" s="623" customFormat="1">
      <c r="AP188" s="98"/>
      <c r="AQ188" s="98"/>
      <c r="AR188" s="98"/>
      <c r="AS188" s="98"/>
      <c r="AT188" s="1"/>
      <c r="AU188" s="3"/>
      <c r="AV188" s="3"/>
      <c r="AW188" s="3"/>
      <c r="AX188" s="3"/>
      <c r="AY188" s="3"/>
      <c r="AZ188" s="61"/>
      <c r="BA188" s="61"/>
      <c r="BB188" s="61"/>
      <c r="BC188" s="61"/>
      <c r="BD188" s="16"/>
      <c r="BE188" s="16"/>
      <c r="BF188" s="61"/>
      <c r="BG188" s="3"/>
      <c r="BH188" s="3"/>
      <c r="BI188" s="3"/>
      <c r="BJ188" s="16"/>
      <c r="BK188" s="16"/>
      <c r="BL188" s="16"/>
      <c r="BM188" s="3"/>
      <c r="BN188" s="16"/>
      <c r="BO188" s="3"/>
      <c r="BP188" s="3"/>
      <c r="BQ188" s="3"/>
      <c r="BR188" s="23"/>
      <c r="BS188" s="3"/>
      <c r="BT188" s="3"/>
      <c r="BU188" s="3"/>
      <c r="BV188" s="3"/>
      <c r="BW188" s="3"/>
      <c r="BX188" s="3"/>
    </row>
    <row r="189" spans="42:76" s="623" customFormat="1">
      <c r="AP189" s="98"/>
      <c r="AQ189" s="98"/>
      <c r="AR189" s="98"/>
      <c r="AS189" s="98"/>
      <c r="AT189" s="1"/>
      <c r="AU189" s="3"/>
      <c r="AV189" s="3"/>
      <c r="AW189" s="3"/>
      <c r="AX189" s="3"/>
      <c r="AY189" s="3"/>
      <c r="AZ189" s="61"/>
      <c r="BA189" s="61"/>
      <c r="BB189" s="61"/>
      <c r="BC189" s="61"/>
      <c r="BD189" s="16"/>
      <c r="BE189" s="16"/>
      <c r="BF189" s="61"/>
      <c r="BG189" s="3"/>
      <c r="BH189" s="3"/>
      <c r="BI189" s="3"/>
      <c r="BJ189" s="16"/>
      <c r="BK189" s="16"/>
      <c r="BL189" s="16"/>
      <c r="BM189" s="3"/>
      <c r="BN189" s="16"/>
      <c r="BO189" s="3"/>
      <c r="BP189" s="3"/>
      <c r="BQ189" s="3"/>
      <c r="BR189" s="23"/>
      <c r="BS189" s="3"/>
      <c r="BT189" s="3"/>
      <c r="BU189" s="3"/>
      <c r="BV189" s="3"/>
      <c r="BW189" s="3"/>
      <c r="BX189" s="3"/>
    </row>
    <row r="190" spans="42:76" s="623" customFormat="1">
      <c r="AP190" s="98"/>
      <c r="AQ190" s="98"/>
      <c r="AR190" s="98"/>
      <c r="AS190" s="98"/>
      <c r="AT190" s="1"/>
      <c r="AU190" s="3"/>
      <c r="AV190" s="3"/>
      <c r="AW190" s="3"/>
      <c r="AX190" s="3"/>
      <c r="AY190" s="3"/>
      <c r="AZ190" s="61"/>
      <c r="BA190" s="61"/>
      <c r="BB190" s="61"/>
      <c r="BC190" s="61"/>
      <c r="BD190" s="16"/>
      <c r="BE190" s="16"/>
      <c r="BF190" s="61"/>
      <c r="BG190" s="3"/>
      <c r="BH190" s="3"/>
      <c r="BI190" s="3"/>
      <c r="BJ190" s="16"/>
      <c r="BK190" s="16"/>
      <c r="BL190" s="16"/>
      <c r="BM190" s="3"/>
      <c r="BN190" s="16"/>
      <c r="BO190" s="3"/>
      <c r="BP190" s="3"/>
      <c r="BQ190" s="3"/>
      <c r="BR190" s="23"/>
      <c r="BS190" s="3"/>
      <c r="BT190" s="3"/>
      <c r="BU190" s="3"/>
      <c r="BV190" s="3"/>
      <c r="BW190" s="3"/>
      <c r="BX190" s="3"/>
    </row>
    <row r="191" spans="42:76" s="623" customFormat="1">
      <c r="AP191" s="98"/>
      <c r="AQ191" s="98"/>
      <c r="AR191" s="98"/>
      <c r="AS191" s="98"/>
      <c r="AT191" s="1"/>
      <c r="AU191" s="3"/>
      <c r="AV191" s="3"/>
      <c r="AW191" s="3"/>
      <c r="AX191" s="3"/>
      <c r="AY191" s="3"/>
      <c r="AZ191" s="61"/>
      <c r="BA191" s="61"/>
      <c r="BB191" s="61"/>
      <c r="BC191" s="61"/>
      <c r="BD191" s="16"/>
      <c r="BE191" s="16"/>
      <c r="BF191" s="61"/>
      <c r="BG191" s="3"/>
      <c r="BH191" s="3"/>
      <c r="BI191" s="3"/>
      <c r="BJ191" s="16"/>
      <c r="BK191" s="16"/>
      <c r="BL191" s="16"/>
      <c r="BM191" s="3"/>
      <c r="BN191" s="16"/>
      <c r="BO191" s="3"/>
      <c r="BP191" s="3"/>
      <c r="BQ191" s="3"/>
      <c r="BR191" s="23"/>
      <c r="BS191" s="3"/>
      <c r="BT191" s="3"/>
      <c r="BU191" s="3"/>
      <c r="BV191" s="3"/>
      <c r="BW191" s="3"/>
      <c r="BX191" s="3"/>
    </row>
    <row r="192" spans="42:76" s="623" customFormat="1">
      <c r="AP192" s="98"/>
      <c r="AQ192" s="98"/>
      <c r="AR192" s="98"/>
      <c r="AS192" s="98"/>
      <c r="AT192" s="1"/>
      <c r="AU192" s="3"/>
      <c r="AV192" s="3"/>
      <c r="AW192" s="3"/>
      <c r="AX192" s="3"/>
      <c r="AY192" s="3"/>
      <c r="AZ192" s="61"/>
      <c r="BA192" s="61"/>
      <c r="BB192" s="61"/>
      <c r="BC192" s="61"/>
      <c r="BD192" s="16"/>
      <c r="BE192" s="16"/>
      <c r="BF192" s="61"/>
      <c r="BG192" s="3"/>
      <c r="BH192" s="3"/>
      <c r="BI192" s="3"/>
      <c r="BJ192" s="16"/>
      <c r="BK192" s="16"/>
      <c r="BL192" s="16"/>
      <c r="BM192" s="3"/>
      <c r="BN192" s="16"/>
      <c r="BO192" s="3"/>
      <c r="BP192" s="3"/>
      <c r="BQ192" s="3"/>
      <c r="BR192" s="23"/>
      <c r="BS192" s="3"/>
      <c r="BT192" s="3"/>
      <c r="BU192" s="3"/>
      <c r="BV192" s="3"/>
      <c r="BW192" s="3"/>
      <c r="BX192" s="3"/>
    </row>
    <row r="193" spans="42:76" s="623" customFormat="1">
      <c r="AP193" s="98"/>
      <c r="AQ193" s="98"/>
      <c r="AR193" s="98"/>
      <c r="AS193" s="98"/>
      <c r="AT193" s="1"/>
      <c r="AU193" s="3"/>
      <c r="AV193" s="3"/>
      <c r="AW193" s="3"/>
      <c r="AX193" s="3"/>
      <c r="AY193" s="3"/>
      <c r="AZ193" s="61"/>
      <c r="BA193" s="61"/>
      <c r="BB193" s="61"/>
      <c r="BC193" s="61"/>
      <c r="BD193" s="16"/>
      <c r="BE193" s="16"/>
      <c r="BF193" s="61"/>
      <c r="BG193" s="3"/>
      <c r="BH193" s="3"/>
      <c r="BI193" s="3"/>
      <c r="BJ193" s="16"/>
      <c r="BK193" s="16"/>
      <c r="BL193" s="16"/>
      <c r="BM193" s="3"/>
      <c r="BN193" s="16"/>
      <c r="BO193" s="3"/>
      <c r="BP193" s="3"/>
      <c r="BQ193" s="3"/>
      <c r="BR193" s="23"/>
      <c r="BS193" s="3"/>
      <c r="BT193" s="3"/>
      <c r="BU193" s="3"/>
      <c r="BV193" s="3"/>
      <c r="BW193" s="3"/>
      <c r="BX193" s="3"/>
    </row>
    <row r="194" spans="42:76" s="623" customFormat="1">
      <c r="AP194" s="98"/>
      <c r="AQ194" s="98"/>
      <c r="AR194" s="98"/>
      <c r="AS194" s="98"/>
      <c r="AT194" s="1"/>
      <c r="AU194" s="3"/>
      <c r="AV194" s="3"/>
      <c r="AW194" s="3"/>
      <c r="AX194" s="3"/>
      <c r="AY194" s="3"/>
      <c r="AZ194" s="61"/>
      <c r="BA194" s="61"/>
      <c r="BB194" s="61"/>
      <c r="BC194" s="61"/>
      <c r="BD194" s="16"/>
      <c r="BE194" s="16"/>
      <c r="BF194" s="61"/>
      <c r="BG194" s="3"/>
      <c r="BH194" s="3"/>
      <c r="BI194" s="3"/>
      <c r="BJ194" s="16"/>
      <c r="BK194" s="16"/>
      <c r="BL194" s="16"/>
      <c r="BM194" s="3"/>
      <c r="BN194" s="16"/>
      <c r="BO194" s="3"/>
      <c r="BP194" s="3"/>
      <c r="BQ194" s="3"/>
      <c r="BR194" s="23"/>
      <c r="BS194" s="3"/>
      <c r="BT194" s="3"/>
      <c r="BU194" s="3"/>
      <c r="BV194" s="3"/>
      <c r="BW194" s="3"/>
      <c r="BX194" s="3"/>
    </row>
    <row r="195" spans="42:76" s="623" customFormat="1">
      <c r="AP195" s="98"/>
      <c r="AQ195" s="98"/>
      <c r="AR195" s="98"/>
      <c r="AS195" s="98"/>
      <c r="AT195" s="1"/>
      <c r="AU195" s="3"/>
      <c r="AV195" s="3"/>
      <c r="AW195" s="3"/>
      <c r="AX195" s="3"/>
      <c r="AY195" s="3"/>
      <c r="AZ195" s="61"/>
      <c r="BA195" s="61"/>
      <c r="BB195" s="61"/>
      <c r="BC195" s="61"/>
      <c r="BD195" s="16"/>
      <c r="BE195" s="16"/>
      <c r="BF195" s="61"/>
      <c r="BG195" s="3"/>
      <c r="BH195" s="3"/>
      <c r="BI195" s="3"/>
      <c r="BJ195" s="16"/>
      <c r="BK195" s="16"/>
      <c r="BL195" s="16"/>
      <c r="BM195" s="3"/>
      <c r="BN195" s="16"/>
      <c r="BO195" s="3"/>
      <c r="BP195" s="3"/>
      <c r="BQ195" s="3"/>
      <c r="BR195" s="23"/>
      <c r="BS195" s="3"/>
      <c r="BT195" s="3"/>
      <c r="BU195" s="3"/>
      <c r="BV195" s="3"/>
      <c r="BW195" s="3"/>
      <c r="BX195" s="3"/>
    </row>
    <row r="196" spans="42:76" s="623" customFormat="1">
      <c r="AP196" s="98"/>
      <c r="AQ196" s="98"/>
      <c r="AR196" s="98"/>
      <c r="AS196" s="98"/>
      <c r="AT196" s="1"/>
      <c r="AU196" s="3"/>
      <c r="AV196" s="3"/>
      <c r="AW196" s="3"/>
      <c r="AX196" s="3"/>
      <c r="AY196" s="3"/>
      <c r="AZ196" s="61"/>
      <c r="BA196" s="61"/>
      <c r="BB196" s="61"/>
      <c r="BC196" s="61"/>
      <c r="BD196" s="16"/>
      <c r="BE196" s="16"/>
      <c r="BF196" s="61"/>
      <c r="BG196" s="3"/>
      <c r="BH196" s="3"/>
      <c r="BI196" s="3"/>
      <c r="BJ196" s="16"/>
      <c r="BK196" s="16"/>
      <c r="BL196" s="16"/>
      <c r="BM196" s="3"/>
      <c r="BN196" s="16"/>
      <c r="BO196" s="3"/>
      <c r="BP196" s="3"/>
      <c r="BQ196" s="3"/>
      <c r="BR196" s="23"/>
      <c r="BS196" s="3"/>
      <c r="BT196" s="3"/>
      <c r="BU196" s="3"/>
      <c r="BV196" s="3"/>
      <c r="BW196" s="3"/>
      <c r="BX196" s="3"/>
    </row>
    <row r="197" spans="42:76" s="623" customFormat="1">
      <c r="AP197" s="98"/>
      <c r="AQ197" s="98"/>
      <c r="AR197" s="98"/>
      <c r="AS197" s="98"/>
      <c r="AT197" s="1"/>
      <c r="AU197" s="3"/>
      <c r="AV197" s="3"/>
      <c r="AW197" s="3"/>
      <c r="AX197" s="3"/>
      <c r="AY197" s="3"/>
      <c r="AZ197" s="61"/>
      <c r="BA197" s="61"/>
      <c r="BB197" s="61"/>
      <c r="BC197" s="61"/>
      <c r="BD197" s="16"/>
      <c r="BE197" s="16"/>
      <c r="BF197" s="61"/>
      <c r="BG197" s="3"/>
      <c r="BH197" s="3"/>
      <c r="BI197" s="3"/>
      <c r="BJ197" s="16"/>
      <c r="BK197" s="16"/>
      <c r="BL197" s="16"/>
      <c r="BM197" s="3"/>
      <c r="BN197" s="16"/>
      <c r="BO197" s="3"/>
      <c r="BP197" s="3"/>
      <c r="BQ197" s="3"/>
      <c r="BR197" s="23"/>
      <c r="BS197" s="3"/>
      <c r="BT197" s="3"/>
      <c r="BU197" s="3"/>
      <c r="BV197" s="3"/>
      <c r="BW197" s="3"/>
      <c r="BX197" s="3"/>
    </row>
    <row r="198" spans="42:76" s="623" customFormat="1">
      <c r="AP198" s="98"/>
      <c r="AQ198" s="98"/>
      <c r="AR198" s="98"/>
      <c r="AS198" s="98"/>
      <c r="AT198" s="1"/>
      <c r="AU198" s="3"/>
      <c r="AV198" s="3"/>
      <c r="AW198" s="3"/>
      <c r="AX198" s="3"/>
      <c r="AY198" s="3"/>
      <c r="AZ198" s="61"/>
      <c r="BA198" s="61"/>
      <c r="BB198" s="61"/>
      <c r="BC198" s="61"/>
      <c r="BD198" s="16"/>
      <c r="BE198" s="16"/>
      <c r="BF198" s="61"/>
      <c r="BG198" s="3"/>
      <c r="BH198" s="3"/>
      <c r="BI198" s="3"/>
      <c r="BJ198" s="16"/>
      <c r="BK198" s="16"/>
      <c r="BL198" s="16"/>
      <c r="BM198" s="3"/>
      <c r="BN198" s="16"/>
      <c r="BO198" s="3"/>
      <c r="BP198" s="3"/>
      <c r="BQ198" s="3"/>
      <c r="BR198" s="23"/>
      <c r="BS198" s="3"/>
      <c r="BT198" s="3"/>
      <c r="BU198" s="3"/>
      <c r="BV198" s="3"/>
      <c r="BW198" s="3"/>
      <c r="BX198" s="3"/>
    </row>
    <row r="199" spans="42:76">
      <c r="AU199" s="3"/>
      <c r="AV199" s="3"/>
      <c r="AW199" s="3"/>
      <c r="AX199" s="3"/>
      <c r="AY199" s="3"/>
      <c r="AZ199" s="61"/>
      <c r="BA199" s="61"/>
      <c r="BB199" s="61"/>
      <c r="BC199" s="61"/>
      <c r="BD199" s="16"/>
      <c r="BE199" s="16"/>
      <c r="BF199" s="61"/>
      <c r="BG199" s="3"/>
      <c r="BH199" s="3"/>
      <c r="BI199" s="3"/>
      <c r="BJ199" s="16"/>
      <c r="BK199" s="16"/>
      <c r="BL199" s="16"/>
      <c r="BM199" s="3"/>
      <c r="BN199" s="16"/>
      <c r="BO199" s="3"/>
      <c r="BP199" s="3"/>
      <c r="BQ199" s="3"/>
      <c r="BR199" s="23"/>
      <c r="BS199" s="3"/>
      <c r="BT199" s="3"/>
      <c r="BU199" s="3"/>
      <c r="BV199" s="3"/>
      <c r="BW199" s="3"/>
      <c r="BX199" s="3"/>
    </row>
    <row r="200" spans="42:76">
      <c r="AU200" s="3"/>
      <c r="AV200" s="3"/>
      <c r="AW200" s="3"/>
      <c r="AX200" s="3"/>
      <c r="AY200" s="3"/>
      <c r="AZ200" s="61"/>
      <c r="BA200" s="61"/>
      <c r="BB200" s="61"/>
      <c r="BC200" s="61"/>
      <c r="BD200" s="16"/>
      <c r="BE200" s="16"/>
      <c r="BF200" s="61"/>
      <c r="BG200" s="3"/>
      <c r="BH200" s="3"/>
      <c r="BI200" s="3"/>
      <c r="BJ200" s="16"/>
      <c r="BK200" s="16"/>
      <c r="BL200" s="16"/>
      <c r="BM200" s="3"/>
      <c r="BN200" s="16"/>
      <c r="BO200" s="3"/>
      <c r="BP200" s="3"/>
      <c r="BQ200" s="3"/>
      <c r="BR200" s="23"/>
      <c r="BS200" s="3"/>
      <c r="BT200" s="3"/>
      <c r="BU200" s="3"/>
      <c r="BV200" s="3"/>
      <c r="BW200" s="3"/>
      <c r="BX200" s="3"/>
    </row>
    <row r="201" spans="42:76">
      <c r="AU201" s="3"/>
      <c r="AV201" s="3"/>
      <c r="AW201" s="3"/>
      <c r="AX201" s="3"/>
      <c r="AY201" s="3"/>
      <c r="AZ201" s="61"/>
      <c r="BA201" s="61"/>
      <c r="BB201" s="61"/>
      <c r="BC201" s="61"/>
      <c r="BD201" s="16"/>
      <c r="BE201" s="16"/>
      <c r="BF201" s="61"/>
      <c r="BG201" s="3"/>
      <c r="BH201" s="3"/>
      <c r="BI201" s="3"/>
      <c r="BJ201" s="16"/>
      <c r="BK201" s="16"/>
      <c r="BL201" s="16"/>
      <c r="BM201" s="3"/>
      <c r="BN201" s="16"/>
      <c r="BO201" s="3"/>
      <c r="BP201" s="3"/>
      <c r="BQ201" s="3"/>
      <c r="BR201" s="23"/>
      <c r="BS201" s="3"/>
      <c r="BT201" s="3"/>
      <c r="BU201" s="3"/>
      <c r="BV201" s="3"/>
      <c r="BW201" s="3"/>
      <c r="BX201" s="3"/>
    </row>
    <row r="202" spans="42:76">
      <c r="AU202" s="3"/>
      <c r="AV202" s="3"/>
      <c r="AW202" s="3"/>
      <c r="AX202" s="3"/>
      <c r="AY202" s="3"/>
      <c r="AZ202" s="61"/>
      <c r="BA202" s="61"/>
      <c r="BB202" s="61"/>
      <c r="BC202" s="61"/>
      <c r="BD202" s="16"/>
      <c r="BE202" s="16"/>
      <c r="BF202" s="61"/>
      <c r="BG202" s="3"/>
      <c r="BH202" s="3"/>
      <c r="BI202" s="3"/>
      <c r="BJ202" s="16"/>
      <c r="BK202" s="16"/>
      <c r="BL202" s="16"/>
      <c r="BM202" s="3"/>
      <c r="BN202" s="16"/>
      <c r="BO202" s="3"/>
      <c r="BP202" s="3"/>
      <c r="BQ202" s="3"/>
      <c r="BR202" s="23"/>
      <c r="BS202" s="3"/>
      <c r="BT202" s="3"/>
      <c r="BU202" s="3"/>
      <c r="BV202" s="3"/>
      <c r="BW202" s="3"/>
      <c r="BX202" s="3"/>
    </row>
    <row r="203" spans="42:76">
      <c r="AU203" s="3"/>
      <c r="AV203" s="3"/>
      <c r="AW203" s="3"/>
      <c r="AX203" s="3"/>
      <c r="AY203" s="3"/>
      <c r="AZ203" s="61"/>
      <c r="BA203" s="61"/>
      <c r="BB203" s="61"/>
      <c r="BC203" s="61"/>
      <c r="BD203" s="16"/>
      <c r="BE203" s="16"/>
      <c r="BF203" s="61"/>
      <c r="BG203" s="3"/>
      <c r="BH203" s="3"/>
      <c r="BI203" s="3"/>
      <c r="BJ203" s="16"/>
      <c r="BK203" s="16"/>
      <c r="BL203" s="16"/>
      <c r="BM203" s="3"/>
      <c r="BN203" s="16"/>
      <c r="BO203" s="3"/>
      <c r="BP203" s="3"/>
      <c r="BQ203" s="3"/>
      <c r="BR203" s="23"/>
      <c r="BS203" s="3"/>
      <c r="BT203" s="3"/>
      <c r="BU203" s="3"/>
      <c r="BV203" s="3"/>
      <c r="BW203" s="3"/>
      <c r="BX203" s="3"/>
    </row>
    <row r="204" spans="42:76">
      <c r="AU204" s="3"/>
      <c r="AV204" s="3"/>
      <c r="AW204" s="3"/>
      <c r="AX204" s="3"/>
      <c r="AY204" s="3"/>
      <c r="AZ204" s="61"/>
      <c r="BA204" s="61"/>
      <c r="BB204" s="61"/>
      <c r="BC204" s="61"/>
      <c r="BD204" s="16"/>
      <c r="BE204" s="16"/>
      <c r="BF204" s="61"/>
      <c r="BG204" s="3"/>
      <c r="BH204" s="3"/>
      <c r="BI204" s="3"/>
      <c r="BJ204" s="16"/>
      <c r="BK204" s="16"/>
      <c r="BL204" s="16"/>
      <c r="BM204" s="3"/>
      <c r="BN204" s="16"/>
      <c r="BO204" s="3"/>
      <c r="BP204" s="3"/>
      <c r="BQ204" s="3"/>
      <c r="BR204" s="23"/>
      <c r="BS204" s="3"/>
      <c r="BT204" s="3"/>
      <c r="BU204" s="3"/>
      <c r="BV204" s="3"/>
      <c r="BW204" s="3"/>
      <c r="BX204" s="3"/>
    </row>
    <row r="205" spans="42:76">
      <c r="AU205" s="3"/>
      <c r="AV205" s="3"/>
      <c r="AW205" s="3"/>
      <c r="AX205" s="3"/>
      <c r="AY205" s="3"/>
      <c r="AZ205" s="61"/>
      <c r="BA205" s="61"/>
      <c r="BB205" s="61"/>
      <c r="BC205" s="61"/>
      <c r="BD205" s="16"/>
      <c r="BE205" s="16"/>
      <c r="BF205" s="61"/>
      <c r="BG205" s="3"/>
      <c r="BH205" s="3"/>
      <c r="BI205" s="3"/>
      <c r="BJ205" s="16"/>
      <c r="BK205" s="16"/>
      <c r="BL205" s="16"/>
      <c r="BM205" s="3"/>
      <c r="BN205" s="16"/>
      <c r="BO205" s="3"/>
      <c r="BP205" s="3"/>
      <c r="BQ205" s="3"/>
      <c r="BR205" s="23"/>
      <c r="BS205" s="3"/>
      <c r="BT205" s="3"/>
      <c r="BU205" s="3"/>
      <c r="BV205" s="3"/>
      <c r="BW205" s="3"/>
      <c r="BX205" s="3"/>
    </row>
    <row r="206" spans="42:76">
      <c r="AU206" s="3"/>
      <c r="AV206" s="3"/>
      <c r="AW206" s="3"/>
      <c r="AX206" s="3"/>
      <c r="AY206" s="3"/>
      <c r="AZ206" s="61"/>
      <c r="BA206" s="61"/>
      <c r="BB206" s="61"/>
      <c r="BC206" s="61"/>
      <c r="BD206" s="16"/>
      <c r="BE206" s="16"/>
      <c r="BF206" s="61"/>
      <c r="BG206" s="3"/>
      <c r="BH206" s="3"/>
      <c r="BI206" s="3"/>
      <c r="BJ206" s="16"/>
      <c r="BK206" s="16"/>
      <c r="BL206" s="16"/>
      <c r="BM206" s="3"/>
      <c r="BN206" s="16"/>
      <c r="BO206" s="3"/>
      <c r="BP206" s="3"/>
      <c r="BQ206" s="3"/>
      <c r="BR206" s="23"/>
      <c r="BS206" s="3"/>
      <c r="BT206" s="3"/>
      <c r="BU206" s="3"/>
      <c r="BV206" s="3"/>
      <c r="BW206" s="3"/>
      <c r="BX206" s="3"/>
    </row>
    <row r="207" spans="42:76">
      <c r="AU207" s="3"/>
      <c r="AV207" s="3"/>
      <c r="AW207" s="3"/>
      <c r="AX207" s="3"/>
      <c r="AY207" s="3"/>
      <c r="AZ207" s="61"/>
      <c r="BA207" s="61"/>
      <c r="BB207" s="61"/>
      <c r="BC207" s="61"/>
      <c r="BD207" s="16"/>
      <c r="BE207" s="16"/>
      <c r="BF207" s="61"/>
      <c r="BG207" s="3"/>
      <c r="BH207" s="3"/>
      <c r="BI207" s="3"/>
      <c r="BJ207" s="16"/>
      <c r="BK207" s="16"/>
      <c r="BL207" s="16"/>
      <c r="BM207" s="3"/>
      <c r="BN207" s="16"/>
      <c r="BO207" s="3"/>
      <c r="BP207" s="3"/>
      <c r="BQ207" s="3"/>
      <c r="BR207" s="23"/>
      <c r="BS207" s="3"/>
      <c r="BT207" s="3"/>
      <c r="BU207" s="3"/>
      <c r="BV207" s="3"/>
      <c r="BW207" s="3"/>
      <c r="BX207" s="3"/>
    </row>
    <row r="208" spans="42:76">
      <c r="AU208" s="3"/>
      <c r="AV208" s="3"/>
      <c r="AW208" s="3"/>
      <c r="AX208" s="3"/>
      <c r="AY208" s="3"/>
      <c r="AZ208" s="61"/>
      <c r="BA208" s="61"/>
      <c r="BB208" s="61"/>
      <c r="BC208" s="61"/>
      <c r="BD208" s="16"/>
      <c r="BE208" s="16"/>
      <c r="BF208" s="61"/>
      <c r="BG208" s="3"/>
      <c r="BH208" s="3"/>
      <c r="BI208" s="3"/>
      <c r="BJ208" s="16"/>
      <c r="BK208" s="16"/>
      <c r="BL208" s="16"/>
      <c r="BM208" s="3"/>
      <c r="BN208" s="16"/>
      <c r="BO208" s="3"/>
      <c r="BP208" s="3"/>
      <c r="BQ208" s="3"/>
      <c r="BR208" s="23"/>
      <c r="BS208" s="3"/>
      <c r="BT208" s="3"/>
      <c r="BU208" s="3"/>
      <c r="BV208" s="3"/>
      <c r="BW208" s="3"/>
      <c r="BX208" s="3"/>
    </row>
    <row r="209" spans="47:78">
      <c r="AU209" s="3"/>
      <c r="AV209" s="3"/>
      <c r="AW209" s="3"/>
      <c r="AX209" s="3"/>
      <c r="AY209" s="3"/>
      <c r="AZ209" s="61"/>
      <c r="BA209" s="61"/>
      <c r="BB209" s="61"/>
      <c r="BC209" s="61"/>
      <c r="BD209" s="16"/>
      <c r="BE209" s="16"/>
      <c r="BF209" s="61"/>
      <c r="BG209" s="3"/>
      <c r="BH209" s="3"/>
      <c r="BI209" s="3"/>
      <c r="BJ209" s="16"/>
      <c r="BK209" s="16"/>
      <c r="BL209" s="16"/>
      <c r="BM209" s="3"/>
      <c r="BN209" s="16"/>
      <c r="BO209" s="3"/>
      <c r="BP209" s="3"/>
      <c r="BQ209" s="3"/>
      <c r="BR209" s="23"/>
      <c r="BS209" s="3"/>
      <c r="BT209" s="3"/>
      <c r="BU209" s="3"/>
      <c r="BV209" s="3"/>
      <c r="BW209" s="3"/>
      <c r="BX209" s="3"/>
    </row>
    <row r="210" spans="47:78">
      <c r="AU210" s="3"/>
      <c r="AV210" s="3"/>
      <c r="AW210" s="3"/>
      <c r="AX210" s="3"/>
      <c r="AY210" s="3"/>
      <c r="AZ210" s="61"/>
      <c r="BA210" s="61"/>
      <c r="BB210" s="61"/>
      <c r="BC210" s="61"/>
      <c r="BD210" s="16"/>
      <c r="BE210" s="16"/>
      <c r="BF210" s="61"/>
      <c r="BG210" s="3"/>
      <c r="BH210" s="3"/>
      <c r="BI210" s="3"/>
      <c r="BJ210" s="16"/>
      <c r="BK210" s="16"/>
      <c r="BL210" s="16"/>
      <c r="BM210" s="3"/>
      <c r="BN210" s="16"/>
      <c r="BO210" s="3"/>
      <c r="BP210" s="3"/>
      <c r="BQ210" s="3"/>
      <c r="BR210" s="23"/>
      <c r="BS210" s="3"/>
      <c r="BT210" s="3"/>
      <c r="BU210" s="3"/>
      <c r="BV210" s="3"/>
      <c r="BW210" s="3"/>
      <c r="BX210" s="3"/>
    </row>
    <row r="211" spans="47:78">
      <c r="AU211" s="3"/>
      <c r="AV211" s="3"/>
      <c r="AW211" s="3"/>
      <c r="AX211" s="3"/>
      <c r="AY211" s="3"/>
      <c r="AZ211" s="61"/>
      <c r="BA211" s="61"/>
      <c r="BB211" s="61"/>
      <c r="BC211" s="61"/>
      <c r="BD211" s="16"/>
      <c r="BE211" s="16"/>
      <c r="BF211" s="61"/>
      <c r="BG211" s="3"/>
      <c r="BH211" s="3"/>
      <c r="BI211" s="3"/>
      <c r="BJ211" s="16"/>
      <c r="BK211" s="16"/>
      <c r="BL211" s="16"/>
      <c r="BM211" s="3"/>
      <c r="BN211" s="16"/>
      <c r="BO211" s="3"/>
      <c r="BP211" s="3"/>
      <c r="BQ211" s="3"/>
      <c r="BR211" s="23"/>
      <c r="BS211" s="3"/>
      <c r="BT211" s="3"/>
      <c r="BU211" s="3"/>
      <c r="BV211" s="3"/>
      <c r="BW211" s="3"/>
      <c r="BX211" s="3"/>
    </row>
    <row r="212" spans="47:78">
      <c r="AU212" s="3"/>
      <c r="AV212" s="3"/>
      <c r="AW212" s="3"/>
      <c r="AX212" s="3"/>
      <c r="AY212" s="3"/>
      <c r="AZ212" s="61"/>
      <c r="BA212" s="61"/>
      <c r="BB212" s="61"/>
      <c r="BC212" s="61"/>
      <c r="BD212" s="16"/>
      <c r="BE212" s="16"/>
      <c r="BF212" s="61"/>
      <c r="BG212" s="3"/>
      <c r="BH212" s="3"/>
      <c r="BI212" s="3"/>
      <c r="BJ212" s="16"/>
      <c r="BK212" s="16"/>
      <c r="BL212" s="16"/>
      <c r="BM212" s="3"/>
      <c r="BN212" s="16"/>
      <c r="BO212" s="3"/>
      <c r="BP212" s="3"/>
      <c r="BQ212" s="3"/>
      <c r="BR212" s="23"/>
      <c r="BS212" s="3"/>
      <c r="BT212" s="3"/>
      <c r="BU212" s="3"/>
      <c r="BV212" s="3"/>
      <c r="BW212" s="3"/>
      <c r="BX212" s="3"/>
    </row>
    <row r="213" spans="47:78">
      <c r="AU213" s="3"/>
      <c r="AV213" s="3"/>
      <c r="AW213" s="3"/>
      <c r="AX213" s="3"/>
      <c r="AY213" s="3"/>
      <c r="AZ213" s="61"/>
      <c r="BA213" s="61"/>
      <c r="BB213" s="61"/>
      <c r="BC213" s="61"/>
      <c r="BD213" s="16"/>
      <c r="BE213" s="16"/>
      <c r="BF213" s="61"/>
      <c r="BG213" s="3"/>
      <c r="BH213" s="3"/>
      <c r="BI213" s="3"/>
      <c r="BJ213" s="16"/>
      <c r="BK213" s="16"/>
      <c r="BL213" s="16"/>
      <c r="BM213" s="3"/>
      <c r="BN213" s="16"/>
      <c r="BO213" s="3"/>
      <c r="BP213" s="3"/>
      <c r="BQ213" s="3"/>
      <c r="BR213" s="23"/>
      <c r="BS213" s="3"/>
      <c r="BT213" s="3"/>
      <c r="BU213" s="3"/>
      <c r="BV213" s="3"/>
      <c r="BW213" s="3"/>
      <c r="BX213" s="3"/>
    </row>
    <row r="214" spans="47:78">
      <c r="AU214" s="3"/>
      <c r="AV214" s="3"/>
      <c r="AW214" s="3"/>
      <c r="AX214" s="3"/>
      <c r="AY214" s="3"/>
      <c r="AZ214" s="61"/>
      <c r="BA214" s="61"/>
      <c r="BB214" s="61"/>
      <c r="BC214" s="61"/>
      <c r="BD214" s="16"/>
      <c r="BE214" s="16"/>
      <c r="BF214" s="61"/>
      <c r="BG214" s="3"/>
      <c r="BH214" s="3"/>
      <c r="BI214" s="3"/>
      <c r="BJ214" s="16"/>
      <c r="BK214" s="16"/>
      <c r="BL214" s="16"/>
      <c r="BM214" s="3"/>
      <c r="BN214" s="16"/>
      <c r="BO214" s="3"/>
      <c r="BP214" s="3"/>
      <c r="BQ214" s="3"/>
      <c r="BR214" s="23"/>
      <c r="BS214" s="3"/>
      <c r="BT214" s="3"/>
      <c r="BU214" s="3"/>
      <c r="BV214" s="3"/>
      <c r="BW214" s="3"/>
      <c r="BX214" s="3"/>
    </row>
    <row r="215" spans="47:78">
      <c r="AU215" s="3"/>
      <c r="AV215" s="3"/>
      <c r="AW215" s="3"/>
      <c r="AX215" s="3"/>
      <c r="AY215" s="3"/>
      <c r="AZ215" s="61"/>
      <c r="BA215" s="61"/>
      <c r="BB215" s="61"/>
      <c r="BC215" s="61"/>
      <c r="BD215" s="16"/>
      <c r="BE215" s="16"/>
      <c r="BF215" s="61"/>
      <c r="BG215" s="3"/>
      <c r="BH215" s="3"/>
      <c r="BI215" s="3"/>
      <c r="BJ215" s="16"/>
      <c r="BK215" s="16"/>
      <c r="BL215" s="16"/>
      <c r="BM215" s="3"/>
      <c r="BN215" s="16"/>
      <c r="BO215" s="3"/>
      <c r="BP215" s="3"/>
      <c r="BQ215" s="3"/>
      <c r="BR215" s="23"/>
      <c r="BS215" s="3"/>
      <c r="BT215" s="3"/>
      <c r="BU215" s="3"/>
      <c r="BV215" s="3"/>
      <c r="BW215" s="3"/>
      <c r="BX215" s="3"/>
      <c r="BZ215" s="23"/>
    </row>
    <row r="216" spans="47:78">
      <c r="AU216" s="3"/>
      <c r="AV216" s="3"/>
      <c r="AW216" s="3"/>
      <c r="AX216" s="3"/>
      <c r="AY216" s="3"/>
      <c r="AZ216" s="61"/>
      <c r="BA216" s="61"/>
      <c r="BB216" s="61"/>
      <c r="BC216" s="61"/>
      <c r="BD216" s="16"/>
      <c r="BE216" s="16"/>
      <c r="BF216" s="61"/>
      <c r="BG216" s="3"/>
      <c r="BH216" s="3"/>
      <c r="BI216" s="3"/>
      <c r="BJ216" s="16"/>
      <c r="BK216" s="16"/>
      <c r="BL216" s="16"/>
      <c r="BM216" s="3"/>
      <c r="BN216" s="16"/>
      <c r="BO216" s="3"/>
      <c r="BP216" s="3"/>
      <c r="BQ216" s="3"/>
      <c r="BR216" s="23"/>
      <c r="BS216" s="3"/>
      <c r="BT216" s="3"/>
      <c r="BU216" s="3"/>
      <c r="BV216" s="3"/>
      <c r="BW216" s="3"/>
      <c r="BX216" s="3"/>
      <c r="BZ216" s="23"/>
    </row>
    <row r="217" spans="47:78" ht="12.75" customHeight="1">
      <c r="AU217" s="3"/>
      <c r="AV217" s="3"/>
      <c r="AW217" s="3"/>
      <c r="AX217" s="3"/>
      <c r="AY217" s="3"/>
      <c r="AZ217" s="61"/>
      <c r="BA217" s="61"/>
      <c r="BB217" s="61"/>
      <c r="BC217" s="61"/>
      <c r="BD217" s="16"/>
      <c r="BE217" s="16"/>
      <c r="BF217" s="61"/>
      <c r="BG217" s="3"/>
      <c r="BH217" s="3"/>
      <c r="BI217" s="3"/>
      <c r="BJ217" s="16"/>
      <c r="BK217" s="16"/>
      <c r="BL217" s="16"/>
      <c r="BM217" s="3"/>
      <c r="BN217" s="16"/>
      <c r="BO217" s="3"/>
      <c r="BP217" s="3"/>
      <c r="BQ217" s="3"/>
      <c r="BR217" s="23"/>
      <c r="BS217" s="3"/>
      <c r="BT217" s="3"/>
      <c r="BU217" s="3"/>
      <c r="BV217" s="3"/>
      <c r="BW217" s="3"/>
      <c r="BX217" s="3"/>
      <c r="BZ217" s="23"/>
    </row>
    <row r="218" spans="47:78">
      <c r="AU218" s="3"/>
      <c r="AV218" s="3"/>
      <c r="AW218" s="3"/>
      <c r="AX218" s="3"/>
      <c r="AY218" s="3"/>
      <c r="AZ218" s="61"/>
      <c r="BA218" s="61"/>
      <c r="BB218" s="61"/>
      <c r="BC218" s="61"/>
      <c r="BD218" s="16"/>
      <c r="BE218" s="16"/>
      <c r="BF218" s="61"/>
      <c r="BG218" s="3"/>
      <c r="BH218" s="3"/>
      <c r="BI218" s="3"/>
      <c r="BJ218" s="16"/>
      <c r="BK218" s="16"/>
      <c r="BL218" s="16"/>
      <c r="BM218" s="3"/>
      <c r="BN218" s="16"/>
      <c r="BO218" s="3"/>
      <c r="BP218" s="3"/>
      <c r="BQ218" s="3"/>
      <c r="BR218" s="23"/>
      <c r="BS218" s="3"/>
      <c r="BT218" s="3"/>
      <c r="BU218" s="3"/>
      <c r="BV218" s="3"/>
      <c r="BW218" s="3"/>
      <c r="BX218" s="3"/>
      <c r="BZ218" s="23"/>
    </row>
    <row r="219" spans="47:78">
      <c r="AU219" s="3"/>
      <c r="AV219" s="3"/>
      <c r="AW219" s="3"/>
      <c r="AX219" s="3"/>
      <c r="AY219" s="3"/>
      <c r="AZ219" s="61"/>
      <c r="BA219" s="61"/>
      <c r="BB219" s="61"/>
      <c r="BC219" s="61"/>
      <c r="BD219" s="16"/>
      <c r="BE219" s="16"/>
      <c r="BF219" s="61"/>
      <c r="BG219" s="3"/>
      <c r="BH219" s="3"/>
      <c r="BI219" s="3"/>
      <c r="BJ219" s="16"/>
      <c r="BK219" s="16"/>
      <c r="BL219" s="16"/>
      <c r="BM219" s="3"/>
      <c r="BN219" s="16"/>
      <c r="BO219" s="3"/>
      <c r="BP219" s="3"/>
      <c r="BQ219" s="3"/>
      <c r="BR219" s="23"/>
      <c r="BS219" s="3"/>
      <c r="BT219" s="3"/>
      <c r="BU219" s="3"/>
      <c r="BV219" s="3"/>
      <c r="BW219" s="3"/>
      <c r="BX219" s="3"/>
      <c r="BZ219" s="23"/>
    </row>
    <row r="220" spans="47:78">
      <c r="AU220" s="3"/>
      <c r="AV220" s="3"/>
      <c r="AW220" s="3"/>
      <c r="AX220" s="3"/>
      <c r="AY220" s="3"/>
      <c r="AZ220" s="61"/>
      <c r="BA220" s="61"/>
      <c r="BB220" s="61"/>
      <c r="BC220" s="61"/>
      <c r="BD220" s="16"/>
      <c r="BE220" s="16"/>
      <c r="BF220" s="61"/>
      <c r="BG220" s="3"/>
      <c r="BH220" s="3"/>
      <c r="BI220" s="3"/>
      <c r="BJ220" s="16"/>
      <c r="BK220" s="16"/>
      <c r="BL220" s="16"/>
      <c r="BM220" s="3"/>
      <c r="BN220" s="16"/>
      <c r="BO220" s="3"/>
      <c r="BP220" s="3"/>
      <c r="BQ220" s="3"/>
      <c r="BR220" s="23"/>
      <c r="BS220" s="3"/>
      <c r="BT220" s="3"/>
      <c r="BU220" s="3"/>
      <c r="BV220" s="3"/>
      <c r="BW220" s="3"/>
      <c r="BX220" s="3"/>
      <c r="BZ220" s="23"/>
    </row>
    <row r="221" spans="47:78">
      <c r="AU221" s="3"/>
      <c r="AV221" s="3"/>
      <c r="AW221" s="3"/>
      <c r="AX221" s="3"/>
      <c r="AY221" s="3"/>
      <c r="AZ221" s="61"/>
      <c r="BA221" s="61"/>
      <c r="BB221" s="61"/>
      <c r="BC221" s="61"/>
      <c r="BD221" s="16"/>
      <c r="BE221" s="16"/>
      <c r="BF221" s="61"/>
      <c r="BG221" s="3"/>
      <c r="BH221" s="3"/>
      <c r="BI221" s="3"/>
      <c r="BJ221" s="16"/>
      <c r="BK221" s="16"/>
      <c r="BL221" s="16"/>
      <c r="BM221" s="3"/>
      <c r="BN221" s="16"/>
      <c r="BO221" s="3"/>
      <c r="BP221" s="3"/>
      <c r="BQ221" s="3"/>
      <c r="BR221" s="23"/>
      <c r="BS221" s="3"/>
      <c r="BT221" s="3"/>
      <c r="BU221" s="3"/>
      <c r="BV221" s="3"/>
      <c r="BW221" s="3"/>
      <c r="BX221" s="3"/>
      <c r="BZ221" s="23"/>
    </row>
    <row r="222" spans="47:78">
      <c r="AU222" s="3"/>
      <c r="AV222" s="3"/>
      <c r="AW222" s="3"/>
      <c r="AX222" s="3"/>
      <c r="AY222" s="3"/>
      <c r="AZ222" s="61"/>
      <c r="BA222" s="61"/>
      <c r="BB222" s="61"/>
      <c r="BC222" s="61"/>
      <c r="BD222" s="16"/>
      <c r="BE222" s="16"/>
      <c r="BF222" s="61"/>
      <c r="BG222" s="3"/>
      <c r="BH222" s="3"/>
      <c r="BI222" s="3"/>
      <c r="BJ222" s="16"/>
      <c r="BK222" s="16"/>
      <c r="BL222" s="16"/>
      <c r="BM222" s="3"/>
      <c r="BN222" s="16"/>
      <c r="BO222" s="3"/>
      <c r="BP222" s="3"/>
      <c r="BQ222" s="3"/>
      <c r="BR222" s="23"/>
      <c r="BS222" s="3"/>
      <c r="BT222" s="3"/>
      <c r="BU222" s="3"/>
      <c r="BV222" s="3"/>
      <c r="BW222" s="3"/>
      <c r="BX222" s="3"/>
      <c r="BZ222" s="23"/>
    </row>
    <row r="223" spans="47:78">
      <c r="AU223" s="3"/>
      <c r="AV223" s="3"/>
      <c r="AW223" s="3"/>
      <c r="AX223" s="3"/>
      <c r="AY223" s="3"/>
      <c r="AZ223" s="61"/>
      <c r="BA223" s="61"/>
      <c r="BB223" s="61"/>
      <c r="BC223" s="61"/>
      <c r="BD223" s="16"/>
      <c r="BE223" s="16"/>
      <c r="BF223" s="61"/>
      <c r="BG223" s="3"/>
      <c r="BH223" s="3"/>
      <c r="BI223" s="3"/>
      <c r="BJ223" s="16"/>
      <c r="BK223" s="16"/>
      <c r="BL223" s="16"/>
      <c r="BM223" s="3"/>
      <c r="BN223" s="16"/>
      <c r="BO223" s="3"/>
      <c r="BP223" s="3"/>
      <c r="BQ223" s="3"/>
      <c r="BR223" s="23"/>
      <c r="BS223" s="3"/>
      <c r="BT223" s="3"/>
      <c r="BU223" s="3"/>
      <c r="BV223" s="3"/>
      <c r="BW223" s="3"/>
      <c r="BX223" s="3"/>
      <c r="BZ223" s="23"/>
    </row>
    <row r="224" spans="47:78">
      <c r="AU224" s="3"/>
      <c r="AV224" s="3"/>
      <c r="AW224" s="3"/>
      <c r="AX224" s="3"/>
      <c r="AY224" s="3"/>
      <c r="AZ224" s="61"/>
      <c r="BA224" s="61"/>
      <c r="BB224" s="61"/>
      <c r="BC224" s="61"/>
      <c r="BD224" s="16"/>
      <c r="BE224" s="16"/>
      <c r="BF224" s="61"/>
      <c r="BG224" s="3"/>
      <c r="BH224" s="3"/>
      <c r="BI224" s="3"/>
      <c r="BJ224" s="16"/>
      <c r="BK224" s="16"/>
      <c r="BL224" s="16"/>
      <c r="BM224" s="3"/>
      <c r="BN224" s="16"/>
      <c r="BO224" s="3"/>
      <c r="BP224" s="3"/>
      <c r="BQ224" s="3"/>
      <c r="BR224" s="23"/>
      <c r="BS224" s="3"/>
      <c r="BT224" s="3"/>
      <c r="BU224" s="3"/>
      <c r="BV224" s="3"/>
      <c r="BW224" s="3"/>
      <c r="BX224" s="3"/>
      <c r="BZ224" s="23"/>
    </row>
    <row r="225" spans="47:78">
      <c r="AU225" s="3"/>
      <c r="AV225" s="3"/>
      <c r="AW225" s="3"/>
      <c r="AX225" s="3"/>
      <c r="AY225" s="3"/>
      <c r="AZ225" s="61"/>
      <c r="BA225" s="61"/>
      <c r="BB225" s="61"/>
      <c r="BC225" s="61"/>
      <c r="BD225" s="16"/>
      <c r="BE225" s="16"/>
      <c r="BF225" s="61"/>
      <c r="BG225" s="3"/>
      <c r="BH225" s="3"/>
      <c r="BI225" s="3"/>
      <c r="BJ225" s="16"/>
      <c r="BK225" s="16"/>
      <c r="BL225" s="16"/>
      <c r="BM225" s="3"/>
      <c r="BN225" s="16"/>
      <c r="BO225" s="3"/>
      <c r="BP225" s="3"/>
      <c r="BQ225" s="3"/>
      <c r="BR225" s="23"/>
      <c r="BS225" s="3"/>
      <c r="BT225" s="3"/>
      <c r="BU225" s="3"/>
      <c r="BV225" s="3"/>
      <c r="BW225" s="3"/>
      <c r="BX225" s="3"/>
      <c r="BZ225" s="23"/>
    </row>
    <row r="226" spans="47:78">
      <c r="AU226" s="3"/>
      <c r="AV226" s="3"/>
      <c r="AW226" s="3"/>
      <c r="AX226" s="3"/>
      <c r="AY226" s="3"/>
      <c r="AZ226" s="61"/>
      <c r="BA226" s="61"/>
      <c r="BB226" s="61"/>
      <c r="BC226" s="61"/>
      <c r="BD226" s="16"/>
      <c r="BE226" s="16"/>
      <c r="BF226" s="61"/>
      <c r="BG226" s="3"/>
      <c r="BH226" s="3"/>
      <c r="BI226" s="3"/>
      <c r="BJ226" s="16"/>
      <c r="BK226" s="16"/>
      <c r="BL226" s="16"/>
      <c r="BM226" s="3"/>
      <c r="BN226" s="16"/>
      <c r="BO226" s="3"/>
      <c r="BP226" s="3"/>
      <c r="BQ226" s="3"/>
      <c r="BR226" s="23"/>
      <c r="BS226" s="3"/>
      <c r="BT226" s="3"/>
      <c r="BU226" s="3"/>
      <c r="BV226" s="3"/>
      <c r="BW226" s="3"/>
      <c r="BX226" s="3"/>
      <c r="BZ226" s="23"/>
    </row>
    <row r="227" spans="47:78">
      <c r="AU227" s="3"/>
      <c r="AV227" s="3"/>
      <c r="AW227" s="3"/>
      <c r="AX227" s="3"/>
      <c r="AY227" s="3"/>
      <c r="AZ227" s="61"/>
      <c r="BA227" s="61"/>
      <c r="BB227" s="61"/>
      <c r="BC227" s="61"/>
      <c r="BD227" s="16"/>
      <c r="BE227" s="16"/>
      <c r="BF227" s="61"/>
      <c r="BG227" s="3"/>
      <c r="BH227" s="3"/>
      <c r="BI227" s="3"/>
      <c r="BJ227" s="16"/>
      <c r="BK227" s="16"/>
      <c r="BL227" s="16"/>
      <c r="BM227" s="3"/>
      <c r="BN227" s="16"/>
      <c r="BO227" s="3"/>
      <c r="BP227" s="3"/>
      <c r="BQ227" s="3"/>
      <c r="BR227" s="23"/>
      <c r="BS227" s="3"/>
      <c r="BT227" s="3"/>
      <c r="BU227" s="3"/>
      <c r="BV227" s="3"/>
      <c r="BW227" s="3"/>
      <c r="BX227" s="3"/>
      <c r="BZ227" s="23"/>
    </row>
    <row r="228" spans="47:78">
      <c r="AU228" s="3"/>
      <c r="AV228" s="3"/>
      <c r="AW228" s="3"/>
      <c r="AX228" s="3"/>
      <c r="AY228" s="3"/>
      <c r="AZ228" s="61"/>
      <c r="BA228" s="61"/>
      <c r="BB228" s="61"/>
      <c r="BC228" s="61"/>
      <c r="BD228" s="16"/>
      <c r="BE228" s="16"/>
      <c r="BF228" s="61"/>
      <c r="BG228" s="3"/>
      <c r="BH228" s="3"/>
      <c r="BI228" s="3"/>
      <c r="BJ228" s="16"/>
      <c r="BK228" s="16"/>
      <c r="BL228" s="16"/>
      <c r="BM228" s="3"/>
      <c r="BN228" s="16"/>
      <c r="BO228" s="3"/>
      <c r="BP228" s="3"/>
      <c r="BQ228" s="3"/>
      <c r="BR228" s="23"/>
      <c r="BS228" s="3"/>
      <c r="BT228" s="3"/>
      <c r="BU228" s="3"/>
      <c r="BV228" s="3"/>
      <c r="BW228" s="3"/>
      <c r="BX228" s="3"/>
      <c r="BZ228" s="23"/>
    </row>
    <row r="229" spans="47:78">
      <c r="AU229" s="3"/>
      <c r="AV229" s="3"/>
      <c r="AW229" s="3"/>
      <c r="AX229" s="3"/>
      <c r="AY229" s="3"/>
      <c r="AZ229" s="61"/>
      <c r="BA229" s="61"/>
      <c r="BB229" s="61"/>
      <c r="BC229" s="61"/>
      <c r="BD229" s="16"/>
      <c r="BE229" s="16"/>
      <c r="BF229" s="61"/>
      <c r="BG229" s="3"/>
      <c r="BH229" s="3"/>
      <c r="BI229" s="3"/>
      <c r="BJ229" s="16"/>
      <c r="BK229" s="16"/>
      <c r="BL229" s="16"/>
      <c r="BM229" s="3"/>
      <c r="BN229" s="16"/>
      <c r="BO229" s="3"/>
      <c r="BP229" s="3"/>
      <c r="BQ229" s="3"/>
      <c r="BR229" s="23"/>
      <c r="BS229" s="3"/>
      <c r="BT229" s="3"/>
      <c r="BU229" s="3"/>
      <c r="BV229" s="3"/>
      <c r="BW229" s="3"/>
      <c r="BX229" s="3"/>
      <c r="BZ229" s="23"/>
    </row>
    <row r="230" spans="47:78">
      <c r="AU230" s="3"/>
      <c r="AV230" s="3"/>
      <c r="AW230" s="3"/>
      <c r="AX230" s="3"/>
      <c r="AY230" s="3"/>
      <c r="AZ230" s="61"/>
      <c r="BA230" s="61"/>
      <c r="BB230" s="61"/>
      <c r="BC230" s="61"/>
      <c r="BD230" s="16"/>
      <c r="BE230" s="16"/>
      <c r="BF230" s="61"/>
      <c r="BG230" s="3"/>
      <c r="BH230" s="3"/>
      <c r="BI230" s="3"/>
      <c r="BJ230" s="16"/>
      <c r="BK230" s="16"/>
      <c r="BL230" s="16"/>
      <c r="BM230" s="3"/>
      <c r="BN230" s="16"/>
      <c r="BO230" s="3"/>
      <c r="BP230" s="3"/>
      <c r="BQ230" s="3"/>
      <c r="BR230" s="23"/>
      <c r="BS230" s="3"/>
      <c r="BT230" s="3"/>
      <c r="BU230" s="3"/>
      <c r="BV230" s="3"/>
      <c r="BW230" s="3"/>
      <c r="BX230" s="3"/>
      <c r="BZ230" s="23"/>
    </row>
    <row r="231" spans="47:78">
      <c r="AU231" s="3"/>
      <c r="AV231" s="3"/>
      <c r="AW231" s="3"/>
      <c r="AX231" s="3"/>
      <c r="AY231" s="3"/>
      <c r="AZ231" s="61"/>
      <c r="BA231" s="61"/>
      <c r="BB231" s="61"/>
      <c r="BC231" s="61"/>
      <c r="BD231" s="16"/>
      <c r="BE231" s="16"/>
      <c r="BF231" s="61"/>
      <c r="BG231" s="3"/>
      <c r="BH231" s="3"/>
      <c r="BI231" s="3"/>
      <c r="BJ231" s="16"/>
      <c r="BK231" s="16"/>
      <c r="BL231" s="16"/>
      <c r="BM231" s="3"/>
      <c r="BN231" s="16"/>
      <c r="BO231" s="3"/>
      <c r="BP231" s="3"/>
      <c r="BQ231" s="3"/>
      <c r="BR231" s="23"/>
      <c r="BS231" s="3"/>
      <c r="BT231" s="3"/>
      <c r="BU231" s="3"/>
      <c r="BV231" s="3"/>
      <c r="BW231" s="3"/>
      <c r="BX231" s="3"/>
      <c r="BZ231" s="23"/>
    </row>
    <row r="232" spans="47:78">
      <c r="AU232" s="3"/>
      <c r="AV232" s="3"/>
      <c r="AW232" s="3"/>
      <c r="AX232" s="3"/>
      <c r="AY232" s="3"/>
      <c r="AZ232" s="61"/>
      <c r="BA232" s="61"/>
      <c r="BB232" s="61"/>
      <c r="BC232" s="61"/>
      <c r="BD232" s="16"/>
      <c r="BE232" s="16"/>
      <c r="BF232" s="61"/>
      <c r="BG232" s="3"/>
      <c r="BH232" s="3"/>
      <c r="BI232" s="3"/>
      <c r="BJ232" s="16"/>
      <c r="BK232" s="16"/>
      <c r="BL232" s="16"/>
      <c r="BM232" s="3"/>
      <c r="BN232" s="16"/>
      <c r="BO232" s="3"/>
      <c r="BP232" s="3"/>
      <c r="BQ232" s="3"/>
      <c r="BR232" s="23"/>
      <c r="BS232" s="3"/>
      <c r="BT232" s="3"/>
      <c r="BU232" s="3"/>
      <c r="BV232" s="3"/>
      <c r="BW232" s="3"/>
      <c r="BX232" s="3"/>
      <c r="BZ232" s="23"/>
    </row>
    <row r="233" spans="47:78">
      <c r="AU233" s="3"/>
      <c r="AV233" s="3"/>
      <c r="AW233" s="3"/>
      <c r="AX233" s="3"/>
      <c r="AY233" s="3"/>
      <c r="AZ233" s="61"/>
      <c r="BA233" s="61"/>
      <c r="BB233" s="61"/>
      <c r="BC233" s="61"/>
      <c r="BD233" s="16"/>
      <c r="BE233" s="16"/>
      <c r="BF233" s="61"/>
      <c r="BG233" s="3"/>
      <c r="BH233" s="3"/>
      <c r="BI233" s="3"/>
      <c r="BJ233" s="16"/>
      <c r="BK233" s="16"/>
      <c r="BL233" s="16"/>
      <c r="BM233" s="3"/>
      <c r="BN233" s="16"/>
      <c r="BO233" s="3"/>
      <c r="BP233" s="3"/>
      <c r="BQ233" s="3"/>
      <c r="BR233" s="23"/>
      <c r="BS233" s="3"/>
      <c r="BT233" s="3"/>
      <c r="BU233" s="3"/>
      <c r="BV233" s="3"/>
      <c r="BW233" s="3"/>
      <c r="BX233" s="3"/>
      <c r="BZ233" s="23"/>
    </row>
    <row r="234" spans="47:78">
      <c r="AU234" s="3"/>
      <c r="AV234" s="3"/>
      <c r="AW234" s="3"/>
      <c r="AX234" s="3"/>
      <c r="AY234" s="3"/>
      <c r="AZ234" s="61"/>
      <c r="BA234" s="61"/>
      <c r="BB234" s="61"/>
      <c r="BC234" s="61"/>
      <c r="BD234" s="16"/>
      <c r="BE234" s="16"/>
      <c r="BF234" s="61"/>
      <c r="BG234" s="3"/>
      <c r="BH234" s="3"/>
      <c r="BI234" s="3"/>
      <c r="BJ234" s="16"/>
      <c r="BK234" s="16"/>
      <c r="BL234" s="16"/>
      <c r="BM234" s="3"/>
      <c r="BN234" s="16"/>
      <c r="BO234" s="3"/>
      <c r="BP234" s="3"/>
      <c r="BQ234" s="3"/>
      <c r="BR234" s="23"/>
      <c r="BS234" s="3"/>
      <c r="BT234" s="3"/>
      <c r="BU234" s="3"/>
      <c r="BV234" s="3"/>
      <c r="BW234" s="3"/>
      <c r="BX234" s="3"/>
      <c r="BZ234" s="23"/>
    </row>
    <row r="235" spans="47:78">
      <c r="AU235" s="3"/>
      <c r="AV235" s="3"/>
      <c r="AW235" s="3"/>
      <c r="AX235" s="3"/>
      <c r="AY235" s="3"/>
      <c r="AZ235" s="61"/>
      <c r="BA235" s="61"/>
      <c r="BB235" s="61"/>
      <c r="BC235" s="61"/>
      <c r="BD235" s="16"/>
      <c r="BE235" s="16"/>
      <c r="BF235" s="61"/>
      <c r="BG235" s="3"/>
      <c r="BH235" s="3"/>
      <c r="BI235" s="3"/>
      <c r="BJ235" s="16"/>
      <c r="BK235" s="16"/>
      <c r="BL235" s="16"/>
      <c r="BM235" s="3"/>
      <c r="BN235" s="16"/>
      <c r="BO235" s="3"/>
      <c r="BP235" s="3"/>
      <c r="BQ235" s="3"/>
      <c r="BR235" s="23"/>
      <c r="BS235" s="3"/>
      <c r="BT235" s="3"/>
      <c r="BU235" s="3"/>
      <c r="BV235" s="3"/>
      <c r="BW235" s="3"/>
      <c r="BX235" s="3"/>
      <c r="BZ235" s="23"/>
    </row>
    <row r="236" spans="47:78">
      <c r="AU236" s="3"/>
      <c r="AV236" s="3"/>
      <c r="AW236" s="3"/>
      <c r="AX236" s="3"/>
      <c r="AY236" s="3"/>
      <c r="AZ236" s="61"/>
      <c r="BA236" s="61"/>
      <c r="BB236" s="61"/>
      <c r="BC236" s="61"/>
      <c r="BD236" s="16"/>
      <c r="BE236" s="16"/>
      <c r="BF236" s="61"/>
      <c r="BG236" s="3"/>
      <c r="BH236" s="3"/>
      <c r="BI236" s="3"/>
      <c r="BJ236" s="16"/>
      <c r="BK236" s="16"/>
      <c r="BL236" s="16"/>
      <c r="BM236" s="3"/>
      <c r="BN236" s="16"/>
      <c r="BO236" s="3"/>
      <c r="BP236" s="3"/>
      <c r="BQ236" s="3"/>
      <c r="BR236" s="23"/>
      <c r="BS236" s="3"/>
      <c r="BT236" s="3"/>
      <c r="BU236" s="3"/>
      <c r="BV236" s="3"/>
      <c r="BW236" s="3"/>
      <c r="BX236" s="3"/>
      <c r="BZ236" s="23"/>
    </row>
    <row r="237" spans="47:78">
      <c r="AU237" s="3"/>
      <c r="AV237" s="3"/>
      <c r="AW237" s="3"/>
      <c r="AX237" s="3"/>
      <c r="AY237" s="3"/>
      <c r="AZ237" s="61"/>
      <c r="BA237" s="61"/>
      <c r="BB237" s="61"/>
      <c r="BC237" s="61"/>
      <c r="BD237" s="16"/>
      <c r="BE237" s="16"/>
      <c r="BF237" s="61"/>
      <c r="BG237" s="3"/>
      <c r="BH237" s="3"/>
      <c r="BI237" s="3"/>
      <c r="BJ237" s="16"/>
      <c r="BK237" s="16"/>
      <c r="BL237" s="16"/>
      <c r="BM237" s="3"/>
      <c r="BN237" s="16"/>
      <c r="BO237" s="3"/>
      <c r="BP237" s="3"/>
      <c r="BQ237" s="3"/>
      <c r="BR237" s="23"/>
      <c r="BS237" s="3"/>
      <c r="BT237" s="3"/>
      <c r="BU237" s="3"/>
      <c r="BV237" s="3"/>
      <c r="BW237" s="3"/>
      <c r="BX237" s="3"/>
      <c r="BZ237" s="23"/>
    </row>
    <row r="238" spans="47:78">
      <c r="AU238" s="3"/>
      <c r="AV238" s="3"/>
      <c r="AW238" s="3"/>
      <c r="AX238" s="3"/>
      <c r="AY238" s="3"/>
      <c r="AZ238" s="61"/>
      <c r="BA238" s="61"/>
      <c r="BB238" s="61"/>
      <c r="BC238" s="61"/>
      <c r="BD238" s="16"/>
      <c r="BE238" s="16"/>
      <c r="BF238" s="61"/>
      <c r="BG238" s="3"/>
      <c r="BH238" s="3"/>
      <c r="BI238" s="3"/>
      <c r="BJ238" s="16"/>
      <c r="BK238" s="16"/>
      <c r="BL238" s="16"/>
      <c r="BM238" s="3"/>
      <c r="BN238" s="16"/>
      <c r="BO238" s="3"/>
      <c r="BP238" s="3"/>
      <c r="BQ238" s="3"/>
      <c r="BR238" s="23"/>
      <c r="BS238" s="3"/>
      <c r="BT238" s="3"/>
      <c r="BU238" s="3"/>
      <c r="BV238" s="3"/>
      <c r="BW238" s="3"/>
      <c r="BX238" s="3"/>
      <c r="BZ238" s="23"/>
    </row>
    <row r="239" spans="47:78">
      <c r="AU239" s="3"/>
      <c r="AV239" s="3"/>
      <c r="AW239" s="3"/>
      <c r="AX239" s="3"/>
      <c r="AY239" s="3"/>
      <c r="AZ239" s="61"/>
      <c r="BA239" s="61"/>
      <c r="BB239" s="61"/>
      <c r="BC239" s="61"/>
      <c r="BD239" s="16"/>
      <c r="BE239" s="16"/>
      <c r="BF239" s="61"/>
      <c r="BG239" s="3"/>
      <c r="BH239" s="3"/>
      <c r="BI239" s="3"/>
      <c r="BJ239" s="16"/>
      <c r="BK239" s="16"/>
      <c r="BL239" s="16"/>
      <c r="BM239" s="3"/>
      <c r="BN239" s="16"/>
      <c r="BO239" s="3"/>
      <c r="BP239" s="3"/>
      <c r="BQ239" s="3"/>
      <c r="BR239" s="23"/>
      <c r="BS239" s="3"/>
      <c r="BT239" s="3"/>
      <c r="BU239" s="3"/>
      <c r="BV239" s="3"/>
      <c r="BW239" s="3"/>
      <c r="BX239" s="3"/>
      <c r="BZ239" s="23"/>
    </row>
    <row r="240" spans="47:78">
      <c r="AU240" s="3"/>
      <c r="AV240" s="3"/>
      <c r="AW240" s="3"/>
      <c r="AX240" s="3"/>
      <c r="AY240" s="3"/>
      <c r="AZ240" s="61"/>
      <c r="BA240" s="61"/>
      <c r="BB240" s="61"/>
      <c r="BC240" s="61"/>
      <c r="BD240" s="16"/>
      <c r="BE240" s="16"/>
      <c r="BF240" s="61"/>
      <c r="BG240" s="3"/>
      <c r="BH240" s="3"/>
      <c r="BI240" s="3"/>
      <c r="BJ240" s="16"/>
      <c r="BK240" s="16"/>
      <c r="BL240" s="16"/>
      <c r="BM240" s="3"/>
      <c r="BN240" s="16"/>
      <c r="BO240" s="3"/>
      <c r="BP240" s="3"/>
      <c r="BQ240" s="3"/>
      <c r="BR240" s="23"/>
      <c r="BS240" s="3"/>
      <c r="BT240" s="3"/>
      <c r="BU240" s="3"/>
      <c r="BV240" s="3"/>
      <c r="BW240" s="3"/>
      <c r="BX240" s="3"/>
      <c r="BZ240" s="23"/>
    </row>
    <row r="241" spans="47:78">
      <c r="AU241" s="3"/>
      <c r="AV241" s="3"/>
      <c r="AW241" s="3"/>
      <c r="AX241" s="3"/>
      <c r="AY241" s="3"/>
      <c r="AZ241" s="61"/>
      <c r="BA241" s="61"/>
      <c r="BB241" s="61"/>
      <c r="BC241" s="61"/>
      <c r="BD241" s="16"/>
      <c r="BE241" s="16"/>
      <c r="BF241" s="61"/>
      <c r="BG241" s="3"/>
      <c r="BH241" s="3"/>
      <c r="BI241" s="3"/>
      <c r="BJ241" s="16"/>
      <c r="BK241" s="16"/>
      <c r="BL241" s="16"/>
      <c r="BM241" s="3"/>
      <c r="BN241" s="16"/>
      <c r="BO241" s="3"/>
      <c r="BP241" s="3"/>
      <c r="BQ241" s="3"/>
      <c r="BR241" s="23"/>
      <c r="BS241" s="3"/>
      <c r="BT241" s="3"/>
      <c r="BU241" s="3"/>
      <c r="BV241" s="3"/>
      <c r="BW241" s="3"/>
      <c r="BX241" s="3"/>
      <c r="BZ241" s="23"/>
    </row>
    <row r="242" spans="47:78">
      <c r="AU242" s="3"/>
      <c r="AV242" s="3"/>
      <c r="AW242" s="3"/>
      <c r="AX242" s="3"/>
      <c r="AY242" s="3"/>
      <c r="AZ242" s="61"/>
      <c r="BA242" s="61"/>
      <c r="BB242" s="61"/>
      <c r="BC242" s="61"/>
      <c r="BD242" s="16"/>
      <c r="BE242" s="16"/>
      <c r="BF242" s="61"/>
      <c r="BG242" s="3"/>
      <c r="BH242" s="3"/>
      <c r="BI242" s="3"/>
      <c r="BJ242" s="16"/>
      <c r="BK242" s="16"/>
      <c r="BL242" s="16"/>
      <c r="BM242" s="3"/>
      <c r="BN242" s="16"/>
      <c r="BO242" s="3"/>
      <c r="BP242" s="3"/>
      <c r="BQ242" s="3"/>
      <c r="BR242" s="23"/>
      <c r="BS242" s="3"/>
      <c r="BT242" s="3"/>
      <c r="BU242" s="3"/>
      <c r="BV242" s="3"/>
      <c r="BW242" s="3"/>
      <c r="BX242" s="3"/>
      <c r="BZ242" s="23"/>
    </row>
    <row r="243" spans="47:78">
      <c r="AU243" s="3"/>
      <c r="AV243" s="3"/>
      <c r="AW243" s="3"/>
      <c r="AX243" s="3"/>
      <c r="AY243" s="3"/>
      <c r="AZ243" s="61"/>
      <c r="BA243" s="61"/>
      <c r="BB243" s="61"/>
      <c r="BC243" s="61"/>
      <c r="BD243" s="16"/>
      <c r="BE243" s="16"/>
      <c r="BF243" s="61"/>
      <c r="BG243" s="3"/>
      <c r="BH243" s="3"/>
      <c r="BI243" s="3"/>
      <c r="BJ243" s="16"/>
      <c r="BK243" s="16"/>
      <c r="BL243" s="16"/>
      <c r="BM243" s="3"/>
      <c r="BN243" s="16"/>
      <c r="BO243" s="3"/>
      <c r="BP243" s="3"/>
      <c r="BQ243" s="3"/>
      <c r="BR243" s="23"/>
      <c r="BS243" s="3"/>
      <c r="BT243" s="3"/>
      <c r="BU243" s="3"/>
      <c r="BV243" s="3"/>
      <c r="BW243" s="3"/>
      <c r="BX243" s="3"/>
      <c r="BZ243" s="23"/>
    </row>
    <row r="244" spans="47:78">
      <c r="AU244" s="3"/>
      <c r="AV244" s="3"/>
      <c r="AW244" s="3"/>
      <c r="AX244" s="3"/>
      <c r="AY244" s="3"/>
      <c r="AZ244" s="61"/>
      <c r="BA244" s="61"/>
      <c r="BB244" s="61"/>
      <c r="BC244" s="61"/>
      <c r="BD244" s="16"/>
      <c r="BE244" s="16"/>
      <c r="BF244" s="61"/>
      <c r="BG244" s="3"/>
      <c r="BH244" s="3"/>
      <c r="BI244" s="3"/>
      <c r="BJ244" s="16"/>
      <c r="BK244" s="16"/>
      <c r="BL244" s="16"/>
      <c r="BM244" s="3"/>
      <c r="BN244" s="16"/>
      <c r="BO244" s="3"/>
      <c r="BP244" s="3"/>
      <c r="BQ244" s="3"/>
      <c r="BR244" s="23"/>
      <c r="BS244" s="3"/>
      <c r="BT244" s="3"/>
      <c r="BU244" s="3"/>
      <c r="BV244" s="3"/>
      <c r="BW244" s="3"/>
      <c r="BX244" s="3"/>
      <c r="BZ244" s="23"/>
    </row>
    <row r="245" spans="47:78">
      <c r="AU245" s="3"/>
      <c r="AV245" s="3"/>
      <c r="AW245" s="3"/>
      <c r="AX245" s="3"/>
      <c r="AY245" s="3"/>
      <c r="AZ245" s="61"/>
      <c r="BA245" s="61"/>
      <c r="BB245" s="61"/>
      <c r="BC245" s="61"/>
      <c r="BD245" s="16"/>
      <c r="BE245" s="16"/>
      <c r="BF245" s="61"/>
      <c r="BG245" s="3"/>
      <c r="BH245" s="3"/>
      <c r="BI245" s="3"/>
      <c r="BJ245" s="16"/>
      <c r="BK245" s="16"/>
      <c r="BL245" s="16"/>
      <c r="BM245" s="3"/>
      <c r="BN245" s="16"/>
      <c r="BO245" s="3"/>
      <c r="BP245" s="3"/>
      <c r="BQ245" s="3"/>
      <c r="BR245" s="23"/>
      <c r="BS245" s="3"/>
      <c r="BT245" s="3"/>
      <c r="BU245" s="3"/>
      <c r="BV245" s="3"/>
      <c r="BW245" s="3"/>
      <c r="BX245" s="3"/>
      <c r="BZ245" s="23"/>
    </row>
    <row r="246" spans="47:78">
      <c r="AU246" s="3"/>
      <c r="AV246" s="3"/>
      <c r="AW246" s="3"/>
      <c r="AX246" s="3"/>
      <c r="AY246" s="3"/>
      <c r="AZ246" s="61"/>
      <c r="BA246" s="61"/>
      <c r="BB246" s="61"/>
      <c r="BC246" s="61"/>
      <c r="BD246" s="16"/>
      <c r="BE246" s="16"/>
      <c r="BF246" s="61"/>
      <c r="BG246" s="3"/>
      <c r="BH246" s="3"/>
      <c r="BI246" s="3"/>
      <c r="BJ246" s="16"/>
      <c r="BK246" s="16"/>
      <c r="BL246" s="16"/>
      <c r="BM246" s="3"/>
      <c r="BN246" s="16"/>
      <c r="BO246" s="3"/>
      <c r="BP246" s="3"/>
      <c r="BQ246" s="3"/>
      <c r="BR246" s="23"/>
      <c r="BS246" s="3"/>
      <c r="BT246" s="3"/>
      <c r="BU246" s="3"/>
      <c r="BV246" s="3"/>
      <c r="BW246" s="3"/>
      <c r="BX246" s="3"/>
      <c r="BZ246" s="23"/>
    </row>
    <row r="247" spans="47:78">
      <c r="AU247" s="3"/>
      <c r="AV247" s="3"/>
      <c r="AW247" s="3"/>
      <c r="AX247" s="3"/>
      <c r="AY247" s="3"/>
      <c r="AZ247" s="61"/>
      <c r="BA247" s="61"/>
      <c r="BB247" s="61"/>
      <c r="BC247" s="61"/>
      <c r="BD247" s="16"/>
      <c r="BE247" s="16"/>
      <c r="BF247" s="61"/>
      <c r="BG247" s="3"/>
      <c r="BH247" s="3"/>
      <c r="BI247" s="3"/>
      <c r="BJ247" s="16"/>
      <c r="BK247" s="16"/>
      <c r="BL247" s="16"/>
      <c r="BM247" s="3"/>
      <c r="BN247" s="16"/>
      <c r="BO247" s="3"/>
      <c r="BP247" s="3"/>
      <c r="BQ247" s="3"/>
      <c r="BR247" s="23"/>
      <c r="BS247" s="3"/>
      <c r="BT247" s="3"/>
      <c r="BU247" s="3"/>
      <c r="BV247" s="3"/>
      <c r="BW247" s="3"/>
      <c r="BX247" s="3"/>
      <c r="BZ247" s="23"/>
    </row>
    <row r="248" spans="47:78">
      <c r="AU248" s="3"/>
      <c r="AV248" s="3"/>
      <c r="AW248" s="3"/>
      <c r="AX248" s="3"/>
      <c r="AY248" s="3"/>
      <c r="AZ248" s="61"/>
      <c r="BA248" s="61"/>
      <c r="BB248" s="61"/>
      <c r="BC248" s="61"/>
      <c r="BD248" s="16"/>
      <c r="BE248" s="16"/>
      <c r="BF248" s="61"/>
      <c r="BG248" s="3"/>
      <c r="BH248" s="3"/>
      <c r="BI248" s="3"/>
      <c r="BJ248" s="16"/>
      <c r="BK248" s="16"/>
      <c r="BL248" s="16"/>
      <c r="BM248" s="3"/>
      <c r="BN248" s="16"/>
      <c r="BO248" s="3"/>
      <c r="BP248" s="3"/>
      <c r="BQ248" s="3"/>
      <c r="BR248" s="23"/>
      <c r="BS248" s="3"/>
      <c r="BT248" s="3"/>
      <c r="BU248" s="3"/>
      <c r="BV248" s="3"/>
      <c r="BW248" s="3"/>
      <c r="BX248" s="3"/>
      <c r="BZ248" s="23"/>
    </row>
    <row r="249" spans="47:78">
      <c r="AU249" s="3"/>
      <c r="AV249" s="3"/>
      <c r="AW249" s="3"/>
      <c r="AX249" s="3"/>
      <c r="AY249" s="3"/>
      <c r="AZ249" s="61"/>
      <c r="BA249" s="61"/>
      <c r="BB249" s="61"/>
      <c r="BC249" s="61"/>
      <c r="BD249" s="16"/>
      <c r="BE249" s="16"/>
      <c r="BF249" s="61"/>
      <c r="BG249" s="3"/>
      <c r="BH249" s="3"/>
      <c r="BI249" s="3"/>
      <c r="BJ249" s="16"/>
      <c r="BK249" s="16"/>
      <c r="BL249" s="16"/>
      <c r="BM249" s="3"/>
      <c r="BN249" s="16"/>
      <c r="BO249" s="3"/>
      <c r="BP249" s="3"/>
      <c r="BQ249" s="3"/>
      <c r="BR249" s="23"/>
      <c r="BS249" s="3"/>
      <c r="BT249" s="3"/>
      <c r="BU249" s="3"/>
      <c r="BV249" s="3"/>
      <c r="BW249" s="3"/>
      <c r="BX249" s="3"/>
      <c r="BZ249" s="23"/>
    </row>
    <row r="250" spans="47:78">
      <c r="AU250" s="3"/>
      <c r="AV250" s="3"/>
      <c r="AW250" s="3"/>
      <c r="AX250" s="3"/>
      <c r="AY250" s="3"/>
      <c r="AZ250" s="61"/>
      <c r="BA250" s="61"/>
      <c r="BB250" s="61"/>
      <c r="BC250" s="61"/>
      <c r="BD250" s="16"/>
      <c r="BE250" s="16"/>
      <c r="BF250" s="61"/>
      <c r="BG250" s="3"/>
      <c r="BH250" s="3"/>
      <c r="BI250" s="3"/>
      <c r="BJ250" s="16"/>
      <c r="BK250" s="16"/>
      <c r="BL250" s="16"/>
      <c r="BM250" s="3"/>
      <c r="BN250" s="16"/>
      <c r="BO250" s="3"/>
      <c r="BP250" s="3"/>
      <c r="BQ250" s="3"/>
      <c r="BR250" s="23"/>
      <c r="BS250" s="3"/>
      <c r="BT250" s="3"/>
      <c r="BU250" s="3"/>
      <c r="BV250" s="3"/>
      <c r="BW250" s="3"/>
      <c r="BX250" s="3"/>
      <c r="BZ250" s="23"/>
    </row>
    <row r="251" spans="47:78">
      <c r="AU251" s="3"/>
      <c r="AV251" s="3"/>
      <c r="AW251" s="3"/>
      <c r="AX251" s="3"/>
      <c r="AY251" s="3"/>
      <c r="AZ251" s="61"/>
      <c r="BA251" s="61"/>
      <c r="BB251" s="61"/>
      <c r="BC251" s="61"/>
      <c r="BD251" s="16"/>
      <c r="BE251" s="16"/>
      <c r="BF251" s="61"/>
      <c r="BG251" s="3"/>
      <c r="BH251" s="3"/>
      <c r="BI251" s="3"/>
      <c r="BJ251" s="16"/>
      <c r="BK251" s="16"/>
      <c r="BL251" s="16"/>
      <c r="BM251" s="3"/>
      <c r="BN251" s="16"/>
      <c r="BO251" s="3"/>
      <c r="BP251" s="3"/>
      <c r="BQ251" s="3"/>
      <c r="BR251" s="23"/>
      <c r="BS251" s="3"/>
      <c r="BT251" s="3"/>
      <c r="BU251" s="3"/>
      <c r="BV251" s="3"/>
      <c r="BW251" s="3"/>
      <c r="BX251" s="3"/>
      <c r="BZ251" s="23"/>
    </row>
    <row r="252" spans="47:78">
      <c r="AU252" s="3"/>
      <c r="AV252" s="3"/>
      <c r="AW252" s="3"/>
      <c r="AX252" s="3"/>
      <c r="AY252" s="3"/>
      <c r="AZ252" s="61"/>
      <c r="BA252" s="61"/>
      <c r="BB252" s="61"/>
      <c r="BC252" s="61"/>
      <c r="BD252" s="16"/>
      <c r="BE252" s="16"/>
      <c r="BF252" s="61"/>
      <c r="BG252" s="3"/>
      <c r="BH252" s="3"/>
      <c r="BI252" s="3"/>
      <c r="BJ252" s="16"/>
      <c r="BK252" s="16"/>
      <c r="BL252" s="16"/>
      <c r="BM252" s="3"/>
      <c r="BN252" s="16"/>
      <c r="BO252" s="3"/>
      <c r="BP252" s="3"/>
      <c r="BQ252" s="3"/>
      <c r="BR252" s="23"/>
      <c r="BS252" s="3"/>
      <c r="BT252" s="3"/>
      <c r="BU252" s="3"/>
      <c r="BV252" s="3"/>
      <c r="BW252" s="3"/>
      <c r="BX252" s="3"/>
      <c r="BZ252" s="23"/>
    </row>
    <row r="253" spans="47:78">
      <c r="AU253" s="3"/>
      <c r="AV253" s="3"/>
      <c r="AW253" s="3"/>
      <c r="AX253" s="3"/>
      <c r="AY253" s="3"/>
      <c r="AZ253" s="61"/>
      <c r="BA253" s="61"/>
      <c r="BB253" s="61"/>
      <c r="BC253" s="61"/>
      <c r="BD253" s="16"/>
      <c r="BE253" s="16"/>
      <c r="BF253" s="61"/>
      <c r="BG253" s="3"/>
      <c r="BH253" s="3"/>
      <c r="BI253" s="3"/>
      <c r="BJ253" s="16"/>
      <c r="BK253" s="16"/>
      <c r="BL253" s="16"/>
      <c r="BM253" s="3"/>
      <c r="BN253" s="16"/>
      <c r="BO253" s="3"/>
      <c r="BP253" s="3"/>
      <c r="BQ253" s="3"/>
      <c r="BR253" s="23"/>
      <c r="BS253" s="3"/>
      <c r="BT253" s="3"/>
      <c r="BU253" s="3"/>
      <c r="BV253" s="3"/>
      <c r="BW253" s="3"/>
      <c r="BX253" s="3"/>
      <c r="BZ253" s="23"/>
    </row>
    <row r="254" spans="47:78">
      <c r="AU254" s="3"/>
      <c r="AV254" s="3"/>
      <c r="AW254" s="3"/>
      <c r="AX254" s="3"/>
      <c r="AY254" s="3"/>
      <c r="AZ254" s="61"/>
      <c r="BA254" s="61"/>
      <c r="BB254" s="61"/>
      <c r="BC254" s="61"/>
      <c r="BD254" s="16"/>
      <c r="BE254" s="16"/>
      <c r="BF254" s="61"/>
      <c r="BG254" s="3"/>
      <c r="BH254" s="3"/>
      <c r="BI254" s="3"/>
      <c r="BJ254" s="16"/>
      <c r="BK254" s="16"/>
      <c r="BL254" s="16"/>
      <c r="BM254" s="3"/>
      <c r="BN254" s="16"/>
      <c r="BO254" s="3"/>
      <c r="BP254" s="3"/>
      <c r="BQ254" s="3"/>
      <c r="BR254" s="23"/>
      <c r="BS254" s="3"/>
      <c r="BT254" s="3"/>
      <c r="BU254" s="3"/>
      <c r="BV254" s="3"/>
      <c r="BW254" s="3"/>
      <c r="BX254" s="3"/>
      <c r="BZ254" s="23"/>
    </row>
    <row r="255" spans="47:78">
      <c r="AU255" s="3"/>
      <c r="AV255" s="3"/>
      <c r="AW255" s="3"/>
      <c r="AX255" s="3"/>
      <c r="AY255" s="3"/>
      <c r="AZ255" s="61"/>
      <c r="BA255" s="61"/>
      <c r="BB255" s="61"/>
      <c r="BC255" s="61"/>
      <c r="BD255" s="16"/>
      <c r="BE255" s="16"/>
      <c r="BF255" s="61"/>
      <c r="BG255" s="3"/>
      <c r="BH255" s="3"/>
      <c r="BI255" s="3"/>
      <c r="BJ255" s="16"/>
      <c r="BK255" s="16"/>
      <c r="BL255" s="16"/>
      <c r="BM255" s="3"/>
      <c r="BN255" s="16"/>
      <c r="BO255" s="3"/>
      <c r="BP255" s="3"/>
      <c r="BQ255" s="3"/>
      <c r="BR255" s="23"/>
      <c r="BS255" s="3"/>
      <c r="BT255" s="3"/>
      <c r="BU255" s="3"/>
      <c r="BV255" s="3"/>
      <c r="BW255" s="3"/>
      <c r="BX255" s="3"/>
      <c r="BZ255" s="23"/>
    </row>
    <row r="256" spans="47:78">
      <c r="AU256" s="3"/>
      <c r="AV256" s="3"/>
      <c r="AW256" s="3"/>
      <c r="AX256" s="3"/>
      <c r="AY256" s="3"/>
      <c r="AZ256" s="61"/>
      <c r="BA256" s="61"/>
      <c r="BB256" s="61"/>
      <c r="BC256" s="61"/>
      <c r="BD256" s="16"/>
      <c r="BE256" s="16"/>
      <c r="BF256" s="61"/>
      <c r="BG256" s="3"/>
      <c r="BH256" s="3"/>
      <c r="BI256" s="3"/>
      <c r="BJ256" s="16"/>
      <c r="BK256" s="16"/>
      <c r="BL256" s="16"/>
      <c r="BM256" s="3"/>
      <c r="BN256" s="16"/>
      <c r="BO256" s="3"/>
      <c r="BP256" s="3"/>
      <c r="BQ256" s="3"/>
      <c r="BR256" s="23"/>
      <c r="BS256" s="3"/>
      <c r="BT256" s="3"/>
      <c r="BU256" s="3"/>
      <c r="BV256" s="3"/>
      <c r="BW256" s="3"/>
      <c r="BX256" s="3"/>
      <c r="BZ256" s="23"/>
    </row>
    <row r="257" spans="43:78">
      <c r="AU257" s="3"/>
      <c r="AV257" s="3"/>
      <c r="AW257" s="3"/>
      <c r="AX257" s="3"/>
      <c r="AY257" s="3"/>
      <c r="AZ257" s="61"/>
      <c r="BA257" s="61"/>
      <c r="BB257" s="61"/>
      <c r="BC257" s="61"/>
      <c r="BD257" s="16"/>
      <c r="BE257" s="16"/>
      <c r="BF257" s="61"/>
      <c r="BG257" s="3"/>
      <c r="BH257" s="3"/>
      <c r="BI257" s="3"/>
      <c r="BJ257" s="16"/>
      <c r="BK257" s="16"/>
      <c r="BL257" s="16"/>
      <c r="BM257" s="3"/>
      <c r="BN257" s="16"/>
      <c r="BO257" s="3"/>
      <c r="BP257" s="3"/>
      <c r="BQ257" s="3"/>
      <c r="BR257" s="23"/>
      <c r="BS257" s="3"/>
      <c r="BT257" s="3"/>
      <c r="BU257" s="3"/>
      <c r="BV257" s="3"/>
      <c r="BW257" s="3"/>
      <c r="BX257" s="3"/>
      <c r="BZ257" s="23"/>
    </row>
    <row r="258" spans="43:78">
      <c r="AU258" s="3"/>
      <c r="AV258" s="3"/>
      <c r="AW258" s="3"/>
      <c r="AX258" s="3"/>
      <c r="AY258" s="3"/>
      <c r="AZ258" s="61"/>
      <c r="BA258" s="61"/>
      <c r="BB258" s="61"/>
      <c r="BC258" s="61"/>
      <c r="BD258" s="16"/>
      <c r="BE258" s="16"/>
      <c r="BF258" s="61"/>
      <c r="BG258" s="3"/>
      <c r="BH258" s="3"/>
      <c r="BI258" s="3"/>
      <c r="BJ258" s="16"/>
      <c r="BK258" s="16"/>
      <c r="BL258" s="16"/>
      <c r="BM258" s="3"/>
      <c r="BN258" s="16"/>
      <c r="BO258" s="3"/>
      <c r="BP258" s="3"/>
      <c r="BQ258" s="3"/>
      <c r="BR258" s="23"/>
      <c r="BS258" s="3"/>
      <c r="BT258" s="3"/>
      <c r="BU258" s="3"/>
      <c r="BV258" s="3"/>
      <c r="BW258" s="3"/>
      <c r="BX258" s="3"/>
      <c r="BZ258" s="23"/>
    </row>
    <row r="259" spans="43:78">
      <c r="AU259" s="3"/>
      <c r="AV259" s="3"/>
      <c r="AW259" s="3"/>
      <c r="AX259" s="3"/>
      <c r="AY259" s="3"/>
      <c r="AZ259" s="61"/>
      <c r="BA259" s="61"/>
      <c r="BB259" s="61"/>
      <c r="BC259" s="61"/>
      <c r="BD259" s="16"/>
      <c r="BE259" s="16"/>
      <c r="BF259" s="61"/>
      <c r="BG259" s="3"/>
      <c r="BH259" s="3"/>
      <c r="BI259" s="3"/>
      <c r="BJ259" s="16"/>
      <c r="BK259" s="16"/>
      <c r="BL259" s="16"/>
      <c r="BM259" s="3"/>
      <c r="BN259" s="16"/>
      <c r="BO259" s="3"/>
      <c r="BP259" s="3"/>
      <c r="BQ259" s="3"/>
      <c r="BR259" s="23"/>
      <c r="BS259" s="3"/>
      <c r="BT259" s="3"/>
      <c r="BU259" s="3"/>
      <c r="BV259" s="3"/>
      <c r="BW259" s="3"/>
      <c r="BX259" s="3"/>
      <c r="BZ259" s="23"/>
    </row>
    <row r="260" spans="43:78">
      <c r="AU260" s="3"/>
      <c r="AV260" s="3"/>
      <c r="AW260" s="3"/>
      <c r="AX260" s="3"/>
      <c r="AY260" s="3"/>
      <c r="AZ260" s="61"/>
      <c r="BA260" s="61"/>
      <c r="BB260" s="61"/>
      <c r="BC260" s="61"/>
      <c r="BD260" s="16"/>
      <c r="BE260" s="16"/>
      <c r="BF260" s="61"/>
      <c r="BG260" s="3"/>
      <c r="BH260" s="3"/>
      <c r="BI260" s="3"/>
      <c r="BJ260" s="16"/>
      <c r="BK260" s="16"/>
      <c r="BL260" s="16"/>
      <c r="BM260" s="3"/>
      <c r="BN260" s="16"/>
      <c r="BO260" s="3"/>
      <c r="BP260" s="3"/>
      <c r="BQ260" s="3"/>
      <c r="BR260" s="23"/>
      <c r="BS260" s="3"/>
      <c r="BT260" s="3"/>
      <c r="BU260" s="3"/>
      <c r="BV260" s="3"/>
      <c r="BW260" s="3"/>
      <c r="BX260" s="3"/>
      <c r="BZ260" s="23"/>
    </row>
    <row r="261" spans="43:78">
      <c r="AU261" s="3"/>
      <c r="AV261" s="3"/>
      <c r="AW261" s="3"/>
      <c r="AX261" s="3"/>
      <c r="AY261" s="3"/>
      <c r="AZ261" s="61"/>
      <c r="BA261" s="61"/>
      <c r="BB261" s="61"/>
      <c r="BC261" s="61"/>
      <c r="BD261" s="16"/>
      <c r="BE261" s="16"/>
      <c r="BF261" s="61"/>
      <c r="BG261" s="3"/>
      <c r="BH261" s="3"/>
      <c r="BI261" s="3"/>
      <c r="BJ261" s="16"/>
      <c r="BK261" s="16"/>
      <c r="BL261" s="16"/>
      <c r="BM261" s="3"/>
      <c r="BN261" s="16"/>
      <c r="BO261" s="3"/>
      <c r="BP261" s="3"/>
      <c r="BQ261" s="3"/>
      <c r="BR261" s="23"/>
      <c r="BS261" s="3"/>
      <c r="BT261" s="3"/>
      <c r="BU261" s="3"/>
      <c r="BV261" s="3"/>
      <c r="BW261" s="3"/>
      <c r="BX261" s="3"/>
      <c r="BZ261" s="23"/>
    </row>
    <row r="262" spans="43:78">
      <c r="AU262" s="3"/>
      <c r="AV262" s="3"/>
      <c r="AW262" s="3"/>
      <c r="AX262" s="3"/>
      <c r="AY262" s="3"/>
      <c r="AZ262" s="61"/>
      <c r="BA262" s="61"/>
      <c r="BB262" s="61"/>
      <c r="BC262" s="61"/>
      <c r="BD262" s="16"/>
      <c r="BE262" s="16"/>
      <c r="BF262" s="61"/>
      <c r="BG262" s="3"/>
      <c r="BH262" s="3"/>
      <c r="BI262" s="3"/>
      <c r="BJ262" s="16"/>
      <c r="BK262" s="16"/>
      <c r="BL262" s="16"/>
      <c r="BM262" s="3"/>
      <c r="BN262" s="16"/>
      <c r="BO262" s="3"/>
      <c r="BP262" s="3"/>
      <c r="BQ262" s="3"/>
      <c r="BR262" s="23"/>
      <c r="BS262" s="3"/>
      <c r="BT262" s="3"/>
      <c r="BU262" s="3"/>
      <c r="BV262" s="3"/>
      <c r="BW262" s="3"/>
      <c r="BX262" s="3"/>
      <c r="BZ262" s="23"/>
    </row>
    <row r="263" spans="43:78">
      <c r="AU263" s="3"/>
      <c r="AV263" s="3"/>
      <c r="AW263" s="3"/>
      <c r="AX263" s="3"/>
      <c r="AY263" s="3"/>
      <c r="AZ263" s="61"/>
      <c r="BA263" s="61"/>
      <c r="BB263" s="61"/>
      <c r="BC263" s="61"/>
      <c r="BD263" s="16"/>
      <c r="BE263" s="16"/>
      <c r="BF263" s="61"/>
      <c r="BG263" s="3"/>
      <c r="BH263" s="3"/>
      <c r="BI263" s="3"/>
      <c r="BJ263" s="16"/>
      <c r="BK263" s="16"/>
      <c r="BL263" s="16"/>
      <c r="BM263" s="3"/>
      <c r="BN263" s="16"/>
      <c r="BO263" s="3"/>
      <c r="BP263" s="3"/>
      <c r="BQ263" s="3"/>
      <c r="BR263" s="23"/>
      <c r="BS263" s="3"/>
      <c r="BT263" s="3"/>
      <c r="BU263" s="3"/>
      <c r="BV263" s="3"/>
      <c r="BW263" s="3"/>
      <c r="BX263" s="3"/>
      <c r="BZ263" s="23"/>
    </row>
    <row r="264" spans="43:78">
      <c r="AU264" s="3"/>
      <c r="AV264" s="3"/>
      <c r="AW264" s="3"/>
      <c r="AX264" s="3"/>
      <c r="AY264" s="3"/>
      <c r="AZ264" s="61"/>
      <c r="BA264" s="61"/>
      <c r="BB264" s="61"/>
      <c r="BC264" s="61"/>
      <c r="BD264" s="16"/>
      <c r="BE264" s="16"/>
      <c r="BF264" s="61"/>
      <c r="BG264" s="3"/>
      <c r="BH264" s="3"/>
      <c r="BI264" s="3"/>
      <c r="BJ264" s="16"/>
      <c r="BK264" s="16"/>
      <c r="BL264" s="16"/>
      <c r="BM264" s="3"/>
      <c r="BN264" s="16"/>
      <c r="BO264" s="3"/>
      <c r="BP264" s="3"/>
      <c r="BQ264" s="3"/>
      <c r="BR264" s="23"/>
      <c r="BS264" s="3"/>
      <c r="BT264" s="3"/>
      <c r="BU264" s="3"/>
      <c r="BV264" s="3"/>
      <c r="BW264" s="3"/>
      <c r="BX264" s="3"/>
      <c r="BZ264" s="23"/>
    </row>
    <row r="265" spans="43:78">
      <c r="AU265" s="3"/>
      <c r="AV265" s="3"/>
      <c r="AW265" s="3"/>
      <c r="AX265" s="3"/>
      <c r="AY265" s="3"/>
      <c r="AZ265" s="61"/>
      <c r="BA265" s="61"/>
      <c r="BB265" s="61"/>
      <c r="BC265" s="61"/>
      <c r="BD265" s="16"/>
      <c r="BE265" s="16"/>
      <c r="BF265" s="61"/>
      <c r="BG265" s="3"/>
      <c r="BH265" s="3"/>
      <c r="BI265" s="3"/>
      <c r="BJ265" s="16"/>
      <c r="BK265" s="16"/>
      <c r="BL265" s="16"/>
      <c r="BM265" s="3"/>
      <c r="BN265" s="16"/>
      <c r="BO265" s="3"/>
      <c r="BP265" s="3"/>
      <c r="BQ265" s="3"/>
      <c r="BR265" s="23"/>
      <c r="BS265" s="3"/>
      <c r="BT265" s="3"/>
      <c r="BU265" s="3"/>
      <c r="BV265" s="3"/>
      <c r="BW265" s="3"/>
      <c r="BX265" s="3"/>
      <c r="BZ265" s="23"/>
    </row>
    <row r="266" spans="43:78">
      <c r="AU266" s="3"/>
      <c r="AV266" s="3"/>
      <c r="AW266" s="3"/>
      <c r="AX266" s="3"/>
      <c r="AY266" s="3"/>
      <c r="AZ266" s="61"/>
      <c r="BA266" s="61"/>
      <c r="BB266" s="61"/>
      <c r="BC266" s="61"/>
      <c r="BD266" s="16"/>
      <c r="BE266" s="16"/>
      <c r="BF266" s="61"/>
      <c r="BG266" s="3"/>
      <c r="BH266" s="3"/>
      <c r="BI266" s="3"/>
      <c r="BJ266" s="16"/>
      <c r="BK266" s="16"/>
      <c r="BL266" s="16"/>
      <c r="BM266" s="3"/>
      <c r="BN266" s="16"/>
      <c r="BO266" s="3"/>
      <c r="BP266" s="3"/>
      <c r="BQ266" s="3"/>
      <c r="BR266" s="23"/>
      <c r="BS266" s="3"/>
      <c r="BT266" s="3"/>
      <c r="BU266" s="3"/>
      <c r="BV266" s="3"/>
      <c r="BW266" s="3"/>
      <c r="BX266" s="3"/>
      <c r="BZ266" s="23"/>
    </row>
    <row r="267" spans="43:78">
      <c r="AQ267" s="154"/>
      <c r="AR267" s="155"/>
      <c r="AS267" s="155"/>
      <c r="AT267" s="23"/>
      <c r="AU267" s="3"/>
      <c r="AV267" s="3"/>
      <c r="AW267" s="3"/>
      <c r="AX267" s="3"/>
      <c r="AY267" s="3"/>
      <c r="AZ267" s="61"/>
      <c r="BA267" s="61"/>
      <c r="BB267" s="61"/>
      <c r="BC267" s="61"/>
      <c r="BD267" s="16"/>
      <c r="BE267" s="16"/>
      <c r="BF267" s="61"/>
      <c r="BG267" s="3"/>
      <c r="BH267" s="3"/>
      <c r="BI267" s="3"/>
      <c r="BJ267" s="16"/>
      <c r="BK267" s="16"/>
      <c r="BL267" s="16"/>
      <c r="BM267" s="3"/>
      <c r="BN267" s="16"/>
      <c r="BO267" s="3"/>
      <c r="BP267" s="3"/>
      <c r="BQ267" s="3"/>
      <c r="BR267" s="23"/>
      <c r="BS267" s="3"/>
      <c r="BT267" s="3"/>
      <c r="BU267" s="3"/>
      <c r="BV267" s="3"/>
      <c r="BW267" s="3"/>
      <c r="BX267" s="3"/>
      <c r="BY267" s="23"/>
      <c r="BZ267" s="23"/>
    </row>
    <row r="268" spans="43:78">
      <c r="AQ268" s="154"/>
      <c r="AR268" s="155"/>
      <c r="AS268" s="155"/>
      <c r="AT268" s="23"/>
      <c r="AU268" s="3"/>
      <c r="AV268" s="3"/>
      <c r="AW268" s="3"/>
      <c r="AX268" s="3"/>
      <c r="AY268" s="3"/>
      <c r="AZ268" s="61"/>
      <c r="BA268" s="61"/>
      <c r="BB268" s="61"/>
      <c r="BC268" s="61"/>
      <c r="BD268" s="16"/>
      <c r="BE268" s="16"/>
      <c r="BF268" s="61"/>
      <c r="BG268" s="3"/>
      <c r="BH268" s="3"/>
      <c r="BI268" s="3"/>
      <c r="BJ268" s="16"/>
      <c r="BK268" s="16"/>
      <c r="BL268" s="16"/>
      <c r="BM268" s="3"/>
      <c r="BN268" s="16"/>
      <c r="BO268" s="3"/>
      <c r="BP268" s="3"/>
      <c r="BQ268" s="3"/>
      <c r="BR268" s="23"/>
      <c r="BS268" s="3"/>
      <c r="BT268" s="3"/>
      <c r="BU268" s="3"/>
      <c r="BV268" s="3"/>
      <c r="BW268" s="3"/>
      <c r="BX268" s="3"/>
      <c r="BY268" s="23"/>
      <c r="BZ268" s="23"/>
    </row>
    <row r="269" spans="43:78">
      <c r="AQ269" s="154"/>
      <c r="AR269" s="155"/>
      <c r="AS269" s="155"/>
      <c r="AT269" s="23"/>
      <c r="AU269" s="3"/>
      <c r="AV269" s="3"/>
      <c r="AW269" s="3"/>
      <c r="AX269" s="3"/>
      <c r="AY269" s="3"/>
      <c r="AZ269" s="61"/>
      <c r="BA269" s="61"/>
      <c r="BB269" s="61"/>
      <c r="BC269" s="61"/>
      <c r="BD269" s="16"/>
      <c r="BE269" s="16"/>
      <c r="BF269" s="61"/>
      <c r="BG269" s="3"/>
      <c r="BH269" s="3"/>
      <c r="BI269" s="3"/>
      <c r="BJ269" s="16"/>
      <c r="BK269" s="16"/>
      <c r="BL269" s="16"/>
      <c r="BM269" s="3"/>
      <c r="BN269" s="16"/>
      <c r="BO269" s="3"/>
      <c r="BP269" s="3"/>
      <c r="BQ269" s="3"/>
      <c r="BR269" s="23"/>
      <c r="BS269" s="3"/>
      <c r="BT269" s="3"/>
      <c r="BU269" s="3"/>
      <c r="BV269" s="3"/>
      <c r="BW269" s="3"/>
      <c r="BX269" s="3"/>
      <c r="BY269" s="23"/>
      <c r="BZ269" s="23"/>
    </row>
    <row r="270" spans="43:78">
      <c r="AQ270" s="154"/>
      <c r="AR270" s="155"/>
      <c r="AS270" s="155"/>
      <c r="AT270" s="23"/>
      <c r="AU270" s="3"/>
      <c r="AV270" s="3"/>
      <c r="AW270" s="3"/>
      <c r="AX270" s="3"/>
      <c r="AY270" s="3"/>
      <c r="AZ270" s="61"/>
      <c r="BA270" s="61"/>
      <c r="BB270" s="61"/>
      <c r="BC270" s="61"/>
      <c r="BD270" s="16"/>
      <c r="BE270" s="16"/>
      <c r="BF270" s="61"/>
      <c r="BG270" s="3"/>
      <c r="BH270" s="3"/>
      <c r="BI270" s="3"/>
      <c r="BJ270" s="16"/>
      <c r="BK270" s="16"/>
      <c r="BL270" s="16"/>
      <c r="BM270" s="3"/>
      <c r="BN270" s="16"/>
      <c r="BO270" s="3"/>
      <c r="BP270" s="3"/>
      <c r="BQ270" s="3"/>
      <c r="BR270" s="23"/>
      <c r="BS270" s="3"/>
      <c r="BT270" s="3"/>
      <c r="BU270" s="3"/>
      <c r="BV270" s="3"/>
      <c r="BW270" s="3"/>
      <c r="BX270" s="3"/>
      <c r="BY270" s="23"/>
      <c r="BZ270" s="23"/>
    </row>
    <row r="271" spans="43:78">
      <c r="AQ271" s="154"/>
      <c r="AR271" s="155"/>
      <c r="AS271" s="155"/>
      <c r="AT271" s="23"/>
      <c r="AU271" s="3"/>
      <c r="AV271" s="3"/>
      <c r="AW271" s="3"/>
      <c r="AX271" s="3"/>
      <c r="AY271" s="3"/>
      <c r="AZ271" s="61"/>
      <c r="BA271" s="61"/>
      <c r="BB271" s="61"/>
      <c r="BC271" s="61"/>
      <c r="BD271" s="16"/>
      <c r="BE271" s="16"/>
      <c r="BF271" s="61"/>
      <c r="BG271" s="3"/>
      <c r="BH271" s="3"/>
      <c r="BI271" s="3"/>
      <c r="BJ271" s="16"/>
      <c r="BK271" s="16"/>
      <c r="BL271" s="16"/>
      <c r="BM271" s="3"/>
      <c r="BN271" s="16"/>
      <c r="BO271" s="3"/>
      <c r="BP271" s="3"/>
      <c r="BQ271" s="3"/>
      <c r="BR271" s="23"/>
      <c r="BS271" s="3"/>
      <c r="BT271" s="3"/>
      <c r="BU271" s="3"/>
      <c r="BV271" s="3"/>
      <c r="BW271" s="3"/>
      <c r="BX271" s="3"/>
      <c r="BY271" s="23"/>
      <c r="BZ271" s="23"/>
    </row>
    <row r="272" spans="43:78">
      <c r="AQ272" s="154"/>
      <c r="AR272" s="155"/>
      <c r="AS272" s="155"/>
      <c r="AT272" s="23"/>
      <c r="AU272" s="3"/>
      <c r="AV272" s="3"/>
      <c r="AW272" s="3"/>
      <c r="AX272" s="3"/>
      <c r="AY272" s="3"/>
      <c r="AZ272" s="61"/>
      <c r="BA272" s="61"/>
      <c r="BB272" s="61"/>
      <c r="BC272" s="61"/>
      <c r="BD272" s="16"/>
      <c r="BE272" s="16"/>
      <c r="BF272" s="61"/>
      <c r="BG272" s="3"/>
      <c r="BH272" s="3"/>
      <c r="BI272" s="3"/>
      <c r="BJ272" s="16"/>
      <c r="BK272" s="16"/>
      <c r="BL272" s="16"/>
      <c r="BM272" s="3"/>
      <c r="BN272" s="16"/>
      <c r="BO272" s="3"/>
      <c r="BP272" s="3"/>
      <c r="BQ272" s="3"/>
      <c r="BR272" s="23"/>
      <c r="BS272" s="3"/>
      <c r="BT272" s="3"/>
      <c r="BU272" s="3"/>
      <c r="BV272" s="3"/>
      <c r="BW272" s="3"/>
      <c r="BX272" s="3"/>
      <c r="BY272" s="23"/>
      <c r="BZ272" s="23"/>
    </row>
    <row r="273" spans="43:78">
      <c r="AQ273" s="154"/>
      <c r="AR273" s="155"/>
      <c r="AS273" s="155"/>
      <c r="AT273" s="23"/>
      <c r="AU273" s="3"/>
      <c r="AV273" s="3"/>
      <c r="AW273" s="3"/>
      <c r="AX273" s="3"/>
      <c r="AY273" s="3"/>
      <c r="AZ273" s="61"/>
      <c r="BA273" s="61"/>
      <c r="BB273" s="61"/>
      <c r="BC273" s="61"/>
      <c r="BD273" s="16"/>
      <c r="BE273" s="16"/>
      <c r="BF273" s="61"/>
      <c r="BG273" s="3"/>
      <c r="BH273" s="3"/>
      <c r="BI273" s="3"/>
      <c r="BJ273" s="16"/>
      <c r="BK273" s="16"/>
      <c r="BL273" s="16"/>
      <c r="BM273" s="3"/>
      <c r="BN273" s="16"/>
      <c r="BO273" s="3"/>
      <c r="BP273" s="3"/>
      <c r="BQ273" s="3"/>
      <c r="BR273" s="23"/>
      <c r="BS273" s="3"/>
      <c r="BT273" s="3"/>
      <c r="BU273" s="3"/>
      <c r="BV273" s="3"/>
      <c r="BW273" s="3"/>
      <c r="BX273" s="3"/>
      <c r="BY273" s="23"/>
      <c r="BZ273" s="23"/>
    </row>
    <row r="274" spans="43:78">
      <c r="AQ274" s="154"/>
      <c r="AR274" s="155"/>
      <c r="AS274" s="155"/>
      <c r="AT274" s="23"/>
      <c r="AU274" s="3"/>
      <c r="AV274" s="3"/>
      <c r="AW274" s="3"/>
      <c r="AX274" s="3"/>
      <c r="AY274" s="3"/>
      <c r="AZ274" s="61"/>
      <c r="BA274" s="61"/>
      <c r="BB274" s="61"/>
      <c r="BC274" s="61"/>
      <c r="BD274" s="16"/>
      <c r="BE274" s="16"/>
      <c r="BF274" s="61"/>
      <c r="BG274" s="3"/>
      <c r="BH274" s="3"/>
      <c r="BI274" s="3"/>
      <c r="BJ274" s="16"/>
      <c r="BK274" s="16"/>
      <c r="BL274" s="16"/>
      <c r="BM274" s="3"/>
      <c r="BN274" s="16"/>
      <c r="BO274" s="3"/>
      <c r="BP274" s="3"/>
      <c r="BQ274" s="3"/>
      <c r="BR274" s="23"/>
      <c r="BS274" s="3"/>
      <c r="BT274" s="3"/>
      <c r="BU274" s="3"/>
      <c r="BV274" s="3"/>
      <c r="BW274" s="3"/>
      <c r="BX274" s="3"/>
      <c r="BY274" s="23"/>
      <c r="BZ274" s="23"/>
    </row>
    <row r="275" spans="43:78">
      <c r="AQ275" s="154"/>
      <c r="AR275" s="155"/>
      <c r="AS275" s="155"/>
      <c r="AT275" s="23"/>
      <c r="AU275" s="3"/>
      <c r="AV275" s="3"/>
      <c r="AW275" s="3"/>
      <c r="AX275" s="3"/>
      <c r="AY275" s="3"/>
      <c r="AZ275" s="61"/>
      <c r="BA275" s="61"/>
      <c r="BB275" s="61"/>
      <c r="BC275" s="61"/>
      <c r="BD275" s="16"/>
      <c r="BE275" s="16"/>
      <c r="BF275" s="61"/>
      <c r="BG275" s="3"/>
      <c r="BH275" s="3"/>
      <c r="BI275" s="3"/>
      <c r="BJ275" s="16"/>
      <c r="BK275" s="16"/>
      <c r="BL275" s="16"/>
      <c r="BM275" s="3"/>
      <c r="BN275" s="16"/>
      <c r="BO275" s="3"/>
      <c r="BP275" s="3"/>
      <c r="BQ275" s="3"/>
      <c r="BR275" s="23"/>
      <c r="BS275" s="3"/>
      <c r="BT275" s="3"/>
      <c r="BU275" s="3"/>
      <c r="BV275" s="3"/>
      <c r="BW275" s="3"/>
      <c r="BX275" s="3"/>
      <c r="BY275" s="23"/>
      <c r="BZ275" s="23"/>
    </row>
    <row r="276" spans="43:78">
      <c r="AQ276" s="154"/>
      <c r="AR276" s="155"/>
      <c r="AS276" s="155"/>
      <c r="AT276" s="23"/>
      <c r="AU276" s="3"/>
      <c r="AV276" s="3"/>
      <c r="AW276" s="3"/>
      <c r="AX276" s="3"/>
      <c r="AY276" s="3"/>
      <c r="AZ276" s="61"/>
      <c r="BA276" s="61"/>
      <c r="BB276" s="61"/>
      <c r="BC276" s="61"/>
      <c r="BD276" s="16"/>
      <c r="BE276" s="16"/>
      <c r="BF276" s="61"/>
      <c r="BG276" s="3"/>
      <c r="BH276" s="3"/>
      <c r="BI276" s="3"/>
      <c r="BJ276" s="16"/>
      <c r="BK276" s="16"/>
      <c r="BL276" s="16"/>
      <c r="BM276" s="3"/>
      <c r="BN276" s="16"/>
      <c r="BO276" s="3"/>
      <c r="BP276" s="3"/>
      <c r="BQ276" s="3"/>
      <c r="BR276" s="23"/>
      <c r="BS276" s="3"/>
      <c r="BT276" s="3"/>
      <c r="BU276" s="3"/>
      <c r="BV276" s="3"/>
      <c r="BW276" s="3"/>
      <c r="BX276" s="3"/>
      <c r="BY276" s="23"/>
      <c r="BZ276" s="23"/>
    </row>
    <row r="277" spans="43:78">
      <c r="AQ277" s="154"/>
      <c r="AR277" s="155"/>
      <c r="AS277" s="155"/>
      <c r="AT277" s="23"/>
      <c r="AU277" s="3"/>
      <c r="AV277" s="3"/>
      <c r="AW277" s="3"/>
      <c r="AX277" s="3"/>
      <c r="AY277" s="3"/>
      <c r="AZ277" s="61"/>
      <c r="BA277" s="61"/>
      <c r="BB277" s="61"/>
      <c r="BC277" s="61"/>
      <c r="BD277" s="16"/>
      <c r="BE277" s="16"/>
      <c r="BF277" s="61"/>
      <c r="BG277" s="3"/>
      <c r="BH277" s="3"/>
      <c r="BI277" s="3"/>
      <c r="BJ277" s="16"/>
      <c r="BK277" s="16"/>
      <c r="BL277" s="16"/>
      <c r="BM277" s="3"/>
      <c r="BN277" s="16"/>
      <c r="BO277" s="3"/>
      <c r="BP277" s="3"/>
      <c r="BQ277" s="3"/>
      <c r="BR277" s="23"/>
      <c r="BS277" s="3"/>
      <c r="BT277" s="3"/>
      <c r="BU277" s="3"/>
      <c r="BV277" s="3"/>
      <c r="BW277" s="3"/>
      <c r="BX277" s="3"/>
      <c r="BY277" s="23"/>
      <c r="BZ277" s="23"/>
    </row>
    <row r="278" spans="43:78">
      <c r="AQ278" s="154"/>
      <c r="AR278" s="155"/>
      <c r="AS278" s="155"/>
      <c r="AT278" s="23"/>
      <c r="AU278" s="3"/>
      <c r="AV278" s="3"/>
      <c r="AW278" s="3"/>
      <c r="AX278" s="3"/>
      <c r="AY278" s="3"/>
      <c r="AZ278" s="61"/>
      <c r="BA278" s="61"/>
      <c r="BB278" s="61"/>
      <c r="BC278" s="61"/>
      <c r="BD278" s="16"/>
      <c r="BE278" s="16"/>
      <c r="BF278" s="61"/>
      <c r="BG278" s="3"/>
      <c r="BH278" s="3"/>
      <c r="BI278" s="3"/>
      <c r="BJ278" s="16"/>
      <c r="BK278" s="16"/>
      <c r="BL278" s="16"/>
      <c r="BM278" s="3"/>
      <c r="BN278" s="16"/>
      <c r="BO278" s="3"/>
      <c r="BP278" s="3"/>
      <c r="BQ278" s="3"/>
      <c r="BR278" s="23"/>
      <c r="BS278" s="3"/>
      <c r="BT278" s="3"/>
      <c r="BU278" s="3"/>
      <c r="BV278" s="3"/>
      <c r="BW278" s="3"/>
      <c r="BX278" s="3"/>
      <c r="BY278" s="23"/>
      <c r="BZ278" s="23"/>
    </row>
    <row r="279" spans="43:78">
      <c r="AQ279" s="154"/>
      <c r="AR279" s="155"/>
      <c r="AS279" s="155"/>
      <c r="AT279" s="23"/>
      <c r="AU279" s="3"/>
      <c r="AV279" s="3"/>
      <c r="AW279" s="3"/>
      <c r="AX279" s="3"/>
      <c r="AY279" s="3"/>
      <c r="AZ279" s="61"/>
      <c r="BA279" s="61"/>
      <c r="BB279" s="61"/>
      <c r="BC279" s="61"/>
      <c r="BD279" s="16"/>
      <c r="BE279" s="16"/>
      <c r="BF279" s="61"/>
      <c r="BG279" s="3"/>
      <c r="BH279" s="3"/>
      <c r="BI279" s="3"/>
      <c r="BJ279" s="16"/>
      <c r="BK279" s="16"/>
      <c r="BL279" s="16"/>
      <c r="BM279" s="3"/>
      <c r="BN279" s="16"/>
      <c r="BO279" s="3"/>
      <c r="BP279" s="3"/>
      <c r="BQ279" s="3"/>
      <c r="BR279" s="23"/>
      <c r="BS279" s="3"/>
      <c r="BT279" s="3"/>
      <c r="BU279" s="3"/>
      <c r="BV279" s="3"/>
      <c r="BW279" s="3"/>
      <c r="BX279" s="3"/>
      <c r="BY279" s="23"/>
      <c r="BZ279" s="23"/>
    </row>
    <row r="280" spans="43:78">
      <c r="AQ280" s="154"/>
      <c r="AR280" s="155"/>
      <c r="AS280" s="155"/>
      <c r="AT280" s="23"/>
      <c r="AU280" s="3"/>
      <c r="AV280" s="3"/>
      <c r="AW280" s="3"/>
      <c r="AX280" s="3"/>
      <c r="AY280" s="3"/>
      <c r="AZ280" s="61"/>
      <c r="BA280" s="61"/>
      <c r="BB280" s="61"/>
      <c r="BC280" s="61"/>
      <c r="BD280" s="16"/>
      <c r="BE280" s="16"/>
      <c r="BF280" s="61"/>
      <c r="BG280" s="3"/>
      <c r="BH280" s="3"/>
      <c r="BI280" s="3"/>
      <c r="BJ280" s="16"/>
      <c r="BK280" s="16"/>
      <c r="BL280" s="16"/>
      <c r="BM280" s="3"/>
      <c r="BN280" s="16"/>
      <c r="BO280" s="3"/>
      <c r="BP280" s="3"/>
      <c r="BQ280" s="3"/>
      <c r="BR280" s="23"/>
      <c r="BS280" s="3"/>
      <c r="BT280" s="3"/>
      <c r="BU280" s="3"/>
      <c r="BV280" s="3"/>
      <c r="BW280" s="3"/>
      <c r="BX280" s="3"/>
      <c r="BY280" s="23"/>
      <c r="BZ280" s="23"/>
    </row>
    <row r="281" spans="43:78">
      <c r="AQ281" s="154"/>
      <c r="AR281" s="155"/>
      <c r="AS281" s="155"/>
      <c r="AT281" s="23"/>
      <c r="AU281" s="3"/>
      <c r="AV281" s="3"/>
      <c r="AW281" s="3"/>
      <c r="AX281" s="3"/>
      <c r="AY281" s="3"/>
      <c r="AZ281" s="61"/>
      <c r="BA281" s="61"/>
      <c r="BB281" s="61"/>
      <c r="BC281" s="61"/>
      <c r="BD281" s="16"/>
      <c r="BE281" s="16"/>
      <c r="BF281" s="61"/>
      <c r="BG281" s="3"/>
      <c r="BH281" s="3"/>
      <c r="BI281" s="3"/>
      <c r="BJ281" s="16"/>
      <c r="BK281" s="16"/>
      <c r="BL281" s="16"/>
      <c r="BM281" s="3"/>
      <c r="BN281" s="16"/>
      <c r="BO281" s="3"/>
      <c r="BP281" s="3"/>
      <c r="BQ281" s="3"/>
      <c r="BR281" s="23"/>
      <c r="BS281" s="3"/>
      <c r="BT281" s="3"/>
      <c r="BU281" s="3"/>
      <c r="BV281" s="3"/>
      <c r="BW281" s="3"/>
      <c r="BX281" s="3"/>
      <c r="BY281" s="23"/>
      <c r="BZ281" s="23"/>
    </row>
    <row r="282" spans="43:78">
      <c r="AQ282" s="154"/>
      <c r="AR282" s="155"/>
      <c r="AS282" s="155"/>
      <c r="AT282" s="23"/>
      <c r="AU282" s="3"/>
      <c r="AV282" s="3"/>
      <c r="AW282" s="3"/>
      <c r="AX282" s="3"/>
      <c r="AY282" s="3"/>
      <c r="AZ282" s="61"/>
      <c r="BA282" s="61"/>
      <c r="BB282" s="61"/>
      <c r="BC282" s="61"/>
      <c r="BD282" s="16"/>
      <c r="BE282" s="16"/>
      <c r="BF282" s="61"/>
      <c r="BG282" s="3"/>
      <c r="BH282" s="3"/>
      <c r="BI282" s="3"/>
      <c r="BJ282" s="16"/>
      <c r="BK282" s="16"/>
      <c r="BL282" s="16"/>
      <c r="BM282" s="3"/>
      <c r="BN282" s="16"/>
      <c r="BO282" s="3"/>
      <c r="BP282" s="3"/>
      <c r="BQ282" s="3"/>
      <c r="BR282" s="23"/>
      <c r="BS282" s="3"/>
      <c r="BT282" s="3"/>
      <c r="BU282" s="3"/>
      <c r="BV282" s="3"/>
      <c r="BW282" s="3"/>
      <c r="BX282" s="3"/>
      <c r="BY282" s="23"/>
      <c r="BZ282" s="23"/>
    </row>
    <row r="283" spans="43:78">
      <c r="AQ283" s="154"/>
      <c r="AR283" s="155"/>
      <c r="AS283" s="155"/>
      <c r="AT283" s="23"/>
      <c r="AU283" s="3"/>
      <c r="AV283" s="3"/>
      <c r="AW283" s="3"/>
      <c r="AX283" s="3"/>
      <c r="AY283" s="3"/>
      <c r="AZ283" s="61"/>
      <c r="BA283" s="61"/>
      <c r="BB283" s="61"/>
      <c r="BC283" s="61"/>
      <c r="BD283" s="16"/>
      <c r="BE283" s="16"/>
      <c r="BF283" s="61"/>
      <c r="BG283" s="3"/>
      <c r="BH283" s="3"/>
      <c r="BI283" s="3"/>
      <c r="BJ283" s="16"/>
      <c r="BK283" s="16"/>
      <c r="BL283" s="16"/>
      <c r="BM283" s="3"/>
      <c r="BN283" s="16"/>
      <c r="BO283" s="3"/>
      <c r="BP283" s="3"/>
      <c r="BQ283" s="3"/>
      <c r="BR283" s="23"/>
      <c r="BS283" s="3"/>
      <c r="BT283" s="3"/>
      <c r="BU283" s="3"/>
      <c r="BV283" s="3"/>
      <c r="BW283" s="3"/>
      <c r="BX283" s="3"/>
      <c r="BY283" s="23"/>
      <c r="BZ283" s="23"/>
    </row>
    <row r="284" spans="43:78">
      <c r="AQ284" s="154"/>
      <c r="AR284" s="155"/>
      <c r="AS284" s="155"/>
      <c r="AT284" s="23"/>
      <c r="AU284" s="3"/>
      <c r="AV284" s="3"/>
      <c r="AW284" s="3"/>
      <c r="AX284" s="3"/>
      <c r="AY284" s="3"/>
      <c r="AZ284" s="61"/>
      <c r="BA284" s="61"/>
      <c r="BB284" s="61"/>
      <c r="BC284" s="61"/>
      <c r="BD284" s="16"/>
      <c r="BE284" s="16"/>
      <c r="BF284" s="61"/>
      <c r="BG284" s="3"/>
      <c r="BH284" s="3"/>
      <c r="BI284" s="3"/>
      <c r="BJ284" s="16"/>
      <c r="BK284" s="16"/>
      <c r="BL284" s="16"/>
      <c r="BM284" s="3"/>
      <c r="BN284" s="16"/>
      <c r="BO284" s="3"/>
      <c r="BP284" s="3"/>
      <c r="BQ284" s="3"/>
      <c r="BR284" s="23"/>
      <c r="BS284" s="3"/>
      <c r="BT284" s="3"/>
      <c r="BU284" s="3"/>
      <c r="BV284" s="3"/>
      <c r="BW284" s="3"/>
      <c r="BX284" s="3"/>
      <c r="BY284" s="23"/>
      <c r="BZ284" s="23"/>
    </row>
    <row r="285" spans="43:78">
      <c r="AQ285" s="154"/>
      <c r="AR285" s="155"/>
      <c r="AS285" s="155"/>
      <c r="AT285" s="23"/>
      <c r="AU285" s="3"/>
      <c r="AV285" s="3"/>
      <c r="AW285" s="3"/>
      <c r="AX285" s="3"/>
      <c r="AY285" s="3"/>
      <c r="AZ285" s="61"/>
      <c r="BA285" s="61"/>
      <c r="BB285" s="61"/>
      <c r="BC285" s="61"/>
      <c r="BD285" s="16"/>
      <c r="BE285" s="16"/>
      <c r="BF285" s="61"/>
      <c r="BG285" s="3"/>
      <c r="BH285" s="3"/>
      <c r="BI285" s="3"/>
      <c r="BJ285" s="16"/>
      <c r="BK285" s="16"/>
      <c r="BL285" s="16"/>
      <c r="BM285" s="3"/>
      <c r="BN285" s="16"/>
      <c r="BO285" s="3"/>
      <c r="BP285" s="3"/>
      <c r="BQ285" s="3"/>
      <c r="BR285" s="23"/>
      <c r="BS285" s="3"/>
      <c r="BT285" s="3"/>
      <c r="BU285" s="3"/>
      <c r="BV285" s="3"/>
      <c r="BW285" s="3"/>
      <c r="BX285" s="3"/>
      <c r="BY285" s="23"/>
      <c r="BZ285" s="23"/>
    </row>
    <row r="286" spans="43:78">
      <c r="AQ286" s="154"/>
      <c r="AR286" s="155"/>
      <c r="AS286" s="155"/>
      <c r="AT286" s="23"/>
      <c r="AU286" s="3"/>
      <c r="AV286" s="3"/>
      <c r="AW286" s="3"/>
      <c r="AX286" s="3"/>
      <c r="AY286" s="3"/>
      <c r="AZ286" s="61"/>
      <c r="BA286" s="61"/>
      <c r="BB286" s="61"/>
      <c r="BC286" s="61"/>
      <c r="BD286" s="16"/>
      <c r="BE286" s="16"/>
      <c r="BF286" s="61"/>
      <c r="BG286" s="3"/>
      <c r="BH286" s="3"/>
      <c r="BI286" s="3"/>
      <c r="BJ286" s="16"/>
      <c r="BK286" s="16"/>
      <c r="BL286" s="16"/>
      <c r="BM286" s="3"/>
      <c r="BN286" s="16"/>
      <c r="BO286" s="3"/>
      <c r="BP286" s="3"/>
      <c r="BQ286" s="3"/>
      <c r="BR286" s="23"/>
      <c r="BS286" s="3"/>
      <c r="BT286" s="3"/>
      <c r="BU286" s="3"/>
      <c r="BV286" s="3"/>
      <c r="BW286" s="3"/>
      <c r="BX286" s="3"/>
      <c r="BY286" s="23"/>
      <c r="BZ286" s="23"/>
    </row>
    <row r="287" spans="43:78">
      <c r="AQ287" s="154"/>
      <c r="AR287" s="155"/>
      <c r="AS287" s="155"/>
      <c r="AT287" s="23"/>
      <c r="AU287" s="3"/>
      <c r="AV287" s="3"/>
      <c r="AW287" s="3"/>
      <c r="AX287" s="3"/>
      <c r="AY287" s="3"/>
      <c r="AZ287" s="61"/>
      <c r="BA287" s="61"/>
      <c r="BB287" s="61"/>
      <c r="BC287" s="61"/>
      <c r="BD287" s="16"/>
      <c r="BE287" s="16"/>
      <c r="BF287" s="61"/>
      <c r="BG287" s="3"/>
      <c r="BH287" s="3"/>
      <c r="BI287" s="3"/>
      <c r="BJ287" s="16"/>
      <c r="BK287" s="16"/>
      <c r="BL287" s="16"/>
      <c r="BM287" s="3"/>
      <c r="BN287" s="16"/>
      <c r="BO287" s="3"/>
      <c r="BP287" s="3"/>
      <c r="BQ287" s="3"/>
      <c r="BR287" s="23"/>
      <c r="BS287" s="3"/>
      <c r="BT287" s="3"/>
      <c r="BU287" s="3"/>
      <c r="BV287" s="3"/>
      <c r="BW287" s="3"/>
      <c r="BX287" s="3"/>
      <c r="BY287" s="23"/>
      <c r="BZ287" s="23"/>
    </row>
    <row r="288" spans="43:78">
      <c r="AQ288" s="154"/>
      <c r="AR288" s="155"/>
      <c r="AS288" s="155"/>
      <c r="AT288" s="23"/>
      <c r="AU288" s="3"/>
      <c r="AV288" s="3"/>
      <c r="AW288" s="3"/>
      <c r="AX288" s="3"/>
      <c r="AY288" s="3"/>
      <c r="AZ288" s="61"/>
      <c r="BA288" s="61"/>
      <c r="BB288" s="61"/>
      <c r="BC288" s="61"/>
      <c r="BD288" s="16"/>
      <c r="BE288" s="16"/>
      <c r="BF288" s="61"/>
      <c r="BG288" s="3"/>
      <c r="BH288" s="3"/>
      <c r="BI288" s="3"/>
      <c r="BJ288" s="16"/>
      <c r="BK288" s="16"/>
      <c r="BL288" s="16"/>
      <c r="BM288" s="3"/>
      <c r="BN288" s="16"/>
      <c r="BO288" s="3"/>
      <c r="BP288" s="3"/>
      <c r="BQ288" s="3"/>
      <c r="BR288" s="23"/>
      <c r="BS288" s="3"/>
      <c r="BT288" s="3"/>
      <c r="BU288" s="3"/>
      <c r="BV288" s="3"/>
      <c r="BW288" s="3"/>
      <c r="BX288" s="3"/>
      <c r="BY288" s="23"/>
      <c r="BZ288" s="23"/>
    </row>
    <row r="289" spans="43:78">
      <c r="AQ289" s="154"/>
      <c r="AR289" s="155"/>
      <c r="AS289" s="155"/>
      <c r="AT289" s="23"/>
      <c r="AU289" s="3"/>
      <c r="AV289" s="3"/>
      <c r="AW289" s="3"/>
      <c r="AX289" s="3"/>
      <c r="AY289" s="3"/>
      <c r="AZ289" s="61"/>
      <c r="BA289" s="61"/>
      <c r="BB289" s="61"/>
      <c r="BC289" s="61"/>
      <c r="BD289" s="16"/>
      <c r="BE289" s="16"/>
      <c r="BF289" s="61"/>
      <c r="BG289" s="3"/>
      <c r="BH289" s="3"/>
      <c r="BI289" s="3"/>
      <c r="BJ289" s="16"/>
      <c r="BK289" s="16"/>
      <c r="BL289" s="16"/>
      <c r="BM289" s="3"/>
      <c r="BN289" s="16"/>
      <c r="BO289" s="3"/>
      <c r="BP289" s="3"/>
      <c r="BQ289" s="3"/>
      <c r="BR289" s="23"/>
      <c r="BS289" s="3"/>
      <c r="BT289" s="3"/>
      <c r="BU289" s="3"/>
      <c r="BV289" s="3"/>
      <c r="BW289" s="3"/>
      <c r="BX289" s="3"/>
      <c r="BY289" s="23"/>
      <c r="BZ289" s="23"/>
    </row>
    <row r="290" spans="43:78">
      <c r="AQ290" s="154"/>
      <c r="AR290" s="155"/>
      <c r="AS290" s="155"/>
      <c r="AT290" s="23"/>
      <c r="AU290" s="3"/>
      <c r="AV290" s="3"/>
      <c r="AW290" s="3"/>
      <c r="AX290" s="3"/>
      <c r="AY290" s="3"/>
      <c r="AZ290" s="61"/>
      <c r="BA290" s="61"/>
      <c r="BB290" s="61"/>
      <c r="BC290" s="61"/>
      <c r="BD290" s="16"/>
      <c r="BE290" s="16"/>
      <c r="BF290" s="61"/>
      <c r="BG290" s="3"/>
      <c r="BH290" s="3"/>
      <c r="BI290" s="3"/>
      <c r="BJ290" s="16"/>
      <c r="BK290" s="16"/>
      <c r="BL290" s="16"/>
      <c r="BM290" s="3"/>
      <c r="BN290" s="16"/>
      <c r="BO290" s="3"/>
      <c r="BP290" s="3"/>
      <c r="BQ290" s="3"/>
      <c r="BR290" s="23"/>
      <c r="BS290" s="3"/>
      <c r="BT290" s="3"/>
      <c r="BU290" s="3"/>
      <c r="BV290" s="3"/>
      <c r="BW290" s="3"/>
      <c r="BX290" s="3"/>
      <c r="BY290" s="23"/>
      <c r="BZ290" s="23"/>
    </row>
    <row r="291" spans="43:78">
      <c r="AQ291" s="154"/>
      <c r="AR291" s="155"/>
      <c r="AS291" s="155"/>
      <c r="AT291" s="23"/>
      <c r="AU291" s="3"/>
      <c r="AV291" s="3"/>
      <c r="AW291" s="3"/>
      <c r="AX291" s="3"/>
      <c r="AY291" s="3"/>
      <c r="AZ291" s="61"/>
      <c r="BA291" s="61"/>
      <c r="BB291" s="61"/>
      <c r="BC291" s="61"/>
      <c r="BD291" s="16"/>
      <c r="BE291" s="16"/>
      <c r="BF291" s="61"/>
      <c r="BG291" s="3"/>
      <c r="BH291" s="3"/>
      <c r="BI291" s="3"/>
      <c r="BJ291" s="16"/>
      <c r="BK291" s="16"/>
      <c r="BL291" s="16"/>
      <c r="BM291" s="3"/>
      <c r="BN291" s="16"/>
      <c r="BO291" s="3"/>
      <c r="BP291" s="3"/>
      <c r="BQ291" s="3"/>
      <c r="BR291" s="23"/>
      <c r="BS291" s="3"/>
      <c r="BT291" s="3"/>
      <c r="BU291" s="3"/>
      <c r="BV291" s="3"/>
      <c r="BW291" s="3"/>
      <c r="BX291" s="3"/>
      <c r="BY291" s="23"/>
      <c r="BZ291" s="23"/>
    </row>
    <row r="292" spans="43:78">
      <c r="AQ292" s="154"/>
      <c r="AR292" s="155"/>
      <c r="AS292" s="155"/>
      <c r="AT292" s="23"/>
      <c r="AU292" s="3"/>
      <c r="AV292" s="3"/>
      <c r="AW292" s="3"/>
      <c r="AX292" s="3"/>
      <c r="AY292" s="3"/>
      <c r="AZ292" s="61"/>
      <c r="BA292" s="61"/>
      <c r="BB292" s="61"/>
      <c r="BC292" s="61"/>
      <c r="BD292" s="16"/>
      <c r="BE292" s="16"/>
      <c r="BF292" s="61"/>
      <c r="BG292" s="3"/>
      <c r="BH292" s="3"/>
      <c r="BI292" s="3"/>
      <c r="BJ292" s="16"/>
      <c r="BK292" s="16"/>
      <c r="BL292" s="16"/>
      <c r="BM292" s="3"/>
      <c r="BN292" s="16"/>
      <c r="BO292" s="3"/>
      <c r="BP292" s="3"/>
      <c r="BQ292" s="3"/>
      <c r="BR292" s="23"/>
      <c r="BS292" s="3"/>
      <c r="BT292" s="3"/>
      <c r="BU292" s="3"/>
      <c r="BV292" s="3"/>
      <c r="BW292" s="3"/>
      <c r="BX292" s="3"/>
      <c r="BY292" s="23"/>
      <c r="BZ292" s="23"/>
    </row>
    <row r="293" spans="43:78">
      <c r="AQ293" s="154"/>
      <c r="AR293" s="155"/>
      <c r="AS293" s="155"/>
      <c r="AT293" s="23"/>
      <c r="AU293" s="3"/>
      <c r="AV293" s="3"/>
      <c r="AW293" s="3"/>
      <c r="AX293" s="3"/>
      <c r="AY293" s="3"/>
      <c r="AZ293" s="61"/>
      <c r="BA293" s="61"/>
      <c r="BB293" s="61"/>
      <c r="BC293" s="61"/>
      <c r="BD293" s="16"/>
      <c r="BE293" s="16"/>
      <c r="BF293" s="61"/>
      <c r="BG293" s="3"/>
      <c r="BH293" s="3"/>
      <c r="BI293" s="3"/>
      <c r="BJ293" s="16"/>
      <c r="BK293" s="16"/>
      <c r="BL293" s="16"/>
      <c r="BM293" s="3"/>
      <c r="BN293" s="16"/>
      <c r="BO293" s="3"/>
      <c r="BP293" s="3"/>
      <c r="BQ293" s="3"/>
      <c r="BR293" s="23"/>
      <c r="BS293" s="3"/>
      <c r="BT293" s="3"/>
      <c r="BU293" s="3"/>
      <c r="BV293" s="3"/>
      <c r="BW293" s="3"/>
      <c r="BX293" s="3"/>
      <c r="BY293" s="23"/>
      <c r="BZ293" s="23"/>
    </row>
    <row r="294" spans="43:78">
      <c r="AQ294" s="154"/>
      <c r="AR294" s="155"/>
      <c r="AS294" s="155"/>
      <c r="AT294" s="23"/>
      <c r="AU294" s="3"/>
      <c r="AV294" s="3"/>
      <c r="AW294" s="3"/>
      <c r="AX294" s="3"/>
      <c r="AY294" s="3"/>
      <c r="AZ294" s="61"/>
      <c r="BA294" s="61"/>
      <c r="BB294" s="61"/>
      <c r="BC294" s="61"/>
      <c r="BD294" s="16"/>
      <c r="BE294" s="16"/>
      <c r="BF294" s="61"/>
      <c r="BG294" s="3"/>
      <c r="BH294" s="3"/>
      <c r="BI294" s="3"/>
      <c r="BJ294" s="16"/>
      <c r="BK294" s="16"/>
      <c r="BL294" s="16"/>
      <c r="BM294" s="3"/>
      <c r="BN294" s="16"/>
      <c r="BO294" s="3"/>
      <c r="BP294" s="3"/>
      <c r="BQ294" s="3"/>
      <c r="BR294" s="23"/>
      <c r="BS294" s="3"/>
      <c r="BT294" s="3"/>
      <c r="BU294" s="3"/>
      <c r="BV294" s="3"/>
      <c r="BW294" s="3"/>
      <c r="BX294" s="3"/>
      <c r="BY294" s="23"/>
      <c r="BZ294" s="23"/>
    </row>
    <row r="295" spans="43:78">
      <c r="AQ295" s="154"/>
      <c r="AR295" s="155"/>
      <c r="AS295" s="155"/>
      <c r="AT295" s="23"/>
      <c r="AU295" s="3"/>
      <c r="AV295" s="3"/>
      <c r="AW295" s="3"/>
      <c r="AX295" s="3"/>
      <c r="AY295" s="3"/>
      <c r="AZ295" s="61"/>
      <c r="BA295" s="61"/>
      <c r="BB295" s="61"/>
      <c r="BC295" s="61"/>
      <c r="BD295" s="16"/>
      <c r="BE295" s="16"/>
      <c r="BF295" s="61"/>
      <c r="BG295" s="3"/>
      <c r="BH295" s="3"/>
      <c r="BI295" s="3"/>
      <c r="BJ295" s="16"/>
      <c r="BK295" s="16"/>
      <c r="BL295" s="16"/>
      <c r="BM295" s="3"/>
      <c r="BN295" s="16"/>
      <c r="BO295" s="3"/>
      <c r="BP295" s="3"/>
      <c r="BQ295" s="3"/>
      <c r="BR295" s="23"/>
      <c r="BS295" s="3"/>
      <c r="BT295" s="3"/>
      <c r="BU295" s="3"/>
      <c r="BV295" s="3"/>
      <c r="BW295" s="3"/>
      <c r="BX295" s="3"/>
      <c r="BY295" s="23"/>
      <c r="BZ295" s="23"/>
    </row>
    <row r="296" spans="43:78">
      <c r="AQ296" s="154"/>
      <c r="AR296" s="155"/>
      <c r="AS296" s="155"/>
      <c r="AT296" s="23"/>
      <c r="AU296" s="3"/>
      <c r="AV296" s="3"/>
      <c r="AW296" s="3"/>
      <c r="AX296" s="3"/>
      <c r="AY296" s="3"/>
      <c r="AZ296" s="61"/>
      <c r="BA296" s="61"/>
      <c r="BB296" s="61"/>
      <c r="BC296" s="61"/>
      <c r="BD296" s="16"/>
      <c r="BE296" s="16"/>
      <c r="BF296" s="61"/>
      <c r="BG296" s="3"/>
      <c r="BH296" s="3"/>
      <c r="BI296" s="3"/>
      <c r="BJ296" s="16"/>
      <c r="BK296" s="16"/>
      <c r="BL296" s="16"/>
      <c r="BM296" s="3"/>
      <c r="BN296" s="16"/>
      <c r="BO296" s="3"/>
      <c r="BP296" s="3"/>
      <c r="BQ296" s="3"/>
      <c r="BR296" s="23"/>
      <c r="BS296" s="3"/>
      <c r="BT296" s="3"/>
      <c r="BU296" s="3"/>
      <c r="BV296" s="3"/>
      <c r="BW296" s="3"/>
      <c r="BX296" s="3"/>
      <c r="BY296" s="23"/>
      <c r="BZ296" s="23"/>
    </row>
    <row r="297" spans="43:78">
      <c r="AQ297" s="154"/>
      <c r="AR297" s="155"/>
      <c r="AS297" s="155"/>
      <c r="AT297" s="23"/>
      <c r="AU297" s="3"/>
      <c r="AV297" s="3"/>
      <c r="AW297" s="3"/>
      <c r="AX297" s="3"/>
      <c r="AY297" s="3"/>
      <c r="AZ297" s="61"/>
      <c r="BA297" s="61"/>
      <c r="BB297" s="61"/>
      <c r="BC297" s="61"/>
      <c r="BD297" s="16"/>
      <c r="BE297" s="16"/>
      <c r="BF297" s="61"/>
      <c r="BG297" s="3"/>
      <c r="BH297" s="3"/>
      <c r="BI297" s="3"/>
      <c r="BJ297" s="16"/>
      <c r="BK297" s="16"/>
      <c r="BL297" s="16"/>
      <c r="BM297" s="3"/>
      <c r="BN297" s="16"/>
      <c r="BO297" s="3"/>
      <c r="BP297" s="3"/>
      <c r="BQ297" s="3"/>
      <c r="BR297" s="23"/>
      <c r="BS297" s="3"/>
      <c r="BT297" s="3"/>
      <c r="BU297" s="3"/>
      <c r="BV297" s="3"/>
      <c r="BW297" s="3"/>
      <c r="BX297" s="3"/>
      <c r="BY297" s="23"/>
      <c r="BZ297" s="23"/>
    </row>
    <row r="298" spans="43:78">
      <c r="AQ298" s="154"/>
      <c r="AR298" s="155"/>
      <c r="AS298" s="155"/>
      <c r="AT298" s="23"/>
      <c r="AU298" s="3"/>
      <c r="AV298" s="3"/>
      <c r="AW298" s="3"/>
      <c r="AX298" s="3"/>
      <c r="AY298" s="3"/>
      <c r="AZ298" s="61"/>
      <c r="BA298" s="61"/>
      <c r="BB298" s="61"/>
      <c r="BC298" s="61"/>
      <c r="BD298" s="16"/>
      <c r="BE298" s="16"/>
      <c r="BF298" s="61"/>
      <c r="BG298" s="3"/>
      <c r="BH298" s="3"/>
      <c r="BI298" s="3"/>
      <c r="BJ298" s="16"/>
      <c r="BK298" s="16"/>
      <c r="BL298" s="16"/>
      <c r="BM298" s="3"/>
      <c r="BN298" s="16"/>
      <c r="BO298" s="3"/>
      <c r="BP298" s="3"/>
      <c r="BQ298" s="3"/>
      <c r="BR298" s="23"/>
      <c r="BS298" s="3"/>
      <c r="BT298" s="3"/>
      <c r="BU298" s="3"/>
      <c r="BV298" s="3"/>
      <c r="BW298" s="3"/>
      <c r="BX298" s="3"/>
      <c r="BY298" s="23"/>
      <c r="BZ298" s="23"/>
    </row>
    <row r="299" spans="43:78">
      <c r="AQ299" s="154"/>
      <c r="AR299" s="155"/>
      <c r="AS299" s="155"/>
      <c r="AT299" s="23"/>
      <c r="AU299" s="3"/>
      <c r="AV299" s="3"/>
      <c r="AW299" s="3"/>
      <c r="AX299" s="3"/>
      <c r="AY299" s="3"/>
      <c r="AZ299" s="61"/>
      <c r="BA299" s="61"/>
      <c r="BB299" s="61"/>
      <c r="BC299" s="61"/>
      <c r="BD299" s="16"/>
      <c r="BE299" s="16"/>
      <c r="BF299" s="61"/>
      <c r="BG299" s="3"/>
      <c r="BH299" s="3"/>
      <c r="BI299" s="3"/>
      <c r="BJ299" s="16"/>
      <c r="BK299" s="16"/>
      <c r="BL299" s="16"/>
      <c r="BM299" s="3"/>
      <c r="BN299" s="16"/>
      <c r="BO299" s="3"/>
      <c r="BP299" s="3"/>
      <c r="BQ299" s="3"/>
      <c r="BR299" s="23"/>
      <c r="BS299" s="3"/>
      <c r="BT299" s="3"/>
      <c r="BU299" s="3"/>
      <c r="BV299" s="3"/>
      <c r="BW299" s="3"/>
      <c r="BX299" s="3"/>
      <c r="BY299" s="23"/>
      <c r="BZ299" s="23"/>
    </row>
    <row r="300" spans="43:78">
      <c r="AQ300" s="154"/>
      <c r="AR300" s="155"/>
      <c r="AS300" s="155"/>
      <c r="AT300" s="23"/>
      <c r="AU300" s="3"/>
      <c r="AV300" s="3"/>
      <c r="AW300" s="3"/>
      <c r="AX300" s="3"/>
      <c r="AY300" s="3"/>
      <c r="AZ300" s="61"/>
      <c r="BA300" s="61"/>
      <c r="BB300" s="61"/>
      <c r="BC300" s="61"/>
      <c r="BD300" s="16"/>
      <c r="BE300" s="16"/>
      <c r="BF300" s="61"/>
      <c r="BG300" s="3"/>
      <c r="BH300" s="3"/>
      <c r="BI300" s="3"/>
      <c r="BJ300" s="16"/>
      <c r="BK300" s="16"/>
      <c r="BL300" s="16"/>
      <c r="BM300" s="3"/>
      <c r="BN300" s="16"/>
      <c r="BO300" s="3"/>
      <c r="BP300" s="3"/>
      <c r="BQ300" s="3"/>
      <c r="BR300" s="23"/>
      <c r="BS300" s="3"/>
      <c r="BT300" s="3"/>
      <c r="BU300" s="3"/>
      <c r="BV300" s="3"/>
      <c r="BW300" s="3"/>
      <c r="BX300" s="3"/>
      <c r="BY300" s="23"/>
      <c r="BZ300" s="23"/>
    </row>
    <row r="301" spans="43:78">
      <c r="AQ301" s="154"/>
      <c r="AR301" s="155"/>
      <c r="AS301" s="155"/>
      <c r="AT301" s="23"/>
      <c r="AU301" s="3"/>
      <c r="AV301" s="3"/>
      <c r="AW301" s="3"/>
      <c r="AX301" s="3"/>
      <c r="AY301" s="3"/>
      <c r="AZ301" s="61"/>
      <c r="BA301" s="61"/>
      <c r="BB301" s="61"/>
      <c r="BC301" s="61"/>
      <c r="BD301" s="16"/>
      <c r="BE301" s="16"/>
      <c r="BF301" s="61"/>
      <c r="BG301" s="3"/>
      <c r="BH301" s="3"/>
      <c r="BI301" s="3"/>
      <c r="BJ301" s="16"/>
      <c r="BK301" s="16"/>
      <c r="BL301" s="16"/>
      <c r="BM301" s="3"/>
      <c r="BN301" s="16"/>
      <c r="BO301" s="3"/>
      <c r="BP301" s="3"/>
      <c r="BQ301" s="3"/>
      <c r="BR301" s="23"/>
      <c r="BS301" s="3"/>
      <c r="BT301" s="3"/>
      <c r="BU301" s="3"/>
      <c r="BV301" s="3"/>
      <c r="BW301" s="3"/>
      <c r="BX301" s="3"/>
      <c r="BY301" s="23"/>
      <c r="BZ301" s="23"/>
    </row>
    <row r="302" spans="43:78">
      <c r="AQ302" s="154"/>
      <c r="AR302" s="155"/>
      <c r="AS302" s="155"/>
      <c r="AT302" s="23"/>
      <c r="AU302" s="3"/>
      <c r="AV302" s="3"/>
      <c r="AW302" s="3"/>
      <c r="AX302" s="3"/>
      <c r="AY302" s="3"/>
      <c r="AZ302" s="61"/>
      <c r="BA302" s="61"/>
      <c r="BB302" s="61"/>
      <c r="BC302" s="61"/>
      <c r="BD302" s="16"/>
      <c r="BE302" s="16"/>
      <c r="BF302" s="61"/>
      <c r="BG302" s="3"/>
      <c r="BH302" s="3"/>
      <c r="BI302" s="3"/>
      <c r="BJ302" s="16"/>
      <c r="BK302" s="16"/>
      <c r="BL302" s="16"/>
      <c r="BM302" s="3"/>
      <c r="BN302" s="16"/>
      <c r="BO302" s="3"/>
      <c r="BP302" s="3"/>
      <c r="BQ302" s="3"/>
      <c r="BR302" s="23"/>
      <c r="BS302" s="3"/>
      <c r="BT302" s="3"/>
      <c r="BU302" s="3"/>
      <c r="BV302" s="3"/>
      <c r="BW302" s="3"/>
      <c r="BX302" s="3"/>
      <c r="BY302" s="23"/>
      <c r="BZ302" s="23"/>
    </row>
    <row r="303" spans="43:78">
      <c r="AQ303" s="154"/>
      <c r="AR303" s="155"/>
      <c r="AS303" s="155"/>
      <c r="AT303" s="23"/>
      <c r="AU303" s="3"/>
      <c r="AV303" s="3"/>
      <c r="AW303" s="3"/>
      <c r="AX303" s="3"/>
      <c r="AY303" s="3"/>
      <c r="AZ303" s="61"/>
      <c r="BA303" s="61"/>
      <c r="BB303" s="61"/>
      <c r="BC303" s="61"/>
      <c r="BD303" s="16"/>
      <c r="BE303" s="16"/>
      <c r="BF303" s="61"/>
      <c r="BG303" s="3"/>
      <c r="BH303" s="3"/>
      <c r="BI303" s="3"/>
      <c r="BJ303" s="16"/>
      <c r="BK303" s="16"/>
      <c r="BL303" s="16"/>
      <c r="BM303" s="3"/>
      <c r="BN303" s="16"/>
      <c r="BO303" s="3"/>
      <c r="BP303" s="3"/>
      <c r="BQ303" s="3"/>
      <c r="BR303" s="23"/>
      <c r="BS303" s="3"/>
      <c r="BT303" s="3"/>
      <c r="BU303" s="3"/>
      <c r="BV303" s="3"/>
      <c r="BW303" s="3"/>
      <c r="BX303" s="3"/>
      <c r="BY303" s="23"/>
      <c r="BZ303" s="23"/>
    </row>
    <row r="304" spans="43:78">
      <c r="AQ304" s="154"/>
      <c r="AR304" s="155"/>
      <c r="AS304" s="155"/>
      <c r="AT304" s="23"/>
      <c r="AU304" s="3"/>
      <c r="AV304" s="3"/>
      <c r="AW304" s="3"/>
      <c r="AX304" s="3"/>
      <c r="AY304" s="3"/>
      <c r="AZ304" s="61"/>
      <c r="BA304" s="61"/>
      <c r="BB304" s="61"/>
      <c r="BC304" s="61"/>
      <c r="BD304" s="16"/>
      <c r="BE304" s="16"/>
      <c r="BF304" s="61"/>
      <c r="BG304" s="3"/>
      <c r="BH304" s="3"/>
      <c r="BI304" s="3"/>
      <c r="BJ304" s="16"/>
      <c r="BK304" s="16"/>
      <c r="BL304" s="16"/>
      <c r="BM304" s="3"/>
      <c r="BN304" s="16"/>
      <c r="BO304" s="3"/>
      <c r="BP304" s="3"/>
      <c r="BQ304" s="3"/>
      <c r="BR304" s="23"/>
      <c r="BS304" s="3"/>
      <c r="BT304" s="3"/>
      <c r="BU304" s="3"/>
      <c r="BV304" s="3"/>
      <c r="BW304" s="3"/>
      <c r="BX304" s="3"/>
      <c r="BY304" s="23"/>
      <c r="BZ304" s="23"/>
    </row>
    <row r="305" spans="16:78">
      <c r="AQ305" s="154"/>
      <c r="AR305" s="155"/>
      <c r="AS305" s="155"/>
      <c r="AT305" s="23"/>
      <c r="AU305" s="3"/>
      <c r="AV305" s="3"/>
      <c r="AW305" s="3"/>
      <c r="AX305" s="3"/>
      <c r="AY305" s="3"/>
      <c r="AZ305" s="61"/>
      <c r="BA305" s="61"/>
      <c r="BB305" s="61"/>
      <c r="BC305" s="61"/>
      <c r="BD305" s="16"/>
      <c r="BE305" s="16"/>
      <c r="BF305" s="61"/>
      <c r="BG305" s="3"/>
      <c r="BH305" s="3"/>
      <c r="BI305" s="3"/>
      <c r="BJ305" s="16"/>
      <c r="BK305" s="16"/>
      <c r="BL305" s="16"/>
      <c r="BM305" s="3"/>
      <c r="BN305" s="16"/>
      <c r="BO305" s="3"/>
      <c r="BP305" s="3"/>
      <c r="BQ305" s="3"/>
      <c r="BR305" s="23"/>
      <c r="BS305" s="3"/>
      <c r="BT305" s="3"/>
      <c r="BU305" s="3"/>
      <c r="BV305" s="3"/>
      <c r="BW305" s="3"/>
      <c r="BX305" s="3"/>
      <c r="BY305" s="23"/>
      <c r="BZ305" s="23"/>
    </row>
    <row r="306" spans="16:78">
      <c r="AQ306" s="154"/>
      <c r="AR306" s="155"/>
      <c r="AS306" s="155"/>
      <c r="AT306" s="23"/>
      <c r="AU306" s="3"/>
      <c r="AV306" s="3"/>
      <c r="AW306" s="3"/>
      <c r="AX306" s="3"/>
      <c r="AY306" s="3"/>
      <c r="AZ306" s="61"/>
      <c r="BA306" s="61"/>
      <c r="BB306" s="61"/>
      <c r="BC306" s="61"/>
      <c r="BD306" s="16"/>
      <c r="BE306" s="16"/>
      <c r="BF306" s="61"/>
      <c r="BG306" s="3"/>
      <c r="BH306" s="3"/>
      <c r="BI306" s="3"/>
      <c r="BJ306" s="16"/>
      <c r="BK306" s="16"/>
      <c r="BL306" s="16"/>
      <c r="BM306" s="3"/>
      <c r="BN306" s="16"/>
      <c r="BO306" s="3"/>
      <c r="BP306" s="3"/>
      <c r="BQ306" s="3"/>
      <c r="BR306" s="23"/>
      <c r="BS306" s="3"/>
      <c r="BT306" s="3"/>
      <c r="BU306" s="3"/>
      <c r="BV306" s="3"/>
      <c r="BW306" s="3"/>
      <c r="BX306" s="3"/>
      <c r="BY306" s="23"/>
      <c r="BZ306" s="23"/>
    </row>
    <row r="307" spans="16:78">
      <c r="AQ307" s="154"/>
      <c r="AR307" s="155"/>
      <c r="AS307" s="155"/>
      <c r="AT307" s="23"/>
      <c r="AU307" s="3"/>
      <c r="AV307" s="3"/>
      <c r="AW307" s="3"/>
      <c r="AX307" s="3"/>
      <c r="AY307" s="3"/>
      <c r="AZ307" s="61"/>
      <c r="BA307" s="61"/>
      <c r="BB307" s="61"/>
      <c r="BC307" s="61"/>
      <c r="BD307" s="16"/>
      <c r="BE307" s="16"/>
      <c r="BF307" s="61"/>
      <c r="BG307" s="3"/>
      <c r="BH307" s="3"/>
      <c r="BI307" s="3"/>
      <c r="BJ307" s="16"/>
      <c r="BK307" s="16"/>
      <c r="BL307" s="16"/>
      <c r="BM307" s="3"/>
      <c r="BN307" s="16"/>
      <c r="BO307" s="3"/>
      <c r="BP307" s="3"/>
      <c r="BQ307" s="3"/>
      <c r="BR307" s="23"/>
      <c r="BS307" s="3"/>
      <c r="BT307" s="3"/>
      <c r="BU307" s="3"/>
      <c r="BV307" s="3"/>
      <c r="BW307" s="3"/>
      <c r="BX307" s="3"/>
      <c r="BY307" s="23"/>
      <c r="BZ307" s="23"/>
    </row>
    <row r="308" spans="16:78">
      <c r="AQ308" s="154"/>
      <c r="AR308" s="155"/>
      <c r="AS308" s="155"/>
      <c r="AT308" s="23"/>
      <c r="AU308" s="3"/>
      <c r="AV308" s="3"/>
      <c r="AW308" s="3"/>
      <c r="AX308" s="3"/>
      <c r="AY308" s="3"/>
      <c r="AZ308" s="61"/>
      <c r="BA308" s="61"/>
      <c r="BB308" s="61"/>
      <c r="BC308" s="61"/>
      <c r="BD308" s="16"/>
      <c r="BE308" s="16"/>
      <c r="BF308" s="61"/>
      <c r="BG308" s="3"/>
      <c r="BH308" s="3"/>
      <c r="BI308" s="3"/>
      <c r="BJ308" s="16"/>
      <c r="BK308" s="16"/>
      <c r="BL308" s="16"/>
      <c r="BM308" s="3"/>
      <c r="BN308" s="16"/>
      <c r="BO308" s="3"/>
      <c r="BP308" s="3"/>
      <c r="BQ308" s="3"/>
      <c r="BR308" s="23"/>
      <c r="BS308" s="3"/>
      <c r="BT308" s="3"/>
      <c r="BU308" s="3"/>
      <c r="BV308" s="3"/>
      <c r="BW308" s="3"/>
      <c r="BX308" s="3"/>
      <c r="BY308" s="23"/>
      <c r="BZ308" s="23"/>
    </row>
    <row r="309" spans="16:78">
      <c r="AQ309" s="154"/>
      <c r="AR309" s="155"/>
      <c r="AS309" s="155"/>
      <c r="AT309" s="23"/>
      <c r="AU309" s="3"/>
      <c r="AV309" s="3"/>
      <c r="AW309" s="3"/>
      <c r="AX309" s="3"/>
      <c r="AY309" s="3"/>
      <c r="AZ309" s="61"/>
      <c r="BA309" s="61"/>
      <c r="BB309" s="61"/>
      <c r="BC309" s="61"/>
      <c r="BD309" s="16"/>
      <c r="BE309" s="16"/>
      <c r="BF309" s="61"/>
      <c r="BG309" s="3"/>
      <c r="BH309" s="3"/>
      <c r="BI309" s="3"/>
      <c r="BJ309" s="16"/>
      <c r="BK309" s="16"/>
      <c r="BL309" s="16"/>
      <c r="BM309" s="3"/>
      <c r="BN309" s="16"/>
      <c r="BO309" s="3"/>
      <c r="BP309" s="3"/>
      <c r="BQ309" s="3"/>
      <c r="BR309" s="23"/>
      <c r="BS309" s="3"/>
      <c r="BT309" s="3"/>
      <c r="BU309" s="3"/>
      <c r="BV309" s="3"/>
      <c r="BW309" s="3"/>
      <c r="BX309" s="3"/>
      <c r="BY309" s="23"/>
      <c r="BZ309" s="23"/>
    </row>
    <row r="310" spans="16:78">
      <c r="AQ310" s="154"/>
      <c r="AR310" s="155"/>
      <c r="AS310" s="155"/>
      <c r="AT310" s="23"/>
      <c r="AU310" s="3"/>
      <c r="AV310" s="3"/>
      <c r="AW310" s="3"/>
      <c r="AX310" s="3"/>
      <c r="AY310" s="3"/>
      <c r="AZ310" s="61"/>
      <c r="BA310" s="61"/>
      <c r="BB310" s="61"/>
      <c r="BC310" s="61"/>
      <c r="BD310" s="16"/>
      <c r="BE310" s="16"/>
      <c r="BF310" s="61"/>
      <c r="BG310" s="3"/>
      <c r="BH310" s="3"/>
      <c r="BI310" s="3"/>
      <c r="BJ310" s="16"/>
      <c r="BK310" s="16"/>
      <c r="BL310" s="16"/>
      <c r="BM310" s="3"/>
      <c r="BN310" s="16"/>
      <c r="BO310" s="3"/>
      <c r="BP310" s="3"/>
      <c r="BQ310" s="3"/>
      <c r="BR310" s="23"/>
      <c r="BS310" s="3"/>
      <c r="BT310" s="3"/>
      <c r="BU310" s="3"/>
      <c r="BV310" s="3"/>
      <c r="BW310" s="3"/>
      <c r="BX310" s="3"/>
      <c r="BY310" s="23"/>
      <c r="BZ310" s="23"/>
    </row>
    <row r="311" spans="16:78">
      <c r="AQ311" s="154"/>
      <c r="AR311" s="155"/>
      <c r="AS311" s="155"/>
      <c r="AT311" s="23"/>
      <c r="AU311" s="3"/>
      <c r="AV311" s="3"/>
      <c r="AW311" s="3"/>
      <c r="AX311" s="3"/>
      <c r="AY311" s="3"/>
      <c r="AZ311" s="61"/>
      <c r="BA311" s="61"/>
      <c r="BB311" s="61"/>
      <c r="BC311" s="61"/>
      <c r="BD311" s="16"/>
      <c r="BE311" s="16"/>
      <c r="BF311" s="61"/>
      <c r="BG311" s="3"/>
      <c r="BH311" s="3"/>
      <c r="BI311" s="3"/>
      <c r="BJ311" s="16"/>
      <c r="BK311" s="16"/>
      <c r="BL311" s="16"/>
      <c r="BM311" s="3"/>
      <c r="BN311" s="16"/>
      <c r="BO311" s="3"/>
      <c r="BP311" s="3"/>
      <c r="BQ311" s="3"/>
      <c r="BR311" s="23"/>
      <c r="BS311" s="3"/>
      <c r="BT311" s="3"/>
      <c r="BU311" s="3"/>
      <c r="BV311" s="3"/>
      <c r="BW311" s="3"/>
      <c r="BX311" s="3"/>
      <c r="BY311" s="23"/>
      <c r="BZ311" s="23"/>
    </row>
    <row r="312" spans="16:78">
      <c r="AQ312" s="154"/>
      <c r="AR312" s="155"/>
      <c r="AS312" s="155"/>
      <c r="AT312" s="23"/>
      <c r="AU312" s="3"/>
      <c r="AV312" s="3"/>
      <c r="AW312" s="3"/>
      <c r="AX312" s="3"/>
      <c r="AY312" s="3"/>
      <c r="AZ312" s="61"/>
      <c r="BA312" s="61"/>
      <c r="BB312" s="61"/>
      <c r="BC312" s="61"/>
      <c r="BD312" s="16"/>
      <c r="BE312" s="16"/>
      <c r="BF312" s="61"/>
      <c r="BG312" s="3"/>
      <c r="BH312" s="3"/>
      <c r="BI312" s="3"/>
      <c r="BJ312" s="16"/>
      <c r="BK312" s="16"/>
      <c r="BL312" s="16"/>
      <c r="BM312" s="3"/>
      <c r="BN312" s="16"/>
      <c r="BO312" s="3"/>
      <c r="BP312" s="3"/>
      <c r="BQ312" s="3"/>
      <c r="BR312" s="23"/>
      <c r="BS312" s="3"/>
      <c r="BT312" s="3"/>
      <c r="BU312" s="3"/>
      <c r="BV312" s="3"/>
      <c r="BW312" s="3"/>
      <c r="BX312" s="3"/>
      <c r="BY312" s="23"/>
      <c r="BZ312" s="23"/>
    </row>
    <row r="313" spans="16:78">
      <c r="P313" s="3" t="s">
        <v>655</v>
      </c>
      <c r="AQ313" s="154"/>
      <c r="AR313" s="155"/>
      <c r="AS313" s="155"/>
      <c r="AT313" s="23"/>
      <c r="AU313" s="3"/>
      <c r="AV313" s="3"/>
      <c r="AW313" s="3"/>
      <c r="AX313" s="3"/>
      <c r="AY313" s="3"/>
      <c r="AZ313" s="61"/>
      <c r="BA313" s="61"/>
      <c r="BB313" s="61"/>
      <c r="BC313" s="61"/>
      <c r="BD313" s="16"/>
      <c r="BE313" s="16"/>
      <c r="BF313" s="61"/>
      <c r="BG313" s="3"/>
      <c r="BH313" s="3"/>
      <c r="BI313" s="3"/>
      <c r="BJ313" s="16"/>
      <c r="BK313" s="16"/>
      <c r="BL313" s="16"/>
      <c r="BM313" s="3"/>
      <c r="BN313" s="16"/>
      <c r="BO313" s="3"/>
      <c r="BP313" s="3"/>
      <c r="BQ313" s="3"/>
      <c r="BR313" s="23"/>
      <c r="BS313" s="3"/>
      <c r="BT313" s="3"/>
      <c r="BU313" s="3"/>
      <c r="BV313" s="3"/>
      <c r="BW313" s="3"/>
      <c r="BX313" s="3"/>
      <c r="BY313" s="23"/>
      <c r="BZ313" s="23"/>
    </row>
    <row r="314" spans="16:78">
      <c r="AQ314" s="154"/>
      <c r="AR314" s="155"/>
      <c r="AS314" s="155"/>
      <c r="AT314" s="23"/>
      <c r="AU314" s="3"/>
      <c r="AV314" s="3"/>
      <c r="AW314" s="3"/>
      <c r="AX314" s="3"/>
      <c r="AY314" s="3"/>
      <c r="AZ314" s="61"/>
      <c r="BA314" s="61"/>
      <c r="BB314" s="61"/>
      <c r="BC314" s="61"/>
      <c r="BD314" s="16"/>
      <c r="BE314" s="16"/>
      <c r="BF314" s="61"/>
      <c r="BG314" s="3"/>
      <c r="BH314" s="3"/>
      <c r="BI314" s="3"/>
      <c r="BJ314" s="16"/>
      <c r="BK314" s="16"/>
      <c r="BL314" s="16"/>
      <c r="BM314" s="3"/>
      <c r="BN314" s="16"/>
      <c r="BO314" s="3"/>
      <c r="BP314" s="3"/>
      <c r="BQ314" s="3"/>
      <c r="BR314" s="23"/>
      <c r="BS314" s="3"/>
      <c r="BT314" s="3"/>
      <c r="BU314" s="3"/>
      <c r="BV314" s="3"/>
      <c r="BW314" s="3"/>
      <c r="BX314" s="3"/>
      <c r="BY314" s="23"/>
      <c r="BZ314" s="23"/>
    </row>
    <row r="315" spans="16:78">
      <c r="AQ315" s="154"/>
      <c r="AR315" s="155"/>
      <c r="AS315" s="155"/>
      <c r="AT315" s="23"/>
      <c r="AU315" s="3"/>
      <c r="AV315" s="3"/>
      <c r="AW315" s="3"/>
      <c r="AX315" s="3"/>
      <c r="AY315" s="3"/>
      <c r="AZ315" s="61"/>
      <c r="BA315" s="61"/>
      <c r="BB315" s="61"/>
      <c r="BC315" s="61"/>
      <c r="BD315" s="16"/>
      <c r="BE315" s="16"/>
      <c r="BF315" s="61"/>
      <c r="BG315" s="3"/>
      <c r="BH315" s="3"/>
      <c r="BI315" s="3"/>
      <c r="BJ315" s="16"/>
      <c r="BK315" s="16"/>
      <c r="BL315" s="16"/>
      <c r="BM315" s="3"/>
      <c r="BN315" s="16"/>
      <c r="BO315" s="3"/>
      <c r="BP315" s="3"/>
      <c r="BQ315" s="3"/>
      <c r="BR315" s="23"/>
      <c r="BS315" s="3"/>
      <c r="BT315" s="3"/>
      <c r="BU315" s="3"/>
      <c r="BV315" s="3"/>
      <c r="BW315" s="3"/>
      <c r="BX315" s="3"/>
      <c r="BY315" s="23"/>
    </row>
    <row r="316" spans="16:78">
      <c r="AQ316" s="154"/>
      <c r="AR316" s="155"/>
      <c r="AS316" s="155"/>
      <c r="AT316" s="23"/>
      <c r="AU316" s="3"/>
      <c r="AV316" s="3"/>
      <c r="AW316" s="3"/>
      <c r="AX316" s="3"/>
      <c r="AY316" s="3"/>
      <c r="AZ316" s="61"/>
      <c r="BA316" s="61"/>
      <c r="BB316" s="61"/>
      <c r="BC316" s="61"/>
      <c r="BD316" s="16"/>
      <c r="BE316" s="16"/>
      <c r="BF316" s="61"/>
      <c r="BG316" s="3"/>
      <c r="BH316" s="3"/>
      <c r="BI316" s="3"/>
      <c r="BJ316" s="16"/>
      <c r="BK316" s="16"/>
      <c r="BL316" s="16"/>
      <c r="BM316" s="3"/>
      <c r="BN316" s="16"/>
      <c r="BO316" s="3"/>
      <c r="BP316" s="3"/>
      <c r="BQ316" s="3"/>
      <c r="BR316" s="23"/>
      <c r="BS316" s="3"/>
      <c r="BT316" s="3"/>
      <c r="BU316" s="3"/>
      <c r="BV316" s="3"/>
      <c r="BW316" s="3"/>
      <c r="BX316" s="3"/>
      <c r="BY316" s="23"/>
    </row>
    <row r="317" spans="16:78">
      <c r="AQ317" s="154"/>
      <c r="AR317" s="155"/>
      <c r="AS317" s="155"/>
      <c r="AT317" s="23"/>
      <c r="AU317" s="3"/>
      <c r="AV317" s="3"/>
      <c r="AW317" s="3"/>
      <c r="AX317" s="3"/>
      <c r="AY317" s="3"/>
      <c r="AZ317" s="61"/>
      <c r="BA317" s="61"/>
      <c r="BB317" s="61"/>
      <c r="BC317" s="61"/>
      <c r="BD317" s="16"/>
      <c r="BE317" s="16"/>
      <c r="BF317" s="61"/>
      <c r="BG317" s="3"/>
      <c r="BH317" s="3"/>
      <c r="BI317" s="3"/>
      <c r="BJ317" s="16"/>
      <c r="BK317" s="16"/>
      <c r="BL317" s="16"/>
      <c r="BM317" s="3"/>
      <c r="BN317" s="16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23"/>
    </row>
    <row r="318" spans="16:78">
      <c r="AQ318" s="154"/>
      <c r="AR318" s="155"/>
      <c r="AS318" s="155"/>
      <c r="AT318" s="23"/>
      <c r="AU318" s="3"/>
      <c r="AV318" s="3"/>
      <c r="AW318" s="3"/>
      <c r="AX318" s="3"/>
      <c r="AY318" s="3"/>
      <c r="AZ318" s="61"/>
      <c r="BA318" s="61"/>
      <c r="BB318" s="61"/>
      <c r="BC318" s="61"/>
      <c r="BD318" s="16"/>
      <c r="BE318" s="16"/>
      <c r="BF318" s="61"/>
      <c r="BG318" s="3"/>
      <c r="BH318" s="3"/>
      <c r="BI318" s="3"/>
      <c r="BJ318" s="16"/>
      <c r="BK318" s="16"/>
      <c r="BL318" s="16"/>
      <c r="BM318" s="3"/>
      <c r="BN318" s="16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23"/>
    </row>
    <row r="319" spans="16:78">
      <c r="AQ319" s="154"/>
      <c r="AR319" s="155"/>
      <c r="AS319" s="155"/>
      <c r="AT319" s="23"/>
      <c r="AU319" s="3"/>
      <c r="AV319" s="3"/>
      <c r="AW319" s="3"/>
      <c r="AX319" s="3"/>
      <c r="AY319" s="3"/>
      <c r="AZ319" s="61"/>
      <c r="BA319" s="61"/>
      <c r="BB319" s="61"/>
      <c r="BC319" s="61"/>
      <c r="BD319" s="16"/>
      <c r="BE319" s="16"/>
      <c r="BF319" s="61"/>
      <c r="BG319" s="3"/>
      <c r="BH319" s="3"/>
      <c r="BI319" s="3"/>
      <c r="BJ319" s="16"/>
      <c r="BK319" s="16"/>
      <c r="BL319" s="16"/>
      <c r="BM319" s="3"/>
      <c r="BN319" s="16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23"/>
    </row>
    <row r="320" spans="16:78">
      <c r="AQ320" s="154"/>
      <c r="AR320" s="155"/>
      <c r="AS320" s="155"/>
      <c r="AT320" s="23"/>
      <c r="AU320" s="3"/>
      <c r="AV320" s="3"/>
      <c r="AW320" s="3"/>
      <c r="AX320" s="3"/>
      <c r="AY320" s="3"/>
      <c r="AZ320" s="61"/>
      <c r="BA320" s="61"/>
      <c r="BB320" s="61"/>
      <c r="BC320" s="61"/>
      <c r="BD320" s="16"/>
      <c r="BE320" s="16"/>
      <c r="BF320" s="61"/>
      <c r="BG320" s="3"/>
      <c r="BH320" s="3"/>
      <c r="BI320" s="3"/>
      <c r="BJ320" s="16"/>
      <c r="BK320" s="16"/>
      <c r="BL320" s="16"/>
      <c r="BM320" s="3"/>
      <c r="BN320" s="16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23"/>
    </row>
    <row r="321" spans="43:77">
      <c r="AQ321" s="154"/>
      <c r="AR321" s="155"/>
      <c r="AS321" s="155"/>
      <c r="AT321" s="23"/>
      <c r="AU321" s="3"/>
      <c r="AV321" s="3"/>
      <c r="AW321" s="3"/>
      <c r="AX321" s="3"/>
      <c r="AY321" s="3"/>
      <c r="AZ321" s="61"/>
      <c r="BA321" s="61"/>
      <c r="BB321" s="61"/>
      <c r="BC321" s="61"/>
      <c r="BD321" s="16"/>
      <c r="BE321" s="16"/>
      <c r="BF321" s="61"/>
      <c r="BG321" s="3"/>
      <c r="BH321" s="3"/>
      <c r="BI321" s="3"/>
      <c r="BJ321" s="16"/>
      <c r="BK321" s="16"/>
      <c r="BL321" s="16"/>
      <c r="BM321" s="3"/>
      <c r="BN321" s="16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23"/>
    </row>
    <row r="322" spans="43:77">
      <c r="AQ322" s="154"/>
      <c r="AR322" s="155"/>
      <c r="AS322" s="155"/>
      <c r="AT322" s="23"/>
      <c r="AU322" s="3"/>
      <c r="AV322" s="3"/>
      <c r="AW322" s="3"/>
      <c r="AX322" s="3"/>
      <c r="AY322" s="3"/>
      <c r="AZ322" s="61"/>
      <c r="BA322" s="61"/>
      <c r="BB322" s="61"/>
      <c r="BC322" s="61"/>
      <c r="BD322" s="16"/>
      <c r="BE322" s="16"/>
      <c r="BF322" s="61"/>
      <c r="BG322" s="3"/>
      <c r="BH322" s="3"/>
      <c r="BI322" s="3"/>
      <c r="BJ322" s="16"/>
      <c r="BK322" s="16"/>
      <c r="BL322" s="16"/>
      <c r="BM322" s="3"/>
      <c r="BN322" s="16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23"/>
    </row>
    <row r="323" spans="43:77">
      <c r="AQ323" s="154"/>
      <c r="AR323" s="155"/>
      <c r="AS323" s="155"/>
      <c r="AT323" s="23"/>
      <c r="AU323" s="3"/>
      <c r="AV323" s="3"/>
      <c r="AW323" s="3"/>
      <c r="AX323" s="3"/>
      <c r="AY323" s="3"/>
      <c r="AZ323" s="61"/>
      <c r="BA323" s="61"/>
      <c r="BB323" s="61"/>
      <c r="BC323" s="61"/>
      <c r="BD323" s="16"/>
      <c r="BE323" s="16"/>
      <c r="BF323" s="61"/>
      <c r="BG323" s="3"/>
      <c r="BH323" s="3"/>
      <c r="BI323" s="3"/>
      <c r="BJ323" s="16"/>
      <c r="BK323" s="16"/>
      <c r="BL323" s="16"/>
      <c r="BM323" s="3"/>
      <c r="BN323" s="16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23"/>
    </row>
    <row r="324" spans="43:77">
      <c r="AQ324" s="154"/>
      <c r="AR324" s="155"/>
      <c r="AS324" s="155"/>
      <c r="AT324" s="23"/>
      <c r="AU324" s="3"/>
      <c r="AV324" s="3"/>
      <c r="AW324" s="3"/>
      <c r="AX324" s="3"/>
      <c r="AY324" s="3"/>
      <c r="AZ324" s="61"/>
      <c r="BA324" s="61"/>
      <c r="BB324" s="61"/>
      <c r="BC324" s="61"/>
      <c r="BD324" s="16"/>
      <c r="BE324" s="16"/>
      <c r="BF324" s="61"/>
      <c r="BG324" s="3"/>
      <c r="BH324" s="3"/>
      <c r="BI324" s="3"/>
      <c r="BJ324" s="16"/>
      <c r="BK324" s="16"/>
      <c r="BL324" s="16"/>
      <c r="BM324" s="3"/>
      <c r="BN324" s="16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23"/>
    </row>
    <row r="325" spans="43:77">
      <c r="AQ325" s="154"/>
      <c r="AR325" s="155"/>
      <c r="AS325" s="155"/>
      <c r="AT325" s="23"/>
      <c r="AU325" s="3"/>
      <c r="AV325" s="3"/>
      <c r="AW325" s="3"/>
      <c r="AX325" s="3"/>
      <c r="AY325" s="3"/>
      <c r="AZ325" s="61"/>
      <c r="BA325" s="61"/>
      <c r="BB325" s="61"/>
      <c r="BC325" s="61"/>
      <c r="BD325" s="16"/>
      <c r="BE325" s="16"/>
      <c r="BF325" s="61"/>
      <c r="BG325" s="3"/>
      <c r="BH325" s="3"/>
      <c r="BI325" s="3"/>
      <c r="BJ325" s="16"/>
      <c r="BK325" s="16"/>
      <c r="BL325" s="16"/>
      <c r="BM325" s="3"/>
      <c r="BN325" s="16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23"/>
    </row>
    <row r="326" spans="43:77">
      <c r="AQ326" s="154"/>
      <c r="AR326" s="155"/>
      <c r="AS326" s="155"/>
      <c r="AT326" s="23"/>
      <c r="AU326" s="3"/>
      <c r="AV326" s="3"/>
      <c r="AW326" s="3"/>
      <c r="AX326" s="3"/>
      <c r="AY326" s="3"/>
      <c r="AZ326" s="61"/>
      <c r="BA326" s="61"/>
      <c r="BB326" s="61"/>
      <c r="BC326" s="61"/>
      <c r="BD326" s="16"/>
      <c r="BE326" s="16"/>
      <c r="BF326" s="61"/>
      <c r="BG326" s="3"/>
      <c r="BH326" s="3"/>
      <c r="BI326" s="3"/>
      <c r="BJ326" s="16"/>
      <c r="BK326" s="16"/>
      <c r="BL326" s="16"/>
      <c r="BM326" s="3"/>
      <c r="BN326" s="16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23"/>
    </row>
    <row r="327" spans="43:77">
      <c r="AQ327" s="154"/>
      <c r="AR327" s="155"/>
      <c r="AS327" s="155"/>
      <c r="AT327" s="23"/>
      <c r="AU327" s="3"/>
      <c r="AV327" s="3"/>
      <c r="AW327" s="3"/>
      <c r="AX327" s="3"/>
      <c r="AY327" s="3"/>
      <c r="AZ327" s="61"/>
      <c r="BA327" s="61"/>
      <c r="BB327" s="61"/>
      <c r="BC327" s="61"/>
      <c r="BD327" s="16"/>
      <c r="BE327" s="16"/>
      <c r="BF327" s="61"/>
      <c r="BG327" s="3"/>
      <c r="BH327" s="3"/>
      <c r="BI327" s="3"/>
      <c r="BJ327" s="16"/>
      <c r="BK327" s="16"/>
      <c r="BL327" s="16"/>
      <c r="BM327" s="3"/>
      <c r="BN327" s="16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23"/>
    </row>
    <row r="328" spans="43:77">
      <c r="AQ328" s="154"/>
      <c r="AR328" s="155"/>
      <c r="AS328" s="155"/>
      <c r="AT328" s="23"/>
      <c r="AU328" s="3"/>
      <c r="AV328" s="3"/>
      <c r="AW328" s="3"/>
      <c r="AX328" s="3"/>
      <c r="AY328" s="3"/>
      <c r="AZ328" s="61"/>
      <c r="BA328" s="61"/>
      <c r="BB328" s="61"/>
      <c r="BC328" s="61"/>
      <c r="BD328" s="16"/>
      <c r="BE328" s="16"/>
      <c r="BF328" s="61"/>
      <c r="BG328" s="3"/>
      <c r="BH328" s="3"/>
      <c r="BI328" s="3"/>
      <c r="BJ328" s="16"/>
      <c r="BK328" s="16"/>
      <c r="BL328" s="16"/>
      <c r="BM328" s="3"/>
      <c r="BN328" s="16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23"/>
    </row>
    <row r="329" spans="43:77">
      <c r="AQ329" s="154"/>
      <c r="AR329" s="155"/>
      <c r="AS329" s="155"/>
      <c r="AT329" s="23"/>
      <c r="AU329" s="3"/>
      <c r="AV329" s="3"/>
      <c r="AW329" s="3"/>
      <c r="AX329" s="3"/>
      <c r="AY329" s="3"/>
      <c r="AZ329" s="61"/>
      <c r="BA329" s="61"/>
      <c r="BB329" s="61"/>
      <c r="BC329" s="61"/>
      <c r="BD329" s="16"/>
      <c r="BE329" s="16"/>
      <c r="BF329" s="61"/>
      <c r="BG329" s="3"/>
      <c r="BH329" s="3"/>
      <c r="BI329" s="3"/>
      <c r="BJ329" s="16"/>
      <c r="BK329" s="16"/>
      <c r="BL329" s="16"/>
      <c r="BM329" s="3"/>
      <c r="BN329" s="16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23"/>
    </row>
    <row r="330" spans="43:77">
      <c r="AQ330" s="154"/>
      <c r="AR330" s="155"/>
      <c r="AS330" s="155"/>
      <c r="AT330" s="23"/>
      <c r="AU330" s="3"/>
      <c r="AV330" s="3"/>
      <c r="AW330" s="3"/>
      <c r="AX330" s="3"/>
      <c r="AY330" s="3"/>
      <c r="AZ330" s="61"/>
      <c r="BA330" s="61"/>
      <c r="BB330" s="61"/>
      <c r="BC330" s="61"/>
      <c r="BD330" s="16"/>
      <c r="BE330" s="16"/>
      <c r="BF330" s="61"/>
      <c r="BG330" s="3"/>
      <c r="BH330" s="3"/>
      <c r="BI330" s="3"/>
      <c r="BJ330" s="16"/>
      <c r="BK330" s="16"/>
      <c r="BL330" s="16"/>
      <c r="BM330" s="3"/>
      <c r="BN330" s="16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23"/>
    </row>
    <row r="331" spans="43:77">
      <c r="AQ331" s="154"/>
      <c r="AR331" s="155"/>
      <c r="AS331" s="155"/>
      <c r="AT331" s="23"/>
      <c r="AU331" s="3"/>
      <c r="AV331" s="3"/>
      <c r="AW331" s="3"/>
      <c r="AX331" s="3"/>
      <c r="AY331" s="3"/>
      <c r="AZ331" s="61"/>
      <c r="BA331" s="61"/>
      <c r="BB331" s="61"/>
      <c r="BC331" s="61"/>
      <c r="BD331" s="16"/>
      <c r="BE331" s="16"/>
      <c r="BF331" s="61"/>
      <c r="BG331" s="3"/>
      <c r="BH331" s="3"/>
      <c r="BI331" s="3"/>
      <c r="BJ331" s="16"/>
      <c r="BK331" s="16"/>
      <c r="BL331" s="16"/>
      <c r="BM331" s="3"/>
      <c r="BN331" s="16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23"/>
    </row>
    <row r="332" spans="43:77">
      <c r="AQ332" s="154"/>
      <c r="AR332" s="155"/>
      <c r="AS332" s="155"/>
      <c r="AT332" s="23"/>
      <c r="AU332" s="3"/>
      <c r="AV332" s="3"/>
      <c r="AW332" s="3"/>
      <c r="AX332" s="3"/>
      <c r="AY332" s="3"/>
      <c r="AZ332" s="61"/>
      <c r="BA332" s="61"/>
      <c r="BB332" s="61"/>
      <c r="BC332" s="61"/>
      <c r="BD332" s="16"/>
      <c r="BE332" s="16"/>
      <c r="BF332" s="61"/>
      <c r="BG332" s="3"/>
      <c r="BH332" s="3"/>
      <c r="BI332" s="3"/>
      <c r="BJ332" s="16"/>
      <c r="BK332" s="16"/>
      <c r="BL332" s="16"/>
      <c r="BM332" s="3"/>
      <c r="BN332" s="16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23"/>
    </row>
    <row r="333" spans="43:77">
      <c r="AQ333" s="154"/>
      <c r="AR333" s="155"/>
      <c r="AS333" s="155"/>
      <c r="AT333" s="23"/>
      <c r="AU333" s="3"/>
      <c r="AV333" s="3"/>
      <c r="AW333" s="3"/>
      <c r="AX333" s="3"/>
      <c r="AY333" s="3"/>
      <c r="AZ333" s="61"/>
      <c r="BA333" s="61"/>
      <c r="BB333" s="61"/>
      <c r="BC333" s="61"/>
      <c r="BD333" s="16"/>
      <c r="BE333" s="16"/>
      <c r="BF333" s="61"/>
      <c r="BG333" s="3"/>
      <c r="BH333" s="3"/>
      <c r="BI333" s="3"/>
      <c r="BJ333" s="16"/>
      <c r="BK333" s="16"/>
      <c r="BL333" s="16"/>
      <c r="BM333" s="3"/>
      <c r="BN333" s="16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23"/>
    </row>
    <row r="334" spans="43:77">
      <c r="AQ334" s="154"/>
      <c r="AR334" s="155"/>
      <c r="AS334" s="155"/>
      <c r="AT334" s="23"/>
      <c r="AU334" s="3"/>
      <c r="AV334" s="3"/>
      <c r="AW334" s="3"/>
      <c r="AX334" s="3"/>
      <c r="AY334" s="3"/>
      <c r="AZ334" s="61"/>
      <c r="BA334" s="61"/>
      <c r="BB334" s="61"/>
      <c r="BC334" s="61"/>
      <c r="BD334" s="16"/>
      <c r="BE334" s="16"/>
      <c r="BF334" s="61"/>
      <c r="BG334" s="3"/>
      <c r="BH334" s="3"/>
      <c r="BI334" s="3"/>
      <c r="BJ334" s="16"/>
      <c r="BK334" s="16"/>
      <c r="BL334" s="16"/>
      <c r="BM334" s="3"/>
      <c r="BN334" s="16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23"/>
    </row>
    <row r="335" spans="43:77">
      <c r="AQ335" s="154"/>
      <c r="AR335" s="155"/>
      <c r="AS335" s="155"/>
      <c r="AT335" s="23"/>
      <c r="AU335" s="3"/>
      <c r="AV335" s="3"/>
      <c r="AW335" s="3"/>
      <c r="AX335" s="3"/>
      <c r="AY335" s="3"/>
      <c r="AZ335" s="61"/>
      <c r="BA335" s="61"/>
      <c r="BB335" s="61"/>
      <c r="BC335" s="61"/>
      <c r="BD335" s="16"/>
      <c r="BE335" s="16"/>
      <c r="BF335" s="61"/>
      <c r="BG335" s="3"/>
      <c r="BH335" s="3"/>
      <c r="BI335" s="3"/>
      <c r="BJ335" s="16"/>
      <c r="BK335" s="16"/>
      <c r="BL335" s="16"/>
      <c r="BM335" s="3"/>
      <c r="BN335" s="16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23"/>
    </row>
    <row r="336" spans="43:77">
      <c r="AQ336" s="154"/>
      <c r="AR336" s="155"/>
      <c r="AS336" s="155"/>
      <c r="AT336" s="23"/>
      <c r="AU336" s="3"/>
      <c r="AV336" s="3"/>
      <c r="AW336" s="3"/>
      <c r="AX336" s="3"/>
      <c r="AY336" s="3"/>
      <c r="AZ336" s="61"/>
      <c r="BA336" s="61"/>
      <c r="BB336" s="61"/>
      <c r="BC336" s="61"/>
      <c r="BD336" s="16"/>
      <c r="BE336" s="16"/>
      <c r="BF336" s="61"/>
      <c r="BG336" s="3"/>
      <c r="BH336" s="3"/>
      <c r="BI336" s="3"/>
      <c r="BJ336" s="16"/>
      <c r="BK336" s="16"/>
      <c r="BL336" s="16"/>
      <c r="BM336" s="3"/>
      <c r="BN336" s="16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23"/>
    </row>
    <row r="337" spans="16:77">
      <c r="AQ337" s="154"/>
      <c r="AR337" s="155"/>
      <c r="AS337" s="155"/>
      <c r="AT337" s="23"/>
      <c r="AU337" s="3"/>
      <c r="AV337" s="3"/>
      <c r="AW337" s="3"/>
      <c r="AX337" s="3"/>
      <c r="AY337" s="3"/>
      <c r="AZ337" s="61"/>
      <c r="BA337" s="61"/>
      <c r="BB337" s="61"/>
      <c r="BC337" s="61"/>
      <c r="BD337" s="16"/>
      <c r="BE337" s="16"/>
      <c r="BF337" s="61"/>
      <c r="BG337" s="3"/>
      <c r="BH337" s="3"/>
      <c r="BI337" s="3"/>
      <c r="BJ337" s="16"/>
      <c r="BK337" s="16"/>
      <c r="BL337" s="16"/>
      <c r="BM337" s="3"/>
      <c r="BN337" s="16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23"/>
    </row>
    <row r="338" spans="16:77">
      <c r="AQ338" s="154"/>
      <c r="AR338" s="155"/>
      <c r="AS338" s="155"/>
      <c r="AT338" s="23"/>
      <c r="AU338" s="3"/>
      <c r="AV338" s="3"/>
      <c r="AW338" s="3"/>
      <c r="AX338" s="3"/>
      <c r="AY338" s="3"/>
      <c r="AZ338" s="61"/>
      <c r="BA338" s="61"/>
      <c r="BB338" s="61"/>
      <c r="BC338" s="61"/>
      <c r="BD338" s="16"/>
      <c r="BE338" s="16"/>
      <c r="BF338" s="61"/>
      <c r="BG338" s="3"/>
      <c r="BH338" s="3"/>
      <c r="BI338" s="3"/>
      <c r="BJ338" s="16"/>
      <c r="BK338" s="16"/>
      <c r="BL338" s="16"/>
      <c r="BM338" s="3"/>
      <c r="BN338" s="16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23"/>
    </row>
    <row r="339" spans="16:77">
      <c r="AQ339" s="154"/>
      <c r="AR339" s="155"/>
      <c r="AS339" s="155"/>
      <c r="AT339" s="23"/>
      <c r="AU339" s="3"/>
      <c r="AV339" s="3"/>
      <c r="AW339" s="3"/>
      <c r="AX339" s="3"/>
      <c r="AY339" s="3"/>
      <c r="AZ339" s="61"/>
      <c r="BA339" s="61"/>
      <c r="BB339" s="61"/>
      <c r="BC339" s="61"/>
      <c r="BD339" s="16"/>
      <c r="BE339" s="16"/>
      <c r="BF339" s="61"/>
      <c r="BG339" s="3"/>
      <c r="BH339" s="3"/>
      <c r="BI339" s="3"/>
      <c r="BJ339" s="16"/>
      <c r="BK339" s="16"/>
      <c r="BL339" s="16"/>
      <c r="BM339" s="3"/>
      <c r="BN339" s="16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23"/>
    </row>
    <row r="340" spans="16:77">
      <c r="AQ340" s="154"/>
      <c r="AR340" s="155"/>
      <c r="AS340" s="155"/>
      <c r="AT340" s="23"/>
      <c r="AU340" s="3"/>
      <c r="AV340" s="3"/>
      <c r="AW340" s="3"/>
      <c r="AX340" s="3"/>
      <c r="AY340" s="3"/>
      <c r="AZ340" s="61"/>
      <c r="BA340" s="61"/>
      <c r="BB340" s="61"/>
      <c r="BC340" s="61"/>
      <c r="BD340" s="16"/>
      <c r="BE340" s="16"/>
      <c r="BF340" s="61"/>
      <c r="BG340" s="3"/>
      <c r="BH340" s="3"/>
      <c r="BI340" s="3"/>
      <c r="BJ340" s="16"/>
      <c r="BK340" s="16"/>
      <c r="BL340" s="16"/>
      <c r="BM340" s="3"/>
      <c r="BN340" s="16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23"/>
    </row>
    <row r="341" spans="16:77">
      <c r="AQ341" s="154"/>
      <c r="AR341" s="155"/>
      <c r="AS341" s="155"/>
      <c r="AT341" s="23"/>
      <c r="AU341" s="3"/>
      <c r="AV341" s="3"/>
      <c r="AW341" s="3"/>
      <c r="AX341" s="3"/>
      <c r="AY341" s="3"/>
      <c r="AZ341" s="61"/>
      <c r="BA341" s="61"/>
      <c r="BB341" s="61"/>
      <c r="BC341" s="61"/>
      <c r="BD341" s="16"/>
      <c r="BE341" s="16"/>
      <c r="BF341" s="61"/>
      <c r="BG341" s="3"/>
      <c r="BH341" s="3"/>
      <c r="BI341" s="3"/>
      <c r="BJ341" s="16"/>
      <c r="BK341" s="16"/>
      <c r="BL341" s="16"/>
      <c r="BM341" s="3"/>
      <c r="BN341" s="16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23"/>
    </row>
    <row r="342" spans="16:77">
      <c r="AQ342" s="154"/>
      <c r="AR342" s="155"/>
      <c r="AS342" s="155"/>
      <c r="AT342" s="23"/>
      <c r="AU342" s="3"/>
      <c r="AV342" s="3"/>
      <c r="AW342" s="3"/>
      <c r="AX342" s="3"/>
      <c r="AY342" s="3"/>
      <c r="AZ342" s="61"/>
      <c r="BA342" s="61"/>
      <c r="BB342" s="61"/>
      <c r="BC342" s="61"/>
      <c r="BD342" s="16"/>
      <c r="BE342" s="16"/>
      <c r="BF342" s="61"/>
      <c r="BG342" s="3"/>
      <c r="BH342" s="3"/>
      <c r="BI342" s="3"/>
      <c r="BJ342" s="16"/>
      <c r="BK342" s="16"/>
      <c r="BL342" s="16"/>
      <c r="BM342" s="3"/>
      <c r="BN342" s="16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23"/>
    </row>
    <row r="343" spans="16:77">
      <c r="AQ343" s="154"/>
      <c r="AR343" s="155"/>
      <c r="AS343" s="155"/>
      <c r="AT343" s="23"/>
      <c r="AU343" s="3"/>
      <c r="AV343" s="3"/>
      <c r="AW343" s="3"/>
      <c r="AX343" s="3"/>
      <c r="AY343" s="3"/>
      <c r="AZ343" s="61"/>
      <c r="BA343" s="61"/>
      <c r="BB343" s="61"/>
      <c r="BC343" s="61"/>
      <c r="BD343" s="16"/>
      <c r="BE343" s="16"/>
      <c r="BF343" s="61"/>
      <c r="BG343" s="3"/>
      <c r="BH343" s="3"/>
      <c r="BI343" s="3"/>
      <c r="BJ343" s="16"/>
      <c r="BK343" s="16"/>
      <c r="BL343" s="16"/>
      <c r="BM343" s="3"/>
      <c r="BN343" s="16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23"/>
    </row>
    <row r="344" spans="16:77">
      <c r="AQ344" s="154"/>
      <c r="AR344" s="155"/>
      <c r="AS344" s="155"/>
      <c r="AT344" s="23"/>
      <c r="AU344" s="3"/>
      <c r="AV344" s="3"/>
      <c r="AW344" s="3"/>
      <c r="AX344" s="3"/>
      <c r="AY344" s="3"/>
      <c r="AZ344" s="61"/>
      <c r="BA344" s="61"/>
      <c r="BB344" s="61"/>
      <c r="BC344" s="61"/>
      <c r="BD344" s="16"/>
      <c r="BE344" s="16"/>
      <c r="BF344" s="61"/>
      <c r="BG344" s="3"/>
      <c r="BH344" s="3"/>
      <c r="BI344" s="3"/>
      <c r="BJ344" s="16"/>
      <c r="BK344" s="16"/>
      <c r="BL344" s="16"/>
      <c r="BM344" s="3"/>
      <c r="BN344" s="16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23"/>
    </row>
    <row r="345" spans="16:77">
      <c r="AQ345" s="154"/>
      <c r="AR345" s="155"/>
      <c r="AS345" s="155"/>
      <c r="AT345" s="23"/>
      <c r="AU345" s="3"/>
      <c r="AV345" s="3"/>
      <c r="AW345" s="3"/>
      <c r="AX345" s="3"/>
      <c r="AY345" s="3"/>
      <c r="AZ345" s="61"/>
      <c r="BA345" s="61"/>
      <c r="BB345" s="61"/>
      <c r="BC345" s="61"/>
      <c r="BD345" s="16"/>
      <c r="BE345" s="16"/>
      <c r="BF345" s="61"/>
      <c r="BG345" s="3"/>
      <c r="BH345" s="3"/>
      <c r="BI345" s="3"/>
      <c r="BJ345" s="16"/>
      <c r="BK345" s="16"/>
      <c r="BL345" s="16"/>
      <c r="BM345" s="3"/>
      <c r="BN345" s="16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23"/>
    </row>
    <row r="346" spans="16:77">
      <c r="AQ346" s="154"/>
      <c r="AR346" s="155"/>
      <c r="AS346" s="155"/>
      <c r="AT346" s="23"/>
      <c r="AU346" s="3"/>
      <c r="AV346" s="3"/>
      <c r="AW346" s="3"/>
      <c r="AX346" s="3"/>
      <c r="AY346" s="3"/>
      <c r="AZ346" s="61"/>
      <c r="BA346" s="61"/>
      <c r="BB346" s="61"/>
      <c r="BC346" s="61"/>
      <c r="BD346" s="16"/>
      <c r="BE346" s="16"/>
      <c r="BF346" s="61"/>
      <c r="BG346" s="3"/>
      <c r="BH346" s="3"/>
      <c r="BI346" s="3"/>
      <c r="BJ346" s="16"/>
      <c r="BK346" s="16"/>
      <c r="BL346" s="16"/>
      <c r="BM346" s="3"/>
      <c r="BN346" s="16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23"/>
    </row>
    <row r="347" spans="16:77">
      <c r="AQ347" s="154"/>
      <c r="AR347" s="155"/>
      <c r="AS347" s="155"/>
      <c r="AT347" s="23"/>
      <c r="AU347" s="3"/>
      <c r="AV347" s="3"/>
      <c r="AW347" s="3"/>
      <c r="AX347" s="3"/>
      <c r="AY347" s="3"/>
      <c r="AZ347" s="61"/>
      <c r="BA347" s="61"/>
      <c r="BB347" s="61"/>
      <c r="BC347" s="61"/>
      <c r="BD347" s="16"/>
      <c r="BE347" s="16"/>
      <c r="BF347" s="61"/>
      <c r="BG347" s="3"/>
      <c r="BH347" s="3"/>
      <c r="BI347" s="3"/>
      <c r="BJ347" s="16"/>
      <c r="BK347" s="16"/>
      <c r="BL347" s="16"/>
      <c r="BM347" s="3"/>
      <c r="BN347" s="16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23"/>
    </row>
    <row r="348" spans="16:77">
      <c r="AQ348" s="154"/>
      <c r="AR348" s="155"/>
      <c r="AS348" s="155"/>
      <c r="AT348" s="23"/>
      <c r="AU348" s="3"/>
      <c r="AV348" s="3"/>
      <c r="AW348" s="3"/>
      <c r="AX348" s="3"/>
      <c r="AY348" s="3"/>
      <c r="AZ348" s="61"/>
      <c r="BA348" s="61"/>
      <c r="BB348" s="61"/>
      <c r="BC348" s="61"/>
      <c r="BD348" s="16"/>
      <c r="BE348" s="16"/>
      <c r="BF348" s="61"/>
      <c r="BG348" s="3"/>
      <c r="BH348" s="3"/>
      <c r="BI348" s="3"/>
      <c r="BJ348" s="16"/>
      <c r="BK348" s="16"/>
      <c r="BL348" s="16"/>
      <c r="BM348" s="3"/>
      <c r="BN348" s="16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23"/>
    </row>
    <row r="349" spans="16:77">
      <c r="AQ349" s="154"/>
      <c r="AR349" s="155"/>
      <c r="AS349" s="155"/>
      <c r="AT349" s="23"/>
      <c r="AU349" s="3"/>
      <c r="AV349" s="3"/>
      <c r="AW349" s="3"/>
      <c r="AX349" s="3"/>
      <c r="AY349" s="3"/>
      <c r="AZ349" s="61"/>
      <c r="BA349" s="61"/>
      <c r="BB349" s="61"/>
      <c r="BC349" s="61"/>
      <c r="BD349" s="16"/>
      <c r="BE349" s="16"/>
      <c r="BF349" s="61"/>
      <c r="BG349" s="3"/>
      <c r="BH349" s="3"/>
      <c r="BI349" s="3"/>
      <c r="BJ349" s="16"/>
      <c r="BK349" s="16"/>
      <c r="BL349" s="16"/>
      <c r="BM349" s="3"/>
      <c r="BN349" s="16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23"/>
    </row>
    <row r="350" spans="16:77">
      <c r="P350" s="3"/>
      <c r="AQ350" s="154"/>
      <c r="AR350" s="155"/>
      <c r="AS350" s="155"/>
      <c r="AT350" s="23"/>
      <c r="AU350" s="3"/>
      <c r="AV350" s="3"/>
      <c r="AW350" s="3"/>
      <c r="AX350" s="3"/>
      <c r="AY350" s="3"/>
      <c r="AZ350" s="61"/>
      <c r="BA350" s="61"/>
      <c r="BB350" s="61"/>
      <c r="BC350" s="61"/>
      <c r="BD350" s="16"/>
      <c r="BE350" s="16"/>
      <c r="BF350" s="61"/>
      <c r="BG350" s="3"/>
      <c r="BH350" s="3"/>
      <c r="BI350" s="3"/>
      <c r="BJ350" s="16"/>
      <c r="BK350" s="16"/>
      <c r="BL350" s="16"/>
      <c r="BM350" s="3"/>
      <c r="BN350" s="16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23"/>
    </row>
    <row r="351" spans="16:77">
      <c r="AQ351" s="154"/>
      <c r="AR351" s="155"/>
      <c r="AS351" s="155"/>
      <c r="AT351" s="23"/>
      <c r="AU351" s="3"/>
      <c r="AV351" s="3"/>
      <c r="AW351" s="3"/>
      <c r="AX351" s="3"/>
      <c r="AY351" s="3"/>
      <c r="AZ351" s="61"/>
      <c r="BA351" s="61"/>
      <c r="BB351" s="61"/>
      <c r="BC351" s="61"/>
      <c r="BD351" s="16"/>
      <c r="BE351" s="16"/>
      <c r="BF351" s="61"/>
      <c r="BG351" s="3"/>
      <c r="BH351" s="3"/>
      <c r="BI351" s="3"/>
      <c r="BJ351" s="16"/>
      <c r="BK351" s="16"/>
      <c r="BL351" s="16"/>
      <c r="BM351" s="3"/>
      <c r="BN351" s="16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23"/>
    </row>
    <row r="352" spans="16:77">
      <c r="AQ352" s="154"/>
      <c r="AR352" s="155"/>
      <c r="AS352" s="155"/>
      <c r="AT352" s="23"/>
      <c r="AU352" s="3"/>
      <c r="AV352" s="3"/>
      <c r="AW352" s="3"/>
      <c r="AX352" s="3"/>
      <c r="AY352" s="3"/>
      <c r="AZ352" s="61"/>
      <c r="BA352" s="61"/>
      <c r="BB352" s="61"/>
      <c r="BC352" s="61"/>
      <c r="BD352" s="16"/>
      <c r="BE352" s="16"/>
      <c r="BF352" s="61"/>
      <c r="BG352" s="3"/>
      <c r="BH352" s="3"/>
      <c r="BI352" s="3"/>
      <c r="BJ352" s="16"/>
      <c r="BK352" s="16"/>
      <c r="BL352" s="16"/>
      <c r="BM352" s="3"/>
      <c r="BN352" s="16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23"/>
    </row>
    <row r="353" spans="43:77">
      <c r="AQ353" s="154"/>
      <c r="AR353" s="155"/>
      <c r="AS353" s="155"/>
      <c r="AT353" s="23"/>
      <c r="AU353" s="3"/>
      <c r="AV353" s="3"/>
      <c r="AW353" s="3"/>
      <c r="AX353" s="3"/>
      <c r="AY353" s="3"/>
      <c r="AZ353" s="61"/>
      <c r="BA353" s="61"/>
      <c r="BB353" s="61"/>
      <c r="BC353" s="61"/>
      <c r="BD353" s="16"/>
      <c r="BE353" s="16"/>
      <c r="BF353" s="61"/>
      <c r="BG353" s="3"/>
      <c r="BH353" s="3"/>
      <c r="BI353" s="3"/>
      <c r="BJ353" s="16"/>
      <c r="BK353" s="16"/>
      <c r="BL353" s="16"/>
      <c r="BM353" s="3"/>
      <c r="BN353" s="16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23"/>
    </row>
    <row r="354" spans="43:77">
      <c r="AQ354" s="154"/>
      <c r="AR354" s="155"/>
      <c r="AS354" s="155"/>
      <c r="AT354" s="23"/>
      <c r="AU354" s="3"/>
      <c r="AV354" s="3"/>
      <c r="AW354" s="3"/>
      <c r="AX354" s="3"/>
      <c r="AY354" s="3"/>
      <c r="AZ354" s="61"/>
      <c r="BA354" s="61"/>
      <c r="BB354" s="61"/>
      <c r="BC354" s="61"/>
      <c r="BD354" s="16"/>
      <c r="BE354" s="16"/>
      <c r="BF354" s="61"/>
      <c r="BG354" s="3"/>
      <c r="BH354" s="3"/>
      <c r="BI354" s="3"/>
      <c r="BJ354" s="16"/>
      <c r="BK354" s="16"/>
      <c r="BL354" s="16"/>
      <c r="BM354" s="3"/>
      <c r="BN354" s="16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23"/>
    </row>
    <row r="355" spans="43:77">
      <c r="AQ355" s="154"/>
      <c r="AR355" s="155"/>
      <c r="AS355" s="155"/>
      <c r="AT355" s="23"/>
      <c r="AU355" s="3"/>
      <c r="AV355" s="3"/>
      <c r="AW355" s="3"/>
      <c r="AX355" s="3"/>
      <c r="AY355" s="3"/>
      <c r="AZ355" s="61"/>
      <c r="BA355" s="61"/>
      <c r="BB355" s="61"/>
      <c r="BC355" s="61"/>
      <c r="BD355" s="16"/>
      <c r="BE355" s="16"/>
      <c r="BF355" s="61"/>
      <c r="BG355" s="3"/>
      <c r="BH355" s="3"/>
      <c r="BI355" s="3"/>
      <c r="BJ355" s="16"/>
      <c r="BK355" s="16"/>
      <c r="BL355" s="16"/>
      <c r="BM355" s="3"/>
      <c r="BN355" s="16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23"/>
    </row>
    <row r="356" spans="43:77">
      <c r="AQ356" s="154"/>
      <c r="AR356" s="155"/>
      <c r="AS356" s="155"/>
      <c r="AT356" s="23"/>
      <c r="AU356" s="3"/>
      <c r="AV356" s="3"/>
      <c r="AW356" s="3"/>
      <c r="AX356" s="3"/>
      <c r="AY356" s="3"/>
      <c r="AZ356" s="61"/>
      <c r="BA356" s="61"/>
      <c r="BB356" s="61"/>
      <c r="BC356" s="61"/>
      <c r="BD356" s="16"/>
      <c r="BE356" s="16"/>
      <c r="BF356" s="61"/>
      <c r="BG356" s="3"/>
      <c r="BH356" s="3"/>
      <c r="BI356" s="3"/>
      <c r="BJ356" s="16"/>
      <c r="BK356" s="16"/>
      <c r="BL356" s="16"/>
      <c r="BM356" s="3"/>
      <c r="BN356" s="16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23"/>
    </row>
    <row r="357" spans="43:77">
      <c r="AQ357" s="154"/>
      <c r="AR357" s="155"/>
      <c r="AS357" s="155"/>
      <c r="AT357" s="23"/>
      <c r="AU357" s="3"/>
      <c r="AV357" s="3"/>
      <c r="AW357" s="3"/>
      <c r="AX357" s="3"/>
      <c r="AY357" s="3"/>
      <c r="AZ357" s="61"/>
      <c r="BA357" s="61"/>
      <c r="BB357" s="61"/>
      <c r="BC357" s="61"/>
      <c r="BD357" s="16"/>
      <c r="BE357" s="16"/>
      <c r="BF357" s="61"/>
      <c r="BG357" s="3"/>
      <c r="BH357" s="3"/>
      <c r="BI357" s="3"/>
      <c r="BJ357" s="16"/>
      <c r="BK357" s="16"/>
      <c r="BL357" s="16"/>
      <c r="BM357" s="3"/>
      <c r="BN357" s="16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23"/>
    </row>
    <row r="358" spans="43:77">
      <c r="AQ358" s="154"/>
      <c r="AR358" s="155"/>
      <c r="AS358" s="155"/>
      <c r="AT358" s="23"/>
      <c r="AU358" s="3"/>
      <c r="AV358" s="3"/>
      <c r="AW358" s="3"/>
      <c r="AX358" s="3"/>
      <c r="AY358" s="3"/>
      <c r="AZ358" s="61"/>
      <c r="BA358" s="61"/>
      <c r="BB358" s="61"/>
      <c r="BC358" s="61"/>
      <c r="BD358" s="16"/>
      <c r="BE358" s="16"/>
      <c r="BF358" s="61"/>
      <c r="BG358" s="3"/>
      <c r="BH358" s="3"/>
      <c r="BI358" s="3"/>
      <c r="BJ358" s="16"/>
      <c r="BK358" s="16"/>
      <c r="BL358" s="16"/>
      <c r="BM358" s="3"/>
      <c r="BN358" s="16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23"/>
    </row>
    <row r="359" spans="43:77">
      <c r="AQ359" s="154"/>
      <c r="AR359" s="155"/>
      <c r="AS359" s="155"/>
      <c r="AT359" s="23"/>
      <c r="AU359" s="3"/>
      <c r="AV359" s="3"/>
      <c r="AW359" s="3"/>
      <c r="AX359" s="3"/>
      <c r="AY359" s="3"/>
      <c r="AZ359" s="61"/>
      <c r="BA359" s="61"/>
      <c r="BB359" s="61"/>
      <c r="BC359" s="61"/>
      <c r="BD359" s="16"/>
      <c r="BE359" s="16"/>
      <c r="BF359" s="61"/>
      <c r="BG359" s="3"/>
      <c r="BH359" s="3"/>
      <c r="BI359" s="3"/>
      <c r="BJ359" s="16"/>
      <c r="BK359" s="16"/>
      <c r="BL359" s="16"/>
      <c r="BM359" s="3"/>
      <c r="BN359" s="16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23"/>
    </row>
    <row r="360" spans="43:77">
      <c r="AQ360" s="154"/>
      <c r="AR360" s="155"/>
      <c r="AS360" s="155"/>
      <c r="AT360" s="23"/>
      <c r="AU360" s="3"/>
      <c r="AV360" s="3"/>
      <c r="AW360" s="3"/>
      <c r="AX360" s="3"/>
      <c r="AY360" s="3"/>
      <c r="AZ360" s="61"/>
      <c r="BA360" s="61"/>
      <c r="BB360" s="61"/>
      <c r="BC360" s="61"/>
      <c r="BD360" s="16"/>
      <c r="BE360" s="16"/>
      <c r="BF360" s="61"/>
      <c r="BG360" s="3"/>
      <c r="BH360" s="3"/>
      <c r="BI360" s="3"/>
      <c r="BJ360" s="16"/>
      <c r="BK360" s="16"/>
      <c r="BL360" s="16"/>
      <c r="BM360" s="3"/>
      <c r="BN360" s="16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23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N366"/>
  <sheetViews>
    <sheetView zoomScale="90" zoomScaleNormal="90" workbookViewId="0">
      <pane xSplit="4" ySplit="15" topLeftCell="E59" activePane="bottomRight" state="frozen"/>
      <selection activeCell="Z24" sqref="Z24"/>
      <selection pane="topRight" activeCell="Z24" sqref="Z24"/>
      <selection pane="bottomLeft" activeCell="Z24" sqref="Z24"/>
      <selection pane="bottomRight" activeCell="V44" sqref="V44"/>
    </sheetView>
  </sheetViews>
  <sheetFormatPr baseColWidth="10" defaultRowHeight="15"/>
  <cols>
    <col min="1" max="1" width="1.453125" customWidth="1"/>
    <col min="2" max="2" width="4.6328125" style="34" customWidth="1"/>
    <col min="3" max="3" width="2.6328125" customWidth="1"/>
    <col min="4" max="4" width="6.54296875" style="34" customWidth="1"/>
    <col min="5" max="5" width="6.36328125" style="331" customWidth="1"/>
    <col min="6" max="6" width="6.08984375" style="34" customWidth="1"/>
    <col min="7" max="7" width="8.7265625" style="331" customWidth="1"/>
    <col min="8" max="8" width="6.81640625" style="457" customWidth="1"/>
    <col min="9" max="9" width="5.26953125" style="98" customWidth="1"/>
    <col min="10" max="10" width="4.90625" style="11" customWidth="1"/>
    <col min="11" max="11" width="5.08984375" style="98" customWidth="1"/>
    <col min="12" max="12" width="1.08984375" style="11" customWidth="1"/>
    <col min="13" max="13" width="6.453125" style="457" customWidth="1"/>
    <col min="14" max="14" width="0.81640625" style="11" customWidth="1"/>
    <col min="15" max="15" width="5.08984375" style="11" customWidth="1"/>
    <col min="16" max="16" width="1.26953125" style="11" customWidth="1"/>
    <col min="17" max="17" width="5.7265625" customWidth="1"/>
    <col min="18" max="18" width="5.36328125" style="428" customWidth="1"/>
    <col min="19" max="19" width="0.81640625" style="11" customWidth="1"/>
    <col min="20" max="20" width="6.08984375" style="11" customWidth="1"/>
    <col min="21" max="21" width="0.90625" style="11" customWidth="1"/>
    <col min="22" max="22" width="6.08984375" style="11" customWidth="1"/>
    <col min="23" max="23" width="1.26953125" style="11" customWidth="1"/>
    <col min="24" max="24" width="6" customWidth="1"/>
    <col min="25" max="25" width="5.08984375" style="11" customWidth="1"/>
    <col min="26" max="26" width="6.1796875" style="98" customWidth="1"/>
    <col min="27" max="27" width="4.90625" style="98" customWidth="1"/>
    <col min="28" max="28" width="5.36328125" style="11" customWidth="1"/>
    <col min="29" max="29" width="5.08984375" style="11" customWidth="1"/>
    <col min="30" max="30" width="6" style="11" customWidth="1"/>
    <col min="31" max="31" width="5.90625" style="98" customWidth="1"/>
    <col min="32" max="32" width="5" style="98" customWidth="1"/>
    <col min="33" max="33" width="4.453125" customWidth="1"/>
    <col min="34" max="34" width="5.7265625" customWidth="1"/>
    <col min="35" max="35" width="5.81640625" customWidth="1"/>
    <col min="36" max="36" width="5.1796875" customWidth="1"/>
    <col min="37" max="37" width="5.81640625" customWidth="1"/>
    <col min="38" max="38" width="6.26953125" customWidth="1"/>
    <col min="39" max="39" width="5.7265625" customWidth="1"/>
    <col min="40" max="40" width="10.54296875" customWidth="1"/>
    <col min="43" max="43" width="9.453125" customWidth="1"/>
    <col min="44" max="44" width="8.1796875" customWidth="1"/>
    <col min="45" max="45" width="10.6328125" customWidth="1"/>
    <col min="52" max="52" width="14" customWidth="1"/>
    <col min="53" max="53" width="12.54296875" customWidth="1"/>
    <col min="54" max="54" width="10.90625" customWidth="1"/>
  </cols>
  <sheetData>
    <row r="1" spans="1:66">
      <c r="A1" s="47"/>
      <c r="B1" s="431"/>
      <c r="C1" s="47"/>
      <c r="D1" s="431"/>
      <c r="E1" s="334"/>
      <c r="F1" s="431"/>
      <c r="G1" s="334"/>
      <c r="H1" s="450"/>
      <c r="I1" s="47"/>
      <c r="J1" s="73"/>
      <c r="K1" s="47"/>
      <c r="L1" s="73"/>
      <c r="M1" s="450"/>
      <c r="N1" s="73"/>
      <c r="O1" s="73"/>
      <c r="P1" s="73"/>
      <c r="Q1" s="47"/>
      <c r="R1" s="445"/>
      <c r="S1" s="73"/>
      <c r="T1" s="73"/>
      <c r="U1" s="73"/>
      <c r="V1" s="73"/>
      <c r="W1" s="73"/>
      <c r="X1" s="47"/>
      <c r="Y1" s="73"/>
      <c r="Z1" s="93"/>
      <c r="AA1" s="93"/>
      <c r="AB1" s="73"/>
      <c r="AC1" s="73"/>
      <c r="AD1" s="73"/>
      <c r="AE1" s="93"/>
      <c r="AF1" s="93"/>
      <c r="AG1" s="47"/>
      <c r="AH1" s="47"/>
      <c r="AI1" s="47"/>
      <c r="AJ1" s="47"/>
      <c r="AK1" s="47"/>
      <c r="AL1" s="47"/>
      <c r="AM1" s="47"/>
      <c r="AN1" s="47"/>
      <c r="AO1" s="4"/>
      <c r="AP1" s="4"/>
      <c r="AQ1" s="4"/>
      <c r="AR1" s="4"/>
      <c r="AS1" s="4"/>
    </row>
    <row r="2" spans="1:66" ht="31.8">
      <c r="A2" s="47"/>
      <c r="B2" s="431"/>
      <c r="C2" s="47"/>
      <c r="D2" s="195" t="s">
        <v>433</v>
      </c>
      <c r="E2" s="335"/>
      <c r="F2" s="432"/>
      <c r="G2" s="335"/>
      <c r="H2" s="451"/>
      <c r="I2" s="142"/>
      <c r="J2" s="174"/>
      <c r="K2" s="142" t="s">
        <v>522</v>
      </c>
      <c r="L2" s="174"/>
      <c r="M2" s="451"/>
      <c r="N2" s="174"/>
      <c r="O2" s="174"/>
      <c r="P2" s="174"/>
      <c r="Q2" s="47"/>
      <c r="R2" s="474"/>
      <c r="S2" s="174"/>
      <c r="T2" s="174"/>
      <c r="U2" s="174"/>
      <c r="V2" s="174"/>
      <c r="W2" s="174"/>
      <c r="X2" s="47"/>
      <c r="Y2" s="174"/>
      <c r="Z2" s="93"/>
      <c r="AA2" s="178"/>
      <c r="AB2" s="73"/>
      <c r="AC2" s="73"/>
      <c r="AD2" s="73"/>
      <c r="AE2" s="93"/>
      <c r="AF2" s="93"/>
      <c r="AG2" s="47"/>
      <c r="AH2" s="47"/>
      <c r="AI2" s="47"/>
      <c r="AJ2" s="47"/>
      <c r="AK2" s="47"/>
      <c r="AL2" s="47"/>
      <c r="AM2" s="47"/>
      <c r="AN2" s="47"/>
      <c r="AO2" s="4"/>
      <c r="AP2" s="61"/>
      <c r="AQ2" s="61"/>
      <c r="AR2" s="1"/>
      <c r="AS2" s="5"/>
    </row>
    <row r="3" spans="1:66" ht="18.75" customHeight="1">
      <c r="A3" s="47"/>
      <c r="B3" s="431"/>
      <c r="C3" s="47"/>
      <c r="D3" s="432"/>
      <c r="E3" s="335"/>
      <c r="F3" s="432"/>
      <c r="G3" s="335"/>
      <c r="H3" s="451"/>
      <c r="I3" s="178"/>
      <c r="J3" s="174"/>
      <c r="K3" s="142"/>
      <c r="L3" s="174"/>
      <c r="M3" s="451"/>
      <c r="N3" s="174"/>
      <c r="O3" s="174"/>
      <c r="P3" s="174"/>
      <c r="Q3" s="142"/>
      <c r="R3" s="474"/>
      <c r="S3" s="174"/>
      <c r="T3" s="174"/>
      <c r="U3" s="174"/>
      <c r="V3" s="174"/>
      <c r="W3" s="174"/>
      <c r="X3" s="47"/>
      <c r="Y3" s="174"/>
      <c r="Z3" s="93"/>
      <c r="AA3" s="178"/>
      <c r="AB3" s="73"/>
      <c r="AC3" s="73"/>
      <c r="AD3" s="73"/>
      <c r="AE3" s="93"/>
      <c r="AF3" s="93"/>
      <c r="AG3" s="47"/>
      <c r="AH3" s="47"/>
      <c r="AI3" s="47"/>
      <c r="AJ3" s="47"/>
      <c r="AK3" s="47"/>
      <c r="AL3" s="47"/>
      <c r="AM3" s="47"/>
      <c r="AN3" s="47"/>
      <c r="AO3" s="4"/>
      <c r="AP3" s="4"/>
      <c r="AQ3" s="4"/>
      <c r="AR3" s="4"/>
      <c r="AS3" s="4"/>
    </row>
    <row r="4" spans="1:66" ht="15.6">
      <c r="A4" s="47"/>
      <c r="B4" s="431"/>
      <c r="C4" s="47"/>
      <c r="D4" s="431"/>
      <c r="E4" s="334"/>
      <c r="F4" s="431"/>
      <c r="G4" s="334"/>
      <c r="H4" s="450"/>
      <c r="I4" s="93"/>
      <c r="J4" s="73"/>
      <c r="K4" s="47"/>
      <c r="L4" s="73"/>
      <c r="M4" s="450"/>
      <c r="N4" s="73"/>
      <c r="O4" s="73"/>
      <c r="P4" s="73"/>
      <c r="Q4" s="47"/>
      <c r="R4" s="445"/>
      <c r="S4" s="73"/>
      <c r="T4" s="73"/>
      <c r="U4" s="73"/>
      <c r="V4" s="73"/>
      <c r="W4" s="73"/>
      <c r="X4" s="47"/>
      <c r="Y4" s="73"/>
      <c r="Z4" s="93"/>
      <c r="AA4" s="93"/>
      <c r="AB4" s="73"/>
      <c r="AC4" s="73"/>
      <c r="AD4" s="73"/>
      <c r="AE4" s="93"/>
      <c r="AF4" s="93"/>
      <c r="AG4" s="47"/>
      <c r="AH4" s="47"/>
      <c r="AI4" s="47"/>
      <c r="AJ4" s="47"/>
      <c r="AK4" s="47"/>
      <c r="AL4" s="47"/>
      <c r="AM4" s="47"/>
      <c r="AN4" s="47"/>
      <c r="AO4" s="4"/>
      <c r="AP4" s="61"/>
      <c r="AQ4" s="61"/>
      <c r="AR4" s="1"/>
      <c r="AS4" s="5"/>
    </row>
    <row r="5" spans="1:66" ht="24.6">
      <c r="A5" s="47"/>
      <c r="B5" s="431"/>
      <c r="C5" s="47"/>
      <c r="D5" s="431"/>
      <c r="E5" s="334"/>
      <c r="F5" s="431"/>
      <c r="G5" s="334"/>
      <c r="H5" s="450"/>
      <c r="I5" s="180" t="s">
        <v>5</v>
      </c>
      <c r="J5" s="73"/>
      <c r="K5" s="651">
        <f>+År!O2</f>
        <v>49</v>
      </c>
      <c r="L5" s="640"/>
      <c r="M5" s="450"/>
      <c r="N5" s="73"/>
      <c r="O5" s="73"/>
      <c r="P5" s="73"/>
      <c r="Q5" s="146"/>
      <c r="R5" s="432"/>
      <c r="S5" s="146"/>
      <c r="T5" s="146"/>
      <c r="U5" s="146"/>
      <c r="V5" s="146"/>
      <c r="W5" s="146"/>
      <c r="X5" s="146"/>
      <c r="Y5" s="146"/>
      <c r="Z5" s="149"/>
      <c r="AA5" s="149" t="s">
        <v>427</v>
      </c>
      <c r="AB5" s="300"/>
      <c r="AC5" s="300"/>
      <c r="AD5" s="300"/>
      <c r="AE5" s="149"/>
      <c r="AF5" s="149"/>
      <c r="AG5" s="653">
        <f>SUM(G10:G11)</f>
        <v>1068360</v>
      </c>
      <c r="AH5" s="643"/>
      <c r="AI5" s="643"/>
      <c r="AJ5" s="640"/>
      <c r="AK5" s="47"/>
      <c r="AL5" s="47"/>
      <c r="AM5" s="47"/>
      <c r="AN5" s="47"/>
      <c r="AO5" s="4"/>
      <c r="AP5" s="4"/>
      <c r="AQ5" s="4"/>
      <c r="AR5" s="4"/>
      <c r="BL5" s="2"/>
      <c r="BM5" s="5"/>
      <c r="BN5" s="5"/>
    </row>
    <row r="6" spans="1:66" ht="28.2">
      <c r="A6" s="47"/>
      <c r="B6" s="431"/>
      <c r="C6" s="47"/>
      <c r="D6" s="431"/>
      <c r="E6" s="334"/>
      <c r="F6" s="431"/>
      <c r="G6" s="334"/>
      <c r="H6" s="450"/>
      <c r="I6" s="100"/>
      <c r="J6" s="73"/>
      <c r="K6" s="47"/>
      <c r="L6" s="73"/>
      <c r="M6" s="450"/>
      <c r="N6" s="73"/>
      <c r="O6" s="73"/>
      <c r="P6" s="73"/>
      <c r="Q6" s="87"/>
      <c r="R6" s="445"/>
      <c r="S6" s="73"/>
      <c r="T6" s="73"/>
      <c r="U6" s="73"/>
      <c r="V6" s="73"/>
      <c r="W6" s="73"/>
      <c r="X6" s="47"/>
      <c r="Y6" s="73"/>
      <c r="Z6" s="93"/>
      <c r="AA6" s="93"/>
      <c r="AB6" s="73"/>
      <c r="AC6" s="73"/>
      <c r="AD6" s="73"/>
      <c r="AE6" s="183"/>
      <c r="AF6" s="442"/>
      <c r="AG6" s="431"/>
      <c r="AH6" s="431"/>
      <c r="AI6" s="431"/>
      <c r="AJ6" s="431"/>
      <c r="AK6" s="431"/>
      <c r="AL6" s="444" t="s">
        <v>81</v>
      </c>
      <c r="AM6" s="50" t="s">
        <v>2</v>
      </c>
      <c r="AN6" s="47"/>
      <c r="AO6" s="4"/>
      <c r="AP6" s="61"/>
      <c r="AQ6" s="61"/>
      <c r="AR6" s="1"/>
      <c r="AS6" s="5"/>
    </row>
    <row r="7" spans="1:66" ht="15.6">
      <c r="A7" s="47"/>
      <c r="B7" s="431"/>
      <c r="C7" s="47"/>
      <c r="D7" s="431"/>
      <c r="E7" s="345" t="s">
        <v>2</v>
      </c>
      <c r="F7" s="444"/>
      <c r="G7" s="334"/>
      <c r="H7" s="452"/>
      <c r="I7" s="73"/>
      <c r="J7" s="74"/>
      <c r="K7" s="93"/>
      <c r="L7" s="74"/>
      <c r="M7" s="452" t="s">
        <v>2</v>
      </c>
      <c r="N7" s="447"/>
      <c r="O7" s="447" t="s">
        <v>404</v>
      </c>
      <c r="P7" s="74"/>
      <c r="Q7" s="54" t="s">
        <v>22</v>
      </c>
      <c r="R7" s="447"/>
      <c r="S7" s="74"/>
      <c r="T7" s="74"/>
      <c r="U7" s="74"/>
      <c r="V7" s="74"/>
      <c r="W7" s="74"/>
      <c r="X7" s="54" t="s">
        <v>22</v>
      </c>
      <c r="Y7" s="74"/>
      <c r="Z7" s="93"/>
      <c r="AA7" s="100"/>
      <c r="AB7" s="74" t="s">
        <v>521</v>
      </c>
      <c r="AC7" s="73"/>
      <c r="AD7" s="73"/>
      <c r="AE7" s="93"/>
      <c r="AF7" s="443" t="s">
        <v>428</v>
      </c>
      <c r="AG7" s="431"/>
      <c r="AH7" s="431"/>
      <c r="AI7" s="444" t="s">
        <v>423</v>
      </c>
      <c r="AJ7" s="431"/>
      <c r="AK7" s="431"/>
      <c r="AL7" s="444" t="s">
        <v>44</v>
      </c>
      <c r="AM7" s="444" t="s">
        <v>8</v>
      </c>
      <c r="AN7" s="47"/>
      <c r="AO7" s="4"/>
      <c r="AP7" s="4"/>
      <c r="AQ7" s="4"/>
      <c r="AR7" s="4"/>
      <c r="AS7" s="4"/>
    </row>
    <row r="8" spans="1:66" ht="15.6">
      <c r="A8" s="47"/>
      <c r="B8" s="431"/>
      <c r="C8" s="54" t="s">
        <v>544</v>
      </c>
      <c r="D8" s="431"/>
      <c r="E8" s="345" t="s">
        <v>493</v>
      </c>
      <c r="F8" s="471"/>
      <c r="G8" s="345" t="s">
        <v>2</v>
      </c>
      <c r="H8" s="453"/>
      <c r="I8" s="100" t="s">
        <v>2</v>
      </c>
      <c r="J8" s="181"/>
      <c r="K8" s="100" t="s">
        <v>1</v>
      </c>
      <c r="L8" s="181"/>
      <c r="M8" s="453" t="s">
        <v>674</v>
      </c>
      <c r="N8" s="447"/>
      <c r="O8" s="447" t="s">
        <v>674</v>
      </c>
      <c r="P8" s="74"/>
      <c r="Q8" s="55" t="s">
        <v>0</v>
      </c>
      <c r="R8" s="448"/>
      <c r="S8" s="181"/>
      <c r="T8" s="448" t="s">
        <v>22</v>
      </c>
      <c r="U8" s="448"/>
      <c r="V8" s="448" t="s">
        <v>22</v>
      </c>
      <c r="W8" s="74"/>
      <c r="X8" s="54" t="s">
        <v>495</v>
      </c>
      <c r="Y8" s="181"/>
      <c r="Z8" s="100" t="s">
        <v>22</v>
      </c>
      <c r="AA8" s="184"/>
      <c r="AB8" s="74" t="s">
        <v>536</v>
      </c>
      <c r="AC8" s="74" t="s">
        <v>538</v>
      </c>
      <c r="AD8" s="74"/>
      <c r="AE8" s="100"/>
      <c r="AF8" s="443"/>
      <c r="AG8" s="444" t="s">
        <v>491</v>
      </c>
      <c r="AH8" s="444" t="s">
        <v>414</v>
      </c>
      <c r="AI8" s="444" t="s">
        <v>1</v>
      </c>
      <c r="AJ8" s="444" t="s">
        <v>1</v>
      </c>
      <c r="AK8" s="444" t="s">
        <v>0</v>
      </c>
      <c r="AL8" s="444" t="s">
        <v>571</v>
      </c>
      <c r="AM8" s="444" t="s">
        <v>688</v>
      </c>
      <c r="AN8" s="47"/>
      <c r="AO8" s="4"/>
      <c r="AP8" s="61"/>
      <c r="AQ8" s="61"/>
      <c r="AR8" s="1"/>
      <c r="AS8" s="5"/>
    </row>
    <row r="9" spans="1:66" ht="15.6">
      <c r="A9" s="47"/>
      <c r="B9" s="444" t="s">
        <v>90</v>
      </c>
      <c r="C9" s="54" t="s">
        <v>545</v>
      </c>
      <c r="D9" s="431"/>
      <c r="E9" s="346" t="s">
        <v>494</v>
      </c>
      <c r="F9" s="472" t="s">
        <v>496</v>
      </c>
      <c r="G9" s="346" t="s">
        <v>8</v>
      </c>
      <c r="H9" s="454" t="s">
        <v>496</v>
      </c>
      <c r="I9" s="101" t="s">
        <v>404</v>
      </c>
      <c r="J9" s="182" t="s">
        <v>496</v>
      </c>
      <c r="K9" s="101" t="s">
        <v>404</v>
      </c>
      <c r="L9" s="182"/>
      <c r="M9" s="454" t="s">
        <v>670</v>
      </c>
      <c r="N9" s="447"/>
      <c r="O9" s="447" t="s">
        <v>675</v>
      </c>
      <c r="P9" s="74"/>
      <c r="Q9" s="55"/>
      <c r="R9" s="449" t="s">
        <v>496</v>
      </c>
      <c r="S9" s="182"/>
      <c r="T9" s="449" t="s">
        <v>670</v>
      </c>
      <c r="U9" s="448"/>
      <c r="V9" s="449" t="s">
        <v>673</v>
      </c>
      <c r="W9" s="74"/>
      <c r="X9" s="55" t="s">
        <v>543</v>
      </c>
      <c r="Y9" s="182" t="s">
        <v>496</v>
      </c>
      <c r="Z9" s="101" t="s">
        <v>44</v>
      </c>
      <c r="AA9" s="294" t="s">
        <v>496</v>
      </c>
      <c r="AB9" s="75" t="s">
        <v>498</v>
      </c>
      <c r="AC9" s="75" t="s">
        <v>537</v>
      </c>
      <c r="AD9" s="75" t="s">
        <v>534</v>
      </c>
      <c r="AE9" s="101" t="s">
        <v>535</v>
      </c>
      <c r="AF9" s="459" t="s">
        <v>1</v>
      </c>
      <c r="AG9" s="460" t="s">
        <v>492</v>
      </c>
      <c r="AH9" s="460" t="s">
        <v>543</v>
      </c>
      <c r="AI9" s="460" t="s">
        <v>43</v>
      </c>
      <c r="AJ9" s="460" t="s">
        <v>676</v>
      </c>
      <c r="AK9" s="460" t="s">
        <v>676</v>
      </c>
      <c r="AL9" s="460" t="s">
        <v>43</v>
      </c>
      <c r="AM9" s="460" t="s">
        <v>553</v>
      </c>
      <c r="AN9" s="47"/>
      <c r="AO9" s="4"/>
      <c r="AP9" s="61"/>
      <c r="AQ9" s="61"/>
      <c r="AR9" s="1"/>
      <c r="AS9" s="5"/>
    </row>
    <row r="10" spans="1:66" ht="15.6">
      <c r="A10" s="47"/>
      <c r="B10" s="127">
        <f>+B44</f>
        <v>2024</v>
      </c>
      <c r="C10" s="103">
        <f>+C44</f>
        <v>1</v>
      </c>
      <c r="D10" s="127" t="s">
        <v>77</v>
      </c>
      <c r="E10" s="321">
        <f t="shared" ref="E10:AA10" si="0">+E44</f>
        <v>8084</v>
      </c>
      <c r="F10" s="127">
        <f t="shared" si="0"/>
        <v>-71</v>
      </c>
      <c r="G10" s="321">
        <f t="shared" si="0"/>
        <v>685536</v>
      </c>
      <c r="H10" s="402">
        <f t="shared" si="0"/>
        <v>-18070</v>
      </c>
      <c r="I10" s="105">
        <f t="shared" si="0"/>
        <v>64.167134673705519</v>
      </c>
      <c r="J10" s="104">
        <f t="shared" si="0"/>
        <v>0.67200866817906757</v>
      </c>
      <c r="K10" s="105">
        <f t="shared" si="0"/>
        <v>65.204221552262098</v>
      </c>
      <c r="L10" s="182"/>
      <c r="M10" s="382">
        <f>+M44</f>
        <v>676786</v>
      </c>
      <c r="N10" s="74"/>
      <c r="O10" s="60">
        <f>100*M10/G10</f>
        <v>98.723626476217149</v>
      </c>
      <c r="P10" s="74"/>
      <c r="Q10" s="104">
        <f t="shared" si="0"/>
        <v>7.9776846146664813</v>
      </c>
      <c r="R10" s="409">
        <f t="shared" si="0"/>
        <v>8.8682815364031775E-2</v>
      </c>
      <c r="S10" s="182"/>
      <c r="T10" s="155">
        <f>+T44</f>
        <v>97.66339271202439</v>
      </c>
      <c r="U10" s="448"/>
      <c r="V10" s="23">
        <f>+V44</f>
        <v>21.24392506391105</v>
      </c>
      <c r="W10" s="74"/>
      <c r="X10" s="104">
        <f t="shared" si="0"/>
        <v>5.7627710288008203</v>
      </c>
      <c r="Y10" s="104">
        <f t="shared" si="0"/>
        <v>-0.11369818834627754</v>
      </c>
      <c r="Z10" s="105">
        <f t="shared" si="0"/>
        <v>20.362946366052768</v>
      </c>
      <c r="AA10" s="105">
        <f t="shared" si="0"/>
        <v>-9.1925451412091519E-2</v>
      </c>
      <c r="AB10" s="289">
        <f>+'Ark1'!W220</f>
        <v>6.4491682686431151</v>
      </c>
      <c r="AC10" s="110">
        <f>+'Ark1'!X220</f>
        <v>78.836020579378399</v>
      </c>
      <c r="AD10" s="110">
        <f>+'Ark1'!Y220</f>
        <v>22.262175947018111</v>
      </c>
      <c r="AE10" s="105">
        <f>+'Ark1'!Z220</f>
        <v>1.69546520284911</v>
      </c>
      <c r="AF10" s="461">
        <f>+'Ark1'!AA220</f>
        <v>6.5408190964421005</v>
      </c>
      <c r="AG10" s="462">
        <f>+'Ark1'!AB220</f>
        <v>1.7041606595570491</v>
      </c>
      <c r="AH10" s="462">
        <f>+'Ark1'!AC220</f>
        <v>1.7331191891384219</v>
      </c>
      <c r="AI10" s="425">
        <f>+'Ark1'!AD220</f>
        <v>40.892963190505952</v>
      </c>
      <c r="AJ10" s="425">
        <f>+'Ark1'!AE220</f>
        <v>46.18941500007584</v>
      </c>
      <c r="AK10" s="425">
        <f>+'Ark1'!AF220</f>
        <v>35.886672595697995</v>
      </c>
      <c r="AL10" s="293">
        <f>+Z10/Q10</f>
        <v>2.5524882656575252</v>
      </c>
      <c r="AM10" s="110">
        <f>+G10/E10</f>
        <v>84.801583374567045</v>
      </c>
      <c r="AN10" s="47"/>
      <c r="AO10" s="14"/>
      <c r="AP10" s="61"/>
      <c r="AQ10" s="13"/>
      <c r="AU10" s="13"/>
      <c r="AV10" s="13"/>
      <c r="AW10" s="11"/>
      <c r="AX10" s="11"/>
      <c r="AY10" s="11"/>
    </row>
    <row r="11" spans="1:66" ht="15.6">
      <c r="A11" s="47"/>
      <c r="B11" s="127">
        <f>+B75</f>
        <v>2024</v>
      </c>
      <c r="C11" s="103">
        <f>+C75</f>
        <v>2</v>
      </c>
      <c r="D11" s="409" t="str">
        <f>+D67</f>
        <v>KLF</v>
      </c>
      <c r="E11" s="321">
        <f t="shared" ref="E11:AM11" si="1">+E75</f>
        <v>5057</v>
      </c>
      <c r="F11" s="127">
        <f t="shared" si="1"/>
        <v>-232</v>
      </c>
      <c r="G11" s="321">
        <f t="shared" si="1"/>
        <v>382824</v>
      </c>
      <c r="H11" s="402">
        <f t="shared" si="1"/>
        <v>-21696</v>
      </c>
      <c r="I11" s="105">
        <f t="shared" si="1"/>
        <v>35.832865326294495</v>
      </c>
      <c r="J11" s="104">
        <f t="shared" si="1"/>
        <v>-0.67200866817906757</v>
      </c>
      <c r="K11" s="105">
        <f t="shared" si="1"/>
        <v>34.795778447737888</v>
      </c>
      <c r="L11" s="182"/>
      <c r="M11" s="382">
        <f>+M75</f>
        <v>378798</v>
      </c>
      <c r="N11" s="74"/>
      <c r="O11" s="60">
        <f>100*M11/G11</f>
        <v>98.948341796752558</v>
      </c>
      <c r="P11" s="74"/>
      <c r="Q11" s="104">
        <f t="shared" si="1"/>
        <v>7.6405319415710595</v>
      </c>
      <c r="R11" s="409">
        <f t="shared" si="1"/>
        <v>0.11415005686819857</v>
      </c>
      <c r="S11" s="182"/>
      <c r="T11" s="155">
        <f>+T75</f>
        <v>97.608474701554698</v>
      </c>
      <c r="U11" s="448"/>
      <c r="V11" s="23">
        <f>+V75</f>
        <v>20.243982171504175</v>
      </c>
      <c r="W11" s="74"/>
      <c r="X11" s="104">
        <f t="shared" si="1"/>
        <v>5.9086786617348954</v>
      </c>
      <c r="Y11" s="104">
        <f t="shared" si="1"/>
        <v>-0.2493679119821044</v>
      </c>
      <c r="Z11" s="105">
        <f t="shared" si="1"/>
        <v>19.459091906464018</v>
      </c>
      <c r="AA11" s="105">
        <f t="shared" si="1"/>
        <v>-6.3773143471109961E-2</v>
      </c>
      <c r="AB11" s="289">
        <f t="shared" si="1"/>
        <v>5.1919419890080034</v>
      </c>
      <c r="AC11" s="110">
        <f t="shared" si="1"/>
        <v>71.658777924059109</v>
      </c>
      <c r="AD11" s="110">
        <f t="shared" si="1"/>
        <v>20.659101832695963</v>
      </c>
      <c r="AE11" s="105">
        <f t="shared" si="1"/>
        <v>1.6495830982383548</v>
      </c>
      <c r="AF11" s="461">
        <f t="shared" si="1"/>
        <v>6.8282600451458739</v>
      </c>
      <c r="AG11" s="462">
        <f t="shared" si="1"/>
        <v>1.6362878697192551</v>
      </c>
      <c r="AH11" s="462">
        <f t="shared" si="1"/>
        <v>1.65915444322901</v>
      </c>
      <c r="AI11" s="425">
        <f t="shared" si="1"/>
        <v>59.172983644255183</v>
      </c>
      <c r="AJ11" s="425">
        <f t="shared" si="1"/>
        <v>52.08980432987584</v>
      </c>
      <c r="AK11" s="425">
        <f t="shared" si="1"/>
        <v>57.217597052949451</v>
      </c>
      <c r="AL11" s="293">
        <f t="shared" si="1"/>
        <v>2.5468242336099447</v>
      </c>
      <c r="AM11" s="110">
        <f t="shared" si="1"/>
        <v>75.701799485861187</v>
      </c>
      <c r="AN11" s="47"/>
      <c r="AO11" s="14"/>
      <c r="AP11" s="61"/>
      <c r="AQ11" s="13"/>
      <c r="AU11" s="13"/>
      <c r="AV11" s="13"/>
      <c r="AW11" s="11"/>
      <c r="AX11" s="11"/>
      <c r="AY11" s="11"/>
    </row>
    <row r="12" spans="1:66" ht="15.6">
      <c r="A12" s="47"/>
      <c r="B12" s="444"/>
      <c r="C12" s="54"/>
      <c r="D12" s="431"/>
      <c r="E12" s="346"/>
      <c r="F12" s="472"/>
      <c r="G12" s="346"/>
      <c r="H12" s="454"/>
      <c r="I12" s="101"/>
      <c r="J12" s="182"/>
      <c r="K12" s="101"/>
      <c r="L12" s="182"/>
      <c r="M12" s="454"/>
      <c r="N12" s="74"/>
      <c r="O12" s="74"/>
      <c r="P12" s="74"/>
      <c r="Q12" s="55"/>
      <c r="R12" s="449"/>
      <c r="S12" s="182"/>
      <c r="T12" s="449"/>
      <c r="U12" s="182"/>
      <c r="V12" s="182"/>
      <c r="W12" s="182"/>
      <c r="X12" s="55"/>
      <c r="Y12" s="182"/>
      <c r="Z12" s="101"/>
      <c r="AA12" s="294"/>
      <c r="AB12" s="75"/>
      <c r="AC12" s="75"/>
      <c r="AD12" s="75"/>
      <c r="AE12" s="101"/>
      <c r="AF12" s="459"/>
      <c r="AG12" s="460"/>
      <c r="AH12" s="460"/>
      <c r="AI12" s="460"/>
      <c r="AJ12" s="460"/>
      <c r="AK12" s="460"/>
      <c r="AL12" s="55"/>
      <c r="AM12" s="55"/>
      <c r="AN12" s="47"/>
      <c r="AO12" s="4"/>
      <c r="AP12" s="61"/>
      <c r="AQ12" s="61"/>
      <c r="AR12" s="1"/>
      <c r="AS12" s="5"/>
    </row>
    <row r="13" spans="1:66" ht="15.6">
      <c r="A13" s="47"/>
      <c r="B13" s="431"/>
      <c r="C13" s="47"/>
      <c r="D13" s="431"/>
      <c r="E13" s="345" t="s">
        <v>2</v>
      </c>
      <c r="F13" s="444"/>
      <c r="G13" s="334"/>
      <c r="H13" s="452"/>
      <c r="I13" s="73"/>
      <c r="J13" s="74"/>
      <c r="K13" s="93"/>
      <c r="L13" s="74"/>
      <c r="M13" s="452"/>
      <c r="N13" s="74"/>
      <c r="O13" s="74"/>
      <c r="P13" s="74"/>
      <c r="Q13" s="47"/>
      <c r="R13" s="447"/>
      <c r="S13" s="182"/>
      <c r="T13" s="447"/>
      <c r="U13" s="74"/>
      <c r="V13" s="74"/>
      <c r="W13" s="74"/>
      <c r="X13" s="54" t="s">
        <v>22</v>
      </c>
      <c r="Y13" s="74"/>
      <c r="Z13" s="93"/>
      <c r="AA13" s="100"/>
      <c r="AB13" s="74" t="s">
        <v>521</v>
      </c>
      <c r="AC13" s="73"/>
      <c r="AD13" s="73"/>
      <c r="AE13" s="93"/>
      <c r="AF13" s="443" t="s">
        <v>428</v>
      </c>
      <c r="AG13" s="431"/>
      <c r="AH13" s="431"/>
      <c r="AI13" s="444" t="s">
        <v>423</v>
      </c>
      <c r="AJ13" s="431"/>
      <c r="AK13" s="431"/>
      <c r="AL13" s="54" t="s">
        <v>78</v>
      </c>
      <c r="AM13" s="54" t="s">
        <v>2</v>
      </c>
      <c r="AN13" s="47"/>
      <c r="AO13" s="4"/>
      <c r="AP13" s="4"/>
      <c r="AQ13" s="4"/>
      <c r="AR13" s="4"/>
      <c r="AS13" s="4"/>
    </row>
    <row r="14" spans="1:66" ht="15.6">
      <c r="A14" s="47"/>
      <c r="B14" s="431"/>
      <c r="C14" s="54" t="s">
        <v>544</v>
      </c>
      <c r="D14" s="431"/>
      <c r="E14" s="345" t="s">
        <v>493</v>
      </c>
      <c r="F14" s="471"/>
      <c r="G14" s="345" t="s">
        <v>2</v>
      </c>
      <c r="H14" s="453"/>
      <c r="I14" s="100" t="s">
        <v>2</v>
      </c>
      <c r="J14" s="181"/>
      <c r="K14" s="100" t="s">
        <v>1</v>
      </c>
      <c r="L14" s="181"/>
      <c r="M14" s="453"/>
      <c r="N14" s="181"/>
      <c r="O14" s="181"/>
      <c r="P14" s="74"/>
      <c r="Q14" s="54" t="s">
        <v>22</v>
      </c>
      <c r="R14" s="448"/>
      <c r="S14" s="182"/>
      <c r="T14" s="448"/>
      <c r="U14" s="181"/>
      <c r="V14" s="181"/>
      <c r="W14" s="181"/>
      <c r="X14" s="54" t="s">
        <v>495</v>
      </c>
      <c r="Y14" s="181"/>
      <c r="Z14" s="100" t="s">
        <v>22</v>
      </c>
      <c r="AA14" s="184"/>
      <c r="AB14" s="74" t="s">
        <v>536</v>
      </c>
      <c r="AC14" s="74" t="s">
        <v>538</v>
      </c>
      <c r="AD14" s="74"/>
      <c r="AE14" s="100"/>
      <c r="AF14" s="443"/>
      <c r="AG14" s="444" t="s">
        <v>491</v>
      </c>
      <c r="AH14" s="444" t="s">
        <v>414</v>
      </c>
      <c r="AI14" s="444" t="s">
        <v>1</v>
      </c>
      <c r="AJ14" s="444" t="s">
        <v>1</v>
      </c>
      <c r="AK14" s="444" t="s">
        <v>0</v>
      </c>
      <c r="AL14" s="54" t="s">
        <v>430</v>
      </c>
      <c r="AM14" s="54" t="s">
        <v>432</v>
      </c>
      <c r="AN14" s="47"/>
      <c r="AO14" s="4"/>
      <c r="AP14" s="61"/>
      <c r="AQ14" s="61"/>
      <c r="AR14" s="1"/>
      <c r="AS14" s="5"/>
    </row>
    <row r="15" spans="1:66" ht="15.6">
      <c r="A15" s="47"/>
      <c r="B15" s="444" t="s">
        <v>90</v>
      </c>
      <c r="C15" s="54" t="s">
        <v>545</v>
      </c>
      <c r="D15" s="431"/>
      <c r="E15" s="346" t="s">
        <v>494</v>
      </c>
      <c r="F15" s="472" t="s">
        <v>496</v>
      </c>
      <c r="G15" s="346" t="s">
        <v>8</v>
      </c>
      <c r="H15" s="454" t="s">
        <v>496</v>
      </c>
      <c r="I15" s="101" t="s">
        <v>404</v>
      </c>
      <c r="J15" s="182" t="s">
        <v>496</v>
      </c>
      <c r="K15" s="101" t="s">
        <v>404</v>
      </c>
      <c r="L15" s="182"/>
      <c r="M15" s="454"/>
      <c r="N15" s="182"/>
      <c r="O15" s="182"/>
      <c r="P15" s="74"/>
      <c r="Q15" s="55" t="s">
        <v>0</v>
      </c>
      <c r="R15" s="449" t="s">
        <v>496</v>
      </c>
      <c r="S15" s="182"/>
      <c r="T15" s="449"/>
      <c r="U15" s="182"/>
      <c r="V15" s="182"/>
      <c r="W15" s="182"/>
      <c r="X15" s="55" t="s">
        <v>543</v>
      </c>
      <c r="Y15" s="182" t="s">
        <v>496</v>
      </c>
      <c r="Z15" s="101" t="s">
        <v>44</v>
      </c>
      <c r="AA15" s="294" t="s">
        <v>496</v>
      </c>
      <c r="AB15" s="75" t="s">
        <v>498</v>
      </c>
      <c r="AC15" s="75" t="s">
        <v>537</v>
      </c>
      <c r="AD15" s="75" t="s">
        <v>534</v>
      </c>
      <c r="AE15" s="101" t="s">
        <v>535</v>
      </c>
      <c r="AF15" s="459" t="s">
        <v>1</v>
      </c>
      <c r="AG15" s="460" t="s">
        <v>492</v>
      </c>
      <c r="AH15" s="460" t="s">
        <v>543</v>
      </c>
      <c r="AI15" s="460" t="s">
        <v>43</v>
      </c>
      <c r="AJ15" s="460" t="s">
        <v>424</v>
      </c>
      <c r="AK15" s="460" t="s">
        <v>424</v>
      </c>
      <c r="AL15" s="55" t="s">
        <v>431</v>
      </c>
      <c r="AM15" s="55" t="s">
        <v>69</v>
      </c>
      <c r="AN15" s="47"/>
      <c r="AO15" s="4"/>
      <c r="AP15" s="61"/>
      <c r="AQ15" s="61"/>
      <c r="AR15" s="1"/>
      <c r="AS15" s="5"/>
    </row>
    <row r="16" spans="1:66" ht="15.6">
      <c r="A16" s="47"/>
      <c r="B16" s="469">
        <f>+'Ark1'!C198</f>
        <v>1996</v>
      </c>
      <c r="C16" s="56">
        <f>+'Ark1'!H198</f>
        <v>1</v>
      </c>
      <c r="D16" s="66" t="s">
        <v>77</v>
      </c>
      <c r="E16" s="348">
        <f>+'Ark1'!Q198</f>
        <v>19275</v>
      </c>
      <c r="F16" s="66"/>
      <c r="G16" s="348">
        <f>+'Ark1'!R198</f>
        <v>893103</v>
      </c>
      <c r="H16" s="455"/>
      <c r="I16" s="162">
        <f>+'Ark1'!AG198</f>
        <v>70.919351841705321</v>
      </c>
      <c r="J16" s="140"/>
      <c r="K16" s="162">
        <f>+'Ark1'!AH198</f>
        <v>71.518756051816808</v>
      </c>
      <c r="L16" s="182"/>
      <c r="M16" s="455"/>
      <c r="N16" s="182"/>
      <c r="O16" s="182"/>
      <c r="P16" s="74"/>
      <c r="Q16" s="58">
        <f>+'Ark1'!S198</f>
        <v>4.7449017638503053</v>
      </c>
      <c r="R16" s="423"/>
      <c r="S16" s="182"/>
      <c r="T16" s="423"/>
      <c r="U16" s="182"/>
      <c r="V16" s="140"/>
      <c r="W16" s="182"/>
      <c r="X16" s="58">
        <f>+'Ark1'!T198</f>
        <v>5.6909225475673004</v>
      </c>
      <c r="Y16" s="140"/>
      <c r="Z16" s="162">
        <f>+'Ark1'!U198</f>
        <v>19.976015308424373</v>
      </c>
      <c r="AA16" s="140"/>
      <c r="AB16" s="76">
        <f>+'Ark1'!W198</f>
        <v>11.368341613453319</v>
      </c>
      <c r="AC16" s="76">
        <f>+'Ark1'!X198</f>
        <v>73.408330282173495</v>
      </c>
      <c r="AD16" s="76">
        <f>+'Ark1'!Y198</f>
        <v>21.123879328588082</v>
      </c>
      <c r="AE16" s="162">
        <f>+'Ark1'!Z198</f>
        <v>1.6998039419865349</v>
      </c>
      <c r="AF16" s="463">
        <f>+'Ark1'!AA198</f>
        <v>6.6140635093668116</v>
      </c>
      <c r="AG16" s="464">
        <f>+'Ark1'!AB198</f>
        <v>1.6940385685928869</v>
      </c>
      <c r="AH16" s="464">
        <f>+'Ark1'!AC198</f>
        <v>2.4596298738611342</v>
      </c>
      <c r="AI16" s="465">
        <f>+'Ark1'!AD198</f>
        <v>53.997805377482429</v>
      </c>
      <c r="AJ16" s="465">
        <f>+'Ark1'!AE198</f>
        <v>70.024015497867651</v>
      </c>
      <c r="AK16" s="465">
        <f>+'Ark1'!AF198</f>
        <v>61.948690700222784</v>
      </c>
      <c r="AL16" s="58">
        <f t="shared" ref="AL16" si="2">+Z16/Q16</f>
        <v>4.2099955494578261</v>
      </c>
      <c r="AM16" s="76">
        <f t="shared" ref="AM16:AM42" si="3">+G16/E16</f>
        <v>46.334785992217896</v>
      </c>
      <c r="AN16" s="47"/>
      <c r="AO16" s="4"/>
      <c r="AP16" s="61"/>
      <c r="AQ16" s="61"/>
      <c r="AR16" s="1"/>
      <c r="AS16" s="5"/>
    </row>
    <row r="17" spans="1:51" ht="15.6">
      <c r="A17" s="47"/>
      <c r="B17" s="469">
        <f>+'Ark1'!C199</f>
        <v>1997</v>
      </c>
      <c r="C17" s="56">
        <f>+'Ark1'!H199</f>
        <v>1</v>
      </c>
      <c r="D17" s="469"/>
      <c r="E17" s="348">
        <f>+'Ark1'!Q199</f>
        <v>18377</v>
      </c>
      <c r="F17" s="66">
        <f t="shared" ref="F17:AA34" si="4">+E17-E16</f>
        <v>-898</v>
      </c>
      <c r="G17" s="348">
        <f>+'Ark1'!R199</f>
        <v>860751</v>
      </c>
      <c r="H17" s="455">
        <f t="shared" si="4"/>
        <v>-32352</v>
      </c>
      <c r="I17" s="162">
        <f>+'Ark1'!AG199</f>
        <v>71.810186063876145</v>
      </c>
      <c r="J17" s="140">
        <f t="shared" si="4"/>
        <v>0.89083422217082386</v>
      </c>
      <c r="K17" s="162">
        <f>+'Ark1'!AH199</f>
        <v>72.444356621496382</v>
      </c>
      <c r="L17" s="182"/>
      <c r="M17" s="455"/>
      <c r="N17" s="182"/>
      <c r="O17" s="182"/>
      <c r="P17" s="74"/>
      <c r="Q17" s="58">
        <f>+'Ark1'!S199</f>
        <v>4.801519835585438</v>
      </c>
      <c r="R17" s="426">
        <f t="shared" si="4"/>
        <v>5.661807173513278E-2</v>
      </c>
      <c r="S17" s="182"/>
      <c r="T17" s="426"/>
      <c r="U17" s="182"/>
      <c r="V17" s="68"/>
      <c r="W17" s="182"/>
      <c r="X17" s="58">
        <f>+'Ark1'!T199</f>
        <v>6.3815435590548244</v>
      </c>
      <c r="Y17" s="68">
        <f t="shared" si="4"/>
        <v>0.69062101148752397</v>
      </c>
      <c r="Z17" s="162">
        <f>+'Ark1'!U199</f>
        <v>20.091464081945567</v>
      </c>
      <c r="AA17" s="140">
        <f t="shared" si="4"/>
        <v>0.11544877352119443</v>
      </c>
      <c r="AB17" s="76">
        <f>+'Ark1'!W199</f>
        <v>13.873350132616748</v>
      </c>
      <c r="AC17" s="76">
        <f>+'Ark1'!X199</f>
        <v>75.630234527755391</v>
      </c>
      <c r="AD17" s="76">
        <f>+'Ark1'!Y199</f>
        <v>20.924518240466764</v>
      </c>
      <c r="AE17" s="162">
        <f>+'Ark1'!Z199</f>
        <v>1.6391499980830699</v>
      </c>
      <c r="AF17" s="463">
        <f>+'Ark1'!AA199</f>
        <v>6.4636683411053522</v>
      </c>
      <c r="AG17" s="464">
        <f>+'Ark1'!AB199</f>
        <v>1.7328844358573756</v>
      </c>
      <c r="AH17" s="464">
        <f>+'Ark1'!AC199</f>
        <v>2.2947035172930055</v>
      </c>
      <c r="AI17" s="465">
        <f>+'Ark1'!AD199</f>
        <v>54.535162095134922</v>
      </c>
      <c r="AJ17" s="465">
        <f>+'Ark1'!AE199</f>
        <v>68.628126105265196</v>
      </c>
      <c r="AK17" s="465">
        <f>+'Ark1'!AF199</f>
        <v>62.39570077512041</v>
      </c>
      <c r="AL17" s="58">
        <f t="shared" ref="AL17:AL35" si="5">+Z17/Q17</f>
        <v>4.1843967680903811</v>
      </c>
      <c r="AM17" s="76">
        <f t="shared" si="3"/>
        <v>46.838493769385643</v>
      </c>
      <c r="AN17" s="47"/>
      <c r="AO17" s="4"/>
      <c r="AP17" s="61"/>
      <c r="AQ17" s="61"/>
      <c r="AR17" s="1"/>
      <c r="AS17" s="5"/>
      <c r="AU17" s="2"/>
      <c r="AV17" s="2"/>
      <c r="AW17" s="2"/>
    </row>
    <row r="18" spans="1:51" ht="15.6">
      <c r="A18" s="47"/>
      <c r="B18" s="469">
        <f>+'Ark1'!C200</f>
        <v>1998</v>
      </c>
      <c r="C18" s="56">
        <f>+'Ark1'!H200</f>
        <v>1</v>
      </c>
      <c r="D18" s="469"/>
      <c r="E18" s="348">
        <f>+'Ark1'!Q200</f>
        <v>17662</v>
      </c>
      <c r="F18" s="66">
        <f t="shared" si="4"/>
        <v>-715</v>
      </c>
      <c r="G18" s="348">
        <f>+'Ark1'!R200</f>
        <v>812371</v>
      </c>
      <c r="H18" s="455">
        <f t="shared" si="4"/>
        <v>-48380</v>
      </c>
      <c r="I18" s="162">
        <f>+'Ark1'!AG200</f>
        <v>71.71632725847401</v>
      </c>
      <c r="J18" s="140">
        <f t="shared" si="4"/>
        <v>-9.3858805402135204E-2</v>
      </c>
      <c r="K18" s="162">
        <f>+'Ark1'!AH200</f>
        <v>72.330203996172187</v>
      </c>
      <c r="L18" s="182"/>
      <c r="M18" s="455"/>
      <c r="N18" s="182"/>
      <c r="O18" s="182"/>
      <c r="P18" s="74"/>
      <c r="Q18" s="58">
        <f>+'Ark1'!S200</f>
        <v>5.1092259571058047</v>
      </c>
      <c r="R18" s="426">
        <f t="shared" si="4"/>
        <v>0.30770612152036669</v>
      </c>
      <c r="S18" s="182"/>
      <c r="T18" s="426"/>
      <c r="U18" s="182"/>
      <c r="V18" s="68"/>
      <c r="W18" s="182"/>
      <c r="X18" s="58">
        <f>+'Ark1'!T200</f>
        <v>6.3584150591293884</v>
      </c>
      <c r="Y18" s="68">
        <f t="shared" si="4"/>
        <v>-2.3128499925435975E-2</v>
      </c>
      <c r="Z18" s="162">
        <f>+'Ark1'!U200</f>
        <v>20.042694532423479</v>
      </c>
      <c r="AA18" s="140">
        <f t="shared" si="4"/>
        <v>-4.876954952208834E-2</v>
      </c>
      <c r="AB18" s="76">
        <f>+'Ark1'!W200</f>
        <v>13.47573953279967</v>
      </c>
      <c r="AC18" s="76">
        <f>+'Ark1'!X200</f>
        <v>75.596494705005469</v>
      </c>
      <c r="AD18" s="76">
        <f>+'Ark1'!Y200</f>
        <v>20.49199195933878</v>
      </c>
      <c r="AE18" s="162">
        <f>+'Ark1'!Z200</f>
        <v>1.695161447171305</v>
      </c>
      <c r="AF18" s="463">
        <f>+'Ark1'!AA200</f>
        <v>6.4697109258888297</v>
      </c>
      <c r="AG18" s="464">
        <f>+'Ark1'!AB200</f>
        <v>1.8325062634684843</v>
      </c>
      <c r="AH18" s="464">
        <f>+'Ark1'!AC200</f>
        <v>2.2946327877042143</v>
      </c>
      <c r="AI18" s="465">
        <f>+'Ark1'!AD200</f>
        <v>53.330571806758883</v>
      </c>
      <c r="AJ18" s="465">
        <f>+'Ark1'!AE200</f>
        <v>70.072334212466643</v>
      </c>
      <c r="AK18" s="465">
        <f>+'Ark1'!AF200</f>
        <v>60.817389295397646</v>
      </c>
      <c r="AL18" s="58">
        <f t="shared" si="5"/>
        <v>3.9228436363337029</v>
      </c>
      <c r="AM18" s="76">
        <f t="shared" si="3"/>
        <v>45.995413882912466</v>
      </c>
      <c r="AN18" s="47"/>
      <c r="AO18" s="4"/>
      <c r="AP18" s="61"/>
      <c r="AQ18" s="61"/>
      <c r="AR18" s="13"/>
      <c r="AS18" s="5"/>
      <c r="AU18" s="2"/>
      <c r="AV18" s="2"/>
      <c r="AW18" s="4"/>
      <c r="AX18" s="4"/>
      <c r="AY18" s="4"/>
    </row>
    <row r="19" spans="1:51" ht="15.6">
      <c r="A19" s="47"/>
      <c r="B19" s="469">
        <f>+'Ark1'!C201</f>
        <v>1999</v>
      </c>
      <c r="C19" s="56">
        <f>+'Ark1'!H201</f>
        <v>1</v>
      </c>
      <c r="D19" s="469"/>
      <c r="E19" s="348">
        <f>+'Ark1'!Q201</f>
        <v>18045</v>
      </c>
      <c r="F19" s="66">
        <f t="shared" si="4"/>
        <v>383</v>
      </c>
      <c r="G19" s="348">
        <f>+'Ark1'!R201</f>
        <v>805104</v>
      </c>
      <c r="H19" s="455">
        <f t="shared" si="4"/>
        <v>-7267</v>
      </c>
      <c r="I19" s="162">
        <f>+'Ark1'!AG201</f>
        <v>71.150011245552051</v>
      </c>
      <c r="J19" s="140">
        <f t="shared" si="4"/>
        <v>-0.5663160129219591</v>
      </c>
      <c r="K19" s="162">
        <f>+'Ark1'!AH201</f>
        <v>71.752303031908397</v>
      </c>
      <c r="L19" s="182"/>
      <c r="M19" s="455"/>
      <c r="N19" s="182"/>
      <c r="O19" s="182"/>
      <c r="P19" s="74"/>
      <c r="Q19" s="58">
        <f>+'Ark1'!S201</f>
        <v>5.130155855641009</v>
      </c>
      <c r="R19" s="426">
        <f t="shared" si="4"/>
        <v>2.0929898535204217E-2</v>
      </c>
      <c r="S19" s="182"/>
      <c r="T19" s="426"/>
      <c r="U19" s="182"/>
      <c r="V19" s="68"/>
      <c r="W19" s="182"/>
      <c r="X19" s="58">
        <f>+'Ark1'!T201</f>
        <v>6.1941798823506007</v>
      </c>
      <c r="Y19" s="68">
        <f t="shared" si="4"/>
        <v>-0.16423517677878774</v>
      </c>
      <c r="Z19" s="162">
        <f>+'Ark1'!U201</f>
        <v>19.918384208747451</v>
      </c>
      <c r="AA19" s="140">
        <f t="shared" si="4"/>
        <v>-0.12431032367602768</v>
      </c>
      <c r="AB19" s="76">
        <f>+'Ark1'!W201</f>
        <v>11.198429022834317</v>
      </c>
      <c r="AC19" s="76">
        <f>+'Ark1'!X201</f>
        <v>75.527757904568844</v>
      </c>
      <c r="AD19" s="76">
        <f>+'Ark1'!Y201</f>
        <v>19.976052783242903</v>
      </c>
      <c r="AE19" s="162">
        <f>+'Ark1'!Z201</f>
        <v>1.5041535006657525</v>
      </c>
      <c r="AF19" s="463">
        <f>+'Ark1'!AA201</f>
        <v>6.3063124239554815</v>
      </c>
      <c r="AG19" s="464">
        <f>+'Ark1'!AB201</f>
        <v>1.7690158568259331</v>
      </c>
      <c r="AH19" s="464">
        <f>+'Ark1'!AC201</f>
        <v>2.2020349777098445</v>
      </c>
      <c r="AI19" s="465">
        <f>+'Ark1'!AD201</f>
        <v>52.299469487787825</v>
      </c>
      <c r="AJ19" s="465">
        <f>+'Ark1'!AE201</f>
        <v>68.583272312314989</v>
      </c>
      <c r="AK19" s="465">
        <f>+'Ark1'!AF201</f>
        <v>62.55051572385451</v>
      </c>
      <c r="AL19" s="58">
        <f t="shared" si="5"/>
        <v>3.8826080082626779</v>
      </c>
      <c r="AM19" s="76">
        <f t="shared" si="3"/>
        <v>44.616458852867829</v>
      </c>
      <c r="AN19" s="47"/>
      <c r="AO19" s="4"/>
      <c r="AP19" s="61"/>
      <c r="AQ19" s="61"/>
      <c r="AR19" s="13"/>
      <c r="AS19" s="5"/>
      <c r="AU19" s="1"/>
      <c r="AV19" s="1"/>
      <c r="AW19" s="11"/>
      <c r="AX19" s="11"/>
      <c r="AY19" s="11"/>
    </row>
    <row r="20" spans="1:51" ht="15.6">
      <c r="A20" s="47"/>
      <c r="B20" s="469">
        <f>+'Ark1'!C202</f>
        <v>2000</v>
      </c>
      <c r="C20" s="56">
        <f>+'Ark1'!H202</f>
        <v>1</v>
      </c>
      <c r="D20" s="469"/>
      <c r="E20" s="348">
        <f>+'Ark1'!Q202</f>
        <v>16111</v>
      </c>
      <c r="F20" s="66">
        <f t="shared" si="4"/>
        <v>-1934</v>
      </c>
      <c r="G20" s="348">
        <f>+'Ark1'!R202</f>
        <v>789581.5</v>
      </c>
      <c r="H20" s="455">
        <f t="shared" si="4"/>
        <v>-15522.5</v>
      </c>
      <c r="I20" s="162">
        <f>+'Ark1'!AG202</f>
        <v>70.639848661135062</v>
      </c>
      <c r="J20" s="140">
        <f t="shared" si="4"/>
        <v>-0.51016258441698881</v>
      </c>
      <c r="K20" s="162">
        <f>+'Ark1'!AH202</f>
        <v>71.209048468245427</v>
      </c>
      <c r="L20" s="182"/>
      <c r="M20" s="455"/>
      <c r="N20" s="182"/>
      <c r="O20" s="182"/>
      <c r="P20" s="74"/>
      <c r="Q20" s="58">
        <f>+'Ark1'!S202</f>
        <v>5.4170038178452753</v>
      </c>
      <c r="R20" s="426">
        <f t="shared" si="4"/>
        <v>0.28684796220426634</v>
      </c>
      <c r="S20" s="182"/>
      <c r="T20" s="426"/>
      <c r="U20" s="182"/>
      <c r="V20" s="68"/>
      <c r="W20" s="182"/>
      <c r="X20" s="58">
        <f>+'Ark1'!T202</f>
        <v>6.58553170255382</v>
      </c>
      <c r="Y20" s="68">
        <f t="shared" si="4"/>
        <v>0.39135182020321935</v>
      </c>
      <c r="Z20" s="162">
        <f>+'Ark1'!U202</f>
        <v>20.433468615967403</v>
      </c>
      <c r="AA20" s="140">
        <f t="shared" si="4"/>
        <v>0.51508440721995186</v>
      </c>
      <c r="AB20" s="76">
        <f>+'Ark1'!W202</f>
        <v>13.577699072230036</v>
      </c>
      <c r="AC20" s="76">
        <f>+'Ark1'!X202</f>
        <v>80.031763662142566</v>
      </c>
      <c r="AD20" s="76">
        <f>+'Ark1'!Y202</f>
        <v>21.780398856862774</v>
      </c>
      <c r="AE20" s="162">
        <f>+'Ark1'!Z202</f>
        <v>1.7211649462405083</v>
      </c>
      <c r="AF20" s="463">
        <f>+'Ark1'!AA202</f>
        <v>6.3660714685890012</v>
      </c>
      <c r="AG20" s="464">
        <f>+'Ark1'!AB202</f>
        <v>1.7890769070375276</v>
      </c>
      <c r="AH20" s="464">
        <f>+'Ark1'!AC202</f>
        <v>2.19783397659823</v>
      </c>
      <c r="AI20" s="465">
        <f>+'Ark1'!AD202</f>
        <v>51.611483956950039</v>
      </c>
      <c r="AJ20" s="465">
        <f>+'Ark1'!AE202</f>
        <v>69.629321491803154</v>
      </c>
      <c r="AK20" s="465">
        <f>+'Ark1'!AF202</f>
        <v>61.491138176918319</v>
      </c>
      <c r="AL20" s="58">
        <f t="shared" si="5"/>
        <v>3.7720978797639533</v>
      </c>
      <c r="AM20" s="76">
        <f t="shared" si="3"/>
        <v>49.008844888585436</v>
      </c>
      <c r="AN20" s="47"/>
      <c r="AO20" s="4"/>
      <c r="AP20" s="61"/>
      <c r="AQ20" s="61"/>
      <c r="AR20" s="13"/>
      <c r="AS20" s="5"/>
      <c r="AU20" s="1"/>
      <c r="AV20" s="1"/>
      <c r="AW20" s="11"/>
      <c r="AX20" s="11"/>
      <c r="AY20" s="11"/>
    </row>
    <row r="21" spans="1:51" ht="15.6">
      <c r="A21" s="47"/>
      <c r="B21" s="469">
        <f>+'Ark1'!C203</f>
        <v>2001</v>
      </c>
      <c r="C21" s="56">
        <f>+'Ark1'!H203</f>
        <v>1</v>
      </c>
      <c r="D21" s="469"/>
      <c r="E21" s="348">
        <f>+'Ark1'!Q203</f>
        <v>16409</v>
      </c>
      <c r="F21" s="66">
        <f t="shared" si="4"/>
        <v>298</v>
      </c>
      <c r="G21" s="348">
        <f>+'Ark1'!R203</f>
        <v>869277</v>
      </c>
      <c r="H21" s="455">
        <f t="shared" si="4"/>
        <v>79695.5</v>
      </c>
      <c r="I21" s="162">
        <f>+'Ark1'!AG203</f>
        <v>73.548182398903492</v>
      </c>
      <c r="J21" s="140">
        <f t="shared" si="4"/>
        <v>2.9083337377684302</v>
      </c>
      <c r="K21" s="162">
        <f>+'Ark1'!AH203</f>
        <v>74.155420401720974</v>
      </c>
      <c r="L21" s="182"/>
      <c r="M21" s="455"/>
      <c r="N21" s="182"/>
      <c r="O21" s="182"/>
      <c r="P21" s="74"/>
      <c r="Q21" s="58">
        <f>+'Ark1'!S203</f>
        <v>5.3677803507972719</v>
      </c>
      <c r="R21" s="426">
        <f t="shared" si="4"/>
        <v>-4.92234670480034E-2</v>
      </c>
      <c r="S21" s="182"/>
      <c r="T21" s="426"/>
      <c r="U21" s="182"/>
      <c r="V21" s="68"/>
      <c r="W21" s="182"/>
      <c r="X21" s="58">
        <f>+'Ark1'!T203</f>
        <v>6.2561772599528114</v>
      </c>
      <c r="Y21" s="68">
        <f t="shared" si="4"/>
        <v>-0.32935444260100866</v>
      </c>
      <c r="Z21" s="162">
        <f>+'Ark1'!U203</f>
        <v>20.369166445216536</v>
      </c>
      <c r="AA21" s="140">
        <f t="shared" si="4"/>
        <v>-6.4302170750867305E-2</v>
      </c>
      <c r="AB21" s="76">
        <f>+'Ark1'!W203</f>
        <v>12.23798628055269</v>
      </c>
      <c r="AC21" s="76">
        <f>+'Ark1'!X203</f>
        <v>78.966198346441942</v>
      </c>
      <c r="AD21" s="76">
        <f>+'Ark1'!Y203</f>
        <v>21.615434435743719</v>
      </c>
      <c r="AE21" s="162">
        <f>+'Ark1'!Z203</f>
        <v>1.7658352861055797</v>
      </c>
      <c r="AF21" s="463">
        <f>+'Ark1'!AA203</f>
        <v>6.425097728321421</v>
      </c>
      <c r="AG21" s="464">
        <f>+'Ark1'!AB203</f>
        <v>1.8181621342077121</v>
      </c>
      <c r="AH21" s="464">
        <f>+'Ark1'!AC203</f>
        <v>2.2349830632949681</v>
      </c>
      <c r="AI21" s="465">
        <f>+'Ark1'!AD203</f>
        <v>50.397617814546805</v>
      </c>
      <c r="AJ21" s="465">
        <f>+'Ark1'!AE203</f>
        <v>69.861277033992806</v>
      </c>
      <c r="AK21" s="465">
        <f>+'Ark1'!AF203</f>
        <v>61.83445289690799</v>
      </c>
      <c r="AL21" s="58">
        <f t="shared" si="5"/>
        <v>3.7947093796770428</v>
      </c>
      <c r="AM21" s="76">
        <f t="shared" si="3"/>
        <v>52.975623133646167</v>
      </c>
      <c r="AN21" s="47"/>
      <c r="AO21" s="4"/>
      <c r="AP21" s="61"/>
      <c r="AQ21" s="61"/>
      <c r="AR21" s="13"/>
      <c r="AS21" s="5"/>
      <c r="AU21" s="1"/>
      <c r="AV21" s="1"/>
      <c r="AW21" s="11"/>
      <c r="AX21" s="11"/>
      <c r="AY21" s="11"/>
    </row>
    <row r="22" spans="1:51" ht="15.6">
      <c r="A22" s="47"/>
      <c r="B22" s="469">
        <f>+'Ark1'!C204</f>
        <v>2002</v>
      </c>
      <c r="C22" s="56">
        <f>+'Ark1'!H204</f>
        <v>1</v>
      </c>
      <c r="D22" s="469"/>
      <c r="E22" s="348">
        <f>+'Ark1'!Q204</f>
        <v>15874</v>
      </c>
      <c r="F22" s="66">
        <f t="shared" si="4"/>
        <v>-535</v>
      </c>
      <c r="G22" s="348">
        <f>+'Ark1'!R204</f>
        <v>892257</v>
      </c>
      <c r="H22" s="455">
        <f t="shared" si="4"/>
        <v>22980</v>
      </c>
      <c r="I22" s="162">
        <f>+'Ark1'!AG204</f>
        <v>73.26053672846831</v>
      </c>
      <c r="J22" s="140">
        <f t="shared" si="4"/>
        <v>-0.28764567043518241</v>
      </c>
      <c r="K22" s="162">
        <f>+'Ark1'!AH204</f>
        <v>73.893959469805978</v>
      </c>
      <c r="L22" s="182"/>
      <c r="M22" s="455"/>
      <c r="N22" s="182"/>
      <c r="O22" s="182"/>
      <c r="P22" s="74"/>
      <c r="Q22" s="58">
        <f>+'Ark1'!S204</f>
        <v>5.7381214156907694</v>
      </c>
      <c r="R22" s="426">
        <f t="shared" si="4"/>
        <v>0.3703410648934975</v>
      </c>
      <c r="S22" s="182"/>
      <c r="T22" s="426"/>
      <c r="U22" s="182"/>
      <c r="V22" s="68"/>
      <c r="W22" s="182"/>
      <c r="X22" s="58">
        <f>+'Ark1'!T204</f>
        <v>6.1463065013779685</v>
      </c>
      <c r="Y22" s="68">
        <f t="shared" si="4"/>
        <v>-0.10987075857484285</v>
      </c>
      <c r="Z22" s="162">
        <f>+'Ark1'!U204</f>
        <v>20.355406794229246</v>
      </c>
      <c r="AA22" s="140">
        <f t="shared" si="4"/>
        <v>-1.3759650987289263E-2</v>
      </c>
      <c r="AB22" s="76">
        <f>+'Ark1'!W204</f>
        <v>11.235888314689602</v>
      </c>
      <c r="AC22" s="76">
        <f>+'Ark1'!X204</f>
        <v>80.795331389947052</v>
      </c>
      <c r="AD22" s="76">
        <f>+'Ark1'!Y204</f>
        <v>20.871116729821125</v>
      </c>
      <c r="AE22" s="162">
        <f>+'Ark1'!Z204</f>
        <v>1.6500851212150762</v>
      </c>
      <c r="AF22" s="463">
        <f>+'Ark1'!AA204</f>
        <v>6.2271637313991812</v>
      </c>
      <c r="AG22" s="464">
        <f>+'Ark1'!AB204</f>
        <v>1.9325217648938624</v>
      </c>
      <c r="AH22" s="464">
        <f>+'Ark1'!AC204</f>
        <v>2.1671910099557175</v>
      </c>
      <c r="AI22" s="465">
        <f>+'Ark1'!AD204</f>
        <v>43.323675148902993</v>
      </c>
      <c r="AJ22" s="465">
        <f>+'Ark1'!AE204</f>
        <v>65.998116426076948</v>
      </c>
      <c r="AK22" s="465">
        <f>+'Ark1'!AF204</f>
        <v>56.972203791970955</v>
      </c>
      <c r="AL22" s="58">
        <f t="shared" si="5"/>
        <v>3.5473991084552212</v>
      </c>
      <c r="AM22" s="76">
        <f t="shared" si="3"/>
        <v>56.208706060224266</v>
      </c>
      <c r="AN22" s="47"/>
      <c r="AO22" s="4"/>
      <c r="AP22" s="61"/>
      <c r="AQ22" s="61"/>
      <c r="AR22" s="5"/>
      <c r="AS22" s="5"/>
      <c r="AU22" s="1"/>
      <c r="AV22" s="1"/>
      <c r="AW22" s="11"/>
      <c r="AX22" s="11"/>
      <c r="AY22" s="11"/>
    </row>
    <row r="23" spans="1:51" ht="15.6">
      <c r="A23" s="47"/>
      <c r="B23" s="469">
        <f>+'Ark1'!C205</f>
        <v>2003</v>
      </c>
      <c r="C23" s="56">
        <f>+'Ark1'!H205</f>
        <v>1</v>
      </c>
      <c r="D23" s="469"/>
      <c r="E23" s="348">
        <f>+'Ark1'!Q205</f>
        <v>14936</v>
      </c>
      <c r="F23" s="66">
        <f t="shared" si="4"/>
        <v>-938</v>
      </c>
      <c r="G23" s="348">
        <f>+'Ark1'!R205</f>
        <v>863919.5</v>
      </c>
      <c r="H23" s="455">
        <f t="shared" si="4"/>
        <v>-28337.5</v>
      </c>
      <c r="I23" s="162">
        <f>+'Ark1'!AG205</f>
        <v>72.117724188963322</v>
      </c>
      <c r="J23" s="140">
        <f t="shared" si="4"/>
        <v>-1.1428125395049875</v>
      </c>
      <c r="K23" s="162">
        <f>+'Ark1'!AH205</f>
        <v>72.781919014679133</v>
      </c>
      <c r="L23" s="182"/>
      <c r="M23" s="455"/>
      <c r="N23" s="182"/>
      <c r="O23" s="182"/>
      <c r="P23" s="74"/>
      <c r="Q23" s="58">
        <f>+'Ark1'!S205</f>
        <v>5.9495601152653697</v>
      </c>
      <c r="R23" s="426">
        <f t="shared" si="4"/>
        <v>0.21143869957460026</v>
      </c>
      <c r="S23" s="182"/>
      <c r="T23" s="426"/>
      <c r="U23" s="182"/>
      <c r="V23" s="68"/>
      <c r="W23" s="182"/>
      <c r="X23" s="58">
        <f>+'Ark1'!T205</f>
        <v>5.7222414819899292</v>
      </c>
      <c r="Y23" s="68">
        <f t="shared" si="4"/>
        <v>-0.42406501938803931</v>
      </c>
      <c r="Z23" s="162">
        <f>+'Ark1'!U205</f>
        <v>19.913049537600063</v>
      </c>
      <c r="AA23" s="140">
        <f t="shared" si="4"/>
        <v>-0.44235725662918313</v>
      </c>
      <c r="AB23" s="76">
        <f>+'Ark1'!W205</f>
        <v>7.7976015126409361</v>
      </c>
      <c r="AC23" s="76">
        <f>+'Ark1'!X205</f>
        <v>79.226247352907279</v>
      </c>
      <c r="AD23" s="76">
        <f>+'Ark1'!Y205</f>
        <v>17.897616618215011</v>
      </c>
      <c r="AE23" s="162">
        <f>+'Ark1'!Z205</f>
        <v>1.4406434858803396</v>
      </c>
      <c r="AF23" s="463">
        <f>+'Ark1'!AA205</f>
        <v>5.9536539434402354</v>
      </c>
      <c r="AG23" s="464">
        <f>+'Ark1'!AB205</f>
        <v>1.8895075893849704</v>
      </c>
      <c r="AH23" s="464">
        <f>+'Ark1'!AC205</f>
        <v>2.0811877733259205</v>
      </c>
      <c r="AI23" s="465">
        <f>+'Ark1'!AD205</f>
        <v>48.853588962221409</v>
      </c>
      <c r="AJ23" s="465">
        <f>+'Ark1'!AE205</f>
        <v>66.875181808541299</v>
      </c>
      <c r="AK23" s="465">
        <f>+'Ark1'!AF205</f>
        <v>57.098330798010203</v>
      </c>
      <c r="AL23" s="58">
        <f t="shared" si="5"/>
        <v>3.3469784575345662</v>
      </c>
      <c r="AM23" s="76">
        <f t="shared" si="3"/>
        <v>57.841423406534545</v>
      </c>
      <c r="AN23" s="47"/>
      <c r="AO23" s="4"/>
      <c r="AP23" s="61"/>
      <c r="AQ23" s="61"/>
      <c r="AR23" s="5"/>
      <c r="AS23" s="5"/>
      <c r="AU23" s="1"/>
      <c r="AV23" s="1"/>
      <c r="AW23" s="11"/>
      <c r="AX23" s="11"/>
      <c r="AY23" s="11"/>
    </row>
    <row r="24" spans="1:51" ht="15.6">
      <c r="A24" s="47"/>
      <c r="B24" s="469">
        <f>+'Ark1'!C206</f>
        <v>2004</v>
      </c>
      <c r="C24" s="56">
        <f>+'Ark1'!H206</f>
        <v>1</v>
      </c>
      <c r="D24" s="469"/>
      <c r="E24" s="348">
        <f>+'Ark1'!Q206</f>
        <v>14115</v>
      </c>
      <c r="F24" s="66">
        <f t="shared" si="4"/>
        <v>-821</v>
      </c>
      <c r="G24" s="348">
        <f>+'Ark1'!R206</f>
        <v>869203</v>
      </c>
      <c r="H24" s="455">
        <f t="shared" si="4"/>
        <v>5283.5</v>
      </c>
      <c r="I24" s="162">
        <f>+'Ark1'!AG206</f>
        <v>69.236584064170259</v>
      </c>
      <c r="J24" s="140">
        <f t="shared" si="4"/>
        <v>-2.8811401247930633</v>
      </c>
      <c r="K24" s="162">
        <f>+'Ark1'!AH206</f>
        <v>69.863632386469462</v>
      </c>
      <c r="L24" s="182"/>
      <c r="M24" s="455"/>
      <c r="N24" s="182"/>
      <c r="O24" s="182"/>
      <c r="P24" s="74"/>
      <c r="Q24" s="58">
        <f>+'Ark1'!S206</f>
        <v>6.3630164645082896</v>
      </c>
      <c r="R24" s="426">
        <f t="shared" si="4"/>
        <v>0.41345634924291996</v>
      </c>
      <c r="S24" s="182"/>
      <c r="T24" s="426"/>
      <c r="U24" s="182"/>
      <c r="V24" s="68"/>
      <c r="W24" s="182"/>
      <c r="X24" s="58">
        <f>+'Ark1'!T206</f>
        <v>5.9848263294075155</v>
      </c>
      <c r="Y24" s="68">
        <f t="shared" si="4"/>
        <v>0.26258484741758625</v>
      </c>
      <c r="Z24" s="162">
        <f>+'Ark1'!U206</f>
        <v>20.454805839370312</v>
      </c>
      <c r="AA24" s="140">
        <f t="shared" si="4"/>
        <v>0.54175630177024914</v>
      </c>
      <c r="AB24" s="76">
        <f>+'Ark1'!W206</f>
        <v>9.7454794794771757</v>
      </c>
      <c r="AC24" s="76">
        <f>+'Ark1'!X206</f>
        <v>82.264787397190304</v>
      </c>
      <c r="AD24" s="76">
        <f>+'Ark1'!Y206</f>
        <v>20.253496594006226</v>
      </c>
      <c r="AE24" s="162">
        <f>+'Ark1'!Z206</f>
        <v>1.8556079534930272</v>
      </c>
      <c r="AF24" s="463">
        <f>+'Ark1'!AA206</f>
        <v>6.30437485926275</v>
      </c>
      <c r="AG24" s="464">
        <f>+'Ark1'!AB206</f>
        <v>1.904470408072938</v>
      </c>
      <c r="AH24" s="464">
        <f>+'Ark1'!AC206</f>
        <v>2.1360798299716559</v>
      </c>
      <c r="AI24" s="465">
        <f>+'Ark1'!AD206</f>
        <v>43.961831822281226</v>
      </c>
      <c r="AJ24" s="465">
        <f>+'Ark1'!AE206</f>
        <v>65.489712898214506</v>
      </c>
      <c r="AK24" s="465">
        <f>+'Ark1'!AF206</f>
        <v>51.588494645268739</v>
      </c>
      <c r="AL24" s="58">
        <f t="shared" si="5"/>
        <v>3.2146397787061178</v>
      </c>
      <c r="AM24" s="76">
        <f t="shared" si="3"/>
        <v>61.580092100602194</v>
      </c>
      <c r="AN24" s="47"/>
      <c r="AO24" s="4"/>
      <c r="AP24" s="61"/>
      <c r="AQ24" s="61"/>
      <c r="AR24" s="5"/>
      <c r="AS24" s="5"/>
      <c r="AU24" s="1"/>
      <c r="AV24" s="1"/>
      <c r="AW24" s="11"/>
      <c r="AX24" s="11"/>
      <c r="AY24" s="11"/>
    </row>
    <row r="25" spans="1:51" ht="15.6">
      <c r="A25" s="47"/>
      <c r="B25" s="469">
        <f>+'Ark1'!C207</f>
        <v>2005</v>
      </c>
      <c r="C25" s="56">
        <f>+'Ark1'!H207</f>
        <v>1</v>
      </c>
      <c r="D25" s="469"/>
      <c r="E25" s="348">
        <f>+'Ark1'!Q207</f>
        <v>13203</v>
      </c>
      <c r="F25" s="66">
        <f t="shared" si="4"/>
        <v>-912</v>
      </c>
      <c r="G25" s="348">
        <f>+'Ark1'!R207</f>
        <v>869234</v>
      </c>
      <c r="H25" s="455">
        <f t="shared" si="4"/>
        <v>31</v>
      </c>
      <c r="I25" s="162">
        <f>+'Ark1'!AG207</f>
        <v>69.00407641592939</v>
      </c>
      <c r="J25" s="140">
        <f t="shared" si="4"/>
        <v>-0.232507648240869</v>
      </c>
      <c r="K25" s="162">
        <f>+'Ark1'!AH207</f>
        <v>69.459153304147179</v>
      </c>
      <c r="L25" s="182"/>
      <c r="M25" s="455"/>
      <c r="N25" s="182"/>
      <c r="O25" s="182"/>
      <c r="P25" s="74"/>
      <c r="Q25" s="58">
        <f>+'Ark1'!S207</f>
        <v>6.6059737654072421</v>
      </c>
      <c r="R25" s="426">
        <f t="shared" si="4"/>
        <v>0.24295730089895251</v>
      </c>
      <c r="S25" s="182"/>
      <c r="T25" s="426"/>
      <c r="U25" s="182"/>
      <c r="V25" s="68"/>
      <c r="W25" s="182"/>
      <c r="X25" s="58">
        <f>+'Ark1'!T207</f>
        <v>5.927487880133544</v>
      </c>
      <c r="Y25" s="68">
        <f t="shared" si="4"/>
        <v>-5.733844927397147E-2</v>
      </c>
      <c r="Z25" s="162">
        <f>+'Ark1'!U207</f>
        <v>20.521796317216193</v>
      </c>
      <c r="AA25" s="140">
        <f t="shared" si="4"/>
        <v>6.6990477845880747E-2</v>
      </c>
      <c r="AB25" s="76">
        <f>+'Ark1'!W207</f>
        <v>9.8881313892461637</v>
      </c>
      <c r="AC25" s="76">
        <f>+'Ark1'!X207</f>
        <v>81.884394765966391</v>
      </c>
      <c r="AD25" s="76">
        <f>+'Ark1'!Y207</f>
        <v>20.886895818617312</v>
      </c>
      <c r="AE25" s="162">
        <f>+'Ark1'!Z207</f>
        <v>2.0745852095063015</v>
      </c>
      <c r="AF25" s="463">
        <f>+'Ark1'!AA207</f>
        <v>6.4980591329155306</v>
      </c>
      <c r="AG25" s="464">
        <f>+'Ark1'!AB207</f>
        <v>1.9934792185656471</v>
      </c>
      <c r="AH25" s="464">
        <f>+'Ark1'!AC207</f>
        <v>2.1788223032424106</v>
      </c>
      <c r="AI25" s="465">
        <f>+'Ark1'!AD207</f>
        <v>43.826768196228073</v>
      </c>
      <c r="AJ25" s="465">
        <f>+'Ark1'!AE207</f>
        <v>67.033431638277193</v>
      </c>
      <c r="AK25" s="465">
        <f>+'Ark1'!AF207</f>
        <v>50.185115712655296</v>
      </c>
      <c r="AL25" s="58">
        <f t="shared" si="5"/>
        <v>3.1065512891801612</v>
      </c>
      <c r="AM25" s="76">
        <f t="shared" si="3"/>
        <v>65.836097856547752</v>
      </c>
      <c r="AN25" s="47"/>
      <c r="AO25" s="4"/>
      <c r="AP25" s="61"/>
      <c r="AQ25" s="61"/>
      <c r="AR25" s="5"/>
      <c r="AS25" s="5"/>
      <c r="AU25" s="1"/>
      <c r="AV25" s="1"/>
      <c r="AW25" s="11"/>
      <c r="AX25" s="11"/>
      <c r="AY25" s="11"/>
    </row>
    <row r="26" spans="1:51" ht="15.6">
      <c r="A26" s="47"/>
      <c r="B26" s="469">
        <f>+'Ark1'!C208</f>
        <v>2006</v>
      </c>
      <c r="C26" s="56">
        <f>+'Ark1'!H208</f>
        <v>1</v>
      </c>
      <c r="D26" s="469"/>
      <c r="E26" s="348">
        <f>+'Ark1'!Q208</f>
        <v>12453</v>
      </c>
      <c r="F26" s="66">
        <f t="shared" si="4"/>
        <v>-750</v>
      </c>
      <c r="G26" s="348">
        <f>+'Ark1'!R208</f>
        <v>847626</v>
      </c>
      <c r="H26" s="455">
        <f t="shared" si="4"/>
        <v>-21608</v>
      </c>
      <c r="I26" s="162">
        <f>+'Ark1'!AG208</f>
        <v>69.658023781289046</v>
      </c>
      <c r="J26" s="140">
        <f t="shared" si="4"/>
        <v>0.65394736535965592</v>
      </c>
      <c r="K26" s="162">
        <f>+'Ark1'!AH208</f>
        <v>70.05510856522632</v>
      </c>
      <c r="L26" s="182"/>
      <c r="M26" s="455"/>
      <c r="N26" s="182"/>
      <c r="O26" s="182"/>
      <c r="P26" s="74"/>
      <c r="Q26" s="58">
        <f>+'Ark1'!S208</f>
        <v>6.8747714204141914</v>
      </c>
      <c r="R26" s="426">
        <f t="shared" si="4"/>
        <v>0.2687976550069493</v>
      </c>
      <c r="S26" s="182"/>
      <c r="T26" s="426"/>
      <c r="U26" s="182"/>
      <c r="V26" s="68"/>
      <c r="W26" s="182"/>
      <c r="X26" s="58">
        <f>+'Ark1'!T208</f>
        <v>5.9047622418377923</v>
      </c>
      <c r="Y26" s="68">
        <f t="shared" si="4"/>
        <v>-2.2725638295751693E-2</v>
      </c>
      <c r="Z26" s="162">
        <f>+'Ark1'!U208</f>
        <v>20.479496381657597</v>
      </c>
      <c r="AA26" s="140">
        <f t="shared" si="4"/>
        <v>-4.2299935558595791E-2</v>
      </c>
      <c r="AB26" s="76">
        <f>+'Ark1'!W208</f>
        <v>9.9647721990594889</v>
      </c>
      <c r="AC26" s="76">
        <f>+'Ark1'!X208</f>
        <v>80.880364689143548</v>
      </c>
      <c r="AD26" s="76">
        <f>+'Ark1'!Y208</f>
        <v>20.963137043932111</v>
      </c>
      <c r="AE26" s="162">
        <f>+'Ark1'!Z208</f>
        <v>2.1148478220347182</v>
      </c>
      <c r="AF26" s="463">
        <f>+'Ark1'!AA208</f>
        <v>6.6001597963718979</v>
      </c>
      <c r="AG26" s="464">
        <f>+'Ark1'!AB208</f>
        <v>2.0109276215198952</v>
      </c>
      <c r="AH26" s="464">
        <f>+'Ark1'!AC208</f>
        <v>2.176674646998852</v>
      </c>
      <c r="AI26" s="465">
        <f>+'Ark1'!AD208</f>
        <v>42.101731033026944</v>
      </c>
      <c r="AJ26" s="465">
        <f>+'Ark1'!AE208</f>
        <v>65.862602923018358</v>
      </c>
      <c r="AK26" s="465">
        <f>+'Ark1'!AF208</f>
        <v>48.707634846841486</v>
      </c>
      <c r="AL26" s="58">
        <f t="shared" si="5"/>
        <v>2.9789348807794611</v>
      </c>
      <c r="AM26" s="76">
        <f t="shared" si="3"/>
        <v>68.066008190797405</v>
      </c>
      <c r="AN26" s="47"/>
      <c r="AO26" s="4"/>
      <c r="AP26" s="61"/>
      <c r="AQ26" s="61"/>
      <c r="AR26" s="5"/>
      <c r="AS26" s="5"/>
      <c r="AU26" s="1"/>
      <c r="AV26" s="1"/>
      <c r="AW26" s="11"/>
      <c r="AX26" s="11"/>
      <c r="AY26" s="11"/>
    </row>
    <row r="27" spans="1:51" ht="15.6">
      <c r="A27" s="47"/>
      <c r="B27" s="469">
        <f>+'Ark1'!C209</f>
        <v>2007</v>
      </c>
      <c r="C27" s="56">
        <f>+'Ark1'!H209</f>
        <v>1</v>
      </c>
      <c r="D27" s="469"/>
      <c r="E27" s="348">
        <f>+'Ark1'!Q209</f>
        <v>11762</v>
      </c>
      <c r="F27" s="66">
        <f t="shared" si="4"/>
        <v>-691</v>
      </c>
      <c r="G27" s="348">
        <f>+'Ark1'!R209</f>
        <v>804425</v>
      </c>
      <c r="H27" s="455">
        <f t="shared" si="4"/>
        <v>-43201</v>
      </c>
      <c r="I27" s="162">
        <f>+'Ark1'!AG209</f>
        <v>70.262822304520995</v>
      </c>
      <c r="J27" s="140">
        <f t="shared" si="4"/>
        <v>0.60479852323194905</v>
      </c>
      <c r="K27" s="162">
        <f>+'Ark1'!AH209</f>
        <v>70.678657077150291</v>
      </c>
      <c r="L27" s="182"/>
      <c r="M27" s="455"/>
      <c r="N27" s="182"/>
      <c r="O27" s="182"/>
      <c r="P27" s="74"/>
      <c r="Q27" s="58">
        <f>+'Ark1'!S209</f>
        <v>7.1656201634708019</v>
      </c>
      <c r="R27" s="426">
        <f t="shared" si="4"/>
        <v>0.29084874305661046</v>
      </c>
      <c r="S27" s="182"/>
      <c r="T27" s="426"/>
      <c r="U27" s="182"/>
      <c r="V27" s="68"/>
      <c r="W27" s="182"/>
      <c r="X27" s="58">
        <f>+'Ark1'!T209</f>
        <v>5.7203692078192496</v>
      </c>
      <c r="Y27" s="68">
        <f t="shared" si="4"/>
        <v>-0.18439303401854268</v>
      </c>
      <c r="Z27" s="162">
        <f>+'Ark1'!U209</f>
        <v>20.305650495693879</v>
      </c>
      <c r="AA27" s="140">
        <f t="shared" si="4"/>
        <v>-0.17384588596371842</v>
      </c>
      <c r="AB27" s="76">
        <f>+'Ark1'!W209</f>
        <v>8.4679118625104888</v>
      </c>
      <c r="AC27" s="76">
        <f>+'Ark1'!X209</f>
        <v>80.682847997016495</v>
      </c>
      <c r="AD27" s="76">
        <f>+'Ark1'!Y209</f>
        <v>19.841750318550513</v>
      </c>
      <c r="AE27" s="162">
        <f>+'Ark1'!Z209</f>
        <v>1.99919196941915</v>
      </c>
      <c r="AF27" s="463">
        <f>+'Ark1'!AA209</f>
        <v>6.5089942095917479</v>
      </c>
      <c r="AG27" s="464">
        <f>+'Ark1'!AB209</f>
        <v>2.0967983921224422</v>
      </c>
      <c r="AH27" s="464">
        <f>+'Ark1'!AC209</f>
        <v>2.1231481521724564</v>
      </c>
      <c r="AI27" s="465">
        <f>+'Ark1'!AD209</f>
        <v>41.863552551544096</v>
      </c>
      <c r="AJ27" s="465">
        <f>+'Ark1'!AE209</f>
        <v>64.868738581920852</v>
      </c>
      <c r="AK27" s="465">
        <f>+'Ark1'!AF209</f>
        <v>44.068912253969565</v>
      </c>
      <c r="AL27" s="58">
        <f t="shared" si="5"/>
        <v>2.8337603769746091</v>
      </c>
      <c r="AM27" s="76">
        <f t="shared" si="3"/>
        <v>68.391855126679133</v>
      </c>
      <c r="AN27" s="47"/>
      <c r="AO27" s="4"/>
      <c r="AP27" s="61"/>
      <c r="AQ27" s="61"/>
      <c r="AR27" s="5"/>
      <c r="AS27" s="5"/>
      <c r="AU27" s="1"/>
      <c r="AV27" s="1"/>
      <c r="AW27" s="11"/>
      <c r="AX27" s="11"/>
      <c r="AY27" s="11"/>
    </row>
    <row r="28" spans="1:51" ht="15.6">
      <c r="A28" s="47"/>
      <c r="B28" s="469">
        <f>+'Ark1'!C210</f>
        <v>2008</v>
      </c>
      <c r="C28" s="56">
        <f>+'Ark1'!H210</f>
        <v>1</v>
      </c>
      <c r="D28" s="469"/>
      <c r="E28" s="348">
        <f>+'Ark1'!Q210</f>
        <v>11356</v>
      </c>
      <c r="F28" s="66">
        <f t="shared" si="4"/>
        <v>-406</v>
      </c>
      <c r="G28" s="348">
        <f>+'Ark1'!R210</f>
        <v>804933</v>
      </c>
      <c r="H28" s="455">
        <f t="shared" si="4"/>
        <v>508</v>
      </c>
      <c r="I28" s="162">
        <f>+'Ark1'!AG210</f>
        <v>70.494192283877908</v>
      </c>
      <c r="J28" s="140">
        <f t="shared" si="4"/>
        <v>0.23136997935691284</v>
      </c>
      <c r="K28" s="162">
        <f>+'Ark1'!AH210</f>
        <v>70.977083910772947</v>
      </c>
      <c r="L28" s="182"/>
      <c r="M28" s="455"/>
      <c r="N28" s="182"/>
      <c r="O28" s="182"/>
      <c r="P28" s="74"/>
      <c r="Q28" s="58">
        <f>+'Ark1'!S210</f>
        <v>7.5801874193255854</v>
      </c>
      <c r="R28" s="426">
        <f t="shared" si="4"/>
        <v>0.41456725585478349</v>
      </c>
      <c r="S28" s="182"/>
      <c r="T28" s="426"/>
      <c r="U28" s="182"/>
      <c r="V28" s="68"/>
      <c r="W28" s="182"/>
      <c r="X28" s="58">
        <f>+'Ark1'!T210</f>
        <v>6.0923008498844009</v>
      </c>
      <c r="Y28" s="68">
        <f t="shared" si="4"/>
        <v>0.37193164206515128</v>
      </c>
      <c r="Z28" s="162">
        <f>+'Ark1'!U210</f>
        <v>20.941397482769553</v>
      </c>
      <c r="AA28" s="140">
        <f t="shared" si="4"/>
        <v>0.63574698707567379</v>
      </c>
      <c r="AB28" s="76">
        <f>+'Ark1'!W210</f>
        <v>8.765822745495587</v>
      </c>
      <c r="AC28" s="76">
        <f>+'Ark1'!X210</f>
        <v>84.261423000423648</v>
      </c>
      <c r="AD28" s="76">
        <f>+'Ark1'!Y210</f>
        <v>23.773407227682306</v>
      </c>
      <c r="AE28" s="162">
        <f>+'Ark1'!Z210</f>
        <v>2.156701240972851</v>
      </c>
      <c r="AF28" s="463">
        <f>+'Ark1'!AA210</f>
        <v>6.5589692522708596</v>
      </c>
      <c r="AG28" s="464">
        <f>+'Ark1'!AB210</f>
        <v>2.0242511234334399</v>
      </c>
      <c r="AH28" s="464">
        <f>+'Ark1'!AC210</f>
        <v>1.9597432129349339</v>
      </c>
      <c r="AI28" s="465">
        <f>+'Ark1'!AD210</f>
        <v>40.561119868683761</v>
      </c>
      <c r="AJ28" s="465">
        <f>+'Ark1'!AE210</f>
        <v>64.576261696352532</v>
      </c>
      <c r="AK28" s="465">
        <f>+'Ark1'!AF210</f>
        <v>41.480490622019197</v>
      </c>
      <c r="AL28" s="58">
        <f t="shared" si="5"/>
        <v>2.7626490381200526</v>
      </c>
      <c r="AM28" s="76">
        <f t="shared" si="3"/>
        <v>70.881736526946113</v>
      </c>
      <c r="AN28" s="47"/>
      <c r="AO28" s="4"/>
      <c r="AP28" s="61"/>
      <c r="AQ28" s="61"/>
      <c r="AR28" s="5"/>
      <c r="AS28" s="5"/>
      <c r="AU28" s="13"/>
      <c r="AV28" s="13"/>
      <c r="AW28" s="11"/>
      <c r="AX28" s="11"/>
      <c r="AY28" s="11"/>
    </row>
    <row r="29" spans="1:51" ht="16.5" customHeight="1">
      <c r="A29" s="47"/>
      <c r="B29" s="469">
        <f>+'Ark1'!C211</f>
        <v>2009</v>
      </c>
      <c r="C29" s="56">
        <f>+'Ark1'!H211</f>
        <v>1</v>
      </c>
      <c r="D29" s="469"/>
      <c r="E29" s="348">
        <f>+'Ark1'!Q211</f>
        <v>10870</v>
      </c>
      <c r="F29" s="66">
        <f t="shared" si="4"/>
        <v>-486</v>
      </c>
      <c r="G29" s="348">
        <f>+'Ark1'!R211</f>
        <v>792901</v>
      </c>
      <c r="H29" s="455">
        <f t="shared" si="4"/>
        <v>-12032</v>
      </c>
      <c r="I29" s="162">
        <f>+'Ark1'!AG211</f>
        <v>69.520886050422547</v>
      </c>
      <c r="J29" s="140">
        <f t="shared" si="4"/>
        <v>-0.97330623345536083</v>
      </c>
      <c r="K29" s="162">
        <f>+'Ark1'!AH211</f>
        <v>70.189214965890642</v>
      </c>
      <c r="L29" s="182"/>
      <c r="M29" s="455"/>
      <c r="N29" s="182"/>
      <c r="O29" s="182"/>
      <c r="P29" s="74"/>
      <c r="Q29" s="58">
        <f>+'Ark1'!S211</f>
        <v>7.7807014999350494</v>
      </c>
      <c r="R29" s="426">
        <f t="shared" si="4"/>
        <v>0.20051408060946407</v>
      </c>
      <c r="S29" s="182"/>
      <c r="T29" s="426"/>
      <c r="U29" s="182"/>
      <c r="V29" s="68"/>
      <c r="W29" s="182"/>
      <c r="X29" s="58">
        <f>+'Ark1'!T211</f>
        <v>5.757636829818602</v>
      </c>
      <c r="Y29" s="68">
        <f t="shared" si="4"/>
        <v>-0.33466402006579887</v>
      </c>
      <c r="Z29" s="162">
        <f>+'Ark1'!U211</f>
        <v>20.805422618961888</v>
      </c>
      <c r="AA29" s="140">
        <f t="shared" si="4"/>
        <v>-0.13597486380766455</v>
      </c>
      <c r="AB29" s="76">
        <f>+'Ark1'!W211</f>
        <v>7.848646930701312</v>
      </c>
      <c r="AC29" s="76">
        <f>+'Ark1'!X211</f>
        <v>83.159688283909318</v>
      </c>
      <c r="AD29" s="76">
        <f>+'Ark1'!Y211</f>
        <v>22.365087192474217</v>
      </c>
      <c r="AE29" s="162">
        <f>+'Ark1'!Z211</f>
        <v>2.4303160167536682</v>
      </c>
      <c r="AF29" s="463">
        <f>+'Ark1'!AA211</f>
        <v>6.7204849600472558</v>
      </c>
      <c r="AG29" s="464">
        <f>+'Ark1'!AB211</f>
        <v>2.0079680807191398</v>
      </c>
      <c r="AH29" s="464">
        <f>+'Ark1'!AC211</f>
        <v>2.0304085534611378</v>
      </c>
      <c r="AI29" s="465">
        <f>+'Ark1'!AD211</f>
        <v>43.095660749677847</v>
      </c>
      <c r="AJ29" s="465">
        <f>+'Ark1'!AE211</f>
        <v>67.673468278416806</v>
      </c>
      <c r="AK29" s="465">
        <f>+'Ark1'!AF211</f>
        <v>39.383783783358822</v>
      </c>
      <c r="AL29" s="58">
        <f t="shared" si="5"/>
        <v>2.6739777408419489</v>
      </c>
      <c r="AM29" s="76">
        <f t="shared" si="3"/>
        <v>72.943974241030361</v>
      </c>
      <c r="AN29" s="47"/>
      <c r="AO29" s="4"/>
      <c r="AP29" s="61"/>
      <c r="AQ29" s="61"/>
      <c r="AR29" s="5"/>
      <c r="AS29" s="5"/>
      <c r="AU29" s="13"/>
      <c r="AV29" s="13"/>
      <c r="AW29" s="11"/>
      <c r="AX29" s="11"/>
      <c r="AY29" s="11"/>
    </row>
    <row r="30" spans="1:51" ht="16.5" customHeight="1">
      <c r="A30" s="47"/>
      <c r="B30" s="469">
        <f>+'Ark1'!C212</f>
        <v>2010</v>
      </c>
      <c r="C30" s="56">
        <f>+'Ark1'!H212</f>
        <v>1</v>
      </c>
      <c r="D30" s="469"/>
      <c r="E30" s="348">
        <f>+'Ark1'!Q212</f>
        <v>10333</v>
      </c>
      <c r="F30" s="66">
        <f t="shared" si="4"/>
        <v>-537</v>
      </c>
      <c r="G30" s="348">
        <f>+'Ark1'!R212</f>
        <v>773886</v>
      </c>
      <c r="H30" s="455">
        <f t="shared" si="4"/>
        <v>-19015</v>
      </c>
      <c r="I30" s="162">
        <f>+'Ark1'!AG212</f>
        <v>65.931262923025386</v>
      </c>
      <c r="J30" s="140">
        <f t="shared" si="4"/>
        <v>-3.5896231273971608</v>
      </c>
      <c r="K30" s="162">
        <f>+'Ark1'!AH212</f>
        <v>66.935013624944403</v>
      </c>
      <c r="L30" s="182"/>
      <c r="M30" s="455"/>
      <c r="N30" s="182"/>
      <c r="O30" s="182"/>
      <c r="P30" s="74"/>
      <c r="Q30" s="58">
        <f>+'Ark1'!S212</f>
        <v>7.828545806488294</v>
      </c>
      <c r="R30" s="426">
        <f t="shared" si="4"/>
        <v>4.7844306553244564E-2</v>
      </c>
      <c r="S30" s="182"/>
      <c r="T30" s="426"/>
      <c r="U30" s="182"/>
      <c r="V30" s="68"/>
      <c r="W30" s="182"/>
      <c r="X30" s="58">
        <f>+'Ark1'!T212</f>
        <v>5.7554820735870651</v>
      </c>
      <c r="Y30" s="68">
        <f t="shared" si="4"/>
        <v>-2.1547562315369362E-3</v>
      </c>
      <c r="Z30" s="162">
        <f>+'Ark1'!U212</f>
        <v>20.668654918164425</v>
      </c>
      <c r="AA30" s="140">
        <f t="shared" si="4"/>
        <v>-0.13676770079746348</v>
      </c>
      <c r="AB30" s="76">
        <f>+'Ark1'!W212</f>
        <v>6.9211744365449199</v>
      </c>
      <c r="AC30" s="76">
        <f>+'Ark1'!X212</f>
        <v>81.436025461114397</v>
      </c>
      <c r="AD30" s="76">
        <f>+'Ark1'!Y212</f>
        <v>22.059450616757498</v>
      </c>
      <c r="AE30" s="162">
        <f>+'Ark1'!Z212</f>
        <v>2.4670300276784958</v>
      </c>
      <c r="AF30" s="463">
        <f>+'Ark1'!AA212</f>
        <v>7.0944846004500395</v>
      </c>
      <c r="AG30" s="464">
        <f>+'Ark1'!AB212</f>
        <v>1.6813026350947924</v>
      </c>
      <c r="AH30" s="464">
        <f>+'Ark1'!AC212</f>
        <v>1.9303005331695096</v>
      </c>
      <c r="AI30" s="465">
        <f>+'Ark1'!AD212</f>
        <v>47.335503000663451</v>
      </c>
      <c r="AJ30" s="465">
        <f>+'Ark1'!AE212</f>
        <v>60.845317217712498</v>
      </c>
      <c r="AK30" s="465">
        <f>+'Ark1'!AF212</f>
        <v>49.844075967723363</v>
      </c>
      <c r="AL30" s="58">
        <f t="shared" si="5"/>
        <v>2.6401652911111864</v>
      </c>
      <c r="AM30" s="76">
        <f t="shared" si="3"/>
        <v>74.894609503532365</v>
      </c>
      <c r="AN30" s="47"/>
      <c r="AO30" s="4"/>
      <c r="AP30" s="61"/>
      <c r="AQ30" s="60"/>
      <c r="AR30" s="5"/>
      <c r="AS30" s="5"/>
      <c r="AU30" s="13"/>
      <c r="AV30" s="13"/>
      <c r="AW30" s="11"/>
      <c r="AX30" s="11"/>
      <c r="AY30" s="11"/>
    </row>
    <row r="31" spans="1:51" ht="15.6">
      <c r="A31" s="47"/>
      <c r="B31" s="469">
        <f>+'Ark1'!C213</f>
        <v>2011</v>
      </c>
      <c r="C31" s="56">
        <f>+'Ark1'!H213</f>
        <v>1</v>
      </c>
      <c r="D31" s="469"/>
      <c r="E31" s="348">
        <f>+'Ark1'!Q213</f>
        <v>9836</v>
      </c>
      <c r="F31" s="66">
        <f t="shared" si="4"/>
        <v>-497</v>
      </c>
      <c r="G31" s="348">
        <f>+'Ark1'!R213</f>
        <v>754329</v>
      </c>
      <c r="H31" s="455">
        <f t="shared" si="4"/>
        <v>-19557</v>
      </c>
      <c r="I31" s="162">
        <f>+'Ark1'!AG213</f>
        <v>64.708723289269386</v>
      </c>
      <c r="J31" s="140">
        <f t="shared" si="4"/>
        <v>-1.2225396337559999</v>
      </c>
      <c r="K31" s="162">
        <f>+'Ark1'!AH213</f>
        <v>65.644326318716566</v>
      </c>
      <c r="L31" s="182"/>
      <c r="M31" s="455"/>
      <c r="N31" s="182"/>
      <c r="O31" s="182"/>
      <c r="P31" s="74"/>
      <c r="Q31" s="58">
        <f>+'Ark1'!S213</f>
        <v>7.6481760611086145</v>
      </c>
      <c r="R31" s="426">
        <f t="shared" si="4"/>
        <v>-0.18036974537967954</v>
      </c>
      <c r="S31" s="182"/>
      <c r="T31" s="426"/>
      <c r="U31" s="182"/>
      <c r="V31" s="68"/>
      <c r="W31" s="182"/>
      <c r="X31" s="58">
        <f>+'Ark1'!T213</f>
        <v>5.541840496653319</v>
      </c>
      <c r="Y31" s="68">
        <f t="shared" si="4"/>
        <v>-0.21364157693374608</v>
      </c>
      <c r="Z31" s="162">
        <f>+'Ark1'!U213</f>
        <v>20.081559359375767</v>
      </c>
      <c r="AA31" s="140">
        <f t="shared" si="4"/>
        <v>-0.58709555878865771</v>
      </c>
      <c r="AB31" s="76">
        <f>+'Ark1'!W213</f>
        <v>5.8181509659578259</v>
      </c>
      <c r="AC31" s="76">
        <f>+'Ark1'!X213</f>
        <v>77.21710288216417</v>
      </c>
      <c r="AD31" s="76">
        <f>+'Ark1'!Y213</f>
        <v>20.156589498746577</v>
      </c>
      <c r="AE31" s="162">
        <f>+'Ark1'!Z213</f>
        <v>2.0956373147525813</v>
      </c>
      <c r="AF31" s="463">
        <f>+'Ark1'!AA213</f>
        <v>6.7848389576881294</v>
      </c>
      <c r="AG31" s="464">
        <f>+'Ark1'!AB213</f>
        <v>1.9756025184041264</v>
      </c>
      <c r="AH31" s="464">
        <f>+'Ark1'!AC213</f>
        <v>1.9105732456361011</v>
      </c>
      <c r="AI31" s="465">
        <f>+'Ark1'!AD213</f>
        <v>43.960586259199609</v>
      </c>
      <c r="AJ31" s="465">
        <f>+'Ark1'!AE213</f>
        <v>61.032218143725849</v>
      </c>
      <c r="AK31" s="465">
        <f>+'Ark1'!AF213</f>
        <v>43.308067342111549</v>
      </c>
      <c r="AL31" s="58">
        <f t="shared" si="5"/>
        <v>2.625666459417896</v>
      </c>
      <c r="AM31" s="76">
        <f t="shared" si="3"/>
        <v>76.690626270841804</v>
      </c>
      <c r="AN31" s="47"/>
      <c r="AP31" s="61"/>
      <c r="AU31" s="13"/>
      <c r="AV31" s="13"/>
      <c r="AW31" s="11"/>
      <c r="AX31" s="11"/>
      <c r="AY31" s="11"/>
    </row>
    <row r="32" spans="1:51" ht="17.25" customHeight="1">
      <c r="A32" s="47"/>
      <c r="B32" s="469">
        <f>+'Ark1'!C214</f>
        <v>2012</v>
      </c>
      <c r="C32" s="56">
        <f>+'Ark1'!H214</f>
        <v>1</v>
      </c>
      <c r="D32" s="469"/>
      <c r="E32" s="348">
        <f>+'Ark1'!Q214</f>
        <v>9612</v>
      </c>
      <c r="F32" s="66">
        <f t="shared" si="4"/>
        <v>-224</v>
      </c>
      <c r="G32" s="348">
        <f>+'Ark1'!R214</f>
        <v>728434.75</v>
      </c>
      <c r="H32" s="455">
        <f t="shared" si="4"/>
        <v>-25894.25</v>
      </c>
      <c r="I32" s="162">
        <f>+'Ark1'!AG214</f>
        <v>65.251247644395889</v>
      </c>
      <c r="J32" s="140">
        <f t="shared" si="4"/>
        <v>0.54252435512650266</v>
      </c>
      <c r="K32" s="162">
        <f>+'Ark1'!AH214</f>
        <v>66.265433573183486</v>
      </c>
      <c r="L32" s="182"/>
      <c r="M32" s="455"/>
      <c r="N32" s="182"/>
      <c r="O32" s="182"/>
      <c r="P32" s="74"/>
      <c r="Q32" s="58">
        <f>+'Ark1'!S214</f>
        <v>7.9525585510575922</v>
      </c>
      <c r="R32" s="426">
        <f t="shared" si="4"/>
        <v>0.30438248994897776</v>
      </c>
      <c r="S32" s="182"/>
      <c r="T32" s="426"/>
      <c r="U32" s="182"/>
      <c r="V32" s="68"/>
      <c r="W32" s="182"/>
      <c r="X32" s="58">
        <f>+'Ark1'!T214</f>
        <v>6.0965021232169407</v>
      </c>
      <c r="Y32" s="68">
        <f t="shared" si="4"/>
        <v>0.55466162656362172</v>
      </c>
      <c r="Z32" s="162">
        <f>+'Ark1'!U214</f>
        <v>20.450023972632664</v>
      </c>
      <c r="AA32" s="140">
        <f t="shared" si="4"/>
        <v>0.36846461325689717</v>
      </c>
      <c r="AB32" s="76">
        <f>+'Ark1'!W214</f>
        <v>6.7975889398467091</v>
      </c>
      <c r="AC32" s="76">
        <f>+'Ark1'!X214</f>
        <v>81.009040274369113</v>
      </c>
      <c r="AD32" s="76">
        <f>+'Ark1'!Y214</f>
        <v>22.22299251923388</v>
      </c>
      <c r="AE32" s="162">
        <f>+'Ark1'!Z214</f>
        <v>1.7768235246876953</v>
      </c>
      <c r="AF32" s="463">
        <f>+'Ark1'!AA214</f>
        <v>6.4576519642754153</v>
      </c>
      <c r="AG32" s="464">
        <f>+'Ark1'!AB214</f>
        <v>1.9285025803514189</v>
      </c>
      <c r="AH32" s="464">
        <f>+'Ark1'!AC214</f>
        <v>1.7462070401331691</v>
      </c>
      <c r="AI32" s="465">
        <f>+'Ark1'!AD214</f>
        <v>44.238290947986904</v>
      </c>
      <c r="AJ32" s="465">
        <f>+'Ark1'!AE214</f>
        <v>53.839608548427826</v>
      </c>
      <c r="AK32" s="465">
        <f>+'Ark1'!AF214</f>
        <v>43.149632688522942</v>
      </c>
      <c r="AL32" s="58">
        <f t="shared" si="5"/>
        <v>2.5715024719828139</v>
      </c>
      <c r="AM32" s="76">
        <f t="shared" si="3"/>
        <v>75.783889929255096</v>
      </c>
      <c r="AN32" s="47"/>
      <c r="AO32" s="2"/>
      <c r="AP32" s="61"/>
      <c r="AQ32" s="60"/>
      <c r="AS32" s="5"/>
      <c r="AU32" s="13"/>
      <c r="AV32" s="13"/>
      <c r="AW32" s="11"/>
      <c r="AX32" s="11"/>
      <c r="AY32" s="11"/>
    </row>
    <row r="33" spans="1:51" ht="15.6">
      <c r="A33" s="47"/>
      <c r="B33" s="469">
        <f>+'Ark1'!C215</f>
        <v>2013</v>
      </c>
      <c r="C33" s="57">
        <f>+'Ark1'!H215</f>
        <v>1</v>
      </c>
      <c r="D33" s="469"/>
      <c r="E33" s="367">
        <f>+'Ark1'!Q215</f>
        <v>9580</v>
      </c>
      <c r="F33" s="66">
        <f t="shared" si="4"/>
        <v>-32</v>
      </c>
      <c r="G33" s="367">
        <f>+'Ark1'!R215</f>
        <v>755414</v>
      </c>
      <c r="H33" s="455">
        <f t="shared" si="4"/>
        <v>26979.25</v>
      </c>
      <c r="I33" s="179">
        <f>+'Ark1'!AG215</f>
        <v>65.36509980236815</v>
      </c>
      <c r="J33" s="140">
        <f t="shared" si="4"/>
        <v>0.11385215797226067</v>
      </c>
      <c r="K33" s="179">
        <f>+'Ark1'!AH215</f>
        <v>66.388709988447957</v>
      </c>
      <c r="L33" s="182"/>
      <c r="M33" s="455"/>
      <c r="N33" s="182"/>
      <c r="O33" s="182"/>
      <c r="P33" s="74"/>
      <c r="Q33" s="90">
        <f>+'Ark1'!S215</f>
        <v>7.922826423656435</v>
      </c>
      <c r="R33" s="426">
        <f t="shared" si="4"/>
        <v>-2.9732127401157271E-2</v>
      </c>
      <c r="S33" s="182"/>
      <c r="T33" s="426"/>
      <c r="U33" s="182"/>
      <c r="V33" s="68"/>
      <c r="W33" s="182"/>
      <c r="X33" s="58">
        <f>+'Ark1'!T215</f>
        <v>6.158473366921978</v>
      </c>
      <c r="Y33" s="68">
        <f t="shared" si="4"/>
        <v>6.197124370503726E-2</v>
      </c>
      <c r="Z33" s="162">
        <f>+'Ark1'!U215</f>
        <v>20.303548914897984</v>
      </c>
      <c r="AA33" s="140">
        <f t="shared" si="4"/>
        <v>-0.14647505773467984</v>
      </c>
      <c r="AB33" s="76">
        <f>+'Ark1'!W215</f>
        <v>8.1027092428787384</v>
      </c>
      <c r="AC33" s="76">
        <f>+'Ark1'!X215</f>
        <v>79.763149743054797</v>
      </c>
      <c r="AD33" s="76">
        <f>+'Ark1'!Y215</f>
        <v>21.152109968838275</v>
      </c>
      <c r="AE33" s="162">
        <f>+'Ark1'!Z215</f>
        <v>1.9442319046244845</v>
      </c>
      <c r="AF33" s="463">
        <f>+'Ark1'!AA215</f>
        <v>6.6280280489995418</v>
      </c>
      <c r="AG33" s="464">
        <f>+'Ark1'!AB215</f>
        <v>1.9194065406498264</v>
      </c>
      <c r="AH33" s="464">
        <f>+'Ark1'!AC215</f>
        <v>1.8269454323911789</v>
      </c>
      <c r="AI33" s="465">
        <f>+'Ark1'!AD215</f>
        <v>45.65831799994492</v>
      </c>
      <c r="AJ33" s="465">
        <f>+'Ark1'!AE215</f>
        <v>58.013941422692966</v>
      </c>
      <c r="AK33" s="465">
        <f>+'Ark1'!AF215</f>
        <v>45.743333655235809</v>
      </c>
      <c r="AL33" s="58">
        <f t="shared" si="5"/>
        <v>2.562664865946636</v>
      </c>
      <c r="AM33" s="76">
        <f t="shared" si="3"/>
        <v>78.853235908141968</v>
      </c>
      <c r="AN33" s="47"/>
      <c r="AO33" s="2"/>
      <c r="AP33" s="61"/>
      <c r="AQ33" s="60"/>
      <c r="AU33" s="13"/>
      <c r="AV33" s="13"/>
      <c r="AW33" s="11"/>
      <c r="AX33" s="11"/>
      <c r="AY33" s="11"/>
    </row>
    <row r="34" spans="1:51" ht="15.6">
      <c r="A34" s="47"/>
      <c r="B34" s="469">
        <f>+'Ark1'!C216</f>
        <v>2014</v>
      </c>
      <c r="C34" s="57">
        <f>+'Ark1'!H216</f>
        <v>1</v>
      </c>
      <c r="D34" s="469"/>
      <c r="E34" s="367">
        <f>+'Ark1'!Q216</f>
        <v>9784</v>
      </c>
      <c r="F34" s="66">
        <f t="shared" si="4"/>
        <v>204</v>
      </c>
      <c r="G34" s="367">
        <f>+'Ark1'!R216</f>
        <v>785667</v>
      </c>
      <c r="H34" s="455">
        <f t="shared" si="4"/>
        <v>30253</v>
      </c>
      <c r="I34" s="179">
        <f>+'Ark1'!AG216</f>
        <v>67.74001639899744</v>
      </c>
      <c r="J34" s="140">
        <f t="shared" si="4"/>
        <v>2.3749165966292907</v>
      </c>
      <c r="K34" s="179">
        <f>+'Ark1'!AH216</f>
        <v>68.620192306399701</v>
      </c>
      <c r="L34" s="182"/>
      <c r="M34" s="455"/>
      <c r="N34" s="182"/>
      <c r="O34" s="182"/>
      <c r="P34" s="74"/>
      <c r="Q34" s="90">
        <f>+'Ark1'!S216</f>
        <v>8.1276520459685848</v>
      </c>
      <c r="R34" s="426">
        <f t="shared" si="4"/>
        <v>0.20482562231214985</v>
      </c>
      <c r="S34" s="182"/>
      <c r="T34" s="426"/>
      <c r="U34" s="182"/>
      <c r="V34" s="68"/>
      <c r="W34" s="182"/>
      <c r="X34" s="58">
        <f>+'Ark1'!T216</f>
        <v>6.189422490698985</v>
      </c>
      <c r="Y34" s="68">
        <f t="shared" si="4"/>
        <v>3.0949123777006982E-2</v>
      </c>
      <c r="Z34" s="162">
        <f>+'Ark1'!U216</f>
        <v>20.819139279107503</v>
      </c>
      <c r="AA34" s="140">
        <f t="shared" si="4"/>
        <v>0.51559036420951898</v>
      </c>
      <c r="AB34" s="76">
        <f>+'Ark1'!W216</f>
        <v>8.4668186394490306</v>
      </c>
      <c r="AC34" s="76">
        <f>+'Ark1'!X216</f>
        <v>83.13165755975497</v>
      </c>
      <c r="AD34" s="76">
        <f>+'Ark1'!Y216</f>
        <v>24.066430179707183</v>
      </c>
      <c r="AE34" s="162">
        <f>+'Ark1'!Z216</f>
        <v>1.9011871441717676</v>
      </c>
      <c r="AF34" s="463">
        <f>+'Ark1'!AA216</f>
        <v>6.4949420361274308</v>
      </c>
      <c r="AG34" s="464">
        <f>+'Ark1'!AB216</f>
        <v>1.8756457855476376</v>
      </c>
      <c r="AH34" s="464">
        <f>+'Ark1'!AC216</f>
        <v>1.8420534575669156</v>
      </c>
      <c r="AI34" s="465">
        <f>+'Ark1'!AD216</f>
        <v>44.625008687940998</v>
      </c>
      <c r="AJ34" s="465">
        <f>+'Ark1'!AE216</f>
        <v>55.681818474753435</v>
      </c>
      <c r="AK34" s="465">
        <f>+'Ark1'!AF216</f>
        <v>41.480455961732773</v>
      </c>
      <c r="AL34" s="58">
        <f t="shared" si="5"/>
        <v>2.5615195091224474</v>
      </c>
      <c r="AM34" s="76">
        <f t="shared" si="3"/>
        <v>80.301206050695015</v>
      </c>
      <c r="AN34" s="47"/>
      <c r="AO34" s="2"/>
      <c r="AP34" s="61"/>
      <c r="AQ34" s="60"/>
      <c r="AU34" s="13"/>
      <c r="AV34" s="13"/>
      <c r="AW34" s="11"/>
      <c r="AX34" s="11"/>
      <c r="AY34" s="11"/>
    </row>
    <row r="35" spans="1:51" ht="15.6">
      <c r="A35" s="47"/>
      <c r="B35" s="469">
        <f>+'Ark1'!C217</f>
        <v>2015</v>
      </c>
      <c r="C35" s="57">
        <f>+'Ark1'!H217</f>
        <v>1</v>
      </c>
      <c r="D35" s="469"/>
      <c r="E35" s="367">
        <f>+'Ark1'!Q217</f>
        <v>9828</v>
      </c>
      <c r="F35" s="66">
        <f t="shared" ref="F35" si="6">+E35-E34</f>
        <v>44</v>
      </c>
      <c r="G35" s="367">
        <f>+'Ark1'!R217</f>
        <v>824434</v>
      </c>
      <c r="H35" s="455">
        <f t="shared" ref="H35" si="7">+G35-G34</f>
        <v>38767</v>
      </c>
      <c r="I35" s="179">
        <f>+'Ark1'!AG217</f>
        <v>68.244627529992385</v>
      </c>
      <c r="J35" s="140">
        <f t="shared" ref="J35" si="8">+I35-I34</f>
        <v>0.50461113099494526</v>
      </c>
      <c r="K35" s="179">
        <f>+'Ark1'!AH217</f>
        <v>69.113732592134639</v>
      </c>
      <c r="L35" s="182"/>
      <c r="M35" s="455"/>
      <c r="N35" s="182"/>
      <c r="O35" s="182"/>
      <c r="P35" s="74"/>
      <c r="Q35" s="90">
        <f>+'Ark1'!S217</f>
        <v>8.1881957803778107</v>
      </c>
      <c r="R35" s="426">
        <f t="shared" ref="R35" si="9">+Q35-Q34</f>
        <v>6.0543734409225891E-2</v>
      </c>
      <c r="S35" s="182"/>
      <c r="T35" s="426"/>
      <c r="U35" s="182"/>
      <c r="V35" s="68"/>
      <c r="W35" s="182"/>
      <c r="X35" s="58">
        <f>+'Ark1'!T217</f>
        <v>6.0295681643406258</v>
      </c>
      <c r="Y35" s="68">
        <f t="shared" ref="Y35" si="10">+X35-X34</f>
        <v>-0.15985432635835917</v>
      </c>
      <c r="Z35" s="162">
        <f>+'Ark1'!U217</f>
        <v>21.137082689455394</v>
      </c>
      <c r="AA35" s="140">
        <f t="shared" ref="AA35" si="11">+Z35-Z34</f>
        <v>0.31794341034789042</v>
      </c>
      <c r="AB35" s="76">
        <f>+'Ark1'!W217</f>
        <v>8.4192306479354357</v>
      </c>
      <c r="AC35" s="76">
        <f>+'Ark1'!X217</f>
        <v>83.593107513760941</v>
      </c>
      <c r="AD35" s="76">
        <f>+'Ark1'!Y217</f>
        <v>26.381250651962439</v>
      </c>
      <c r="AE35" s="162">
        <f>+'Ark1'!Z217</f>
        <v>2.2563358619367961</v>
      </c>
      <c r="AF35" s="463">
        <f>+'Ark1'!AA217</f>
        <v>6.7059994632715476</v>
      </c>
      <c r="AG35" s="464">
        <f>+'Ark1'!AB217</f>
        <v>1.7674654444848561</v>
      </c>
      <c r="AH35" s="464">
        <f>+'Ark1'!AC217</f>
        <v>2.8379875240252472</v>
      </c>
      <c r="AI35" s="465">
        <f>+'Ark1'!AD217</f>
        <v>45.683525160877615</v>
      </c>
      <c r="AJ35" s="465">
        <f>+'Ark1'!AE217</f>
        <v>34.985758524141659</v>
      </c>
      <c r="AK35" s="465">
        <f>+'Ark1'!AF217</f>
        <v>23.502462504637659</v>
      </c>
      <c r="AL35" s="58">
        <f t="shared" si="5"/>
        <v>2.5814090498554383</v>
      </c>
      <c r="AM35" s="76">
        <f t="shared" si="3"/>
        <v>83.886243386243393</v>
      </c>
      <c r="AN35" s="47"/>
      <c r="AO35" s="14"/>
      <c r="AP35" s="61"/>
      <c r="AQ35" s="13"/>
      <c r="AU35" s="13"/>
      <c r="AV35" s="13"/>
      <c r="AW35" s="11"/>
      <c r="AX35" s="11"/>
      <c r="AY35" s="11"/>
    </row>
    <row r="36" spans="1:51" ht="15.6">
      <c r="A36" s="47"/>
      <c r="B36" s="469">
        <f>+'Ark1'!C218</f>
        <v>2016</v>
      </c>
      <c r="C36" s="57">
        <f>+'Ark1'!H218</f>
        <v>1</v>
      </c>
      <c r="D36" s="469"/>
      <c r="E36" s="367">
        <f>+'Ark1'!Q218</f>
        <v>9884</v>
      </c>
      <c r="F36" s="66">
        <f t="shared" ref="F36:F39" si="12">+E36-E35</f>
        <v>56</v>
      </c>
      <c r="G36" s="367">
        <f>+'Ark1'!R218</f>
        <v>867999</v>
      </c>
      <c r="H36" s="455">
        <f t="shared" ref="H36:H39" si="13">+G36-G35</f>
        <v>43565</v>
      </c>
      <c r="I36" s="179">
        <f>+'Ark1'!AG218</f>
        <v>68.096885976026414</v>
      </c>
      <c r="J36" s="140">
        <f t="shared" ref="J36:J39" si="14">+I36-I35</f>
        <v>-0.14774155396597166</v>
      </c>
      <c r="K36" s="179">
        <f>+'Ark1'!AH218</f>
        <v>69.014894144201875</v>
      </c>
      <c r="L36" s="182"/>
      <c r="M36" s="455"/>
      <c r="N36" s="182"/>
      <c r="O36" s="182"/>
      <c r="P36" s="74"/>
      <c r="Q36" s="90">
        <f>+'Ark1'!S218</f>
        <v>7.9720875254464563</v>
      </c>
      <c r="R36" s="426">
        <f t="shared" ref="R36:R39" si="15">+Q36-Q35</f>
        <v>-0.21610825493135444</v>
      </c>
      <c r="S36" s="182"/>
      <c r="T36" s="426"/>
      <c r="U36" s="182"/>
      <c r="V36" s="68"/>
      <c r="W36" s="182"/>
      <c r="X36" s="58">
        <f>+'Ark1'!T218</f>
        <v>6.1322916270640873</v>
      </c>
      <c r="Y36" s="68">
        <f t="shared" ref="Y36:Y39" si="16">+X36-X35</f>
        <v>0.10272346272346145</v>
      </c>
      <c r="Z36" s="162">
        <f>+'Ark1'!U218</f>
        <v>20.532846927240577</v>
      </c>
      <c r="AA36" s="140">
        <f t="shared" ref="AA36:AA39" si="17">+Z36-Z35</f>
        <v>-0.60423576221481667</v>
      </c>
      <c r="AB36" s="76">
        <f>+'Ark1'!W218</f>
        <v>7.9307695054948226</v>
      </c>
      <c r="AC36" s="76">
        <f>+'Ark1'!X218</f>
        <v>79.854354670915498</v>
      </c>
      <c r="AD36" s="76">
        <f>+'Ark1'!Y218</f>
        <v>22.79000321428942</v>
      </c>
      <c r="AE36" s="162">
        <f>+'Ark1'!Z218</f>
        <v>2.3476985572564022</v>
      </c>
      <c r="AF36" s="463">
        <f>+'Ark1'!AA218</f>
        <v>6.8686489933262349</v>
      </c>
      <c r="AG36" s="464">
        <f>+'Ark1'!AB218</f>
        <v>1.7179241733097284</v>
      </c>
      <c r="AH36" s="464">
        <f>+'Ark1'!AC218</f>
        <v>1.8095112762444705</v>
      </c>
      <c r="AI36" s="465">
        <f>+'Ark1'!AD218</f>
        <v>45.852252443229439</v>
      </c>
      <c r="AJ36" s="465">
        <f>+'Ark1'!AE218</f>
        <v>55.420240130057806</v>
      </c>
      <c r="AK36" s="465">
        <f>+'Ark1'!AF218</f>
        <v>38.662599082890225</v>
      </c>
      <c r="AL36" s="58">
        <f t="shared" ref="AL36:AL39" si="18">+Z36/Q36</f>
        <v>2.5755922600825545</v>
      </c>
      <c r="AM36" s="76">
        <f t="shared" si="3"/>
        <v>87.818595710238768</v>
      </c>
      <c r="AN36" s="47"/>
      <c r="AO36" s="14"/>
      <c r="AP36" s="61"/>
      <c r="AQ36" s="13"/>
      <c r="AU36" s="13"/>
      <c r="AV36" s="13"/>
      <c r="AW36" s="11"/>
      <c r="AX36" s="11"/>
      <c r="AY36" s="11"/>
    </row>
    <row r="37" spans="1:51" ht="15.6">
      <c r="A37" s="47"/>
      <c r="B37" s="469">
        <f>+'Ark1'!C219</f>
        <v>2017</v>
      </c>
      <c r="C37" s="57">
        <f>+'Ark1'!H219</f>
        <v>1</v>
      </c>
      <c r="D37" s="469"/>
      <c r="E37" s="367">
        <f>+'Ark1'!Q219</f>
        <v>9919</v>
      </c>
      <c r="F37" s="66">
        <f t="shared" si="12"/>
        <v>35</v>
      </c>
      <c r="G37" s="367">
        <f>+'Ark1'!R219</f>
        <v>931464</v>
      </c>
      <c r="H37" s="455">
        <f t="shared" si="13"/>
        <v>63465</v>
      </c>
      <c r="I37" s="179">
        <f>+'Ark1'!AG219</f>
        <v>68.237622150980243</v>
      </c>
      <c r="J37" s="140">
        <f t="shared" si="14"/>
        <v>0.14073617495382962</v>
      </c>
      <c r="K37" s="179">
        <f>+'Ark1'!AH219</f>
        <v>69.287745351320723</v>
      </c>
      <c r="L37" s="182"/>
      <c r="M37" s="455"/>
      <c r="N37" s="182"/>
      <c r="O37" s="182"/>
      <c r="P37" s="74"/>
      <c r="Q37" s="90">
        <f>+'Ark1'!S219</f>
        <v>7.9165217335291516</v>
      </c>
      <c r="R37" s="426">
        <f t="shared" si="15"/>
        <v>-5.5565791917304708E-2</v>
      </c>
      <c r="S37" s="182"/>
      <c r="T37" s="426"/>
      <c r="U37" s="182"/>
      <c r="V37" s="68"/>
      <c r="W37" s="182"/>
      <c r="X37" s="58">
        <f>+'Ark1'!T219</f>
        <v>5.9144304020337879</v>
      </c>
      <c r="Y37" s="68">
        <f t="shared" si="16"/>
        <v>-0.21786122503029937</v>
      </c>
      <c r="Z37" s="162">
        <f>+'Ark1'!U219</f>
        <v>20.26286154912907</v>
      </c>
      <c r="AA37" s="140">
        <f t="shared" si="17"/>
        <v>-0.26998537811150669</v>
      </c>
      <c r="AB37" s="76">
        <f>+'Ark1'!W219</f>
        <v>6.6769086083842204</v>
      </c>
      <c r="AC37" s="76">
        <f>+'Ark1'!X219</f>
        <v>76.972378964726502</v>
      </c>
      <c r="AD37" s="76">
        <f>+'Ark1'!Y219</f>
        <v>21.971648931144951</v>
      </c>
      <c r="AE37" s="162">
        <f>+'Ark1'!Z219</f>
        <v>2.2476445681207222</v>
      </c>
      <c r="AF37" s="463">
        <f>+'Ark1'!AA219</f>
        <v>7.0079118636533266</v>
      </c>
      <c r="AG37" s="464">
        <f>+'Ark1'!AB219</f>
        <v>1.7317327990048828</v>
      </c>
      <c r="AH37" s="464">
        <f>+'Ark1'!AC219</f>
        <v>1.8068867510161684</v>
      </c>
      <c r="AI37" s="465">
        <f>+'Ark1'!AD219</f>
        <v>38.360067529489591</v>
      </c>
      <c r="AJ37" s="465">
        <f>+'Ark1'!AE219</f>
        <v>52.846487663942995</v>
      </c>
      <c r="AK37" s="465">
        <f>+'Ark1'!AF219</f>
        <v>36.505008787336259</v>
      </c>
      <c r="AL37" s="58">
        <f t="shared" si="18"/>
        <v>2.5595662124325367</v>
      </c>
      <c r="AM37" s="76">
        <f t="shared" si="3"/>
        <v>93.907047081359011</v>
      </c>
      <c r="AN37" s="47"/>
      <c r="AO37" s="14"/>
      <c r="AP37" s="61"/>
      <c r="AQ37" s="13"/>
      <c r="AU37" s="13"/>
      <c r="AV37" s="13"/>
      <c r="AW37" s="11"/>
      <c r="AX37" s="11"/>
      <c r="AY37" s="11"/>
    </row>
    <row r="38" spans="1:51" ht="15.6">
      <c r="A38" s="47"/>
      <c r="B38" s="469">
        <f>+'Ark1'!C220</f>
        <v>2018</v>
      </c>
      <c r="C38" s="57">
        <f>+'Ark1'!H220</f>
        <v>1</v>
      </c>
      <c r="D38" s="469"/>
      <c r="E38" s="367">
        <f>+'Ark1'!Q220</f>
        <v>9633</v>
      </c>
      <c r="F38" s="66">
        <f t="shared" si="12"/>
        <v>-286</v>
      </c>
      <c r="G38" s="367">
        <f>+'Ark1'!R220</f>
        <v>899930</v>
      </c>
      <c r="H38" s="455">
        <f t="shared" si="13"/>
        <v>-31534</v>
      </c>
      <c r="I38" s="179">
        <f>+'Ark1'!AG220</f>
        <v>66.939105222325779</v>
      </c>
      <c r="J38" s="140">
        <f t="shared" si="14"/>
        <v>-1.2985169286544647</v>
      </c>
      <c r="K38" s="179">
        <f>+'Ark1'!AH220</f>
        <v>67.851518541059122</v>
      </c>
      <c r="L38" s="182"/>
      <c r="M38" s="455"/>
      <c r="N38" s="182"/>
      <c r="O38" s="182"/>
      <c r="P38" s="74"/>
      <c r="Q38" s="90">
        <f>+'Ark1'!S220</f>
        <v>7.8359472403409152</v>
      </c>
      <c r="R38" s="426">
        <f t="shared" si="15"/>
        <v>-8.0574493188236396E-2</v>
      </c>
      <c r="S38" s="182"/>
      <c r="T38" s="426"/>
      <c r="U38" s="182"/>
      <c r="V38" s="68"/>
      <c r="W38" s="182"/>
      <c r="X38" s="58">
        <f>+'Ark1'!T220</f>
        <v>6.0230551265098393</v>
      </c>
      <c r="Y38" s="68">
        <f t="shared" si="16"/>
        <v>0.10862472447605143</v>
      </c>
      <c r="Z38" s="162">
        <f>+'Ark1'!U220</f>
        <v>20.237113053235191</v>
      </c>
      <c r="AA38" s="140">
        <f t="shared" si="17"/>
        <v>-2.5748495893878953E-2</v>
      </c>
      <c r="AB38" s="76">
        <f>+'Ark1'!W220</f>
        <v>6.4491682686431151</v>
      </c>
      <c r="AC38" s="76">
        <f>+'Ark1'!X220</f>
        <v>78.836020579378399</v>
      </c>
      <c r="AD38" s="76">
        <f>+'Ark1'!Y220</f>
        <v>22.262175947018111</v>
      </c>
      <c r="AE38" s="162">
        <f>+'Ark1'!Z220</f>
        <v>1.69546520284911</v>
      </c>
      <c r="AF38" s="463">
        <f>+'Ark1'!AA220</f>
        <v>6.5408190964421005</v>
      </c>
      <c r="AG38" s="464">
        <f>+'Ark1'!AB220</f>
        <v>1.7041606595570491</v>
      </c>
      <c r="AH38" s="464">
        <f>+'Ark1'!AC220</f>
        <v>1.7331191891384219</v>
      </c>
      <c r="AI38" s="465">
        <f>+'Ark1'!AD220</f>
        <v>40.892963190505952</v>
      </c>
      <c r="AJ38" s="465">
        <f>+'Ark1'!AE220</f>
        <v>46.18941500007584</v>
      </c>
      <c r="AK38" s="465">
        <f>+'Ark1'!AF220</f>
        <v>35.886672595697995</v>
      </c>
      <c r="AL38" s="58">
        <f t="shared" si="18"/>
        <v>2.5825994525653218</v>
      </c>
      <c r="AM38" s="76">
        <f t="shared" si="3"/>
        <v>93.421571680680998</v>
      </c>
      <c r="AN38" s="47"/>
      <c r="AO38" s="14"/>
      <c r="AP38" s="61"/>
      <c r="AQ38" s="13"/>
      <c r="AU38" s="13"/>
      <c r="AV38" s="13"/>
      <c r="AW38" s="11"/>
      <c r="AX38" s="11"/>
      <c r="AY38" s="11"/>
    </row>
    <row r="39" spans="1:51" ht="15.6">
      <c r="A39" s="47"/>
      <c r="B39" s="469">
        <f>+'Ark1'!C221</f>
        <v>2019</v>
      </c>
      <c r="C39" s="57">
        <f>+'Ark1'!H221</f>
        <v>1</v>
      </c>
      <c r="D39" s="469"/>
      <c r="E39" s="367">
        <f>+'Ark1'!Q221</f>
        <v>9115</v>
      </c>
      <c r="F39" s="66">
        <f t="shared" si="12"/>
        <v>-518</v>
      </c>
      <c r="G39" s="367">
        <f>+'Ark1'!R221</f>
        <v>787938</v>
      </c>
      <c r="H39" s="455">
        <f t="shared" si="13"/>
        <v>-111992</v>
      </c>
      <c r="I39" s="179">
        <f>+'Ark1'!AG221</f>
        <v>66.321565379438866</v>
      </c>
      <c r="J39" s="140">
        <f t="shared" si="14"/>
        <v>-0.61753984288691299</v>
      </c>
      <c r="K39" s="179">
        <f>+'Ark1'!AH221</f>
        <v>67.325373866704709</v>
      </c>
      <c r="L39" s="182"/>
      <c r="M39" s="455"/>
      <c r="N39" s="73"/>
      <c r="O39" s="182"/>
      <c r="P39" s="74"/>
      <c r="Q39" s="90">
        <f>+'Ark1'!S221</f>
        <v>7.9349123915841107</v>
      </c>
      <c r="R39" s="426">
        <f t="shared" si="15"/>
        <v>9.8965151243195493E-2</v>
      </c>
      <c r="S39" s="182"/>
      <c r="T39" s="426"/>
      <c r="U39" s="182"/>
      <c r="V39" s="68"/>
      <c r="W39" s="182"/>
      <c r="X39" s="58">
        <f>+'Ark1'!T221</f>
        <v>5.9438927935954355</v>
      </c>
      <c r="Y39" s="68">
        <f t="shared" si="16"/>
        <v>-7.9162332914403777E-2</v>
      </c>
      <c r="Z39" s="162">
        <f>+'Ark1'!U221</f>
        <v>20.430547035425278</v>
      </c>
      <c r="AA39" s="140">
        <f t="shared" si="17"/>
        <v>0.19343398219008634</v>
      </c>
      <c r="AB39" s="76">
        <f>+'Ark1'!W221</f>
        <v>5.9113788140691286</v>
      </c>
      <c r="AC39" s="76">
        <f>+'Ark1'!X221</f>
        <v>80.634263101919188</v>
      </c>
      <c r="AD39" s="76">
        <f>+'Ark1'!Y221</f>
        <v>22.021148872119376</v>
      </c>
      <c r="AE39" s="162">
        <f>+'Ark1'!Z221</f>
        <v>2.0905198124725555</v>
      </c>
      <c r="AF39" s="463">
        <f>+'Ark1'!AA221</f>
        <v>6.6021527926754002</v>
      </c>
      <c r="AG39" s="464">
        <f>+'Ark1'!AB221</f>
        <v>1.5426732566604688</v>
      </c>
      <c r="AH39" s="464">
        <f>+'Ark1'!AC221</f>
        <v>1.7593270160277248</v>
      </c>
      <c r="AI39" s="465">
        <f>+'Ark1'!AD221</f>
        <v>44.393102527389459</v>
      </c>
      <c r="AJ39" s="465">
        <f>+'Ark1'!AE221</f>
        <v>47.300308866216554</v>
      </c>
      <c r="AK39" s="465">
        <f>+'Ark1'!AF221</f>
        <v>30.8718964033582</v>
      </c>
      <c r="AL39" s="58">
        <f t="shared" si="18"/>
        <v>2.5747665540824656</v>
      </c>
      <c r="AM39" s="76">
        <f t="shared" si="3"/>
        <v>86.444103126714211</v>
      </c>
      <c r="AN39" s="47"/>
      <c r="AO39" s="14"/>
      <c r="AP39" s="61"/>
      <c r="AQ39" s="13"/>
      <c r="AU39" s="13"/>
      <c r="AV39" s="13"/>
      <c r="AW39" s="11"/>
      <c r="AX39" s="11"/>
      <c r="AY39" s="11"/>
    </row>
    <row r="40" spans="1:51" ht="15.6">
      <c r="A40" s="47"/>
      <c r="B40" s="469">
        <f>+'Ark1'!C222</f>
        <v>2020</v>
      </c>
      <c r="C40" s="57">
        <f>+'Ark1'!H222</f>
        <v>1</v>
      </c>
      <c r="D40" s="469"/>
      <c r="E40" s="367">
        <f>+'Ark1'!Q222</f>
        <v>8777</v>
      </c>
      <c r="F40" s="66">
        <f t="shared" ref="F40" si="19">+E40-E39</f>
        <v>-338</v>
      </c>
      <c r="G40" s="367">
        <f>+'Ark1'!R222</f>
        <v>777040</v>
      </c>
      <c r="H40" s="455">
        <f t="shared" ref="H40" si="20">+G40-G39</f>
        <v>-10898</v>
      </c>
      <c r="I40" s="179">
        <f>+'Ark1'!AG222</f>
        <v>64.688452432754602</v>
      </c>
      <c r="J40" s="140">
        <f t="shared" ref="J40" si="21">+I40-I39</f>
        <v>-1.633112946684264</v>
      </c>
      <c r="K40" s="179">
        <f>+'Ark1'!AH222</f>
        <v>65.687295716720811</v>
      </c>
      <c r="L40" s="182"/>
      <c r="M40" s="455"/>
      <c r="N40" s="73"/>
      <c r="O40" s="182"/>
      <c r="P40" s="74"/>
      <c r="Q40" s="90">
        <f>+'Ark1'!S222</f>
        <v>7.894455883866982</v>
      </c>
      <c r="R40" s="426">
        <f t="shared" ref="R40" si="22">+Q40-Q39</f>
        <v>-4.0456507717128609E-2</v>
      </c>
      <c r="S40" s="182"/>
      <c r="T40" s="426"/>
      <c r="U40" s="182"/>
      <c r="V40" s="68"/>
      <c r="W40" s="182"/>
      <c r="X40" s="58">
        <f>+'Ark1'!T222</f>
        <v>5.9655397405538961</v>
      </c>
      <c r="Y40" s="68">
        <f t="shared" ref="Y40" si="23">+X40-X39</f>
        <v>2.1646946958460589E-2</v>
      </c>
      <c r="Z40" s="162">
        <f>+'Ark1'!U222</f>
        <v>20.575766060949089</v>
      </c>
      <c r="AA40" s="140">
        <f t="shared" ref="AA40" si="24">+Z40-Z39</f>
        <v>0.1452190255238115</v>
      </c>
      <c r="AB40" s="76">
        <f>+'Ark1'!W222</f>
        <v>5.3360187377741184</v>
      </c>
      <c r="AC40" s="76">
        <f>+'Ark1'!X222</f>
        <v>80.815530732008654</v>
      </c>
      <c r="AD40" s="76">
        <f>+'Ark1'!Y222</f>
        <v>23.853469576855755</v>
      </c>
      <c r="AE40" s="162">
        <f>+'Ark1'!Z222</f>
        <v>2.0379903222485329</v>
      </c>
      <c r="AF40" s="463">
        <f>+'Ark1'!AA222</f>
        <v>6.6461031833875284</v>
      </c>
      <c r="AG40" s="464">
        <f>+'Ark1'!AB222</f>
        <v>1.5552507334690988</v>
      </c>
      <c r="AH40" s="464">
        <f>+'Ark1'!AC222</f>
        <v>1.7115156514694716</v>
      </c>
      <c r="AI40" s="465">
        <f>+'Ark1'!AD222</f>
        <v>46.558751710921264</v>
      </c>
      <c r="AJ40" s="465">
        <f>+'Ark1'!AE222</f>
        <v>44.604744104664931</v>
      </c>
      <c r="AK40" s="465">
        <f>+'Ark1'!AF222</f>
        <v>30.918312193802311</v>
      </c>
      <c r="AL40" s="58">
        <f t="shared" ref="AL40" si="25">+Z40/Q40</f>
        <v>2.606356456180531</v>
      </c>
      <c r="AM40" s="76">
        <f t="shared" si="3"/>
        <v>88.531388857240515</v>
      </c>
      <c r="AN40" s="47"/>
      <c r="AO40" s="14"/>
      <c r="AP40" s="61"/>
      <c r="AQ40" s="13"/>
      <c r="AU40" s="13"/>
      <c r="AV40" s="13"/>
      <c r="AW40" s="11"/>
      <c r="AX40" s="11"/>
      <c r="AY40" s="11"/>
    </row>
    <row r="41" spans="1:51" ht="15.6">
      <c r="A41" s="47"/>
      <c r="B41" s="469">
        <f>+'Ark1'!C223</f>
        <v>2021</v>
      </c>
      <c r="C41" s="57">
        <f>+'Ark1'!H223</f>
        <v>1</v>
      </c>
      <c r="D41" s="469"/>
      <c r="E41" s="367">
        <f>+'Ark1'!Q223</f>
        <v>8627</v>
      </c>
      <c r="F41" s="66">
        <f t="shared" ref="F41" si="26">+E41-E40</f>
        <v>-150</v>
      </c>
      <c r="G41" s="367">
        <f>+'Ark1'!R223</f>
        <v>771012</v>
      </c>
      <c r="H41" s="455">
        <f t="shared" ref="H41" si="27">+G41-G40</f>
        <v>-6028</v>
      </c>
      <c r="I41" s="179">
        <f>+'Ark1'!AG223</f>
        <v>64.6574962910572</v>
      </c>
      <c r="J41" s="140">
        <f t="shared" ref="J41" si="28">+I41-I40</f>
        <v>-3.0956141697402018E-2</v>
      </c>
      <c r="K41" s="179">
        <f>+'Ark1'!AH223</f>
        <v>65.668593072241023</v>
      </c>
      <c r="L41" s="182"/>
      <c r="M41" s="455"/>
      <c r="N41" s="73"/>
      <c r="O41" s="182"/>
      <c r="P41" s="74"/>
      <c r="Q41" s="90">
        <f>+'Ark1'!S223</f>
        <v>7.9017641748766545</v>
      </c>
      <c r="R41" s="426">
        <f t="shared" ref="R41:R42" si="29">+Q41-Q40</f>
        <v>7.3082910096724518E-3</v>
      </c>
      <c r="S41" s="182"/>
      <c r="T41" s="426"/>
      <c r="U41" s="182"/>
      <c r="V41" s="68"/>
      <c r="W41" s="182"/>
      <c r="X41" s="58">
        <f>+'Ark1'!T223</f>
        <v>5.8722536095417448</v>
      </c>
      <c r="Y41" s="68">
        <f t="shared" ref="Y41" si="30">+X41-X40</f>
        <v>-9.328613101215133E-2</v>
      </c>
      <c r="Z41" s="162">
        <f>+'Ark1'!U223</f>
        <v>20.637781526097964</v>
      </c>
      <c r="AA41" s="140">
        <f t="shared" ref="AA41" si="31">+Z41-Z40</f>
        <v>6.2015465148874682E-2</v>
      </c>
      <c r="AB41" s="76">
        <f>+'Ark1'!W223</f>
        <v>5.0402587767764961</v>
      </c>
      <c r="AC41" s="76">
        <f>+'Ark1'!X223</f>
        <v>80.374883918797636</v>
      </c>
      <c r="AD41" s="76">
        <f>+'Ark1'!Y223</f>
        <v>24.406494321748561</v>
      </c>
      <c r="AE41" s="162">
        <f>+'Ark1'!Z223</f>
        <v>2.242896349213761</v>
      </c>
      <c r="AF41" s="463">
        <f>+'Ark1'!AA223</f>
        <v>6.8337328546912603</v>
      </c>
      <c r="AG41" s="464">
        <f>+'Ark1'!AB223</f>
        <v>1.5912276282346511</v>
      </c>
      <c r="AH41" s="464">
        <f>+'Ark1'!AC223</f>
        <v>1.7234395765959027</v>
      </c>
      <c r="AI41" s="465">
        <f>+'Ark1'!AD223</f>
        <v>45.813871960526946</v>
      </c>
      <c r="AJ41" s="465">
        <f>+'Ark1'!AE223</f>
        <v>45.370624491991762</v>
      </c>
      <c r="AK41" s="465">
        <f>+'Ark1'!AF223</f>
        <v>30.941676396328557</v>
      </c>
      <c r="AL41" s="58">
        <f t="shared" ref="AL41" si="32">+Z41/Q41</f>
        <v>2.6117941600579488</v>
      </c>
      <c r="AM41" s="76">
        <f t="shared" si="3"/>
        <v>89.371971716703371</v>
      </c>
      <c r="AN41" s="47"/>
      <c r="AO41" s="14"/>
      <c r="AP41" s="61"/>
      <c r="AQ41" s="13"/>
      <c r="AU41" s="13"/>
      <c r="AV41" s="13"/>
      <c r="AW41" s="11"/>
      <c r="AX41" s="11"/>
      <c r="AY41" s="11"/>
    </row>
    <row r="42" spans="1:51" ht="15.6">
      <c r="A42" s="47"/>
      <c r="B42" s="469">
        <f>+'Ark1'!C224</f>
        <v>2022</v>
      </c>
      <c r="C42" s="57">
        <f>+'Ark1'!H224</f>
        <v>1</v>
      </c>
      <c r="D42" s="469"/>
      <c r="E42" s="367">
        <f>+'Ark1'!Q224</f>
        <v>8413</v>
      </c>
      <c r="F42" s="66">
        <f t="shared" ref="F42" si="33">+E42-E41</f>
        <v>-214</v>
      </c>
      <c r="G42" s="367">
        <f>+'Ark1'!R224</f>
        <v>746334</v>
      </c>
      <c r="H42" s="455">
        <f t="shared" ref="H42" si="34">+G42-G41</f>
        <v>-24678</v>
      </c>
      <c r="I42" s="179">
        <f>+'Ark1'!AG224</f>
        <v>64.294575139300008</v>
      </c>
      <c r="J42" s="140">
        <f t="shared" ref="J42" si="35">+I42-I41</f>
        <v>-0.36292115175719175</v>
      </c>
      <c r="K42" s="179">
        <f>+'Ark1'!AH224</f>
        <v>65.223888930835628</v>
      </c>
      <c r="L42" s="182"/>
      <c r="M42" s="382">
        <f>+'Ark1'!AJ224</f>
        <v>10717</v>
      </c>
      <c r="N42" s="73"/>
      <c r="O42" s="182"/>
      <c r="P42" s="74"/>
      <c r="Q42" s="104">
        <f>+'Ark1'!S224</f>
        <v>7.8399067977607908</v>
      </c>
      <c r="R42" s="409">
        <f t="shared" si="29"/>
        <v>-6.1857377115863699E-2</v>
      </c>
      <c r="S42" s="182"/>
      <c r="T42" s="155">
        <f>+IF(M42=0,"",'Ark1'!AK224)</f>
        <v>98.241681440701313</v>
      </c>
      <c r="U42" s="182"/>
      <c r="V42" s="23">
        <f>+IF(M42=0,"",'Ark1'!AL224)</f>
        <v>20.993036800250849</v>
      </c>
      <c r="W42" s="182"/>
      <c r="X42" s="58">
        <f>+'Ark1'!T224</f>
        <v>5.9198254400844688</v>
      </c>
      <c r="Y42" s="68">
        <f t="shared" ref="Y42" si="36">+X42-X41</f>
        <v>4.7571830542723959E-2</v>
      </c>
      <c r="Z42" s="162">
        <f>+'Ark1'!U224</f>
        <v>20.451118560857825</v>
      </c>
      <c r="AA42" s="140">
        <f t="shared" ref="AA42" si="37">+Z42-Z41</f>
        <v>-0.18666296524013859</v>
      </c>
      <c r="AB42" s="76">
        <f>+'Ark1'!W224</f>
        <v>4.8564047731980589</v>
      </c>
      <c r="AC42" s="76">
        <f>+'Ark1'!X224</f>
        <v>79.046646675617083</v>
      </c>
      <c r="AD42" s="76">
        <f>+'Ark1'!Y224</f>
        <v>23.330707163280785</v>
      </c>
      <c r="AE42" s="162">
        <f>+'Ark1'!Z224</f>
        <v>2.1505117011954433</v>
      </c>
      <c r="AF42" s="463">
        <f>+'Ark1'!AA224</f>
        <v>6.8496745593939687</v>
      </c>
      <c r="AG42" s="464">
        <f>+'Ark1'!AB224</f>
        <v>1.579967938451786</v>
      </c>
      <c r="AH42" s="464">
        <f>+'Ark1'!AC224</f>
        <v>1.6690540726964598</v>
      </c>
      <c r="AI42" s="465">
        <f>+'Ark1'!AD224</f>
        <v>44.803689625139405</v>
      </c>
      <c r="AJ42" s="465">
        <f>+'Ark1'!AE224</f>
        <v>43.991865777064554</v>
      </c>
      <c r="AK42" s="465">
        <f>+'Ark1'!AF224</f>
        <v>30.414814338547082</v>
      </c>
      <c r="AL42" s="58">
        <f t="shared" ref="AL42" si="38">+Z42/Q42</f>
        <v>2.6085920519742669</v>
      </c>
      <c r="AM42" s="76">
        <f t="shared" si="3"/>
        <v>88.711993343634845</v>
      </c>
      <c r="AN42" s="47"/>
      <c r="AO42" s="14"/>
      <c r="AP42" s="61"/>
      <c r="AQ42" s="13"/>
      <c r="AU42" s="13"/>
      <c r="AV42" s="13"/>
      <c r="AW42" s="11"/>
      <c r="AX42" s="11"/>
      <c r="AY42" s="11"/>
    </row>
    <row r="43" spans="1:51" s="581" customFormat="1" ht="15.6">
      <c r="A43" s="47"/>
      <c r="B43" s="469">
        <f>+'Ark1'!C225</f>
        <v>2023</v>
      </c>
      <c r="C43" s="57">
        <f>+'Ark1'!H225</f>
        <v>1</v>
      </c>
      <c r="D43" s="469"/>
      <c r="E43" s="367">
        <f>+'Ark1'!Q225</f>
        <v>8155</v>
      </c>
      <c r="F43" s="66">
        <f t="shared" ref="F43:F44" si="39">+E43-E42</f>
        <v>-258</v>
      </c>
      <c r="G43" s="367">
        <f>+'Ark1'!R225</f>
        <v>703606</v>
      </c>
      <c r="H43" s="455">
        <f t="shared" ref="H43:H44" si="40">+G43-G42</f>
        <v>-42728</v>
      </c>
      <c r="I43" s="179">
        <f>+'Ark1'!AG225</f>
        <v>63.495126005526451</v>
      </c>
      <c r="J43" s="140">
        <f t="shared" ref="J43:J44" si="41">+I43-I42</f>
        <v>-0.79944913377355675</v>
      </c>
      <c r="K43" s="179">
        <f>+'Ark1'!AH225</f>
        <v>64.569110373251249</v>
      </c>
      <c r="L43" s="182"/>
      <c r="M43" s="382">
        <f>+'Ark1'!AJ225</f>
        <v>224430</v>
      </c>
      <c r="N43" s="73"/>
      <c r="O43" s="182"/>
      <c r="P43" s="74"/>
      <c r="Q43" s="104">
        <f>+'Ark1'!S225</f>
        <v>7.8890017993024495</v>
      </c>
      <c r="R43" s="409">
        <f t="shared" ref="R43:R44" si="42">+Q43-Q42</f>
        <v>4.9095001541658689E-2</v>
      </c>
      <c r="S43" s="182"/>
      <c r="T43" s="155">
        <f>+IF(M43=0,"",'Ark1'!AK225)</f>
        <v>98.791166510715698</v>
      </c>
      <c r="U43" s="182"/>
      <c r="V43" s="23">
        <f>+IF(M43=0,"",'Ark1'!AL225)</f>
        <v>21.154672976471119</v>
      </c>
      <c r="W43" s="182"/>
      <c r="X43" s="58">
        <f>+'Ark1'!T225</f>
        <v>5.8764692171470978</v>
      </c>
      <c r="Y43" s="68">
        <f t="shared" ref="Y43:Y44" si="43">+X43-X42</f>
        <v>-4.3356222937370958E-2</v>
      </c>
      <c r="Z43" s="162">
        <f>+'Ark1'!U225</f>
        <v>20.454871817464859</v>
      </c>
      <c r="AA43" s="140">
        <f t="shared" ref="AA43:AA44" si="44">+Z43-Z42</f>
        <v>3.7532566070339612E-3</v>
      </c>
      <c r="AB43" s="76">
        <f>+'Ark1'!W225</f>
        <v>4.7699991188250239</v>
      </c>
      <c r="AC43" s="76">
        <f>+'Ark1'!X225</f>
        <v>79.193184822187391</v>
      </c>
      <c r="AD43" s="76">
        <f>+'Ark1'!Y225</f>
        <v>23.33934048316814</v>
      </c>
      <c r="AE43" s="162">
        <f>+'Ark1'!Z225</f>
        <v>2.0714718180345248</v>
      </c>
      <c r="AF43" s="463">
        <f>+'Ark1'!AA225</f>
        <v>6.8046671929369937</v>
      </c>
      <c r="AG43" s="464">
        <f>+'Ark1'!AB225</f>
        <v>1.5364160155821414</v>
      </c>
      <c r="AH43" s="464">
        <f>+'Ark1'!AC225</f>
        <v>1.6777653326995547</v>
      </c>
      <c r="AI43" s="465">
        <f>+'Ark1'!AD225</f>
        <v>46.406149791234142</v>
      </c>
      <c r="AJ43" s="465">
        <f>+'Ark1'!AE225</f>
        <v>43.544288161998743</v>
      </c>
      <c r="AK43" s="465">
        <f>+'Ark1'!AF225</f>
        <v>30.047648193654378</v>
      </c>
      <c r="AL43" s="58">
        <f t="shared" ref="AL43:AL44" si="45">+Z43/Q43</f>
        <v>2.5928339652899424</v>
      </c>
      <c r="AM43" s="76">
        <f t="shared" ref="AM43:AM44" si="46">+G43/E43</f>
        <v>86.279092581238501</v>
      </c>
      <c r="AN43" s="47"/>
      <c r="AO43" s="14"/>
      <c r="AP43" s="61"/>
      <c r="AQ43" s="13"/>
      <c r="AU43" s="13"/>
      <c r="AV43" s="13"/>
      <c r="AW43" s="582"/>
      <c r="AX43" s="582"/>
      <c r="AY43" s="582"/>
    </row>
    <row r="44" spans="1:51" ht="15.6">
      <c r="A44" s="47"/>
      <c r="B44" s="127">
        <f>+'Ark1'!C226</f>
        <v>2024</v>
      </c>
      <c r="C44" s="103">
        <f>+'Ark1'!H226</f>
        <v>1</v>
      </c>
      <c r="D44" s="127"/>
      <c r="E44" s="321">
        <f>+'Ark1'!Q226</f>
        <v>8084</v>
      </c>
      <c r="F44" s="127">
        <f t="shared" si="39"/>
        <v>-71</v>
      </c>
      <c r="G44" s="321">
        <f>+'Ark1'!R226</f>
        <v>685536</v>
      </c>
      <c r="H44" s="402">
        <f t="shared" si="40"/>
        <v>-18070</v>
      </c>
      <c r="I44" s="105">
        <f>+'Ark1'!AG226</f>
        <v>64.167134673705519</v>
      </c>
      <c r="J44" s="105">
        <f t="shared" si="41"/>
        <v>0.67200866817906757</v>
      </c>
      <c r="K44" s="105">
        <f>+'Ark1'!AH226</f>
        <v>65.204221552262098</v>
      </c>
      <c r="L44" s="182"/>
      <c r="M44" s="402">
        <f>+'Ark1'!AJ226</f>
        <v>676786</v>
      </c>
      <c r="N44" s="73"/>
      <c r="O44" s="587"/>
      <c r="P44" s="110"/>
      <c r="Q44" s="104">
        <f>+'Ark1'!S226</f>
        <v>7.9776846146664813</v>
      </c>
      <c r="R44" s="409">
        <f t="shared" si="42"/>
        <v>8.8682815364031775E-2</v>
      </c>
      <c r="S44" s="587"/>
      <c r="T44" s="417">
        <f>+IF(M44=0,"",'Ark1'!AK226)</f>
        <v>97.66339271202439</v>
      </c>
      <c r="U44" s="587"/>
      <c r="V44" s="409">
        <f>+IF(M44=0,"",'Ark1'!AL226)</f>
        <v>21.24392506391105</v>
      </c>
      <c r="W44" s="587"/>
      <c r="X44" s="104">
        <f>+'Ark1'!T226</f>
        <v>5.7627710288008203</v>
      </c>
      <c r="Y44" s="104">
        <f t="shared" si="43"/>
        <v>-0.11369818834627754</v>
      </c>
      <c r="Z44" s="105">
        <f>+'Ark1'!U226</f>
        <v>20.362946366052768</v>
      </c>
      <c r="AA44" s="105">
        <f t="shared" si="44"/>
        <v>-9.1925451412091519E-2</v>
      </c>
      <c r="AB44" s="110">
        <f>+'Ark1'!W226</f>
        <v>3.9481515193950432</v>
      </c>
      <c r="AC44" s="110">
        <f>+'Ark1'!X226</f>
        <v>78.710089623302068</v>
      </c>
      <c r="AD44" s="110">
        <f>+'Ark1'!Y226</f>
        <v>23.107466274564722</v>
      </c>
      <c r="AE44" s="105">
        <f>+'Ark1'!Z226</f>
        <v>2.0233802455305048</v>
      </c>
      <c r="AF44" s="417">
        <f>+'Ark1'!AA226</f>
        <v>6.7675123867125393</v>
      </c>
      <c r="AG44" s="409">
        <f>+'Ark1'!AB226</f>
        <v>1.484734507094106</v>
      </c>
      <c r="AH44" s="409">
        <f>+'Ark1'!AC226</f>
        <v>1.6454322964084827</v>
      </c>
      <c r="AI44" s="425">
        <f>+'Ark1'!AD226</f>
        <v>52.185950765278321</v>
      </c>
      <c r="AJ44" s="425">
        <f>+'Ark1'!AE226</f>
        <v>41.383986237004926</v>
      </c>
      <c r="AK44" s="425">
        <f>+'Ark1'!AF226</f>
        <v>45.208777895468174</v>
      </c>
      <c r="AL44" s="104">
        <f t="shared" si="45"/>
        <v>2.5524882656575252</v>
      </c>
      <c r="AM44" s="110">
        <f t="shared" si="46"/>
        <v>84.801583374567045</v>
      </c>
      <c r="AN44" s="47"/>
      <c r="AO44" s="14"/>
      <c r="AP44" s="61"/>
      <c r="AQ44" s="13"/>
      <c r="AU44" s="13"/>
      <c r="AV44" s="13"/>
      <c r="AW44" s="11"/>
      <c r="AX44" s="11"/>
      <c r="AY44" s="11"/>
    </row>
    <row r="45" spans="1:51" ht="15.6">
      <c r="A45" s="47"/>
      <c r="B45" s="431"/>
      <c r="C45" s="47"/>
      <c r="D45" s="431"/>
      <c r="E45" s="334"/>
      <c r="F45" s="431"/>
      <c r="G45" s="334"/>
      <c r="H45" s="450"/>
      <c r="I45" s="47"/>
      <c r="J45" s="47"/>
      <c r="K45" s="47"/>
      <c r="L45" s="182"/>
      <c r="M45" s="450"/>
      <c r="N45" s="73"/>
      <c r="O45" s="47"/>
      <c r="P45" s="74"/>
      <c r="Q45" s="47"/>
      <c r="R45" s="431"/>
      <c r="S45" s="182"/>
      <c r="T45" s="431"/>
      <c r="U45" s="182"/>
      <c r="V45" s="47"/>
      <c r="W45" s="182"/>
      <c r="X45" s="47"/>
      <c r="Y45" s="47"/>
      <c r="Z45" s="47"/>
      <c r="AA45" s="47"/>
      <c r="AB45" s="47"/>
      <c r="AC45" s="47"/>
      <c r="AD45" s="47"/>
      <c r="AE45" s="47"/>
      <c r="AF45" s="431"/>
      <c r="AG45" s="431"/>
      <c r="AH45" s="431"/>
      <c r="AI45" s="431"/>
      <c r="AJ45" s="431"/>
      <c r="AK45" s="431"/>
      <c r="AL45" s="47"/>
      <c r="AM45" s="47"/>
      <c r="AN45" s="47"/>
      <c r="AO45" s="14"/>
      <c r="AP45" s="61"/>
      <c r="AQ45" s="13"/>
      <c r="AU45" s="13"/>
      <c r="AV45" s="13"/>
      <c r="AW45" s="11"/>
      <c r="AX45" s="11"/>
      <c r="AY45" s="11"/>
    </row>
    <row r="46" spans="1:51" ht="15.6">
      <c r="A46" s="47"/>
      <c r="B46" s="431"/>
      <c r="C46" s="47"/>
      <c r="D46" s="431"/>
      <c r="E46" s="334"/>
      <c r="F46" s="431"/>
      <c r="G46" s="334"/>
      <c r="H46" s="450"/>
      <c r="I46" s="47"/>
      <c r="J46" s="47"/>
      <c r="K46" s="47"/>
      <c r="L46" s="182"/>
      <c r="M46" s="450"/>
      <c r="N46" s="73"/>
      <c r="O46" s="47"/>
      <c r="P46" s="74"/>
      <c r="Q46" s="47"/>
      <c r="R46" s="431"/>
      <c r="S46" s="182"/>
      <c r="T46" s="431"/>
      <c r="U46" s="182"/>
      <c r="V46" s="47"/>
      <c r="W46" s="182"/>
      <c r="X46" s="47"/>
      <c r="Y46" s="47"/>
      <c r="Z46" s="47"/>
      <c r="AA46" s="47"/>
      <c r="AB46" s="47"/>
      <c r="AC46" s="47"/>
      <c r="AD46" s="47"/>
      <c r="AE46" s="47"/>
      <c r="AF46" s="431"/>
      <c r="AG46" s="431"/>
      <c r="AH46" s="431"/>
      <c r="AI46" s="431"/>
      <c r="AJ46" s="431"/>
      <c r="AK46" s="431"/>
      <c r="AL46" s="47"/>
      <c r="AM46" s="47"/>
      <c r="AN46" s="47"/>
      <c r="AO46" s="14"/>
      <c r="AP46" s="61"/>
      <c r="AQ46" s="13"/>
      <c r="AU46" s="13"/>
      <c r="AV46" s="13"/>
      <c r="AW46" s="11"/>
      <c r="AX46" s="11"/>
      <c r="AY46" s="11"/>
    </row>
    <row r="47" spans="1:51" ht="15.6">
      <c r="A47" s="47"/>
      <c r="B47" s="470">
        <f>+'Ark1'!C227</f>
        <v>1996</v>
      </c>
      <c r="C47" s="253">
        <f>+'Ark1'!H227</f>
        <v>2</v>
      </c>
      <c r="D47" s="458" t="s">
        <v>7</v>
      </c>
      <c r="E47" s="368">
        <f>+'Ark1'!Q227</f>
        <v>8966</v>
      </c>
      <c r="F47" s="473"/>
      <c r="G47" s="368">
        <f>+'Ark1'!R227</f>
        <v>366219</v>
      </c>
      <c r="H47" s="456"/>
      <c r="I47" s="255">
        <f>+'Ark1'!AG227</f>
        <v>29.0806481582947</v>
      </c>
      <c r="J47" s="256"/>
      <c r="K47" s="255">
        <f>+'Ark1'!AH227</f>
        <v>28.481243948183177</v>
      </c>
      <c r="L47" s="182"/>
      <c r="M47" s="456"/>
      <c r="N47" s="73"/>
      <c r="O47" s="256"/>
      <c r="P47" s="74"/>
      <c r="Q47" s="257">
        <f>+'Ark1'!S227</f>
        <v>4.4824790630742797</v>
      </c>
      <c r="R47" s="458"/>
      <c r="S47" s="182"/>
      <c r="T47" s="458"/>
      <c r="U47" s="182"/>
      <c r="V47" s="258"/>
      <c r="W47" s="182"/>
      <c r="X47" s="257">
        <f>+'Ark1'!T227</f>
        <v>5.510167413487558</v>
      </c>
      <c r="Y47" s="258"/>
      <c r="Z47" s="255">
        <f>+'Ark1'!U227</f>
        <v>19.400304189569848</v>
      </c>
      <c r="AA47" s="256"/>
      <c r="AB47" s="254">
        <f>+'Ark1'!W227</f>
        <v>9.1295099380425366</v>
      </c>
      <c r="AC47" s="254">
        <f>+'Ark1'!X227</f>
        <v>67.228898555236086</v>
      </c>
      <c r="AD47" s="254">
        <f>+'Ark1'!Y227</f>
        <v>20.229152501645196</v>
      </c>
      <c r="AE47" s="255">
        <f>+'Ark1'!Z227</f>
        <v>1.4892728121697676</v>
      </c>
      <c r="AF47" s="466">
        <f>+'Ark1'!AA227</f>
        <v>6.6410748598022193</v>
      </c>
      <c r="AG47" s="467">
        <f>+'Ark1'!AB227</f>
        <v>1.7574990606706815</v>
      </c>
      <c r="AH47" s="467">
        <f>+'Ark1'!AC227</f>
        <v>2.4053911319318235</v>
      </c>
      <c r="AI47" s="468">
        <f>+'Ark1'!AD227</f>
        <v>55.272093535952813</v>
      </c>
      <c r="AJ47" s="468">
        <f>+'Ark1'!AE227</f>
        <v>72.478734097591655</v>
      </c>
      <c r="AK47" s="468">
        <f>+'Ark1'!AF227</f>
        <v>67.581059244490959</v>
      </c>
      <c r="AL47" s="257">
        <f t="shared" ref="AL47" si="47">+Z47/Q47</f>
        <v>4.3280300736673762</v>
      </c>
      <c r="AM47" s="254">
        <f t="shared" ref="AM47:AM69" si="48">+G47/E47</f>
        <v>40.845304483604728</v>
      </c>
      <c r="AN47" s="47"/>
      <c r="AO47" s="4"/>
      <c r="AP47" s="61"/>
      <c r="AQ47" s="16"/>
      <c r="AR47" s="13"/>
      <c r="AS47" s="18"/>
    </row>
    <row r="48" spans="1:51" ht="15.6">
      <c r="A48" s="47"/>
      <c r="B48" s="470">
        <f>+'Ark1'!C228</f>
        <v>1997</v>
      </c>
      <c r="C48" s="253">
        <f>+'Ark1'!H228</f>
        <v>2</v>
      </c>
      <c r="D48" s="458" t="s">
        <v>7</v>
      </c>
      <c r="E48" s="368">
        <f>+'Ark1'!Q228</f>
        <v>8615</v>
      </c>
      <c r="F48" s="473">
        <f t="shared" ref="F48:F57" si="49">+E48-E47</f>
        <v>-351</v>
      </c>
      <c r="G48" s="368">
        <f>+'Ark1'!R228</f>
        <v>337896.5</v>
      </c>
      <c r="H48" s="456">
        <f t="shared" ref="H48:H57" si="50">+G48-G47</f>
        <v>-28322.5</v>
      </c>
      <c r="I48" s="255">
        <f>+'Ark1'!AG228</f>
        <v>28.189813936123848</v>
      </c>
      <c r="J48" s="256">
        <f t="shared" ref="J48:J57" si="51">+I48-I47</f>
        <v>-0.89083422217085229</v>
      </c>
      <c r="K48" s="255">
        <f>+'Ark1'!AH228</f>
        <v>27.555643378503593</v>
      </c>
      <c r="L48" s="182"/>
      <c r="M48" s="456"/>
      <c r="N48" s="73"/>
      <c r="O48" s="256"/>
      <c r="P48" s="74"/>
      <c r="Q48" s="257">
        <f>+'Ark1'!S228</f>
        <v>4.4035496076461289</v>
      </c>
      <c r="R48" s="458">
        <f t="shared" ref="R48:R57" si="52">+Q48-Q47</f>
        <v>-7.8929455428150774E-2</v>
      </c>
      <c r="S48" s="182"/>
      <c r="T48" s="458"/>
      <c r="U48" s="182"/>
      <c r="V48" s="258"/>
      <c r="W48" s="182"/>
      <c r="X48" s="257">
        <f>+'Ark1'!T228</f>
        <v>6.0758220342619724</v>
      </c>
      <c r="Y48" s="258">
        <f t="shared" ref="Y48:Y57" si="53">+X48-X47</f>
        <v>0.56565462077441442</v>
      </c>
      <c r="Z48" s="255">
        <f>+'Ark1'!U228</f>
        <v>19.467555597646129</v>
      </c>
      <c r="AA48" s="256">
        <f t="shared" ref="AA48:AA57" si="54">+Z48-Z47</f>
        <v>6.7251408076280939E-2</v>
      </c>
      <c r="AB48" s="254">
        <f>+'Ark1'!W228</f>
        <v>10.902154949814514</v>
      </c>
      <c r="AC48" s="254">
        <f>+'Ark1'!X228</f>
        <v>69.591724093028475</v>
      </c>
      <c r="AD48" s="254">
        <f>+'Ark1'!Y228</f>
        <v>19.43021013831158</v>
      </c>
      <c r="AE48" s="255">
        <f>+'Ark1'!Z228</f>
        <v>1.3995409837035897</v>
      </c>
      <c r="AF48" s="466">
        <f>+'Ark1'!AA228</f>
        <v>6.4436418447979005</v>
      </c>
      <c r="AG48" s="467">
        <f>+'Ark1'!AB228</f>
        <v>1.686958614396487</v>
      </c>
      <c r="AH48" s="467">
        <f>+'Ark1'!AC228</f>
        <v>2.2825739969285204</v>
      </c>
      <c r="AI48" s="468">
        <f>+'Ark1'!AD228</f>
        <v>59.21785008169487</v>
      </c>
      <c r="AJ48" s="468">
        <f>+'Ark1'!AE228</f>
        <v>70.212617572762682</v>
      </c>
      <c r="AK48" s="468">
        <f>+'Ark1'!AF228</f>
        <v>67.88543237147617</v>
      </c>
      <c r="AL48" s="257">
        <f t="shared" ref="AL48:AL57" si="55">+Z48/Q48</f>
        <v>4.4208780034732724</v>
      </c>
      <c r="AM48" s="254">
        <f t="shared" si="48"/>
        <v>39.221880441091123</v>
      </c>
      <c r="AN48" s="47"/>
      <c r="AO48" s="4"/>
      <c r="AP48" s="61"/>
      <c r="AQ48" s="16"/>
      <c r="AR48" s="13"/>
      <c r="AS48" s="18"/>
    </row>
    <row r="49" spans="1:45" ht="15.6">
      <c r="A49" s="47"/>
      <c r="B49" s="470">
        <f>+'Ark1'!C229</f>
        <v>1998</v>
      </c>
      <c r="C49" s="253">
        <f>+'Ark1'!H229</f>
        <v>2</v>
      </c>
      <c r="D49" s="458" t="s">
        <v>7</v>
      </c>
      <c r="E49" s="368">
        <f>+'Ark1'!Q229</f>
        <v>8103</v>
      </c>
      <c r="F49" s="473">
        <f t="shared" si="49"/>
        <v>-512</v>
      </c>
      <c r="G49" s="368">
        <f>+'Ark1'!R229</f>
        <v>320385</v>
      </c>
      <c r="H49" s="456">
        <f t="shared" si="50"/>
        <v>-17511.5</v>
      </c>
      <c r="I49" s="255">
        <f>+'Ark1'!AG229</f>
        <v>28.283672741525976</v>
      </c>
      <c r="J49" s="256">
        <f t="shared" si="51"/>
        <v>9.3858805402128098E-2</v>
      </c>
      <c r="K49" s="255">
        <f>+'Ark1'!AH229</f>
        <v>27.669796003827781</v>
      </c>
      <c r="L49" s="182"/>
      <c r="M49" s="456"/>
      <c r="N49" s="73"/>
      <c r="O49" s="256"/>
      <c r="P49" s="74"/>
      <c r="Q49" s="257">
        <f>+'Ark1'!S229</f>
        <v>4.7276745165972178</v>
      </c>
      <c r="R49" s="458">
        <f t="shared" si="52"/>
        <v>0.32412490895108892</v>
      </c>
      <c r="S49" s="182"/>
      <c r="T49" s="458"/>
      <c r="U49" s="182"/>
      <c r="V49" s="258"/>
      <c r="W49" s="182"/>
      <c r="X49" s="257">
        <f>+'Ark1'!T229</f>
        <v>6.1052827067434476</v>
      </c>
      <c r="Y49" s="258">
        <f t="shared" si="53"/>
        <v>2.9460672481475214E-2</v>
      </c>
      <c r="Z49" s="255">
        <f>+'Ark1'!U229</f>
        <v>19.441269098116784</v>
      </c>
      <c r="AA49" s="256">
        <f t="shared" si="54"/>
        <v>-2.6286499529344809E-2</v>
      </c>
      <c r="AB49" s="254">
        <f>+'Ark1'!W229</f>
        <v>10.41372099193158</v>
      </c>
      <c r="AC49" s="254">
        <f>+'Ark1'!X229</f>
        <v>69.545078577336653</v>
      </c>
      <c r="AD49" s="254">
        <f>+'Ark1'!Y229</f>
        <v>18.953134510042602</v>
      </c>
      <c r="AE49" s="255">
        <f>+'Ark1'!Z229</f>
        <v>1.5119309580660762</v>
      </c>
      <c r="AF49" s="466">
        <f>+'Ark1'!AA229</f>
        <v>6.5031763368329853</v>
      </c>
      <c r="AG49" s="467">
        <f>+'Ark1'!AB229</f>
        <v>1.8303893405630496</v>
      </c>
      <c r="AH49" s="467">
        <f>+'Ark1'!AC229</f>
        <v>2.2703632683039756</v>
      </c>
      <c r="AI49" s="468">
        <f>+'Ark1'!AD229</f>
        <v>57.553776003901682</v>
      </c>
      <c r="AJ49" s="468">
        <f>+'Ark1'!AE229</f>
        <v>66.112938319639355</v>
      </c>
      <c r="AK49" s="468">
        <f>+'Ark1'!AF229</f>
        <v>65.070463185908892</v>
      </c>
      <c r="AL49" s="257">
        <f t="shared" si="55"/>
        <v>4.1122266412091744</v>
      </c>
      <c r="AM49" s="254">
        <f t="shared" si="48"/>
        <v>39.539059607552758</v>
      </c>
      <c r="AN49" s="47"/>
      <c r="AO49" s="4"/>
      <c r="AP49" s="61"/>
      <c r="AQ49" s="16"/>
      <c r="AR49" s="5"/>
      <c r="AS49" s="18"/>
    </row>
    <row r="50" spans="1:45" ht="15.6">
      <c r="A50" s="47"/>
      <c r="B50" s="470">
        <f>+'Ark1'!C230</f>
        <v>1999</v>
      </c>
      <c r="C50" s="253">
        <f>+'Ark1'!H230</f>
        <v>2</v>
      </c>
      <c r="D50" s="458" t="s">
        <v>7</v>
      </c>
      <c r="E50" s="368">
        <f>+'Ark1'!Q230</f>
        <v>8118</v>
      </c>
      <c r="F50" s="473">
        <f t="shared" si="49"/>
        <v>15</v>
      </c>
      <c r="G50" s="368">
        <f>+'Ark1'!R230</f>
        <v>326454.5</v>
      </c>
      <c r="H50" s="456">
        <f t="shared" si="50"/>
        <v>6069.5</v>
      </c>
      <c r="I50" s="255">
        <f>+'Ark1'!AG230</f>
        <v>28.84998875444796</v>
      </c>
      <c r="J50" s="256">
        <f t="shared" si="51"/>
        <v>0.56631601292198397</v>
      </c>
      <c r="K50" s="255">
        <f>+'Ark1'!AH230</f>
        <v>28.247696968091599</v>
      </c>
      <c r="L50" s="182"/>
      <c r="M50" s="456"/>
      <c r="N50" s="73"/>
      <c r="O50" s="256"/>
      <c r="P50" s="74"/>
      <c r="Q50" s="257">
        <f>+'Ark1'!S230</f>
        <v>4.7184247728243909</v>
      </c>
      <c r="R50" s="458">
        <f t="shared" si="52"/>
        <v>-9.249743772826946E-3</v>
      </c>
      <c r="S50" s="182"/>
      <c r="T50" s="458"/>
      <c r="U50" s="182"/>
      <c r="V50" s="258"/>
      <c r="W50" s="182"/>
      <c r="X50" s="257">
        <f>+'Ark1'!T230</f>
        <v>6.1304776010133102</v>
      </c>
      <c r="Y50" s="258">
        <f t="shared" si="53"/>
        <v>2.5194894269862544E-2</v>
      </c>
      <c r="Z50" s="255">
        <f>+'Ark1'!U230</f>
        <v>19.338849364919451</v>
      </c>
      <c r="AA50" s="256">
        <f t="shared" si="54"/>
        <v>-0.10241973319733333</v>
      </c>
      <c r="AB50" s="254">
        <f>+'Ark1'!W230</f>
        <v>10.302507700154235</v>
      </c>
      <c r="AC50" s="254">
        <f>+'Ark1'!X230</f>
        <v>69.609394264744395</v>
      </c>
      <c r="AD50" s="254">
        <f>+'Ark1'!Y230</f>
        <v>18.505488513713242</v>
      </c>
      <c r="AE50" s="255">
        <f>+'Ark1'!Z230</f>
        <v>1.3781399858173189</v>
      </c>
      <c r="AF50" s="466">
        <f>+'Ark1'!AA230</f>
        <v>6.3218348255749506</v>
      </c>
      <c r="AG50" s="467">
        <f>+'Ark1'!AB230</f>
        <v>1.7778552946778787</v>
      </c>
      <c r="AH50" s="467">
        <f>+'Ark1'!AC230</f>
        <v>2.2584719072480657</v>
      </c>
      <c r="AI50" s="468">
        <f>+'Ark1'!AD230</f>
        <v>56.558380754970152</v>
      </c>
      <c r="AJ50" s="468">
        <f>+'Ark1'!AE230</f>
        <v>70.677984012668603</v>
      </c>
      <c r="AK50" s="468">
        <f>+'Ark1'!AF230</f>
        <v>67.943545334168022</v>
      </c>
      <c r="AL50" s="257">
        <f t="shared" si="55"/>
        <v>4.0985816869012952</v>
      </c>
      <c r="AM50" s="254">
        <f t="shared" si="48"/>
        <v>40.213661000246368</v>
      </c>
      <c r="AN50" s="47"/>
      <c r="AO50" s="4"/>
      <c r="AP50" s="61"/>
      <c r="AQ50" s="16"/>
      <c r="AR50" s="5"/>
      <c r="AS50" s="18"/>
    </row>
    <row r="51" spans="1:45" ht="15.6">
      <c r="A51" s="47"/>
      <c r="B51" s="470">
        <f>+'Ark1'!C231</f>
        <v>2000</v>
      </c>
      <c r="C51" s="253">
        <f>+'Ark1'!H231</f>
        <v>2</v>
      </c>
      <c r="D51" s="458" t="s">
        <v>7</v>
      </c>
      <c r="E51" s="368">
        <f>+'Ark1'!Q231</f>
        <v>8054</v>
      </c>
      <c r="F51" s="473">
        <f t="shared" si="49"/>
        <v>-64</v>
      </c>
      <c r="G51" s="368">
        <f>+'Ark1'!R231</f>
        <v>328175</v>
      </c>
      <c r="H51" s="456">
        <f t="shared" si="50"/>
        <v>1720.5</v>
      </c>
      <c r="I51" s="255">
        <f>+'Ark1'!AG231</f>
        <v>29.360151338864949</v>
      </c>
      <c r="J51" s="256">
        <f t="shared" si="51"/>
        <v>0.51016258441698881</v>
      </c>
      <c r="K51" s="255">
        <f>+'Ark1'!AH231</f>
        <v>28.79095153175459</v>
      </c>
      <c r="L51" s="182"/>
      <c r="M51" s="456"/>
      <c r="N51" s="73"/>
      <c r="O51" s="256"/>
      <c r="P51" s="74"/>
      <c r="Q51" s="257">
        <f>+'Ark1'!S231</f>
        <v>5.0553576597851748</v>
      </c>
      <c r="R51" s="458">
        <f t="shared" si="52"/>
        <v>0.33693288696078394</v>
      </c>
      <c r="S51" s="182"/>
      <c r="T51" s="458"/>
      <c r="U51" s="182"/>
      <c r="V51" s="258"/>
      <c r="W51" s="182"/>
      <c r="X51" s="257">
        <f>+'Ark1'!T231</f>
        <v>6.3984032909270976</v>
      </c>
      <c r="Y51" s="258">
        <f t="shared" si="53"/>
        <v>0.2679256899137874</v>
      </c>
      <c r="Z51" s="255">
        <f>+'Ark1'!U231</f>
        <v>19.877163098956224</v>
      </c>
      <c r="AA51" s="256">
        <f t="shared" si="54"/>
        <v>0.53831373403677318</v>
      </c>
      <c r="AB51" s="254">
        <f>+'Ark1'!W231</f>
        <v>11.699855260150835</v>
      </c>
      <c r="AC51" s="254">
        <f>+'Ark1'!X231</f>
        <v>74.215586196389154</v>
      </c>
      <c r="AD51" s="254">
        <f>+'Ark1'!Y231</f>
        <v>20.296183438714095</v>
      </c>
      <c r="AE51" s="255">
        <f>+'Ark1'!Z231</f>
        <v>1.5659328102384396</v>
      </c>
      <c r="AF51" s="466">
        <f>+'Ark1'!AA231</f>
        <v>6.4362679802321709</v>
      </c>
      <c r="AG51" s="467">
        <f>+'Ark1'!AB231</f>
        <v>1.8300250263725752</v>
      </c>
      <c r="AH51" s="467">
        <f>+'Ark1'!AC231</f>
        <v>2.2650476063813878</v>
      </c>
      <c r="AI51" s="468">
        <f>+'Ark1'!AD231</f>
        <v>55.077223577777936</v>
      </c>
      <c r="AJ51" s="468">
        <f>+'Ark1'!AE231</f>
        <v>69.416183819998281</v>
      </c>
      <c r="AK51" s="468">
        <f>+'Ark1'!AF231</f>
        <v>66.808601880094699</v>
      </c>
      <c r="AL51" s="257">
        <f t="shared" si="55"/>
        <v>3.9319004582162234</v>
      </c>
      <c r="AM51" s="254">
        <f t="shared" si="48"/>
        <v>40.746833871368267</v>
      </c>
      <c r="AN51" s="47"/>
      <c r="AO51" s="4"/>
      <c r="AP51" s="61"/>
      <c r="AQ51" s="16"/>
      <c r="AR51" s="5"/>
      <c r="AS51" s="18"/>
    </row>
    <row r="52" spans="1:45" ht="15.6">
      <c r="A52" s="47"/>
      <c r="B52" s="470">
        <f>+'Ark1'!C232</f>
        <v>2001</v>
      </c>
      <c r="C52" s="253">
        <f>+'Ark1'!H232</f>
        <v>2</v>
      </c>
      <c r="D52" s="458" t="s">
        <v>7</v>
      </c>
      <c r="E52" s="368">
        <f>+'Ark1'!Q232</f>
        <v>6922</v>
      </c>
      <c r="F52" s="473">
        <f t="shared" si="49"/>
        <v>-1132</v>
      </c>
      <c r="G52" s="368">
        <f>+'Ark1'!R232</f>
        <v>312638</v>
      </c>
      <c r="H52" s="456">
        <f t="shared" si="50"/>
        <v>-15537</v>
      </c>
      <c r="I52" s="255">
        <f>+'Ark1'!AG232</f>
        <v>26.451817601096529</v>
      </c>
      <c r="J52" s="256">
        <f t="shared" si="51"/>
        <v>-2.9083337377684195</v>
      </c>
      <c r="K52" s="255">
        <f>+'Ark1'!AH232</f>
        <v>25.844579598279044</v>
      </c>
      <c r="L52" s="182"/>
      <c r="M52" s="456"/>
      <c r="N52" s="73"/>
      <c r="O52" s="256"/>
      <c r="P52" s="74"/>
      <c r="Q52" s="257">
        <f>+'Ark1'!S232</f>
        <v>4.9001113108451309</v>
      </c>
      <c r="R52" s="458">
        <f t="shared" si="52"/>
        <v>-0.15524634894004397</v>
      </c>
      <c r="S52" s="182"/>
      <c r="T52" s="458"/>
      <c r="U52" s="182"/>
      <c r="V52" s="258"/>
      <c r="W52" s="182"/>
      <c r="X52" s="257">
        <f>+'Ark1'!T232</f>
        <v>6.160968916126639</v>
      </c>
      <c r="Y52" s="258">
        <f t="shared" si="53"/>
        <v>-0.23743437480045859</v>
      </c>
      <c r="Z52" s="255">
        <f>+'Ark1'!U232</f>
        <v>19.738595756114798</v>
      </c>
      <c r="AA52" s="256">
        <f t="shared" si="54"/>
        <v>-0.13856734284142647</v>
      </c>
      <c r="AB52" s="254">
        <f>+'Ark1'!W232</f>
        <v>9.9517653004433217</v>
      </c>
      <c r="AC52" s="254">
        <f>+'Ark1'!X232</f>
        <v>72.519015602709828</v>
      </c>
      <c r="AD52" s="254">
        <f>+'Ark1'!Y232</f>
        <v>19.972620090967833</v>
      </c>
      <c r="AE52" s="255">
        <f>+'Ark1'!Z232</f>
        <v>1.5912972831197745</v>
      </c>
      <c r="AF52" s="466">
        <f>+'Ark1'!AA232</f>
        <v>6.4668762973939646</v>
      </c>
      <c r="AG52" s="467">
        <f>+'Ark1'!AB232</f>
        <v>1.8528506163036955</v>
      </c>
      <c r="AH52" s="467">
        <f>+'Ark1'!AC232</f>
        <v>2.2891431374842361</v>
      </c>
      <c r="AI52" s="468">
        <f>+'Ark1'!AD232</f>
        <v>56.77403296792879</v>
      </c>
      <c r="AJ52" s="468">
        <f>+'Ark1'!AE232</f>
        <v>68.685167846598674</v>
      </c>
      <c r="AK52" s="468">
        <f>+'Ark1'!AF232</f>
        <v>67.593436458066222</v>
      </c>
      <c r="AL52" s="257">
        <f t="shared" si="55"/>
        <v>4.0281933417366487</v>
      </c>
      <c r="AM52" s="254">
        <f t="shared" si="48"/>
        <v>45.165848020803239</v>
      </c>
      <c r="AN52" s="47"/>
      <c r="AO52" s="4"/>
      <c r="AP52" s="61"/>
      <c r="AQ52" s="16"/>
      <c r="AR52" s="5"/>
      <c r="AS52" s="18"/>
    </row>
    <row r="53" spans="1:45" ht="15.6">
      <c r="A53" s="47"/>
      <c r="B53" s="470">
        <f>+'Ark1'!C233</f>
        <v>2002</v>
      </c>
      <c r="C53" s="253">
        <f>+'Ark1'!H233</f>
        <v>2</v>
      </c>
      <c r="D53" s="458" t="s">
        <v>7</v>
      </c>
      <c r="E53" s="368">
        <f>+'Ark1'!Q233</f>
        <v>6776</v>
      </c>
      <c r="F53" s="473">
        <f t="shared" si="49"/>
        <v>-146</v>
      </c>
      <c r="G53" s="368">
        <f>+'Ark1'!R233</f>
        <v>325666.09999999998</v>
      </c>
      <c r="H53" s="456">
        <f t="shared" si="50"/>
        <v>13028.099999999977</v>
      </c>
      <c r="I53" s="255">
        <f>+'Ark1'!AG233</f>
        <v>26.739463271531676</v>
      </c>
      <c r="J53" s="256">
        <f t="shared" si="51"/>
        <v>0.28764567043514688</v>
      </c>
      <c r="K53" s="255">
        <f>+'Ark1'!AH233</f>
        <v>26.106040530194004</v>
      </c>
      <c r="L53" s="182"/>
      <c r="M53" s="456"/>
      <c r="N53" s="73"/>
      <c r="O53" s="256"/>
      <c r="P53" s="74"/>
      <c r="Q53" s="257">
        <f>+'Ark1'!S233</f>
        <v>5.069885996731009</v>
      </c>
      <c r="R53" s="458">
        <f t="shared" si="52"/>
        <v>0.16977468588587818</v>
      </c>
      <c r="S53" s="182"/>
      <c r="T53" s="458"/>
      <c r="U53" s="182"/>
      <c r="V53" s="258"/>
      <c r="W53" s="182"/>
      <c r="X53" s="257">
        <f>+'Ark1'!T233</f>
        <v>6.0366031343145652</v>
      </c>
      <c r="Y53" s="258">
        <f t="shared" si="53"/>
        <v>-0.12436578181207381</v>
      </c>
      <c r="Z53" s="255">
        <f>+'Ark1'!U233</f>
        <v>19.702859769561861</v>
      </c>
      <c r="AA53" s="256">
        <f t="shared" si="54"/>
        <v>-3.5735986552936083E-2</v>
      </c>
      <c r="AB53" s="254">
        <f>+'Ark1'!W233</f>
        <v>8.3364525813402146</v>
      </c>
      <c r="AC53" s="254">
        <f>+'Ark1'!X233</f>
        <v>74.208215101295494</v>
      </c>
      <c r="AD53" s="254">
        <f>+'Ark1'!Y233</f>
        <v>19.110371021116407</v>
      </c>
      <c r="AE53" s="255">
        <f>+'Ark1'!Z233</f>
        <v>1.4742093205279878</v>
      </c>
      <c r="AF53" s="466">
        <f>+'Ark1'!AA233</f>
        <v>6.3034300140460955</v>
      </c>
      <c r="AG53" s="467">
        <f>+'Ark1'!AB233</f>
        <v>1.8986640558227028</v>
      </c>
      <c r="AH53" s="467">
        <f>+'Ark1'!AC233</f>
        <v>2.2138345970585473</v>
      </c>
      <c r="AI53" s="468">
        <f>+'Ark1'!AD233</f>
        <v>52.73141942148925</v>
      </c>
      <c r="AJ53" s="468">
        <f>+'Ark1'!AE233</f>
        <v>67.564380548775148</v>
      </c>
      <c r="AK53" s="468">
        <f>+'Ark1'!AF233</f>
        <v>66.317715236905514</v>
      </c>
      <c r="AL53" s="257">
        <f t="shared" si="55"/>
        <v>3.8862530207318247</v>
      </c>
      <c r="AM53" s="254">
        <f t="shared" si="48"/>
        <v>48.061703069657611</v>
      </c>
      <c r="AN53" s="47"/>
      <c r="AO53" s="4"/>
      <c r="AP53" s="61"/>
      <c r="AQ53" s="16"/>
      <c r="AR53" s="5"/>
      <c r="AS53" s="18"/>
    </row>
    <row r="54" spans="1:45" ht="15.6">
      <c r="A54" s="47"/>
      <c r="B54" s="470">
        <f>+'Ark1'!C234</f>
        <v>2003</v>
      </c>
      <c r="C54" s="253">
        <f>+'Ark1'!H234</f>
        <v>2</v>
      </c>
      <c r="D54" s="458" t="s">
        <v>7</v>
      </c>
      <c r="E54" s="368">
        <f>+'Ark1'!Q234</f>
        <v>6688</v>
      </c>
      <c r="F54" s="473">
        <f t="shared" si="49"/>
        <v>-88</v>
      </c>
      <c r="G54" s="368">
        <f>+'Ark1'!R234</f>
        <v>334010.01</v>
      </c>
      <c r="H54" s="456">
        <f t="shared" si="50"/>
        <v>8343.9100000000326</v>
      </c>
      <c r="I54" s="255">
        <f>+'Ark1'!AG234</f>
        <v>27.882275811036649</v>
      </c>
      <c r="J54" s="256">
        <f t="shared" si="51"/>
        <v>1.1428125395049733</v>
      </c>
      <c r="K54" s="255">
        <f>+'Ark1'!AH234</f>
        <v>27.218080985320874</v>
      </c>
      <c r="L54" s="182"/>
      <c r="M54" s="456"/>
      <c r="N54" s="73"/>
      <c r="O54" s="256"/>
      <c r="P54" s="74"/>
      <c r="Q54" s="257">
        <f>+'Ark1'!S234</f>
        <v>5.3577705650198917</v>
      </c>
      <c r="R54" s="458">
        <f t="shared" si="52"/>
        <v>0.28788456828888265</v>
      </c>
      <c r="S54" s="182"/>
      <c r="T54" s="458"/>
      <c r="U54" s="182"/>
      <c r="V54" s="258"/>
      <c r="W54" s="182"/>
      <c r="X54" s="257">
        <f>+'Ark1'!T234</f>
        <v>5.7905090928262899</v>
      </c>
      <c r="Y54" s="258">
        <f t="shared" si="53"/>
        <v>-0.24609404148827529</v>
      </c>
      <c r="Z54" s="255">
        <f>+'Ark1'!U234</f>
        <v>19.261298785626529</v>
      </c>
      <c r="AA54" s="256">
        <f t="shared" si="54"/>
        <v>-0.44156098393533227</v>
      </c>
      <c r="AB54" s="254">
        <f>+'Ark1'!W234</f>
        <v>6.0519144321453107</v>
      </c>
      <c r="AC54" s="254">
        <f>+'Ark1'!X234</f>
        <v>72.6789595317817</v>
      </c>
      <c r="AD54" s="254">
        <f>+'Ark1'!Y234</f>
        <v>16.086643630830107</v>
      </c>
      <c r="AE54" s="255">
        <f>+'Ark1'!Z234</f>
        <v>1.2978652945161731</v>
      </c>
      <c r="AF54" s="466">
        <f>+'Ark1'!AA234</f>
        <v>6.0194233274492994</v>
      </c>
      <c r="AG54" s="467">
        <f>+'Ark1'!AB234</f>
        <v>1.9381155137110857</v>
      </c>
      <c r="AH54" s="467">
        <f>+'Ark1'!AC234</f>
        <v>2.1060324331697191</v>
      </c>
      <c r="AI54" s="468">
        <f>+'Ark1'!AD234</f>
        <v>54.586730809498448</v>
      </c>
      <c r="AJ54" s="468">
        <f>+'Ark1'!AE234</f>
        <v>64.834972984830415</v>
      </c>
      <c r="AK54" s="468">
        <f>+'Ark1'!AF234</f>
        <v>63.923101089958287</v>
      </c>
      <c r="AL54" s="257">
        <f t="shared" si="55"/>
        <v>3.5950212036664579</v>
      </c>
      <c r="AM54" s="254">
        <f t="shared" si="48"/>
        <v>49.941688098086125</v>
      </c>
      <c r="AN54" s="47"/>
      <c r="AO54" s="4"/>
      <c r="AP54" s="61"/>
      <c r="AQ54" s="16"/>
      <c r="AR54" s="5"/>
      <c r="AS54" s="18"/>
    </row>
    <row r="55" spans="1:45" ht="15.6">
      <c r="A55" s="47"/>
      <c r="B55" s="470">
        <f>+'Ark1'!C235</f>
        <v>2004</v>
      </c>
      <c r="C55" s="253">
        <f>+'Ark1'!H235</f>
        <v>2</v>
      </c>
      <c r="D55" s="458" t="s">
        <v>7</v>
      </c>
      <c r="E55" s="368">
        <f>+'Ark1'!Q235</f>
        <v>6996</v>
      </c>
      <c r="F55" s="473">
        <f t="shared" si="49"/>
        <v>308</v>
      </c>
      <c r="G55" s="368">
        <f>+'Ark1'!R235</f>
        <v>386207</v>
      </c>
      <c r="H55" s="456">
        <f t="shared" si="50"/>
        <v>52196.989999999991</v>
      </c>
      <c r="I55" s="255">
        <f>+'Ark1'!AG235</f>
        <v>30.763415935829741</v>
      </c>
      <c r="J55" s="256">
        <f t="shared" si="51"/>
        <v>2.8811401247930917</v>
      </c>
      <c r="K55" s="255">
        <f>+'Ark1'!AH235</f>
        <v>30.136367613530552</v>
      </c>
      <c r="L55" s="182"/>
      <c r="M55" s="456"/>
      <c r="N55" s="73"/>
      <c r="O55" s="256"/>
      <c r="P55" s="74"/>
      <c r="Q55" s="257">
        <f>+'Ark1'!S235</f>
        <v>5.9476161747456677</v>
      </c>
      <c r="R55" s="458">
        <f t="shared" si="52"/>
        <v>0.58984560972577604</v>
      </c>
      <c r="S55" s="182"/>
      <c r="T55" s="458"/>
      <c r="U55" s="182"/>
      <c r="V55" s="258"/>
      <c r="W55" s="182"/>
      <c r="X55" s="257">
        <f>+'Ark1'!T235</f>
        <v>5.9754975958488572</v>
      </c>
      <c r="Y55" s="258">
        <f t="shared" si="53"/>
        <v>0.18498850302256731</v>
      </c>
      <c r="Z55" s="255">
        <f>+'Ark1'!U235</f>
        <v>19.858030796955784</v>
      </c>
      <c r="AA55" s="256">
        <f t="shared" si="54"/>
        <v>0.59673201132925513</v>
      </c>
      <c r="AB55" s="254">
        <f>+'Ark1'!W235</f>
        <v>8.026006778748183</v>
      </c>
      <c r="AC55" s="254">
        <f>+'Ark1'!X235</f>
        <v>77.318898932437776</v>
      </c>
      <c r="AD55" s="254">
        <f>+'Ark1'!Y235</f>
        <v>18.591325377323564</v>
      </c>
      <c r="AE55" s="255">
        <f>+'Ark1'!Z235</f>
        <v>1.4764103188186644</v>
      </c>
      <c r="AF55" s="466">
        <f>+'Ark1'!AA235</f>
        <v>6.1371721262674308</v>
      </c>
      <c r="AG55" s="467">
        <f>+'Ark1'!AB235</f>
        <v>2.0108988491060704</v>
      </c>
      <c r="AH55" s="467">
        <f>+'Ark1'!AC235</f>
        <v>2.1410215899945593</v>
      </c>
      <c r="AI55" s="468">
        <f>+'Ark1'!AD235</f>
        <v>52.970657290038439</v>
      </c>
      <c r="AJ55" s="468">
        <f>+'Ark1'!AE235</f>
        <v>65.123419186255518</v>
      </c>
      <c r="AK55" s="468">
        <f>+'Ark1'!AF235</f>
        <v>62.862250198703762</v>
      </c>
      <c r="AL55" s="257">
        <f t="shared" si="55"/>
        <v>3.3388218428209102</v>
      </c>
      <c r="AM55" s="254">
        <f t="shared" si="48"/>
        <v>55.203973699256721</v>
      </c>
      <c r="AN55" s="47"/>
      <c r="AO55" s="4"/>
      <c r="AP55" s="61"/>
      <c r="AQ55" s="16"/>
      <c r="AR55" s="5"/>
      <c r="AS55" s="18"/>
    </row>
    <row r="56" spans="1:45" ht="15.6">
      <c r="A56" s="47"/>
      <c r="B56" s="470">
        <f>+'Ark1'!C236</f>
        <v>2005</v>
      </c>
      <c r="C56" s="253">
        <f>+'Ark1'!H236</f>
        <v>2</v>
      </c>
      <c r="D56" s="458" t="s">
        <v>7</v>
      </c>
      <c r="E56" s="368">
        <f>+'Ark1'!Q236</f>
        <v>6692</v>
      </c>
      <c r="F56" s="473">
        <f t="shared" si="49"/>
        <v>-304</v>
      </c>
      <c r="G56" s="368">
        <f>+'Ark1'!R236</f>
        <v>390451</v>
      </c>
      <c r="H56" s="456">
        <f t="shared" si="50"/>
        <v>4244</v>
      </c>
      <c r="I56" s="255">
        <f>+'Ark1'!AG236</f>
        <v>30.995923584070617</v>
      </c>
      <c r="J56" s="256">
        <f t="shared" si="51"/>
        <v>0.23250764824087611</v>
      </c>
      <c r="K56" s="255">
        <f>+'Ark1'!AH236</f>
        <v>30.540846695852821</v>
      </c>
      <c r="L56" s="182"/>
      <c r="M56" s="456"/>
      <c r="N56" s="73"/>
      <c r="O56" s="256"/>
      <c r="P56" s="74"/>
      <c r="Q56" s="257">
        <f>+'Ark1'!S236</f>
        <v>6.208927624721154</v>
      </c>
      <c r="R56" s="458">
        <f t="shared" si="52"/>
        <v>0.26131144997548628</v>
      </c>
      <c r="S56" s="182"/>
      <c r="T56" s="458"/>
      <c r="U56" s="182"/>
      <c r="V56" s="258"/>
      <c r="W56" s="182"/>
      <c r="X56" s="257">
        <f>+'Ark1'!T236</f>
        <v>5.9339891561297051</v>
      </c>
      <c r="Y56" s="258">
        <f t="shared" si="53"/>
        <v>-4.1508439719152079E-2</v>
      </c>
      <c r="Z56" s="255">
        <f>+'Ark1'!U236</f>
        <v>20.088019751518512</v>
      </c>
      <c r="AA56" s="256">
        <f t="shared" si="54"/>
        <v>0.22998895456272805</v>
      </c>
      <c r="AB56" s="254">
        <f>+'Ark1'!W236</f>
        <v>8.0481289585633018</v>
      </c>
      <c r="AC56" s="254">
        <f>+'Ark1'!X236</f>
        <v>77.89376900046355</v>
      </c>
      <c r="AD56" s="254">
        <f>+'Ark1'!Y236</f>
        <v>19.890844177630488</v>
      </c>
      <c r="AE56" s="255">
        <f>+'Ark1'!Z236</f>
        <v>1.7874201884487424</v>
      </c>
      <c r="AF56" s="466">
        <f>+'Ark1'!AA236</f>
        <v>6.4195209238400279</v>
      </c>
      <c r="AG56" s="467">
        <f>+'Ark1'!AB236</f>
        <v>2.1122942447672797</v>
      </c>
      <c r="AH56" s="467">
        <f>+'Ark1'!AC236</f>
        <v>2.1479837279936329</v>
      </c>
      <c r="AI56" s="468">
        <f>+'Ark1'!AD236</f>
        <v>53.65678570698401</v>
      </c>
      <c r="AJ56" s="468">
        <f>+'Ark1'!AE236</f>
        <v>66.880365850851604</v>
      </c>
      <c r="AK56" s="468">
        <f>+'Ark1'!AF236</f>
        <v>61.508091445495218</v>
      </c>
      <c r="AL56" s="257">
        <f t="shared" si="55"/>
        <v>3.2353444855013391</v>
      </c>
      <c r="AM56" s="254">
        <f t="shared" si="48"/>
        <v>58.34593544530783</v>
      </c>
      <c r="AN56" s="47"/>
      <c r="AO56" s="4"/>
      <c r="AP56" s="61"/>
      <c r="AQ56" s="16"/>
      <c r="AR56" s="5"/>
      <c r="AS56" s="18"/>
    </row>
    <row r="57" spans="1:45" ht="15.6">
      <c r="A57" s="47"/>
      <c r="B57" s="470">
        <f>+'Ark1'!C237</f>
        <v>2006</v>
      </c>
      <c r="C57" s="253">
        <f>+'Ark1'!H237</f>
        <v>2</v>
      </c>
      <c r="D57" s="458" t="s">
        <v>7</v>
      </c>
      <c r="E57" s="368">
        <f>+'Ark1'!Q237</f>
        <v>6343</v>
      </c>
      <c r="F57" s="473">
        <f t="shared" si="49"/>
        <v>-349</v>
      </c>
      <c r="G57" s="368">
        <f>+'Ark1'!R237</f>
        <v>369213</v>
      </c>
      <c r="H57" s="456">
        <f t="shared" si="50"/>
        <v>-21238</v>
      </c>
      <c r="I57" s="255">
        <f>+'Ark1'!AG237</f>
        <v>30.341976218710943</v>
      </c>
      <c r="J57" s="256">
        <f t="shared" si="51"/>
        <v>-0.65394736535967368</v>
      </c>
      <c r="K57" s="255">
        <f>+'Ark1'!AH237</f>
        <v>29.944891434773631</v>
      </c>
      <c r="L57" s="182"/>
      <c r="M57" s="456"/>
      <c r="N57" s="73"/>
      <c r="O57" s="256"/>
      <c r="P57" s="74"/>
      <c r="Q57" s="257">
        <f>+'Ark1'!S237</f>
        <v>6.1778864774533933</v>
      </c>
      <c r="R57" s="458">
        <f t="shared" si="52"/>
        <v>-3.1041147267760749E-2</v>
      </c>
      <c r="S57" s="182"/>
      <c r="T57" s="458"/>
      <c r="U57" s="182"/>
      <c r="V57" s="258"/>
      <c r="W57" s="182"/>
      <c r="X57" s="257">
        <f>+'Ark1'!T237</f>
        <v>5.9410692472908595</v>
      </c>
      <c r="Y57" s="258">
        <f t="shared" si="53"/>
        <v>7.0800911611543782E-3</v>
      </c>
      <c r="Z57" s="255">
        <f>+'Ark1'!U237</f>
        <v>20.096919393412264</v>
      </c>
      <c r="AA57" s="256">
        <f t="shared" si="54"/>
        <v>8.8996418937519195E-3</v>
      </c>
      <c r="AB57" s="254">
        <f>+'Ark1'!W237</f>
        <v>8.1519339784893816</v>
      </c>
      <c r="AC57" s="254">
        <f>+'Ark1'!X237</f>
        <v>76.398176662251871</v>
      </c>
      <c r="AD57" s="254">
        <f>+'Ark1'!Y237</f>
        <v>20.638493227486578</v>
      </c>
      <c r="AE57" s="255">
        <f>+'Ark1'!Z237</f>
        <v>1.9154255131861559</v>
      </c>
      <c r="AF57" s="466">
        <f>+'Ark1'!AA237</f>
        <v>6.6449860435089692</v>
      </c>
      <c r="AG57" s="467">
        <f>+'Ark1'!AB237</f>
        <v>2.1179126023666837</v>
      </c>
      <c r="AH57" s="467">
        <f>+'Ark1'!AC237</f>
        <v>2.1718344203225937</v>
      </c>
      <c r="AI57" s="468">
        <f>+'Ark1'!AD237</f>
        <v>52.54310395237421</v>
      </c>
      <c r="AJ57" s="468">
        <f>+'Ark1'!AE237</f>
        <v>65.868515868692498</v>
      </c>
      <c r="AK57" s="468">
        <f>+'Ark1'!AF237</f>
        <v>61.94823906599288</v>
      </c>
      <c r="AL57" s="257">
        <f t="shared" si="55"/>
        <v>3.2530412248197349</v>
      </c>
      <c r="AM57" s="254">
        <f t="shared" si="48"/>
        <v>58.20794576698723</v>
      </c>
      <c r="AN57" s="47"/>
      <c r="AO57" s="4"/>
      <c r="AP57" s="61"/>
      <c r="AQ57" s="16"/>
      <c r="AR57" s="5"/>
      <c r="AS57" s="18"/>
    </row>
    <row r="58" spans="1:45" ht="15.6">
      <c r="A58" s="47"/>
      <c r="B58" s="470">
        <f>+'Ark1'!C238</f>
        <v>2007</v>
      </c>
      <c r="C58" s="253">
        <f>+'Ark1'!H238</f>
        <v>2</v>
      </c>
      <c r="D58" s="458" t="s">
        <v>7</v>
      </c>
      <c r="E58" s="368">
        <f>+'Ark1'!Q238</f>
        <v>5932</v>
      </c>
      <c r="F58" s="473">
        <f t="shared" ref="F58:F65" si="56">+E58-E57</f>
        <v>-411</v>
      </c>
      <c r="G58" s="368">
        <f>+'Ark1'!R238</f>
        <v>340455</v>
      </c>
      <c r="H58" s="456">
        <f t="shared" ref="H58:H65" si="57">+G58-G57</f>
        <v>-28758</v>
      </c>
      <c r="I58" s="255">
        <f>+'Ark1'!AG238</f>
        <v>29.737177695479001</v>
      </c>
      <c r="J58" s="256">
        <f t="shared" ref="J58:J65" si="58">+I58-I57</f>
        <v>-0.60479852323194194</v>
      </c>
      <c r="K58" s="255">
        <f>+'Ark1'!AH238</f>
        <v>29.321342922849706</v>
      </c>
      <c r="L58" s="182"/>
      <c r="M58" s="456"/>
      <c r="N58" s="73"/>
      <c r="O58" s="256"/>
      <c r="P58" s="74"/>
      <c r="Q58" s="257">
        <f>+'Ark1'!S238</f>
        <v>6.4515927215050448</v>
      </c>
      <c r="R58" s="458">
        <f t="shared" ref="R58:R65" si="59">+Q58-Q57</f>
        <v>0.27370624405165156</v>
      </c>
      <c r="S58" s="182"/>
      <c r="T58" s="458"/>
      <c r="U58" s="182"/>
      <c r="V58" s="258"/>
      <c r="W58" s="182"/>
      <c r="X58" s="257">
        <f>+'Ark1'!T238</f>
        <v>5.8157583234201278</v>
      </c>
      <c r="Y58" s="258">
        <f t="shared" ref="Y58:Y65" si="60">+X58-X57</f>
        <v>-0.12531092387073173</v>
      </c>
      <c r="Z58" s="255">
        <f>+'Ark1'!U238</f>
        <v>19.903906243116243</v>
      </c>
      <c r="AA58" s="256">
        <f t="shared" ref="AA58:AA65" si="61">+Z58-Z57</f>
        <v>-0.19301315029602151</v>
      </c>
      <c r="AB58" s="254">
        <f>+'Ark1'!W238</f>
        <v>7.6905905332569633</v>
      </c>
      <c r="AC58" s="254">
        <f>+'Ark1'!X238</f>
        <v>75.539498612151377</v>
      </c>
      <c r="AD58" s="254">
        <f>+'Ark1'!Y238</f>
        <v>19.426062181492419</v>
      </c>
      <c r="AE58" s="255">
        <f>+'Ark1'!Z238</f>
        <v>1.8924674332878055</v>
      </c>
      <c r="AF58" s="466">
        <f>+'Ark1'!AA238</f>
        <v>6.6384490343013587</v>
      </c>
      <c r="AG58" s="467">
        <f>+'Ark1'!AB238</f>
        <v>2.1993321918227142</v>
      </c>
      <c r="AH58" s="467">
        <f>+'Ark1'!AC238</f>
        <v>2.1610335059122474</v>
      </c>
      <c r="AI58" s="468">
        <f>+'Ark1'!AD238</f>
        <v>50.899021016478549</v>
      </c>
      <c r="AJ58" s="468">
        <f>+'Ark1'!AE238</f>
        <v>64.675630216666576</v>
      </c>
      <c r="AK58" s="468">
        <f>+'Ark1'!AF238</f>
        <v>59.657359499256913</v>
      </c>
      <c r="AL58" s="257">
        <f t="shared" ref="AL58:AL65" si="62">+Z58/Q58</f>
        <v>3.0851151184374523</v>
      </c>
      <c r="AM58" s="254">
        <f t="shared" si="48"/>
        <v>57.392953472690493</v>
      </c>
      <c r="AN58" s="47"/>
      <c r="AO58" s="4"/>
      <c r="AP58" s="61"/>
      <c r="AQ58" s="16"/>
      <c r="AR58" s="5"/>
      <c r="AS58" s="18"/>
    </row>
    <row r="59" spans="1:45" ht="15.6">
      <c r="A59" s="47"/>
      <c r="B59" s="470">
        <f>+'Ark1'!C239</f>
        <v>2008</v>
      </c>
      <c r="C59" s="253">
        <f>+'Ark1'!H239</f>
        <v>2</v>
      </c>
      <c r="D59" s="458" t="s">
        <v>7</v>
      </c>
      <c r="E59" s="368">
        <f>+'Ark1'!Q239</f>
        <v>5665</v>
      </c>
      <c r="F59" s="473">
        <f t="shared" si="56"/>
        <v>-267</v>
      </c>
      <c r="G59" s="368">
        <f>+'Ark1'!R239</f>
        <v>336910</v>
      </c>
      <c r="H59" s="456">
        <f t="shared" si="57"/>
        <v>-3545</v>
      </c>
      <c r="I59" s="255">
        <f>+'Ark1'!AG239</f>
        <v>29.505807716122071</v>
      </c>
      <c r="J59" s="256">
        <f t="shared" si="58"/>
        <v>-0.2313699793569306</v>
      </c>
      <c r="K59" s="255">
        <f>+'Ark1'!AH239</f>
        <v>29.022916089227031</v>
      </c>
      <c r="L59" s="182"/>
      <c r="M59" s="456"/>
      <c r="N59" s="73"/>
      <c r="O59" s="256"/>
      <c r="P59" s="74"/>
      <c r="Q59" s="257">
        <f>+'Ark1'!S239</f>
        <v>7.0417322133507483</v>
      </c>
      <c r="R59" s="458">
        <f t="shared" si="59"/>
        <v>0.59013949184570347</v>
      </c>
      <c r="S59" s="182"/>
      <c r="T59" s="458"/>
      <c r="U59" s="182"/>
      <c r="V59" s="258"/>
      <c r="W59" s="182"/>
      <c r="X59" s="257">
        <f>+'Ark1'!T239</f>
        <v>6.1310557715710399</v>
      </c>
      <c r="Y59" s="258">
        <f t="shared" si="60"/>
        <v>0.3152974481509121</v>
      </c>
      <c r="Z59" s="255">
        <f>+'Ark1'!U239</f>
        <v>20.458528093557057</v>
      </c>
      <c r="AA59" s="256">
        <f t="shared" si="61"/>
        <v>0.5546218504408138</v>
      </c>
      <c r="AB59" s="254">
        <f>+'Ark1'!W239</f>
        <v>7.6895906918761696</v>
      </c>
      <c r="AC59" s="254">
        <f>+'Ark1'!X239</f>
        <v>79.630465109376388</v>
      </c>
      <c r="AD59" s="254">
        <f>+'Ark1'!Y239</f>
        <v>22.469799056127744</v>
      </c>
      <c r="AE59" s="255">
        <f>+'Ark1'!Z239</f>
        <v>1.9818349114006713</v>
      </c>
      <c r="AF59" s="466">
        <f>+'Ark1'!AA239</f>
        <v>6.6135895282523922</v>
      </c>
      <c r="AG59" s="467">
        <f>+'Ark1'!AB239</f>
        <v>2.1561090061412447</v>
      </c>
      <c r="AH59" s="467">
        <f>+'Ark1'!AC239</f>
        <v>2.0067495880752078</v>
      </c>
      <c r="AI59" s="468">
        <f>+'Ark1'!AD239</f>
        <v>48.688731305721006</v>
      </c>
      <c r="AJ59" s="468">
        <f>+'Ark1'!AE239</f>
        <v>63.34426894680616</v>
      </c>
      <c r="AK59" s="468">
        <f>+'Ark1'!AF239</f>
        <v>57.480191347672005</v>
      </c>
      <c r="AL59" s="257">
        <f t="shared" si="62"/>
        <v>2.9053260580924647</v>
      </c>
      <c r="AM59" s="254">
        <f t="shared" si="48"/>
        <v>59.472197705207414</v>
      </c>
      <c r="AN59" s="47"/>
      <c r="AO59" s="4"/>
      <c r="AP59" s="16"/>
      <c r="AQ59" s="16"/>
      <c r="AR59" s="5"/>
      <c r="AS59" s="18"/>
    </row>
    <row r="60" spans="1:45" ht="15.6">
      <c r="A60" s="47"/>
      <c r="B60" s="470">
        <f>+'Ark1'!C240</f>
        <v>2009</v>
      </c>
      <c r="C60" s="253">
        <f>+'Ark1'!H240</f>
        <v>2</v>
      </c>
      <c r="D60" s="458" t="s">
        <v>7</v>
      </c>
      <c r="E60" s="368">
        <f>+'Ark1'!Q240</f>
        <v>5693</v>
      </c>
      <c r="F60" s="473">
        <f t="shared" si="56"/>
        <v>28</v>
      </c>
      <c r="G60" s="368">
        <f>+'Ark1'!R240</f>
        <v>347621</v>
      </c>
      <c r="H60" s="456">
        <f t="shared" si="57"/>
        <v>10711</v>
      </c>
      <c r="I60" s="255">
        <f>+'Ark1'!AG240</f>
        <v>30.479113949577481</v>
      </c>
      <c r="J60" s="256">
        <f t="shared" si="58"/>
        <v>0.97330623345541056</v>
      </c>
      <c r="K60" s="255">
        <f>+'Ark1'!AH240</f>
        <v>29.810785034109383</v>
      </c>
      <c r="L60" s="182"/>
      <c r="M60" s="456"/>
      <c r="N60" s="73"/>
      <c r="O60" s="256"/>
      <c r="P60" s="74"/>
      <c r="Q60" s="257">
        <f>+'Ark1'!S240</f>
        <v>7.096890003768471</v>
      </c>
      <c r="R60" s="458">
        <f t="shared" si="59"/>
        <v>5.515779041772273E-2</v>
      </c>
      <c r="S60" s="182"/>
      <c r="T60" s="458"/>
      <c r="U60" s="182"/>
      <c r="V60" s="258"/>
      <c r="W60" s="182"/>
      <c r="X60" s="257">
        <f>+'Ark1'!T240</f>
        <v>5.8505498804732738</v>
      </c>
      <c r="Y60" s="258">
        <f t="shared" si="60"/>
        <v>-0.28050589109776602</v>
      </c>
      <c r="Z60" s="255">
        <f>+'Ark1'!U240</f>
        <v>20.155451483080828</v>
      </c>
      <c r="AA60" s="256">
        <f t="shared" si="61"/>
        <v>-0.30307661047622858</v>
      </c>
      <c r="AB60" s="254">
        <f>+'Ark1'!W240</f>
        <v>6.8707011371579929</v>
      </c>
      <c r="AC60" s="254">
        <f>+'Ark1'!X240</f>
        <v>77.334223191349196</v>
      </c>
      <c r="AD60" s="254">
        <f>+'Ark1'!Y240</f>
        <v>20.797937984183925</v>
      </c>
      <c r="AE60" s="255">
        <f>+'Ark1'!Z240</f>
        <v>2.1500427189381535</v>
      </c>
      <c r="AF60" s="466">
        <f>+'Ark1'!AA240</f>
        <v>6.797778950865438</v>
      </c>
      <c r="AG60" s="467">
        <f>+'Ark1'!AB240</f>
        <v>2.2044087011147475</v>
      </c>
      <c r="AH60" s="467">
        <f>+'Ark1'!AC240</f>
        <v>2.0718006571123277</v>
      </c>
      <c r="AI60" s="468">
        <f>+'Ark1'!AD240</f>
        <v>51.604814338131249</v>
      </c>
      <c r="AJ60" s="468">
        <f>+'Ark1'!AE240</f>
        <v>64.940699778014903</v>
      </c>
      <c r="AK60" s="468">
        <f>+'Ark1'!AF240</f>
        <v>55.888600370108705</v>
      </c>
      <c r="AL60" s="257">
        <f t="shared" si="62"/>
        <v>2.8400399995460295</v>
      </c>
      <c r="AM60" s="254">
        <f t="shared" si="48"/>
        <v>61.061127700685049</v>
      </c>
      <c r="AN60" s="47"/>
      <c r="AO60" s="4"/>
      <c r="AP60" s="16"/>
      <c r="AQ60" s="16"/>
      <c r="AR60" s="5"/>
      <c r="AS60" s="18"/>
    </row>
    <row r="61" spans="1:45" ht="15.6">
      <c r="A61" s="47"/>
      <c r="B61" s="470">
        <f>+'Ark1'!C241</f>
        <v>2010</v>
      </c>
      <c r="C61" s="253">
        <f>+'Ark1'!H241</f>
        <v>2</v>
      </c>
      <c r="D61" s="458" t="s">
        <v>7</v>
      </c>
      <c r="E61" s="368">
        <f>+'Ark1'!Q241</f>
        <v>6243</v>
      </c>
      <c r="F61" s="473">
        <f t="shared" si="56"/>
        <v>550</v>
      </c>
      <c r="G61" s="368">
        <f>+'Ark1'!R241</f>
        <v>399891</v>
      </c>
      <c r="H61" s="456">
        <f t="shared" si="57"/>
        <v>52270</v>
      </c>
      <c r="I61" s="255">
        <f>+'Ark1'!AG241</f>
        <v>34.068737076974593</v>
      </c>
      <c r="J61" s="256">
        <f t="shared" si="58"/>
        <v>3.5896231273971111</v>
      </c>
      <c r="K61" s="255">
        <f>+'Ark1'!AH241</f>
        <v>33.064986375055625</v>
      </c>
      <c r="L61" s="182"/>
      <c r="M61" s="456"/>
      <c r="N61" s="73"/>
      <c r="O61" s="256"/>
      <c r="P61" s="74"/>
      <c r="Q61" s="257">
        <f>+'Ark1'!S241</f>
        <v>7.140383254436836</v>
      </c>
      <c r="R61" s="458">
        <f t="shared" si="59"/>
        <v>4.3493250668364958E-2</v>
      </c>
      <c r="S61" s="182"/>
      <c r="T61" s="458"/>
      <c r="U61" s="182"/>
      <c r="V61" s="258"/>
      <c r="W61" s="182"/>
      <c r="X61" s="257">
        <f>+'Ark1'!T241</f>
        <v>5.8599193280168844</v>
      </c>
      <c r="Y61" s="258">
        <f t="shared" si="60"/>
        <v>9.3694475436105762E-3</v>
      </c>
      <c r="Z61" s="255">
        <f>+'Ark1'!U241</f>
        <v>19.758891047810778</v>
      </c>
      <c r="AA61" s="256">
        <f t="shared" si="61"/>
        <v>-0.39656043527005025</v>
      </c>
      <c r="AB61" s="254">
        <f>+'Ark1'!W241</f>
        <v>6.451758104083364</v>
      </c>
      <c r="AC61" s="254">
        <f>+'Ark1'!X241</f>
        <v>73.836870547224123</v>
      </c>
      <c r="AD61" s="254">
        <f>+'Ark1'!Y241</f>
        <v>19.743630139212936</v>
      </c>
      <c r="AE61" s="255">
        <f>+'Ark1'!Z241</f>
        <v>2.0865685899407591</v>
      </c>
      <c r="AF61" s="466">
        <f>+'Ark1'!AA241</f>
        <v>6.9315632313028814</v>
      </c>
      <c r="AG61" s="467">
        <f>+'Ark1'!AB241</f>
        <v>2.2006368568798398</v>
      </c>
      <c r="AH61" s="467">
        <f>+'Ark1'!AC241</f>
        <v>1.9986617508448628</v>
      </c>
      <c r="AI61" s="468">
        <f>+'Ark1'!AD241</f>
        <v>50.773185941439394</v>
      </c>
      <c r="AJ61" s="468">
        <f>+'Ark1'!AE241</f>
        <v>63.727179577507691</v>
      </c>
      <c r="AK61" s="468">
        <f>+'Ark1'!AF241</f>
        <v>54.832061580370883</v>
      </c>
      <c r="AL61" s="257">
        <f t="shared" si="62"/>
        <v>2.7672031519503033</v>
      </c>
      <c r="AM61" s="254">
        <f t="shared" si="48"/>
        <v>64.054300816914946</v>
      </c>
      <c r="AN61" s="47"/>
      <c r="AO61" s="4"/>
      <c r="AP61" s="16"/>
      <c r="AQ61" s="16"/>
      <c r="AR61" s="5"/>
      <c r="AS61" s="18"/>
    </row>
    <row r="62" spans="1:45" ht="15.6">
      <c r="A62" s="47"/>
      <c r="B62" s="470">
        <f>+'Ark1'!C242</f>
        <v>2011</v>
      </c>
      <c r="C62" s="253">
        <f>+'Ark1'!H242</f>
        <v>2</v>
      </c>
      <c r="D62" s="458" t="s">
        <v>7</v>
      </c>
      <c r="E62" s="368">
        <f>+'Ark1'!Q242</f>
        <v>6207</v>
      </c>
      <c r="F62" s="473">
        <f t="shared" si="56"/>
        <v>-36</v>
      </c>
      <c r="G62" s="368">
        <f>+'Ark1'!R242</f>
        <v>411401</v>
      </c>
      <c r="H62" s="456">
        <f t="shared" si="57"/>
        <v>11510</v>
      </c>
      <c r="I62" s="255">
        <f>+'Ark1'!AG242</f>
        <v>35.291276710730614</v>
      </c>
      <c r="J62" s="256">
        <f t="shared" si="58"/>
        <v>1.2225396337560213</v>
      </c>
      <c r="K62" s="255">
        <f>+'Ark1'!AH242</f>
        <v>34.355673681283442</v>
      </c>
      <c r="L62" s="182"/>
      <c r="M62" s="456"/>
      <c r="N62" s="73"/>
      <c r="O62" s="256"/>
      <c r="P62" s="74"/>
      <c r="Q62" s="257">
        <f>+'Ark1'!S242</f>
        <v>7.077389213929961</v>
      </c>
      <c r="R62" s="458">
        <f t="shared" si="59"/>
        <v>-6.299404050687496E-2</v>
      </c>
      <c r="S62" s="182"/>
      <c r="T62" s="458"/>
      <c r="U62" s="182"/>
      <c r="V62" s="258"/>
      <c r="W62" s="182"/>
      <c r="X62" s="257">
        <f>+'Ark1'!T242</f>
        <v>5.7514007015053439</v>
      </c>
      <c r="Y62" s="258">
        <f t="shared" si="60"/>
        <v>-0.10851862651154054</v>
      </c>
      <c r="Z62" s="255">
        <f>+'Ark1'!U242</f>
        <v>19.270552575225203</v>
      </c>
      <c r="AA62" s="256">
        <f t="shared" si="61"/>
        <v>-0.48833847258557483</v>
      </c>
      <c r="AB62" s="254">
        <f>+'Ark1'!W242</f>
        <v>5.3986256717898131</v>
      </c>
      <c r="AC62" s="254">
        <f>+'Ark1'!X242</f>
        <v>70.243387838143349</v>
      </c>
      <c r="AD62" s="254">
        <f>+'Ark1'!Y242</f>
        <v>17.999956247067942</v>
      </c>
      <c r="AE62" s="255">
        <f>+'Ark1'!Z242</f>
        <v>1.8898835928935511</v>
      </c>
      <c r="AF62" s="466">
        <f>+'Ark1'!AA242</f>
        <v>6.8980499841132019</v>
      </c>
      <c r="AG62" s="467">
        <f>+'Ark1'!AB242</f>
        <v>2.2033337689603325</v>
      </c>
      <c r="AH62" s="467">
        <f>+'Ark1'!AC242</f>
        <v>1.9198861256584785</v>
      </c>
      <c r="AI62" s="468">
        <f>+'Ark1'!AD242</f>
        <v>50.501903345423443</v>
      </c>
      <c r="AJ62" s="468">
        <f>+'Ark1'!AE242</f>
        <v>61.556021181139442</v>
      </c>
      <c r="AK62" s="468">
        <f>+'Ark1'!AF242</f>
        <v>54.828508404538418</v>
      </c>
      <c r="AL62" s="257">
        <f t="shared" si="62"/>
        <v>2.7228335185093733</v>
      </c>
      <c r="AM62" s="254">
        <f t="shared" si="48"/>
        <v>66.280167552763004</v>
      </c>
      <c r="AN62" s="47"/>
      <c r="AO62" s="4"/>
      <c r="AP62" s="16"/>
      <c r="AQ62" s="16"/>
      <c r="AR62" s="5"/>
      <c r="AS62" s="18"/>
    </row>
    <row r="63" spans="1:45" ht="15.6">
      <c r="A63" s="47"/>
      <c r="B63" s="470">
        <f>+'Ark1'!C243</f>
        <v>2012</v>
      </c>
      <c r="C63" s="253">
        <f>+'Ark1'!H243</f>
        <v>2</v>
      </c>
      <c r="D63" s="458" t="s">
        <v>7</v>
      </c>
      <c r="E63" s="368">
        <f>+'Ark1'!Q243</f>
        <v>6041</v>
      </c>
      <c r="F63" s="473">
        <f t="shared" si="56"/>
        <v>-166</v>
      </c>
      <c r="G63" s="368">
        <f>+'Ark1'!R243</f>
        <v>387919</v>
      </c>
      <c r="H63" s="456">
        <f t="shared" si="57"/>
        <v>-23482</v>
      </c>
      <c r="I63" s="255">
        <f>+'Ark1'!AG243</f>
        <v>34.748752355604118</v>
      </c>
      <c r="J63" s="256">
        <f t="shared" si="58"/>
        <v>-0.54252435512649555</v>
      </c>
      <c r="K63" s="255">
        <f>+'Ark1'!AH243</f>
        <v>33.734566426816521</v>
      </c>
      <c r="L63" s="182"/>
      <c r="M63" s="456"/>
      <c r="N63" s="73"/>
      <c r="O63" s="256"/>
      <c r="P63" s="74"/>
      <c r="Q63" s="257">
        <f>+'Ark1'!S243</f>
        <v>7.4270324474954812</v>
      </c>
      <c r="R63" s="458">
        <f t="shared" si="59"/>
        <v>0.34964323356552018</v>
      </c>
      <c r="S63" s="182"/>
      <c r="T63" s="458"/>
      <c r="U63" s="182"/>
      <c r="V63" s="258"/>
      <c r="W63" s="182"/>
      <c r="X63" s="257">
        <f>+'Ark1'!T243</f>
        <v>6.0846207584573042</v>
      </c>
      <c r="Y63" s="258">
        <f t="shared" si="60"/>
        <v>0.33322005695196033</v>
      </c>
      <c r="Z63" s="255">
        <f>+'Ark1'!U243</f>
        <v>19.549313645374966</v>
      </c>
      <c r="AA63" s="256">
        <f t="shared" si="61"/>
        <v>0.2787610701497627</v>
      </c>
      <c r="AB63" s="254">
        <f>+'Ark1'!W243</f>
        <v>5.7094393417182463</v>
      </c>
      <c r="AC63" s="254">
        <f>+'Ark1'!X243</f>
        <v>73.218120277686822</v>
      </c>
      <c r="AD63" s="254">
        <f>+'Ark1'!Y243</f>
        <v>19.676788195473797</v>
      </c>
      <c r="AE63" s="255">
        <f>+'Ark1'!Z243</f>
        <v>1.5614084383595546</v>
      </c>
      <c r="AF63" s="466">
        <f>+'Ark1'!AA243</f>
        <v>6.6300215061516203</v>
      </c>
      <c r="AG63" s="467">
        <f>+'Ark1'!AB243</f>
        <v>2.0872114526954686</v>
      </c>
      <c r="AH63" s="467">
        <f>+'Ark1'!AC243</f>
        <v>1.7663806018850785</v>
      </c>
      <c r="AI63" s="468">
        <f>+'Ark1'!AD243</f>
        <v>49.966688985487075</v>
      </c>
      <c r="AJ63" s="468">
        <f>+'Ark1'!AE243</f>
        <v>56.52492590958645</v>
      </c>
      <c r="AK63" s="468">
        <f>+'Ark1'!AF243</f>
        <v>55.074414518592029</v>
      </c>
      <c r="AL63" s="257">
        <f t="shared" si="62"/>
        <v>2.6321836862268349</v>
      </c>
      <c r="AM63" s="254">
        <f t="shared" si="48"/>
        <v>64.214368482039404</v>
      </c>
      <c r="AN63" s="47"/>
      <c r="AO63" s="4"/>
      <c r="AP63" s="16"/>
      <c r="AQ63" s="16"/>
      <c r="AR63" s="5"/>
      <c r="AS63" s="18"/>
    </row>
    <row r="64" spans="1:45" ht="15.6">
      <c r="A64" s="47"/>
      <c r="B64" s="470">
        <f>+'Ark1'!C244</f>
        <v>2013</v>
      </c>
      <c r="C64" s="253">
        <f>+'Ark1'!H244</f>
        <v>2</v>
      </c>
      <c r="D64" s="458" t="s">
        <v>7</v>
      </c>
      <c r="E64" s="368">
        <f>+'Ark1'!Q244</f>
        <v>5988</v>
      </c>
      <c r="F64" s="473">
        <f t="shared" si="56"/>
        <v>-53</v>
      </c>
      <c r="G64" s="368">
        <f>+'Ark1'!R244</f>
        <v>400270</v>
      </c>
      <c r="H64" s="456">
        <f t="shared" si="57"/>
        <v>12351</v>
      </c>
      <c r="I64" s="255">
        <f>+'Ark1'!AG244</f>
        <v>34.634900197631879</v>
      </c>
      <c r="J64" s="256">
        <f t="shared" si="58"/>
        <v>-0.11385215797223935</v>
      </c>
      <c r="K64" s="255">
        <f>+'Ark1'!AH244</f>
        <v>33.61129001155205</v>
      </c>
      <c r="L64" s="182"/>
      <c r="M64" s="456"/>
      <c r="N64" s="73"/>
      <c r="O64" s="256"/>
      <c r="P64" s="74"/>
      <c r="Q64" s="257">
        <f>+'Ark1'!S244</f>
        <v>7.3728308391835506</v>
      </c>
      <c r="R64" s="458">
        <f t="shared" si="59"/>
        <v>-5.4201608311930549E-2</v>
      </c>
      <c r="S64" s="182"/>
      <c r="T64" s="458"/>
      <c r="U64" s="182"/>
      <c r="V64" s="258"/>
      <c r="W64" s="182"/>
      <c r="X64" s="257">
        <f>+'Ark1'!T244</f>
        <v>6.2257176405925998</v>
      </c>
      <c r="Y64" s="258">
        <f t="shared" si="60"/>
        <v>0.14109688213529559</v>
      </c>
      <c r="Z64" s="255">
        <f>+'Ark1'!U244</f>
        <v>19.3996947060735</v>
      </c>
      <c r="AA64" s="256">
        <f t="shared" si="61"/>
        <v>-0.1496189393014653</v>
      </c>
      <c r="AB64" s="254">
        <f>+'Ark1'!W244</f>
        <v>7.0732255727384015</v>
      </c>
      <c r="AC64" s="254">
        <f>+'Ark1'!X244</f>
        <v>71.741324605891009</v>
      </c>
      <c r="AD64" s="254">
        <f>+'Ark1'!Y244</f>
        <v>18.775076823144374</v>
      </c>
      <c r="AE64" s="255">
        <f>+'Ark1'!Z244</f>
        <v>1.724336073150623</v>
      </c>
      <c r="AF64" s="466">
        <f>+'Ark1'!AA244</f>
        <v>6.7987634652987854</v>
      </c>
      <c r="AG64" s="467">
        <f>+'Ark1'!AB244</f>
        <v>2.0554619954478257</v>
      </c>
      <c r="AH64" s="467">
        <f>+'Ark1'!AC244</f>
        <v>1.8294652142127747</v>
      </c>
      <c r="AI64" s="468">
        <f>+'Ark1'!AD244</f>
        <v>52.001974447512438</v>
      </c>
      <c r="AJ64" s="468">
        <f>+'Ark1'!AE244</f>
        <v>59.359490625608984</v>
      </c>
      <c r="AK64" s="468">
        <f>+'Ark1'!AF244</f>
        <v>56.757929365672702</v>
      </c>
      <c r="AL64" s="257">
        <f t="shared" si="62"/>
        <v>2.6312409885999468</v>
      </c>
      <c r="AM64" s="254">
        <f t="shared" si="48"/>
        <v>66.845357381429523</v>
      </c>
      <c r="AN64" s="47"/>
      <c r="AO64" s="4"/>
      <c r="AP64" s="16"/>
      <c r="AQ64" s="16"/>
      <c r="AR64" s="5"/>
      <c r="AS64" s="18"/>
    </row>
    <row r="65" spans="1:56" ht="15.6">
      <c r="A65" s="47"/>
      <c r="B65" s="470">
        <f>+'Ark1'!C245</f>
        <v>2014</v>
      </c>
      <c r="C65" s="253">
        <f>+'Ark1'!H245</f>
        <v>2</v>
      </c>
      <c r="D65" s="458" t="s">
        <v>7</v>
      </c>
      <c r="E65" s="368">
        <f>+'Ark1'!Q245</f>
        <v>5699</v>
      </c>
      <c r="F65" s="473">
        <f t="shared" si="56"/>
        <v>-289</v>
      </c>
      <c r="G65" s="368">
        <f>+'Ark1'!R245</f>
        <v>374160</v>
      </c>
      <c r="H65" s="456">
        <f t="shared" si="57"/>
        <v>-26110</v>
      </c>
      <c r="I65" s="255">
        <f>+'Ark1'!AG245</f>
        <v>32.259983601002553</v>
      </c>
      <c r="J65" s="256">
        <f t="shared" si="58"/>
        <v>-2.3749165966293262</v>
      </c>
      <c r="K65" s="255">
        <f>+'Ark1'!AH245</f>
        <v>31.379807693600313</v>
      </c>
      <c r="L65" s="182"/>
      <c r="M65" s="456"/>
      <c r="N65" s="73"/>
      <c r="O65" s="256"/>
      <c r="P65" s="74"/>
      <c r="Q65" s="257">
        <f>+'Ark1'!S245</f>
        <v>7.6031082959161855</v>
      </c>
      <c r="R65" s="458">
        <f t="shared" si="59"/>
        <v>0.23027745673263489</v>
      </c>
      <c r="S65" s="182"/>
      <c r="T65" s="458"/>
      <c r="U65" s="182"/>
      <c r="V65" s="258"/>
      <c r="W65" s="182"/>
      <c r="X65" s="257">
        <f>+'Ark1'!T245</f>
        <v>6.3017746418644442</v>
      </c>
      <c r="Y65" s="258">
        <f t="shared" si="60"/>
        <v>7.6057001271844449E-2</v>
      </c>
      <c r="Z65" s="255">
        <f>+'Ark1'!U245</f>
        <v>19.991356906136325</v>
      </c>
      <c r="AA65" s="256">
        <f t="shared" si="61"/>
        <v>0.59166220006282444</v>
      </c>
      <c r="AB65" s="254">
        <f>+'Ark1'!W245</f>
        <v>7.63951250801796</v>
      </c>
      <c r="AC65" s="254">
        <f>+'Ark1'!X245</f>
        <v>75.637962369039982</v>
      </c>
      <c r="AD65" s="254">
        <f>+'Ark1'!Y245</f>
        <v>21.947562540089798</v>
      </c>
      <c r="AE65" s="255">
        <f>+'Ark1'!Z245</f>
        <v>1.7711674150096219</v>
      </c>
      <c r="AF65" s="466">
        <f>+'Ark1'!AA245</f>
        <v>6.7190231368367765</v>
      </c>
      <c r="AG65" s="467">
        <f>+'Ark1'!AB245</f>
        <v>1.9967890256367029</v>
      </c>
      <c r="AH65" s="467">
        <f>+'Ark1'!AC245</f>
        <v>1.7946434725596987</v>
      </c>
      <c r="AI65" s="468">
        <f>+'Ark1'!AD245</f>
        <v>50.866322283452973</v>
      </c>
      <c r="AJ65" s="468">
        <f>+'Ark1'!AE245</f>
        <v>57.583723574869488</v>
      </c>
      <c r="AK65" s="468">
        <f>+'Ark1'!AF245</f>
        <v>50.635517604311246</v>
      </c>
      <c r="AL65" s="257">
        <f t="shared" si="62"/>
        <v>2.6293663233593776</v>
      </c>
      <c r="AM65" s="254">
        <f t="shared" si="48"/>
        <v>65.653623442709247</v>
      </c>
      <c r="AN65" s="47"/>
      <c r="AO65" s="4"/>
      <c r="AP65" s="16"/>
      <c r="AQ65" s="16"/>
      <c r="AR65" s="5"/>
      <c r="AS65" s="18"/>
    </row>
    <row r="66" spans="1:56" ht="15.6">
      <c r="A66" s="47"/>
      <c r="B66" s="470">
        <f>+'Ark1'!C246</f>
        <v>2015</v>
      </c>
      <c r="C66" s="253">
        <f>+'Ark1'!H246</f>
        <v>2</v>
      </c>
      <c r="D66" s="458" t="s">
        <v>7</v>
      </c>
      <c r="E66" s="368">
        <f>+'Ark1'!Q246</f>
        <v>5529</v>
      </c>
      <c r="F66" s="473">
        <f t="shared" ref="F66:F67" si="63">+E66-E65</f>
        <v>-170</v>
      </c>
      <c r="G66" s="368">
        <f>+'Ark1'!R246</f>
        <v>383623</v>
      </c>
      <c r="H66" s="456">
        <f t="shared" ref="H66:H67" si="64">+G66-G65</f>
        <v>9463</v>
      </c>
      <c r="I66" s="255">
        <f>+'Ark1'!AG246</f>
        <v>31.755372470007625</v>
      </c>
      <c r="J66" s="256">
        <f t="shared" ref="J66:J67" si="65">+I66-I65</f>
        <v>-0.50461113099492749</v>
      </c>
      <c r="K66" s="255">
        <f>+'Ark1'!AH246</f>
        <v>30.886267407865358</v>
      </c>
      <c r="L66" s="182"/>
      <c r="M66" s="456"/>
      <c r="N66" s="73"/>
      <c r="O66" s="256"/>
      <c r="P66" s="74"/>
      <c r="Q66" s="257">
        <f>+'Ark1'!S246</f>
        <v>7.7342547240389647</v>
      </c>
      <c r="R66" s="458">
        <f t="shared" ref="R66:R67" si="66">+Q66-Q65</f>
        <v>0.13114642812277921</v>
      </c>
      <c r="S66" s="182"/>
      <c r="T66" s="458"/>
      <c r="U66" s="182"/>
      <c r="V66" s="258"/>
      <c r="W66" s="182"/>
      <c r="X66" s="257">
        <f>+'Ark1'!T246</f>
        <v>6.3756213782802389</v>
      </c>
      <c r="Y66" s="258">
        <f t="shared" ref="Y66:Y67" si="67">+X66-X65</f>
        <v>7.3846736415794645E-2</v>
      </c>
      <c r="Z66" s="255">
        <f>+'Ark1'!U246</f>
        <v>20.300062822093409</v>
      </c>
      <c r="AA66" s="256">
        <f t="shared" ref="AA66:AA67" si="68">+Z66-Z65</f>
        <v>0.30870591595708419</v>
      </c>
      <c r="AB66" s="254">
        <f>+'Ark1'!W246</f>
        <v>7.8045372670564559</v>
      </c>
      <c r="AC66" s="254">
        <f>+'Ark1'!X246</f>
        <v>77.053252802881985</v>
      </c>
      <c r="AD66" s="254">
        <f>+'Ark1'!Y246</f>
        <v>23.69644155850926</v>
      </c>
      <c r="AE66" s="255">
        <f>+'Ark1'!Z246</f>
        <v>2.013174392567703</v>
      </c>
      <c r="AF66" s="466">
        <f>+'Ark1'!AA246</f>
        <v>6.8542806665626408</v>
      </c>
      <c r="AG66" s="467">
        <f>+'Ark1'!AB246</f>
        <v>1.8697930280310879</v>
      </c>
      <c r="AH66" s="467">
        <f>+'Ark1'!AC246</f>
        <v>1.7565875694351565</v>
      </c>
      <c r="AI66" s="468">
        <f>+'Ark1'!AD246</f>
        <v>52.120401146689026</v>
      </c>
      <c r="AJ66" s="468">
        <f>+'Ark1'!AE246</f>
        <v>58.361480254497216</v>
      </c>
      <c r="AK66" s="468">
        <f>+'Ark1'!AF246</f>
        <v>49.500062145895761</v>
      </c>
      <c r="AL66" s="257">
        <f t="shared" ref="AL66:AL67" si="69">+Z66/Q66</f>
        <v>2.6246954032944441</v>
      </c>
      <c r="AM66" s="254">
        <f t="shared" si="48"/>
        <v>69.38379453789112</v>
      </c>
      <c r="AN66" s="47"/>
      <c r="AO66" s="4"/>
      <c r="AP66" s="16"/>
      <c r="AQ66" s="16"/>
      <c r="AR66" s="5"/>
      <c r="AS66" s="18"/>
    </row>
    <row r="67" spans="1:56" ht="15.6">
      <c r="A67" s="47"/>
      <c r="B67" s="470">
        <f>+'Ark1'!C247</f>
        <v>2016</v>
      </c>
      <c r="C67" s="253">
        <f>+'Ark1'!H247</f>
        <v>2</v>
      </c>
      <c r="D67" s="458" t="s">
        <v>7</v>
      </c>
      <c r="E67" s="368">
        <f>+'Ark1'!Q247</f>
        <v>5598</v>
      </c>
      <c r="F67" s="473">
        <f t="shared" si="63"/>
        <v>69</v>
      </c>
      <c r="G67" s="368">
        <f>+'Ark1'!R247</f>
        <v>406654</v>
      </c>
      <c r="H67" s="456">
        <f t="shared" si="64"/>
        <v>23031</v>
      </c>
      <c r="I67" s="255">
        <f>+'Ark1'!AG247</f>
        <v>31.903114023973576</v>
      </c>
      <c r="J67" s="256">
        <f t="shared" si="65"/>
        <v>0.14774155396595035</v>
      </c>
      <c r="K67" s="255">
        <f>+'Ark1'!AH247</f>
        <v>30.985105855798132</v>
      </c>
      <c r="L67" s="182"/>
      <c r="M67" s="456"/>
      <c r="N67" s="73"/>
      <c r="O67" s="256"/>
      <c r="P67" s="74"/>
      <c r="Q67" s="257">
        <f>+'Ark1'!S247</f>
        <v>7.5689455901085454</v>
      </c>
      <c r="R67" s="458">
        <f t="shared" si="66"/>
        <v>-0.16530913393041935</v>
      </c>
      <c r="S67" s="182"/>
      <c r="T67" s="458"/>
      <c r="U67" s="182"/>
      <c r="V67" s="258"/>
      <c r="W67" s="182"/>
      <c r="X67" s="257">
        <f>+'Ark1'!T247</f>
        <v>6.1978315718030554</v>
      </c>
      <c r="Y67" s="258">
        <f t="shared" si="67"/>
        <v>-0.17778980647718345</v>
      </c>
      <c r="Z67" s="255">
        <f>+'Ark1'!U247</f>
        <v>19.676756161257529</v>
      </c>
      <c r="AA67" s="256">
        <f t="shared" si="68"/>
        <v>-0.62330666083587971</v>
      </c>
      <c r="AB67" s="254">
        <f>+'Ark1'!W247</f>
        <v>6.4076585992022705</v>
      </c>
      <c r="AC67" s="254">
        <f>+'Ark1'!X247</f>
        <v>72.454469893324557</v>
      </c>
      <c r="AD67" s="254">
        <f>+'Ark1'!Y247</f>
        <v>20.738022987601251</v>
      </c>
      <c r="AE67" s="255">
        <f>+'Ark1'!Z247</f>
        <v>2.0162103409778336</v>
      </c>
      <c r="AF67" s="466">
        <f>+'Ark1'!AA247</f>
        <v>7.0048231165304307</v>
      </c>
      <c r="AG67" s="467">
        <f>+'Ark1'!AB247</f>
        <v>1.875226553199566</v>
      </c>
      <c r="AH67" s="467">
        <f>+'Ark1'!AC247</f>
        <v>1.766032754269018</v>
      </c>
      <c r="AI67" s="468">
        <f>+'Ark1'!AD247</f>
        <v>51.576690340532885</v>
      </c>
      <c r="AJ67" s="468">
        <f>+'Ark1'!AE247</f>
        <v>58.798146220728853</v>
      </c>
      <c r="AK67" s="468">
        <f>+'Ark1'!AF247</f>
        <v>51.947510602586561</v>
      </c>
      <c r="AL67" s="257">
        <f t="shared" si="69"/>
        <v>2.5996693894816789</v>
      </c>
      <c r="AM67" s="254">
        <f t="shared" si="48"/>
        <v>72.642729546266523</v>
      </c>
      <c r="AN67" s="47"/>
      <c r="AO67" s="4"/>
      <c r="AP67" s="16"/>
      <c r="AQ67" s="16"/>
      <c r="AR67" s="5"/>
      <c r="AS67" s="18"/>
    </row>
    <row r="68" spans="1:56" ht="15.6">
      <c r="A68" s="47"/>
      <c r="B68" s="470">
        <f>+'Ark1'!C248</f>
        <v>2017</v>
      </c>
      <c r="C68" s="253">
        <f>+'Ark1'!H248</f>
        <v>2</v>
      </c>
      <c r="D68" s="458" t="s">
        <v>7</v>
      </c>
      <c r="E68" s="368">
        <f>+'Ark1'!Q248</f>
        <v>5696</v>
      </c>
      <c r="F68" s="473">
        <f t="shared" ref="F68:F69" si="70">+E68-E67</f>
        <v>98</v>
      </c>
      <c r="G68" s="368">
        <f>+'Ark1'!R248</f>
        <v>433565.97999999754</v>
      </c>
      <c r="H68" s="456">
        <f t="shared" ref="H68:H69" si="71">+G68-G67</f>
        <v>26911.979999997537</v>
      </c>
      <c r="I68" s="255">
        <f>+'Ark1'!AG248</f>
        <v>31.762377849019725</v>
      </c>
      <c r="J68" s="256">
        <f t="shared" ref="J68:J69" si="72">+I68-I67</f>
        <v>-0.14073617495385093</v>
      </c>
      <c r="K68" s="255">
        <f>+'Ark1'!AH248</f>
        <v>30.712254648679242</v>
      </c>
      <c r="L68" s="182"/>
      <c r="M68" s="456"/>
      <c r="N68" s="73"/>
      <c r="O68" s="256"/>
      <c r="P68" s="74"/>
      <c r="Q68" s="257">
        <f>+'Ark1'!S248</f>
        <v>7.3257961798571394</v>
      </c>
      <c r="R68" s="458">
        <f t="shared" ref="R68:R69" si="73">+Q68-Q67</f>
        <v>-0.24314941025140602</v>
      </c>
      <c r="S68" s="182"/>
      <c r="T68" s="458"/>
      <c r="U68" s="182"/>
      <c r="V68" s="258"/>
      <c r="W68" s="182"/>
      <c r="X68" s="257">
        <f>+'Ark1'!T248</f>
        <v>6.0809429743542491</v>
      </c>
      <c r="Y68" s="258">
        <f t="shared" ref="Y68:Y69" si="74">+X68-X67</f>
        <v>-0.11688859744880631</v>
      </c>
      <c r="Z68" s="255">
        <f>+'Ark1'!U248</f>
        <v>19.295983739315044</v>
      </c>
      <c r="AA68" s="256">
        <f t="shared" ref="AA68:AA69" si="75">+Z68-Z67</f>
        <v>-0.38077242194248484</v>
      </c>
      <c r="AB68" s="254">
        <f>+'Ark1'!W248</f>
        <v>5.6900220815295821</v>
      </c>
      <c r="AC68" s="254">
        <f>+'Ark1'!X248</f>
        <v>68.875330116998981</v>
      </c>
      <c r="AD68" s="254">
        <f>+'Ark1'!Y248</f>
        <v>19.261428214455488</v>
      </c>
      <c r="AE68" s="255">
        <f>+'Ark1'!Z248</f>
        <v>1.7994954308915203</v>
      </c>
      <c r="AF68" s="466">
        <f>+'Ark1'!AA248</f>
        <v>7.0796028563663933</v>
      </c>
      <c r="AG68" s="467">
        <f>+'Ark1'!AB248</f>
        <v>1.8855934064747233</v>
      </c>
      <c r="AH68" s="467">
        <f>+'Ark1'!AC248</f>
        <v>0</v>
      </c>
      <c r="AI68" s="468">
        <f>+'Ark1'!AD248</f>
        <v>49.134596727312783</v>
      </c>
      <c r="AJ68" s="468">
        <f>+'Ark1'!AE248</f>
        <v>0</v>
      </c>
      <c r="AK68" s="468">
        <f>+'Ark1'!AF248</f>
        <v>0</v>
      </c>
      <c r="AL68" s="257">
        <f t="shared" ref="AL68:AL69" si="76">+Z68/Q68</f>
        <v>2.6339776954716392</v>
      </c>
      <c r="AM68" s="254">
        <f t="shared" si="48"/>
        <v>76.117622893257987</v>
      </c>
      <c r="AN68" s="47"/>
      <c r="AO68" s="4"/>
      <c r="AP68" s="16"/>
      <c r="AQ68" s="16"/>
      <c r="AR68" s="5"/>
      <c r="AS68" s="18"/>
    </row>
    <row r="69" spans="1:56" ht="15.6">
      <c r="A69" s="47"/>
      <c r="B69" s="470">
        <f>+'Ark1'!C249</f>
        <v>2018</v>
      </c>
      <c r="C69" s="253">
        <f>+'Ark1'!H249</f>
        <v>2</v>
      </c>
      <c r="D69" s="458" t="s">
        <v>7</v>
      </c>
      <c r="E69" s="368">
        <f>+'Ark1'!Q249</f>
        <v>5687</v>
      </c>
      <c r="F69" s="473">
        <f t="shared" si="70"/>
        <v>-9</v>
      </c>
      <c r="G69" s="368">
        <f>+'Ark1'!R249</f>
        <v>444471</v>
      </c>
      <c r="H69" s="456">
        <f t="shared" si="71"/>
        <v>10905.020000002463</v>
      </c>
      <c r="I69" s="255">
        <f>+'Ark1'!AG249</f>
        <v>33.060894777674221</v>
      </c>
      <c r="J69" s="256">
        <f t="shared" si="72"/>
        <v>1.2985169286544966</v>
      </c>
      <c r="K69" s="255">
        <f>+'Ark1'!AH249</f>
        <v>32.148481458940878</v>
      </c>
      <c r="L69" s="182"/>
      <c r="M69" s="456"/>
      <c r="N69" s="73"/>
      <c r="O69" s="256"/>
      <c r="P69" s="74"/>
      <c r="Q69" s="257">
        <f>+'Ark1'!S249</f>
        <v>7.4223357654380147</v>
      </c>
      <c r="R69" s="458">
        <f t="shared" si="73"/>
        <v>9.6539585580875276E-2</v>
      </c>
      <c r="S69" s="182"/>
      <c r="T69" s="458"/>
      <c r="U69" s="182"/>
      <c r="V69" s="258"/>
      <c r="W69" s="182"/>
      <c r="X69" s="257">
        <f>+'Ark1'!T249</f>
        <v>6.2134919938533679</v>
      </c>
      <c r="Y69" s="258">
        <f t="shared" si="74"/>
        <v>0.13254901949911879</v>
      </c>
      <c r="Z69" s="255">
        <f>+'Ark1'!U249</f>
        <v>19.413987661737035</v>
      </c>
      <c r="AA69" s="256">
        <f t="shared" si="75"/>
        <v>0.11800392242199109</v>
      </c>
      <c r="AB69" s="254">
        <f>+'Ark1'!W249</f>
        <v>5.1940396561305455</v>
      </c>
      <c r="AC69" s="254">
        <f>+'Ark1'!X249</f>
        <v>71.662043192919242</v>
      </c>
      <c r="AD69" s="254">
        <f>+'Ark1'!Y249</f>
        <v>20.218191963030211</v>
      </c>
      <c r="AE69" s="255">
        <f>+'Ark1'!Z249</f>
        <v>1.4606127283894781</v>
      </c>
      <c r="AF69" s="466">
        <f>+'Ark1'!AA249</f>
        <v>6.6717746291299687</v>
      </c>
      <c r="AG69" s="467">
        <f>+'Ark1'!AB249</f>
        <v>1.8012262461774331</v>
      </c>
      <c r="AH69" s="467">
        <f>+'Ark1'!AC249</f>
        <v>1.6341325342438575</v>
      </c>
      <c r="AI69" s="468">
        <f>+'Ark1'!AD249</f>
        <v>49.923415476853741</v>
      </c>
      <c r="AJ69" s="468">
        <f>+'Ark1'!AE249</f>
        <v>52.889389258190008</v>
      </c>
      <c r="AK69" s="468">
        <f>+'Ark1'!AF249</f>
        <v>47.891554656976943</v>
      </c>
      <c r="AL69" s="257">
        <f t="shared" si="76"/>
        <v>2.6156170072685141</v>
      </c>
      <c r="AM69" s="254">
        <f t="shared" si="48"/>
        <v>78.155618076314397</v>
      </c>
      <c r="AN69" s="47"/>
      <c r="AO69" s="4"/>
      <c r="AP69" s="16"/>
      <c r="AQ69" s="16"/>
      <c r="AR69" s="5"/>
      <c r="AS69" s="18"/>
    </row>
    <row r="70" spans="1:56" ht="15.6">
      <c r="A70" s="47"/>
      <c r="B70" s="470">
        <f>+'Ark1'!C250</f>
        <v>2019</v>
      </c>
      <c r="C70" s="253">
        <f>+'Ark1'!H250</f>
        <v>2</v>
      </c>
      <c r="D70" s="458" t="s">
        <v>7</v>
      </c>
      <c r="E70" s="368">
        <f>+'Ark1'!Q250</f>
        <v>5394</v>
      </c>
      <c r="F70" s="473">
        <f t="shared" ref="F70:F71" si="77">+E70-E69</f>
        <v>-293</v>
      </c>
      <c r="G70" s="368">
        <f>+'Ark1'!R250</f>
        <v>400119</v>
      </c>
      <c r="H70" s="456">
        <f t="shared" ref="H70:H71" si="78">+G70-G69</f>
        <v>-44352</v>
      </c>
      <c r="I70" s="255">
        <f>+'Ark1'!AG250</f>
        <v>33.678434620561127</v>
      </c>
      <c r="J70" s="256">
        <f t="shared" ref="J70:J71" si="79">+I70-I69</f>
        <v>0.61753984288690589</v>
      </c>
      <c r="K70" s="255">
        <f>+'Ark1'!AH250</f>
        <v>32.674626133295341</v>
      </c>
      <c r="L70" s="182"/>
      <c r="M70" s="456"/>
      <c r="N70" s="73"/>
      <c r="O70" s="256"/>
      <c r="P70" s="74"/>
      <c r="Q70" s="257">
        <f>+'Ark1'!S250</f>
        <v>7.5117102661958066</v>
      </c>
      <c r="R70" s="458">
        <f t="shared" ref="R70" si="80">+Q70-Q69</f>
        <v>8.9374500757791964E-2</v>
      </c>
      <c r="S70" s="182"/>
      <c r="T70" s="458"/>
      <c r="U70" s="182"/>
      <c r="V70" s="258"/>
      <c r="W70" s="182"/>
      <c r="X70" s="257">
        <f>+'Ark1'!T250</f>
        <v>6.2522099675346574</v>
      </c>
      <c r="Y70" s="258">
        <f t="shared" ref="Y70:Y71" si="81">+X70-X69</f>
        <v>3.8717973681289486E-2</v>
      </c>
      <c r="Z70" s="255">
        <f>+'Ark1'!U250</f>
        <v>19.526064495812378</v>
      </c>
      <c r="AA70" s="256">
        <f t="shared" ref="AA70:AA71" si="82">+Z70-Z69</f>
        <v>0.11207683407534219</v>
      </c>
      <c r="AB70" s="254">
        <f>+'Ark1'!W250</f>
        <v>5.8707534508483716</v>
      </c>
      <c r="AC70" s="254">
        <f>+'Ark1'!X250</f>
        <v>72.746857809801583</v>
      </c>
      <c r="AD70" s="254">
        <f>+'Ark1'!Y250</f>
        <v>19.751373966245044</v>
      </c>
      <c r="AE70" s="255">
        <f>+'Ark1'!Z250</f>
        <v>1.7589767044304316</v>
      </c>
      <c r="AF70" s="466">
        <f>+'Ark1'!AA250</f>
        <v>6.7233964004323905</v>
      </c>
      <c r="AG70" s="467">
        <f>+'Ark1'!AB250</f>
        <v>1.6867782162145748</v>
      </c>
      <c r="AH70" s="467">
        <f>+'Ark1'!AC250</f>
        <v>1.6364670775951924</v>
      </c>
      <c r="AI70" s="468">
        <f>+'Ark1'!AD250</f>
        <v>52.367152994349489</v>
      </c>
      <c r="AJ70" s="468">
        <f>+'Ark1'!AE250</f>
        <v>52.397977325376189</v>
      </c>
      <c r="AK70" s="468">
        <f>+'Ark1'!AF250</f>
        <v>43.188924388085177</v>
      </c>
      <c r="AL70" s="257">
        <f t="shared" ref="AL70:AL71" si="83">+Z70/Q70</f>
        <v>2.5994166180348515</v>
      </c>
      <c r="AM70" s="254">
        <f t="shared" ref="AM70:AM71" si="84">+G70/E70</f>
        <v>74.178531701890989</v>
      </c>
      <c r="AN70" s="47"/>
      <c r="AO70" s="4"/>
      <c r="AP70" s="16"/>
      <c r="AQ70" s="16"/>
      <c r="AR70" s="5"/>
      <c r="AS70" s="18"/>
    </row>
    <row r="71" spans="1:56" ht="15.6">
      <c r="A71" s="47"/>
      <c r="B71" s="470">
        <f>+'Ark1'!C251</f>
        <v>2020</v>
      </c>
      <c r="C71" s="253">
        <f>+'Ark1'!H251</f>
        <v>2</v>
      </c>
      <c r="D71" s="458" t="s">
        <v>7</v>
      </c>
      <c r="E71" s="368">
        <f>+'Ark1'!Q251</f>
        <v>5504</v>
      </c>
      <c r="F71" s="473">
        <f t="shared" si="77"/>
        <v>110</v>
      </c>
      <c r="G71" s="368">
        <f>+'Ark1'!R251</f>
        <v>424163.56999999995</v>
      </c>
      <c r="H71" s="456">
        <f t="shared" si="78"/>
        <v>24044.569999999949</v>
      </c>
      <c r="I71" s="255">
        <f>+'Ark1'!AG251</f>
        <v>35.311547567245405</v>
      </c>
      <c r="J71" s="256">
        <f t="shared" si="79"/>
        <v>1.6331129466842782</v>
      </c>
      <c r="K71" s="255">
        <f>+'Ark1'!AH251</f>
        <v>34.312704283279182</v>
      </c>
      <c r="L71" s="182"/>
      <c r="M71" s="456"/>
      <c r="N71" s="73"/>
      <c r="O71" s="256"/>
      <c r="P71" s="74"/>
      <c r="Q71" s="257">
        <f>+'Ark1'!S251</f>
        <v>7.5003836373783823</v>
      </c>
      <c r="R71" s="458">
        <f t="shared" ref="R71" si="85">+Q71-Q70</f>
        <v>-1.13266288174243E-2</v>
      </c>
      <c r="S71" s="182"/>
      <c r="T71" s="458"/>
      <c r="U71" s="182"/>
      <c r="V71" s="258"/>
      <c r="W71" s="182"/>
      <c r="X71" s="257">
        <f>+'Ark1'!T251</f>
        <v>6.2427921379481051</v>
      </c>
      <c r="Y71" s="258">
        <f t="shared" si="81"/>
        <v>-9.4178295865523509E-3</v>
      </c>
      <c r="Z71" s="255">
        <f>+'Ark1'!U251</f>
        <v>19.689722174867295</v>
      </c>
      <c r="AA71" s="256">
        <f t="shared" si="82"/>
        <v>0.16365767905491779</v>
      </c>
      <c r="AB71" s="254">
        <f>+'Ark1'!W251</f>
        <v>5.5829877139142337</v>
      </c>
      <c r="AC71" s="254">
        <f>+'Ark1'!X251</f>
        <v>74.045727217922092</v>
      </c>
      <c r="AD71" s="254">
        <f>+'Ark1'!Y251</f>
        <v>20.765809755892057</v>
      </c>
      <c r="AE71" s="255">
        <f>+'Ark1'!Z251</f>
        <v>1.673175279998705</v>
      </c>
      <c r="AF71" s="466">
        <f>+'Ark1'!AA251</f>
        <v>6.7028433032922985</v>
      </c>
      <c r="AG71" s="467">
        <f>+'Ark1'!AB251</f>
        <v>1.6696809688327476</v>
      </c>
      <c r="AH71" s="467">
        <f>+'Ark1'!AC251</f>
        <v>1.6050909301302481</v>
      </c>
      <c r="AI71" s="468">
        <f>+'Ark1'!AD251</f>
        <v>53.210322518663986</v>
      </c>
      <c r="AJ71" s="468">
        <f>+'Ark1'!AE251</f>
        <v>51.310371080202259</v>
      </c>
      <c r="AK71" s="468">
        <f>+'Ark1'!AF251</f>
        <v>43.521608683352525</v>
      </c>
      <c r="AL71" s="257">
        <f t="shared" si="83"/>
        <v>2.6251620086128642</v>
      </c>
      <c r="AM71" s="254">
        <f t="shared" si="84"/>
        <v>77.06460210755813</v>
      </c>
      <c r="AN71" s="47"/>
      <c r="AO71" s="4"/>
      <c r="AP71" s="16"/>
      <c r="AQ71" s="16"/>
      <c r="AR71" s="5"/>
      <c r="AS71" s="18"/>
    </row>
    <row r="72" spans="1:56" s="581" customFormat="1" ht="15.6">
      <c r="A72" s="47"/>
      <c r="B72" s="470">
        <f>+'Ark1'!C252</f>
        <v>2021</v>
      </c>
      <c r="C72" s="253">
        <f>+'Ark1'!H252</f>
        <v>2</v>
      </c>
      <c r="D72" s="458" t="s">
        <v>7</v>
      </c>
      <c r="E72" s="368">
        <f>+'Ark1'!Q252</f>
        <v>5462</v>
      </c>
      <c r="F72" s="473">
        <f t="shared" ref="F72:F75" si="86">+E72-E71</f>
        <v>-42</v>
      </c>
      <c r="G72" s="368">
        <f>+'Ark1'!R252</f>
        <v>421443.7</v>
      </c>
      <c r="H72" s="456">
        <f t="shared" ref="H72:H75" si="87">+G72-G71</f>
        <v>-2719.8699999999371</v>
      </c>
      <c r="I72" s="255">
        <f>+'Ark1'!AG252</f>
        <v>35.342503708942822</v>
      </c>
      <c r="J72" s="256">
        <f t="shared" ref="J72:J75" si="88">+I72-I71</f>
        <v>3.0956141697416228E-2</v>
      </c>
      <c r="K72" s="255">
        <f>+'Ark1'!AH252</f>
        <v>34.331406927758991</v>
      </c>
      <c r="L72" s="182"/>
      <c r="M72" s="456"/>
      <c r="N72" s="73"/>
      <c r="O72" s="256"/>
      <c r="P72" s="74"/>
      <c r="Q72" s="257">
        <f>+'Ark1'!S252</f>
        <v>7.5288821733484195</v>
      </c>
      <c r="R72" s="458">
        <f t="shared" ref="R72:R75" si="89">+Q72-Q71</f>
        <v>2.8498535970037153E-2</v>
      </c>
      <c r="S72" s="182"/>
      <c r="T72" s="458"/>
      <c r="U72" s="182"/>
      <c r="V72" s="258"/>
      <c r="W72" s="182"/>
      <c r="X72" s="257">
        <f>+'Ark1'!T252</f>
        <v>6.2116458260023828</v>
      </c>
      <c r="Y72" s="258">
        <f t="shared" ref="Y72:Y75" si="90">+X72-X71</f>
        <v>-3.114631194572226E-2</v>
      </c>
      <c r="Z72" s="255">
        <f>+'Ark1'!U252</f>
        <v>19.738696604077273</v>
      </c>
      <c r="AA72" s="256">
        <f t="shared" ref="AA72:AA75" si="91">+Z72-Z71</f>
        <v>4.8974429209977188E-2</v>
      </c>
      <c r="AB72" s="254">
        <f>+'Ark1'!W252</f>
        <v>5.938396991104625</v>
      </c>
      <c r="AC72" s="254">
        <f>+'Ark1'!X252</f>
        <v>73.184389753601749</v>
      </c>
      <c r="AD72" s="254">
        <f>+'Ark1'!Y252</f>
        <v>21.360148461111176</v>
      </c>
      <c r="AE72" s="255">
        <f>+'Ark1'!Z252</f>
        <v>1.8652550744025831</v>
      </c>
      <c r="AF72" s="466">
        <f>+'Ark1'!AA252</f>
        <v>6.9010504948515905</v>
      </c>
      <c r="AG72" s="467">
        <f>+'Ark1'!AB252</f>
        <v>1.6659054094295049</v>
      </c>
      <c r="AH72" s="467">
        <f>+'Ark1'!AC252</f>
        <v>1.6635938787909279</v>
      </c>
      <c r="AI72" s="468">
        <f>+'Ark1'!AD252</f>
        <v>53.490873950423584</v>
      </c>
      <c r="AJ72" s="468">
        <f>+'Ark1'!AE252</f>
        <v>53.184625231208514</v>
      </c>
      <c r="AK72" s="468">
        <f>+'Ark1'!AF252</f>
        <v>45.187575165051598</v>
      </c>
      <c r="AL72" s="257">
        <f t="shared" ref="AL72:AL75" si="92">+Z72/Q72</f>
        <v>2.6217300456567805</v>
      </c>
      <c r="AM72" s="254">
        <f t="shared" ref="AM72:AM75" si="93">+G72/E72</f>
        <v>77.159227389234715</v>
      </c>
      <c r="AN72" s="47"/>
      <c r="AO72" s="4"/>
      <c r="AP72" s="16"/>
      <c r="AQ72" s="16"/>
      <c r="AR72" s="5"/>
      <c r="AS72" s="583"/>
    </row>
    <row r="73" spans="1:56" s="581" customFormat="1" ht="15.6">
      <c r="A73" s="47"/>
      <c r="B73" s="470">
        <f>+'Ark1'!C253</f>
        <v>2022</v>
      </c>
      <c r="C73" s="253">
        <f>+'Ark1'!H253</f>
        <v>2</v>
      </c>
      <c r="D73" s="458" t="s">
        <v>7</v>
      </c>
      <c r="E73" s="368">
        <f>+'Ark1'!Q253</f>
        <v>5321</v>
      </c>
      <c r="F73" s="473">
        <f t="shared" si="86"/>
        <v>-141</v>
      </c>
      <c r="G73" s="368">
        <f>+'Ark1'!R253</f>
        <v>414470</v>
      </c>
      <c r="H73" s="456">
        <f t="shared" si="87"/>
        <v>-6973.7000000000116</v>
      </c>
      <c r="I73" s="255">
        <f>+'Ark1'!AG253</f>
        <v>35.705424860699999</v>
      </c>
      <c r="J73" s="256">
        <f t="shared" si="88"/>
        <v>0.36292115175717754</v>
      </c>
      <c r="K73" s="255">
        <f>+'Ark1'!AH253</f>
        <v>34.776111069164337</v>
      </c>
      <c r="L73" s="182"/>
      <c r="M73" s="382">
        <f>+'Ark1'!AJ253</f>
        <v>95277</v>
      </c>
      <c r="N73" s="73"/>
      <c r="O73" s="614">
        <f t="shared" ref="O73:O74" si="94">100*M73/G73</f>
        <v>22.987671001520013</v>
      </c>
      <c r="P73" s="74"/>
      <c r="Q73" s="257">
        <f>+'Ark1'!S253</f>
        <v>7.5529616136270397</v>
      </c>
      <c r="R73" s="458">
        <f t="shared" si="89"/>
        <v>2.407944027862019E-2</v>
      </c>
      <c r="S73" s="182"/>
      <c r="T73" s="615">
        <f>+IF(M73=0,"",'Ark1'!AK253)</f>
        <v>99.299568626215134</v>
      </c>
      <c r="U73" s="182"/>
      <c r="V73" s="616">
        <f>+IF(M73=0,"",'Ark1'!AL253)</f>
        <v>20.194655559035525</v>
      </c>
      <c r="W73" s="182"/>
      <c r="X73" s="257">
        <f>+'Ark1'!T253</f>
        <v>6.0900234033826353</v>
      </c>
      <c r="Y73" s="258">
        <f t="shared" si="90"/>
        <v>-0.12162242261974754</v>
      </c>
      <c r="Z73" s="255">
        <f>+'Ark1'!U253</f>
        <v>19.635027625642032</v>
      </c>
      <c r="AA73" s="256">
        <f t="shared" si="91"/>
        <v>-0.10366897843524114</v>
      </c>
      <c r="AB73" s="254">
        <f>+'Ark1'!W253</f>
        <v>5.6013704248799687</v>
      </c>
      <c r="AC73" s="254">
        <f>+'Ark1'!X253</f>
        <v>72.853041233382399</v>
      </c>
      <c r="AD73" s="254">
        <f>+'Ark1'!Y253</f>
        <v>21.182232730957605</v>
      </c>
      <c r="AE73" s="255">
        <f>+'Ark1'!Z253</f>
        <v>1.712307284001255</v>
      </c>
      <c r="AF73" s="466">
        <f>+'Ark1'!AA253</f>
        <v>6.8488480332408344</v>
      </c>
      <c r="AG73" s="467">
        <f>+'Ark1'!AB253</f>
        <v>1.7235403134118117</v>
      </c>
      <c r="AH73" s="467">
        <f>+'Ark1'!AC253</f>
        <v>1.6503980301307308</v>
      </c>
      <c r="AI73" s="468">
        <f>+'Ark1'!AD253</f>
        <v>55.147328332074281</v>
      </c>
      <c r="AJ73" s="468">
        <f>+'Ark1'!AE253</f>
        <v>53.02354917950116</v>
      </c>
      <c r="AK73" s="468">
        <f>+'Ark1'!AF253</f>
        <v>46.017904172612653</v>
      </c>
      <c r="AL73" s="257">
        <f t="shared" si="92"/>
        <v>2.5996461560477879</v>
      </c>
      <c r="AM73" s="254">
        <f t="shared" si="93"/>
        <v>77.893253147904531</v>
      </c>
      <c r="AN73" s="47"/>
      <c r="AO73" s="4"/>
      <c r="AP73" s="16"/>
      <c r="AQ73" s="16"/>
      <c r="AR73" s="5"/>
      <c r="AS73" s="583"/>
    </row>
    <row r="74" spans="1:56" ht="15.6">
      <c r="A74" s="47"/>
      <c r="B74" s="470">
        <f>+'Ark1'!C254</f>
        <v>2023</v>
      </c>
      <c r="C74" s="253">
        <f>+'Ark1'!H254</f>
        <v>2</v>
      </c>
      <c r="D74" s="458" t="s">
        <v>7</v>
      </c>
      <c r="E74" s="368">
        <f>+'Ark1'!Q254</f>
        <v>5289</v>
      </c>
      <c r="F74" s="473">
        <f t="shared" si="86"/>
        <v>-32</v>
      </c>
      <c r="G74" s="368">
        <f>+'Ark1'!R254</f>
        <v>404520</v>
      </c>
      <c r="H74" s="456">
        <f t="shared" si="87"/>
        <v>-9950</v>
      </c>
      <c r="I74" s="255">
        <f>+'Ark1'!AG254</f>
        <v>36.504873994473563</v>
      </c>
      <c r="J74" s="256">
        <f t="shared" si="88"/>
        <v>0.79944913377356386</v>
      </c>
      <c r="K74" s="255">
        <f>+'Ark1'!AH254</f>
        <v>35.430889626748744</v>
      </c>
      <c r="L74" s="182"/>
      <c r="M74" s="382">
        <f>+'Ark1'!AJ254</f>
        <v>146616</v>
      </c>
      <c r="N74" s="73"/>
      <c r="O74" s="614">
        <f t="shared" si="94"/>
        <v>36.244437852269357</v>
      </c>
      <c r="P74" s="74"/>
      <c r="Q74" s="257">
        <f>+'Ark1'!S254</f>
        <v>7.526381884702861</v>
      </c>
      <c r="R74" s="458">
        <f t="shared" si="89"/>
        <v>-2.6579728924178703E-2</v>
      </c>
      <c r="S74" s="182"/>
      <c r="T74" s="615">
        <f>+IF(M74=0,"",'Ark1'!AK254)</f>
        <v>99.332741992688156</v>
      </c>
      <c r="U74" s="182"/>
      <c r="V74" s="616">
        <f>+IF(M74=0,"",'Ark1'!AL254)</f>
        <v>20.220013869671597</v>
      </c>
      <c r="W74" s="182"/>
      <c r="X74" s="257">
        <f>+'Ark1'!T254</f>
        <v>6.1580465737169998</v>
      </c>
      <c r="Y74" s="258">
        <f t="shared" si="90"/>
        <v>6.8023170334364558E-2</v>
      </c>
      <c r="Z74" s="255">
        <f>+'Ark1'!U254</f>
        <v>19.522865049935128</v>
      </c>
      <c r="AA74" s="256">
        <f t="shared" si="91"/>
        <v>-0.11216257570690402</v>
      </c>
      <c r="AB74" s="254">
        <f>+'Ark1'!W254</f>
        <v>6.2352912093345196</v>
      </c>
      <c r="AC74" s="254">
        <f>+'Ark1'!X254</f>
        <v>71.928705626421447</v>
      </c>
      <c r="AD74" s="254">
        <f>+'Ark1'!Y254</f>
        <v>20.767576386828836</v>
      </c>
      <c r="AE74" s="255">
        <f>+'Ark1'!Z254</f>
        <v>1.6607337090873135</v>
      </c>
      <c r="AF74" s="466">
        <f>+'Ark1'!AA254</f>
        <v>6.8352955167811391</v>
      </c>
      <c r="AG74" s="467">
        <f>+'Ark1'!AB254</f>
        <v>1.6472475330679333</v>
      </c>
      <c r="AH74" s="467">
        <f>+'Ark1'!AC254</f>
        <v>1.6549075491844389</v>
      </c>
      <c r="AI74" s="468">
        <f>+'Ark1'!AD254</f>
        <v>54.692721721423808</v>
      </c>
      <c r="AJ74" s="468">
        <f>+'Ark1'!AE254</f>
        <v>49.31771948348824</v>
      </c>
      <c r="AK74" s="468">
        <f>+'Ark1'!AF254</f>
        <v>43.22554772891656</v>
      </c>
      <c r="AL74" s="257">
        <f t="shared" si="92"/>
        <v>2.5939243249953536</v>
      </c>
      <c r="AM74" s="254">
        <f t="shared" si="93"/>
        <v>76.483267158252971</v>
      </c>
      <c r="AN74" s="47"/>
      <c r="AO74" s="4"/>
      <c r="AP74" s="16"/>
      <c r="AQ74" s="16"/>
      <c r="AR74" s="5"/>
      <c r="AS74" s="18"/>
    </row>
    <row r="75" spans="1:56" ht="15.6">
      <c r="A75" s="47"/>
      <c r="B75" s="127">
        <f>+'Ark1'!C255</f>
        <v>2024</v>
      </c>
      <c r="C75" s="103">
        <f>+'Ark1'!H255</f>
        <v>2</v>
      </c>
      <c r="D75" s="409" t="s">
        <v>7</v>
      </c>
      <c r="E75" s="321">
        <f>+'Ark1'!Q255</f>
        <v>5057</v>
      </c>
      <c r="F75" s="127">
        <f t="shared" si="86"/>
        <v>-232</v>
      </c>
      <c r="G75" s="321">
        <f>+'Ark1'!R255</f>
        <v>382824</v>
      </c>
      <c r="H75" s="402">
        <f t="shared" si="87"/>
        <v>-21696</v>
      </c>
      <c r="I75" s="105">
        <f>+'Ark1'!AG255</f>
        <v>35.832865326294495</v>
      </c>
      <c r="J75" s="105">
        <f t="shared" si="88"/>
        <v>-0.67200866817906757</v>
      </c>
      <c r="K75" s="105">
        <f>+'Ark1'!AH255</f>
        <v>34.795778447737888</v>
      </c>
      <c r="L75" s="182"/>
      <c r="M75" s="402">
        <f>+'Ark1'!AJ255</f>
        <v>378798</v>
      </c>
      <c r="N75" s="73"/>
      <c r="O75" s="587">
        <f>100*M75/G75</f>
        <v>98.948341796752558</v>
      </c>
      <c r="P75" s="74"/>
      <c r="Q75" s="104">
        <f>+'Ark1'!S255</f>
        <v>7.6405319415710595</v>
      </c>
      <c r="R75" s="409">
        <f t="shared" si="89"/>
        <v>0.11415005686819857</v>
      </c>
      <c r="S75" s="182"/>
      <c r="T75" s="417">
        <f>+IF(M75=0,"",'Ark1'!AK255)</f>
        <v>97.608474701554698</v>
      </c>
      <c r="U75" s="182"/>
      <c r="V75" s="409">
        <f>+IF(M75=0,"",'Ark1'!AL255)</f>
        <v>20.243982171504175</v>
      </c>
      <c r="W75" s="182"/>
      <c r="X75" s="104">
        <f>+'Ark1'!T255</f>
        <v>5.9086786617348954</v>
      </c>
      <c r="Y75" s="104">
        <f t="shared" si="90"/>
        <v>-0.2493679119821044</v>
      </c>
      <c r="Z75" s="105">
        <f>+'Ark1'!U255</f>
        <v>19.459091906464018</v>
      </c>
      <c r="AA75" s="105">
        <f t="shared" si="91"/>
        <v>-6.3773143471109961E-2</v>
      </c>
      <c r="AB75" s="110">
        <f>+'Ark1'!W255</f>
        <v>5.1919419890080034</v>
      </c>
      <c r="AC75" s="110">
        <f>+'Ark1'!X255</f>
        <v>71.658777924059109</v>
      </c>
      <c r="AD75" s="110">
        <f>+'Ark1'!Y255</f>
        <v>20.659101832695963</v>
      </c>
      <c r="AE75" s="105">
        <f>+'Ark1'!Z255</f>
        <v>1.6495830982383548</v>
      </c>
      <c r="AF75" s="417">
        <f>+'Ark1'!AA255</f>
        <v>6.8282600451458739</v>
      </c>
      <c r="AG75" s="409">
        <f>+'Ark1'!AB255</f>
        <v>1.6362878697192551</v>
      </c>
      <c r="AH75" s="409">
        <f>+'Ark1'!AC255</f>
        <v>1.65915444322901</v>
      </c>
      <c r="AI75" s="425">
        <f>+'Ark1'!AD255</f>
        <v>59.172983644255183</v>
      </c>
      <c r="AJ75" s="425">
        <f>+'Ark1'!AE255</f>
        <v>52.08980432987584</v>
      </c>
      <c r="AK75" s="425">
        <f>+'Ark1'!AF255</f>
        <v>57.217597052949451</v>
      </c>
      <c r="AL75" s="104">
        <f t="shared" si="92"/>
        <v>2.5468242336099447</v>
      </c>
      <c r="AM75" s="110">
        <f t="shared" si="93"/>
        <v>75.701799485861187</v>
      </c>
      <c r="AN75" s="47"/>
      <c r="AO75" s="4"/>
      <c r="AP75" s="16"/>
      <c r="AQ75" s="16"/>
      <c r="AR75" s="5"/>
      <c r="AS75" s="18"/>
    </row>
    <row r="76" spans="1:56" ht="15.6">
      <c r="A76" s="47"/>
      <c r="B76" s="431"/>
      <c r="C76" s="47"/>
      <c r="D76" s="431"/>
      <c r="E76" s="334"/>
      <c r="F76" s="431"/>
      <c r="G76" s="334"/>
      <c r="H76" s="450"/>
      <c r="I76" s="93"/>
      <c r="J76" s="73"/>
      <c r="K76" s="93"/>
      <c r="L76" s="182"/>
      <c r="M76" s="450"/>
      <c r="N76" s="73"/>
      <c r="O76" s="73"/>
      <c r="P76" s="73"/>
      <c r="Q76" s="47"/>
      <c r="R76" s="445"/>
      <c r="S76" s="73"/>
      <c r="T76" s="73"/>
      <c r="U76" s="73"/>
      <c r="V76" s="73"/>
      <c r="W76" s="182"/>
      <c r="X76" s="47"/>
      <c r="Y76" s="73"/>
      <c r="Z76" s="93"/>
      <c r="AA76" s="93"/>
      <c r="AB76" s="73"/>
      <c r="AC76" s="73"/>
      <c r="AD76" s="73"/>
      <c r="AE76" s="93"/>
      <c r="AF76" s="93"/>
      <c r="AG76" s="47"/>
      <c r="AH76" s="47"/>
      <c r="AI76" s="47"/>
      <c r="AJ76" s="47"/>
      <c r="AK76" s="47"/>
      <c r="AL76" s="47"/>
      <c r="AM76" s="47"/>
      <c r="AN76" s="47"/>
      <c r="AO76" s="4"/>
      <c r="AP76" s="16"/>
      <c r="AQ76" s="16"/>
      <c r="AR76" s="5"/>
      <c r="AS76" s="18"/>
    </row>
    <row r="77" spans="1:56" ht="15.6">
      <c r="A77" s="47"/>
      <c r="B77" s="431"/>
      <c r="C77" s="47"/>
      <c r="D77" s="431"/>
      <c r="E77" s="334"/>
      <c r="F77" s="431"/>
      <c r="G77" s="334"/>
      <c r="H77" s="450"/>
      <c r="I77" s="73"/>
      <c r="J77" s="73"/>
      <c r="K77" s="93"/>
      <c r="L77" s="73"/>
      <c r="M77" s="450"/>
      <c r="N77" s="73"/>
      <c r="O77" s="73"/>
      <c r="P77" s="73"/>
      <c r="Q77" s="47"/>
      <c r="R77" s="445"/>
      <c r="S77" s="73"/>
      <c r="T77" s="73"/>
      <c r="U77" s="73"/>
      <c r="V77" s="73"/>
      <c r="W77" s="73"/>
      <c r="X77" s="47"/>
      <c r="Y77" s="73"/>
      <c r="Z77" s="93"/>
      <c r="AA77" s="93"/>
      <c r="AB77" s="73"/>
      <c r="AC77" s="73"/>
      <c r="AD77" s="73"/>
      <c r="AE77" s="93"/>
      <c r="AF77" s="93"/>
      <c r="AG77" s="47"/>
      <c r="AH77" s="47"/>
      <c r="AI77" s="47"/>
      <c r="AJ77" s="47"/>
      <c r="AK77" s="47"/>
      <c r="AL77" s="47"/>
      <c r="AM77" s="47"/>
      <c r="AN77" s="47"/>
      <c r="AO77" s="4"/>
      <c r="AP77" s="18"/>
      <c r="AQ77" s="18"/>
      <c r="AR77" s="5"/>
      <c r="AS77" s="18"/>
    </row>
    <row r="78" spans="1:56">
      <c r="AZ78" s="13"/>
      <c r="BA78" s="13"/>
    </row>
    <row r="79" spans="1:56" ht="15.6">
      <c r="AZ79" s="5"/>
      <c r="BA79" s="18"/>
      <c r="BB79" s="18"/>
      <c r="BD79" s="18"/>
    </row>
    <row r="80" spans="1:56">
      <c r="AZ80" s="13"/>
      <c r="BA80" s="13"/>
    </row>
    <row r="81" spans="52:56">
      <c r="AZ81" s="13"/>
      <c r="BA81" s="13"/>
    </row>
    <row r="82" spans="52:56" ht="15.6">
      <c r="AZ82" s="2"/>
      <c r="BA82" s="5"/>
      <c r="BB82" s="5"/>
    </row>
    <row r="83" spans="52:56">
      <c r="AZ83" s="4"/>
      <c r="BA83" s="4"/>
      <c r="BB83" s="4"/>
      <c r="BC83" s="4"/>
      <c r="BD83" s="4"/>
    </row>
    <row r="84" spans="52:56" ht="15.6">
      <c r="AZ84" s="4"/>
      <c r="BA84" s="13"/>
      <c r="BB84" s="13"/>
      <c r="BC84" s="1"/>
      <c r="BD84" s="5"/>
    </row>
    <row r="85" spans="52:56" ht="15.6">
      <c r="AZ85" s="4"/>
      <c r="BA85" s="13"/>
      <c r="BB85" s="13"/>
      <c r="BC85" s="1"/>
      <c r="BD85" s="5"/>
    </row>
    <row r="86" spans="52:56" ht="15.6">
      <c r="AZ86" s="4"/>
      <c r="BA86" s="13"/>
      <c r="BB86" s="13"/>
      <c r="BC86" s="1"/>
      <c r="BD86" s="5"/>
    </row>
    <row r="87" spans="52:56" ht="15.6">
      <c r="AZ87" s="4"/>
      <c r="BA87" s="13"/>
      <c r="BB87" s="13"/>
      <c r="BC87" s="1"/>
      <c r="BD87" s="5"/>
    </row>
    <row r="88" spans="52:56" ht="15.6">
      <c r="AZ88" s="4"/>
      <c r="BA88" s="13"/>
      <c r="BB88" s="13"/>
      <c r="BC88" s="13"/>
      <c r="BD88" s="5"/>
    </row>
    <row r="89" spans="52:56" ht="15.6">
      <c r="AZ89" s="4"/>
      <c r="BA89" s="13"/>
      <c r="BB89" s="13"/>
      <c r="BC89" s="13"/>
      <c r="BD89" s="5"/>
    </row>
    <row r="90" spans="52:56" ht="15.6">
      <c r="AZ90" s="4"/>
      <c r="BA90" s="13"/>
      <c r="BB90" s="13"/>
      <c r="BC90" s="13"/>
      <c r="BD90" s="5"/>
    </row>
    <row r="91" spans="52:56" ht="15.6">
      <c r="AZ91" s="4"/>
      <c r="BA91" s="13"/>
      <c r="BB91" s="13"/>
      <c r="BC91" s="13"/>
      <c r="BD91" s="5"/>
    </row>
    <row r="92" spans="52:56" ht="15.6">
      <c r="AZ92" s="4"/>
      <c r="BA92" s="13"/>
      <c r="BB92" s="13"/>
      <c r="BC92" s="5"/>
      <c r="BD92" s="5"/>
    </row>
    <row r="93" spans="52:56" ht="15.6">
      <c r="AZ93" s="4"/>
      <c r="BA93" s="13"/>
      <c r="BB93" s="13"/>
      <c r="BC93" s="5"/>
      <c r="BD93" s="5"/>
    </row>
    <row r="94" spans="52:56" ht="15.6">
      <c r="AZ94" s="4"/>
      <c r="BA94" s="13"/>
      <c r="BB94" s="13"/>
      <c r="BC94" s="5"/>
      <c r="BD94" s="5"/>
    </row>
    <row r="95" spans="52:56" ht="15.6">
      <c r="AZ95" s="4"/>
      <c r="BA95" s="13"/>
      <c r="BB95" s="13"/>
      <c r="BC95" s="5"/>
      <c r="BD95" s="5"/>
    </row>
    <row r="96" spans="52:56" ht="15.6">
      <c r="AZ96" s="4"/>
      <c r="BA96" s="13"/>
      <c r="BB96" s="13"/>
      <c r="BC96" s="5"/>
      <c r="BD96" s="5"/>
    </row>
    <row r="97" spans="52:56" ht="15.6">
      <c r="AZ97" s="4"/>
      <c r="BA97" s="13"/>
      <c r="BB97" s="13"/>
      <c r="BC97" s="5"/>
      <c r="BD97" s="5"/>
    </row>
    <row r="98" spans="52:56" ht="15.6">
      <c r="AZ98" s="4"/>
      <c r="BA98" s="13"/>
      <c r="BB98" s="13"/>
      <c r="BC98" s="5"/>
      <c r="BD98" s="5"/>
    </row>
    <row r="99" spans="52:56" ht="15.6">
      <c r="AZ99" s="4"/>
      <c r="BA99" s="13"/>
      <c r="BB99" s="13"/>
      <c r="BC99" s="5"/>
      <c r="BD99" s="5"/>
    </row>
    <row r="100" spans="52:56" ht="15.6">
      <c r="AZ100" s="4"/>
      <c r="BA100" s="5"/>
      <c r="BB100" s="5"/>
      <c r="BC100" s="5"/>
      <c r="BD100" s="5"/>
    </row>
    <row r="101" spans="52:56">
      <c r="AZ101" s="13"/>
      <c r="BA101" s="13"/>
    </row>
    <row r="102" spans="52:56" ht="15.6">
      <c r="AZ102" s="5"/>
      <c r="BA102" s="5"/>
      <c r="BB102" s="5"/>
      <c r="BD102" s="5"/>
    </row>
    <row r="103" spans="52:56">
      <c r="AZ103" s="13"/>
      <c r="BA103" s="13"/>
    </row>
    <row r="104" spans="52:56">
      <c r="AZ104" s="13"/>
      <c r="BA104" s="13"/>
    </row>
    <row r="105" spans="52:56" ht="15.6">
      <c r="AZ105" s="2"/>
      <c r="BA105" s="5"/>
      <c r="BB105" s="5"/>
      <c r="BD105" s="2"/>
    </row>
    <row r="106" spans="52:56">
      <c r="AZ106" s="4"/>
      <c r="BA106" s="4"/>
      <c r="BB106" s="4"/>
      <c r="BC106" s="4"/>
      <c r="BD106" s="4"/>
    </row>
    <row r="107" spans="52:56" ht="15.6">
      <c r="AZ107" s="4"/>
      <c r="BA107" s="13"/>
      <c r="BB107" s="13"/>
      <c r="BC107" s="1"/>
      <c r="BD107" s="5"/>
    </row>
    <row r="108" spans="52:56" ht="15.6">
      <c r="AZ108" s="4"/>
      <c r="BA108" s="13"/>
      <c r="BB108" s="13"/>
      <c r="BC108" s="1"/>
      <c r="BD108" s="5"/>
    </row>
    <row r="109" spans="52:56" ht="15.6">
      <c r="AZ109" s="4"/>
      <c r="BA109" s="13"/>
      <c r="BB109" s="13"/>
      <c r="BC109" s="1"/>
      <c r="BD109" s="5"/>
    </row>
    <row r="110" spans="52:56" ht="15.6">
      <c r="AZ110" s="4"/>
      <c r="BA110" s="13"/>
      <c r="BB110" s="13"/>
      <c r="BC110" s="1"/>
      <c r="BD110" s="5"/>
    </row>
    <row r="111" spans="52:56" ht="15.6">
      <c r="AZ111" s="4"/>
      <c r="BA111" s="13"/>
      <c r="BB111" s="13"/>
      <c r="BC111" s="13"/>
      <c r="BD111" s="5"/>
    </row>
    <row r="112" spans="52:56" ht="15.6">
      <c r="AZ112" s="4"/>
      <c r="BA112" s="13"/>
      <c r="BB112" s="13"/>
      <c r="BC112" s="13"/>
      <c r="BD112" s="5"/>
    </row>
    <row r="113" spans="52:56" ht="15.6">
      <c r="AZ113" s="4"/>
      <c r="BA113" s="13"/>
      <c r="BB113" s="13"/>
      <c r="BC113" s="13"/>
      <c r="BD113" s="5"/>
    </row>
    <row r="114" spans="52:56" ht="15.6">
      <c r="AZ114" s="4"/>
      <c r="BA114" s="13"/>
      <c r="BB114" s="13"/>
      <c r="BC114" s="13"/>
      <c r="BD114" s="5"/>
    </row>
    <row r="115" spans="52:56" ht="15.6">
      <c r="AZ115" s="4"/>
      <c r="BA115" s="13"/>
      <c r="BB115" s="13"/>
      <c r="BC115" s="5"/>
      <c r="BD115" s="5"/>
    </row>
    <row r="116" spans="52:56" ht="15.6">
      <c r="AZ116" s="4"/>
      <c r="BA116" s="13"/>
      <c r="BB116" s="13"/>
      <c r="BC116" s="5"/>
      <c r="BD116" s="5"/>
    </row>
    <row r="117" spans="52:56" ht="15.6">
      <c r="AZ117" s="4"/>
      <c r="BA117" s="13"/>
      <c r="BB117" s="13"/>
      <c r="BC117" s="5"/>
      <c r="BD117" s="5"/>
    </row>
    <row r="118" spans="52:56" ht="15.6">
      <c r="AZ118" s="4"/>
      <c r="BA118" s="13"/>
      <c r="BB118" s="13"/>
      <c r="BC118" s="5"/>
      <c r="BD118" s="5"/>
    </row>
    <row r="119" spans="52:56" ht="15.6">
      <c r="AZ119" s="4"/>
      <c r="BA119" s="13"/>
      <c r="BB119" s="13"/>
      <c r="BC119" s="5"/>
      <c r="BD119" s="5"/>
    </row>
    <row r="120" spans="52:56" ht="15.6">
      <c r="AZ120" s="4"/>
      <c r="BA120" s="13"/>
      <c r="BB120" s="13"/>
      <c r="BC120" s="5"/>
      <c r="BD120" s="5"/>
    </row>
    <row r="121" spans="52:56" ht="15.6">
      <c r="AZ121" s="4"/>
      <c r="BA121" s="13"/>
      <c r="BB121" s="13"/>
      <c r="BC121" s="5"/>
      <c r="BD121" s="5"/>
    </row>
    <row r="122" spans="52:56" ht="15.6">
      <c r="AZ122" s="4"/>
      <c r="BA122" s="13"/>
      <c r="BB122" s="13"/>
      <c r="BC122" s="5"/>
      <c r="BD122" s="5"/>
    </row>
    <row r="123" spans="52:56" ht="15.6">
      <c r="AZ123" s="4"/>
      <c r="BA123" s="5"/>
      <c r="BB123" s="5"/>
      <c r="BC123" s="5"/>
      <c r="BD123" s="5"/>
    </row>
    <row r="124" spans="52:56">
      <c r="AZ124" s="13"/>
      <c r="BA124" s="13"/>
    </row>
    <row r="125" spans="52:56" ht="15.6">
      <c r="AZ125" s="5"/>
      <c r="BA125" s="5"/>
      <c r="BB125" s="5"/>
      <c r="BD125" s="5"/>
    </row>
    <row r="126" spans="52:56">
      <c r="AZ126" s="13"/>
      <c r="BA126" s="13"/>
    </row>
    <row r="127" spans="52:56">
      <c r="AZ127" s="13"/>
      <c r="BA127" s="13"/>
    </row>
    <row r="128" spans="52:56">
      <c r="AZ128" s="13"/>
      <c r="BA128" s="13"/>
    </row>
    <row r="129" spans="52:53">
      <c r="AZ129" s="13"/>
      <c r="BA129" s="13"/>
    </row>
    <row r="130" spans="52:53">
      <c r="AZ130" s="13"/>
      <c r="BA130" s="13"/>
    </row>
    <row r="131" spans="52:53">
      <c r="AZ131" s="13"/>
      <c r="BA131" s="13"/>
    </row>
    <row r="132" spans="52:53">
      <c r="AZ132" s="13"/>
      <c r="BA132" s="13"/>
    </row>
    <row r="133" spans="52:53">
      <c r="AZ133" s="13"/>
      <c r="BA133" s="13"/>
    </row>
    <row r="134" spans="52:53">
      <c r="AZ134" s="13"/>
      <c r="BA134" s="13"/>
    </row>
    <row r="135" spans="52:53">
      <c r="AZ135" s="13"/>
      <c r="BA135" s="13"/>
    </row>
    <row r="136" spans="52:53">
      <c r="AZ136" s="13"/>
      <c r="BA136" s="13"/>
    </row>
    <row r="137" spans="52:53">
      <c r="AZ137" s="13"/>
      <c r="BA137" s="13"/>
    </row>
    <row r="138" spans="52:53">
      <c r="AZ138" s="13"/>
      <c r="BA138" s="13"/>
    </row>
    <row r="139" spans="52:53">
      <c r="AZ139" s="13"/>
      <c r="BA139" s="13"/>
    </row>
    <row r="140" spans="52:53">
      <c r="AZ140" s="13"/>
      <c r="BA140" s="13"/>
    </row>
    <row r="141" spans="52:53">
      <c r="AZ141" s="13"/>
      <c r="BA141" s="13"/>
    </row>
    <row r="142" spans="52:53">
      <c r="AZ142" s="13"/>
      <c r="BA142" s="13"/>
    </row>
    <row r="143" spans="52:53">
      <c r="AZ143" s="13"/>
      <c r="BA143" s="13"/>
    </row>
    <row r="144" spans="52:53">
      <c r="AZ144" s="13"/>
      <c r="BA144" s="13"/>
    </row>
    <row r="145" spans="52:53">
      <c r="AZ145" s="13"/>
      <c r="BA145" s="13"/>
    </row>
    <row r="146" spans="52:53">
      <c r="AZ146" s="13"/>
      <c r="BA146" s="13"/>
    </row>
    <row r="147" spans="52:53">
      <c r="AZ147" s="13"/>
      <c r="BA147" s="13"/>
    </row>
    <row r="148" spans="52:53">
      <c r="AZ148" s="13"/>
      <c r="BA148" s="13"/>
    </row>
    <row r="149" spans="52:53">
      <c r="AZ149" s="13"/>
      <c r="BA149" s="13"/>
    </row>
    <row r="150" spans="52:53">
      <c r="AZ150" s="13"/>
      <c r="BA150" s="13"/>
    </row>
    <row r="151" spans="52:53">
      <c r="AZ151" s="13"/>
      <c r="BA151" s="13"/>
    </row>
    <row r="152" spans="52:53">
      <c r="AZ152" s="13"/>
      <c r="BA152" s="13"/>
    </row>
    <row r="153" spans="52:53">
      <c r="AZ153" s="13"/>
      <c r="BA153" s="13"/>
    </row>
    <row r="154" spans="52:53">
      <c r="AZ154" s="13"/>
      <c r="BA154" s="13"/>
    </row>
    <row r="155" spans="52:53">
      <c r="AZ155" s="13"/>
      <c r="BA155" s="13"/>
    </row>
    <row r="156" spans="52:53">
      <c r="AZ156" s="13"/>
      <c r="BA156" s="13"/>
    </row>
    <row r="157" spans="52:53">
      <c r="AZ157" s="13"/>
      <c r="BA157" s="13"/>
    </row>
    <row r="158" spans="52:53">
      <c r="AZ158" s="13"/>
      <c r="BA158" s="13"/>
    </row>
    <row r="159" spans="52:53">
      <c r="AZ159" s="13"/>
      <c r="BA159" s="13"/>
    </row>
    <row r="160" spans="52:53">
      <c r="AZ160" s="13"/>
      <c r="BA160" s="13"/>
    </row>
    <row r="161" spans="52:53">
      <c r="AZ161" s="13"/>
      <c r="BA161" s="13"/>
    </row>
    <row r="162" spans="52:53">
      <c r="AZ162" s="13"/>
      <c r="BA162" s="13"/>
    </row>
    <row r="163" spans="52:53">
      <c r="AZ163" s="13"/>
      <c r="BA163" s="13"/>
    </row>
    <row r="164" spans="52:53">
      <c r="AZ164" s="13"/>
      <c r="BA164" s="13"/>
    </row>
    <row r="165" spans="52:53">
      <c r="AZ165" s="13"/>
      <c r="BA165" s="13"/>
    </row>
    <row r="166" spans="52:53">
      <c r="AZ166" s="13"/>
      <c r="BA166" s="13"/>
    </row>
    <row r="167" spans="52:53">
      <c r="AZ167" s="13"/>
      <c r="BA167" s="13"/>
    </row>
    <row r="168" spans="52:53">
      <c r="AZ168" s="13"/>
      <c r="BA168" s="13"/>
    </row>
    <row r="169" spans="52:53">
      <c r="AZ169" s="13"/>
      <c r="BA169" s="13"/>
    </row>
    <row r="170" spans="52:53">
      <c r="AZ170" s="13"/>
      <c r="BA170" s="13"/>
    </row>
    <row r="171" spans="52:53">
      <c r="AZ171" s="13"/>
      <c r="BA171" s="13"/>
    </row>
    <row r="172" spans="52:53">
      <c r="AZ172" s="13"/>
      <c r="BA172" s="13"/>
    </row>
    <row r="173" spans="52:53">
      <c r="AZ173" s="13"/>
      <c r="BA173" s="13"/>
    </row>
    <row r="174" spans="52:53">
      <c r="AZ174" s="13"/>
      <c r="BA174" s="13"/>
    </row>
    <row r="175" spans="52:53">
      <c r="AZ175" s="13"/>
      <c r="BA175" s="13"/>
    </row>
    <row r="176" spans="52:53">
      <c r="AZ176" s="13"/>
      <c r="BA176" s="13"/>
    </row>
    <row r="177" spans="52:53">
      <c r="AZ177" s="13"/>
      <c r="BA177" s="13"/>
    </row>
    <row r="178" spans="52:53">
      <c r="AZ178" s="13"/>
      <c r="BA178" s="13"/>
    </row>
    <row r="179" spans="52:53">
      <c r="AZ179" s="13"/>
      <c r="BA179" s="13"/>
    </row>
    <row r="180" spans="52:53">
      <c r="AZ180" s="13"/>
      <c r="BA180" s="13"/>
    </row>
    <row r="202" spans="9:51">
      <c r="I202" s="164"/>
      <c r="K202" s="164"/>
      <c r="Q202" s="14"/>
      <c r="X202" s="14"/>
      <c r="Z202" s="164"/>
      <c r="AY202" s="14"/>
    </row>
    <row r="203" spans="9:51">
      <c r="I203" s="164"/>
      <c r="K203" s="164"/>
      <c r="Q203" s="14"/>
      <c r="X203" s="14"/>
      <c r="Z203" s="164"/>
      <c r="AB203" s="77"/>
      <c r="AC203" s="77"/>
      <c r="AD203" s="77"/>
      <c r="AE203" s="164"/>
      <c r="AF203" s="16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</row>
    <row r="204" spans="9:51">
      <c r="I204" s="164"/>
      <c r="K204" s="164"/>
      <c r="Q204" s="14"/>
      <c r="X204" s="14"/>
      <c r="Z204" s="164"/>
      <c r="AB204" s="77"/>
      <c r="AC204" s="77"/>
      <c r="AD204" s="77"/>
      <c r="AE204" s="164"/>
      <c r="AF204" s="16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</row>
    <row r="205" spans="9:51">
      <c r="I205" s="164"/>
      <c r="K205" s="164"/>
      <c r="Q205" s="14"/>
      <c r="X205" s="14"/>
      <c r="Z205" s="164"/>
      <c r="AB205" s="77"/>
      <c r="AC205" s="77"/>
      <c r="AD205" s="77"/>
      <c r="AE205" s="164"/>
      <c r="AF205" s="16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</row>
    <row r="206" spans="9:51">
      <c r="I206" s="164"/>
      <c r="K206" s="164"/>
      <c r="Q206" s="14"/>
      <c r="X206" s="14"/>
      <c r="Z206" s="164"/>
      <c r="AB206" s="77"/>
      <c r="AC206" s="77"/>
      <c r="AD206" s="77"/>
      <c r="AE206" s="164"/>
      <c r="AF206" s="16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</row>
    <row r="207" spans="9:51">
      <c r="I207" s="164"/>
      <c r="K207" s="164"/>
      <c r="Q207" s="14"/>
      <c r="X207" s="14"/>
      <c r="Z207" s="164"/>
      <c r="AB207" s="77"/>
      <c r="AC207" s="77"/>
      <c r="AD207" s="77"/>
      <c r="AE207" s="164"/>
      <c r="AF207" s="16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</row>
    <row r="208" spans="9:51">
      <c r="I208" s="164"/>
      <c r="K208" s="164"/>
      <c r="Q208" s="14"/>
      <c r="X208" s="14"/>
      <c r="Z208" s="164"/>
      <c r="AB208" s="77"/>
      <c r="AC208" s="77"/>
      <c r="AD208" s="77"/>
      <c r="AE208" s="164"/>
      <c r="AF208" s="16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</row>
    <row r="209" spans="9:51">
      <c r="I209" s="164"/>
      <c r="K209" s="164"/>
      <c r="Q209" s="14"/>
      <c r="X209" s="14"/>
      <c r="Z209" s="164"/>
      <c r="AB209" s="77"/>
      <c r="AC209" s="77"/>
      <c r="AD209" s="77"/>
      <c r="AE209" s="164"/>
      <c r="AF209" s="16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</row>
    <row r="210" spans="9:51">
      <c r="I210" s="164"/>
      <c r="K210" s="164"/>
      <c r="Q210" s="14"/>
      <c r="X210" s="14"/>
      <c r="Z210" s="164"/>
      <c r="AB210" s="77"/>
      <c r="AC210" s="77"/>
      <c r="AD210" s="77"/>
      <c r="AE210" s="164"/>
      <c r="AF210" s="16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</row>
    <row r="211" spans="9:51">
      <c r="I211" s="164"/>
      <c r="K211" s="164"/>
      <c r="Q211" s="14"/>
      <c r="X211" s="14"/>
      <c r="Z211" s="164"/>
      <c r="AB211" s="77"/>
      <c r="AC211" s="77"/>
      <c r="AD211" s="77"/>
      <c r="AE211" s="164"/>
      <c r="AF211" s="16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</row>
    <row r="212" spans="9:51">
      <c r="I212" s="164"/>
      <c r="K212" s="164"/>
      <c r="Q212" s="14"/>
      <c r="X212" s="14"/>
      <c r="Z212" s="164"/>
      <c r="AB212" s="77"/>
      <c r="AC212" s="77"/>
      <c r="AD212" s="77"/>
      <c r="AE212" s="164"/>
      <c r="AF212" s="16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</row>
    <row r="213" spans="9:51">
      <c r="I213" s="164"/>
      <c r="K213" s="164"/>
      <c r="Q213" s="14"/>
      <c r="X213" s="14"/>
      <c r="Z213" s="164"/>
      <c r="AB213" s="77"/>
      <c r="AC213" s="77"/>
      <c r="AD213" s="77"/>
      <c r="AE213" s="164"/>
      <c r="AF213" s="16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</row>
    <row r="214" spans="9:51">
      <c r="I214" s="164"/>
      <c r="K214" s="164"/>
      <c r="Q214" s="14"/>
      <c r="X214" s="14"/>
      <c r="Z214" s="164"/>
      <c r="AB214" s="77"/>
      <c r="AC214" s="77"/>
      <c r="AD214" s="77"/>
      <c r="AE214" s="164"/>
      <c r="AF214" s="16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</row>
    <row r="215" spans="9:51">
      <c r="I215" s="164"/>
      <c r="K215" s="164"/>
      <c r="Q215" s="14"/>
      <c r="X215" s="14"/>
      <c r="Z215" s="164"/>
      <c r="AB215" s="77"/>
      <c r="AC215" s="77"/>
      <c r="AD215" s="77"/>
      <c r="AE215" s="164"/>
      <c r="AF215" s="16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</row>
    <row r="216" spans="9:51">
      <c r="I216" s="164"/>
      <c r="K216" s="164"/>
      <c r="Q216" s="14"/>
      <c r="X216" s="14"/>
      <c r="Z216" s="164"/>
      <c r="AB216" s="77"/>
      <c r="AC216" s="77"/>
      <c r="AD216" s="77"/>
      <c r="AE216" s="164"/>
      <c r="AF216" s="16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</row>
    <row r="217" spans="9:51">
      <c r="I217" s="164"/>
      <c r="K217" s="164"/>
      <c r="Q217" s="14"/>
      <c r="X217" s="14"/>
      <c r="Z217" s="164"/>
      <c r="AB217" s="77"/>
      <c r="AC217" s="77"/>
      <c r="AD217" s="77"/>
      <c r="AE217" s="164"/>
      <c r="AF217" s="16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</row>
    <row r="218" spans="9:51">
      <c r="I218" s="164"/>
      <c r="K218" s="164"/>
      <c r="Q218" s="14"/>
      <c r="X218" s="14"/>
      <c r="Z218" s="164"/>
      <c r="AB218" s="77"/>
      <c r="AC218" s="77"/>
      <c r="AD218" s="77"/>
      <c r="AE218" s="164"/>
      <c r="AF218" s="16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</row>
    <row r="219" spans="9:51">
      <c r="I219" s="164"/>
      <c r="K219" s="164"/>
      <c r="Q219" s="14"/>
      <c r="X219" s="14"/>
      <c r="Z219" s="164"/>
      <c r="AB219" s="77"/>
      <c r="AC219" s="77"/>
      <c r="AD219" s="77"/>
      <c r="AE219" s="164"/>
      <c r="AF219" s="16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</row>
    <row r="220" spans="9:51">
      <c r="I220" s="164"/>
      <c r="K220" s="164"/>
      <c r="Q220" s="14"/>
      <c r="X220" s="14"/>
      <c r="Z220" s="164"/>
      <c r="AB220" s="77"/>
      <c r="AC220" s="77"/>
      <c r="AD220" s="77"/>
      <c r="AE220" s="164"/>
      <c r="AF220" s="16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</row>
    <row r="221" spans="9:51">
      <c r="I221" s="164"/>
      <c r="K221" s="164"/>
      <c r="Q221" s="14"/>
      <c r="X221" s="14"/>
      <c r="Z221" s="164"/>
      <c r="AB221" s="77"/>
      <c r="AC221" s="77"/>
      <c r="AD221" s="77"/>
      <c r="AE221" s="164"/>
      <c r="AF221" s="16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</row>
    <row r="222" spans="9:51">
      <c r="I222" s="164"/>
      <c r="K222" s="164"/>
      <c r="Q222" s="14"/>
      <c r="X222" s="14"/>
      <c r="Z222" s="164"/>
      <c r="AB222" s="77"/>
      <c r="AC222" s="77"/>
      <c r="AD222" s="77"/>
      <c r="AE222" s="164"/>
      <c r="AF222" s="16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</row>
    <row r="223" spans="9:51">
      <c r="I223" s="164"/>
      <c r="K223" s="164"/>
      <c r="Q223" s="14"/>
      <c r="X223" s="14"/>
      <c r="Z223" s="164"/>
      <c r="AB223" s="77"/>
      <c r="AC223" s="77"/>
      <c r="AD223" s="77"/>
      <c r="AE223" s="164"/>
      <c r="AF223" s="16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</row>
    <row r="224" spans="9:51">
      <c r="I224" s="164"/>
      <c r="K224" s="164"/>
      <c r="Q224" s="14"/>
      <c r="X224" s="14"/>
      <c r="Z224" s="164"/>
      <c r="AB224" s="77"/>
      <c r="AC224" s="77"/>
      <c r="AD224" s="77"/>
      <c r="AE224" s="164"/>
      <c r="AF224" s="16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</row>
    <row r="225" spans="9:51">
      <c r="I225" s="164"/>
      <c r="K225" s="164"/>
      <c r="Q225" s="14"/>
      <c r="X225" s="14"/>
      <c r="Z225" s="164"/>
      <c r="AB225" s="77"/>
      <c r="AC225" s="77"/>
      <c r="AD225" s="77"/>
      <c r="AE225" s="164"/>
      <c r="AF225" s="16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</row>
    <row r="226" spans="9:51">
      <c r="I226" s="164"/>
      <c r="K226" s="164"/>
      <c r="Q226" s="14"/>
      <c r="X226" s="14"/>
      <c r="Z226" s="164"/>
      <c r="AB226" s="77"/>
      <c r="AC226" s="77"/>
      <c r="AD226" s="77"/>
      <c r="AE226" s="164"/>
      <c r="AF226" s="16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</row>
    <row r="227" spans="9:51">
      <c r="I227" s="164"/>
      <c r="K227" s="164"/>
      <c r="Q227" s="14"/>
      <c r="X227" s="14"/>
      <c r="Z227" s="164"/>
      <c r="AB227" s="77"/>
      <c r="AC227" s="77"/>
      <c r="AD227" s="77"/>
      <c r="AE227" s="164"/>
      <c r="AF227" s="16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</row>
    <row r="228" spans="9:51">
      <c r="I228" s="164"/>
      <c r="K228" s="164"/>
      <c r="Q228" s="14"/>
      <c r="X228" s="14"/>
      <c r="Z228" s="164"/>
      <c r="AB228" s="77"/>
      <c r="AC228" s="77"/>
      <c r="AD228" s="77"/>
      <c r="AE228" s="164"/>
      <c r="AF228" s="16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</row>
    <row r="229" spans="9:51">
      <c r="I229" s="164"/>
      <c r="K229" s="164"/>
      <c r="Q229" s="14"/>
      <c r="X229" s="14"/>
      <c r="Z229" s="164"/>
      <c r="AB229" s="77"/>
      <c r="AC229" s="77"/>
      <c r="AD229" s="77"/>
      <c r="AE229" s="164"/>
      <c r="AF229" s="16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</row>
    <row r="230" spans="9:51">
      <c r="I230" s="164"/>
      <c r="K230" s="164"/>
      <c r="Q230" s="14"/>
      <c r="X230" s="14"/>
      <c r="Z230" s="164"/>
      <c r="AB230" s="77"/>
      <c r="AC230" s="77"/>
      <c r="AD230" s="77"/>
      <c r="AE230" s="164"/>
      <c r="AF230" s="16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</row>
    <row r="231" spans="9:51">
      <c r="I231" s="164"/>
      <c r="K231" s="164"/>
      <c r="Q231" s="14"/>
      <c r="X231" s="14"/>
      <c r="Z231" s="164"/>
      <c r="AB231" s="77"/>
      <c r="AC231" s="77"/>
      <c r="AD231" s="77"/>
      <c r="AE231" s="164"/>
      <c r="AF231" s="16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</row>
    <row r="232" spans="9:51">
      <c r="I232" s="164"/>
      <c r="K232" s="164"/>
      <c r="Q232" s="14"/>
      <c r="X232" s="14"/>
      <c r="Z232" s="164"/>
      <c r="AB232" s="77"/>
      <c r="AC232" s="77"/>
      <c r="AD232" s="77"/>
      <c r="AE232" s="164"/>
      <c r="AF232" s="16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</row>
    <row r="233" spans="9:51">
      <c r="I233" s="164"/>
      <c r="K233" s="164"/>
      <c r="Q233" s="14"/>
      <c r="X233" s="14"/>
      <c r="Z233" s="164"/>
      <c r="AB233" s="77"/>
      <c r="AC233" s="77"/>
      <c r="AD233" s="77"/>
      <c r="AE233" s="164"/>
      <c r="AF233" s="16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</row>
    <row r="234" spans="9:51">
      <c r="I234" s="164"/>
      <c r="K234" s="164"/>
      <c r="Q234" s="14"/>
      <c r="X234" s="14"/>
      <c r="Z234" s="164"/>
      <c r="AB234" s="77"/>
      <c r="AC234" s="77"/>
      <c r="AD234" s="77"/>
      <c r="AE234" s="164"/>
      <c r="AF234" s="16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</row>
    <row r="235" spans="9:51">
      <c r="I235" s="164"/>
      <c r="K235" s="164"/>
      <c r="Q235" s="14"/>
      <c r="X235" s="14"/>
      <c r="Z235" s="164"/>
      <c r="AB235" s="77"/>
      <c r="AC235" s="77"/>
      <c r="AD235" s="77"/>
      <c r="AE235" s="164"/>
      <c r="AF235" s="16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</row>
    <row r="236" spans="9:51">
      <c r="I236" s="164"/>
      <c r="K236" s="164"/>
      <c r="Q236" s="14"/>
      <c r="X236" s="14"/>
      <c r="Z236" s="164"/>
      <c r="AB236" s="77"/>
      <c r="AC236" s="77"/>
      <c r="AD236" s="77"/>
      <c r="AE236" s="164"/>
      <c r="AF236" s="16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</row>
    <row r="237" spans="9:51">
      <c r="I237" s="164"/>
      <c r="K237" s="164"/>
      <c r="Q237" s="14"/>
      <c r="X237" s="14"/>
      <c r="Z237" s="164"/>
      <c r="AB237" s="77"/>
      <c r="AC237" s="77"/>
      <c r="AD237" s="77"/>
      <c r="AE237" s="164"/>
      <c r="AF237" s="16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</row>
    <row r="238" spans="9:51">
      <c r="I238" s="164"/>
      <c r="K238" s="164"/>
      <c r="Q238" s="14"/>
      <c r="X238" s="14"/>
      <c r="Z238" s="164"/>
      <c r="AB238" s="77"/>
      <c r="AC238" s="77"/>
      <c r="AD238" s="77"/>
      <c r="AE238" s="164"/>
      <c r="AF238" s="16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</row>
    <row r="239" spans="9:51">
      <c r="I239" s="164"/>
      <c r="K239" s="164"/>
      <c r="Q239" s="14"/>
      <c r="X239" s="14"/>
      <c r="Z239" s="164"/>
      <c r="AB239" s="77"/>
      <c r="AC239" s="77"/>
      <c r="AD239" s="77"/>
      <c r="AE239" s="164"/>
      <c r="AF239" s="16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</row>
    <row r="240" spans="9:51">
      <c r="I240" s="164"/>
      <c r="K240" s="164"/>
      <c r="Q240" s="14"/>
      <c r="X240" s="14"/>
      <c r="Z240" s="164"/>
      <c r="AB240" s="77"/>
      <c r="AC240" s="77"/>
      <c r="AD240" s="77"/>
      <c r="AE240" s="164"/>
      <c r="AF240" s="16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</row>
    <row r="241" spans="9:51">
      <c r="I241" s="164"/>
      <c r="K241" s="164"/>
      <c r="Q241" s="14"/>
      <c r="X241" s="14"/>
      <c r="Z241" s="164"/>
      <c r="AB241" s="77"/>
      <c r="AC241" s="77"/>
      <c r="AD241" s="77"/>
      <c r="AE241" s="164"/>
      <c r="AF241" s="16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</row>
    <row r="242" spans="9:51">
      <c r="I242" s="164"/>
      <c r="K242" s="164"/>
      <c r="Q242" s="14"/>
      <c r="X242" s="14"/>
      <c r="Z242" s="164"/>
      <c r="AB242" s="77"/>
      <c r="AC242" s="77"/>
      <c r="AD242" s="77"/>
      <c r="AE242" s="164"/>
      <c r="AF242" s="16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</row>
    <row r="243" spans="9:51">
      <c r="I243" s="164"/>
      <c r="K243" s="164"/>
      <c r="Q243" s="14"/>
      <c r="X243" s="14"/>
      <c r="Z243" s="164"/>
      <c r="AB243" s="77"/>
      <c r="AC243" s="77"/>
      <c r="AD243" s="77"/>
      <c r="AE243" s="164"/>
      <c r="AF243" s="16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</row>
    <row r="244" spans="9:51">
      <c r="I244" s="164"/>
      <c r="K244" s="164"/>
      <c r="Q244" s="14"/>
      <c r="X244" s="14"/>
      <c r="Z244" s="164"/>
      <c r="AB244" s="77"/>
      <c r="AC244" s="77"/>
      <c r="AD244" s="77"/>
      <c r="AE244" s="164"/>
      <c r="AF244" s="16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</row>
    <row r="245" spans="9:51">
      <c r="I245" s="164"/>
      <c r="K245" s="164"/>
      <c r="Q245" s="14"/>
      <c r="X245" s="14"/>
      <c r="Z245" s="164"/>
      <c r="AB245" s="77"/>
      <c r="AC245" s="77"/>
      <c r="AD245" s="77"/>
      <c r="AE245" s="164"/>
      <c r="AF245" s="16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</row>
    <row r="246" spans="9:51">
      <c r="I246" s="164"/>
      <c r="K246" s="164"/>
      <c r="Q246" s="14"/>
      <c r="X246" s="14"/>
      <c r="Z246" s="164"/>
      <c r="AB246" s="77"/>
      <c r="AC246" s="77"/>
      <c r="AD246" s="77"/>
      <c r="AE246" s="164"/>
      <c r="AF246" s="16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</row>
    <row r="247" spans="9:51">
      <c r="I247" s="164"/>
      <c r="K247" s="164"/>
      <c r="Q247" s="14"/>
      <c r="X247" s="14"/>
      <c r="Z247" s="164"/>
      <c r="AB247" s="77"/>
      <c r="AC247" s="77"/>
      <c r="AD247" s="77"/>
      <c r="AE247" s="164"/>
      <c r="AF247" s="16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</row>
    <row r="248" spans="9:51">
      <c r="I248" s="164"/>
      <c r="K248" s="164"/>
      <c r="Q248" s="14"/>
      <c r="X248" s="14"/>
      <c r="Z248" s="164"/>
      <c r="AB248" s="77"/>
      <c r="AC248" s="77"/>
      <c r="AD248" s="77"/>
      <c r="AE248" s="164"/>
      <c r="AF248" s="16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</row>
    <row r="249" spans="9:51">
      <c r="I249" s="164"/>
      <c r="K249" s="164"/>
      <c r="Q249" s="14"/>
      <c r="X249" s="14"/>
      <c r="Z249" s="164"/>
      <c r="AB249" s="77"/>
      <c r="AC249" s="77"/>
      <c r="AD249" s="77"/>
      <c r="AE249" s="164"/>
      <c r="AF249" s="16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</row>
    <row r="250" spans="9:51">
      <c r="I250" s="164"/>
      <c r="K250" s="164"/>
      <c r="Q250" s="14"/>
      <c r="X250" s="14"/>
      <c r="Z250" s="164"/>
      <c r="AB250" s="77"/>
      <c r="AC250" s="77"/>
      <c r="AD250" s="77"/>
      <c r="AE250" s="164"/>
      <c r="AF250" s="16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</row>
    <row r="251" spans="9:51">
      <c r="I251" s="164"/>
      <c r="K251" s="164"/>
      <c r="Q251" s="14"/>
      <c r="X251" s="14"/>
      <c r="Z251" s="164"/>
      <c r="AB251" s="77"/>
      <c r="AC251" s="77"/>
      <c r="AD251" s="77"/>
      <c r="AE251" s="164"/>
      <c r="AF251" s="16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</row>
    <row r="252" spans="9:51">
      <c r="I252" s="164"/>
      <c r="K252" s="164"/>
      <c r="Q252" s="14"/>
      <c r="X252" s="14"/>
      <c r="Z252" s="164"/>
      <c r="AB252" s="77"/>
      <c r="AC252" s="77"/>
      <c r="AD252" s="77"/>
      <c r="AE252" s="164"/>
      <c r="AF252" s="16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</row>
    <row r="253" spans="9:51">
      <c r="I253" s="164"/>
      <c r="K253" s="164"/>
      <c r="Q253" s="14"/>
      <c r="X253" s="14"/>
      <c r="Z253" s="164"/>
      <c r="AB253" s="77"/>
      <c r="AC253" s="77"/>
      <c r="AD253" s="77"/>
      <c r="AE253" s="164"/>
      <c r="AF253" s="16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</row>
    <row r="254" spans="9:51">
      <c r="I254" s="164"/>
      <c r="K254" s="164"/>
      <c r="Q254" s="14"/>
      <c r="X254" s="14"/>
      <c r="Z254" s="164"/>
      <c r="AB254" s="77"/>
      <c r="AC254" s="77"/>
      <c r="AD254" s="77"/>
      <c r="AE254" s="164"/>
      <c r="AF254" s="16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</row>
    <row r="255" spans="9:51">
      <c r="I255" s="164"/>
      <c r="K255" s="164"/>
      <c r="Q255" s="14"/>
      <c r="X255" s="14"/>
      <c r="Z255" s="164"/>
      <c r="AB255" s="77"/>
      <c r="AC255" s="77"/>
      <c r="AD255" s="77"/>
      <c r="AE255" s="164"/>
      <c r="AF255" s="16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</row>
    <row r="256" spans="9:51">
      <c r="I256" s="164"/>
      <c r="K256" s="164"/>
      <c r="Q256" s="14"/>
      <c r="X256" s="14"/>
      <c r="Z256" s="164"/>
      <c r="AB256" s="77"/>
      <c r="AC256" s="77"/>
      <c r="AD256" s="77"/>
      <c r="AE256" s="164"/>
      <c r="AF256" s="16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</row>
    <row r="257" spans="9:51">
      <c r="I257" s="164"/>
      <c r="K257" s="164"/>
      <c r="Q257" s="14"/>
      <c r="X257" s="14"/>
      <c r="Z257" s="164"/>
      <c r="AB257" s="77"/>
      <c r="AC257" s="77"/>
      <c r="AD257" s="77"/>
      <c r="AE257" s="164"/>
      <c r="AF257" s="16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</row>
    <row r="258" spans="9:51">
      <c r="I258" s="164"/>
      <c r="K258" s="164"/>
      <c r="Q258" s="14"/>
      <c r="X258" s="14"/>
      <c r="Z258" s="164"/>
      <c r="AB258" s="77"/>
      <c r="AC258" s="77"/>
      <c r="AD258" s="77"/>
      <c r="AE258" s="164"/>
      <c r="AF258" s="16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</row>
    <row r="259" spans="9:51">
      <c r="I259" s="164"/>
      <c r="K259" s="164"/>
      <c r="Q259" s="14"/>
      <c r="X259" s="14"/>
      <c r="Z259" s="164"/>
      <c r="AB259" s="77"/>
      <c r="AC259" s="77"/>
      <c r="AD259" s="77"/>
      <c r="AE259" s="164"/>
      <c r="AF259" s="16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</row>
    <row r="260" spans="9:51">
      <c r="I260" s="164"/>
      <c r="K260" s="164"/>
      <c r="Q260" s="14"/>
      <c r="X260" s="14"/>
      <c r="Z260" s="164"/>
      <c r="AB260" s="77"/>
      <c r="AC260" s="77"/>
      <c r="AD260" s="77"/>
      <c r="AE260" s="164"/>
      <c r="AF260" s="16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</row>
    <row r="261" spans="9:51">
      <c r="I261" s="164"/>
      <c r="K261" s="164"/>
      <c r="Q261" s="14"/>
      <c r="X261" s="14"/>
      <c r="Z261" s="164"/>
      <c r="AB261" s="77"/>
      <c r="AC261" s="77"/>
      <c r="AD261" s="77"/>
      <c r="AE261" s="164"/>
      <c r="AF261" s="16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</row>
    <row r="262" spans="9:51">
      <c r="I262" s="164"/>
      <c r="K262" s="164"/>
      <c r="Q262" s="14"/>
      <c r="X262" s="14"/>
      <c r="Z262" s="164"/>
      <c r="AB262" s="77"/>
      <c r="AC262" s="77"/>
      <c r="AD262" s="77"/>
      <c r="AE262" s="164"/>
      <c r="AF262" s="16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</row>
    <row r="263" spans="9:51">
      <c r="I263" s="164"/>
      <c r="K263" s="164"/>
      <c r="Q263" s="14"/>
      <c r="X263" s="14"/>
      <c r="Z263" s="164"/>
      <c r="AB263" s="77"/>
      <c r="AC263" s="77"/>
      <c r="AD263" s="77"/>
      <c r="AE263" s="164"/>
      <c r="AF263" s="16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</row>
    <row r="264" spans="9:51">
      <c r="I264" s="164"/>
      <c r="K264" s="164"/>
      <c r="Q264" s="14"/>
      <c r="X264" s="14"/>
      <c r="Z264" s="164"/>
      <c r="AB264" s="77"/>
      <c r="AC264" s="77"/>
      <c r="AD264" s="77"/>
      <c r="AE264" s="164"/>
      <c r="AF264" s="16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</row>
    <row r="265" spans="9:51">
      <c r="I265" s="164"/>
      <c r="K265" s="164"/>
      <c r="Q265" s="14"/>
      <c r="X265" s="14"/>
      <c r="Z265" s="164"/>
      <c r="AB265" s="77"/>
      <c r="AC265" s="77"/>
      <c r="AD265" s="77"/>
      <c r="AE265" s="164"/>
      <c r="AF265" s="16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</row>
    <row r="266" spans="9:51">
      <c r="I266" s="164"/>
      <c r="K266" s="164"/>
      <c r="Q266" s="14"/>
      <c r="X266" s="14"/>
      <c r="Z266" s="164"/>
      <c r="AB266" s="77"/>
      <c r="AC266" s="77"/>
      <c r="AD266" s="77"/>
      <c r="AE266" s="164"/>
      <c r="AF266" s="16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</row>
    <row r="267" spans="9:51">
      <c r="I267" s="164"/>
      <c r="K267" s="164"/>
      <c r="Q267" s="14"/>
      <c r="X267" s="14"/>
      <c r="Z267" s="164"/>
      <c r="AB267" s="77"/>
      <c r="AC267" s="77"/>
      <c r="AD267" s="77"/>
      <c r="AE267" s="164"/>
      <c r="AF267" s="16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</row>
    <row r="268" spans="9:51">
      <c r="I268" s="164"/>
      <c r="K268" s="164"/>
      <c r="Q268" s="14"/>
      <c r="X268" s="14"/>
      <c r="Z268" s="164"/>
      <c r="AB268" s="77"/>
      <c r="AC268" s="77"/>
      <c r="AD268" s="77"/>
      <c r="AE268" s="164"/>
      <c r="AF268" s="16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</row>
    <row r="269" spans="9:51">
      <c r="I269" s="164"/>
      <c r="K269" s="164"/>
      <c r="Q269" s="14"/>
      <c r="X269" s="14"/>
      <c r="Z269" s="164"/>
      <c r="AB269" s="77"/>
      <c r="AC269" s="77"/>
      <c r="AD269" s="77"/>
      <c r="AE269" s="164"/>
      <c r="AF269" s="16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</row>
    <row r="270" spans="9:51">
      <c r="I270" s="164"/>
      <c r="K270" s="164"/>
      <c r="Q270" s="14"/>
      <c r="X270" s="14"/>
      <c r="Z270" s="164"/>
      <c r="AB270" s="77"/>
      <c r="AC270" s="77"/>
      <c r="AD270" s="77"/>
      <c r="AE270" s="164"/>
      <c r="AF270" s="16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</row>
    <row r="271" spans="9:51">
      <c r="I271" s="164"/>
      <c r="K271" s="164"/>
      <c r="Q271" s="14"/>
      <c r="X271" s="14"/>
      <c r="Z271" s="164"/>
      <c r="AB271" s="77"/>
      <c r="AC271" s="77"/>
      <c r="AD271" s="77"/>
      <c r="AE271" s="164"/>
      <c r="AF271" s="16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</row>
    <row r="272" spans="9:51">
      <c r="I272" s="164"/>
      <c r="K272" s="164"/>
      <c r="Q272" s="14"/>
      <c r="X272" s="14"/>
      <c r="Z272" s="164"/>
      <c r="AB272" s="77"/>
      <c r="AC272" s="77"/>
      <c r="AD272" s="77"/>
      <c r="AE272" s="164"/>
      <c r="AF272" s="16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</row>
    <row r="273" spans="9:51">
      <c r="I273" s="164"/>
      <c r="K273" s="164"/>
      <c r="Q273" s="14"/>
      <c r="X273" s="14"/>
      <c r="Z273" s="164"/>
      <c r="AB273" s="77"/>
      <c r="AC273" s="77"/>
      <c r="AD273" s="77"/>
      <c r="AE273" s="164"/>
      <c r="AF273" s="16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</row>
    <row r="274" spans="9:51">
      <c r="I274" s="164"/>
      <c r="K274" s="164"/>
      <c r="Q274" s="14"/>
      <c r="X274" s="14"/>
      <c r="Z274" s="164"/>
      <c r="AB274" s="77"/>
      <c r="AC274" s="77"/>
      <c r="AD274" s="77"/>
      <c r="AE274" s="164"/>
      <c r="AF274" s="16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</row>
    <row r="275" spans="9:51">
      <c r="I275" s="164"/>
      <c r="K275" s="164"/>
      <c r="Q275" s="14"/>
      <c r="X275" s="14"/>
      <c r="Z275" s="164"/>
      <c r="AB275" s="77"/>
      <c r="AC275" s="77"/>
      <c r="AD275" s="77"/>
      <c r="AE275" s="164"/>
      <c r="AF275" s="16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</row>
    <row r="276" spans="9:51">
      <c r="I276" s="164"/>
      <c r="K276" s="164"/>
      <c r="Q276" s="14"/>
      <c r="X276" s="14"/>
      <c r="Z276" s="164"/>
      <c r="AB276" s="77"/>
      <c r="AC276" s="77"/>
      <c r="AD276" s="77"/>
      <c r="AE276" s="164"/>
      <c r="AF276" s="16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</row>
    <row r="277" spans="9:51">
      <c r="I277" s="164"/>
      <c r="K277" s="164"/>
      <c r="Q277" s="14"/>
      <c r="X277" s="14"/>
      <c r="Z277" s="164"/>
      <c r="AB277" s="77"/>
      <c r="AC277" s="77"/>
      <c r="AD277" s="77"/>
      <c r="AE277" s="164"/>
      <c r="AF277" s="16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</row>
    <row r="278" spans="9:51">
      <c r="I278" s="164"/>
      <c r="K278" s="164"/>
      <c r="Q278" s="14"/>
      <c r="X278" s="14"/>
      <c r="Z278" s="164"/>
      <c r="AB278" s="77"/>
      <c r="AC278" s="77"/>
      <c r="AD278" s="77"/>
      <c r="AE278" s="164"/>
      <c r="AF278" s="16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</row>
    <row r="279" spans="9:51">
      <c r="I279" s="164"/>
      <c r="K279" s="164"/>
      <c r="Q279" s="14"/>
      <c r="X279" s="14"/>
      <c r="Z279" s="164"/>
      <c r="AB279" s="77"/>
      <c r="AC279" s="77"/>
      <c r="AD279" s="77"/>
      <c r="AE279" s="164"/>
      <c r="AF279" s="16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</row>
    <row r="280" spans="9:51">
      <c r="I280" s="164"/>
      <c r="K280" s="164"/>
      <c r="Q280" s="14"/>
      <c r="X280" s="14"/>
      <c r="Z280" s="164"/>
      <c r="AB280" s="77"/>
      <c r="AC280" s="77"/>
      <c r="AD280" s="77"/>
      <c r="AE280" s="164"/>
      <c r="AF280" s="16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</row>
    <row r="281" spans="9:51">
      <c r="I281" s="164"/>
      <c r="K281" s="164"/>
      <c r="Q281" s="14"/>
      <c r="X281" s="14"/>
      <c r="Z281" s="164"/>
      <c r="AB281" s="77"/>
      <c r="AC281" s="77"/>
      <c r="AD281" s="77"/>
      <c r="AE281" s="164"/>
      <c r="AF281" s="16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</row>
    <row r="282" spans="9:51">
      <c r="I282" s="164"/>
      <c r="K282" s="164"/>
      <c r="Q282" s="14"/>
      <c r="X282" s="14"/>
      <c r="Z282" s="164"/>
      <c r="AB282" s="77"/>
      <c r="AC282" s="77"/>
      <c r="AD282" s="77"/>
      <c r="AE282" s="164"/>
      <c r="AF282" s="16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</row>
    <row r="283" spans="9:51">
      <c r="I283" s="164"/>
      <c r="K283" s="164"/>
      <c r="Q283" s="14"/>
      <c r="X283" s="14"/>
      <c r="Z283" s="164"/>
      <c r="AB283" s="77"/>
      <c r="AC283" s="77"/>
      <c r="AD283" s="77"/>
      <c r="AE283" s="164"/>
      <c r="AF283" s="16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</row>
    <row r="284" spans="9:51">
      <c r="I284" s="164"/>
      <c r="K284" s="164"/>
      <c r="Q284" s="14"/>
      <c r="X284" s="14"/>
      <c r="Z284" s="164"/>
      <c r="AB284" s="77"/>
      <c r="AC284" s="77"/>
      <c r="AD284" s="77"/>
      <c r="AE284" s="164"/>
      <c r="AF284" s="16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</row>
    <row r="285" spans="9:51">
      <c r="I285" s="164"/>
      <c r="K285" s="164"/>
      <c r="Q285" s="14"/>
      <c r="X285" s="14"/>
      <c r="Z285" s="164"/>
      <c r="AB285" s="77"/>
      <c r="AC285" s="77"/>
      <c r="AD285" s="77"/>
      <c r="AE285" s="164"/>
      <c r="AF285" s="16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</row>
    <row r="286" spans="9:51">
      <c r="I286" s="164"/>
      <c r="K286" s="164"/>
      <c r="Q286" s="14"/>
      <c r="X286" s="14"/>
      <c r="Z286" s="164"/>
      <c r="AB286" s="77"/>
      <c r="AC286" s="77"/>
      <c r="AD286" s="77"/>
      <c r="AE286" s="164"/>
      <c r="AF286" s="16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</row>
    <row r="287" spans="9:51">
      <c r="I287" s="164"/>
      <c r="K287" s="164"/>
      <c r="Q287" s="14"/>
      <c r="X287" s="14"/>
      <c r="Z287" s="164"/>
      <c r="AB287" s="77"/>
      <c r="AC287" s="77"/>
      <c r="AD287" s="77"/>
      <c r="AE287" s="164"/>
      <c r="AF287" s="16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</row>
    <row r="288" spans="9:51">
      <c r="I288" s="164"/>
      <c r="K288" s="164"/>
      <c r="Q288" s="14"/>
      <c r="X288" s="14"/>
      <c r="Z288" s="164"/>
      <c r="AB288" s="77"/>
      <c r="AC288" s="77"/>
      <c r="AD288" s="77"/>
      <c r="AE288" s="164"/>
      <c r="AF288" s="16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</row>
    <row r="289" spans="9:51">
      <c r="I289" s="164"/>
      <c r="K289" s="164"/>
      <c r="Q289" s="14"/>
      <c r="X289" s="14"/>
      <c r="Z289" s="164"/>
      <c r="AB289" s="77"/>
      <c r="AC289" s="77"/>
      <c r="AD289" s="77"/>
      <c r="AE289" s="164"/>
      <c r="AF289" s="16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</row>
    <row r="290" spans="9:51">
      <c r="I290" s="164"/>
      <c r="K290" s="164"/>
      <c r="Q290" s="14"/>
      <c r="X290" s="14"/>
      <c r="Z290" s="164"/>
      <c r="AB290" s="77"/>
      <c r="AC290" s="77"/>
      <c r="AD290" s="77"/>
      <c r="AE290" s="164"/>
      <c r="AF290" s="16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</row>
    <row r="291" spans="9:51">
      <c r="I291" s="164"/>
      <c r="K291" s="164"/>
      <c r="Q291" s="14"/>
      <c r="X291" s="14"/>
      <c r="Z291" s="164"/>
      <c r="AB291" s="77"/>
      <c r="AC291" s="77"/>
      <c r="AD291" s="77"/>
      <c r="AE291" s="164"/>
      <c r="AF291" s="16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</row>
    <row r="292" spans="9:51">
      <c r="I292" s="164"/>
      <c r="K292" s="164"/>
      <c r="Q292" s="14"/>
      <c r="X292" s="14"/>
      <c r="Z292" s="164"/>
      <c r="AB292" s="77"/>
      <c r="AC292" s="77"/>
      <c r="AD292" s="77"/>
      <c r="AE292" s="164"/>
      <c r="AF292" s="16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</row>
    <row r="293" spans="9:51">
      <c r="I293" s="164"/>
      <c r="K293" s="164"/>
      <c r="Q293" s="14"/>
      <c r="X293" s="14"/>
      <c r="Z293" s="164"/>
      <c r="AB293" s="77"/>
      <c r="AC293" s="77"/>
      <c r="AD293" s="77"/>
      <c r="AE293" s="164"/>
      <c r="AF293" s="16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</row>
    <row r="294" spans="9:51">
      <c r="I294" s="164"/>
      <c r="K294" s="164"/>
      <c r="Q294" s="14"/>
      <c r="X294" s="14"/>
      <c r="Z294" s="164"/>
      <c r="AB294" s="77"/>
      <c r="AC294" s="77"/>
      <c r="AD294" s="77"/>
      <c r="AE294" s="164"/>
      <c r="AF294" s="16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</row>
    <row r="295" spans="9:51">
      <c r="I295" s="164"/>
      <c r="K295" s="164"/>
      <c r="Q295" s="14"/>
      <c r="X295" s="14"/>
      <c r="Z295" s="164"/>
      <c r="AB295" s="77"/>
      <c r="AC295" s="77"/>
      <c r="AD295" s="77"/>
      <c r="AE295" s="164"/>
      <c r="AF295" s="16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</row>
    <row r="296" spans="9:51">
      <c r="I296" s="164"/>
      <c r="K296" s="164"/>
      <c r="Q296" s="14"/>
      <c r="X296" s="14"/>
      <c r="Z296" s="164"/>
      <c r="AB296" s="77"/>
      <c r="AC296" s="77"/>
      <c r="AD296" s="77"/>
      <c r="AE296" s="164"/>
      <c r="AF296" s="16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</row>
    <row r="297" spans="9:51">
      <c r="I297" s="164"/>
      <c r="K297" s="164"/>
      <c r="Q297" s="14"/>
      <c r="X297" s="14"/>
      <c r="Z297" s="164"/>
      <c r="AB297" s="77"/>
      <c r="AC297" s="77"/>
      <c r="AD297" s="77"/>
      <c r="AE297" s="164"/>
      <c r="AF297" s="16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</row>
    <row r="298" spans="9:51">
      <c r="I298" s="164"/>
      <c r="K298" s="164"/>
      <c r="Q298" s="14"/>
      <c r="X298" s="14"/>
      <c r="Z298" s="164"/>
      <c r="AB298" s="77"/>
      <c r="AC298" s="77"/>
      <c r="AD298" s="77"/>
      <c r="AE298" s="164"/>
      <c r="AF298" s="16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</row>
    <row r="299" spans="9:51">
      <c r="I299" s="164"/>
      <c r="K299" s="164"/>
      <c r="Q299" s="14"/>
      <c r="X299" s="14"/>
      <c r="Z299" s="164"/>
      <c r="AB299" s="77"/>
      <c r="AC299" s="77"/>
      <c r="AD299" s="77"/>
      <c r="AE299" s="164"/>
      <c r="AF299" s="16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</row>
    <row r="300" spans="9:51">
      <c r="I300" s="164"/>
      <c r="K300" s="164"/>
      <c r="Q300" s="14"/>
      <c r="X300" s="14"/>
      <c r="Z300" s="164"/>
      <c r="AB300" s="77"/>
      <c r="AC300" s="77"/>
      <c r="AD300" s="77"/>
      <c r="AE300" s="164"/>
      <c r="AF300" s="16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</row>
    <row r="301" spans="9:51">
      <c r="I301" s="164"/>
      <c r="K301" s="164"/>
      <c r="Q301" s="14"/>
      <c r="X301" s="14"/>
      <c r="Z301" s="164"/>
      <c r="AB301" s="77"/>
      <c r="AC301" s="77"/>
      <c r="AD301" s="77"/>
      <c r="AE301" s="164"/>
      <c r="AF301" s="16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</row>
    <row r="302" spans="9:51">
      <c r="I302" s="164"/>
      <c r="K302" s="164"/>
      <c r="Q302" s="14"/>
      <c r="X302" s="14"/>
      <c r="Z302" s="164"/>
      <c r="AB302" s="77"/>
      <c r="AC302" s="77"/>
      <c r="AD302" s="77"/>
      <c r="AE302" s="164"/>
      <c r="AF302" s="16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</row>
    <row r="303" spans="9:51">
      <c r="I303" s="164"/>
      <c r="K303" s="164"/>
      <c r="Q303" s="14"/>
      <c r="X303" s="14"/>
      <c r="Z303" s="164"/>
      <c r="AB303" s="77"/>
      <c r="AC303" s="77"/>
      <c r="AD303" s="77"/>
      <c r="AE303" s="164"/>
      <c r="AF303" s="16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</row>
    <row r="304" spans="9:51">
      <c r="I304" s="164"/>
      <c r="K304" s="164"/>
      <c r="Q304" s="14"/>
      <c r="X304" s="14"/>
      <c r="Z304" s="164"/>
      <c r="AB304" s="77"/>
      <c r="AC304" s="77"/>
      <c r="AD304" s="77"/>
      <c r="AE304" s="164"/>
      <c r="AF304" s="16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</row>
    <row r="305" spans="1:51">
      <c r="I305" s="164"/>
      <c r="K305" s="164"/>
      <c r="Q305" s="14"/>
      <c r="X305" s="14"/>
      <c r="Z305" s="164"/>
      <c r="AB305" s="77"/>
      <c r="AC305" s="77"/>
      <c r="AD305" s="77"/>
      <c r="AE305" s="164"/>
      <c r="AF305" s="16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</row>
    <row r="306" spans="1:51">
      <c r="I306" s="164"/>
      <c r="K306" s="164"/>
      <c r="Q306" s="14"/>
      <c r="X306" s="14"/>
      <c r="Z306" s="164"/>
      <c r="AB306" s="77"/>
      <c r="AC306" s="77"/>
      <c r="AD306" s="77"/>
      <c r="AE306" s="164"/>
      <c r="AF306" s="16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</row>
    <row r="307" spans="1:51">
      <c r="I307" s="164"/>
      <c r="K307" s="164"/>
      <c r="Q307" s="14"/>
      <c r="X307" s="14"/>
      <c r="Z307" s="164"/>
      <c r="AB307" s="77"/>
      <c r="AC307" s="77"/>
      <c r="AD307" s="77"/>
      <c r="AE307" s="164"/>
      <c r="AF307" s="16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</row>
    <row r="308" spans="1:51">
      <c r="A308" s="32"/>
      <c r="B308" s="32"/>
      <c r="C308" s="32"/>
      <c r="D308" s="32"/>
      <c r="E308" s="365"/>
      <c r="F308" s="32"/>
      <c r="G308" s="365"/>
      <c r="H308" s="365"/>
      <c r="I308" s="165"/>
      <c r="J308" s="78"/>
      <c r="K308" s="165"/>
      <c r="L308" s="78"/>
      <c r="M308" s="365"/>
      <c r="N308" s="78"/>
      <c r="O308" s="78"/>
      <c r="P308" s="78"/>
      <c r="Q308" s="32"/>
      <c r="R308" s="78"/>
      <c r="S308" s="78"/>
      <c r="T308" s="78"/>
      <c r="U308" s="78"/>
      <c r="V308" s="78"/>
      <c r="W308" s="78"/>
      <c r="X308" s="32"/>
      <c r="Y308" s="78"/>
      <c r="Z308" s="165"/>
      <c r="AA308" s="165"/>
      <c r="AB308" s="77"/>
      <c r="AC308" s="77"/>
      <c r="AD308" s="77"/>
      <c r="AE308" s="164"/>
      <c r="AF308" s="16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</row>
    <row r="309" spans="1:51">
      <c r="A309" s="36"/>
      <c r="B309" s="36"/>
      <c r="C309" s="36"/>
      <c r="D309" s="36"/>
      <c r="E309" s="366"/>
      <c r="F309" s="36"/>
      <c r="G309" s="366"/>
      <c r="H309" s="366"/>
      <c r="I309" s="166"/>
      <c r="J309" s="79"/>
      <c r="K309" s="166"/>
      <c r="L309" s="79"/>
      <c r="M309" s="366"/>
      <c r="N309" s="79"/>
      <c r="O309" s="79"/>
      <c r="P309" s="79"/>
      <c r="Q309" s="36"/>
      <c r="R309" s="79"/>
      <c r="S309" s="79"/>
      <c r="T309" s="79"/>
      <c r="U309" s="79"/>
      <c r="V309" s="79"/>
      <c r="W309" s="79"/>
      <c r="X309" s="36"/>
      <c r="Y309" s="79"/>
      <c r="Z309" s="166"/>
      <c r="AA309" s="166"/>
      <c r="AB309" s="78"/>
      <c r="AC309" s="78"/>
      <c r="AD309" s="78"/>
      <c r="AE309" s="165"/>
      <c r="AF309" s="165"/>
      <c r="AG309" s="32"/>
      <c r="AH309" s="32"/>
      <c r="AI309" s="32"/>
      <c r="AJ309" s="32"/>
    </row>
    <row r="310" spans="1:51">
      <c r="A310" s="36"/>
      <c r="B310" s="36"/>
      <c r="C310" s="36"/>
      <c r="D310" s="36"/>
      <c r="E310" s="366"/>
      <c r="F310" s="36"/>
      <c r="G310" s="366"/>
      <c r="H310" s="366"/>
      <c r="I310" s="166"/>
      <c r="J310" s="79"/>
      <c r="K310" s="166"/>
      <c r="L310" s="79"/>
      <c r="M310" s="366"/>
      <c r="N310" s="79"/>
      <c r="O310" s="79"/>
      <c r="P310" s="79"/>
      <c r="Q310" s="36"/>
      <c r="R310" s="79"/>
      <c r="S310" s="79"/>
      <c r="T310" s="79"/>
      <c r="U310" s="79"/>
      <c r="V310" s="79"/>
      <c r="W310" s="79"/>
      <c r="X310" s="36"/>
      <c r="Y310" s="79"/>
      <c r="Z310" s="166"/>
      <c r="AA310" s="166"/>
      <c r="AB310" s="79"/>
      <c r="AC310" s="79"/>
      <c r="AD310" s="79"/>
      <c r="AE310" s="166"/>
      <c r="AF310" s="166"/>
      <c r="AG310" s="36"/>
      <c r="AH310" s="36"/>
      <c r="AI310" s="36"/>
      <c r="AJ310" s="36"/>
    </row>
    <row r="311" spans="1:51">
      <c r="A311" s="36"/>
      <c r="B311" s="36"/>
      <c r="C311" s="36"/>
      <c r="D311" s="36"/>
      <c r="E311" s="366"/>
      <c r="F311" s="36"/>
      <c r="G311" s="366"/>
      <c r="H311" s="366"/>
      <c r="I311" s="166"/>
      <c r="J311" s="79"/>
      <c r="K311" s="166"/>
      <c r="L311" s="79"/>
      <c r="M311" s="366"/>
      <c r="N311" s="79"/>
      <c r="O311" s="79"/>
      <c r="P311" s="79"/>
      <c r="Q311" s="36"/>
      <c r="R311" s="79"/>
      <c r="S311" s="79"/>
      <c r="T311" s="79"/>
      <c r="U311" s="79"/>
      <c r="V311" s="79"/>
      <c r="W311" s="79"/>
      <c r="X311" s="36"/>
      <c r="Y311" s="79"/>
      <c r="Z311" s="166"/>
      <c r="AA311" s="166"/>
      <c r="AB311" s="79"/>
      <c r="AC311" s="79"/>
      <c r="AD311" s="79"/>
      <c r="AE311" s="166"/>
      <c r="AF311" s="166"/>
      <c r="AG311" s="36"/>
      <c r="AH311" s="36"/>
      <c r="AI311" s="36"/>
      <c r="AJ311" s="36"/>
    </row>
    <row r="312" spans="1:51">
      <c r="A312" s="36"/>
      <c r="B312" s="36"/>
      <c r="C312" s="36"/>
      <c r="D312" s="36"/>
      <c r="E312" s="366"/>
      <c r="F312" s="36"/>
      <c r="G312" s="366"/>
      <c r="H312" s="366"/>
      <c r="I312" s="166"/>
      <c r="J312" s="79"/>
      <c r="K312" s="166"/>
      <c r="L312" s="79"/>
      <c r="M312" s="366"/>
      <c r="N312" s="79"/>
      <c r="O312" s="79"/>
      <c r="P312" s="79"/>
      <c r="Q312" s="36"/>
      <c r="R312" s="79"/>
      <c r="S312" s="79"/>
      <c r="T312" s="79"/>
      <c r="U312" s="79"/>
      <c r="V312" s="79"/>
      <c r="W312" s="79"/>
      <c r="X312" s="36"/>
      <c r="Y312" s="79"/>
      <c r="Z312" s="166"/>
      <c r="AA312" s="166"/>
      <c r="AB312" s="79"/>
      <c r="AC312" s="79"/>
      <c r="AD312" s="79"/>
      <c r="AE312" s="166"/>
      <c r="AF312" s="166"/>
      <c r="AG312" s="36"/>
      <c r="AH312" s="36"/>
      <c r="AI312" s="36"/>
      <c r="AJ312" s="36"/>
    </row>
    <row r="313" spans="1:51">
      <c r="A313" s="36"/>
      <c r="B313" s="36"/>
      <c r="C313" s="36"/>
      <c r="D313" s="36"/>
      <c r="E313" s="366"/>
      <c r="F313" s="36"/>
      <c r="G313" s="366"/>
      <c r="H313" s="366"/>
      <c r="I313" s="166"/>
      <c r="J313" s="79"/>
      <c r="K313" s="166"/>
      <c r="L313" s="79"/>
      <c r="M313" s="366"/>
      <c r="N313" s="79"/>
      <c r="O313" s="79"/>
      <c r="P313" s="79"/>
      <c r="Q313" s="36"/>
      <c r="R313" s="79"/>
      <c r="S313" s="79"/>
      <c r="T313" s="79"/>
      <c r="U313" s="79"/>
      <c r="V313" s="79"/>
      <c r="W313" s="79"/>
      <c r="X313" s="36"/>
      <c r="Y313" s="79"/>
      <c r="Z313" s="166"/>
      <c r="AA313" s="166"/>
      <c r="AB313" s="79"/>
      <c r="AC313" s="79"/>
      <c r="AD313" s="79"/>
      <c r="AE313" s="166"/>
      <c r="AF313" s="166"/>
      <c r="AG313" s="36"/>
      <c r="AH313" s="36"/>
      <c r="AI313" s="36"/>
      <c r="AJ313" s="36"/>
    </row>
    <row r="314" spans="1:51">
      <c r="A314" s="36"/>
      <c r="B314" s="36"/>
      <c r="C314" s="36"/>
      <c r="D314" s="36"/>
      <c r="E314" s="366"/>
      <c r="F314" s="36"/>
      <c r="G314" s="366"/>
      <c r="H314" s="366"/>
      <c r="I314" s="166"/>
      <c r="J314" s="79"/>
      <c r="K314" s="166"/>
      <c r="L314" s="79"/>
      <c r="M314" s="366"/>
      <c r="N314" s="79"/>
      <c r="O314" s="79"/>
      <c r="P314" s="79"/>
      <c r="Q314" s="36"/>
      <c r="R314" s="79"/>
      <c r="S314" s="79"/>
      <c r="T314" s="79"/>
      <c r="U314" s="79"/>
      <c r="V314" s="79"/>
      <c r="W314" s="79"/>
      <c r="X314" s="36"/>
      <c r="Y314" s="79"/>
      <c r="Z314" s="166"/>
      <c r="AA314" s="166"/>
      <c r="AB314" s="79"/>
      <c r="AC314" s="79"/>
      <c r="AD314" s="79"/>
      <c r="AE314" s="166"/>
      <c r="AF314" s="166"/>
      <c r="AG314" s="36"/>
      <c r="AH314" s="36"/>
      <c r="AI314" s="36"/>
      <c r="AJ314" s="36"/>
    </row>
    <row r="315" spans="1:51">
      <c r="A315" s="36"/>
      <c r="B315" s="36"/>
      <c r="C315" s="36"/>
      <c r="D315" s="36"/>
      <c r="E315" s="366"/>
      <c r="F315" s="36"/>
      <c r="G315" s="366"/>
      <c r="H315" s="366"/>
      <c r="I315" s="166"/>
      <c r="J315" s="79"/>
      <c r="K315" s="166"/>
      <c r="L315" s="79"/>
      <c r="M315" s="366"/>
      <c r="N315" s="79"/>
      <c r="O315" s="79"/>
      <c r="P315" s="79"/>
      <c r="Q315" s="36"/>
      <c r="R315" s="79"/>
      <c r="S315" s="79"/>
      <c r="T315" s="79"/>
      <c r="U315" s="79"/>
      <c r="V315" s="79"/>
      <c r="W315" s="79"/>
      <c r="X315" s="36"/>
      <c r="Y315" s="79"/>
      <c r="Z315" s="166"/>
      <c r="AA315" s="166"/>
      <c r="AB315" s="79"/>
      <c r="AC315" s="79"/>
      <c r="AD315" s="79"/>
      <c r="AE315" s="166"/>
      <c r="AF315" s="166"/>
      <c r="AG315" s="36"/>
      <c r="AH315" s="36"/>
      <c r="AI315" s="36"/>
      <c r="AJ315" s="36"/>
    </row>
    <row r="316" spans="1:51">
      <c r="A316" s="36"/>
      <c r="B316" s="36"/>
      <c r="C316" s="36"/>
      <c r="D316" s="36"/>
      <c r="E316" s="366"/>
      <c r="F316" s="36"/>
      <c r="G316" s="366"/>
      <c r="H316" s="366"/>
      <c r="I316" s="166"/>
      <c r="J316" s="79"/>
      <c r="K316" s="166"/>
      <c r="L316" s="79"/>
      <c r="M316" s="366"/>
      <c r="N316" s="79"/>
      <c r="O316" s="79"/>
      <c r="P316" s="79"/>
      <c r="Q316" s="36"/>
      <c r="R316" s="79"/>
      <c r="S316" s="79"/>
      <c r="T316" s="79"/>
      <c r="U316" s="79"/>
      <c r="V316" s="79"/>
      <c r="W316" s="79"/>
      <c r="X316" s="36"/>
      <c r="Y316" s="79"/>
      <c r="Z316" s="166"/>
      <c r="AA316" s="166"/>
      <c r="AB316" s="79"/>
      <c r="AC316" s="79"/>
      <c r="AD316" s="79"/>
      <c r="AE316" s="166"/>
      <c r="AF316" s="166"/>
      <c r="AG316" s="36"/>
      <c r="AH316" s="36"/>
      <c r="AI316" s="36"/>
      <c r="AJ316" s="36"/>
    </row>
    <row r="317" spans="1:51">
      <c r="A317" s="36"/>
      <c r="B317" s="36"/>
      <c r="C317" s="36"/>
      <c r="D317" s="36"/>
      <c r="E317" s="366"/>
      <c r="F317" s="36"/>
      <c r="G317" s="366"/>
      <c r="H317" s="366"/>
      <c r="I317" s="166"/>
      <c r="J317" s="79"/>
      <c r="K317" s="166"/>
      <c r="L317" s="79"/>
      <c r="M317" s="366"/>
      <c r="N317" s="79"/>
      <c r="O317" s="79"/>
      <c r="P317" s="79"/>
      <c r="Q317" s="36"/>
      <c r="R317" s="79"/>
      <c r="S317" s="79"/>
      <c r="T317" s="79"/>
      <c r="U317" s="79"/>
      <c r="V317" s="79"/>
      <c r="W317" s="79"/>
      <c r="X317" s="36"/>
      <c r="Y317" s="79"/>
      <c r="Z317" s="166"/>
      <c r="AA317" s="166"/>
      <c r="AB317" s="79"/>
      <c r="AC317" s="79"/>
      <c r="AD317" s="79"/>
      <c r="AE317" s="166"/>
      <c r="AF317" s="166"/>
      <c r="AG317" s="36"/>
      <c r="AH317" s="36"/>
      <c r="AI317" s="36"/>
      <c r="AJ317" s="36"/>
    </row>
    <row r="318" spans="1:51">
      <c r="A318" s="36"/>
      <c r="B318" s="36"/>
      <c r="C318" s="36"/>
      <c r="D318" s="36"/>
      <c r="E318" s="366"/>
      <c r="F318" s="36"/>
      <c r="G318" s="366"/>
      <c r="H318" s="366"/>
      <c r="I318" s="166"/>
      <c r="J318" s="79"/>
      <c r="K318" s="166"/>
      <c r="L318" s="79"/>
      <c r="M318" s="366"/>
      <c r="N318" s="79"/>
      <c r="O318" s="79"/>
      <c r="P318" s="79"/>
      <c r="Q318" s="36"/>
      <c r="R318" s="79"/>
      <c r="S318" s="79"/>
      <c r="T318" s="79"/>
      <c r="U318" s="79"/>
      <c r="V318" s="79"/>
      <c r="W318" s="79"/>
      <c r="X318" s="36"/>
      <c r="Y318" s="79"/>
      <c r="Z318" s="166"/>
      <c r="AA318" s="166"/>
      <c r="AB318" s="79"/>
      <c r="AC318" s="79"/>
      <c r="AD318" s="79"/>
      <c r="AE318" s="166"/>
      <c r="AF318" s="166"/>
      <c r="AG318" s="36"/>
      <c r="AH318" s="36"/>
      <c r="AI318" s="36"/>
      <c r="AJ318" s="36"/>
    </row>
    <row r="319" spans="1:51">
      <c r="A319" s="36"/>
      <c r="B319" s="36"/>
      <c r="C319" s="36"/>
      <c r="D319" s="36"/>
      <c r="E319" s="366"/>
      <c r="F319" s="36"/>
      <c r="G319" s="366"/>
      <c r="H319" s="366"/>
      <c r="I319" s="166"/>
      <c r="J319" s="79"/>
      <c r="K319" s="166"/>
      <c r="L319" s="79"/>
      <c r="M319" s="366"/>
      <c r="N319" s="79"/>
      <c r="O319" s="79"/>
      <c r="P319" s="79"/>
      <c r="Q319" s="36"/>
      <c r="R319" s="79"/>
      <c r="S319" s="79"/>
      <c r="T319" s="79"/>
      <c r="U319" s="79"/>
      <c r="V319" s="79"/>
      <c r="W319" s="79"/>
      <c r="X319" s="36"/>
      <c r="Y319" s="79"/>
      <c r="Z319" s="166"/>
      <c r="AA319" s="166"/>
      <c r="AB319" s="79"/>
      <c r="AC319" s="79"/>
      <c r="AD319" s="79"/>
      <c r="AE319" s="166"/>
      <c r="AF319" s="166"/>
      <c r="AG319" s="36"/>
      <c r="AH319" s="36"/>
      <c r="AI319" s="36"/>
      <c r="AJ319" s="36"/>
    </row>
    <row r="320" spans="1:51">
      <c r="A320" s="36"/>
      <c r="B320" s="36"/>
      <c r="C320" s="36"/>
      <c r="D320" s="36"/>
      <c r="E320" s="366"/>
      <c r="F320" s="36"/>
      <c r="G320" s="366"/>
      <c r="H320" s="366"/>
      <c r="I320" s="166"/>
      <c r="J320" s="79"/>
      <c r="K320" s="166"/>
      <c r="L320" s="79"/>
      <c r="M320" s="366"/>
      <c r="N320" s="79"/>
      <c r="O320" s="79"/>
      <c r="P320" s="79"/>
      <c r="Q320" s="36"/>
      <c r="R320" s="79"/>
      <c r="S320" s="79"/>
      <c r="T320" s="79"/>
      <c r="U320" s="79"/>
      <c r="V320" s="79"/>
      <c r="W320" s="79"/>
      <c r="X320" s="36"/>
      <c r="Y320" s="79"/>
      <c r="Z320" s="166"/>
      <c r="AA320" s="166"/>
      <c r="AB320" s="79"/>
      <c r="AC320" s="79"/>
      <c r="AD320" s="79"/>
      <c r="AE320" s="166"/>
      <c r="AF320" s="166"/>
      <c r="AG320" s="36"/>
      <c r="AH320" s="36"/>
      <c r="AI320" s="36"/>
      <c r="AJ320" s="36"/>
    </row>
    <row r="321" spans="1:36">
      <c r="A321" s="36"/>
      <c r="B321" s="36"/>
      <c r="C321" s="36"/>
      <c r="D321" s="36"/>
      <c r="E321" s="366"/>
      <c r="F321" s="36"/>
      <c r="G321" s="366"/>
      <c r="H321" s="366"/>
      <c r="I321" s="166"/>
      <c r="J321" s="79"/>
      <c r="K321" s="166"/>
      <c r="L321" s="79"/>
      <c r="M321" s="366"/>
      <c r="N321" s="79"/>
      <c r="O321" s="79"/>
      <c r="P321" s="79"/>
      <c r="Q321" s="36"/>
      <c r="R321" s="79"/>
      <c r="S321" s="79"/>
      <c r="T321" s="79"/>
      <c r="U321" s="79"/>
      <c r="V321" s="79"/>
      <c r="W321" s="79"/>
      <c r="X321" s="36"/>
      <c r="Y321" s="79"/>
      <c r="Z321" s="166"/>
      <c r="AA321" s="166"/>
      <c r="AB321" s="79"/>
      <c r="AC321" s="79"/>
      <c r="AD321" s="79"/>
      <c r="AE321" s="166"/>
      <c r="AF321" s="166"/>
      <c r="AG321" s="36"/>
      <c r="AH321" s="36"/>
      <c r="AI321" s="36"/>
      <c r="AJ321" s="36"/>
    </row>
    <row r="322" spans="1:36">
      <c r="A322" s="36"/>
      <c r="B322" s="36"/>
      <c r="C322" s="36"/>
      <c r="D322" s="36"/>
      <c r="E322" s="366"/>
      <c r="F322" s="36"/>
      <c r="G322" s="366"/>
      <c r="H322" s="366"/>
      <c r="I322" s="166"/>
      <c r="J322" s="79"/>
      <c r="K322" s="166"/>
      <c r="L322" s="79"/>
      <c r="M322" s="366"/>
      <c r="N322" s="79"/>
      <c r="O322" s="79"/>
      <c r="P322" s="79"/>
      <c r="Q322" s="36"/>
      <c r="R322" s="79"/>
      <c r="S322" s="79"/>
      <c r="T322" s="79"/>
      <c r="U322" s="79"/>
      <c r="V322" s="79"/>
      <c r="W322" s="79"/>
      <c r="X322" s="36"/>
      <c r="Y322" s="79"/>
      <c r="Z322" s="166"/>
      <c r="AA322" s="166"/>
      <c r="AB322" s="79"/>
      <c r="AC322" s="79"/>
      <c r="AD322" s="79"/>
      <c r="AE322" s="166"/>
      <c r="AF322" s="166"/>
      <c r="AG322" s="36"/>
      <c r="AH322" s="36"/>
      <c r="AI322" s="36"/>
      <c r="AJ322" s="36"/>
    </row>
    <row r="323" spans="1:36">
      <c r="A323" s="36"/>
      <c r="B323" s="36"/>
      <c r="C323" s="36"/>
      <c r="D323" s="36"/>
      <c r="E323" s="366"/>
      <c r="F323" s="36"/>
      <c r="G323" s="366"/>
      <c r="H323" s="366"/>
      <c r="I323" s="166"/>
      <c r="J323" s="79"/>
      <c r="K323" s="166"/>
      <c r="L323" s="79"/>
      <c r="M323" s="366"/>
      <c r="N323" s="79"/>
      <c r="O323" s="79"/>
      <c r="P323" s="79"/>
      <c r="Q323" s="36"/>
      <c r="R323" s="79"/>
      <c r="S323" s="79"/>
      <c r="T323" s="79"/>
      <c r="U323" s="79"/>
      <c r="V323" s="79"/>
      <c r="W323" s="79"/>
      <c r="X323" s="36"/>
      <c r="Y323" s="79"/>
      <c r="Z323" s="166"/>
      <c r="AA323" s="166"/>
      <c r="AB323" s="79"/>
      <c r="AC323" s="79"/>
      <c r="AD323" s="79"/>
      <c r="AE323" s="166"/>
      <c r="AF323" s="166"/>
      <c r="AG323" s="36"/>
      <c r="AH323" s="36"/>
      <c r="AI323" s="36"/>
      <c r="AJ323" s="36"/>
    </row>
    <row r="324" spans="1:36">
      <c r="A324" s="36"/>
      <c r="B324" s="36"/>
      <c r="C324" s="36"/>
      <c r="D324" s="36"/>
      <c r="E324" s="366"/>
      <c r="F324" s="36"/>
      <c r="G324" s="366"/>
      <c r="H324" s="366"/>
      <c r="I324" s="166"/>
      <c r="J324" s="79"/>
      <c r="K324" s="166"/>
      <c r="L324" s="79"/>
      <c r="M324" s="366"/>
      <c r="N324" s="79"/>
      <c r="O324" s="79"/>
      <c r="P324" s="79"/>
      <c r="Q324" s="36"/>
      <c r="R324" s="79"/>
      <c r="S324" s="79"/>
      <c r="T324" s="79"/>
      <c r="U324" s="79"/>
      <c r="V324" s="79"/>
      <c r="W324" s="79"/>
      <c r="X324" s="36"/>
      <c r="Y324" s="79"/>
      <c r="Z324" s="166"/>
      <c r="AA324" s="166"/>
      <c r="AB324" s="79"/>
      <c r="AC324" s="79"/>
      <c r="AD324" s="79"/>
      <c r="AE324" s="166"/>
      <c r="AF324" s="166"/>
      <c r="AG324" s="36"/>
      <c r="AH324" s="36"/>
      <c r="AI324" s="36"/>
      <c r="AJ324" s="36"/>
    </row>
    <row r="325" spans="1:36">
      <c r="A325" s="36"/>
      <c r="B325" s="36"/>
      <c r="C325" s="36"/>
      <c r="D325" s="36"/>
      <c r="E325" s="366"/>
      <c r="F325" s="36"/>
      <c r="G325" s="366"/>
      <c r="H325" s="366"/>
      <c r="I325" s="166"/>
      <c r="J325" s="79"/>
      <c r="K325" s="166"/>
      <c r="L325" s="79"/>
      <c r="M325" s="366"/>
      <c r="N325" s="79"/>
      <c r="O325" s="79"/>
      <c r="P325" s="79"/>
      <c r="Q325" s="36"/>
      <c r="R325" s="79"/>
      <c r="S325" s="79"/>
      <c r="T325" s="79"/>
      <c r="U325" s="79"/>
      <c r="V325" s="79"/>
      <c r="W325" s="79"/>
      <c r="X325" s="36"/>
      <c r="Y325" s="79"/>
      <c r="Z325" s="166"/>
      <c r="AA325" s="166"/>
      <c r="AB325" s="79"/>
      <c r="AC325" s="79"/>
      <c r="AD325" s="79"/>
      <c r="AE325" s="166"/>
      <c r="AF325" s="166"/>
      <c r="AG325" s="36"/>
      <c r="AH325" s="36"/>
      <c r="AI325" s="36"/>
      <c r="AJ325" s="36"/>
    </row>
    <row r="326" spans="1:36">
      <c r="A326" s="36"/>
      <c r="B326" s="36"/>
      <c r="C326" s="36"/>
      <c r="D326" s="36"/>
      <c r="E326" s="366"/>
      <c r="F326" s="36"/>
      <c r="G326" s="366"/>
      <c r="H326" s="366"/>
      <c r="I326" s="166"/>
      <c r="J326" s="79"/>
      <c r="K326" s="166"/>
      <c r="L326" s="79"/>
      <c r="M326" s="366"/>
      <c r="N326" s="79"/>
      <c r="O326" s="79"/>
      <c r="P326" s="79"/>
      <c r="Q326" s="36"/>
      <c r="R326" s="79"/>
      <c r="S326" s="79"/>
      <c r="T326" s="79"/>
      <c r="U326" s="79"/>
      <c r="V326" s="79"/>
      <c r="W326" s="79"/>
      <c r="X326" s="36"/>
      <c r="Y326" s="79"/>
      <c r="Z326" s="166"/>
      <c r="AA326" s="166"/>
      <c r="AB326" s="79"/>
      <c r="AC326" s="79"/>
      <c r="AD326" s="79"/>
      <c r="AE326" s="166"/>
      <c r="AF326" s="166"/>
      <c r="AG326" s="36"/>
      <c r="AH326" s="36"/>
      <c r="AI326" s="36"/>
      <c r="AJ326" s="36"/>
    </row>
    <row r="327" spans="1:36">
      <c r="A327" s="36"/>
      <c r="B327" s="36"/>
      <c r="C327" s="36"/>
      <c r="D327" s="36"/>
      <c r="E327" s="366"/>
      <c r="F327" s="36"/>
      <c r="G327" s="366"/>
      <c r="H327" s="366"/>
      <c r="I327" s="166"/>
      <c r="J327" s="79"/>
      <c r="K327" s="166"/>
      <c r="L327" s="79"/>
      <c r="M327" s="366"/>
      <c r="N327" s="79"/>
      <c r="O327" s="79"/>
      <c r="P327" s="79"/>
      <c r="Q327" s="36"/>
      <c r="R327" s="79"/>
      <c r="S327" s="79"/>
      <c r="T327" s="79"/>
      <c r="U327" s="79"/>
      <c r="V327" s="79"/>
      <c r="W327" s="79"/>
      <c r="X327" s="36"/>
      <c r="Y327" s="79"/>
      <c r="Z327" s="166"/>
      <c r="AA327" s="166"/>
      <c r="AB327" s="79"/>
      <c r="AC327" s="79"/>
      <c r="AD327" s="79"/>
      <c r="AE327" s="166"/>
      <c r="AF327" s="166"/>
      <c r="AG327" s="36"/>
      <c r="AH327" s="36"/>
      <c r="AI327" s="36"/>
      <c r="AJ327" s="36"/>
    </row>
    <row r="328" spans="1:36">
      <c r="A328" s="36"/>
      <c r="B328" s="36"/>
      <c r="C328" s="36"/>
      <c r="D328" s="36"/>
      <c r="E328" s="366"/>
      <c r="F328" s="36"/>
      <c r="G328" s="366"/>
      <c r="H328" s="366"/>
      <c r="I328" s="166"/>
      <c r="J328" s="79"/>
      <c r="K328" s="166"/>
      <c r="L328" s="79"/>
      <c r="M328" s="366"/>
      <c r="N328" s="79"/>
      <c r="O328" s="79"/>
      <c r="P328" s="79"/>
      <c r="Q328" s="36"/>
      <c r="R328" s="79"/>
      <c r="S328" s="79"/>
      <c r="T328" s="79"/>
      <c r="U328" s="79"/>
      <c r="V328" s="79"/>
      <c r="W328" s="79"/>
      <c r="X328" s="36"/>
      <c r="Y328" s="79"/>
      <c r="Z328" s="166"/>
      <c r="AA328" s="166"/>
      <c r="AB328" s="79"/>
      <c r="AC328" s="79"/>
      <c r="AD328" s="79"/>
      <c r="AE328" s="166"/>
      <c r="AF328" s="166"/>
      <c r="AG328" s="36"/>
      <c r="AH328" s="36"/>
      <c r="AI328" s="36"/>
      <c r="AJ328" s="36"/>
    </row>
    <row r="329" spans="1:36">
      <c r="A329" s="36"/>
      <c r="B329" s="36"/>
      <c r="C329" s="36"/>
      <c r="D329" s="36"/>
      <c r="E329" s="366"/>
      <c r="F329" s="36"/>
      <c r="G329" s="366"/>
      <c r="H329" s="366"/>
      <c r="I329" s="166"/>
      <c r="J329" s="79"/>
      <c r="K329" s="166"/>
      <c r="L329" s="79"/>
      <c r="M329" s="366"/>
      <c r="N329" s="79"/>
      <c r="O329" s="79"/>
      <c r="P329" s="79"/>
      <c r="Q329" s="36"/>
      <c r="R329" s="79"/>
      <c r="S329" s="79"/>
      <c r="T329" s="79"/>
      <c r="U329" s="79"/>
      <c r="V329" s="79"/>
      <c r="W329" s="79"/>
      <c r="X329" s="36"/>
      <c r="Y329" s="79"/>
      <c r="Z329" s="166"/>
      <c r="AA329" s="166"/>
      <c r="AB329" s="79"/>
      <c r="AC329" s="79"/>
      <c r="AD329" s="79"/>
      <c r="AE329" s="166"/>
      <c r="AF329" s="166"/>
      <c r="AG329" s="36"/>
      <c r="AH329" s="36"/>
      <c r="AI329" s="36"/>
      <c r="AJ329" s="36"/>
    </row>
    <row r="330" spans="1:36">
      <c r="A330" s="36"/>
      <c r="B330" s="36"/>
      <c r="C330" s="36"/>
      <c r="D330" s="36"/>
      <c r="E330" s="366"/>
      <c r="F330" s="36"/>
      <c r="G330" s="366"/>
      <c r="H330" s="366"/>
      <c r="I330" s="166"/>
      <c r="J330" s="79"/>
      <c r="K330" s="166"/>
      <c r="L330" s="79"/>
      <c r="M330" s="366"/>
      <c r="N330" s="79"/>
      <c r="O330" s="79"/>
      <c r="P330" s="79"/>
      <c r="Q330" s="36"/>
      <c r="R330" s="79"/>
      <c r="S330" s="79"/>
      <c r="T330" s="79"/>
      <c r="U330" s="79"/>
      <c r="V330" s="79"/>
      <c r="W330" s="79"/>
      <c r="X330" s="36"/>
      <c r="Y330" s="79"/>
      <c r="Z330" s="166"/>
      <c r="AA330" s="166"/>
      <c r="AB330" s="79"/>
      <c r="AC330" s="79"/>
      <c r="AD330" s="79"/>
      <c r="AE330" s="166"/>
      <c r="AF330" s="166"/>
      <c r="AG330" s="36"/>
      <c r="AH330" s="36"/>
      <c r="AI330" s="36"/>
      <c r="AJ330" s="36"/>
    </row>
    <row r="331" spans="1:36">
      <c r="A331" s="36"/>
      <c r="B331" s="36"/>
      <c r="C331" s="36"/>
      <c r="D331" s="36"/>
      <c r="E331" s="366"/>
      <c r="F331" s="36"/>
      <c r="G331" s="366"/>
      <c r="H331" s="366"/>
      <c r="I331" s="166"/>
      <c r="J331" s="79"/>
      <c r="K331" s="166"/>
      <c r="L331" s="79"/>
      <c r="M331" s="366"/>
      <c r="N331" s="79"/>
      <c r="O331" s="79"/>
      <c r="P331" s="79"/>
      <c r="Q331" s="36"/>
      <c r="R331" s="79"/>
      <c r="S331" s="79"/>
      <c r="T331" s="79"/>
      <c r="U331" s="79"/>
      <c r="V331" s="79"/>
      <c r="W331" s="79"/>
      <c r="X331" s="36"/>
      <c r="Y331" s="79"/>
      <c r="Z331" s="166"/>
      <c r="AA331" s="166"/>
      <c r="AB331" s="79"/>
      <c r="AC331" s="79"/>
      <c r="AD331" s="79"/>
      <c r="AE331" s="166"/>
      <c r="AF331" s="166"/>
      <c r="AG331" s="36"/>
      <c r="AH331" s="36"/>
      <c r="AI331" s="36"/>
      <c r="AJ331" s="36"/>
    </row>
    <row r="332" spans="1:36">
      <c r="A332" s="36"/>
      <c r="B332" s="36"/>
      <c r="C332" s="36"/>
      <c r="D332" s="36"/>
      <c r="E332" s="366"/>
      <c r="F332" s="36"/>
      <c r="G332" s="366"/>
      <c r="H332" s="366"/>
      <c r="I332" s="166"/>
      <c r="J332" s="79"/>
      <c r="K332" s="166"/>
      <c r="L332" s="79"/>
      <c r="M332" s="366"/>
      <c r="N332" s="79"/>
      <c r="O332" s="79"/>
      <c r="P332" s="79"/>
      <c r="Q332" s="36"/>
      <c r="R332" s="79"/>
      <c r="S332" s="79"/>
      <c r="T332" s="79"/>
      <c r="U332" s="79"/>
      <c r="V332" s="79"/>
      <c r="W332" s="79"/>
      <c r="X332" s="36"/>
      <c r="Y332" s="79"/>
      <c r="Z332" s="166"/>
      <c r="AA332" s="166"/>
      <c r="AB332" s="79"/>
      <c r="AC332" s="79"/>
      <c r="AD332" s="79"/>
      <c r="AE332" s="166"/>
      <c r="AF332" s="166"/>
      <c r="AG332" s="36"/>
      <c r="AH332" s="36"/>
      <c r="AI332" s="36"/>
      <c r="AJ332" s="36"/>
    </row>
    <row r="333" spans="1:36">
      <c r="A333" s="36"/>
      <c r="B333" s="36"/>
      <c r="C333" s="36"/>
      <c r="D333" s="36"/>
      <c r="E333" s="366"/>
      <c r="F333" s="36"/>
      <c r="G333" s="366"/>
      <c r="H333" s="366"/>
      <c r="I333" s="166"/>
      <c r="J333" s="79"/>
      <c r="K333" s="166"/>
      <c r="L333" s="79"/>
      <c r="M333" s="366"/>
      <c r="N333" s="79"/>
      <c r="O333" s="79"/>
      <c r="P333" s="79"/>
      <c r="Q333" s="36"/>
      <c r="R333" s="79"/>
      <c r="S333" s="79"/>
      <c r="T333" s="79"/>
      <c r="U333" s="79"/>
      <c r="V333" s="79"/>
      <c r="W333" s="79"/>
      <c r="X333" s="36"/>
      <c r="Y333" s="79"/>
      <c r="Z333" s="166"/>
      <c r="AA333" s="166"/>
      <c r="AB333" s="79"/>
      <c r="AC333" s="79"/>
      <c r="AD333" s="79"/>
      <c r="AE333" s="166"/>
      <c r="AF333" s="166"/>
      <c r="AG333" s="36"/>
      <c r="AH333" s="36"/>
      <c r="AI333" s="36"/>
      <c r="AJ333" s="36"/>
    </row>
    <row r="334" spans="1:36">
      <c r="A334" s="36"/>
      <c r="B334" s="36"/>
      <c r="C334" s="36"/>
      <c r="D334" s="36"/>
      <c r="E334" s="366"/>
      <c r="F334" s="36"/>
      <c r="G334" s="366"/>
      <c r="H334" s="366"/>
      <c r="I334" s="166"/>
      <c r="J334" s="79"/>
      <c r="K334" s="166"/>
      <c r="L334" s="79"/>
      <c r="M334" s="366"/>
      <c r="N334" s="79"/>
      <c r="O334" s="79"/>
      <c r="P334" s="79"/>
      <c r="Q334" s="36"/>
      <c r="R334" s="79"/>
      <c r="S334" s="79"/>
      <c r="T334" s="79"/>
      <c r="U334" s="79"/>
      <c r="V334" s="79"/>
      <c r="W334" s="79"/>
      <c r="X334" s="36"/>
      <c r="Y334" s="79"/>
      <c r="Z334" s="166"/>
      <c r="AA334" s="166"/>
      <c r="AB334" s="79"/>
      <c r="AC334" s="79"/>
      <c r="AD334" s="79"/>
      <c r="AE334" s="166"/>
      <c r="AF334" s="166"/>
      <c r="AG334" s="36"/>
      <c r="AH334" s="36"/>
      <c r="AI334" s="36"/>
      <c r="AJ334" s="36"/>
    </row>
    <row r="335" spans="1:36">
      <c r="A335" s="36"/>
      <c r="B335" s="36"/>
      <c r="C335" s="36"/>
      <c r="D335" s="36"/>
      <c r="E335" s="366"/>
      <c r="F335" s="36"/>
      <c r="G335" s="366"/>
      <c r="H335" s="366"/>
      <c r="I335" s="166"/>
      <c r="J335" s="79"/>
      <c r="K335" s="166"/>
      <c r="L335" s="79"/>
      <c r="M335" s="366"/>
      <c r="N335" s="79"/>
      <c r="O335" s="79"/>
      <c r="P335" s="79"/>
      <c r="Q335" s="36"/>
      <c r="R335" s="79"/>
      <c r="S335" s="79"/>
      <c r="T335" s="79"/>
      <c r="U335" s="79"/>
      <c r="V335" s="79"/>
      <c r="W335" s="79"/>
      <c r="X335" s="36"/>
      <c r="Y335" s="79"/>
      <c r="Z335" s="166"/>
      <c r="AA335" s="166"/>
      <c r="AB335" s="79"/>
      <c r="AC335" s="79"/>
      <c r="AD335" s="79"/>
      <c r="AE335" s="166"/>
      <c r="AF335" s="166"/>
      <c r="AG335" s="36"/>
      <c r="AH335" s="36"/>
      <c r="AI335" s="36"/>
      <c r="AJ335" s="36"/>
    </row>
    <row r="336" spans="1:36">
      <c r="A336" s="36"/>
      <c r="B336" s="36"/>
      <c r="C336" s="36"/>
      <c r="D336" s="36"/>
      <c r="E336" s="366"/>
      <c r="F336" s="36"/>
      <c r="G336" s="366"/>
      <c r="H336" s="366"/>
      <c r="I336" s="166"/>
      <c r="J336" s="79"/>
      <c r="K336" s="166"/>
      <c r="L336" s="79"/>
      <c r="M336" s="366"/>
      <c r="N336" s="79"/>
      <c r="O336" s="79"/>
      <c r="P336" s="79"/>
      <c r="Q336" s="36"/>
      <c r="R336" s="79"/>
      <c r="S336" s="79"/>
      <c r="T336" s="79"/>
      <c r="U336" s="79"/>
      <c r="V336" s="79"/>
      <c r="W336" s="79"/>
      <c r="X336" s="36"/>
      <c r="Y336" s="79"/>
      <c r="Z336" s="166"/>
      <c r="AA336" s="166"/>
      <c r="AB336" s="79"/>
      <c r="AC336" s="79"/>
      <c r="AD336" s="79"/>
      <c r="AE336" s="166"/>
      <c r="AF336" s="166"/>
      <c r="AG336" s="36"/>
      <c r="AH336" s="36"/>
      <c r="AI336" s="36"/>
      <c r="AJ336" s="36"/>
    </row>
    <row r="337" spans="1:36">
      <c r="A337" s="36"/>
      <c r="B337" s="36"/>
      <c r="C337" s="36"/>
      <c r="D337" s="36"/>
      <c r="E337" s="366"/>
      <c r="F337" s="36"/>
      <c r="G337" s="366"/>
      <c r="H337" s="366"/>
      <c r="I337" s="166"/>
      <c r="J337" s="79"/>
      <c r="K337" s="166"/>
      <c r="L337" s="79"/>
      <c r="M337" s="366"/>
      <c r="N337" s="79"/>
      <c r="O337" s="79"/>
      <c r="P337" s="79"/>
      <c r="Q337" s="36"/>
      <c r="R337" s="79"/>
      <c r="S337" s="79"/>
      <c r="T337" s="79"/>
      <c r="U337" s="79"/>
      <c r="V337" s="79"/>
      <c r="W337" s="79"/>
      <c r="X337" s="36"/>
      <c r="Y337" s="79"/>
      <c r="Z337" s="166"/>
      <c r="AA337" s="166"/>
      <c r="AB337" s="79"/>
      <c r="AC337" s="79"/>
      <c r="AD337" s="79"/>
      <c r="AE337" s="166"/>
      <c r="AF337" s="166"/>
      <c r="AG337" s="36"/>
      <c r="AH337" s="36"/>
      <c r="AI337" s="36"/>
      <c r="AJ337" s="36"/>
    </row>
    <row r="338" spans="1:36">
      <c r="A338" s="36"/>
      <c r="B338" s="36"/>
      <c r="C338" s="36"/>
      <c r="D338" s="36"/>
      <c r="E338" s="366"/>
      <c r="F338" s="36"/>
      <c r="G338" s="366"/>
      <c r="H338" s="366"/>
      <c r="I338" s="166"/>
      <c r="J338" s="79"/>
      <c r="K338" s="166"/>
      <c r="L338" s="79"/>
      <c r="M338" s="366"/>
      <c r="N338" s="79"/>
      <c r="O338" s="79"/>
      <c r="P338" s="79"/>
      <c r="Q338" s="36"/>
      <c r="R338" s="79"/>
      <c r="S338" s="79"/>
      <c r="T338" s="79"/>
      <c r="U338" s="79"/>
      <c r="V338" s="79"/>
      <c r="W338" s="79"/>
      <c r="X338" s="36"/>
      <c r="Y338" s="79"/>
      <c r="Z338" s="166"/>
      <c r="AA338" s="166"/>
      <c r="AB338" s="79"/>
      <c r="AC338" s="79"/>
      <c r="AD338" s="79"/>
      <c r="AE338" s="166"/>
      <c r="AF338" s="166"/>
      <c r="AG338" s="36"/>
      <c r="AH338" s="36"/>
      <c r="AI338" s="36"/>
      <c r="AJ338" s="36"/>
    </row>
    <row r="339" spans="1:36">
      <c r="A339" s="36"/>
      <c r="B339" s="36"/>
      <c r="C339" s="36"/>
      <c r="D339" s="36"/>
      <c r="E339" s="366"/>
      <c r="F339" s="36"/>
      <c r="G339" s="366"/>
      <c r="H339" s="366"/>
      <c r="I339" s="166"/>
      <c r="J339" s="79"/>
      <c r="K339" s="166"/>
      <c r="L339" s="79"/>
      <c r="M339" s="366"/>
      <c r="N339" s="79"/>
      <c r="O339" s="79"/>
      <c r="P339" s="79"/>
      <c r="Q339" s="36"/>
      <c r="R339" s="79"/>
      <c r="S339" s="79"/>
      <c r="T339" s="79"/>
      <c r="U339" s="79"/>
      <c r="V339" s="79"/>
      <c r="W339" s="79"/>
      <c r="X339" s="36"/>
      <c r="Y339" s="79"/>
      <c r="Z339" s="166"/>
      <c r="AA339" s="166"/>
      <c r="AB339" s="79"/>
      <c r="AC339" s="79"/>
      <c r="AD339" s="79"/>
      <c r="AE339" s="166"/>
      <c r="AF339" s="166"/>
      <c r="AG339" s="36"/>
      <c r="AH339" s="36"/>
      <c r="AI339" s="36"/>
      <c r="AJ339" s="36"/>
    </row>
    <row r="340" spans="1:36">
      <c r="A340" s="36"/>
      <c r="B340" s="36"/>
      <c r="C340" s="36"/>
      <c r="D340" s="36"/>
      <c r="E340" s="366"/>
      <c r="F340" s="36"/>
      <c r="G340" s="366"/>
      <c r="H340" s="366"/>
      <c r="I340" s="166"/>
      <c r="J340" s="79"/>
      <c r="K340" s="166"/>
      <c r="L340" s="79"/>
      <c r="M340" s="366"/>
      <c r="N340" s="79"/>
      <c r="O340" s="79"/>
      <c r="P340" s="79"/>
      <c r="Q340" s="36"/>
      <c r="R340" s="79"/>
      <c r="S340" s="79"/>
      <c r="T340" s="79"/>
      <c r="U340" s="79"/>
      <c r="V340" s="79"/>
      <c r="W340" s="79"/>
      <c r="X340" s="36"/>
      <c r="Y340" s="79"/>
      <c r="Z340" s="166"/>
      <c r="AA340" s="166"/>
      <c r="AB340" s="79"/>
      <c r="AC340" s="79"/>
      <c r="AD340" s="79"/>
      <c r="AE340" s="166"/>
      <c r="AF340" s="166"/>
      <c r="AG340" s="36"/>
      <c r="AH340" s="36"/>
      <c r="AI340" s="36"/>
      <c r="AJ340" s="36"/>
    </row>
    <row r="341" spans="1:36">
      <c r="A341" s="36"/>
      <c r="B341" s="36"/>
      <c r="C341" s="36"/>
      <c r="D341" s="36"/>
      <c r="E341" s="366"/>
      <c r="F341" s="36"/>
      <c r="G341" s="366"/>
      <c r="H341" s="366"/>
      <c r="I341" s="166"/>
      <c r="J341" s="79"/>
      <c r="K341" s="166"/>
      <c r="L341" s="79"/>
      <c r="M341" s="366"/>
      <c r="N341" s="79"/>
      <c r="O341" s="79"/>
      <c r="P341" s="79"/>
      <c r="Q341" s="36"/>
      <c r="R341" s="79"/>
      <c r="S341" s="79"/>
      <c r="T341" s="79"/>
      <c r="U341" s="79"/>
      <c r="V341" s="79"/>
      <c r="W341" s="79"/>
      <c r="X341" s="36"/>
      <c r="Y341" s="79"/>
      <c r="Z341" s="166"/>
      <c r="AA341" s="166"/>
      <c r="AB341" s="79"/>
      <c r="AC341" s="79"/>
      <c r="AD341" s="79"/>
      <c r="AE341" s="166"/>
      <c r="AF341" s="166"/>
      <c r="AG341" s="36"/>
      <c r="AH341" s="36"/>
      <c r="AI341" s="36"/>
      <c r="AJ341" s="36"/>
    </row>
    <row r="342" spans="1:36">
      <c r="A342" s="36"/>
      <c r="B342" s="36"/>
      <c r="C342" s="36"/>
      <c r="D342" s="36"/>
      <c r="E342" s="366"/>
      <c r="F342" s="36"/>
      <c r="G342" s="366"/>
      <c r="H342" s="366"/>
      <c r="I342" s="166"/>
      <c r="J342" s="79"/>
      <c r="K342" s="166"/>
      <c r="L342" s="79"/>
      <c r="M342" s="366"/>
      <c r="N342" s="79"/>
      <c r="O342" s="79"/>
      <c r="P342" s="79"/>
      <c r="Q342" s="36"/>
      <c r="R342" s="79"/>
      <c r="S342" s="79"/>
      <c r="T342" s="79"/>
      <c r="U342" s="79"/>
      <c r="V342" s="79"/>
      <c r="W342" s="79"/>
      <c r="X342" s="36"/>
      <c r="Y342" s="79"/>
      <c r="Z342" s="166"/>
      <c r="AA342" s="166"/>
      <c r="AB342" s="79"/>
      <c r="AC342" s="79"/>
      <c r="AD342" s="79"/>
      <c r="AE342" s="166"/>
      <c r="AF342" s="166"/>
      <c r="AG342" s="36"/>
      <c r="AH342" s="36"/>
      <c r="AI342" s="36"/>
      <c r="AJ342" s="36"/>
    </row>
    <row r="343" spans="1:36">
      <c r="AB343" s="79"/>
      <c r="AC343" s="79"/>
      <c r="AD343" s="79"/>
      <c r="AE343" s="166"/>
      <c r="AF343" s="166"/>
      <c r="AG343" s="36"/>
      <c r="AH343" s="36"/>
      <c r="AI343" s="36"/>
      <c r="AJ343" s="36"/>
    </row>
    <row r="344" spans="1:36">
      <c r="AB344" s="79"/>
      <c r="AC344" s="79"/>
      <c r="AD344" s="79"/>
      <c r="AE344" s="166"/>
      <c r="AF344" s="166"/>
    </row>
    <row r="345" spans="1:36">
      <c r="AB345" s="79"/>
      <c r="AC345" s="79"/>
      <c r="AD345" s="79"/>
      <c r="AE345" s="166"/>
      <c r="AF345" s="166"/>
    </row>
    <row r="346" spans="1:36">
      <c r="AB346" s="79"/>
      <c r="AC346" s="79"/>
      <c r="AD346" s="79"/>
      <c r="AE346" s="166"/>
      <c r="AF346" s="166"/>
    </row>
    <row r="347" spans="1:36">
      <c r="AB347" s="79"/>
      <c r="AC347" s="79"/>
      <c r="AD347" s="79"/>
      <c r="AE347" s="166"/>
      <c r="AF347" s="166"/>
    </row>
    <row r="348" spans="1:36">
      <c r="AB348" s="79"/>
      <c r="AC348" s="79"/>
      <c r="AD348" s="79"/>
      <c r="AE348" s="166"/>
      <c r="AF348" s="166"/>
    </row>
    <row r="349" spans="1:36">
      <c r="AB349" s="79"/>
      <c r="AC349" s="79"/>
      <c r="AD349" s="79"/>
      <c r="AE349" s="166"/>
      <c r="AF349" s="166"/>
    </row>
    <row r="350" spans="1:36">
      <c r="AB350" s="79"/>
      <c r="AC350" s="79"/>
      <c r="AD350" s="79"/>
      <c r="AE350" s="166"/>
      <c r="AF350" s="166"/>
    </row>
    <row r="351" spans="1:36">
      <c r="AB351" s="79"/>
      <c r="AC351" s="79"/>
      <c r="AD351" s="79"/>
      <c r="AE351" s="166"/>
      <c r="AF351" s="166"/>
    </row>
    <row r="352" spans="1:36">
      <c r="AB352" s="79"/>
      <c r="AC352" s="79"/>
      <c r="AD352" s="79"/>
      <c r="AE352" s="166"/>
      <c r="AF352" s="166"/>
    </row>
    <row r="353" spans="28:32">
      <c r="AB353" s="79"/>
      <c r="AC353" s="79"/>
      <c r="AD353" s="79"/>
      <c r="AE353" s="166"/>
      <c r="AF353" s="166"/>
    </row>
    <row r="354" spans="28:32">
      <c r="AB354" s="79"/>
      <c r="AC354" s="79"/>
      <c r="AD354" s="79"/>
      <c r="AE354" s="166"/>
      <c r="AF354" s="166"/>
    </row>
    <row r="355" spans="28:32">
      <c r="AB355" s="79"/>
      <c r="AC355" s="79"/>
      <c r="AD355" s="79"/>
      <c r="AE355" s="166"/>
      <c r="AF355" s="166"/>
    </row>
    <row r="356" spans="28:32">
      <c r="AB356" s="79"/>
      <c r="AC356" s="79"/>
      <c r="AD356" s="79"/>
      <c r="AE356" s="166"/>
      <c r="AF356" s="166"/>
    </row>
    <row r="357" spans="28:32">
      <c r="AB357" s="79"/>
      <c r="AC357" s="79"/>
      <c r="AD357" s="79"/>
      <c r="AE357" s="166"/>
      <c r="AF357" s="166"/>
    </row>
    <row r="358" spans="28:32">
      <c r="AB358" s="79"/>
      <c r="AC358" s="79"/>
      <c r="AD358" s="79"/>
      <c r="AE358" s="166"/>
      <c r="AF358" s="166"/>
    </row>
    <row r="359" spans="28:32">
      <c r="AB359" s="79"/>
      <c r="AC359" s="79"/>
      <c r="AD359" s="79"/>
      <c r="AE359" s="166"/>
      <c r="AF359" s="166"/>
    </row>
    <row r="360" spans="28:32">
      <c r="AB360" s="79"/>
      <c r="AC360" s="79"/>
      <c r="AD360" s="79"/>
      <c r="AE360" s="166"/>
      <c r="AF360" s="166"/>
    </row>
    <row r="361" spans="28:32">
      <c r="AB361" s="79"/>
      <c r="AC361" s="79"/>
      <c r="AD361" s="79"/>
      <c r="AE361" s="166"/>
      <c r="AF361" s="166"/>
    </row>
    <row r="362" spans="28:32">
      <c r="AB362" s="79"/>
      <c r="AC362" s="79"/>
      <c r="AD362" s="79"/>
      <c r="AE362" s="166"/>
      <c r="AF362" s="166"/>
    </row>
    <row r="363" spans="28:32">
      <c r="AB363" s="79"/>
      <c r="AC363" s="79"/>
      <c r="AD363" s="79"/>
      <c r="AE363" s="166"/>
      <c r="AF363" s="166"/>
    </row>
    <row r="364" spans="28:32">
      <c r="AB364" s="79"/>
      <c r="AC364" s="79"/>
      <c r="AD364" s="79"/>
      <c r="AE364" s="166"/>
      <c r="AF364" s="166"/>
    </row>
    <row r="365" spans="28:32">
      <c r="AB365" s="79"/>
      <c r="AC365" s="79"/>
      <c r="AD365" s="79"/>
      <c r="AE365" s="166"/>
      <c r="AF365" s="166"/>
    </row>
    <row r="366" spans="28:32">
      <c r="AB366" s="79"/>
      <c r="AC366" s="79"/>
      <c r="AD366" s="79"/>
      <c r="AE366" s="166"/>
      <c r="AF366" s="166"/>
    </row>
  </sheetData>
  <mergeCells count="2">
    <mergeCell ref="AG5:AJ5"/>
    <mergeCell ref="K5:L5"/>
  </mergeCells>
  <phoneticPr fontId="11" type="noConversion"/>
  <conditionalFormatting sqref="AQ32:AQ34 BA125:BB125">
    <cfRule type="cellIs" dxfId="169" priority="60" stopIfTrue="1" operator="lessThan">
      <formula>0</formula>
    </cfRule>
  </conditionalFormatting>
  <conditionalFormatting sqref="BA102:BB102">
    <cfRule type="cellIs" dxfId="168" priority="61" stopIfTrue="1" operator="greaterThan">
      <formula>0</formula>
    </cfRule>
  </conditionalFormatting>
  <conditionalFormatting sqref="BA79:BB79">
    <cfRule type="cellIs" dxfId="167" priority="62" stopIfTrue="1" operator="greaterThan">
      <formula>0</formula>
    </cfRule>
    <cfRule type="cellIs" dxfId="166" priority="63" stopIfTrue="1" operator="lessThan">
      <formula>0</formula>
    </cfRule>
  </conditionalFormatting>
  <conditionalFormatting sqref="BA102:BB102">
    <cfRule type="cellIs" dxfId="165" priority="54" operator="lessThan">
      <formula>0</formula>
    </cfRule>
  </conditionalFormatting>
  <conditionalFormatting sqref="F17:F44 M47:M72 H47:H75 J47:J75 Y47:Y75 AA47:AA75 F47:F75 T47:T72 V47:V72 R47:R75 O47:O72">
    <cfRule type="cellIs" dxfId="164" priority="52" operator="lessThan">
      <formula>0</formula>
    </cfRule>
    <cfRule type="cellIs" dxfId="163" priority="53" operator="greaterThan">
      <formula>0</formula>
    </cfRule>
  </conditionalFormatting>
  <conditionalFormatting sqref="H17:H44">
    <cfRule type="cellIs" dxfId="162" priority="48" operator="lessThan">
      <formula>0</formula>
    </cfRule>
    <cfRule type="cellIs" dxfId="161" priority="49" operator="greaterThan">
      <formula>0</formula>
    </cfRule>
  </conditionalFormatting>
  <conditionalFormatting sqref="J17:J44">
    <cfRule type="cellIs" dxfId="160" priority="44" operator="lessThan">
      <formula>0</formula>
    </cfRule>
    <cfRule type="cellIs" dxfId="159" priority="45" operator="greaterThan">
      <formula>0</formula>
    </cfRule>
  </conditionalFormatting>
  <conditionalFormatting sqref="M17:M41">
    <cfRule type="cellIs" dxfId="158" priority="40" operator="lessThan">
      <formula>0</formula>
    </cfRule>
    <cfRule type="cellIs" dxfId="157" priority="41" operator="greaterThan">
      <formula>0</formula>
    </cfRule>
  </conditionalFormatting>
  <conditionalFormatting sqref="V17:V41 T17:T41 R17:R44">
    <cfRule type="cellIs" dxfId="156" priority="36" operator="lessThan">
      <formula>0</formula>
    </cfRule>
    <cfRule type="cellIs" dxfId="155" priority="37" operator="greaterThan">
      <formula>0</formula>
    </cfRule>
  </conditionalFormatting>
  <conditionalFormatting sqref="Y17:Y44">
    <cfRule type="cellIs" dxfId="154" priority="32" operator="lessThan">
      <formula>0</formula>
    </cfRule>
    <cfRule type="cellIs" dxfId="153" priority="33" operator="greaterThan">
      <formula>0</formula>
    </cfRule>
  </conditionalFormatting>
  <conditionalFormatting sqref="AA17:AA44">
    <cfRule type="cellIs" dxfId="152" priority="28" operator="lessThan">
      <formula>0</formula>
    </cfRule>
    <cfRule type="cellIs" dxfId="151" priority="29" operator="greaterThan">
      <formula>0</formula>
    </cfRule>
  </conditionalFormatting>
  <conditionalFormatting sqref="AA10">
    <cfRule type="cellIs" dxfId="150" priority="12" operator="lessThan">
      <formula>0</formula>
    </cfRule>
    <cfRule type="cellIs" dxfId="149" priority="13" operator="greaterThan">
      <formula>0</formula>
    </cfRule>
  </conditionalFormatting>
  <conditionalFormatting sqref="F10">
    <cfRule type="cellIs" dxfId="148" priority="24" operator="lessThan">
      <formula>0</formula>
    </cfRule>
    <cfRule type="cellIs" dxfId="147" priority="25" operator="greaterThan">
      <formula>0</formula>
    </cfRule>
  </conditionalFormatting>
  <conditionalFormatting sqref="H10">
    <cfRule type="cellIs" dxfId="146" priority="22" operator="lessThan">
      <formula>0</formula>
    </cfRule>
    <cfRule type="cellIs" dxfId="145" priority="23" operator="greaterThan">
      <formula>0</formula>
    </cfRule>
  </conditionalFormatting>
  <conditionalFormatting sqref="J10">
    <cfRule type="cellIs" dxfId="144" priority="20" operator="lessThan">
      <formula>0</formula>
    </cfRule>
    <cfRule type="cellIs" dxfId="143" priority="21" operator="greaterThan">
      <formula>0</formula>
    </cfRule>
  </conditionalFormatting>
  <conditionalFormatting sqref="Y10">
    <cfRule type="cellIs" dxfId="142" priority="14" operator="lessThan">
      <formula>0</formula>
    </cfRule>
    <cfRule type="cellIs" dxfId="141" priority="15" operator="greaterThan">
      <formula>0</formula>
    </cfRule>
  </conditionalFormatting>
  <conditionalFormatting sqref="F10:F11">
    <cfRule type="cellIs" dxfId="140" priority="11" operator="greaterThan">
      <formula>0</formula>
    </cfRule>
  </conditionalFormatting>
  <conditionalFormatting sqref="H10:H11">
    <cfRule type="cellIs" dxfId="139" priority="10" operator="greaterThan">
      <formula>0</formula>
    </cfRule>
  </conditionalFormatting>
  <conditionalFormatting sqref="J10:J11">
    <cfRule type="cellIs" dxfId="138" priority="8" operator="lessThan">
      <formula>0</formula>
    </cfRule>
    <cfRule type="cellIs" dxfId="137" priority="9" operator="greaterThan">
      <formula>0</formula>
    </cfRule>
  </conditionalFormatting>
  <conditionalFormatting sqref="Y10:Y11">
    <cfRule type="cellIs" dxfId="136" priority="5" operator="greaterThan">
      <formula>0</formula>
    </cfRule>
  </conditionalFormatting>
  <conditionalFormatting sqref="AA10:AA11">
    <cfRule type="cellIs" dxfId="135" priority="4" operator="greaterThan">
      <formula>0</formula>
    </cfRule>
  </conditionalFormatting>
  <conditionalFormatting sqref="R10:R11">
    <cfRule type="cellIs" dxfId="134" priority="3" operator="greaterThan">
      <formula>0</formula>
    </cfRule>
  </conditionalFormatting>
  <conditionalFormatting sqref="R10">
    <cfRule type="cellIs" dxfId="133" priority="2" operator="lessThan">
      <formula>0</formula>
    </cfRule>
  </conditionalFormatting>
  <conditionalFormatting sqref="Y11">
    <cfRule type="cellIs" dxfId="132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F318-202C-4886-B8F2-FB515C1BD1F4}">
  <dimension ref="L1:CM1935"/>
  <sheetViews>
    <sheetView zoomScale="88" zoomScaleNormal="88" workbookViewId="0">
      <selection activeCell="A10" sqref="A10"/>
    </sheetView>
  </sheetViews>
  <sheetFormatPr baseColWidth="10" defaultRowHeight="15"/>
  <cols>
    <col min="33" max="33" width="2.90625" customWidth="1"/>
    <col min="34" max="34" width="6.08984375" customWidth="1"/>
    <col min="35" max="35" width="2.6328125" customWidth="1"/>
    <col min="36" max="36" width="7.36328125" customWidth="1"/>
    <col min="37" max="37" width="6.36328125" customWidth="1"/>
    <col min="38" max="38" width="6.08984375" customWidth="1"/>
    <col min="39" max="39" width="8.90625" style="11" customWidth="1"/>
    <col min="40" max="40" width="6.90625" style="11" customWidth="1"/>
    <col min="41" max="41" width="5.81640625" style="98" customWidth="1"/>
    <col min="42" max="42" width="4.90625" style="11" customWidth="1"/>
    <col min="43" max="43" width="5.08984375" style="98" customWidth="1"/>
    <col min="44" max="44" width="4.81640625" style="11" customWidth="1"/>
    <col min="45" max="45" width="6" customWidth="1"/>
    <col min="46" max="46" width="6.54296875" style="11" customWidth="1"/>
    <col min="47" max="47" width="6" customWidth="1"/>
    <col min="48" max="48" width="6.1796875" style="11" customWidth="1"/>
    <col min="49" max="49" width="7" customWidth="1"/>
    <col min="50" max="50" width="6.1796875" style="11" customWidth="1"/>
    <col min="51" max="51" width="8" style="98" customWidth="1"/>
    <col min="52" max="52" width="5.36328125" style="98" customWidth="1"/>
    <col min="53" max="53" width="5.08984375" style="98" customWidth="1"/>
    <col min="54" max="54" width="6" style="98" customWidth="1"/>
    <col min="55" max="55" width="5.90625" customWidth="1"/>
    <col min="56" max="57" width="5.6328125" customWidth="1"/>
    <col min="58" max="58" width="6.81640625" customWidth="1"/>
    <col min="59" max="60" width="5.81640625" customWidth="1"/>
    <col min="61" max="61" width="6.1796875" customWidth="1"/>
    <col min="62" max="62" width="8.54296875" customWidth="1"/>
    <col min="63" max="63" width="9.6328125" customWidth="1"/>
    <col min="64" max="64" width="10.54296875" customWidth="1"/>
    <col min="67" max="67" width="9.453125" customWidth="1"/>
    <col min="68" max="68" width="8.1796875" customWidth="1"/>
    <col min="69" max="69" width="10.6328125" customWidth="1"/>
    <col min="76" max="76" width="14" customWidth="1"/>
    <col min="77" max="77" width="12.54296875" customWidth="1"/>
    <col min="78" max="78" width="10.90625" customWidth="1"/>
  </cols>
  <sheetData>
    <row r="1" spans="12:91"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4"/>
      <c r="BO1" s="4"/>
      <c r="BP1" s="4"/>
      <c r="BQ1" s="4"/>
    </row>
    <row r="2" spans="12:91" ht="15.6"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1"/>
      <c r="BQ2" s="5"/>
    </row>
    <row r="3" spans="12:91" ht="18.75" customHeight="1"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4"/>
      <c r="BO3" s="4"/>
      <c r="BP3" s="4"/>
      <c r="BQ3" s="4"/>
    </row>
    <row r="4" spans="12:91" ht="15.6"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1"/>
      <c r="BQ4" s="5"/>
    </row>
    <row r="5" spans="12:91" ht="15.6"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4"/>
      <c r="BO5" s="4"/>
      <c r="BP5" s="4"/>
      <c r="BQ5" s="4"/>
      <c r="CK5" s="2"/>
      <c r="CL5" s="5"/>
      <c r="CM5" s="5"/>
    </row>
    <row r="6" spans="12:91" ht="15.6"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1"/>
      <c r="BQ6" s="5"/>
    </row>
    <row r="7" spans="12:91"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4"/>
      <c r="BO7" s="4"/>
      <c r="BP7" s="4"/>
      <c r="BQ7" s="4"/>
    </row>
    <row r="8" spans="12:91" ht="15.6"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1"/>
      <c r="BQ8" s="5"/>
    </row>
    <row r="9" spans="12:91" ht="15.6"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1"/>
      <c r="BQ9" s="5"/>
    </row>
    <row r="10" spans="12:91" ht="15.6">
      <c r="L10" s="34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1"/>
      <c r="BQ10" s="5"/>
    </row>
    <row r="11" spans="12:91" ht="15.6"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1"/>
      <c r="BQ11" s="5"/>
      <c r="BS11" s="2"/>
      <c r="BT11" s="2"/>
      <c r="BU11" s="2"/>
    </row>
    <row r="12" spans="12:91" ht="15.6"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13"/>
      <c r="BQ12" s="5"/>
      <c r="BS12" s="2"/>
      <c r="BT12" s="2"/>
      <c r="BU12" s="4"/>
      <c r="BV12" s="4"/>
      <c r="BW12" s="4"/>
    </row>
    <row r="13" spans="12:91" ht="15.6"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13"/>
      <c r="BQ13" s="5"/>
      <c r="BS13" s="1"/>
      <c r="BT13" s="1"/>
      <c r="BU13" s="11"/>
      <c r="BV13" s="11"/>
      <c r="BW13" s="11"/>
    </row>
    <row r="14" spans="12:91" ht="15.6"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13"/>
      <c r="BQ14" s="5"/>
      <c r="BS14" s="1"/>
      <c r="BT14" s="1"/>
      <c r="BU14" s="11"/>
      <c r="BV14" s="11"/>
      <c r="BW14" s="11"/>
    </row>
    <row r="15" spans="12:91" ht="15.6"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13"/>
      <c r="BQ15" s="5"/>
      <c r="BS15" s="1"/>
      <c r="BT15" s="1"/>
      <c r="BU15" s="11"/>
      <c r="BV15" s="11"/>
      <c r="BW15" s="11"/>
    </row>
    <row r="16" spans="12:91" ht="15.6"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5"/>
      <c r="BQ16" s="5"/>
      <c r="BS16" s="1"/>
      <c r="BT16" s="1"/>
      <c r="BU16" s="11"/>
      <c r="BV16" s="11"/>
      <c r="BW16" s="11"/>
    </row>
    <row r="17" spans="37:75" ht="15.6"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5"/>
      <c r="BQ17" s="5"/>
      <c r="BS17" s="1"/>
      <c r="BT17" s="1"/>
      <c r="BU17" s="11"/>
      <c r="BV17" s="11"/>
      <c r="BW17" s="11"/>
    </row>
    <row r="18" spans="37:75" ht="15.6"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5"/>
      <c r="BQ18" s="5"/>
      <c r="BS18" s="1"/>
      <c r="BT18" s="1"/>
      <c r="BU18" s="11"/>
      <c r="BV18" s="11"/>
      <c r="BW18" s="11"/>
    </row>
    <row r="19" spans="37:75" ht="15.6"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5"/>
      <c r="BQ19" s="5"/>
      <c r="BS19" s="1"/>
      <c r="BT19" s="1"/>
      <c r="BU19" s="11"/>
      <c r="BV19" s="11"/>
      <c r="BW19" s="11"/>
    </row>
    <row r="20" spans="37:75" ht="15.6"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5"/>
      <c r="BQ20" s="5"/>
      <c r="BS20" s="1"/>
      <c r="BT20" s="1"/>
      <c r="BU20" s="11"/>
      <c r="BV20" s="11"/>
      <c r="BW20" s="11"/>
    </row>
    <row r="21" spans="37:75" ht="15.6"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5"/>
      <c r="BQ21" s="5"/>
      <c r="BS21" s="1"/>
      <c r="BT21" s="1"/>
      <c r="BU21" s="11"/>
      <c r="BV21" s="11"/>
      <c r="BW21" s="11"/>
    </row>
    <row r="22" spans="37:75" ht="15.6"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5"/>
      <c r="BQ22" s="5"/>
      <c r="BS22" s="13"/>
      <c r="BT22" s="13"/>
      <c r="BU22" s="11"/>
      <c r="BV22" s="11"/>
      <c r="BW22" s="11"/>
    </row>
    <row r="23" spans="37:75" ht="16.5" customHeight="1"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5"/>
      <c r="BQ23" s="5"/>
      <c r="BS23" s="13"/>
      <c r="BT23" s="13"/>
      <c r="BU23" s="11"/>
      <c r="BV23" s="11"/>
      <c r="BW23" s="11"/>
    </row>
    <row r="24" spans="37:75" ht="16.5" customHeight="1"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5"/>
      <c r="BQ24" s="5"/>
      <c r="BS24" s="13"/>
      <c r="BT24" s="13"/>
      <c r="BU24" s="11"/>
      <c r="BV24" s="11"/>
      <c r="BW24" s="11"/>
    </row>
    <row r="25" spans="37:75"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S25" s="13"/>
      <c r="BT25" s="13"/>
      <c r="BU25" s="11"/>
      <c r="BV25" s="11"/>
      <c r="BW25" s="11"/>
    </row>
    <row r="26" spans="37:75" ht="17.25" customHeight="1"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60"/>
      <c r="BQ26" s="5"/>
      <c r="BS26" s="13"/>
      <c r="BT26" s="13"/>
      <c r="BU26" s="11"/>
      <c r="BV26" s="11"/>
      <c r="BW26" s="11"/>
    </row>
    <row r="27" spans="37:75" ht="15.6"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60"/>
      <c r="BS27" s="13"/>
      <c r="BT27" s="13"/>
      <c r="BU27" s="11"/>
      <c r="BV27" s="11"/>
      <c r="BW27" s="11"/>
    </row>
    <row r="28" spans="37:75" ht="15.6"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60"/>
      <c r="BS28" s="13"/>
      <c r="BT28" s="13"/>
      <c r="BU28" s="11"/>
      <c r="BV28" s="11"/>
      <c r="BW28" s="11"/>
    </row>
    <row r="29" spans="37:75"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3"/>
      <c r="BS29" s="13"/>
      <c r="BT29" s="13"/>
      <c r="BU29" s="11"/>
      <c r="BV29" s="11"/>
      <c r="BW29" s="11"/>
    </row>
    <row r="30" spans="37:75"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3"/>
      <c r="BS30" s="13"/>
      <c r="BT30" s="13"/>
      <c r="BU30" s="11"/>
      <c r="BV30" s="11"/>
      <c r="BW30" s="11"/>
    </row>
    <row r="31" spans="37:75"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3"/>
      <c r="BS31" s="13"/>
      <c r="BT31" s="13"/>
      <c r="BU31" s="11"/>
      <c r="BV31" s="11"/>
      <c r="BW31" s="11"/>
    </row>
    <row r="32" spans="37:75" ht="15.6"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6"/>
      <c r="BP32" s="1"/>
      <c r="BQ32" s="18"/>
      <c r="BS32" s="1"/>
      <c r="BT32" s="5"/>
    </row>
    <row r="33" spans="51:69" ht="15.6"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6"/>
      <c r="BP33" s="1"/>
      <c r="BQ33" s="18"/>
    </row>
    <row r="34" spans="51:69" ht="15.6"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6"/>
      <c r="BP34" s="1"/>
      <c r="BQ34" s="18"/>
    </row>
    <row r="35" spans="51:69" ht="15.6"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6"/>
      <c r="BP35" s="1"/>
      <c r="BQ35" s="18"/>
    </row>
    <row r="36" spans="51:69" ht="15.6"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6"/>
      <c r="BP36" s="13"/>
      <c r="BQ36" s="18"/>
    </row>
    <row r="37" spans="51:69" ht="15.6"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6"/>
      <c r="BP37" s="13"/>
      <c r="BQ37" s="18"/>
    </row>
    <row r="38" spans="51:69" ht="15.6"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6"/>
      <c r="BP38" s="13"/>
      <c r="BQ38" s="18"/>
    </row>
    <row r="39" spans="51:69" ht="15.6"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6"/>
      <c r="BP39" s="13"/>
      <c r="BQ39" s="18"/>
    </row>
    <row r="40" spans="51:69" ht="15.6"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6"/>
      <c r="BP40" s="5"/>
      <c r="BQ40" s="18"/>
    </row>
    <row r="41" spans="51:69" ht="15.6"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6"/>
      <c r="BP41" s="5"/>
      <c r="BQ41" s="18"/>
    </row>
    <row r="42" spans="51:69" ht="15.6"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6"/>
      <c r="BP42" s="5"/>
      <c r="BQ42" s="18"/>
    </row>
    <row r="43" spans="51:69" ht="15.6"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6"/>
      <c r="BP43" s="5"/>
      <c r="BQ43" s="18"/>
    </row>
    <row r="44" spans="51:69" ht="15.6"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6"/>
      <c r="BP44" s="5"/>
      <c r="BQ44" s="18"/>
    </row>
    <row r="45" spans="51:69" ht="15.6"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6"/>
      <c r="BP45" s="5"/>
      <c r="BQ45" s="18"/>
    </row>
    <row r="46" spans="51:69" ht="15.6"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6"/>
      <c r="BP46" s="5"/>
      <c r="BQ46" s="18"/>
    </row>
    <row r="47" spans="51:69" ht="15.6"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6"/>
      <c r="BP47" s="5"/>
      <c r="BQ47" s="18"/>
    </row>
    <row r="48" spans="51:69" ht="15.6"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6"/>
      <c r="BP48" s="5"/>
      <c r="BQ48" s="18"/>
    </row>
    <row r="49" spans="51:80" ht="15.6"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6"/>
      <c r="BP49" s="5"/>
      <c r="BQ49" s="18"/>
    </row>
    <row r="50" spans="51:80" ht="15.6"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6"/>
      <c r="BP50" s="5"/>
      <c r="BQ50" s="18"/>
    </row>
    <row r="51" spans="51:80" ht="15.6"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6"/>
      <c r="BP51" s="5"/>
      <c r="BQ51" s="18"/>
    </row>
    <row r="52" spans="51:80" ht="15.6"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6"/>
      <c r="BP52" s="5"/>
      <c r="BQ52" s="18"/>
    </row>
    <row r="53" spans="51:80" ht="15.6"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6"/>
      <c r="BP53" s="5"/>
      <c r="BQ53" s="18"/>
    </row>
    <row r="54" spans="51:80" ht="15.6"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6"/>
      <c r="BP54" s="5"/>
      <c r="BQ54" s="18"/>
    </row>
    <row r="55" spans="51:80" ht="15.6"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8"/>
      <c r="BP55" s="5"/>
      <c r="BQ55" s="18"/>
    </row>
    <row r="56" spans="51:80"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X56" s="13"/>
      <c r="BY56" s="13"/>
    </row>
    <row r="57" spans="51:80" ht="15.6"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X57" s="5"/>
      <c r="BY57" s="18"/>
      <c r="BZ57" s="18"/>
      <c r="CB57" s="18"/>
    </row>
    <row r="58" spans="51:80"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X58" s="13"/>
      <c r="BY58" s="13"/>
    </row>
    <row r="59" spans="51:80">
      <c r="BX59" s="13"/>
      <c r="BY59" s="13"/>
    </row>
    <row r="60" spans="51:80" ht="15.6">
      <c r="BX60" s="2"/>
      <c r="BY60" s="5"/>
      <c r="BZ60" s="5"/>
    </row>
    <row r="61" spans="51:80">
      <c r="BX61" s="4"/>
      <c r="BY61" s="4"/>
      <c r="BZ61" s="4"/>
      <c r="CA61" s="4"/>
      <c r="CB61" s="4"/>
    </row>
    <row r="62" spans="51:80" ht="15.6">
      <c r="BX62" s="4"/>
      <c r="BY62" s="13"/>
      <c r="BZ62" s="13"/>
      <c r="CA62" s="1"/>
      <c r="CB62" s="5"/>
    </row>
    <row r="63" spans="51:80" ht="15.6">
      <c r="BX63" s="4"/>
      <c r="BY63" s="13"/>
      <c r="BZ63" s="13"/>
      <c r="CA63" s="1"/>
      <c r="CB63" s="5"/>
    </row>
    <row r="64" spans="51:80" ht="15.6">
      <c r="BX64" s="4"/>
      <c r="BY64" s="13"/>
      <c r="BZ64" s="13"/>
      <c r="CA64" s="1"/>
      <c r="CB64" s="5"/>
    </row>
    <row r="65" spans="17:80" ht="15.6">
      <c r="BX65" s="4"/>
      <c r="BY65" s="13"/>
      <c r="BZ65" s="13"/>
      <c r="CA65" s="1"/>
      <c r="CB65" s="5"/>
    </row>
    <row r="66" spans="17:80" ht="15.6">
      <c r="BX66" s="4"/>
      <c r="BY66" s="13"/>
      <c r="BZ66" s="13"/>
      <c r="CA66" s="13"/>
      <c r="CB66" s="5"/>
    </row>
    <row r="67" spans="17:80" ht="15.6">
      <c r="BX67" s="4"/>
      <c r="BY67" s="13"/>
      <c r="BZ67" s="13"/>
      <c r="CA67" s="13"/>
      <c r="CB67" s="5"/>
    </row>
    <row r="68" spans="17:80" ht="15.6">
      <c r="BX68" s="4"/>
      <c r="BY68" s="13"/>
      <c r="BZ68" s="13"/>
      <c r="CA68" s="13"/>
      <c r="CB68" s="5"/>
    </row>
    <row r="69" spans="17:80" ht="15.6">
      <c r="BX69" s="4"/>
      <c r="BY69" s="13"/>
      <c r="BZ69" s="13"/>
      <c r="CA69" s="13"/>
      <c r="CB69" s="5"/>
    </row>
    <row r="70" spans="17:80" ht="15.6">
      <c r="BX70" s="4"/>
      <c r="BY70" s="13"/>
      <c r="BZ70" s="13"/>
      <c r="CA70" s="5"/>
      <c r="CB70" s="5"/>
    </row>
    <row r="71" spans="17:80" ht="15.6">
      <c r="BX71" s="4"/>
      <c r="BY71" s="13"/>
      <c r="BZ71" s="13"/>
      <c r="CA71" s="5"/>
      <c r="CB71" s="5"/>
    </row>
    <row r="72" spans="17:80" ht="15.6">
      <c r="BX72" s="4"/>
      <c r="BY72" s="13"/>
      <c r="BZ72" s="13"/>
      <c r="CA72" s="5"/>
      <c r="CB72" s="5"/>
    </row>
    <row r="73" spans="17:80" ht="15.6">
      <c r="BX73" s="4"/>
      <c r="BY73" s="13"/>
      <c r="BZ73" s="13"/>
      <c r="CA73" s="5"/>
      <c r="CB73" s="5"/>
    </row>
    <row r="74" spans="17:80" ht="15.6">
      <c r="BX74" s="4"/>
      <c r="BY74" s="13"/>
      <c r="BZ74" s="13"/>
      <c r="CA74" s="5"/>
      <c r="CB74" s="5"/>
    </row>
    <row r="75" spans="17:80" ht="15.6">
      <c r="Q75" s="3" t="s">
        <v>30</v>
      </c>
      <c r="BX75" s="4"/>
      <c r="BY75" s="13"/>
      <c r="BZ75" s="13"/>
      <c r="CA75" s="5"/>
      <c r="CB75" s="5"/>
    </row>
    <row r="76" spans="17:80" ht="15.6">
      <c r="Q76" s="3" t="s">
        <v>31</v>
      </c>
      <c r="BX76" s="4"/>
      <c r="BY76" s="13"/>
      <c r="BZ76" s="13"/>
      <c r="CA76" s="5"/>
      <c r="CB76" s="5"/>
    </row>
    <row r="77" spans="17:80" ht="15.6">
      <c r="Q77" s="3" t="s">
        <v>402</v>
      </c>
      <c r="BX77" s="4"/>
      <c r="BY77" s="13"/>
      <c r="BZ77" s="13"/>
      <c r="CA77" s="5"/>
      <c r="CB77" s="5"/>
    </row>
    <row r="78" spans="17:80" ht="15.6">
      <c r="Q78" s="3" t="s">
        <v>32</v>
      </c>
      <c r="BX78" s="4"/>
      <c r="BY78" s="5"/>
      <c r="BZ78" s="5"/>
      <c r="CA78" s="5"/>
      <c r="CB78" s="5"/>
    </row>
    <row r="79" spans="17:80">
      <c r="Q79" s="3" t="s">
        <v>33</v>
      </c>
      <c r="BX79" s="13"/>
      <c r="BY79" s="13"/>
    </row>
    <row r="80" spans="17:80" ht="15.6">
      <c r="Q80" s="3" t="s">
        <v>34</v>
      </c>
      <c r="BX80" s="5"/>
      <c r="BY80" s="5"/>
      <c r="BZ80" s="5"/>
      <c r="CB80" s="5"/>
    </row>
    <row r="81" spans="17:80">
      <c r="Q81" s="3" t="s">
        <v>35</v>
      </c>
      <c r="BX81" s="13"/>
      <c r="BY81" s="13"/>
    </row>
    <row r="82" spans="17:80">
      <c r="BX82" s="13"/>
      <c r="BY82" s="13"/>
    </row>
    <row r="83" spans="17:80" ht="15.6">
      <c r="BX83" s="2"/>
      <c r="BY83" s="5"/>
      <c r="BZ83" s="5"/>
      <c r="CB83" s="2"/>
    </row>
    <row r="84" spans="17:80">
      <c r="BX84" s="4"/>
      <c r="BY84" s="4"/>
      <c r="BZ84" s="4"/>
      <c r="CA84" s="4"/>
      <c r="CB84" s="4"/>
    </row>
    <row r="85" spans="17:80" ht="15.6">
      <c r="BX85" s="4"/>
      <c r="BY85" s="13"/>
      <c r="BZ85" s="13"/>
      <c r="CA85" s="1"/>
      <c r="CB85" s="5"/>
    </row>
    <row r="86" spans="17:80" ht="15.6">
      <c r="BX86" s="4"/>
      <c r="BY86" s="13"/>
      <c r="BZ86" s="13"/>
      <c r="CA86" s="1"/>
      <c r="CB86" s="5"/>
    </row>
    <row r="87" spans="17:80" ht="15.6">
      <c r="BX87" s="4"/>
      <c r="BY87" s="13"/>
      <c r="BZ87" s="13"/>
      <c r="CA87" s="1"/>
      <c r="CB87" s="5"/>
    </row>
    <row r="88" spans="17:80" ht="15.6">
      <c r="BX88" s="4"/>
      <c r="BY88" s="13"/>
      <c r="BZ88" s="13"/>
      <c r="CA88" s="1"/>
      <c r="CB88" s="5"/>
    </row>
    <row r="89" spans="17:80" ht="15.6">
      <c r="BX89" s="4"/>
      <c r="BY89" s="13"/>
      <c r="BZ89" s="13"/>
      <c r="CA89" s="13"/>
      <c r="CB89" s="5"/>
    </row>
    <row r="90" spans="17:80" ht="15.6">
      <c r="BX90" s="4"/>
      <c r="BY90" s="13"/>
      <c r="BZ90" s="13"/>
      <c r="CA90" s="13"/>
      <c r="CB90" s="5"/>
    </row>
    <row r="91" spans="17:80" ht="15.6">
      <c r="BX91" s="4"/>
      <c r="BY91" s="13"/>
      <c r="BZ91" s="13"/>
      <c r="CA91" s="13"/>
      <c r="CB91" s="5"/>
    </row>
    <row r="92" spans="17:80" ht="15.6">
      <c r="BX92" s="4"/>
      <c r="BY92" s="13"/>
      <c r="BZ92" s="13"/>
      <c r="CA92" s="13"/>
      <c r="CB92" s="5"/>
    </row>
    <row r="93" spans="17:80" ht="15.6">
      <c r="BX93" s="4"/>
      <c r="BY93" s="13"/>
      <c r="BZ93" s="13"/>
      <c r="CA93" s="5"/>
      <c r="CB93" s="5"/>
    </row>
    <row r="94" spans="17:80" ht="15.6">
      <c r="BX94" s="4"/>
      <c r="BY94" s="13"/>
      <c r="BZ94" s="13"/>
      <c r="CA94" s="5"/>
      <c r="CB94" s="5"/>
    </row>
    <row r="95" spans="17:80" ht="15.6">
      <c r="BX95" s="4"/>
      <c r="BY95" s="13"/>
      <c r="BZ95" s="13"/>
      <c r="CA95" s="5"/>
      <c r="CB95" s="5"/>
    </row>
    <row r="96" spans="17:80" ht="15.6">
      <c r="BX96" s="4"/>
      <c r="BY96" s="13"/>
      <c r="BZ96" s="13"/>
      <c r="CA96" s="5"/>
      <c r="CB96" s="5"/>
    </row>
    <row r="97" spans="39:80" ht="15.6">
      <c r="BX97" s="4"/>
      <c r="BY97" s="13"/>
      <c r="BZ97" s="13"/>
      <c r="CA97" s="5"/>
      <c r="CB97" s="5"/>
    </row>
    <row r="98" spans="39:80" ht="15.6">
      <c r="BX98" s="4"/>
      <c r="BY98" s="13"/>
      <c r="BZ98" s="13"/>
      <c r="CA98" s="5"/>
      <c r="CB98" s="5"/>
    </row>
    <row r="99" spans="39:80" ht="15.6">
      <c r="BX99" s="4"/>
      <c r="BY99" s="13"/>
      <c r="BZ99" s="13"/>
      <c r="CA99" s="5"/>
      <c r="CB99" s="5"/>
    </row>
    <row r="100" spans="39:80" ht="15.6">
      <c r="BX100" s="4"/>
      <c r="BY100" s="13"/>
      <c r="BZ100" s="13"/>
      <c r="CA100" s="5"/>
      <c r="CB100" s="5"/>
    </row>
    <row r="101" spans="39:80" ht="15.6">
      <c r="BX101" s="4"/>
      <c r="BY101" s="5"/>
      <c r="BZ101" s="5"/>
      <c r="CA101" s="5"/>
      <c r="CB101" s="5"/>
    </row>
    <row r="102" spans="39:80">
      <c r="BX102" s="13"/>
      <c r="BY102" s="13"/>
    </row>
    <row r="103" spans="39:80" ht="15.6">
      <c r="BX103" s="5"/>
      <c r="BY103" s="5"/>
      <c r="BZ103" s="5"/>
      <c r="CB103" s="5"/>
    </row>
    <row r="104" spans="39:80">
      <c r="BX104" s="13"/>
      <c r="BY104" s="13"/>
    </row>
    <row r="105" spans="39:80">
      <c r="BX105" s="13"/>
      <c r="BY105" s="13"/>
    </row>
    <row r="106" spans="39:80" s="627" customFormat="1">
      <c r="AM106" s="600"/>
      <c r="AN106" s="600"/>
      <c r="AO106" s="98"/>
      <c r="AP106" s="600"/>
      <c r="AQ106" s="98"/>
      <c r="AR106" s="600"/>
      <c r="AT106" s="600"/>
      <c r="AV106" s="600"/>
      <c r="AX106" s="600"/>
      <c r="AY106" s="98"/>
      <c r="AZ106" s="98"/>
      <c r="BA106" s="98"/>
      <c r="BB106" s="98"/>
      <c r="BX106" s="13"/>
      <c r="BY106" s="13"/>
    </row>
    <row r="107" spans="39:80" s="627" customFormat="1">
      <c r="AM107" s="600"/>
      <c r="AN107" s="600"/>
      <c r="AO107" s="98"/>
      <c r="AP107" s="600"/>
      <c r="AQ107" s="98"/>
      <c r="AR107" s="600"/>
      <c r="AT107" s="600"/>
      <c r="AV107" s="600"/>
      <c r="AX107" s="600"/>
      <c r="AY107" s="98"/>
      <c r="AZ107" s="98"/>
      <c r="BA107" s="98"/>
      <c r="BB107" s="98"/>
      <c r="BX107" s="13"/>
      <c r="BY107" s="13"/>
    </row>
    <row r="108" spans="39:80" s="627" customFormat="1">
      <c r="AM108" s="600"/>
      <c r="AN108" s="600"/>
      <c r="AO108" s="98"/>
      <c r="AP108" s="600"/>
      <c r="AQ108" s="98"/>
      <c r="AR108" s="600"/>
      <c r="AT108" s="600"/>
      <c r="AV108" s="600"/>
      <c r="AX108" s="600"/>
      <c r="AY108" s="98"/>
      <c r="AZ108" s="98"/>
      <c r="BA108" s="98"/>
      <c r="BB108" s="98"/>
      <c r="BX108" s="13"/>
      <c r="BY108" s="13"/>
    </row>
    <row r="109" spans="39:80" s="627" customFormat="1">
      <c r="AM109" s="600"/>
      <c r="AN109" s="600"/>
      <c r="AO109" s="98"/>
      <c r="AP109" s="600"/>
      <c r="AQ109" s="98"/>
      <c r="AR109" s="600"/>
      <c r="AT109" s="600"/>
      <c r="AV109" s="600"/>
      <c r="AX109" s="600"/>
      <c r="AY109" s="98"/>
      <c r="AZ109" s="98"/>
      <c r="BA109" s="98"/>
      <c r="BB109" s="98"/>
      <c r="BX109" s="13"/>
      <c r="BY109" s="13"/>
    </row>
    <row r="110" spans="39:80" s="627" customFormat="1">
      <c r="AM110" s="600"/>
      <c r="AN110" s="600"/>
      <c r="AO110" s="98"/>
      <c r="AP110" s="600"/>
      <c r="AQ110" s="98"/>
      <c r="AR110" s="600"/>
      <c r="AT110" s="600"/>
      <c r="AV110" s="600"/>
      <c r="AX110" s="600"/>
      <c r="AY110" s="98"/>
      <c r="AZ110" s="98"/>
      <c r="BA110" s="98"/>
      <c r="BB110" s="98"/>
      <c r="BX110" s="13"/>
      <c r="BY110" s="13"/>
    </row>
    <row r="111" spans="39:80" s="627" customFormat="1">
      <c r="AM111" s="600"/>
      <c r="AN111" s="600"/>
      <c r="AO111" s="98"/>
      <c r="AP111" s="600"/>
      <c r="AQ111" s="98"/>
      <c r="AR111" s="600"/>
      <c r="AT111" s="600"/>
      <c r="AV111" s="600"/>
      <c r="AX111" s="600"/>
      <c r="AY111" s="98"/>
      <c r="AZ111" s="98"/>
      <c r="BA111" s="98"/>
      <c r="BB111" s="98"/>
      <c r="BX111" s="13"/>
      <c r="BY111" s="13"/>
    </row>
    <row r="112" spans="39:80" s="627" customFormat="1">
      <c r="AM112" s="600"/>
      <c r="AN112" s="600"/>
      <c r="AO112" s="98"/>
      <c r="AP112" s="600"/>
      <c r="AQ112" s="98"/>
      <c r="AR112" s="600"/>
      <c r="AT112" s="600"/>
      <c r="AV112" s="600"/>
      <c r="AX112" s="600"/>
      <c r="AY112" s="98"/>
      <c r="AZ112" s="98"/>
      <c r="BA112" s="98"/>
      <c r="BB112" s="98"/>
      <c r="BX112" s="13"/>
      <c r="BY112" s="13"/>
    </row>
    <row r="113" spans="39:77" s="627" customFormat="1">
      <c r="AM113" s="600"/>
      <c r="AN113" s="600"/>
      <c r="AO113" s="98"/>
      <c r="AP113" s="600"/>
      <c r="AQ113" s="98"/>
      <c r="AR113" s="600"/>
      <c r="AT113" s="600"/>
      <c r="AV113" s="600"/>
      <c r="AX113" s="600"/>
      <c r="AY113" s="98"/>
      <c r="AZ113" s="98"/>
      <c r="BA113" s="98"/>
      <c r="BB113" s="98"/>
      <c r="BX113" s="13"/>
      <c r="BY113" s="13"/>
    </row>
    <row r="114" spans="39:77" s="627" customFormat="1">
      <c r="AM114" s="600"/>
      <c r="AN114" s="600"/>
      <c r="AO114" s="98"/>
      <c r="AP114" s="600"/>
      <c r="AQ114" s="98"/>
      <c r="AR114" s="600"/>
      <c r="AT114" s="600"/>
      <c r="AV114" s="600"/>
      <c r="AX114" s="600"/>
      <c r="AY114" s="98"/>
      <c r="AZ114" s="98"/>
      <c r="BA114" s="98"/>
      <c r="BB114" s="98"/>
      <c r="BX114" s="13"/>
      <c r="BY114" s="13"/>
    </row>
    <row r="115" spans="39:77" s="627" customFormat="1">
      <c r="AM115" s="600"/>
      <c r="AN115" s="600"/>
      <c r="AO115" s="98"/>
      <c r="AP115" s="600"/>
      <c r="AQ115" s="98"/>
      <c r="AR115" s="600"/>
      <c r="AT115" s="600"/>
      <c r="AV115" s="600"/>
      <c r="AX115" s="600"/>
      <c r="AY115" s="98"/>
      <c r="AZ115" s="98"/>
      <c r="BA115" s="98"/>
      <c r="BB115" s="98"/>
      <c r="BX115" s="13"/>
      <c r="BY115" s="13"/>
    </row>
    <row r="116" spans="39:77" s="627" customFormat="1">
      <c r="AM116" s="600"/>
      <c r="AN116" s="600"/>
      <c r="AO116" s="98"/>
      <c r="AP116" s="600"/>
      <c r="AQ116" s="98"/>
      <c r="AR116" s="600"/>
      <c r="AT116" s="600"/>
      <c r="AV116" s="600"/>
      <c r="AX116" s="600"/>
      <c r="AY116" s="98"/>
      <c r="AZ116" s="98"/>
      <c r="BA116" s="98"/>
      <c r="BB116" s="98"/>
      <c r="BX116" s="13"/>
      <c r="BY116" s="13"/>
    </row>
    <row r="117" spans="39:77" s="627" customFormat="1">
      <c r="AM117" s="600"/>
      <c r="AN117" s="600"/>
      <c r="AO117" s="98"/>
      <c r="AP117" s="600"/>
      <c r="AQ117" s="98"/>
      <c r="AR117" s="600"/>
      <c r="AT117" s="600"/>
      <c r="AV117" s="600"/>
      <c r="AX117" s="600"/>
      <c r="AY117" s="98"/>
      <c r="AZ117" s="98"/>
      <c r="BA117" s="98"/>
      <c r="BB117" s="98"/>
      <c r="BX117" s="13"/>
      <c r="BY117" s="13"/>
    </row>
    <row r="118" spans="39:77" s="627" customFormat="1">
      <c r="AM118" s="600"/>
      <c r="AN118" s="600"/>
      <c r="AO118" s="98"/>
      <c r="AP118" s="600"/>
      <c r="AQ118" s="98"/>
      <c r="AR118" s="600"/>
      <c r="AT118" s="600"/>
      <c r="AV118" s="600"/>
      <c r="AX118" s="600"/>
      <c r="AY118" s="98"/>
      <c r="AZ118" s="98"/>
      <c r="BA118" s="98"/>
      <c r="BB118" s="98"/>
      <c r="BX118" s="13"/>
      <c r="BY118" s="13"/>
    </row>
    <row r="119" spans="39:77" s="627" customFormat="1">
      <c r="AM119" s="600"/>
      <c r="AN119" s="600"/>
      <c r="AO119" s="98"/>
      <c r="AP119" s="600"/>
      <c r="AQ119" s="98"/>
      <c r="AR119" s="600"/>
      <c r="AT119" s="600"/>
      <c r="AV119" s="600"/>
      <c r="AX119" s="600"/>
      <c r="AY119" s="98"/>
      <c r="AZ119" s="98"/>
      <c r="BA119" s="98"/>
      <c r="BB119" s="98"/>
      <c r="BX119" s="13"/>
      <c r="BY119" s="13"/>
    </row>
    <row r="120" spans="39:77" s="627" customFormat="1">
      <c r="AM120" s="600"/>
      <c r="AN120" s="600"/>
      <c r="AO120" s="98"/>
      <c r="AP120" s="600"/>
      <c r="AQ120" s="98"/>
      <c r="AR120" s="600"/>
      <c r="AT120" s="600"/>
      <c r="AV120" s="600"/>
      <c r="AX120" s="600"/>
      <c r="AY120" s="98"/>
      <c r="AZ120" s="98"/>
      <c r="BA120" s="98"/>
      <c r="BB120" s="98"/>
      <c r="BX120" s="13"/>
      <c r="BY120" s="13"/>
    </row>
    <row r="121" spans="39:77" s="627" customFormat="1">
      <c r="AM121" s="600"/>
      <c r="AN121" s="600"/>
      <c r="AO121" s="98"/>
      <c r="AP121" s="600"/>
      <c r="AQ121" s="98"/>
      <c r="AR121" s="600"/>
      <c r="AT121" s="600"/>
      <c r="AV121" s="600"/>
      <c r="AX121" s="600"/>
      <c r="AY121" s="98"/>
      <c r="AZ121" s="98"/>
      <c r="BA121" s="98"/>
      <c r="BB121" s="98"/>
      <c r="BX121" s="13"/>
      <c r="BY121" s="13"/>
    </row>
    <row r="122" spans="39:77" s="627" customFormat="1">
      <c r="AM122" s="600"/>
      <c r="AN122" s="600"/>
      <c r="AO122" s="98"/>
      <c r="AP122" s="600"/>
      <c r="AQ122" s="98"/>
      <c r="AR122" s="600"/>
      <c r="AT122" s="600"/>
      <c r="AV122" s="600"/>
      <c r="AX122" s="600"/>
      <c r="AY122" s="98"/>
      <c r="AZ122" s="98"/>
      <c r="BA122" s="98"/>
      <c r="BB122" s="98"/>
      <c r="BX122" s="13"/>
      <c r="BY122" s="13"/>
    </row>
    <row r="123" spans="39:77" s="627" customFormat="1">
      <c r="AM123" s="600"/>
      <c r="AN123" s="600"/>
      <c r="AO123" s="98"/>
      <c r="AP123" s="600"/>
      <c r="AQ123" s="98"/>
      <c r="AR123" s="600"/>
      <c r="AT123" s="600"/>
      <c r="AV123" s="600"/>
      <c r="AX123" s="600"/>
      <c r="AY123" s="98"/>
      <c r="AZ123" s="98"/>
      <c r="BA123" s="98"/>
      <c r="BB123" s="98"/>
      <c r="BX123" s="13"/>
      <c r="BY123" s="13"/>
    </row>
    <row r="124" spans="39:77" s="627" customFormat="1">
      <c r="AM124" s="600"/>
      <c r="AN124" s="600"/>
      <c r="AO124" s="98"/>
      <c r="AP124" s="600"/>
      <c r="AQ124" s="98"/>
      <c r="AR124" s="600"/>
      <c r="AT124" s="600"/>
      <c r="AV124" s="600"/>
      <c r="AX124" s="600"/>
      <c r="AY124" s="98"/>
      <c r="AZ124" s="98"/>
      <c r="BA124" s="98"/>
      <c r="BB124" s="98"/>
      <c r="BX124" s="13"/>
      <c r="BY124" s="13"/>
    </row>
    <row r="125" spans="39:77" s="627" customFormat="1">
      <c r="AM125" s="600"/>
      <c r="AN125" s="600"/>
      <c r="AO125" s="98"/>
      <c r="AP125" s="600"/>
      <c r="AQ125" s="98"/>
      <c r="AR125" s="600"/>
      <c r="AT125" s="600"/>
      <c r="AV125" s="600"/>
      <c r="AX125" s="600"/>
      <c r="AY125" s="98"/>
      <c r="AZ125" s="98"/>
      <c r="BA125" s="98"/>
      <c r="BB125" s="98"/>
      <c r="BX125" s="13"/>
      <c r="BY125" s="13"/>
    </row>
    <row r="126" spans="39:77" s="627" customFormat="1">
      <c r="AM126" s="600"/>
      <c r="AN126" s="600"/>
      <c r="AO126" s="98"/>
      <c r="AP126" s="600"/>
      <c r="AQ126" s="98"/>
      <c r="AR126" s="600"/>
      <c r="AT126" s="600"/>
      <c r="AV126" s="600"/>
      <c r="AX126" s="600"/>
      <c r="AY126" s="98"/>
      <c r="AZ126" s="98"/>
      <c r="BA126" s="98"/>
      <c r="BB126" s="98"/>
      <c r="BX126" s="13"/>
      <c r="BY126" s="13"/>
    </row>
    <row r="127" spans="39:77" s="627" customFormat="1">
      <c r="AM127" s="600"/>
      <c r="AN127" s="600"/>
      <c r="AO127" s="98"/>
      <c r="AP127" s="600"/>
      <c r="AQ127" s="98"/>
      <c r="AR127" s="600"/>
      <c r="AT127" s="600"/>
      <c r="AV127" s="600"/>
      <c r="AX127" s="600"/>
      <c r="AY127" s="98"/>
      <c r="AZ127" s="98"/>
      <c r="BA127" s="98"/>
      <c r="BB127" s="98"/>
      <c r="BX127" s="13"/>
      <c r="BY127" s="13"/>
    </row>
    <row r="128" spans="39:77" s="627" customFormat="1">
      <c r="AM128" s="600"/>
      <c r="AN128" s="600"/>
      <c r="AO128" s="98"/>
      <c r="AP128" s="600"/>
      <c r="AQ128" s="98"/>
      <c r="AR128" s="600"/>
      <c r="AT128" s="600"/>
      <c r="AV128" s="600"/>
      <c r="AX128" s="600"/>
      <c r="AY128" s="98"/>
      <c r="AZ128" s="98"/>
      <c r="BA128" s="98"/>
      <c r="BB128" s="98"/>
      <c r="BX128" s="13"/>
      <c r="BY128" s="13"/>
    </row>
    <row r="129" spans="39:77" s="627" customFormat="1">
      <c r="AM129" s="600"/>
      <c r="AN129" s="600"/>
      <c r="AO129" s="98"/>
      <c r="AP129" s="600"/>
      <c r="AQ129" s="98"/>
      <c r="AR129" s="600"/>
      <c r="AT129" s="600"/>
      <c r="AV129" s="600"/>
      <c r="AX129" s="600"/>
      <c r="AY129" s="98"/>
      <c r="AZ129" s="98"/>
      <c r="BA129" s="98"/>
      <c r="BB129" s="98"/>
      <c r="BX129" s="13"/>
      <c r="BY129" s="13"/>
    </row>
    <row r="130" spans="39:77" s="627" customFormat="1">
      <c r="AM130" s="600"/>
      <c r="AN130" s="600"/>
      <c r="AO130" s="98"/>
      <c r="AP130" s="600"/>
      <c r="AQ130" s="98"/>
      <c r="AR130" s="600"/>
      <c r="AT130" s="600"/>
      <c r="AV130" s="600"/>
      <c r="AX130" s="600"/>
      <c r="AY130" s="98"/>
      <c r="AZ130" s="98"/>
      <c r="BA130" s="98"/>
      <c r="BB130" s="98"/>
      <c r="BX130" s="13"/>
      <c r="BY130" s="13"/>
    </row>
    <row r="131" spans="39:77" s="627" customFormat="1">
      <c r="AM131" s="600"/>
      <c r="AN131" s="600"/>
      <c r="AO131" s="98"/>
      <c r="AP131" s="600"/>
      <c r="AQ131" s="98"/>
      <c r="AR131" s="600"/>
      <c r="AT131" s="600"/>
      <c r="AV131" s="600"/>
      <c r="AX131" s="600"/>
      <c r="AY131" s="98"/>
      <c r="AZ131" s="98"/>
      <c r="BA131" s="98"/>
      <c r="BB131" s="98"/>
      <c r="BX131" s="13"/>
      <c r="BY131" s="13"/>
    </row>
    <row r="132" spans="39:77" s="627" customFormat="1">
      <c r="AM132" s="600"/>
      <c r="AN132" s="600"/>
      <c r="AO132" s="98"/>
      <c r="AP132" s="600"/>
      <c r="AQ132" s="98"/>
      <c r="AR132" s="600"/>
      <c r="AT132" s="600"/>
      <c r="AV132" s="600"/>
      <c r="AX132" s="600"/>
      <c r="AY132" s="98"/>
      <c r="AZ132" s="98"/>
      <c r="BA132" s="98"/>
      <c r="BB132" s="98"/>
      <c r="BX132" s="13"/>
      <c r="BY132" s="13"/>
    </row>
    <row r="133" spans="39:77" s="627" customFormat="1">
      <c r="AM133" s="600"/>
      <c r="AN133" s="600"/>
      <c r="AO133" s="98"/>
      <c r="AP133" s="600"/>
      <c r="AQ133" s="98"/>
      <c r="AR133" s="600"/>
      <c r="AT133" s="600"/>
      <c r="AV133" s="600"/>
      <c r="AX133" s="600"/>
      <c r="AY133" s="98"/>
      <c r="AZ133" s="98"/>
      <c r="BA133" s="98"/>
      <c r="BB133" s="98"/>
      <c r="BX133" s="13"/>
      <c r="BY133" s="13"/>
    </row>
    <row r="134" spans="39:77" s="627" customFormat="1">
      <c r="AM134" s="600"/>
      <c r="AN134" s="600"/>
      <c r="AO134" s="98"/>
      <c r="AP134" s="600"/>
      <c r="AQ134" s="98"/>
      <c r="AR134" s="600"/>
      <c r="AT134" s="600"/>
      <c r="AV134" s="600"/>
      <c r="AX134" s="600"/>
      <c r="AY134" s="98"/>
      <c r="AZ134" s="98"/>
      <c r="BA134" s="98"/>
      <c r="BB134" s="98"/>
      <c r="BX134" s="13"/>
      <c r="BY134" s="13"/>
    </row>
    <row r="135" spans="39:77" s="627" customFormat="1">
      <c r="AM135" s="600"/>
      <c r="AN135" s="600"/>
      <c r="AO135" s="98"/>
      <c r="AP135" s="600"/>
      <c r="AQ135" s="98"/>
      <c r="AR135" s="600"/>
      <c r="AT135" s="600"/>
      <c r="AV135" s="600"/>
      <c r="AX135" s="600"/>
      <c r="AY135" s="98"/>
      <c r="AZ135" s="98"/>
      <c r="BA135" s="98"/>
      <c r="BB135" s="98"/>
      <c r="BX135" s="13"/>
      <c r="BY135" s="13"/>
    </row>
    <row r="136" spans="39:77" s="627" customFormat="1">
      <c r="AM136" s="600"/>
      <c r="AN136" s="600"/>
      <c r="AO136" s="98"/>
      <c r="AP136" s="600"/>
      <c r="AQ136" s="98"/>
      <c r="AR136" s="600"/>
      <c r="AT136" s="600"/>
      <c r="AV136" s="600"/>
      <c r="AX136" s="600"/>
      <c r="AY136" s="98"/>
      <c r="AZ136" s="98"/>
      <c r="BA136" s="98"/>
      <c r="BB136" s="98"/>
      <c r="BX136" s="13"/>
      <c r="BY136" s="13"/>
    </row>
    <row r="137" spans="39:77" s="627" customFormat="1">
      <c r="AM137" s="600"/>
      <c r="AN137" s="600"/>
      <c r="AO137" s="98"/>
      <c r="AP137" s="600"/>
      <c r="AQ137" s="98"/>
      <c r="AR137" s="600"/>
      <c r="AT137" s="600"/>
      <c r="AV137" s="600"/>
      <c r="AX137" s="600"/>
      <c r="AY137" s="98"/>
      <c r="AZ137" s="98"/>
      <c r="BA137" s="98"/>
      <c r="BB137" s="98"/>
      <c r="BX137" s="13"/>
      <c r="BY137" s="13"/>
    </row>
    <row r="138" spans="39:77" s="627" customFormat="1">
      <c r="AM138" s="600"/>
      <c r="AN138" s="600"/>
      <c r="AO138" s="98"/>
      <c r="AP138" s="600"/>
      <c r="AQ138" s="98"/>
      <c r="AR138" s="600"/>
      <c r="AT138" s="600"/>
      <c r="AV138" s="600"/>
      <c r="AX138" s="600"/>
      <c r="AY138" s="98"/>
      <c r="AZ138" s="98"/>
      <c r="BA138" s="98"/>
      <c r="BB138" s="98"/>
      <c r="BX138" s="13"/>
      <c r="BY138" s="13"/>
    </row>
    <row r="139" spans="39:77" s="627" customFormat="1">
      <c r="AM139" s="600"/>
      <c r="AN139" s="600"/>
      <c r="AO139" s="98"/>
      <c r="AP139" s="600"/>
      <c r="AQ139" s="98"/>
      <c r="AR139" s="600"/>
      <c r="AT139" s="600"/>
      <c r="AV139" s="600"/>
      <c r="AX139" s="600"/>
      <c r="AY139" s="98"/>
      <c r="AZ139" s="98"/>
      <c r="BA139" s="98"/>
      <c r="BB139" s="98"/>
      <c r="BX139" s="13"/>
      <c r="BY139" s="13"/>
    </row>
    <row r="140" spans="39:77" s="627" customFormat="1">
      <c r="AM140" s="600"/>
      <c r="AN140" s="600"/>
      <c r="AO140" s="98"/>
      <c r="AP140" s="600"/>
      <c r="AQ140" s="98"/>
      <c r="AR140" s="600"/>
      <c r="AT140" s="600"/>
      <c r="AV140" s="600"/>
      <c r="AX140" s="600"/>
      <c r="AY140" s="98"/>
      <c r="AZ140" s="98"/>
      <c r="BA140" s="98"/>
      <c r="BB140" s="98"/>
      <c r="BX140" s="13"/>
      <c r="BY140" s="13"/>
    </row>
    <row r="141" spans="39:77" s="627" customFormat="1">
      <c r="AM141" s="600"/>
      <c r="AN141" s="600"/>
      <c r="AO141" s="98"/>
      <c r="AP141" s="600"/>
      <c r="AQ141" s="98"/>
      <c r="AR141" s="600"/>
      <c r="AT141" s="600"/>
      <c r="AV141" s="600"/>
      <c r="AX141" s="600"/>
      <c r="AY141" s="98"/>
      <c r="AZ141" s="98"/>
      <c r="BA141" s="98"/>
      <c r="BB141" s="98"/>
      <c r="BX141" s="13"/>
      <c r="BY141" s="13"/>
    </row>
    <row r="142" spans="39:77">
      <c r="BX142" s="13"/>
      <c r="BY142" s="13"/>
    </row>
    <row r="143" spans="39:77" s="627" customFormat="1">
      <c r="AM143" s="600"/>
      <c r="AN143" s="600"/>
      <c r="AO143" s="98"/>
      <c r="AP143" s="600"/>
      <c r="AQ143" s="98"/>
      <c r="AR143" s="600"/>
      <c r="AT143" s="600"/>
      <c r="AV143" s="600"/>
      <c r="AX143" s="600"/>
      <c r="AY143" s="98"/>
      <c r="AZ143" s="98"/>
      <c r="BA143" s="98"/>
      <c r="BB143" s="98"/>
      <c r="BX143" s="13"/>
      <c r="BY143" s="13"/>
    </row>
    <row r="144" spans="39:77" s="627" customFormat="1">
      <c r="AM144" s="600"/>
      <c r="AN144" s="600"/>
      <c r="AO144" s="98"/>
      <c r="AP144" s="600"/>
      <c r="AQ144" s="98"/>
      <c r="AR144" s="600"/>
      <c r="AT144" s="600"/>
      <c r="AV144" s="600"/>
      <c r="AX144" s="600"/>
      <c r="AY144" s="98"/>
      <c r="AZ144" s="98"/>
      <c r="BA144" s="98"/>
      <c r="BB144" s="98"/>
      <c r="BX144" s="13"/>
      <c r="BY144" s="13"/>
    </row>
    <row r="145" spans="39:77" s="627" customFormat="1">
      <c r="AM145" s="600"/>
      <c r="AN145" s="600"/>
      <c r="AO145" s="98"/>
      <c r="AP145" s="600"/>
      <c r="AQ145" s="98"/>
      <c r="AR145" s="600"/>
      <c r="AT145" s="600"/>
      <c r="AV145" s="600"/>
      <c r="AX145" s="600"/>
      <c r="AY145" s="98"/>
      <c r="AZ145" s="98"/>
      <c r="BA145" s="98"/>
      <c r="BB145" s="98"/>
      <c r="BX145" s="13"/>
      <c r="BY145" s="13"/>
    </row>
    <row r="146" spans="39:77" s="627" customFormat="1">
      <c r="AM146" s="600"/>
      <c r="AN146" s="600"/>
      <c r="AO146" s="98"/>
      <c r="AP146" s="600"/>
      <c r="AQ146" s="98"/>
      <c r="AR146" s="600"/>
      <c r="AT146" s="600"/>
      <c r="AV146" s="600"/>
      <c r="AX146" s="600"/>
      <c r="AY146" s="98"/>
      <c r="AZ146" s="98"/>
      <c r="BA146" s="98"/>
      <c r="BB146" s="98"/>
      <c r="BX146" s="13"/>
      <c r="BY146" s="13"/>
    </row>
    <row r="147" spans="39:77" s="627" customFormat="1">
      <c r="AM147" s="600"/>
      <c r="AN147" s="600"/>
      <c r="AO147" s="98"/>
      <c r="AP147" s="600"/>
      <c r="AQ147" s="98"/>
      <c r="AR147" s="600"/>
      <c r="AT147" s="600"/>
      <c r="AV147" s="600"/>
      <c r="AX147" s="600"/>
      <c r="AY147" s="98"/>
      <c r="AZ147" s="98"/>
      <c r="BA147" s="98"/>
      <c r="BB147" s="98"/>
      <c r="BX147" s="13"/>
      <c r="BY147" s="13"/>
    </row>
    <row r="148" spans="39:77" s="627" customFormat="1">
      <c r="AM148" s="600"/>
      <c r="AN148" s="600"/>
      <c r="AO148" s="98"/>
      <c r="AP148" s="600"/>
      <c r="AQ148" s="98"/>
      <c r="AR148" s="600"/>
      <c r="AT148" s="600"/>
      <c r="AV148" s="600"/>
      <c r="AX148" s="600"/>
      <c r="AY148" s="98"/>
      <c r="AZ148" s="98"/>
      <c r="BA148" s="98"/>
      <c r="BB148" s="98"/>
      <c r="BX148" s="13"/>
      <c r="BY148" s="13"/>
    </row>
    <row r="149" spans="39:77" s="627" customFormat="1">
      <c r="AM149" s="600"/>
      <c r="AN149" s="600"/>
      <c r="AO149" s="98"/>
      <c r="AP149" s="600"/>
      <c r="AQ149" s="98"/>
      <c r="AR149" s="600"/>
      <c r="AT149" s="600"/>
      <c r="AV149" s="600"/>
      <c r="AX149" s="600"/>
      <c r="AY149" s="98"/>
      <c r="AZ149" s="98"/>
      <c r="BA149" s="98"/>
      <c r="BB149" s="98"/>
      <c r="BX149" s="13"/>
      <c r="BY149" s="13"/>
    </row>
    <row r="150" spans="39:77" s="627" customFormat="1">
      <c r="AM150" s="600"/>
      <c r="AN150" s="600"/>
      <c r="AO150" s="98"/>
      <c r="AP150" s="600"/>
      <c r="AQ150" s="98"/>
      <c r="AR150" s="600"/>
      <c r="AT150" s="600"/>
      <c r="AV150" s="600"/>
      <c r="AX150" s="600"/>
      <c r="AY150" s="98"/>
      <c r="AZ150" s="98"/>
      <c r="BA150" s="98"/>
      <c r="BB150" s="98"/>
      <c r="BX150" s="13"/>
      <c r="BY150" s="13"/>
    </row>
    <row r="151" spans="39:77" s="627" customFormat="1">
      <c r="AM151" s="600"/>
      <c r="AN151" s="600"/>
      <c r="AO151" s="98"/>
      <c r="AP151" s="600"/>
      <c r="AQ151" s="98"/>
      <c r="AR151" s="600"/>
      <c r="AT151" s="600"/>
      <c r="AV151" s="600"/>
      <c r="AX151" s="600"/>
      <c r="AY151" s="98"/>
      <c r="AZ151" s="98"/>
      <c r="BA151" s="98"/>
      <c r="BB151" s="98"/>
      <c r="BX151" s="13"/>
      <c r="BY151" s="13"/>
    </row>
    <row r="152" spans="39:77" s="627" customFormat="1">
      <c r="AM152" s="600"/>
      <c r="AN152" s="600"/>
      <c r="AO152" s="98"/>
      <c r="AP152" s="600"/>
      <c r="AQ152" s="98"/>
      <c r="AR152" s="600"/>
      <c r="AT152" s="600"/>
      <c r="AV152" s="600"/>
      <c r="AX152" s="600"/>
      <c r="AY152" s="98"/>
      <c r="AZ152" s="98"/>
      <c r="BA152" s="98"/>
      <c r="BB152" s="98"/>
      <c r="BX152" s="13"/>
      <c r="BY152" s="13"/>
    </row>
    <row r="153" spans="39:77" s="627" customFormat="1">
      <c r="AM153" s="600"/>
      <c r="AN153" s="600"/>
      <c r="AO153" s="98"/>
      <c r="AP153" s="600"/>
      <c r="AQ153" s="98"/>
      <c r="AR153" s="600"/>
      <c r="AT153" s="600"/>
      <c r="AV153" s="600"/>
      <c r="AX153" s="600"/>
      <c r="AY153" s="98"/>
      <c r="AZ153" s="98"/>
      <c r="BA153" s="98"/>
      <c r="BB153" s="98"/>
      <c r="BX153" s="13"/>
      <c r="BY153" s="13"/>
    </row>
    <row r="154" spans="39:77" s="627" customFormat="1">
      <c r="AM154" s="600"/>
      <c r="AN154" s="600"/>
      <c r="AO154" s="98"/>
      <c r="AP154" s="600"/>
      <c r="AQ154" s="98"/>
      <c r="AR154" s="600"/>
      <c r="AT154" s="600"/>
      <c r="AV154" s="600"/>
      <c r="AX154" s="600"/>
      <c r="AY154" s="98"/>
      <c r="AZ154" s="98"/>
      <c r="BA154" s="98"/>
      <c r="BB154" s="98"/>
      <c r="BX154" s="13"/>
      <c r="BY154" s="13"/>
    </row>
    <row r="155" spans="39:77" s="627" customFormat="1">
      <c r="AM155" s="600"/>
      <c r="AN155" s="600"/>
      <c r="AO155" s="98"/>
      <c r="AP155" s="600"/>
      <c r="AQ155" s="98"/>
      <c r="AR155" s="600"/>
      <c r="AT155" s="600"/>
      <c r="AV155" s="600"/>
      <c r="AX155" s="600"/>
      <c r="AY155" s="98"/>
      <c r="AZ155" s="98"/>
      <c r="BA155" s="98"/>
      <c r="BB155" s="98"/>
      <c r="BX155" s="13"/>
      <c r="BY155" s="13"/>
    </row>
    <row r="156" spans="39:77" s="627" customFormat="1">
      <c r="AM156" s="600"/>
      <c r="AN156" s="600"/>
      <c r="AO156" s="98"/>
      <c r="AP156" s="600"/>
      <c r="AQ156" s="98"/>
      <c r="AR156" s="600"/>
      <c r="AT156" s="600"/>
      <c r="AV156" s="600"/>
      <c r="AX156" s="600"/>
      <c r="AY156" s="98"/>
      <c r="AZ156" s="98"/>
      <c r="BA156" s="98"/>
      <c r="BB156" s="98"/>
      <c r="BX156" s="13"/>
      <c r="BY156" s="13"/>
    </row>
    <row r="157" spans="39:77" s="627" customFormat="1">
      <c r="AM157" s="600"/>
      <c r="AN157" s="600"/>
      <c r="AO157" s="98"/>
      <c r="AP157" s="600"/>
      <c r="AQ157" s="98"/>
      <c r="AR157" s="600"/>
      <c r="AT157" s="600"/>
      <c r="AV157" s="600"/>
      <c r="AX157" s="600"/>
      <c r="AY157" s="98"/>
      <c r="AZ157" s="98"/>
      <c r="BA157" s="98"/>
      <c r="BB157" s="98"/>
      <c r="BX157" s="13"/>
      <c r="BY157" s="13"/>
    </row>
    <row r="158" spans="39:77" s="627" customFormat="1">
      <c r="AM158" s="600"/>
      <c r="AN158" s="600"/>
      <c r="AO158" s="98"/>
      <c r="AP158" s="600"/>
      <c r="AQ158" s="98"/>
      <c r="AR158" s="600"/>
      <c r="AT158" s="600"/>
      <c r="AV158" s="600"/>
      <c r="AX158" s="600"/>
      <c r="AY158" s="98"/>
      <c r="AZ158" s="98"/>
      <c r="BA158" s="98"/>
      <c r="BB158" s="98"/>
      <c r="BX158" s="13"/>
      <c r="BY158" s="13"/>
    </row>
    <row r="159" spans="39:77" s="627" customFormat="1">
      <c r="AM159" s="600"/>
      <c r="AN159" s="600"/>
      <c r="AO159" s="98"/>
      <c r="AP159" s="600"/>
      <c r="AQ159" s="98"/>
      <c r="AR159" s="600"/>
      <c r="AT159" s="600"/>
      <c r="AV159" s="600"/>
      <c r="AX159" s="600"/>
      <c r="AY159" s="98"/>
      <c r="AZ159" s="98"/>
      <c r="BA159" s="98"/>
      <c r="BB159" s="98"/>
      <c r="BX159" s="13"/>
      <c r="BY159" s="13"/>
    </row>
    <row r="160" spans="39:77" s="627" customFormat="1">
      <c r="AM160" s="600"/>
      <c r="AN160" s="600"/>
      <c r="AO160" s="98"/>
      <c r="AP160" s="600"/>
      <c r="AQ160" s="98"/>
      <c r="AR160" s="600"/>
      <c r="AT160" s="600"/>
      <c r="AV160" s="600"/>
      <c r="AX160" s="600"/>
      <c r="AY160" s="98"/>
      <c r="AZ160" s="98"/>
      <c r="BA160" s="98"/>
      <c r="BB160" s="98"/>
      <c r="BX160" s="13"/>
      <c r="BY160" s="13"/>
    </row>
    <row r="161" spans="39:77" s="627" customFormat="1">
      <c r="AM161" s="600"/>
      <c r="AN161" s="600"/>
      <c r="AO161" s="98"/>
      <c r="AP161" s="600"/>
      <c r="AQ161" s="98"/>
      <c r="AR161" s="600"/>
      <c r="AT161" s="600"/>
      <c r="AV161" s="600"/>
      <c r="AX161" s="600"/>
      <c r="AY161" s="98"/>
      <c r="AZ161" s="98"/>
      <c r="BA161" s="98"/>
      <c r="BB161" s="98"/>
      <c r="BX161" s="13"/>
      <c r="BY161" s="13"/>
    </row>
    <row r="162" spans="39:77" s="627" customFormat="1">
      <c r="AM162" s="600"/>
      <c r="AN162" s="600"/>
      <c r="AO162" s="98"/>
      <c r="AP162" s="600"/>
      <c r="AQ162" s="98"/>
      <c r="AR162" s="600"/>
      <c r="AT162" s="600"/>
      <c r="AV162" s="600"/>
      <c r="AX162" s="600"/>
      <c r="AY162" s="98"/>
      <c r="AZ162" s="98"/>
      <c r="BA162" s="98"/>
      <c r="BB162" s="98"/>
      <c r="BX162" s="13"/>
      <c r="BY162" s="13"/>
    </row>
    <row r="163" spans="39:77" s="627" customFormat="1">
      <c r="AM163" s="600"/>
      <c r="AN163" s="600"/>
      <c r="AO163" s="98"/>
      <c r="AP163" s="600"/>
      <c r="AQ163" s="98"/>
      <c r="AR163" s="600"/>
      <c r="AT163" s="600"/>
      <c r="AV163" s="600"/>
      <c r="AX163" s="600"/>
      <c r="AY163" s="98"/>
      <c r="AZ163" s="98"/>
      <c r="BA163" s="98"/>
      <c r="BB163" s="98"/>
      <c r="BX163" s="13"/>
      <c r="BY163" s="13"/>
    </row>
    <row r="164" spans="39:77" s="627" customFormat="1">
      <c r="AM164" s="600"/>
      <c r="AN164" s="600"/>
      <c r="AO164" s="98"/>
      <c r="AP164" s="600"/>
      <c r="AQ164" s="98"/>
      <c r="AR164" s="600"/>
      <c r="AT164" s="600"/>
      <c r="AV164" s="600"/>
      <c r="AX164" s="600"/>
      <c r="AY164" s="98"/>
      <c r="AZ164" s="98"/>
      <c r="BA164" s="98"/>
      <c r="BB164" s="98"/>
      <c r="BX164" s="13"/>
      <c r="BY164" s="13"/>
    </row>
    <row r="165" spans="39:77" s="627" customFormat="1">
      <c r="AM165" s="600"/>
      <c r="AN165" s="600"/>
      <c r="AO165" s="98"/>
      <c r="AP165" s="600"/>
      <c r="AQ165" s="98"/>
      <c r="AR165" s="600"/>
      <c r="AT165" s="600"/>
      <c r="AV165" s="600"/>
      <c r="AX165" s="600"/>
      <c r="AY165" s="98"/>
      <c r="AZ165" s="98"/>
      <c r="BA165" s="98"/>
      <c r="BB165" s="98"/>
      <c r="BX165" s="13"/>
      <c r="BY165" s="13"/>
    </row>
    <row r="166" spans="39:77" s="627" customFormat="1">
      <c r="AM166" s="600"/>
      <c r="AN166" s="600"/>
      <c r="AO166" s="98"/>
      <c r="AP166" s="600"/>
      <c r="AQ166" s="98"/>
      <c r="AR166" s="600"/>
      <c r="AT166" s="600"/>
      <c r="AV166" s="600"/>
      <c r="AX166" s="600"/>
      <c r="AY166" s="98"/>
      <c r="AZ166" s="98"/>
      <c r="BA166" s="98"/>
      <c r="BB166" s="98"/>
      <c r="BX166" s="13"/>
      <c r="BY166" s="13"/>
    </row>
    <row r="167" spans="39:77" s="627" customFormat="1">
      <c r="AM167" s="600"/>
      <c r="AN167" s="600"/>
      <c r="AO167" s="98"/>
      <c r="AP167" s="600"/>
      <c r="AQ167" s="98"/>
      <c r="AR167" s="600"/>
      <c r="AT167" s="600"/>
      <c r="AV167" s="600"/>
      <c r="AX167" s="600"/>
      <c r="AY167" s="98"/>
      <c r="AZ167" s="98"/>
      <c r="BA167" s="98"/>
      <c r="BB167" s="98"/>
      <c r="BX167" s="13"/>
      <c r="BY167" s="13"/>
    </row>
    <row r="168" spans="39:77" s="627" customFormat="1">
      <c r="AM168" s="600"/>
      <c r="AN168" s="600"/>
      <c r="AO168" s="98"/>
      <c r="AP168" s="600"/>
      <c r="AQ168" s="98"/>
      <c r="AR168" s="600"/>
      <c r="AT168" s="600"/>
      <c r="AV168" s="600"/>
      <c r="AX168" s="600"/>
      <c r="AY168" s="98"/>
      <c r="AZ168" s="98"/>
      <c r="BA168" s="98"/>
      <c r="BB168" s="98"/>
      <c r="BX168" s="13"/>
      <c r="BY168" s="13"/>
    </row>
    <row r="169" spans="39:77" s="627" customFormat="1">
      <c r="AM169" s="600"/>
      <c r="AN169" s="600"/>
      <c r="AO169" s="98"/>
      <c r="AP169" s="600"/>
      <c r="AQ169" s="98"/>
      <c r="AR169" s="600"/>
      <c r="AT169" s="600"/>
      <c r="AV169" s="600"/>
      <c r="AX169" s="600"/>
      <c r="AY169" s="98"/>
      <c r="AZ169" s="98"/>
      <c r="BA169" s="98"/>
      <c r="BB169" s="98"/>
      <c r="BX169" s="13"/>
      <c r="BY169" s="13"/>
    </row>
    <row r="170" spans="39:77" s="627" customFormat="1">
      <c r="AM170" s="600"/>
      <c r="AN170" s="600"/>
      <c r="AO170" s="98"/>
      <c r="AP170" s="600"/>
      <c r="AQ170" s="98"/>
      <c r="AR170" s="600"/>
      <c r="AT170" s="600"/>
      <c r="AV170" s="600"/>
      <c r="AX170" s="600"/>
      <c r="AY170" s="98"/>
      <c r="AZ170" s="98"/>
      <c r="BA170" s="98"/>
      <c r="BB170" s="98"/>
      <c r="BX170" s="13"/>
      <c r="BY170" s="13"/>
    </row>
    <row r="171" spans="39:77" s="627" customFormat="1">
      <c r="AM171" s="600"/>
      <c r="AN171" s="600"/>
      <c r="AO171" s="98"/>
      <c r="AP171" s="600"/>
      <c r="AQ171" s="98"/>
      <c r="AR171" s="600"/>
      <c r="AT171" s="600"/>
      <c r="AV171" s="600"/>
      <c r="AX171" s="600"/>
      <c r="AY171" s="98"/>
      <c r="AZ171" s="98"/>
      <c r="BA171" s="98"/>
      <c r="BB171" s="98"/>
      <c r="BX171" s="13"/>
      <c r="BY171" s="13"/>
    </row>
    <row r="172" spans="39:77" s="627" customFormat="1">
      <c r="AM172" s="600"/>
      <c r="AN172" s="600"/>
      <c r="AO172" s="98"/>
      <c r="AP172" s="600"/>
      <c r="AQ172" s="98"/>
      <c r="AR172" s="600"/>
      <c r="AT172" s="600"/>
      <c r="AV172" s="600"/>
      <c r="AX172" s="600"/>
      <c r="AY172" s="98"/>
      <c r="AZ172" s="98"/>
      <c r="BA172" s="98"/>
      <c r="BB172" s="98"/>
      <c r="BX172" s="13"/>
      <c r="BY172" s="13"/>
    </row>
    <row r="173" spans="39:77" s="627" customFormat="1">
      <c r="AM173" s="600"/>
      <c r="AN173" s="600"/>
      <c r="AO173" s="98"/>
      <c r="AP173" s="600"/>
      <c r="AQ173" s="98"/>
      <c r="AR173" s="600"/>
      <c r="AT173" s="600"/>
      <c r="AV173" s="600"/>
      <c r="AX173" s="600"/>
      <c r="AY173" s="98"/>
      <c r="AZ173" s="98"/>
      <c r="BA173" s="98"/>
      <c r="BB173" s="98"/>
      <c r="BX173" s="13"/>
      <c r="BY173" s="13"/>
    </row>
    <row r="174" spans="39:77" s="627" customFormat="1">
      <c r="AM174" s="600"/>
      <c r="AN174" s="600"/>
      <c r="AO174" s="98"/>
      <c r="AP174" s="600"/>
      <c r="AQ174" s="98"/>
      <c r="AR174" s="600"/>
      <c r="AT174" s="600"/>
      <c r="AV174" s="600"/>
      <c r="AX174" s="600"/>
      <c r="AY174" s="98"/>
      <c r="AZ174" s="98"/>
      <c r="BA174" s="98"/>
      <c r="BB174" s="98"/>
      <c r="BX174" s="13"/>
      <c r="BY174" s="13"/>
    </row>
    <row r="175" spans="39:77" s="627" customFormat="1">
      <c r="AM175" s="600"/>
      <c r="AN175" s="600"/>
      <c r="AO175" s="98"/>
      <c r="AP175" s="600"/>
      <c r="AQ175" s="98"/>
      <c r="AR175" s="600"/>
      <c r="AT175" s="600"/>
      <c r="AV175" s="600"/>
      <c r="AX175" s="600"/>
      <c r="AY175" s="98"/>
      <c r="AZ175" s="98"/>
      <c r="BA175" s="98"/>
      <c r="BB175" s="98"/>
      <c r="BX175" s="13"/>
      <c r="BY175" s="13"/>
    </row>
    <row r="176" spans="39:77" s="627" customFormat="1">
      <c r="AM176" s="600"/>
      <c r="AN176" s="600"/>
      <c r="AO176" s="98"/>
      <c r="AP176" s="600"/>
      <c r="AQ176" s="98"/>
      <c r="AR176" s="600"/>
      <c r="AT176" s="600"/>
      <c r="AV176" s="600"/>
      <c r="AX176" s="600"/>
      <c r="AY176" s="98"/>
      <c r="AZ176" s="98"/>
      <c r="BA176" s="98"/>
      <c r="BB176" s="98"/>
      <c r="BX176" s="13"/>
      <c r="BY176" s="13"/>
    </row>
    <row r="177" spans="17:77" s="627" customFormat="1">
      <c r="AM177" s="600"/>
      <c r="AN177" s="600"/>
      <c r="AO177" s="98"/>
      <c r="AP177" s="600"/>
      <c r="AQ177" s="98"/>
      <c r="AR177" s="600"/>
      <c r="AT177" s="600"/>
      <c r="AV177" s="600"/>
      <c r="AX177" s="600"/>
      <c r="AY177" s="98"/>
      <c r="AZ177" s="98"/>
      <c r="BA177" s="98"/>
      <c r="BB177" s="98"/>
      <c r="BX177" s="13"/>
      <c r="BY177" s="13"/>
    </row>
    <row r="178" spans="17:77" s="627" customFormat="1">
      <c r="AM178" s="600"/>
      <c r="AN178" s="600"/>
      <c r="AO178" s="98"/>
      <c r="AP178" s="600"/>
      <c r="AQ178" s="98"/>
      <c r="AR178" s="600"/>
      <c r="AT178" s="600"/>
      <c r="AV178" s="600"/>
      <c r="AX178" s="600"/>
      <c r="AY178" s="98"/>
      <c r="AZ178" s="98"/>
      <c r="BA178" s="98"/>
      <c r="BB178" s="98"/>
      <c r="BX178" s="13"/>
      <c r="BY178" s="13"/>
    </row>
    <row r="179" spans="17:77">
      <c r="BX179" s="13"/>
      <c r="BY179" s="13"/>
    </row>
    <row r="180" spans="17:77">
      <c r="BX180" s="13"/>
      <c r="BY180" s="13"/>
    </row>
    <row r="181" spans="17:77">
      <c r="BX181" s="13"/>
      <c r="BY181" s="13"/>
    </row>
    <row r="182" spans="17:77">
      <c r="BX182" s="13"/>
      <c r="BY182" s="13"/>
    </row>
    <row r="183" spans="17:77">
      <c r="BX183" s="13"/>
      <c r="BY183" s="13"/>
    </row>
    <row r="184" spans="17:77">
      <c r="BX184" s="13"/>
      <c r="BY184" s="13"/>
    </row>
    <row r="185" spans="17:77">
      <c r="BX185" s="13"/>
      <c r="BY185" s="13"/>
    </row>
    <row r="186" spans="17:77">
      <c r="BX186" s="13"/>
      <c r="BY186" s="13"/>
    </row>
    <row r="187" spans="17:77">
      <c r="Q187" s="299" t="s">
        <v>97</v>
      </c>
      <c r="BX187" s="13"/>
      <c r="BY187" s="13"/>
    </row>
    <row r="188" spans="17:77">
      <c r="Q188" s="3" t="s">
        <v>98</v>
      </c>
      <c r="BX188" s="13"/>
      <c r="BY188" s="13"/>
    </row>
    <row r="189" spans="17:77">
      <c r="Q189" s="3" t="s">
        <v>99</v>
      </c>
      <c r="BX189" s="13"/>
      <c r="BY189" s="13"/>
    </row>
    <row r="190" spans="17:77">
      <c r="BX190" s="13"/>
      <c r="BY190" s="13"/>
    </row>
    <row r="191" spans="17:77">
      <c r="BX191" s="13"/>
      <c r="BY191" s="13"/>
    </row>
    <row r="192" spans="17:77">
      <c r="BX192" s="13"/>
      <c r="BY192" s="13"/>
    </row>
    <row r="193" spans="76:77">
      <c r="BX193" s="13"/>
      <c r="BY193" s="13"/>
    </row>
    <row r="194" spans="76:77">
      <c r="BX194" s="13"/>
      <c r="BY194" s="13"/>
    </row>
    <row r="195" spans="76:77">
      <c r="BX195" s="13"/>
      <c r="BY195" s="13"/>
    </row>
    <row r="196" spans="76:77">
      <c r="BX196" s="13"/>
      <c r="BY196" s="13"/>
    </row>
    <row r="197" spans="76:77">
      <c r="BX197" s="13"/>
      <c r="BY197" s="13"/>
    </row>
    <row r="198" spans="76:77">
      <c r="BX198" s="13"/>
      <c r="BY198" s="13"/>
    </row>
    <row r="199" spans="76:77">
      <c r="BX199" s="13"/>
      <c r="BY199" s="13"/>
    </row>
    <row r="200" spans="76:77">
      <c r="BX200" s="13"/>
      <c r="BY200" s="13"/>
    </row>
    <row r="201" spans="76:77">
      <c r="BX201" s="13"/>
      <c r="BY201" s="13"/>
    </row>
    <row r="202" spans="76:77">
      <c r="BX202" s="13"/>
      <c r="BY202" s="13"/>
    </row>
    <row r="203" spans="76:77">
      <c r="BX203" s="13"/>
      <c r="BY203" s="13"/>
    </row>
    <row r="204" spans="76:77">
      <c r="BX204" s="13"/>
      <c r="BY204" s="13"/>
    </row>
    <row r="205" spans="76:77">
      <c r="BX205" s="13"/>
      <c r="BY205" s="13"/>
    </row>
    <row r="206" spans="76:77">
      <c r="BX206" s="13"/>
      <c r="BY206" s="13"/>
    </row>
    <row r="207" spans="76:77">
      <c r="BX207" s="13"/>
      <c r="BY207" s="13"/>
    </row>
    <row r="208" spans="76:77">
      <c r="BX208" s="13"/>
      <c r="BY208" s="13"/>
    </row>
    <row r="209" spans="76:77">
      <c r="BX209" s="13"/>
      <c r="BY209" s="13"/>
    </row>
    <row r="210" spans="76:77">
      <c r="BX210" s="13"/>
      <c r="BY210" s="13"/>
    </row>
    <row r="211" spans="76:77">
      <c r="BX211" s="13"/>
      <c r="BY211" s="13"/>
    </row>
    <row r="212" spans="76:77">
      <c r="BX212" s="13"/>
      <c r="BY212" s="13"/>
    </row>
    <row r="213" spans="76:77">
      <c r="BX213" s="13"/>
      <c r="BY213" s="13"/>
    </row>
    <row r="214" spans="76:77">
      <c r="BX214" s="13"/>
      <c r="BY214" s="13"/>
    </row>
    <row r="215" spans="76:77">
      <c r="BX215" s="13"/>
      <c r="BY215" s="13"/>
    </row>
    <row r="216" spans="76:77">
      <c r="BX216" s="13"/>
      <c r="BY216" s="13"/>
    </row>
    <row r="217" spans="76:77">
      <c r="BX217" s="13"/>
      <c r="BY217" s="13"/>
    </row>
    <row r="218" spans="76:77">
      <c r="BX218" s="13"/>
      <c r="BY218" s="13"/>
    </row>
    <row r="219" spans="76:77">
      <c r="BX219" s="13"/>
      <c r="BY219" s="13"/>
    </row>
    <row r="220" spans="76:77">
      <c r="BX220" s="13"/>
      <c r="BY220" s="13"/>
    </row>
    <row r="221" spans="76:77">
      <c r="BX221" s="13"/>
      <c r="BY221" s="13"/>
    </row>
    <row r="222" spans="76:77">
      <c r="BX222" s="13"/>
      <c r="BY222" s="13"/>
    </row>
    <row r="223" spans="76:77">
      <c r="BX223" s="13"/>
      <c r="BY223" s="13"/>
    </row>
    <row r="224" spans="76:77">
      <c r="BX224" s="13"/>
      <c r="BY224" s="13"/>
    </row>
    <row r="225" spans="76:77">
      <c r="BX225" s="13"/>
      <c r="BY225" s="13"/>
    </row>
    <row r="226" spans="76:77">
      <c r="BX226" s="13"/>
      <c r="BY226" s="13"/>
    </row>
    <row r="227" spans="76:77">
      <c r="BX227" s="13"/>
      <c r="BY227" s="13"/>
    </row>
    <row r="228" spans="76:77">
      <c r="BX228" s="13"/>
      <c r="BY228" s="13"/>
    </row>
    <row r="229" spans="76:77">
      <c r="BX229" s="13"/>
      <c r="BY229" s="13"/>
    </row>
    <row r="230" spans="76:77">
      <c r="BX230" s="13"/>
      <c r="BY230" s="13"/>
    </row>
    <row r="252" spans="41:75">
      <c r="AO252" s="164"/>
      <c r="AQ252" s="164"/>
      <c r="AS252" s="14"/>
      <c r="AU252" s="14"/>
      <c r="AW252" s="14"/>
      <c r="AY252" s="164"/>
      <c r="BW252" s="14"/>
    </row>
    <row r="253" spans="41:75">
      <c r="AO253" s="164"/>
      <c r="AQ253" s="164"/>
      <c r="AS253" s="14"/>
      <c r="AU253" s="14"/>
      <c r="AW253" s="14"/>
      <c r="AY253" s="164"/>
      <c r="AZ253" s="164"/>
      <c r="BA253" s="164"/>
      <c r="BB253" s="16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</row>
    <row r="254" spans="41:75">
      <c r="AO254" s="164"/>
      <c r="AQ254" s="164"/>
      <c r="AS254" s="14"/>
      <c r="AU254" s="14"/>
      <c r="AW254" s="14"/>
      <c r="AY254" s="164"/>
      <c r="AZ254" s="164"/>
      <c r="BA254" s="164"/>
      <c r="BB254" s="16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</row>
    <row r="255" spans="41:75">
      <c r="AO255" s="164"/>
      <c r="AQ255" s="164"/>
      <c r="AS255" s="14"/>
      <c r="AU255" s="14"/>
      <c r="AW255" s="14"/>
      <c r="AY255" s="164"/>
      <c r="AZ255" s="164"/>
      <c r="BA255" s="164"/>
      <c r="BB255" s="16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</row>
    <row r="256" spans="41:75">
      <c r="AO256" s="164"/>
      <c r="AQ256" s="164"/>
      <c r="AS256" s="14"/>
      <c r="AU256" s="14"/>
      <c r="AW256" s="14"/>
      <c r="AY256" s="164"/>
      <c r="AZ256" s="164"/>
      <c r="BA256" s="164"/>
      <c r="BB256" s="16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</row>
    <row r="257" spans="41:75">
      <c r="AO257" s="164"/>
      <c r="AQ257" s="164"/>
      <c r="AS257" s="14"/>
      <c r="AU257" s="14"/>
      <c r="AW257" s="14"/>
      <c r="AY257" s="164"/>
      <c r="AZ257" s="164"/>
      <c r="BA257" s="164"/>
      <c r="BB257" s="16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</row>
    <row r="258" spans="41:75">
      <c r="AO258" s="164"/>
      <c r="AQ258" s="164"/>
      <c r="AS258" s="14"/>
      <c r="AU258" s="14"/>
      <c r="AW258" s="14"/>
      <c r="AY258" s="164"/>
      <c r="AZ258" s="164"/>
      <c r="BA258" s="164"/>
      <c r="BB258" s="16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</row>
    <row r="259" spans="41:75">
      <c r="AO259" s="164"/>
      <c r="AQ259" s="164"/>
      <c r="AS259" s="14"/>
      <c r="AU259" s="14"/>
      <c r="AW259" s="14"/>
      <c r="AY259" s="164"/>
      <c r="AZ259" s="164"/>
      <c r="BA259" s="164"/>
      <c r="BB259" s="16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</row>
    <row r="260" spans="41:75">
      <c r="AO260" s="164"/>
      <c r="AQ260" s="164"/>
      <c r="AS260" s="14"/>
      <c r="AU260" s="14"/>
      <c r="AW260" s="14"/>
      <c r="AY260" s="164"/>
      <c r="AZ260" s="164"/>
      <c r="BA260" s="164"/>
      <c r="BB260" s="16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</row>
    <row r="261" spans="41:75">
      <c r="AO261" s="164"/>
      <c r="AQ261" s="164"/>
      <c r="AS261" s="14"/>
      <c r="AU261" s="14"/>
      <c r="AW261" s="14"/>
      <c r="AY261" s="164"/>
      <c r="AZ261" s="164"/>
      <c r="BA261" s="164"/>
      <c r="BB261" s="16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</row>
    <row r="262" spans="41:75">
      <c r="AO262" s="164"/>
      <c r="AQ262" s="164"/>
      <c r="AS262" s="14"/>
      <c r="AU262" s="14"/>
      <c r="AW262" s="14"/>
      <c r="AY262" s="164"/>
      <c r="AZ262" s="164"/>
      <c r="BA262" s="164"/>
      <c r="BB262" s="16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</row>
    <row r="263" spans="41:75">
      <c r="AO263" s="164"/>
      <c r="AQ263" s="164"/>
      <c r="AS263" s="14"/>
      <c r="AU263" s="14"/>
      <c r="AW263" s="14"/>
      <c r="AY263" s="164"/>
      <c r="AZ263" s="164"/>
      <c r="BA263" s="164"/>
      <c r="BB263" s="16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</row>
    <row r="264" spans="41:75">
      <c r="AO264" s="164"/>
      <c r="AQ264" s="164"/>
      <c r="AS264" s="14"/>
      <c r="AU264" s="14"/>
      <c r="AW264" s="14"/>
      <c r="AY264" s="164"/>
      <c r="AZ264" s="164"/>
      <c r="BA264" s="164"/>
      <c r="BB264" s="16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</row>
    <row r="265" spans="41:75">
      <c r="AO265" s="164"/>
      <c r="AQ265" s="164"/>
      <c r="AS265" s="14"/>
      <c r="AU265" s="14"/>
      <c r="AW265" s="14"/>
      <c r="AY265" s="164"/>
      <c r="AZ265" s="164"/>
      <c r="BA265" s="164"/>
      <c r="BB265" s="16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</row>
    <row r="266" spans="41:75">
      <c r="AO266" s="164"/>
      <c r="AQ266" s="164"/>
      <c r="AS266" s="14"/>
      <c r="AU266" s="14"/>
      <c r="AW266" s="14"/>
      <c r="AY266" s="164"/>
      <c r="AZ266" s="164"/>
      <c r="BA266" s="164"/>
      <c r="BB266" s="16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</row>
    <row r="267" spans="41:75">
      <c r="AO267" s="164"/>
      <c r="AQ267" s="164"/>
      <c r="AS267" s="14"/>
      <c r="AU267" s="14"/>
      <c r="AW267" s="14"/>
      <c r="AY267" s="164"/>
      <c r="AZ267" s="164"/>
      <c r="BA267" s="164"/>
      <c r="BB267" s="16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</row>
    <row r="268" spans="41:75">
      <c r="AO268" s="164"/>
      <c r="AQ268" s="164"/>
      <c r="AS268" s="14"/>
      <c r="AU268" s="14"/>
      <c r="AW268" s="14"/>
      <c r="AY268" s="164"/>
      <c r="AZ268" s="164"/>
      <c r="BA268" s="164"/>
      <c r="BB268" s="16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</row>
    <row r="269" spans="41:75">
      <c r="AO269" s="164"/>
      <c r="AQ269" s="164"/>
      <c r="AS269" s="14"/>
      <c r="AU269" s="14"/>
      <c r="AW269" s="14"/>
      <c r="AY269" s="164"/>
      <c r="AZ269" s="164"/>
      <c r="BA269" s="164"/>
      <c r="BB269" s="16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</row>
    <row r="270" spans="41:75">
      <c r="AO270" s="164"/>
      <c r="AQ270" s="164"/>
      <c r="AS270" s="14"/>
      <c r="AU270" s="14"/>
      <c r="AW270" s="14"/>
      <c r="AY270" s="164"/>
      <c r="AZ270" s="164"/>
      <c r="BA270" s="164"/>
      <c r="BB270" s="16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</row>
    <row r="271" spans="41:75">
      <c r="AO271" s="164"/>
      <c r="AQ271" s="164"/>
      <c r="AS271" s="14"/>
      <c r="AU271" s="14"/>
      <c r="AW271" s="14"/>
      <c r="AY271" s="164"/>
      <c r="AZ271" s="164"/>
      <c r="BA271" s="164"/>
      <c r="BB271" s="16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</row>
    <row r="272" spans="41:75">
      <c r="AO272" s="164"/>
      <c r="AQ272" s="164"/>
      <c r="AS272" s="14"/>
      <c r="AU272" s="14"/>
      <c r="AW272" s="14"/>
      <c r="AY272" s="164"/>
      <c r="AZ272" s="164"/>
      <c r="BA272" s="164"/>
      <c r="BB272" s="16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</row>
    <row r="273" spans="41:75">
      <c r="AO273" s="164"/>
      <c r="AQ273" s="164"/>
      <c r="AS273" s="14"/>
      <c r="AU273" s="14"/>
      <c r="AW273" s="14"/>
      <c r="AY273" s="164"/>
      <c r="AZ273" s="164"/>
      <c r="BA273" s="164"/>
      <c r="BB273" s="16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</row>
    <row r="274" spans="41:75">
      <c r="AO274" s="164"/>
      <c r="AQ274" s="164"/>
      <c r="AS274" s="14"/>
      <c r="AU274" s="14"/>
      <c r="AW274" s="14"/>
      <c r="AY274" s="164"/>
      <c r="AZ274" s="164"/>
      <c r="BA274" s="164"/>
      <c r="BB274" s="16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</row>
    <row r="275" spans="41:75">
      <c r="AO275" s="164"/>
      <c r="AQ275" s="164"/>
      <c r="AS275" s="14"/>
      <c r="AU275" s="14"/>
      <c r="AW275" s="14"/>
      <c r="AY275" s="164"/>
      <c r="AZ275" s="164"/>
      <c r="BA275" s="164"/>
      <c r="BB275" s="16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</row>
    <row r="276" spans="41:75">
      <c r="AO276" s="164"/>
      <c r="AQ276" s="164"/>
      <c r="AS276" s="14"/>
      <c r="AU276" s="14"/>
      <c r="AW276" s="14"/>
      <c r="AY276" s="164"/>
      <c r="AZ276" s="164"/>
      <c r="BA276" s="164"/>
      <c r="BB276" s="16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</row>
    <row r="277" spans="41:75">
      <c r="AO277" s="164"/>
      <c r="AQ277" s="164"/>
      <c r="AS277" s="14"/>
      <c r="AU277" s="14"/>
      <c r="AW277" s="14"/>
      <c r="AY277" s="164"/>
      <c r="AZ277" s="164"/>
      <c r="BA277" s="164"/>
      <c r="BB277" s="16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</row>
    <row r="278" spans="41:75">
      <c r="AO278" s="164"/>
      <c r="AQ278" s="164"/>
      <c r="AS278" s="14"/>
      <c r="AU278" s="14"/>
      <c r="AW278" s="14"/>
      <c r="AY278" s="164"/>
      <c r="AZ278" s="164"/>
      <c r="BA278" s="164"/>
      <c r="BB278" s="16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</row>
    <row r="279" spans="41:75">
      <c r="AO279" s="164"/>
      <c r="AQ279" s="164"/>
      <c r="AS279" s="14"/>
      <c r="AU279" s="14"/>
      <c r="AW279" s="14"/>
      <c r="AY279" s="164"/>
      <c r="AZ279" s="164"/>
      <c r="BA279" s="164"/>
      <c r="BB279" s="16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</row>
    <row r="280" spans="41:75">
      <c r="AO280" s="164"/>
      <c r="AQ280" s="164"/>
      <c r="AS280" s="14"/>
      <c r="AU280" s="14"/>
      <c r="AW280" s="14"/>
      <c r="AY280" s="164"/>
      <c r="AZ280" s="164"/>
      <c r="BA280" s="164"/>
      <c r="BB280" s="16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</row>
    <row r="281" spans="41:75">
      <c r="AO281" s="164"/>
      <c r="AQ281" s="164"/>
      <c r="AS281" s="14"/>
      <c r="AU281" s="14"/>
      <c r="AW281" s="14"/>
      <c r="AY281" s="164"/>
      <c r="AZ281" s="164"/>
      <c r="BA281" s="164"/>
      <c r="BB281" s="16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</row>
    <row r="282" spans="41:75">
      <c r="AO282" s="164"/>
      <c r="AQ282" s="164"/>
      <c r="AS282" s="14"/>
      <c r="AU282" s="14"/>
      <c r="AW282" s="14"/>
      <c r="AY282" s="164"/>
      <c r="AZ282" s="164"/>
      <c r="BA282" s="164"/>
      <c r="BB282" s="16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</row>
    <row r="283" spans="41:75">
      <c r="AO283" s="164"/>
      <c r="AQ283" s="164"/>
      <c r="AS283" s="14"/>
      <c r="AU283" s="14"/>
      <c r="AW283" s="14"/>
      <c r="AY283" s="164"/>
      <c r="AZ283" s="164"/>
      <c r="BA283" s="164"/>
      <c r="BB283" s="16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</row>
    <row r="284" spans="41:75">
      <c r="AO284" s="164"/>
      <c r="AQ284" s="164"/>
      <c r="AS284" s="14"/>
      <c r="AU284" s="14"/>
      <c r="AW284" s="14"/>
      <c r="AY284" s="164"/>
      <c r="AZ284" s="164"/>
      <c r="BA284" s="164"/>
      <c r="BB284" s="16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</row>
    <row r="285" spans="41:75">
      <c r="AO285" s="164"/>
      <c r="AQ285" s="164"/>
      <c r="AS285" s="14"/>
      <c r="AU285" s="14"/>
      <c r="AW285" s="14"/>
      <c r="AY285" s="164"/>
      <c r="AZ285" s="164"/>
      <c r="BA285" s="164"/>
      <c r="BB285" s="16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</row>
    <row r="286" spans="41:75">
      <c r="AO286" s="164"/>
      <c r="AQ286" s="164"/>
      <c r="AS286" s="14"/>
      <c r="AU286" s="14"/>
      <c r="AW286" s="14"/>
      <c r="AY286" s="164"/>
      <c r="AZ286" s="164"/>
      <c r="BA286" s="164"/>
      <c r="BB286" s="16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</row>
    <row r="287" spans="41:75">
      <c r="AO287" s="164"/>
      <c r="AQ287" s="164"/>
      <c r="AS287" s="14"/>
      <c r="AU287" s="14"/>
      <c r="AW287" s="14"/>
      <c r="AY287" s="164"/>
      <c r="AZ287" s="164"/>
      <c r="BA287" s="164"/>
      <c r="BB287" s="16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</row>
    <row r="288" spans="41:75">
      <c r="AO288" s="164"/>
      <c r="AQ288" s="164"/>
      <c r="AS288" s="14"/>
      <c r="AU288" s="14"/>
      <c r="AW288" s="14"/>
      <c r="AY288" s="164"/>
      <c r="AZ288" s="164"/>
      <c r="BA288" s="164"/>
      <c r="BB288" s="16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</row>
    <row r="289" spans="41:75">
      <c r="AO289" s="164"/>
      <c r="AQ289" s="164"/>
      <c r="AS289" s="14"/>
      <c r="AU289" s="14"/>
      <c r="AW289" s="14"/>
      <c r="AY289" s="164"/>
      <c r="AZ289" s="164"/>
      <c r="BA289" s="164"/>
      <c r="BB289" s="16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</row>
    <row r="290" spans="41:75">
      <c r="AO290" s="164"/>
      <c r="AQ290" s="164"/>
      <c r="AS290" s="14"/>
      <c r="AU290" s="14"/>
      <c r="AW290" s="14"/>
      <c r="AY290" s="164"/>
      <c r="AZ290" s="164"/>
      <c r="BA290" s="164"/>
      <c r="BB290" s="16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</row>
    <row r="291" spans="41:75">
      <c r="AO291" s="164"/>
      <c r="AQ291" s="164"/>
      <c r="AS291" s="14"/>
      <c r="AU291" s="14"/>
      <c r="AW291" s="14"/>
      <c r="AY291" s="164"/>
      <c r="AZ291" s="164"/>
      <c r="BA291" s="164"/>
      <c r="BB291" s="16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</row>
    <row r="292" spans="41:75">
      <c r="AO292" s="164"/>
      <c r="AQ292" s="164"/>
      <c r="AS292" s="14"/>
      <c r="AU292" s="14"/>
      <c r="AW292" s="14"/>
      <c r="AY292" s="164"/>
      <c r="AZ292" s="164"/>
      <c r="BA292" s="164"/>
      <c r="BB292" s="16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</row>
    <row r="293" spans="41:75">
      <c r="AO293" s="164"/>
      <c r="AQ293" s="164"/>
      <c r="AS293" s="14"/>
      <c r="AU293" s="14"/>
      <c r="AW293" s="14"/>
      <c r="AY293" s="164"/>
      <c r="AZ293" s="164"/>
      <c r="BA293" s="164"/>
      <c r="BB293" s="16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</row>
    <row r="294" spans="41:75">
      <c r="AO294" s="164"/>
      <c r="AQ294" s="164"/>
      <c r="AS294" s="14"/>
      <c r="AU294" s="14"/>
      <c r="AW294" s="14"/>
      <c r="AY294" s="164"/>
      <c r="AZ294" s="164"/>
      <c r="BA294" s="164"/>
      <c r="BB294" s="16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</row>
    <row r="295" spans="41:75">
      <c r="AO295" s="164"/>
      <c r="AQ295" s="164"/>
      <c r="AS295" s="14"/>
      <c r="AU295" s="14"/>
      <c r="AW295" s="14"/>
      <c r="AY295" s="164"/>
      <c r="AZ295" s="164"/>
      <c r="BA295" s="164"/>
      <c r="BB295" s="16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</row>
    <row r="296" spans="41:75">
      <c r="AO296" s="164"/>
      <c r="AQ296" s="164"/>
      <c r="AS296" s="14"/>
      <c r="AU296" s="14"/>
      <c r="AW296" s="14"/>
      <c r="AY296" s="164"/>
      <c r="AZ296" s="164"/>
      <c r="BA296" s="164"/>
      <c r="BB296" s="16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</row>
    <row r="297" spans="41:75">
      <c r="AO297" s="164"/>
      <c r="AQ297" s="164"/>
      <c r="AS297" s="14"/>
      <c r="AU297" s="14"/>
      <c r="AW297" s="14"/>
      <c r="AY297" s="164"/>
      <c r="AZ297" s="164"/>
      <c r="BA297" s="164"/>
      <c r="BB297" s="16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</row>
    <row r="298" spans="41:75">
      <c r="AO298" s="164"/>
      <c r="AQ298" s="164"/>
      <c r="AS298" s="14"/>
      <c r="AU298" s="14"/>
      <c r="AW298" s="14"/>
      <c r="AY298" s="164"/>
      <c r="AZ298" s="164"/>
      <c r="BA298" s="164"/>
      <c r="BB298" s="16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</row>
    <row r="299" spans="41:75">
      <c r="AO299" s="164"/>
      <c r="AQ299" s="164"/>
      <c r="AS299" s="14"/>
      <c r="AU299" s="14"/>
      <c r="AW299" s="14"/>
      <c r="AY299" s="164"/>
      <c r="AZ299" s="164"/>
      <c r="BA299" s="164"/>
      <c r="BB299" s="16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</row>
    <row r="300" spans="41:75">
      <c r="AO300" s="164"/>
      <c r="AQ300" s="164"/>
      <c r="AS300" s="14"/>
      <c r="AU300" s="14"/>
      <c r="AW300" s="14"/>
      <c r="AY300" s="164"/>
      <c r="AZ300" s="164"/>
      <c r="BA300" s="164"/>
      <c r="BB300" s="16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</row>
    <row r="301" spans="41:75">
      <c r="AO301" s="164"/>
      <c r="AQ301" s="164"/>
      <c r="AS301" s="14"/>
      <c r="AU301" s="14"/>
      <c r="AW301" s="14"/>
      <c r="AY301" s="164"/>
      <c r="AZ301" s="164"/>
      <c r="BA301" s="164"/>
      <c r="BB301" s="16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</row>
    <row r="302" spans="41:75">
      <c r="AO302" s="164"/>
      <c r="AQ302" s="164"/>
      <c r="AS302" s="14"/>
      <c r="AU302" s="14"/>
      <c r="AW302" s="14"/>
      <c r="AY302" s="164"/>
      <c r="AZ302" s="164"/>
      <c r="BA302" s="164"/>
      <c r="BB302" s="16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</row>
    <row r="303" spans="41:75">
      <c r="AO303" s="164"/>
      <c r="AQ303" s="164"/>
      <c r="AS303" s="14"/>
      <c r="AU303" s="14"/>
      <c r="AW303" s="14"/>
      <c r="AY303" s="164"/>
      <c r="AZ303" s="164"/>
      <c r="BA303" s="164"/>
      <c r="BB303" s="16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</row>
    <row r="304" spans="41:75">
      <c r="AO304" s="164"/>
      <c r="AQ304" s="164"/>
      <c r="AS304" s="14"/>
      <c r="AU304" s="14"/>
      <c r="AW304" s="14"/>
      <c r="AY304" s="164"/>
      <c r="AZ304" s="164"/>
      <c r="BA304" s="164"/>
      <c r="BB304" s="16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</row>
    <row r="305" spans="41:75">
      <c r="AO305" s="164"/>
      <c r="AQ305" s="164"/>
      <c r="AS305" s="14"/>
      <c r="AU305" s="14"/>
      <c r="AW305" s="14"/>
      <c r="AY305" s="164"/>
      <c r="AZ305" s="164"/>
      <c r="BA305" s="164"/>
      <c r="BB305" s="16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</row>
    <row r="306" spans="41:75">
      <c r="AO306" s="164"/>
      <c r="AQ306" s="164"/>
      <c r="AS306" s="14"/>
      <c r="AU306" s="14"/>
      <c r="AW306" s="14"/>
      <c r="AY306" s="164"/>
      <c r="AZ306" s="164"/>
      <c r="BA306" s="164"/>
      <c r="BB306" s="16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</row>
    <row r="307" spans="41:75">
      <c r="AO307" s="164"/>
      <c r="AQ307" s="164"/>
      <c r="AS307" s="14"/>
      <c r="AU307" s="14"/>
      <c r="AW307" s="14"/>
      <c r="AY307" s="164"/>
      <c r="AZ307" s="164"/>
      <c r="BA307" s="164"/>
      <c r="BB307" s="16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</row>
    <row r="308" spans="41:75">
      <c r="AO308" s="164"/>
      <c r="AQ308" s="164"/>
      <c r="AS308" s="14"/>
      <c r="AU308" s="14"/>
      <c r="AW308" s="14"/>
      <c r="AY308" s="164"/>
      <c r="AZ308" s="164"/>
      <c r="BA308" s="164"/>
      <c r="BB308" s="16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</row>
    <row r="309" spans="41:75">
      <c r="AO309" s="164"/>
      <c r="AQ309" s="164"/>
      <c r="AS309" s="14"/>
      <c r="AU309" s="14"/>
      <c r="AW309" s="14"/>
      <c r="AY309" s="164"/>
      <c r="AZ309" s="164"/>
      <c r="BA309" s="164"/>
      <c r="BB309" s="16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</row>
    <row r="310" spans="41:75">
      <c r="AO310" s="164"/>
      <c r="AQ310" s="164"/>
      <c r="AS310" s="14"/>
      <c r="AU310" s="14"/>
      <c r="AW310" s="14"/>
      <c r="AY310" s="164"/>
      <c r="AZ310" s="164"/>
      <c r="BA310" s="164"/>
      <c r="BB310" s="16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</row>
    <row r="311" spans="41:75">
      <c r="AO311" s="164"/>
      <c r="AQ311" s="164"/>
      <c r="AS311" s="14"/>
      <c r="AU311" s="14"/>
      <c r="AW311" s="14"/>
      <c r="AY311" s="164"/>
      <c r="AZ311" s="164"/>
      <c r="BA311" s="164"/>
      <c r="BB311" s="16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</row>
    <row r="312" spans="41:75">
      <c r="AO312" s="164"/>
      <c r="AQ312" s="164"/>
      <c r="AS312" s="14"/>
      <c r="AU312" s="14"/>
      <c r="AW312" s="14"/>
      <c r="AY312" s="164"/>
      <c r="AZ312" s="164"/>
      <c r="BA312" s="164"/>
      <c r="BB312" s="16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</row>
    <row r="313" spans="41:75">
      <c r="AO313" s="164"/>
      <c r="AQ313" s="164"/>
      <c r="AS313" s="14"/>
      <c r="AU313" s="14"/>
      <c r="AW313" s="14"/>
      <c r="AY313" s="164"/>
      <c r="AZ313" s="164"/>
      <c r="BA313" s="164"/>
      <c r="BB313" s="16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</row>
    <row r="314" spans="41:75">
      <c r="AO314" s="164"/>
      <c r="AQ314" s="164"/>
      <c r="AS314" s="14"/>
      <c r="AU314" s="14"/>
      <c r="AW314" s="14"/>
      <c r="AY314" s="164"/>
      <c r="AZ314" s="164"/>
      <c r="BA314" s="164"/>
      <c r="BB314" s="16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</row>
    <row r="315" spans="41:75">
      <c r="AO315" s="164"/>
      <c r="AQ315" s="164"/>
      <c r="AS315" s="14"/>
      <c r="AU315" s="14"/>
      <c r="AW315" s="14"/>
      <c r="AY315" s="164"/>
      <c r="AZ315" s="164"/>
      <c r="BA315" s="164"/>
      <c r="BB315" s="16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</row>
    <row r="316" spans="41:75">
      <c r="AO316" s="164"/>
      <c r="AQ316" s="164"/>
      <c r="AS316" s="14"/>
      <c r="AU316" s="14"/>
      <c r="AW316" s="14"/>
      <c r="AY316" s="164"/>
      <c r="AZ316" s="164"/>
      <c r="BA316" s="164"/>
      <c r="BB316" s="16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</row>
    <row r="317" spans="41:75">
      <c r="AO317" s="164"/>
      <c r="AQ317" s="164"/>
      <c r="AS317" s="14"/>
      <c r="AU317" s="14"/>
      <c r="AW317" s="14"/>
      <c r="AY317" s="164"/>
      <c r="AZ317" s="164"/>
      <c r="BA317" s="164"/>
      <c r="BB317" s="16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</row>
    <row r="318" spans="41:75">
      <c r="AO318" s="164"/>
      <c r="AQ318" s="164"/>
      <c r="AS318" s="14"/>
      <c r="AU318" s="14"/>
      <c r="AW318" s="14"/>
      <c r="AY318" s="164"/>
      <c r="AZ318" s="164"/>
      <c r="BA318" s="164"/>
      <c r="BB318" s="16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</row>
    <row r="319" spans="41:75">
      <c r="AO319" s="164"/>
      <c r="AQ319" s="164"/>
      <c r="AS319" s="14"/>
      <c r="AU319" s="14"/>
      <c r="AW319" s="14"/>
      <c r="AY319" s="164"/>
      <c r="AZ319" s="164"/>
      <c r="BA319" s="164"/>
      <c r="BB319" s="16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</row>
    <row r="320" spans="41:75">
      <c r="AO320" s="164"/>
      <c r="AQ320" s="164"/>
      <c r="AS320" s="14"/>
      <c r="AU320" s="14"/>
      <c r="AW320" s="14"/>
      <c r="AY320" s="164"/>
      <c r="AZ320" s="164"/>
      <c r="BA320" s="164"/>
      <c r="BB320" s="16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</row>
    <row r="321" spans="33:75">
      <c r="AO321" s="164"/>
      <c r="AQ321" s="164"/>
      <c r="AS321" s="14"/>
      <c r="AU321" s="14"/>
      <c r="AW321" s="14"/>
      <c r="AY321" s="164"/>
      <c r="AZ321" s="164"/>
      <c r="BA321" s="164"/>
      <c r="BB321" s="16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</row>
    <row r="322" spans="33:75">
      <c r="AO322" s="164"/>
      <c r="AQ322" s="164"/>
      <c r="AS322" s="14"/>
      <c r="AU322" s="14"/>
      <c r="AW322" s="14"/>
      <c r="AY322" s="164"/>
      <c r="AZ322" s="164"/>
      <c r="BA322" s="164"/>
      <c r="BB322" s="16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</row>
    <row r="323" spans="33:75">
      <c r="AO323" s="164"/>
      <c r="AQ323" s="164"/>
      <c r="AS323" s="14"/>
      <c r="AU323" s="14"/>
      <c r="AW323" s="14"/>
      <c r="AY323" s="164"/>
      <c r="AZ323" s="164"/>
      <c r="BA323" s="164"/>
      <c r="BB323" s="16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</row>
    <row r="324" spans="33:75">
      <c r="AO324" s="164"/>
      <c r="AQ324" s="164"/>
      <c r="AS324" s="14"/>
      <c r="AU324" s="14"/>
      <c r="AW324" s="14"/>
      <c r="AY324" s="164"/>
      <c r="AZ324" s="164"/>
      <c r="BA324" s="164"/>
      <c r="BB324" s="16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</row>
    <row r="325" spans="33:75">
      <c r="AO325" s="164"/>
      <c r="AQ325" s="164"/>
      <c r="AS325" s="14"/>
      <c r="AU325" s="14"/>
      <c r="AW325" s="14"/>
      <c r="AY325" s="164"/>
      <c r="AZ325" s="164"/>
      <c r="BA325" s="164"/>
      <c r="BB325" s="16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</row>
    <row r="326" spans="33:75">
      <c r="AO326" s="164"/>
      <c r="AQ326" s="164"/>
      <c r="AS326" s="14"/>
      <c r="AU326" s="14"/>
      <c r="AW326" s="14"/>
      <c r="AY326" s="164"/>
      <c r="AZ326" s="164"/>
      <c r="BA326" s="164"/>
      <c r="BB326" s="16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</row>
    <row r="327" spans="33:75">
      <c r="AO327" s="164"/>
      <c r="AQ327" s="164"/>
      <c r="AS327" s="14"/>
      <c r="AU327" s="14"/>
      <c r="AW327" s="14"/>
      <c r="AY327" s="164"/>
      <c r="AZ327" s="164"/>
      <c r="BA327" s="164"/>
      <c r="BB327" s="16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</row>
    <row r="328" spans="33:75">
      <c r="AG328" s="36"/>
      <c r="AH328" s="36"/>
      <c r="AI328" s="36"/>
      <c r="AJ328" s="36"/>
      <c r="AK328" s="36"/>
      <c r="AL328" s="36"/>
      <c r="AM328" s="79"/>
      <c r="AN328" s="79"/>
      <c r="AO328" s="166"/>
      <c r="AP328" s="79"/>
      <c r="AQ328" s="166"/>
      <c r="AR328" s="79"/>
      <c r="AS328" s="36"/>
      <c r="AT328" s="79"/>
      <c r="AU328" s="36"/>
      <c r="AV328" s="79"/>
      <c r="AW328" s="36"/>
      <c r="AX328" s="79"/>
      <c r="AY328" s="166"/>
      <c r="AZ328" s="166"/>
      <c r="BA328" s="166"/>
      <c r="BB328" s="166"/>
      <c r="BC328" s="36"/>
      <c r="BD328" s="36"/>
      <c r="BE328" s="36"/>
      <c r="BF328" s="36"/>
      <c r="BG328" s="36"/>
      <c r="BH328" s="36"/>
    </row>
    <row r="329" spans="33:75">
      <c r="AG329" s="36"/>
      <c r="AH329" s="36"/>
      <c r="AI329" s="36"/>
      <c r="AJ329" s="36"/>
      <c r="AK329" s="36"/>
      <c r="AL329" s="36"/>
      <c r="AM329" s="79"/>
      <c r="AN329" s="79"/>
      <c r="AO329" s="166"/>
      <c r="AP329" s="79"/>
      <c r="AQ329" s="166"/>
      <c r="AR329" s="79"/>
      <c r="AS329" s="36"/>
      <c r="AT329" s="79"/>
      <c r="AU329" s="36"/>
      <c r="AV329" s="79"/>
      <c r="AW329" s="36"/>
      <c r="AX329" s="79"/>
      <c r="AY329" s="166"/>
      <c r="AZ329" s="166"/>
      <c r="BA329" s="166"/>
      <c r="BB329" s="166"/>
      <c r="BC329" s="36"/>
      <c r="BD329" s="36"/>
      <c r="BE329" s="36"/>
      <c r="BF329" s="36"/>
      <c r="BG329" s="36"/>
      <c r="BH329" s="36"/>
    </row>
    <row r="330" spans="33:75">
      <c r="AG330" s="36"/>
      <c r="AH330" s="36"/>
      <c r="AI330" s="36"/>
      <c r="AJ330" s="36"/>
      <c r="AK330" s="36"/>
      <c r="AL330" s="36"/>
      <c r="AM330" s="79"/>
      <c r="AN330" s="79"/>
      <c r="AO330" s="166"/>
      <c r="AP330" s="79"/>
      <c r="AQ330" s="166"/>
      <c r="AR330" s="79"/>
      <c r="AS330" s="36"/>
      <c r="AT330" s="79"/>
      <c r="AU330" s="36"/>
      <c r="AV330" s="79"/>
      <c r="AW330" s="36"/>
      <c r="AX330" s="79"/>
      <c r="AY330" s="166"/>
      <c r="AZ330" s="166"/>
      <c r="BA330" s="166"/>
      <c r="BB330" s="166"/>
      <c r="BC330" s="36"/>
      <c r="BD330" s="36"/>
      <c r="BE330" s="36"/>
      <c r="BF330" s="36"/>
      <c r="BG330" s="36"/>
      <c r="BH330" s="36"/>
    </row>
    <row r="331" spans="33:75">
      <c r="AG331" s="36"/>
      <c r="AH331" s="36"/>
      <c r="AI331" s="36"/>
      <c r="AJ331" s="36"/>
      <c r="AK331" s="36"/>
      <c r="AL331" s="36"/>
      <c r="AM331" s="79"/>
      <c r="AN331" s="79"/>
      <c r="AO331" s="166"/>
      <c r="AP331" s="79"/>
      <c r="AQ331" s="166"/>
      <c r="AR331" s="79"/>
      <c r="AS331" s="36"/>
      <c r="AT331" s="79"/>
      <c r="AU331" s="36"/>
      <c r="AV331" s="79"/>
      <c r="AW331" s="36"/>
      <c r="AX331" s="79"/>
      <c r="AY331" s="166"/>
      <c r="AZ331" s="166"/>
      <c r="BA331" s="166"/>
      <c r="BB331" s="166"/>
      <c r="BC331" s="36"/>
      <c r="BD331" s="36"/>
      <c r="BE331" s="36"/>
      <c r="BF331" s="36"/>
      <c r="BG331" s="36"/>
      <c r="BH331" s="36"/>
    </row>
    <row r="332" spans="33:75">
      <c r="AG332" s="36"/>
      <c r="AH332" s="36"/>
      <c r="AI332" s="36"/>
      <c r="AJ332" s="36"/>
      <c r="AK332" s="36"/>
      <c r="AL332" s="36"/>
      <c r="AM332" s="79"/>
      <c r="AN332" s="79"/>
      <c r="AO332" s="166"/>
      <c r="AP332" s="79"/>
      <c r="AQ332" s="166"/>
      <c r="AR332" s="79"/>
      <c r="AS332" s="36"/>
      <c r="AT332" s="79"/>
      <c r="AU332" s="36"/>
      <c r="AV332" s="79"/>
      <c r="AW332" s="36"/>
      <c r="AX332" s="79"/>
      <c r="AY332" s="166"/>
      <c r="AZ332" s="166"/>
      <c r="BA332" s="166"/>
      <c r="BB332" s="166"/>
      <c r="BC332" s="36"/>
      <c r="BD332" s="36"/>
      <c r="BE332" s="36"/>
      <c r="BF332" s="36"/>
      <c r="BG332" s="36"/>
      <c r="BH332" s="36"/>
    </row>
    <row r="333" spans="33:75">
      <c r="AG333" s="36"/>
      <c r="AH333" s="36"/>
      <c r="AI333" s="36"/>
      <c r="AJ333" s="36"/>
      <c r="AK333" s="36"/>
      <c r="AL333" s="36"/>
      <c r="AM333" s="79"/>
      <c r="AN333" s="79"/>
      <c r="AO333" s="166"/>
      <c r="AP333" s="79"/>
      <c r="AQ333" s="166"/>
      <c r="AR333" s="79"/>
      <c r="AS333" s="36"/>
      <c r="AT333" s="79"/>
      <c r="AU333" s="36"/>
      <c r="AV333" s="79"/>
      <c r="AW333" s="36"/>
      <c r="AX333" s="79"/>
      <c r="AY333" s="166"/>
      <c r="AZ333" s="166"/>
      <c r="BA333" s="166"/>
      <c r="BB333" s="166"/>
      <c r="BC333" s="36"/>
      <c r="BD333" s="36"/>
      <c r="BE333" s="36"/>
      <c r="BF333" s="36"/>
      <c r="BG333" s="36"/>
      <c r="BH333" s="36"/>
    </row>
    <row r="334" spans="33:75">
      <c r="AG334" s="36"/>
      <c r="AH334" s="36"/>
      <c r="AI334" s="36"/>
      <c r="AJ334" s="36"/>
      <c r="AK334" s="36"/>
      <c r="AL334" s="36"/>
      <c r="AM334" s="79"/>
      <c r="AN334" s="79"/>
      <c r="AO334" s="166"/>
      <c r="AP334" s="79"/>
      <c r="AQ334" s="166"/>
      <c r="AR334" s="79"/>
      <c r="AS334" s="36"/>
      <c r="AT334" s="79"/>
      <c r="AU334" s="36"/>
      <c r="AV334" s="79"/>
      <c r="AW334" s="36"/>
      <c r="AX334" s="79"/>
      <c r="AY334" s="166"/>
      <c r="AZ334" s="166"/>
      <c r="BA334" s="166"/>
      <c r="BB334" s="166"/>
      <c r="BC334" s="36"/>
      <c r="BD334" s="36"/>
      <c r="BE334" s="36"/>
      <c r="BF334" s="36"/>
      <c r="BG334" s="36"/>
      <c r="BH334" s="36"/>
    </row>
    <row r="335" spans="33:75">
      <c r="AG335" s="36"/>
      <c r="AH335" s="36"/>
      <c r="AI335" s="36"/>
      <c r="AJ335" s="36"/>
      <c r="AK335" s="36"/>
      <c r="AL335" s="36"/>
      <c r="AM335" s="79"/>
      <c r="AN335" s="79"/>
      <c r="AO335" s="166"/>
      <c r="AP335" s="79"/>
      <c r="AQ335" s="166"/>
      <c r="AR335" s="79"/>
      <c r="AS335" s="36"/>
      <c r="AT335" s="79"/>
      <c r="AU335" s="36"/>
      <c r="AV335" s="79"/>
      <c r="AW335" s="36"/>
      <c r="AX335" s="79"/>
      <c r="AY335" s="166"/>
      <c r="AZ335" s="166"/>
      <c r="BA335" s="166"/>
      <c r="BB335" s="166"/>
      <c r="BC335" s="36"/>
      <c r="BD335" s="36"/>
      <c r="BE335" s="36"/>
      <c r="BF335" s="36"/>
      <c r="BG335" s="36"/>
      <c r="BH335" s="36"/>
    </row>
    <row r="336" spans="33:75">
      <c r="AG336" s="36"/>
      <c r="AH336" s="36"/>
      <c r="AI336" s="36"/>
      <c r="AJ336" s="36"/>
      <c r="AK336" s="36"/>
      <c r="AL336" s="36"/>
      <c r="AM336" s="79"/>
      <c r="AN336" s="79"/>
      <c r="AO336" s="166"/>
      <c r="AP336" s="79"/>
      <c r="AQ336" s="166"/>
      <c r="AR336" s="79"/>
      <c r="AS336" s="36"/>
      <c r="AT336" s="79"/>
      <c r="AU336" s="36"/>
      <c r="AV336" s="79"/>
      <c r="AW336" s="36"/>
      <c r="AX336" s="79"/>
      <c r="AY336" s="166"/>
      <c r="AZ336" s="166"/>
      <c r="BA336" s="166"/>
      <c r="BB336" s="166"/>
      <c r="BC336" s="36"/>
      <c r="BD336" s="36"/>
      <c r="BE336" s="36"/>
      <c r="BF336" s="36"/>
      <c r="BG336" s="36"/>
      <c r="BH336" s="36"/>
    </row>
    <row r="337" spans="17:60">
      <c r="AG337" s="36"/>
      <c r="AH337" s="36"/>
      <c r="AI337" s="36"/>
      <c r="AJ337" s="36"/>
      <c r="AK337" s="36"/>
      <c r="AL337" s="36"/>
      <c r="AM337" s="79"/>
      <c r="AN337" s="79"/>
      <c r="AO337" s="166"/>
      <c r="AP337" s="79"/>
      <c r="AQ337" s="166"/>
      <c r="AR337" s="79"/>
      <c r="AS337" s="36"/>
      <c r="AT337" s="79"/>
      <c r="AU337" s="36"/>
      <c r="AV337" s="79"/>
      <c r="AW337" s="36"/>
      <c r="AX337" s="79"/>
      <c r="AY337" s="166"/>
      <c r="AZ337" s="166"/>
      <c r="BA337" s="166"/>
      <c r="BB337" s="166"/>
      <c r="BC337" s="36"/>
      <c r="BD337" s="36"/>
      <c r="BE337" s="36"/>
      <c r="BF337" s="36"/>
      <c r="BG337" s="36"/>
      <c r="BH337" s="36"/>
    </row>
    <row r="338" spans="17:60">
      <c r="Q338" s="3"/>
      <c r="AG338" s="36"/>
      <c r="AH338" s="36"/>
      <c r="AI338" s="36"/>
      <c r="AJ338" s="36"/>
      <c r="AK338" s="36"/>
      <c r="AL338" s="36"/>
      <c r="AM338" s="79"/>
      <c r="AN338" s="79"/>
      <c r="AO338" s="166"/>
      <c r="AP338" s="79"/>
      <c r="AQ338" s="166"/>
      <c r="AR338" s="79"/>
      <c r="AS338" s="36"/>
      <c r="AT338" s="79"/>
      <c r="AU338" s="36"/>
      <c r="AV338" s="79"/>
      <c r="AW338" s="36"/>
      <c r="AX338" s="79"/>
      <c r="AY338" s="166"/>
      <c r="AZ338" s="166"/>
      <c r="BA338" s="166"/>
      <c r="BB338" s="166"/>
      <c r="BC338" s="36"/>
      <c r="BD338" s="36"/>
      <c r="BE338" s="36"/>
      <c r="BF338" s="36"/>
      <c r="BG338" s="36"/>
      <c r="BH338" s="36"/>
    </row>
    <row r="339" spans="17:60">
      <c r="AG339" s="36"/>
      <c r="AH339" s="36"/>
      <c r="AI339" s="36"/>
      <c r="AJ339" s="36"/>
      <c r="AK339" s="36"/>
      <c r="AL339" s="36"/>
      <c r="AM339" s="79"/>
      <c r="AN339" s="79"/>
      <c r="AO339" s="166"/>
      <c r="AP339" s="79"/>
      <c r="AQ339" s="166"/>
      <c r="AR339" s="79"/>
      <c r="AS339" s="36"/>
      <c r="AT339" s="79"/>
      <c r="AU339" s="36"/>
      <c r="AV339" s="79"/>
      <c r="AW339" s="36"/>
      <c r="AX339" s="79"/>
      <c r="AY339" s="166"/>
      <c r="AZ339" s="166"/>
      <c r="BA339" s="166"/>
      <c r="BB339" s="166"/>
      <c r="BC339" s="36"/>
      <c r="BD339" s="36"/>
      <c r="BE339" s="36"/>
      <c r="BF339" s="36"/>
      <c r="BG339" s="36"/>
      <c r="BH339" s="36"/>
    </row>
    <row r="340" spans="17:60">
      <c r="AG340" s="36"/>
      <c r="AH340" s="36"/>
      <c r="AI340" s="36"/>
      <c r="AJ340" s="36"/>
      <c r="AK340" s="36"/>
      <c r="AL340" s="36"/>
      <c r="AM340" s="79"/>
      <c r="AN340" s="79"/>
      <c r="AO340" s="166"/>
      <c r="AP340" s="79"/>
      <c r="AQ340" s="166"/>
      <c r="AR340" s="79"/>
      <c r="AS340" s="36"/>
      <c r="AT340" s="79"/>
      <c r="AU340" s="36"/>
      <c r="AV340" s="79"/>
      <c r="AW340" s="36"/>
      <c r="AX340" s="79"/>
      <c r="AY340" s="166"/>
      <c r="AZ340" s="166"/>
      <c r="BA340" s="166"/>
      <c r="BB340" s="166"/>
      <c r="BC340" s="36"/>
      <c r="BD340" s="36"/>
      <c r="BE340" s="36"/>
      <c r="BF340" s="36"/>
      <c r="BG340" s="36"/>
      <c r="BH340" s="36"/>
    </row>
    <row r="341" spans="17:60">
      <c r="AG341" s="36"/>
      <c r="AH341" s="36"/>
      <c r="AI341" s="36"/>
      <c r="AJ341" s="36"/>
      <c r="AK341" s="36"/>
      <c r="AL341" s="36"/>
      <c r="AM341" s="79"/>
      <c r="AN341" s="79"/>
      <c r="AO341" s="166"/>
      <c r="AP341" s="79"/>
      <c r="AQ341" s="166"/>
      <c r="AR341" s="79"/>
      <c r="AS341" s="36"/>
      <c r="AT341" s="79"/>
      <c r="AU341" s="36"/>
      <c r="AV341" s="79"/>
      <c r="AW341" s="36"/>
      <c r="AX341" s="79"/>
      <c r="AY341" s="166"/>
      <c r="AZ341" s="166"/>
      <c r="BA341" s="166"/>
      <c r="BB341" s="166"/>
      <c r="BC341" s="36"/>
      <c r="BD341" s="36"/>
      <c r="BE341" s="36"/>
      <c r="BF341" s="36"/>
      <c r="BG341" s="36"/>
      <c r="BH341" s="36"/>
    </row>
    <row r="342" spans="17:60">
      <c r="AG342" s="36"/>
      <c r="AH342" s="36"/>
      <c r="AI342" s="36"/>
      <c r="AJ342" s="36"/>
      <c r="AK342" s="36"/>
      <c r="AL342" s="36"/>
      <c r="AM342" s="79"/>
      <c r="AN342" s="79"/>
      <c r="AO342" s="166"/>
      <c r="AP342" s="79"/>
      <c r="AQ342" s="166"/>
      <c r="AR342" s="79"/>
      <c r="AS342" s="36"/>
      <c r="AT342" s="79"/>
      <c r="AU342" s="36"/>
      <c r="AV342" s="79"/>
      <c r="AW342" s="36"/>
      <c r="AX342" s="79"/>
      <c r="AY342" s="166"/>
      <c r="AZ342" s="166"/>
      <c r="BA342" s="166"/>
      <c r="BB342" s="166"/>
      <c r="BC342" s="36"/>
      <c r="BD342" s="36"/>
      <c r="BE342" s="36"/>
      <c r="BF342" s="36"/>
      <c r="BG342" s="36"/>
      <c r="BH342" s="36"/>
    </row>
    <row r="343" spans="17:60">
      <c r="AG343" s="36"/>
      <c r="AH343" s="36"/>
      <c r="AI343" s="36"/>
      <c r="AJ343" s="36"/>
      <c r="AK343" s="36"/>
      <c r="AL343" s="36"/>
      <c r="AM343" s="79"/>
      <c r="AN343" s="79"/>
      <c r="AO343" s="166"/>
      <c r="AP343" s="79"/>
      <c r="AQ343" s="166"/>
      <c r="AR343" s="79"/>
      <c r="AS343" s="36"/>
      <c r="AT343" s="79"/>
      <c r="AU343" s="36"/>
      <c r="AV343" s="79"/>
      <c r="AW343" s="36"/>
      <c r="AX343" s="79"/>
      <c r="AY343" s="166"/>
      <c r="AZ343" s="166"/>
      <c r="BA343" s="166"/>
      <c r="BB343" s="166"/>
      <c r="BC343" s="36"/>
      <c r="BD343" s="36"/>
      <c r="BE343" s="36"/>
      <c r="BF343" s="36"/>
      <c r="BG343" s="36"/>
      <c r="BH343" s="36"/>
    </row>
    <row r="344" spans="17:60">
      <c r="AG344" s="36"/>
      <c r="AH344" s="36"/>
      <c r="AI344" s="36"/>
      <c r="AJ344" s="36"/>
      <c r="AK344" s="36"/>
      <c r="AL344" s="36"/>
      <c r="AM344" s="79"/>
      <c r="AN344" s="79"/>
      <c r="AO344" s="166"/>
      <c r="AP344" s="79"/>
      <c r="AQ344" s="166"/>
      <c r="AR344" s="79"/>
      <c r="AS344" s="36"/>
      <c r="AT344" s="79"/>
      <c r="AU344" s="36"/>
      <c r="AV344" s="79"/>
      <c r="AW344" s="36"/>
      <c r="AX344" s="79"/>
      <c r="AY344" s="166"/>
      <c r="AZ344" s="166"/>
      <c r="BA344" s="166"/>
      <c r="BB344" s="166"/>
      <c r="BC344" s="36"/>
      <c r="BD344" s="36"/>
      <c r="BE344" s="36"/>
      <c r="BF344" s="36"/>
      <c r="BG344" s="36"/>
      <c r="BH344" s="36"/>
    </row>
    <row r="345" spans="17:60">
      <c r="AG345" s="36"/>
      <c r="AH345" s="36"/>
      <c r="AI345" s="36"/>
      <c r="AJ345" s="36"/>
      <c r="AK345" s="36"/>
      <c r="AL345" s="36"/>
      <c r="AM345" s="79"/>
      <c r="AN345" s="79"/>
      <c r="AO345" s="166"/>
      <c r="AP345" s="79"/>
      <c r="AQ345" s="166"/>
      <c r="AR345" s="79"/>
      <c r="AS345" s="36"/>
      <c r="AT345" s="79"/>
      <c r="AU345" s="36"/>
      <c r="AV345" s="79"/>
      <c r="AW345" s="36"/>
      <c r="AX345" s="79"/>
      <c r="AY345" s="166"/>
      <c r="AZ345" s="166"/>
      <c r="BA345" s="166"/>
      <c r="BB345" s="166"/>
      <c r="BC345" s="36"/>
      <c r="BD345" s="36"/>
      <c r="BE345" s="36"/>
      <c r="BF345" s="36"/>
      <c r="BG345" s="36"/>
      <c r="BH345" s="36"/>
    </row>
    <row r="346" spans="17:60">
      <c r="AG346" s="36"/>
      <c r="AH346" s="36"/>
      <c r="AI346" s="36"/>
      <c r="AJ346" s="36"/>
      <c r="AK346" s="36"/>
      <c r="AL346" s="36"/>
      <c r="AM346" s="79"/>
      <c r="AN346" s="79"/>
      <c r="AO346" s="166"/>
      <c r="AP346" s="79"/>
      <c r="AQ346" s="166"/>
      <c r="AR346" s="79"/>
      <c r="AS346" s="36"/>
      <c r="AT346" s="79"/>
      <c r="AU346" s="36"/>
      <c r="AV346" s="79"/>
      <c r="AW346" s="36"/>
      <c r="AX346" s="79"/>
      <c r="AY346" s="166"/>
      <c r="AZ346" s="166"/>
      <c r="BA346" s="166"/>
      <c r="BB346" s="166"/>
      <c r="BC346" s="36"/>
      <c r="BD346" s="36"/>
      <c r="BE346" s="36"/>
      <c r="BF346" s="36"/>
      <c r="BG346" s="36"/>
      <c r="BH346" s="36"/>
    </row>
    <row r="347" spans="17:60">
      <c r="AG347" s="36"/>
      <c r="AH347" s="36"/>
      <c r="AI347" s="36"/>
      <c r="AJ347" s="36"/>
      <c r="AK347" s="36"/>
      <c r="AL347" s="36"/>
      <c r="AM347" s="79"/>
      <c r="AN347" s="79"/>
      <c r="AO347" s="166"/>
      <c r="AP347" s="79"/>
      <c r="AQ347" s="166"/>
      <c r="AR347" s="79"/>
      <c r="AS347" s="36"/>
      <c r="AT347" s="79"/>
      <c r="AU347" s="36"/>
      <c r="AV347" s="79"/>
      <c r="AW347" s="36"/>
      <c r="AX347" s="79"/>
      <c r="AY347" s="166"/>
      <c r="AZ347" s="166"/>
      <c r="BA347" s="166"/>
      <c r="BB347" s="166"/>
      <c r="BC347" s="36"/>
      <c r="BD347" s="36"/>
      <c r="BE347" s="36"/>
      <c r="BF347" s="36"/>
      <c r="BG347" s="36"/>
      <c r="BH347" s="36"/>
    </row>
    <row r="348" spans="17:60">
      <c r="AG348" s="36"/>
      <c r="AH348" s="36"/>
      <c r="AI348" s="36"/>
      <c r="AJ348" s="36"/>
      <c r="AK348" s="36"/>
      <c r="AL348" s="36"/>
      <c r="AM348" s="79"/>
      <c r="AN348" s="79"/>
      <c r="AO348" s="166"/>
      <c r="AP348" s="79"/>
      <c r="AQ348" s="166"/>
      <c r="AR348" s="79"/>
      <c r="AS348" s="36"/>
      <c r="AT348" s="79"/>
      <c r="AU348" s="36"/>
      <c r="AV348" s="79"/>
      <c r="AW348" s="36"/>
      <c r="AX348" s="79"/>
      <c r="AY348" s="166"/>
      <c r="AZ348" s="166"/>
      <c r="BA348" s="166"/>
      <c r="BB348" s="166"/>
      <c r="BC348" s="36"/>
      <c r="BD348" s="36"/>
      <c r="BE348" s="36"/>
      <c r="BF348" s="36"/>
      <c r="BG348" s="36"/>
      <c r="BH348" s="36"/>
    </row>
    <row r="349" spans="17:60">
      <c r="Q349" t="s">
        <v>655</v>
      </c>
      <c r="AG349" s="36"/>
      <c r="AH349" s="36"/>
      <c r="AI349" s="36"/>
      <c r="AJ349" s="36"/>
      <c r="AK349" s="36"/>
      <c r="AL349" s="36"/>
      <c r="AM349" s="79"/>
      <c r="AN349" s="79"/>
      <c r="AO349" s="166"/>
      <c r="AP349" s="79"/>
      <c r="AQ349" s="166"/>
      <c r="AR349" s="79"/>
      <c r="AS349" s="36"/>
      <c r="AT349" s="79"/>
      <c r="AU349" s="36"/>
      <c r="AV349" s="79"/>
      <c r="AW349" s="36"/>
      <c r="AX349" s="79"/>
      <c r="AY349" s="166"/>
      <c r="AZ349" s="166"/>
      <c r="BA349" s="166"/>
      <c r="BB349" s="166"/>
      <c r="BC349" s="36"/>
      <c r="BD349" s="36"/>
      <c r="BE349" s="36"/>
      <c r="BF349" s="36"/>
      <c r="BG349" s="36"/>
      <c r="BH349" s="36"/>
    </row>
    <row r="350" spans="17:60">
      <c r="AG350" s="36"/>
      <c r="AH350" s="36"/>
      <c r="AI350" s="36"/>
      <c r="AJ350" s="36"/>
      <c r="AK350" s="36"/>
      <c r="AL350" s="36"/>
      <c r="AM350" s="79"/>
      <c r="AN350" s="79"/>
      <c r="AO350" s="166"/>
      <c r="AP350" s="79"/>
      <c r="AQ350" s="166"/>
      <c r="AR350" s="79"/>
      <c r="AS350" s="36"/>
      <c r="AT350" s="79"/>
      <c r="AU350" s="36"/>
      <c r="AV350" s="79"/>
      <c r="AW350" s="36"/>
      <c r="AX350" s="79"/>
      <c r="AY350" s="166"/>
      <c r="AZ350" s="166"/>
      <c r="BA350" s="166"/>
      <c r="BB350" s="166"/>
      <c r="BC350" s="36"/>
      <c r="BD350" s="36"/>
      <c r="BE350" s="36"/>
      <c r="BF350" s="36"/>
      <c r="BG350" s="36"/>
      <c r="BH350" s="36"/>
    </row>
    <row r="351" spans="17:60">
      <c r="AG351" s="36"/>
      <c r="AH351" s="36"/>
      <c r="AI351" s="36"/>
      <c r="AJ351" s="36"/>
      <c r="AK351" s="36"/>
      <c r="AL351" s="36"/>
      <c r="AM351" s="79"/>
      <c r="AN351" s="79"/>
      <c r="AO351" s="166"/>
      <c r="AP351" s="79"/>
      <c r="AQ351" s="166"/>
      <c r="AR351" s="79"/>
      <c r="AS351" s="36"/>
      <c r="AT351" s="79"/>
      <c r="AU351" s="36"/>
      <c r="AV351" s="79"/>
      <c r="AW351" s="36"/>
      <c r="AX351" s="79"/>
      <c r="AY351" s="166"/>
      <c r="AZ351" s="166"/>
      <c r="BA351" s="166"/>
      <c r="BB351" s="166"/>
      <c r="BC351" s="36"/>
      <c r="BD351" s="36"/>
      <c r="BE351" s="36"/>
      <c r="BF351" s="36"/>
      <c r="BG351" s="36"/>
      <c r="BH351" s="36"/>
    </row>
    <row r="352" spans="17:60">
      <c r="AG352" s="36"/>
      <c r="AH352" s="36"/>
      <c r="AI352" s="36"/>
      <c r="AJ352" s="36"/>
      <c r="AK352" s="36"/>
      <c r="AL352" s="36"/>
      <c r="AM352" s="79"/>
      <c r="AN352" s="79"/>
      <c r="AO352" s="166"/>
      <c r="AP352" s="79"/>
      <c r="AQ352" s="166"/>
      <c r="AR352" s="79"/>
      <c r="AS352" s="36"/>
      <c r="AT352" s="79"/>
      <c r="AU352" s="36"/>
      <c r="AV352" s="79"/>
      <c r="AW352" s="36"/>
      <c r="AX352" s="79"/>
      <c r="AY352" s="166"/>
      <c r="AZ352" s="166"/>
      <c r="BA352" s="166"/>
      <c r="BB352" s="166"/>
      <c r="BC352" s="36"/>
      <c r="BD352" s="36"/>
      <c r="BE352" s="36"/>
      <c r="BF352" s="36"/>
      <c r="BG352" s="36"/>
      <c r="BH352" s="36"/>
    </row>
    <row r="353" spans="33:60">
      <c r="AG353" s="36"/>
      <c r="AH353" s="36"/>
      <c r="AI353" s="36"/>
      <c r="AJ353" s="36"/>
      <c r="AK353" s="36"/>
      <c r="AL353" s="36"/>
      <c r="AM353" s="79"/>
      <c r="AN353" s="79"/>
      <c r="AO353" s="166"/>
      <c r="AP353" s="79"/>
      <c r="AQ353" s="166"/>
      <c r="AR353" s="79"/>
      <c r="AS353" s="36"/>
      <c r="AT353" s="79"/>
      <c r="AU353" s="36"/>
      <c r="AV353" s="79"/>
      <c r="AW353" s="36"/>
      <c r="AX353" s="79"/>
      <c r="AY353" s="166"/>
      <c r="AZ353" s="166"/>
      <c r="BA353" s="166"/>
      <c r="BB353" s="166"/>
      <c r="BC353" s="36"/>
      <c r="BD353" s="36"/>
      <c r="BE353" s="36"/>
      <c r="BF353" s="36"/>
      <c r="BG353" s="36"/>
      <c r="BH353" s="36"/>
    </row>
    <row r="354" spans="33:60">
      <c r="AG354" s="36"/>
      <c r="AH354" s="36"/>
      <c r="AI354" s="36"/>
      <c r="AJ354" s="36"/>
      <c r="AK354" s="36"/>
      <c r="AL354" s="36"/>
      <c r="AM354" s="79"/>
      <c r="AN354" s="79"/>
      <c r="AO354" s="166"/>
      <c r="AP354" s="79"/>
      <c r="AQ354" s="166"/>
      <c r="AR354" s="79"/>
      <c r="AS354" s="36"/>
      <c r="AT354" s="79"/>
      <c r="AU354" s="36"/>
      <c r="AV354" s="79"/>
      <c r="AW354" s="36"/>
      <c r="AX354" s="79"/>
      <c r="AY354" s="166"/>
      <c r="AZ354" s="166"/>
      <c r="BA354" s="166"/>
      <c r="BB354" s="166"/>
      <c r="BC354" s="36"/>
      <c r="BD354" s="36"/>
      <c r="BE354" s="36"/>
      <c r="BF354" s="36"/>
      <c r="BG354" s="36"/>
      <c r="BH354" s="36"/>
    </row>
    <row r="355" spans="33:60">
      <c r="AG355" s="36"/>
      <c r="AH355" s="36"/>
      <c r="AI355" s="36"/>
      <c r="AJ355" s="36"/>
      <c r="AK355" s="36"/>
      <c r="AL355" s="36"/>
      <c r="AM355" s="79"/>
      <c r="AN355" s="79"/>
      <c r="AO355" s="166"/>
      <c r="AP355" s="79"/>
      <c r="AQ355" s="166"/>
      <c r="AR355" s="79"/>
      <c r="AS355" s="36"/>
      <c r="AT355" s="79"/>
      <c r="AU355" s="36"/>
      <c r="AV355" s="79"/>
      <c r="AW355" s="36"/>
      <c r="AX355" s="79"/>
      <c r="AY355" s="166"/>
      <c r="AZ355" s="166"/>
      <c r="BA355" s="166"/>
      <c r="BB355" s="166"/>
      <c r="BC355" s="36"/>
      <c r="BD355" s="36"/>
      <c r="BE355" s="36"/>
      <c r="BF355" s="36"/>
      <c r="BG355" s="36"/>
      <c r="BH355" s="36"/>
    </row>
    <row r="356" spans="33:60">
      <c r="AG356" s="36"/>
      <c r="AH356" s="36"/>
      <c r="AI356" s="36"/>
      <c r="AJ356" s="36"/>
      <c r="AK356" s="36"/>
      <c r="AL356" s="36"/>
      <c r="AM356" s="79"/>
      <c r="AN356" s="79"/>
      <c r="AO356" s="166"/>
      <c r="AP356" s="79"/>
      <c r="AQ356" s="166"/>
      <c r="AR356" s="79"/>
      <c r="AS356" s="36"/>
      <c r="AT356" s="79"/>
      <c r="AU356" s="36"/>
      <c r="AV356" s="79"/>
      <c r="AW356" s="36"/>
      <c r="AX356" s="79"/>
      <c r="AY356" s="166"/>
      <c r="AZ356" s="166"/>
      <c r="BA356" s="166"/>
      <c r="BB356" s="166"/>
      <c r="BC356" s="36"/>
      <c r="BD356" s="36"/>
      <c r="BE356" s="36"/>
      <c r="BF356" s="36"/>
      <c r="BG356" s="36"/>
      <c r="BH356" s="36"/>
    </row>
    <row r="357" spans="33:60">
      <c r="AY357" s="166"/>
      <c r="AZ357" s="166"/>
      <c r="BA357" s="166"/>
      <c r="BB357" s="166"/>
      <c r="BC357" s="36"/>
      <c r="BD357" s="36"/>
      <c r="BE357" s="36"/>
      <c r="BF357" s="36"/>
      <c r="BG357" s="36"/>
      <c r="BH357" s="36"/>
    </row>
    <row r="358" spans="33:60">
      <c r="AY358" s="166"/>
      <c r="AZ358" s="166"/>
      <c r="BA358" s="166"/>
      <c r="BB358" s="166"/>
      <c r="BC358" s="36"/>
      <c r="BD358" s="36"/>
    </row>
    <row r="359" spans="33:60">
      <c r="AY359" s="166"/>
      <c r="AZ359" s="166"/>
      <c r="BA359" s="166"/>
      <c r="BB359" s="166"/>
      <c r="BC359" s="36"/>
      <c r="BD359" s="36"/>
    </row>
    <row r="360" spans="33:60">
      <c r="AY360" s="166"/>
      <c r="AZ360" s="166"/>
      <c r="BA360" s="166"/>
      <c r="BB360" s="166"/>
      <c r="BC360" s="36"/>
      <c r="BD360" s="36"/>
    </row>
    <row r="361" spans="33:60">
      <c r="AY361" s="166"/>
      <c r="AZ361" s="166"/>
      <c r="BA361" s="166"/>
      <c r="BB361" s="166"/>
      <c r="BC361" s="36"/>
      <c r="BD361" s="36"/>
    </row>
    <row r="362" spans="33:60">
      <c r="AY362" s="166"/>
      <c r="AZ362" s="166"/>
      <c r="BA362" s="166"/>
      <c r="BB362" s="166"/>
      <c r="BC362" s="36"/>
      <c r="BD362" s="36"/>
    </row>
    <row r="363" spans="33:60">
      <c r="AY363" s="166"/>
      <c r="AZ363" s="166"/>
      <c r="BA363" s="166"/>
      <c r="BB363" s="166"/>
      <c r="BC363" s="36"/>
      <c r="BD363" s="36"/>
    </row>
    <row r="364" spans="33:60">
      <c r="AY364" s="166"/>
      <c r="AZ364" s="166"/>
      <c r="BA364" s="166"/>
      <c r="BB364" s="166"/>
      <c r="BC364" s="36"/>
      <c r="BD364" s="36"/>
    </row>
    <row r="365" spans="33:60">
      <c r="AY365" s="166"/>
      <c r="AZ365" s="166"/>
      <c r="BA365" s="166"/>
      <c r="BB365" s="166"/>
      <c r="BC365" s="36"/>
      <c r="BD365" s="36"/>
    </row>
    <row r="391" spans="17:17">
      <c r="Q391" s="3"/>
    </row>
    <row r="1931" spans="39:39">
      <c r="AM1931" s="98"/>
    </row>
    <row r="1932" spans="39:39">
      <c r="AM1932" s="98"/>
    </row>
    <row r="1933" spans="39:39">
      <c r="AM1933" s="98"/>
    </row>
    <row r="1934" spans="39:39">
      <c r="AM1934" s="98"/>
    </row>
    <row r="1935" spans="39:39">
      <c r="AM1935" s="98"/>
    </row>
  </sheetData>
  <conditionalFormatting sqref="BO26:BO28 BY103:BZ103">
    <cfRule type="cellIs" dxfId="131" priority="16" stopIfTrue="1" operator="lessThan">
      <formula>0</formula>
    </cfRule>
  </conditionalFormatting>
  <conditionalFormatting sqref="BY80:BZ80">
    <cfRule type="cellIs" dxfId="130" priority="17" stopIfTrue="1" operator="greaterThan">
      <formula>0</formula>
    </cfRule>
  </conditionalFormatting>
  <conditionalFormatting sqref="BY57:BZ57">
    <cfRule type="cellIs" dxfId="129" priority="18" stopIfTrue="1" operator="greaterThan">
      <formula>0</formula>
    </cfRule>
    <cfRule type="cellIs" dxfId="128" priority="19" stopIfTrue="1" operator="lessThan">
      <formula>0</formula>
    </cfRule>
  </conditionalFormatting>
  <conditionalFormatting sqref="BY80:BZ80">
    <cfRule type="cellIs" dxfId="127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T203"/>
  <sheetViews>
    <sheetView zoomScale="85" zoomScaleNormal="85" workbookViewId="0">
      <pane xSplit="6" ySplit="9" topLeftCell="G14" activePane="bottomRight" state="frozen"/>
      <selection activeCell="Z24" sqref="Z24"/>
      <selection pane="topRight" activeCell="Z24" sqref="Z24"/>
      <selection pane="bottomLeft" activeCell="Z24" sqref="Z24"/>
      <selection pane="bottomRight" activeCell="AO2" sqref="AO2"/>
    </sheetView>
  </sheetViews>
  <sheetFormatPr baseColWidth="10" defaultRowHeight="15.6"/>
  <cols>
    <col min="1" max="1" width="1.36328125" customWidth="1"/>
    <col min="2" max="2" width="4.54296875" style="34" customWidth="1"/>
    <col min="3" max="3" width="2.90625" customWidth="1"/>
    <col min="4" max="4" width="5.453125" customWidth="1"/>
    <col min="5" max="5" width="2.90625" customWidth="1"/>
    <col min="6" max="6" width="7.08984375" customWidth="1"/>
    <col min="7" max="7" width="6.54296875" customWidth="1"/>
    <col min="8" max="8" width="5.54296875" style="34" customWidth="1"/>
    <col min="9" max="9" width="8.26953125" style="320" customWidth="1"/>
    <col min="10" max="10" width="6.6328125" customWidth="1"/>
    <col min="11" max="11" width="5.453125" style="98" customWidth="1"/>
    <col min="12" max="12" width="4.6328125" style="422" customWidth="1"/>
    <col min="13" max="13" width="4.81640625" style="422" customWidth="1"/>
    <col min="14" max="14" width="1" style="98" customWidth="1"/>
    <col min="15" max="15" width="7.6328125" style="331" customWidth="1"/>
    <col min="16" max="16" width="1.7265625" style="98" customWidth="1"/>
    <col min="17" max="17" width="5.81640625" style="98" customWidth="1"/>
    <col min="18" max="18" width="1.90625" style="98" customWidth="1"/>
    <col min="19" max="19" width="5.6328125" style="98" customWidth="1"/>
    <col min="20" max="20" width="4.453125" style="422" customWidth="1"/>
    <col min="21" max="21" width="1.81640625" style="422" customWidth="1"/>
    <col min="22" max="22" width="6" customWidth="1"/>
    <col min="23" max="23" width="1.81640625" customWidth="1"/>
    <col min="24" max="24" width="6" customWidth="1"/>
    <col min="25" max="25" width="1.08984375" customWidth="1"/>
    <col min="26" max="26" width="6.6328125" customWidth="1"/>
    <col min="27" max="27" width="4.7265625" customWidth="1"/>
    <col min="28" max="28" width="1.08984375" customWidth="1"/>
    <col min="29" max="29" width="6.1796875" customWidth="1"/>
    <col min="30" max="30" width="5.54296875" style="34" customWidth="1"/>
    <col min="31" max="31" width="4.90625" style="11" customWidth="1"/>
    <col min="32" max="32" width="3.81640625" style="428" customWidth="1"/>
    <col min="33" max="33" width="4.6328125" style="11" customWidth="1"/>
    <col min="34" max="34" width="4.453125" style="11" customWidth="1"/>
    <col min="35" max="35" width="4.90625" style="11" customWidth="1"/>
    <col min="36" max="36" width="6.36328125" style="98" customWidth="1"/>
    <col min="37" max="37" width="4.81640625" customWidth="1"/>
    <col min="38" max="38" width="5.54296875" customWidth="1"/>
    <col min="39" max="39" width="5.453125" style="428" customWidth="1"/>
    <col min="40" max="40" width="4" style="428" customWidth="1"/>
    <col min="41" max="41" width="3.90625" style="428" customWidth="1"/>
    <col min="42" max="42" width="2.1796875" style="427" customWidth="1"/>
    <col min="43" max="43" width="5.1796875" style="11" customWidth="1"/>
    <col min="52" max="52" width="14" customWidth="1"/>
    <col min="53" max="53" width="12.54296875" customWidth="1"/>
    <col min="54" max="54" width="10.90625" customWidth="1"/>
  </cols>
  <sheetData>
    <row r="1" spans="1:72">
      <c r="A1" s="47"/>
      <c r="B1" s="431"/>
      <c r="C1" s="47"/>
      <c r="D1" s="47"/>
      <c r="E1" s="47"/>
      <c r="F1" s="47"/>
      <c r="G1" s="47"/>
      <c r="H1" s="431"/>
      <c r="I1" s="345"/>
      <c r="J1" s="47"/>
      <c r="K1" s="93"/>
      <c r="L1" s="442"/>
      <c r="M1" s="442"/>
      <c r="N1" s="93"/>
      <c r="O1" s="334"/>
      <c r="P1" s="93"/>
      <c r="Q1" s="93"/>
      <c r="R1" s="93"/>
      <c r="S1" s="93"/>
      <c r="T1" s="442"/>
      <c r="U1" s="442"/>
      <c r="V1" s="47"/>
      <c r="W1" s="47"/>
      <c r="X1" s="47"/>
      <c r="Y1" s="47"/>
      <c r="Z1" s="47"/>
      <c r="AA1" s="47"/>
      <c r="AB1" s="47"/>
      <c r="AC1" s="47"/>
      <c r="AD1" s="431"/>
      <c r="AE1" s="73"/>
      <c r="AF1" s="445"/>
      <c r="AG1" s="73"/>
      <c r="AH1" s="73"/>
      <c r="AI1" s="73"/>
      <c r="AJ1" s="93"/>
      <c r="AK1" s="47"/>
      <c r="AL1" s="47"/>
      <c r="AM1" s="445"/>
      <c r="AN1" s="445"/>
      <c r="AO1" s="445"/>
      <c r="AP1" s="481"/>
      <c r="AQ1" s="73"/>
      <c r="AR1" s="47"/>
      <c r="AS1" s="4"/>
      <c r="AT1" s="599"/>
      <c r="AU1" s="599"/>
    </row>
    <row r="2" spans="1:72" s="189" customFormat="1" ht="31.8">
      <c r="A2" s="188"/>
      <c r="B2" s="437"/>
      <c r="C2" s="142" t="s">
        <v>426</v>
      </c>
      <c r="D2" s="142"/>
      <c r="E2" s="188"/>
      <c r="F2" s="188"/>
      <c r="G2" s="142" t="s">
        <v>433</v>
      </c>
      <c r="H2" s="437"/>
      <c r="I2" s="335"/>
      <c r="J2" s="188"/>
      <c r="K2" s="188"/>
      <c r="L2" s="437"/>
      <c r="M2" s="437"/>
      <c r="N2" s="188"/>
      <c r="O2" s="343"/>
      <c r="P2" s="188"/>
      <c r="Q2" s="188"/>
      <c r="R2" s="188"/>
      <c r="S2" s="199"/>
      <c r="T2" s="437"/>
      <c r="U2" s="437"/>
      <c r="V2" s="199"/>
      <c r="W2" s="199"/>
      <c r="X2" s="199"/>
      <c r="Y2" s="199"/>
      <c r="Z2" s="437"/>
      <c r="AA2" s="437"/>
      <c r="AB2" s="142" t="str">
        <f>+År!B2</f>
        <v>ALL SAU :</v>
      </c>
      <c r="AC2" s="199"/>
      <c r="AD2" s="199"/>
      <c r="AE2" s="199"/>
      <c r="AF2" s="478"/>
      <c r="AG2" s="188"/>
      <c r="AH2" s="437"/>
      <c r="AI2" s="199"/>
      <c r="AJ2" s="204"/>
      <c r="AK2" s="204"/>
      <c r="AL2" s="204"/>
      <c r="AM2" s="204"/>
      <c r="AN2" s="204"/>
      <c r="AO2" s="439"/>
      <c r="AP2" s="439"/>
      <c r="AQ2" s="478"/>
      <c r="AR2" s="482"/>
      <c r="AS2" s="4"/>
      <c r="AT2" s="599"/>
      <c r="AU2" s="599"/>
      <c r="AV2" s="4"/>
      <c r="AW2" s="4"/>
      <c r="AX2" s="4"/>
      <c r="AY2" s="4"/>
      <c r="AZ2" s="4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</row>
    <row r="3" spans="1:72">
      <c r="A3" s="47"/>
      <c r="B3" s="431"/>
      <c r="C3" s="47"/>
      <c r="D3" s="47"/>
      <c r="E3" s="47"/>
      <c r="F3" s="47"/>
      <c r="G3" s="47"/>
      <c r="H3" s="431"/>
      <c r="I3" s="345"/>
      <c r="J3" s="47"/>
      <c r="K3" s="93"/>
      <c r="L3" s="442"/>
      <c r="M3" s="442"/>
      <c r="N3" s="93"/>
      <c r="O3" s="334"/>
      <c r="P3" s="93"/>
      <c r="Q3" s="93"/>
      <c r="R3" s="93"/>
      <c r="S3" s="93"/>
      <c r="T3" s="442"/>
      <c r="U3" s="442"/>
      <c r="V3" s="47"/>
      <c r="W3" s="47"/>
      <c r="X3" s="47"/>
      <c r="Y3" s="47"/>
      <c r="Z3" s="47"/>
      <c r="AA3" s="47"/>
      <c r="AB3" s="47"/>
      <c r="AC3" s="47"/>
      <c r="AD3" s="431"/>
      <c r="AE3" s="73"/>
      <c r="AF3" s="445"/>
      <c r="AG3" s="73"/>
      <c r="AH3" s="73"/>
      <c r="AI3" s="73"/>
      <c r="AJ3" s="93"/>
      <c r="AK3" s="47"/>
      <c r="AL3" s="47"/>
      <c r="AM3" s="445"/>
      <c r="AN3" s="445"/>
      <c r="AO3" s="445"/>
      <c r="AP3" s="481"/>
      <c r="AQ3" s="73"/>
      <c r="AR3" s="47"/>
      <c r="AS3" s="4"/>
    </row>
    <row r="4" spans="1:72">
      <c r="A4" s="47"/>
      <c r="B4" s="431"/>
      <c r="C4" s="47"/>
      <c r="D4" s="47"/>
      <c r="E4" s="47"/>
      <c r="F4" s="47"/>
      <c r="G4" s="47"/>
      <c r="H4" s="431"/>
      <c r="I4" s="345"/>
      <c r="J4" s="47"/>
      <c r="K4" s="93"/>
      <c r="L4" s="442"/>
      <c r="M4" s="442"/>
      <c r="N4" s="93"/>
      <c r="O4" s="334"/>
      <c r="P4" s="93"/>
      <c r="Q4" s="93"/>
      <c r="R4" s="93"/>
      <c r="S4" s="93"/>
      <c r="T4" s="442"/>
      <c r="U4" s="442"/>
      <c r="V4" s="47"/>
      <c r="W4" s="47"/>
      <c r="X4" s="47"/>
      <c r="Y4" s="47"/>
      <c r="Z4" s="47"/>
      <c r="AA4" s="47"/>
      <c r="AB4" s="47"/>
      <c r="AC4" s="47"/>
      <c r="AD4" s="431"/>
      <c r="AE4" s="73"/>
      <c r="AF4" s="445"/>
      <c r="AG4" s="73"/>
      <c r="AH4" s="73"/>
      <c r="AI4" s="73"/>
      <c r="AJ4" s="93"/>
      <c r="AK4" s="47"/>
      <c r="AL4" s="47"/>
      <c r="AM4" s="445"/>
      <c r="AN4" s="445"/>
      <c r="AO4" s="445"/>
      <c r="AP4" s="481"/>
      <c r="AQ4" s="73"/>
      <c r="AR4" s="47"/>
      <c r="AS4" s="4"/>
    </row>
    <row r="5" spans="1:72" s="193" customFormat="1" ht="19.8">
      <c r="A5" s="191"/>
      <c r="B5" s="437"/>
      <c r="C5" s="191"/>
      <c r="D5" s="191"/>
      <c r="E5" s="187" t="s">
        <v>5</v>
      </c>
      <c r="F5" s="191"/>
      <c r="G5" s="190">
        <f>+År!O2</f>
        <v>49</v>
      </c>
      <c r="H5" s="432"/>
      <c r="I5" s="344"/>
      <c r="J5" s="191"/>
      <c r="K5" s="187" t="s">
        <v>427</v>
      </c>
      <c r="L5" s="478"/>
      <c r="M5" s="478"/>
      <c r="N5" s="208"/>
      <c r="O5" s="369"/>
      <c r="P5" s="208"/>
      <c r="Q5" s="208"/>
      <c r="R5" s="646">
        <f>SUM(I10:I17)</f>
        <v>1068360</v>
      </c>
      <c r="S5" s="647"/>
      <c r="T5" s="647"/>
      <c r="U5" s="647"/>
      <c r="V5" s="647"/>
      <c r="W5" s="208"/>
      <c r="X5" s="47"/>
      <c r="Y5" s="47"/>
      <c r="Z5" s="47"/>
      <c r="AA5" s="47"/>
      <c r="AB5" s="431"/>
      <c r="AC5" s="210"/>
      <c r="AD5" s="439"/>
      <c r="AE5" s="210"/>
      <c r="AF5" s="210"/>
      <c r="AG5" s="210"/>
      <c r="AH5" s="210"/>
      <c r="AI5" s="208"/>
      <c r="AJ5" s="191"/>
      <c r="AK5" s="437"/>
      <c r="AL5" s="439"/>
      <c r="AM5" s="439"/>
      <c r="AN5" s="482"/>
      <c r="AO5" s="208"/>
      <c r="AP5" s="210"/>
      <c r="AQ5" s="210"/>
      <c r="AR5" s="210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</row>
    <row r="6" spans="1:72" ht="15" customHeight="1">
      <c r="A6" s="54"/>
      <c r="B6" s="444"/>
      <c r="C6" s="54"/>
      <c r="D6" s="54"/>
      <c r="E6" s="54"/>
      <c r="F6" s="54"/>
      <c r="G6" s="54"/>
      <c r="H6" s="444"/>
      <c r="I6" s="345"/>
      <c r="J6" s="47"/>
      <c r="K6" s="209"/>
      <c r="L6" s="443"/>
      <c r="M6" s="442"/>
      <c r="N6" s="93"/>
      <c r="O6" s="334"/>
      <c r="P6" s="93"/>
      <c r="Q6" s="93"/>
      <c r="R6" s="93"/>
      <c r="S6" s="93"/>
      <c r="T6" s="442"/>
      <c r="U6" s="442"/>
      <c r="V6" s="47"/>
      <c r="W6" s="47"/>
      <c r="X6" s="47"/>
      <c r="Y6" s="47"/>
      <c r="Z6" s="47"/>
      <c r="AA6" s="47"/>
      <c r="AB6" s="47"/>
      <c r="AC6" s="47"/>
      <c r="AD6" s="431"/>
      <c r="AE6" s="73"/>
      <c r="AF6" s="445"/>
      <c r="AG6" s="73"/>
      <c r="AH6" s="73"/>
      <c r="AI6" s="73"/>
      <c r="AJ6" s="93"/>
      <c r="AK6" s="47"/>
      <c r="AL6" s="47"/>
      <c r="AM6" s="445"/>
      <c r="AN6" s="445"/>
      <c r="AO6" s="445"/>
      <c r="AP6" s="481"/>
      <c r="AQ6" s="73"/>
      <c r="AR6" s="47"/>
      <c r="AS6" s="4"/>
    </row>
    <row r="7" spans="1:72" ht="17.399999999999999">
      <c r="A7" s="63"/>
      <c r="B7" s="431"/>
      <c r="C7" s="47"/>
      <c r="D7" s="47"/>
      <c r="E7" s="47"/>
      <c r="F7" s="47"/>
      <c r="G7" s="54" t="s">
        <v>2</v>
      </c>
      <c r="H7" s="444"/>
      <c r="I7" s="345"/>
      <c r="J7" s="54"/>
      <c r="K7" s="100" t="s">
        <v>517</v>
      </c>
      <c r="L7" s="443"/>
      <c r="M7" s="442"/>
      <c r="N7" s="93"/>
      <c r="O7" s="452" t="s">
        <v>2</v>
      </c>
      <c r="P7" s="100"/>
      <c r="Q7" s="100"/>
      <c r="R7" s="100"/>
      <c r="S7" s="93"/>
      <c r="T7" s="443"/>
      <c r="U7" s="443"/>
      <c r="V7" s="54"/>
      <c r="W7" s="54"/>
      <c r="X7" s="54"/>
      <c r="Y7" s="54"/>
      <c r="Z7" s="47"/>
      <c r="AA7" s="54"/>
      <c r="AB7" s="54"/>
      <c r="AC7" s="54" t="s">
        <v>22</v>
      </c>
      <c r="AD7" s="444"/>
      <c r="AE7" s="207" t="s">
        <v>404</v>
      </c>
      <c r="AF7" s="447"/>
      <c r="AG7" s="74" t="s">
        <v>521</v>
      </c>
      <c r="AH7" s="73"/>
      <c r="AI7" s="73"/>
      <c r="AJ7" s="100" t="s">
        <v>428</v>
      </c>
      <c r="AK7" s="47"/>
      <c r="AL7" s="47"/>
      <c r="AM7" s="447" t="s">
        <v>423</v>
      </c>
      <c r="AN7" s="445"/>
      <c r="AO7" s="445"/>
      <c r="AP7" s="481"/>
      <c r="AQ7" s="74" t="s">
        <v>2</v>
      </c>
      <c r="AR7" s="47"/>
      <c r="AS7" s="4"/>
    </row>
    <row r="8" spans="1:72">
      <c r="A8" s="47"/>
      <c r="B8" s="431"/>
      <c r="C8" s="47"/>
      <c r="D8" s="47"/>
      <c r="E8" s="47"/>
      <c r="F8" s="47"/>
      <c r="G8" s="54" t="s">
        <v>493</v>
      </c>
      <c r="H8" s="471"/>
      <c r="I8" s="345" t="s">
        <v>2</v>
      </c>
      <c r="J8" s="123"/>
      <c r="K8" s="100" t="s">
        <v>549</v>
      </c>
      <c r="L8" s="479"/>
      <c r="M8" s="443" t="s">
        <v>1</v>
      </c>
      <c r="N8" s="100"/>
      <c r="O8" s="452" t="s">
        <v>674</v>
      </c>
      <c r="P8" s="100"/>
      <c r="Q8" s="100"/>
      <c r="R8" s="100"/>
      <c r="S8" s="100" t="s">
        <v>22</v>
      </c>
      <c r="T8" s="479"/>
      <c r="U8" s="479"/>
      <c r="V8" s="471" t="s">
        <v>22</v>
      </c>
      <c r="W8" s="471"/>
      <c r="X8" s="471" t="s">
        <v>22</v>
      </c>
      <c r="Y8" s="123"/>
      <c r="Z8" s="54" t="s">
        <v>22</v>
      </c>
      <c r="AA8" s="123"/>
      <c r="AB8" s="123"/>
      <c r="AC8" s="54" t="s">
        <v>495</v>
      </c>
      <c r="AD8" s="471"/>
      <c r="AE8" s="74" t="s">
        <v>497</v>
      </c>
      <c r="AF8" s="448"/>
      <c r="AG8" s="74" t="s">
        <v>550</v>
      </c>
      <c r="AH8" s="74"/>
      <c r="AI8" s="74"/>
      <c r="AJ8" s="100" t="s">
        <v>416</v>
      </c>
      <c r="AK8" s="54" t="s">
        <v>491</v>
      </c>
      <c r="AL8" s="54" t="s">
        <v>414</v>
      </c>
      <c r="AM8" s="447" t="s">
        <v>1</v>
      </c>
      <c r="AN8" s="447" t="s">
        <v>1</v>
      </c>
      <c r="AO8" s="447" t="s">
        <v>677</v>
      </c>
      <c r="AP8" s="481"/>
      <c r="AQ8" s="74" t="s">
        <v>432</v>
      </c>
      <c r="AR8" s="47"/>
      <c r="AS8" s="5"/>
    </row>
    <row r="9" spans="1:72">
      <c r="A9" s="47"/>
      <c r="B9" s="444" t="s">
        <v>90</v>
      </c>
      <c r="C9" s="54" t="s">
        <v>426</v>
      </c>
      <c r="D9" s="50"/>
      <c r="E9" s="54" t="s">
        <v>434</v>
      </c>
      <c r="F9" s="54"/>
      <c r="G9" s="55" t="s">
        <v>494</v>
      </c>
      <c r="H9" s="471" t="s">
        <v>496</v>
      </c>
      <c r="I9" s="346" t="s">
        <v>8</v>
      </c>
      <c r="J9" s="123" t="s">
        <v>496</v>
      </c>
      <c r="K9" s="101" t="s">
        <v>404</v>
      </c>
      <c r="L9" s="479" t="s">
        <v>496</v>
      </c>
      <c r="M9" s="459" t="s">
        <v>404</v>
      </c>
      <c r="N9" s="101"/>
      <c r="O9" s="517" t="s">
        <v>670</v>
      </c>
      <c r="P9" s="100"/>
      <c r="Q9" s="100"/>
      <c r="R9" s="100"/>
      <c r="S9" s="101" t="s">
        <v>44</v>
      </c>
      <c r="T9" s="479" t="s">
        <v>496</v>
      </c>
      <c r="U9" s="479"/>
      <c r="V9" s="471" t="s">
        <v>670</v>
      </c>
      <c r="W9" s="471"/>
      <c r="X9" s="471" t="s">
        <v>673</v>
      </c>
      <c r="Y9" s="123"/>
      <c r="Z9" s="55" t="s">
        <v>0</v>
      </c>
      <c r="AA9" s="123" t="s">
        <v>496</v>
      </c>
      <c r="AB9" s="123"/>
      <c r="AC9" s="55" t="s">
        <v>415</v>
      </c>
      <c r="AD9" s="471" t="s">
        <v>496</v>
      </c>
      <c r="AE9" s="75" t="s">
        <v>498</v>
      </c>
      <c r="AF9" s="448" t="s">
        <v>496</v>
      </c>
      <c r="AG9" s="75" t="s">
        <v>537</v>
      </c>
      <c r="AH9" s="75" t="s">
        <v>540</v>
      </c>
      <c r="AI9" s="75" t="s">
        <v>535</v>
      </c>
      <c r="AJ9" s="101" t="s">
        <v>1</v>
      </c>
      <c r="AK9" s="55" t="s">
        <v>492</v>
      </c>
      <c r="AL9" s="55" t="s">
        <v>531</v>
      </c>
      <c r="AM9" s="480" t="s">
        <v>0</v>
      </c>
      <c r="AN9" s="480" t="s">
        <v>523</v>
      </c>
      <c r="AO9" s="480" t="s">
        <v>523</v>
      </c>
      <c r="AP9" s="481"/>
      <c r="AQ9" s="75" t="s">
        <v>553</v>
      </c>
      <c r="AR9" s="47"/>
      <c r="AS9" s="5"/>
    </row>
    <row r="10" spans="1:72">
      <c r="A10" s="47"/>
      <c r="B10" s="469">
        <f>+'Ark1'!C256</f>
        <v>2024</v>
      </c>
      <c r="C10" s="56">
        <f>+'Ark1'!G256</f>
        <v>1</v>
      </c>
      <c r="D10" s="57" t="str">
        <f>VLOOKUP(C10,RNR!$K$17:$L$20,2)</f>
        <v>Øst</v>
      </c>
      <c r="E10" s="57">
        <f>+'Ark1'!H256</f>
        <v>1</v>
      </c>
      <c r="F10" s="57" t="s">
        <v>77</v>
      </c>
      <c r="G10" s="56">
        <f>+'Ark1'!Q256</f>
        <v>2213</v>
      </c>
      <c r="H10" s="469">
        <f t="shared" ref="H10:H17" si="0">+G10-G19</f>
        <v>-67</v>
      </c>
      <c r="I10" s="347">
        <f>+'Ark1'!R256</f>
        <v>191904</v>
      </c>
      <c r="J10" s="56">
        <f t="shared" ref="J10:J17" si="1">+I10-I19</f>
        <v>-14935</v>
      </c>
      <c r="K10" s="185">
        <f>+'Ark1'!AG256</f>
        <v>60.071182397851373</v>
      </c>
      <c r="L10" s="463">
        <f t="shared" ref="L10:L17" si="2">+K10-K19</f>
        <v>-0.27941530470662457</v>
      </c>
      <c r="M10" s="483">
        <f>+'Ark1'!AH256</f>
        <v>60.831030102090239</v>
      </c>
      <c r="N10" s="101"/>
      <c r="O10" s="518">
        <f>+'Ark1'!AJ256</f>
        <v>191620</v>
      </c>
      <c r="P10" s="100"/>
      <c r="Q10" s="610">
        <f>100*O10/I10</f>
        <v>99.852009338002333</v>
      </c>
      <c r="R10" s="100"/>
      <c r="S10" s="162">
        <f>+'Ark1'!U256</f>
        <v>20.932605886277248</v>
      </c>
      <c r="T10" s="463">
        <f t="shared" ref="T10:T17" si="3">+S10-S19</f>
        <v>-0.17102500538299736</v>
      </c>
      <c r="U10" s="479"/>
      <c r="V10" s="476">
        <f>+IF(O10=0,"",'Ark1'!AK256)</f>
        <v>98.448141634485125</v>
      </c>
      <c r="W10" s="123"/>
      <c r="X10" s="477">
        <f>+IF(O10=0,"",'Ark1'!AL256)</f>
        <v>21.486277521612017</v>
      </c>
      <c r="Y10" s="123"/>
      <c r="Z10" s="58">
        <f>+'Ark1'!S256</f>
        <v>8.1476832166083017</v>
      </c>
      <c r="AA10" s="464">
        <f t="shared" ref="AA10:AA17" si="4">+Z10-Z19</f>
        <v>0.14039735659157593</v>
      </c>
      <c r="AB10" s="123"/>
      <c r="AC10" s="58">
        <f>+'Ark1'!T256</f>
        <v>5.9363431715857917</v>
      </c>
      <c r="AD10" s="464">
        <f t="shared" ref="AD10:AD17" si="5">+AC10-AC19</f>
        <v>-9.5193434180047554E-2</v>
      </c>
      <c r="AE10" s="76">
        <f>+'Ark1'!W256</f>
        <v>3.5976321494080361</v>
      </c>
      <c r="AF10" s="465">
        <f t="shared" ref="AF10:AF17" si="6">+AE10-AE19</f>
        <v>-1.2167403818844171</v>
      </c>
      <c r="AG10" s="76">
        <f>+'Ark1'!X256</f>
        <v>84.326017175254307</v>
      </c>
      <c r="AH10" s="76">
        <f>+'Ark1'!Y256</f>
        <v>23.917166916791722</v>
      </c>
      <c r="AI10" s="76">
        <f>+'Ark1'!Z256</f>
        <v>1.9655661163915283</v>
      </c>
      <c r="AJ10" s="162">
        <f>+'Ark1'!AA256</f>
        <v>6.3920655139267186</v>
      </c>
      <c r="AK10" s="58">
        <f>+'Ark1'!AB256</f>
        <v>1.3207616439104919</v>
      </c>
      <c r="AL10" s="58">
        <f>+'Ark1'!AC256</f>
        <v>1.4895353107641172</v>
      </c>
      <c r="AM10" s="465">
        <f>+'Ark1'!AD256</f>
        <v>40.741815573100304</v>
      </c>
      <c r="AN10" s="465">
        <f>+'Ark1'!AE256</f>
        <v>39.801167025145681</v>
      </c>
      <c r="AO10" s="465">
        <f>+'Ark1'!AF256</f>
        <v>49.105703959208121</v>
      </c>
      <c r="AP10" s="481"/>
      <c r="AQ10" s="76">
        <f>+'Ark1'!AF256</f>
        <v>49.105703959208121</v>
      </c>
      <c r="AR10" s="47"/>
      <c r="AS10" s="5"/>
      <c r="AU10" s="2"/>
      <c r="AV10" s="2"/>
      <c r="AW10" s="4"/>
      <c r="AX10" s="4"/>
      <c r="AY10" s="4"/>
    </row>
    <row r="11" spans="1:72">
      <c r="A11" s="47"/>
      <c r="B11" s="469">
        <f>+'Ark1'!C257</f>
        <v>2024</v>
      </c>
      <c r="C11" s="56">
        <f>+'Ark1'!G257</f>
        <v>1</v>
      </c>
      <c r="D11" s="57" t="str">
        <f>VLOOKUP(C11,RNR!$K$17:$L$20,2)</f>
        <v>Øst</v>
      </c>
      <c r="E11" s="57">
        <f>+'Ark1'!H257</f>
        <v>2</v>
      </c>
      <c r="F11" s="57" t="s">
        <v>7</v>
      </c>
      <c r="G11" s="56">
        <f>+'Ark1'!Q257</f>
        <v>1539</v>
      </c>
      <c r="H11" s="469">
        <f t="shared" si="0"/>
        <v>-43</v>
      </c>
      <c r="I11" s="347">
        <f>+'Ark1'!R257</f>
        <v>127557</v>
      </c>
      <c r="J11" s="56">
        <f t="shared" si="1"/>
        <v>-8333</v>
      </c>
      <c r="K11" s="185">
        <f>+'Ark1'!AG257</f>
        <v>39.928817602148627</v>
      </c>
      <c r="L11" s="463">
        <f t="shared" si="2"/>
        <v>0.27941530470662457</v>
      </c>
      <c r="M11" s="483">
        <f>+'Ark1'!AH257</f>
        <v>39.168969897909747</v>
      </c>
      <c r="N11" s="101"/>
      <c r="O11" s="518">
        <f>+'Ark1'!AJ257</f>
        <v>127099</v>
      </c>
      <c r="P11" s="100"/>
      <c r="Q11" s="610">
        <f t="shared" ref="Q11:Q26" si="7">100*O11/I11</f>
        <v>99.64094483250625</v>
      </c>
      <c r="R11" s="100"/>
      <c r="S11" s="162">
        <f>+'Ark1'!U257</f>
        <v>20.277761314550158</v>
      </c>
      <c r="T11" s="463">
        <f t="shared" si="3"/>
        <v>3.0465192686389031E-2</v>
      </c>
      <c r="U11" s="479"/>
      <c r="V11" s="476">
        <f>+IF(O11=0,"",'Ark1'!AK257)</f>
        <v>98.286552215202363</v>
      </c>
      <c r="W11" s="123"/>
      <c r="X11" s="477">
        <f>+IF(O11=0,"",'Ark1'!AL257)</f>
        <v>20.80740626485203</v>
      </c>
      <c r="Y11" s="123"/>
      <c r="Z11" s="58">
        <f>+'Ark1'!S257</f>
        <v>7.8707166208048145</v>
      </c>
      <c r="AA11" s="464">
        <f t="shared" si="4"/>
        <v>0.2095200647668447</v>
      </c>
      <c r="AB11" s="123"/>
      <c r="AC11" s="58">
        <f>+'Ark1'!T257</f>
        <v>5.9411086808250451</v>
      </c>
      <c r="AD11" s="464">
        <f t="shared" si="5"/>
        <v>-0.27503673090503078</v>
      </c>
      <c r="AE11" s="76">
        <f>+'Ark1'!W257</f>
        <v>5.4273775645397748</v>
      </c>
      <c r="AF11" s="465">
        <f t="shared" si="6"/>
        <v>-2.1206392137367738</v>
      </c>
      <c r="AG11" s="76">
        <f>+'Ark1'!X257</f>
        <v>78.861998949489248</v>
      </c>
      <c r="AH11" s="76">
        <f>+'Ark1'!Y257</f>
        <v>22.847824893968966</v>
      </c>
      <c r="AI11" s="76">
        <f>+'Ark1'!Z257</f>
        <v>1.6847370195285245</v>
      </c>
      <c r="AJ11" s="162">
        <f>+'Ark1'!AA257</f>
        <v>6.5619382601612353</v>
      </c>
      <c r="AK11" s="58">
        <f>+'Ark1'!AB257</f>
        <v>1.536618134562808</v>
      </c>
      <c r="AL11" s="58">
        <f>+'Ark1'!AC257</f>
        <v>1.6399194534714965</v>
      </c>
      <c r="AM11" s="465">
        <f>+'Ark1'!AD257</f>
        <v>51.645188466822916</v>
      </c>
      <c r="AN11" s="465">
        <f>+'Ark1'!AE257</f>
        <v>48.476527960669195</v>
      </c>
      <c r="AO11" s="465">
        <f>+'Ark1'!AF257</f>
        <v>52.330012721476862</v>
      </c>
      <c r="AP11" s="481"/>
      <c r="AQ11" s="76">
        <f>+'Ark1'!AF257</f>
        <v>52.330012721476862</v>
      </c>
      <c r="AR11" s="47"/>
      <c r="AS11" s="5"/>
      <c r="AU11" s="1"/>
      <c r="AV11" s="1"/>
      <c r="AW11" s="11"/>
      <c r="AX11" s="11"/>
      <c r="AY11" s="11"/>
    </row>
    <row r="12" spans="1:72">
      <c r="A12" s="47"/>
      <c r="B12" s="469">
        <f>+'Ark1'!C258</f>
        <v>2024</v>
      </c>
      <c r="C12" s="56">
        <f>+'Ark1'!G258</f>
        <v>2</v>
      </c>
      <c r="D12" s="57" t="str">
        <f>VLOOKUP(C12,RNR!$K$17:$L$20,2)</f>
        <v>Vest</v>
      </c>
      <c r="E12" s="57">
        <f>+'Ark1'!H258</f>
        <v>1</v>
      </c>
      <c r="F12" s="57" t="s">
        <v>77</v>
      </c>
      <c r="G12" s="56">
        <f>+'Ark1'!Q258</f>
        <v>3657</v>
      </c>
      <c r="H12" s="469">
        <f t="shared" si="0"/>
        <v>34</v>
      </c>
      <c r="I12" s="347">
        <f>+'Ark1'!R258</f>
        <v>283271</v>
      </c>
      <c r="J12" s="56">
        <f t="shared" si="1"/>
        <v>471</v>
      </c>
      <c r="K12" s="185">
        <f>+'Ark1'!AG258</f>
        <v>64.208743981939023</v>
      </c>
      <c r="L12" s="463">
        <f t="shared" si="2"/>
        <v>1.220125588727889</v>
      </c>
      <c r="M12" s="483">
        <f>+'Ark1'!AH258</f>
        <v>65.708773430881493</v>
      </c>
      <c r="N12" s="101"/>
      <c r="O12" s="518">
        <f>+'Ark1'!AJ258</f>
        <v>279551</v>
      </c>
      <c r="P12" s="100"/>
      <c r="Q12" s="610">
        <f t="shared" si="7"/>
        <v>98.68676991291025</v>
      </c>
      <c r="R12" s="100"/>
      <c r="S12" s="162">
        <f>+'Ark1'!U258</f>
        <v>20.330704519700451</v>
      </c>
      <c r="T12" s="463">
        <f t="shared" si="3"/>
        <v>-0.16448671085103328</v>
      </c>
      <c r="U12" s="479"/>
      <c r="V12" s="476">
        <f>+IF(O12=0,"",'Ark1'!AK258)</f>
        <v>97.492935814931258</v>
      </c>
      <c r="W12" s="123"/>
      <c r="X12" s="477">
        <f>+IF(O12=0,"",'Ark1'!AL258)</f>
        <v>21.294975151368277</v>
      </c>
      <c r="Y12" s="123"/>
      <c r="Z12" s="58">
        <f>+'Ark1'!S258</f>
        <v>7.9734282718668705</v>
      </c>
      <c r="AA12" s="464">
        <f t="shared" si="4"/>
        <v>2.8834919674510573E-2</v>
      </c>
      <c r="AB12" s="123"/>
      <c r="AC12" s="58">
        <f>+'Ark1'!T258</f>
        <v>5.6744813270684258</v>
      </c>
      <c r="AD12" s="464">
        <f t="shared" si="5"/>
        <v>-0.15079448622719038</v>
      </c>
      <c r="AE12" s="76">
        <f>+'Ark1'!W258</f>
        <v>4.2909440076816896</v>
      </c>
      <c r="AF12" s="465">
        <f t="shared" si="6"/>
        <v>-0.59660903333669868</v>
      </c>
      <c r="AG12" s="76">
        <f>+'Ark1'!X258</f>
        <v>78.513155247095497</v>
      </c>
      <c r="AH12" s="76">
        <f>+'Ark1'!Y258</f>
        <v>22.288903558782927</v>
      </c>
      <c r="AI12" s="76">
        <f>+'Ark1'!Z258</f>
        <v>2.2554373726925809</v>
      </c>
      <c r="AJ12" s="162">
        <f>+'Ark1'!AA258</f>
        <v>6.8296768740050151</v>
      </c>
      <c r="AK12" s="58">
        <f>+'Ark1'!AB258</f>
        <v>1.4646911574405803</v>
      </c>
      <c r="AL12" s="58">
        <f>+'Ark1'!AC258</f>
        <v>1.7634342441648621</v>
      </c>
      <c r="AM12" s="465">
        <f>+'Ark1'!AD258</f>
        <v>51.534673205610318</v>
      </c>
      <c r="AN12" s="465">
        <f>+'Ark1'!AE258</f>
        <v>42.168920119282774</v>
      </c>
      <c r="AO12" s="465">
        <f>+'Ark1'!AF258</f>
        <v>46.312259494423643</v>
      </c>
      <c r="AP12" s="481"/>
      <c r="AQ12" s="76">
        <f>+'Ark1'!AF258</f>
        <v>46.312259494423643</v>
      </c>
      <c r="AR12" s="47"/>
      <c r="AS12" s="5"/>
      <c r="AU12" s="1"/>
      <c r="AV12" s="1"/>
      <c r="AW12" s="11"/>
      <c r="AX12" s="11"/>
      <c r="AY12" s="11"/>
    </row>
    <row r="13" spans="1:72">
      <c r="A13" s="47"/>
      <c r="B13" s="469">
        <f>+'Ark1'!C259</f>
        <v>2024</v>
      </c>
      <c r="C13" s="56">
        <f>+'Ark1'!G259</f>
        <v>2</v>
      </c>
      <c r="D13" s="57" t="str">
        <f>VLOOKUP(C13,RNR!$K$17:$L$20,2)</f>
        <v>Vest</v>
      </c>
      <c r="E13" s="57">
        <f>+'Ark1'!H259</f>
        <v>2</v>
      </c>
      <c r="F13" s="57" t="s">
        <v>7</v>
      </c>
      <c r="G13" s="56">
        <f>+'Ark1'!Q259</f>
        <v>2349</v>
      </c>
      <c r="H13" s="469">
        <f t="shared" si="0"/>
        <v>-108</v>
      </c>
      <c r="I13" s="347">
        <f>+'Ark1'!R259</f>
        <v>157901</v>
      </c>
      <c r="J13" s="56">
        <f t="shared" si="1"/>
        <v>-8269</v>
      </c>
      <c r="K13" s="185">
        <f>+'Ark1'!AG259</f>
        <v>35.791256018060992</v>
      </c>
      <c r="L13" s="463">
        <f t="shared" si="2"/>
        <v>-1.2201255887278819</v>
      </c>
      <c r="M13" s="483">
        <f>+'Ark1'!AH259</f>
        <v>34.291226569118528</v>
      </c>
      <c r="N13" s="101"/>
      <c r="O13" s="518">
        <f>+'Ark1'!AJ259</f>
        <v>157220</v>
      </c>
      <c r="P13" s="100"/>
      <c r="Q13" s="610">
        <f t="shared" si="7"/>
        <v>99.568717107554733</v>
      </c>
      <c r="R13" s="100"/>
      <c r="S13" s="162">
        <f>+'Ark1'!U259</f>
        <v>19.033967485957064</v>
      </c>
      <c r="T13" s="463">
        <f t="shared" si="3"/>
        <v>-0.27814179971460717</v>
      </c>
      <c r="U13" s="479"/>
      <c r="V13" s="476">
        <f>+IF(O13=0,"",'Ark1'!AK259)</f>
        <v>97.438001526524388</v>
      </c>
      <c r="W13" s="123"/>
      <c r="X13" s="477">
        <f>+IF(O13=0,"",'Ark1'!AL259)</f>
        <v>19.885258372405076</v>
      </c>
      <c r="Y13" s="123"/>
      <c r="Z13" s="58">
        <f>+'Ark1'!S259</f>
        <v>7.5168618311473647</v>
      </c>
      <c r="AA13" s="464">
        <f t="shared" si="4"/>
        <v>3.5722034553515414E-2</v>
      </c>
      <c r="AB13" s="123"/>
      <c r="AC13" s="58">
        <f>+'Ark1'!T259</f>
        <v>5.9843826194894252</v>
      </c>
      <c r="AD13" s="464">
        <f t="shared" si="5"/>
        <v>-0.33864199385835203</v>
      </c>
      <c r="AE13" s="76">
        <f>+'Ark1'!W259</f>
        <v>6.5382739817987199</v>
      </c>
      <c r="AF13" s="465">
        <f t="shared" si="6"/>
        <v>-0.44132522383406858</v>
      </c>
      <c r="AG13" s="76">
        <f>+'Ark1'!X259</f>
        <v>67.866574625873199</v>
      </c>
      <c r="AH13" s="76">
        <f>+'Ark1'!Y259</f>
        <v>18.573663244691296</v>
      </c>
      <c r="AI13" s="76">
        <f>+'Ark1'!Z259</f>
        <v>1.8707924585658104</v>
      </c>
      <c r="AJ13" s="162">
        <f>+'Ark1'!AA259</f>
        <v>6.9473649715227204</v>
      </c>
      <c r="AK13" s="58">
        <f>+'Ark1'!AB259</f>
        <v>1.6406174090551349</v>
      </c>
      <c r="AL13" s="58">
        <f>+'Ark1'!AC259</f>
        <v>1.7555672875445825</v>
      </c>
      <c r="AM13" s="465">
        <f>+'Ark1'!AD259</f>
        <v>60.230114787235408</v>
      </c>
      <c r="AN13" s="465">
        <f>+'Ark1'!AE259</f>
        <v>53.721531970905311</v>
      </c>
      <c r="AO13" s="465">
        <f>+'Ark1'!AF259</f>
        <v>60.918086697012562</v>
      </c>
      <c r="AP13" s="481"/>
      <c r="AQ13" s="76">
        <f>+'Ark1'!AF259</f>
        <v>60.918086697012562</v>
      </c>
      <c r="AR13" s="47"/>
      <c r="AS13" s="5"/>
      <c r="AU13" s="1"/>
      <c r="AV13" s="1"/>
      <c r="AW13" s="11"/>
      <c r="AX13" s="11"/>
      <c r="AY13" s="11"/>
    </row>
    <row r="14" spans="1:72">
      <c r="A14" s="47"/>
      <c r="B14" s="469">
        <f>+'Ark1'!C260</f>
        <v>2024</v>
      </c>
      <c r="C14" s="56">
        <f>+'Ark1'!G260</f>
        <v>3</v>
      </c>
      <c r="D14" s="57" t="str">
        <f>VLOOKUP(C14,RNR!$K$17:$L$20,2)</f>
        <v>Midt</v>
      </c>
      <c r="E14" s="57">
        <f>+'Ark1'!H260</f>
        <v>1</v>
      </c>
      <c r="F14" s="57" t="s">
        <v>77</v>
      </c>
      <c r="G14" s="56">
        <f>+'Ark1'!Q260</f>
        <v>1239</v>
      </c>
      <c r="H14" s="469">
        <f t="shared" si="0"/>
        <v>-14</v>
      </c>
      <c r="I14" s="347">
        <f>+'Ark1'!R260</f>
        <v>97053</v>
      </c>
      <c r="J14" s="56">
        <f t="shared" si="1"/>
        <v>-2815</v>
      </c>
      <c r="K14" s="185">
        <f>+'Ark1'!AG260</f>
        <v>58.724972317522543</v>
      </c>
      <c r="L14" s="463">
        <f t="shared" si="2"/>
        <v>0.20696596578636672</v>
      </c>
      <c r="M14" s="483">
        <f>+'Ark1'!AH260</f>
        <v>59.156870079941889</v>
      </c>
      <c r="N14" s="101"/>
      <c r="O14" s="518">
        <f>+'Ark1'!AJ260</f>
        <v>96693</v>
      </c>
      <c r="P14" s="100"/>
      <c r="Q14" s="610">
        <f t="shared" si="7"/>
        <v>99.629068653210098</v>
      </c>
      <c r="R14" s="100"/>
      <c r="S14" s="162">
        <f>+'Ark1'!U260</f>
        <v>19.090378453010164</v>
      </c>
      <c r="T14" s="463">
        <f t="shared" si="3"/>
        <v>-0.17105163470553109</v>
      </c>
      <c r="U14" s="479"/>
      <c r="V14" s="476">
        <f>+IF(O14=0,"",'Ark1'!AK260)</f>
        <v>96.762740839565851</v>
      </c>
      <c r="W14" s="123"/>
      <c r="X14" s="477">
        <f>+IF(O14=0,"",'Ark1'!AL260)</f>
        <v>20.341618022298277</v>
      </c>
      <c r="Y14" s="123"/>
      <c r="Z14" s="58">
        <f>+'Ark1'!S260</f>
        <v>7.6016712517902594</v>
      </c>
      <c r="AA14" s="464">
        <f t="shared" si="4"/>
        <v>1.5167066265366458E-2</v>
      </c>
      <c r="AB14" s="123"/>
      <c r="AC14" s="58">
        <f>+'Ark1'!T260</f>
        <v>5.7414196366933519</v>
      </c>
      <c r="AD14" s="464">
        <f t="shared" si="5"/>
        <v>-4.5649294295553311E-2</v>
      </c>
      <c r="AE14" s="76">
        <f>+'Ark1'!W260</f>
        <v>3.4548133494070261</v>
      </c>
      <c r="AF14" s="465">
        <f t="shared" si="6"/>
        <v>-1.1092111629492849</v>
      </c>
      <c r="AG14" s="76">
        <f>+'Ark1'!X260</f>
        <v>69.696969696969703</v>
      </c>
      <c r="AH14" s="76">
        <f>+'Ark1'!Y260</f>
        <v>18.93501488877212</v>
      </c>
      <c r="AI14" s="76">
        <f>+'Ark1'!Z260</f>
        <v>1.6032477100141163</v>
      </c>
      <c r="AJ14" s="162">
        <f>+'Ark1'!AA260</f>
        <v>6.8657608177269651</v>
      </c>
      <c r="AK14" s="58">
        <f>+'Ark1'!AB260</f>
        <v>1.6348471806063738</v>
      </c>
      <c r="AL14" s="58">
        <f>+'Ark1'!AC260</f>
        <v>1.6472621870464137</v>
      </c>
      <c r="AM14" s="465">
        <f>+'Ark1'!AD260</f>
        <v>60.45404885641387</v>
      </c>
      <c r="AN14" s="465">
        <f>+'Ark1'!AE260</f>
        <v>43.616026600635777</v>
      </c>
      <c r="AO14" s="465">
        <f>+'Ark1'!AF260</f>
        <v>42.488924279482511</v>
      </c>
      <c r="AP14" s="481"/>
      <c r="AQ14" s="76">
        <f>+'Ark1'!AF260</f>
        <v>42.488924279482511</v>
      </c>
      <c r="AR14" s="47"/>
      <c r="AS14" s="5"/>
      <c r="AU14" s="1"/>
      <c r="AV14" s="1"/>
      <c r="AW14" s="11"/>
      <c r="AX14" s="11"/>
      <c r="AY14" s="11"/>
    </row>
    <row r="15" spans="1:72">
      <c r="A15" s="47"/>
      <c r="B15" s="469">
        <f>+'Ark1'!C261</f>
        <v>2024</v>
      </c>
      <c r="C15" s="56">
        <f>+'Ark1'!G261</f>
        <v>3</v>
      </c>
      <c r="D15" s="57" t="str">
        <f>VLOOKUP(C15,RNR!$K$17:$L$20,2)</f>
        <v>Midt</v>
      </c>
      <c r="E15" s="57">
        <f>+'Ark1'!H261</f>
        <v>2</v>
      </c>
      <c r="F15" s="57" t="s">
        <v>7</v>
      </c>
      <c r="G15" s="56">
        <f>+'Ark1'!Q261</f>
        <v>886</v>
      </c>
      <c r="H15" s="469">
        <f t="shared" si="0"/>
        <v>-41</v>
      </c>
      <c r="I15" s="347">
        <f>+'Ark1'!R261</f>
        <v>68214</v>
      </c>
      <c r="J15" s="56">
        <f t="shared" si="1"/>
        <v>-2580</v>
      </c>
      <c r="K15" s="185">
        <f>+'Ark1'!AG261</f>
        <v>41.27502768247745</v>
      </c>
      <c r="L15" s="463">
        <f t="shared" si="2"/>
        <v>-0.20696596578635962</v>
      </c>
      <c r="M15" s="483">
        <f>+'Ark1'!AH261</f>
        <v>40.843129920058118</v>
      </c>
      <c r="N15" s="101"/>
      <c r="O15" s="518">
        <f>+'Ark1'!AJ261</f>
        <v>66908</v>
      </c>
      <c r="P15" s="100"/>
      <c r="Q15" s="610">
        <f t="shared" si="7"/>
        <v>98.085437007065991</v>
      </c>
      <c r="R15" s="100"/>
      <c r="S15" s="162">
        <f>+'Ark1'!U261</f>
        <v>18.752700325446344</v>
      </c>
      <c r="T15" s="463">
        <f t="shared" si="3"/>
        <v>0.26429876599221558</v>
      </c>
      <c r="U15" s="479"/>
      <c r="V15" s="476">
        <f>+IF(O15=0,"",'Ark1'!AK261)</f>
        <v>96.742673521850747</v>
      </c>
      <c r="W15" s="123"/>
      <c r="X15" s="477">
        <f>+IF(O15=0,"",'Ark1'!AL261)</f>
        <v>19.926003110498641</v>
      </c>
      <c r="Y15" s="123"/>
      <c r="Z15" s="58">
        <f>+'Ark1'!S261</f>
        <v>7.4535725804087152</v>
      </c>
      <c r="AA15" s="464">
        <f t="shared" si="4"/>
        <v>0.15546822128223337</v>
      </c>
      <c r="AB15" s="123"/>
      <c r="AC15" s="58">
        <f>+'Ark1'!T261</f>
        <v>5.6571964699328596</v>
      </c>
      <c r="AD15" s="464">
        <f t="shared" si="5"/>
        <v>-6.2327783534948722E-2</v>
      </c>
      <c r="AE15" s="76">
        <f>+'Ark1'!W261</f>
        <v>2.7765561321722809</v>
      </c>
      <c r="AF15" s="465">
        <f t="shared" si="6"/>
        <v>-0.94974835690871595</v>
      </c>
      <c r="AG15" s="76">
        <f>+'Ark1'!X261</f>
        <v>66.666666666666686</v>
      </c>
      <c r="AH15" s="76">
        <f>+'Ark1'!Y261</f>
        <v>19.548772979153846</v>
      </c>
      <c r="AI15" s="76">
        <f>+'Ark1'!Z261</f>
        <v>1.1170727416659336</v>
      </c>
      <c r="AJ15" s="162">
        <f>+'Ark1'!AA261</f>
        <v>6.7762267895220099</v>
      </c>
      <c r="AK15" s="58">
        <f>+'Ark1'!AB261</f>
        <v>1.716869881557082</v>
      </c>
      <c r="AL15" s="58">
        <f>+'Ark1'!AC261</f>
        <v>1.4875283278583227</v>
      </c>
      <c r="AM15" s="465">
        <f>+'Ark1'!AD261</f>
        <v>63.896528902371635</v>
      </c>
      <c r="AN15" s="465">
        <f>+'Ark1'!AE261</f>
        <v>53.484513143263293</v>
      </c>
      <c r="AO15" s="465">
        <f>+'Ark1'!AF261</f>
        <v>56.680239236317391</v>
      </c>
      <c r="AP15" s="481"/>
      <c r="AQ15" s="76">
        <f>+'Ark1'!AF261</f>
        <v>56.680239236317391</v>
      </c>
      <c r="AR15" s="47"/>
      <c r="AS15" s="5"/>
      <c r="AU15" s="1"/>
      <c r="AV15" s="1"/>
      <c r="AW15" s="11"/>
      <c r="AX15" s="11"/>
      <c r="AY15" s="11"/>
    </row>
    <row r="16" spans="1:72">
      <c r="A16" s="47"/>
      <c r="B16" s="469">
        <f>+'Ark1'!C262</f>
        <v>2024</v>
      </c>
      <c r="C16" s="56">
        <f>+'Ark1'!G262</f>
        <v>4</v>
      </c>
      <c r="D16" s="57" t="str">
        <f>VLOOKUP(C16,RNR!$K$17:$L$20,2)</f>
        <v>Nord</v>
      </c>
      <c r="E16" s="57">
        <f>+'Ark1'!H262</f>
        <v>1</v>
      </c>
      <c r="F16" s="57" t="s">
        <v>77</v>
      </c>
      <c r="G16" s="56">
        <f>+'Ark1'!Q262</f>
        <v>977</v>
      </c>
      <c r="H16" s="469">
        <f t="shared" si="0"/>
        <v>-22</v>
      </c>
      <c r="I16" s="347">
        <f>+'Ark1'!R262</f>
        <v>113308</v>
      </c>
      <c r="J16" s="56">
        <f t="shared" si="1"/>
        <v>-791</v>
      </c>
      <c r="K16" s="185">
        <f>+'Ark1'!AG262</f>
        <v>79.536712059525485</v>
      </c>
      <c r="L16" s="463">
        <f t="shared" si="2"/>
        <v>1.2607198803329709</v>
      </c>
      <c r="M16" s="483">
        <f>+'Ark1'!AH262</f>
        <v>80.123580397063989</v>
      </c>
      <c r="N16" s="101"/>
      <c r="O16" s="518">
        <f>+'Ark1'!AJ262</f>
        <v>108922</v>
      </c>
      <c r="P16" s="100"/>
      <c r="Q16" s="610">
        <f t="shared" si="7"/>
        <v>96.129134747767154</v>
      </c>
      <c r="R16" s="100"/>
      <c r="S16" s="162">
        <f>+'Ark1'!U262</f>
        <v>20.568755074663251</v>
      </c>
      <c r="T16" s="463">
        <f t="shared" si="3"/>
        <v>0.34529956672748696</v>
      </c>
      <c r="U16" s="479"/>
      <c r="V16" s="476">
        <f>+IF(O16=0,"",'Ark1'!AK262)</f>
        <v>97.519845393951556</v>
      </c>
      <c r="W16" s="123"/>
      <c r="X16" s="477">
        <f>+IF(O16=0,"",'Ark1'!AL262)</f>
        <v>21.487549802998391</v>
      </c>
      <c r="Y16" s="123"/>
      <c r="Z16" s="58">
        <f>+'Ark1'!S262</f>
        <v>8.0224785540297248</v>
      </c>
      <c r="AA16" s="464">
        <f t="shared" si="4"/>
        <v>0.22092025816385608</v>
      </c>
      <c r="AB16" s="123"/>
      <c r="AC16" s="58">
        <f>+'Ark1'!T262</f>
        <v>5.7078140996222677</v>
      </c>
      <c r="AD16" s="464">
        <f t="shared" si="5"/>
        <v>-9.2683713680213664E-2</v>
      </c>
      <c r="AE16" s="76">
        <f>+'Ark1'!W262</f>
        <v>4.1073887104176228</v>
      </c>
      <c r="AF16" s="465">
        <f t="shared" si="6"/>
        <v>-0.47109138143243623</v>
      </c>
      <c r="AG16" s="76">
        <f>+'Ark1'!X262</f>
        <v>77.411127193137276</v>
      </c>
      <c r="AH16" s="76">
        <f>+'Ark1'!Y262</f>
        <v>27.356409079676631</v>
      </c>
      <c r="AI16" s="76">
        <f>+'Ark1'!Z262</f>
        <v>1.9010131676492397</v>
      </c>
      <c r="AJ16" s="162">
        <f>+'Ark1'!AA262</f>
        <v>6.9946368649368109</v>
      </c>
      <c r="AK16" s="58">
        <f>+'Ark1'!AB262</f>
        <v>1.5994186995704101</v>
      </c>
      <c r="AL16" s="58">
        <f>+'Ark1'!AC262</f>
        <v>1.5653969988271941</v>
      </c>
      <c r="AM16" s="465">
        <f>+'Ark1'!AD262</f>
        <v>59.136783522634133</v>
      </c>
      <c r="AN16" s="465">
        <f>+'Ark1'!AE262</f>
        <v>39.769369266679824</v>
      </c>
      <c r="AO16" s="465">
        <f>+'Ark1'!AF262</f>
        <v>40.744947799284553</v>
      </c>
      <c r="AP16" s="481"/>
      <c r="AQ16" s="76">
        <f>+'Ark1'!AF262</f>
        <v>40.744947799284553</v>
      </c>
      <c r="AR16" s="47"/>
      <c r="AS16" s="5"/>
      <c r="AU16" s="1"/>
      <c r="AV16" s="1"/>
      <c r="AW16" s="11"/>
      <c r="AX16" s="11"/>
      <c r="AY16" s="11"/>
    </row>
    <row r="17" spans="1:51">
      <c r="A17" s="47"/>
      <c r="B17" s="469">
        <f>+'Ark1'!C263</f>
        <v>2024</v>
      </c>
      <c r="C17" s="56">
        <f>+'Ark1'!G263</f>
        <v>4</v>
      </c>
      <c r="D17" s="57" t="str">
        <f>VLOOKUP(C17,RNR!$K$17:$L$20,2)</f>
        <v>Nord</v>
      </c>
      <c r="E17" s="57">
        <f>+'Ark1'!H263</f>
        <v>2</v>
      </c>
      <c r="F17" s="57" t="s">
        <v>7</v>
      </c>
      <c r="G17" s="56">
        <f>+'Ark1'!Q263</f>
        <v>283</v>
      </c>
      <c r="H17" s="469">
        <f t="shared" si="0"/>
        <v>-40</v>
      </c>
      <c r="I17" s="347">
        <f>+'Ark1'!R263</f>
        <v>29152</v>
      </c>
      <c r="J17" s="56">
        <f t="shared" si="1"/>
        <v>-2514</v>
      </c>
      <c r="K17" s="185">
        <f>+'Ark1'!AG263</f>
        <v>20.463287940474515</v>
      </c>
      <c r="L17" s="463">
        <f t="shared" si="2"/>
        <v>-1.2607198803329496</v>
      </c>
      <c r="M17" s="483">
        <f>+'Ark1'!AH263</f>
        <v>19.876419602936014</v>
      </c>
      <c r="N17" s="101"/>
      <c r="O17" s="518">
        <f>+'Ark1'!AJ263</f>
        <v>27571</v>
      </c>
      <c r="P17" s="100"/>
      <c r="Q17" s="610">
        <f t="shared" si="7"/>
        <v>94.5767014270033</v>
      </c>
      <c r="R17" s="100"/>
      <c r="S17" s="162">
        <f>+'Ark1'!U263</f>
        <v>19.832526070252538</v>
      </c>
      <c r="T17" s="463">
        <f t="shared" si="3"/>
        <v>-2.0303983390590474E-4</v>
      </c>
      <c r="U17" s="479"/>
      <c r="V17" s="476">
        <f>+IF(O17=0,"",'Ark1'!AK263)</f>
        <v>97.555805012512195</v>
      </c>
      <c r="W17" s="123"/>
      <c r="X17" s="477">
        <f>+IF(O17=0,"",'Ark1'!AL263)</f>
        <v>20.463896569509899</v>
      </c>
      <c r="Y17" s="123"/>
      <c r="Z17" s="58">
        <f>+'Ark1'!S263</f>
        <v>7.7406695938529086</v>
      </c>
      <c r="AA17" s="464">
        <f t="shared" si="4"/>
        <v>4.5065475871478355E-2</v>
      </c>
      <c r="AB17" s="123"/>
      <c r="AC17" s="58">
        <f>+'Ark1'!T263</f>
        <v>5.9451838638858394</v>
      </c>
      <c r="AD17" s="464">
        <f t="shared" si="5"/>
        <v>-7.8185049143909779E-2</v>
      </c>
      <c r="AE17" s="76">
        <f>+'Ark1'!W263</f>
        <v>2.5212678375411639</v>
      </c>
      <c r="AF17" s="465">
        <f t="shared" si="6"/>
        <v>0.21595614676872632</v>
      </c>
      <c r="AG17" s="76">
        <f>+'Ark1'!X263</f>
        <v>72.36210208562018</v>
      </c>
      <c r="AH17" s="76">
        <f>+'Ark1'!Y263</f>
        <v>24.975987925356751</v>
      </c>
      <c r="AI17" s="76">
        <f>+'Ark1'!Z263</f>
        <v>1.5436333699231619</v>
      </c>
      <c r="AJ17" s="162">
        <f>+'Ark1'!AA263</f>
        <v>7.0554722370117204</v>
      </c>
      <c r="AK17" s="58">
        <f>+'Ark1'!AB263</f>
        <v>1.7162683499091371</v>
      </c>
      <c r="AL17" s="58">
        <f>+'Ark1'!AC263</f>
        <v>1.5251100333530139</v>
      </c>
      <c r="AM17" s="465">
        <f>+'Ark1'!AD263</f>
        <v>66.073158350932175</v>
      </c>
      <c r="AN17" s="465">
        <f>+'Ark1'!AE263</f>
        <v>57.570078105201354</v>
      </c>
      <c r="AO17" s="465">
        <f>+'Ark1'!AF263</f>
        <v>62.751325892744205</v>
      </c>
      <c r="AP17" s="481"/>
      <c r="AQ17" s="76">
        <f>+'Ark1'!AF263</f>
        <v>62.751325892744205</v>
      </c>
      <c r="AR17" s="47"/>
      <c r="AS17" s="5"/>
      <c r="AU17" s="1"/>
      <c r="AV17" s="1"/>
      <c r="AW17" s="11"/>
      <c r="AX17" s="11"/>
      <c r="AY17" s="11"/>
    </row>
    <row r="18" spans="1:51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334"/>
      <c r="P18" s="334"/>
      <c r="Q18" s="334"/>
      <c r="R18" s="334"/>
      <c r="S18" s="334"/>
      <c r="T18" s="47"/>
      <c r="U18" s="479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81"/>
      <c r="AQ18" s="47"/>
      <c r="AR18" s="47"/>
      <c r="AS18" s="5"/>
      <c r="AU18" s="1"/>
      <c r="AV18" s="1"/>
      <c r="AW18" s="11"/>
      <c r="AX18" s="11"/>
      <c r="AY18" s="11"/>
    </row>
    <row r="19" spans="1:51">
      <c r="A19" s="47"/>
      <c r="B19" s="34">
        <f>+'Ark1'!C264</f>
        <v>2023</v>
      </c>
      <c r="C19">
        <f>+'Ark1'!G264</f>
        <v>1</v>
      </c>
      <c r="D19" s="57" t="str">
        <f>VLOOKUP(C19,RNR!$K$17:$L$20,2)</f>
        <v>Øst</v>
      </c>
      <c r="E19" s="3">
        <f>+'Ark1'!H264</f>
        <v>1</v>
      </c>
      <c r="F19" s="3" t="s">
        <v>77</v>
      </c>
      <c r="G19">
        <f>+'Ark1'!Q264</f>
        <v>2280</v>
      </c>
      <c r="I19" s="320">
        <f>+'Ark1'!R264</f>
        <v>206839</v>
      </c>
      <c r="K19" s="203">
        <f>+'Ark1'!AG264</f>
        <v>60.350597702557998</v>
      </c>
      <c r="M19" s="421">
        <f>+'Ark1'!AH264</f>
        <v>61.337442150197013</v>
      </c>
      <c r="N19" s="101"/>
      <c r="O19" s="518">
        <f>+'Ark1'!AJ264</f>
        <v>124779</v>
      </c>
      <c r="P19" s="100"/>
      <c r="Q19" s="610">
        <f t="shared" si="7"/>
        <v>60.326630857816951</v>
      </c>
      <c r="R19" s="100"/>
      <c r="S19" s="98">
        <f>+'Ark1'!U264</f>
        <v>21.103630891660245</v>
      </c>
      <c r="T19" s="47"/>
      <c r="U19" s="479"/>
      <c r="V19" s="476">
        <f>+IF(O19=0,"",'Ark1'!AK264)</f>
        <v>98.735964385032972</v>
      </c>
      <c r="W19" s="123"/>
      <c r="X19" s="477">
        <f>+IF(O19=0,"",'Ark1'!AL264)</f>
        <v>21.064818269705903</v>
      </c>
      <c r="Y19" s="123"/>
      <c r="Z19" s="58">
        <f>+'Ark1'!S264</f>
        <v>8.0072858600167258</v>
      </c>
      <c r="AA19" s="464">
        <f>+Z19-Z26</f>
        <v>0.31168174203529553</v>
      </c>
      <c r="AB19" s="123"/>
      <c r="AC19" s="1">
        <f>+'Ark1'!T264</f>
        <v>6.0315366057658393</v>
      </c>
      <c r="AE19" s="11">
        <f>+'Ark1'!W264</f>
        <v>4.8143725312924532</v>
      </c>
      <c r="AG19" s="11">
        <f>+'Ark1'!X264</f>
        <v>84.483100382423018</v>
      </c>
      <c r="AH19" s="11">
        <f>+'Ark1'!Y264</f>
        <v>24.662660330015129</v>
      </c>
      <c r="AI19" s="11">
        <f>+'Ark1'!Z264</f>
        <v>2.288253182426911</v>
      </c>
      <c r="AJ19" s="98">
        <f>+'Ark1'!AA264</f>
        <v>6.5977148187195791</v>
      </c>
      <c r="AK19" s="1">
        <f>+'Ark1'!AB264</f>
        <v>1.3862740227113779</v>
      </c>
      <c r="AL19" s="1">
        <f>+'Ark1'!AC264</f>
        <v>1.649592824763874</v>
      </c>
      <c r="AM19" s="428">
        <f>+'Ark1'!AD264</f>
        <v>33.880240763571358</v>
      </c>
      <c r="AN19" s="428">
        <f>+'Ark1'!AE264</f>
        <v>43.340969677531959</v>
      </c>
      <c r="AO19" s="428">
        <f>+'Ark1'!AF264</f>
        <v>30.795652438832661</v>
      </c>
      <c r="AP19" s="481"/>
      <c r="AQ19" s="11">
        <f>+'Ark1'!AF264</f>
        <v>30.795652438832661</v>
      </c>
      <c r="AR19" s="47"/>
      <c r="AS19" s="5"/>
      <c r="AU19" s="1"/>
      <c r="AV19" s="1"/>
      <c r="AW19" s="11"/>
      <c r="AX19" s="11"/>
      <c r="AY19" s="11"/>
    </row>
    <row r="20" spans="1:51">
      <c r="A20" s="47"/>
      <c r="B20" s="34">
        <f>+'Ark1'!C265</f>
        <v>2023</v>
      </c>
      <c r="C20">
        <f>+'Ark1'!G265</f>
        <v>1</v>
      </c>
      <c r="D20" s="57" t="str">
        <f>VLOOKUP(C20,RNR!$K$17:$L$20,2)</f>
        <v>Øst</v>
      </c>
      <c r="E20" s="3">
        <f>+'Ark1'!H265</f>
        <v>2</v>
      </c>
      <c r="F20" s="3" t="s">
        <v>7</v>
      </c>
      <c r="G20">
        <f>+'Ark1'!Q265</f>
        <v>1582</v>
      </c>
      <c r="I20" s="320">
        <f>+'Ark1'!R265</f>
        <v>135890</v>
      </c>
      <c r="K20" s="203">
        <f>+'Ark1'!AG265</f>
        <v>39.649402297442002</v>
      </c>
      <c r="M20" s="421">
        <f>+'Ark1'!AH265</f>
        <v>38.662557849802965</v>
      </c>
      <c r="N20" s="101"/>
      <c r="O20" s="518">
        <f>+'Ark1'!AJ265</f>
        <v>59394</v>
      </c>
      <c r="P20" s="100"/>
      <c r="Q20" s="610">
        <f t="shared" si="7"/>
        <v>43.707410405475017</v>
      </c>
      <c r="R20" s="100"/>
      <c r="S20" s="98">
        <f>+'Ark1'!U265</f>
        <v>20.247296121863769</v>
      </c>
      <c r="T20" s="47"/>
      <c r="U20" s="479"/>
      <c r="V20" s="476">
        <f>+IF(O20=0,"",'Ark1'!AK265)</f>
        <v>99.390010775499874</v>
      </c>
      <c r="W20" s="123"/>
      <c r="X20" s="477">
        <f>+IF(O20=0,"",'Ark1'!AL265)</f>
        <v>20.098093031076623</v>
      </c>
      <c r="Y20" s="123"/>
      <c r="Z20" s="58">
        <f>+'Ark1'!S265</f>
        <v>7.6611965560379698</v>
      </c>
      <c r="AA20" s="464">
        <f t="shared" ref="AA20:AA26" si="8">+Z20-Z28</f>
        <v>-0.267162526886219</v>
      </c>
      <c r="AB20" s="123"/>
      <c r="AC20" s="1">
        <f>+'Ark1'!T265</f>
        <v>6.2161454117300758</v>
      </c>
      <c r="AE20" s="11">
        <f>+'Ark1'!W265</f>
        <v>7.5480167782765486</v>
      </c>
      <c r="AG20" s="11">
        <f>+'Ark1'!X265</f>
        <v>78.184561042019283</v>
      </c>
      <c r="AH20" s="11">
        <f>+'Ark1'!Y265</f>
        <v>22.561630730738099</v>
      </c>
      <c r="AI20" s="11">
        <f>+'Ark1'!Z265</f>
        <v>1.8095518434027524</v>
      </c>
      <c r="AJ20" s="98">
        <f>+'Ark1'!AA265</f>
        <v>6.6441891124313006</v>
      </c>
      <c r="AK20" s="1">
        <f>+'Ark1'!AB265</f>
        <v>1.62334840966609</v>
      </c>
      <c r="AL20" s="1">
        <f>+'Ark1'!AC265</f>
        <v>1.7006735883056154</v>
      </c>
      <c r="AM20" s="428">
        <f>+'Ark1'!AD265</f>
        <v>46.38392183631391</v>
      </c>
      <c r="AN20" s="428">
        <f>+'Ark1'!AE265</f>
        <v>49.136817551628653</v>
      </c>
      <c r="AO20" s="428">
        <f>+'Ark1'!AF265</f>
        <v>38.201332996995745</v>
      </c>
      <c r="AP20" s="481"/>
      <c r="AQ20" s="11">
        <f>+'Ark1'!AF265</f>
        <v>38.201332996995745</v>
      </c>
      <c r="AR20" s="47"/>
      <c r="AS20" s="5"/>
      <c r="AU20" s="1"/>
      <c r="AV20" s="1"/>
      <c r="AW20" s="11"/>
      <c r="AX20" s="11"/>
      <c r="AY20" s="11"/>
    </row>
    <row r="21" spans="1:51">
      <c r="A21" s="47"/>
      <c r="B21" s="34">
        <f>+'Ark1'!C266</f>
        <v>2023</v>
      </c>
      <c r="C21">
        <f>+'Ark1'!G266</f>
        <v>2</v>
      </c>
      <c r="D21" s="57" t="str">
        <f>VLOOKUP(C21,RNR!$K$17:$L$20,2)</f>
        <v>Vest</v>
      </c>
      <c r="E21" s="3">
        <f>+'Ark1'!H266</f>
        <v>1</v>
      </c>
      <c r="F21" s="3" t="s">
        <v>77</v>
      </c>
      <c r="G21">
        <f>+'Ark1'!Q266</f>
        <v>3623</v>
      </c>
      <c r="I21" s="320">
        <f>+'Ark1'!R266</f>
        <v>282800</v>
      </c>
      <c r="K21" s="203">
        <f>+'Ark1'!AG266</f>
        <v>62.988618393211134</v>
      </c>
      <c r="M21" s="421">
        <f>+'Ark1'!AH266</f>
        <v>64.36373454763509</v>
      </c>
      <c r="N21" s="101"/>
      <c r="O21" s="518">
        <f>+'Ark1'!AJ266</f>
        <v>88733</v>
      </c>
      <c r="P21" s="100"/>
      <c r="Q21" s="610">
        <f t="shared" si="7"/>
        <v>31.376591230551625</v>
      </c>
      <c r="R21" s="100"/>
      <c r="S21" s="98">
        <f>+'Ark1'!U266</f>
        <v>20.495191230551484</v>
      </c>
      <c r="T21" s="47"/>
      <c r="U21" s="479"/>
      <c r="V21" s="476">
        <f>+IF(O21=0,"",'Ark1'!AK266)</f>
        <v>98.822770558867617</v>
      </c>
      <c r="W21" s="123"/>
      <c r="X21" s="477">
        <f>+IF(O21=0,"",'Ark1'!AL266)</f>
        <v>21.355774822258496</v>
      </c>
      <c r="Y21" s="123"/>
      <c r="Z21" s="58">
        <f>+'Ark1'!S266</f>
        <v>7.94459335219236</v>
      </c>
      <c r="AA21" s="464">
        <f t="shared" si="8"/>
        <v>0.32905027175146717</v>
      </c>
      <c r="AB21" s="123"/>
      <c r="AC21" s="1">
        <f>+'Ark1'!T266</f>
        <v>5.8252758132956162</v>
      </c>
      <c r="AE21" s="11">
        <f>+'Ark1'!W266</f>
        <v>4.8875530410183883</v>
      </c>
      <c r="AG21" s="11">
        <f>+'Ark1'!X266</f>
        <v>79.762729844412988</v>
      </c>
      <c r="AH21" s="11">
        <f>+'Ark1'!Y266</f>
        <v>22.85643564356436</v>
      </c>
      <c r="AI21" s="11">
        <f>+'Ark1'!Z266</f>
        <v>2.2284299858557279</v>
      </c>
      <c r="AJ21" s="98">
        <f>+'Ark1'!AA266</f>
        <v>6.8077914044451688</v>
      </c>
      <c r="AK21" s="1">
        <f>+'Ark1'!AB266</f>
        <v>1.4729585556876197</v>
      </c>
      <c r="AL21" s="1">
        <f>+'Ark1'!AC266</f>
        <v>1.7146990454393338</v>
      </c>
      <c r="AM21" s="428">
        <f>+'Ark1'!AD266</f>
        <v>46.624933434543991</v>
      </c>
      <c r="AN21" s="428">
        <f>+'Ark1'!AE266</f>
        <v>43.969346821178654</v>
      </c>
      <c r="AO21" s="428">
        <f>+'Ark1'!AF266</f>
        <v>30.749374670286937</v>
      </c>
      <c r="AP21" s="481"/>
      <c r="AQ21" s="11">
        <f>+'Ark1'!AF266</f>
        <v>30.749374670286937</v>
      </c>
      <c r="AR21" s="47"/>
      <c r="AS21" s="5"/>
      <c r="AU21" s="13"/>
      <c r="AV21" s="13"/>
      <c r="AW21" s="11"/>
      <c r="AX21" s="11"/>
      <c r="AY21" s="11"/>
    </row>
    <row r="22" spans="1:51" ht="16.5" customHeight="1">
      <c r="A22" s="47"/>
      <c r="B22" s="34">
        <f>+'Ark1'!C267</f>
        <v>2023</v>
      </c>
      <c r="C22">
        <f>+'Ark1'!G267</f>
        <v>2</v>
      </c>
      <c r="D22" s="57" t="str">
        <f>VLOOKUP(C22,RNR!$K$17:$L$20,2)</f>
        <v>Vest</v>
      </c>
      <c r="E22" s="3">
        <f>+'Ark1'!H267</f>
        <v>2</v>
      </c>
      <c r="F22" s="3" t="s">
        <v>7</v>
      </c>
      <c r="G22">
        <f>+'Ark1'!Q267</f>
        <v>2457</v>
      </c>
      <c r="I22" s="320">
        <f>+'Ark1'!R267</f>
        <v>166170</v>
      </c>
      <c r="K22" s="203">
        <f>+'Ark1'!AG267</f>
        <v>37.011381606788873</v>
      </c>
      <c r="M22" s="421">
        <f>+'Ark1'!AH267</f>
        <v>35.636265452364903</v>
      </c>
      <c r="N22" s="101"/>
      <c r="O22" s="518">
        <f>+'Ark1'!AJ267</f>
        <v>52036</v>
      </c>
      <c r="P22" s="100"/>
      <c r="Q22" s="610">
        <f t="shared" si="7"/>
        <v>31.314918457001866</v>
      </c>
      <c r="R22" s="100"/>
      <c r="S22" s="98">
        <f>+'Ark1'!U267</f>
        <v>19.312109285671671</v>
      </c>
      <c r="T22" s="47"/>
      <c r="U22" s="479"/>
      <c r="V22" s="476">
        <f>+IF(O22=0,"",'Ark1'!AK267)</f>
        <v>99.821604273963331</v>
      </c>
      <c r="W22" s="123"/>
      <c r="X22" s="477">
        <f>+IF(O22=0,"",'Ark1'!AL267)</f>
        <v>20.370522603847729</v>
      </c>
      <c r="Y22" s="123"/>
      <c r="Z22" s="58">
        <f>+'Ark1'!S267</f>
        <v>7.4811397965938493</v>
      </c>
      <c r="AA22" s="464">
        <f t="shared" si="8"/>
        <v>-0.46868688747943743</v>
      </c>
      <c r="AB22" s="123"/>
      <c r="AC22" s="1">
        <f>+'Ark1'!T267</f>
        <v>6.3230246133477772</v>
      </c>
      <c r="AE22" s="11">
        <f>+'Ark1'!W267</f>
        <v>6.9795992056327885</v>
      </c>
      <c r="AG22" s="11">
        <f>+'Ark1'!X267</f>
        <v>69.728591201781327</v>
      </c>
      <c r="AH22" s="11">
        <f>+'Ark1'!Y267</f>
        <v>19.903111271589339</v>
      </c>
      <c r="AI22" s="11">
        <f>+'Ark1'!Z267</f>
        <v>1.7951495456460249</v>
      </c>
      <c r="AJ22" s="98">
        <f>+'Ark1'!AA267</f>
        <v>6.912307756295081</v>
      </c>
      <c r="AK22" s="1">
        <f>+'Ark1'!AB267</f>
        <v>1.6195371550269424</v>
      </c>
      <c r="AL22" s="1">
        <f>+'Ark1'!AC267</f>
        <v>1.6325656351965152</v>
      </c>
      <c r="AM22" s="428">
        <f>+'Ark1'!AD267</f>
        <v>55.737723359943885</v>
      </c>
      <c r="AN22" s="428">
        <f>+'Ark1'!AE267</f>
        <v>50.436009457725213</v>
      </c>
      <c r="AO22" s="428">
        <f>+'Ark1'!AF267</f>
        <v>47.450131409429837</v>
      </c>
      <c r="AP22" s="481"/>
      <c r="AQ22" s="11">
        <f>+'Ark1'!AF267</f>
        <v>47.450131409429837</v>
      </c>
      <c r="AR22" s="47"/>
      <c r="AS22" s="5"/>
      <c r="AU22" s="13"/>
      <c r="AV22" s="13"/>
      <c r="AW22" s="11"/>
      <c r="AX22" s="11"/>
      <c r="AY22" s="11"/>
    </row>
    <row r="23" spans="1:51" ht="16.5" customHeight="1">
      <c r="A23" s="47"/>
      <c r="B23" s="34">
        <f>+'Ark1'!C268</f>
        <v>2023</v>
      </c>
      <c r="C23">
        <f>+'Ark1'!G268</f>
        <v>3</v>
      </c>
      <c r="D23" s="57" t="str">
        <f>VLOOKUP(C23,RNR!$K$17:$L$20,2)</f>
        <v>Midt</v>
      </c>
      <c r="E23" s="3">
        <f>+'Ark1'!H268</f>
        <v>1</v>
      </c>
      <c r="F23" s="3" t="s">
        <v>77</v>
      </c>
      <c r="G23">
        <f>+'Ark1'!Q268</f>
        <v>1253</v>
      </c>
      <c r="I23" s="320">
        <f>+'Ark1'!R268</f>
        <v>99868</v>
      </c>
      <c r="K23" s="203">
        <f>+'Ark1'!AG268</f>
        <v>58.518006351736176</v>
      </c>
      <c r="M23" s="421">
        <f>+'Ark1'!AH268</f>
        <v>59.508717857845078</v>
      </c>
      <c r="N23" s="101"/>
      <c r="O23" s="518">
        <f>+'Ark1'!AJ268</f>
        <v>198</v>
      </c>
      <c r="P23" s="100"/>
      <c r="Q23" s="610">
        <f t="shared" si="7"/>
        <v>0.19826170545119559</v>
      </c>
      <c r="R23" s="100"/>
      <c r="S23" s="98">
        <f>+'Ark1'!U268</f>
        <v>19.261430087715695</v>
      </c>
      <c r="T23" s="47"/>
      <c r="U23" s="479"/>
      <c r="V23" s="476">
        <f>+IF(O23=0,"",'Ark1'!AK268)</f>
        <v>97.481818181818156</v>
      </c>
      <c r="W23" s="123"/>
      <c r="X23" s="477">
        <f>+IF(O23=0,"",'Ark1'!AL268)</f>
        <v>18.648676281985047</v>
      </c>
      <c r="Y23" s="123"/>
      <c r="Z23" s="58">
        <f>+'Ark1'!S268</f>
        <v>7.5865041855248929</v>
      </c>
      <c r="AA23" s="464">
        <f t="shared" si="8"/>
        <v>3.1530583918142341E-2</v>
      </c>
      <c r="AB23" s="123"/>
      <c r="AC23" s="1">
        <f>+'Ark1'!T268</f>
        <v>5.7870689309889052</v>
      </c>
      <c r="AE23" s="11">
        <f>+'Ark1'!W268</f>
        <v>4.564024512356311</v>
      </c>
      <c r="AG23" s="11">
        <f>+'Ark1'!X268</f>
        <v>70.752393158969838</v>
      </c>
      <c r="AH23" s="11">
        <f>+'Ark1'!Y268</f>
        <v>20.016421676613128</v>
      </c>
      <c r="AI23" s="11">
        <f>+'Ark1'!Z268</f>
        <v>1.4559218167981738</v>
      </c>
      <c r="AJ23" s="98">
        <f>+'Ark1'!AA268</f>
        <v>6.8725704625156245</v>
      </c>
      <c r="AK23" s="1">
        <f>+'Ark1'!AB268</f>
        <v>1.705096657524048</v>
      </c>
      <c r="AL23" s="1">
        <f>+'Ark1'!AC268</f>
        <v>1.6594231143594604</v>
      </c>
      <c r="AM23" s="428">
        <f>+'Ark1'!AD268</f>
        <v>54.773396914114109</v>
      </c>
      <c r="AN23" s="428">
        <f>+'Ark1'!AE268</f>
        <v>46.670224497425593</v>
      </c>
      <c r="AO23" s="428">
        <f>+'Ark1'!AF268</f>
        <v>32.529160439106121</v>
      </c>
      <c r="AP23" s="481"/>
      <c r="AQ23" s="11">
        <f>+'Ark1'!AF268</f>
        <v>32.529160439106121</v>
      </c>
      <c r="AR23" s="47"/>
      <c r="AS23" s="5"/>
      <c r="AU23" s="13"/>
      <c r="AV23" s="13"/>
      <c r="AW23" s="11"/>
      <c r="AX23" s="11"/>
      <c r="AY23" s="11"/>
    </row>
    <row r="24" spans="1:51">
      <c r="A24" s="47"/>
      <c r="B24" s="34">
        <f>+'Ark1'!C269</f>
        <v>2023</v>
      </c>
      <c r="C24">
        <f>+'Ark1'!G269</f>
        <v>3</v>
      </c>
      <c r="D24" s="57" t="str">
        <f>VLOOKUP(C24,RNR!$K$17:$L$20,2)</f>
        <v>Midt</v>
      </c>
      <c r="E24" s="3">
        <f>+'Ark1'!H269</f>
        <v>2</v>
      </c>
      <c r="F24" s="3" t="s">
        <v>7</v>
      </c>
      <c r="G24">
        <f>+'Ark1'!Q269</f>
        <v>927</v>
      </c>
      <c r="I24" s="320">
        <f>+'Ark1'!R269</f>
        <v>70794</v>
      </c>
      <c r="K24" s="203">
        <f>+'Ark1'!AG269</f>
        <v>41.48199364826381</v>
      </c>
      <c r="M24" s="421">
        <f>+'Ark1'!AH269</f>
        <v>40.49128214215493</v>
      </c>
      <c r="N24" s="101"/>
      <c r="O24" s="518">
        <f>+'Ark1'!AJ269</f>
        <v>35186</v>
      </c>
      <c r="P24" s="100"/>
      <c r="Q24" s="610">
        <f t="shared" si="7"/>
        <v>49.701952142836966</v>
      </c>
      <c r="R24" s="100"/>
      <c r="S24" s="98">
        <f>+'Ark1'!U269</f>
        <v>18.488401559454129</v>
      </c>
      <c r="T24" s="47"/>
      <c r="U24" s="479"/>
      <c r="V24" s="476">
        <f>+IF(O24=0,"",'Ark1'!AK269)</f>
        <v>98.51310180185267</v>
      </c>
      <c r="W24" s="123"/>
      <c r="X24" s="477">
        <f>+IF(O24=0,"",'Ark1'!AL269)</f>
        <v>20.203231450411295</v>
      </c>
      <c r="Y24" s="123"/>
      <c r="Z24" s="58">
        <f>+'Ark1'!S269</f>
        <v>7.2981043591264818</v>
      </c>
      <c r="AA24" s="464">
        <f t="shared" si="8"/>
        <v>-0.18646382477314205</v>
      </c>
      <c r="AB24" s="123"/>
      <c r="AC24" s="1">
        <f>+'Ark1'!T269</f>
        <v>5.7195242534678084</v>
      </c>
      <c r="AE24" s="11">
        <f>+'Ark1'!W269</f>
        <v>3.7263044890809969</v>
      </c>
      <c r="AG24" s="11">
        <f>+'Ark1'!X269</f>
        <v>64.970195214283692</v>
      </c>
      <c r="AH24" s="11">
        <f>+'Ark1'!Y269</f>
        <v>18.091928694522139</v>
      </c>
      <c r="AI24" s="11">
        <f>+'Ark1'!Z269</f>
        <v>1.0452863236997485</v>
      </c>
      <c r="AJ24" s="98">
        <f>+'Ark1'!AA269</f>
        <v>6.7031553834186708</v>
      </c>
      <c r="AK24" s="1">
        <f>+'Ark1'!AB269</f>
        <v>1.7514449682654527</v>
      </c>
      <c r="AL24" s="1">
        <f>+'Ark1'!AC269</f>
        <v>1.5861065572747577</v>
      </c>
      <c r="AM24" s="428">
        <f>+'Ark1'!AD269</f>
        <v>62.525399630798951</v>
      </c>
      <c r="AN24" s="428">
        <f>+'Ark1'!AE269</f>
        <v>46.350086463507118</v>
      </c>
      <c r="AO24" s="428">
        <f>+'Ark1'!AF269</f>
        <v>42.130271030115175</v>
      </c>
      <c r="AP24" s="481"/>
      <c r="AQ24" s="11">
        <f>+'Ark1'!AF269</f>
        <v>42.130271030115175</v>
      </c>
      <c r="AR24" s="47"/>
      <c r="AU24" s="13"/>
      <c r="AV24" s="13"/>
      <c r="AW24" s="11"/>
      <c r="AX24" s="11"/>
      <c r="AY24" s="11"/>
    </row>
    <row r="25" spans="1:51" ht="17.25" customHeight="1">
      <c r="A25" s="47"/>
      <c r="B25" s="34">
        <f>+'Ark1'!C270</f>
        <v>2023</v>
      </c>
      <c r="C25" s="599">
        <f>+'Ark1'!G270</f>
        <v>4</v>
      </c>
      <c r="D25" s="57" t="str">
        <f>VLOOKUP(C25,RNR!$K$17:$L$20,2)</f>
        <v>Nord</v>
      </c>
      <c r="E25" s="3">
        <f>+'Ark1'!H270</f>
        <v>1</v>
      </c>
      <c r="F25" s="3" t="s">
        <v>7</v>
      </c>
      <c r="G25" s="599">
        <f>+'Ark1'!Q270</f>
        <v>999</v>
      </c>
      <c r="I25" s="320">
        <f>+'Ark1'!R270</f>
        <v>114099</v>
      </c>
      <c r="J25" s="599"/>
      <c r="K25" s="203">
        <f>+'Ark1'!AG270</f>
        <v>78.275992179192514</v>
      </c>
      <c r="M25" s="421">
        <f>+'Ark1'!AH270</f>
        <v>78.605915160768447</v>
      </c>
      <c r="N25" s="101"/>
      <c r="O25" s="518">
        <f>+'Ark1'!AJ270</f>
        <v>10720</v>
      </c>
      <c r="P25" s="100"/>
      <c r="Q25" s="610">
        <f t="shared" si="7"/>
        <v>9.3953496524947635</v>
      </c>
      <c r="R25" s="100"/>
      <c r="S25" s="98">
        <f>+'Ark1'!U270</f>
        <v>20.223455507935764</v>
      </c>
      <c r="T25" s="47"/>
      <c r="U25" s="479"/>
      <c r="V25" s="476">
        <f>+IF(O25=0,"",'Ark1'!AK270)</f>
        <v>99.196296641791022</v>
      </c>
      <c r="W25" s="123"/>
      <c r="X25" s="477">
        <f>+IF(O25=0,"",'Ark1'!AL270)</f>
        <v>20.582266047247927</v>
      </c>
      <c r="Y25" s="123"/>
      <c r="Z25" s="58">
        <f>+'Ark1'!S270</f>
        <v>7.8015582958658687</v>
      </c>
      <c r="AA25" s="464">
        <f t="shared" si="8"/>
        <v>0.49832493256876287</v>
      </c>
      <c r="AB25" s="123"/>
      <c r="AC25" s="1">
        <f>+'Ark1'!T270</f>
        <v>5.8004978133024814</v>
      </c>
      <c r="AE25" s="600">
        <f>+'Ark1'!W270</f>
        <v>4.578480091850059</v>
      </c>
      <c r="AG25" s="600">
        <f>+'Ark1'!X270</f>
        <v>75.579978790348733</v>
      </c>
      <c r="AH25" s="600">
        <f>+'Ark1'!Y270</f>
        <v>25.045793565237204</v>
      </c>
      <c r="AI25" s="600">
        <f>+'Ark1'!Z270</f>
        <v>1.8282368820059776</v>
      </c>
      <c r="AJ25" s="98">
        <f>+'Ark1'!AA270</f>
        <v>6.9531328292785215</v>
      </c>
      <c r="AK25" s="1">
        <f>+'Ark1'!AB270</f>
        <v>1.7407018867480102</v>
      </c>
      <c r="AL25" s="1">
        <f>+'Ark1'!AC270</f>
        <v>1.632482494502778</v>
      </c>
      <c r="AM25" s="428">
        <f>+'Ark1'!AD270</f>
        <v>54.645937321522382</v>
      </c>
      <c r="AN25" s="428">
        <f>+'Ark1'!AE270</f>
        <v>39.085790028577904</v>
      </c>
      <c r="AO25" s="428">
        <f>+'Ark1'!AF270</f>
        <v>25.080522041126191</v>
      </c>
      <c r="AP25" s="481"/>
      <c r="AQ25" s="600">
        <f>+'Ark1'!AF270</f>
        <v>25.080522041126191</v>
      </c>
      <c r="AR25" s="47"/>
      <c r="AS25" s="5"/>
      <c r="AU25" s="13"/>
      <c r="AV25" s="13"/>
      <c r="AW25" s="11"/>
      <c r="AX25" s="11"/>
      <c r="AY25" s="11"/>
    </row>
    <row r="26" spans="1:51">
      <c r="A26" s="47"/>
      <c r="B26" s="34">
        <f>+'Ark1'!C271</f>
        <v>2023</v>
      </c>
      <c r="C26" s="599">
        <f>+'Ark1'!G271</f>
        <v>4</v>
      </c>
      <c r="D26" s="57" t="str">
        <f>VLOOKUP(C26,RNR!$K$17:$L$20,2)</f>
        <v>Nord</v>
      </c>
      <c r="E26" s="3">
        <f>+'Ark1'!H271</f>
        <v>2</v>
      </c>
      <c r="F26" s="3" t="s">
        <v>7</v>
      </c>
      <c r="G26" s="599">
        <f>+'Ark1'!Q271</f>
        <v>323</v>
      </c>
      <c r="I26" s="320">
        <f>+'Ark1'!R271</f>
        <v>31666</v>
      </c>
      <c r="J26" s="599"/>
      <c r="K26" s="203">
        <f>+'Ark1'!AG271</f>
        <v>21.724007820807465</v>
      </c>
      <c r="M26" s="421">
        <f>+'Ark1'!AH271</f>
        <v>21.394084839231542</v>
      </c>
      <c r="N26" s="101"/>
      <c r="O26" s="518">
        <f>+'Ark1'!AJ271</f>
        <v>0</v>
      </c>
      <c r="P26" s="100"/>
      <c r="Q26" s="610">
        <f t="shared" si="7"/>
        <v>0</v>
      </c>
      <c r="R26" s="100"/>
      <c r="S26" s="98">
        <f>+'Ark1'!U271</f>
        <v>19.832729110086444</v>
      </c>
      <c r="T26" s="47"/>
      <c r="U26" s="479"/>
      <c r="V26" s="476" t="str">
        <f>+IF(O26=0,"",'Ark1'!AK271)</f>
        <v/>
      </c>
      <c r="W26" s="123"/>
      <c r="X26" s="477" t="str">
        <f>+IF(O26=0,"",'Ark1'!AL271)</f>
        <v/>
      </c>
      <c r="Y26" s="123"/>
      <c r="Z26" s="58">
        <f>+'Ark1'!S271</f>
        <v>7.6956041179814303</v>
      </c>
      <c r="AA26" s="464">
        <f t="shared" si="8"/>
        <v>-4.4738567310009358E-2</v>
      </c>
      <c r="AB26" s="123"/>
      <c r="AC26" s="1">
        <f>+'Ark1'!T271</f>
        <v>6.0233689130297492</v>
      </c>
      <c r="AE26" s="600">
        <f>+'Ark1'!W271</f>
        <v>2.3053116907724376</v>
      </c>
      <c r="AG26" s="600">
        <f>+'Ark1'!X271</f>
        <v>72.18467757215943</v>
      </c>
      <c r="AH26" s="600">
        <f>+'Ark1'!Y271</f>
        <v>23.586812353944296</v>
      </c>
      <c r="AI26" s="600">
        <f>+'Ark1'!Z271</f>
        <v>1.6926672140466108</v>
      </c>
      <c r="AJ26" s="98">
        <f>+'Ark1'!AA271</f>
        <v>7.1586291326535401</v>
      </c>
      <c r="AK26" s="1">
        <f>+'Ark1'!AB271</f>
        <v>1.5805987568491076</v>
      </c>
      <c r="AL26" s="1">
        <f>+'Ark1'!AC271</f>
        <v>1.5356631947621333</v>
      </c>
      <c r="AM26" s="428">
        <f>+'Ark1'!AD271</f>
        <v>61.811763164744555</v>
      </c>
      <c r="AN26" s="428">
        <f>+'Ark1'!AE271</f>
        <v>50.796829529059458</v>
      </c>
      <c r="AO26" s="428">
        <f>+'Ark1'!AF271</f>
        <v>46.615133681181447</v>
      </c>
      <c r="AP26" s="481"/>
      <c r="AQ26" s="600">
        <f>+'Ark1'!AF271</f>
        <v>46.615133681181447</v>
      </c>
      <c r="AR26" s="47"/>
      <c r="AU26" s="13"/>
      <c r="AV26" s="13"/>
      <c r="AW26" s="11"/>
      <c r="AX26" s="11"/>
      <c r="AY26" s="11"/>
    </row>
    <row r="27" spans="1:51" s="599" customFormat="1" ht="15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81"/>
      <c r="AQ27" s="47"/>
      <c r="AR27" s="47"/>
      <c r="AU27" s="13"/>
      <c r="AV27" s="13"/>
      <c r="AW27" s="600"/>
      <c r="AX27" s="600"/>
      <c r="AY27" s="600"/>
    </row>
    <row r="28" spans="1:51">
      <c r="A28" s="47"/>
      <c r="B28" s="469">
        <f>+'Ark1'!C272</f>
        <v>2022</v>
      </c>
      <c r="C28" s="56">
        <f>+'Ark1'!G272</f>
        <v>1</v>
      </c>
      <c r="D28" s="57" t="str">
        <f>VLOOKUP(C28,RNR!$K$17:$L$20,2)</f>
        <v>Øst</v>
      </c>
      <c r="E28" s="57">
        <f>+'Ark1'!H272</f>
        <v>1</v>
      </c>
      <c r="F28" s="57" t="s">
        <v>77</v>
      </c>
      <c r="G28" s="56">
        <f>+'Ark1'!Q272</f>
        <v>2447</v>
      </c>
      <c r="H28" s="469"/>
      <c r="I28" s="347">
        <f>+'Ark1'!R272</f>
        <v>222010</v>
      </c>
      <c r="J28" s="56"/>
      <c r="K28" s="185">
        <f>+'Ark1'!AG272</f>
        <v>61.114490914446336</v>
      </c>
      <c r="L28" s="463"/>
      <c r="M28" s="483">
        <f>+'Ark1'!AH272</f>
        <v>61.865244679926491</v>
      </c>
      <c r="N28" s="47"/>
      <c r="O28" s="518">
        <f>+'Ark1'!AJ272</f>
        <v>0</v>
      </c>
      <c r="P28" s="100"/>
      <c r="Q28" s="610">
        <f t="shared" ref="Q28:Q35" si="9">100*O28/I28</f>
        <v>0</v>
      </c>
      <c r="R28" s="100"/>
      <c r="S28" s="98">
        <f>+'Ark1'!U272</f>
        <v>20.825447637493628</v>
      </c>
      <c r="T28" s="47"/>
      <c r="U28" s="479"/>
      <c r="V28" s="476" t="str">
        <f>+IF(O28=0,"",'Ark1'!AK272)</f>
        <v/>
      </c>
      <c r="W28" s="123"/>
      <c r="X28" s="477" t="str">
        <f>+IF(O28=0,"",'Ark1'!AL272)</f>
        <v/>
      </c>
      <c r="Y28" s="123"/>
      <c r="Z28" s="58">
        <f>+'Ark1'!S272</f>
        <v>7.9283590829241888</v>
      </c>
      <c r="AA28" s="56"/>
      <c r="AB28" s="56"/>
      <c r="AC28" s="58">
        <f>+'Ark1'!T272</f>
        <v>6.1305616864105241</v>
      </c>
      <c r="AD28" s="469"/>
      <c r="AE28" s="76">
        <f>+'Ark1'!W272</f>
        <v>4.9425701544975444</v>
      </c>
      <c r="AF28" s="465"/>
      <c r="AG28" s="76">
        <f>+'Ark1'!X272</f>
        <v>83.391739110850864</v>
      </c>
      <c r="AH28" s="76">
        <f>+'Ark1'!Y272</f>
        <v>23.285888023062032</v>
      </c>
      <c r="AI28" s="76">
        <f>+'Ark1'!Z272</f>
        <v>2.2093599387414979</v>
      </c>
      <c r="AJ28" s="162">
        <f>+'Ark1'!AA272</f>
        <v>6.5656118443668179</v>
      </c>
      <c r="AK28" s="58">
        <f>+'Ark1'!AB272</f>
        <v>1.4913705368442951</v>
      </c>
      <c r="AL28" s="58">
        <f>+'Ark1'!AC272</f>
        <v>1.6386583818917373</v>
      </c>
      <c r="AM28" s="465">
        <f>+'Ark1'!AD272</f>
        <v>32.538459225665477</v>
      </c>
      <c r="AN28" s="465">
        <f>+'Ark1'!AE272</f>
        <v>42.986702558305161</v>
      </c>
      <c r="AO28" s="465">
        <f>+'Ark1'!AF272</f>
        <v>29.700134264152322</v>
      </c>
      <c r="AP28" s="481"/>
      <c r="AQ28" s="76">
        <f>+'Ark1'!AF272</f>
        <v>29.700134264152322</v>
      </c>
      <c r="AR28" s="47"/>
      <c r="AU28" s="13"/>
      <c r="AV28" s="13"/>
      <c r="AW28" s="11"/>
      <c r="AX28" s="11"/>
      <c r="AY28" s="11"/>
    </row>
    <row r="29" spans="1:51" ht="21">
      <c r="A29" s="47"/>
      <c r="B29" s="469">
        <f>+'Ark1'!C273</f>
        <v>2022</v>
      </c>
      <c r="C29" s="56">
        <f>+'Ark1'!G273</f>
        <v>1</v>
      </c>
      <c r="D29" s="57" t="str">
        <f>VLOOKUP(C29,RNR!$K$17:$L$20,2)</f>
        <v>Øst</v>
      </c>
      <c r="E29" s="57">
        <f>+'Ark1'!H273</f>
        <v>2</v>
      </c>
      <c r="F29" s="57" t="s">
        <v>7</v>
      </c>
      <c r="G29" s="56">
        <f>+'Ark1'!Q273</f>
        <v>1567</v>
      </c>
      <c r="H29" s="469"/>
      <c r="I29" s="347">
        <f>+'Ark1'!R273</f>
        <v>141259</v>
      </c>
      <c r="J29" s="56"/>
      <c r="K29" s="185">
        <f>+'Ark1'!AG273</f>
        <v>38.885509085553672</v>
      </c>
      <c r="L29" s="463"/>
      <c r="M29" s="483">
        <f>+'Ark1'!AH273</f>
        <v>38.134755320073509</v>
      </c>
      <c r="N29" s="47"/>
      <c r="O29" s="518">
        <f>+'Ark1'!AJ273</f>
        <v>11044</v>
      </c>
      <c r="P29" s="100"/>
      <c r="Q29" s="610">
        <f t="shared" si="9"/>
        <v>7.8182629071421994</v>
      </c>
      <c r="R29" s="100"/>
      <c r="S29" s="98">
        <f>+'Ark1'!U273</f>
        <v>20.175531470561644</v>
      </c>
      <c r="T29" s="47"/>
      <c r="U29" s="479"/>
      <c r="V29" s="476">
        <f>+IF(O29=0,"",'Ark1'!AK273)</f>
        <v>97.788373777616499</v>
      </c>
      <c r="W29" s="123"/>
      <c r="X29" s="477">
        <f>+IF(O29=0,"",'Ark1'!AL273)</f>
        <v>19.303836044663637</v>
      </c>
      <c r="Y29" s="123"/>
      <c r="Z29" s="58">
        <f>+'Ark1'!S273</f>
        <v>7.6155430804408928</v>
      </c>
      <c r="AA29" s="56"/>
      <c r="AB29" s="56"/>
      <c r="AC29" s="58">
        <f>+'Ark1'!T273</f>
        <v>6.2171543052124116</v>
      </c>
      <c r="AD29" s="469"/>
      <c r="AE29" s="76">
        <f>+'Ark1'!W273</f>
        <v>6.7464727911141953</v>
      </c>
      <c r="AF29" s="465"/>
      <c r="AG29" s="76">
        <f>+'Ark1'!X273</f>
        <v>78.664014328290591</v>
      </c>
      <c r="AH29" s="76">
        <f>+'Ark1'!Y273</f>
        <v>21.778435356331283</v>
      </c>
      <c r="AI29" s="76">
        <f>+'Ark1'!Z273</f>
        <v>1.6919275939940108</v>
      </c>
      <c r="AJ29" s="162">
        <f>+'Ark1'!AA273</f>
        <v>6.5313074570569487</v>
      </c>
      <c r="AK29" s="58">
        <f>+'Ark1'!AB273</f>
        <v>1.7066630470817996</v>
      </c>
      <c r="AL29" s="58">
        <f>+'Ark1'!AC273</f>
        <v>1.6751859713540218</v>
      </c>
      <c r="AM29" s="465">
        <f>+'Ark1'!AD273</f>
        <v>43.706039461701216</v>
      </c>
      <c r="AN29" s="465">
        <f>+'Ark1'!AE273</f>
        <v>48.946345950642389</v>
      </c>
      <c r="AO29" s="465">
        <f>+'Ark1'!AF273</f>
        <v>38.738082809061126</v>
      </c>
      <c r="AP29" s="481"/>
      <c r="AQ29" s="76">
        <f>+'Ark1'!AF273</f>
        <v>38.738082809061126</v>
      </c>
      <c r="AR29" s="47"/>
      <c r="AU29" s="59"/>
      <c r="AV29" s="59"/>
      <c r="AW29" s="11"/>
      <c r="AX29" s="11"/>
      <c r="AY29" s="11"/>
    </row>
    <row r="30" spans="1:51">
      <c r="A30" s="47"/>
      <c r="B30" s="469">
        <f>+'Ark1'!C274</f>
        <v>2022</v>
      </c>
      <c r="C30" s="56">
        <f>+'Ark1'!G274</f>
        <v>2</v>
      </c>
      <c r="D30" s="57" t="str">
        <f>VLOOKUP(C30,RNR!$K$17:$L$20,2)</f>
        <v>Vest</v>
      </c>
      <c r="E30" s="57">
        <f>+'Ark1'!H274</f>
        <v>1</v>
      </c>
      <c r="F30" s="57" t="s">
        <v>77</v>
      </c>
      <c r="G30" s="56">
        <f>+'Ark1'!Q274</f>
        <v>3633</v>
      </c>
      <c r="H30" s="469"/>
      <c r="I30" s="347">
        <f>+'Ark1'!R274</f>
        <v>288779</v>
      </c>
      <c r="J30" s="56"/>
      <c r="K30" s="185">
        <f>+'Ark1'!AG274</f>
        <v>63.457173181681362</v>
      </c>
      <c r="L30" s="463"/>
      <c r="M30" s="483">
        <f>+'Ark1'!AH274</f>
        <v>64.794679629436601</v>
      </c>
      <c r="N30" s="47"/>
      <c r="O30" s="518">
        <f>+'Ark1'!AJ274</f>
        <v>0</v>
      </c>
      <c r="P30" s="100"/>
      <c r="Q30" s="610">
        <f t="shared" si="9"/>
        <v>0</v>
      </c>
      <c r="R30" s="100"/>
      <c r="S30" s="98">
        <f>+'Ark1'!U274</f>
        <v>20.593132949417942</v>
      </c>
      <c r="T30" s="47"/>
      <c r="U30" s="479"/>
      <c r="V30" s="476" t="str">
        <f>+IF(O30=0,"",'Ark1'!AK274)</f>
        <v/>
      </c>
      <c r="W30" s="123"/>
      <c r="X30" s="477" t="str">
        <f>+IF(O30=0,"",'Ark1'!AL274)</f>
        <v/>
      </c>
      <c r="Y30" s="123"/>
      <c r="Z30" s="58">
        <f>+'Ark1'!S274</f>
        <v>7.9498266840732867</v>
      </c>
      <c r="AA30" s="56"/>
      <c r="AB30" s="56"/>
      <c r="AC30" s="58">
        <f>+'Ark1'!T274</f>
        <v>5.8586219912112716</v>
      </c>
      <c r="AD30" s="469"/>
      <c r="AE30" s="76">
        <f>+'Ark1'!W274</f>
        <v>4.4237981293653634</v>
      </c>
      <c r="AF30" s="465"/>
      <c r="AG30" s="76">
        <f>+'Ark1'!X274</f>
        <v>79.827826815661808</v>
      </c>
      <c r="AH30" s="76">
        <f>+'Ark1'!Y274</f>
        <v>23.594859737030738</v>
      </c>
      <c r="AI30" s="76">
        <f>+'Ark1'!Z274</f>
        <v>2.350240149041309</v>
      </c>
      <c r="AJ30" s="162">
        <f>+'Ark1'!AA274</f>
        <v>6.891442912728194</v>
      </c>
      <c r="AK30" s="58">
        <f>+'Ark1'!AB274</f>
        <v>1.4621528810516529</v>
      </c>
      <c r="AL30" s="58">
        <f>+'Ark1'!AC274</f>
        <v>1.645696388186719</v>
      </c>
      <c r="AM30" s="465">
        <f>+'Ark1'!AD274</f>
        <v>45.267788063451682</v>
      </c>
      <c r="AN30" s="465">
        <f>+'Ark1'!AE274</f>
        <v>46.744598597587824</v>
      </c>
      <c r="AO30" s="465">
        <f>+'Ark1'!AF274</f>
        <v>33.059157712660983</v>
      </c>
      <c r="AP30" s="481"/>
      <c r="AQ30" s="76">
        <f>+'Ark1'!AF274</f>
        <v>33.059157712660983</v>
      </c>
      <c r="AR30" s="47"/>
      <c r="AS30" s="4"/>
    </row>
    <row r="31" spans="1:51">
      <c r="A31" s="47"/>
      <c r="B31" s="469">
        <f>+'Ark1'!C275</f>
        <v>2022</v>
      </c>
      <c r="C31" s="56">
        <f>+'Ark1'!G275</f>
        <v>2</v>
      </c>
      <c r="D31" s="57" t="str">
        <f>VLOOKUP(C31,RNR!$K$17:$L$20,2)</f>
        <v>Vest</v>
      </c>
      <c r="E31" s="57">
        <f>+'Ark1'!H275</f>
        <v>2</v>
      </c>
      <c r="F31" s="57" t="s">
        <v>7</v>
      </c>
      <c r="G31" s="56">
        <f>+'Ark1'!Q275</f>
        <v>2485</v>
      </c>
      <c r="H31" s="469"/>
      <c r="I31" s="347">
        <f>+'Ark1'!R275</f>
        <v>166298</v>
      </c>
      <c r="J31" s="56"/>
      <c r="K31" s="185">
        <f>+'Ark1'!AG275</f>
        <v>36.542826818318659</v>
      </c>
      <c r="L31" s="463"/>
      <c r="M31" s="483">
        <f>+'Ark1'!AH275</f>
        <v>35.205320370563371</v>
      </c>
      <c r="N31" s="47"/>
      <c r="O31" s="518">
        <f>+'Ark1'!AJ275</f>
        <v>50802</v>
      </c>
      <c r="P31" s="100"/>
      <c r="Q31" s="610">
        <f t="shared" si="9"/>
        <v>30.548773887839904</v>
      </c>
      <c r="R31" s="100"/>
      <c r="S31" s="98">
        <f>+'Ark1'!U275</f>
        <v>19.429872878808222</v>
      </c>
      <c r="T31" s="47"/>
      <c r="U31" s="479"/>
      <c r="V31" s="476">
        <f>+IF(O31=0,"",'Ark1'!AK275)</f>
        <v>99.5755186803665</v>
      </c>
      <c r="W31" s="123"/>
      <c r="X31" s="477">
        <f>+IF(O31=0,"",'Ark1'!AL275)</f>
        <v>20.273614198810716</v>
      </c>
      <c r="Y31" s="123"/>
      <c r="Z31" s="58">
        <f>+'Ark1'!S275</f>
        <v>7.5549736016067506</v>
      </c>
      <c r="AA31" s="56"/>
      <c r="AB31" s="56"/>
      <c r="AC31" s="58">
        <f>+'Ark1'!T275</f>
        <v>6.1191956608016946</v>
      </c>
      <c r="AD31" s="469"/>
      <c r="AE31" s="76">
        <f>+'Ark1'!W275</f>
        <v>5.559297165329709</v>
      </c>
      <c r="AF31" s="465"/>
      <c r="AG31" s="76">
        <f>+'Ark1'!X275</f>
        <v>70.495135239149008</v>
      </c>
      <c r="AH31" s="76">
        <f>+'Ark1'!Y275</f>
        <v>20.35201866528762</v>
      </c>
      <c r="AI31" s="76">
        <f>+'Ark1'!Z275</f>
        <v>1.9200471442831537</v>
      </c>
      <c r="AJ31" s="162">
        <f>+'Ark1'!AA275</f>
        <v>6.9924654608399699</v>
      </c>
      <c r="AK31" s="58">
        <f>+'Ark1'!AB275</f>
        <v>1.6880565034652502</v>
      </c>
      <c r="AL31" s="58">
        <f>+'Ark1'!AC275</f>
        <v>1.6295132324883743</v>
      </c>
      <c r="AM31" s="465">
        <f>+'Ark1'!AD275</f>
        <v>57.801803854975951</v>
      </c>
      <c r="AN31" s="465">
        <f>+'Ark1'!AE275</f>
        <v>56.386719134731202</v>
      </c>
      <c r="AO31" s="465">
        <f>+'Ark1'!AF275</f>
        <v>52.534442384358947</v>
      </c>
      <c r="AP31" s="481"/>
      <c r="AQ31" s="76">
        <f>+'Ark1'!AF275</f>
        <v>52.534442384358947</v>
      </c>
      <c r="AR31" s="47"/>
      <c r="AS31" s="18"/>
      <c r="AU31" s="1"/>
      <c r="AV31" s="5"/>
    </row>
    <row r="32" spans="1:51">
      <c r="A32" s="47"/>
      <c r="B32" s="469">
        <f>+'Ark1'!C276</f>
        <v>2022</v>
      </c>
      <c r="C32" s="56">
        <f>+'Ark1'!G276</f>
        <v>3</v>
      </c>
      <c r="D32" s="57" t="str">
        <f>VLOOKUP(C32,RNR!$K$17:$L$20,2)</f>
        <v>Midt</v>
      </c>
      <c r="E32" s="57">
        <f>+'Ark1'!H276</f>
        <v>1</v>
      </c>
      <c r="F32" s="57" t="s">
        <v>77</v>
      </c>
      <c r="G32" s="56">
        <f>+'Ark1'!Q276</f>
        <v>1316</v>
      </c>
      <c r="H32" s="469"/>
      <c r="I32" s="347">
        <f>+'Ark1'!R276</f>
        <v>109190</v>
      </c>
      <c r="J32" s="56"/>
      <c r="K32" s="185">
        <f>+'Ark1'!AG276</f>
        <v>59.793441832957313</v>
      </c>
      <c r="L32" s="463"/>
      <c r="M32" s="483">
        <f>+'Ark1'!AH276</f>
        <v>60.543536372732142</v>
      </c>
      <c r="N32" s="47"/>
      <c r="O32" s="518">
        <f>+'Ark1'!AJ276</f>
        <v>0</v>
      </c>
      <c r="P32" s="100"/>
      <c r="Q32" s="610">
        <f t="shared" si="9"/>
        <v>0</v>
      </c>
      <c r="R32" s="100"/>
      <c r="S32" s="98">
        <f>+'Ark1'!U276</f>
        <v>19.529428610678796</v>
      </c>
      <c r="T32" s="47"/>
      <c r="U32" s="479"/>
      <c r="V32" s="476" t="str">
        <f>+IF(O32=0,"",'Ark1'!AK276)</f>
        <v/>
      </c>
      <c r="W32" s="123"/>
      <c r="X32" s="477" t="str">
        <f>+IF(O32=0,"",'Ark1'!AL276)</f>
        <v/>
      </c>
      <c r="Y32" s="123"/>
      <c r="Z32" s="58">
        <f>+'Ark1'!S276</f>
        <v>7.4845681838996239</v>
      </c>
      <c r="AA32" s="56"/>
      <c r="AB32" s="56"/>
      <c r="AC32" s="58">
        <f>+'Ark1'!T276</f>
        <v>5.7624690905760598</v>
      </c>
      <c r="AD32" s="469"/>
      <c r="AE32" s="76">
        <f>+'Ark1'!W276</f>
        <v>4.6286289953292412</v>
      </c>
      <c r="AF32" s="465"/>
      <c r="AG32" s="76">
        <f>+'Ark1'!X276</f>
        <v>71.442439783862994</v>
      </c>
      <c r="AH32" s="76">
        <f>+'Ark1'!Y276</f>
        <v>21.104496748786516</v>
      </c>
      <c r="AI32" s="76">
        <f>+'Ark1'!Z276</f>
        <v>1.8655554537961352</v>
      </c>
      <c r="AJ32" s="162">
        <f>+'Ark1'!AA276</f>
        <v>7.0916261506307237</v>
      </c>
      <c r="AK32" s="58">
        <f>+'Ark1'!AB276</f>
        <v>1.7270985167244908</v>
      </c>
      <c r="AL32" s="58">
        <f>+'Ark1'!AC276</f>
        <v>1.6922957210607901</v>
      </c>
      <c r="AM32" s="465">
        <f>+'Ark1'!AD276</f>
        <v>54.626337732329283</v>
      </c>
      <c r="AN32" s="465">
        <f>+'Ark1'!AE276</f>
        <v>45.466126491874029</v>
      </c>
      <c r="AO32" s="465">
        <f>+'Ark1'!AF276</f>
        <v>34.848669133032395</v>
      </c>
      <c r="AP32" s="481"/>
      <c r="AQ32" s="76">
        <f>+'Ark1'!AF276</f>
        <v>34.848669133032395</v>
      </c>
      <c r="AR32" s="47"/>
      <c r="AS32" s="18"/>
    </row>
    <row r="33" spans="1:51">
      <c r="A33" s="47"/>
      <c r="B33" s="469">
        <f>+'Ark1'!C277</f>
        <v>2022</v>
      </c>
      <c r="C33" s="56">
        <f>+'Ark1'!G277</f>
        <v>3</v>
      </c>
      <c r="D33" s="57" t="str">
        <f>VLOOKUP(C33,RNR!$K$17:$L$20,2)</f>
        <v>Midt</v>
      </c>
      <c r="E33" s="57">
        <f>+'Ark1'!H277</f>
        <v>2</v>
      </c>
      <c r="F33" s="57" t="s">
        <v>7</v>
      </c>
      <c r="G33" s="56">
        <f>+'Ark1'!Q277</f>
        <v>939</v>
      </c>
      <c r="H33" s="469"/>
      <c r="I33" s="347">
        <f>+'Ark1'!R277</f>
        <v>73422</v>
      </c>
      <c r="J33" s="56"/>
      <c r="K33" s="185">
        <f>+'Ark1'!AG277</f>
        <v>40.206558167042687</v>
      </c>
      <c r="L33" s="463"/>
      <c r="M33" s="483">
        <f>+'Ark1'!AH277</f>
        <v>39.456463627267858</v>
      </c>
      <c r="N33" s="47"/>
      <c r="O33" s="518">
        <f>+'Ark1'!AJ277</f>
        <v>33431</v>
      </c>
      <c r="P33" s="100"/>
      <c r="Q33" s="610">
        <f t="shared" si="9"/>
        <v>45.532674130369642</v>
      </c>
      <c r="R33" s="100"/>
      <c r="S33" s="98">
        <f>+'Ark1'!U277</f>
        <v>18.927644302797486</v>
      </c>
      <c r="T33" s="47"/>
      <c r="U33" s="479"/>
      <c r="V33" s="476">
        <f>+IF(O33=0,"",'Ark1'!AK277)</f>
        <v>99.379459184589862</v>
      </c>
      <c r="W33" s="123"/>
      <c r="X33" s="477">
        <f>+IF(O33=0,"",'Ark1'!AL277)</f>
        <v>20.368953483084749</v>
      </c>
      <c r="Y33" s="123"/>
      <c r="Z33" s="58">
        <f>+'Ark1'!S277</f>
        <v>7.3032333632971058</v>
      </c>
      <c r="AA33" s="56"/>
      <c r="AB33" s="56"/>
      <c r="AC33" s="58">
        <f>+'Ark1'!T277</f>
        <v>5.8005638636920818</v>
      </c>
      <c r="AD33" s="469"/>
      <c r="AE33" s="76">
        <f>+'Ark1'!W277</f>
        <v>4.6307646209582973</v>
      </c>
      <c r="AF33" s="465"/>
      <c r="AG33" s="76">
        <f>+'Ark1'!X277</f>
        <v>66.885946991364989</v>
      </c>
      <c r="AH33" s="76">
        <f>+'Ark1'!Y277</f>
        <v>20.906540274032299</v>
      </c>
      <c r="AI33" s="76">
        <f>+'Ark1'!Z277</f>
        <v>1.2720982811691319</v>
      </c>
      <c r="AJ33" s="162">
        <f>+'Ark1'!AA277</f>
        <v>6.9113592956715708</v>
      </c>
      <c r="AK33" s="58">
        <f>+'Ark1'!AB277</f>
        <v>1.860527371082588</v>
      </c>
      <c r="AL33" s="58">
        <f>+'Ark1'!AC277</f>
        <v>1.6468655266009389</v>
      </c>
      <c r="AM33" s="465">
        <f>+'Ark1'!AD277</f>
        <v>65.969210570927956</v>
      </c>
      <c r="AN33" s="465">
        <f>+'Ark1'!AE277</f>
        <v>52.311678207885791</v>
      </c>
      <c r="AO33" s="465">
        <f>+'Ark1'!AF277</f>
        <v>45.452386545369698</v>
      </c>
      <c r="AP33" s="481"/>
      <c r="AQ33" s="76">
        <f>+'Ark1'!AF277</f>
        <v>45.452386545369698</v>
      </c>
      <c r="AR33" s="47"/>
      <c r="AS33" s="18"/>
    </row>
    <row r="34" spans="1:51">
      <c r="A34" s="47"/>
      <c r="B34" s="469">
        <f>+'Ark1'!C278</f>
        <v>2022</v>
      </c>
      <c r="C34" s="56">
        <f>+'Ark1'!G278</f>
        <v>4</v>
      </c>
      <c r="D34" s="57" t="str">
        <f>VLOOKUP(C34,RNR!$K$17:$L$20,2)</f>
        <v>Nord</v>
      </c>
      <c r="E34" s="57">
        <f>+'Ark1'!H278</f>
        <v>1</v>
      </c>
      <c r="F34" s="57" t="s">
        <v>7</v>
      </c>
      <c r="G34" s="56">
        <f>+'Ark1'!Q278</f>
        <v>1033</v>
      </c>
      <c r="H34" s="469"/>
      <c r="I34" s="347">
        <f>+'Ark1'!R278</f>
        <v>126355</v>
      </c>
      <c r="J34" s="56"/>
      <c r="K34" s="185">
        <f>+'Ark1'!AG278</f>
        <v>79.047958660210455</v>
      </c>
      <c r="L34" s="463"/>
      <c r="M34" s="483">
        <f>+'Ark1'!AH278</f>
        <v>79.32727578626006</v>
      </c>
      <c r="N34" s="47"/>
      <c r="O34" s="518">
        <f>+'Ark1'!AJ278</f>
        <v>10717</v>
      </c>
      <c r="P34" s="100"/>
      <c r="Q34" s="610">
        <f t="shared" si="9"/>
        <v>8.4816588184084516</v>
      </c>
      <c r="R34" s="100"/>
      <c r="S34" s="98">
        <f>+'Ark1'!U278</f>
        <v>20.265322622768924</v>
      </c>
      <c r="T34" s="47"/>
      <c r="U34" s="479"/>
      <c r="V34" s="476">
        <f>+IF(O34=0,"",'Ark1'!AK278)</f>
        <v>98.241681440701313</v>
      </c>
      <c r="W34" s="123"/>
      <c r="X34" s="477">
        <f>+IF(O34=0,"",'Ark1'!AL278)</f>
        <v>20.993036800250849</v>
      </c>
      <c r="Y34" s="123"/>
      <c r="Z34" s="58">
        <f>+'Ark1'!S278</f>
        <v>7.7403426852914397</v>
      </c>
      <c r="AA34" s="56"/>
      <c r="AB34" s="56"/>
      <c r="AC34" s="58">
        <f>+'Ark1'!T278</f>
        <v>5.8254125281943745</v>
      </c>
      <c r="AD34" s="469"/>
      <c r="AE34" s="76">
        <f>+'Ark1'!W278</f>
        <v>5.890546476198014</v>
      </c>
      <c r="AF34" s="465"/>
      <c r="AG34" s="76">
        <f>+'Ark1'!X278</f>
        <v>76.198013533299019</v>
      </c>
      <c r="AH34" s="76">
        <f>+'Ark1'!Y278</f>
        <v>24.729531874480625</v>
      </c>
      <c r="AI34" s="76">
        <f>+'Ark1'!Z278</f>
        <v>1.8368881326421589</v>
      </c>
      <c r="AJ34" s="162">
        <f>+'Ark1'!AA278</f>
        <v>6.9517033490033091</v>
      </c>
      <c r="AK34" s="58">
        <f>+'Ark1'!AB278</f>
        <v>1.7923944314697831</v>
      </c>
      <c r="AL34" s="58">
        <f>+'Ark1'!AC278</f>
        <v>1.7189919504537812</v>
      </c>
      <c r="AM34" s="465">
        <f>+'Ark1'!AD278</f>
        <v>51.685446361867889</v>
      </c>
      <c r="AN34" s="465">
        <f>+'Ark1'!AE278</f>
        <v>37.553873570982027</v>
      </c>
      <c r="AO34" s="465">
        <f>+'Ark1'!AF278</f>
        <v>22.356245033386596</v>
      </c>
      <c r="AP34" s="481"/>
      <c r="AQ34" s="76">
        <f>+'Ark1'!AF278</f>
        <v>22.356245033386596</v>
      </c>
      <c r="AR34" s="47"/>
      <c r="AS34" s="18"/>
    </row>
    <row r="35" spans="1:51">
      <c r="A35" s="47"/>
      <c r="B35" s="469">
        <f>+'Ark1'!C279</f>
        <v>2022</v>
      </c>
      <c r="C35" s="56">
        <f>+'Ark1'!G279</f>
        <v>4</v>
      </c>
      <c r="D35" s="57" t="str">
        <f>VLOOKUP(C35,RNR!$K$17:$L$20,2)</f>
        <v>Nord</v>
      </c>
      <c r="E35" s="57">
        <f>+'Ark1'!H279</f>
        <v>2</v>
      </c>
      <c r="F35" s="57" t="s">
        <v>7</v>
      </c>
      <c r="G35" s="56">
        <f>+'Ark1'!Q279</f>
        <v>330</v>
      </c>
      <c r="H35" s="469"/>
      <c r="I35" s="347">
        <f>+'Ark1'!R279</f>
        <v>33491</v>
      </c>
      <c r="J35" s="56"/>
      <c r="K35" s="185">
        <f>+'Ark1'!AG279</f>
        <v>20.952041339789549</v>
      </c>
      <c r="L35" s="463"/>
      <c r="M35" s="483">
        <f>+'Ark1'!AH279</f>
        <v>20.672724213739944</v>
      </c>
      <c r="N35" s="47"/>
      <c r="O35" s="518">
        <f>+'Ark1'!AJ279</f>
        <v>0</v>
      </c>
      <c r="P35" s="100"/>
      <c r="Q35" s="610">
        <f t="shared" si="9"/>
        <v>0</v>
      </c>
      <c r="R35" s="100"/>
      <c r="S35" s="98">
        <f>+'Ark1'!U279</f>
        <v>19.924755904571363</v>
      </c>
      <c r="T35" s="47"/>
      <c r="U35" s="479"/>
      <c r="V35" s="476" t="str">
        <f>+IF(O35=0,"",'Ark1'!AK279)</f>
        <v/>
      </c>
      <c r="W35" s="123"/>
      <c r="X35" s="477" t="str">
        <f>+IF(O35=0,"",'Ark1'!AL279)</f>
        <v/>
      </c>
      <c r="Y35" s="123"/>
      <c r="Z35" s="58">
        <f>+'Ark1'!S279</f>
        <v>7.8264906989937604</v>
      </c>
      <c r="AA35" s="56"/>
      <c r="AB35" s="56"/>
      <c r="AC35" s="58">
        <f>+'Ark1'!T279</f>
        <v>6.0435340837837028</v>
      </c>
      <c r="AD35" s="469"/>
      <c r="AE35" s="76">
        <f>+'Ark1'!W279</f>
        <v>3.1082977516347672</v>
      </c>
      <c r="AF35" s="465"/>
      <c r="AG35" s="76">
        <f>+'Ark1'!X279</f>
        <v>73.133080529097356</v>
      </c>
      <c r="AH35" s="76">
        <f>+'Ark1'!Y279</f>
        <v>23.394344749335641</v>
      </c>
      <c r="AI35" s="76">
        <f>+'Ark1'!Z279</f>
        <v>1.7318085455794101</v>
      </c>
      <c r="AJ35" s="162">
        <f>+'Ark1'!AA279</f>
        <v>7.1027226289099286</v>
      </c>
      <c r="AK35" s="58">
        <f>+'Ark1'!AB279</f>
        <v>1.5847532925266987</v>
      </c>
      <c r="AL35" s="58">
        <f>+'Ark1'!AC279</f>
        <v>1.5759278645089829</v>
      </c>
      <c r="AM35" s="465">
        <f>+'Ark1'!AD279</f>
        <v>61.578657206939241</v>
      </c>
      <c r="AN35" s="465">
        <f>+'Ark1'!AE279</f>
        <v>53.005591948752475</v>
      </c>
      <c r="AO35" s="465">
        <f>+'Ark1'!AF279</f>
        <v>44.846882448050863</v>
      </c>
      <c r="AP35" s="481"/>
      <c r="AQ35" s="76">
        <f>+'Ark1'!AF279</f>
        <v>44.846882448050863</v>
      </c>
      <c r="AR35" s="47"/>
      <c r="AS35" s="18"/>
    </row>
    <row r="36" spans="1:51" s="599" customFormat="1">
      <c r="A36" s="47"/>
      <c r="B36" s="431"/>
      <c r="C36" s="47"/>
      <c r="D36" s="47"/>
      <c r="E36" s="47"/>
      <c r="F36" s="47"/>
      <c r="G36" s="47"/>
      <c r="H36" s="431"/>
      <c r="I36" s="345"/>
      <c r="J36" s="47"/>
      <c r="K36" s="47"/>
      <c r="L36" s="431"/>
      <c r="M36" s="431"/>
      <c r="N36" s="47"/>
      <c r="O36" s="334"/>
      <c r="P36" s="47"/>
      <c r="Q36" s="47"/>
      <c r="R36" s="100"/>
      <c r="S36" s="47"/>
      <c r="T36" s="47"/>
      <c r="U36" s="479"/>
      <c r="V36" s="47"/>
      <c r="W36" s="47"/>
      <c r="X36" s="47"/>
      <c r="Y36" s="47"/>
      <c r="Z36" s="47"/>
      <c r="AA36" s="47"/>
      <c r="AB36" s="47"/>
      <c r="AC36" s="47"/>
      <c r="AD36" s="431"/>
      <c r="AE36" s="47"/>
      <c r="AF36" s="431"/>
      <c r="AG36" s="47"/>
      <c r="AH36" s="47"/>
      <c r="AI36" s="47"/>
      <c r="AJ36" s="47"/>
      <c r="AK36" s="47"/>
      <c r="AL36" s="47"/>
      <c r="AM36" s="431"/>
      <c r="AN36" s="431"/>
      <c r="AO36" s="431"/>
      <c r="AP36" s="481"/>
      <c r="AQ36" s="47"/>
      <c r="AR36" s="47"/>
      <c r="AU36" s="13"/>
      <c r="AV36" s="13"/>
      <c r="AW36" s="600"/>
      <c r="AX36" s="600"/>
      <c r="AY36" s="600"/>
    </row>
    <row r="37" spans="1:51">
      <c r="A37" s="47"/>
      <c r="B37" s="431"/>
      <c r="C37" s="47"/>
      <c r="D37" s="47"/>
      <c r="E37" s="47"/>
      <c r="F37" s="47"/>
      <c r="G37" s="47"/>
      <c r="H37" s="431"/>
      <c r="I37" s="345"/>
      <c r="J37" s="47"/>
      <c r="K37" s="93"/>
      <c r="L37" s="442"/>
      <c r="M37" s="442"/>
      <c r="N37" s="93"/>
      <c r="O37" s="334"/>
      <c r="P37" s="93"/>
      <c r="Q37" s="93"/>
      <c r="R37" s="93"/>
      <c r="S37" s="93"/>
      <c r="T37" s="442"/>
      <c r="U37" s="442"/>
      <c r="V37" s="47"/>
      <c r="W37" s="47"/>
      <c r="X37" s="47"/>
      <c r="Y37" s="47"/>
      <c r="Z37" s="47"/>
      <c r="AA37" s="47"/>
      <c r="AB37" s="47"/>
      <c r="AC37" s="47"/>
      <c r="AD37" s="431"/>
      <c r="AE37" s="73"/>
      <c r="AF37" s="445"/>
      <c r="AG37" s="73"/>
      <c r="AH37" s="73"/>
      <c r="AI37" s="73"/>
      <c r="AJ37" s="93"/>
      <c r="AK37" s="47"/>
      <c r="AL37" s="47"/>
      <c r="AM37" s="445"/>
      <c r="AN37" s="445"/>
      <c r="AO37" s="445"/>
      <c r="AP37" s="481"/>
      <c r="AQ37" s="73"/>
      <c r="AR37" s="47"/>
    </row>
    <row r="38" spans="1:51">
      <c r="A38" s="47"/>
      <c r="B38" s="431"/>
      <c r="C38" s="47"/>
      <c r="D38" s="47"/>
      <c r="E38" s="47"/>
      <c r="F38" s="47"/>
      <c r="G38" s="47"/>
      <c r="H38" s="431"/>
      <c r="I38" s="345"/>
      <c r="J38" s="47"/>
      <c r="K38" s="93"/>
      <c r="L38" s="442"/>
      <c r="M38" s="442"/>
      <c r="N38" s="93"/>
      <c r="O38" s="334"/>
      <c r="P38" s="93"/>
      <c r="Q38" s="93"/>
      <c r="R38" s="93"/>
      <c r="S38" s="93"/>
      <c r="T38" s="442"/>
      <c r="U38" s="442"/>
      <c r="V38" s="47"/>
      <c r="W38" s="47"/>
      <c r="X38" s="47"/>
      <c r="Y38" s="47"/>
      <c r="Z38" s="47"/>
      <c r="AA38" s="47"/>
      <c r="AB38" s="47"/>
      <c r="AC38" s="47"/>
      <c r="AD38" s="431"/>
      <c r="AE38" s="73"/>
      <c r="AF38" s="445"/>
      <c r="AG38" s="73"/>
      <c r="AH38" s="73"/>
      <c r="AI38" s="73"/>
      <c r="AJ38" s="93"/>
      <c r="AK38" s="47"/>
      <c r="AL38" s="47"/>
      <c r="AM38" s="445"/>
      <c r="AN38" s="445"/>
      <c r="AO38" s="445"/>
      <c r="AP38" s="481"/>
      <c r="AQ38" s="73"/>
      <c r="AR38" s="47"/>
    </row>
    <row r="39" spans="1:51" ht="15">
      <c r="G39" s="14"/>
      <c r="I39" s="382"/>
      <c r="J39" s="14"/>
      <c r="K39" s="164"/>
      <c r="V39" s="3"/>
      <c r="W39" s="3"/>
      <c r="X39" s="3"/>
      <c r="Y39" s="3"/>
      <c r="Z39" s="3"/>
      <c r="AA39" s="3"/>
      <c r="AB39" s="3"/>
      <c r="AC39" s="3"/>
      <c r="AF39" s="475"/>
      <c r="AL39" s="1"/>
      <c r="AR39" s="1"/>
      <c r="AS39" s="1"/>
      <c r="AT39" s="1"/>
      <c r="AU39" s="1"/>
      <c r="AV39" s="1"/>
      <c r="AW39" s="1"/>
      <c r="AX39" s="1"/>
    </row>
    <row r="40" spans="1:51" ht="15">
      <c r="G40" s="14"/>
      <c r="I40" s="382"/>
      <c r="J40" s="14"/>
      <c r="K40" s="164"/>
      <c r="V40" s="3"/>
      <c r="W40" s="3"/>
      <c r="X40" s="3"/>
      <c r="Y40" s="3"/>
      <c r="Z40" s="3"/>
      <c r="AA40" s="3"/>
      <c r="AB40" s="3"/>
      <c r="AC40" s="3"/>
      <c r="AF40" s="475"/>
      <c r="AL40" s="1"/>
      <c r="AR40" s="1"/>
      <c r="AS40" s="1"/>
      <c r="AT40" s="1"/>
      <c r="AU40" s="1"/>
      <c r="AV40" s="1"/>
      <c r="AW40" s="1"/>
      <c r="AX40" s="1"/>
      <c r="AY40" s="14"/>
    </row>
    <row r="41" spans="1:51" ht="15">
      <c r="G41" s="14"/>
      <c r="I41" s="382"/>
      <c r="J41" s="14"/>
      <c r="K41" s="164"/>
      <c r="V41" s="3"/>
      <c r="W41" s="3"/>
      <c r="X41" s="3"/>
      <c r="Y41" s="3"/>
      <c r="Z41" s="3"/>
      <c r="AA41" s="3"/>
      <c r="AB41" s="3"/>
      <c r="AC41" s="3"/>
      <c r="AF41" s="475"/>
      <c r="AL41" s="1"/>
      <c r="AR41" s="1"/>
      <c r="AS41" s="1"/>
      <c r="AT41" s="1"/>
      <c r="AU41" s="1"/>
      <c r="AV41" s="1"/>
      <c r="AW41" s="1"/>
      <c r="AX41" s="1"/>
      <c r="AY41" s="14"/>
    </row>
    <row r="42" spans="1:51" ht="15">
      <c r="G42" s="14"/>
      <c r="I42" s="382"/>
      <c r="J42" s="14"/>
      <c r="K42" s="164"/>
      <c r="V42" s="3"/>
      <c r="W42" s="3"/>
      <c r="X42" s="3"/>
      <c r="Y42" s="3"/>
      <c r="Z42" s="3"/>
      <c r="AA42" s="3"/>
      <c r="AB42" s="3"/>
      <c r="AC42" s="3"/>
      <c r="AF42" s="475"/>
      <c r="AL42" s="1"/>
      <c r="AR42" s="1"/>
      <c r="AS42" s="1"/>
      <c r="AT42" s="1"/>
      <c r="AU42" s="1"/>
      <c r="AV42" s="1"/>
      <c r="AW42" s="1"/>
      <c r="AX42" s="1"/>
      <c r="AY42" s="14"/>
    </row>
    <row r="43" spans="1:51" ht="15">
      <c r="G43" s="14"/>
      <c r="I43" s="382"/>
      <c r="J43" s="14"/>
      <c r="K43" s="164"/>
      <c r="V43" s="3"/>
      <c r="W43" s="3"/>
      <c r="X43" s="3"/>
      <c r="Y43" s="3"/>
      <c r="Z43" s="3"/>
      <c r="AA43" s="3"/>
      <c r="AB43" s="3"/>
      <c r="AC43" s="3"/>
      <c r="AF43" s="475"/>
      <c r="AL43" s="1"/>
      <c r="AR43" s="1"/>
      <c r="AS43" s="1"/>
      <c r="AT43" s="1"/>
      <c r="AU43" s="1"/>
      <c r="AV43" s="1"/>
      <c r="AW43" s="1"/>
      <c r="AX43" s="1"/>
      <c r="AY43" s="14"/>
    </row>
    <row r="44" spans="1:51" ht="15">
      <c r="G44" s="14"/>
      <c r="I44" s="382"/>
      <c r="J44" s="14"/>
      <c r="K44" s="164"/>
      <c r="V44" s="3"/>
      <c r="W44" s="3"/>
      <c r="X44" s="3"/>
      <c r="Y44" s="3"/>
      <c r="Z44" s="3"/>
      <c r="AA44" s="3"/>
      <c r="AB44" s="3"/>
      <c r="AC44" s="3"/>
      <c r="AF44" s="475"/>
      <c r="AL44" s="1"/>
      <c r="AR44" s="1"/>
      <c r="AS44" s="1"/>
      <c r="AT44" s="1"/>
      <c r="AU44" s="1"/>
      <c r="AV44" s="1"/>
      <c r="AW44" s="1"/>
      <c r="AX44" s="1"/>
      <c r="AY44" s="14"/>
    </row>
    <row r="45" spans="1:51" ht="15">
      <c r="G45" s="14"/>
      <c r="I45" s="382"/>
      <c r="J45" s="14"/>
      <c r="K45" s="164"/>
      <c r="V45" s="3"/>
      <c r="W45" s="3"/>
      <c r="X45" s="3"/>
      <c r="Y45" s="3"/>
      <c r="Z45" s="3"/>
      <c r="AA45" s="3"/>
      <c r="AB45" s="3"/>
      <c r="AC45" s="3"/>
      <c r="AF45" s="475"/>
      <c r="AL45" s="1"/>
      <c r="AR45" s="1"/>
      <c r="AS45" s="1"/>
      <c r="AT45" s="1"/>
      <c r="AU45" s="1"/>
      <c r="AV45" s="1"/>
      <c r="AW45" s="1"/>
      <c r="AX45" s="1"/>
      <c r="AY45" s="14"/>
    </row>
    <row r="46" spans="1:51" ht="15">
      <c r="G46" s="14"/>
      <c r="I46" s="382"/>
      <c r="J46" s="14"/>
      <c r="K46" s="164"/>
      <c r="V46" s="3"/>
      <c r="W46" s="3"/>
      <c r="X46" s="3"/>
      <c r="Y46" s="3"/>
      <c r="Z46" s="3"/>
      <c r="AA46" s="3"/>
      <c r="AB46" s="3"/>
      <c r="AC46" s="3"/>
      <c r="AF46" s="475"/>
      <c r="AL46" s="1"/>
      <c r="AR46" s="1"/>
      <c r="AS46" s="1"/>
      <c r="AT46" s="1"/>
      <c r="AU46" s="1"/>
      <c r="AV46" s="1"/>
      <c r="AW46" s="1"/>
      <c r="AX46" s="1"/>
      <c r="AY46" s="14"/>
    </row>
    <row r="47" spans="1:51" ht="15">
      <c r="G47" s="14"/>
      <c r="I47" s="382"/>
      <c r="J47" s="14"/>
      <c r="K47" s="164"/>
      <c r="V47" s="3"/>
      <c r="W47" s="3"/>
      <c r="X47" s="3"/>
      <c r="Y47" s="3"/>
      <c r="Z47" s="3"/>
      <c r="AA47" s="3"/>
      <c r="AB47" s="3"/>
      <c r="AC47" s="3"/>
      <c r="AF47" s="475"/>
      <c r="AL47" s="1"/>
      <c r="AR47" s="1"/>
      <c r="AS47" s="1"/>
      <c r="AT47" s="1"/>
      <c r="AU47" s="1"/>
      <c r="AV47" s="1"/>
      <c r="AW47" s="1"/>
      <c r="AX47" s="1"/>
      <c r="AY47" s="14"/>
    </row>
    <row r="48" spans="1:51" ht="15">
      <c r="G48" s="14"/>
      <c r="I48" s="382"/>
      <c r="J48" s="14"/>
      <c r="K48" s="164"/>
      <c r="V48" s="3"/>
      <c r="W48" s="3"/>
      <c r="X48" s="3"/>
      <c r="Y48" s="3"/>
      <c r="Z48" s="3"/>
      <c r="AA48" s="3"/>
      <c r="AB48" s="3"/>
      <c r="AC48" s="3"/>
      <c r="AF48" s="475"/>
      <c r="AL48" s="1"/>
      <c r="AR48" s="1"/>
      <c r="AS48" s="1"/>
      <c r="AT48" s="1"/>
      <c r="AU48" s="1"/>
      <c r="AV48" s="1"/>
      <c r="AW48" s="1"/>
      <c r="AX48" s="1"/>
      <c r="AY48" s="14"/>
    </row>
    <row r="49" spans="7:51" ht="15">
      <c r="G49" s="14"/>
      <c r="I49" s="382"/>
      <c r="J49" s="14"/>
      <c r="K49" s="164"/>
      <c r="V49" s="3"/>
      <c r="W49" s="3"/>
      <c r="X49" s="3"/>
      <c r="Y49" s="3"/>
      <c r="Z49" s="3"/>
      <c r="AA49" s="3"/>
      <c r="AB49" s="3"/>
      <c r="AC49" s="3"/>
      <c r="AF49" s="475"/>
      <c r="AL49" s="1"/>
      <c r="AR49" s="1"/>
      <c r="AS49" s="1"/>
      <c r="AT49" s="1"/>
      <c r="AU49" s="1"/>
      <c r="AV49" s="1"/>
      <c r="AW49" s="1"/>
      <c r="AX49" s="1"/>
      <c r="AY49" s="14"/>
    </row>
    <row r="50" spans="7:51" ht="15">
      <c r="G50" s="14"/>
      <c r="I50" s="382"/>
      <c r="J50" s="14"/>
      <c r="K50" s="164"/>
      <c r="V50" s="3"/>
      <c r="W50" s="3"/>
      <c r="X50" s="3"/>
      <c r="Y50" s="3"/>
      <c r="Z50" s="3"/>
      <c r="AA50" s="3"/>
      <c r="AB50" s="3"/>
      <c r="AC50" s="3"/>
      <c r="AF50" s="475"/>
      <c r="AL50" s="1"/>
      <c r="AR50" s="1"/>
      <c r="AS50" s="1"/>
      <c r="AT50" s="1"/>
      <c r="AU50" s="1"/>
      <c r="AV50" s="1"/>
      <c r="AW50" s="1"/>
      <c r="AX50" s="1"/>
      <c r="AY50" s="14"/>
    </row>
    <row r="51" spans="7:51" ht="15">
      <c r="G51" s="14"/>
      <c r="I51" s="382"/>
      <c r="J51" s="14"/>
      <c r="K51" s="164"/>
      <c r="V51" s="3"/>
      <c r="W51" s="3"/>
      <c r="X51" s="3"/>
      <c r="Y51" s="3"/>
      <c r="Z51" s="3"/>
      <c r="AA51" s="3"/>
      <c r="AB51" s="3"/>
      <c r="AC51" s="3"/>
      <c r="AF51" s="475"/>
      <c r="AL51" s="1"/>
      <c r="AR51" s="1"/>
      <c r="AS51" s="1"/>
      <c r="AT51" s="1"/>
      <c r="AU51" s="1"/>
      <c r="AV51" s="1"/>
      <c r="AW51" s="1"/>
      <c r="AX51" s="1"/>
      <c r="AY51" s="14"/>
    </row>
    <row r="52" spans="7:51" ht="15">
      <c r="G52" s="14"/>
      <c r="I52" s="382"/>
      <c r="J52" s="14"/>
      <c r="K52" s="164"/>
      <c r="V52" s="3"/>
      <c r="W52" s="3"/>
      <c r="X52" s="3"/>
      <c r="Y52" s="3"/>
      <c r="Z52" s="3"/>
      <c r="AA52" s="3"/>
      <c r="AB52" s="3"/>
      <c r="AC52" s="3"/>
      <c r="AF52" s="475"/>
      <c r="AL52" s="1"/>
      <c r="AR52" s="1"/>
      <c r="AS52" s="1"/>
      <c r="AT52" s="1"/>
      <c r="AU52" s="1"/>
      <c r="AV52" s="1"/>
      <c r="AW52" s="1"/>
      <c r="AX52" s="1"/>
      <c r="AY52" s="14"/>
    </row>
    <row r="53" spans="7:51" ht="15">
      <c r="G53" s="14"/>
      <c r="I53" s="382"/>
      <c r="J53" s="14"/>
      <c r="K53" s="164"/>
      <c r="V53" s="3"/>
      <c r="W53" s="3"/>
      <c r="X53" s="3"/>
      <c r="Y53" s="3"/>
      <c r="Z53" s="3"/>
      <c r="AA53" s="3"/>
      <c r="AB53" s="3"/>
      <c r="AC53" s="3"/>
      <c r="AF53" s="475"/>
      <c r="AL53" s="1"/>
      <c r="AR53" s="1"/>
      <c r="AS53" s="1"/>
      <c r="AT53" s="1"/>
      <c r="AU53" s="1"/>
      <c r="AV53" s="1"/>
      <c r="AW53" s="1"/>
      <c r="AX53" s="1"/>
      <c r="AY53" s="14"/>
    </row>
    <row r="54" spans="7:51" ht="15">
      <c r="G54" s="14"/>
      <c r="I54" s="382"/>
      <c r="J54" s="14"/>
      <c r="K54" s="164"/>
      <c r="V54" s="3"/>
      <c r="W54" s="3"/>
      <c r="X54" s="3"/>
      <c r="Y54" s="3"/>
      <c r="Z54" s="3"/>
      <c r="AA54" s="3"/>
      <c r="AB54" s="3"/>
      <c r="AC54" s="3"/>
      <c r="AF54" s="475"/>
      <c r="AL54" s="1"/>
      <c r="AR54" s="1"/>
      <c r="AS54" s="1"/>
      <c r="AT54" s="1"/>
      <c r="AU54" s="1"/>
      <c r="AV54" s="1"/>
      <c r="AW54" s="1"/>
      <c r="AX54" s="1"/>
      <c r="AY54" s="14"/>
    </row>
    <row r="55" spans="7:51" ht="15">
      <c r="G55" s="14"/>
      <c r="I55" s="382"/>
      <c r="J55" s="14"/>
      <c r="K55" s="164"/>
      <c r="V55" s="3"/>
      <c r="W55" s="3"/>
      <c r="X55" s="3"/>
      <c r="Y55" s="3"/>
      <c r="Z55" s="3"/>
      <c r="AA55" s="3"/>
      <c r="AB55" s="3"/>
      <c r="AC55" s="3"/>
      <c r="AF55" s="475"/>
      <c r="AL55" s="1"/>
      <c r="AR55" s="1"/>
      <c r="AS55" s="1"/>
      <c r="AT55" s="1"/>
      <c r="AU55" s="1"/>
      <c r="AV55" s="1"/>
      <c r="AW55" s="1"/>
      <c r="AX55" s="1"/>
      <c r="AY55" s="14"/>
    </row>
    <row r="56" spans="7:51" ht="15">
      <c r="G56" s="14"/>
      <c r="I56" s="382"/>
      <c r="J56" s="14"/>
      <c r="K56" s="164"/>
      <c r="V56" s="3"/>
      <c r="W56" s="3"/>
      <c r="X56" s="3"/>
      <c r="Y56" s="3"/>
      <c r="Z56" s="3"/>
      <c r="AA56" s="3"/>
      <c r="AB56" s="3"/>
      <c r="AC56" s="3"/>
      <c r="AF56" s="475"/>
      <c r="AL56" s="1"/>
      <c r="AR56" s="1"/>
      <c r="AS56" s="1"/>
      <c r="AT56" s="1"/>
      <c r="AU56" s="1"/>
      <c r="AV56" s="1"/>
      <c r="AW56" s="1"/>
      <c r="AX56" s="1"/>
      <c r="AY56" s="14"/>
    </row>
    <row r="57" spans="7:51" ht="15">
      <c r="G57" s="14"/>
      <c r="I57" s="382"/>
      <c r="J57" s="14"/>
      <c r="K57" s="164"/>
      <c r="V57" s="3"/>
      <c r="W57" s="3"/>
      <c r="X57" s="3"/>
      <c r="Y57" s="3"/>
      <c r="Z57" s="3"/>
      <c r="AA57" s="3"/>
      <c r="AB57" s="3"/>
      <c r="AC57" s="3"/>
      <c r="AF57" s="475"/>
      <c r="AL57" s="1"/>
      <c r="AR57" s="1"/>
      <c r="AS57" s="1"/>
      <c r="AT57" s="1"/>
      <c r="AU57" s="1"/>
      <c r="AV57" s="1"/>
      <c r="AW57" s="1"/>
      <c r="AX57" s="1"/>
      <c r="AY57" s="14"/>
    </row>
    <row r="58" spans="7:51" ht="15">
      <c r="G58" s="14"/>
      <c r="I58" s="382"/>
      <c r="J58" s="14"/>
      <c r="K58" s="164"/>
      <c r="V58" s="3"/>
      <c r="W58" s="3"/>
      <c r="X58" s="3"/>
      <c r="Y58" s="3"/>
      <c r="Z58" s="3"/>
      <c r="AA58" s="3"/>
      <c r="AB58" s="3"/>
      <c r="AC58" s="3"/>
      <c r="AF58" s="475"/>
      <c r="AL58" s="1"/>
      <c r="AR58" s="1"/>
      <c r="AS58" s="1"/>
      <c r="AT58" s="1"/>
      <c r="AU58" s="1"/>
      <c r="AV58" s="1"/>
      <c r="AW58" s="1"/>
      <c r="AX58" s="1"/>
      <c r="AY58" s="14"/>
    </row>
    <row r="59" spans="7:51" ht="15">
      <c r="G59" s="14"/>
      <c r="I59" s="382"/>
      <c r="J59" s="14"/>
      <c r="K59" s="164"/>
      <c r="V59" s="3"/>
      <c r="W59" s="3"/>
      <c r="X59" s="3"/>
      <c r="Y59" s="3"/>
      <c r="Z59" s="3"/>
      <c r="AA59" s="3"/>
      <c r="AB59" s="3"/>
      <c r="AC59" s="3"/>
      <c r="AF59" s="475"/>
      <c r="AL59" s="1"/>
      <c r="AR59" s="1"/>
      <c r="AS59" s="1"/>
      <c r="AT59" s="1"/>
      <c r="AU59" s="1"/>
      <c r="AV59" s="1"/>
      <c r="AW59" s="1"/>
      <c r="AX59" s="1"/>
      <c r="AY59" s="14"/>
    </row>
    <row r="60" spans="7:51" ht="15">
      <c r="G60" s="14"/>
      <c r="I60" s="382"/>
      <c r="J60" s="14"/>
      <c r="K60" s="164"/>
      <c r="V60" s="3"/>
      <c r="W60" s="3"/>
      <c r="X60" s="3"/>
      <c r="Y60" s="3"/>
      <c r="Z60" s="3"/>
      <c r="AA60" s="3"/>
      <c r="AB60" s="3"/>
      <c r="AC60" s="3"/>
      <c r="AF60" s="475"/>
      <c r="AL60" s="1"/>
      <c r="AR60" s="1"/>
      <c r="AS60" s="1"/>
      <c r="AT60" s="1"/>
      <c r="AU60" s="1"/>
      <c r="AV60" s="1"/>
      <c r="AW60" s="1"/>
      <c r="AX60" s="1"/>
      <c r="AY60" s="14"/>
    </row>
    <row r="61" spans="7:51" ht="15">
      <c r="G61" s="14"/>
      <c r="I61" s="382"/>
      <c r="J61" s="14"/>
      <c r="K61" s="164"/>
      <c r="V61" s="3"/>
      <c r="W61" s="3"/>
      <c r="X61" s="3"/>
      <c r="Y61" s="3"/>
      <c r="Z61" s="3"/>
      <c r="AA61" s="3"/>
      <c r="AB61" s="3"/>
      <c r="AC61" s="3"/>
      <c r="AF61" s="475"/>
      <c r="AL61" s="1"/>
      <c r="AR61" s="1"/>
      <c r="AS61" s="1"/>
      <c r="AT61" s="1"/>
      <c r="AU61" s="1"/>
      <c r="AV61" s="1"/>
      <c r="AW61" s="1"/>
      <c r="AX61" s="1"/>
      <c r="AY61" s="14"/>
    </row>
    <row r="62" spans="7:51" ht="15">
      <c r="G62" s="14"/>
      <c r="I62" s="382"/>
      <c r="J62" s="14"/>
      <c r="K62" s="164"/>
      <c r="V62" s="3"/>
      <c r="W62" s="3"/>
      <c r="X62" s="3"/>
      <c r="Y62" s="3"/>
      <c r="Z62" s="3"/>
      <c r="AA62" s="3"/>
      <c r="AB62" s="3"/>
      <c r="AC62" s="3"/>
      <c r="AF62" s="475"/>
      <c r="AL62" s="1"/>
      <c r="AR62" s="1"/>
      <c r="AS62" s="1"/>
      <c r="AT62" s="1"/>
      <c r="AU62" s="1"/>
      <c r="AV62" s="1"/>
      <c r="AW62" s="1"/>
      <c r="AX62" s="1"/>
      <c r="AY62" s="14"/>
    </row>
    <row r="63" spans="7:51" ht="15">
      <c r="G63" s="14"/>
      <c r="I63" s="382"/>
      <c r="J63" s="14"/>
      <c r="K63" s="164"/>
      <c r="V63" s="3"/>
      <c r="W63" s="3"/>
      <c r="X63" s="3"/>
      <c r="Y63" s="3"/>
      <c r="Z63" s="3"/>
      <c r="AA63" s="3"/>
      <c r="AB63" s="3"/>
      <c r="AC63" s="3"/>
      <c r="AF63" s="475"/>
      <c r="AL63" s="1"/>
      <c r="AR63" s="1"/>
      <c r="AS63" s="1"/>
      <c r="AT63" s="1"/>
      <c r="AU63" s="1"/>
      <c r="AV63" s="1"/>
      <c r="AW63" s="1"/>
      <c r="AX63" s="1"/>
      <c r="AY63" s="14"/>
    </row>
    <row r="64" spans="7:51" ht="15">
      <c r="G64" s="14"/>
      <c r="I64" s="382"/>
      <c r="J64" s="14"/>
      <c r="K64" s="164"/>
      <c r="V64" s="3"/>
      <c r="W64" s="3"/>
      <c r="X64" s="3"/>
      <c r="Y64" s="3"/>
      <c r="Z64" s="3"/>
      <c r="AA64" s="3"/>
      <c r="AB64" s="3"/>
      <c r="AC64" s="3"/>
      <c r="AF64" s="475"/>
      <c r="AL64" s="1"/>
      <c r="AR64" s="1"/>
      <c r="AS64" s="1"/>
      <c r="AT64" s="1"/>
      <c r="AU64" s="1"/>
      <c r="AV64" s="1"/>
      <c r="AW64" s="1"/>
      <c r="AX64" s="1"/>
      <c r="AY64" s="14"/>
    </row>
    <row r="65" spans="7:51" ht="15">
      <c r="G65" s="14"/>
      <c r="I65" s="382"/>
      <c r="J65" s="14"/>
      <c r="K65" s="164"/>
      <c r="V65" s="3"/>
      <c r="W65" s="3"/>
      <c r="X65" s="3"/>
      <c r="Y65" s="3"/>
      <c r="Z65" s="3"/>
      <c r="AA65" s="3"/>
      <c r="AB65" s="3"/>
      <c r="AC65" s="3"/>
      <c r="AF65" s="475"/>
      <c r="AL65" s="1"/>
      <c r="AR65" s="1"/>
      <c r="AS65" s="1"/>
      <c r="AT65" s="1"/>
      <c r="AU65" s="1"/>
      <c r="AV65" s="1"/>
      <c r="AW65" s="1"/>
      <c r="AX65" s="1"/>
      <c r="AY65" s="14"/>
    </row>
    <row r="66" spans="7:51" ht="15">
      <c r="G66" s="14"/>
      <c r="I66" s="382"/>
      <c r="J66" s="14"/>
      <c r="K66" s="164"/>
      <c r="V66" s="3"/>
      <c r="W66" s="3"/>
      <c r="X66" s="3"/>
      <c r="Y66" s="3"/>
      <c r="Z66" s="3"/>
      <c r="AA66" s="3"/>
      <c r="AB66" s="3"/>
      <c r="AC66" s="3"/>
      <c r="AF66" s="475"/>
      <c r="AL66" s="1"/>
      <c r="AR66" s="1"/>
      <c r="AS66" s="1"/>
      <c r="AT66" s="1"/>
      <c r="AU66" s="1"/>
      <c r="AV66" s="1"/>
      <c r="AW66" s="1"/>
      <c r="AX66" s="1"/>
      <c r="AY66" s="14"/>
    </row>
    <row r="67" spans="7:51" ht="15">
      <c r="G67" s="14"/>
      <c r="I67" s="382"/>
      <c r="J67" s="14"/>
      <c r="K67" s="164"/>
      <c r="V67" s="3"/>
      <c r="W67" s="3"/>
      <c r="X67" s="3"/>
      <c r="Y67" s="3"/>
      <c r="Z67" s="3"/>
      <c r="AA67" s="3"/>
      <c r="AB67" s="3"/>
      <c r="AC67" s="3"/>
      <c r="AF67" s="475"/>
      <c r="AL67" s="1"/>
      <c r="AR67" s="1"/>
      <c r="AS67" s="1"/>
      <c r="AT67" s="1"/>
      <c r="AU67" s="1"/>
      <c r="AV67" s="1"/>
      <c r="AW67" s="1"/>
      <c r="AX67" s="1"/>
      <c r="AY67" s="14"/>
    </row>
    <row r="68" spans="7:51" ht="15">
      <c r="G68" s="14"/>
      <c r="I68" s="382"/>
      <c r="J68" s="14"/>
      <c r="K68" s="164"/>
      <c r="V68" s="3"/>
      <c r="W68" s="3"/>
      <c r="X68" s="3"/>
      <c r="Y68" s="3"/>
      <c r="Z68" s="3"/>
      <c r="AA68" s="3"/>
      <c r="AB68" s="3"/>
      <c r="AC68" s="3"/>
      <c r="AF68" s="475"/>
      <c r="AL68" s="1"/>
      <c r="AR68" s="1"/>
      <c r="AS68" s="1"/>
      <c r="AT68" s="1"/>
      <c r="AU68" s="1"/>
      <c r="AV68" s="1"/>
      <c r="AW68" s="1"/>
      <c r="AX68" s="1"/>
      <c r="AY68" s="14"/>
    </row>
    <row r="69" spans="7:51" ht="15">
      <c r="G69" s="14"/>
      <c r="I69" s="382"/>
      <c r="J69" s="14"/>
      <c r="K69" s="164"/>
      <c r="V69" s="3"/>
      <c r="W69" s="3"/>
      <c r="X69" s="3"/>
      <c r="Y69" s="3"/>
      <c r="Z69" s="3"/>
      <c r="AA69" s="3"/>
      <c r="AB69" s="3"/>
      <c r="AC69" s="3"/>
      <c r="AF69" s="475"/>
      <c r="AL69" s="1"/>
      <c r="AR69" s="1"/>
      <c r="AS69" s="1"/>
      <c r="AT69" s="1"/>
      <c r="AU69" s="1"/>
      <c r="AV69" s="1"/>
      <c r="AW69" s="1"/>
      <c r="AX69" s="1"/>
      <c r="AY69" s="14"/>
    </row>
    <row r="70" spans="7:51" ht="15">
      <c r="G70" s="14"/>
      <c r="I70" s="382"/>
      <c r="J70" s="14"/>
      <c r="K70" s="164"/>
      <c r="V70" s="3"/>
      <c r="W70" s="3"/>
      <c r="X70" s="3"/>
      <c r="Y70" s="3"/>
      <c r="Z70" s="3"/>
      <c r="AA70" s="3"/>
      <c r="AB70" s="3"/>
      <c r="AC70" s="3"/>
      <c r="AF70" s="475"/>
      <c r="AL70" s="1"/>
      <c r="AR70" s="1"/>
      <c r="AS70" s="1"/>
      <c r="AT70" s="1"/>
      <c r="AU70" s="1"/>
      <c r="AV70" s="1"/>
      <c r="AW70" s="1"/>
      <c r="AX70" s="1"/>
      <c r="AY70" s="14"/>
    </row>
    <row r="71" spans="7:51" ht="15">
      <c r="G71" s="14"/>
      <c r="I71" s="382"/>
      <c r="J71" s="14"/>
      <c r="K71" s="164"/>
      <c r="V71" s="3"/>
      <c r="W71" s="3"/>
      <c r="X71" s="3"/>
      <c r="Y71" s="3"/>
      <c r="Z71" s="3"/>
      <c r="AA71" s="3"/>
      <c r="AB71" s="3"/>
      <c r="AC71" s="3"/>
      <c r="AF71" s="475"/>
      <c r="AL71" s="1"/>
      <c r="AR71" s="1"/>
      <c r="AS71" s="1"/>
      <c r="AT71" s="1"/>
      <c r="AU71" s="1"/>
      <c r="AV71" s="1"/>
      <c r="AW71" s="1"/>
      <c r="AX71" s="1"/>
      <c r="AY71" s="14"/>
    </row>
    <row r="72" spans="7:51" ht="15">
      <c r="G72" s="14"/>
      <c r="I72" s="382"/>
      <c r="J72" s="14"/>
      <c r="K72" s="164"/>
      <c r="V72" s="3"/>
      <c r="W72" s="3"/>
      <c r="X72" s="3"/>
      <c r="Y72" s="3"/>
      <c r="Z72" s="3"/>
      <c r="AA72" s="3"/>
      <c r="AB72" s="3"/>
      <c r="AC72" s="3"/>
      <c r="AF72" s="475"/>
      <c r="AL72" s="1"/>
      <c r="AR72" s="1"/>
      <c r="AS72" s="1"/>
      <c r="AT72" s="1"/>
      <c r="AU72" s="1"/>
      <c r="AV72" s="1"/>
      <c r="AW72" s="1"/>
      <c r="AX72" s="1"/>
      <c r="AY72" s="14"/>
    </row>
    <row r="73" spans="7:51" ht="15">
      <c r="G73" s="14"/>
      <c r="I73" s="382"/>
      <c r="J73" s="14"/>
      <c r="K73" s="164"/>
      <c r="V73" s="3"/>
      <c r="W73" s="3"/>
      <c r="X73" s="3"/>
      <c r="Y73" s="3"/>
      <c r="Z73" s="3"/>
      <c r="AA73" s="3"/>
      <c r="AB73" s="3"/>
      <c r="AC73" s="3"/>
      <c r="AF73" s="475"/>
      <c r="AL73" s="1"/>
      <c r="AR73" s="1"/>
      <c r="AS73" s="1"/>
      <c r="AT73" s="1"/>
      <c r="AU73" s="1"/>
      <c r="AV73" s="1"/>
      <c r="AW73" s="1"/>
      <c r="AX73" s="1"/>
      <c r="AY73" s="14"/>
    </row>
    <row r="74" spans="7:51" ht="15">
      <c r="G74" s="14"/>
      <c r="I74" s="382"/>
      <c r="J74" s="14"/>
      <c r="K74" s="164"/>
      <c r="V74" s="3"/>
      <c r="W74" s="3"/>
      <c r="X74" s="3"/>
      <c r="Y74" s="3"/>
      <c r="Z74" s="3"/>
      <c r="AA74" s="3"/>
      <c r="AB74" s="3"/>
      <c r="AC74" s="3"/>
      <c r="AF74" s="475"/>
      <c r="AL74" s="1"/>
      <c r="AR74" s="1"/>
      <c r="AS74" s="1"/>
      <c r="AT74" s="1"/>
      <c r="AU74" s="1"/>
      <c r="AV74" s="1"/>
      <c r="AW74" s="1"/>
      <c r="AX74" s="1"/>
      <c r="AY74" s="14"/>
    </row>
    <row r="75" spans="7:51" ht="15">
      <c r="G75" s="14"/>
      <c r="I75" s="382"/>
      <c r="J75" s="14"/>
      <c r="K75" s="164"/>
      <c r="V75" s="3"/>
      <c r="W75" s="3"/>
      <c r="X75" s="3"/>
      <c r="Y75" s="3"/>
      <c r="Z75" s="3"/>
      <c r="AA75" s="3"/>
      <c r="AB75" s="3"/>
      <c r="AC75" s="3"/>
      <c r="AF75" s="475"/>
      <c r="AL75" s="1"/>
      <c r="AR75" s="1"/>
      <c r="AS75" s="1"/>
      <c r="AT75" s="1"/>
      <c r="AU75" s="1"/>
      <c r="AV75" s="1"/>
      <c r="AW75" s="1"/>
      <c r="AX75" s="1"/>
      <c r="AY75" s="14"/>
    </row>
    <row r="76" spans="7:51" ht="15">
      <c r="G76" s="14"/>
      <c r="I76" s="382"/>
      <c r="J76" s="14"/>
      <c r="K76" s="164"/>
      <c r="N76" s="164"/>
      <c r="O76" s="387"/>
      <c r="P76" s="164"/>
      <c r="Q76" s="164"/>
      <c r="R76" s="164"/>
      <c r="S76" s="164"/>
      <c r="V76" s="14"/>
      <c r="W76" s="14"/>
      <c r="X76" s="14"/>
      <c r="Y76" s="14"/>
      <c r="Z76" s="14"/>
      <c r="AA76" s="14"/>
      <c r="AB76" s="14"/>
      <c r="AC76" s="14"/>
      <c r="AE76" s="77"/>
      <c r="AG76" s="77"/>
      <c r="AH76" s="77"/>
      <c r="AI76" s="77"/>
      <c r="AJ76" s="164"/>
      <c r="AK76" s="14"/>
      <c r="AL76" s="14"/>
      <c r="AQ76" s="77"/>
      <c r="AR76" s="14"/>
      <c r="AS76" s="14"/>
      <c r="AT76" s="14"/>
      <c r="AU76" s="14"/>
      <c r="AV76" s="14"/>
      <c r="AW76" s="14"/>
      <c r="AX76" s="14"/>
      <c r="AY76" s="14"/>
    </row>
    <row r="77" spans="7:51" ht="15">
      <c r="G77" s="14"/>
      <c r="I77" s="382"/>
      <c r="J77" s="14"/>
      <c r="K77" s="164"/>
      <c r="N77" s="164"/>
      <c r="O77" s="387"/>
      <c r="P77" s="164"/>
      <c r="Q77" s="164"/>
      <c r="R77" s="164"/>
      <c r="S77" s="164"/>
      <c r="V77" s="14"/>
      <c r="W77" s="14"/>
      <c r="X77" s="14"/>
      <c r="Y77" s="14"/>
      <c r="Z77" s="14"/>
      <c r="AA77" s="14"/>
      <c r="AB77" s="14"/>
      <c r="AC77" s="14"/>
      <c r="AE77" s="77"/>
      <c r="AG77" s="77"/>
      <c r="AH77" s="77"/>
      <c r="AI77" s="77"/>
      <c r="AJ77" s="164"/>
      <c r="AK77" s="14"/>
      <c r="AL77" s="14"/>
      <c r="AQ77" s="77"/>
      <c r="AR77" s="14"/>
      <c r="AS77" s="14"/>
      <c r="AT77" s="14"/>
      <c r="AU77" s="14"/>
      <c r="AV77" s="14"/>
      <c r="AW77" s="14"/>
      <c r="AX77" s="14"/>
      <c r="AY77" s="14"/>
    </row>
    <row r="78" spans="7:51" ht="15">
      <c r="G78" s="14"/>
      <c r="I78" s="382"/>
      <c r="J78" s="14"/>
      <c r="K78" s="164"/>
      <c r="N78" s="164"/>
      <c r="O78" s="387"/>
      <c r="P78" s="164"/>
      <c r="Q78" s="164"/>
      <c r="R78" s="164"/>
      <c r="S78" s="164"/>
      <c r="V78" s="14"/>
      <c r="W78" s="14"/>
      <c r="X78" s="14"/>
      <c r="Y78" s="14"/>
      <c r="Z78" s="14"/>
      <c r="AA78" s="14"/>
      <c r="AB78" s="14"/>
      <c r="AC78" s="14"/>
      <c r="AE78" s="77"/>
      <c r="AG78" s="77"/>
      <c r="AH78" s="77"/>
      <c r="AI78" s="77"/>
      <c r="AJ78" s="164"/>
      <c r="AK78" s="14"/>
      <c r="AL78" s="14"/>
      <c r="AQ78" s="77"/>
      <c r="AR78" s="14"/>
      <c r="AS78" s="14"/>
      <c r="AT78" s="14"/>
      <c r="AU78" s="14"/>
      <c r="AV78" s="14"/>
      <c r="AW78" s="14"/>
      <c r="AX78" s="14"/>
      <c r="AY78" s="14"/>
    </row>
    <row r="79" spans="7:51" ht="15">
      <c r="G79" s="14"/>
      <c r="I79" s="382"/>
      <c r="J79" s="14"/>
      <c r="K79" s="164"/>
      <c r="N79" s="164"/>
      <c r="O79" s="387"/>
      <c r="P79" s="164"/>
      <c r="Q79" s="164"/>
      <c r="R79" s="164"/>
      <c r="S79" s="164"/>
      <c r="V79" s="14"/>
      <c r="W79" s="14"/>
      <c r="X79" s="14"/>
      <c r="Y79" s="14"/>
      <c r="Z79" s="14"/>
      <c r="AA79" s="14"/>
      <c r="AB79" s="14"/>
      <c r="AC79" s="14"/>
      <c r="AE79" s="77"/>
      <c r="AG79" s="77"/>
      <c r="AH79" s="77"/>
      <c r="AI79" s="77"/>
      <c r="AJ79" s="164"/>
      <c r="AK79" s="14"/>
      <c r="AL79" s="14"/>
      <c r="AQ79" s="77"/>
      <c r="AR79" s="14"/>
      <c r="AS79" s="14"/>
      <c r="AT79" s="14"/>
      <c r="AU79" s="14"/>
      <c r="AV79" s="14"/>
      <c r="AW79" s="14"/>
      <c r="AX79" s="14"/>
      <c r="AY79" s="14"/>
    </row>
    <row r="80" spans="7:51" ht="15">
      <c r="G80" s="14"/>
      <c r="I80" s="382"/>
      <c r="J80" s="14"/>
      <c r="K80" s="164"/>
      <c r="N80" s="164"/>
      <c r="O80" s="387"/>
      <c r="P80" s="164"/>
      <c r="Q80" s="164"/>
      <c r="R80" s="164"/>
      <c r="S80" s="164"/>
      <c r="V80" s="14"/>
      <c r="W80" s="14"/>
      <c r="X80" s="14"/>
      <c r="Y80" s="14"/>
      <c r="Z80" s="14"/>
      <c r="AA80" s="14"/>
      <c r="AB80" s="14"/>
      <c r="AC80" s="14"/>
      <c r="AE80" s="77"/>
      <c r="AG80" s="77"/>
      <c r="AH80" s="77"/>
      <c r="AI80" s="77"/>
      <c r="AJ80" s="164"/>
      <c r="AK80" s="14"/>
      <c r="AL80" s="14"/>
      <c r="AQ80" s="77"/>
      <c r="AR80" s="14"/>
      <c r="AS80" s="14"/>
      <c r="AT80" s="14"/>
      <c r="AU80" s="14"/>
      <c r="AV80" s="14"/>
      <c r="AW80" s="14"/>
      <c r="AX80" s="14"/>
      <c r="AY80" s="14"/>
    </row>
    <row r="81" spans="7:51" ht="15">
      <c r="G81" s="14"/>
      <c r="I81" s="382"/>
      <c r="J81" s="14"/>
      <c r="K81" s="164"/>
      <c r="N81" s="164"/>
      <c r="O81" s="387"/>
      <c r="P81" s="164"/>
      <c r="Q81" s="164"/>
      <c r="R81" s="164"/>
      <c r="S81" s="164"/>
      <c r="V81" s="14"/>
      <c r="W81" s="14"/>
      <c r="X81" s="14"/>
      <c r="Y81" s="14"/>
      <c r="Z81" s="14"/>
      <c r="AA81" s="14"/>
      <c r="AB81" s="14"/>
      <c r="AC81" s="14"/>
      <c r="AE81" s="77"/>
      <c r="AG81" s="77"/>
      <c r="AH81" s="77"/>
      <c r="AI81" s="77"/>
      <c r="AJ81" s="164"/>
      <c r="AK81" s="14"/>
      <c r="AL81" s="14"/>
      <c r="AQ81" s="77"/>
      <c r="AR81" s="14"/>
      <c r="AS81" s="14"/>
      <c r="AT81" s="14"/>
      <c r="AU81" s="14"/>
      <c r="AV81" s="14"/>
      <c r="AW81" s="14"/>
      <c r="AX81" s="14"/>
      <c r="AY81" s="14"/>
    </row>
    <row r="82" spans="7:51" ht="15">
      <c r="G82" s="14"/>
      <c r="I82" s="382"/>
      <c r="J82" s="14"/>
      <c r="K82" s="164"/>
      <c r="N82" s="164"/>
      <c r="O82" s="387"/>
      <c r="P82" s="164"/>
      <c r="Q82" s="164"/>
      <c r="R82" s="164"/>
      <c r="S82" s="164"/>
      <c r="V82" s="14"/>
      <c r="W82" s="14"/>
      <c r="X82" s="14"/>
      <c r="Y82" s="14"/>
      <c r="Z82" s="14"/>
      <c r="AA82" s="14"/>
      <c r="AB82" s="14"/>
      <c r="AC82" s="14"/>
      <c r="AE82" s="77"/>
      <c r="AG82" s="77"/>
      <c r="AH82" s="77"/>
      <c r="AI82" s="77"/>
      <c r="AJ82" s="164"/>
      <c r="AK82" s="14"/>
      <c r="AL82" s="14"/>
      <c r="AQ82" s="77"/>
      <c r="AR82" s="14"/>
      <c r="AS82" s="14"/>
      <c r="AT82" s="14"/>
      <c r="AU82" s="14"/>
      <c r="AV82" s="14"/>
      <c r="AW82" s="14"/>
      <c r="AX82" s="14"/>
      <c r="AY82" s="14"/>
    </row>
    <row r="83" spans="7:51" ht="15">
      <c r="G83" s="14"/>
      <c r="I83" s="382"/>
      <c r="J83" s="14"/>
      <c r="K83" s="164"/>
      <c r="N83" s="164"/>
      <c r="O83" s="387"/>
      <c r="P83" s="164"/>
      <c r="Q83" s="164"/>
      <c r="R83" s="164"/>
      <c r="S83" s="164"/>
      <c r="V83" s="14"/>
      <c r="W83" s="14"/>
      <c r="X83" s="14"/>
      <c r="Y83" s="14"/>
      <c r="Z83" s="14"/>
      <c r="AA83" s="14"/>
      <c r="AB83" s="14"/>
      <c r="AC83" s="14"/>
      <c r="AE83" s="77"/>
      <c r="AG83" s="77"/>
      <c r="AH83" s="77"/>
      <c r="AI83" s="77"/>
      <c r="AJ83" s="164"/>
      <c r="AK83" s="14"/>
      <c r="AL83" s="14"/>
      <c r="AQ83" s="77"/>
      <c r="AR83" s="14"/>
      <c r="AS83" s="14"/>
      <c r="AT83" s="14"/>
      <c r="AU83" s="14"/>
      <c r="AV83" s="14"/>
      <c r="AW83" s="14"/>
      <c r="AX83" s="14"/>
      <c r="AY83" s="14"/>
    </row>
    <row r="84" spans="7:51" ht="15">
      <c r="G84" s="14"/>
      <c r="I84" s="382"/>
      <c r="J84" s="14"/>
      <c r="K84" s="164"/>
      <c r="N84" s="164"/>
      <c r="O84" s="387"/>
      <c r="P84" s="164"/>
      <c r="Q84" s="164"/>
      <c r="R84" s="164"/>
      <c r="S84" s="164"/>
      <c r="V84" s="14"/>
      <c r="W84" s="14"/>
      <c r="X84" s="14"/>
      <c r="Y84" s="14"/>
      <c r="Z84" s="14"/>
      <c r="AA84" s="14"/>
      <c r="AB84" s="14"/>
      <c r="AC84" s="14"/>
      <c r="AE84" s="77"/>
      <c r="AG84" s="77"/>
      <c r="AH84" s="77"/>
      <c r="AI84" s="77"/>
      <c r="AJ84" s="164"/>
      <c r="AK84" s="14"/>
      <c r="AL84" s="14"/>
      <c r="AQ84" s="77"/>
      <c r="AR84" s="14"/>
      <c r="AS84" s="14"/>
      <c r="AT84" s="14"/>
      <c r="AU84" s="14"/>
      <c r="AV84" s="14"/>
      <c r="AW84" s="14"/>
      <c r="AX84" s="14"/>
      <c r="AY84" s="14"/>
    </row>
    <row r="85" spans="7:51" ht="15">
      <c r="G85" s="14"/>
      <c r="I85" s="382"/>
      <c r="J85" s="14"/>
      <c r="K85" s="164"/>
      <c r="N85" s="164"/>
      <c r="O85" s="387"/>
      <c r="P85" s="164"/>
      <c r="Q85" s="164"/>
      <c r="R85" s="164"/>
      <c r="S85" s="164"/>
      <c r="V85" s="14"/>
      <c r="W85" s="14"/>
      <c r="X85" s="14"/>
      <c r="Y85" s="14"/>
      <c r="Z85" s="14"/>
      <c r="AA85" s="14"/>
      <c r="AB85" s="14"/>
      <c r="AC85" s="14"/>
      <c r="AE85" s="77"/>
      <c r="AG85" s="77"/>
      <c r="AH85" s="77"/>
      <c r="AI85" s="77"/>
      <c r="AJ85" s="164"/>
      <c r="AK85" s="14"/>
      <c r="AL85" s="14"/>
      <c r="AQ85" s="77"/>
      <c r="AR85" s="14"/>
      <c r="AS85" s="14"/>
      <c r="AT85" s="14"/>
      <c r="AU85" s="14"/>
      <c r="AV85" s="14"/>
      <c r="AW85" s="14"/>
      <c r="AX85" s="14"/>
      <c r="AY85" s="14"/>
    </row>
    <row r="86" spans="7:51" ht="15">
      <c r="G86" s="14"/>
      <c r="I86" s="382"/>
      <c r="J86" s="14"/>
      <c r="K86" s="164"/>
      <c r="N86" s="164"/>
      <c r="O86" s="387"/>
      <c r="P86" s="164"/>
      <c r="Q86" s="164"/>
      <c r="R86" s="164"/>
      <c r="S86" s="164"/>
      <c r="V86" s="14"/>
      <c r="W86" s="14"/>
      <c r="X86" s="14"/>
      <c r="Y86" s="14"/>
      <c r="Z86" s="14"/>
      <c r="AA86" s="14"/>
      <c r="AB86" s="14"/>
      <c r="AC86" s="14"/>
      <c r="AE86" s="77"/>
      <c r="AG86" s="77"/>
      <c r="AH86" s="77"/>
      <c r="AI86" s="77"/>
      <c r="AJ86" s="164"/>
      <c r="AK86" s="14"/>
      <c r="AL86" s="14"/>
      <c r="AQ86" s="77"/>
      <c r="AR86" s="14"/>
      <c r="AS86" s="14"/>
      <c r="AT86" s="14"/>
      <c r="AU86" s="14"/>
      <c r="AV86" s="14"/>
      <c r="AW86" s="14"/>
      <c r="AX86" s="14"/>
      <c r="AY86" s="14"/>
    </row>
    <row r="87" spans="7:51" ht="15">
      <c r="G87" s="14"/>
      <c r="I87" s="382"/>
      <c r="J87" s="14"/>
      <c r="K87" s="164"/>
      <c r="N87" s="164"/>
      <c r="O87" s="387"/>
      <c r="P87" s="164"/>
      <c r="Q87" s="164"/>
      <c r="R87" s="164"/>
      <c r="S87" s="164"/>
      <c r="V87" s="14"/>
      <c r="W87" s="14"/>
      <c r="X87" s="14"/>
      <c r="Y87" s="14"/>
      <c r="Z87" s="14"/>
      <c r="AA87" s="14"/>
      <c r="AB87" s="14"/>
      <c r="AC87" s="14"/>
      <c r="AE87" s="77"/>
      <c r="AG87" s="77"/>
      <c r="AH87" s="77"/>
      <c r="AI87" s="77"/>
      <c r="AJ87" s="164"/>
      <c r="AK87" s="14"/>
      <c r="AL87" s="14"/>
      <c r="AQ87" s="77"/>
      <c r="AR87" s="14"/>
      <c r="AS87" s="14"/>
      <c r="AT87" s="14"/>
      <c r="AU87" s="14"/>
      <c r="AV87" s="14"/>
      <c r="AW87" s="14"/>
      <c r="AX87" s="14"/>
      <c r="AY87" s="14"/>
    </row>
    <row r="88" spans="7:51" ht="15">
      <c r="G88" s="14"/>
      <c r="I88" s="382"/>
      <c r="J88" s="14"/>
      <c r="K88" s="164"/>
      <c r="N88" s="164"/>
      <c r="O88" s="387"/>
      <c r="P88" s="164"/>
      <c r="Q88" s="164"/>
      <c r="R88" s="164"/>
      <c r="S88" s="164"/>
      <c r="V88" s="14"/>
      <c r="W88" s="14"/>
      <c r="X88" s="14"/>
      <c r="Y88" s="14"/>
      <c r="Z88" s="14"/>
      <c r="AA88" s="14"/>
      <c r="AB88" s="14"/>
      <c r="AC88" s="14"/>
      <c r="AE88" s="77"/>
      <c r="AG88" s="77"/>
      <c r="AH88" s="77"/>
      <c r="AI88" s="77"/>
      <c r="AJ88" s="164"/>
      <c r="AK88" s="14"/>
      <c r="AL88" s="14"/>
      <c r="AQ88" s="77"/>
      <c r="AR88" s="14"/>
      <c r="AS88" s="14"/>
      <c r="AT88" s="14"/>
      <c r="AU88" s="14"/>
      <c r="AV88" s="14"/>
      <c r="AW88" s="14"/>
      <c r="AX88" s="14"/>
      <c r="AY88" s="14"/>
    </row>
    <row r="89" spans="7:51" ht="15">
      <c r="G89" s="14"/>
      <c r="I89" s="382"/>
      <c r="J89" s="14"/>
      <c r="K89" s="164"/>
      <c r="N89" s="164"/>
      <c r="O89" s="387"/>
      <c r="P89" s="164"/>
      <c r="Q89" s="164"/>
      <c r="R89" s="164"/>
      <c r="S89" s="164"/>
      <c r="V89" s="14"/>
      <c r="W89" s="14"/>
      <c r="X89" s="14"/>
      <c r="Y89" s="14"/>
      <c r="Z89" s="14"/>
      <c r="AA89" s="14"/>
      <c r="AB89" s="14"/>
      <c r="AC89" s="14"/>
      <c r="AE89" s="77"/>
      <c r="AG89" s="77"/>
      <c r="AH89" s="77"/>
      <c r="AI89" s="77"/>
      <c r="AJ89" s="164"/>
      <c r="AK89" s="14"/>
      <c r="AL89" s="14"/>
      <c r="AQ89" s="77"/>
      <c r="AR89" s="14"/>
      <c r="AS89" s="14"/>
      <c r="AT89" s="14"/>
      <c r="AU89" s="14"/>
      <c r="AV89" s="14"/>
      <c r="AW89" s="14"/>
      <c r="AX89" s="14"/>
      <c r="AY89" s="14"/>
    </row>
    <row r="90" spans="7:51" ht="15">
      <c r="G90" s="14"/>
      <c r="I90" s="382"/>
      <c r="J90" s="14"/>
      <c r="K90" s="164"/>
      <c r="N90" s="164"/>
      <c r="O90" s="387"/>
      <c r="P90" s="164"/>
      <c r="Q90" s="164"/>
      <c r="R90" s="164"/>
      <c r="S90" s="164"/>
      <c r="V90" s="14"/>
      <c r="W90" s="14"/>
      <c r="X90" s="14"/>
      <c r="Y90" s="14"/>
      <c r="Z90" s="14"/>
      <c r="AA90" s="14"/>
      <c r="AB90" s="14"/>
      <c r="AC90" s="14"/>
      <c r="AE90" s="77"/>
      <c r="AG90" s="77"/>
      <c r="AH90" s="77"/>
      <c r="AI90" s="77"/>
      <c r="AJ90" s="164"/>
      <c r="AK90" s="14"/>
      <c r="AL90" s="14"/>
      <c r="AQ90" s="77"/>
      <c r="AR90" s="14"/>
      <c r="AS90" s="14"/>
      <c r="AT90" s="14"/>
      <c r="AU90" s="14"/>
      <c r="AV90" s="14"/>
      <c r="AW90" s="14"/>
      <c r="AX90" s="14"/>
      <c r="AY90" s="14"/>
    </row>
    <row r="91" spans="7:51" ht="15">
      <c r="G91" s="14"/>
      <c r="I91" s="382"/>
      <c r="J91" s="14"/>
      <c r="K91" s="164"/>
      <c r="N91" s="164"/>
      <c r="O91" s="387"/>
      <c r="P91" s="164"/>
      <c r="Q91" s="164"/>
      <c r="R91" s="164"/>
      <c r="S91" s="164"/>
      <c r="V91" s="14"/>
      <c r="W91" s="14"/>
      <c r="X91" s="14"/>
      <c r="Y91" s="14"/>
      <c r="Z91" s="14"/>
      <c r="AA91" s="14"/>
      <c r="AB91" s="14"/>
      <c r="AC91" s="14"/>
      <c r="AE91" s="77"/>
      <c r="AG91" s="77"/>
      <c r="AH91" s="77"/>
      <c r="AI91" s="77"/>
      <c r="AJ91" s="164"/>
      <c r="AK91" s="14"/>
      <c r="AL91" s="14"/>
      <c r="AQ91" s="77"/>
      <c r="AR91" s="14"/>
      <c r="AS91" s="14"/>
      <c r="AT91" s="14"/>
      <c r="AU91" s="14"/>
      <c r="AV91" s="14"/>
      <c r="AW91" s="14"/>
      <c r="AX91" s="14"/>
      <c r="AY91" s="14"/>
    </row>
    <row r="92" spans="7:51" ht="15">
      <c r="G92" s="14"/>
      <c r="I92" s="382"/>
      <c r="J92" s="14"/>
      <c r="K92" s="164"/>
      <c r="N92" s="164"/>
      <c r="O92" s="387"/>
      <c r="P92" s="164"/>
      <c r="Q92" s="164"/>
      <c r="R92" s="164"/>
      <c r="S92" s="164"/>
      <c r="V92" s="14"/>
      <c r="W92" s="14"/>
      <c r="X92" s="14"/>
      <c r="Y92" s="14"/>
      <c r="Z92" s="14"/>
      <c r="AA92" s="14"/>
      <c r="AB92" s="14"/>
      <c r="AC92" s="14"/>
      <c r="AE92" s="77"/>
      <c r="AG92" s="77"/>
      <c r="AH92" s="77"/>
      <c r="AI92" s="77"/>
      <c r="AJ92" s="164"/>
      <c r="AK92" s="14"/>
      <c r="AL92" s="14"/>
      <c r="AQ92" s="77"/>
      <c r="AR92" s="14"/>
      <c r="AS92" s="14"/>
      <c r="AT92" s="14"/>
      <c r="AU92" s="14"/>
      <c r="AV92" s="14"/>
      <c r="AW92" s="14"/>
      <c r="AX92" s="14"/>
      <c r="AY92" s="14"/>
    </row>
    <row r="93" spans="7:51" ht="15">
      <c r="G93" s="14"/>
      <c r="I93" s="382"/>
      <c r="J93" s="14"/>
      <c r="K93" s="164"/>
      <c r="N93" s="164"/>
      <c r="O93" s="387"/>
      <c r="P93" s="164"/>
      <c r="Q93" s="164"/>
      <c r="R93" s="164"/>
      <c r="S93" s="164"/>
      <c r="V93" s="14"/>
      <c r="W93" s="14"/>
      <c r="X93" s="14"/>
      <c r="Y93" s="14"/>
      <c r="Z93" s="14"/>
      <c r="AA93" s="14"/>
      <c r="AB93" s="14"/>
      <c r="AC93" s="14"/>
      <c r="AE93" s="77"/>
      <c r="AG93" s="77"/>
      <c r="AH93" s="77"/>
      <c r="AI93" s="77"/>
      <c r="AJ93" s="164"/>
      <c r="AK93" s="14"/>
      <c r="AL93" s="14"/>
      <c r="AQ93" s="77"/>
      <c r="AR93" s="14"/>
      <c r="AS93" s="14"/>
      <c r="AT93" s="14"/>
      <c r="AU93" s="14"/>
      <c r="AV93" s="14"/>
      <c r="AW93" s="14"/>
      <c r="AX93" s="14"/>
      <c r="AY93" s="14"/>
    </row>
    <row r="94" spans="7:51" ht="15">
      <c r="G94" s="14"/>
      <c r="I94" s="382"/>
      <c r="J94" s="14"/>
      <c r="K94" s="164"/>
      <c r="N94" s="164"/>
      <c r="O94" s="387"/>
      <c r="P94" s="164"/>
      <c r="Q94" s="164"/>
      <c r="R94" s="164"/>
      <c r="S94" s="164"/>
      <c r="V94" s="14"/>
      <c r="W94" s="14"/>
      <c r="X94" s="14"/>
      <c r="Y94" s="14"/>
      <c r="Z94" s="14"/>
      <c r="AA94" s="14"/>
      <c r="AB94" s="14"/>
      <c r="AC94" s="14"/>
      <c r="AE94" s="77"/>
      <c r="AG94" s="77"/>
      <c r="AH94" s="77"/>
      <c r="AI94" s="77"/>
      <c r="AJ94" s="164"/>
      <c r="AK94" s="14"/>
      <c r="AL94" s="14"/>
      <c r="AQ94" s="77"/>
      <c r="AR94" s="14"/>
      <c r="AS94" s="14"/>
      <c r="AT94" s="14"/>
      <c r="AU94" s="14"/>
      <c r="AV94" s="14"/>
      <c r="AW94" s="14"/>
      <c r="AX94" s="14"/>
      <c r="AY94" s="14"/>
    </row>
    <row r="95" spans="7:51" ht="15">
      <c r="G95" s="14"/>
      <c r="I95" s="382"/>
      <c r="J95" s="14"/>
      <c r="K95" s="164"/>
      <c r="N95" s="164"/>
      <c r="O95" s="387"/>
      <c r="P95" s="164"/>
      <c r="Q95" s="164"/>
      <c r="R95" s="164"/>
      <c r="S95" s="164"/>
      <c r="V95" s="14"/>
      <c r="W95" s="14"/>
      <c r="X95" s="14"/>
      <c r="Y95" s="14"/>
      <c r="Z95" s="14"/>
      <c r="AA95" s="14"/>
      <c r="AB95" s="14"/>
      <c r="AC95" s="14"/>
      <c r="AE95" s="77"/>
      <c r="AG95" s="77"/>
      <c r="AH95" s="77"/>
      <c r="AI95" s="77"/>
      <c r="AJ95" s="164"/>
      <c r="AK95" s="14"/>
      <c r="AL95" s="14"/>
      <c r="AQ95" s="77"/>
      <c r="AR95" s="14"/>
      <c r="AS95" s="14"/>
      <c r="AT95" s="14"/>
      <c r="AU95" s="14"/>
      <c r="AV95" s="14"/>
      <c r="AW95" s="14"/>
      <c r="AX95" s="14"/>
      <c r="AY95" s="14"/>
    </row>
    <row r="96" spans="7:51" ht="15">
      <c r="G96" s="14"/>
      <c r="I96" s="382"/>
      <c r="J96" s="14"/>
      <c r="K96" s="164"/>
      <c r="N96" s="164"/>
      <c r="O96" s="387"/>
      <c r="P96" s="164"/>
      <c r="Q96" s="164"/>
      <c r="R96" s="164"/>
      <c r="S96" s="164"/>
      <c r="V96" s="14"/>
      <c r="W96" s="14"/>
      <c r="X96" s="14"/>
      <c r="Y96" s="14"/>
      <c r="Z96" s="14"/>
      <c r="AA96" s="14"/>
      <c r="AB96" s="14"/>
      <c r="AC96" s="14"/>
      <c r="AE96" s="77"/>
      <c r="AG96" s="77"/>
      <c r="AH96" s="77"/>
      <c r="AI96" s="77"/>
      <c r="AJ96" s="164"/>
      <c r="AK96" s="14"/>
      <c r="AL96" s="14"/>
      <c r="AQ96" s="77"/>
      <c r="AR96" s="14"/>
      <c r="AS96" s="14"/>
      <c r="AT96" s="14"/>
      <c r="AU96" s="14"/>
      <c r="AV96" s="14"/>
      <c r="AW96" s="14"/>
      <c r="AX96" s="14"/>
      <c r="AY96" s="14"/>
    </row>
    <row r="97" spans="7:51" ht="15">
      <c r="G97" s="14"/>
      <c r="I97" s="382"/>
      <c r="J97" s="14"/>
      <c r="K97" s="164"/>
      <c r="N97" s="164"/>
      <c r="O97" s="387"/>
      <c r="P97" s="164"/>
      <c r="Q97" s="164"/>
      <c r="R97" s="164"/>
      <c r="S97" s="164"/>
      <c r="V97" s="14"/>
      <c r="W97" s="14"/>
      <c r="X97" s="14"/>
      <c r="Y97" s="14"/>
      <c r="Z97" s="14"/>
      <c r="AA97" s="14"/>
      <c r="AB97" s="14"/>
      <c r="AC97" s="14"/>
      <c r="AE97" s="77"/>
      <c r="AG97" s="77"/>
      <c r="AH97" s="77"/>
      <c r="AI97" s="77"/>
      <c r="AJ97" s="164"/>
      <c r="AK97" s="14"/>
      <c r="AL97" s="14"/>
      <c r="AQ97" s="77"/>
      <c r="AR97" s="14"/>
      <c r="AS97" s="14"/>
      <c r="AT97" s="14"/>
      <c r="AU97" s="14"/>
      <c r="AV97" s="14"/>
      <c r="AW97" s="14"/>
      <c r="AX97" s="14"/>
      <c r="AY97" s="14"/>
    </row>
    <row r="98" spans="7:51" ht="15">
      <c r="G98" s="14"/>
      <c r="I98" s="382"/>
      <c r="J98" s="14"/>
      <c r="K98" s="164"/>
      <c r="N98" s="164"/>
      <c r="O98" s="387"/>
      <c r="P98" s="164"/>
      <c r="Q98" s="164"/>
      <c r="R98" s="164"/>
      <c r="S98" s="164"/>
      <c r="V98" s="14"/>
      <c r="W98" s="14"/>
      <c r="X98" s="14"/>
      <c r="Y98" s="14"/>
      <c r="Z98" s="14"/>
      <c r="AA98" s="14"/>
      <c r="AB98" s="14"/>
      <c r="AC98" s="14"/>
      <c r="AE98" s="77"/>
      <c r="AG98" s="77"/>
      <c r="AH98" s="77"/>
      <c r="AI98" s="77"/>
      <c r="AJ98" s="164"/>
      <c r="AK98" s="14"/>
      <c r="AL98" s="14"/>
      <c r="AQ98" s="77"/>
      <c r="AR98" s="14"/>
      <c r="AS98" s="14"/>
      <c r="AT98" s="14"/>
      <c r="AU98" s="14"/>
      <c r="AV98" s="14"/>
      <c r="AW98" s="14"/>
      <c r="AX98" s="14"/>
      <c r="AY98" s="14"/>
    </row>
    <row r="99" spans="7:51" ht="15">
      <c r="G99" s="14"/>
      <c r="I99" s="382"/>
      <c r="J99" s="14"/>
      <c r="K99" s="164"/>
      <c r="N99" s="164"/>
      <c r="O99" s="387"/>
      <c r="P99" s="164"/>
      <c r="Q99" s="164"/>
      <c r="R99" s="164"/>
      <c r="S99" s="164"/>
      <c r="V99" s="14"/>
      <c r="W99" s="14"/>
      <c r="X99" s="14"/>
      <c r="Y99" s="14"/>
      <c r="Z99" s="14"/>
      <c r="AA99" s="14"/>
      <c r="AB99" s="14"/>
      <c r="AC99" s="14"/>
      <c r="AE99" s="77"/>
      <c r="AG99" s="77"/>
      <c r="AH99" s="77"/>
      <c r="AI99" s="77"/>
      <c r="AJ99" s="164"/>
      <c r="AK99" s="14"/>
      <c r="AL99" s="14"/>
      <c r="AQ99" s="77"/>
      <c r="AR99" s="14"/>
      <c r="AS99" s="14"/>
      <c r="AT99" s="14"/>
      <c r="AU99" s="14"/>
      <c r="AV99" s="14"/>
      <c r="AW99" s="14"/>
      <c r="AX99" s="14"/>
      <c r="AY99" s="14"/>
    </row>
    <row r="100" spans="7:51" ht="15">
      <c r="G100" s="14"/>
      <c r="I100" s="382"/>
      <c r="J100" s="14"/>
      <c r="K100" s="164"/>
      <c r="N100" s="164"/>
      <c r="O100" s="387"/>
      <c r="P100" s="164"/>
      <c r="Q100" s="164"/>
      <c r="R100" s="164"/>
      <c r="S100" s="164"/>
      <c r="V100" s="14"/>
      <c r="W100" s="14"/>
      <c r="X100" s="14"/>
      <c r="Y100" s="14"/>
      <c r="Z100" s="14"/>
      <c r="AA100" s="14"/>
      <c r="AB100" s="14"/>
      <c r="AC100" s="14"/>
      <c r="AE100" s="77"/>
      <c r="AG100" s="77"/>
      <c r="AH100" s="77"/>
      <c r="AI100" s="77"/>
      <c r="AJ100" s="164"/>
      <c r="AK100" s="14"/>
      <c r="AL100" s="14"/>
      <c r="AQ100" s="77"/>
      <c r="AR100" s="14"/>
      <c r="AS100" s="14"/>
      <c r="AT100" s="14"/>
      <c r="AU100" s="14"/>
      <c r="AV100" s="14"/>
      <c r="AW100" s="14"/>
      <c r="AX100" s="14"/>
      <c r="AY100" s="14"/>
    </row>
    <row r="101" spans="7:51" ht="15">
      <c r="G101" s="14"/>
      <c r="I101" s="382"/>
      <c r="J101" s="14"/>
      <c r="K101" s="164"/>
      <c r="N101" s="164"/>
      <c r="O101" s="387"/>
      <c r="P101" s="164"/>
      <c r="Q101" s="164"/>
      <c r="R101" s="164"/>
      <c r="S101" s="164"/>
      <c r="V101" s="14"/>
      <c r="W101" s="14"/>
      <c r="X101" s="14"/>
      <c r="Y101" s="14"/>
      <c r="Z101" s="14"/>
      <c r="AA101" s="14"/>
      <c r="AB101" s="14"/>
      <c r="AC101" s="14"/>
      <c r="AE101" s="77"/>
      <c r="AG101" s="77"/>
      <c r="AH101" s="77"/>
      <c r="AI101" s="77"/>
      <c r="AJ101" s="164"/>
      <c r="AK101" s="14"/>
      <c r="AL101" s="14"/>
      <c r="AQ101" s="77"/>
      <c r="AR101" s="14"/>
      <c r="AS101" s="14"/>
      <c r="AT101" s="14"/>
      <c r="AU101" s="14"/>
      <c r="AV101" s="14"/>
      <c r="AW101" s="14"/>
      <c r="AX101" s="14"/>
      <c r="AY101" s="14"/>
    </row>
    <row r="102" spans="7:51" ht="15">
      <c r="G102" s="14"/>
      <c r="I102" s="382"/>
      <c r="J102" s="14"/>
      <c r="K102" s="164"/>
      <c r="N102" s="164"/>
      <c r="O102" s="387"/>
      <c r="P102" s="164"/>
      <c r="Q102" s="164"/>
      <c r="R102" s="164"/>
      <c r="S102" s="164"/>
      <c r="V102" s="14"/>
      <c r="W102" s="14"/>
      <c r="X102" s="14"/>
      <c r="Y102" s="14"/>
      <c r="Z102" s="14"/>
      <c r="AA102" s="14"/>
      <c r="AB102" s="14"/>
      <c r="AC102" s="14"/>
      <c r="AE102" s="77"/>
      <c r="AG102" s="77"/>
      <c r="AH102" s="77"/>
      <c r="AI102" s="77"/>
      <c r="AJ102" s="164"/>
      <c r="AK102" s="14"/>
      <c r="AL102" s="14"/>
      <c r="AQ102" s="77"/>
      <c r="AR102" s="14"/>
      <c r="AS102" s="14"/>
      <c r="AT102" s="14"/>
      <c r="AU102" s="14"/>
      <c r="AV102" s="14"/>
      <c r="AW102" s="14"/>
      <c r="AX102" s="14"/>
      <c r="AY102" s="14"/>
    </row>
    <row r="103" spans="7:51" ht="15">
      <c r="G103" s="14"/>
      <c r="I103" s="382"/>
      <c r="J103" s="14"/>
      <c r="K103" s="164"/>
      <c r="N103" s="164"/>
      <c r="O103" s="387"/>
      <c r="P103" s="164"/>
      <c r="Q103" s="164"/>
      <c r="R103" s="164"/>
      <c r="S103" s="164"/>
      <c r="V103" s="14"/>
      <c r="W103" s="14"/>
      <c r="X103" s="14"/>
      <c r="Y103" s="14"/>
      <c r="Z103" s="14"/>
      <c r="AA103" s="14"/>
      <c r="AB103" s="14"/>
      <c r="AC103" s="14"/>
      <c r="AE103" s="77"/>
      <c r="AG103" s="77"/>
      <c r="AH103" s="77"/>
      <c r="AI103" s="77"/>
      <c r="AJ103" s="164"/>
      <c r="AK103" s="14"/>
      <c r="AL103" s="14"/>
      <c r="AQ103" s="77"/>
      <c r="AR103" s="14"/>
      <c r="AS103" s="14"/>
      <c r="AT103" s="14"/>
      <c r="AU103" s="14"/>
      <c r="AV103" s="14"/>
      <c r="AW103" s="14"/>
      <c r="AX103" s="14"/>
      <c r="AY103" s="14"/>
    </row>
    <row r="104" spans="7:51" ht="15">
      <c r="G104" s="14"/>
      <c r="I104" s="382"/>
      <c r="J104" s="14"/>
      <c r="K104" s="164"/>
      <c r="N104" s="164"/>
      <c r="O104" s="387"/>
      <c r="P104" s="164"/>
      <c r="Q104" s="164"/>
      <c r="R104" s="164"/>
      <c r="S104" s="164"/>
      <c r="V104" s="14"/>
      <c r="W104" s="14"/>
      <c r="X104" s="14"/>
      <c r="Y104" s="14"/>
      <c r="Z104" s="14"/>
      <c r="AA104" s="14"/>
      <c r="AB104" s="14"/>
      <c r="AC104" s="14"/>
      <c r="AE104" s="77"/>
      <c r="AG104" s="77"/>
      <c r="AH104" s="77"/>
      <c r="AI104" s="77"/>
      <c r="AJ104" s="164"/>
      <c r="AK104" s="14"/>
      <c r="AL104" s="14"/>
      <c r="AQ104" s="77"/>
      <c r="AR104" s="14"/>
      <c r="AS104" s="14"/>
      <c r="AT104" s="14"/>
      <c r="AU104" s="14"/>
      <c r="AV104" s="14"/>
      <c r="AW104" s="14"/>
      <c r="AX104" s="14"/>
      <c r="AY104" s="14"/>
    </row>
    <row r="105" spans="7:51" ht="15">
      <c r="G105" s="14"/>
      <c r="I105" s="382"/>
      <c r="J105" s="14"/>
      <c r="K105" s="164"/>
      <c r="N105" s="164"/>
      <c r="O105" s="387"/>
      <c r="P105" s="164"/>
      <c r="Q105" s="164"/>
      <c r="R105" s="164"/>
      <c r="S105" s="164"/>
      <c r="V105" s="14"/>
      <c r="W105" s="14"/>
      <c r="X105" s="14"/>
      <c r="Y105" s="14"/>
      <c r="Z105" s="14"/>
      <c r="AA105" s="14"/>
      <c r="AB105" s="14"/>
      <c r="AC105" s="14"/>
      <c r="AE105" s="77"/>
      <c r="AG105" s="77"/>
      <c r="AH105" s="77"/>
      <c r="AI105" s="77"/>
      <c r="AJ105" s="164"/>
      <c r="AK105" s="14"/>
      <c r="AL105" s="14"/>
      <c r="AQ105" s="77"/>
      <c r="AR105" s="14"/>
      <c r="AS105" s="14"/>
      <c r="AT105" s="14"/>
      <c r="AU105" s="14"/>
      <c r="AV105" s="14"/>
      <c r="AW105" s="14"/>
      <c r="AX105" s="14"/>
      <c r="AY105" s="14"/>
    </row>
    <row r="106" spans="7:51" ht="15">
      <c r="G106" s="14"/>
      <c r="I106" s="382"/>
      <c r="J106" s="14"/>
      <c r="K106" s="164"/>
      <c r="N106" s="164"/>
      <c r="O106" s="387"/>
      <c r="P106" s="164"/>
      <c r="Q106" s="164"/>
      <c r="R106" s="164"/>
      <c r="S106" s="164"/>
      <c r="V106" s="14"/>
      <c r="W106" s="14"/>
      <c r="X106" s="14"/>
      <c r="Y106" s="14"/>
      <c r="Z106" s="14"/>
      <c r="AA106" s="14"/>
      <c r="AB106" s="14"/>
      <c r="AC106" s="14"/>
      <c r="AE106" s="77"/>
      <c r="AG106" s="77"/>
      <c r="AH106" s="77"/>
      <c r="AI106" s="77"/>
      <c r="AJ106" s="164"/>
      <c r="AK106" s="14"/>
      <c r="AL106" s="14"/>
      <c r="AQ106" s="77"/>
      <c r="AR106" s="14"/>
      <c r="AS106" s="14"/>
      <c r="AT106" s="14"/>
      <c r="AU106" s="14"/>
      <c r="AV106" s="14"/>
      <c r="AW106" s="14"/>
      <c r="AX106" s="14"/>
      <c r="AY106" s="14"/>
    </row>
    <row r="107" spans="7:51" ht="15">
      <c r="G107" s="14"/>
      <c r="I107" s="382"/>
      <c r="J107" s="14"/>
      <c r="K107" s="164"/>
      <c r="N107" s="164"/>
      <c r="O107" s="387"/>
      <c r="P107" s="164"/>
      <c r="Q107" s="164"/>
      <c r="R107" s="164"/>
      <c r="S107" s="164"/>
      <c r="V107" s="14"/>
      <c r="W107" s="14"/>
      <c r="X107" s="14"/>
      <c r="Y107" s="14"/>
      <c r="Z107" s="14"/>
      <c r="AA107" s="14"/>
      <c r="AB107" s="14"/>
      <c r="AC107" s="14"/>
      <c r="AE107" s="77"/>
      <c r="AG107" s="77"/>
      <c r="AH107" s="77"/>
      <c r="AI107" s="77"/>
      <c r="AJ107" s="164"/>
      <c r="AK107" s="14"/>
      <c r="AL107" s="14"/>
      <c r="AQ107" s="77"/>
      <c r="AR107" s="14"/>
      <c r="AS107" s="14"/>
      <c r="AT107" s="14"/>
      <c r="AU107" s="14"/>
      <c r="AV107" s="14"/>
      <c r="AW107" s="14"/>
      <c r="AX107" s="14"/>
      <c r="AY107" s="14"/>
    </row>
    <row r="108" spans="7:51" ht="15">
      <c r="G108" s="14"/>
      <c r="I108" s="382"/>
      <c r="J108" s="14"/>
      <c r="K108" s="164"/>
      <c r="N108" s="164"/>
      <c r="O108" s="387"/>
      <c r="P108" s="164"/>
      <c r="Q108" s="164"/>
      <c r="R108" s="164"/>
      <c r="S108" s="164"/>
      <c r="V108" s="14"/>
      <c r="W108" s="14"/>
      <c r="X108" s="14"/>
      <c r="Y108" s="14"/>
      <c r="Z108" s="14"/>
      <c r="AA108" s="14"/>
      <c r="AB108" s="14"/>
      <c r="AC108" s="14"/>
      <c r="AE108" s="77"/>
      <c r="AG108" s="77"/>
      <c r="AH108" s="77"/>
      <c r="AI108" s="77"/>
      <c r="AJ108" s="164"/>
      <c r="AK108" s="14"/>
      <c r="AL108" s="14"/>
      <c r="AQ108" s="77"/>
      <c r="AR108" s="14"/>
      <c r="AS108" s="14"/>
      <c r="AT108" s="14"/>
      <c r="AU108" s="14"/>
      <c r="AV108" s="14"/>
      <c r="AW108" s="14"/>
      <c r="AX108" s="14"/>
      <c r="AY108" s="14"/>
    </row>
    <row r="109" spans="7:51" ht="15">
      <c r="G109" s="14"/>
      <c r="I109" s="382"/>
      <c r="J109" s="14"/>
      <c r="K109" s="164"/>
      <c r="N109" s="164"/>
      <c r="O109" s="387"/>
      <c r="P109" s="164"/>
      <c r="Q109" s="164"/>
      <c r="R109" s="164"/>
      <c r="S109" s="164"/>
      <c r="V109" s="14"/>
      <c r="W109" s="14"/>
      <c r="X109" s="14"/>
      <c r="Y109" s="14"/>
      <c r="Z109" s="14"/>
      <c r="AA109" s="14"/>
      <c r="AB109" s="14"/>
      <c r="AC109" s="14"/>
      <c r="AE109" s="77"/>
      <c r="AG109" s="77"/>
      <c r="AH109" s="77"/>
      <c r="AI109" s="77"/>
      <c r="AJ109" s="164"/>
      <c r="AK109" s="14"/>
      <c r="AL109" s="14"/>
      <c r="AQ109" s="77"/>
      <c r="AR109" s="14"/>
      <c r="AS109" s="14"/>
      <c r="AT109" s="14"/>
      <c r="AU109" s="14"/>
      <c r="AV109" s="14"/>
      <c r="AW109" s="14"/>
      <c r="AX109" s="14"/>
      <c r="AY109" s="14"/>
    </row>
    <row r="110" spans="7:51" ht="15">
      <c r="G110" s="14"/>
      <c r="I110" s="382"/>
      <c r="J110" s="14"/>
      <c r="K110" s="164"/>
      <c r="N110" s="164"/>
      <c r="O110" s="387"/>
      <c r="P110" s="164"/>
      <c r="Q110" s="164"/>
      <c r="R110" s="164"/>
      <c r="S110" s="164"/>
      <c r="V110" s="14"/>
      <c r="W110" s="14"/>
      <c r="X110" s="14"/>
      <c r="Y110" s="14"/>
      <c r="Z110" s="14"/>
      <c r="AA110" s="14"/>
      <c r="AB110" s="14"/>
      <c r="AC110" s="14"/>
      <c r="AE110" s="77"/>
      <c r="AG110" s="77"/>
      <c r="AH110" s="77"/>
      <c r="AI110" s="77"/>
      <c r="AJ110" s="164"/>
      <c r="AK110" s="14"/>
      <c r="AL110" s="14"/>
      <c r="AQ110" s="77"/>
      <c r="AR110" s="14"/>
      <c r="AS110" s="14"/>
      <c r="AT110" s="14"/>
      <c r="AU110" s="14"/>
      <c r="AV110" s="14"/>
      <c r="AW110" s="14"/>
      <c r="AX110" s="14"/>
      <c r="AY110" s="14"/>
    </row>
    <row r="111" spans="7:51" ht="15">
      <c r="G111" s="14"/>
      <c r="I111" s="382"/>
      <c r="J111" s="14"/>
      <c r="K111" s="164"/>
      <c r="N111" s="164"/>
      <c r="O111" s="387"/>
      <c r="P111" s="164"/>
      <c r="Q111" s="164"/>
      <c r="R111" s="164"/>
      <c r="S111" s="164"/>
      <c r="V111" s="14"/>
      <c r="W111" s="14"/>
      <c r="X111" s="14"/>
      <c r="Y111" s="14"/>
      <c r="Z111" s="14"/>
      <c r="AA111" s="14"/>
      <c r="AB111" s="14"/>
      <c r="AC111" s="14"/>
      <c r="AE111" s="77"/>
      <c r="AG111" s="77"/>
      <c r="AH111" s="77"/>
      <c r="AI111" s="77"/>
      <c r="AJ111" s="164"/>
      <c r="AK111" s="14"/>
      <c r="AL111" s="14"/>
      <c r="AQ111" s="77"/>
      <c r="AR111" s="14"/>
      <c r="AS111" s="14"/>
      <c r="AT111" s="14"/>
      <c r="AU111" s="14"/>
      <c r="AV111" s="14"/>
      <c r="AW111" s="14"/>
      <c r="AX111" s="14"/>
      <c r="AY111" s="14"/>
    </row>
    <row r="112" spans="7:51" ht="15">
      <c r="G112" s="14"/>
      <c r="I112" s="382"/>
      <c r="J112" s="14"/>
      <c r="K112" s="164"/>
      <c r="N112" s="164"/>
      <c r="O112" s="387"/>
      <c r="P112" s="164"/>
      <c r="Q112" s="164"/>
      <c r="R112" s="164"/>
      <c r="S112" s="164"/>
      <c r="V112" s="14"/>
      <c r="W112" s="14"/>
      <c r="X112" s="14"/>
      <c r="Y112" s="14"/>
      <c r="Z112" s="14"/>
      <c r="AA112" s="14"/>
      <c r="AB112" s="14"/>
      <c r="AC112" s="14"/>
      <c r="AE112" s="77"/>
      <c r="AG112" s="77"/>
      <c r="AH112" s="77"/>
      <c r="AI112" s="77"/>
      <c r="AJ112" s="164"/>
      <c r="AK112" s="14"/>
      <c r="AL112" s="14"/>
      <c r="AQ112" s="77"/>
      <c r="AR112" s="14"/>
      <c r="AS112" s="14"/>
      <c r="AT112" s="14"/>
      <c r="AU112" s="14"/>
      <c r="AV112" s="14"/>
      <c r="AW112" s="14"/>
      <c r="AX112" s="14"/>
      <c r="AY112" s="14"/>
    </row>
    <row r="113" spans="7:51" ht="15">
      <c r="G113" s="14"/>
      <c r="I113" s="382"/>
      <c r="J113" s="14"/>
      <c r="K113" s="164"/>
      <c r="N113" s="164"/>
      <c r="O113" s="387"/>
      <c r="P113" s="164"/>
      <c r="Q113" s="164"/>
      <c r="R113" s="164"/>
      <c r="S113" s="164"/>
      <c r="V113" s="14"/>
      <c r="W113" s="14"/>
      <c r="X113" s="14"/>
      <c r="Y113" s="14"/>
      <c r="Z113" s="14"/>
      <c r="AA113" s="14"/>
      <c r="AB113" s="14"/>
      <c r="AC113" s="14"/>
      <c r="AE113" s="77"/>
      <c r="AG113" s="77"/>
      <c r="AH113" s="77"/>
      <c r="AI113" s="77"/>
      <c r="AJ113" s="164"/>
      <c r="AK113" s="14"/>
      <c r="AL113" s="14"/>
      <c r="AQ113" s="77"/>
      <c r="AR113" s="14"/>
      <c r="AS113" s="14"/>
      <c r="AT113" s="14"/>
      <c r="AU113" s="14"/>
      <c r="AV113" s="14"/>
      <c r="AW113" s="14"/>
      <c r="AX113" s="14"/>
      <c r="AY113" s="14"/>
    </row>
    <row r="114" spans="7:51" ht="15">
      <c r="G114" s="14"/>
      <c r="I114" s="382"/>
      <c r="J114" s="14"/>
      <c r="K114" s="164"/>
      <c r="N114" s="164"/>
      <c r="O114" s="387"/>
      <c r="P114" s="164"/>
      <c r="Q114" s="164"/>
      <c r="R114" s="164"/>
      <c r="S114" s="164"/>
      <c r="V114" s="14"/>
      <c r="W114" s="14"/>
      <c r="X114" s="14"/>
      <c r="Y114" s="14"/>
      <c r="Z114" s="14"/>
      <c r="AA114" s="14"/>
      <c r="AB114" s="14"/>
      <c r="AC114" s="14"/>
      <c r="AE114" s="77"/>
      <c r="AG114" s="77"/>
      <c r="AH114" s="77"/>
      <c r="AI114" s="77"/>
      <c r="AJ114" s="164"/>
      <c r="AK114" s="14"/>
      <c r="AL114" s="14"/>
      <c r="AQ114" s="77"/>
      <c r="AR114" s="14"/>
      <c r="AS114" s="14"/>
      <c r="AT114" s="14"/>
      <c r="AU114" s="14"/>
      <c r="AV114" s="14"/>
      <c r="AW114" s="14"/>
      <c r="AX114" s="14"/>
      <c r="AY114" s="14"/>
    </row>
    <row r="115" spans="7:51" ht="15">
      <c r="G115" s="14"/>
      <c r="I115" s="382"/>
      <c r="J115" s="14"/>
      <c r="K115" s="164"/>
      <c r="N115" s="164"/>
      <c r="O115" s="387"/>
      <c r="P115" s="164"/>
      <c r="Q115" s="164"/>
      <c r="R115" s="164"/>
      <c r="S115" s="164"/>
      <c r="V115" s="14"/>
      <c r="W115" s="14"/>
      <c r="X115" s="14"/>
      <c r="Y115" s="14"/>
      <c r="Z115" s="14"/>
      <c r="AA115" s="14"/>
      <c r="AB115" s="14"/>
      <c r="AC115" s="14"/>
      <c r="AE115" s="77"/>
      <c r="AG115" s="77"/>
      <c r="AH115" s="77"/>
      <c r="AI115" s="77"/>
      <c r="AJ115" s="164"/>
      <c r="AK115" s="14"/>
      <c r="AL115" s="14"/>
      <c r="AQ115" s="77"/>
      <c r="AR115" s="14"/>
      <c r="AS115" s="14"/>
      <c r="AT115" s="14"/>
      <c r="AU115" s="14"/>
      <c r="AV115" s="14"/>
      <c r="AW115" s="14"/>
      <c r="AX115" s="14"/>
      <c r="AY115" s="14"/>
    </row>
    <row r="116" spans="7:51" ht="15">
      <c r="G116" s="14"/>
      <c r="I116" s="382"/>
      <c r="J116" s="14"/>
      <c r="K116" s="164"/>
      <c r="N116" s="164"/>
      <c r="O116" s="387"/>
      <c r="P116" s="164"/>
      <c r="Q116" s="164"/>
      <c r="R116" s="164"/>
      <c r="S116" s="164"/>
      <c r="V116" s="14"/>
      <c r="W116" s="14"/>
      <c r="X116" s="14"/>
      <c r="Y116" s="14"/>
      <c r="Z116" s="14"/>
      <c r="AA116" s="14"/>
      <c r="AB116" s="14"/>
      <c r="AC116" s="14"/>
      <c r="AE116" s="77"/>
      <c r="AG116" s="77"/>
      <c r="AH116" s="77"/>
      <c r="AI116" s="77"/>
      <c r="AJ116" s="164"/>
      <c r="AK116" s="14"/>
      <c r="AL116" s="14"/>
      <c r="AQ116" s="77"/>
      <c r="AR116" s="14"/>
      <c r="AS116" s="14"/>
      <c r="AT116" s="14"/>
      <c r="AU116" s="14"/>
      <c r="AV116" s="14"/>
      <c r="AW116" s="14"/>
      <c r="AX116" s="14"/>
      <c r="AY116" s="14"/>
    </row>
    <row r="117" spans="7:51" ht="15">
      <c r="G117" s="14"/>
      <c r="I117" s="382"/>
      <c r="J117" s="14"/>
      <c r="K117" s="164"/>
      <c r="N117" s="164"/>
      <c r="O117" s="387"/>
      <c r="P117" s="164"/>
      <c r="Q117" s="164"/>
      <c r="R117" s="164"/>
      <c r="S117" s="164"/>
      <c r="V117" s="14"/>
      <c r="W117" s="14"/>
      <c r="X117" s="14"/>
      <c r="Y117" s="14"/>
      <c r="Z117" s="14"/>
      <c r="AA117" s="14"/>
      <c r="AB117" s="14"/>
      <c r="AC117" s="14"/>
      <c r="AE117" s="77"/>
      <c r="AG117" s="77"/>
      <c r="AH117" s="77"/>
      <c r="AI117" s="77"/>
      <c r="AJ117" s="164"/>
      <c r="AK117" s="14"/>
      <c r="AL117" s="14"/>
      <c r="AQ117" s="77"/>
      <c r="AR117" s="14"/>
      <c r="AS117" s="14"/>
      <c r="AT117" s="14"/>
      <c r="AU117" s="14"/>
      <c r="AV117" s="14"/>
      <c r="AW117" s="14"/>
      <c r="AX117" s="14"/>
      <c r="AY117" s="14"/>
    </row>
    <row r="118" spans="7:51" ht="15">
      <c r="G118" s="14"/>
      <c r="I118" s="382"/>
      <c r="J118" s="14"/>
      <c r="K118" s="164"/>
      <c r="N118" s="164"/>
      <c r="O118" s="387"/>
      <c r="P118" s="164"/>
      <c r="Q118" s="164"/>
      <c r="R118" s="164"/>
      <c r="S118" s="164"/>
      <c r="V118" s="14"/>
      <c r="W118" s="14"/>
      <c r="X118" s="14"/>
      <c r="Y118" s="14"/>
      <c r="Z118" s="14"/>
      <c r="AA118" s="14"/>
      <c r="AB118" s="14"/>
      <c r="AC118" s="14"/>
      <c r="AE118" s="77"/>
      <c r="AG118" s="77"/>
      <c r="AH118" s="77"/>
      <c r="AI118" s="77"/>
      <c r="AJ118" s="164"/>
      <c r="AK118" s="14"/>
      <c r="AL118" s="14"/>
      <c r="AQ118" s="77"/>
      <c r="AR118" s="14"/>
      <c r="AS118" s="14"/>
      <c r="AT118" s="14"/>
      <c r="AU118" s="14"/>
      <c r="AV118" s="14"/>
      <c r="AW118" s="14"/>
      <c r="AX118" s="14"/>
      <c r="AY118" s="14"/>
    </row>
    <row r="119" spans="7:51" ht="15">
      <c r="G119" s="14"/>
      <c r="I119" s="382"/>
      <c r="J119" s="14"/>
      <c r="K119" s="164"/>
      <c r="N119" s="164"/>
      <c r="O119" s="387"/>
      <c r="P119" s="164"/>
      <c r="Q119" s="164"/>
      <c r="R119" s="164"/>
      <c r="S119" s="164"/>
      <c r="V119" s="14"/>
      <c r="W119" s="14"/>
      <c r="X119" s="14"/>
      <c r="Y119" s="14"/>
      <c r="Z119" s="14"/>
      <c r="AA119" s="14"/>
      <c r="AB119" s="14"/>
      <c r="AC119" s="14"/>
      <c r="AE119" s="77"/>
      <c r="AG119" s="77"/>
      <c r="AH119" s="77"/>
      <c r="AI119" s="77"/>
      <c r="AJ119" s="164"/>
      <c r="AK119" s="14"/>
      <c r="AL119" s="14"/>
      <c r="AQ119" s="77"/>
      <c r="AR119" s="14"/>
      <c r="AS119" s="14"/>
      <c r="AT119" s="14"/>
      <c r="AU119" s="14"/>
      <c r="AV119" s="14"/>
      <c r="AW119" s="14"/>
      <c r="AX119" s="14"/>
      <c r="AY119" s="14"/>
    </row>
    <row r="120" spans="7:51" ht="15">
      <c r="G120" s="14"/>
      <c r="I120" s="382"/>
      <c r="J120" s="14"/>
      <c r="K120" s="164"/>
      <c r="N120" s="164"/>
      <c r="O120" s="387"/>
      <c r="P120" s="164"/>
      <c r="Q120" s="164"/>
      <c r="R120" s="164"/>
      <c r="S120" s="164"/>
      <c r="V120" s="14"/>
      <c r="W120" s="14"/>
      <c r="X120" s="14"/>
      <c r="Y120" s="14"/>
      <c r="Z120" s="14"/>
      <c r="AA120" s="14"/>
      <c r="AB120" s="14"/>
      <c r="AC120" s="14"/>
      <c r="AE120" s="77"/>
      <c r="AG120" s="77"/>
      <c r="AH120" s="77"/>
      <c r="AI120" s="77"/>
      <c r="AJ120" s="164"/>
      <c r="AK120" s="14"/>
      <c r="AL120" s="14"/>
      <c r="AQ120" s="77"/>
      <c r="AR120" s="14"/>
      <c r="AS120" s="14"/>
      <c r="AT120" s="14"/>
      <c r="AU120" s="14"/>
      <c r="AV120" s="14"/>
      <c r="AW120" s="14"/>
      <c r="AX120" s="14"/>
      <c r="AY120" s="14"/>
    </row>
    <row r="121" spans="7:51" ht="15">
      <c r="G121" s="14"/>
      <c r="I121" s="382"/>
      <c r="J121" s="14"/>
      <c r="K121" s="164"/>
      <c r="N121" s="164"/>
      <c r="O121" s="387"/>
      <c r="P121" s="164"/>
      <c r="Q121" s="164"/>
      <c r="R121" s="164"/>
      <c r="S121" s="164"/>
      <c r="V121" s="14"/>
      <c r="W121" s="14"/>
      <c r="X121" s="14"/>
      <c r="Y121" s="14"/>
      <c r="Z121" s="14"/>
      <c r="AA121" s="14"/>
      <c r="AB121" s="14"/>
      <c r="AC121" s="14"/>
      <c r="AE121" s="77"/>
      <c r="AG121" s="77"/>
      <c r="AH121" s="77"/>
      <c r="AI121" s="77"/>
      <c r="AJ121" s="164"/>
      <c r="AK121" s="14"/>
      <c r="AL121" s="14"/>
      <c r="AQ121" s="77"/>
      <c r="AR121" s="14"/>
      <c r="AS121" s="14"/>
      <c r="AT121" s="14"/>
      <c r="AU121" s="14"/>
      <c r="AV121" s="14"/>
      <c r="AW121" s="14"/>
      <c r="AX121" s="14"/>
      <c r="AY121" s="14"/>
    </row>
    <row r="122" spans="7:51" ht="15">
      <c r="G122" s="14"/>
      <c r="I122" s="382"/>
      <c r="J122" s="14"/>
      <c r="K122" s="164"/>
      <c r="N122" s="164"/>
      <c r="O122" s="387"/>
      <c r="P122" s="164"/>
      <c r="Q122" s="164"/>
      <c r="R122" s="164"/>
      <c r="S122" s="164"/>
      <c r="V122" s="14"/>
      <c r="W122" s="14"/>
      <c r="X122" s="14"/>
      <c r="Y122" s="14"/>
      <c r="Z122" s="14"/>
      <c r="AA122" s="14"/>
      <c r="AB122" s="14"/>
      <c r="AC122" s="14"/>
      <c r="AE122" s="77"/>
      <c r="AG122" s="77"/>
      <c r="AH122" s="77"/>
      <c r="AI122" s="77"/>
      <c r="AJ122" s="164"/>
      <c r="AK122" s="14"/>
      <c r="AL122" s="14"/>
      <c r="AQ122" s="77"/>
      <c r="AR122" s="14"/>
      <c r="AS122" s="14"/>
      <c r="AT122" s="14"/>
      <c r="AU122" s="14"/>
      <c r="AV122" s="14"/>
      <c r="AW122" s="14"/>
      <c r="AX122" s="14"/>
      <c r="AY122" s="14"/>
    </row>
    <row r="123" spans="7:51" ht="15">
      <c r="G123" s="14"/>
      <c r="I123" s="382"/>
      <c r="J123" s="14"/>
      <c r="K123" s="164"/>
      <c r="N123" s="164"/>
      <c r="O123" s="387"/>
      <c r="P123" s="164"/>
      <c r="Q123" s="164"/>
      <c r="R123" s="164"/>
      <c r="S123" s="164"/>
      <c r="V123" s="14"/>
      <c r="W123" s="14"/>
      <c r="X123" s="14"/>
      <c r="Y123" s="14"/>
      <c r="Z123" s="14"/>
      <c r="AA123" s="14"/>
      <c r="AB123" s="14"/>
      <c r="AC123" s="14"/>
      <c r="AE123" s="77"/>
      <c r="AG123" s="77"/>
      <c r="AH123" s="77"/>
      <c r="AI123" s="77"/>
      <c r="AJ123" s="164"/>
      <c r="AK123" s="14"/>
      <c r="AL123" s="14"/>
      <c r="AQ123" s="77"/>
      <c r="AR123" s="14"/>
      <c r="AS123" s="14"/>
      <c r="AT123" s="14"/>
      <c r="AU123" s="14"/>
      <c r="AV123" s="14"/>
      <c r="AW123" s="14"/>
      <c r="AX123" s="14"/>
      <c r="AY123" s="14"/>
    </row>
    <row r="124" spans="7:51" ht="15">
      <c r="G124" s="14"/>
      <c r="I124" s="382"/>
      <c r="J124" s="14"/>
      <c r="K124" s="164"/>
      <c r="N124" s="164"/>
      <c r="O124" s="387"/>
      <c r="P124" s="164"/>
      <c r="Q124" s="164"/>
      <c r="R124" s="164"/>
      <c r="S124" s="164"/>
      <c r="V124" s="14"/>
      <c r="W124" s="14"/>
      <c r="X124" s="14"/>
      <c r="Y124" s="14"/>
      <c r="Z124" s="14"/>
      <c r="AA124" s="14"/>
      <c r="AB124" s="14"/>
      <c r="AC124" s="14"/>
      <c r="AE124" s="77"/>
      <c r="AG124" s="77"/>
      <c r="AH124" s="77"/>
      <c r="AI124" s="77"/>
      <c r="AJ124" s="164"/>
      <c r="AK124" s="14"/>
      <c r="AL124" s="14"/>
      <c r="AQ124" s="77"/>
      <c r="AR124" s="14"/>
      <c r="AS124" s="14"/>
      <c r="AT124" s="14"/>
      <c r="AU124" s="14"/>
      <c r="AV124" s="14"/>
      <c r="AW124" s="14"/>
      <c r="AX124" s="14"/>
      <c r="AY124" s="14"/>
    </row>
    <row r="125" spans="7:51" ht="15">
      <c r="G125" s="14"/>
      <c r="I125" s="382"/>
      <c r="J125" s="14"/>
      <c r="K125" s="164"/>
      <c r="N125" s="164"/>
      <c r="O125" s="387"/>
      <c r="P125" s="164"/>
      <c r="Q125" s="164"/>
      <c r="R125" s="164"/>
      <c r="S125" s="164"/>
      <c r="V125" s="14"/>
      <c r="W125" s="14"/>
      <c r="X125" s="14"/>
      <c r="Y125" s="14"/>
      <c r="Z125" s="14"/>
      <c r="AA125" s="14"/>
      <c r="AB125" s="14"/>
      <c r="AC125" s="14"/>
      <c r="AE125" s="77"/>
      <c r="AG125" s="77"/>
      <c r="AH125" s="77"/>
      <c r="AI125" s="77"/>
      <c r="AJ125" s="164"/>
      <c r="AK125" s="14"/>
      <c r="AL125" s="14"/>
      <c r="AQ125" s="77"/>
      <c r="AR125" s="14"/>
      <c r="AS125" s="14"/>
      <c r="AT125" s="14"/>
      <c r="AU125" s="14"/>
      <c r="AV125" s="14"/>
      <c r="AW125" s="14"/>
      <c r="AX125" s="14"/>
      <c r="AY125" s="14"/>
    </row>
    <row r="126" spans="7:51" ht="15">
      <c r="G126" s="14"/>
      <c r="I126" s="382"/>
      <c r="J126" s="14"/>
      <c r="K126" s="164"/>
      <c r="N126" s="164"/>
      <c r="O126" s="387"/>
      <c r="P126" s="164"/>
      <c r="Q126" s="164"/>
      <c r="R126" s="164"/>
      <c r="S126" s="164"/>
      <c r="V126" s="14"/>
      <c r="W126" s="14"/>
      <c r="X126" s="14"/>
      <c r="Y126" s="14"/>
      <c r="Z126" s="14"/>
      <c r="AA126" s="14"/>
      <c r="AB126" s="14"/>
      <c r="AC126" s="14"/>
      <c r="AE126" s="77"/>
      <c r="AG126" s="77"/>
      <c r="AH126" s="77"/>
      <c r="AI126" s="77"/>
      <c r="AJ126" s="164"/>
      <c r="AK126" s="14"/>
      <c r="AL126" s="14"/>
      <c r="AQ126" s="77"/>
      <c r="AR126" s="14"/>
      <c r="AS126" s="14"/>
      <c r="AT126" s="14"/>
      <c r="AU126" s="14"/>
      <c r="AV126" s="14"/>
      <c r="AW126" s="14"/>
      <c r="AX126" s="14"/>
      <c r="AY126" s="14"/>
    </row>
    <row r="127" spans="7:51" ht="15">
      <c r="G127" s="14"/>
      <c r="I127" s="382"/>
      <c r="J127" s="14"/>
      <c r="K127" s="164"/>
      <c r="N127" s="164"/>
      <c r="O127" s="387"/>
      <c r="P127" s="164"/>
      <c r="Q127" s="164"/>
      <c r="R127" s="164"/>
      <c r="S127" s="164"/>
      <c r="V127" s="14"/>
      <c r="W127" s="14"/>
      <c r="X127" s="14"/>
      <c r="Y127" s="14"/>
      <c r="Z127" s="14"/>
      <c r="AA127" s="14"/>
      <c r="AB127" s="14"/>
      <c r="AC127" s="14"/>
      <c r="AE127" s="77"/>
      <c r="AG127" s="77"/>
      <c r="AH127" s="77"/>
      <c r="AI127" s="77"/>
      <c r="AJ127" s="164"/>
      <c r="AK127" s="14"/>
      <c r="AL127" s="14"/>
      <c r="AQ127" s="77"/>
      <c r="AR127" s="14"/>
      <c r="AS127" s="14"/>
      <c r="AT127" s="14"/>
      <c r="AU127" s="14"/>
      <c r="AV127" s="14"/>
      <c r="AW127" s="14"/>
      <c r="AX127" s="14"/>
      <c r="AY127" s="14"/>
    </row>
    <row r="128" spans="7:51" ht="15">
      <c r="G128" s="14"/>
      <c r="I128" s="382"/>
      <c r="J128" s="14"/>
      <c r="K128" s="164"/>
      <c r="N128" s="164"/>
      <c r="O128" s="387"/>
      <c r="P128" s="164"/>
      <c r="Q128" s="164"/>
      <c r="R128" s="164"/>
      <c r="S128" s="164"/>
      <c r="V128" s="14"/>
      <c r="W128" s="14"/>
      <c r="X128" s="14"/>
      <c r="Y128" s="14"/>
      <c r="Z128" s="14"/>
      <c r="AA128" s="14"/>
      <c r="AB128" s="14"/>
      <c r="AC128" s="14"/>
      <c r="AE128" s="77"/>
      <c r="AG128" s="77"/>
      <c r="AH128" s="77"/>
      <c r="AI128" s="77"/>
      <c r="AJ128" s="164"/>
      <c r="AK128" s="14"/>
      <c r="AL128" s="14"/>
      <c r="AQ128" s="77"/>
      <c r="AR128" s="14"/>
      <c r="AS128" s="14"/>
      <c r="AT128" s="14"/>
      <c r="AU128" s="14"/>
      <c r="AV128" s="14"/>
      <c r="AW128" s="14"/>
      <c r="AX128" s="14"/>
      <c r="AY128" s="14"/>
    </row>
    <row r="129" spans="7:51" ht="15">
      <c r="G129" s="14"/>
      <c r="I129" s="382"/>
      <c r="J129" s="14"/>
      <c r="K129" s="164"/>
      <c r="N129" s="164"/>
      <c r="O129" s="387"/>
      <c r="P129" s="164"/>
      <c r="Q129" s="164"/>
      <c r="R129" s="164"/>
      <c r="S129" s="164"/>
      <c r="V129" s="14"/>
      <c r="W129" s="14"/>
      <c r="X129" s="14"/>
      <c r="Y129" s="14"/>
      <c r="Z129" s="14"/>
      <c r="AA129" s="14"/>
      <c r="AB129" s="14"/>
      <c r="AC129" s="14"/>
      <c r="AE129" s="77"/>
      <c r="AG129" s="77"/>
      <c r="AH129" s="77"/>
      <c r="AI129" s="77"/>
      <c r="AJ129" s="164"/>
      <c r="AK129" s="14"/>
      <c r="AL129" s="14"/>
      <c r="AQ129" s="77"/>
      <c r="AR129" s="14"/>
      <c r="AS129" s="14"/>
      <c r="AT129" s="14"/>
      <c r="AU129" s="14"/>
      <c r="AV129" s="14"/>
      <c r="AW129" s="14"/>
      <c r="AX129" s="14"/>
      <c r="AY129" s="14"/>
    </row>
    <row r="130" spans="7:51" ht="15">
      <c r="G130" s="14"/>
      <c r="I130" s="382"/>
      <c r="J130" s="14"/>
      <c r="K130" s="164"/>
      <c r="N130" s="164"/>
      <c r="O130" s="387"/>
      <c r="P130" s="164"/>
      <c r="Q130" s="164"/>
      <c r="R130" s="164"/>
      <c r="S130" s="164"/>
      <c r="V130" s="14"/>
      <c r="W130" s="14"/>
      <c r="X130" s="14"/>
      <c r="Y130" s="14"/>
      <c r="Z130" s="14"/>
      <c r="AA130" s="14"/>
      <c r="AB130" s="14"/>
      <c r="AC130" s="14"/>
      <c r="AE130" s="77"/>
      <c r="AG130" s="77"/>
      <c r="AH130" s="77"/>
      <c r="AI130" s="77"/>
      <c r="AJ130" s="164"/>
      <c r="AK130" s="14"/>
      <c r="AL130" s="14"/>
      <c r="AQ130" s="77"/>
      <c r="AR130" s="14"/>
      <c r="AS130" s="14"/>
      <c r="AT130" s="14"/>
      <c r="AU130" s="14"/>
      <c r="AV130" s="14"/>
      <c r="AW130" s="14"/>
      <c r="AX130" s="14"/>
      <c r="AY130" s="14"/>
    </row>
    <row r="131" spans="7:51" ht="15">
      <c r="G131" s="14"/>
      <c r="I131" s="382"/>
      <c r="J131" s="14"/>
      <c r="K131" s="164"/>
      <c r="N131" s="164"/>
      <c r="O131" s="387"/>
      <c r="P131" s="164"/>
      <c r="Q131" s="164"/>
      <c r="R131" s="164"/>
      <c r="S131" s="164"/>
      <c r="V131" s="14"/>
      <c r="W131" s="14"/>
      <c r="X131" s="14"/>
      <c r="Y131" s="14"/>
      <c r="Z131" s="14"/>
      <c r="AA131" s="14"/>
      <c r="AB131" s="14"/>
      <c r="AC131" s="14"/>
      <c r="AE131" s="77"/>
      <c r="AG131" s="77"/>
      <c r="AH131" s="77"/>
      <c r="AI131" s="77"/>
      <c r="AJ131" s="164"/>
      <c r="AK131" s="14"/>
      <c r="AL131" s="14"/>
      <c r="AQ131" s="77"/>
      <c r="AR131" s="14"/>
      <c r="AS131" s="14"/>
      <c r="AT131" s="14"/>
      <c r="AU131" s="14"/>
      <c r="AV131" s="14"/>
      <c r="AW131" s="14"/>
      <c r="AX131" s="14"/>
      <c r="AY131" s="14"/>
    </row>
    <row r="132" spans="7:51" ht="15">
      <c r="G132" s="14"/>
      <c r="I132" s="382"/>
      <c r="J132" s="14"/>
      <c r="K132" s="164"/>
      <c r="N132" s="164"/>
      <c r="O132" s="387"/>
      <c r="P132" s="164"/>
      <c r="Q132" s="164"/>
      <c r="R132" s="164"/>
      <c r="S132" s="164"/>
      <c r="V132" s="14"/>
      <c r="W132" s="14"/>
      <c r="X132" s="14"/>
      <c r="Y132" s="14"/>
      <c r="Z132" s="14"/>
      <c r="AA132" s="14"/>
      <c r="AB132" s="14"/>
      <c r="AC132" s="14"/>
      <c r="AE132" s="77"/>
      <c r="AG132" s="77"/>
      <c r="AH132" s="77"/>
      <c r="AI132" s="77"/>
      <c r="AJ132" s="164"/>
      <c r="AK132" s="14"/>
      <c r="AL132" s="14"/>
      <c r="AQ132" s="77"/>
      <c r="AR132" s="14"/>
      <c r="AS132" s="14"/>
      <c r="AT132" s="14"/>
      <c r="AU132" s="14"/>
      <c r="AV132" s="14"/>
      <c r="AW132" s="14"/>
      <c r="AX132" s="14"/>
      <c r="AY132" s="14"/>
    </row>
    <row r="133" spans="7:51" ht="15">
      <c r="G133" s="14"/>
      <c r="I133" s="382"/>
      <c r="J133" s="14"/>
      <c r="K133" s="164"/>
      <c r="N133" s="164"/>
      <c r="O133" s="387"/>
      <c r="P133" s="164"/>
      <c r="Q133" s="164"/>
      <c r="R133" s="164"/>
      <c r="S133" s="164"/>
      <c r="V133" s="14"/>
      <c r="W133" s="14"/>
      <c r="X133" s="14"/>
      <c r="Y133" s="14"/>
      <c r="Z133" s="14"/>
      <c r="AA133" s="14"/>
      <c r="AB133" s="14"/>
      <c r="AC133" s="14"/>
      <c r="AE133" s="77"/>
      <c r="AG133" s="77"/>
      <c r="AH133" s="77"/>
      <c r="AI133" s="77"/>
      <c r="AJ133" s="164"/>
      <c r="AK133" s="14"/>
      <c r="AL133" s="14"/>
      <c r="AQ133" s="77"/>
      <c r="AR133" s="14"/>
      <c r="AS133" s="14"/>
      <c r="AT133" s="14"/>
      <c r="AU133" s="14"/>
      <c r="AV133" s="14"/>
      <c r="AW133" s="14"/>
      <c r="AX133" s="14"/>
      <c r="AY133" s="14"/>
    </row>
    <row r="134" spans="7:51" ht="15">
      <c r="G134" s="14"/>
      <c r="I134" s="382"/>
      <c r="J134" s="14"/>
      <c r="K134" s="164"/>
      <c r="N134" s="164"/>
      <c r="O134" s="387"/>
      <c r="P134" s="164"/>
      <c r="Q134" s="164"/>
      <c r="R134" s="164"/>
      <c r="S134" s="164"/>
      <c r="V134" s="14"/>
      <c r="W134" s="14"/>
      <c r="X134" s="14"/>
      <c r="Y134" s="14"/>
      <c r="Z134" s="14"/>
      <c r="AA134" s="14"/>
      <c r="AB134" s="14"/>
      <c r="AC134" s="14"/>
      <c r="AE134" s="77"/>
      <c r="AG134" s="77"/>
      <c r="AH134" s="77"/>
      <c r="AI134" s="77"/>
      <c r="AJ134" s="164"/>
      <c r="AK134" s="14"/>
      <c r="AL134" s="14"/>
      <c r="AQ134" s="77"/>
      <c r="AR134" s="14"/>
      <c r="AS134" s="14"/>
      <c r="AT134" s="14"/>
      <c r="AU134" s="14"/>
      <c r="AV134" s="14"/>
      <c r="AW134" s="14"/>
      <c r="AX134" s="14"/>
      <c r="AY134" s="14"/>
    </row>
    <row r="135" spans="7:51" ht="15">
      <c r="G135" s="14"/>
      <c r="I135" s="382"/>
      <c r="J135" s="14"/>
      <c r="K135" s="164"/>
      <c r="N135" s="164"/>
      <c r="O135" s="387"/>
      <c r="P135" s="164"/>
      <c r="Q135" s="164"/>
      <c r="R135" s="164"/>
      <c r="S135" s="164"/>
      <c r="V135" s="14"/>
      <c r="W135" s="14"/>
      <c r="X135" s="14"/>
      <c r="Y135" s="14"/>
      <c r="Z135" s="14"/>
      <c r="AA135" s="14"/>
      <c r="AB135" s="14"/>
      <c r="AC135" s="14"/>
      <c r="AE135" s="77"/>
      <c r="AG135" s="77"/>
      <c r="AH135" s="77"/>
      <c r="AI135" s="77"/>
      <c r="AJ135" s="164"/>
      <c r="AK135" s="14"/>
      <c r="AL135" s="14"/>
      <c r="AQ135" s="77"/>
      <c r="AR135" s="14"/>
      <c r="AS135" s="14"/>
      <c r="AT135" s="14"/>
      <c r="AU135" s="14"/>
      <c r="AV135" s="14"/>
      <c r="AW135" s="14"/>
      <c r="AX135" s="14"/>
      <c r="AY135" s="14"/>
    </row>
    <row r="136" spans="7:51" ht="15">
      <c r="G136" s="14"/>
      <c r="I136" s="382"/>
      <c r="J136" s="14"/>
      <c r="K136" s="164"/>
      <c r="N136" s="164"/>
      <c r="O136" s="387"/>
      <c r="P136" s="164"/>
      <c r="Q136" s="164"/>
      <c r="R136" s="164"/>
      <c r="S136" s="164"/>
      <c r="V136" s="14"/>
      <c r="W136" s="14"/>
      <c r="X136" s="14"/>
      <c r="Y136" s="14"/>
      <c r="Z136" s="14"/>
      <c r="AA136" s="14"/>
      <c r="AB136" s="14"/>
      <c r="AC136" s="14"/>
      <c r="AE136" s="77"/>
      <c r="AG136" s="77"/>
      <c r="AH136" s="77"/>
      <c r="AI136" s="77"/>
      <c r="AJ136" s="164"/>
      <c r="AK136" s="14"/>
      <c r="AL136" s="14"/>
      <c r="AQ136" s="77"/>
      <c r="AR136" s="14"/>
      <c r="AS136" s="14"/>
      <c r="AT136" s="14"/>
      <c r="AU136" s="14"/>
      <c r="AV136" s="14"/>
      <c r="AW136" s="14"/>
      <c r="AX136" s="14"/>
      <c r="AY136" s="14"/>
    </row>
    <row r="137" spans="7:51" ht="15">
      <c r="G137" s="14"/>
      <c r="I137" s="382"/>
      <c r="J137" s="14"/>
      <c r="K137" s="164"/>
      <c r="N137" s="164"/>
      <c r="O137" s="387"/>
      <c r="P137" s="164"/>
      <c r="Q137" s="164"/>
      <c r="R137" s="164"/>
      <c r="S137" s="164"/>
      <c r="V137" s="14"/>
      <c r="W137" s="14"/>
      <c r="X137" s="14"/>
      <c r="Y137" s="14"/>
      <c r="Z137" s="14"/>
      <c r="AA137" s="14"/>
      <c r="AB137" s="14"/>
      <c r="AC137" s="14"/>
      <c r="AE137" s="77"/>
      <c r="AG137" s="77"/>
      <c r="AH137" s="77"/>
      <c r="AI137" s="77"/>
      <c r="AJ137" s="164"/>
      <c r="AK137" s="14"/>
      <c r="AL137" s="14"/>
      <c r="AQ137" s="77"/>
      <c r="AR137" s="14"/>
      <c r="AS137" s="14"/>
      <c r="AT137" s="14"/>
      <c r="AU137" s="14"/>
      <c r="AV137" s="14"/>
      <c r="AW137" s="14"/>
      <c r="AX137" s="14"/>
      <c r="AY137" s="14"/>
    </row>
    <row r="138" spans="7:51" ht="15">
      <c r="G138" s="14"/>
      <c r="I138" s="382"/>
      <c r="J138" s="14"/>
      <c r="K138" s="164"/>
      <c r="N138" s="164"/>
      <c r="O138" s="387"/>
      <c r="P138" s="164"/>
      <c r="Q138" s="164"/>
      <c r="R138" s="164"/>
      <c r="S138" s="164"/>
      <c r="V138" s="14"/>
      <c r="W138" s="14"/>
      <c r="X138" s="14"/>
      <c r="Y138" s="14"/>
      <c r="Z138" s="14"/>
      <c r="AA138" s="14"/>
      <c r="AB138" s="14"/>
      <c r="AC138" s="14"/>
      <c r="AE138" s="77"/>
      <c r="AG138" s="77"/>
      <c r="AH138" s="77"/>
      <c r="AI138" s="77"/>
      <c r="AJ138" s="164"/>
      <c r="AK138" s="14"/>
      <c r="AL138" s="14"/>
      <c r="AQ138" s="77"/>
      <c r="AR138" s="14"/>
      <c r="AS138" s="14"/>
      <c r="AT138" s="14"/>
      <c r="AU138" s="14"/>
      <c r="AV138" s="14"/>
      <c r="AW138" s="14"/>
      <c r="AX138" s="14"/>
      <c r="AY138" s="14"/>
    </row>
    <row r="139" spans="7:51" ht="15">
      <c r="G139" s="14"/>
      <c r="I139" s="382"/>
      <c r="J139" s="14"/>
      <c r="K139" s="164"/>
      <c r="N139" s="164"/>
      <c r="O139" s="387"/>
      <c r="P139" s="164"/>
      <c r="Q139" s="164"/>
      <c r="R139" s="164"/>
      <c r="S139" s="164"/>
      <c r="V139" s="14"/>
      <c r="W139" s="14"/>
      <c r="X139" s="14"/>
      <c r="Y139" s="14"/>
      <c r="Z139" s="14"/>
      <c r="AA139" s="14"/>
      <c r="AB139" s="14"/>
      <c r="AC139" s="14"/>
      <c r="AE139" s="77"/>
      <c r="AG139" s="77"/>
      <c r="AH139" s="77"/>
      <c r="AI139" s="77"/>
      <c r="AJ139" s="164"/>
      <c r="AK139" s="14"/>
      <c r="AL139" s="14"/>
      <c r="AQ139" s="77"/>
      <c r="AR139" s="14"/>
      <c r="AS139" s="14"/>
      <c r="AT139" s="14"/>
      <c r="AU139" s="14"/>
      <c r="AV139" s="14"/>
      <c r="AW139" s="14"/>
      <c r="AX139" s="14"/>
      <c r="AY139" s="14"/>
    </row>
    <row r="140" spans="7:51" ht="15">
      <c r="G140" s="14"/>
      <c r="I140" s="382"/>
      <c r="J140" s="14"/>
      <c r="K140" s="164"/>
      <c r="N140" s="164"/>
      <c r="O140" s="387"/>
      <c r="P140" s="164"/>
      <c r="Q140" s="164"/>
      <c r="R140" s="164"/>
      <c r="S140" s="164"/>
      <c r="V140" s="14"/>
      <c r="W140" s="14"/>
      <c r="X140" s="14"/>
      <c r="Y140" s="14"/>
      <c r="Z140" s="14"/>
      <c r="AA140" s="14"/>
      <c r="AB140" s="14"/>
      <c r="AC140" s="14"/>
      <c r="AE140" s="77"/>
      <c r="AG140" s="77"/>
      <c r="AH140" s="77"/>
      <c r="AI140" s="77"/>
      <c r="AJ140" s="164"/>
      <c r="AK140" s="14"/>
      <c r="AL140" s="14"/>
      <c r="AQ140" s="77"/>
      <c r="AR140" s="14"/>
      <c r="AS140" s="14"/>
      <c r="AT140" s="14"/>
      <c r="AU140" s="14"/>
      <c r="AV140" s="14"/>
      <c r="AW140" s="14"/>
      <c r="AX140" s="14"/>
      <c r="AY140" s="14"/>
    </row>
    <row r="141" spans="7:51" ht="15">
      <c r="G141" s="14"/>
      <c r="I141" s="382"/>
      <c r="J141" s="14"/>
      <c r="K141" s="164"/>
      <c r="N141" s="164"/>
      <c r="O141" s="387"/>
      <c r="P141" s="164"/>
      <c r="Q141" s="164"/>
      <c r="R141" s="164"/>
      <c r="S141" s="164"/>
      <c r="V141" s="14"/>
      <c r="W141" s="14"/>
      <c r="X141" s="14"/>
      <c r="Y141" s="14"/>
      <c r="Z141" s="14"/>
      <c r="AA141" s="14"/>
      <c r="AB141" s="14"/>
      <c r="AC141" s="14"/>
      <c r="AE141" s="77"/>
      <c r="AG141" s="77"/>
      <c r="AH141" s="77"/>
      <c r="AI141" s="77"/>
      <c r="AJ141" s="164"/>
      <c r="AK141" s="14"/>
      <c r="AL141" s="14"/>
      <c r="AQ141" s="77"/>
      <c r="AR141" s="14"/>
      <c r="AS141" s="14"/>
      <c r="AT141" s="14"/>
      <c r="AU141" s="14"/>
      <c r="AV141" s="14"/>
      <c r="AW141" s="14"/>
      <c r="AX141" s="14"/>
      <c r="AY141" s="14"/>
    </row>
    <row r="142" spans="7:51" ht="15">
      <c r="G142" s="14"/>
      <c r="I142" s="382"/>
      <c r="J142" s="14"/>
      <c r="K142" s="164"/>
      <c r="N142" s="164"/>
      <c r="O142" s="387"/>
      <c r="P142" s="164"/>
      <c r="Q142" s="164"/>
      <c r="R142" s="164"/>
      <c r="S142" s="164"/>
      <c r="V142" s="14"/>
      <c r="W142" s="14"/>
      <c r="X142" s="14"/>
      <c r="Y142" s="14"/>
      <c r="Z142" s="14"/>
      <c r="AA142" s="14"/>
      <c r="AB142" s="14"/>
      <c r="AC142" s="14"/>
      <c r="AE142" s="77"/>
      <c r="AG142" s="77"/>
      <c r="AH142" s="77"/>
      <c r="AI142" s="77"/>
      <c r="AJ142" s="164"/>
      <c r="AK142" s="14"/>
      <c r="AL142" s="14"/>
      <c r="AQ142" s="77"/>
      <c r="AR142" s="14"/>
      <c r="AS142" s="14"/>
      <c r="AT142" s="14"/>
      <c r="AU142" s="14"/>
      <c r="AV142" s="14"/>
      <c r="AW142" s="14"/>
      <c r="AX142" s="14"/>
      <c r="AY142" s="14"/>
    </row>
    <row r="143" spans="7:51" ht="15">
      <c r="G143" s="14"/>
      <c r="I143" s="382"/>
      <c r="J143" s="14"/>
      <c r="K143" s="164"/>
      <c r="N143" s="164"/>
      <c r="O143" s="387"/>
      <c r="P143" s="164"/>
      <c r="Q143" s="164"/>
      <c r="R143" s="164"/>
      <c r="S143" s="164"/>
      <c r="V143" s="14"/>
      <c r="W143" s="14"/>
      <c r="X143" s="14"/>
      <c r="Y143" s="14"/>
      <c r="Z143" s="14"/>
      <c r="AA143" s="14"/>
      <c r="AB143" s="14"/>
      <c r="AC143" s="14"/>
      <c r="AE143" s="77"/>
      <c r="AG143" s="77"/>
      <c r="AH143" s="77"/>
      <c r="AI143" s="77"/>
      <c r="AJ143" s="164"/>
      <c r="AK143" s="14"/>
      <c r="AL143" s="14"/>
      <c r="AQ143" s="77"/>
      <c r="AR143" s="14"/>
      <c r="AS143" s="14"/>
      <c r="AT143" s="14"/>
      <c r="AU143" s="14"/>
      <c r="AV143" s="14"/>
      <c r="AW143" s="14"/>
      <c r="AX143" s="14"/>
      <c r="AY143" s="14"/>
    </row>
    <row r="144" spans="7:51" ht="15">
      <c r="G144" s="14"/>
      <c r="I144" s="382"/>
      <c r="J144" s="14"/>
      <c r="K144" s="164"/>
      <c r="N144" s="164"/>
      <c r="O144" s="387"/>
      <c r="P144" s="164"/>
      <c r="Q144" s="164"/>
      <c r="R144" s="164"/>
      <c r="S144" s="164"/>
      <c r="V144" s="14"/>
      <c r="W144" s="14"/>
      <c r="X144" s="14"/>
      <c r="Y144" s="14"/>
      <c r="Z144" s="14"/>
      <c r="AA144" s="14"/>
      <c r="AB144" s="14"/>
      <c r="AC144" s="14"/>
      <c r="AE144" s="77"/>
      <c r="AG144" s="77"/>
      <c r="AH144" s="77"/>
      <c r="AI144" s="77"/>
      <c r="AJ144" s="164"/>
      <c r="AK144" s="14"/>
      <c r="AL144" s="14"/>
      <c r="AQ144" s="77"/>
      <c r="AR144" s="14"/>
      <c r="AS144" s="14"/>
      <c r="AT144" s="14"/>
      <c r="AU144" s="14"/>
      <c r="AV144" s="14"/>
      <c r="AW144" s="14"/>
      <c r="AX144" s="14"/>
      <c r="AY144" s="14"/>
    </row>
    <row r="145" spans="1:51" ht="15">
      <c r="A145" s="32"/>
      <c r="B145" s="32"/>
      <c r="C145" s="32"/>
      <c r="D145" s="32"/>
      <c r="E145" s="32"/>
      <c r="F145" s="32"/>
      <c r="G145" s="32"/>
      <c r="H145" s="32"/>
      <c r="I145" s="383"/>
      <c r="J145" s="32"/>
      <c r="K145" s="165"/>
      <c r="N145" s="164"/>
      <c r="O145" s="387"/>
      <c r="P145" s="164"/>
      <c r="Q145" s="164"/>
      <c r="R145" s="164"/>
      <c r="S145" s="164"/>
      <c r="V145" s="14"/>
      <c r="W145" s="14"/>
      <c r="X145" s="14"/>
      <c r="Y145" s="14"/>
      <c r="Z145" s="14"/>
      <c r="AA145" s="14"/>
      <c r="AB145" s="14"/>
      <c r="AC145" s="14"/>
      <c r="AE145" s="77"/>
      <c r="AG145" s="77"/>
      <c r="AH145" s="77"/>
      <c r="AI145" s="77"/>
      <c r="AJ145" s="164"/>
      <c r="AK145" s="14"/>
      <c r="AL145" s="14"/>
      <c r="AQ145" s="77"/>
      <c r="AR145" s="14"/>
      <c r="AS145" s="14"/>
      <c r="AT145" s="14"/>
      <c r="AU145" s="14"/>
      <c r="AV145" s="14"/>
      <c r="AW145" s="14"/>
      <c r="AX145" s="14"/>
      <c r="AY145" s="14"/>
    </row>
    <row r="146" spans="1:51" ht="15">
      <c r="A146" s="36"/>
      <c r="B146" s="36"/>
      <c r="C146" s="36"/>
      <c r="D146" s="36"/>
      <c r="E146" s="36"/>
      <c r="F146" s="36"/>
      <c r="G146" s="36"/>
      <c r="H146" s="36"/>
      <c r="I146" s="384"/>
      <c r="J146" s="36"/>
      <c r="K146" s="166"/>
      <c r="L146" s="165"/>
      <c r="M146" s="165"/>
      <c r="N146" s="165"/>
      <c r="O146" s="365"/>
      <c r="P146" s="165"/>
      <c r="Q146" s="165"/>
      <c r="R146" s="165"/>
      <c r="S146" s="165"/>
      <c r="T146" s="165"/>
      <c r="U146" s="165"/>
      <c r="V146" s="32"/>
      <c r="W146" s="32"/>
      <c r="X146" s="32"/>
      <c r="Y146" s="32"/>
      <c r="Z146" s="32"/>
      <c r="AA146" s="32"/>
      <c r="AB146" s="32"/>
      <c r="AC146" s="32"/>
      <c r="AD146" s="32"/>
      <c r="AE146" s="78"/>
      <c r="AF146" s="78"/>
      <c r="AG146" s="78"/>
      <c r="AH146" s="78"/>
      <c r="AI146" s="78"/>
      <c r="AJ146" s="165"/>
      <c r="AK146" s="32"/>
      <c r="AM146" s="78"/>
      <c r="AO146" s="78"/>
      <c r="AQ146" s="78"/>
    </row>
    <row r="147" spans="1:51" ht="15">
      <c r="A147" s="36"/>
      <c r="B147" s="36"/>
      <c r="C147" s="36"/>
      <c r="D147" s="36"/>
      <c r="E147" s="36"/>
      <c r="F147" s="36"/>
      <c r="G147" s="36"/>
      <c r="H147" s="36"/>
      <c r="I147" s="384"/>
      <c r="J147" s="36"/>
      <c r="K147" s="166"/>
      <c r="L147" s="166"/>
      <c r="M147" s="166"/>
      <c r="N147" s="166"/>
      <c r="O147" s="366"/>
      <c r="P147" s="166"/>
      <c r="Q147" s="166"/>
      <c r="R147" s="166"/>
      <c r="S147" s="166"/>
      <c r="T147" s="166"/>
      <c r="U147" s="166"/>
      <c r="V147" s="36"/>
      <c r="W147" s="36"/>
      <c r="X147" s="36"/>
      <c r="Y147" s="36"/>
      <c r="Z147" s="36"/>
      <c r="AA147" s="36"/>
      <c r="AB147" s="36"/>
      <c r="AC147" s="36"/>
      <c r="AD147" s="36"/>
      <c r="AE147" s="79"/>
      <c r="AF147" s="79"/>
      <c r="AG147" s="79"/>
      <c r="AH147" s="79"/>
      <c r="AI147" s="79"/>
      <c r="AJ147" s="166"/>
      <c r="AK147" s="36"/>
      <c r="AM147" s="79"/>
      <c r="AO147" s="79"/>
      <c r="AQ147" s="79"/>
    </row>
    <row r="148" spans="1:51" ht="15">
      <c r="A148" s="36"/>
      <c r="B148" s="36"/>
      <c r="C148" s="36"/>
      <c r="D148" s="36"/>
      <c r="E148" s="36"/>
      <c r="F148" s="36"/>
      <c r="G148" s="36"/>
      <c r="H148" s="36"/>
      <c r="I148" s="384"/>
      <c r="J148" s="36"/>
      <c r="K148" s="166"/>
      <c r="L148" s="166"/>
      <c r="M148" s="166"/>
      <c r="N148" s="166"/>
      <c r="O148" s="366"/>
      <c r="P148" s="166"/>
      <c r="Q148" s="166"/>
      <c r="R148" s="166"/>
      <c r="S148" s="166"/>
      <c r="T148" s="166"/>
      <c r="U148" s="166"/>
      <c r="V148" s="36"/>
      <c r="W148" s="36"/>
      <c r="X148" s="36"/>
      <c r="Y148" s="36"/>
      <c r="Z148" s="36"/>
      <c r="AA148" s="36"/>
      <c r="AB148" s="36"/>
      <c r="AC148" s="36"/>
      <c r="AD148" s="36"/>
      <c r="AE148" s="79"/>
      <c r="AF148" s="79"/>
      <c r="AG148" s="79"/>
      <c r="AH148" s="79"/>
      <c r="AI148" s="79"/>
      <c r="AJ148" s="166"/>
      <c r="AK148" s="36"/>
      <c r="AM148" s="79"/>
      <c r="AO148" s="79"/>
      <c r="AQ148" s="79"/>
    </row>
    <row r="149" spans="1:51" ht="15">
      <c r="A149" s="36"/>
      <c r="B149" s="36"/>
      <c r="C149" s="36"/>
      <c r="D149" s="36"/>
      <c r="E149" s="36"/>
      <c r="F149" s="36"/>
      <c r="G149" s="36"/>
      <c r="H149" s="36"/>
      <c r="I149" s="384"/>
      <c r="J149" s="36"/>
      <c r="K149" s="166"/>
      <c r="L149" s="166"/>
      <c r="M149" s="166"/>
      <c r="N149" s="166"/>
      <c r="O149" s="366"/>
      <c r="P149" s="166"/>
      <c r="Q149" s="166"/>
      <c r="R149" s="166"/>
      <c r="S149" s="166"/>
      <c r="T149" s="166"/>
      <c r="U149" s="166"/>
      <c r="V149" s="36"/>
      <c r="W149" s="36"/>
      <c r="X149" s="36"/>
      <c r="Y149" s="36"/>
      <c r="Z149" s="36"/>
      <c r="AA149" s="36"/>
      <c r="AB149" s="36"/>
      <c r="AC149" s="36"/>
      <c r="AD149" s="36"/>
      <c r="AE149" s="79"/>
      <c r="AF149" s="79"/>
      <c r="AG149" s="79"/>
      <c r="AH149" s="79"/>
      <c r="AI149" s="79"/>
      <c r="AJ149" s="166"/>
      <c r="AK149" s="36"/>
      <c r="AM149" s="79"/>
      <c r="AO149" s="79"/>
      <c r="AQ149" s="79"/>
    </row>
    <row r="150" spans="1:51" ht="15">
      <c r="A150" s="36"/>
      <c r="B150" s="36"/>
      <c r="C150" s="36"/>
      <c r="D150" s="36"/>
      <c r="E150" s="36"/>
      <c r="F150" s="36"/>
      <c r="G150" s="36"/>
      <c r="H150" s="36"/>
      <c r="I150" s="384"/>
      <c r="J150" s="36"/>
      <c r="K150" s="166"/>
      <c r="L150" s="166"/>
      <c r="M150" s="166"/>
      <c r="N150" s="166"/>
      <c r="O150" s="366"/>
      <c r="P150" s="166"/>
      <c r="Q150" s="166"/>
      <c r="R150" s="166"/>
      <c r="S150" s="166"/>
      <c r="T150" s="166"/>
      <c r="U150" s="166"/>
      <c r="V150" s="36"/>
      <c r="W150" s="36"/>
      <c r="X150" s="36"/>
      <c r="Y150" s="36"/>
      <c r="Z150" s="36"/>
      <c r="AA150" s="36"/>
      <c r="AB150" s="36"/>
      <c r="AC150" s="36"/>
      <c r="AD150" s="36"/>
      <c r="AE150" s="79"/>
      <c r="AF150" s="79"/>
      <c r="AG150" s="79"/>
      <c r="AH150" s="79"/>
      <c r="AI150" s="79"/>
      <c r="AJ150" s="166"/>
      <c r="AK150" s="36"/>
      <c r="AM150" s="79"/>
      <c r="AO150" s="79"/>
      <c r="AQ150" s="79"/>
    </row>
    <row r="151" spans="1:51" ht="15">
      <c r="A151" s="36"/>
      <c r="B151" s="36"/>
      <c r="C151" s="36"/>
      <c r="D151" s="36"/>
      <c r="E151" s="36"/>
      <c r="F151" s="36"/>
      <c r="G151" s="36"/>
      <c r="H151" s="36"/>
      <c r="I151" s="384"/>
      <c r="J151" s="36"/>
      <c r="K151" s="166"/>
      <c r="L151" s="166"/>
      <c r="M151" s="166"/>
      <c r="N151" s="166"/>
      <c r="O151" s="366"/>
      <c r="P151" s="166"/>
      <c r="Q151" s="166"/>
      <c r="R151" s="166"/>
      <c r="S151" s="166"/>
      <c r="T151" s="166"/>
      <c r="U151" s="166"/>
      <c r="V151" s="36"/>
      <c r="W151" s="36"/>
      <c r="X151" s="36"/>
      <c r="Y151" s="36"/>
      <c r="Z151" s="36"/>
      <c r="AA151" s="36"/>
      <c r="AB151" s="36"/>
      <c r="AC151" s="36"/>
      <c r="AD151" s="36"/>
      <c r="AE151" s="79"/>
      <c r="AF151" s="79"/>
      <c r="AG151" s="79"/>
      <c r="AH151" s="79"/>
      <c r="AI151" s="79"/>
      <c r="AJ151" s="166"/>
      <c r="AK151" s="36"/>
      <c r="AM151" s="79"/>
      <c r="AO151" s="79"/>
      <c r="AQ151" s="79"/>
    </row>
    <row r="152" spans="1:51" ht="15">
      <c r="A152" s="36"/>
      <c r="B152" s="36"/>
      <c r="C152" s="36"/>
      <c r="D152" s="36"/>
      <c r="E152" s="36"/>
      <c r="F152" s="36"/>
      <c r="G152" s="36"/>
      <c r="H152" s="36"/>
      <c r="I152" s="384"/>
      <c r="J152" s="36"/>
      <c r="K152" s="166"/>
      <c r="L152" s="166"/>
      <c r="M152" s="166"/>
      <c r="N152" s="166"/>
      <c r="O152" s="366"/>
      <c r="P152" s="166"/>
      <c r="Q152" s="166"/>
      <c r="R152" s="166"/>
      <c r="S152" s="166"/>
      <c r="T152" s="166"/>
      <c r="U152" s="166"/>
      <c r="V152" s="36"/>
      <c r="W152" s="36"/>
      <c r="X152" s="36"/>
      <c r="Y152" s="36"/>
      <c r="Z152" s="36"/>
      <c r="AA152" s="36"/>
      <c r="AB152" s="36"/>
      <c r="AC152" s="36"/>
      <c r="AD152" s="36"/>
      <c r="AE152" s="79"/>
      <c r="AF152" s="79"/>
      <c r="AG152" s="79"/>
      <c r="AH152" s="79"/>
      <c r="AI152" s="79"/>
      <c r="AJ152" s="166"/>
      <c r="AK152" s="36"/>
      <c r="AM152" s="79"/>
      <c r="AO152" s="79"/>
      <c r="AQ152" s="79"/>
    </row>
    <row r="153" spans="1:51" ht="15">
      <c r="A153" s="36"/>
      <c r="B153" s="36"/>
      <c r="C153" s="36"/>
      <c r="D153" s="36"/>
      <c r="E153" s="36"/>
      <c r="F153" s="36"/>
      <c r="G153" s="36"/>
      <c r="H153" s="36"/>
      <c r="I153" s="384"/>
      <c r="J153" s="36"/>
      <c r="K153" s="166"/>
      <c r="L153" s="166"/>
      <c r="M153" s="166"/>
      <c r="N153" s="166"/>
      <c r="O153" s="366"/>
      <c r="P153" s="166"/>
      <c r="Q153" s="166"/>
      <c r="R153" s="166"/>
      <c r="S153" s="166"/>
      <c r="T153" s="166"/>
      <c r="U153" s="166"/>
      <c r="V153" s="36"/>
      <c r="W153" s="36"/>
      <c r="X153" s="36"/>
      <c r="Y153" s="36"/>
      <c r="Z153" s="36"/>
      <c r="AA153" s="36"/>
      <c r="AB153" s="36"/>
      <c r="AC153" s="36"/>
      <c r="AD153" s="36"/>
      <c r="AE153" s="79"/>
      <c r="AF153" s="79"/>
      <c r="AG153" s="79"/>
      <c r="AH153" s="79"/>
      <c r="AI153" s="79"/>
      <c r="AJ153" s="166"/>
      <c r="AK153" s="36"/>
      <c r="AM153" s="79"/>
      <c r="AO153" s="79"/>
      <c r="AQ153" s="79"/>
    </row>
    <row r="154" spans="1:51" ht="15">
      <c r="A154" s="36"/>
      <c r="B154" s="36"/>
      <c r="C154" s="36"/>
      <c r="D154" s="36"/>
      <c r="E154" s="36"/>
      <c r="F154" s="36"/>
      <c r="G154" s="36"/>
      <c r="H154" s="36"/>
      <c r="I154" s="384"/>
      <c r="J154" s="36"/>
      <c r="K154" s="166"/>
      <c r="L154" s="166"/>
      <c r="M154" s="166"/>
      <c r="N154" s="166"/>
      <c r="O154" s="366"/>
      <c r="P154" s="166"/>
      <c r="Q154" s="166"/>
      <c r="R154" s="166"/>
      <c r="S154" s="166"/>
      <c r="T154" s="166"/>
      <c r="U154" s="166"/>
      <c r="V154" s="36"/>
      <c r="W154" s="36"/>
      <c r="X154" s="36"/>
      <c r="Y154" s="36"/>
      <c r="Z154" s="36"/>
      <c r="AA154" s="36"/>
      <c r="AB154" s="36"/>
      <c r="AC154" s="36"/>
      <c r="AD154" s="36"/>
      <c r="AE154" s="79"/>
      <c r="AF154" s="79"/>
      <c r="AG154" s="79"/>
      <c r="AH154" s="79"/>
      <c r="AI154" s="79"/>
      <c r="AJ154" s="166"/>
      <c r="AK154" s="36"/>
      <c r="AM154" s="79"/>
      <c r="AO154" s="79"/>
      <c r="AQ154" s="79"/>
    </row>
    <row r="155" spans="1:51" ht="15">
      <c r="A155" s="36"/>
      <c r="B155" s="36"/>
      <c r="C155" s="36"/>
      <c r="D155" s="36"/>
      <c r="E155" s="36"/>
      <c r="F155" s="36"/>
      <c r="G155" s="36"/>
      <c r="H155" s="36"/>
      <c r="I155" s="384"/>
      <c r="J155" s="36"/>
      <c r="K155" s="166"/>
      <c r="L155" s="166"/>
      <c r="M155" s="166"/>
      <c r="N155" s="166"/>
      <c r="O155" s="366"/>
      <c r="P155" s="166"/>
      <c r="Q155" s="166"/>
      <c r="R155" s="166"/>
      <c r="S155" s="166"/>
      <c r="T155" s="166"/>
      <c r="U155" s="166"/>
      <c r="V155" s="36"/>
      <c r="W155" s="36"/>
      <c r="X155" s="36"/>
      <c r="Y155" s="36"/>
      <c r="Z155" s="36"/>
      <c r="AA155" s="36"/>
      <c r="AB155" s="36"/>
      <c r="AC155" s="36"/>
      <c r="AD155" s="36"/>
      <c r="AE155" s="79"/>
      <c r="AF155" s="79"/>
      <c r="AG155" s="79"/>
      <c r="AH155" s="79"/>
      <c r="AI155" s="79"/>
      <c r="AJ155" s="166"/>
      <c r="AK155" s="36"/>
      <c r="AM155" s="79"/>
      <c r="AO155" s="79"/>
      <c r="AQ155" s="79"/>
    </row>
    <row r="156" spans="1:51" ht="15">
      <c r="A156" s="36"/>
      <c r="B156" s="36"/>
      <c r="C156" s="36"/>
      <c r="D156" s="36"/>
      <c r="E156" s="36"/>
      <c r="F156" s="36"/>
      <c r="G156" s="36"/>
      <c r="H156" s="36"/>
      <c r="I156" s="384"/>
      <c r="J156" s="36"/>
      <c r="K156" s="166"/>
      <c r="L156" s="166"/>
      <c r="M156" s="166"/>
      <c r="N156" s="166"/>
      <c r="O156" s="366"/>
      <c r="P156" s="166"/>
      <c r="Q156" s="166"/>
      <c r="R156" s="166"/>
      <c r="S156" s="166"/>
      <c r="T156" s="166"/>
      <c r="U156" s="166"/>
      <c r="V156" s="36"/>
      <c r="W156" s="36"/>
      <c r="X156" s="36"/>
      <c r="Y156" s="36"/>
      <c r="Z156" s="36"/>
      <c r="AA156" s="36"/>
      <c r="AB156" s="36"/>
      <c r="AC156" s="36"/>
      <c r="AD156" s="36"/>
      <c r="AE156" s="79"/>
      <c r="AF156" s="79"/>
      <c r="AG156" s="79"/>
      <c r="AH156" s="79"/>
      <c r="AI156" s="79"/>
      <c r="AJ156" s="166"/>
      <c r="AK156" s="36"/>
      <c r="AM156" s="79"/>
      <c r="AO156" s="79"/>
      <c r="AQ156" s="79"/>
    </row>
    <row r="157" spans="1:51" ht="15">
      <c r="A157" s="36"/>
      <c r="B157" s="36"/>
      <c r="C157" s="36"/>
      <c r="D157" s="36"/>
      <c r="E157" s="36"/>
      <c r="F157" s="36"/>
      <c r="G157" s="36"/>
      <c r="H157" s="36"/>
      <c r="I157" s="384"/>
      <c r="J157" s="36"/>
      <c r="K157" s="166"/>
      <c r="L157" s="166"/>
      <c r="M157" s="166"/>
      <c r="N157" s="166"/>
      <c r="O157" s="366"/>
      <c r="P157" s="166"/>
      <c r="Q157" s="166"/>
      <c r="R157" s="166"/>
      <c r="S157" s="166"/>
      <c r="T157" s="166"/>
      <c r="U157" s="166"/>
      <c r="V157" s="36"/>
      <c r="W157" s="36"/>
      <c r="X157" s="36"/>
      <c r="Y157" s="36"/>
      <c r="Z157" s="36"/>
      <c r="AA157" s="36"/>
      <c r="AB157" s="36"/>
      <c r="AC157" s="36"/>
      <c r="AD157" s="36"/>
      <c r="AE157" s="79"/>
      <c r="AF157" s="79"/>
      <c r="AG157" s="79"/>
      <c r="AH157" s="79"/>
      <c r="AI157" s="79"/>
      <c r="AJ157" s="166"/>
      <c r="AK157" s="36"/>
      <c r="AM157" s="79"/>
      <c r="AO157" s="79"/>
      <c r="AQ157" s="79"/>
    </row>
    <row r="158" spans="1:51" ht="15">
      <c r="A158" s="36"/>
      <c r="B158" s="36"/>
      <c r="C158" s="36"/>
      <c r="D158" s="36"/>
      <c r="E158" s="36"/>
      <c r="F158" s="36"/>
      <c r="G158" s="36"/>
      <c r="H158" s="36"/>
      <c r="I158" s="384"/>
      <c r="J158" s="36"/>
      <c r="K158" s="166"/>
      <c r="L158" s="166"/>
      <c r="M158" s="166"/>
      <c r="N158" s="166"/>
      <c r="O158" s="366"/>
      <c r="P158" s="166"/>
      <c r="Q158" s="166"/>
      <c r="R158" s="166"/>
      <c r="S158" s="166"/>
      <c r="T158" s="166"/>
      <c r="U158" s="166"/>
      <c r="V158" s="36"/>
      <c r="W158" s="36"/>
      <c r="X158" s="36"/>
      <c r="Y158" s="36"/>
      <c r="Z158" s="36"/>
      <c r="AA158" s="36"/>
      <c r="AB158" s="36"/>
      <c r="AC158" s="36"/>
      <c r="AD158" s="36"/>
      <c r="AE158" s="79"/>
      <c r="AF158" s="79"/>
      <c r="AG158" s="79"/>
      <c r="AH158" s="79"/>
      <c r="AI158" s="79"/>
      <c r="AJ158" s="166"/>
      <c r="AK158" s="36"/>
      <c r="AM158" s="79"/>
      <c r="AO158" s="79"/>
      <c r="AQ158" s="79"/>
    </row>
    <row r="159" spans="1:51" ht="15">
      <c r="A159" s="36"/>
      <c r="B159" s="36"/>
      <c r="C159" s="36"/>
      <c r="D159" s="36"/>
      <c r="E159" s="36"/>
      <c r="F159" s="36"/>
      <c r="G159" s="36"/>
      <c r="H159" s="36"/>
      <c r="I159" s="384"/>
      <c r="J159" s="36"/>
      <c r="K159" s="166"/>
      <c r="L159" s="166"/>
      <c r="M159" s="166"/>
      <c r="N159" s="166"/>
      <c r="O159" s="366"/>
      <c r="P159" s="166"/>
      <c r="Q159" s="166"/>
      <c r="R159" s="166"/>
      <c r="S159" s="166"/>
      <c r="T159" s="166"/>
      <c r="U159" s="166"/>
      <c r="V159" s="36"/>
      <c r="W159" s="36"/>
      <c r="X159" s="36"/>
      <c r="Y159" s="36"/>
      <c r="Z159" s="36"/>
      <c r="AA159" s="36"/>
      <c r="AB159" s="36"/>
      <c r="AC159" s="36"/>
      <c r="AD159" s="36"/>
      <c r="AE159" s="79"/>
      <c r="AF159" s="79"/>
      <c r="AG159" s="79"/>
      <c r="AH159" s="79"/>
      <c r="AI159" s="79"/>
      <c r="AJ159" s="166"/>
      <c r="AK159" s="36"/>
      <c r="AM159" s="79"/>
      <c r="AO159" s="79"/>
      <c r="AQ159" s="79"/>
    </row>
    <row r="160" spans="1:51" ht="15">
      <c r="A160" s="36"/>
      <c r="B160" s="36"/>
      <c r="C160" s="36"/>
      <c r="D160" s="36"/>
      <c r="E160" s="36"/>
      <c r="F160" s="36"/>
      <c r="G160" s="36"/>
      <c r="H160" s="36"/>
      <c r="I160" s="384"/>
      <c r="J160" s="36"/>
      <c r="K160" s="166"/>
      <c r="L160" s="166"/>
      <c r="M160" s="166"/>
      <c r="N160" s="166"/>
      <c r="O160" s="366"/>
      <c r="P160" s="166"/>
      <c r="Q160" s="166"/>
      <c r="R160" s="166"/>
      <c r="S160" s="166"/>
      <c r="T160" s="166"/>
      <c r="U160" s="166"/>
      <c r="V160" s="36"/>
      <c r="W160" s="36"/>
      <c r="X160" s="36"/>
      <c r="Y160" s="36"/>
      <c r="Z160" s="36"/>
      <c r="AA160" s="36"/>
      <c r="AB160" s="36"/>
      <c r="AC160" s="36"/>
      <c r="AD160" s="36"/>
      <c r="AE160" s="79"/>
      <c r="AF160" s="79"/>
      <c r="AG160" s="79"/>
      <c r="AH160" s="79"/>
      <c r="AI160" s="79"/>
      <c r="AJ160" s="166"/>
      <c r="AK160" s="36"/>
      <c r="AM160" s="79"/>
      <c r="AO160" s="79"/>
      <c r="AQ160" s="79"/>
    </row>
    <row r="161" spans="1:43" ht="15">
      <c r="A161" s="36"/>
      <c r="B161" s="36"/>
      <c r="C161" s="36"/>
      <c r="D161" s="36"/>
      <c r="E161" s="36"/>
      <c r="F161" s="36"/>
      <c r="G161" s="36"/>
      <c r="H161" s="36"/>
      <c r="I161" s="384"/>
      <c r="J161" s="36"/>
      <c r="K161" s="166"/>
      <c r="L161" s="166"/>
      <c r="M161" s="166"/>
      <c r="N161" s="166"/>
      <c r="O161" s="366"/>
      <c r="P161" s="166"/>
      <c r="Q161" s="166"/>
      <c r="R161" s="166"/>
      <c r="S161" s="166"/>
      <c r="T161" s="166"/>
      <c r="U161" s="166"/>
      <c r="V161" s="36"/>
      <c r="W161" s="36"/>
      <c r="X161" s="36"/>
      <c r="Y161" s="36"/>
      <c r="Z161" s="36"/>
      <c r="AA161" s="36"/>
      <c r="AB161" s="36"/>
      <c r="AC161" s="36"/>
      <c r="AD161" s="36"/>
      <c r="AE161" s="79"/>
      <c r="AF161" s="79"/>
      <c r="AG161" s="79"/>
      <c r="AH161" s="79"/>
      <c r="AI161" s="79"/>
      <c r="AJ161" s="166"/>
      <c r="AK161" s="36"/>
      <c r="AM161" s="79"/>
      <c r="AO161" s="79"/>
      <c r="AQ161" s="79"/>
    </row>
    <row r="162" spans="1:43" ht="15">
      <c r="A162" s="36"/>
      <c r="B162" s="36"/>
      <c r="C162" s="36"/>
      <c r="D162" s="36"/>
      <c r="E162" s="36"/>
      <c r="F162" s="36"/>
      <c r="G162" s="36"/>
      <c r="H162" s="36"/>
      <c r="I162" s="384"/>
      <c r="J162" s="36"/>
      <c r="K162" s="166"/>
      <c r="L162" s="166"/>
      <c r="M162" s="166"/>
      <c r="N162" s="166"/>
      <c r="O162" s="366"/>
      <c r="P162" s="166"/>
      <c r="Q162" s="166"/>
      <c r="R162" s="166"/>
      <c r="S162" s="166"/>
      <c r="T162" s="166"/>
      <c r="U162" s="166"/>
      <c r="V162" s="36"/>
      <c r="W162" s="36"/>
      <c r="X162" s="36"/>
      <c r="Y162" s="36"/>
      <c r="Z162" s="36"/>
      <c r="AA162" s="36"/>
      <c r="AB162" s="36"/>
      <c r="AC162" s="36"/>
      <c r="AD162" s="36"/>
      <c r="AE162" s="79"/>
      <c r="AF162" s="79"/>
      <c r="AG162" s="79"/>
      <c r="AH162" s="79"/>
      <c r="AI162" s="79"/>
      <c r="AJ162" s="166"/>
      <c r="AK162" s="36"/>
      <c r="AM162" s="79"/>
      <c r="AO162" s="79"/>
      <c r="AQ162" s="79"/>
    </row>
    <row r="163" spans="1:43" ht="15">
      <c r="A163" s="36"/>
      <c r="B163" s="36"/>
      <c r="C163" s="36"/>
      <c r="D163" s="36"/>
      <c r="E163" s="36"/>
      <c r="F163" s="36"/>
      <c r="G163" s="36"/>
      <c r="H163" s="36"/>
      <c r="I163" s="384"/>
      <c r="J163" s="36"/>
      <c r="K163" s="166"/>
      <c r="L163" s="166"/>
      <c r="M163" s="166"/>
      <c r="N163" s="166"/>
      <c r="O163" s="366"/>
      <c r="P163" s="166"/>
      <c r="Q163" s="166"/>
      <c r="R163" s="166"/>
      <c r="S163" s="166"/>
      <c r="T163" s="166"/>
      <c r="U163" s="166"/>
      <c r="V163" s="36"/>
      <c r="W163" s="36"/>
      <c r="X163" s="36"/>
      <c r="Y163" s="36"/>
      <c r="Z163" s="36"/>
      <c r="AA163" s="36"/>
      <c r="AB163" s="36"/>
      <c r="AC163" s="36"/>
      <c r="AD163" s="36"/>
      <c r="AE163" s="79"/>
      <c r="AF163" s="79"/>
      <c r="AG163" s="79"/>
      <c r="AH163" s="79"/>
      <c r="AI163" s="79"/>
      <c r="AJ163" s="166"/>
      <c r="AK163" s="36"/>
      <c r="AM163" s="79"/>
      <c r="AO163" s="79"/>
      <c r="AQ163" s="79"/>
    </row>
    <row r="164" spans="1:43" ht="15">
      <c r="A164" s="36"/>
      <c r="B164" s="36"/>
      <c r="C164" s="36"/>
      <c r="D164" s="36"/>
      <c r="E164" s="36"/>
      <c r="F164" s="36"/>
      <c r="G164" s="36"/>
      <c r="H164" s="36"/>
      <c r="I164" s="384"/>
      <c r="J164" s="36"/>
      <c r="K164" s="166"/>
      <c r="L164" s="166"/>
      <c r="M164" s="166"/>
      <c r="N164" s="166"/>
      <c r="O164" s="366"/>
      <c r="P164" s="166"/>
      <c r="Q164" s="166"/>
      <c r="R164" s="166"/>
      <c r="S164" s="166"/>
      <c r="T164" s="166"/>
      <c r="U164" s="166"/>
      <c r="V164" s="36"/>
      <c r="W164" s="36"/>
      <c r="X164" s="36"/>
      <c r="Y164" s="36"/>
      <c r="Z164" s="36"/>
      <c r="AA164" s="36"/>
      <c r="AB164" s="36"/>
      <c r="AC164" s="36"/>
      <c r="AD164" s="36"/>
      <c r="AE164" s="79"/>
      <c r="AF164" s="79"/>
      <c r="AG164" s="79"/>
      <c r="AH164" s="79"/>
      <c r="AI164" s="79"/>
      <c r="AJ164" s="166"/>
      <c r="AK164" s="36"/>
      <c r="AM164" s="79"/>
      <c r="AO164" s="79"/>
      <c r="AQ164" s="79"/>
    </row>
    <row r="165" spans="1:43" ht="15">
      <c r="A165" s="36"/>
      <c r="B165" s="36"/>
      <c r="C165" s="36"/>
      <c r="D165" s="36"/>
      <c r="E165" s="36"/>
      <c r="F165" s="36"/>
      <c r="G165" s="36"/>
      <c r="H165" s="36"/>
      <c r="I165" s="384"/>
      <c r="J165" s="36"/>
      <c r="K165" s="166"/>
      <c r="L165" s="166"/>
      <c r="M165" s="166"/>
      <c r="N165" s="166"/>
      <c r="O165" s="366"/>
      <c r="P165" s="166"/>
      <c r="Q165" s="166"/>
      <c r="R165" s="166"/>
      <c r="S165" s="166"/>
      <c r="T165" s="166"/>
      <c r="U165" s="166"/>
      <c r="V165" s="36"/>
      <c r="W165" s="36"/>
      <c r="X165" s="36"/>
      <c r="Y165" s="36"/>
      <c r="Z165" s="36"/>
      <c r="AA165" s="36"/>
      <c r="AB165" s="36"/>
      <c r="AC165" s="36"/>
      <c r="AD165" s="36"/>
      <c r="AE165" s="79"/>
      <c r="AF165" s="79"/>
      <c r="AG165" s="79"/>
      <c r="AH165" s="79"/>
      <c r="AI165" s="79"/>
      <c r="AJ165" s="166"/>
      <c r="AK165" s="36"/>
      <c r="AM165" s="79"/>
      <c r="AO165" s="79"/>
      <c r="AQ165" s="79"/>
    </row>
    <row r="166" spans="1:43" ht="15">
      <c r="A166" s="36"/>
      <c r="B166" s="36"/>
      <c r="C166" s="36"/>
      <c r="D166" s="36"/>
      <c r="E166" s="36"/>
      <c r="F166" s="36"/>
      <c r="G166" s="36"/>
      <c r="H166" s="36"/>
      <c r="I166" s="384"/>
      <c r="J166" s="36"/>
      <c r="K166" s="166"/>
      <c r="L166" s="166"/>
      <c r="M166" s="166"/>
      <c r="N166" s="166"/>
      <c r="O166" s="366"/>
      <c r="P166" s="166"/>
      <c r="Q166" s="166"/>
      <c r="R166" s="166"/>
      <c r="S166" s="166"/>
      <c r="T166" s="166"/>
      <c r="U166" s="166"/>
      <c r="V166" s="36"/>
      <c r="W166" s="36"/>
      <c r="X166" s="36"/>
      <c r="Y166" s="36"/>
      <c r="Z166" s="36"/>
      <c r="AA166" s="36"/>
      <c r="AB166" s="36"/>
      <c r="AC166" s="36"/>
      <c r="AD166" s="36"/>
      <c r="AE166" s="79"/>
      <c r="AF166" s="79"/>
      <c r="AG166" s="79"/>
      <c r="AH166" s="79"/>
      <c r="AI166" s="79"/>
      <c r="AJ166" s="166"/>
      <c r="AK166" s="36"/>
      <c r="AM166" s="79"/>
      <c r="AO166" s="79"/>
      <c r="AQ166" s="79"/>
    </row>
    <row r="167" spans="1:43" ht="15">
      <c r="A167" s="36"/>
      <c r="B167" s="36"/>
      <c r="C167" s="36"/>
      <c r="D167" s="36"/>
      <c r="E167" s="36"/>
      <c r="F167" s="36"/>
      <c r="G167" s="36"/>
      <c r="H167" s="36"/>
      <c r="I167" s="384"/>
      <c r="J167" s="36"/>
      <c r="K167" s="166"/>
      <c r="L167" s="166"/>
      <c r="M167" s="166"/>
      <c r="N167" s="166"/>
      <c r="O167" s="366"/>
      <c r="P167" s="166"/>
      <c r="Q167" s="166"/>
      <c r="R167" s="166"/>
      <c r="S167" s="166"/>
      <c r="T167" s="166"/>
      <c r="U167" s="166"/>
      <c r="V167" s="36"/>
      <c r="W167" s="36"/>
      <c r="X167" s="36"/>
      <c r="Y167" s="36"/>
      <c r="Z167" s="36"/>
      <c r="AA167" s="36"/>
      <c r="AB167" s="36"/>
      <c r="AC167" s="36"/>
      <c r="AD167" s="36"/>
      <c r="AE167" s="79"/>
      <c r="AF167" s="79"/>
      <c r="AG167" s="79"/>
      <c r="AH167" s="79"/>
      <c r="AI167" s="79"/>
      <c r="AJ167" s="166"/>
      <c r="AK167" s="36"/>
      <c r="AM167" s="79"/>
      <c r="AO167" s="79"/>
      <c r="AQ167" s="79"/>
    </row>
    <row r="168" spans="1:43" ht="15">
      <c r="A168" s="36"/>
      <c r="B168" s="36"/>
      <c r="C168" s="36"/>
      <c r="D168" s="36"/>
      <c r="E168" s="36"/>
      <c r="F168" s="36"/>
      <c r="G168" s="36"/>
      <c r="H168" s="36"/>
      <c r="I168" s="384"/>
      <c r="J168" s="36"/>
      <c r="K168" s="166"/>
      <c r="L168" s="166"/>
      <c r="M168" s="166"/>
      <c r="N168" s="166"/>
      <c r="O168" s="366"/>
      <c r="P168" s="166"/>
      <c r="Q168" s="166"/>
      <c r="R168" s="166"/>
      <c r="S168" s="166"/>
      <c r="T168" s="166"/>
      <c r="U168" s="166"/>
      <c r="V168" s="36"/>
      <c r="W168" s="36"/>
      <c r="X168" s="36"/>
      <c r="Y168" s="36"/>
      <c r="Z168" s="36"/>
      <c r="AA168" s="36"/>
      <c r="AB168" s="36"/>
      <c r="AC168" s="36"/>
      <c r="AD168" s="36"/>
      <c r="AE168" s="79"/>
      <c r="AF168" s="79"/>
      <c r="AG168" s="79"/>
      <c r="AH168" s="79"/>
      <c r="AI168" s="79"/>
      <c r="AJ168" s="166"/>
      <c r="AK168" s="36"/>
      <c r="AM168" s="79"/>
      <c r="AO168" s="79"/>
      <c r="AQ168" s="79"/>
    </row>
    <row r="169" spans="1:43" ht="15">
      <c r="A169" s="36"/>
      <c r="B169" s="36"/>
      <c r="C169" s="36"/>
      <c r="D169" s="36"/>
      <c r="E169" s="36"/>
      <c r="F169" s="36"/>
      <c r="G169" s="36"/>
      <c r="H169" s="36"/>
      <c r="I169" s="384"/>
      <c r="J169" s="36"/>
      <c r="K169" s="166"/>
      <c r="L169" s="166"/>
      <c r="M169" s="166"/>
      <c r="N169" s="166"/>
      <c r="O169" s="366"/>
      <c r="P169" s="166"/>
      <c r="Q169" s="166"/>
      <c r="R169" s="166"/>
      <c r="S169" s="166"/>
      <c r="T169" s="166"/>
      <c r="U169" s="166"/>
      <c r="V169" s="36"/>
      <c r="W169" s="36"/>
      <c r="X169" s="36"/>
      <c r="Y169" s="36"/>
      <c r="Z169" s="36"/>
      <c r="AA169" s="36"/>
      <c r="AB169" s="36"/>
      <c r="AC169" s="36"/>
      <c r="AD169" s="36"/>
      <c r="AE169" s="79"/>
      <c r="AF169" s="79"/>
      <c r="AG169" s="79"/>
      <c r="AH169" s="79"/>
      <c r="AI169" s="79"/>
      <c r="AJ169" s="166"/>
      <c r="AK169" s="36"/>
      <c r="AM169" s="79"/>
      <c r="AO169" s="79"/>
      <c r="AQ169" s="79"/>
    </row>
    <row r="170" spans="1:43" ht="15">
      <c r="A170" s="36"/>
      <c r="B170" s="36"/>
      <c r="C170" s="36"/>
      <c r="D170" s="36"/>
      <c r="E170" s="36"/>
      <c r="F170" s="36"/>
      <c r="G170" s="36"/>
      <c r="H170" s="36"/>
      <c r="I170" s="384"/>
      <c r="J170" s="36"/>
      <c r="K170" s="166"/>
      <c r="L170" s="166"/>
      <c r="M170" s="166"/>
      <c r="N170" s="166"/>
      <c r="O170" s="366"/>
      <c r="P170" s="166"/>
      <c r="Q170" s="166"/>
      <c r="R170" s="166"/>
      <c r="S170" s="166"/>
      <c r="T170" s="166"/>
      <c r="U170" s="166"/>
      <c r="V170" s="36"/>
      <c r="W170" s="36"/>
      <c r="X170" s="36"/>
      <c r="Y170" s="36"/>
      <c r="Z170" s="36"/>
      <c r="AA170" s="36"/>
      <c r="AB170" s="36"/>
      <c r="AC170" s="36"/>
      <c r="AD170" s="36"/>
      <c r="AE170" s="79"/>
      <c r="AF170" s="79"/>
      <c r="AG170" s="79"/>
      <c r="AH170" s="79"/>
      <c r="AI170" s="79"/>
      <c r="AJ170" s="166"/>
      <c r="AK170" s="36"/>
      <c r="AM170" s="79"/>
      <c r="AO170" s="79"/>
      <c r="AQ170" s="79"/>
    </row>
    <row r="171" spans="1:43" ht="15">
      <c r="A171" s="36"/>
      <c r="B171" s="36"/>
      <c r="C171" s="36"/>
      <c r="D171" s="36"/>
      <c r="E171" s="36"/>
      <c r="F171" s="36"/>
      <c r="G171" s="36"/>
      <c r="H171" s="36"/>
      <c r="I171" s="384"/>
      <c r="J171" s="36"/>
      <c r="K171" s="166"/>
      <c r="L171" s="166"/>
      <c r="M171" s="166"/>
      <c r="N171" s="166"/>
      <c r="O171" s="366"/>
      <c r="P171" s="166"/>
      <c r="Q171" s="166"/>
      <c r="R171" s="166"/>
      <c r="S171" s="166"/>
      <c r="T171" s="166"/>
      <c r="U171" s="166"/>
      <c r="V171" s="36"/>
      <c r="W171" s="36"/>
      <c r="X171" s="36"/>
      <c r="Y171" s="36"/>
      <c r="Z171" s="36"/>
      <c r="AA171" s="36"/>
      <c r="AB171" s="36"/>
      <c r="AC171" s="36"/>
      <c r="AD171" s="36"/>
      <c r="AE171" s="79"/>
      <c r="AF171" s="79"/>
      <c r="AG171" s="79"/>
      <c r="AH171" s="79"/>
      <c r="AI171" s="79"/>
      <c r="AJ171" s="166"/>
      <c r="AK171" s="36"/>
      <c r="AM171" s="79"/>
      <c r="AO171" s="79"/>
      <c r="AQ171" s="79"/>
    </row>
    <row r="172" spans="1:43" ht="15">
      <c r="A172" s="36"/>
      <c r="B172" s="36"/>
      <c r="C172" s="36"/>
      <c r="D172" s="36"/>
      <c r="E172" s="36"/>
      <c r="F172" s="36"/>
      <c r="G172" s="36"/>
      <c r="H172" s="36"/>
      <c r="I172" s="384"/>
      <c r="J172" s="36"/>
      <c r="K172" s="166"/>
      <c r="L172" s="166"/>
      <c r="M172" s="166"/>
      <c r="N172" s="166"/>
      <c r="O172" s="366"/>
      <c r="P172" s="166"/>
      <c r="Q172" s="166"/>
      <c r="R172" s="166"/>
      <c r="S172" s="166"/>
      <c r="T172" s="166"/>
      <c r="U172" s="166"/>
      <c r="V172" s="36"/>
      <c r="W172" s="36"/>
      <c r="X172" s="36"/>
      <c r="Y172" s="36"/>
      <c r="Z172" s="36"/>
      <c r="AA172" s="36"/>
      <c r="AB172" s="36"/>
      <c r="AC172" s="36"/>
      <c r="AD172" s="36"/>
      <c r="AE172" s="79"/>
      <c r="AF172" s="79"/>
      <c r="AG172" s="79"/>
      <c r="AH172" s="79"/>
      <c r="AI172" s="79"/>
      <c r="AJ172" s="166"/>
      <c r="AK172" s="36"/>
      <c r="AM172" s="79"/>
      <c r="AO172" s="79"/>
      <c r="AQ172" s="79"/>
    </row>
    <row r="173" spans="1:43" ht="15">
      <c r="A173" s="36"/>
      <c r="B173" s="36"/>
      <c r="C173" s="36"/>
      <c r="D173" s="36"/>
      <c r="E173" s="36"/>
      <c r="F173" s="36"/>
      <c r="G173" s="36"/>
      <c r="H173" s="36"/>
      <c r="I173" s="384"/>
      <c r="J173" s="36"/>
      <c r="K173" s="166"/>
      <c r="L173" s="166"/>
      <c r="M173" s="166"/>
      <c r="N173" s="166"/>
      <c r="O173" s="366"/>
      <c r="P173" s="166"/>
      <c r="Q173" s="166"/>
      <c r="R173" s="166"/>
      <c r="S173" s="166"/>
      <c r="T173" s="166"/>
      <c r="U173" s="166"/>
      <c r="V173" s="36"/>
      <c r="W173" s="36"/>
      <c r="X173" s="36"/>
      <c r="Y173" s="36"/>
      <c r="Z173" s="36"/>
      <c r="AA173" s="36"/>
      <c r="AB173" s="36"/>
      <c r="AC173" s="36"/>
      <c r="AD173" s="36"/>
      <c r="AE173" s="79"/>
      <c r="AF173" s="79"/>
      <c r="AG173" s="79"/>
      <c r="AH173" s="79"/>
      <c r="AI173" s="79"/>
      <c r="AJ173" s="166"/>
      <c r="AK173" s="36"/>
      <c r="AM173" s="79"/>
      <c r="AO173" s="79"/>
      <c r="AQ173" s="79"/>
    </row>
    <row r="174" spans="1:43" ht="15">
      <c r="A174" s="36"/>
      <c r="B174" s="36"/>
      <c r="C174" s="36"/>
      <c r="D174" s="36"/>
      <c r="E174" s="36"/>
      <c r="F174" s="36"/>
      <c r="G174" s="36"/>
      <c r="H174" s="36"/>
      <c r="I174" s="384"/>
      <c r="J174" s="36"/>
      <c r="K174" s="166"/>
      <c r="L174" s="166"/>
      <c r="M174" s="166"/>
      <c r="N174" s="166"/>
      <c r="O174" s="366"/>
      <c r="P174" s="166"/>
      <c r="Q174" s="166"/>
      <c r="R174" s="166"/>
      <c r="S174" s="166"/>
      <c r="T174" s="166"/>
      <c r="U174" s="166"/>
      <c r="V174" s="36"/>
      <c r="W174" s="36"/>
      <c r="X174" s="36"/>
      <c r="Y174" s="36"/>
      <c r="Z174" s="36"/>
      <c r="AA174" s="36"/>
      <c r="AB174" s="36"/>
      <c r="AC174" s="36"/>
      <c r="AD174" s="36"/>
      <c r="AE174" s="79"/>
      <c r="AF174" s="79"/>
      <c r="AG174" s="79"/>
      <c r="AH174" s="79"/>
      <c r="AI174" s="79"/>
      <c r="AJ174" s="166"/>
      <c r="AK174" s="36"/>
      <c r="AM174" s="79"/>
      <c r="AO174" s="79"/>
      <c r="AQ174" s="79"/>
    </row>
    <row r="175" spans="1:43" ht="15">
      <c r="A175" s="36"/>
      <c r="B175" s="36"/>
      <c r="C175" s="36"/>
      <c r="D175" s="36"/>
      <c r="E175" s="36"/>
      <c r="F175" s="36"/>
      <c r="G175" s="36"/>
      <c r="H175" s="36"/>
      <c r="I175" s="384"/>
      <c r="J175" s="36"/>
      <c r="K175" s="166"/>
      <c r="L175" s="166"/>
      <c r="M175" s="166"/>
      <c r="N175" s="166"/>
      <c r="O175" s="366"/>
      <c r="P175" s="166"/>
      <c r="Q175" s="166"/>
      <c r="R175" s="166"/>
      <c r="S175" s="166"/>
      <c r="T175" s="166"/>
      <c r="U175" s="166"/>
      <c r="V175" s="36"/>
      <c r="W175" s="36"/>
      <c r="X175" s="36"/>
      <c r="Y175" s="36"/>
      <c r="Z175" s="36"/>
      <c r="AA175" s="36"/>
      <c r="AB175" s="36"/>
      <c r="AC175" s="36"/>
      <c r="AD175" s="36"/>
      <c r="AE175" s="79"/>
      <c r="AF175" s="79"/>
      <c r="AG175" s="79"/>
      <c r="AH175" s="79"/>
      <c r="AI175" s="79"/>
      <c r="AJ175" s="166"/>
      <c r="AK175" s="36"/>
      <c r="AM175" s="79"/>
      <c r="AO175" s="79"/>
      <c r="AQ175" s="79"/>
    </row>
    <row r="176" spans="1:43" ht="15">
      <c r="A176" s="36"/>
      <c r="B176" s="36"/>
      <c r="C176" s="36"/>
      <c r="D176" s="36"/>
      <c r="E176" s="36"/>
      <c r="F176" s="36"/>
      <c r="G176" s="36"/>
      <c r="H176" s="36"/>
      <c r="I176" s="384"/>
      <c r="J176" s="36"/>
      <c r="K176" s="166"/>
      <c r="L176" s="166"/>
      <c r="M176" s="166"/>
      <c r="N176" s="166"/>
      <c r="O176" s="366"/>
      <c r="P176" s="166"/>
      <c r="Q176" s="166"/>
      <c r="R176" s="166"/>
      <c r="S176" s="166"/>
      <c r="T176" s="166"/>
      <c r="U176" s="166"/>
      <c r="V176" s="36"/>
      <c r="W176" s="36"/>
      <c r="X176" s="36"/>
      <c r="Y176" s="36"/>
      <c r="Z176" s="36"/>
      <c r="AA176" s="36"/>
      <c r="AB176" s="36"/>
      <c r="AC176" s="36"/>
      <c r="AD176" s="36"/>
      <c r="AE176" s="79"/>
      <c r="AF176" s="79"/>
      <c r="AG176" s="79"/>
      <c r="AH176" s="79"/>
      <c r="AI176" s="79"/>
      <c r="AJ176" s="166"/>
      <c r="AK176" s="36"/>
      <c r="AM176" s="79"/>
      <c r="AO176" s="79"/>
      <c r="AQ176" s="79"/>
    </row>
    <row r="177" spans="1:43" ht="15">
      <c r="A177" s="36"/>
      <c r="B177" s="36"/>
      <c r="C177" s="36"/>
      <c r="D177" s="36"/>
      <c r="E177" s="36"/>
      <c r="F177" s="36"/>
      <c r="G177" s="36"/>
      <c r="H177" s="36"/>
      <c r="I177" s="384"/>
      <c r="J177" s="36"/>
      <c r="K177" s="166"/>
      <c r="L177" s="166"/>
      <c r="M177" s="166"/>
      <c r="N177" s="166"/>
      <c r="O177" s="366"/>
      <c r="P177" s="166"/>
      <c r="Q177" s="166"/>
      <c r="R177" s="166"/>
      <c r="S177" s="166"/>
      <c r="T177" s="166"/>
      <c r="U177" s="166"/>
      <c r="V177" s="36"/>
      <c r="W177" s="36"/>
      <c r="X177" s="36"/>
      <c r="Y177" s="36"/>
      <c r="Z177" s="36"/>
      <c r="AA177" s="36"/>
      <c r="AB177" s="36"/>
      <c r="AC177" s="36"/>
      <c r="AD177" s="36"/>
      <c r="AE177" s="79"/>
      <c r="AF177" s="79"/>
      <c r="AG177" s="79"/>
      <c r="AH177" s="79"/>
      <c r="AI177" s="79"/>
      <c r="AJ177" s="166"/>
      <c r="AK177" s="36"/>
      <c r="AM177" s="79"/>
      <c r="AO177" s="79"/>
      <c r="AQ177" s="79"/>
    </row>
    <row r="178" spans="1:43" ht="15">
      <c r="A178" s="36"/>
      <c r="B178" s="36"/>
      <c r="C178" s="36"/>
      <c r="D178" s="36"/>
      <c r="E178" s="36"/>
      <c r="F178" s="36"/>
      <c r="G178" s="36"/>
      <c r="H178" s="36"/>
      <c r="I178" s="384"/>
      <c r="J178" s="36"/>
      <c r="K178" s="166"/>
      <c r="L178" s="166"/>
      <c r="M178" s="166"/>
      <c r="N178" s="166"/>
      <c r="O178" s="366"/>
      <c r="P178" s="166"/>
      <c r="Q178" s="166"/>
      <c r="R178" s="166"/>
      <c r="S178" s="166"/>
      <c r="T178" s="166"/>
      <c r="U178" s="166"/>
      <c r="V178" s="36"/>
      <c r="W178" s="36"/>
      <c r="X178" s="36"/>
      <c r="Y178" s="36"/>
      <c r="Z178" s="36"/>
      <c r="AA178" s="36"/>
      <c r="AB178" s="36"/>
      <c r="AC178" s="36"/>
      <c r="AD178" s="36"/>
      <c r="AE178" s="79"/>
      <c r="AF178" s="79"/>
      <c r="AG178" s="79"/>
      <c r="AH178" s="79"/>
      <c r="AI178" s="79"/>
      <c r="AJ178" s="166"/>
      <c r="AK178" s="36"/>
      <c r="AM178" s="79"/>
      <c r="AO178" s="79"/>
      <c r="AQ178" s="79"/>
    </row>
    <row r="179" spans="1:43" ht="15">
      <c r="A179" s="36"/>
      <c r="B179" s="36"/>
      <c r="C179" s="36"/>
      <c r="D179" s="36"/>
      <c r="E179" s="36"/>
      <c r="F179" s="36"/>
      <c r="G179" s="36"/>
      <c r="H179" s="36"/>
      <c r="I179" s="384"/>
      <c r="J179" s="36"/>
      <c r="K179" s="166"/>
      <c r="L179" s="166"/>
      <c r="M179" s="166"/>
      <c r="N179" s="166"/>
      <c r="O179" s="366"/>
      <c r="P179" s="166"/>
      <c r="Q179" s="166"/>
      <c r="R179" s="166"/>
      <c r="S179" s="166"/>
      <c r="T179" s="166"/>
      <c r="U179" s="166"/>
      <c r="V179" s="36"/>
      <c r="W179" s="36"/>
      <c r="X179" s="36"/>
      <c r="Y179" s="36"/>
      <c r="Z179" s="36"/>
      <c r="AA179" s="36"/>
      <c r="AB179" s="36"/>
      <c r="AC179" s="36"/>
      <c r="AD179" s="36"/>
      <c r="AE179" s="79"/>
      <c r="AF179" s="79"/>
      <c r="AG179" s="79"/>
      <c r="AH179" s="79"/>
      <c r="AI179" s="79"/>
      <c r="AJ179" s="166"/>
      <c r="AK179" s="36"/>
      <c r="AM179" s="79"/>
      <c r="AO179" s="79"/>
      <c r="AQ179" s="79"/>
    </row>
    <row r="180" spans="1:43">
      <c r="L180" s="166"/>
      <c r="M180" s="166"/>
      <c r="N180" s="166"/>
      <c r="O180" s="366"/>
      <c r="P180" s="166"/>
      <c r="Q180" s="166"/>
      <c r="R180" s="166"/>
      <c r="S180" s="166"/>
      <c r="T180" s="166"/>
      <c r="U180" s="166"/>
      <c r="V180" s="36"/>
      <c r="W180" s="36"/>
      <c r="X180" s="36"/>
      <c r="Y180" s="36"/>
      <c r="Z180" s="36"/>
      <c r="AA180" s="36"/>
      <c r="AB180" s="36"/>
      <c r="AC180" s="36"/>
      <c r="AD180" s="36"/>
      <c r="AE180" s="79"/>
      <c r="AF180" s="79"/>
      <c r="AG180" s="79"/>
      <c r="AH180" s="79"/>
      <c r="AI180" s="79"/>
      <c r="AJ180" s="166"/>
      <c r="AK180" s="36"/>
      <c r="AM180" s="79"/>
      <c r="AO180" s="79"/>
      <c r="AQ180" s="79"/>
    </row>
    <row r="181" spans="1:43">
      <c r="L181" s="166"/>
      <c r="M181" s="166"/>
      <c r="N181" s="166"/>
      <c r="O181" s="366"/>
      <c r="P181" s="166"/>
      <c r="Q181" s="166"/>
      <c r="R181" s="166"/>
      <c r="S181" s="166"/>
      <c r="T181" s="166"/>
      <c r="U181" s="166"/>
      <c r="V181" s="36"/>
      <c r="W181" s="36"/>
      <c r="X181" s="36"/>
      <c r="Y181" s="36"/>
      <c r="Z181" s="36"/>
      <c r="AA181" s="36"/>
      <c r="AB181" s="36"/>
      <c r="AC181" s="36"/>
      <c r="AD181" s="36"/>
      <c r="AE181" s="79"/>
      <c r="AG181" s="79"/>
      <c r="AI181" s="79"/>
      <c r="AK181" s="36"/>
      <c r="AM181" s="79"/>
      <c r="AO181" s="79"/>
      <c r="AQ181" s="79"/>
    </row>
    <row r="182" spans="1:43">
      <c r="L182" s="166"/>
      <c r="M182" s="166"/>
      <c r="N182" s="166"/>
      <c r="O182" s="366"/>
      <c r="P182" s="166"/>
      <c r="Q182" s="166"/>
      <c r="R182" s="166"/>
      <c r="S182" s="166"/>
      <c r="T182" s="166"/>
      <c r="U182" s="166"/>
      <c r="V182" s="36"/>
      <c r="W182" s="36"/>
      <c r="X182" s="36"/>
      <c r="Y182" s="36"/>
      <c r="Z182" s="36"/>
      <c r="AA182" s="36"/>
      <c r="AB182" s="36"/>
      <c r="AC182" s="36"/>
      <c r="AD182" s="36"/>
      <c r="AE182" s="79"/>
      <c r="AG182" s="79"/>
      <c r="AI182" s="79"/>
      <c r="AK182" s="36"/>
      <c r="AM182" s="79"/>
      <c r="AO182" s="79"/>
      <c r="AQ182" s="79"/>
    </row>
    <row r="183" spans="1:43">
      <c r="L183" s="166"/>
      <c r="M183" s="166"/>
      <c r="N183" s="166"/>
      <c r="O183" s="366"/>
      <c r="P183" s="166"/>
      <c r="Q183" s="166"/>
      <c r="R183" s="166"/>
      <c r="S183" s="166"/>
      <c r="T183" s="166"/>
      <c r="U183" s="166"/>
      <c r="V183" s="36"/>
      <c r="W183" s="36"/>
      <c r="X183" s="36"/>
      <c r="Y183" s="36"/>
      <c r="Z183" s="36"/>
      <c r="AA183" s="36"/>
      <c r="AB183" s="36"/>
      <c r="AC183" s="36"/>
      <c r="AD183" s="36"/>
      <c r="AE183" s="79"/>
      <c r="AG183" s="79"/>
      <c r="AI183" s="79"/>
      <c r="AK183" s="36"/>
      <c r="AM183" s="79"/>
      <c r="AO183" s="79"/>
      <c r="AQ183" s="79"/>
    </row>
    <row r="184" spans="1:43">
      <c r="L184" s="166"/>
      <c r="M184" s="166"/>
      <c r="N184" s="166"/>
      <c r="O184" s="366"/>
      <c r="P184" s="166"/>
      <c r="Q184" s="166"/>
      <c r="R184" s="166"/>
      <c r="S184" s="166"/>
      <c r="T184" s="166"/>
      <c r="U184" s="166"/>
      <c r="V184" s="36"/>
      <c r="W184" s="36"/>
      <c r="X184" s="36"/>
      <c r="Y184" s="36"/>
      <c r="Z184" s="36"/>
      <c r="AA184" s="36"/>
      <c r="AB184" s="36"/>
      <c r="AC184" s="36"/>
      <c r="AD184" s="36"/>
      <c r="AE184" s="79"/>
      <c r="AG184" s="79"/>
      <c r="AI184" s="79"/>
      <c r="AK184" s="36"/>
      <c r="AM184" s="79"/>
      <c r="AO184" s="79"/>
      <c r="AQ184" s="79"/>
    </row>
    <row r="185" spans="1:43">
      <c r="L185" s="166"/>
      <c r="M185" s="166"/>
      <c r="N185" s="166"/>
      <c r="O185" s="366"/>
      <c r="P185" s="166"/>
      <c r="Q185" s="166"/>
      <c r="R185" s="166"/>
      <c r="S185" s="166"/>
      <c r="T185" s="166"/>
      <c r="U185" s="166"/>
      <c r="V185" s="36"/>
      <c r="W185" s="36"/>
      <c r="X185" s="36"/>
      <c r="Y185" s="36"/>
      <c r="Z185" s="36"/>
      <c r="AA185" s="36"/>
      <c r="AB185" s="36"/>
      <c r="AC185" s="36"/>
      <c r="AD185" s="36"/>
      <c r="AE185" s="79"/>
      <c r="AG185" s="79"/>
      <c r="AI185" s="79"/>
      <c r="AK185" s="36"/>
      <c r="AM185" s="79"/>
      <c r="AO185" s="79"/>
      <c r="AQ185" s="79"/>
    </row>
    <row r="186" spans="1:43">
      <c r="L186" s="166"/>
      <c r="M186" s="166"/>
      <c r="N186" s="166"/>
      <c r="O186" s="366"/>
      <c r="P186" s="166"/>
      <c r="Q186" s="166"/>
      <c r="R186" s="166"/>
      <c r="S186" s="166"/>
      <c r="T186" s="166"/>
      <c r="U186" s="166"/>
      <c r="V186" s="36"/>
      <c r="W186" s="36"/>
      <c r="X186" s="36"/>
      <c r="Y186" s="36"/>
      <c r="Z186" s="36"/>
      <c r="AA186" s="36"/>
      <c r="AB186" s="36"/>
      <c r="AC186" s="36"/>
      <c r="AD186" s="36"/>
      <c r="AE186" s="79"/>
      <c r="AG186" s="79"/>
      <c r="AI186" s="79"/>
      <c r="AK186" s="36"/>
      <c r="AM186" s="79"/>
      <c r="AO186" s="79"/>
      <c r="AQ186" s="79"/>
    </row>
    <row r="187" spans="1:43">
      <c r="L187" s="166"/>
      <c r="M187" s="166"/>
      <c r="N187" s="166"/>
      <c r="O187" s="366"/>
      <c r="P187" s="166"/>
      <c r="Q187" s="166"/>
      <c r="R187" s="166"/>
      <c r="S187" s="166"/>
      <c r="T187" s="166"/>
      <c r="U187" s="166"/>
      <c r="V187" s="36"/>
      <c r="W187" s="36"/>
      <c r="X187" s="36"/>
      <c r="Y187" s="36"/>
      <c r="Z187" s="36"/>
      <c r="AA187" s="36"/>
      <c r="AB187" s="36"/>
      <c r="AC187" s="36"/>
      <c r="AD187" s="36"/>
      <c r="AE187" s="79"/>
      <c r="AG187" s="79"/>
      <c r="AI187" s="79"/>
      <c r="AK187" s="36"/>
      <c r="AM187" s="79"/>
      <c r="AO187" s="79"/>
      <c r="AQ187" s="79"/>
    </row>
    <row r="188" spans="1:43">
      <c r="L188" s="166"/>
      <c r="M188" s="166"/>
      <c r="N188" s="166"/>
      <c r="O188" s="366"/>
      <c r="P188" s="166"/>
      <c r="Q188" s="166"/>
      <c r="R188" s="166"/>
      <c r="S188" s="166"/>
      <c r="T188" s="166"/>
      <c r="U188" s="166"/>
      <c r="V188" s="36"/>
      <c r="W188" s="36"/>
      <c r="X188" s="36"/>
      <c r="Y188" s="36"/>
      <c r="Z188" s="36"/>
      <c r="AA188" s="36"/>
      <c r="AB188" s="36"/>
      <c r="AC188" s="36"/>
      <c r="AD188" s="36"/>
      <c r="AE188" s="79"/>
      <c r="AG188" s="79"/>
      <c r="AI188" s="79"/>
      <c r="AK188" s="36"/>
      <c r="AM188" s="79"/>
      <c r="AO188" s="79"/>
      <c r="AQ188" s="79"/>
    </row>
    <row r="189" spans="1:43">
      <c r="L189" s="166"/>
      <c r="M189" s="166"/>
      <c r="N189" s="166"/>
      <c r="O189" s="366"/>
      <c r="P189" s="166"/>
      <c r="Q189" s="166"/>
      <c r="R189" s="166"/>
      <c r="S189" s="166"/>
      <c r="T189" s="166"/>
      <c r="U189" s="166"/>
      <c r="V189" s="36"/>
      <c r="W189" s="36"/>
      <c r="X189" s="36"/>
      <c r="Y189" s="36"/>
      <c r="Z189" s="36"/>
      <c r="AA189" s="36"/>
      <c r="AB189" s="36"/>
      <c r="AC189" s="36"/>
      <c r="AD189" s="36"/>
      <c r="AE189" s="79"/>
      <c r="AG189" s="79"/>
      <c r="AI189" s="79"/>
      <c r="AK189" s="36"/>
      <c r="AM189" s="79"/>
      <c r="AO189" s="79"/>
      <c r="AQ189" s="79"/>
    </row>
    <row r="190" spans="1:43">
      <c r="L190" s="166"/>
      <c r="M190" s="166"/>
      <c r="N190" s="166"/>
      <c r="O190" s="366"/>
      <c r="P190" s="166"/>
      <c r="Q190" s="166"/>
      <c r="R190" s="166"/>
      <c r="S190" s="166"/>
      <c r="T190" s="166"/>
      <c r="U190" s="166"/>
      <c r="V190" s="36"/>
      <c r="W190" s="36"/>
      <c r="X190" s="36"/>
      <c r="Y190" s="36"/>
      <c r="Z190" s="36"/>
      <c r="AA190" s="36"/>
      <c r="AB190" s="36"/>
      <c r="AC190" s="36"/>
      <c r="AD190" s="36"/>
      <c r="AE190" s="79"/>
      <c r="AG190" s="79"/>
      <c r="AI190" s="79"/>
      <c r="AK190" s="36"/>
      <c r="AM190" s="79"/>
      <c r="AO190" s="79"/>
      <c r="AQ190" s="79"/>
    </row>
    <row r="191" spans="1:43">
      <c r="L191" s="166"/>
      <c r="M191" s="166"/>
      <c r="N191" s="166"/>
      <c r="O191" s="366"/>
      <c r="P191" s="166"/>
      <c r="Q191" s="166"/>
      <c r="R191" s="166"/>
      <c r="S191" s="166"/>
      <c r="T191" s="166"/>
      <c r="U191" s="166"/>
      <c r="V191" s="36"/>
      <c r="W191" s="36"/>
      <c r="X191" s="36"/>
      <c r="Y191" s="36"/>
      <c r="Z191" s="36"/>
      <c r="AA191" s="36"/>
      <c r="AB191" s="36"/>
      <c r="AC191" s="36"/>
      <c r="AD191" s="36"/>
      <c r="AE191" s="79"/>
      <c r="AG191" s="79"/>
      <c r="AI191" s="79"/>
      <c r="AK191" s="36"/>
      <c r="AM191" s="79"/>
      <c r="AO191" s="79"/>
      <c r="AQ191" s="79"/>
    </row>
    <row r="192" spans="1:43">
      <c r="L192" s="166"/>
      <c r="M192" s="166"/>
      <c r="N192" s="166"/>
      <c r="O192" s="366"/>
      <c r="P192" s="166"/>
      <c r="Q192" s="166"/>
      <c r="R192" s="166"/>
      <c r="S192" s="166"/>
      <c r="T192" s="166"/>
      <c r="U192" s="166"/>
      <c r="V192" s="36"/>
      <c r="W192" s="36"/>
      <c r="X192" s="36"/>
      <c r="Y192" s="36"/>
      <c r="Z192" s="36"/>
      <c r="AA192" s="36"/>
      <c r="AB192" s="36"/>
      <c r="AC192" s="36"/>
      <c r="AD192" s="36"/>
      <c r="AE192" s="79"/>
      <c r="AG192" s="79"/>
      <c r="AI192" s="79"/>
      <c r="AK192" s="36"/>
      <c r="AM192" s="79"/>
      <c r="AO192" s="79"/>
      <c r="AQ192" s="79"/>
    </row>
    <row r="193" spans="12:43">
      <c r="L193" s="166"/>
      <c r="M193" s="166"/>
      <c r="N193" s="166"/>
      <c r="O193" s="366"/>
      <c r="P193" s="166"/>
      <c r="Q193" s="166"/>
      <c r="R193" s="166"/>
      <c r="S193" s="166"/>
      <c r="T193" s="166"/>
      <c r="U193" s="166"/>
      <c r="V193" s="36"/>
      <c r="W193" s="36"/>
      <c r="X193" s="36"/>
      <c r="Y193" s="36"/>
      <c r="Z193" s="36"/>
      <c r="AA193" s="36"/>
      <c r="AB193" s="36"/>
      <c r="AC193" s="36"/>
      <c r="AD193" s="36"/>
      <c r="AE193" s="79"/>
      <c r="AG193" s="79"/>
      <c r="AI193" s="79"/>
      <c r="AK193" s="36"/>
      <c r="AM193" s="79"/>
      <c r="AO193" s="79"/>
      <c r="AQ193" s="79"/>
    </row>
    <row r="194" spans="12:43">
      <c r="L194" s="166"/>
      <c r="M194" s="166"/>
      <c r="N194" s="166"/>
      <c r="O194" s="366"/>
      <c r="P194" s="166"/>
      <c r="Q194" s="166"/>
      <c r="R194" s="166"/>
      <c r="S194" s="166"/>
      <c r="T194" s="166"/>
      <c r="U194" s="166"/>
      <c r="V194" s="36"/>
      <c r="W194" s="36"/>
      <c r="X194" s="36"/>
      <c r="Y194" s="36"/>
      <c r="Z194" s="36"/>
      <c r="AA194" s="36"/>
      <c r="AB194" s="36"/>
      <c r="AC194" s="36"/>
      <c r="AD194" s="36"/>
      <c r="AE194" s="79"/>
      <c r="AG194" s="79"/>
      <c r="AI194" s="79"/>
      <c r="AK194" s="36"/>
      <c r="AM194" s="79"/>
      <c r="AO194" s="79"/>
      <c r="AQ194" s="79"/>
    </row>
    <row r="195" spans="12:43">
      <c r="L195" s="166"/>
      <c r="M195" s="166"/>
      <c r="N195" s="166"/>
      <c r="O195" s="366"/>
      <c r="P195" s="166"/>
      <c r="Q195" s="166"/>
      <c r="R195" s="166"/>
      <c r="S195" s="166"/>
      <c r="T195" s="166"/>
      <c r="U195" s="166"/>
      <c r="V195" s="36"/>
      <c r="W195" s="36"/>
      <c r="X195" s="36"/>
      <c r="Y195" s="36"/>
      <c r="Z195" s="36"/>
      <c r="AA195" s="36"/>
      <c r="AB195" s="36"/>
      <c r="AC195" s="36"/>
      <c r="AD195" s="36"/>
      <c r="AE195" s="79"/>
      <c r="AG195" s="79"/>
      <c r="AI195" s="79"/>
      <c r="AK195" s="36"/>
      <c r="AM195" s="79"/>
      <c r="AO195" s="79"/>
      <c r="AQ195" s="79"/>
    </row>
    <row r="196" spans="12:43">
      <c r="L196" s="166"/>
      <c r="M196" s="166"/>
      <c r="N196" s="166"/>
      <c r="O196" s="366"/>
      <c r="P196" s="166"/>
      <c r="Q196" s="166"/>
      <c r="R196" s="166"/>
      <c r="S196" s="166"/>
      <c r="T196" s="166"/>
      <c r="U196" s="166"/>
      <c r="V196" s="36"/>
      <c r="W196" s="36"/>
      <c r="X196" s="36"/>
      <c r="Y196" s="36"/>
      <c r="Z196" s="36"/>
      <c r="AA196" s="36"/>
      <c r="AB196" s="36"/>
      <c r="AC196" s="36"/>
      <c r="AD196" s="36"/>
      <c r="AE196" s="79"/>
      <c r="AG196" s="79"/>
      <c r="AI196" s="79"/>
      <c r="AK196" s="36"/>
      <c r="AM196" s="79"/>
      <c r="AO196" s="79"/>
      <c r="AQ196" s="79"/>
    </row>
    <row r="197" spans="12:43">
      <c r="L197" s="166"/>
      <c r="M197" s="166"/>
      <c r="N197" s="166"/>
      <c r="O197" s="366"/>
      <c r="P197" s="166"/>
      <c r="Q197" s="166"/>
      <c r="R197" s="166"/>
      <c r="S197" s="166"/>
      <c r="T197" s="166"/>
      <c r="U197" s="166"/>
      <c r="V197" s="36"/>
      <c r="W197" s="36"/>
      <c r="X197" s="36"/>
      <c r="Y197" s="36"/>
      <c r="Z197" s="36"/>
      <c r="AA197" s="36"/>
      <c r="AB197" s="36"/>
      <c r="AC197" s="36"/>
      <c r="AD197" s="36"/>
      <c r="AE197" s="79"/>
      <c r="AG197" s="79"/>
      <c r="AI197" s="79"/>
      <c r="AK197" s="36"/>
      <c r="AM197" s="79"/>
      <c r="AO197" s="79"/>
      <c r="AQ197" s="79"/>
    </row>
    <row r="198" spans="12:43">
      <c r="L198" s="166"/>
      <c r="M198" s="166"/>
      <c r="N198" s="166"/>
      <c r="O198" s="366"/>
      <c r="P198" s="166"/>
      <c r="Q198" s="166"/>
      <c r="R198" s="166"/>
      <c r="S198" s="166"/>
      <c r="T198" s="166"/>
      <c r="U198" s="166"/>
      <c r="V198" s="36"/>
      <c r="W198" s="36"/>
      <c r="X198" s="36"/>
      <c r="Y198" s="36"/>
      <c r="Z198" s="36"/>
      <c r="AA198" s="36"/>
      <c r="AB198" s="36"/>
      <c r="AC198" s="36"/>
      <c r="AD198" s="36"/>
      <c r="AE198" s="79"/>
      <c r="AG198" s="79"/>
      <c r="AI198" s="79"/>
      <c r="AK198" s="36"/>
      <c r="AM198" s="79"/>
      <c r="AO198" s="79"/>
      <c r="AQ198" s="79"/>
    </row>
    <row r="199" spans="12:43">
      <c r="L199" s="166"/>
      <c r="M199" s="166"/>
      <c r="N199" s="166"/>
      <c r="O199" s="366"/>
      <c r="P199" s="166"/>
      <c r="Q199" s="166"/>
      <c r="R199" s="166"/>
      <c r="S199" s="166"/>
      <c r="T199" s="166"/>
      <c r="U199" s="166"/>
      <c r="V199" s="36"/>
      <c r="W199" s="36"/>
      <c r="X199" s="36"/>
      <c r="Y199" s="36"/>
      <c r="Z199" s="36"/>
      <c r="AA199" s="36"/>
      <c r="AB199" s="36"/>
      <c r="AC199" s="36"/>
      <c r="AD199" s="36"/>
      <c r="AE199" s="79"/>
      <c r="AG199" s="79"/>
      <c r="AI199" s="79"/>
      <c r="AK199" s="36"/>
      <c r="AM199" s="79"/>
      <c r="AO199" s="79"/>
      <c r="AQ199" s="79"/>
    </row>
    <row r="200" spans="12:43">
      <c r="L200" s="166"/>
      <c r="M200" s="166"/>
      <c r="N200" s="166"/>
      <c r="O200" s="366"/>
      <c r="P200" s="166"/>
      <c r="Q200" s="166"/>
      <c r="R200" s="166"/>
      <c r="S200" s="166"/>
      <c r="T200" s="166"/>
      <c r="U200" s="166"/>
      <c r="V200" s="36"/>
      <c r="W200" s="36"/>
      <c r="X200" s="36"/>
      <c r="Y200" s="36"/>
      <c r="Z200" s="36"/>
      <c r="AA200" s="36"/>
      <c r="AB200" s="36"/>
      <c r="AC200" s="36"/>
      <c r="AD200" s="36"/>
      <c r="AE200" s="79"/>
      <c r="AG200" s="79"/>
      <c r="AI200" s="79"/>
      <c r="AK200" s="36"/>
      <c r="AM200" s="79"/>
      <c r="AO200" s="79"/>
      <c r="AQ200" s="79"/>
    </row>
    <row r="201" spans="12:43">
      <c r="L201" s="166"/>
      <c r="M201" s="166"/>
      <c r="N201" s="166"/>
      <c r="O201" s="366"/>
      <c r="P201" s="166"/>
      <c r="Q201" s="166"/>
      <c r="R201" s="166"/>
      <c r="S201" s="166"/>
      <c r="T201" s="166"/>
      <c r="U201" s="166"/>
      <c r="V201" s="36"/>
      <c r="W201" s="36"/>
      <c r="X201" s="36"/>
      <c r="Y201" s="36"/>
      <c r="Z201" s="36"/>
      <c r="AA201" s="36"/>
      <c r="AB201" s="36"/>
      <c r="AC201" s="36"/>
      <c r="AD201" s="36"/>
      <c r="AE201" s="79"/>
      <c r="AG201" s="79"/>
      <c r="AI201" s="79"/>
      <c r="AK201" s="36"/>
      <c r="AM201" s="79"/>
      <c r="AO201" s="79"/>
      <c r="AQ201" s="79"/>
    </row>
    <row r="202" spans="12:43">
      <c r="L202" s="166"/>
      <c r="M202" s="166"/>
      <c r="N202" s="166"/>
      <c r="O202" s="366"/>
      <c r="P202" s="166"/>
      <c r="Q202" s="166"/>
      <c r="R202" s="166"/>
      <c r="S202" s="166"/>
      <c r="T202" s="166"/>
      <c r="U202" s="166"/>
      <c r="V202" s="36"/>
      <c r="W202" s="36"/>
      <c r="X202" s="36"/>
      <c r="Y202" s="36"/>
      <c r="Z202" s="36"/>
      <c r="AA202" s="36"/>
      <c r="AB202" s="36"/>
      <c r="AC202" s="36"/>
      <c r="AD202" s="36"/>
      <c r="AE202" s="79"/>
      <c r="AG202" s="79"/>
      <c r="AI202" s="79"/>
      <c r="AK202" s="36"/>
      <c r="AM202" s="79"/>
      <c r="AO202" s="79"/>
      <c r="AQ202" s="79"/>
    </row>
    <row r="203" spans="12:43">
      <c r="L203" s="166"/>
      <c r="M203" s="166"/>
      <c r="N203" s="166"/>
      <c r="O203" s="366"/>
      <c r="P203" s="166"/>
      <c r="Q203" s="166"/>
      <c r="R203" s="166"/>
      <c r="S203" s="166"/>
      <c r="T203" s="166"/>
      <c r="U203" s="166"/>
      <c r="V203" s="36"/>
      <c r="W203" s="36"/>
      <c r="X203" s="36"/>
      <c r="Y203" s="36"/>
      <c r="Z203" s="36"/>
      <c r="AA203" s="36"/>
      <c r="AB203" s="36"/>
      <c r="AC203" s="36"/>
      <c r="AD203" s="36"/>
      <c r="AE203" s="79"/>
      <c r="AG203" s="79"/>
      <c r="AI203" s="79"/>
      <c r="AK203" s="36"/>
      <c r="AM203" s="79"/>
      <c r="AO203" s="79"/>
      <c r="AQ203" s="79"/>
    </row>
  </sheetData>
  <mergeCells count="1">
    <mergeCell ref="R5:V5"/>
  </mergeCells>
  <conditionalFormatting sqref="J10:J17 H10:H17 L10:L17 T10:T17 AA10:AA17 AD10:AD17 AF10:AF17">
    <cfRule type="cellIs" dxfId="126" priority="19" operator="lessThan">
      <formula>0</formula>
    </cfRule>
    <cfRule type="cellIs" dxfId="125" priority="20" operator="greaterThan">
      <formula>0</formula>
    </cfRule>
  </conditionalFormatting>
  <conditionalFormatting sqref="AA18:AA26">
    <cfRule type="cellIs" dxfId="124" priority="1" operator="lessThan">
      <formula>0</formula>
    </cfRule>
    <cfRule type="cellIs" dxfId="12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9FBB8-9662-4738-B4CD-EDF04FC2ECCA}">
  <dimension ref="A1:L31"/>
  <sheetViews>
    <sheetView workbookViewId="0">
      <selection activeCell="K23" sqref="K23"/>
    </sheetView>
  </sheetViews>
  <sheetFormatPr baseColWidth="10" defaultRowHeight="15"/>
  <cols>
    <col min="9" max="9" width="5.36328125" customWidth="1"/>
    <col min="12" max="12" width="15.36328125" customWidth="1"/>
  </cols>
  <sheetData>
    <row r="1" spans="1:12" ht="15.6">
      <c r="A1" s="56">
        <v>103</v>
      </c>
      <c r="B1" s="66" t="s">
        <v>52</v>
      </c>
      <c r="D1">
        <v>1</v>
      </c>
      <c r="E1" t="s">
        <v>93</v>
      </c>
      <c r="I1" s="3" t="s">
        <v>87</v>
      </c>
      <c r="L1" s="2" t="s">
        <v>689</v>
      </c>
    </row>
    <row r="2" spans="1:12">
      <c r="A2" s="56">
        <v>106</v>
      </c>
      <c r="B2" s="66" t="s">
        <v>53</v>
      </c>
      <c r="D2">
        <f>1+D1</f>
        <v>2</v>
      </c>
      <c r="E2" s="21" t="s">
        <v>94</v>
      </c>
      <c r="F2">
        <v>0</v>
      </c>
      <c r="G2" t="s">
        <v>63</v>
      </c>
      <c r="I2">
        <v>1</v>
      </c>
      <c r="J2" t="s">
        <v>558</v>
      </c>
      <c r="K2" s="56">
        <v>1</v>
      </c>
      <c r="L2" s="66" t="s">
        <v>700</v>
      </c>
    </row>
    <row r="3" spans="1:12">
      <c r="A3" s="56">
        <v>110</v>
      </c>
      <c r="B3" s="66" t="s">
        <v>47</v>
      </c>
      <c r="D3">
        <f t="shared" ref="D3:D14" si="0">1+D2</f>
        <v>3</v>
      </c>
      <c r="E3" t="s">
        <v>95</v>
      </c>
      <c r="F3">
        <v>2</v>
      </c>
      <c r="G3" t="s">
        <v>459</v>
      </c>
      <c r="I3">
        <v>2</v>
      </c>
      <c r="J3" t="s">
        <v>559</v>
      </c>
      <c r="K3" s="56">
        <v>2</v>
      </c>
      <c r="L3" s="66" t="s">
        <v>701</v>
      </c>
    </row>
    <row r="4" spans="1:12">
      <c r="A4" s="56">
        <v>111</v>
      </c>
      <c r="B4" s="66" t="s">
        <v>54</v>
      </c>
      <c r="D4">
        <f t="shared" si="0"/>
        <v>4</v>
      </c>
      <c r="E4" t="s">
        <v>96</v>
      </c>
      <c r="F4">
        <v>4</v>
      </c>
      <c r="G4" t="s">
        <v>64</v>
      </c>
      <c r="I4">
        <v>3</v>
      </c>
      <c r="J4" t="s">
        <v>560</v>
      </c>
      <c r="K4" s="56">
        <v>3</v>
      </c>
      <c r="L4" s="66" t="s">
        <v>702</v>
      </c>
    </row>
    <row r="5" spans="1:12">
      <c r="A5" s="56">
        <v>116</v>
      </c>
      <c r="B5" s="66" t="s">
        <v>55</v>
      </c>
      <c r="D5">
        <f t="shared" si="0"/>
        <v>5</v>
      </c>
      <c r="E5" s="21" t="s">
        <v>97</v>
      </c>
      <c r="F5">
        <v>7</v>
      </c>
      <c r="G5" t="s">
        <v>65</v>
      </c>
      <c r="I5">
        <v>4</v>
      </c>
      <c r="J5" t="s">
        <v>561</v>
      </c>
      <c r="K5" s="56">
        <v>4</v>
      </c>
      <c r="L5" s="66" t="s">
        <v>625</v>
      </c>
    </row>
    <row r="6" spans="1:12">
      <c r="A6" s="56">
        <v>117</v>
      </c>
      <c r="B6" s="66" t="s">
        <v>56</v>
      </c>
      <c r="D6">
        <f t="shared" si="0"/>
        <v>6</v>
      </c>
      <c r="E6" t="s">
        <v>98</v>
      </c>
      <c r="F6">
        <v>9</v>
      </c>
      <c r="G6" t="s">
        <v>66</v>
      </c>
      <c r="I6">
        <v>5</v>
      </c>
      <c r="J6" t="s">
        <v>448</v>
      </c>
      <c r="K6" s="56">
        <v>7</v>
      </c>
      <c r="L6" s="66" t="s">
        <v>703</v>
      </c>
    </row>
    <row r="7" spans="1:12">
      <c r="A7" s="56">
        <v>134</v>
      </c>
      <c r="B7" s="66" t="s">
        <v>49</v>
      </c>
      <c r="D7">
        <f t="shared" si="0"/>
        <v>7</v>
      </c>
      <c r="E7" t="s">
        <v>99</v>
      </c>
      <c r="F7">
        <v>10</v>
      </c>
      <c r="G7" t="s">
        <v>583</v>
      </c>
      <c r="I7">
        <v>6</v>
      </c>
      <c r="J7" t="s">
        <v>562</v>
      </c>
      <c r="K7" s="56">
        <v>8</v>
      </c>
      <c r="L7" s="66" t="s">
        <v>704</v>
      </c>
    </row>
    <row r="8" spans="1:12">
      <c r="A8" s="56">
        <v>141</v>
      </c>
      <c r="B8" s="66" t="s">
        <v>48</v>
      </c>
      <c r="D8">
        <f t="shared" si="0"/>
        <v>8</v>
      </c>
      <c r="E8" s="21" t="s">
        <v>100</v>
      </c>
      <c r="F8">
        <v>12</v>
      </c>
      <c r="G8" t="s">
        <v>584</v>
      </c>
      <c r="I8">
        <v>7</v>
      </c>
      <c r="J8" t="s">
        <v>563</v>
      </c>
      <c r="K8" s="56">
        <v>9</v>
      </c>
      <c r="L8" s="66" t="s">
        <v>627</v>
      </c>
    </row>
    <row r="9" spans="1:12">
      <c r="A9" s="56">
        <v>143</v>
      </c>
      <c r="B9" s="66" t="s">
        <v>57</v>
      </c>
      <c r="D9">
        <f t="shared" si="0"/>
        <v>9</v>
      </c>
      <c r="E9" t="s">
        <v>101</v>
      </c>
      <c r="F9">
        <v>14</v>
      </c>
      <c r="G9" t="s">
        <v>585</v>
      </c>
      <c r="I9">
        <v>8</v>
      </c>
      <c r="J9" t="s">
        <v>564</v>
      </c>
      <c r="K9" s="56">
        <v>11</v>
      </c>
      <c r="L9" s="66" t="s">
        <v>112</v>
      </c>
    </row>
    <row r="10" spans="1:12">
      <c r="A10" s="56">
        <v>147</v>
      </c>
      <c r="B10" s="66" t="s">
        <v>3</v>
      </c>
      <c r="D10">
        <f t="shared" si="0"/>
        <v>10</v>
      </c>
      <c r="E10" t="s">
        <v>102</v>
      </c>
      <c r="F10">
        <v>19</v>
      </c>
      <c r="G10" t="s">
        <v>586</v>
      </c>
      <c r="I10">
        <v>9</v>
      </c>
      <c r="J10" t="s">
        <v>565</v>
      </c>
      <c r="K10" s="56">
        <v>14</v>
      </c>
      <c r="L10" s="66" t="s">
        <v>628</v>
      </c>
    </row>
    <row r="11" spans="1:12">
      <c r="A11" s="56">
        <v>155</v>
      </c>
      <c r="B11" s="66" t="s">
        <v>51</v>
      </c>
      <c r="D11">
        <f t="shared" si="0"/>
        <v>11</v>
      </c>
      <c r="E11" s="21" t="s">
        <v>103</v>
      </c>
      <c r="F11">
        <v>25</v>
      </c>
      <c r="G11" t="s">
        <v>587</v>
      </c>
      <c r="I11">
        <v>10</v>
      </c>
      <c r="J11" t="s">
        <v>566</v>
      </c>
      <c r="K11" s="56">
        <v>15</v>
      </c>
      <c r="L11" s="66" t="s">
        <v>619</v>
      </c>
    </row>
    <row r="12" spans="1:12">
      <c r="A12" s="56">
        <v>160</v>
      </c>
      <c r="B12" s="66" t="s">
        <v>46</v>
      </c>
      <c r="D12">
        <f t="shared" si="0"/>
        <v>12</v>
      </c>
      <c r="E12" t="s">
        <v>104</v>
      </c>
      <c r="I12">
        <v>11</v>
      </c>
      <c r="J12" t="s">
        <v>567</v>
      </c>
      <c r="K12" s="56">
        <v>16</v>
      </c>
      <c r="L12" s="66" t="s">
        <v>592</v>
      </c>
    </row>
    <row r="13" spans="1:12">
      <c r="A13" s="56">
        <v>171</v>
      </c>
      <c r="B13" s="66" t="s">
        <v>486</v>
      </c>
      <c r="D13">
        <f t="shared" si="0"/>
        <v>13</v>
      </c>
      <c r="E13" t="s">
        <v>105</v>
      </c>
      <c r="I13">
        <v>12</v>
      </c>
      <c r="J13" t="s">
        <v>568</v>
      </c>
      <c r="K13" s="56">
        <v>18</v>
      </c>
      <c r="L13" s="66" t="s">
        <v>113</v>
      </c>
    </row>
    <row r="14" spans="1:12">
      <c r="A14" s="56">
        <v>175</v>
      </c>
      <c r="B14" s="66" t="s">
        <v>58</v>
      </c>
      <c r="D14">
        <f t="shared" si="0"/>
        <v>14</v>
      </c>
      <c r="E14" s="21" t="s">
        <v>106</v>
      </c>
      <c r="K14" s="56">
        <v>55</v>
      </c>
      <c r="L14" s="66" t="s">
        <v>705</v>
      </c>
    </row>
    <row r="15" spans="1:12">
      <c r="A15" s="56">
        <v>177</v>
      </c>
      <c r="B15" s="66" t="s">
        <v>662</v>
      </c>
      <c r="D15">
        <f>1+D14</f>
        <v>15</v>
      </c>
      <c r="E15" t="s">
        <v>107</v>
      </c>
      <c r="I15" s="3" t="s">
        <v>698</v>
      </c>
      <c r="J15" s="589"/>
      <c r="K15" s="56">
        <v>56</v>
      </c>
      <c r="L15" s="66" t="s">
        <v>706</v>
      </c>
    </row>
    <row r="16" spans="1:12">
      <c r="A16" s="56">
        <v>178</v>
      </c>
      <c r="B16" s="66" t="s">
        <v>50</v>
      </c>
      <c r="I16" s="589">
        <v>1</v>
      </c>
      <c r="J16" s="3" t="s">
        <v>28</v>
      </c>
    </row>
    <row r="17" spans="1:12">
      <c r="A17" s="56">
        <v>181</v>
      </c>
      <c r="B17" s="66" t="s">
        <v>59</v>
      </c>
      <c r="I17" s="589">
        <v>2</v>
      </c>
      <c r="J17" s="3" t="s">
        <v>29</v>
      </c>
      <c r="K17" s="56">
        <v>1</v>
      </c>
      <c r="L17" s="66" t="s">
        <v>437</v>
      </c>
    </row>
    <row r="18" spans="1:12">
      <c r="A18" s="56">
        <v>262</v>
      </c>
      <c r="B18" s="66" t="s">
        <v>546</v>
      </c>
      <c r="D18" s="3" t="s">
        <v>693</v>
      </c>
      <c r="I18" s="589">
        <v>3</v>
      </c>
      <c r="J18" s="3" t="s">
        <v>30</v>
      </c>
      <c r="K18" s="56">
        <v>2</v>
      </c>
      <c r="L18" s="66" t="s">
        <v>110</v>
      </c>
    </row>
    <row r="19" spans="1:12">
      <c r="A19" s="56">
        <v>267</v>
      </c>
      <c r="B19" s="66" t="s">
        <v>663</v>
      </c>
      <c r="D19" s="3" t="s">
        <v>694</v>
      </c>
      <c r="I19" s="589">
        <v>4</v>
      </c>
      <c r="J19" s="3" t="s">
        <v>31</v>
      </c>
      <c r="K19" s="56">
        <v>3</v>
      </c>
      <c r="L19" s="66" t="s">
        <v>596</v>
      </c>
    </row>
    <row r="20" spans="1:12">
      <c r="A20" s="56">
        <v>309</v>
      </c>
      <c r="B20" s="66" t="s">
        <v>86</v>
      </c>
      <c r="D20" s="3" t="s">
        <v>695</v>
      </c>
      <c r="I20" s="589">
        <v>5</v>
      </c>
      <c r="J20" s="3" t="s">
        <v>402</v>
      </c>
      <c r="K20" s="56">
        <v>4</v>
      </c>
      <c r="L20" s="66" t="s">
        <v>111</v>
      </c>
    </row>
    <row r="21" spans="1:12">
      <c r="A21" s="56">
        <v>470</v>
      </c>
      <c r="B21" s="66" t="s">
        <v>60</v>
      </c>
      <c r="D21" s="3" t="s">
        <v>696</v>
      </c>
      <c r="I21" s="589">
        <v>6</v>
      </c>
      <c r="J21" s="3" t="s">
        <v>32</v>
      </c>
    </row>
    <row r="22" spans="1:12">
      <c r="A22" s="56">
        <v>629</v>
      </c>
      <c r="B22" s="66" t="s">
        <v>202</v>
      </c>
      <c r="I22" s="589">
        <v>7</v>
      </c>
      <c r="J22" s="3" t="s">
        <v>33</v>
      </c>
    </row>
    <row r="23" spans="1:12">
      <c r="A23" s="56">
        <v>643</v>
      </c>
      <c r="B23" s="66" t="s">
        <v>82</v>
      </c>
      <c r="I23" s="589">
        <v>8</v>
      </c>
      <c r="J23" s="3" t="s">
        <v>34</v>
      </c>
    </row>
    <row r="24" spans="1:12">
      <c r="A24" s="56">
        <v>704</v>
      </c>
      <c r="B24" s="66" t="s">
        <v>85</v>
      </c>
      <c r="I24" s="589">
        <v>9</v>
      </c>
      <c r="J24" s="3" t="s">
        <v>35</v>
      </c>
    </row>
    <row r="25" spans="1:12">
      <c r="A25" s="56">
        <v>802</v>
      </c>
      <c r="B25" s="66" t="s">
        <v>80</v>
      </c>
      <c r="I25" s="589">
        <v>10</v>
      </c>
      <c r="J25" s="3" t="s">
        <v>36</v>
      </c>
    </row>
    <row r="26" spans="1:12">
      <c r="I26" s="589">
        <v>11</v>
      </c>
      <c r="J26" s="3" t="s">
        <v>37</v>
      </c>
    </row>
    <row r="27" spans="1:12">
      <c r="I27" s="589">
        <v>12</v>
      </c>
      <c r="J27" s="3" t="s">
        <v>38</v>
      </c>
    </row>
    <row r="28" spans="1:12">
      <c r="I28" s="589">
        <v>13</v>
      </c>
      <c r="J28" s="3" t="s">
        <v>39</v>
      </c>
    </row>
    <row r="29" spans="1:12">
      <c r="I29" s="589">
        <v>14</v>
      </c>
      <c r="J29" s="3" t="s">
        <v>403</v>
      </c>
    </row>
    <row r="30" spans="1:12">
      <c r="I30" s="589">
        <v>15</v>
      </c>
      <c r="J30" s="3" t="s">
        <v>40</v>
      </c>
    </row>
    <row r="31" spans="1:12">
      <c r="I31" s="589">
        <v>99</v>
      </c>
      <c r="J31" s="3" t="s">
        <v>699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51D7B-82EA-4367-B2C4-43054076439C}">
  <dimension ref="Q2:AR314"/>
  <sheetViews>
    <sheetView zoomScale="92" zoomScaleNormal="92" workbookViewId="0">
      <selection activeCell="A19" sqref="A19"/>
    </sheetView>
  </sheetViews>
  <sheetFormatPr baseColWidth="10" defaultRowHeight="15"/>
  <cols>
    <col min="28" max="28" width="14" customWidth="1"/>
    <col min="29" max="29" width="12.54296875" customWidth="1"/>
    <col min="30" max="30" width="10.90625" customWidth="1"/>
  </cols>
  <sheetData>
    <row r="2" spans="22:44" s="189" customFormat="1" ht="31.8">
      <c r="V2" s="4"/>
      <c r="W2" s="4"/>
      <c r="X2" s="4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5" spans="22:44" s="193" customFormat="1" ht="19.8">
      <c r="V5" s="4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</row>
    <row r="6" spans="22:44" ht="15" customHeight="1"/>
    <row r="11" spans="22:44" ht="15.6">
      <c r="W11" s="2"/>
      <c r="X11" s="2"/>
      <c r="Y11" s="2"/>
    </row>
    <row r="12" spans="22:44" ht="15.6">
      <c r="W12" s="2"/>
      <c r="X12" s="2"/>
      <c r="Y12" s="4"/>
      <c r="Z12" s="4"/>
      <c r="AA12" s="4"/>
    </row>
    <row r="13" spans="22:44">
      <c r="W13" s="1"/>
      <c r="X13" s="1"/>
      <c r="Y13" s="11"/>
      <c r="Z13" s="11"/>
      <c r="AA13" s="11"/>
    </row>
    <row r="14" spans="22:44">
      <c r="W14" s="1"/>
      <c r="X14" s="1"/>
      <c r="Y14" s="11"/>
      <c r="Z14" s="11"/>
      <c r="AA14" s="11"/>
    </row>
    <row r="15" spans="22:44">
      <c r="W15" s="1"/>
      <c r="X15" s="1"/>
      <c r="Y15" s="11"/>
      <c r="Z15" s="11"/>
      <c r="AA15" s="11"/>
    </row>
    <row r="16" spans="22:44">
      <c r="W16" s="1"/>
      <c r="X16" s="1"/>
      <c r="Y16" s="11"/>
      <c r="Z16" s="11"/>
      <c r="AA16" s="11"/>
    </row>
    <row r="17" spans="23:27">
      <c r="W17" s="1"/>
      <c r="X17" s="1"/>
      <c r="Y17" s="11"/>
      <c r="Z17" s="11"/>
      <c r="AA17" s="11"/>
    </row>
    <row r="18" spans="23:27">
      <c r="W18" s="1"/>
      <c r="X18" s="1"/>
      <c r="Y18" s="11"/>
      <c r="Z18" s="11"/>
      <c r="AA18" s="11"/>
    </row>
    <row r="19" spans="23:27">
      <c r="W19" s="1"/>
      <c r="X19" s="1"/>
      <c r="Y19" s="11"/>
      <c r="Z19" s="11"/>
      <c r="AA19" s="11"/>
    </row>
    <row r="20" spans="23:27">
      <c r="W20" s="1"/>
      <c r="X20" s="1"/>
      <c r="Y20" s="11"/>
      <c r="Z20" s="11"/>
      <c r="AA20" s="11"/>
    </row>
    <row r="21" spans="23:27">
      <c r="W21" s="1"/>
      <c r="X21" s="1"/>
      <c r="Y21" s="11"/>
      <c r="Z21" s="11"/>
      <c r="AA21" s="11"/>
    </row>
    <row r="22" spans="23:27">
      <c r="W22" s="1"/>
      <c r="X22" s="1"/>
      <c r="Y22" s="11"/>
      <c r="Z22" s="11"/>
      <c r="AA22" s="11"/>
    </row>
    <row r="23" spans="23:27">
      <c r="W23" s="13"/>
      <c r="X23" s="13"/>
      <c r="Y23" s="11"/>
      <c r="Z23" s="11"/>
      <c r="AA23" s="11"/>
    </row>
    <row r="24" spans="23:27" ht="16.5" customHeight="1">
      <c r="W24" s="13"/>
      <c r="X24" s="13"/>
      <c r="Y24" s="11"/>
      <c r="Z24" s="11"/>
      <c r="AA24" s="11"/>
    </row>
    <row r="25" spans="23:27" ht="16.5" customHeight="1">
      <c r="W25" s="13"/>
      <c r="X25" s="13"/>
      <c r="Y25" s="11"/>
      <c r="Z25" s="11"/>
      <c r="AA25" s="11"/>
    </row>
    <row r="26" spans="23:27">
      <c r="W26" s="13"/>
      <c r="X26" s="13"/>
      <c r="Y26" s="11"/>
      <c r="Z26" s="11"/>
      <c r="AA26" s="11"/>
    </row>
    <row r="27" spans="23:27">
      <c r="W27" s="13"/>
      <c r="X27" s="13"/>
      <c r="Y27" s="11"/>
      <c r="Z27" s="11"/>
      <c r="AA27" s="11"/>
    </row>
    <row r="28" spans="23:27" ht="17.25" customHeight="1">
      <c r="W28" s="13"/>
      <c r="X28" s="13"/>
      <c r="Y28" s="11"/>
      <c r="Z28" s="11"/>
      <c r="AA28" s="11"/>
    </row>
    <row r="29" spans="23:27">
      <c r="W29" s="13"/>
      <c r="X29" s="13"/>
      <c r="Y29" s="11"/>
      <c r="Z29" s="11"/>
      <c r="AA29" s="11"/>
    </row>
    <row r="30" spans="23:27">
      <c r="W30" s="13"/>
      <c r="X30" s="13"/>
      <c r="Y30" s="11"/>
      <c r="Z30" s="11"/>
      <c r="AA30" s="11"/>
    </row>
    <row r="31" spans="23:27" ht="21">
      <c r="W31" s="59"/>
      <c r="X31" s="59"/>
      <c r="Y31" s="11"/>
      <c r="Z31" s="11"/>
      <c r="AA31" s="11"/>
    </row>
    <row r="33" spans="23:24" ht="15.6">
      <c r="W33" s="1"/>
      <c r="X33" s="5"/>
    </row>
    <row r="174" spans="22:27">
      <c r="V174" s="1"/>
      <c r="W174" s="1"/>
      <c r="X174" s="1"/>
      <c r="Y174" s="1"/>
      <c r="Z174" s="1"/>
    </row>
    <row r="175" spans="22:27">
      <c r="V175" s="1"/>
      <c r="W175" s="1"/>
      <c r="X175" s="1"/>
      <c r="Y175" s="1"/>
      <c r="Z175" s="1"/>
      <c r="AA175" s="14"/>
    </row>
    <row r="176" spans="22:27">
      <c r="V176" s="1"/>
      <c r="W176" s="1"/>
      <c r="X176" s="1"/>
      <c r="Y176" s="1"/>
      <c r="Z176" s="1"/>
      <c r="AA176" s="14"/>
    </row>
    <row r="177" spans="22:27">
      <c r="V177" s="1"/>
      <c r="W177" s="1"/>
      <c r="X177" s="1"/>
      <c r="Y177" s="1"/>
      <c r="Z177" s="1"/>
      <c r="AA177" s="14"/>
    </row>
    <row r="178" spans="22:27">
      <c r="V178" s="1"/>
      <c r="W178" s="1"/>
      <c r="X178" s="1"/>
      <c r="Y178" s="1"/>
      <c r="Z178" s="1"/>
      <c r="AA178" s="14"/>
    </row>
    <row r="179" spans="22:27">
      <c r="V179" s="1"/>
      <c r="W179" s="1"/>
      <c r="X179" s="1"/>
      <c r="Y179" s="1"/>
      <c r="Z179" s="1"/>
      <c r="AA179" s="14"/>
    </row>
    <row r="180" spans="22:27">
      <c r="V180" s="1"/>
      <c r="W180" s="1"/>
      <c r="X180" s="1"/>
      <c r="Y180" s="1"/>
      <c r="Z180" s="1"/>
      <c r="AA180" s="14"/>
    </row>
    <row r="181" spans="22:27">
      <c r="V181" s="1"/>
      <c r="W181" s="1"/>
      <c r="X181" s="1"/>
      <c r="Y181" s="1"/>
      <c r="Z181" s="1"/>
      <c r="AA181" s="14"/>
    </row>
    <row r="182" spans="22:27">
      <c r="V182" s="1"/>
      <c r="W182" s="1"/>
      <c r="X182" s="1"/>
      <c r="Y182" s="1"/>
      <c r="Z182" s="1"/>
      <c r="AA182" s="14"/>
    </row>
    <row r="183" spans="22:27">
      <c r="V183" s="1"/>
      <c r="W183" s="1"/>
      <c r="X183" s="1"/>
      <c r="Y183" s="1"/>
      <c r="Z183" s="1"/>
      <c r="AA183" s="14"/>
    </row>
    <row r="184" spans="22:27">
      <c r="V184" s="1"/>
      <c r="W184" s="1"/>
      <c r="X184" s="1"/>
      <c r="Y184" s="1"/>
      <c r="Z184" s="1"/>
      <c r="AA184" s="14"/>
    </row>
    <row r="185" spans="22:27">
      <c r="V185" s="1"/>
      <c r="W185" s="1"/>
      <c r="X185" s="1"/>
      <c r="Y185" s="1"/>
      <c r="Z185" s="1"/>
      <c r="AA185" s="14"/>
    </row>
    <row r="186" spans="22:27">
      <c r="V186" s="1"/>
      <c r="W186" s="1"/>
      <c r="X186" s="1"/>
      <c r="Y186" s="1"/>
      <c r="Z186" s="1"/>
      <c r="AA186" s="14"/>
    </row>
    <row r="187" spans="22:27">
      <c r="V187" s="1"/>
      <c r="W187" s="1"/>
      <c r="X187" s="1"/>
      <c r="Y187" s="1"/>
      <c r="Z187" s="1"/>
      <c r="AA187" s="14"/>
    </row>
    <row r="188" spans="22:27">
      <c r="V188" s="1"/>
      <c r="W188" s="1"/>
      <c r="X188" s="1"/>
      <c r="Y188" s="1"/>
      <c r="Z188" s="1"/>
      <c r="AA188" s="14"/>
    </row>
    <row r="189" spans="22:27">
      <c r="V189" s="1"/>
      <c r="W189" s="1"/>
      <c r="X189" s="1"/>
      <c r="Y189" s="1"/>
      <c r="Z189" s="1"/>
      <c r="AA189" s="14"/>
    </row>
    <row r="190" spans="22:27">
      <c r="V190" s="1"/>
      <c r="W190" s="1"/>
      <c r="X190" s="1"/>
      <c r="Y190" s="1"/>
      <c r="Z190" s="1"/>
      <c r="AA190" s="14"/>
    </row>
    <row r="191" spans="22:27">
      <c r="V191" s="1"/>
      <c r="W191" s="1"/>
      <c r="X191" s="1"/>
      <c r="Y191" s="1"/>
      <c r="Z191" s="1"/>
      <c r="AA191" s="14"/>
    </row>
    <row r="192" spans="22:27">
      <c r="V192" s="1"/>
      <c r="W192" s="1"/>
      <c r="X192" s="1"/>
      <c r="Y192" s="1"/>
      <c r="Z192" s="1"/>
      <c r="AA192" s="14"/>
    </row>
    <row r="193" spans="22:27">
      <c r="V193" s="1"/>
      <c r="W193" s="1"/>
      <c r="X193" s="1"/>
      <c r="Y193" s="1"/>
      <c r="Z193" s="1"/>
      <c r="AA193" s="14"/>
    </row>
    <row r="194" spans="22:27">
      <c r="V194" s="1"/>
      <c r="W194" s="1"/>
      <c r="X194" s="1"/>
      <c r="Y194" s="1"/>
      <c r="Z194" s="1"/>
      <c r="AA194" s="14"/>
    </row>
    <row r="195" spans="22:27">
      <c r="V195" s="1"/>
      <c r="W195" s="1"/>
      <c r="X195" s="1"/>
      <c r="Y195" s="1"/>
      <c r="Z195" s="1"/>
      <c r="AA195" s="14"/>
    </row>
    <row r="196" spans="22:27">
      <c r="V196" s="1"/>
      <c r="W196" s="1"/>
      <c r="X196" s="1"/>
      <c r="Y196" s="1"/>
      <c r="Z196" s="1"/>
      <c r="AA196" s="14"/>
    </row>
    <row r="197" spans="22:27">
      <c r="V197" s="1"/>
      <c r="W197" s="1"/>
      <c r="X197" s="1"/>
      <c r="Y197" s="1"/>
      <c r="Z197" s="1"/>
      <c r="AA197" s="14"/>
    </row>
    <row r="198" spans="22:27">
      <c r="V198" s="1"/>
      <c r="W198" s="1"/>
      <c r="X198" s="1"/>
      <c r="Y198" s="1"/>
      <c r="Z198" s="1"/>
      <c r="AA198" s="14"/>
    </row>
    <row r="199" spans="22:27">
      <c r="V199" s="1"/>
      <c r="W199" s="1"/>
      <c r="X199" s="1"/>
      <c r="Y199" s="1"/>
      <c r="Z199" s="1"/>
      <c r="AA199" s="14"/>
    </row>
    <row r="200" spans="22:27">
      <c r="V200" s="1"/>
      <c r="W200" s="1"/>
      <c r="X200" s="1"/>
      <c r="Y200" s="1"/>
      <c r="Z200" s="1"/>
      <c r="AA200" s="14"/>
    </row>
    <row r="201" spans="22:27">
      <c r="V201" s="1"/>
      <c r="W201" s="1"/>
      <c r="X201" s="1"/>
      <c r="Y201" s="1"/>
      <c r="Z201" s="1"/>
      <c r="AA201" s="14"/>
    </row>
    <row r="202" spans="22:27">
      <c r="V202" s="1"/>
      <c r="W202" s="1"/>
      <c r="X202" s="1"/>
      <c r="Y202" s="1"/>
      <c r="Z202" s="1"/>
      <c r="AA202" s="14"/>
    </row>
    <row r="203" spans="22:27">
      <c r="V203" s="1"/>
      <c r="W203" s="1"/>
      <c r="X203" s="1"/>
      <c r="Y203" s="1"/>
      <c r="Z203" s="1"/>
      <c r="AA203" s="14"/>
    </row>
    <row r="204" spans="22:27">
      <c r="V204" s="1"/>
      <c r="W204" s="1"/>
      <c r="X204" s="1"/>
      <c r="Y204" s="1"/>
      <c r="Z204" s="1"/>
      <c r="AA204" s="14"/>
    </row>
    <row r="205" spans="22:27">
      <c r="V205" s="1"/>
      <c r="W205" s="1"/>
      <c r="X205" s="1"/>
      <c r="Y205" s="1"/>
      <c r="Z205" s="1"/>
      <c r="AA205" s="14"/>
    </row>
    <row r="206" spans="22:27" s="626" customFormat="1">
      <c r="V206" s="1"/>
      <c r="W206" s="1"/>
      <c r="X206" s="1"/>
      <c r="Y206" s="1"/>
      <c r="Z206" s="1"/>
      <c r="AA206" s="14"/>
    </row>
    <row r="207" spans="22:27" s="626" customFormat="1">
      <c r="V207" s="1"/>
      <c r="W207" s="1"/>
      <c r="X207" s="1"/>
      <c r="Y207" s="1"/>
      <c r="Z207" s="1"/>
      <c r="AA207" s="14"/>
    </row>
    <row r="208" spans="22:27" s="626" customFormat="1">
      <c r="V208" s="1"/>
      <c r="W208" s="1"/>
      <c r="X208" s="1"/>
      <c r="Y208" s="1"/>
      <c r="Z208" s="1"/>
      <c r="AA208" s="14"/>
    </row>
    <row r="209" spans="22:27" s="626" customFormat="1">
      <c r="V209" s="1"/>
      <c r="W209" s="1"/>
      <c r="X209" s="1"/>
      <c r="Y209" s="1"/>
      <c r="Z209" s="1"/>
      <c r="AA209" s="14"/>
    </row>
    <row r="210" spans="22:27" s="626" customFormat="1">
      <c r="V210" s="1"/>
      <c r="W210" s="1"/>
      <c r="X210" s="1"/>
      <c r="Y210" s="1"/>
      <c r="Z210" s="1"/>
      <c r="AA210" s="14"/>
    </row>
    <row r="211" spans="22:27" s="626" customFormat="1">
      <c r="V211" s="1"/>
      <c r="W211" s="1"/>
      <c r="X211" s="1"/>
      <c r="Y211" s="1"/>
      <c r="Z211" s="1"/>
      <c r="AA211" s="14"/>
    </row>
    <row r="212" spans="22:27" s="626" customFormat="1">
      <c r="V212" s="1"/>
      <c r="W212" s="1"/>
      <c r="X212" s="1"/>
      <c r="Y212" s="1"/>
      <c r="Z212" s="1"/>
      <c r="AA212" s="14"/>
    </row>
    <row r="213" spans="22:27" s="626" customFormat="1">
      <c r="V213" s="1"/>
      <c r="W213" s="1"/>
      <c r="X213" s="1"/>
      <c r="Y213" s="1"/>
      <c r="Z213" s="1"/>
      <c r="AA213" s="14"/>
    </row>
    <row r="214" spans="22:27" s="626" customFormat="1">
      <c r="V214" s="1"/>
      <c r="W214" s="1"/>
      <c r="X214" s="1"/>
      <c r="Y214" s="1"/>
      <c r="Z214" s="1"/>
      <c r="AA214" s="14"/>
    </row>
    <row r="215" spans="22:27" s="626" customFormat="1">
      <c r="V215" s="1"/>
      <c r="W215" s="1"/>
      <c r="X215" s="1"/>
      <c r="Y215" s="1"/>
      <c r="Z215" s="1"/>
      <c r="AA215" s="14"/>
    </row>
    <row r="216" spans="22:27" s="626" customFormat="1">
      <c r="V216" s="1"/>
      <c r="W216" s="1"/>
      <c r="X216" s="1"/>
      <c r="Y216" s="1"/>
      <c r="Z216" s="1"/>
      <c r="AA216" s="14"/>
    </row>
    <row r="217" spans="22:27" s="626" customFormat="1">
      <c r="V217" s="1"/>
      <c r="W217" s="1"/>
      <c r="X217" s="1"/>
      <c r="Y217" s="1"/>
      <c r="Z217" s="1"/>
      <c r="AA217" s="14"/>
    </row>
    <row r="218" spans="22:27" s="626" customFormat="1">
      <c r="V218" s="1"/>
      <c r="W218" s="1"/>
      <c r="X218" s="1"/>
      <c r="Y218" s="1"/>
      <c r="Z218" s="1"/>
      <c r="AA218" s="14"/>
    </row>
    <row r="219" spans="22:27" s="626" customFormat="1">
      <c r="V219" s="1"/>
      <c r="W219" s="1"/>
      <c r="X219" s="1"/>
      <c r="Y219" s="1"/>
      <c r="Z219" s="1"/>
      <c r="AA219" s="14"/>
    </row>
    <row r="220" spans="22:27" s="626" customFormat="1">
      <c r="V220" s="1"/>
      <c r="W220" s="1"/>
      <c r="X220" s="1"/>
      <c r="Y220" s="1"/>
      <c r="Z220" s="1"/>
      <c r="AA220" s="14"/>
    </row>
    <row r="221" spans="22:27" s="626" customFormat="1">
      <c r="V221" s="1"/>
      <c r="W221" s="1"/>
      <c r="X221" s="1"/>
      <c r="Y221" s="1"/>
      <c r="Z221" s="1"/>
      <c r="AA221" s="14"/>
    </row>
    <row r="222" spans="22:27" s="626" customFormat="1">
      <c r="V222" s="1"/>
      <c r="W222" s="1"/>
      <c r="X222" s="1"/>
      <c r="Y222" s="1"/>
      <c r="Z222" s="1"/>
      <c r="AA222" s="14"/>
    </row>
    <row r="223" spans="22:27" s="626" customFormat="1">
      <c r="V223" s="1"/>
      <c r="W223" s="1"/>
      <c r="X223" s="1"/>
      <c r="Y223" s="1"/>
      <c r="Z223" s="1"/>
      <c r="AA223" s="14"/>
    </row>
    <row r="224" spans="22:27" s="626" customFormat="1">
      <c r="V224" s="1"/>
      <c r="W224" s="1"/>
      <c r="X224" s="1"/>
      <c r="Y224" s="1"/>
      <c r="Z224" s="1"/>
      <c r="AA224" s="14"/>
    </row>
    <row r="225" spans="22:27" s="626" customFormat="1">
      <c r="V225" s="1"/>
      <c r="W225" s="1"/>
      <c r="X225" s="1"/>
      <c r="Y225" s="1"/>
      <c r="Z225" s="1"/>
      <c r="AA225" s="14"/>
    </row>
    <row r="226" spans="22:27" s="626" customFormat="1">
      <c r="V226" s="1"/>
      <c r="W226" s="1"/>
      <c r="X226" s="1"/>
      <c r="Y226" s="1"/>
      <c r="Z226" s="1"/>
      <c r="AA226" s="14"/>
    </row>
    <row r="227" spans="22:27" s="626" customFormat="1">
      <c r="V227" s="1"/>
      <c r="W227" s="1"/>
      <c r="X227" s="1"/>
      <c r="Y227" s="1"/>
      <c r="Z227" s="1"/>
      <c r="AA227" s="14"/>
    </row>
    <row r="228" spans="22:27" s="626" customFormat="1">
      <c r="V228" s="1"/>
      <c r="W228" s="1"/>
      <c r="X228" s="1"/>
      <c r="Y228" s="1"/>
      <c r="Z228" s="1"/>
      <c r="AA228" s="14"/>
    </row>
    <row r="229" spans="22:27" s="626" customFormat="1">
      <c r="V229" s="1"/>
      <c r="W229" s="1"/>
      <c r="X229" s="1"/>
      <c r="Y229" s="1"/>
      <c r="Z229" s="1"/>
      <c r="AA229" s="14"/>
    </row>
    <row r="230" spans="22:27" s="626" customFormat="1">
      <c r="V230" s="1"/>
      <c r="W230" s="1"/>
      <c r="X230" s="1"/>
      <c r="Y230" s="1"/>
      <c r="Z230" s="1"/>
      <c r="AA230" s="14"/>
    </row>
    <row r="231" spans="22:27" s="626" customFormat="1">
      <c r="V231" s="1"/>
      <c r="W231" s="1"/>
      <c r="X231" s="1"/>
      <c r="Y231" s="1"/>
      <c r="Z231" s="1"/>
      <c r="AA231" s="14"/>
    </row>
    <row r="232" spans="22:27" s="626" customFormat="1">
      <c r="V232" s="1"/>
      <c r="W232" s="1"/>
      <c r="X232" s="1"/>
      <c r="Y232" s="1"/>
      <c r="Z232" s="1"/>
      <c r="AA232" s="14"/>
    </row>
    <row r="233" spans="22:27" s="626" customFormat="1">
      <c r="V233" s="1"/>
      <c r="W233" s="1"/>
      <c r="X233" s="1"/>
      <c r="Y233" s="1"/>
      <c r="Z233" s="1"/>
      <c r="AA233" s="14"/>
    </row>
    <row r="234" spans="22:27" s="626" customFormat="1">
      <c r="V234" s="1"/>
      <c r="W234" s="1"/>
      <c r="X234" s="1"/>
      <c r="Y234" s="1"/>
      <c r="Z234" s="1"/>
      <c r="AA234" s="14"/>
    </row>
    <row r="235" spans="22:27" s="626" customFormat="1">
      <c r="V235" s="1"/>
      <c r="W235" s="1"/>
      <c r="X235" s="1"/>
      <c r="Y235" s="1"/>
      <c r="Z235" s="1"/>
      <c r="AA235" s="14"/>
    </row>
    <row r="236" spans="22:27" s="626" customFormat="1">
      <c r="V236" s="1"/>
      <c r="W236" s="1"/>
      <c r="X236" s="1"/>
      <c r="Y236" s="1"/>
      <c r="Z236" s="1"/>
      <c r="AA236" s="14"/>
    </row>
    <row r="237" spans="22:27" s="626" customFormat="1">
      <c r="V237" s="1"/>
      <c r="W237" s="1"/>
      <c r="X237" s="1"/>
      <c r="Y237" s="1"/>
      <c r="Z237" s="1"/>
      <c r="AA237" s="14"/>
    </row>
    <row r="238" spans="22:27" s="626" customFormat="1">
      <c r="V238" s="1"/>
      <c r="W238" s="1"/>
      <c r="X238" s="1"/>
      <c r="Y238" s="1"/>
      <c r="Z238" s="1"/>
      <c r="AA238" s="14"/>
    </row>
    <row r="239" spans="22:27" s="626" customFormat="1">
      <c r="V239" s="1"/>
      <c r="W239" s="1"/>
      <c r="X239" s="1"/>
      <c r="Y239" s="1"/>
      <c r="Z239" s="1"/>
      <c r="AA239" s="14"/>
    </row>
    <row r="240" spans="22:27">
      <c r="V240" s="1"/>
      <c r="W240" s="1"/>
      <c r="X240" s="1"/>
      <c r="Y240" s="1"/>
      <c r="Z240" s="1"/>
      <c r="AA240" s="14"/>
    </row>
    <row r="241" spans="22:27">
      <c r="V241" s="1"/>
      <c r="W241" s="1"/>
      <c r="X241" s="1"/>
      <c r="Y241" s="1"/>
      <c r="Z241" s="1"/>
      <c r="AA241" s="14"/>
    </row>
    <row r="242" spans="22:27">
      <c r="V242" s="1"/>
      <c r="W242" s="1"/>
      <c r="X242" s="1"/>
      <c r="Y242" s="1"/>
      <c r="Z242" s="1"/>
      <c r="AA242" s="14"/>
    </row>
    <row r="243" spans="22:27">
      <c r="V243" s="1"/>
      <c r="W243" s="1"/>
      <c r="X243" s="1"/>
      <c r="Y243" s="1"/>
      <c r="Z243" s="1"/>
      <c r="AA243" s="14"/>
    </row>
    <row r="244" spans="22:27">
      <c r="V244" s="1"/>
      <c r="W244" s="1"/>
      <c r="X244" s="1"/>
      <c r="Y244" s="1"/>
      <c r="Z244" s="1"/>
      <c r="AA244" s="14"/>
    </row>
    <row r="245" spans="22:27">
      <c r="V245" s="14"/>
      <c r="W245" s="14"/>
      <c r="X245" s="14"/>
      <c r="Y245" s="14"/>
      <c r="Z245" s="14"/>
      <c r="AA245" s="14"/>
    </row>
    <row r="246" spans="22:27">
      <c r="V246" s="14"/>
      <c r="W246" s="14"/>
      <c r="X246" s="14"/>
      <c r="Y246" s="14"/>
      <c r="Z246" s="14"/>
      <c r="AA246" s="14"/>
    </row>
    <row r="247" spans="22:27">
      <c r="V247" s="14"/>
      <c r="W247" s="14"/>
      <c r="X247" s="14"/>
      <c r="Y247" s="14"/>
      <c r="Z247" s="14"/>
      <c r="AA247" s="14"/>
    </row>
    <row r="248" spans="22:27">
      <c r="V248" s="14"/>
      <c r="W248" s="14"/>
      <c r="X248" s="14"/>
      <c r="Y248" s="14"/>
      <c r="Z248" s="14"/>
      <c r="AA248" s="14"/>
    </row>
    <row r="249" spans="22:27">
      <c r="V249" s="14"/>
      <c r="W249" s="14"/>
      <c r="X249" s="14"/>
      <c r="Y249" s="14"/>
      <c r="Z249" s="14"/>
      <c r="AA249" s="14"/>
    </row>
    <row r="250" spans="22:27">
      <c r="V250" s="14"/>
      <c r="W250" s="14"/>
      <c r="X250" s="14"/>
      <c r="Y250" s="14"/>
      <c r="Z250" s="14"/>
      <c r="AA250" s="14"/>
    </row>
    <row r="251" spans="22:27">
      <c r="V251" s="14"/>
      <c r="W251" s="14"/>
      <c r="X251" s="14"/>
      <c r="Y251" s="14"/>
      <c r="Z251" s="14"/>
      <c r="AA251" s="14"/>
    </row>
    <row r="252" spans="22:27">
      <c r="V252" s="14"/>
      <c r="W252" s="14"/>
      <c r="X252" s="14"/>
      <c r="Y252" s="14"/>
      <c r="Z252" s="14"/>
      <c r="AA252" s="14"/>
    </row>
    <row r="253" spans="22:27">
      <c r="V253" s="14"/>
      <c r="W253" s="14"/>
      <c r="X253" s="14"/>
      <c r="Y253" s="14"/>
      <c r="Z253" s="14"/>
      <c r="AA253" s="14"/>
    </row>
    <row r="254" spans="22:27">
      <c r="V254" s="14"/>
      <c r="W254" s="14"/>
      <c r="X254" s="14"/>
      <c r="Y254" s="14"/>
      <c r="Z254" s="14"/>
      <c r="AA254" s="14"/>
    </row>
    <row r="255" spans="22:27">
      <c r="V255" s="14"/>
      <c r="W255" s="14"/>
      <c r="X255" s="14"/>
      <c r="Y255" s="14"/>
      <c r="Z255" s="14"/>
      <c r="AA255" s="14"/>
    </row>
    <row r="256" spans="22:27">
      <c r="V256" s="14"/>
      <c r="W256" s="14"/>
      <c r="X256" s="14"/>
      <c r="Y256" s="14"/>
      <c r="Z256" s="14"/>
      <c r="AA256" s="14"/>
    </row>
    <row r="257" spans="22:27">
      <c r="V257" s="14"/>
      <c r="W257" s="14"/>
      <c r="X257" s="14"/>
      <c r="Y257" s="14"/>
      <c r="Z257" s="14"/>
      <c r="AA257" s="14"/>
    </row>
    <row r="258" spans="22:27">
      <c r="V258" s="14"/>
      <c r="W258" s="14"/>
      <c r="X258" s="14"/>
      <c r="Y258" s="14"/>
      <c r="Z258" s="14"/>
      <c r="AA258" s="14"/>
    </row>
    <row r="259" spans="22:27">
      <c r="V259" s="14"/>
      <c r="W259" s="14"/>
      <c r="X259" s="14"/>
      <c r="Y259" s="14"/>
      <c r="Z259" s="14"/>
      <c r="AA259" s="14"/>
    </row>
    <row r="260" spans="22:27">
      <c r="V260" s="14"/>
      <c r="W260" s="14"/>
      <c r="X260" s="14"/>
      <c r="Y260" s="14"/>
      <c r="Z260" s="14"/>
      <c r="AA260" s="14"/>
    </row>
    <row r="261" spans="22:27">
      <c r="V261" s="14"/>
      <c r="W261" s="14"/>
      <c r="X261" s="14"/>
      <c r="Y261" s="14"/>
      <c r="Z261" s="14"/>
      <c r="AA261" s="14"/>
    </row>
    <row r="262" spans="22:27">
      <c r="V262" s="14"/>
      <c r="W262" s="14"/>
      <c r="X262" s="14"/>
      <c r="Y262" s="14"/>
      <c r="Z262" s="14"/>
      <c r="AA262" s="14"/>
    </row>
    <row r="263" spans="22:27">
      <c r="V263" s="14"/>
      <c r="W263" s="14"/>
      <c r="X263" s="14"/>
      <c r="Y263" s="14"/>
      <c r="Z263" s="14"/>
      <c r="AA263" s="14"/>
    </row>
    <row r="264" spans="22:27">
      <c r="V264" s="14"/>
      <c r="W264" s="14"/>
      <c r="X264" s="14"/>
      <c r="Y264" s="14"/>
      <c r="Z264" s="14"/>
      <c r="AA264" s="14"/>
    </row>
    <row r="265" spans="22:27">
      <c r="V265" s="14"/>
      <c r="W265" s="14"/>
      <c r="X265" s="14"/>
      <c r="Y265" s="14"/>
      <c r="Z265" s="14"/>
      <c r="AA265" s="14"/>
    </row>
    <row r="266" spans="22:27">
      <c r="V266" s="14"/>
      <c r="W266" s="14"/>
      <c r="X266" s="14"/>
      <c r="Y266" s="14"/>
      <c r="Z266" s="14"/>
      <c r="AA266" s="14"/>
    </row>
    <row r="267" spans="22:27">
      <c r="V267" s="14"/>
      <c r="W267" s="14"/>
      <c r="X267" s="14"/>
      <c r="Y267" s="14"/>
      <c r="Z267" s="14"/>
      <c r="AA267" s="14"/>
    </row>
    <row r="268" spans="22:27">
      <c r="V268" s="14"/>
      <c r="W268" s="14"/>
      <c r="X268" s="14"/>
      <c r="Y268" s="14"/>
      <c r="Z268" s="14"/>
      <c r="AA268" s="14"/>
    </row>
    <row r="269" spans="22:27">
      <c r="V269" s="14"/>
      <c r="W269" s="14"/>
      <c r="X269" s="14"/>
      <c r="Y269" s="14"/>
      <c r="Z269" s="14"/>
      <c r="AA269" s="14"/>
    </row>
    <row r="270" spans="22:27">
      <c r="V270" s="14"/>
      <c r="W270" s="14"/>
      <c r="X270" s="14"/>
      <c r="Y270" s="14"/>
      <c r="Z270" s="14"/>
      <c r="AA270" s="14"/>
    </row>
    <row r="271" spans="22:27">
      <c r="V271" s="14"/>
      <c r="W271" s="14"/>
      <c r="X271" s="14"/>
      <c r="Y271" s="14"/>
      <c r="Z271" s="14"/>
      <c r="AA271" s="14"/>
    </row>
    <row r="272" spans="22:27">
      <c r="V272" s="14"/>
      <c r="W272" s="14"/>
      <c r="X272" s="14"/>
      <c r="Y272" s="14"/>
      <c r="Z272" s="14"/>
      <c r="AA272" s="14"/>
    </row>
    <row r="273" spans="22:27">
      <c r="V273" s="14"/>
      <c r="W273" s="14"/>
      <c r="X273" s="14"/>
      <c r="Y273" s="14"/>
      <c r="Z273" s="14"/>
      <c r="AA273" s="14"/>
    </row>
    <row r="274" spans="22:27">
      <c r="V274" s="14"/>
      <c r="W274" s="14"/>
      <c r="X274" s="14"/>
      <c r="Y274" s="14"/>
      <c r="Z274" s="14"/>
      <c r="AA274" s="14"/>
    </row>
    <row r="275" spans="22:27">
      <c r="V275" s="14"/>
      <c r="W275" s="14"/>
      <c r="X275" s="14"/>
      <c r="Y275" s="14"/>
      <c r="Z275" s="14"/>
      <c r="AA275" s="14"/>
    </row>
    <row r="276" spans="22:27">
      <c r="V276" s="14"/>
      <c r="W276" s="14"/>
      <c r="X276" s="14"/>
      <c r="Y276" s="14"/>
      <c r="Z276" s="14"/>
      <c r="AA276" s="14"/>
    </row>
    <row r="277" spans="22:27">
      <c r="V277" s="14"/>
      <c r="W277" s="14"/>
      <c r="X277" s="14"/>
      <c r="Y277" s="14"/>
      <c r="Z277" s="14"/>
      <c r="AA277" s="14"/>
    </row>
    <row r="278" spans="22:27">
      <c r="V278" s="14"/>
      <c r="W278" s="14"/>
      <c r="X278" s="14"/>
      <c r="Y278" s="14"/>
      <c r="Z278" s="14"/>
      <c r="AA278" s="14"/>
    </row>
    <row r="279" spans="22:27">
      <c r="V279" s="14"/>
      <c r="W279" s="14"/>
      <c r="X279" s="14"/>
      <c r="Y279" s="14"/>
      <c r="Z279" s="14"/>
      <c r="AA279" s="14"/>
    </row>
    <row r="280" spans="22:27">
      <c r="V280" s="14"/>
      <c r="W280" s="14"/>
      <c r="X280" s="14"/>
      <c r="Y280" s="14"/>
      <c r="Z280" s="14"/>
      <c r="AA280" s="14"/>
    </row>
    <row r="281" spans="22:27">
      <c r="V281" s="14"/>
      <c r="W281" s="14"/>
      <c r="X281" s="14"/>
      <c r="Y281" s="14"/>
      <c r="Z281" s="14"/>
      <c r="AA281" s="14"/>
    </row>
    <row r="282" spans="22:27">
      <c r="V282" s="14"/>
      <c r="W282" s="14"/>
      <c r="X282" s="14"/>
      <c r="Y282" s="14"/>
      <c r="Z282" s="14"/>
      <c r="AA282" s="14"/>
    </row>
    <row r="283" spans="22:27">
      <c r="V283" s="14"/>
      <c r="W283" s="14"/>
      <c r="X283" s="14"/>
      <c r="Y283" s="14"/>
      <c r="Z283" s="14"/>
      <c r="AA283" s="14"/>
    </row>
    <row r="284" spans="22:27">
      <c r="V284" s="14"/>
      <c r="W284" s="14"/>
      <c r="X284" s="14"/>
      <c r="Y284" s="14"/>
      <c r="Z284" s="14"/>
      <c r="AA284" s="14"/>
    </row>
    <row r="285" spans="22:27">
      <c r="V285" s="14"/>
      <c r="W285" s="14"/>
      <c r="X285" s="14"/>
      <c r="Y285" s="14"/>
      <c r="Z285" s="14"/>
      <c r="AA285" s="14"/>
    </row>
    <row r="286" spans="22:27">
      <c r="V286" s="14"/>
      <c r="W286" s="14"/>
      <c r="X286" s="14"/>
      <c r="Y286" s="14"/>
      <c r="Z286" s="14"/>
      <c r="AA286" s="14"/>
    </row>
    <row r="287" spans="22:27">
      <c r="V287" s="14"/>
      <c r="W287" s="14"/>
      <c r="X287" s="14"/>
      <c r="Y287" s="14"/>
      <c r="Z287" s="14"/>
      <c r="AA287" s="14"/>
    </row>
    <row r="288" spans="22:27">
      <c r="V288" s="14"/>
      <c r="W288" s="14"/>
      <c r="X288" s="14"/>
      <c r="Y288" s="14"/>
      <c r="Z288" s="14"/>
      <c r="AA288" s="14"/>
    </row>
    <row r="289" spans="17:27">
      <c r="V289" s="14"/>
      <c r="W289" s="14"/>
      <c r="X289" s="14"/>
      <c r="Y289" s="14"/>
      <c r="Z289" s="14"/>
      <c r="AA289" s="14"/>
    </row>
    <row r="290" spans="17:27">
      <c r="V290" s="14"/>
      <c r="W290" s="14"/>
      <c r="X290" s="14"/>
      <c r="Y290" s="14"/>
      <c r="Z290" s="14"/>
      <c r="AA290" s="14"/>
    </row>
    <row r="291" spans="17:27">
      <c r="V291" s="14"/>
      <c r="W291" s="14"/>
      <c r="X291" s="14"/>
      <c r="Y291" s="14"/>
      <c r="Z291" s="14"/>
      <c r="AA291" s="14"/>
    </row>
    <row r="292" spans="17:27">
      <c r="V292" s="14"/>
      <c r="W292" s="14"/>
      <c r="X292" s="14"/>
      <c r="Y292" s="14"/>
      <c r="Z292" s="14"/>
      <c r="AA292" s="14"/>
    </row>
    <row r="293" spans="17:27">
      <c r="V293" s="14"/>
      <c r="W293" s="14"/>
      <c r="X293" s="14"/>
      <c r="Y293" s="14"/>
      <c r="Z293" s="14"/>
      <c r="AA293" s="14"/>
    </row>
    <row r="294" spans="17:27">
      <c r="V294" s="14"/>
      <c r="W294" s="14"/>
      <c r="X294" s="14"/>
      <c r="Y294" s="14"/>
      <c r="Z294" s="14"/>
      <c r="AA294" s="14"/>
    </row>
    <row r="295" spans="17:27">
      <c r="V295" s="14"/>
      <c r="W295" s="14"/>
      <c r="X295" s="14"/>
      <c r="Y295" s="14"/>
      <c r="Z295" s="14"/>
      <c r="AA295" s="14"/>
    </row>
    <row r="296" spans="17:27">
      <c r="V296" s="14"/>
      <c r="W296" s="14"/>
      <c r="X296" s="14"/>
      <c r="Y296" s="14"/>
      <c r="Z296" s="14"/>
      <c r="AA296" s="14"/>
    </row>
    <row r="297" spans="17:27">
      <c r="Q297" s="3" t="s">
        <v>655</v>
      </c>
      <c r="V297" s="14"/>
      <c r="W297" s="14"/>
      <c r="X297" s="14"/>
      <c r="Y297" s="14"/>
      <c r="Z297" s="14"/>
      <c r="AA297" s="14"/>
    </row>
    <row r="298" spans="17:27">
      <c r="V298" s="14"/>
      <c r="W298" s="14"/>
      <c r="X298" s="14"/>
      <c r="Y298" s="14"/>
      <c r="Z298" s="14"/>
      <c r="AA298" s="14"/>
    </row>
    <row r="299" spans="17:27">
      <c r="V299" s="14"/>
      <c r="W299" s="14"/>
      <c r="X299" s="14"/>
      <c r="Y299" s="14"/>
      <c r="Z299" s="14"/>
      <c r="AA299" s="14"/>
    </row>
    <row r="300" spans="17:27">
      <c r="V300" s="14"/>
      <c r="W300" s="14"/>
      <c r="X300" s="14"/>
      <c r="Y300" s="14"/>
      <c r="Z300" s="14"/>
      <c r="AA300" s="14"/>
    </row>
    <row r="301" spans="17:27">
      <c r="V301" s="14"/>
      <c r="W301" s="14"/>
      <c r="X301" s="14"/>
      <c r="Y301" s="14"/>
      <c r="Z301" s="14"/>
      <c r="AA301" s="14"/>
    </row>
    <row r="302" spans="17:27">
      <c r="V302" s="14"/>
      <c r="W302" s="14"/>
      <c r="X302" s="14"/>
      <c r="Y302" s="14"/>
      <c r="Z302" s="14"/>
      <c r="AA302" s="14"/>
    </row>
    <row r="303" spans="17:27">
      <c r="V303" s="14"/>
      <c r="W303" s="14"/>
      <c r="X303" s="14"/>
      <c r="Y303" s="14"/>
      <c r="Z303" s="14"/>
      <c r="AA303" s="14"/>
    </row>
    <row r="304" spans="17:27">
      <c r="V304" s="14"/>
      <c r="W304" s="14"/>
      <c r="X304" s="14"/>
      <c r="Y304" s="14"/>
      <c r="Z304" s="14"/>
      <c r="AA304" s="14"/>
    </row>
    <row r="305" spans="22:27">
      <c r="V305" s="14"/>
      <c r="W305" s="14"/>
      <c r="X305" s="14"/>
      <c r="Y305" s="14"/>
      <c r="Z305" s="14"/>
      <c r="AA305" s="14"/>
    </row>
    <row r="306" spans="22:27">
      <c r="V306" s="14"/>
      <c r="W306" s="14"/>
      <c r="X306" s="14"/>
      <c r="Y306" s="14"/>
      <c r="Z306" s="14"/>
      <c r="AA306" s="14"/>
    </row>
    <row r="307" spans="22:27">
      <c r="V307" s="14"/>
      <c r="W307" s="14"/>
      <c r="X307" s="14"/>
      <c r="Y307" s="14"/>
      <c r="Z307" s="14"/>
      <c r="AA307" s="14"/>
    </row>
    <row r="308" spans="22:27">
      <c r="V308" s="14"/>
      <c r="W308" s="14"/>
      <c r="X308" s="14"/>
      <c r="Y308" s="14"/>
      <c r="Z308" s="14"/>
      <c r="AA308" s="14"/>
    </row>
    <row r="309" spans="22:27">
      <c r="V309" s="14"/>
      <c r="W309" s="14"/>
      <c r="X309" s="14"/>
      <c r="Y309" s="14"/>
      <c r="Z309" s="14"/>
      <c r="AA309" s="14"/>
    </row>
    <row r="310" spans="22:27">
      <c r="V310" s="14"/>
      <c r="W310" s="14"/>
      <c r="X310" s="14"/>
      <c r="Y310" s="14"/>
      <c r="Z310" s="14"/>
      <c r="AA310" s="14"/>
    </row>
    <row r="311" spans="22:27">
      <c r="V311" s="14"/>
      <c r="W311" s="14"/>
      <c r="X311" s="14"/>
      <c r="Y311" s="14"/>
      <c r="Z311" s="14"/>
      <c r="AA311" s="14"/>
    </row>
    <row r="312" spans="22:27">
      <c r="V312" s="14"/>
      <c r="W312" s="14"/>
      <c r="X312" s="14"/>
      <c r="Y312" s="14"/>
      <c r="Z312" s="14"/>
      <c r="AA312" s="14"/>
    </row>
    <row r="313" spans="22:27">
      <c r="V313" s="14"/>
      <c r="W313" s="14"/>
      <c r="X313" s="14"/>
      <c r="Y313" s="14"/>
      <c r="Z313" s="14"/>
      <c r="AA313" s="14"/>
    </row>
    <row r="314" spans="22:27">
      <c r="V314" s="14"/>
      <c r="W314" s="14"/>
      <c r="X314" s="14"/>
      <c r="Y314" s="14"/>
      <c r="Z314" s="14"/>
      <c r="AA314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A237"/>
  <sheetViews>
    <sheetView zoomScale="86" zoomScaleNormal="86" workbookViewId="0">
      <selection activeCell="B11" sqref="B11"/>
    </sheetView>
  </sheetViews>
  <sheetFormatPr baseColWidth="10" defaultRowHeight="15"/>
  <cols>
    <col min="1" max="1" width="1.54296875" customWidth="1"/>
    <col min="2" max="2" width="5.08984375" style="34" customWidth="1"/>
    <col min="3" max="3" width="4.08984375" customWidth="1"/>
    <col min="4" max="4" width="6.81640625" customWidth="1"/>
    <col min="5" max="5" width="10" customWidth="1"/>
    <col min="6" max="6" width="7.08984375" customWidth="1"/>
    <col min="7" max="7" width="5.1796875" customWidth="1"/>
    <col min="8" max="8" width="7.81640625" style="331" customWidth="1"/>
    <col min="9" max="9" width="6.90625" style="331" customWidth="1"/>
    <col min="10" max="10" width="4.1796875" style="11" customWidth="1"/>
    <col min="11" max="11" width="4.1796875" style="98" customWidth="1"/>
    <col min="12" max="12" width="4.54296875" style="11" customWidth="1"/>
    <col min="13" max="13" width="1.81640625" style="98" customWidth="1"/>
    <col min="14" max="14" width="7.1796875" style="331" customWidth="1"/>
    <col min="15" max="15" width="1.81640625" style="98" customWidth="1"/>
    <col min="16" max="16" width="5.54296875" style="98" customWidth="1"/>
    <col min="17" max="17" width="5.453125" style="422" customWidth="1"/>
    <col min="18" max="18" width="1.36328125" customWidth="1"/>
    <col min="19" max="19" width="6.08984375" customWidth="1"/>
    <col min="20" max="20" width="1.453125" customWidth="1"/>
    <col min="21" max="21" width="5.1796875" customWidth="1"/>
    <col min="22" max="22" width="1.36328125" customWidth="1"/>
    <col min="23" max="23" width="5.453125" customWidth="1"/>
    <col min="24" max="24" width="4.90625" style="34" customWidth="1"/>
    <col min="25" max="25" width="1.54296875" style="34" customWidth="1"/>
    <col min="26" max="26" width="6.08984375" customWidth="1"/>
    <col min="27" max="27" width="5.36328125" style="34" customWidth="1"/>
    <col min="28" max="28" width="5.08984375" style="98" customWidth="1"/>
    <col min="29" max="29" width="5.08984375" style="422" customWidth="1"/>
    <col min="30" max="30" width="4.1796875" style="11" customWidth="1"/>
    <col min="31" max="31" width="4.08984375" style="11" customWidth="1"/>
    <col min="32" max="32" width="4.26953125" style="11" customWidth="1"/>
    <col min="33" max="33" width="4.1796875" style="422" customWidth="1"/>
    <col min="34" max="34" width="4.26953125" style="34" customWidth="1"/>
    <col min="35" max="35" width="4" style="34" customWidth="1"/>
    <col min="36" max="36" width="5.6328125" style="428" customWidth="1"/>
    <col min="37" max="37" width="4.26953125" style="428" customWidth="1"/>
    <col min="38" max="38" width="5.08984375" style="428" customWidth="1"/>
    <col min="39" max="39" width="6.6328125" style="422" customWidth="1"/>
    <col min="40" max="40" width="5.453125" style="428" customWidth="1"/>
    <col min="49" max="49" width="14" customWidth="1"/>
    <col min="50" max="50" width="12.54296875" customWidth="1"/>
    <col min="51" max="51" width="10.90625" customWidth="1"/>
  </cols>
  <sheetData>
    <row r="1" spans="1:53">
      <c r="A1" s="47"/>
      <c r="B1" s="431"/>
      <c r="C1" s="47"/>
      <c r="D1" s="47"/>
      <c r="E1" s="47"/>
      <c r="F1" s="47"/>
      <c r="G1" s="47"/>
      <c r="H1" s="334"/>
      <c r="I1" s="334"/>
      <c r="J1" s="73"/>
      <c r="K1" s="93"/>
      <c r="L1" s="73"/>
      <c r="M1" s="93"/>
      <c r="N1" s="334"/>
      <c r="O1" s="93"/>
      <c r="P1" s="93"/>
      <c r="Q1" s="442"/>
      <c r="R1" s="47"/>
      <c r="S1" s="47"/>
      <c r="T1" s="47"/>
      <c r="U1" s="47"/>
      <c r="V1" s="47"/>
      <c r="W1" s="47"/>
      <c r="X1" s="431"/>
      <c r="Y1" s="431"/>
      <c r="Z1" s="47"/>
      <c r="AA1" s="431"/>
      <c r="AB1" s="93"/>
      <c r="AC1" s="442"/>
      <c r="AD1" s="73"/>
      <c r="AE1" s="73"/>
      <c r="AF1" s="73"/>
      <c r="AG1" s="442"/>
      <c r="AH1" s="431"/>
      <c r="AI1" s="431"/>
      <c r="AJ1" s="445"/>
      <c r="AK1" s="445"/>
      <c r="AL1" s="445"/>
      <c r="AM1" s="442"/>
      <c r="AN1" s="445"/>
      <c r="AO1" s="47"/>
    </row>
    <row r="2" spans="1:53" s="189" customFormat="1" ht="31.8">
      <c r="A2" s="188"/>
      <c r="B2" s="437"/>
      <c r="C2" s="142" t="s">
        <v>445</v>
      </c>
      <c r="D2" s="188"/>
      <c r="E2" s="188"/>
      <c r="F2" s="188"/>
      <c r="G2" s="188"/>
      <c r="H2" s="343"/>
      <c r="I2" s="343"/>
      <c r="J2" s="204"/>
      <c r="K2" s="178" t="str">
        <f>+År!B2</f>
        <v>ALL SAU :</v>
      </c>
      <c r="L2" s="204"/>
      <c r="M2" s="199"/>
      <c r="N2" s="343"/>
      <c r="O2" s="199"/>
      <c r="P2" s="199"/>
      <c r="Q2" s="478"/>
      <c r="R2" s="188"/>
      <c r="S2" s="188"/>
      <c r="T2" s="188"/>
      <c r="U2" s="188"/>
      <c r="V2" s="188"/>
      <c r="W2" s="188"/>
      <c r="X2" s="437"/>
      <c r="Y2" s="437"/>
      <c r="Z2" s="188"/>
      <c r="AA2" s="437"/>
      <c r="AB2" s="199"/>
      <c r="AC2" s="478"/>
      <c r="AD2" s="204"/>
      <c r="AE2" s="204"/>
      <c r="AF2" s="204"/>
      <c r="AG2" s="478"/>
      <c r="AH2" s="437"/>
      <c r="AI2" s="437"/>
      <c r="AJ2" s="439"/>
      <c r="AK2" s="439"/>
      <c r="AL2" s="439"/>
      <c r="AM2" s="478"/>
      <c r="AN2" s="439"/>
      <c r="AO2" s="188"/>
      <c r="AP2"/>
      <c r="AQ2"/>
      <c r="AR2"/>
      <c r="AS2"/>
      <c r="AT2"/>
      <c r="AU2"/>
      <c r="AV2"/>
      <c r="AW2"/>
      <c r="AX2"/>
      <c r="AY2"/>
      <c r="AZ2"/>
    </row>
    <row r="3" spans="1:53" ht="21">
      <c r="A3" s="47"/>
      <c r="B3" s="431"/>
      <c r="C3" s="65"/>
      <c r="D3" s="47"/>
      <c r="E3" s="47"/>
      <c r="F3" s="47"/>
      <c r="G3" s="47"/>
      <c r="H3" s="334"/>
      <c r="I3" s="334"/>
      <c r="J3" s="73"/>
      <c r="K3" s="93"/>
      <c r="L3" s="73"/>
      <c r="M3" s="93"/>
      <c r="N3" s="334"/>
      <c r="O3" s="93"/>
      <c r="P3" s="93"/>
      <c r="Q3" s="442"/>
      <c r="R3" s="47"/>
      <c r="S3" s="47"/>
      <c r="T3" s="47"/>
      <c r="U3" s="47"/>
      <c r="V3" s="47"/>
      <c r="W3" s="47"/>
      <c r="X3" s="431"/>
      <c r="Y3" s="431"/>
      <c r="Z3" s="47"/>
      <c r="AA3" s="431"/>
      <c r="AB3" s="93"/>
      <c r="AC3" s="442"/>
      <c r="AD3" s="73"/>
      <c r="AE3" s="73"/>
      <c r="AF3" s="73"/>
      <c r="AG3" s="442"/>
      <c r="AH3" s="431"/>
      <c r="AI3" s="431"/>
      <c r="AJ3" s="445"/>
      <c r="AK3" s="445"/>
      <c r="AL3" s="445"/>
      <c r="AM3" s="442"/>
      <c r="AN3" s="445"/>
      <c r="AO3" s="47"/>
    </row>
    <row r="4" spans="1:53">
      <c r="A4" s="47"/>
      <c r="B4" s="431"/>
      <c r="C4" s="47"/>
      <c r="D4" s="47"/>
      <c r="E4" s="47"/>
      <c r="F4" s="47"/>
      <c r="G4" s="47"/>
      <c r="H4" s="334"/>
      <c r="I4" s="334"/>
      <c r="J4" s="73"/>
      <c r="K4" s="93"/>
      <c r="L4" s="73"/>
      <c r="M4" s="93"/>
      <c r="N4" s="334"/>
      <c r="O4" s="93"/>
      <c r="P4" s="93"/>
      <c r="Q4" s="442"/>
      <c r="R4" s="47"/>
      <c r="S4" s="47"/>
      <c r="T4" s="47"/>
      <c r="U4" s="47"/>
      <c r="V4" s="47"/>
      <c r="W4" s="47"/>
      <c r="X4" s="431"/>
      <c r="Y4" s="431"/>
      <c r="Z4" s="47"/>
      <c r="AA4" s="431"/>
      <c r="AB4" s="93"/>
      <c r="AC4" s="442"/>
      <c r="AD4" s="73"/>
      <c r="AE4" s="73"/>
      <c r="AF4" s="73"/>
      <c r="AG4" s="442"/>
      <c r="AH4" s="431"/>
      <c r="AI4" s="431"/>
      <c r="AJ4" s="445"/>
      <c r="AK4" s="445"/>
      <c r="AL4" s="445"/>
      <c r="AM4" s="442"/>
      <c r="AN4" s="445"/>
      <c r="AO4" s="47"/>
    </row>
    <row r="5" spans="1:53" s="193" customFormat="1" ht="19.8">
      <c r="A5" s="191"/>
      <c r="B5" s="437"/>
      <c r="C5" s="191"/>
      <c r="D5" s="187" t="s">
        <v>5</v>
      </c>
      <c r="E5" s="187"/>
      <c r="F5" s="190">
        <f>+År!O2</f>
        <v>49</v>
      </c>
      <c r="G5" s="191"/>
      <c r="H5" s="344"/>
      <c r="I5" s="369"/>
      <c r="J5" s="210"/>
      <c r="K5" s="212" t="s">
        <v>427</v>
      </c>
      <c r="L5" s="210"/>
      <c r="M5" s="208"/>
      <c r="N5" s="369"/>
      <c r="O5" s="208"/>
      <c r="P5" s="208"/>
      <c r="Q5" s="439"/>
      <c r="R5" s="208"/>
      <c r="S5" s="641">
        <f>SUM(H11:H16)</f>
        <v>1068360</v>
      </c>
      <c r="T5" s="643"/>
      <c r="U5" s="643"/>
      <c r="V5" s="212"/>
      <c r="W5" s="208"/>
      <c r="X5" s="478"/>
      <c r="Y5" s="478"/>
      <c r="Z5" s="208"/>
      <c r="AA5" s="478"/>
      <c r="AB5" s="210"/>
      <c r="AC5" s="439"/>
      <c r="AD5" s="208"/>
      <c r="AE5" s="191"/>
      <c r="AF5" s="191"/>
      <c r="AG5" s="439"/>
      <c r="AH5" s="439"/>
      <c r="AI5" s="439"/>
      <c r="AJ5" s="478"/>
      <c r="AK5" s="478"/>
      <c r="AL5" s="478"/>
      <c r="AM5" s="478"/>
      <c r="AN5" s="478"/>
      <c r="AO5" s="208"/>
      <c r="AP5"/>
      <c r="AQ5"/>
      <c r="AR5"/>
      <c r="AS5"/>
      <c r="AT5"/>
      <c r="AU5"/>
      <c r="AV5"/>
      <c r="AW5"/>
      <c r="AX5"/>
      <c r="AZ5" s="192"/>
      <c r="BA5" s="192"/>
    </row>
    <row r="6" spans="1:53" ht="16.5" customHeight="1">
      <c r="A6" s="54"/>
      <c r="B6" s="444"/>
      <c r="C6" s="54"/>
      <c r="D6" s="54"/>
      <c r="E6" s="54"/>
      <c r="F6" s="54"/>
      <c r="G6" s="54"/>
      <c r="H6" s="345"/>
      <c r="I6" s="345"/>
      <c r="J6" s="73"/>
      <c r="K6" s="183"/>
      <c r="L6" s="206"/>
      <c r="M6" s="93"/>
      <c r="N6" s="334"/>
      <c r="O6" s="93"/>
      <c r="P6" s="93"/>
      <c r="Q6" s="442"/>
      <c r="R6" s="47"/>
      <c r="S6" s="47"/>
      <c r="T6" s="47"/>
      <c r="U6" s="47"/>
      <c r="V6" s="47"/>
      <c r="W6" s="47"/>
      <c r="X6" s="431"/>
      <c r="Y6" s="431"/>
      <c r="Z6" s="47"/>
      <c r="AA6" s="431"/>
      <c r="AB6" s="93"/>
      <c r="AC6" s="442"/>
      <c r="AD6" s="73"/>
      <c r="AE6" s="73"/>
      <c r="AF6" s="73"/>
      <c r="AG6" s="442"/>
      <c r="AH6" s="431"/>
      <c r="AI6" s="431"/>
      <c r="AJ6" s="445"/>
      <c r="AK6" s="445"/>
      <c r="AL6" s="445"/>
      <c r="AM6" s="442"/>
      <c r="AN6" s="445"/>
      <c r="AO6" s="47"/>
    </row>
    <row r="7" spans="1:53" ht="16.5" customHeight="1">
      <c r="A7" s="54"/>
      <c r="B7" s="444"/>
      <c r="C7" s="54"/>
      <c r="D7" s="54"/>
      <c r="E7" s="54"/>
      <c r="F7" s="54"/>
      <c r="G7" s="54"/>
      <c r="H7" s="345"/>
      <c r="I7" s="345"/>
      <c r="J7" s="73"/>
      <c r="K7" s="183"/>
      <c r="L7" s="206"/>
      <c r="M7" s="93"/>
      <c r="N7" s="334"/>
      <c r="O7" s="93"/>
      <c r="P7" s="93"/>
      <c r="Q7" s="442"/>
      <c r="R7" s="47"/>
      <c r="S7" s="47"/>
      <c r="T7" s="47"/>
      <c r="U7" s="47"/>
      <c r="V7" s="47"/>
      <c r="W7" s="47"/>
      <c r="X7" s="431"/>
      <c r="Y7" s="431"/>
      <c r="Z7" s="54" t="s">
        <v>22</v>
      </c>
      <c r="AA7" s="431"/>
      <c r="AB7" s="93"/>
      <c r="AC7" s="442"/>
      <c r="AD7" s="73"/>
      <c r="AE7" s="73"/>
      <c r="AF7" s="73"/>
      <c r="AG7" s="442"/>
      <c r="AH7" s="431"/>
      <c r="AI7" s="431"/>
      <c r="AJ7" s="445"/>
      <c r="AK7" s="445"/>
      <c r="AL7" s="445"/>
      <c r="AM7" s="443" t="s">
        <v>81</v>
      </c>
      <c r="AN7" s="445"/>
      <c r="AO7" s="47"/>
    </row>
    <row r="8" spans="1:53" ht="15.6">
      <c r="A8" s="47"/>
      <c r="B8" s="431"/>
      <c r="C8" s="47"/>
      <c r="D8" s="47"/>
      <c r="E8" s="47"/>
      <c r="F8" s="54" t="s">
        <v>2</v>
      </c>
      <c r="G8" s="54"/>
      <c r="H8" s="334"/>
      <c r="I8" s="345"/>
      <c r="J8" s="73"/>
      <c r="K8" s="100"/>
      <c r="L8" s="73"/>
      <c r="M8" s="100"/>
      <c r="N8" s="452" t="s">
        <v>2</v>
      </c>
      <c r="O8" s="100"/>
      <c r="P8" s="93"/>
      <c r="Q8" s="443"/>
      <c r="R8" s="54"/>
      <c r="S8" s="54"/>
      <c r="T8" s="54"/>
      <c r="U8" s="54"/>
      <c r="V8" s="54"/>
      <c r="W8" s="54" t="s">
        <v>22</v>
      </c>
      <c r="X8" s="444"/>
      <c r="Y8" s="444"/>
      <c r="Z8" s="54" t="s">
        <v>495</v>
      </c>
      <c r="AA8" s="444"/>
      <c r="AB8" s="100" t="s">
        <v>45</v>
      </c>
      <c r="AC8" s="443"/>
      <c r="AD8" s="74" t="s">
        <v>45</v>
      </c>
      <c r="AE8" s="73"/>
      <c r="AF8" s="73"/>
      <c r="AG8" s="443" t="s">
        <v>428</v>
      </c>
      <c r="AH8" s="431"/>
      <c r="AI8" s="431"/>
      <c r="AJ8" s="447" t="s">
        <v>423</v>
      </c>
      <c r="AK8" s="445"/>
      <c r="AL8" s="445"/>
      <c r="AM8" s="443" t="s">
        <v>0</v>
      </c>
      <c r="AN8" s="447" t="s">
        <v>2</v>
      </c>
      <c r="AO8" s="47"/>
    </row>
    <row r="9" spans="1:53" ht="15.6">
      <c r="A9" s="47"/>
      <c r="B9" s="431"/>
      <c r="C9" s="47"/>
      <c r="D9" s="47"/>
      <c r="E9" s="47"/>
      <c r="F9" s="54" t="s">
        <v>493</v>
      </c>
      <c r="G9" s="123"/>
      <c r="H9" s="345" t="s">
        <v>2</v>
      </c>
      <c r="I9" s="364"/>
      <c r="J9" s="74" t="s">
        <v>2</v>
      </c>
      <c r="K9" s="184"/>
      <c r="L9" s="74" t="s">
        <v>1</v>
      </c>
      <c r="M9" s="184"/>
      <c r="N9" s="453" t="s">
        <v>674</v>
      </c>
      <c r="O9" s="184"/>
      <c r="P9" s="100" t="s">
        <v>22</v>
      </c>
      <c r="Q9" s="479"/>
      <c r="R9" s="123"/>
      <c r="S9" s="471" t="s">
        <v>22</v>
      </c>
      <c r="T9" s="123"/>
      <c r="U9" s="471" t="s">
        <v>22</v>
      </c>
      <c r="V9" s="54"/>
      <c r="W9" s="55" t="s">
        <v>0</v>
      </c>
      <c r="X9" s="471"/>
      <c r="Y9" s="471"/>
      <c r="Z9" s="55" t="s">
        <v>415</v>
      </c>
      <c r="AA9" s="471"/>
      <c r="AB9" s="100" t="s">
        <v>4</v>
      </c>
      <c r="AC9" s="479"/>
      <c r="AD9" s="74" t="s">
        <v>550</v>
      </c>
      <c r="AE9" s="74"/>
      <c r="AF9" s="74"/>
      <c r="AG9" s="443"/>
      <c r="AH9" s="444" t="s">
        <v>491</v>
      </c>
      <c r="AI9" s="444" t="s">
        <v>414</v>
      </c>
      <c r="AJ9" s="447" t="s">
        <v>1</v>
      </c>
      <c r="AK9" s="447" t="s">
        <v>1</v>
      </c>
      <c r="AL9" s="447" t="s">
        <v>429</v>
      </c>
      <c r="AM9" s="443" t="s">
        <v>571</v>
      </c>
      <c r="AN9" s="447" t="s">
        <v>432</v>
      </c>
      <c r="AO9" s="47"/>
    </row>
    <row r="10" spans="1:53" ht="15.6">
      <c r="A10" s="47"/>
      <c r="B10" s="444" t="s">
        <v>90</v>
      </c>
      <c r="C10" s="54" t="s">
        <v>426</v>
      </c>
      <c r="D10" s="50"/>
      <c r="E10" s="54" t="s">
        <v>434</v>
      </c>
      <c r="F10" s="55" t="s">
        <v>494</v>
      </c>
      <c r="G10" s="123" t="s">
        <v>496</v>
      </c>
      <c r="H10" s="346" t="s">
        <v>8</v>
      </c>
      <c r="I10" s="364" t="s">
        <v>496</v>
      </c>
      <c r="J10" s="75" t="s">
        <v>404</v>
      </c>
      <c r="K10" s="184" t="s">
        <v>496</v>
      </c>
      <c r="L10" s="75" t="s">
        <v>404</v>
      </c>
      <c r="M10" s="184"/>
      <c r="N10" s="453" t="s">
        <v>670</v>
      </c>
      <c r="O10" s="184"/>
      <c r="P10" s="101" t="s">
        <v>44</v>
      </c>
      <c r="Q10" s="479" t="s">
        <v>496</v>
      </c>
      <c r="R10" s="123"/>
      <c r="S10" s="471" t="s">
        <v>670</v>
      </c>
      <c r="T10" s="123"/>
      <c r="U10" s="471" t="s">
        <v>673</v>
      </c>
      <c r="V10" s="54"/>
      <c r="W10" s="55"/>
      <c r="X10" s="471" t="s">
        <v>496</v>
      </c>
      <c r="Y10" s="471"/>
      <c r="Z10" s="55"/>
      <c r="AA10" s="471" t="s">
        <v>496</v>
      </c>
      <c r="AB10" s="101"/>
      <c r="AC10" s="479" t="s">
        <v>496</v>
      </c>
      <c r="AD10" s="75" t="s">
        <v>537</v>
      </c>
      <c r="AE10" s="75" t="s">
        <v>534</v>
      </c>
      <c r="AF10" s="75" t="s">
        <v>535</v>
      </c>
      <c r="AG10" s="459" t="s">
        <v>1</v>
      </c>
      <c r="AH10" s="460" t="s">
        <v>492</v>
      </c>
      <c r="AI10" s="460" t="s">
        <v>531</v>
      </c>
      <c r="AJ10" s="480" t="s">
        <v>43</v>
      </c>
      <c r="AK10" s="480" t="s">
        <v>523</v>
      </c>
      <c r="AL10" s="480" t="s">
        <v>523</v>
      </c>
      <c r="AM10" s="459" t="s">
        <v>44</v>
      </c>
      <c r="AN10" s="480" t="s">
        <v>553</v>
      </c>
      <c r="AO10" s="47"/>
    </row>
    <row r="11" spans="1:53" ht="15.6">
      <c r="A11" s="47"/>
      <c r="B11" s="469">
        <f>+'Ark1'!C280</f>
        <v>2024</v>
      </c>
      <c r="C11" s="56">
        <f>+'Ark1'!I280</f>
        <v>6</v>
      </c>
      <c r="D11" s="57" t="s">
        <v>77</v>
      </c>
      <c r="E11" s="57" t="s">
        <v>437</v>
      </c>
      <c r="F11" s="56">
        <f>+'Ark1'!Q280</f>
        <v>1613</v>
      </c>
      <c r="G11" s="56">
        <f t="shared" ref="G11:G16" si="0">+F11-F18</f>
        <v>-198</v>
      </c>
      <c r="H11" s="348">
        <f>+'Ark1'!R280</f>
        <v>120415</v>
      </c>
      <c r="I11" s="348">
        <f t="shared" ref="I11:I16" si="1">+H11-H18</f>
        <v>-34030</v>
      </c>
      <c r="J11" s="280">
        <f>+'Ark1'!AG280</f>
        <v>11.271013516043279</v>
      </c>
      <c r="K11" s="162">
        <f t="shared" ref="K11:K16" si="2">+J11-J18</f>
        <v>-2.666480956606943</v>
      </c>
      <c r="L11" s="280">
        <f>+'Ark1'!AH280</f>
        <v>11.78700942889243</v>
      </c>
      <c r="M11" s="184"/>
      <c r="N11" s="521">
        <f>+'Ark1'!AJ280</f>
        <v>120400</v>
      </c>
      <c r="O11" s="184"/>
      <c r="P11" s="162">
        <f>+'Ark1'!U280</f>
        <v>20.956473861229927</v>
      </c>
      <c r="Q11" s="463">
        <f t="shared" ref="Q11:Q16" si="3">+P11-P18</f>
        <v>-5.7124571869291429E-2</v>
      </c>
      <c r="R11" s="123"/>
      <c r="S11" s="476">
        <f>+IF(N11=0,"",'Ark1'!AK280)</f>
        <v>98.585567275746598</v>
      </c>
      <c r="T11" s="123"/>
      <c r="U11" s="477">
        <f>+IF(N11=0,"",'Ark1'!AL280)</f>
        <v>21.405731921704575</v>
      </c>
      <c r="V11" s="54"/>
      <c r="W11" s="58">
        <f>+'Ark1'!S280</f>
        <v>8.134567952497612</v>
      </c>
      <c r="X11" s="464">
        <f t="shared" ref="X11:X16" si="4">+W11-W18</f>
        <v>0.16777071076107131</v>
      </c>
      <c r="Y11" s="471"/>
      <c r="Z11" s="58">
        <f>+'Ark1'!T280</f>
        <v>6.0243823443923112</v>
      </c>
      <c r="AA11" s="464">
        <f t="shared" ref="AA11:AA16" si="5">+Z11-Z18</f>
        <v>-3.8034697273007012E-2</v>
      </c>
      <c r="AB11" s="162">
        <f>+'Ark1'!W280</f>
        <v>3.8425445334883528</v>
      </c>
      <c r="AC11" s="463">
        <f t="shared" ref="AC11:AC16" si="6">+AB11-AB18</f>
        <v>-0.92808578798531149</v>
      </c>
      <c r="AD11" s="76">
        <f>+'Ark1'!X280</f>
        <v>83.721297180583804</v>
      </c>
      <c r="AE11" s="76">
        <f>+'Ark1'!Y280</f>
        <v>24.386496698916247</v>
      </c>
      <c r="AF11" s="76">
        <f>+'Ark1'!Z280</f>
        <v>2.0271560852053314</v>
      </c>
      <c r="AG11" s="463">
        <f>+'Ark1'!AA280</f>
        <v>6.4903162133517585</v>
      </c>
      <c r="AH11" s="464">
        <f>+'Ark1'!AB280</f>
        <v>1.3397095763383531</v>
      </c>
      <c r="AI11" s="464">
        <f>+'Ark1'!AC280</f>
        <v>1.4950385453010631</v>
      </c>
      <c r="AJ11" s="465">
        <f>+'Ark1'!AD280</f>
        <v>39.632620363517617</v>
      </c>
      <c r="AK11" s="465">
        <f>+'Ark1'!AE280</f>
        <v>35.037240912766393</v>
      </c>
      <c r="AL11" s="465">
        <f>+'Ark1'!AF280</f>
        <v>47.679030620712112</v>
      </c>
      <c r="AM11" s="464">
        <f t="shared" ref="AM11:AM16" si="7">+P11/W11</f>
        <v>2.5762245743851113</v>
      </c>
      <c r="AN11" s="465">
        <f t="shared" ref="AN11:AN16" si="8">+H11/F11</f>
        <v>74.652820830750159</v>
      </c>
      <c r="AO11" s="47"/>
    </row>
    <row r="12" spans="1:53" ht="15.6">
      <c r="A12" s="47"/>
      <c r="B12" s="469">
        <f>+'Ark1'!C281</f>
        <v>2024</v>
      </c>
      <c r="C12" s="56">
        <f>+'Ark1'!I281</f>
        <v>24</v>
      </c>
      <c r="D12" s="57" t="s">
        <v>77</v>
      </c>
      <c r="E12" s="57" t="s">
        <v>110</v>
      </c>
      <c r="F12" s="56">
        <f>+'Ark1'!Q281</f>
        <v>4563</v>
      </c>
      <c r="G12" s="56">
        <f t="shared" si="0"/>
        <v>83</v>
      </c>
      <c r="H12" s="348">
        <f>+'Ark1'!R281</f>
        <v>341737</v>
      </c>
      <c r="I12" s="348">
        <f t="shared" si="1"/>
        <v>4836</v>
      </c>
      <c r="J12" s="280">
        <f>+'Ark1'!AG281</f>
        <v>31.987064285446849</v>
      </c>
      <c r="K12" s="162">
        <f t="shared" si="2"/>
        <v>1.5842942033442675</v>
      </c>
      <c r="L12" s="280">
        <f>+'Ark1'!AH281</f>
        <v>32.372130218757249</v>
      </c>
      <c r="M12" s="184"/>
      <c r="N12" s="521">
        <f>+'Ark1'!AJ281</f>
        <v>337716</v>
      </c>
      <c r="O12" s="184"/>
      <c r="P12" s="162">
        <f>+'Ark1'!U281</f>
        <v>20.280303274155369</v>
      </c>
      <c r="Q12" s="463">
        <f t="shared" si="3"/>
        <v>-0.21206148581858386</v>
      </c>
      <c r="R12" s="123"/>
      <c r="S12" s="476">
        <f>+IF(N12=0,"",'Ark1'!AK281)</f>
        <v>97.476636582216813</v>
      </c>
      <c r="T12" s="123"/>
      <c r="U12" s="477">
        <f>+IF(N12=0,"",'Ark1'!AL281)</f>
        <v>21.267933226782699</v>
      </c>
      <c r="V12" s="54"/>
      <c r="W12" s="58">
        <f>+'Ark1'!S281</f>
        <v>7.962819361087619</v>
      </c>
      <c r="X12" s="464">
        <f t="shared" si="4"/>
        <v>3.0590011812907214E-2</v>
      </c>
      <c r="Y12" s="471"/>
      <c r="Z12" s="58">
        <f>+'Ark1'!T281</f>
        <v>5.657444174906435</v>
      </c>
      <c r="AA12" s="464">
        <f t="shared" si="5"/>
        <v>-0.16611230014113421</v>
      </c>
      <c r="AB12" s="162">
        <f>+'Ark1'!W281</f>
        <v>4.0917430655738212</v>
      </c>
      <c r="AC12" s="463">
        <f t="shared" si="6"/>
        <v>-0.68265653549592908</v>
      </c>
      <c r="AD12" s="76">
        <f>+'Ark1'!X281</f>
        <v>78.537588847564081</v>
      </c>
      <c r="AE12" s="76">
        <f>+'Ark1'!Y281</f>
        <v>21.973330368090089</v>
      </c>
      <c r="AF12" s="76">
        <f>+'Ark1'!Z281</f>
        <v>2.1551661072696251</v>
      </c>
      <c r="AG12" s="463">
        <f>+'Ark1'!AA281</f>
        <v>6.7710061976152485</v>
      </c>
      <c r="AH12" s="464">
        <f>+'Ark1'!AB281</f>
        <v>1.4565114109983013</v>
      </c>
      <c r="AI12" s="464">
        <f>+'Ark1'!AC281</f>
        <v>1.7518847145950316</v>
      </c>
      <c r="AJ12" s="465">
        <f>+'Ark1'!AD281</f>
        <v>51.327935045087585</v>
      </c>
      <c r="AK12" s="465">
        <f>+'Ark1'!AE281</f>
        <v>41.73723025269301</v>
      </c>
      <c r="AL12" s="465">
        <f>+'Ark1'!AF281</f>
        <v>45.856095350801759</v>
      </c>
      <c r="AM12" s="464">
        <f t="shared" si="7"/>
        <v>2.5468747129013534</v>
      </c>
      <c r="AN12" s="465">
        <f t="shared" si="8"/>
        <v>74.893052816129739</v>
      </c>
      <c r="AO12" s="47"/>
      <c r="AQ12" s="2"/>
      <c r="AR12" s="2"/>
      <c r="AS12" s="2"/>
    </row>
    <row r="13" spans="1:53" ht="15.6">
      <c r="A13" s="47"/>
      <c r="B13" s="469">
        <f>+'Ark1'!C282</f>
        <v>2024</v>
      </c>
      <c r="C13" s="56">
        <f>+'Ark1'!I282</f>
        <v>49</v>
      </c>
      <c r="D13" s="57" t="s">
        <v>77</v>
      </c>
      <c r="E13" s="57" t="s">
        <v>111</v>
      </c>
      <c r="F13" s="56">
        <f>+'Ark1'!Q282</f>
        <v>2169</v>
      </c>
      <c r="G13" s="56">
        <f t="shared" si="0"/>
        <v>-50</v>
      </c>
      <c r="H13" s="348">
        <f>+'Ark1'!R282</f>
        <v>223384</v>
      </c>
      <c r="I13" s="348">
        <f t="shared" si="1"/>
        <v>11124</v>
      </c>
      <c r="J13" s="280">
        <f>+'Ark1'!AG282</f>
        <v>20.909056872215359</v>
      </c>
      <c r="K13" s="162">
        <f t="shared" si="2"/>
        <v>1.7541954214417075</v>
      </c>
      <c r="L13" s="280">
        <f>+'Ark1'!AH282</f>
        <v>21.045081904615287</v>
      </c>
      <c r="M13" s="184"/>
      <c r="N13" s="521">
        <f>+'Ark1'!AJ282</f>
        <v>218670</v>
      </c>
      <c r="O13" s="184"/>
      <c r="P13" s="162">
        <f>+'Ark1'!U282</f>
        <v>20.169434695413351</v>
      </c>
      <c r="Q13" s="463">
        <f t="shared" si="3"/>
        <v>0.18061367402373207</v>
      </c>
      <c r="R13" s="123"/>
      <c r="S13" s="476">
        <f>+IF(N13=0,"",'Ark1'!AK282)</f>
        <v>97.444070059908668</v>
      </c>
      <c r="T13" s="123"/>
      <c r="U13" s="477">
        <f>+IF(N13=0,"",'Ark1'!AL282)</f>
        <v>21.117755555469603</v>
      </c>
      <c r="V13" s="54"/>
      <c r="W13" s="58">
        <f>+'Ark1'!S282</f>
        <v>7.9158578949253293</v>
      </c>
      <c r="X13" s="464">
        <f t="shared" si="4"/>
        <v>0.15207291424126534</v>
      </c>
      <c r="Y13" s="471"/>
      <c r="Z13" s="58">
        <f>+'Ark1'!T282</f>
        <v>5.7828806002220388</v>
      </c>
      <c r="AA13" s="464">
        <f t="shared" si="5"/>
        <v>-4.2272513883303553E-2</v>
      </c>
      <c r="AB13" s="162">
        <f>+'Ark1'!W282</f>
        <v>3.7854098771621958</v>
      </c>
      <c r="AC13" s="463">
        <f t="shared" si="6"/>
        <v>-0.97714547947588937</v>
      </c>
      <c r="AD13" s="76">
        <f>+'Ark1'!X282</f>
        <v>76.272696343516117</v>
      </c>
      <c r="AE13" s="76">
        <f>+'Ark1'!Y282</f>
        <v>24.153027969774023</v>
      </c>
      <c r="AF13" s="76">
        <f>+'Ark1'!Z282</f>
        <v>1.8197364180066613</v>
      </c>
      <c r="AG13" s="463">
        <f>+'Ark1'!AA282</f>
        <v>6.8898541289233153</v>
      </c>
      <c r="AH13" s="464">
        <f>+'Ark1'!AB282</f>
        <v>1.5921065107724612</v>
      </c>
      <c r="AI13" s="464">
        <f>+'Ark1'!AC282</f>
        <v>1.5344421855949237</v>
      </c>
      <c r="AJ13" s="465">
        <f>+'Ark1'!AD282</f>
        <v>58.584943972842957</v>
      </c>
      <c r="AK13" s="465">
        <f>+'Ark1'!AE282</f>
        <v>43.913531313113801</v>
      </c>
      <c r="AL13" s="465">
        <f>+'Ark1'!AF282</f>
        <v>43.446159364265512</v>
      </c>
      <c r="AM13" s="464">
        <f t="shared" si="7"/>
        <v>2.5479783698926055</v>
      </c>
      <c r="AN13" s="465">
        <f t="shared" si="8"/>
        <v>102.98939603503919</v>
      </c>
      <c r="AO13" s="47"/>
      <c r="AQ13" s="2"/>
      <c r="AR13" s="2"/>
      <c r="AS13" s="4"/>
      <c r="AT13" s="4"/>
      <c r="AU13" s="4"/>
    </row>
    <row r="14" spans="1:53" ht="15.6">
      <c r="A14" s="47"/>
      <c r="B14" s="469">
        <f>+'Ark1'!C283</f>
        <v>2024</v>
      </c>
      <c r="C14" s="56">
        <f>+'Ark1'!I283</f>
        <v>80</v>
      </c>
      <c r="D14" s="57" t="s">
        <v>7</v>
      </c>
      <c r="E14" s="57" t="s">
        <v>6</v>
      </c>
      <c r="F14" s="56">
        <f>+'Ark1'!Q283</f>
        <v>2939</v>
      </c>
      <c r="G14" s="56">
        <f t="shared" si="0"/>
        <v>31</v>
      </c>
      <c r="H14" s="348">
        <f>+'Ark1'!R283</f>
        <v>209311</v>
      </c>
      <c r="I14" s="348">
        <f t="shared" si="1"/>
        <v>1051</v>
      </c>
      <c r="J14" s="280">
        <f>+'Ark1'!AG283</f>
        <v>19.591804260736087</v>
      </c>
      <c r="K14" s="162">
        <f t="shared" si="2"/>
        <v>0.7979125913771874</v>
      </c>
      <c r="L14" s="280">
        <f>+'Ark1'!AH283</f>
        <v>18.884875020577272</v>
      </c>
      <c r="M14" s="184"/>
      <c r="N14" s="521">
        <f>+'Ark1'!AJ283</f>
        <v>208788</v>
      </c>
      <c r="O14" s="184"/>
      <c r="P14" s="162">
        <f>+'Ark1'!U283</f>
        <v>19.316001547936896</v>
      </c>
      <c r="Q14" s="463">
        <f t="shared" si="3"/>
        <v>-0.17999720362423233</v>
      </c>
      <c r="R14" s="123"/>
      <c r="S14" s="476">
        <f>+IF(N14=0,"",'Ark1'!AK283)</f>
        <v>97.708238500296986</v>
      </c>
      <c r="T14" s="123"/>
      <c r="U14" s="477">
        <f>+IF(N14=0,"",'Ark1'!AL283)</f>
        <v>20.051811247231026</v>
      </c>
      <c r="V14" s="54"/>
      <c r="W14" s="58">
        <f>+'Ark1'!S283</f>
        <v>7.5780537095518108</v>
      </c>
      <c r="X14" s="464">
        <f t="shared" si="4"/>
        <v>8.5846852738212576E-2</v>
      </c>
      <c r="Y14" s="471"/>
      <c r="Z14" s="58">
        <f>+'Ark1'!T283</f>
        <v>5.9679615500379803</v>
      </c>
      <c r="AA14" s="464">
        <f t="shared" si="5"/>
        <v>-0.40575879952506622</v>
      </c>
      <c r="AB14" s="162">
        <f>+'Ark1'!W283</f>
        <v>6.5061081357405977</v>
      </c>
      <c r="AC14" s="463">
        <f t="shared" si="6"/>
        <v>-1.2039658102884037</v>
      </c>
      <c r="AD14" s="76">
        <f>+'Ark1'!X283</f>
        <v>70.031197595921853</v>
      </c>
      <c r="AE14" s="76">
        <f>+'Ark1'!Y283</f>
        <v>19.684584183344398</v>
      </c>
      <c r="AF14" s="76">
        <f>+'Ark1'!Z283</f>
        <v>1.8365016649865504</v>
      </c>
      <c r="AG14" s="463">
        <f>+'Ark1'!AA283</f>
        <v>6.8947874939382334</v>
      </c>
      <c r="AH14" s="464">
        <f>+'Ark1'!AB283</f>
        <v>1.6230005481134075</v>
      </c>
      <c r="AI14" s="464">
        <f>+'Ark1'!AC283</f>
        <v>1.7470110679183961</v>
      </c>
      <c r="AJ14" s="465">
        <f>+'Ark1'!AD283</f>
        <v>58.353582943930391</v>
      </c>
      <c r="AK14" s="465">
        <f>+'Ark1'!AE283</f>
        <v>51.914179808356359</v>
      </c>
      <c r="AL14" s="465">
        <f>+'Ark1'!AF283</f>
        <v>58.824930427254039</v>
      </c>
      <c r="AM14" s="464">
        <f t="shared" si="7"/>
        <v>2.5489396470745391</v>
      </c>
      <c r="AN14" s="465">
        <f t="shared" si="8"/>
        <v>71.218441646818647</v>
      </c>
      <c r="AO14" s="47"/>
      <c r="AQ14" s="1"/>
      <c r="AR14" s="1"/>
      <c r="AS14" s="11"/>
      <c r="AT14" s="11"/>
      <c r="AU14" s="11"/>
    </row>
    <row r="15" spans="1:53" ht="15.6">
      <c r="A15" s="47"/>
      <c r="B15" s="469">
        <f>+'Ark1'!C284</f>
        <v>2024</v>
      </c>
      <c r="C15" s="56">
        <f>+'Ark1'!I284</f>
        <v>81</v>
      </c>
      <c r="D15" s="57" t="s">
        <v>7</v>
      </c>
      <c r="E15" s="57" t="s">
        <v>3</v>
      </c>
      <c r="F15" s="56">
        <f>+'Ark1'!Q284</f>
        <v>195</v>
      </c>
      <c r="G15" s="56">
        <f t="shared" si="0"/>
        <v>1</v>
      </c>
      <c r="H15" s="348">
        <f>+'Ark1'!R284</f>
        <v>17114</v>
      </c>
      <c r="I15" s="348">
        <f t="shared" si="1"/>
        <v>275</v>
      </c>
      <c r="J15" s="280">
        <f>+'Ark1'!AG284</f>
        <v>1.6018944924931671</v>
      </c>
      <c r="K15" s="162">
        <f t="shared" si="2"/>
        <v>8.2301955182427555E-2</v>
      </c>
      <c r="L15" s="280">
        <f>+'Ark1'!AH284</f>
        <v>1.38201096007543</v>
      </c>
      <c r="M15" s="184"/>
      <c r="N15" s="521">
        <f>+'Ark1'!AJ284</f>
        <v>17107</v>
      </c>
      <c r="O15" s="184"/>
      <c r="P15" s="162">
        <f>+'Ark1'!U284</f>
        <v>17.288412995208702</v>
      </c>
      <c r="Q15" s="463">
        <f t="shared" si="3"/>
        <v>-0.11021518936278696</v>
      </c>
      <c r="R15" s="123"/>
      <c r="S15" s="476">
        <f>+IF(N15=0,"",'Ark1'!AK284)</f>
        <v>95.087502192084713</v>
      </c>
      <c r="T15" s="123"/>
      <c r="U15" s="477">
        <f>+IF(N15=0,"",'Ark1'!AL284)</f>
        <v>19.293119972540303</v>
      </c>
      <c r="V15" s="54"/>
      <c r="W15" s="58">
        <f>+'Ark1'!S284</f>
        <v>7.1627322659810648</v>
      </c>
      <c r="X15" s="464">
        <f t="shared" si="4"/>
        <v>-0.10016933150097351</v>
      </c>
      <c r="Y15" s="471"/>
      <c r="Z15" s="58">
        <f>+'Ark1'!T284</f>
        <v>5.6475400257099455</v>
      </c>
      <c r="AA15" s="464">
        <f t="shared" si="5"/>
        <v>-0.17934993212603079</v>
      </c>
      <c r="AB15" s="162">
        <f>+'Ark1'!W284</f>
        <v>2.6703283861166303</v>
      </c>
      <c r="AC15" s="463">
        <f t="shared" si="6"/>
        <v>-1.6529687217876403</v>
      </c>
      <c r="AD15" s="76">
        <f>+'Ark1'!X284</f>
        <v>58.758910833235944</v>
      </c>
      <c r="AE15" s="76">
        <f>+'Ark1'!Y284</f>
        <v>13.655486736005612</v>
      </c>
      <c r="AF15" s="76">
        <f>+'Ark1'!Z284</f>
        <v>0.77714152156129501</v>
      </c>
      <c r="AG15" s="463">
        <f>+'Ark1'!AA284</f>
        <v>6.6016884258705133</v>
      </c>
      <c r="AH15" s="464">
        <f>+'Ark1'!AB284</f>
        <v>1.8262718371429376</v>
      </c>
      <c r="AI15" s="464">
        <f>+'Ark1'!AC284</f>
        <v>1.4213427146490123</v>
      </c>
      <c r="AJ15" s="465">
        <f>+'Ark1'!AD284</f>
        <v>68.495685277902055</v>
      </c>
      <c r="AK15" s="465">
        <f>+'Ark1'!AE284</f>
        <v>57.054722681632605</v>
      </c>
      <c r="AL15" s="465">
        <f>+'Ark1'!AF284</f>
        <v>60.237075207034174</v>
      </c>
      <c r="AM15" s="464">
        <f t="shared" si="7"/>
        <v>2.4136617638661306</v>
      </c>
      <c r="AN15" s="465">
        <f t="shared" si="8"/>
        <v>87.764102564102558</v>
      </c>
      <c r="AO15" s="47"/>
      <c r="AQ15" s="1"/>
      <c r="AR15" s="1"/>
      <c r="AS15" s="11"/>
      <c r="AT15" s="11"/>
      <c r="AU15" s="11"/>
    </row>
    <row r="16" spans="1:53" ht="15.6">
      <c r="A16" s="47"/>
      <c r="B16" s="469">
        <f>+'Ark1'!C285</f>
        <v>2024</v>
      </c>
      <c r="C16" s="56">
        <f>+'Ark1'!I285</f>
        <v>83</v>
      </c>
      <c r="D16" s="57" t="s">
        <v>7</v>
      </c>
      <c r="E16" s="57" t="s">
        <v>438</v>
      </c>
      <c r="F16" s="56">
        <f>+'Ark1'!Q285</f>
        <v>1942</v>
      </c>
      <c r="G16" s="56">
        <f t="shared" si="0"/>
        <v>-265</v>
      </c>
      <c r="H16" s="348">
        <f>+'Ark1'!R285</f>
        <v>156399</v>
      </c>
      <c r="I16" s="348">
        <f t="shared" si="1"/>
        <v>-23022</v>
      </c>
      <c r="J16" s="280">
        <f>+'Ark1'!AG285</f>
        <v>14.639166573065253</v>
      </c>
      <c r="K16" s="162">
        <f t="shared" si="2"/>
        <v>-1.5522232147386639</v>
      </c>
      <c r="L16" s="280">
        <f>+'Ark1'!AH285</f>
        <v>14.528892467082329</v>
      </c>
      <c r="M16" s="184"/>
      <c r="N16" s="521">
        <f>+'Ark1'!AJ285</f>
        <v>152903</v>
      </c>
      <c r="O16" s="184"/>
      <c r="P16" s="162">
        <f>+'Ark1'!U285</f>
        <v>19.888118849864984</v>
      </c>
      <c r="Q16" s="463">
        <f t="shared" si="3"/>
        <v>0.13470553704161503</v>
      </c>
      <c r="R16" s="123"/>
      <c r="S16" s="476">
        <f>+IF(N16=0,"",'Ark1'!AK285)</f>
        <v>97.754297822803679</v>
      </c>
      <c r="T16" s="123"/>
      <c r="U16" s="477">
        <f>+IF(N16=0,"",'Ark1'!AL285)</f>
        <v>20.612774036768435</v>
      </c>
      <c r="V16" s="54"/>
      <c r="W16" s="58">
        <f>+'Ark1'!S285</f>
        <v>7.7764307955933214</v>
      </c>
      <c r="X16" s="464">
        <f t="shared" si="4"/>
        <v>0.18565268154870207</v>
      </c>
      <c r="Y16" s="471"/>
      <c r="Z16" s="58">
        <f>+'Ark1'!T285</f>
        <v>5.8579146925491852</v>
      </c>
      <c r="AA16" s="464">
        <f t="shared" si="5"/>
        <v>-8.0871737132962807E-2</v>
      </c>
      <c r="AB16" s="162">
        <f>+'Ark1'!W285</f>
        <v>3.7091029993797928</v>
      </c>
      <c r="AC16" s="463">
        <f t="shared" si="6"/>
        <v>-0.99380245761799557</v>
      </c>
      <c r="AD16" s="76">
        <f>+'Ark1'!X285</f>
        <v>75.248562970351486</v>
      </c>
      <c r="AE16" s="76">
        <f>+'Ark1'!Y285</f>
        <v>22.729684972410311</v>
      </c>
      <c r="AF16" s="76">
        <f>+'Ark1'!Z285</f>
        <v>1.4948944686347101</v>
      </c>
      <c r="AG16" s="463">
        <f>+'Ark1'!AA285</f>
        <v>6.7088905168540522</v>
      </c>
      <c r="AH16" s="464">
        <f>+'Ark1'!AB285</f>
        <v>1.6170156867093899</v>
      </c>
      <c r="AI16" s="464">
        <f>+'Ark1'!AC285</f>
        <v>1.5549010832248631</v>
      </c>
      <c r="AJ16" s="465">
        <f>+'Ark1'!AD285</f>
        <v>58.593967260462058</v>
      </c>
      <c r="AK16" s="465">
        <f>+'Ark1'!AE285</f>
        <v>52.354493420556722</v>
      </c>
      <c r="AL16" s="465">
        <f>+'Ark1'!AF285</f>
        <v>55.568412292118602</v>
      </c>
      <c r="AM16" s="464">
        <f t="shared" si="7"/>
        <v>2.5574867664398178</v>
      </c>
      <c r="AN16" s="465">
        <f t="shared" si="8"/>
        <v>80.535015447991768</v>
      </c>
      <c r="AO16" s="47"/>
      <c r="AQ16" s="1"/>
      <c r="AR16" s="1"/>
      <c r="AS16" s="11"/>
      <c r="AT16" s="11"/>
      <c r="AU16" s="11"/>
    </row>
    <row r="17" spans="1:47">
      <c r="A17" s="47"/>
      <c r="B17" s="47"/>
      <c r="C17" s="47"/>
      <c r="D17" s="47"/>
      <c r="E17" s="47"/>
      <c r="F17" s="47"/>
      <c r="G17" s="47"/>
      <c r="H17" s="47"/>
      <c r="I17" s="334"/>
      <c r="J17" s="47"/>
      <c r="K17" s="47"/>
      <c r="L17" s="47"/>
      <c r="M17" s="47"/>
      <c r="N17" s="334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1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Q17" s="1"/>
      <c r="AR17" s="1"/>
      <c r="AS17" s="11"/>
      <c r="AT17" s="11"/>
      <c r="AU17" s="11"/>
    </row>
    <row r="18" spans="1:47" ht="15.6">
      <c r="A18" s="47"/>
      <c r="B18" s="34">
        <f>+'Ark1'!C286</f>
        <v>2023</v>
      </c>
      <c r="C18">
        <f>+'Ark1'!I286</f>
        <v>6</v>
      </c>
      <c r="D18" s="3" t="s">
        <v>77</v>
      </c>
      <c r="E18" s="3" t="s">
        <v>437</v>
      </c>
      <c r="F18">
        <f>+'Ark1'!Q286</f>
        <v>1811</v>
      </c>
      <c r="H18" s="331">
        <f>+'Ark1'!R286</f>
        <v>154445</v>
      </c>
      <c r="J18" s="211">
        <f>+'Ark1'!AG286</f>
        <v>13.937494472650222</v>
      </c>
      <c r="L18" s="211">
        <f>+'Ark1'!AH286</f>
        <v>14.56038263251631</v>
      </c>
      <c r="M18" s="184"/>
      <c r="N18" s="521">
        <f>+'Ark1'!AJ286</f>
        <v>102674</v>
      </c>
      <c r="O18" s="184"/>
      <c r="P18" s="98">
        <f>+'Ark1'!U286</f>
        <v>21.013598433099219</v>
      </c>
      <c r="R18" s="123"/>
      <c r="S18" s="476">
        <f>+IF(N18=0,"",'Ark1'!AK286)</f>
        <v>98.732687924887998</v>
      </c>
      <c r="T18" s="123"/>
      <c r="U18" s="477">
        <f>+IF(N18=0,"",'Ark1'!AL286)</f>
        <v>21.128267385085422</v>
      </c>
      <c r="V18" s="54"/>
      <c r="W18" s="58">
        <f>+'Ark1'!S286</f>
        <v>7.9667972417365407</v>
      </c>
      <c r="X18" s="464" t="e">
        <f>+W18-#REF!</f>
        <v>#REF!</v>
      </c>
      <c r="Y18" s="471"/>
      <c r="Z18" s="1">
        <f>+'Ark1'!T286</f>
        <v>6.0624170416653183</v>
      </c>
      <c r="AB18" s="98">
        <f>+'Ark1'!W286</f>
        <v>4.7706303214736643</v>
      </c>
      <c r="AD18" s="11">
        <f>+'Ark1'!X286</f>
        <v>84.347826086956516</v>
      </c>
      <c r="AE18" s="11">
        <f>+'Ark1'!Y286</f>
        <v>24.288905435591957</v>
      </c>
      <c r="AF18" s="11">
        <f>+'Ark1'!Z286</f>
        <v>2.1528699537052023</v>
      </c>
      <c r="AG18" s="422">
        <f>+'Ark1'!AA286</f>
        <v>6.5218907481344877</v>
      </c>
      <c r="AH18" s="427">
        <f>+'Ark1'!AB286</f>
        <v>1.4006185215489764</v>
      </c>
      <c r="AI18" s="427">
        <f>+'Ark1'!AC286</f>
        <v>1.6591956387033728</v>
      </c>
      <c r="AJ18" s="428">
        <f>+'Ark1'!AD286</f>
        <v>32.991879647405128</v>
      </c>
      <c r="AK18" s="428">
        <f>+'Ark1'!AE286</f>
        <v>41.121746235297472</v>
      </c>
      <c r="AL18" s="428">
        <f>+'Ark1'!AF286</f>
        <v>30.041137160502259</v>
      </c>
      <c r="AM18" s="422">
        <f t="shared" ref="AM18:AM23" si="9">+P18/W18</f>
        <v>2.6376469483888658</v>
      </c>
      <c r="AN18" s="428">
        <f t="shared" ref="AN18:AN23" si="10">+H18/F18</f>
        <v>85.281612368856983</v>
      </c>
      <c r="AO18" s="47"/>
      <c r="AQ18" s="1"/>
      <c r="AR18" s="1"/>
      <c r="AS18" s="11"/>
      <c r="AT18" s="11"/>
      <c r="AU18" s="11"/>
    </row>
    <row r="19" spans="1:47" ht="15.6">
      <c r="A19" s="47"/>
      <c r="B19" s="34">
        <f>+'Ark1'!C287</f>
        <v>2023</v>
      </c>
      <c r="C19">
        <f>+'Ark1'!I287</f>
        <v>24</v>
      </c>
      <c r="D19" s="3" t="s">
        <v>77</v>
      </c>
      <c r="E19" s="3" t="s">
        <v>110</v>
      </c>
      <c r="F19">
        <f>+'Ark1'!Q287</f>
        <v>4480</v>
      </c>
      <c r="H19" s="331">
        <f>+'Ark1'!R287</f>
        <v>336901</v>
      </c>
      <c r="J19" s="211">
        <f>+'Ark1'!AG287</f>
        <v>30.402770082102581</v>
      </c>
      <c r="L19" s="211">
        <f>+'Ark1'!AH287</f>
        <v>30.973685473720398</v>
      </c>
      <c r="M19" s="184"/>
      <c r="N19" s="521">
        <f>+'Ark1'!AJ287</f>
        <v>110991</v>
      </c>
      <c r="O19" s="184"/>
      <c r="P19" s="98">
        <f>+'Ark1'!U287</f>
        <v>20.492364759973952</v>
      </c>
      <c r="R19" s="123"/>
      <c r="S19" s="476">
        <f>+IF(N19=0,"",'Ark1'!AK287)</f>
        <v>98.807837572415167</v>
      </c>
      <c r="T19" s="123"/>
      <c r="U19" s="477">
        <f>+IF(N19=0,"",'Ark1'!AL287)</f>
        <v>21.236797265962576</v>
      </c>
      <c r="V19" s="54"/>
      <c r="W19" s="58">
        <f>+'Ark1'!S287</f>
        <v>7.9322293492747118</v>
      </c>
      <c r="X19" s="464">
        <f>+W19-W25</f>
        <v>6.8199686008050264E-3</v>
      </c>
      <c r="Y19" s="471"/>
      <c r="Z19" s="1">
        <f>+'Ark1'!T287</f>
        <v>5.8235564750475692</v>
      </c>
      <c r="AB19" s="98">
        <f>+'Ark1'!W287</f>
        <v>4.7743996010697503</v>
      </c>
      <c r="AD19" s="11">
        <f>+'Ark1'!X287</f>
        <v>79.836213012131154</v>
      </c>
      <c r="AE19" s="11">
        <f>+'Ark1'!Y287</f>
        <v>22.844396425062556</v>
      </c>
      <c r="AF19" s="11">
        <f>+'Ark1'!Z287</f>
        <v>2.1929290800561594</v>
      </c>
      <c r="AG19" s="422">
        <f>+'Ark1'!AA287</f>
        <v>6.7946846912391852</v>
      </c>
      <c r="AH19" s="427">
        <f>+'Ark1'!AB287</f>
        <v>1.4732345286815141</v>
      </c>
      <c r="AI19" s="427">
        <f>+'Ark1'!AC287</f>
        <v>1.7061954573133786</v>
      </c>
      <c r="AJ19" s="428">
        <f>+'Ark1'!AD287</f>
        <v>46.652539221698575</v>
      </c>
      <c r="AK19" s="428">
        <f>+'Ark1'!AE287</f>
        <v>44.129008048623319</v>
      </c>
      <c r="AL19" s="428">
        <f>+'Ark1'!AF287</f>
        <v>30.882631166496758</v>
      </c>
      <c r="AM19" s="422">
        <f t="shared" si="9"/>
        <v>2.5834306923875925</v>
      </c>
      <c r="AN19" s="428">
        <f t="shared" si="10"/>
        <v>75.201116071428572</v>
      </c>
      <c r="AO19" s="47"/>
      <c r="AQ19" s="1"/>
      <c r="AR19" s="1"/>
      <c r="AS19" s="11"/>
      <c r="AT19" s="11"/>
      <c r="AU19" s="11"/>
    </row>
    <row r="20" spans="1:47" ht="15.6">
      <c r="A20" s="47"/>
      <c r="B20" s="34">
        <f>+'Ark1'!C288</f>
        <v>2023</v>
      </c>
      <c r="C20">
        <f>+'Ark1'!I288</f>
        <v>49</v>
      </c>
      <c r="D20" s="3" t="s">
        <v>77</v>
      </c>
      <c r="E20" s="3" t="s">
        <v>111</v>
      </c>
      <c r="F20">
        <f>+'Ark1'!Q288</f>
        <v>2219</v>
      </c>
      <c r="H20" s="331">
        <f>+'Ark1'!R288</f>
        <v>212260</v>
      </c>
      <c r="J20" s="211">
        <f>+'Ark1'!AG288</f>
        <v>19.154861450773652</v>
      </c>
      <c r="L20" s="211">
        <f>+'Ark1'!AH288</f>
        <v>19.035042267014827</v>
      </c>
      <c r="M20" s="184"/>
      <c r="N20" s="521">
        <f>+'Ark1'!AJ288</f>
        <v>10765</v>
      </c>
      <c r="O20" s="184"/>
      <c r="P20" s="98">
        <f>+'Ark1'!U288</f>
        <v>19.988821021389619</v>
      </c>
      <c r="R20" s="123"/>
      <c r="S20" s="476">
        <f>+IF(N20=0,"",'Ark1'!AK288)</f>
        <v>99.177036692986491</v>
      </c>
      <c r="T20" s="123"/>
      <c r="U20" s="477">
        <f>+IF(N20=0,"",'Ark1'!AL288)</f>
        <v>20.559792407498048</v>
      </c>
      <c r="V20" s="54"/>
      <c r="W20" s="58">
        <f>+'Ark1'!S288</f>
        <v>7.763784980684064</v>
      </c>
      <c r="X20" s="464">
        <f>+W20-W26</f>
        <v>-0.16256144386751181</v>
      </c>
      <c r="Y20" s="471"/>
      <c r="Z20" s="1">
        <f>+'Ark1'!T288</f>
        <v>5.8251531141053423</v>
      </c>
      <c r="AB20" s="98">
        <f>+'Ark1'!W288</f>
        <v>4.7625553566380852</v>
      </c>
      <c r="AD20" s="11">
        <f>+'Ark1'!X288</f>
        <v>74.421935362291521</v>
      </c>
      <c r="AE20" s="11">
        <f>+'Ark1'!Y288</f>
        <v>23.433996042589278</v>
      </c>
      <c r="AF20" s="11">
        <f>+'Ark1'!Z288</f>
        <v>1.819466691793084</v>
      </c>
      <c r="AG20" s="422">
        <f>+'Ark1'!AA288</f>
        <v>6.986729171200869</v>
      </c>
      <c r="AH20" s="427">
        <f>+'Ark1'!AB288</f>
        <v>1.711591631016542</v>
      </c>
      <c r="AI20" s="427">
        <f>+'Ark1'!AC288</f>
        <v>1.635557712818422</v>
      </c>
      <c r="AJ20" s="428">
        <f>+'Ark1'!AD288</f>
        <v>53.391745061216646</v>
      </c>
      <c r="AK20" s="428">
        <f>+'Ark1'!AE288</f>
        <v>43.972597432013885</v>
      </c>
      <c r="AL20" s="428">
        <f>+'Ark1'!AF288</f>
        <v>29.081410163674615</v>
      </c>
      <c r="AM20" s="422">
        <f t="shared" si="9"/>
        <v>2.5746232116320682</v>
      </c>
      <c r="AN20" s="428">
        <f t="shared" si="10"/>
        <v>95.655700766110854</v>
      </c>
      <c r="AO20" s="47"/>
      <c r="AQ20" s="1"/>
      <c r="AR20" s="1"/>
      <c r="AS20" s="11"/>
      <c r="AT20" s="11"/>
      <c r="AU20" s="11"/>
    </row>
    <row r="21" spans="1:47" ht="15.6">
      <c r="A21" s="47"/>
      <c r="B21" s="34">
        <f>+'Ark1'!C289</f>
        <v>2023</v>
      </c>
      <c r="C21">
        <f>+'Ark1'!I289</f>
        <v>80</v>
      </c>
      <c r="D21" s="3" t="s">
        <v>7</v>
      </c>
      <c r="E21" s="3" t="s">
        <v>6</v>
      </c>
      <c r="F21">
        <f>+'Ark1'!Q289</f>
        <v>2908</v>
      </c>
      <c r="H21" s="331">
        <f>+'Ark1'!R289</f>
        <v>208260</v>
      </c>
      <c r="J21" s="211">
        <f>+'Ark1'!AG289</f>
        <v>18.793891669358899</v>
      </c>
      <c r="L21" s="211">
        <f>+'Ark1'!AH289</f>
        <v>18.215867502069734</v>
      </c>
      <c r="M21" s="184"/>
      <c r="N21" s="521">
        <f>+'Ark1'!AJ289</f>
        <v>97728</v>
      </c>
      <c r="O21" s="184"/>
      <c r="P21" s="98">
        <f>+'Ark1'!U289</f>
        <v>19.495998751561128</v>
      </c>
      <c r="R21" s="123"/>
      <c r="S21" s="476">
        <f>+IF(N21=0,"",'Ark1'!AK289)</f>
        <v>99.548721962998528</v>
      </c>
      <c r="T21" s="123"/>
      <c r="U21" s="477">
        <f>+IF(N21=0,"",'Ark1'!AL289)</f>
        <v>20.191595567682175</v>
      </c>
      <c r="V21" s="54"/>
      <c r="W21" s="58">
        <f>+'Ark1'!S289</f>
        <v>7.4922068568135982</v>
      </c>
      <c r="X21" s="464">
        <f>+W21-W27</f>
        <v>-0.14732460629446908</v>
      </c>
      <c r="Y21" s="471"/>
      <c r="Z21" s="1">
        <f>+'Ark1'!T289</f>
        <v>6.3737203495630466</v>
      </c>
      <c r="AB21" s="98">
        <f>+'Ark1'!W289</f>
        <v>7.7100739460290013</v>
      </c>
      <c r="AD21" s="11">
        <f>+'Ark1'!X289</f>
        <v>71.104388744838189</v>
      </c>
      <c r="AE21" s="11">
        <f>+'Ark1'!Y289</f>
        <v>20.489292230865264</v>
      </c>
      <c r="AF21" s="11">
        <f>+'Ark1'!Z289</f>
        <v>1.8246422740804764</v>
      </c>
      <c r="AG21" s="422">
        <f>+'Ark1'!AA289</f>
        <v>6.89329459687269</v>
      </c>
      <c r="AH21" s="427">
        <f>+'Ark1'!AB289</f>
        <v>1.6043766842413101</v>
      </c>
      <c r="AI21" s="427">
        <f>+'Ark1'!AC289</f>
        <v>1.6541825315416463</v>
      </c>
      <c r="AJ21" s="428">
        <f>+'Ark1'!AD289</f>
        <v>53.321359366956912</v>
      </c>
      <c r="AK21" s="428">
        <f>+'Ark1'!AE289</f>
        <v>50.699160251119963</v>
      </c>
      <c r="AL21" s="428">
        <f>+'Ark1'!AF289</f>
        <v>45.542513305909218</v>
      </c>
      <c r="AM21" s="422">
        <f t="shared" si="9"/>
        <v>2.6021703783887098</v>
      </c>
      <c r="AN21" s="428">
        <f t="shared" si="10"/>
        <v>71.616231086657493</v>
      </c>
      <c r="AO21" s="47"/>
      <c r="AQ21" s="1"/>
      <c r="AR21" s="1"/>
      <c r="AS21" s="11"/>
      <c r="AT21" s="11"/>
      <c r="AU21" s="11"/>
    </row>
    <row r="22" spans="1:47" ht="15.6">
      <c r="A22" s="47"/>
      <c r="B22" s="34">
        <f>+'Ark1'!C290</f>
        <v>2023</v>
      </c>
      <c r="C22">
        <f>+'Ark1'!I290</f>
        <v>81</v>
      </c>
      <c r="D22" s="3" t="s">
        <v>7</v>
      </c>
      <c r="E22" s="3" t="s">
        <v>3</v>
      </c>
      <c r="F22">
        <f>+'Ark1'!Q290</f>
        <v>194</v>
      </c>
      <c r="H22" s="331">
        <f>+'Ark1'!R290</f>
        <v>16839</v>
      </c>
      <c r="J22" s="211">
        <f>+'Ark1'!AG290</f>
        <v>1.5195925373107395</v>
      </c>
      <c r="L22" s="211">
        <f>+'Ark1'!AH290</f>
        <v>1.314406839717611</v>
      </c>
      <c r="M22" s="184"/>
      <c r="N22" s="521">
        <f>+'Ark1'!AJ290</f>
        <v>0</v>
      </c>
      <c r="O22" s="184"/>
      <c r="P22" s="98">
        <f>+'Ark1'!U290</f>
        <v>17.398628184571489</v>
      </c>
      <c r="R22" s="123"/>
      <c r="S22" s="476" t="str">
        <f>+IF(N22=0,"",'Ark1'!AK290)</f>
        <v/>
      </c>
      <c r="T22" s="123"/>
      <c r="U22" s="477" t="str">
        <f>+IF(N22=0,"",'Ark1'!AL290)</f>
        <v/>
      </c>
      <c r="V22" s="54"/>
      <c r="W22" s="58">
        <f>+'Ark1'!S290</f>
        <v>7.2629015974820383</v>
      </c>
      <c r="X22" s="464">
        <f>+W22-W28</f>
        <v>-0.30585515366536331</v>
      </c>
      <c r="Y22" s="471"/>
      <c r="Z22" s="1">
        <f>+'Ark1'!T290</f>
        <v>5.8268899578359763</v>
      </c>
      <c r="AB22" s="98">
        <f>+'Ark1'!W290</f>
        <v>4.3232971079042706</v>
      </c>
      <c r="AD22" s="11">
        <f>+'Ark1'!X290</f>
        <v>58.952431854623207</v>
      </c>
      <c r="AE22" s="11">
        <f>+'Ark1'!Y290</f>
        <v>13.676584120197164</v>
      </c>
      <c r="AF22" s="11">
        <f>+'Ark1'!Z290</f>
        <v>0.70075420155591195</v>
      </c>
      <c r="AG22" s="422">
        <f>+'Ark1'!AA290</f>
        <v>6.413728660779765</v>
      </c>
      <c r="AH22" s="427">
        <f>+'Ark1'!AB290</f>
        <v>1.7583568103778373</v>
      </c>
      <c r="AI22" s="427">
        <f>+'Ark1'!AC290</f>
        <v>1.5653013490271876</v>
      </c>
      <c r="AJ22" s="428">
        <f>+'Ark1'!AD290</f>
        <v>63.918946367364605</v>
      </c>
      <c r="AK22" s="428">
        <f>+'Ark1'!AE290</f>
        <v>51.634344142928008</v>
      </c>
      <c r="AL22" s="428">
        <f>+'Ark1'!AF290</f>
        <v>42.219290433933779</v>
      </c>
      <c r="AM22" s="422">
        <f t="shared" si="9"/>
        <v>2.3955478331970501</v>
      </c>
      <c r="AN22" s="428">
        <f t="shared" si="10"/>
        <v>86.798969072164951</v>
      </c>
      <c r="AO22" s="47"/>
      <c r="AQ22" s="1"/>
      <c r="AR22" s="1"/>
      <c r="AS22" s="11"/>
      <c r="AT22" s="11"/>
      <c r="AU22" s="11"/>
    </row>
    <row r="23" spans="1:47" ht="15.6">
      <c r="A23" s="47"/>
      <c r="B23" s="34">
        <f>+'Ark1'!C291</f>
        <v>2023</v>
      </c>
      <c r="C23">
        <f>+'Ark1'!I291</f>
        <v>83</v>
      </c>
      <c r="D23" s="3" t="s">
        <v>7</v>
      </c>
      <c r="E23" s="3" t="s">
        <v>438</v>
      </c>
      <c r="F23">
        <f>+'Ark1'!Q291</f>
        <v>2207</v>
      </c>
      <c r="H23" s="331">
        <f>+'Ark1'!R291</f>
        <v>179421</v>
      </c>
      <c r="J23" s="211">
        <f>+'Ark1'!AG291</f>
        <v>16.191389787803917</v>
      </c>
      <c r="L23" s="211">
        <f>+'Ark1'!AH291</f>
        <v>15.90061528496112</v>
      </c>
      <c r="M23" s="184"/>
      <c r="N23" s="521">
        <f>+'Ark1'!AJ291</f>
        <v>48888</v>
      </c>
      <c r="O23" s="184"/>
      <c r="P23" s="98">
        <f>+'Ark1'!U291</f>
        <v>19.753413312823369</v>
      </c>
      <c r="R23" s="123"/>
      <c r="S23" s="476">
        <f>+IF(N23=0,"",'Ark1'!AK291)</f>
        <v>98.900994108983994</v>
      </c>
      <c r="T23" s="123"/>
      <c r="U23" s="477">
        <f>+IF(N23=0,"",'Ark1'!AL291)</f>
        <v>20.276822571537</v>
      </c>
      <c r="V23" s="54"/>
      <c r="W23" s="58">
        <f>+'Ark1'!S291</f>
        <v>7.5907781140446193</v>
      </c>
      <c r="X23" s="464">
        <f>+W23-W29</f>
        <v>0.58765711978501844</v>
      </c>
      <c r="Y23" s="471"/>
      <c r="Z23" s="1">
        <f>+'Ark1'!T291</f>
        <v>5.938786429682148</v>
      </c>
      <c r="AB23" s="98">
        <f>+'Ark1'!W291</f>
        <v>4.7029054569977884</v>
      </c>
      <c r="AD23" s="11">
        <f>+'Ark1'!X291</f>
        <v>74.103365826742689</v>
      </c>
      <c r="AE23" s="11">
        <f>+'Ark1'!Y291</f>
        <v>21.756093210939635</v>
      </c>
      <c r="AF23" s="11">
        <f>+'Ark1'!Z291</f>
        <v>1.5605754064462911</v>
      </c>
      <c r="AG23" s="422">
        <f>+'Ark1'!AA291</f>
        <v>6.7708009417067521</v>
      </c>
      <c r="AH23" s="427">
        <f>+'Ark1'!AB291</f>
        <v>1.6815765413132837</v>
      </c>
      <c r="AI23" s="427">
        <f>+'Ark1'!AC291</f>
        <v>1.6297931806455277</v>
      </c>
      <c r="AJ23" s="428">
        <f>+'Ark1'!AD291</f>
        <v>55.280754805830433</v>
      </c>
      <c r="AK23" s="428">
        <f>+'Ark1'!AE291</f>
        <v>48.682411634666259</v>
      </c>
      <c r="AL23" s="428">
        <f>+'Ark1'!AF291</f>
        <v>42.29588863820161</v>
      </c>
      <c r="AM23" s="422">
        <f t="shared" si="9"/>
        <v>2.6022909662285061</v>
      </c>
      <c r="AN23" s="428">
        <f t="shared" si="10"/>
        <v>81.296329859537835</v>
      </c>
      <c r="AO23" s="47"/>
      <c r="AQ23" s="1"/>
      <c r="AR23" s="1"/>
      <c r="AS23" s="11"/>
      <c r="AT23" s="11"/>
      <c r="AU23" s="11"/>
    </row>
    <row r="24" spans="1:47" s="631" customFormat="1">
      <c r="A24" s="47"/>
      <c r="B24" s="47"/>
      <c r="C24" s="47"/>
      <c r="D24" s="47"/>
      <c r="E24" s="47"/>
      <c r="F24" s="47"/>
      <c r="G24" s="47"/>
      <c r="H24" s="47"/>
      <c r="I24" s="334"/>
      <c r="J24" s="47"/>
      <c r="K24" s="47"/>
      <c r="L24" s="47"/>
      <c r="M24" s="47"/>
      <c r="N24" s="334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1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Q24" s="1"/>
      <c r="AR24" s="1"/>
      <c r="AS24" s="600"/>
      <c r="AT24" s="600"/>
      <c r="AU24" s="600"/>
    </row>
    <row r="25" spans="1:47" ht="15.6">
      <c r="A25" s="47"/>
      <c r="B25" s="469">
        <f>+'Ark1'!C292</f>
        <v>2022</v>
      </c>
      <c r="C25" s="56">
        <f>+'Ark1'!I292</f>
        <v>6</v>
      </c>
      <c r="D25" s="57" t="s">
        <v>77</v>
      </c>
      <c r="E25" s="57" t="s">
        <v>437</v>
      </c>
      <c r="F25" s="56">
        <f>+'Ark1'!Q292</f>
        <v>2006</v>
      </c>
      <c r="G25" s="56"/>
      <c r="H25" s="348">
        <f>+'Ark1'!R292</f>
        <v>174593</v>
      </c>
      <c r="I25" s="348"/>
      <c r="J25" s="280">
        <f>+'Ark1'!AG292</f>
        <v>15.04069593144062</v>
      </c>
      <c r="K25" s="162"/>
      <c r="L25" s="280">
        <f>+'Ark1'!AH292</f>
        <v>15.528503956239931</v>
      </c>
      <c r="M25" s="184"/>
      <c r="N25" s="521">
        <f>+'Ark1'!AJ292</f>
        <v>0</v>
      </c>
      <c r="O25" s="184"/>
      <c r="P25" s="162">
        <f>+'Ark1'!U292</f>
        <v>20.813561139335587</v>
      </c>
      <c r="Q25" s="442"/>
      <c r="R25" s="123"/>
      <c r="S25" s="476" t="str">
        <f>+IF(N25=0,"",'Ark1'!AK292)</f>
        <v/>
      </c>
      <c r="T25" s="123"/>
      <c r="U25" s="477" t="str">
        <f>+IF(N25=0,"",'Ark1'!AL292)</f>
        <v/>
      </c>
      <c r="V25" s="54"/>
      <c r="W25" s="58">
        <f>+'Ark1'!S292</f>
        <v>7.9254093806739068</v>
      </c>
      <c r="X25" s="469"/>
      <c r="Y25" s="471"/>
      <c r="Z25" s="58">
        <f>+'Ark1'!T292</f>
        <v>6.2193845114065276</v>
      </c>
      <c r="AA25" s="469"/>
      <c r="AB25" s="162">
        <f>+'Ark1'!W292</f>
        <v>5.1617189692599359</v>
      </c>
      <c r="AC25" s="463"/>
      <c r="AD25" s="76">
        <f>+'Ark1'!X292</f>
        <v>83.80748369064051</v>
      </c>
      <c r="AE25" s="76">
        <f>+'Ark1'!Y292</f>
        <v>23.063925816040722</v>
      </c>
      <c r="AF25" s="76">
        <f>+'Ark1'!Z292</f>
        <v>2.0974494968297699</v>
      </c>
      <c r="AG25" s="463">
        <f>+'Ark1'!AA292</f>
        <v>6.4652282127576726</v>
      </c>
      <c r="AH25" s="464">
        <f>+'Ark1'!AB292</f>
        <v>1.521276756135735</v>
      </c>
      <c r="AI25" s="464">
        <f>+'Ark1'!AC292</f>
        <v>1.63410215282515</v>
      </c>
      <c r="AJ25" s="465">
        <f>+'Ark1'!AD292</f>
        <v>31.087526204541192</v>
      </c>
      <c r="AK25" s="465">
        <f>+'Ark1'!AE292</f>
        <v>41.21127257307112</v>
      </c>
      <c r="AL25" s="465">
        <f>+'Ark1'!AF292</f>
        <v>29.175320855860242</v>
      </c>
      <c r="AM25" s="463">
        <f t="shared" ref="AM25:AM30" si="11">+P25/W25</f>
        <v>2.6261812027135671</v>
      </c>
      <c r="AN25" s="465">
        <f t="shared" ref="AN25:AN30" si="12">+H25/F25</f>
        <v>87.035393818544364</v>
      </c>
      <c r="AO25" s="47"/>
      <c r="AQ25" s="13"/>
      <c r="AR25" s="13"/>
      <c r="AS25" s="11"/>
      <c r="AT25" s="11"/>
      <c r="AU25" s="11"/>
    </row>
    <row r="26" spans="1:47" ht="16.5" customHeight="1">
      <c r="A26" s="47"/>
      <c r="B26" s="469">
        <f>+'Ark1'!C293</f>
        <v>2022</v>
      </c>
      <c r="C26" s="56">
        <f>+'Ark1'!I293</f>
        <v>24</v>
      </c>
      <c r="D26" s="57" t="s">
        <v>77</v>
      </c>
      <c r="E26" s="57" t="s">
        <v>110</v>
      </c>
      <c r="F26" s="56">
        <f>+'Ark1'!Q293</f>
        <v>4569</v>
      </c>
      <c r="G26" s="56"/>
      <c r="H26" s="348">
        <f>+'Ark1'!R293</f>
        <v>347383</v>
      </c>
      <c r="I26" s="348"/>
      <c r="J26" s="280">
        <f>+'Ark1'!AG293</f>
        <v>29.926068483568287</v>
      </c>
      <c r="K26" s="162"/>
      <c r="L26" s="280">
        <f>+'Ark1'!AH293</f>
        <v>30.464714728297906</v>
      </c>
      <c r="M26" s="184"/>
      <c r="N26" s="521">
        <f>+'Ark1'!AJ293</f>
        <v>0</v>
      </c>
      <c r="O26" s="184"/>
      <c r="P26" s="162">
        <f>+'Ark1'!U293</f>
        <v>20.522589476168655</v>
      </c>
      <c r="Q26" s="442"/>
      <c r="R26" s="123"/>
      <c r="S26" s="476" t="str">
        <f>+IF(N26=0,"",'Ark1'!AK293)</f>
        <v/>
      </c>
      <c r="T26" s="123"/>
      <c r="U26" s="477" t="str">
        <f>+IF(N26=0,"",'Ark1'!AL293)</f>
        <v/>
      </c>
      <c r="V26" s="54"/>
      <c r="W26" s="58">
        <f>+'Ark1'!S293</f>
        <v>7.9263464245515758</v>
      </c>
      <c r="X26" s="469"/>
      <c r="Y26" s="471"/>
      <c r="Z26" s="58">
        <f>+'Ark1'!T293</f>
        <v>5.8368544229280079</v>
      </c>
      <c r="AA26" s="469"/>
      <c r="AB26" s="162">
        <f>+'Ark1'!W293</f>
        <v>4.3102281919380054</v>
      </c>
      <c r="AC26" s="463"/>
      <c r="AD26" s="76">
        <f>+'Ark1'!X293</f>
        <v>79.598022931461813</v>
      </c>
      <c r="AE26" s="76">
        <f>+'Ark1'!Y293</f>
        <v>23.290431598552608</v>
      </c>
      <c r="AF26" s="76">
        <f>+'Ark1'!Z293</f>
        <v>2.282207246756462</v>
      </c>
      <c r="AG26" s="463">
        <f>+'Ark1'!AA293</f>
        <v>6.858723587924942</v>
      </c>
      <c r="AH26" s="464">
        <f>+'Ark1'!AB293</f>
        <v>1.4692121453398932</v>
      </c>
      <c r="AI26" s="464">
        <f>+'Ark1'!AC293</f>
        <v>1.6437227452912311</v>
      </c>
      <c r="AJ26" s="465">
        <f>+'Ark1'!AD293</f>
        <v>45.488935345565487</v>
      </c>
      <c r="AK26" s="465">
        <f>+'Ark1'!AE293</f>
        <v>46.524055209348688</v>
      </c>
      <c r="AL26" s="465">
        <f>+'Ark1'!AF293</f>
        <v>32.676783315165814</v>
      </c>
      <c r="AM26" s="463">
        <f t="shared" si="11"/>
        <v>2.5891613079893485</v>
      </c>
      <c r="AN26" s="465">
        <f t="shared" si="12"/>
        <v>76.030422411906329</v>
      </c>
      <c r="AO26" s="47"/>
      <c r="AQ26" s="13"/>
      <c r="AR26" s="13"/>
      <c r="AS26" s="11"/>
      <c r="AT26" s="11"/>
      <c r="AU26" s="11"/>
    </row>
    <row r="27" spans="1:47" ht="16.5" customHeight="1">
      <c r="A27" s="47"/>
      <c r="B27" s="469">
        <f>+'Ark1'!C294</f>
        <v>2022</v>
      </c>
      <c r="C27" s="56">
        <f>+'Ark1'!I294</f>
        <v>49</v>
      </c>
      <c r="D27" s="57" t="s">
        <v>77</v>
      </c>
      <c r="E27" s="57" t="s">
        <v>111</v>
      </c>
      <c r="F27" s="56">
        <f>+'Ark1'!Q294</f>
        <v>2269</v>
      </c>
      <c r="G27" s="56"/>
      <c r="H27" s="348">
        <f>+'Ark1'!R294</f>
        <v>224358</v>
      </c>
      <c r="I27" s="348"/>
      <c r="J27" s="280">
        <f>+'Ark1'!AG294</f>
        <v>19.327810724291087</v>
      </c>
      <c r="K27" s="162"/>
      <c r="L27" s="280">
        <f>+'Ark1'!AH294</f>
        <v>19.230670246298033</v>
      </c>
      <c r="M27" s="184"/>
      <c r="N27" s="521">
        <f>+'Ark1'!AJ294</f>
        <v>10717</v>
      </c>
      <c r="O27" s="184"/>
      <c r="P27" s="162">
        <f>+'Ark1'!U294</f>
        <v>20.058408169087304</v>
      </c>
      <c r="Q27" s="442"/>
      <c r="R27" s="123"/>
      <c r="S27" s="476">
        <f>+IF(N27=0,"",'Ark1'!AK294)</f>
        <v>98.241681440701313</v>
      </c>
      <c r="T27" s="123"/>
      <c r="U27" s="477">
        <f>+IF(N27=0,"",'Ark1'!AL294)</f>
        <v>20.993036800250849</v>
      </c>
      <c r="V27" s="54"/>
      <c r="W27" s="58">
        <f>+'Ark1'!S294</f>
        <v>7.6395314631080673</v>
      </c>
      <c r="X27" s="469"/>
      <c r="Y27" s="471"/>
      <c r="Z27" s="58">
        <f>+'Ark1'!T294</f>
        <v>5.8151793116358679</v>
      </c>
      <c r="AA27" s="469"/>
      <c r="AB27" s="162">
        <f>+'Ark1'!W294</f>
        <v>5.4644808743169406</v>
      </c>
      <c r="AC27" s="463"/>
      <c r="AD27" s="76">
        <f>+'Ark1'!X294</f>
        <v>74.488094919726507</v>
      </c>
      <c r="AE27" s="76">
        <f>+'Ark1'!Y294</f>
        <v>23.600673922926756</v>
      </c>
      <c r="AF27" s="76">
        <f>+'Ark1'!Z294</f>
        <v>1.9878943474268795</v>
      </c>
      <c r="AG27" s="463">
        <f>+'Ark1'!AA294</f>
        <v>7.1024687861329516</v>
      </c>
      <c r="AH27" s="464">
        <f>+'Ark1'!AB294</f>
        <v>1.7616556227337945</v>
      </c>
      <c r="AI27" s="464">
        <f>+'Ark1'!AC294</f>
        <v>1.7070664401831743</v>
      </c>
      <c r="AJ27" s="465">
        <f>+'Ark1'!AD294</f>
        <v>52.272835998301566</v>
      </c>
      <c r="AK27" s="465">
        <f>+'Ark1'!AE294</f>
        <v>42.102160590761549</v>
      </c>
      <c r="AL27" s="465">
        <f>+'Ark1'!AF294</f>
        <v>28.331673980514054</v>
      </c>
      <c r="AM27" s="463">
        <f t="shared" si="11"/>
        <v>2.62560711556082</v>
      </c>
      <c r="AN27" s="465">
        <f t="shared" si="12"/>
        <v>98.879682679594538</v>
      </c>
      <c r="AO27" s="47"/>
      <c r="AQ27" s="13"/>
      <c r="AR27" s="13"/>
      <c r="AS27" s="11"/>
      <c r="AT27" s="11"/>
      <c r="AU27" s="11"/>
    </row>
    <row r="28" spans="1:47" ht="15.6">
      <c r="A28" s="47"/>
      <c r="B28" s="469">
        <f>+'Ark1'!C295</f>
        <v>2022</v>
      </c>
      <c r="C28" s="56">
        <f>+'Ark1'!I295</f>
        <v>80</v>
      </c>
      <c r="D28" s="57" t="s">
        <v>7</v>
      </c>
      <c r="E28" s="57" t="s">
        <v>6</v>
      </c>
      <c r="F28" s="56">
        <f>+'Ark1'!Q295</f>
        <v>2933</v>
      </c>
      <c r="G28" s="56"/>
      <c r="H28" s="348">
        <f>+'Ark1'!R295</f>
        <v>212001</v>
      </c>
      <c r="I28" s="348"/>
      <c r="J28" s="280">
        <f>+'Ark1'!AG295</f>
        <v>18.263289926637057</v>
      </c>
      <c r="K28" s="162"/>
      <c r="L28" s="280">
        <f>+'Ark1'!AH295</f>
        <v>17.726467033216355</v>
      </c>
      <c r="M28" s="184"/>
      <c r="N28" s="521">
        <f>+'Ark1'!AJ295</f>
        <v>58534</v>
      </c>
      <c r="O28" s="184"/>
      <c r="P28" s="162">
        <f>+'Ark1'!U295</f>
        <v>19.567163834133311</v>
      </c>
      <c r="Q28" s="442"/>
      <c r="R28" s="123"/>
      <c r="S28" s="476">
        <f>+IF(N28=0,"",'Ark1'!AK295)</f>
        <v>99.374657464037469</v>
      </c>
      <c r="T28" s="123"/>
      <c r="U28" s="477">
        <f>+IF(N28=0,"",'Ark1'!AL295)</f>
        <v>20.158099215600252</v>
      </c>
      <c r="V28" s="54"/>
      <c r="W28" s="58">
        <f>+'Ark1'!S295</f>
        <v>7.5687567511474017</v>
      </c>
      <c r="X28" s="469"/>
      <c r="Y28" s="471"/>
      <c r="Z28" s="58">
        <f>+'Ark1'!T295</f>
        <v>6.2404988655713893</v>
      </c>
      <c r="AA28" s="469"/>
      <c r="AB28" s="162">
        <f>+'Ark1'!W295</f>
        <v>6.5617615011249919</v>
      </c>
      <c r="AC28" s="463"/>
      <c r="AD28" s="76">
        <f>+'Ark1'!X295</f>
        <v>72.090225989500041</v>
      </c>
      <c r="AE28" s="76">
        <f>+'Ark1'!Y295</f>
        <v>20.321130560704905</v>
      </c>
      <c r="AF28" s="76">
        <f>+'Ark1'!Z295</f>
        <v>1.8740477639256423</v>
      </c>
      <c r="AG28" s="463">
        <f>+'Ark1'!AA295</f>
        <v>6.8801697855235764</v>
      </c>
      <c r="AH28" s="464">
        <f>+'Ark1'!AB295</f>
        <v>1.6757555449738577</v>
      </c>
      <c r="AI28" s="464">
        <f>+'Ark1'!AC295</f>
        <v>1.6515904243078317</v>
      </c>
      <c r="AJ28" s="465">
        <f>+'Ark1'!AD295</f>
        <v>53.769663981682278</v>
      </c>
      <c r="AK28" s="465">
        <f>+'Ark1'!AE295</f>
        <v>55.342882419960659</v>
      </c>
      <c r="AL28" s="465">
        <f>+'Ark1'!AF295</f>
        <v>48.933924365065117</v>
      </c>
      <c r="AM28" s="463">
        <f t="shared" si="11"/>
        <v>2.585254682833741</v>
      </c>
      <c r="AN28" s="465">
        <f t="shared" si="12"/>
        <v>72.281281963859527</v>
      </c>
      <c r="AO28" s="47"/>
      <c r="AQ28" s="13"/>
      <c r="AR28" s="13"/>
      <c r="AS28" s="11"/>
      <c r="AT28" s="11"/>
      <c r="AU28" s="11"/>
    </row>
    <row r="29" spans="1:47" ht="17.25" customHeight="1">
      <c r="A29" s="47"/>
      <c r="B29" s="469">
        <f>+'Ark1'!C296</f>
        <v>2022</v>
      </c>
      <c r="C29" s="56">
        <f>+'Ark1'!I296</f>
        <v>81</v>
      </c>
      <c r="D29" s="57" t="s">
        <v>7</v>
      </c>
      <c r="E29" s="57" t="s">
        <v>3</v>
      </c>
      <c r="F29" s="56">
        <f>+'Ark1'!Q296</f>
        <v>198</v>
      </c>
      <c r="G29" s="56"/>
      <c r="H29" s="348">
        <f>+'Ark1'!R296</f>
        <v>17943</v>
      </c>
      <c r="I29" s="348"/>
      <c r="J29" s="280">
        <f>+'Ark1'!AG296</f>
        <v>1.5457389878050043</v>
      </c>
      <c r="K29" s="162"/>
      <c r="L29" s="280">
        <f>+'Ark1'!AH296</f>
        <v>1.3421095521101416</v>
      </c>
      <c r="M29" s="184"/>
      <c r="N29" s="521">
        <f>+'Ark1'!AJ296</f>
        <v>0</v>
      </c>
      <c r="O29" s="184"/>
      <c r="P29" s="162">
        <f>+'Ark1'!U296</f>
        <v>17.503968121272997</v>
      </c>
      <c r="Q29" s="442"/>
      <c r="R29" s="123"/>
      <c r="S29" s="476" t="str">
        <f>+IF(N29=0,"",'Ark1'!AK296)</f>
        <v/>
      </c>
      <c r="T29" s="123"/>
      <c r="U29" s="477" t="str">
        <f>+IF(N29=0,"",'Ark1'!AL296)</f>
        <v/>
      </c>
      <c r="V29" s="54"/>
      <c r="W29" s="58">
        <f>+'Ark1'!S296</f>
        <v>7.0031209942596009</v>
      </c>
      <c r="X29" s="469"/>
      <c r="Y29" s="471"/>
      <c r="Z29" s="58">
        <f>+'Ark1'!T296</f>
        <v>5.7148748815694148</v>
      </c>
      <c r="AA29" s="469"/>
      <c r="AB29" s="162">
        <f>+'Ark1'!W296</f>
        <v>3.9012428244998048</v>
      </c>
      <c r="AC29" s="463"/>
      <c r="AD29" s="76">
        <f>+'Ark1'!X296</f>
        <v>58.869754221702081</v>
      </c>
      <c r="AE29" s="76">
        <f>+'Ark1'!Y296</f>
        <v>14.233963105389288</v>
      </c>
      <c r="AF29" s="76">
        <f>+'Ark1'!Z296</f>
        <v>0.95859109401995213</v>
      </c>
      <c r="AG29" s="463">
        <f>+'Ark1'!AA296</f>
        <v>6.6389954239382929</v>
      </c>
      <c r="AH29" s="464">
        <f>+'Ark1'!AB296</f>
        <v>1.8022666381735435</v>
      </c>
      <c r="AI29" s="464">
        <f>+'Ark1'!AC296</f>
        <v>1.5946480861807451</v>
      </c>
      <c r="AJ29" s="465">
        <f>+'Ark1'!AD296</f>
        <v>62.884033272922899</v>
      </c>
      <c r="AK29" s="465">
        <f>+'Ark1'!AE296</f>
        <v>51.030361016355933</v>
      </c>
      <c r="AL29" s="465">
        <f>+'Ark1'!AF296</f>
        <v>44.962065802684407</v>
      </c>
      <c r="AM29" s="463">
        <f t="shared" si="11"/>
        <v>2.4994524777768157</v>
      </c>
      <c r="AN29" s="465">
        <f t="shared" si="12"/>
        <v>90.621212121212125</v>
      </c>
      <c r="AO29" s="47"/>
      <c r="AQ29" s="13"/>
      <c r="AR29" s="13"/>
      <c r="AS29" s="11"/>
      <c r="AT29" s="11"/>
      <c r="AU29" s="11"/>
    </row>
    <row r="30" spans="1:47" ht="15.6">
      <c r="A30" s="47"/>
      <c r="B30" s="469">
        <f>+'Ark1'!C297</f>
        <v>2022</v>
      </c>
      <c r="C30" s="56">
        <f>+'Ark1'!I297</f>
        <v>83</v>
      </c>
      <c r="D30" s="57" t="s">
        <v>7</v>
      </c>
      <c r="E30" s="57" t="s">
        <v>438</v>
      </c>
      <c r="F30" s="56">
        <f>+'Ark1'!Q297</f>
        <v>2221</v>
      </c>
      <c r="G30" s="56"/>
      <c r="H30" s="348">
        <f>+'Ark1'!R297</f>
        <v>184526</v>
      </c>
      <c r="I30" s="348"/>
      <c r="J30" s="280">
        <f>+'Ark1'!AG297</f>
        <v>15.89639594625794</v>
      </c>
      <c r="K30" s="162"/>
      <c r="L30" s="280">
        <f>+'Ark1'!AH297</f>
        <v>15.707534483837629</v>
      </c>
      <c r="M30" s="184"/>
      <c r="N30" s="521">
        <f>+'Ark1'!AJ297</f>
        <v>36743</v>
      </c>
      <c r="O30" s="184"/>
      <c r="P30" s="162">
        <f>+'Ark1'!U297</f>
        <v>19.920216663234839</v>
      </c>
      <c r="Q30" s="442"/>
      <c r="R30" s="123"/>
      <c r="S30" s="476">
        <f>+IF(N30=0,"",'Ark1'!AK297)</f>
        <v>99.179947200827968</v>
      </c>
      <c r="T30" s="123"/>
      <c r="U30" s="477">
        <f>+IF(N30=0,"",'Ark1'!AL297)</f>
        <v>20.252892202931271</v>
      </c>
      <c r="V30" s="54"/>
      <c r="W30" s="58">
        <f>+'Ark1'!S297</f>
        <v>7.5882802423506739</v>
      </c>
      <c r="X30" s="469"/>
      <c r="Y30" s="471"/>
      <c r="Z30" s="58">
        <f>+'Ark1'!T297</f>
        <v>5.9536217118454866</v>
      </c>
      <c r="AA30" s="469"/>
      <c r="AB30" s="162">
        <f>+'Ark1'!W297</f>
        <v>4.6632994808319692</v>
      </c>
      <c r="AC30" s="463"/>
      <c r="AD30" s="76">
        <f>+'Ark1'!X297</f>
        <v>75.089147328831743</v>
      </c>
      <c r="AE30" s="76">
        <f>+'Ark1'!Y297</f>
        <v>22.847186846298086</v>
      </c>
      <c r="AF30" s="76">
        <f>+'Ark1'!Z297</f>
        <v>1.5997745575149307</v>
      </c>
      <c r="AG30" s="463">
        <f>+'Ark1'!AA297</f>
        <v>6.794091598632181</v>
      </c>
      <c r="AH30" s="464">
        <f>+'Ark1'!AB297</f>
        <v>1.760479783915007</v>
      </c>
      <c r="AI30" s="464">
        <f>+'Ark1'!AC297</f>
        <v>1.6366358707692723</v>
      </c>
      <c r="AJ30" s="465">
        <f>+'Ark1'!AD297</f>
        <v>55.555338498013491</v>
      </c>
      <c r="AK30" s="465">
        <f>+'Ark1'!AE297</f>
        <v>51.122083518373429</v>
      </c>
      <c r="AL30" s="465">
        <f>+'Ark1'!AF297</f>
        <v>43.056460299445433</v>
      </c>
      <c r="AM30" s="463">
        <f t="shared" si="11"/>
        <v>2.6251292818705938</v>
      </c>
      <c r="AN30" s="465">
        <f t="shared" si="12"/>
        <v>83.082395317424584</v>
      </c>
      <c r="AO30" s="47"/>
      <c r="AQ30" s="13"/>
      <c r="AR30" s="13"/>
      <c r="AS30" s="11"/>
      <c r="AT30" s="11"/>
      <c r="AU30" s="11"/>
    </row>
    <row r="31" spans="1:47">
      <c r="A31" s="47"/>
      <c r="B31" s="431"/>
      <c r="C31" s="47"/>
      <c r="D31" s="47"/>
      <c r="E31" s="47"/>
      <c r="F31" s="47"/>
      <c r="G31" s="47"/>
      <c r="H31" s="334"/>
      <c r="I31" s="334"/>
      <c r="J31" s="73"/>
      <c r="K31" s="93"/>
      <c r="L31" s="73"/>
      <c r="M31" s="93"/>
      <c r="N31" s="334"/>
      <c r="O31" s="93"/>
      <c r="P31" s="93"/>
      <c r="Q31" s="442"/>
      <c r="R31" s="47"/>
      <c r="S31" s="47"/>
      <c r="T31" s="47"/>
      <c r="U31" s="47"/>
      <c r="V31" s="47"/>
      <c r="W31" s="47"/>
      <c r="X31" s="431"/>
      <c r="Y31" s="431"/>
      <c r="Z31" s="47"/>
      <c r="AA31" s="431"/>
      <c r="AB31" s="93"/>
      <c r="AC31" s="442"/>
      <c r="AD31" s="73"/>
      <c r="AE31" s="73"/>
      <c r="AF31" s="73"/>
      <c r="AG31" s="442"/>
      <c r="AH31" s="431"/>
      <c r="AI31" s="431"/>
      <c r="AJ31" s="445"/>
      <c r="AK31" s="445"/>
      <c r="AL31" s="445"/>
      <c r="AM31" s="442"/>
      <c r="AN31" s="445"/>
      <c r="AO31" s="47"/>
    </row>
    <row r="32" spans="1:47">
      <c r="A32" s="431"/>
      <c r="B32" s="431"/>
      <c r="C32" s="47"/>
      <c r="D32" s="47"/>
      <c r="E32" s="47"/>
      <c r="F32" s="47"/>
      <c r="G32" s="47"/>
      <c r="H32" s="334"/>
      <c r="I32" s="334"/>
      <c r="J32" s="73"/>
      <c r="K32" s="93"/>
      <c r="L32" s="73"/>
      <c r="M32" s="93"/>
      <c r="N32" s="334"/>
      <c r="O32" s="93"/>
      <c r="P32" s="93"/>
      <c r="Q32" s="442"/>
      <c r="R32" s="47"/>
      <c r="S32" s="47"/>
      <c r="T32" s="47"/>
      <c r="U32" s="47"/>
      <c r="V32" s="47"/>
      <c r="W32" s="47"/>
      <c r="X32" s="431"/>
      <c r="Y32" s="431"/>
      <c r="Z32" s="47"/>
      <c r="AA32" s="431"/>
      <c r="AB32" s="93"/>
      <c r="AC32" s="442"/>
      <c r="AD32" s="73"/>
      <c r="AE32" s="73"/>
      <c r="AF32" s="73"/>
      <c r="AG32" s="442"/>
      <c r="AH32" s="431"/>
      <c r="AI32" s="431"/>
      <c r="AJ32" s="445"/>
      <c r="AK32" s="445"/>
      <c r="AL32" s="445"/>
      <c r="AM32" s="442"/>
      <c r="AN32" s="445"/>
      <c r="AO32" s="47"/>
    </row>
    <row r="33" spans="16:50">
      <c r="P33" s="61"/>
      <c r="R33" s="3"/>
      <c r="S33" s="3"/>
      <c r="T33" s="3"/>
      <c r="U33" s="3"/>
      <c r="V33" s="3"/>
      <c r="Z33" s="3"/>
      <c r="AB33" s="61"/>
      <c r="AC33" s="421"/>
      <c r="AD33" s="16"/>
      <c r="AE33" s="211"/>
      <c r="AF33" s="16"/>
      <c r="AI33" s="427"/>
      <c r="AO33" s="1"/>
      <c r="AP33" s="1"/>
      <c r="AQ33" s="1"/>
      <c r="AR33" s="1"/>
      <c r="AS33" s="1"/>
      <c r="AT33" s="1"/>
      <c r="AU33" s="1"/>
      <c r="AW33" s="13"/>
      <c r="AX33" s="13"/>
    </row>
    <row r="34" spans="16:50">
      <c r="P34" s="61"/>
      <c r="R34" s="3"/>
      <c r="S34" s="3"/>
      <c r="T34" s="3"/>
      <c r="U34" s="3"/>
      <c r="V34" s="3"/>
      <c r="Z34" s="3"/>
      <c r="AB34" s="61"/>
      <c r="AC34" s="421"/>
      <c r="AD34" s="16"/>
      <c r="AE34" s="211"/>
      <c r="AF34" s="16"/>
      <c r="AI34" s="427"/>
      <c r="AO34" s="1"/>
      <c r="AP34" s="1"/>
      <c r="AQ34" s="1"/>
      <c r="AR34" s="1"/>
      <c r="AS34" s="1"/>
      <c r="AT34" s="1"/>
      <c r="AU34" s="1"/>
      <c r="AW34" s="13"/>
      <c r="AX34" s="13"/>
    </row>
    <row r="35" spans="16:50">
      <c r="P35" s="61"/>
      <c r="R35" s="3"/>
      <c r="S35" s="3"/>
      <c r="T35" s="3"/>
      <c r="U35" s="3"/>
      <c r="V35" s="3"/>
      <c r="Z35" s="3"/>
      <c r="AB35" s="61"/>
      <c r="AC35" s="421"/>
      <c r="AD35" s="16"/>
      <c r="AE35" s="211"/>
      <c r="AF35" s="16"/>
      <c r="AI35" s="427"/>
      <c r="AO35" s="1"/>
      <c r="AP35" s="1"/>
      <c r="AQ35" s="1"/>
      <c r="AR35" s="1"/>
      <c r="AS35" s="1"/>
      <c r="AT35" s="1"/>
      <c r="AU35" s="1"/>
      <c r="AW35" s="13"/>
      <c r="AX35" s="13"/>
    </row>
    <row r="36" spans="16:50">
      <c r="P36" s="61"/>
      <c r="R36" s="3"/>
      <c r="S36" s="3"/>
      <c r="T36" s="3"/>
      <c r="U36" s="3"/>
      <c r="V36" s="3"/>
      <c r="Z36" s="3"/>
      <c r="AB36" s="61"/>
      <c r="AC36" s="421"/>
      <c r="AD36" s="16"/>
      <c r="AE36" s="211"/>
      <c r="AF36" s="16"/>
      <c r="AI36" s="427"/>
      <c r="AO36" s="1"/>
      <c r="AP36" s="1"/>
      <c r="AQ36" s="1"/>
      <c r="AR36" s="1"/>
      <c r="AS36" s="1"/>
      <c r="AT36" s="1"/>
      <c r="AU36" s="1"/>
      <c r="AW36" s="13"/>
      <c r="AX36" s="13"/>
    </row>
    <row r="37" spans="16:50">
      <c r="P37" s="61"/>
      <c r="R37" s="3"/>
      <c r="S37" s="3"/>
      <c r="T37" s="3"/>
      <c r="U37" s="3"/>
      <c r="V37" s="3"/>
      <c r="Z37" s="3"/>
      <c r="AB37" s="61"/>
      <c r="AC37" s="421"/>
      <c r="AD37" s="16"/>
      <c r="AE37" s="211"/>
      <c r="AF37" s="16"/>
      <c r="AI37" s="427"/>
      <c r="AO37" s="1"/>
      <c r="AP37" s="1"/>
      <c r="AQ37" s="1"/>
      <c r="AR37" s="1"/>
      <c r="AS37" s="1"/>
      <c r="AT37" s="1"/>
      <c r="AU37" s="1"/>
      <c r="AW37" s="13"/>
      <c r="AX37" s="13"/>
    </row>
    <row r="38" spans="16:50">
      <c r="P38" s="61"/>
      <c r="R38" s="3"/>
      <c r="S38" s="3"/>
      <c r="T38" s="3"/>
      <c r="U38" s="3"/>
      <c r="V38" s="3"/>
      <c r="Z38" s="3"/>
      <c r="AB38" s="61"/>
      <c r="AC38" s="421"/>
      <c r="AD38" s="16"/>
      <c r="AE38" s="211"/>
      <c r="AF38" s="16"/>
      <c r="AI38" s="427"/>
      <c r="AO38" s="1"/>
      <c r="AP38" s="1"/>
      <c r="AQ38" s="1"/>
      <c r="AR38" s="1"/>
      <c r="AS38" s="1"/>
      <c r="AT38" s="1"/>
      <c r="AU38" s="1"/>
      <c r="AW38" s="13"/>
      <c r="AX38" s="13"/>
    </row>
    <row r="39" spans="16:50">
      <c r="P39" s="61"/>
      <c r="R39" s="3"/>
      <c r="S39" s="3"/>
      <c r="T39" s="3"/>
      <c r="U39" s="3"/>
      <c r="V39" s="3"/>
      <c r="Z39" s="3"/>
      <c r="AB39" s="61"/>
      <c r="AC39" s="421"/>
      <c r="AD39" s="16"/>
      <c r="AE39" s="211"/>
      <c r="AF39" s="16"/>
      <c r="AI39" s="427"/>
      <c r="AO39" s="1"/>
      <c r="AP39" s="1"/>
      <c r="AQ39" s="1"/>
      <c r="AR39" s="1"/>
      <c r="AS39" s="1"/>
      <c r="AT39" s="1"/>
      <c r="AU39" s="1"/>
      <c r="AW39" s="13"/>
      <c r="AX39" s="13"/>
    </row>
    <row r="40" spans="16:50">
      <c r="P40" s="61"/>
      <c r="R40" s="3"/>
      <c r="S40" s="3"/>
      <c r="T40" s="3"/>
      <c r="U40" s="3"/>
      <c r="V40" s="3"/>
      <c r="Z40" s="3"/>
      <c r="AB40" s="61"/>
      <c r="AC40" s="421"/>
      <c r="AD40" s="16"/>
      <c r="AE40" s="211"/>
      <c r="AF40" s="16"/>
      <c r="AI40" s="427"/>
      <c r="AO40" s="1"/>
      <c r="AP40" s="1"/>
      <c r="AQ40" s="1"/>
      <c r="AR40" s="1"/>
      <c r="AS40" s="1"/>
      <c r="AT40" s="1"/>
      <c r="AU40" s="1"/>
      <c r="AW40" s="13"/>
      <c r="AX40" s="13"/>
    </row>
    <row r="41" spans="16:50">
      <c r="P41" s="61"/>
      <c r="R41" s="3"/>
      <c r="S41" s="3"/>
      <c r="T41" s="3"/>
      <c r="U41" s="3"/>
      <c r="V41" s="3"/>
      <c r="Z41" s="3"/>
      <c r="AB41" s="61"/>
      <c r="AC41" s="421"/>
      <c r="AD41" s="16"/>
      <c r="AE41" s="211"/>
      <c r="AF41" s="16"/>
      <c r="AI41" s="427"/>
      <c r="AO41" s="1"/>
      <c r="AP41" s="1"/>
      <c r="AQ41" s="1"/>
      <c r="AR41" s="1"/>
      <c r="AS41" s="1"/>
      <c r="AT41" s="1"/>
      <c r="AU41" s="1"/>
      <c r="AW41" s="13"/>
      <c r="AX41" s="13"/>
    </row>
    <row r="42" spans="16:50">
      <c r="P42" s="61"/>
      <c r="R42" s="3"/>
      <c r="S42" s="3"/>
      <c r="T42" s="3"/>
      <c r="U42" s="3"/>
      <c r="V42" s="3"/>
      <c r="Z42" s="3"/>
      <c r="AB42" s="61"/>
      <c r="AC42" s="421"/>
      <c r="AD42" s="16"/>
      <c r="AE42" s="211"/>
      <c r="AF42" s="16"/>
      <c r="AI42" s="427"/>
      <c r="AO42" s="1"/>
      <c r="AP42" s="1"/>
      <c r="AQ42" s="1"/>
      <c r="AR42" s="1"/>
      <c r="AS42" s="1"/>
      <c r="AT42" s="1"/>
      <c r="AU42" s="1"/>
      <c r="AW42" s="13"/>
      <c r="AX42" s="13"/>
    </row>
    <row r="43" spans="16:50">
      <c r="P43" s="61"/>
      <c r="R43" s="3"/>
      <c r="S43" s="3"/>
      <c r="T43" s="3"/>
      <c r="U43" s="3"/>
      <c r="V43" s="3"/>
      <c r="Z43" s="3"/>
      <c r="AB43" s="61"/>
      <c r="AC43" s="421"/>
      <c r="AD43" s="16"/>
      <c r="AE43" s="211"/>
      <c r="AF43" s="16"/>
      <c r="AI43" s="427"/>
      <c r="AO43" s="1"/>
      <c r="AP43" s="1"/>
      <c r="AQ43" s="1"/>
      <c r="AR43" s="1"/>
      <c r="AS43" s="1"/>
      <c r="AT43" s="1"/>
      <c r="AU43" s="1"/>
      <c r="AW43" s="13"/>
      <c r="AX43" s="13"/>
    </row>
    <row r="44" spans="16:50">
      <c r="P44" s="61"/>
      <c r="R44" s="3"/>
      <c r="S44" s="3"/>
      <c r="T44" s="3"/>
      <c r="U44" s="3"/>
      <c r="V44" s="3"/>
      <c r="Z44" s="3"/>
      <c r="AB44" s="61"/>
      <c r="AC44" s="421"/>
      <c r="AD44" s="16"/>
      <c r="AE44" s="211"/>
      <c r="AF44" s="16"/>
      <c r="AI44" s="427"/>
      <c r="AO44" s="1"/>
      <c r="AP44" s="1"/>
      <c r="AQ44" s="1"/>
      <c r="AR44" s="1"/>
      <c r="AS44" s="1"/>
      <c r="AT44" s="1"/>
      <c r="AU44" s="1"/>
      <c r="AW44" s="13"/>
      <c r="AX44" s="13"/>
    </row>
    <row r="45" spans="16:50">
      <c r="P45" s="61"/>
      <c r="R45" s="3"/>
      <c r="S45" s="3"/>
      <c r="T45" s="3"/>
      <c r="U45" s="3"/>
      <c r="V45" s="3"/>
      <c r="Z45" s="3"/>
      <c r="AB45" s="61"/>
      <c r="AC45" s="421"/>
      <c r="AD45" s="16"/>
      <c r="AE45" s="211"/>
      <c r="AF45" s="16"/>
      <c r="AI45" s="427"/>
      <c r="AO45" s="1"/>
      <c r="AP45" s="1"/>
      <c r="AQ45" s="1"/>
      <c r="AR45" s="1"/>
      <c r="AS45" s="1"/>
      <c r="AT45" s="1"/>
      <c r="AU45" s="1"/>
      <c r="AW45" s="13"/>
      <c r="AX45" s="13"/>
    </row>
    <row r="46" spans="16:50">
      <c r="P46" s="61"/>
      <c r="R46" s="3"/>
      <c r="S46" s="3"/>
      <c r="T46" s="3"/>
      <c r="U46" s="3"/>
      <c r="V46" s="3"/>
      <c r="Z46" s="3"/>
      <c r="AB46" s="61"/>
      <c r="AC46" s="421"/>
      <c r="AD46" s="16"/>
      <c r="AE46" s="211"/>
      <c r="AF46" s="16"/>
      <c r="AI46" s="427"/>
      <c r="AO46" s="1"/>
      <c r="AP46" s="1"/>
      <c r="AQ46" s="1"/>
      <c r="AR46" s="1"/>
      <c r="AS46" s="1"/>
      <c r="AT46" s="1"/>
      <c r="AU46" s="1"/>
      <c r="AW46" s="13"/>
      <c r="AX46" s="13"/>
    </row>
    <row r="47" spans="16:50">
      <c r="AW47" s="13"/>
      <c r="AX47" s="13"/>
    </row>
    <row r="48" spans="16:50">
      <c r="AW48" s="13"/>
      <c r="AX48" s="13"/>
    </row>
    <row r="49" spans="16:50">
      <c r="P49" s="61"/>
      <c r="R49" s="3"/>
      <c r="S49" s="3"/>
      <c r="T49" s="3"/>
      <c r="U49" s="3"/>
      <c r="V49" s="3"/>
      <c r="Z49" s="3"/>
      <c r="AB49" s="61"/>
      <c r="AC49" s="421"/>
      <c r="AD49" s="16"/>
      <c r="AE49" s="211"/>
      <c r="AF49" s="16"/>
      <c r="AI49" s="427"/>
      <c r="AO49" s="1"/>
      <c r="AP49" s="1"/>
      <c r="AQ49" s="1"/>
      <c r="AR49" s="1"/>
      <c r="AS49" s="1"/>
      <c r="AT49" s="1"/>
      <c r="AU49" s="1"/>
      <c r="AW49" s="13"/>
      <c r="AX49" s="13"/>
    </row>
    <row r="50" spans="16:50">
      <c r="P50" s="61"/>
      <c r="R50" s="3"/>
      <c r="S50" s="3"/>
      <c r="T50" s="3"/>
      <c r="U50" s="3"/>
      <c r="V50" s="3"/>
      <c r="Z50" s="3"/>
      <c r="AB50" s="61"/>
      <c r="AC50" s="421"/>
      <c r="AD50" s="16"/>
      <c r="AE50" s="211"/>
      <c r="AF50" s="16"/>
      <c r="AI50" s="427"/>
      <c r="AO50" s="1"/>
      <c r="AP50" s="1"/>
      <c r="AQ50" s="1"/>
      <c r="AR50" s="1"/>
      <c r="AS50" s="1"/>
      <c r="AT50" s="1"/>
      <c r="AU50" s="1"/>
      <c r="AW50" s="13"/>
      <c r="AX50" s="13"/>
    </row>
    <row r="51" spans="16:50">
      <c r="P51" s="61"/>
      <c r="R51" s="3"/>
      <c r="S51" s="3"/>
      <c r="T51" s="3"/>
      <c r="U51" s="3"/>
      <c r="V51" s="3"/>
      <c r="Z51" s="3"/>
      <c r="AB51" s="61"/>
      <c r="AC51" s="421"/>
      <c r="AD51" s="16"/>
      <c r="AE51" s="211"/>
      <c r="AF51" s="16"/>
      <c r="AI51" s="427"/>
      <c r="AO51" s="1"/>
      <c r="AP51" s="1"/>
      <c r="AQ51" s="1"/>
      <c r="AR51" s="1"/>
      <c r="AS51" s="1"/>
      <c r="AT51" s="1"/>
      <c r="AU51" s="1"/>
      <c r="AW51" s="13"/>
      <c r="AX51" s="13"/>
    </row>
    <row r="52" spans="16:50">
      <c r="P52" s="61"/>
      <c r="R52" s="3"/>
      <c r="S52" s="3"/>
      <c r="T52" s="3"/>
      <c r="U52" s="3"/>
      <c r="V52" s="3"/>
      <c r="Z52" s="3"/>
      <c r="AB52" s="61"/>
      <c r="AC52" s="421"/>
      <c r="AD52" s="16"/>
      <c r="AE52" s="211"/>
      <c r="AF52" s="16"/>
      <c r="AI52" s="427"/>
      <c r="AO52" s="1"/>
      <c r="AP52" s="1"/>
      <c r="AQ52" s="1"/>
      <c r="AR52" s="1"/>
      <c r="AS52" s="1"/>
      <c r="AT52" s="1"/>
      <c r="AU52" s="1"/>
    </row>
    <row r="53" spans="16:50">
      <c r="P53" s="61"/>
      <c r="R53" s="3"/>
      <c r="S53" s="3"/>
      <c r="T53" s="3"/>
      <c r="U53" s="3"/>
      <c r="V53" s="3"/>
      <c r="Z53" s="3"/>
      <c r="AB53" s="61"/>
      <c r="AC53" s="421"/>
      <c r="AD53" s="16"/>
      <c r="AE53" s="211"/>
      <c r="AF53" s="16"/>
      <c r="AI53" s="427"/>
      <c r="AO53" s="1"/>
      <c r="AP53" s="1"/>
      <c r="AQ53" s="1"/>
      <c r="AR53" s="1"/>
      <c r="AS53" s="1"/>
      <c r="AT53" s="1"/>
      <c r="AU53" s="1"/>
    </row>
    <row r="54" spans="16:50">
      <c r="P54" s="61"/>
      <c r="R54" s="3"/>
      <c r="S54" s="3"/>
      <c r="T54" s="3"/>
      <c r="U54" s="3"/>
      <c r="V54" s="3"/>
      <c r="Z54" s="3"/>
      <c r="AB54" s="61"/>
      <c r="AC54" s="421"/>
      <c r="AD54" s="16"/>
      <c r="AE54" s="211"/>
      <c r="AF54" s="16"/>
      <c r="AI54" s="427"/>
      <c r="AO54" s="1"/>
      <c r="AP54" s="1"/>
      <c r="AQ54" s="1"/>
      <c r="AR54" s="1"/>
      <c r="AS54" s="1"/>
      <c r="AT54" s="1"/>
      <c r="AU54" s="1"/>
    </row>
    <row r="55" spans="16:50">
      <c r="P55" s="61"/>
      <c r="R55" s="3"/>
      <c r="S55" s="3"/>
      <c r="T55" s="3"/>
      <c r="U55" s="3"/>
      <c r="V55" s="3"/>
      <c r="Z55" s="3"/>
      <c r="AB55" s="61"/>
      <c r="AC55" s="421"/>
      <c r="AD55" s="16"/>
      <c r="AE55" s="211"/>
      <c r="AF55" s="16"/>
      <c r="AI55" s="427"/>
      <c r="AO55" s="1"/>
      <c r="AP55" s="1"/>
      <c r="AQ55" s="1"/>
      <c r="AR55" s="1"/>
      <c r="AS55" s="1"/>
      <c r="AT55" s="1"/>
      <c r="AU55" s="1"/>
    </row>
    <row r="56" spans="16:50">
      <c r="P56" s="61"/>
      <c r="R56" s="3"/>
      <c r="S56" s="3"/>
      <c r="T56" s="3"/>
      <c r="U56" s="3"/>
      <c r="V56" s="3"/>
      <c r="Z56" s="3"/>
      <c r="AB56" s="61"/>
      <c r="AC56" s="421"/>
      <c r="AD56" s="16"/>
      <c r="AE56" s="211"/>
      <c r="AF56" s="16"/>
      <c r="AI56" s="427"/>
      <c r="AO56" s="1"/>
      <c r="AP56" s="1"/>
      <c r="AQ56" s="1"/>
      <c r="AR56" s="1"/>
      <c r="AS56" s="1"/>
      <c r="AT56" s="1"/>
      <c r="AU56" s="1"/>
    </row>
    <row r="57" spans="16:50">
      <c r="P57" s="61"/>
      <c r="R57" s="3"/>
      <c r="S57" s="3"/>
      <c r="T57" s="3"/>
      <c r="U57" s="3"/>
      <c r="V57" s="3"/>
      <c r="Z57" s="3"/>
      <c r="AB57" s="61"/>
      <c r="AC57" s="421"/>
      <c r="AD57" s="16"/>
      <c r="AE57" s="211"/>
      <c r="AF57" s="16"/>
      <c r="AI57" s="427"/>
      <c r="AO57" s="1"/>
      <c r="AP57" s="1"/>
      <c r="AQ57" s="1"/>
      <c r="AR57" s="1"/>
      <c r="AS57" s="1"/>
      <c r="AT57" s="1"/>
      <c r="AU57" s="1"/>
    </row>
    <row r="58" spans="16:50">
      <c r="P58" s="61"/>
      <c r="R58" s="3"/>
      <c r="S58" s="3"/>
      <c r="T58" s="3"/>
      <c r="U58" s="3"/>
      <c r="V58" s="3"/>
      <c r="Z58" s="3"/>
      <c r="AB58" s="61"/>
      <c r="AC58" s="421"/>
      <c r="AD58" s="16"/>
      <c r="AE58" s="211"/>
      <c r="AF58" s="16"/>
      <c r="AI58" s="427"/>
      <c r="AO58" s="1"/>
      <c r="AP58" s="1"/>
      <c r="AQ58" s="1"/>
      <c r="AR58" s="1"/>
      <c r="AS58" s="1"/>
      <c r="AT58" s="1"/>
      <c r="AU58" s="1"/>
    </row>
    <row r="59" spans="16:50">
      <c r="P59" s="61"/>
      <c r="R59" s="3"/>
      <c r="S59" s="3"/>
      <c r="T59" s="3"/>
      <c r="U59" s="3"/>
      <c r="V59" s="3"/>
      <c r="Z59" s="3"/>
      <c r="AB59" s="61"/>
      <c r="AC59" s="421"/>
      <c r="AD59" s="16"/>
      <c r="AE59" s="211"/>
      <c r="AF59" s="16"/>
      <c r="AI59" s="427"/>
      <c r="AO59" s="1"/>
      <c r="AP59" s="1"/>
      <c r="AQ59" s="1"/>
      <c r="AR59" s="1"/>
      <c r="AS59" s="1"/>
      <c r="AT59" s="1"/>
      <c r="AU59" s="1"/>
    </row>
    <row r="60" spans="16:50">
      <c r="P60" s="61"/>
      <c r="R60" s="3"/>
      <c r="S60" s="3"/>
      <c r="T60" s="3"/>
      <c r="U60" s="3"/>
      <c r="V60" s="3"/>
      <c r="Z60" s="3"/>
      <c r="AB60" s="61"/>
      <c r="AC60" s="421"/>
      <c r="AD60" s="16"/>
      <c r="AE60" s="211"/>
      <c r="AF60" s="16"/>
      <c r="AI60" s="427"/>
      <c r="AO60" s="1"/>
      <c r="AP60" s="1"/>
      <c r="AQ60" s="1"/>
      <c r="AR60" s="1"/>
      <c r="AS60" s="1"/>
      <c r="AT60" s="1"/>
      <c r="AU60" s="1"/>
    </row>
    <row r="61" spans="16:50">
      <c r="P61" s="61"/>
      <c r="R61" s="3"/>
      <c r="S61" s="3"/>
      <c r="T61" s="3"/>
      <c r="U61" s="3"/>
      <c r="V61" s="3"/>
      <c r="Z61" s="3"/>
      <c r="AB61" s="61"/>
      <c r="AC61" s="421"/>
      <c r="AD61" s="16"/>
      <c r="AE61" s="211"/>
      <c r="AF61" s="16"/>
      <c r="AI61" s="427"/>
      <c r="AO61" s="1"/>
      <c r="AP61" s="1"/>
      <c r="AQ61" s="1"/>
      <c r="AR61" s="1"/>
      <c r="AS61" s="1"/>
      <c r="AT61" s="1"/>
      <c r="AU61" s="1"/>
    </row>
    <row r="62" spans="16:50">
      <c r="P62" s="61"/>
      <c r="R62" s="3"/>
      <c r="S62" s="3"/>
      <c r="T62" s="3"/>
      <c r="U62" s="3"/>
      <c r="V62" s="3"/>
      <c r="Z62" s="3"/>
      <c r="AB62" s="61"/>
      <c r="AC62" s="421"/>
      <c r="AD62" s="16"/>
      <c r="AE62" s="211"/>
      <c r="AF62" s="16"/>
      <c r="AI62" s="427"/>
      <c r="AO62" s="1"/>
      <c r="AP62" s="1"/>
      <c r="AQ62" s="1"/>
      <c r="AR62" s="1"/>
      <c r="AS62" s="1"/>
      <c r="AT62" s="1"/>
      <c r="AU62" s="1"/>
    </row>
    <row r="63" spans="16:50">
      <c r="P63" s="61"/>
      <c r="R63" s="3"/>
      <c r="S63" s="3"/>
      <c r="T63" s="3"/>
      <c r="U63" s="3"/>
      <c r="V63" s="3"/>
      <c r="Z63" s="3"/>
      <c r="AB63" s="61"/>
      <c r="AC63" s="421"/>
      <c r="AD63" s="16"/>
      <c r="AE63" s="211"/>
      <c r="AF63" s="16"/>
      <c r="AI63" s="427"/>
      <c r="AO63" s="1"/>
      <c r="AP63" s="1"/>
      <c r="AQ63" s="1"/>
      <c r="AR63" s="1"/>
      <c r="AS63" s="1"/>
      <c r="AT63" s="1"/>
      <c r="AU63" s="1"/>
    </row>
    <row r="64" spans="16:50">
      <c r="P64" s="61"/>
      <c r="R64" s="3"/>
      <c r="S64" s="3"/>
      <c r="T64" s="3"/>
      <c r="U64" s="3"/>
      <c r="V64" s="3"/>
      <c r="Z64" s="3"/>
      <c r="AB64" s="61"/>
      <c r="AC64" s="421"/>
      <c r="AD64" s="16"/>
      <c r="AE64" s="211"/>
      <c r="AF64" s="16"/>
      <c r="AI64" s="427"/>
      <c r="AO64" s="1"/>
      <c r="AP64" s="1"/>
      <c r="AQ64" s="1"/>
      <c r="AR64" s="1"/>
      <c r="AS64" s="1"/>
      <c r="AT64" s="1"/>
      <c r="AU64" s="1"/>
    </row>
    <row r="65" spans="7:48">
      <c r="P65" s="61"/>
      <c r="R65" s="3"/>
      <c r="S65" s="3"/>
      <c r="T65" s="3"/>
      <c r="U65" s="3"/>
      <c r="V65" s="3"/>
      <c r="Z65" s="3"/>
      <c r="AB65" s="61"/>
      <c r="AC65" s="421"/>
      <c r="AD65" s="16"/>
      <c r="AE65" s="211"/>
      <c r="AF65" s="16"/>
      <c r="AI65" s="427"/>
      <c r="AO65" s="1"/>
      <c r="AP65" s="1"/>
      <c r="AQ65" s="1"/>
      <c r="AR65" s="1"/>
      <c r="AS65" s="1"/>
      <c r="AT65" s="1"/>
      <c r="AU65" s="1"/>
    </row>
    <row r="66" spans="7:48">
      <c r="P66" s="61"/>
      <c r="R66" s="3"/>
      <c r="S66" s="3"/>
      <c r="T66" s="3"/>
      <c r="U66" s="3"/>
      <c r="V66" s="3"/>
      <c r="Z66" s="3"/>
      <c r="AB66" s="61"/>
      <c r="AC66" s="421"/>
      <c r="AD66" s="16"/>
      <c r="AE66" s="211"/>
      <c r="AF66" s="16"/>
      <c r="AI66" s="427"/>
      <c r="AO66" s="1"/>
      <c r="AP66" s="1"/>
      <c r="AQ66" s="1"/>
      <c r="AR66" s="1"/>
      <c r="AS66" s="1"/>
      <c r="AT66" s="1"/>
      <c r="AU66" s="1"/>
    </row>
    <row r="67" spans="7:48">
      <c r="P67" s="61"/>
      <c r="R67" s="3"/>
      <c r="S67" s="3"/>
      <c r="T67" s="3"/>
      <c r="U67" s="3"/>
      <c r="V67" s="3"/>
      <c r="Z67" s="3"/>
      <c r="AB67" s="61"/>
      <c r="AC67" s="421"/>
      <c r="AD67" s="16"/>
      <c r="AE67" s="211"/>
      <c r="AF67" s="16"/>
      <c r="AI67" s="427"/>
      <c r="AO67" s="1"/>
      <c r="AP67" s="1"/>
      <c r="AQ67" s="1"/>
      <c r="AR67" s="1"/>
      <c r="AS67" s="1"/>
      <c r="AT67" s="1"/>
      <c r="AU67" s="1"/>
    </row>
    <row r="68" spans="7:48">
      <c r="P68" s="61"/>
      <c r="R68" s="3"/>
      <c r="S68" s="3"/>
      <c r="T68" s="3"/>
      <c r="U68" s="3"/>
      <c r="V68" s="3"/>
      <c r="Z68" s="3"/>
      <c r="AB68" s="61"/>
      <c r="AC68" s="421"/>
      <c r="AD68" s="16"/>
      <c r="AE68" s="211"/>
      <c r="AF68" s="16"/>
      <c r="AI68" s="427"/>
      <c r="AO68" s="1"/>
      <c r="AP68" s="1"/>
      <c r="AQ68" s="1"/>
      <c r="AR68" s="1"/>
      <c r="AS68" s="1"/>
      <c r="AT68" s="1"/>
      <c r="AU68" s="1"/>
    </row>
    <row r="69" spans="7:48">
      <c r="P69" s="61"/>
      <c r="R69" s="3"/>
      <c r="S69" s="3"/>
      <c r="T69" s="3"/>
      <c r="U69" s="3"/>
      <c r="V69" s="3"/>
      <c r="Z69" s="3"/>
      <c r="AB69" s="61"/>
      <c r="AC69" s="421"/>
      <c r="AD69" s="16"/>
      <c r="AE69" s="211"/>
      <c r="AF69" s="16"/>
      <c r="AI69" s="427"/>
      <c r="AO69" s="1"/>
      <c r="AP69" s="1"/>
      <c r="AQ69" s="1"/>
      <c r="AR69" s="1"/>
      <c r="AS69" s="1"/>
      <c r="AT69" s="1"/>
      <c r="AU69" s="1"/>
    </row>
    <row r="70" spans="7:48">
      <c r="P70" s="61"/>
      <c r="R70" s="3"/>
      <c r="S70" s="3"/>
      <c r="T70" s="3"/>
      <c r="U70" s="3"/>
      <c r="V70" s="3"/>
      <c r="Z70" s="3"/>
      <c r="AB70" s="61"/>
      <c r="AC70" s="421"/>
      <c r="AD70" s="16"/>
      <c r="AE70" s="211"/>
      <c r="AF70" s="16"/>
      <c r="AI70" s="427"/>
      <c r="AO70" s="1"/>
      <c r="AP70" s="1"/>
      <c r="AQ70" s="1"/>
      <c r="AR70" s="1"/>
      <c r="AS70" s="1"/>
      <c r="AT70" s="1"/>
      <c r="AU70" s="1"/>
    </row>
    <row r="71" spans="7:48">
      <c r="P71" s="61"/>
      <c r="R71" s="3"/>
      <c r="S71" s="3"/>
      <c r="T71" s="3"/>
      <c r="U71" s="3"/>
      <c r="V71" s="3"/>
      <c r="Z71" s="3"/>
      <c r="AB71" s="61"/>
      <c r="AC71" s="421"/>
      <c r="AD71" s="16"/>
      <c r="AE71" s="211"/>
      <c r="AF71" s="16"/>
      <c r="AI71" s="427"/>
      <c r="AO71" s="1"/>
      <c r="AP71" s="1"/>
      <c r="AQ71" s="1"/>
      <c r="AR71" s="1"/>
      <c r="AS71" s="1"/>
      <c r="AT71" s="1"/>
      <c r="AU71" s="1"/>
    </row>
    <row r="72" spans="7:48">
      <c r="P72" s="61"/>
      <c r="R72" s="3"/>
      <c r="S72" s="3"/>
      <c r="T72" s="3"/>
      <c r="U72" s="3"/>
      <c r="V72" s="3"/>
      <c r="Z72" s="3"/>
      <c r="AB72" s="61"/>
      <c r="AC72" s="421"/>
      <c r="AD72" s="16"/>
      <c r="AE72" s="211"/>
      <c r="AF72" s="16"/>
      <c r="AI72" s="427"/>
      <c r="AO72" s="1"/>
      <c r="AP72" s="1"/>
      <c r="AQ72" s="1"/>
      <c r="AR72" s="1"/>
      <c r="AS72" s="1"/>
      <c r="AT72" s="1"/>
      <c r="AU72" s="1"/>
    </row>
    <row r="73" spans="7:48">
      <c r="G73" s="14"/>
      <c r="H73" s="387"/>
      <c r="I73" s="387"/>
      <c r="J73" s="77"/>
      <c r="K73" s="164"/>
      <c r="L73" s="77"/>
      <c r="P73" s="61"/>
      <c r="R73" s="3"/>
      <c r="S73" s="3"/>
      <c r="T73" s="3"/>
      <c r="U73" s="3"/>
      <c r="V73" s="3"/>
      <c r="Z73" s="3"/>
      <c r="AB73" s="61"/>
      <c r="AC73" s="421"/>
      <c r="AD73" s="16"/>
      <c r="AE73" s="211"/>
      <c r="AF73" s="16"/>
      <c r="AI73" s="427"/>
      <c r="AO73" s="1"/>
      <c r="AP73" s="1"/>
      <c r="AQ73" s="1"/>
      <c r="AR73" s="1"/>
      <c r="AS73" s="1"/>
      <c r="AT73" s="1"/>
      <c r="AU73" s="1"/>
      <c r="AV73" s="14"/>
    </row>
    <row r="74" spans="7:48">
      <c r="G74" s="14"/>
      <c r="H74" s="387"/>
      <c r="I74" s="387"/>
      <c r="J74" s="77"/>
      <c r="K74" s="164"/>
      <c r="L74" s="77"/>
      <c r="P74" s="61"/>
      <c r="R74" s="3"/>
      <c r="S74" s="3"/>
      <c r="T74" s="3"/>
      <c r="U74" s="3"/>
      <c r="V74" s="3"/>
      <c r="Z74" s="3"/>
      <c r="AB74" s="61"/>
      <c r="AC74" s="421"/>
      <c r="AD74" s="16"/>
      <c r="AE74" s="211"/>
      <c r="AF74" s="16"/>
      <c r="AI74" s="427"/>
      <c r="AO74" s="1"/>
      <c r="AP74" s="1"/>
      <c r="AQ74" s="1"/>
      <c r="AR74" s="1"/>
      <c r="AS74" s="1"/>
      <c r="AT74" s="1"/>
      <c r="AU74" s="1"/>
      <c r="AV74" s="14"/>
    </row>
    <row r="75" spans="7:48">
      <c r="G75" s="14"/>
      <c r="H75" s="387"/>
      <c r="I75" s="387"/>
      <c r="J75" s="77"/>
      <c r="K75" s="164"/>
      <c r="L75" s="77"/>
      <c r="P75" s="61"/>
      <c r="R75" s="3"/>
      <c r="S75" s="3"/>
      <c r="T75" s="3"/>
      <c r="U75" s="3"/>
      <c r="V75" s="3"/>
      <c r="Z75" s="3"/>
      <c r="AB75" s="61"/>
      <c r="AC75" s="421"/>
      <c r="AD75" s="16"/>
      <c r="AE75" s="211"/>
      <c r="AF75" s="16"/>
      <c r="AI75" s="427"/>
      <c r="AO75" s="1"/>
      <c r="AP75" s="1"/>
      <c r="AQ75" s="1"/>
      <c r="AR75" s="1"/>
      <c r="AS75" s="1"/>
      <c r="AT75" s="1"/>
      <c r="AU75" s="1"/>
      <c r="AV75" s="14"/>
    </row>
    <row r="76" spans="7:48">
      <c r="G76" s="14"/>
      <c r="H76" s="387"/>
      <c r="I76" s="387"/>
      <c r="J76" s="77"/>
      <c r="K76" s="164"/>
      <c r="L76" s="77"/>
      <c r="P76" s="61"/>
      <c r="R76" s="3"/>
      <c r="S76" s="3"/>
      <c r="T76" s="3"/>
      <c r="U76" s="3"/>
      <c r="V76" s="3"/>
      <c r="Z76" s="3"/>
      <c r="AB76" s="61"/>
      <c r="AC76" s="421"/>
      <c r="AD76" s="16"/>
      <c r="AE76" s="211"/>
      <c r="AF76" s="16"/>
      <c r="AI76" s="427"/>
      <c r="AO76" s="1"/>
      <c r="AP76" s="1"/>
      <c r="AQ76" s="1"/>
      <c r="AR76" s="1"/>
      <c r="AS76" s="1"/>
      <c r="AT76" s="1"/>
      <c r="AU76" s="1"/>
      <c r="AV76" s="14"/>
    </row>
    <row r="77" spans="7:48">
      <c r="G77" s="14"/>
      <c r="H77" s="387"/>
      <c r="I77" s="387"/>
      <c r="J77" s="77"/>
      <c r="K77" s="164"/>
      <c r="L77" s="77"/>
      <c r="P77" s="61"/>
      <c r="R77" s="3"/>
      <c r="S77" s="3"/>
      <c r="T77" s="3"/>
      <c r="U77" s="3"/>
      <c r="V77" s="3"/>
      <c r="Z77" s="3"/>
      <c r="AB77" s="61"/>
      <c r="AC77" s="421"/>
      <c r="AD77" s="16"/>
      <c r="AE77" s="211"/>
      <c r="AF77" s="16"/>
      <c r="AI77" s="427"/>
      <c r="AO77" s="1"/>
      <c r="AP77" s="1"/>
      <c r="AQ77" s="1"/>
      <c r="AR77" s="1"/>
      <c r="AS77" s="1"/>
      <c r="AT77" s="1"/>
      <c r="AU77" s="1"/>
      <c r="AV77" s="14"/>
    </row>
    <row r="78" spans="7:48">
      <c r="G78" s="14"/>
      <c r="H78" s="387"/>
      <c r="I78" s="387"/>
      <c r="J78" s="77"/>
      <c r="K78" s="164"/>
      <c r="L78" s="77"/>
      <c r="P78" s="61"/>
      <c r="R78" s="3"/>
      <c r="S78" s="3"/>
      <c r="T78" s="3"/>
      <c r="U78" s="3"/>
      <c r="V78" s="3"/>
      <c r="Z78" s="3"/>
      <c r="AB78" s="61"/>
      <c r="AC78" s="421"/>
      <c r="AD78" s="16"/>
      <c r="AE78" s="211"/>
      <c r="AF78" s="16"/>
      <c r="AI78" s="427"/>
      <c r="AO78" s="1"/>
      <c r="AP78" s="1"/>
      <c r="AQ78" s="1"/>
      <c r="AR78" s="1"/>
      <c r="AS78" s="1"/>
      <c r="AT78" s="1"/>
      <c r="AU78" s="1"/>
      <c r="AV78" s="14"/>
    </row>
    <row r="79" spans="7:48">
      <c r="G79" s="14"/>
      <c r="H79" s="387"/>
      <c r="I79" s="387"/>
      <c r="J79" s="77"/>
      <c r="K79" s="164"/>
      <c r="L79" s="77"/>
      <c r="P79" s="61"/>
      <c r="R79" s="3"/>
      <c r="S79" s="3"/>
      <c r="T79" s="3"/>
      <c r="U79" s="3"/>
      <c r="V79" s="3"/>
      <c r="Z79" s="3"/>
      <c r="AB79" s="61"/>
      <c r="AC79" s="421"/>
      <c r="AD79" s="16"/>
      <c r="AE79" s="211"/>
      <c r="AF79" s="16"/>
      <c r="AI79" s="427"/>
      <c r="AO79" s="1"/>
      <c r="AP79" s="1"/>
      <c r="AQ79" s="1"/>
      <c r="AR79" s="1"/>
      <c r="AS79" s="1"/>
      <c r="AT79" s="1"/>
      <c r="AU79" s="1"/>
      <c r="AV79" s="14"/>
    </row>
    <row r="80" spans="7:48">
      <c r="G80" s="14"/>
      <c r="H80" s="387"/>
      <c r="I80" s="387"/>
      <c r="J80" s="77"/>
      <c r="K80" s="164"/>
      <c r="L80" s="77"/>
      <c r="P80" s="61"/>
      <c r="R80" s="3"/>
      <c r="S80" s="3"/>
      <c r="T80" s="3"/>
      <c r="U80" s="3"/>
      <c r="V80" s="3"/>
      <c r="Z80" s="3"/>
      <c r="AB80" s="61"/>
      <c r="AC80" s="421"/>
      <c r="AD80" s="16"/>
      <c r="AE80" s="211"/>
      <c r="AF80" s="16"/>
      <c r="AI80" s="427"/>
      <c r="AO80" s="1"/>
      <c r="AP80" s="1"/>
      <c r="AQ80" s="1"/>
      <c r="AR80" s="1"/>
      <c r="AS80" s="1"/>
      <c r="AT80" s="1"/>
      <c r="AU80" s="1"/>
      <c r="AV80" s="14"/>
    </row>
    <row r="81" spans="7:48">
      <c r="G81" s="14"/>
      <c r="H81" s="387"/>
      <c r="I81" s="387"/>
      <c r="J81" s="77"/>
      <c r="K81" s="164"/>
      <c r="L81" s="77"/>
      <c r="P81" s="61"/>
      <c r="R81" s="3"/>
      <c r="S81" s="3"/>
      <c r="T81" s="3"/>
      <c r="U81" s="3"/>
      <c r="V81" s="3"/>
      <c r="Z81" s="3"/>
      <c r="AB81" s="61"/>
      <c r="AC81" s="421"/>
      <c r="AD81" s="16"/>
      <c r="AE81" s="211"/>
      <c r="AF81" s="16"/>
      <c r="AI81" s="427"/>
      <c r="AO81" s="1"/>
      <c r="AP81" s="1"/>
      <c r="AQ81" s="1"/>
      <c r="AR81" s="1"/>
      <c r="AS81" s="1"/>
      <c r="AT81" s="1"/>
      <c r="AU81" s="1"/>
      <c r="AV81" s="14"/>
    </row>
    <row r="82" spans="7:48">
      <c r="G82" s="14"/>
      <c r="H82" s="387"/>
      <c r="I82" s="387"/>
      <c r="J82" s="77"/>
      <c r="K82" s="164"/>
      <c r="L82" s="77"/>
      <c r="P82" s="61"/>
      <c r="R82" s="3"/>
      <c r="S82" s="3"/>
      <c r="T82" s="3"/>
      <c r="U82" s="3"/>
      <c r="V82" s="3"/>
      <c r="Z82" s="3"/>
      <c r="AB82" s="61"/>
      <c r="AC82" s="421"/>
      <c r="AD82" s="16"/>
      <c r="AE82" s="211"/>
      <c r="AF82" s="16"/>
      <c r="AI82" s="427"/>
      <c r="AO82" s="1"/>
      <c r="AP82" s="1"/>
      <c r="AQ82" s="1"/>
      <c r="AR82" s="1"/>
      <c r="AS82" s="1"/>
      <c r="AT82" s="1"/>
      <c r="AU82" s="1"/>
      <c r="AV82" s="14"/>
    </row>
    <row r="83" spans="7:48">
      <c r="G83" s="14"/>
      <c r="H83" s="387"/>
      <c r="I83" s="387"/>
      <c r="J83" s="77"/>
      <c r="K83" s="164"/>
      <c r="L83" s="77"/>
      <c r="P83" s="61"/>
      <c r="R83" s="3"/>
      <c r="S83" s="3"/>
      <c r="T83" s="3"/>
      <c r="U83" s="3"/>
      <c r="V83" s="3"/>
      <c r="Z83" s="3"/>
      <c r="AB83" s="61"/>
      <c r="AC83" s="421"/>
      <c r="AD83" s="16"/>
      <c r="AE83" s="211"/>
      <c r="AF83" s="16"/>
      <c r="AI83" s="427"/>
      <c r="AO83" s="1"/>
      <c r="AP83" s="1"/>
      <c r="AQ83" s="1"/>
      <c r="AR83" s="1"/>
      <c r="AS83" s="1"/>
      <c r="AT83" s="1"/>
      <c r="AU83" s="1"/>
      <c r="AV83" s="14"/>
    </row>
    <row r="84" spans="7:48">
      <c r="G84" s="14"/>
      <c r="H84" s="387"/>
      <c r="I84" s="387"/>
      <c r="J84" s="77"/>
      <c r="K84" s="164"/>
      <c r="L84" s="77"/>
      <c r="P84" s="61"/>
      <c r="R84" s="3"/>
      <c r="S84" s="3"/>
      <c r="T84" s="3"/>
      <c r="U84" s="3"/>
      <c r="V84" s="3"/>
      <c r="Z84" s="3"/>
      <c r="AB84" s="61"/>
      <c r="AC84" s="421"/>
      <c r="AD84" s="16"/>
      <c r="AE84" s="211"/>
      <c r="AF84" s="16"/>
      <c r="AI84" s="427"/>
      <c r="AO84" s="1"/>
      <c r="AP84" s="1"/>
      <c r="AQ84" s="1"/>
      <c r="AR84" s="1"/>
      <c r="AS84" s="1"/>
      <c r="AT84" s="1"/>
      <c r="AU84" s="1"/>
      <c r="AV84" s="14"/>
    </row>
    <row r="85" spans="7:48">
      <c r="G85" s="14"/>
      <c r="H85" s="387"/>
      <c r="I85" s="387"/>
      <c r="J85" s="77"/>
      <c r="K85" s="164"/>
      <c r="L85" s="77"/>
      <c r="P85" s="61"/>
      <c r="R85" s="3"/>
      <c r="S85" s="3"/>
      <c r="T85" s="3"/>
      <c r="U85" s="3"/>
      <c r="V85" s="3"/>
      <c r="Z85" s="3"/>
      <c r="AB85" s="61"/>
      <c r="AC85" s="421"/>
      <c r="AD85" s="16"/>
      <c r="AE85" s="211"/>
      <c r="AF85" s="16"/>
      <c r="AI85" s="427"/>
      <c r="AO85" s="1"/>
      <c r="AP85" s="1"/>
      <c r="AQ85" s="1"/>
      <c r="AR85" s="1"/>
      <c r="AS85" s="1"/>
      <c r="AT85" s="1"/>
      <c r="AU85" s="1"/>
      <c r="AV85" s="14"/>
    </row>
    <row r="86" spans="7:48">
      <c r="G86" s="14"/>
      <c r="H86" s="387"/>
      <c r="I86" s="387"/>
      <c r="J86" s="77"/>
      <c r="K86" s="164"/>
      <c r="L86" s="77"/>
      <c r="P86" s="61"/>
      <c r="R86" s="3"/>
      <c r="S86" s="3"/>
      <c r="T86" s="3"/>
      <c r="U86" s="3"/>
      <c r="V86" s="3"/>
      <c r="Z86" s="3"/>
      <c r="AB86" s="61"/>
      <c r="AC86" s="421"/>
      <c r="AD86" s="16"/>
      <c r="AE86" s="211"/>
      <c r="AF86" s="16"/>
      <c r="AI86" s="427"/>
      <c r="AO86" s="1"/>
      <c r="AP86" s="1"/>
      <c r="AQ86" s="1"/>
      <c r="AR86" s="1"/>
      <c r="AS86" s="1"/>
      <c r="AT86" s="1"/>
      <c r="AU86" s="1"/>
      <c r="AV86" s="14"/>
    </row>
    <row r="87" spans="7:48">
      <c r="G87" s="14"/>
      <c r="H87" s="387"/>
      <c r="I87" s="387"/>
      <c r="J87" s="77"/>
      <c r="K87" s="164"/>
      <c r="L87" s="77"/>
      <c r="P87" s="61"/>
      <c r="R87" s="3"/>
      <c r="S87" s="3"/>
      <c r="T87" s="3"/>
      <c r="U87" s="3"/>
      <c r="V87" s="3"/>
      <c r="Z87" s="3"/>
      <c r="AB87" s="61"/>
      <c r="AC87" s="421"/>
      <c r="AD87" s="16"/>
      <c r="AE87" s="211"/>
      <c r="AF87" s="16"/>
      <c r="AI87" s="427"/>
      <c r="AO87" s="1"/>
      <c r="AP87" s="1"/>
      <c r="AQ87" s="1"/>
      <c r="AR87" s="1"/>
      <c r="AS87" s="1"/>
      <c r="AT87" s="1"/>
      <c r="AU87" s="1"/>
      <c r="AV87" s="14"/>
    </row>
    <row r="88" spans="7:48">
      <c r="G88" s="14"/>
      <c r="H88" s="387"/>
      <c r="I88" s="387"/>
      <c r="J88" s="77"/>
      <c r="K88" s="164"/>
      <c r="L88" s="77"/>
      <c r="P88" s="61"/>
      <c r="R88" s="3"/>
      <c r="S88" s="3"/>
      <c r="T88" s="3"/>
      <c r="U88" s="3"/>
      <c r="V88" s="3"/>
      <c r="Z88" s="3"/>
      <c r="AB88" s="61"/>
      <c r="AC88" s="421"/>
      <c r="AD88" s="16"/>
      <c r="AE88" s="211"/>
      <c r="AF88" s="16"/>
      <c r="AI88" s="427"/>
      <c r="AO88" s="1"/>
      <c r="AP88" s="1"/>
      <c r="AQ88" s="1"/>
      <c r="AR88" s="1"/>
      <c r="AS88" s="1"/>
      <c r="AT88" s="1"/>
      <c r="AU88" s="1"/>
      <c r="AV88" s="14"/>
    </row>
    <row r="89" spans="7:48">
      <c r="G89" s="14"/>
      <c r="H89" s="387"/>
      <c r="I89" s="387"/>
      <c r="J89" s="77"/>
      <c r="K89" s="164"/>
      <c r="L89" s="77"/>
      <c r="P89" s="61"/>
      <c r="R89" s="3"/>
      <c r="S89" s="3"/>
      <c r="T89" s="3"/>
      <c r="U89" s="3"/>
      <c r="V89" s="3"/>
      <c r="Z89" s="3"/>
      <c r="AB89" s="61"/>
      <c r="AC89" s="421"/>
      <c r="AD89" s="16"/>
      <c r="AE89" s="211"/>
      <c r="AF89" s="16"/>
      <c r="AI89" s="427"/>
      <c r="AO89" s="1"/>
      <c r="AP89" s="1"/>
      <c r="AQ89" s="1"/>
      <c r="AR89" s="1"/>
      <c r="AS89" s="1"/>
      <c r="AT89" s="1"/>
      <c r="AU89" s="1"/>
      <c r="AV89" s="14"/>
    </row>
    <row r="90" spans="7:48">
      <c r="G90" s="14"/>
      <c r="H90" s="387"/>
      <c r="I90" s="387"/>
      <c r="J90" s="77"/>
      <c r="K90" s="164"/>
      <c r="L90" s="77"/>
      <c r="P90" s="61"/>
      <c r="R90" s="3"/>
      <c r="S90" s="3"/>
      <c r="T90" s="3"/>
      <c r="U90" s="3"/>
      <c r="V90" s="3"/>
      <c r="Z90" s="3"/>
      <c r="AB90" s="61"/>
      <c r="AC90" s="421"/>
      <c r="AD90" s="16"/>
      <c r="AE90" s="211"/>
      <c r="AF90" s="16"/>
      <c r="AI90" s="427"/>
      <c r="AO90" s="1"/>
      <c r="AP90" s="1"/>
      <c r="AQ90" s="1"/>
      <c r="AR90" s="1"/>
      <c r="AS90" s="1"/>
      <c r="AT90" s="1"/>
      <c r="AU90" s="1"/>
      <c r="AV90" s="14"/>
    </row>
    <row r="91" spans="7:48">
      <c r="G91" s="14"/>
      <c r="H91" s="387"/>
      <c r="I91" s="387"/>
      <c r="J91" s="77"/>
      <c r="K91" s="164"/>
      <c r="L91" s="77"/>
      <c r="P91" s="61"/>
      <c r="R91" s="3"/>
      <c r="S91" s="3"/>
      <c r="T91" s="3"/>
      <c r="U91" s="3"/>
      <c r="V91" s="3"/>
      <c r="Z91" s="3"/>
      <c r="AB91" s="61"/>
      <c r="AC91" s="421"/>
      <c r="AD91" s="16"/>
      <c r="AE91" s="211"/>
      <c r="AF91" s="16"/>
      <c r="AI91" s="427"/>
      <c r="AO91" s="1"/>
      <c r="AP91" s="1"/>
      <c r="AQ91" s="1"/>
      <c r="AR91" s="1"/>
      <c r="AS91" s="1"/>
      <c r="AT91" s="1"/>
      <c r="AU91" s="1"/>
      <c r="AV91" s="14"/>
    </row>
    <row r="92" spans="7:48">
      <c r="G92" s="14"/>
      <c r="H92" s="387"/>
      <c r="I92" s="387"/>
      <c r="J92" s="77"/>
      <c r="K92" s="164"/>
      <c r="L92" s="77"/>
      <c r="P92" s="61"/>
      <c r="R92" s="3"/>
      <c r="S92" s="3"/>
      <c r="T92" s="3"/>
      <c r="U92" s="3"/>
      <c r="V92" s="3"/>
      <c r="Z92" s="3"/>
      <c r="AB92" s="61"/>
      <c r="AC92" s="421"/>
      <c r="AD92" s="16"/>
      <c r="AE92" s="211"/>
      <c r="AF92" s="16"/>
      <c r="AI92" s="427"/>
      <c r="AO92" s="1"/>
      <c r="AP92" s="1"/>
      <c r="AQ92" s="1"/>
      <c r="AR92" s="1"/>
      <c r="AS92" s="1"/>
      <c r="AT92" s="1"/>
      <c r="AU92" s="1"/>
      <c r="AV92" s="14"/>
    </row>
    <row r="93" spans="7:48">
      <c r="G93" s="14"/>
      <c r="H93" s="387"/>
      <c r="I93" s="387"/>
      <c r="J93" s="77"/>
      <c r="K93" s="164"/>
      <c r="L93" s="77"/>
      <c r="P93" s="61"/>
      <c r="R93" s="3"/>
      <c r="S93" s="3"/>
      <c r="T93" s="3"/>
      <c r="U93" s="3"/>
      <c r="V93" s="3"/>
      <c r="Z93" s="3"/>
      <c r="AB93" s="61"/>
      <c r="AC93" s="421"/>
      <c r="AD93" s="16"/>
      <c r="AE93" s="211"/>
      <c r="AF93" s="16"/>
      <c r="AI93" s="427"/>
      <c r="AO93" s="1"/>
      <c r="AP93" s="1"/>
      <c r="AQ93" s="1"/>
      <c r="AR93" s="1"/>
      <c r="AS93" s="1"/>
      <c r="AT93" s="1"/>
      <c r="AU93" s="1"/>
      <c r="AV93" s="14"/>
    </row>
    <row r="94" spans="7:48">
      <c r="G94" s="14"/>
      <c r="H94" s="387"/>
      <c r="I94" s="387"/>
      <c r="J94" s="77"/>
      <c r="K94" s="164"/>
      <c r="L94" s="77"/>
      <c r="P94" s="61"/>
      <c r="R94" s="3"/>
      <c r="S94" s="3"/>
      <c r="T94" s="3"/>
      <c r="U94" s="3"/>
      <c r="V94" s="3"/>
      <c r="Z94" s="3"/>
      <c r="AB94" s="61"/>
      <c r="AC94" s="421"/>
      <c r="AD94" s="16"/>
      <c r="AE94" s="211"/>
      <c r="AF94" s="16"/>
      <c r="AI94" s="427"/>
      <c r="AO94" s="1"/>
      <c r="AP94" s="1"/>
      <c r="AQ94" s="1"/>
      <c r="AR94" s="1"/>
      <c r="AS94" s="1"/>
      <c r="AT94" s="1"/>
      <c r="AU94" s="1"/>
      <c r="AV94" s="14"/>
    </row>
    <row r="95" spans="7:48">
      <c r="G95" s="14"/>
      <c r="H95" s="387"/>
      <c r="I95" s="387"/>
      <c r="J95" s="77"/>
      <c r="K95" s="164"/>
      <c r="L95" s="77"/>
      <c r="P95" s="61"/>
      <c r="R95" s="3"/>
      <c r="S95" s="3"/>
      <c r="T95" s="3"/>
      <c r="U95" s="3"/>
      <c r="V95" s="3"/>
      <c r="Z95" s="3"/>
      <c r="AB95" s="61"/>
      <c r="AC95" s="421"/>
      <c r="AD95" s="16"/>
      <c r="AE95" s="211"/>
      <c r="AF95" s="16"/>
      <c r="AI95" s="427"/>
      <c r="AO95" s="1"/>
      <c r="AP95" s="1"/>
      <c r="AQ95" s="1"/>
      <c r="AR95" s="1"/>
      <c r="AS95" s="1"/>
      <c r="AT95" s="1"/>
      <c r="AU95" s="1"/>
      <c r="AV95" s="14"/>
    </row>
    <row r="96" spans="7:48">
      <c r="G96" s="14"/>
      <c r="H96" s="387"/>
      <c r="I96" s="387"/>
      <c r="J96" s="77"/>
      <c r="K96" s="164"/>
      <c r="L96" s="77"/>
      <c r="P96" s="61"/>
      <c r="R96" s="3"/>
      <c r="S96" s="3"/>
      <c r="T96" s="3"/>
      <c r="U96" s="3"/>
      <c r="V96" s="3"/>
      <c r="Z96" s="3"/>
      <c r="AB96" s="61"/>
      <c r="AC96" s="421"/>
      <c r="AD96" s="16"/>
      <c r="AE96" s="211"/>
      <c r="AF96" s="16"/>
      <c r="AI96" s="427"/>
      <c r="AO96" s="1"/>
      <c r="AP96" s="1"/>
      <c r="AQ96" s="1"/>
      <c r="AR96" s="1"/>
      <c r="AS96" s="1"/>
      <c r="AT96" s="1"/>
      <c r="AU96" s="1"/>
      <c r="AV96" s="14"/>
    </row>
    <row r="97" spans="7:48">
      <c r="G97" s="14"/>
      <c r="H97" s="387"/>
      <c r="I97" s="387"/>
      <c r="J97" s="77"/>
      <c r="K97" s="164"/>
      <c r="L97" s="77"/>
      <c r="P97" s="61"/>
      <c r="R97" s="3"/>
      <c r="S97" s="3"/>
      <c r="T97" s="3"/>
      <c r="U97" s="3"/>
      <c r="V97" s="3"/>
      <c r="Z97" s="3"/>
      <c r="AB97" s="61"/>
      <c r="AC97" s="421"/>
      <c r="AD97" s="16"/>
      <c r="AE97" s="211"/>
      <c r="AF97" s="16"/>
      <c r="AI97" s="427"/>
      <c r="AO97" s="1"/>
      <c r="AP97" s="1"/>
      <c r="AQ97" s="1"/>
      <c r="AR97" s="1"/>
      <c r="AS97" s="1"/>
      <c r="AT97" s="1"/>
      <c r="AU97" s="1"/>
      <c r="AV97" s="14"/>
    </row>
    <row r="98" spans="7:48">
      <c r="G98" s="14"/>
      <c r="H98" s="387"/>
      <c r="I98" s="387"/>
      <c r="J98" s="77"/>
      <c r="K98" s="164"/>
      <c r="L98" s="77"/>
      <c r="P98" s="61"/>
      <c r="R98" s="3"/>
      <c r="S98" s="3"/>
      <c r="T98" s="3"/>
      <c r="U98" s="3"/>
      <c r="V98" s="3"/>
      <c r="Z98" s="3"/>
      <c r="AB98" s="61"/>
      <c r="AC98" s="421"/>
      <c r="AD98" s="16"/>
      <c r="AE98" s="211"/>
      <c r="AF98" s="16"/>
      <c r="AI98" s="427"/>
      <c r="AO98" s="1"/>
      <c r="AP98" s="1"/>
      <c r="AQ98" s="1"/>
      <c r="AR98" s="1"/>
      <c r="AS98" s="1"/>
      <c r="AT98" s="1"/>
      <c r="AU98" s="1"/>
      <c r="AV98" s="14"/>
    </row>
    <row r="99" spans="7:48">
      <c r="G99" s="14"/>
      <c r="H99" s="387"/>
      <c r="I99" s="387"/>
      <c r="J99" s="77"/>
      <c r="K99" s="164"/>
      <c r="L99" s="77"/>
      <c r="P99" s="61"/>
      <c r="R99" s="3"/>
      <c r="S99" s="3"/>
      <c r="T99" s="3"/>
      <c r="U99" s="3"/>
      <c r="V99" s="3"/>
      <c r="Z99" s="3"/>
      <c r="AB99" s="61"/>
      <c r="AC99" s="421"/>
      <c r="AD99" s="16"/>
      <c r="AE99" s="211"/>
      <c r="AF99" s="16"/>
      <c r="AI99" s="427"/>
      <c r="AO99" s="1"/>
      <c r="AP99" s="1"/>
      <c r="AQ99" s="1"/>
      <c r="AR99" s="1"/>
      <c r="AS99" s="1"/>
      <c r="AT99" s="1"/>
      <c r="AU99" s="1"/>
      <c r="AV99" s="14"/>
    </row>
    <row r="100" spans="7:48">
      <c r="G100" s="14"/>
      <c r="H100" s="387"/>
      <c r="I100" s="387"/>
      <c r="J100" s="77"/>
      <c r="K100" s="164"/>
      <c r="L100" s="77"/>
      <c r="P100" s="61"/>
      <c r="R100" s="3"/>
      <c r="S100" s="3"/>
      <c r="T100" s="3"/>
      <c r="U100" s="3"/>
      <c r="V100" s="3"/>
      <c r="Z100" s="3"/>
      <c r="AB100" s="61"/>
      <c r="AC100" s="421"/>
      <c r="AD100" s="16"/>
      <c r="AE100" s="211"/>
      <c r="AF100" s="16"/>
      <c r="AI100" s="427"/>
      <c r="AO100" s="1"/>
      <c r="AP100" s="1"/>
      <c r="AQ100" s="1"/>
      <c r="AR100" s="1"/>
      <c r="AS100" s="1"/>
      <c r="AT100" s="1"/>
      <c r="AU100" s="1"/>
      <c r="AV100" s="14"/>
    </row>
    <row r="101" spans="7:48">
      <c r="G101" s="14"/>
      <c r="H101" s="387"/>
      <c r="I101" s="387"/>
      <c r="J101" s="77"/>
      <c r="K101" s="164"/>
      <c r="L101" s="77"/>
      <c r="P101" s="61"/>
      <c r="R101" s="3"/>
      <c r="S101" s="3"/>
      <c r="T101" s="3"/>
      <c r="U101" s="3"/>
      <c r="V101" s="3"/>
      <c r="Z101" s="3"/>
      <c r="AB101" s="61"/>
      <c r="AC101" s="421"/>
      <c r="AD101" s="16"/>
      <c r="AE101" s="211"/>
      <c r="AF101" s="16"/>
      <c r="AI101" s="427"/>
      <c r="AO101" s="1"/>
      <c r="AP101" s="1"/>
      <c r="AQ101" s="1"/>
      <c r="AR101" s="1"/>
      <c r="AS101" s="1"/>
      <c r="AT101" s="1"/>
      <c r="AU101" s="1"/>
      <c r="AV101" s="14"/>
    </row>
    <row r="102" spans="7:48">
      <c r="G102" s="14"/>
      <c r="H102" s="387"/>
      <c r="I102" s="387"/>
      <c r="J102" s="77"/>
      <c r="K102" s="164"/>
      <c r="L102" s="77"/>
      <c r="P102" s="61"/>
      <c r="R102" s="3"/>
      <c r="S102" s="3"/>
      <c r="T102" s="3"/>
      <c r="U102" s="3"/>
      <c r="V102" s="3"/>
      <c r="Z102" s="3"/>
      <c r="AB102" s="61"/>
      <c r="AC102" s="421"/>
      <c r="AD102" s="16"/>
      <c r="AE102" s="211"/>
      <c r="AF102" s="16"/>
      <c r="AI102" s="427"/>
      <c r="AO102" s="1"/>
      <c r="AP102" s="1"/>
      <c r="AQ102" s="1"/>
      <c r="AR102" s="1"/>
      <c r="AS102" s="1"/>
      <c r="AT102" s="1"/>
      <c r="AU102" s="1"/>
      <c r="AV102" s="14"/>
    </row>
    <row r="103" spans="7:48">
      <c r="G103" s="14"/>
      <c r="H103" s="387"/>
      <c r="I103" s="387"/>
      <c r="J103" s="77"/>
      <c r="K103" s="164"/>
      <c r="L103" s="77"/>
      <c r="P103" s="61"/>
      <c r="R103" s="3"/>
      <c r="S103" s="3"/>
      <c r="T103" s="3"/>
      <c r="U103" s="3"/>
      <c r="V103" s="3"/>
      <c r="Z103" s="3"/>
      <c r="AB103" s="61"/>
      <c r="AC103" s="421"/>
      <c r="AD103" s="16"/>
      <c r="AE103" s="211"/>
      <c r="AF103" s="16"/>
      <c r="AI103" s="427"/>
      <c r="AO103" s="1"/>
      <c r="AP103" s="1"/>
      <c r="AQ103" s="1"/>
      <c r="AR103" s="1"/>
      <c r="AS103" s="1"/>
      <c r="AT103" s="1"/>
      <c r="AU103" s="1"/>
      <c r="AV103" s="14"/>
    </row>
    <row r="104" spans="7:48">
      <c r="G104" s="14"/>
      <c r="H104" s="387"/>
      <c r="I104" s="387"/>
      <c r="J104" s="77"/>
      <c r="K104" s="164"/>
      <c r="L104" s="77"/>
      <c r="P104" s="61"/>
      <c r="R104" s="3"/>
      <c r="S104" s="3"/>
      <c r="T104" s="3"/>
      <c r="U104" s="3"/>
      <c r="V104" s="3"/>
      <c r="Z104" s="3"/>
      <c r="AB104" s="61"/>
      <c r="AC104" s="421"/>
      <c r="AD104" s="16"/>
      <c r="AE104" s="211"/>
      <c r="AF104" s="16"/>
      <c r="AI104" s="427"/>
      <c r="AO104" s="1"/>
      <c r="AP104" s="1"/>
      <c r="AQ104" s="1"/>
      <c r="AR104" s="1"/>
      <c r="AS104" s="1"/>
      <c r="AT104" s="1"/>
      <c r="AU104" s="1"/>
      <c r="AV104" s="14"/>
    </row>
    <row r="105" spans="7:48">
      <c r="G105" s="14"/>
      <c r="H105" s="387"/>
      <c r="I105" s="387"/>
      <c r="J105" s="77"/>
      <c r="K105" s="164"/>
      <c r="L105" s="77"/>
      <c r="P105" s="61"/>
      <c r="R105" s="3"/>
      <c r="S105" s="3"/>
      <c r="T105" s="3"/>
      <c r="U105" s="3"/>
      <c r="V105" s="3"/>
      <c r="Z105" s="3"/>
      <c r="AB105" s="61"/>
      <c r="AC105" s="421"/>
      <c r="AD105" s="16"/>
      <c r="AE105" s="211"/>
      <c r="AF105" s="16"/>
      <c r="AI105" s="427"/>
      <c r="AO105" s="1"/>
      <c r="AP105" s="1"/>
      <c r="AQ105" s="1"/>
      <c r="AR105" s="1"/>
      <c r="AS105" s="1"/>
      <c r="AT105" s="1"/>
      <c r="AU105" s="1"/>
      <c r="AV105" s="14"/>
    </row>
    <row r="106" spans="7:48">
      <c r="G106" s="14"/>
      <c r="H106" s="387"/>
      <c r="I106" s="387"/>
      <c r="J106" s="77"/>
      <c r="K106" s="164"/>
      <c r="L106" s="77"/>
      <c r="P106" s="61"/>
      <c r="R106" s="3"/>
      <c r="S106" s="3"/>
      <c r="T106" s="3"/>
      <c r="U106" s="3"/>
      <c r="V106" s="3"/>
      <c r="Z106" s="3"/>
      <c r="AB106" s="61"/>
      <c r="AC106" s="421"/>
      <c r="AD106" s="16"/>
      <c r="AE106" s="211"/>
      <c r="AF106" s="16"/>
      <c r="AI106" s="427"/>
      <c r="AO106" s="1"/>
      <c r="AP106" s="1"/>
      <c r="AQ106" s="1"/>
      <c r="AR106" s="1"/>
      <c r="AS106" s="1"/>
      <c r="AT106" s="1"/>
      <c r="AU106" s="1"/>
      <c r="AV106" s="14"/>
    </row>
    <row r="107" spans="7:48">
      <c r="G107" s="14"/>
      <c r="H107" s="387"/>
      <c r="I107" s="387"/>
      <c r="J107" s="77"/>
      <c r="K107" s="164"/>
      <c r="L107" s="77"/>
      <c r="P107" s="61"/>
      <c r="R107" s="3"/>
      <c r="S107" s="3"/>
      <c r="T107" s="3"/>
      <c r="U107" s="3"/>
      <c r="V107" s="3"/>
      <c r="Z107" s="3"/>
      <c r="AB107" s="61"/>
      <c r="AC107" s="421"/>
      <c r="AD107" s="16"/>
      <c r="AE107" s="211"/>
      <c r="AF107" s="16"/>
      <c r="AI107" s="427"/>
      <c r="AO107" s="1"/>
      <c r="AP107" s="1"/>
      <c r="AQ107" s="1"/>
      <c r="AR107" s="1"/>
      <c r="AS107" s="1"/>
      <c r="AT107" s="1"/>
      <c r="AU107" s="1"/>
      <c r="AV107" s="14"/>
    </row>
    <row r="108" spans="7:48">
      <c r="G108" s="14"/>
      <c r="H108" s="387"/>
      <c r="I108" s="387"/>
      <c r="J108" s="77"/>
      <c r="K108" s="164"/>
      <c r="L108" s="77"/>
      <c r="P108" s="61"/>
      <c r="R108" s="3"/>
      <c r="S108" s="3"/>
      <c r="T108" s="3"/>
      <c r="U108" s="3"/>
      <c r="V108" s="3"/>
      <c r="Z108" s="3"/>
      <c r="AB108" s="61"/>
      <c r="AC108" s="421"/>
      <c r="AD108" s="16"/>
      <c r="AE108" s="211"/>
      <c r="AF108" s="16"/>
      <c r="AI108" s="427"/>
      <c r="AO108" s="1"/>
      <c r="AP108" s="1"/>
      <c r="AQ108" s="1"/>
      <c r="AR108" s="1"/>
      <c r="AS108" s="1"/>
      <c r="AT108" s="1"/>
      <c r="AU108" s="1"/>
      <c r="AV108" s="14"/>
    </row>
    <row r="109" spans="7:48">
      <c r="G109" s="14"/>
      <c r="H109" s="387"/>
      <c r="I109" s="387"/>
      <c r="J109" s="77"/>
      <c r="K109" s="164"/>
      <c r="L109" s="77"/>
      <c r="P109" s="61"/>
      <c r="R109" s="3"/>
      <c r="S109" s="3"/>
      <c r="T109" s="3"/>
      <c r="U109" s="3"/>
      <c r="V109" s="3"/>
      <c r="Z109" s="3"/>
      <c r="AB109" s="61"/>
      <c r="AC109" s="421"/>
      <c r="AD109" s="16"/>
      <c r="AE109" s="211"/>
      <c r="AF109" s="16"/>
      <c r="AI109" s="427"/>
      <c r="AO109" s="1"/>
      <c r="AP109" s="1"/>
      <c r="AQ109" s="1"/>
      <c r="AR109" s="1"/>
      <c r="AS109" s="1"/>
      <c r="AT109" s="1"/>
      <c r="AU109" s="1"/>
      <c r="AV109" s="14"/>
    </row>
    <row r="110" spans="7:48">
      <c r="G110" s="14"/>
      <c r="H110" s="387"/>
      <c r="I110" s="387"/>
      <c r="J110" s="77"/>
      <c r="K110" s="164"/>
      <c r="L110" s="77"/>
      <c r="M110" s="164"/>
      <c r="N110" s="387"/>
      <c r="O110" s="164"/>
      <c r="P110" s="164"/>
      <c r="R110" s="14"/>
      <c r="S110" s="14"/>
      <c r="T110" s="14"/>
      <c r="U110" s="14"/>
      <c r="V110" s="14"/>
      <c r="W110" s="14"/>
      <c r="Z110" s="14"/>
      <c r="AB110" s="164"/>
      <c r="AD110" s="77"/>
      <c r="AE110" s="77"/>
      <c r="AF110" s="77"/>
      <c r="AO110" s="14"/>
      <c r="AP110" s="14"/>
      <c r="AQ110" s="14"/>
      <c r="AR110" s="14"/>
      <c r="AS110" s="14"/>
      <c r="AT110" s="14"/>
      <c r="AU110" s="14"/>
      <c r="AV110" s="14"/>
    </row>
    <row r="111" spans="7:48">
      <c r="G111" s="14"/>
      <c r="H111" s="387"/>
      <c r="I111" s="387"/>
      <c r="J111" s="77"/>
      <c r="K111" s="164"/>
      <c r="L111" s="77"/>
      <c r="M111" s="164"/>
      <c r="N111" s="387"/>
      <c r="O111" s="164"/>
      <c r="P111" s="164"/>
      <c r="R111" s="14"/>
      <c r="S111" s="14"/>
      <c r="T111" s="14"/>
      <c r="U111" s="14"/>
      <c r="V111" s="14"/>
      <c r="W111" s="14"/>
      <c r="Z111" s="14"/>
      <c r="AB111" s="164"/>
      <c r="AD111" s="77"/>
      <c r="AE111" s="77"/>
      <c r="AF111" s="77"/>
      <c r="AO111" s="14"/>
      <c r="AP111" s="14"/>
      <c r="AQ111" s="14"/>
      <c r="AR111" s="14"/>
      <c r="AS111" s="14"/>
      <c r="AT111" s="14"/>
      <c r="AU111" s="14"/>
      <c r="AV111" s="14"/>
    </row>
    <row r="112" spans="7:48">
      <c r="G112" s="14"/>
      <c r="H112" s="387"/>
      <c r="I112" s="387"/>
      <c r="J112" s="77"/>
      <c r="K112" s="164"/>
      <c r="L112" s="77"/>
      <c r="M112" s="164"/>
      <c r="N112" s="387"/>
      <c r="O112" s="164"/>
      <c r="P112" s="164"/>
      <c r="R112" s="14"/>
      <c r="S112" s="14"/>
      <c r="T112" s="14"/>
      <c r="U112" s="14"/>
      <c r="V112" s="14"/>
      <c r="W112" s="14"/>
      <c r="Z112" s="14"/>
      <c r="AB112" s="164"/>
      <c r="AD112" s="77"/>
      <c r="AE112" s="77"/>
      <c r="AF112" s="77"/>
      <c r="AO112" s="14"/>
      <c r="AP112" s="14"/>
      <c r="AQ112" s="14"/>
      <c r="AR112" s="14"/>
      <c r="AS112" s="14"/>
      <c r="AT112" s="14"/>
      <c r="AU112" s="14"/>
      <c r="AV112" s="14"/>
    </row>
    <row r="113" spans="7:48">
      <c r="G113" s="14"/>
      <c r="H113" s="387"/>
      <c r="I113" s="387"/>
      <c r="J113" s="77"/>
      <c r="K113" s="164"/>
      <c r="L113" s="77"/>
      <c r="M113" s="164"/>
      <c r="N113" s="387"/>
      <c r="O113" s="164"/>
      <c r="P113" s="164"/>
      <c r="R113" s="14"/>
      <c r="S113" s="14"/>
      <c r="T113" s="14"/>
      <c r="U113" s="14"/>
      <c r="V113" s="14"/>
      <c r="W113" s="14"/>
      <c r="Z113" s="14"/>
      <c r="AB113" s="164"/>
      <c r="AD113" s="77"/>
      <c r="AE113" s="77"/>
      <c r="AF113" s="77"/>
      <c r="AO113" s="14"/>
      <c r="AP113" s="14"/>
      <c r="AQ113" s="14"/>
      <c r="AR113" s="14"/>
      <c r="AS113" s="14"/>
      <c r="AT113" s="14"/>
      <c r="AU113" s="14"/>
      <c r="AV113" s="14"/>
    </row>
    <row r="114" spans="7:48">
      <c r="G114" s="14"/>
      <c r="H114" s="387"/>
      <c r="I114" s="387"/>
      <c r="J114" s="77"/>
      <c r="K114" s="164"/>
      <c r="L114" s="77"/>
      <c r="M114" s="164"/>
      <c r="N114" s="387"/>
      <c r="O114" s="164"/>
      <c r="P114" s="164"/>
      <c r="R114" s="14"/>
      <c r="S114" s="14"/>
      <c r="T114" s="14"/>
      <c r="U114" s="14"/>
      <c r="V114" s="14"/>
      <c r="W114" s="14"/>
      <c r="Z114" s="14"/>
      <c r="AB114" s="164"/>
      <c r="AD114" s="77"/>
      <c r="AE114" s="77"/>
      <c r="AF114" s="77"/>
      <c r="AO114" s="14"/>
      <c r="AP114" s="14"/>
      <c r="AQ114" s="14"/>
      <c r="AR114" s="14"/>
      <c r="AS114" s="14"/>
      <c r="AT114" s="14"/>
      <c r="AU114" s="14"/>
      <c r="AV114" s="14"/>
    </row>
    <row r="115" spans="7:48">
      <c r="G115" s="14"/>
      <c r="H115" s="387"/>
      <c r="I115" s="387"/>
      <c r="J115" s="77"/>
      <c r="K115" s="164"/>
      <c r="L115" s="77"/>
      <c r="M115" s="164"/>
      <c r="N115" s="387"/>
      <c r="O115" s="164"/>
      <c r="P115" s="164"/>
      <c r="R115" s="14"/>
      <c r="S115" s="14"/>
      <c r="T115" s="14"/>
      <c r="U115" s="14"/>
      <c r="V115" s="14"/>
      <c r="W115" s="14"/>
      <c r="Z115" s="14"/>
      <c r="AB115" s="164"/>
      <c r="AD115" s="77"/>
      <c r="AE115" s="77"/>
      <c r="AF115" s="77"/>
      <c r="AO115" s="14"/>
      <c r="AP115" s="14"/>
      <c r="AQ115" s="14"/>
      <c r="AR115" s="14"/>
      <c r="AS115" s="14"/>
      <c r="AT115" s="14"/>
      <c r="AU115" s="14"/>
      <c r="AV115" s="14"/>
    </row>
    <row r="116" spans="7:48">
      <c r="G116" s="14"/>
      <c r="H116" s="387"/>
      <c r="I116" s="387"/>
      <c r="J116" s="77"/>
      <c r="K116" s="164"/>
      <c r="L116" s="77"/>
      <c r="M116" s="164"/>
      <c r="N116" s="387"/>
      <c r="O116" s="164"/>
      <c r="P116" s="164"/>
      <c r="R116" s="14"/>
      <c r="S116" s="14"/>
      <c r="T116" s="14"/>
      <c r="U116" s="14"/>
      <c r="V116" s="14"/>
      <c r="W116" s="14"/>
      <c r="Z116" s="14"/>
      <c r="AB116" s="164"/>
      <c r="AD116" s="77"/>
      <c r="AE116" s="77"/>
      <c r="AF116" s="77"/>
      <c r="AO116" s="14"/>
      <c r="AP116" s="14"/>
      <c r="AQ116" s="14"/>
      <c r="AR116" s="14"/>
      <c r="AS116" s="14"/>
      <c r="AT116" s="14"/>
      <c r="AU116" s="14"/>
      <c r="AV116" s="14"/>
    </row>
    <row r="117" spans="7:48">
      <c r="G117" s="14"/>
      <c r="H117" s="387"/>
      <c r="I117" s="387"/>
      <c r="J117" s="77"/>
      <c r="K117" s="164"/>
      <c r="L117" s="77"/>
      <c r="M117" s="164"/>
      <c r="N117" s="387"/>
      <c r="O117" s="164"/>
      <c r="P117" s="164"/>
      <c r="R117" s="14"/>
      <c r="S117" s="14"/>
      <c r="T117" s="14"/>
      <c r="U117" s="14"/>
      <c r="V117" s="14"/>
      <c r="W117" s="14"/>
      <c r="Z117" s="14"/>
      <c r="AB117" s="164"/>
      <c r="AD117" s="77"/>
      <c r="AE117" s="77"/>
      <c r="AF117" s="77"/>
      <c r="AO117" s="14"/>
      <c r="AP117" s="14"/>
      <c r="AQ117" s="14"/>
      <c r="AR117" s="14"/>
      <c r="AS117" s="14"/>
      <c r="AT117" s="14"/>
      <c r="AU117" s="14"/>
      <c r="AV117" s="14"/>
    </row>
    <row r="118" spans="7:48">
      <c r="G118" s="14"/>
      <c r="H118" s="387"/>
      <c r="I118" s="387"/>
      <c r="J118" s="77"/>
      <c r="K118" s="164"/>
      <c r="L118" s="77"/>
      <c r="M118" s="164"/>
      <c r="N118" s="387"/>
      <c r="O118" s="164"/>
      <c r="P118" s="164"/>
      <c r="R118" s="14"/>
      <c r="S118" s="14"/>
      <c r="T118" s="14"/>
      <c r="U118" s="14"/>
      <c r="V118" s="14"/>
      <c r="W118" s="14"/>
      <c r="Z118" s="14"/>
      <c r="AB118" s="164"/>
      <c r="AD118" s="77"/>
      <c r="AE118" s="77"/>
      <c r="AF118" s="77"/>
      <c r="AO118" s="14"/>
      <c r="AP118" s="14"/>
      <c r="AQ118" s="14"/>
      <c r="AR118" s="14"/>
      <c r="AS118" s="14"/>
      <c r="AT118" s="14"/>
      <c r="AU118" s="14"/>
      <c r="AV118" s="14"/>
    </row>
    <row r="119" spans="7:48">
      <c r="G119" s="14"/>
      <c r="H119" s="387"/>
      <c r="I119" s="387"/>
      <c r="J119" s="77"/>
      <c r="K119" s="164"/>
      <c r="L119" s="77"/>
      <c r="M119" s="164"/>
      <c r="N119" s="387"/>
      <c r="O119" s="164"/>
      <c r="P119" s="164"/>
      <c r="R119" s="14"/>
      <c r="S119" s="14"/>
      <c r="T119" s="14"/>
      <c r="U119" s="14"/>
      <c r="V119" s="14"/>
      <c r="W119" s="14"/>
      <c r="Z119" s="14"/>
      <c r="AB119" s="164"/>
      <c r="AD119" s="77"/>
      <c r="AE119" s="77"/>
      <c r="AF119" s="77"/>
      <c r="AO119" s="14"/>
      <c r="AP119" s="14"/>
      <c r="AQ119" s="14"/>
      <c r="AR119" s="14"/>
      <c r="AS119" s="14"/>
      <c r="AT119" s="14"/>
      <c r="AU119" s="14"/>
      <c r="AV119" s="14"/>
    </row>
    <row r="120" spans="7:48">
      <c r="G120" s="14"/>
      <c r="H120" s="387"/>
      <c r="I120" s="387"/>
      <c r="J120" s="77"/>
      <c r="K120" s="164"/>
      <c r="L120" s="77"/>
      <c r="M120" s="164"/>
      <c r="N120" s="387"/>
      <c r="O120" s="164"/>
      <c r="P120" s="164"/>
      <c r="R120" s="14"/>
      <c r="S120" s="14"/>
      <c r="T120" s="14"/>
      <c r="U120" s="14"/>
      <c r="V120" s="14"/>
      <c r="W120" s="14"/>
      <c r="Z120" s="14"/>
      <c r="AB120" s="164"/>
      <c r="AD120" s="77"/>
      <c r="AE120" s="77"/>
      <c r="AF120" s="77"/>
      <c r="AO120" s="14"/>
      <c r="AP120" s="14"/>
      <c r="AQ120" s="14"/>
      <c r="AR120" s="14"/>
      <c r="AS120" s="14"/>
      <c r="AT120" s="14"/>
      <c r="AU120" s="14"/>
      <c r="AV120" s="14"/>
    </row>
    <row r="121" spans="7:48">
      <c r="G121" s="14"/>
      <c r="H121" s="387"/>
      <c r="I121" s="387"/>
      <c r="J121" s="77"/>
      <c r="K121" s="164"/>
      <c r="L121" s="77"/>
      <c r="M121" s="164"/>
      <c r="N121" s="387"/>
      <c r="O121" s="164"/>
      <c r="P121" s="164"/>
      <c r="R121" s="14"/>
      <c r="S121" s="14"/>
      <c r="T121" s="14"/>
      <c r="U121" s="14"/>
      <c r="V121" s="14"/>
      <c r="W121" s="14"/>
      <c r="Z121" s="14"/>
      <c r="AB121" s="164"/>
      <c r="AD121" s="77"/>
      <c r="AE121" s="77"/>
      <c r="AF121" s="77"/>
      <c r="AO121" s="14"/>
      <c r="AP121" s="14"/>
      <c r="AQ121" s="14"/>
      <c r="AR121" s="14"/>
      <c r="AS121" s="14"/>
      <c r="AT121" s="14"/>
      <c r="AU121" s="14"/>
      <c r="AV121" s="14"/>
    </row>
    <row r="122" spans="7:48">
      <c r="G122" s="14"/>
      <c r="H122" s="387"/>
      <c r="I122" s="387"/>
      <c r="J122" s="77"/>
      <c r="K122" s="164"/>
      <c r="L122" s="77"/>
      <c r="M122" s="164"/>
      <c r="N122" s="387"/>
      <c r="O122" s="164"/>
      <c r="P122" s="164"/>
      <c r="R122" s="14"/>
      <c r="S122" s="14"/>
      <c r="T122" s="14"/>
      <c r="U122" s="14"/>
      <c r="V122" s="14"/>
      <c r="W122" s="14"/>
      <c r="Z122" s="14"/>
      <c r="AB122" s="164"/>
      <c r="AD122" s="77"/>
      <c r="AE122" s="77"/>
      <c r="AF122" s="77"/>
      <c r="AO122" s="14"/>
      <c r="AP122" s="14"/>
      <c r="AQ122" s="14"/>
      <c r="AR122" s="14"/>
      <c r="AS122" s="14"/>
      <c r="AT122" s="14"/>
      <c r="AU122" s="14"/>
      <c r="AV122" s="14"/>
    </row>
    <row r="123" spans="7:48">
      <c r="G123" s="14"/>
      <c r="H123" s="387"/>
      <c r="I123" s="387"/>
      <c r="J123" s="77"/>
      <c r="K123" s="164"/>
      <c r="L123" s="77"/>
      <c r="M123" s="164"/>
      <c r="N123" s="387"/>
      <c r="O123" s="164"/>
      <c r="P123" s="164"/>
      <c r="R123" s="14"/>
      <c r="S123" s="14"/>
      <c r="T123" s="14"/>
      <c r="U123" s="14"/>
      <c r="V123" s="14"/>
      <c r="W123" s="14"/>
      <c r="Z123" s="14"/>
      <c r="AB123" s="164"/>
      <c r="AD123" s="77"/>
      <c r="AE123" s="77"/>
      <c r="AF123" s="77"/>
      <c r="AO123" s="14"/>
      <c r="AP123" s="14"/>
      <c r="AQ123" s="14"/>
      <c r="AR123" s="14"/>
      <c r="AS123" s="14"/>
      <c r="AT123" s="14"/>
      <c r="AU123" s="14"/>
      <c r="AV123" s="14"/>
    </row>
    <row r="124" spans="7:48">
      <c r="G124" s="14"/>
      <c r="H124" s="387"/>
      <c r="I124" s="387"/>
      <c r="J124" s="77"/>
      <c r="K124" s="164"/>
      <c r="L124" s="77"/>
      <c r="M124" s="164"/>
      <c r="N124" s="387"/>
      <c r="O124" s="164"/>
      <c r="P124" s="164"/>
      <c r="R124" s="14"/>
      <c r="S124" s="14"/>
      <c r="T124" s="14"/>
      <c r="U124" s="14"/>
      <c r="V124" s="14"/>
      <c r="W124" s="14"/>
      <c r="Z124" s="14"/>
      <c r="AB124" s="164"/>
      <c r="AD124" s="77"/>
      <c r="AE124" s="77"/>
      <c r="AF124" s="77"/>
      <c r="AO124" s="14"/>
      <c r="AP124" s="14"/>
      <c r="AQ124" s="14"/>
      <c r="AR124" s="14"/>
      <c r="AS124" s="14"/>
      <c r="AT124" s="14"/>
      <c r="AU124" s="14"/>
      <c r="AV124" s="14"/>
    </row>
    <row r="125" spans="7:48">
      <c r="G125" s="14"/>
      <c r="H125" s="387"/>
      <c r="I125" s="387"/>
      <c r="J125" s="77"/>
      <c r="K125" s="164"/>
      <c r="L125" s="77"/>
      <c r="M125" s="164"/>
      <c r="N125" s="387"/>
      <c r="O125" s="164"/>
      <c r="P125" s="164"/>
      <c r="R125" s="14"/>
      <c r="S125" s="14"/>
      <c r="T125" s="14"/>
      <c r="U125" s="14"/>
      <c r="V125" s="14"/>
      <c r="W125" s="14"/>
      <c r="Z125" s="14"/>
      <c r="AB125" s="164"/>
      <c r="AD125" s="77"/>
      <c r="AE125" s="77"/>
      <c r="AF125" s="77"/>
      <c r="AO125" s="14"/>
      <c r="AP125" s="14"/>
      <c r="AQ125" s="14"/>
      <c r="AR125" s="14"/>
      <c r="AS125" s="14"/>
      <c r="AT125" s="14"/>
      <c r="AU125" s="14"/>
      <c r="AV125" s="14"/>
    </row>
    <row r="126" spans="7:48">
      <c r="G126" s="14"/>
      <c r="H126" s="387"/>
      <c r="I126" s="387"/>
      <c r="J126" s="77"/>
      <c r="K126" s="164"/>
      <c r="L126" s="77"/>
      <c r="M126" s="164"/>
      <c r="N126" s="387"/>
      <c r="O126" s="164"/>
      <c r="P126" s="164"/>
      <c r="R126" s="14"/>
      <c r="S126" s="14"/>
      <c r="T126" s="14"/>
      <c r="U126" s="14"/>
      <c r="V126" s="14"/>
      <c r="W126" s="14"/>
      <c r="Z126" s="14"/>
      <c r="AB126" s="164"/>
      <c r="AD126" s="77"/>
      <c r="AE126" s="77"/>
      <c r="AF126" s="77"/>
      <c r="AO126" s="14"/>
      <c r="AP126" s="14"/>
      <c r="AQ126" s="14"/>
      <c r="AR126" s="14"/>
      <c r="AS126" s="14"/>
      <c r="AT126" s="14"/>
      <c r="AU126" s="14"/>
      <c r="AV126" s="14"/>
    </row>
    <row r="127" spans="7:48">
      <c r="G127" s="14"/>
      <c r="H127" s="387"/>
      <c r="I127" s="387"/>
      <c r="J127" s="77"/>
      <c r="K127" s="164"/>
      <c r="L127" s="77"/>
      <c r="M127" s="164"/>
      <c r="N127" s="387"/>
      <c r="O127" s="164"/>
      <c r="P127" s="164"/>
      <c r="R127" s="14"/>
      <c r="S127" s="14"/>
      <c r="T127" s="14"/>
      <c r="U127" s="14"/>
      <c r="V127" s="14"/>
      <c r="W127" s="14"/>
      <c r="Z127" s="14"/>
      <c r="AB127" s="164"/>
      <c r="AD127" s="77"/>
      <c r="AE127" s="77"/>
      <c r="AF127" s="77"/>
      <c r="AO127" s="14"/>
      <c r="AP127" s="14"/>
      <c r="AQ127" s="14"/>
      <c r="AR127" s="14"/>
      <c r="AS127" s="14"/>
      <c r="AT127" s="14"/>
      <c r="AU127" s="14"/>
      <c r="AV127" s="14"/>
    </row>
    <row r="128" spans="7:48">
      <c r="G128" s="14"/>
      <c r="H128" s="387"/>
      <c r="I128" s="387"/>
      <c r="J128" s="77"/>
      <c r="K128" s="164"/>
      <c r="L128" s="77"/>
      <c r="M128" s="164"/>
      <c r="N128" s="387"/>
      <c r="O128" s="164"/>
      <c r="P128" s="164"/>
      <c r="R128" s="14"/>
      <c r="S128" s="14"/>
      <c r="T128" s="14"/>
      <c r="U128" s="14"/>
      <c r="V128" s="14"/>
      <c r="W128" s="14"/>
      <c r="Z128" s="14"/>
      <c r="AB128" s="164"/>
      <c r="AD128" s="77"/>
      <c r="AE128" s="77"/>
      <c r="AF128" s="77"/>
      <c r="AO128" s="14"/>
      <c r="AP128" s="14"/>
      <c r="AQ128" s="14"/>
      <c r="AR128" s="14"/>
      <c r="AS128" s="14"/>
      <c r="AT128" s="14"/>
      <c r="AU128" s="14"/>
      <c r="AV128" s="14"/>
    </row>
    <row r="129" spans="7:48">
      <c r="G129" s="14"/>
      <c r="H129" s="387"/>
      <c r="I129" s="387"/>
      <c r="J129" s="77"/>
      <c r="K129" s="164"/>
      <c r="L129" s="77"/>
      <c r="M129" s="164"/>
      <c r="N129" s="387"/>
      <c r="O129" s="164"/>
      <c r="P129" s="164"/>
      <c r="R129" s="14"/>
      <c r="S129" s="14"/>
      <c r="T129" s="14"/>
      <c r="U129" s="14"/>
      <c r="V129" s="14"/>
      <c r="W129" s="14"/>
      <c r="Z129" s="14"/>
      <c r="AB129" s="164"/>
      <c r="AD129" s="77"/>
      <c r="AE129" s="77"/>
      <c r="AF129" s="77"/>
      <c r="AO129" s="14"/>
      <c r="AP129" s="14"/>
      <c r="AQ129" s="14"/>
      <c r="AR129" s="14"/>
      <c r="AS129" s="14"/>
      <c r="AT129" s="14"/>
      <c r="AU129" s="14"/>
      <c r="AV129" s="14"/>
    </row>
    <row r="130" spans="7:48">
      <c r="G130" s="14"/>
      <c r="H130" s="387"/>
      <c r="I130" s="387"/>
      <c r="J130" s="77"/>
      <c r="K130" s="164"/>
      <c r="L130" s="77"/>
      <c r="M130" s="164"/>
      <c r="N130" s="387"/>
      <c r="O130" s="164"/>
      <c r="P130" s="164"/>
      <c r="R130" s="14"/>
      <c r="S130" s="14"/>
      <c r="T130" s="14"/>
      <c r="U130" s="14"/>
      <c r="V130" s="14"/>
      <c r="W130" s="14"/>
      <c r="Z130" s="14"/>
      <c r="AB130" s="164"/>
      <c r="AD130" s="77"/>
      <c r="AE130" s="77"/>
      <c r="AF130" s="77"/>
      <c r="AO130" s="14"/>
      <c r="AP130" s="14"/>
      <c r="AQ130" s="14"/>
      <c r="AR130" s="14"/>
      <c r="AS130" s="14"/>
      <c r="AT130" s="14"/>
      <c r="AU130" s="14"/>
      <c r="AV130" s="14"/>
    </row>
    <row r="131" spans="7:48">
      <c r="G131" s="14"/>
      <c r="H131" s="387"/>
      <c r="I131" s="387"/>
      <c r="J131" s="77"/>
      <c r="K131" s="164"/>
      <c r="L131" s="77"/>
      <c r="M131" s="164"/>
      <c r="N131" s="387"/>
      <c r="O131" s="164"/>
      <c r="P131" s="164"/>
      <c r="R131" s="14"/>
      <c r="S131" s="14"/>
      <c r="T131" s="14"/>
      <c r="U131" s="14"/>
      <c r="V131" s="14"/>
      <c r="W131" s="14"/>
      <c r="Z131" s="14"/>
      <c r="AB131" s="164"/>
      <c r="AD131" s="77"/>
      <c r="AE131" s="77"/>
      <c r="AF131" s="77"/>
      <c r="AO131" s="14"/>
      <c r="AP131" s="14"/>
      <c r="AQ131" s="14"/>
      <c r="AR131" s="14"/>
      <c r="AS131" s="14"/>
      <c r="AT131" s="14"/>
      <c r="AU131" s="14"/>
      <c r="AV131" s="14"/>
    </row>
    <row r="132" spans="7:48">
      <c r="G132" s="14"/>
      <c r="H132" s="387"/>
      <c r="I132" s="387"/>
      <c r="J132" s="77"/>
      <c r="K132" s="164"/>
      <c r="L132" s="77"/>
      <c r="M132" s="164"/>
      <c r="N132" s="387"/>
      <c r="O132" s="164"/>
      <c r="P132" s="164"/>
      <c r="R132" s="14"/>
      <c r="S132" s="14"/>
      <c r="T132" s="14"/>
      <c r="U132" s="14"/>
      <c r="V132" s="14"/>
      <c r="W132" s="14"/>
      <c r="Z132" s="14"/>
      <c r="AB132" s="164"/>
      <c r="AD132" s="77"/>
      <c r="AE132" s="77"/>
      <c r="AF132" s="77"/>
      <c r="AO132" s="14"/>
      <c r="AP132" s="14"/>
      <c r="AQ132" s="14"/>
      <c r="AR132" s="14"/>
      <c r="AS132" s="14"/>
      <c r="AT132" s="14"/>
      <c r="AU132" s="14"/>
      <c r="AV132" s="14"/>
    </row>
    <row r="133" spans="7:48">
      <c r="G133" s="14"/>
      <c r="H133" s="387"/>
      <c r="I133" s="387"/>
      <c r="J133" s="77"/>
      <c r="K133" s="164"/>
      <c r="L133" s="77"/>
      <c r="M133" s="164"/>
      <c r="N133" s="387"/>
      <c r="O133" s="164"/>
      <c r="P133" s="164"/>
      <c r="R133" s="14"/>
      <c r="S133" s="14"/>
      <c r="T133" s="14"/>
      <c r="U133" s="14"/>
      <c r="V133" s="14"/>
      <c r="W133" s="14"/>
      <c r="Z133" s="14"/>
      <c r="AB133" s="164"/>
      <c r="AD133" s="77"/>
      <c r="AE133" s="77"/>
      <c r="AF133" s="77"/>
      <c r="AO133" s="14"/>
      <c r="AP133" s="14"/>
      <c r="AQ133" s="14"/>
      <c r="AR133" s="14"/>
      <c r="AS133" s="14"/>
      <c r="AT133" s="14"/>
      <c r="AU133" s="14"/>
      <c r="AV133" s="14"/>
    </row>
    <row r="134" spans="7:48">
      <c r="G134" s="14"/>
      <c r="H134" s="387"/>
      <c r="I134" s="387"/>
      <c r="J134" s="77"/>
      <c r="K134" s="164"/>
      <c r="L134" s="77"/>
      <c r="M134" s="164"/>
      <c r="N134" s="387"/>
      <c r="O134" s="164"/>
      <c r="P134" s="164"/>
      <c r="R134" s="14"/>
      <c r="S134" s="14"/>
      <c r="T134" s="14"/>
      <c r="U134" s="14"/>
      <c r="V134" s="14"/>
      <c r="W134" s="14"/>
      <c r="Z134" s="14"/>
      <c r="AB134" s="164"/>
      <c r="AD134" s="77"/>
      <c r="AE134" s="77"/>
      <c r="AF134" s="77"/>
      <c r="AO134" s="14"/>
      <c r="AP134" s="14"/>
      <c r="AQ134" s="14"/>
      <c r="AR134" s="14"/>
      <c r="AS134" s="14"/>
      <c r="AT134" s="14"/>
      <c r="AU134" s="14"/>
      <c r="AV134" s="14"/>
    </row>
    <row r="135" spans="7:48">
      <c r="G135" s="14"/>
      <c r="H135" s="387"/>
      <c r="I135" s="387"/>
      <c r="J135" s="77"/>
      <c r="K135" s="164"/>
      <c r="L135" s="77"/>
      <c r="M135" s="164"/>
      <c r="N135" s="387"/>
      <c r="O135" s="164"/>
      <c r="P135" s="164"/>
      <c r="R135" s="14"/>
      <c r="S135" s="14"/>
      <c r="T135" s="14"/>
      <c r="U135" s="14"/>
      <c r="V135" s="14"/>
      <c r="W135" s="14"/>
      <c r="Z135" s="14"/>
      <c r="AB135" s="164"/>
      <c r="AD135" s="77"/>
      <c r="AE135" s="77"/>
      <c r="AF135" s="77"/>
      <c r="AO135" s="14"/>
      <c r="AP135" s="14"/>
      <c r="AQ135" s="14"/>
      <c r="AR135" s="14"/>
      <c r="AS135" s="14"/>
      <c r="AT135" s="14"/>
      <c r="AU135" s="14"/>
      <c r="AV135" s="14"/>
    </row>
    <row r="136" spans="7:48">
      <c r="G136" s="14"/>
      <c r="H136" s="387"/>
      <c r="I136" s="387"/>
      <c r="J136" s="77"/>
      <c r="K136" s="164"/>
      <c r="L136" s="77"/>
      <c r="M136" s="164"/>
      <c r="N136" s="387"/>
      <c r="O136" s="164"/>
      <c r="P136" s="164"/>
      <c r="R136" s="14"/>
      <c r="S136" s="14"/>
      <c r="T136" s="14"/>
      <c r="U136" s="14"/>
      <c r="V136" s="14"/>
      <c r="W136" s="14"/>
      <c r="Z136" s="14"/>
      <c r="AB136" s="164"/>
      <c r="AD136" s="77"/>
      <c r="AE136" s="77"/>
      <c r="AF136" s="77"/>
      <c r="AO136" s="14"/>
      <c r="AP136" s="14"/>
      <c r="AQ136" s="14"/>
      <c r="AR136" s="14"/>
      <c r="AS136" s="14"/>
      <c r="AT136" s="14"/>
      <c r="AU136" s="14"/>
      <c r="AV136" s="14"/>
    </row>
    <row r="137" spans="7:48">
      <c r="G137" s="14"/>
      <c r="H137" s="387"/>
      <c r="I137" s="387"/>
      <c r="J137" s="77"/>
      <c r="K137" s="164"/>
      <c r="L137" s="77"/>
      <c r="M137" s="164"/>
      <c r="N137" s="387"/>
      <c r="O137" s="164"/>
      <c r="P137" s="164"/>
      <c r="R137" s="14"/>
      <c r="S137" s="14"/>
      <c r="T137" s="14"/>
      <c r="U137" s="14"/>
      <c r="V137" s="14"/>
      <c r="W137" s="14"/>
      <c r="Z137" s="14"/>
      <c r="AB137" s="164"/>
      <c r="AD137" s="77"/>
      <c r="AE137" s="77"/>
      <c r="AF137" s="77"/>
      <c r="AO137" s="14"/>
      <c r="AP137" s="14"/>
      <c r="AQ137" s="14"/>
      <c r="AR137" s="14"/>
      <c r="AS137" s="14"/>
      <c r="AT137" s="14"/>
      <c r="AU137" s="14"/>
      <c r="AV137" s="14"/>
    </row>
    <row r="138" spans="7:48">
      <c r="G138" s="14"/>
      <c r="H138" s="387"/>
      <c r="I138" s="387"/>
      <c r="J138" s="77"/>
      <c r="K138" s="164"/>
      <c r="L138" s="77"/>
      <c r="M138" s="164"/>
      <c r="N138" s="387"/>
      <c r="O138" s="164"/>
      <c r="P138" s="164"/>
      <c r="R138" s="14"/>
      <c r="S138" s="14"/>
      <c r="T138" s="14"/>
      <c r="U138" s="14"/>
      <c r="V138" s="14"/>
      <c r="W138" s="14"/>
      <c r="Z138" s="14"/>
      <c r="AB138" s="164"/>
      <c r="AD138" s="77"/>
      <c r="AE138" s="77"/>
      <c r="AF138" s="77"/>
      <c r="AO138" s="14"/>
      <c r="AP138" s="14"/>
      <c r="AQ138" s="14"/>
      <c r="AR138" s="14"/>
      <c r="AS138" s="14"/>
      <c r="AT138" s="14"/>
      <c r="AU138" s="14"/>
      <c r="AV138" s="14"/>
    </row>
    <row r="139" spans="7:48">
      <c r="G139" s="14"/>
      <c r="H139" s="387"/>
      <c r="I139" s="387"/>
      <c r="J139" s="77"/>
      <c r="K139" s="164"/>
      <c r="L139" s="77"/>
      <c r="M139" s="164"/>
      <c r="N139" s="387"/>
      <c r="O139" s="164"/>
      <c r="P139" s="164"/>
      <c r="R139" s="14"/>
      <c r="S139" s="14"/>
      <c r="T139" s="14"/>
      <c r="U139" s="14"/>
      <c r="V139" s="14"/>
      <c r="W139" s="14"/>
      <c r="Z139" s="14"/>
      <c r="AB139" s="164"/>
      <c r="AD139" s="77"/>
      <c r="AE139" s="77"/>
      <c r="AF139" s="77"/>
      <c r="AO139" s="14"/>
      <c r="AP139" s="14"/>
      <c r="AQ139" s="14"/>
      <c r="AR139" s="14"/>
      <c r="AS139" s="14"/>
      <c r="AT139" s="14"/>
      <c r="AU139" s="14"/>
      <c r="AV139" s="14"/>
    </row>
    <row r="140" spans="7:48">
      <c r="G140" s="14"/>
      <c r="H140" s="387"/>
      <c r="I140" s="387"/>
      <c r="J140" s="77"/>
      <c r="K140" s="164"/>
      <c r="L140" s="77"/>
      <c r="M140" s="164"/>
      <c r="N140" s="387"/>
      <c r="O140" s="164"/>
      <c r="P140" s="164"/>
      <c r="R140" s="14"/>
      <c r="S140" s="14"/>
      <c r="T140" s="14"/>
      <c r="U140" s="14"/>
      <c r="V140" s="14"/>
      <c r="W140" s="14"/>
      <c r="Z140" s="14"/>
      <c r="AB140" s="164"/>
      <c r="AD140" s="77"/>
      <c r="AE140" s="77"/>
      <c r="AF140" s="77"/>
      <c r="AO140" s="14"/>
      <c r="AP140" s="14"/>
      <c r="AQ140" s="14"/>
      <c r="AR140" s="14"/>
      <c r="AS140" s="14"/>
      <c r="AT140" s="14"/>
      <c r="AU140" s="14"/>
      <c r="AV140" s="14"/>
    </row>
    <row r="141" spans="7:48">
      <c r="G141" s="14"/>
      <c r="H141" s="387"/>
      <c r="I141" s="387"/>
      <c r="J141" s="77"/>
      <c r="K141" s="164"/>
      <c r="L141" s="77"/>
      <c r="M141" s="164"/>
      <c r="N141" s="387"/>
      <c r="O141" s="164"/>
      <c r="P141" s="164"/>
      <c r="R141" s="14"/>
      <c r="S141" s="14"/>
      <c r="T141" s="14"/>
      <c r="U141" s="14"/>
      <c r="V141" s="14"/>
      <c r="W141" s="14"/>
      <c r="Z141" s="14"/>
      <c r="AB141" s="164"/>
      <c r="AD141" s="77"/>
      <c r="AE141" s="77"/>
      <c r="AF141" s="77"/>
      <c r="AO141" s="14"/>
      <c r="AP141" s="14"/>
      <c r="AQ141" s="14"/>
      <c r="AR141" s="14"/>
      <c r="AS141" s="14"/>
      <c r="AT141" s="14"/>
      <c r="AU141" s="14"/>
      <c r="AV141" s="14"/>
    </row>
    <row r="142" spans="7:48">
      <c r="G142" s="14"/>
      <c r="H142" s="387"/>
      <c r="I142" s="387"/>
      <c r="J142" s="77"/>
      <c r="K142" s="164"/>
      <c r="L142" s="77"/>
      <c r="M142" s="164"/>
      <c r="N142" s="387"/>
      <c r="O142" s="164"/>
      <c r="P142" s="164"/>
      <c r="R142" s="14"/>
      <c r="S142" s="14"/>
      <c r="T142" s="14"/>
      <c r="U142" s="14"/>
      <c r="V142" s="14"/>
      <c r="W142" s="14"/>
      <c r="Z142" s="14"/>
      <c r="AB142" s="164"/>
      <c r="AD142" s="77"/>
      <c r="AE142" s="77"/>
      <c r="AF142" s="77"/>
      <c r="AO142" s="14"/>
      <c r="AP142" s="14"/>
      <c r="AQ142" s="14"/>
      <c r="AR142" s="14"/>
      <c r="AS142" s="14"/>
      <c r="AT142" s="14"/>
      <c r="AU142" s="14"/>
      <c r="AV142" s="14"/>
    </row>
    <row r="143" spans="7:48">
      <c r="G143" s="14"/>
      <c r="H143" s="387"/>
      <c r="I143" s="387"/>
      <c r="J143" s="77"/>
      <c r="K143" s="164"/>
      <c r="L143" s="77"/>
      <c r="M143" s="164"/>
      <c r="N143" s="387"/>
      <c r="O143" s="164"/>
      <c r="P143" s="164"/>
      <c r="R143" s="14"/>
      <c r="S143" s="14"/>
      <c r="T143" s="14"/>
      <c r="U143" s="14"/>
      <c r="V143" s="14"/>
      <c r="W143" s="14"/>
      <c r="Z143" s="14"/>
      <c r="AB143" s="164"/>
      <c r="AD143" s="77"/>
      <c r="AE143" s="77"/>
      <c r="AF143" s="77"/>
      <c r="AO143" s="14"/>
      <c r="AP143" s="14"/>
      <c r="AQ143" s="14"/>
      <c r="AR143" s="14"/>
      <c r="AS143" s="14"/>
      <c r="AT143" s="14"/>
      <c r="AU143" s="14"/>
      <c r="AV143" s="14"/>
    </row>
    <row r="144" spans="7:48">
      <c r="G144" s="14"/>
      <c r="H144" s="387"/>
      <c r="I144" s="387"/>
      <c r="J144" s="77"/>
      <c r="K144" s="164"/>
      <c r="L144" s="77"/>
      <c r="M144" s="164"/>
      <c r="N144" s="387"/>
      <c r="O144" s="164"/>
      <c r="P144" s="164"/>
      <c r="R144" s="14"/>
      <c r="S144" s="14"/>
      <c r="T144" s="14"/>
      <c r="U144" s="14"/>
      <c r="V144" s="14"/>
      <c r="W144" s="14"/>
      <c r="Z144" s="14"/>
      <c r="AB144" s="164"/>
      <c r="AD144" s="77"/>
      <c r="AE144" s="77"/>
      <c r="AF144" s="77"/>
      <c r="AO144" s="14"/>
      <c r="AP144" s="14"/>
      <c r="AQ144" s="14"/>
      <c r="AR144" s="14"/>
      <c r="AS144" s="14"/>
      <c r="AT144" s="14"/>
      <c r="AU144" s="14"/>
      <c r="AV144" s="14"/>
    </row>
    <row r="145" spans="7:48">
      <c r="G145" s="14"/>
      <c r="H145" s="387"/>
      <c r="I145" s="387"/>
      <c r="J145" s="77"/>
      <c r="K145" s="164"/>
      <c r="L145" s="77"/>
      <c r="M145" s="164"/>
      <c r="N145" s="387"/>
      <c r="O145" s="164"/>
      <c r="P145" s="164"/>
      <c r="R145" s="14"/>
      <c r="S145" s="14"/>
      <c r="T145" s="14"/>
      <c r="U145" s="14"/>
      <c r="V145" s="14"/>
      <c r="W145" s="14"/>
      <c r="Z145" s="14"/>
      <c r="AB145" s="164"/>
      <c r="AD145" s="77"/>
      <c r="AE145" s="77"/>
      <c r="AF145" s="77"/>
      <c r="AO145" s="14"/>
      <c r="AP145" s="14"/>
      <c r="AQ145" s="14"/>
      <c r="AR145" s="14"/>
      <c r="AS145" s="14"/>
      <c r="AT145" s="14"/>
      <c r="AU145" s="14"/>
      <c r="AV145" s="14"/>
    </row>
    <row r="146" spans="7:48">
      <c r="G146" s="14"/>
      <c r="H146" s="387"/>
      <c r="I146" s="387"/>
      <c r="J146" s="77"/>
      <c r="K146" s="164"/>
      <c r="L146" s="77"/>
      <c r="M146" s="164"/>
      <c r="N146" s="387"/>
      <c r="O146" s="164"/>
      <c r="P146" s="164"/>
      <c r="R146" s="14"/>
      <c r="S146" s="14"/>
      <c r="T146" s="14"/>
      <c r="U146" s="14"/>
      <c r="V146" s="14"/>
      <c r="W146" s="14"/>
      <c r="Z146" s="14"/>
      <c r="AB146" s="164"/>
      <c r="AD146" s="77"/>
      <c r="AE146" s="77"/>
      <c r="AF146" s="77"/>
      <c r="AO146" s="14"/>
      <c r="AP146" s="14"/>
      <c r="AQ146" s="14"/>
      <c r="AR146" s="14"/>
      <c r="AS146" s="14"/>
      <c r="AT146" s="14"/>
      <c r="AU146" s="14"/>
      <c r="AV146" s="14"/>
    </row>
    <row r="147" spans="7:48">
      <c r="G147" s="14"/>
      <c r="H147" s="387"/>
      <c r="I147" s="387"/>
      <c r="J147" s="77"/>
      <c r="K147" s="164"/>
      <c r="L147" s="77"/>
      <c r="M147" s="164"/>
      <c r="N147" s="387"/>
      <c r="O147" s="164"/>
      <c r="P147" s="164"/>
      <c r="R147" s="14"/>
      <c r="S147" s="14"/>
      <c r="T147" s="14"/>
      <c r="U147" s="14"/>
      <c r="V147" s="14"/>
      <c r="W147" s="14"/>
      <c r="Z147" s="14"/>
      <c r="AB147" s="164"/>
      <c r="AD147" s="77"/>
      <c r="AE147" s="77"/>
      <c r="AF147" s="77"/>
      <c r="AO147" s="14"/>
      <c r="AP147" s="14"/>
      <c r="AQ147" s="14"/>
      <c r="AR147" s="14"/>
      <c r="AS147" s="14"/>
      <c r="AT147" s="14"/>
      <c r="AU147" s="14"/>
      <c r="AV147" s="14"/>
    </row>
    <row r="148" spans="7:48">
      <c r="G148" s="14"/>
      <c r="H148" s="387"/>
      <c r="I148" s="387"/>
      <c r="J148" s="77"/>
      <c r="K148" s="164"/>
      <c r="L148" s="77"/>
      <c r="M148" s="164"/>
      <c r="N148" s="387"/>
      <c r="O148" s="164"/>
      <c r="P148" s="164"/>
      <c r="R148" s="14"/>
      <c r="S148" s="14"/>
      <c r="T148" s="14"/>
      <c r="U148" s="14"/>
      <c r="V148" s="14"/>
      <c r="W148" s="14"/>
      <c r="Z148" s="14"/>
      <c r="AB148" s="164"/>
      <c r="AD148" s="77"/>
      <c r="AE148" s="77"/>
      <c r="AF148" s="77"/>
      <c r="AO148" s="14"/>
      <c r="AP148" s="14"/>
      <c r="AQ148" s="14"/>
      <c r="AR148" s="14"/>
      <c r="AS148" s="14"/>
      <c r="AT148" s="14"/>
      <c r="AU148" s="14"/>
      <c r="AV148" s="14"/>
    </row>
    <row r="149" spans="7:48">
      <c r="G149" s="14"/>
      <c r="H149" s="387"/>
      <c r="I149" s="387"/>
      <c r="J149" s="77"/>
      <c r="K149" s="164"/>
      <c r="L149" s="77"/>
      <c r="M149" s="164"/>
      <c r="N149" s="387"/>
      <c r="O149" s="164"/>
      <c r="P149" s="164"/>
      <c r="R149" s="14"/>
      <c r="S149" s="14"/>
      <c r="T149" s="14"/>
      <c r="U149" s="14"/>
      <c r="V149" s="14"/>
      <c r="W149" s="14"/>
      <c r="Z149" s="14"/>
      <c r="AB149" s="164"/>
      <c r="AD149" s="77"/>
      <c r="AE149" s="77"/>
      <c r="AF149" s="77"/>
      <c r="AO149" s="14"/>
      <c r="AP149" s="14"/>
      <c r="AQ149" s="14"/>
      <c r="AR149" s="14"/>
      <c r="AS149" s="14"/>
      <c r="AT149" s="14"/>
      <c r="AU149" s="14"/>
      <c r="AV149" s="14"/>
    </row>
    <row r="150" spans="7:48">
      <c r="G150" s="14"/>
      <c r="H150" s="387"/>
      <c r="I150" s="387"/>
      <c r="J150" s="77"/>
      <c r="K150" s="164"/>
      <c r="L150" s="77"/>
      <c r="M150" s="164"/>
      <c r="N150" s="387"/>
      <c r="O150" s="164"/>
      <c r="P150" s="164"/>
      <c r="R150" s="14"/>
      <c r="S150" s="14"/>
      <c r="T150" s="14"/>
      <c r="U150" s="14"/>
      <c r="V150" s="14"/>
      <c r="W150" s="14"/>
      <c r="Z150" s="14"/>
      <c r="AB150" s="164"/>
      <c r="AD150" s="77"/>
      <c r="AE150" s="77"/>
      <c r="AF150" s="77"/>
      <c r="AO150" s="14"/>
      <c r="AP150" s="14"/>
      <c r="AQ150" s="14"/>
      <c r="AR150" s="14"/>
      <c r="AS150" s="14"/>
      <c r="AT150" s="14"/>
      <c r="AU150" s="14"/>
      <c r="AV150" s="14"/>
    </row>
    <row r="151" spans="7:48">
      <c r="G151" s="14"/>
      <c r="H151" s="387"/>
      <c r="I151" s="387"/>
      <c r="J151" s="77"/>
      <c r="K151" s="164"/>
      <c r="L151" s="77"/>
      <c r="M151" s="164"/>
      <c r="N151" s="387"/>
      <c r="O151" s="164"/>
      <c r="P151" s="164"/>
      <c r="R151" s="14"/>
      <c r="S151" s="14"/>
      <c r="T151" s="14"/>
      <c r="U151" s="14"/>
      <c r="V151" s="14"/>
      <c r="W151" s="14"/>
      <c r="Z151" s="14"/>
      <c r="AB151" s="164"/>
      <c r="AD151" s="77"/>
      <c r="AE151" s="77"/>
      <c r="AF151" s="77"/>
      <c r="AO151" s="14"/>
      <c r="AP151" s="14"/>
      <c r="AQ151" s="14"/>
      <c r="AR151" s="14"/>
      <c r="AS151" s="14"/>
      <c r="AT151" s="14"/>
      <c r="AU151" s="14"/>
      <c r="AV151" s="14"/>
    </row>
    <row r="152" spans="7:48">
      <c r="G152" s="14"/>
      <c r="H152" s="387"/>
      <c r="I152" s="387"/>
      <c r="J152" s="77"/>
      <c r="K152" s="164"/>
      <c r="L152" s="77"/>
      <c r="M152" s="164"/>
      <c r="N152" s="387"/>
      <c r="O152" s="164"/>
      <c r="P152" s="164"/>
      <c r="R152" s="14"/>
      <c r="S152" s="14"/>
      <c r="T152" s="14"/>
      <c r="U152" s="14"/>
      <c r="V152" s="14"/>
      <c r="W152" s="14"/>
      <c r="Z152" s="14"/>
      <c r="AB152" s="164"/>
      <c r="AD152" s="77"/>
      <c r="AE152" s="77"/>
      <c r="AF152" s="77"/>
      <c r="AO152" s="14"/>
      <c r="AP152" s="14"/>
      <c r="AQ152" s="14"/>
      <c r="AR152" s="14"/>
      <c r="AS152" s="14"/>
      <c r="AT152" s="14"/>
      <c r="AU152" s="14"/>
      <c r="AV152" s="14"/>
    </row>
    <row r="153" spans="7:48">
      <c r="G153" s="14"/>
      <c r="H153" s="387"/>
      <c r="I153" s="387"/>
      <c r="J153" s="77"/>
      <c r="K153" s="164"/>
      <c r="L153" s="77"/>
      <c r="M153" s="164"/>
      <c r="N153" s="387"/>
      <c r="O153" s="164"/>
      <c r="P153" s="164"/>
      <c r="R153" s="14"/>
      <c r="S153" s="14"/>
      <c r="T153" s="14"/>
      <c r="U153" s="14"/>
      <c r="V153" s="14"/>
      <c r="W153" s="14"/>
      <c r="Z153" s="14"/>
      <c r="AB153" s="164"/>
      <c r="AD153" s="77"/>
      <c r="AE153" s="77"/>
      <c r="AF153" s="77"/>
      <c r="AO153" s="14"/>
      <c r="AP153" s="14"/>
      <c r="AQ153" s="14"/>
      <c r="AR153" s="14"/>
      <c r="AS153" s="14"/>
      <c r="AT153" s="14"/>
      <c r="AU153" s="14"/>
      <c r="AV153" s="14"/>
    </row>
    <row r="154" spans="7:48">
      <c r="G154" s="14"/>
      <c r="H154" s="387"/>
      <c r="I154" s="387"/>
      <c r="J154" s="77"/>
      <c r="K154" s="164"/>
      <c r="L154" s="77"/>
      <c r="M154" s="164"/>
      <c r="N154" s="387"/>
      <c r="O154" s="164"/>
      <c r="P154" s="164"/>
      <c r="R154" s="14"/>
      <c r="S154" s="14"/>
      <c r="T154" s="14"/>
      <c r="U154" s="14"/>
      <c r="V154" s="14"/>
      <c r="W154" s="14"/>
      <c r="Z154" s="14"/>
      <c r="AB154" s="164"/>
      <c r="AD154" s="77"/>
      <c r="AE154" s="77"/>
      <c r="AF154" s="77"/>
      <c r="AO154" s="14"/>
      <c r="AP154" s="14"/>
      <c r="AQ154" s="14"/>
      <c r="AR154" s="14"/>
      <c r="AS154" s="14"/>
      <c r="AT154" s="14"/>
      <c r="AU154" s="14"/>
      <c r="AV154" s="14"/>
    </row>
    <row r="155" spans="7:48">
      <c r="G155" s="14"/>
      <c r="H155" s="387"/>
      <c r="I155" s="387"/>
      <c r="J155" s="77"/>
      <c r="K155" s="164"/>
      <c r="L155" s="77"/>
      <c r="M155" s="164"/>
      <c r="N155" s="387"/>
      <c r="O155" s="164"/>
      <c r="P155" s="164"/>
      <c r="R155" s="14"/>
      <c r="S155" s="14"/>
      <c r="T155" s="14"/>
      <c r="U155" s="14"/>
      <c r="V155" s="14"/>
      <c r="W155" s="14"/>
      <c r="Z155" s="14"/>
      <c r="AB155" s="164"/>
      <c r="AD155" s="77"/>
      <c r="AE155" s="77"/>
      <c r="AF155" s="77"/>
      <c r="AO155" s="14"/>
      <c r="AP155" s="14"/>
      <c r="AQ155" s="14"/>
      <c r="AR155" s="14"/>
      <c r="AS155" s="14"/>
      <c r="AT155" s="14"/>
      <c r="AU155" s="14"/>
      <c r="AV155" s="14"/>
    </row>
    <row r="156" spans="7:48">
      <c r="G156" s="14"/>
      <c r="H156" s="387"/>
      <c r="I156" s="387"/>
      <c r="J156" s="77"/>
      <c r="K156" s="164"/>
      <c r="L156" s="77"/>
      <c r="M156" s="164"/>
      <c r="N156" s="387"/>
      <c r="O156" s="164"/>
      <c r="P156" s="164"/>
      <c r="R156" s="14"/>
      <c r="S156" s="14"/>
      <c r="T156" s="14"/>
      <c r="U156" s="14"/>
      <c r="V156" s="14"/>
      <c r="W156" s="14"/>
      <c r="Z156" s="14"/>
      <c r="AB156" s="164"/>
      <c r="AD156" s="77"/>
      <c r="AE156" s="77"/>
      <c r="AF156" s="77"/>
      <c r="AO156" s="14"/>
      <c r="AP156" s="14"/>
      <c r="AQ156" s="14"/>
      <c r="AR156" s="14"/>
      <c r="AS156" s="14"/>
      <c r="AT156" s="14"/>
      <c r="AU156" s="14"/>
      <c r="AV156" s="14"/>
    </row>
    <row r="157" spans="7:48">
      <c r="G157" s="14"/>
      <c r="H157" s="387"/>
      <c r="I157" s="387"/>
      <c r="J157" s="77"/>
      <c r="K157" s="164"/>
      <c r="L157" s="77"/>
      <c r="M157" s="164"/>
      <c r="N157" s="387"/>
      <c r="O157" s="164"/>
      <c r="P157" s="164"/>
      <c r="R157" s="14"/>
      <c r="S157" s="14"/>
      <c r="T157" s="14"/>
      <c r="U157" s="14"/>
      <c r="V157" s="14"/>
      <c r="W157" s="14"/>
      <c r="Z157" s="14"/>
      <c r="AB157" s="164"/>
      <c r="AD157" s="77"/>
      <c r="AE157" s="77"/>
      <c r="AF157" s="77"/>
      <c r="AO157" s="14"/>
      <c r="AP157" s="14"/>
      <c r="AQ157" s="14"/>
      <c r="AR157" s="14"/>
      <c r="AS157" s="14"/>
      <c r="AT157" s="14"/>
      <c r="AU157" s="14"/>
      <c r="AV157" s="14"/>
    </row>
    <row r="158" spans="7:48">
      <c r="G158" s="14"/>
      <c r="H158" s="387"/>
      <c r="I158" s="387"/>
      <c r="J158" s="77"/>
      <c r="K158" s="164"/>
      <c r="L158" s="77"/>
      <c r="M158" s="164"/>
      <c r="N158" s="387"/>
      <c r="O158" s="164"/>
      <c r="P158" s="164"/>
      <c r="R158" s="14"/>
      <c r="S158" s="14"/>
      <c r="T158" s="14"/>
      <c r="U158" s="14"/>
      <c r="V158" s="14"/>
      <c r="W158" s="14"/>
      <c r="Z158" s="14"/>
      <c r="AB158" s="164"/>
      <c r="AD158" s="77"/>
      <c r="AE158" s="77"/>
      <c r="AF158" s="77"/>
      <c r="AO158" s="14"/>
      <c r="AP158" s="14"/>
      <c r="AQ158" s="14"/>
      <c r="AR158" s="14"/>
      <c r="AS158" s="14"/>
      <c r="AT158" s="14"/>
      <c r="AU158" s="14"/>
      <c r="AV158" s="14"/>
    </row>
    <row r="159" spans="7:48">
      <c r="G159" s="14"/>
      <c r="H159" s="387"/>
      <c r="I159" s="387"/>
      <c r="J159" s="77"/>
      <c r="K159" s="164"/>
      <c r="L159" s="77"/>
      <c r="M159" s="164"/>
      <c r="N159" s="387"/>
      <c r="O159" s="164"/>
      <c r="P159" s="164"/>
      <c r="R159" s="14"/>
      <c r="S159" s="14"/>
      <c r="T159" s="14"/>
      <c r="U159" s="14"/>
      <c r="V159" s="14"/>
      <c r="W159" s="14"/>
      <c r="Z159" s="14"/>
      <c r="AB159" s="164"/>
      <c r="AD159" s="77"/>
      <c r="AE159" s="77"/>
      <c r="AF159" s="77"/>
      <c r="AO159" s="14"/>
      <c r="AP159" s="14"/>
      <c r="AQ159" s="14"/>
      <c r="AR159" s="14"/>
      <c r="AS159" s="14"/>
      <c r="AT159" s="14"/>
      <c r="AU159" s="14"/>
      <c r="AV159" s="14"/>
    </row>
    <row r="160" spans="7:48">
      <c r="G160" s="14"/>
      <c r="H160" s="387"/>
      <c r="I160" s="387"/>
      <c r="J160" s="77"/>
      <c r="K160" s="164"/>
      <c r="L160" s="77"/>
      <c r="M160" s="164"/>
      <c r="N160" s="387"/>
      <c r="O160" s="164"/>
      <c r="P160" s="164"/>
      <c r="R160" s="14"/>
      <c r="S160" s="14"/>
      <c r="T160" s="14"/>
      <c r="U160" s="14"/>
      <c r="V160" s="14"/>
      <c r="W160" s="14"/>
      <c r="Z160" s="14"/>
      <c r="AB160" s="164"/>
      <c r="AD160" s="77"/>
      <c r="AE160" s="77"/>
      <c r="AF160" s="77"/>
      <c r="AO160" s="14"/>
      <c r="AP160" s="14"/>
      <c r="AQ160" s="14"/>
      <c r="AR160" s="14"/>
      <c r="AS160" s="14"/>
      <c r="AT160" s="14"/>
      <c r="AU160" s="14"/>
      <c r="AV160" s="14"/>
    </row>
    <row r="161" spans="7:48">
      <c r="G161" s="14"/>
      <c r="H161" s="387"/>
      <c r="I161" s="387"/>
      <c r="J161" s="77"/>
      <c r="K161" s="164"/>
      <c r="L161" s="77"/>
      <c r="M161" s="164"/>
      <c r="N161" s="387"/>
      <c r="O161" s="164"/>
      <c r="P161" s="164"/>
      <c r="R161" s="14"/>
      <c r="S161" s="14"/>
      <c r="T161" s="14"/>
      <c r="U161" s="14"/>
      <c r="V161" s="14"/>
      <c r="W161" s="14"/>
      <c r="Z161" s="14"/>
      <c r="AB161" s="164"/>
      <c r="AD161" s="77"/>
      <c r="AE161" s="77"/>
      <c r="AF161" s="77"/>
      <c r="AO161" s="14"/>
      <c r="AP161" s="14"/>
      <c r="AQ161" s="14"/>
      <c r="AR161" s="14"/>
      <c r="AS161" s="14"/>
      <c r="AT161" s="14"/>
      <c r="AU161" s="14"/>
      <c r="AV161" s="14"/>
    </row>
    <row r="162" spans="7:48">
      <c r="G162" s="14"/>
      <c r="H162" s="387"/>
      <c r="I162" s="387"/>
      <c r="J162" s="77"/>
      <c r="K162" s="164"/>
      <c r="L162" s="77"/>
      <c r="M162" s="164"/>
      <c r="N162" s="387"/>
      <c r="O162" s="164"/>
      <c r="P162" s="164"/>
      <c r="R162" s="14"/>
      <c r="S162" s="14"/>
      <c r="T162" s="14"/>
      <c r="U162" s="14"/>
      <c r="V162" s="14"/>
      <c r="W162" s="14"/>
      <c r="Z162" s="14"/>
      <c r="AB162" s="164"/>
      <c r="AD162" s="77"/>
      <c r="AE162" s="77"/>
      <c r="AF162" s="77"/>
      <c r="AO162" s="14"/>
      <c r="AP162" s="14"/>
      <c r="AQ162" s="14"/>
      <c r="AR162" s="14"/>
      <c r="AS162" s="14"/>
      <c r="AT162" s="14"/>
      <c r="AU162" s="14"/>
      <c r="AV162" s="14"/>
    </row>
    <row r="163" spans="7:48">
      <c r="G163" s="14"/>
      <c r="H163" s="387"/>
      <c r="I163" s="387"/>
      <c r="J163" s="77"/>
      <c r="K163" s="164"/>
      <c r="L163" s="77"/>
      <c r="M163" s="164"/>
      <c r="N163" s="387"/>
      <c r="O163" s="164"/>
      <c r="P163" s="164"/>
      <c r="R163" s="14"/>
      <c r="S163" s="14"/>
      <c r="T163" s="14"/>
      <c r="U163" s="14"/>
      <c r="V163" s="14"/>
      <c r="W163" s="14"/>
      <c r="Z163" s="14"/>
      <c r="AB163" s="164"/>
      <c r="AD163" s="77"/>
      <c r="AE163" s="77"/>
      <c r="AF163" s="77"/>
      <c r="AO163" s="14"/>
      <c r="AP163" s="14"/>
      <c r="AQ163" s="14"/>
      <c r="AR163" s="14"/>
      <c r="AS163" s="14"/>
      <c r="AT163" s="14"/>
      <c r="AU163" s="14"/>
      <c r="AV163" s="14"/>
    </row>
    <row r="164" spans="7:48">
      <c r="G164" s="14"/>
      <c r="H164" s="387"/>
      <c r="I164" s="387"/>
      <c r="J164" s="77"/>
      <c r="K164" s="164"/>
      <c r="L164" s="77"/>
      <c r="M164" s="164"/>
      <c r="N164" s="387"/>
      <c r="O164" s="164"/>
      <c r="P164" s="164"/>
      <c r="R164" s="14"/>
      <c r="S164" s="14"/>
      <c r="T164" s="14"/>
      <c r="U164" s="14"/>
      <c r="V164" s="14"/>
      <c r="W164" s="14"/>
      <c r="Z164" s="14"/>
      <c r="AB164" s="164"/>
      <c r="AD164" s="77"/>
      <c r="AE164" s="77"/>
      <c r="AF164" s="77"/>
      <c r="AO164" s="14"/>
      <c r="AP164" s="14"/>
      <c r="AQ164" s="14"/>
      <c r="AR164" s="14"/>
      <c r="AS164" s="14"/>
      <c r="AT164" s="14"/>
      <c r="AU164" s="14"/>
      <c r="AV164" s="14"/>
    </row>
    <row r="165" spans="7:48">
      <c r="G165" s="14"/>
      <c r="H165" s="387"/>
      <c r="I165" s="387"/>
      <c r="J165" s="77"/>
      <c r="K165" s="164"/>
      <c r="L165" s="77"/>
      <c r="M165" s="164"/>
      <c r="N165" s="387"/>
      <c r="O165" s="164"/>
      <c r="P165" s="164"/>
      <c r="R165" s="14"/>
      <c r="S165" s="14"/>
      <c r="T165" s="14"/>
      <c r="U165" s="14"/>
      <c r="V165" s="14"/>
      <c r="W165" s="14"/>
      <c r="Z165" s="14"/>
      <c r="AB165" s="164"/>
      <c r="AD165" s="77"/>
      <c r="AE165" s="77"/>
      <c r="AF165" s="77"/>
      <c r="AO165" s="14"/>
      <c r="AP165" s="14"/>
      <c r="AQ165" s="14"/>
      <c r="AR165" s="14"/>
      <c r="AS165" s="14"/>
      <c r="AT165" s="14"/>
      <c r="AU165" s="14"/>
      <c r="AV165" s="14"/>
    </row>
    <row r="166" spans="7:48">
      <c r="G166" s="14"/>
      <c r="H166" s="387"/>
      <c r="I166" s="387"/>
      <c r="J166" s="77"/>
      <c r="K166" s="164"/>
      <c r="L166" s="77"/>
      <c r="M166" s="164"/>
      <c r="N166" s="387"/>
      <c r="O166" s="164"/>
      <c r="P166" s="164"/>
      <c r="R166" s="14"/>
      <c r="S166" s="14"/>
      <c r="T166" s="14"/>
      <c r="U166" s="14"/>
      <c r="V166" s="14"/>
      <c r="W166" s="14"/>
      <c r="Z166" s="14"/>
      <c r="AB166" s="164"/>
      <c r="AD166" s="77"/>
      <c r="AE166" s="77"/>
      <c r="AF166" s="77"/>
      <c r="AO166" s="14"/>
      <c r="AP166" s="14"/>
      <c r="AQ166" s="14"/>
      <c r="AR166" s="14"/>
      <c r="AS166" s="14"/>
      <c r="AT166" s="14"/>
      <c r="AU166" s="14"/>
      <c r="AV166" s="14"/>
    </row>
    <row r="167" spans="7:48">
      <c r="G167" s="14"/>
      <c r="H167" s="387"/>
      <c r="I167" s="387"/>
      <c r="J167" s="77"/>
      <c r="K167" s="164"/>
      <c r="L167" s="77"/>
      <c r="M167" s="164"/>
      <c r="N167" s="387"/>
      <c r="O167" s="164"/>
      <c r="P167" s="164"/>
      <c r="R167" s="14"/>
      <c r="S167" s="14"/>
      <c r="T167" s="14"/>
      <c r="U167" s="14"/>
      <c r="V167" s="14"/>
      <c r="W167" s="14"/>
      <c r="Z167" s="14"/>
      <c r="AB167" s="164"/>
      <c r="AD167" s="77"/>
      <c r="AE167" s="77"/>
      <c r="AF167" s="77"/>
      <c r="AO167" s="14"/>
      <c r="AP167" s="14"/>
      <c r="AQ167" s="14"/>
      <c r="AR167" s="14"/>
      <c r="AS167" s="14"/>
      <c r="AT167" s="14"/>
      <c r="AU167" s="14"/>
      <c r="AV167" s="14"/>
    </row>
    <row r="168" spans="7:48">
      <c r="G168" s="14"/>
      <c r="H168" s="387"/>
      <c r="I168" s="387"/>
      <c r="J168" s="77"/>
      <c r="K168" s="164"/>
      <c r="L168" s="77"/>
      <c r="M168" s="164"/>
      <c r="N168" s="387"/>
      <c r="O168" s="164"/>
      <c r="P168" s="164"/>
      <c r="R168" s="14"/>
      <c r="S168" s="14"/>
      <c r="T168" s="14"/>
      <c r="U168" s="14"/>
      <c r="V168" s="14"/>
      <c r="W168" s="14"/>
      <c r="Z168" s="14"/>
      <c r="AB168" s="164"/>
      <c r="AD168" s="77"/>
      <c r="AE168" s="77"/>
      <c r="AF168" s="77"/>
      <c r="AO168" s="14"/>
      <c r="AP168" s="14"/>
      <c r="AQ168" s="14"/>
      <c r="AR168" s="14"/>
      <c r="AS168" s="14"/>
      <c r="AT168" s="14"/>
      <c r="AU168" s="14"/>
      <c r="AV168" s="14"/>
    </row>
    <row r="169" spans="7:48">
      <c r="G169" s="14"/>
      <c r="H169" s="387"/>
      <c r="I169" s="387"/>
      <c r="J169" s="77"/>
      <c r="K169" s="164"/>
      <c r="L169" s="77"/>
      <c r="M169" s="164"/>
      <c r="N169" s="387"/>
      <c r="O169" s="164"/>
      <c r="P169" s="164"/>
      <c r="R169" s="14"/>
      <c r="S169" s="14"/>
      <c r="T169" s="14"/>
      <c r="U169" s="14"/>
      <c r="V169" s="14"/>
      <c r="W169" s="14"/>
      <c r="Z169" s="14"/>
      <c r="AB169" s="164"/>
      <c r="AD169" s="77"/>
      <c r="AE169" s="77"/>
      <c r="AF169" s="77"/>
      <c r="AO169" s="14"/>
      <c r="AP169" s="14"/>
      <c r="AQ169" s="14"/>
      <c r="AR169" s="14"/>
      <c r="AS169" s="14"/>
      <c r="AT169" s="14"/>
      <c r="AU169" s="14"/>
      <c r="AV169" s="14"/>
    </row>
    <row r="170" spans="7:48">
      <c r="G170" s="14"/>
      <c r="H170" s="387"/>
      <c r="I170" s="387"/>
      <c r="J170" s="77"/>
      <c r="K170" s="164"/>
      <c r="L170" s="77"/>
      <c r="M170" s="164"/>
      <c r="N170" s="387"/>
      <c r="O170" s="164"/>
      <c r="P170" s="164"/>
      <c r="R170" s="14"/>
      <c r="S170" s="14"/>
      <c r="T170" s="14"/>
      <c r="U170" s="14"/>
      <c r="V170" s="14"/>
      <c r="W170" s="14"/>
      <c r="Z170" s="14"/>
      <c r="AB170" s="164"/>
      <c r="AD170" s="77"/>
      <c r="AE170" s="77"/>
      <c r="AF170" s="77"/>
      <c r="AO170" s="14"/>
      <c r="AP170" s="14"/>
      <c r="AQ170" s="14"/>
      <c r="AR170" s="14"/>
      <c r="AS170" s="14"/>
      <c r="AT170" s="14"/>
      <c r="AU170" s="14"/>
      <c r="AV170" s="14"/>
    </row>
    <row r="171" spans="7:48">
      <c r="G171" s="14"/>
      <c r="H171" s="387"/>
      <c r="I171" s="387"/>
      <c r="J171" s="77"/>
      <c r="K171" s="164"/>
      <c r="L171" s="77"/>
      <c r="M171" s="164"/>
      <c r="N171" s="387"/>
      <c r="O171" s="164"/>
      <c r="P171" s="164"/>
      <c r="R171" s="14"/>
      <c r="S171" s="14"/>
      <c r="T171" s="14"/>
      <c r="U171" s="14"/>
      <c r="V171" s="14"/>
      <c r="W171" s="14"/>
      <c r="Z171" s="14"/>
      <c r="AB171" s="164"/>
      <c r="AD171" s="77"/>
      <c r="AE171" s="77"/>
      <c r="AF171" s="77"/>
      <c r="AO171" s="14"/>
      <c r="AP171" s="14"/>
      <c r="AQ171" s="14"/>
      <c r="AR171" s="14"/>
      <c r="AS171" s="14"/>
      <c r="AT171" s="14"/>
      <c r="AU171" s="14"/>
      <c r="AV171" s="14"/>
    </row>
    <row r="172" spans="7:48">
      <c r="G172" s="14"/>
      <c r="H172" s="387"/>
      <c r="I172" s="387"/>
      <c r="J172" s="77"/>
      <c r="K172" s="164"/>
      <c r="L172" s="77"/>
      <c r="M172" s="164"/>
      <c r="N172" s="387"/>
      <c r="O172" s="164"/>
      <c r="P172" s="164"/>
      <c r="R172" s="14"/>
      <c r="S172" s="14"/>
      <c r="T172" s="14"/>
      <c r="U172" s="14"/>
      <c r="V172" s="14"/>
      <c r="W172" s="14"/>
      <c r="Z172" s="14"/>
      <c r="AB172" s="164"/>
      <c r="AD172" s="77"/>
      <c r="AE172" s="77"/>
      <c r="AF172" s="77"/>
      <c r="AO172" s="14"/>
      <c r="AP172" s="14"/>
      <c r="AQ172" s="14"/>
      <c r="AR172" s="14"/>
      <c r="AS172" s="14"/>
      <c r="AT172" s="14"/>
      <c r="AU172" s="14"/>
      <c r="AV172" s="14"/>
    </row>
    <row r="173" spans="7:48">
      <c r="G173" s="14"/>
      <c r="H173" s="387"/>
      <c r="I173" s="387"/>
      <c r="J173" s="77"/>
      <c r="K173" s="164"/>
      <c r="L173" s="77"/>
      <c r="M173" s="164"/>
      <c r="N173" s="387"/>
      <c r="O173" s="164"/>
      <c r="P173" s="164"/>
      <c r="R173" s="14"/>
      <c r="S173" s="14"/>
      <c r="T173" s="14"/>
      <c r="U173" s="14"/>
      <c r="V173" s="14"/>
      <c r="W173" s="14"/>
      <c r="Z173" s="14"/>
      <c r="AB173" s="164"/>
      <c r="AD173" s="77"/>
      <c r="AE173" s="77"/>
      <c r="AF173" s="77"/>
      <c r="AO173" s="14"/>
      <c r="AP173" s="14"/>
      <c r="AQ173" s="14"/>
      <c r="AR173" s="14"/>
      <c r="AS173" s="14"/>
      <c r="AT173" s="14"/>
      <c r="AU173" s="14"/>
      <c r="AV173" s="14"/>
    </row>
    <row r="174" spans="7:48">
      <c r="G174" s="14"/>
      <c r="H174" s="387"/>
      <c r="I174" s="387"/>
      <c r="J174" s="77"/>
      <c r="K174" s="164"/>
      <c r="L174" s="77"/>
      <c r="M174" s="164"/>
      <c r="N174" s="387"/>
      <c r="O174" s="164"/>
      <c r="P174" s="164"/>
      <c r="R174" s="14"/>
      <c r="S174" s="14"/>
      <c r="T174" s="14"/>
      <c r="U174" s="14"/>
      <c r="V174" s="14"/>
      <c r="W174" s="14"/>
      <c r="Z174" s="14"/>
      <c r="AB174" s="164"/>
      <c r="AD174" s="77"/>
      <c r="AE174" s="77"/>
      <c r="AF174" s="77"/>
      <c r="AO174" s="14"/>
      <c r="AP174" s="14"/>
      <c r="AQ174" s="14"/>
      <c r="AR174" s="14"/>
      <c r="AS174" s="14"/>
      <c r="AT174" s="14"/>
      <c r="AU174" s="14"/>
      <c r="AV174" s="14"/>
    </row>
    <row r="175" spans="7:48">
      <c r="G175" s="14"/>
      <c r="H175" s="387"/>
      <c r="I175" s="387"/>
      <c r="J175" s="77"/>
      <c r="K175" s="164"/>
      <c r="L175" s="77"/>
      <c r="M175" s="164"/>
      <c r="N175" s="387"/>
      <c r="O175" s="164"/>
      <c r="P175" s="164"/>
      <c r="R175" s="14"/>
      <c r="S175" s="14"/>
      <c r="T175" s="14"/>
      <c r="U175" s="14"/>
      <c r="V175" s="14"/>
      <c r="W175" s="14"/>
      <c r="Z175" s="14"/>
      <c r="AB175" s="164"/>
      <c r="AD175" s="77"/>
      <c r="AE175" s="77"/>
      <c r="AF175" s="77"/>
      <c r="AO175" s="14"/>
      <c r="AP175" s="14"/>
      <c r="AQ175" s="14"/>
      <c r="AR175" s="14"/>
      <c r="AS175" s="14"/>
      <c r="AT175" s="14"/>
      <c r="AU175" s="14"/>
      <c r="AV175" s="14"/>
    </row>
    <row r="176" spans="7:48">
      <c r="G176" s="14"/>
      <c r="H176" s="387"/>
      <c r="I176" s="387"/>
      <c r="J176" s="77"/>
      <c r="K176" s="164"/>
      <c r="L176" s="77"/>
      <c r="M176" s="164"/>
      <c r="N176" s="387"/>
      <c r="O176" s="164"/>
      <c r="P176" s="164"/>
      <c r="R176" s="14"/>
      <c r="S176" s="14"/>
      <c r="T176" s="14"/>
      <c r="U176" s="14"/>
      <c r="V176" s="14"/>
      <c r="W176" s="14"/>
      <c r="Z176" s="14"/>
      <c r="AB176" s="164"/>
      <c r="AD176" s="77"/>
      <c r="AE176" s="77"/>
      <c r="AF176" s="77"/>
      <c r="AO176" s="14"/>
      <c r="AP176" s="14"/>
      <c r="AQ176" s="14"/>
      <c r="AR176" s="14"/>
      <c r="AS176" s="14"/>
      <c r="AT176" s="14"/>
      <c r="AU176" s="14"/>
      <c r="AV176" s="14"/>
    </row>
    <row r="177" spans="1:48">
      <c r="G177" s="14"/>
      <c r="H177" s="387"/>
      <c r="I177" s="387"/>
      <c r="J177" s="77"/>
      <c r="K177" s="164"/>
      <c r="L177" s="77"/>
      <c r="M177" s="164"/>
      <c r="N177" s="387"/>
      <c r="O177" s="164"/>
      <c r="P177" s="164"/>
      <c r="R177" s="14"/>
      <c r="S177" s="14"/>
      <c r="T177" s="14"/>
      <c r="U177" s="14"/>
      <c r="V177" s="14"/>
      <c r="W177" s="14"/>
      <c r="Z177" s="14"/>
      <c r="AB177" s="164"/>
      <c r="AD177" s="77"/>
      <c r="AE177" s="77"/>
      <c r="AF177" s="77"/>
      <c r="AO177" s="14"/>
      <c r="AP177" s="14"/>
      <c r="AQ177" s="14"/>
      <c r="AR177" s="14"/>
      <c r="AS177" s="14"/>
      <c r="AT177" s="14"/>
      <c r="AU177" s="14"/>
      <c r="AV177" s="14"/>
    </row>
    <row r="178" spans="1:48">
      <c r="G178" s="14"/>
      <c r="H178" s="387"/>
      <c r="I178" s="387"/>
      <c r="J178" s="77"/>
      <c r="K178" s="164"/>
      <c r="L178" s="77"/>
      <c r="M178" s="164"/>
      <c r="N178" s="387"/>
      <c r="O178" s="164"/>
      <c r="P178" s="164"/>
      <c r="R178" s="14"/>
      <c r="S178" s="14"/>
      <c r="T178" s="14"/>
      <c r="U178" s="14"/>
      <c r="V178" s="14"/>
      <c r="W178" s="14"/>
      <c r="Z178" s="14"/>
      <c r="AB178" s="164"/>
      <c r="AD178" s="77"/>
      <c r="AE178" s="77"/>
      <c r="AF178" s="77"/>
      <c r="AO178" s="14"/>
      <c r="AP178" s="14"/>
      <c r="AQ178" s="14"/>
      <c r="AR178" s="14"/>
      <c r="AS178" s="14"/>
      <c r="AT178" s="14"/>
      <c r="AU178" s="14"/>
      <c r="AV178" s="14"/>
    </row>
    <row r="179" spans="1:48">
      <c r="A179" s="32"/>
      <c r="B179" s="32"/>
      <c r="C179" s="32"/>
      <c r="D179" s="32"/>
      <c r="E179" s="32"/>
      <c r="F179" s="32"/>
      <c r="G179" s="32"/>
      <c r="H179" s="365"/>
      <c r="I179" s="365"/>
      <c r="J179" s="78"/>
      <c r="K179" s="165"/>
      <c r="L179" s="78"/>
      <c r="M179" s="164"/>
      <c r="N179" s="387"/>
      <c r="O179" s="164"/>
      <c r="P179" s="164"/>
      <c r="R179" s="14"/>
      <c r="S179" s="14"/>
      <c r="T179" s="14"/>
      <c r="U179" s="14"/>
      <c r="V179" s="14"/>
      <c r="W179" s="14"/>
      <c r="Z179" s="14"/>
      <c r="AB179" s="164"/>
      <c r="AD179" s="77"/>
      <c r="AE179" s="77"/>
      <c r="AF179" s="77"/>
      <c r="AO179" s="14"/>
      <c r="AP179" s="14"/>
      <c r="AQ179" s="14"/>
      <c r="AR179" s="14"/>
      <c r="AS179" s="14"/>
      <c r="AT179" s="14"/>
      <c r="AU179" s="14"/>
    </row>
    <row r="180" spans="1:48">
      <c r="A180" s="36"/>
      <c r="B180" s="36"/>
      <c r="C180" s="36"/>
      <c r="D180" s="36"/>
      <c r="E180" s="36"/>
      <c r="F180" s="36"/>
      <c r="G180" s="36"/>
      <c r="H180" s="366"/>
      <c r="I180" s="366"/>
      <c r="J180" s="79"/>
      <c r="K180" s="166"/>
      <c r="L180" s="79"/>
      <c r="M180" s="165"/>
      <c r="N180" s="365"/>
      <c r="O180" s="165"/>
      <c r="P180" s="165"/>
      <c r="Q180" s="165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165"/>
      <c r="AC180" s="165"/>
      <c r="AD180" s="78"/>
      <c r="AE180" s="78"/>
      <c r="AF180" s="78"/>
      <c r="AG180" s="165"/>
      <c r="AH180" s="32"/>
      <c r="AI180" s="32"/>
      <c r="AJ180" s="78"/>
      <c r="AL180" s="78"/>
      <c r="AN180" s="78"/>
    </row>
    <row r="181" spans="1:48">
      <c r="A181" s="36"/>
      <c r="B181" s="36"/>
      <c r="C181" s="36"/>
      <c r="D181" s="36"/>
      <c r="E181" s="36"/>
      <c r="F181" s="36"/>
      <c r="G181" s="36"/>
      <c r="H181" s="366"/>
      <c r="I181" s="366"/>
      <c r="J181" s="79"/>
      <c r="K181" s="166"/>
      <c r="L181" s="79"/>
      <c r="M181" s="166"/>
      <c r="N181" s="366"/>
      <c r="O181" s="166"/>
      <c r="P181" s="166"/>
      <c r="Q181" s="16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166"/>
      <c r="AC181" s="166"/>
      <c r="AD181" s="79"/>
      <c r="AE181" s="79"/>
      <c r="AF181" s="79"/>
      <c r="AG181" s="166"/>
      <c r="AH181" s="36"/>
      <c r="AI181" s="36"/>
      <c r="AJ181" s="79"/>
      <c r="AL181" s="79"/>
      <c r="AN181" s="79"/>
    </row>
    <row r="182" spans="1:48">
      <c r="A182" s="36"/>
      <c r="B182" s="36"/>
      <c r="C182" s="36"/>
      <c r="D182" s="36"/>
      <c r="E182" s="36"/>
      <c r="F182" s="36"/>
      <c r="G182" s="36"/>
      <c r="H182" s="366"/>
      <c r="I182" s="366"/>
      <c r="J182" s="79"/>
      <c r="K182" s="166"/>
      <c r="L182" s="79"/>
      <c r="M182" s="166"/>
      <c r="N182" s="366"/>
      <c r="O182" s="166"/>
      <c r="P182" s="166"/>
      <c r="Q182" s="16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166"/>
      <c r="AC182" s="166"/>
      <c r="AD182" s="79"/>
      <c r="AE182" s="79"/>
      <c r="AF182" s="79"/>
      <c r="AG182" s="166"/>
      <c r="AH182" s="36"/>
      <c r="AI182" s="36"/>
      <c r="AJ182" s="79"/>
      <c r="AL182" s="79"/>
      <c r="AN182" s="79"/>
    </row>
    <row r="183" spans="1:48">
      <c r="A183" s="36"/>
      <c r="B183" s="36"/>
      <c r="C183" s="36"/>
      <c r="D183" s="36"/>
      <c r="E183" s="36"/>
      <c r="F183" s="36"/>
      <c r="G183" s="36"/>
      <c r="H183" s="366"/>
      <c r="I183" s="366"/>
      <c r="J183" s="79"/>
      <c r="K183" s="166"/>
      <c r="L183" s="79"/>
      <c r="M183" s="166"/>
      <c r="N183" s="366"/>
      <c r="O183" s="166"/>
      <c r="P183" s="166"/>
      <c r="Q183" s="16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166"/>
      <c r="AC183" s="166"/>
      <c r="AD183" s="79"/>
      <c r="AE183" s="79"/>
      <c r="AF183" s="79"/>
      <c r="AG183" s="166"/>
      <c r="AH183" s="36"/>
      <c r="AI183" s="36"/>
      <c r="AJ183" s="79"/>
      <c r="AL183" s="79"/>
      <c r="AN183" s="79"/>
    </row>
    <row r="184" spans="1:48">
      <c r="A184" s="36"/>
      <c r="B184" s="36"/>
      <c r="C184" s="36"/>
      <c r="D184" s="36"/>
      <c r="E184" s="36"/>
      <c r="F184" s="36"/>
      <c r="G184" s="36"/>
      <c r="H184" s="366"/>
      <c r="I184" s="366"/>
      <c r="J184" s="79"/>
      <c r="K184" s="166"/>
      <c r="L184" s="79"/>
      <c r="M184" s="166"/>
      <c r="N184" s="366"/>
      <c r="O184" s="166"/>
      <c r="P184" s="166"/>
      <c r="Q184" s="16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166"/>
      <c r="AC184" s="166"/>
      <c r="AD184" s="79"/>
      <c r="AE184" s="79"/>
      <c r="AF184" s="79"/>
      <c r="AG184" s="166"/>
      <c r="AH184" s="36"/>
      <c r="AI184" s="36"/>
      <c r="AJ184" s="79"/>
      <c r="AL184" s="79"/>
      <c r="AN184" s="79"/>
    </row>
    <row r="185" spans="1:48">
      <c r="A185" s="36"/>
      <c r="B185" s="36"/>
      <c r="C185" s="36"/>
      <c r="D185" s="36"/>
      <c r="E185" s="36"/>
      <c r="F185" s="36"/>
      <c r="G185" s="36"/>
      <c r="H185" s="366"/>
      <c r="I185" s="366"/>
      <c r="J185" s="79"/>
      <c r="K185" s="166"/>
      <c r="L185" s="79"/>
      <c r="M185" s="166"/>
      <c r="N185" s="366"/>
      <c r="O185" s="166"/>
      <c r="P185" s="166"/>
      <c r="Q185" s="16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166"/>
      <c r="AC185" s="166"/>
      <c r="AD185" s="79"/>
      <c r="AE185" s="79"/>
      <c r="AF185" s="79"/>
      <c r="AG185" s="166"/>
      <c r="AH185" s="36"/>
      <c r="AI185" s="36"/>
      <c r="AJ185" s="79"/>
      <c r="AL185" s="79"/>
      <c r="AN185" s="79"/>
    </row>
    <row r="186" spans="1:48">
      <c r="A186" s="36"/>
      <c r="B186" s="36"/>
      <c r="C186" s="36"/>
      <c r="D186" s="36"/>
      <c r="E186" s="36"/>
      <c r="F186" s="36"/>
      <c r="G186" s="36"/>
      <c r="H186" s="366"/>
      <c r="I186" s="366"/>
      <c r="J186" s="79"/>
      <c r="K186" s="166"/>
      <c r="L186" s="79"/>
      <c r="M186" s="166"/>
      <c r="N186" s="366"/>
      <c r="O186" s="166"/>
      <c r="P186" s="166"/>
      <c r="Q186" s="16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166"/>
      <c r="AC186" s="166"/>
      <c r="AD186" s="79"/>
      <c r="AE186" s="79"/>
      <c r="AF186" s="79"/>
      <c r="AG186" s="166"/>
      <c r="AH186" s="36"/>
      <c r="AI186" s="36"/>
      <c r="AJ186" s="79"/>
      <c r="AL186" s="79"/>
      <c r="AN186" s="79"/>
    </row>
    <row r="187" spans="1:48">
      <c r="A187" s="36"/>
      <c r="B187" s="36"/>
      <c r="C187" s="36"/>
      <c r="D187" s="36"/>
      <c r="E187" s="36"/>
      <c r="F187" s="36"/>
      <c r="G187" s="36"/>
      <c r="H187" s="366"/>
      <c r="I187" s="366"/>
      <c r="J187" s="79"/>
      <c r="K187" s="166"/>
      <c r="L187" s="79"/>
      <c r="M187" s="166"/>
      <c r="N187" s="366"/>
      <c r="O187" s="166"/>
      <c r="P187" s="166"/>
      <c r="Q187" s="16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166"/>
      <c r="AC187" s="166"/>
      <c r="AD187" s="79"/>
      <c r="AE187" s="79"/>
      <c r="AF187" s="79"/>
      <c r="AG187" s="166"/>
      <c r="AH187" s="36"/>
      <c r="AI187" s="36"/>
      <c r="AJ187" s="79"/>
      <c r="AL187" s="79"/>
      <c r="AN187" s="79"/>
    </row>
    <row r="188" spans="1:48">
      <c r="A188" s="36"/>
      <c r="B188" s="36"/>
      <c r="C188" s="36"/>
      <c r="D188" s="36"/>
      <c r="E188" s="36"/>
      <c r="F188" s="36"/>
      <c r="G188" s="36"/>
      <c r="H188" s="366"/>
      <c r="I188" s="366"/>
      <c r="J188" s="79"/>
      <c r="K188" s="166"/>
      <c r="L188" s="79"/>
      <c r="M188" s="166"/>
      <c r="N188" s="366"/>
      <c r="O188" s="166"/>
      <c r="P188" s="166"/>
      <c r="Q188" s="16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166"/>
      <c r="AC188" s="166"/>
      <c r="AD188" s="79"/>
      <c r="AE188" s="79"/>
      <c r="AF188" s="79"/>
      <c r="AG188" s="166"/>
      <c r="AH188" s="36"/>
      <c r="AI188" s="36"/>
      <c r="AJ188" s="79"/>
      <c r="AL188" s="79"/>
      <c r="AN188" s="79"/>
    </row>
    <row r="189" spans="1:48">
      <c r="A189" s="36"/>
      <c r="B189" s="36"/>
      <c r="C189" s="36"/>
      <c r="D189" s="36"/>
      <c r="E189" s="36"/>
      <c r="F189" s="36"/>
      <c r="G189" s="36"/>
      <c r="H189" s="366"/>
      <c r="I189" s="366"/>
      <c r="J189" s="79"/>
      <c r="K189" s="166"/>
      <c r="L189" s="79"/>
      <c r="M189" s="166"/>
      <c r="N189" s="366"/>
      <c r="O189" s="166"/>
      <c r="P189" s="166"/>
      <c r="Q189" s="16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166"/>
      <c r="AC189" s="166"/>
      <c r="AD189" s="79"/>
      <c r="AE189" s="79"/>
      <c r="AF189" s="79"/>
      <c r="AG189" s="166"/>
      <c r="AH189" s="36"/>
      <c r="AI189" s="36"/>
      <c r="AJ189" s="79"/>
      <c r="AL189" s="79"/>
      <c r="AN189" s="79"/>
    </row>
    <row r="190" spans="1:48">
      <c r="A190" s="36"/>
      <c r="B190" s="36"/>
      <c r="C190" s="36"/>
      <c r="D190" s="36"/>
      <c r="E190" s="36"/>
      <c r="F190" s="36"/>
      <c r="G190" s="36"/>
      <c r="H190" s="366"/>
      <c r="I190" s="366"/>
      <c r="J190" s="79"/>
      <c r="K190" s="166"/>
      <c r="L190" s="79"/>
      <c r="M190" s="166"/>
      <c r="N190" s="366"/>
      <c r="O190" s="166"/>
      <c r="P190" s="166"/>
      <c r="Q190" s="16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166"/>
      <c r="AC190" s="166"/>
      <c r="AD190" s="79"/>
      <c r="AE190" s="79"/>
      <c r="AF190" s="79"/>
      <c r="AG190" s="166"/>
      <c r="AH190" s="36"/>
      <c r="AI190" s="36"/>
      <c r="AJ190" s="79"/>
      <c r="AL190" s="79"/>
      <c r="AN190" s="79"/>
    </row>
    <row r="191" spans="1:48">
      <c r="A191" s="36"/>
      <c r="B191" s="36"/>
      <c r="C191" s="36"/>
      <c r="D191" s="36"/>
      <c r="E191" s="36"/>
      <c r="F191" s="36"/>
      <c r="G191" s="36"/>
      <c r="H191" s="366"/>
      <c r="I191" s="366"/>
      <c r="J191" s="79"/>
      <c r="K191" s="166"/>
      <c r="L191" s="79"/>
      <c r="M191" s="166"/>
      <c r="N191" s="366"/>
      <c r="O191" s="166"/>
      <c r="P191" s="166"/>
      <c r="Q191" s="16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166"/>
      <c r="AC191" s="166"/>
      <c r="AD191" s="79"/>
      <c r="AE191" s="79"/>
      <c r="AF191" s="79"/>
      <c r="AG191" s="166"/>
      <c r="AH191" s="36"/>
      <c r="AI191" s="36"/>
      <c r="AJ191" s="79"/>
      <c r="AL191" s="79"/>
      <c r="AN191" s="79"/>
    </row>
    <row r="192" spans="1:48">
      <c r="A192" s="36"/>
      <c r="B192" s="36"/>
      <c r="C192" s="36"/>
      <c r="D192" s="36"/>
      <c r="E192" s="36"/>
      <c r="F192" s="36"/>
      <c r="G192" s="36"/>
      <c r="H192" s="366"/>
      <c r="I192" s="366"/>
      <c r="J192" s="79"/>
      <c r="K192" s="166"/>
      <c r="L192" s="79"/>
      <c r="M192" s="166"/>
      <c r="N192" s="366"/>
      <c r="O192" s="166"/>
      <c r="P192" s="166"/>
      <c r="Q192" s="16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166"/>
      <c r="AC192" s="166"/>
      <c r="AD192" s="79"/>
      <c r="AE192" s="79"/>
      <c r="AF192" s="79"/>
      <c r="AG192" s="166"/>
      <c r="AH192" s="36"/>
      <c r="AI192" s="36"/>
      <c r="AJ192" s="79"/>
      <c r="AL192" s="79"/>
      <c r="AN192" s="79"/>
    </row>
    <row r="193" spans="1:40">
      <c r="A193" s="36"/>
      <c r="B193" s="36"/>
      <c r="C193" s="36"/>
      <c r="D193" s="36"/>
      <c r="E193" s="36"/>
      <c r="F193" s="36"/>
      <c r="G193" s="36"/>
      <c r="H193" s="366"/>
      <c r="I193" s="366"/>
      <c r="J193" s="79"/>
      <c r="K193" s="166"/>
      <c r="L193" s="79"/>
      <c r="M193" s="166"/>
      <c r="N193" s="366"/>
      <c r="O193" s="166"/>
      <c r="P193" s="166"/>
      <c r="Q193" s="16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166"/>
      <c r="AC193" s="166"/>
      <c r="AD193" s="79"/>
      <c r="AE193" s="79"/>
      <c r="AF193" s="79"/>
      <c r="AG193" s="166"/>
      <c r="AH193" s="36"/>
      <c r="AI193" s="36"/>
      <c r="AJ193" s="79"/>
      <c r="AL193" s="79"/>
      <c r="AN193" s="79"/>
    </row>
    <row r="194" spans="1:40">
      <c r="A194" s="36"/>
      <c r="B194" s="36"/>
      <c r="C194" s="36"/>
      <c r="D194" s="36"/>
      <c r="E194" s="36"/>
      <c r="F194" s="36"/>
      <c r="G194" s="36"/>
      <c r="H194" s="366"/>
      <c r="I194" s="366"/>
      <c r="J194" s="79"/>
      <c r="K194" s="166"/>
      <c r="L194" s="79"/>
      <c r="M194" s="166"/>
      <c r="N194" s="366"/>
      <c r="O194" s="166"/>
      <c r="P194" s="166"/>
      <c r="Q194" s="16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166"/>
      <c r="AC194" s="166"/>
      <c r="AD194" s="79"/>
      <c r="AE194" s="79"/>
      <c r="AF194" s="79"/>
      <c r="AG194" s="166"/>
      <c r="AH194" s="36"/>
      <c r="AI194" s="36"/>
      <c r="AJ194" s="79"/>
      <c r="AL194" s="79"/>
      <c r="AN194" s="79"/>
    </row>
    <row r="195" spans="1:40">
      <c r="A195" s="36"/>
      <c r="B195" s="36"/>
      <c r="C195" s="36"/>
      <c r="D195" s="36"/>
      <c r="E195" s="36"/>
      <c r="F195" s="36"/>
      <c r="G195" s="36"/>
      <c r="H195" s="366"/>
      <c r="I195" s="366"/>
      <c r="J195" s="79"/>
      <c r="K195" s="166"/>
      <c r="L195" s="79"/>
      <c r="M195" s="166"/>
      <c r="N195" s="366"/>
      <c r="O195" s="166"/>
      <c r="P195" s="166"/>
      <c r="Q195" s="16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166"/>
      <c r="AC195" s="166"/>
      <c r="AD195" s="79"/>
      <c r="AE195" s="79"/>
      <c r="AF195" s="79"/>
      <c r="AG195" s="166"/>
      <c r="AH195" s="36"/>
      <c r="AI195" s="36"/>
      <c r="AJ195" s="79"/>
      <c r="AL195" s="79"/>
      <c r="AN195" s="79"/>
    </row>
    <row r="196" spans="1:40">
      <c r="A196" s="36"/>
      <c r="B196" s="36"/>
      <c r="C196" s="36"/>
      <c r="D196" s="36"/>
      <c r="E196" s="36"/>
      <c r="F196" s="36"/>
      <c r="G196" s="36"/>
      <c r="H196" s="366"/>
      <c r="I196" s="366"/>
      <c r="J196" s="79"/>
      <c r="K196" s="166"/>
      <c r="L196" s="79"/>
      <c r="M196" s="166"/>
      <c r="N196" s="366"/>
      <c r="O196" s="166"/>
      <c r="P196" s="166"/>
      <c r="Q196" s="16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166"/>
      <c r="AC196" s="166"/>
      <c r="AD196" s="79"/>
      <c r="AE196" s="79"/>
      <c r="AF196" s="79"/>
      <c r="AG196" s="166"/>
      <c r="AH196" s="36"/>
      <c r="AI196" s="36"/>
      <c r="AJ196" s="79"/>
      <c r="AL196" s="79"/>
      <c r="AN196" s="79"/>
    </row>
    <row r="197" spans="1:40">
      <c r="A197" s="36"/>
      <c r="B197" s="36"/>
      <c r="C197" s="36"/>
      <c r="D197" s="36"/>
      <c r="E197" s="36"/>
      <c r="F197" s="36"/>
      <c r="G197" s="36"/>
      <c r="H197" s="366"/>
      <c r="I197" s="366"/>
      <c r="J197" s="79"/>
      <c r="K197" s="166"/>
      <c r="L197" s="79"/>
      <c r="M197" s="166"/>
      <c r="N197" s="366"/>
      <c r="O197" s="166"/>
      <c r="P197" s="166"/>
      <c r="Q197" s="16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166"/>
      <c r="AC197" s="166"/>
      <c r="AD197" s="79"/>
      <c r="AE197" s="79"/>
      <c r="AF197" s="79"/>
      <c r="AG197" s="166"/>
      <c r="AH197" s="36"/>
      <c r="AI197" s="36"/>
      <c r="AJ197" s="79"/>
      <c r="AL197" s="79"/>
      <c r="AN197" s="79"/>
    </row>
    <row r="198" spans="1:40">
      <c r="A198" s="36"/>
      <c r="B198" s="36"/>
      <c r="C198" s="36"/>
      <c r="D198" s="36"/>
      <c r="E198" s="36"/>
      <c r="F198" s="36"/>
      <c r="G198" s="36"/>
      <c r="H198" s="366"/>
      <c r="I198" s="366"/>
      <c r="J198" s="79"/>
      <c r="K198" s="166"/>
      <c r="L198" s="79"/>
      <c r="M198" s="166"/>
      <c r="N198" s="366"/>
      <c r="O198" s="166"/>
      <c r="P198" s="166"/>
      <c r="Q198" s="16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166"/>
      <c r="AC198" s="166"/>
      <c r="AD198" s="79"/>
      <c r="AE198" s="79"/>
      <c r="AF198" s="79"/>
      <c r="AG198" s="166"/>
      <c r="AH198" s="36"/>
      <c r="AI198" s="36"/>
      <c r="AJ198" s="79"/>
      <c r="AL198" s="79"/>
      <c r="AN198" s="79"/>
    </row>
    <row r="199" spans="1:40">
      <c r="A199" s="36"/>
      <c r="B199" s="36"/>
      <c r="C199" s="36"/>
      <c r="D199" s="36"/>
      <c r="E199" s="36"/>
      <c r="F199" s="36"/>
      <c r="G199" s="36"/>
      <c r="H199" s="366"/>
      <c r="I199" s="366"/>
      <c r="J199" s="79"/>
      <c r="K199" s="166"/>
      <c r="L199" s="79"/>
      <c r="M199" s="166"/>
      <c r="N199" s="366"/>
      <c r="O199" s="166"/>
      <c r="P199" s="166"/>
      <c r="Q199" s="16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166"/>
      <c r="AC199" s="166"/>
      <c r="AD199" s="79"/>
      <c r="AE199" s="79"/>
      <c r="AF199" s="79"/>
      <c r="AG199" s="166"/>
      <c r="AH199" s="36"/>
      <c r="AI199" s="36"/>
      <c r="AJ199" s="79"/>
      <c r="AL199" s="79"/>
      <c r="AN199" s="79"/>
    </row>
    <row r="200" spans="1:40">
      <c r="A200" s="36"/>
      <c r="B200" s="36"/>
      <c r="C200" s="36"/>
      <c r="D200" s="36"/>
      <c r="E200" s="36"/>
      <c r="F200" s="36"/>
      <c r="G200" s="36"/>
      <c r="H200" s="366"/>
      <c r="I200" s="366"/>
      <c r="J200" s="79"/>
      <c r="K200" s="166"/>
      <c r="L200" s="79"/>
      <c r="M200" s="166"/>
      <c r="N200" s="366"/>
      <c r="O200" s="166"/>
      <c r="P200" s="166"/>
      <c r="Q200" s="16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166"/>
      <c r="AC200" s="166"/>
      <c r="AD200" s="79"/>
      <c r="AE200" s="79"/>
      <c r="AF200" s="79"/>
      <c r="AG200" s="166"/>
      <c r="AH200" s="36"/>
      <c r="AI200" s="36"/>
      <c r="AJ200" s="79"/>
      <c r="AL200" s="79"/>
      <c r="AN200" s="79"/>
    </row>
    <row r="201" spans="1:40">
      <c r="A201" s="36"/>
      <c r="B201" s="36"/>
      <c r="C201" s="36"/>
      <c r="D201" s="36"/>
      <c r="E201" s="36"/>
      <c r="F201" s="36"/>
      <c r="G201" s="36"/>
      <c r="H201" s="366"/>
      <c r="I201" s="366"/>
      <c r="J201" s="79"/>
      <c r="K201" s="166"/>
      <c r="L201" s="79"/>
      <c r="M201" s="166"/>
      <c r="N201" s="366"/>
      <c r="O201" s="166"/>
      <c r="P201" s="166"/>
      <c r="Q201" s="16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166"/>
      <c r="AC201" s="166"/>
      <c r="AD201" s="79"/>
      <c r="AE201" s="79"/>
      <c r="AF201" s="79"/>
      <c r="AG201" s="166"/>
      <c r="AH201" s="36"/>
      <c r="AI201" s="36"/>
      <c r="AJ201" s="79"/>
      <c r="AL201" s="79"/>
      <c r="AN201" s="79"/>
    </row>
    <row r="202" spans="1:40">
      <c r="A202" s="36"/>
      <c r="B202" s="36"/>
      <c r="C202" s="36"/>
      <c r="D202" s="36"/>
      <c r="E202" s="36"/>
      <c r="F202" s="36"/>
      <c r="G202" s="36"/>
      <c r="H202" s="366"/>
      <c r="I202" s="366"/>
      <c r="J202" s="79"/>
      <c r="K202" s="166"/>
      <c r="L202" s="79"/>
      <c r="M202" s="166"/>
      <c r="N202" s="366"/>
      <c r="O202" s="166"/>
      <c r="P202" s="166"/>
      <c r="Q202" s="16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166"/>
      <c r="AC202" s="166"/>
      <c r="AD202" s="79"/>
      <c r="AE202" s="79"/>
      <c r="AF202" s="79"/>
      <c r="AG202" s="166"/>
      <c r="AH202" s="36"/>
      <c r="AI202" s="36"/>
      <c r="AJ202" s="79"/>
      <c r="AL202" s="79"/>
      <c r="AN202" s="79"/>
    </row>
    <row r="203" spans="1:40">
      <c r="A203" s="36"/>
      <c r="B203" s="36"/>
      <c r="C203" s="36"/>
      <c r="D203" s="36"/>
      <c r="E203" s="36"/>
      <c r="F203" s="36"/>
      <c r="G203" s="36"/>
      <c r="H203" s="366"/>
      <c r="I203" s="366"/>
      <c r="J203" s="79"/>
      <c r="K203" s="166"/>
      <c r="L203" s="79"/>
      <c r="M203" s="166"/>
      <c r="N203" s="366"/>
      <c r="O203" s="166"/>
      <c r="P203" s="166"/>
      <c r="Q203" s="16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166"/>
      <c r="AC203" s="166"/>
      <c r="AD203" s="79"/>
      <c r="AE203" s="79"/>
      <c r="AF203" s="79"/>
      <c r="AG203" s="166"/>
      <c r="AH203" s="36"/>
      <c r="AI203" s="36"/>
      <c r="AJ203" s="79"/>
      <c r="AL203" s="79"/>
      <c r="AN203" s="79"/>
    </row>
    <row r="204" spans="1:40">
      <c r="A204" s="36"/>
      <c r="B204" s="36"/>
      <c r="C204" s="36"/>
      <c r="D204" s="36"/>
      <c r="E204" s="36"/>
      <c r="F204" s="36"/>
      <c r="G204" s="36"/>
      <c r="H204" s="366"/>
      <c r="I204" s="366"/>
      <c r="J204" s="79"/>
      <c r="K204" s="166"/>
      <c r="L204" s="79"/>
      <c r="M204" s="166"/>
      <c r="N204" s="366"/>
      <c r="O204" s="166"/>
      <c r="P204" s="166"/>
      <c r="Q204" s="16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166"/>
      <c r="AC204" s="166"/>
      <c r="AD204" s="79"/>
      <c r="AE204" s="79"/>
      <c r="AF204" s="79"/>
      <c r="AG204" s="166"/>
      <c r="AH204" s="36"/>
      <c r="AI204" s="36"/>
      <c r="AJ204" s="79"/>
      <c r="AL204" s="79"/>
      <c r="AN204" s="79"/>
    </row>
    <row r="205" spans="1:40">
      <c r="A205" s="36"/>
      <c r="B205" s="36"/>
      <c r="C205" s="36"/>
      <c r="D205" s="36"/>
      <c r="E205" s="36"/>
      <c r="F205" s="36"/>
      <c r="G205" s="36"/>
      <c r="H205" s="366"/>
      <c r="I205" s="366"/>
      <c r="J205" s="79"/>
      <c r="K205" s="166"/>
      <c r="L205" s="79"/>
      <c r="M205" s="166"/>
      <c r="N205" s="366"/>
      <c r="O205" s="166"/>
      <c r="P205" s="166"/>
      <c r="Q205" s="16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166"/>
      <c r="AC205" s="166"/>
      <c r="AD205" s="79"/>
      <c r="AE205" s="79"/>
      <c r="AF205" s="79"/>
      <c r="AG205" s="166"/>
      <c r="AH205" s="36"/>
      <c r="AI205" s="36"/>
      <c r="AJ205" s="79"/>
      <c r="AL205" s="79"/>
      <c r="AN205" s="79"/>
    </row>
    <row r="206" spans="1:40">
      <c r="A206" s="36"/>
      <c r="B206" s="36"/>
      <c r="C206" s="36"/>
      <c r="D206" s="36"/>
      <c r="E206" s="36"/>
      <c r="F206" s="36"/>
      <c r="G206" s="36"/>
      <c r="H206" s="366"/>
      <c r="I206" s="366"/>
      <c r="J206" s="79"/>
      <c r="K206" s="166"/>
      <c r="L206" s="79"/>
      <c r="M206" s="166"/>
      <c r="N206" s="366"/>
      <c r="O206" s="166"/>
      <c r="P206" s="166"/>
      <c r="Q206" s="16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166"/>
      <c r="AC206" s="166"/>
      <c r="AD206" s="79"/>
      <c r="AE206" s="79"/>
      <c r="AF206" s="79"/>
      <c r="AG206" s="166"/>
      <c r="AH206" s="36"/>
      <c r="AI206" s="36"/>
      <c r="AJ206" s="79"/>
      <c r="AL206" s="79"/>
      <c r="AN206" s="79"/>
    </row>
    <row r="207" spans="1:40">
      <c r="A207" s="36"/>
      <c r="B207" s="36"/>
      <c r="C207" s="36"/>
      <c r="D207" s="36"/>
      <c r="E207" s="36"/>
      <c r="F207" s="36"/>
      <c r="G207" s="36"/>
      <c r="H207" s="366"/>
      <c r="I207" s="366"/>
      <c r="J207" s="79"/>
      <c r="K207" s="166"/>
      <c r="L207" s="79"/>
      <c r="M207" s="166"/>
      <c r="N207" s="366"/>
      <c r="O207" s="166"/>
      <c r="P207" s="166"/>
      <c r="Q207" s="16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166"/>
      <c r="AC207" s="166"/>
      <c r="AD207" s="79"/>
      <c r="AE207" s="79"/>
      <c r="AF207" s="79"/>
      <c r="AG207" s="166"/>
      <c r="AH207" s="36"/>
      <c r="AI207" s="36"/>
      <c r="AJ207" s="79"/>
      <c r="AL207" s="79"/>
      <c r="AN207" s="79"/>
    </row>
    <row r="208" spans="1:40">
      <c r="A208" s="36"/>
      <c r="B208" s="36"/>
      <c r="C208" s="36"/>
      <c r="D208" s="36"/>
      <c r="E208" s="36"/>
      <c r="F208" s="36"/>
      <c r="G208" s="36"/>
      <c r="H208" s="366"/>
      <c r="I208" s="366"/>
      <c r="J208" s="79"/>
      <c r="K208" s="166"/>
      <c r="L208" s="79"/>
      <c r="M208" s="166"/>
      <c r="N208" s="366"/>
      <c r="O208" s="166"/>
      <c r="P208" s="166"/>
      <c r="Q208" s="16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166"/>
      <c r="AC208" s="166"/>
      <c r="AD208" s="79"/>
      <c r="AE208" s="79"/>
      <c r="AF208" s="79"/>
      <c r="AG208" s="166"/>
      <c r="AH208" s="36"/>
      <c r="AI208" s="36"/>
      <c r="AJ208" s="79"/>
      <c r="AL208" s="79"/>
      <c r="AN208" s="79"/>
    </row>
    <row r="209" spans="1:40">
      <c r="A209" s="36"/>
      <c r="B209" s="36"/>
      <c r="C209" s="36"/>
      <c r="D209" s="36"/>
      <c r="E209" s="36"/>
      <c r="F209" s="36"/>
      <c r="G209" s="36"/>
      <c r="H209" s="366"/>
      <c r="I209" s="366"/>
      <c r="J209" s="79"/>
      <c r="K209" s="166"/>
      <c r="L209" s="79"/>
      <c r="M209" s="166"/>
      <c r="N209" s="366"/>
      <c r="O209" s="166"/>
      <c r="P209" s="166"/>
      <c r="Q209" s="16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166"/>
      <c r="AC209" s="166"/>
      <c r="AD209" s="79"/>
      <c r="AE209" s="79"/>
      <c r="AF209" s="79"/>
      <c r="AG209" s="166"/>
      <c r="AH209" s="36"/>
      <c r="AI209" s="36"/>
      <c r="AJ209" s="79"/>
      <c r="AL209" s="79"/>
      <c r="AN209" s="79"/>
    </row>
    <row r="210" spans="1:40">
      <c r="A210" s="36"/>
      <c r="B210" s="36"/>
      <c r="C210" s="36"/>
      <c r="D210" s="36"/>
      <c r="E210" s="36"/>
      <c r="F210" s="36"/>
      <c r="G210" s="36"/>
      <c r="H210" s="366"/>
      <c r="I210" s="366"/>
      <c r="J210" s="79"/>
      <c r="K210" s="166"/>
      <c r="L210" s="79"/>
      <c r="M210" s="166"/>
      <c r="N210" s="366"/>
      <c r="O210" s="166"/>
      <c r="P210" s="166"/>
      <c r="Q210" s="16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166"/>
      <c r="AC210" s="166"/>
      <c r="AD210" s="79"/>
      <c r="AE210" s="79"/>
      <c r="AF210" s="79"/>
      <c r="AG210" s="166"/>
      <c r="AH210" s="36"/>
      <c r="AI210" s="36"/>
      <c r="AJ210" s="79"/>
      <c r="AL210" s="79"/>
      <c r="AN210" s="79"/>
    </row>
    <row r="211" spans="1:40">
      <c r="A211" s="36"/>
      <c r="B211" s="36"/>
      <c r="C211" s="36"/>
      <c r="D211" s="36"/>
      <c r="E211" s="36"/>
      <c r="F211" s="36"/>
      <c r="G211" s="36"/>
      <c r="H211" s="366"/>
      <c r="I211" s="366"/>
      <c r="J211" s="79"/>
      <c r="K211" s="166"/>
      <c r="L211" s="79"/>
      <c r="M211" s="166"/>
      <c r="N211" s="366"/>
      <c r="O211" s="166"/>
      <c r="P211" s="166"/>
      <c r="Q211" s="16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166"/>
      <c r="AC211" s="166"/>
      <c r="AD211" s="79"/>
      <c r="AE211" s="79"/>
      <c r="AF211" s="79"/>
      <c r="AG211" s="166"/>
      <c r="AH211" s="36"/>
      <c r="AI211" s="36"/>
      <c r="AJ211" s="79"/>
      <c r="AL211" s="79"/>
      <c r="AN211" s="79"/>
    </row>
    <row r="212" spans="1:40">
      <c r="A212" s="36"/>
      <c r="B212" s="36"/>
      <c r="C212" s="36"/>
      <c r="D212" s="36"/>
      <c r="E212" s="36"/>
      <c r="F212" s="36"/>
      <c r="G212" s="36"/>
      <c r="H212" s="366"/>
      <c r="I212" s="366"/>
      <c r="J212" s="79"/>
      <c r="K212" s="166"/>
      <c r="L212" s="79"/>
      <c r="M212" s="166"/>
      <c r="N212" s="366"/>
      <c r="O212" s="166"/>
      <c r="P212" s="166"/>
      <c r="Q212" s="16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166"/>
      <c r="AC212" s="166"/>
      <c r="AD212" s="79"/>
      <c r="AE212" s="79"/>
      <c r="AF212" s="79"/>
      <c r="AG212" s="166"/>
      <c r="AH212" s="36"/>
      <c r="AI212" s="36"/>
      <c r="AJ212" s="79"/>
      <c r="AL212" s="79"/>
      <c r="AN212" s="79"/>
    </row>
    <row r="213" spans="1:40">
      <c r="A213" s="36"/>
      <c r="B213" s="36"/>
      <c r="C213" s="36"/>
      <c r="D213" s="36"/>
      <c r="E213" s="36"/>
      <c r="F213" s="36"/>
      <c r="G213" s="36"/>
      <c r="H213" s="366"/>
      <c r="I213" s="366"/>
      <c r="J213" s="79"/>
      <c r="K213" s="166"/>
      <c r="L213" s="79"/>
      <c r="M213" s="166"/>
      <c r="N213" s="366"/>
      <c r="O213" s="166"/>
      <c r="P213" s="166"/>
      <c r="Q213" s="16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166"/>
      <c r="AC213" s="166"/>
      <c r="AD213" s="79"/>
      <c r="AE213" s="79"/>
      <c r="AF213" s="79"/>
      <c r="AG213" s="166"/>
      <c r="AH213" s="36"/>
      <c r="AI213" s="36"/>
      <c r="AJ213" s="79"/>
      <c r="AL213" s="79"/>
      <c r="AN213" s="79"/>
    </row>
    <row r="214" spans="1:40">
      <c r="L214" s="79"/>
      <c r="M214" s="166"/>
      <c r="N214" s="366"/>
      <c r="O214" s="166"/>
      <c r="P214" s="166"/>
      <c r="Q214" s="16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166"/>
      <c r="AC214" s="166"/>
      <c r="AD214" s="79"/>
      <c r="AE214" s="79"/>
      <c r="AF214" s="79"/>
      <c r="AG214" s="166"/>
      <c r="AH214" s="36"/>
      <c r="AI214" s="36"/>
      <c r="AJ214" s="79"/>
      <c r="AL214" s="79"/>
      <c r="AN214" s="79"/>
    </row>
    <row r="215" spans="1:40">
      <c r="L215" s="79"/>
      <c r="M215" s="166"/>
      <c r="N215" s="366"/>
      <c r="O215" s="166"/>
      <c r="P215" s="166"/>
      <c r="Q215" s="16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166"/>
      <c r="AD215" s="79"/>
      <c r="AF215" s="79"/>
      <c r="AH215" s="36"/>
      <c r="AJ215" s="79"/>
      <c r="AL215" s="79"/>
      <c r="AN215" s="79"/>
    </row>
    <row r="216" spans="1:40">
      <c r="L216" s="79"/>
      <c r="M216" s="166"/>
      <c r="N216" s="366"/>
      <c r="O216" s="166"/>
      <c r="P216" s="166"/>
      <c r="Q216" s="16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166"/>
      <c r="AD216" s="79"/>
      <c r="AF216" s="79"/>
      <c r="AH216" s="36"/>
      <c r="AJ216" s="79"/>
      <c r="AL216" s="79"/>
      <c r="AN216" s="79"/>
    </row>
    <row r="217" spans="1:40">
      <c r="L217" s="79"/>
      <c r="M217" s="166"/>
      <c r="N217" s="366"/>
      <c r="O217" s="166"/>
      <c r="P217" s="166"/>
      <c r="Q217" s="16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166"/>
      <c r="AD217" s="79"/>
      <c r="AF217" s="79"/>
      <c r="AH217" s="36"/>
      <c r="AJ217" s="79"/>
      <c r="AL217" s="79"/>
      <c r="AN217" s="79"/>
    </row>
    <row r="218" spans="1:40">
      <c r="L218" s="79"/>
      <c r="M218" s="166"/>
      <c r="N218" s="366"/>
      <c r="O218" s="166"/>
      <c r="P218" s="166"/>
      <c r="Q218" s="16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166"/>
      <c r="AD218" s="79"/>
      <c r="AF218" s="79"/>
      <c r="AH218" s="36"/>
      <c r="AJ218" s="79"/>
      <c r="AL218" s="79"/>
      <c r="AN218" s="79"/>
    </row>
    <row r="219" spans="1:40">
      <c r="L219" s="79"/>
      <c r="M219" s="166"/>
      <c r="N219" s="366"/>
      <c r="O219" s="166"/>
      <c r="P219" s="166"/>
      <c r="Q219" s="16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166"/>
      <c r="AD219" s="79"/>
      <c r="AF219" s="79"/>
      <c r="AH219" s="36"/>
      <c r="AJ219" s="79"/>
      <c r="AL219" s="79"/>
      <c r="AN219" s="79"/>
    </row>
    <row r="220" spans="1:40">
      <c r="L220" s="79"/>
      <c r="M220" s="166"/>
      <c r="N220" s="366"/>
      <c r="O220" s="166"/>
      <c r="P220" s="166"/>
      <c r="Q220" s="16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166"/>
      <c r="AD220" s="79"/>
      <c r="AF220" s="79"/>
      <c r="AH220" s="36"/>
      <c r="AJ220" s="79"/>
      <c r="AL220" s="79"/>
      <c r="AN220" s="79"/>
    </row>
    <row r="221" spans="1:40">
      <c r="L221" s="79"/>
      <c r="M221" s="166"/>
      <c r="N221" s="366"/>
      <c r="O221" s="166"/>
      <c r="P221" s="166"/>
      <c r="Q221" s="16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166"/>
      <c r="AD221" s="79"/>
      <c r="AF221" s="79"/>
      <c r="AH221" s="36"/>
      <c r="AJ221" s="79"/>
      <c r="AL221" s="79"/>
      <c r="AN221" s="79"/>
    </row>
    <row r="222" spans="1:40">
      <c r="L222" s="79"/>
      <c r="M222" s="166"/>
      <c r="N222" s="366"/>
      <c r="O222" s="166"/>
      <c r="P222" s="166"/>
      <c r="Q222" s="16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166"/>
      <c r="AD222" s="79"/>
      <c r="AF222" s="79"/>
      <c r="AH222" s="36"/>
      <c r="AJ222" s="79"/>
      <c r="AL222" s="79"/>
      <c r="AN222" s="79"/>
    </row>
    <row r="223" spans="1:40">
      <c r="L223" s="79"/>
      <c r="M223" s="166"/>
      <c r="N223" s="366"/>
      <c r="O223" s="166"/>
      <c r="P223" s="166"/>
      <c r="Q223" s="16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166"/>
      <c r="AD223" s="79"/>
      <c r="AF223" s="79"/>
      <c r="AH223" s="36"/>
      <c r="AJ223" s="79"/>
      <c r="AL223" s="79"/>
      <c r="AN223" s="79"/>
    </row>
    <row r="224" spans="1:40">
      <c r="L224" s="79"/>
      <c r="M224" s="166"/>
      <c r="N224" s="366"/>
      <c r="O224" s="166"/>
      <c r="P224" s="166"/>
      <c r="Q224" s="16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166"/>
      <c r="AD224" s="79"/>
      <c r="AF224" s="79"/>
      <c r="AH224" s="36"/>
      <c r="AJ224" s="79"/>
      <c r="AL224" s="79"/>
      <c r="AN224" s="79"/>
    </row>
    <row r="225" spans="12:40">
      <c r="L225" s="79"/>
      <c r="M225" s="166"/>
      <c r="N225" s="366"/>
      <c r="O225" s="166"/>
      <c r="P225" s="166"/>
      <c r="Q225" s="16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166"/>
      <c r="AD225" s="79"/>
      <c r="AF225" s="79"/>
      <c r="AH225" s="36"/>
      <c r="AJ225" s="79"/>
      <c r="AL225" s="79"/>
      <c r="AN225" s="79"/>
    </row>
    <row r="226" spans="12:40">
      <c r="L226" s="79"/>
      <c r="M226" s="166"/>
      <c r="N226" s="366"/>
      <c r="O226" s="166"/>
      <c r="P226" s="166"/>
      <c r="Q226" s="16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166"/>
      <c r="AD226" s="79"/>
      <c r="AF226" s="79"/>
      <c r="AH226" s="36"/>
      <c r="AJ226" s="79"/>
      <c r="AL226" s="79"/>
      <c r="AN226" s="79"/>
    </row>
    <row r="227" spans="12:40">
      <c r="L227" s="79"/>
      <c r="M227" s="166"/>
      <c r="N227" s="366"/>
      <c r="O227" s="166"/>
      <c r="P227" s="166"/>
      <c r="Q227" s="16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166"/>
      <c r="AD227" s="79"/>
      <c r="AF227" s="79"/>
      <c r="AH227" s="36"/>
      <c r="AJ227" s="79"/>
      <c r="AL227" s="79"/>
      <c r="AN227" s="79"/>
    </row>
    <row r="228" spans="12:40">
      <c r="L228" s="79"/>
      <c r="M228" s="166"/>
      <c r="N228" s="366"/>
      <c r="O228" s="166"/>
      <c r="P228" s="166"/>
      <c r="Q228" s="16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166"/>
      <c r="AD228" s="79"/>
      <c r="AF228" s="79"/>
      <c r="AH228" s="36"/>
      <c r="AJ228" s="79"/>
      <c r="AL228" s="79"/>
      <c r="AN228" s="79"/>
    </row>
    <row r="229" spans="12:40">
      <c r="L229" s="79"/>
      <c r="M229" s="166"/>
      <c r="N229" s="366"/>
      <c r="O229" s="166"/>
      <c r="P229" s="166"/>
      <c r="Q229" s="16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166"/>
      <c r="AD229" s="79"/>
      <c r="AF229" s="79"/>
      <c r="AH229" s="36"/>
      <c r="AJ229" s="79"/>
      <c r="AL229" s="79"/>
      <c r="AN229" s="79"/>
    </row>
    <row r="230" spans="12:40">
      <c r="L230" s="79"/>
      <c r="M230" s="166"/>
      <c r="N230" s="366"/>
      <c r="O230" s="166"/>
      <c r="P230" s="166"/>
      <c r="Q230" s="16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166"/>
      <c r="AD230" s="79"/>
      <c r="AF230" s="79"/>
      <c r="AH230" s="36"/>
      <c r="AJ230" s="79"/>
      <c r="AL230" s="79"/>
      <c r="AN230" s="79"/>
    </row>
    <row r="231" spans="12:40">
      <c r="L231" s="79"/>
      <c r="M231" s="166"/>
      <c r="N231" s="366"/>
      <c r="O231" s="166"/>
      <c r="P231" s="166"/>
      <c r="Q231" s="16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166"/>
      <c r="AD231" s="79"/>
      <c r="AF231" s="79"/>
      <c r="AH231" s="36"/>
      <c r="AJ231" s="79"/>
      <c r="AL231" s="79"/>
      <c r="AN231" s="79"/>
    </row>
    <row r="232" spans="12:40">
      <c r="L232" s="79"/>
      <c r="M232" s="166"/>
      <c r="N232" s="366"/>
      <c r="O232" s="166"/>
      <c r="P232" s="166"/>
      <c r="Q232" s="16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166"/>
      <c r="AD232" s="79"/>
      <c r="AF232" s="79"/>
      <c r="AH232" s="36"/>
      <c r="AJ232" s="79"/>
      <c r="AL232" s="79"/>
      <c r="AN232" s="79"/>
    </row>
    <row r="233" spans="12:40">
      <c r="L233" s="79"/>
      <c r="M233" s="166"/>
      <c r="N233" s="366"/>
      <c r="O233" s="166"/>
      <c r="P233" s="166"/>
      <c r="Q233" s="16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166"/>
      <c r="AD233" s="79"/>
      <c r="AF233" s="79"/>
      <c r="AH233" s="36"/>
      <c r="AJ233" s="79"/>
      <c r="AL233" s="79"/>
      <c r="AN233" s="79"/>
    </row>
    <row r="234" spans="12:40">
      <c r="L234" s="79"/>
      <c r="M234" s="166"/>
      <c r="N234" s="366"/>
      <c r="O234" s="166"/>
      <c r="P234" s="166"/>
      <c r="Q234" s="16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166"/>
      <c r="AD234" s="79"/>
      <c r="AF234" s="79"/>
      <c r="AH234" s="36"/>
      <c r="AJ234" s="79"/>
      <c r="AL234" s="79"/>
      <c r="AN234" s="79"/>
    </row>
    <row r="235" spans="12:40">
      <c r="L235" s="79"/>
      <c r="M235" s="166"/>
      <c r="N235" s="366"/>
      <c r="O235" s="166"/>
      <c r="P235" s="166"/>
      <c r="Q235" s="16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166"/>
      <c r="AD235" s="79"/>
      <c r="AF235" s="79"/>
      <c r="AH235" s="36"/>
      <c r="AJ235" s="79"/>
      <c r="AL235" s="79"/>
      <c r="AN235" s="79"/>
    </row>
    <row r="236" spans="12:40">
      <c r="L236" s="79"/>
      <c r="M236" s="166"/>
      <c r="N236" s="366"/>
      <c r="O236" s="166"/>
      <c r="P236" s="166"/>
      <c r="Q236" s="16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166"/>
      <c r="AD236" s="79"/>
      <c r="AF236" s="79"/>
      <c r="AH236" s="36"/>
      <c r="AJ236" s="79"/>
      <c r="AL236" s="79"/>
      <c r="AN236" s="79"/>
    </row>
    <row r="237" spans="12:40">
      <c r="M237" s="166"/>
      <c r="N237" s="366"/>
      <c r="O237" s="166"/>
      <c r="P237" s="166"/>
      <c r="Q237" s="16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166"/>
      <c r="AD237" s="79"/>
      <c r="AF237" s="79"/>
      <c r="AH237" s="36"/>
      <c r="AJ237" s="79"/>
      <c r="AL237" s="79"/>
      <c r="AN237" s="79"/>
    </row>
  </sheetData>
  <mergeCells count="1">
    <mergeCell ref="S5:U5"/>
  </mergeCells>
  <conditionalFormatting sqref="G11:G16">
    <cfRule type="cellIs" dxfId="122" priority="19" operator="lessThan">
      <formula>0</formula>
    </cfRule>
    <cfRule type="cellIs" dxfId="121" priority="20" operator="greaterThan">
      <formula>0</formula>
    </cfRule>
  </conditionalFormatting>
  <conditionalFormatting sqref="I11:I16">
    <cfRule type="cellIs" dxfId="120" priority="17" operator="lessThan">
      <formula>0</formula>
    </cfRule>
    <cfRule type="cellIs" dxfId="119" priority="18" operator="greaterThan">
      <formula>0</formula>
    </cfRule>
  </conditionalFormatting>
  <conditionalFormatting sqref="K11:K16">
    <cfRule type="cellIs" dxfId="118" priority="15" operator="lessThan">
      <formula>0</formula>
    </cfRule>
    <cfRule type="cellIs" dxfId="117" priority="16" operator="greaterThan">
      <formula>0</formula>
    </cfRule>
  </conditionalFormatting>
  <conditionalFormatting sqref="X11:X16">
    <cfRule type="cellIs" dxfId="116" priority="11" operator="lessThan">
      <formula>0</formula>
    </cfRule>
    <cfRule type="cellIs" dxfId="115" priority="12" operator="greaterThan">
      <formula>0</formula>
    </cfRule>
  </conditionalFormatting>
  <conditionalFormatting sqref="AA11:AA16">
    <cfRule type="cellIs" dxfId="114" priority="9" operator="lessThan">
      <formula>0</formula>
    </cfRule>
    <cfRule type="cellIs" dxfId="113" priority="10" operator="greaterThan">
      <formula>0</formula>
    </cfRule>
  </conditionalFormatting>
  <conditionalFormatting sqref="Q11:Q16">
    <cfRule type="cellIs" dxfId="112" priority="7" operator="lessThan">
      <formula>0</formula>
    </cfRule>
    <cfRule type="cellIs" dxfId="111" priority="8" operator="greaterThan">
      <formula>0</formula>
    </cfRule>
  </conditionalFormatting>
  <conditionalFormatting sqref="AC11:AC16">
    <cfRule type="cellIs" dxfId="110" priority="3" operator="lessThan">
      <formula>0</formula>
    </cfRule>
    <cfRule type="cellIs" dxfId="109" priority="4" operator="greaterThan">
      <formula>0</formula>
    </cfRule>
  </conditionalFormatting>
  <conditionalFormatting sqref="X18:X23">
    <cfRule type="cellIs" dxfId="108" priority="1" operator="lessThan">
      <formula>0</formula>
    </cfRule>
    <cfRule type="cellIs" dxfId="10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8754-24F4-401D-8CD0-38D807BB46F5}">
  <dimension ref="P2:AJ312"/>
  <sheetViews>
    <sheetView zoomScale="95" zoomScaleNormal="95" workbookViewId="0"/>
  </sheetViews>
  <sheetFormatPr baseColWidth="10" defaultRowHeight="15"/>
  <cols>
    <col min="16" max="16" width="6.7265625" customWidth="1"/>
    <col min="28" max="28" width="14" customWidth="1"/>
    <col min="29" max="29" width="12.54296875" customWidth="1"/>
    <col min="30" max="30" width="10.90625" customWidth="1"/>
  </cols>
  <sheetData>
    <row r="2" spans="22:36" s="189" customFormat="1" ht="31.8">
      <c r="V2"/>
      <c r="W2"/>
      <c r="X2"/>
      <c r="Y2"/>
      <c r="Z2"/>
      <c r="AA2"/>
      <c r="AB2"/>
      <c r="AC2"/>
      <c r="AD2"/>
      <c r="AE2"/>
    </row>
    <row r="5" spans="22:36" s="193" customFormat="1" ht="19.8">
      <c r="V5" s="4"/>
      <c r="W5"/>
      <c r="X5"/>
      <c r="Y5"/>
      <c r="Z5"/>
      <c r="AA5"/>
      <c r="AB5"/>
      <c r="AC5"/>
      <c r="AD5"/>
      <c r="AE5"/>
      <c r="AF5"/>
      <c r="AG5"/>
      <c r="AI5" s="192"/>
      <c r="AJ5" s="192"/>
    </row>
    <row r="6" spans="22:36" ht="16.5" customHeight="1"/>
    <row r="7" spans="22:36" ht="16.5" customHeight="1"/>
    <row r="12" spans="22:36" ht="15.6">
      <c r="V12" s="2"/>
      <c r="W12" s="2"/>
      <c r="X12" s="2"/>
    </row>
    <row r="13" spans="22:36" ht="15.6">
      <c r="V13" s="2"/>
      <c r="W13" s="2"/>
      <c r="X13" s="4"/>
      <c r="Y13" s="4"/>
      <c r="Z13" s="4"/>
    </row>
    <row r="14" spans="22:36">
      <c r="V14" s="1"/>
      <c r="W14" s="1"/>
      <c r="X14" s="11"/>
      <c r="Y14" s="11"/>
      <c r="Z14" s="11"/>
    </row>
    <row r="15" spans="22:36">
      <c r="V15" s="1"/>
      <c r="W15" s="1"/>
      <c r="X15" s="11"/>
      <c r="Y15" s="11"/>
      <c r="Z15" s="11"/>
    </row>
    <row r="16" spans="22:36">
      <c r="V16" s="1"/>
      <c r="W16" s="1"/>
      <c r="X16" s="11"/>
      <c r="Y16" s="11"/>
      <c r="Z16" s="11"/>
    </row>
    <row r="17" spans="22:26">
      <c r="V17" s="1"/>
      <c r="W17" s="1"/>
      <c r="X17" s="11"/>
      <c r="Y17" s="11"/>
      <c r="Z17" s="11"/>
    </row>
    <row r="18" spans="22:26">
      <c r="V18" s="1"/>
      <c r="W18" s="1"/>
      <c r="X18" s="11"/>
      <c r="Y18" s="11"/>
      <c r="Z18" s="11"/>
    </row>
    <row r="19" spans="22:26">
      <c r="V19" s="1"/>
      <c r="W19" s="1"/>
      <c r="X19" s="11"/>
      <c r="Y19" s="11"/>
      <c r="Z19" s="11"/>
    </row>
    <row r="20" spans="22:26">
      <c r="V20" s="1"/>
      <c r="W20" s="1"/>
      <c r="X20" s="11"/>
      <c r="Y20" s="11"/>
      <c r="Z20" s="11"/>
    </row>
    <row r="21" spans="22:26">
      <c r="V21" s="1"/>
      <c r="W21" s="1"/>
      <c r="X21" s="11"/>
      <c r="Y21" s="11"/>
      <c r="Z21" s="11"/>
    </row>
    <row r="22" spans="22:26">
      <c r="V22" s="1"/>
      <c r="W22" s="1"/>
      <c r="X22" s="11"/>
      <c r="Y22" s="11"/>
      <c r="Z22" s="11"/>
    </row>
    <row r="23" spans="22:26">
      <c r="V23" s="13"/>
      <c r="W23" s="13"/>
      <c r="X23" s="11"/>
      <c r="Y23" s="11"/>
      <c r="Z23" s="11"/>
    </row>
    <row r="24" spans="22:26" ht="16.5" customHeight="1">
      <c r="V24" s="13"/>
      <c r="W24" s="13"/>
      <c r="X24" s="11"/>
      <c r="Y24" s="11"/>
      <c r="Z24" s="11"/>
    </row>
    <row r="25" spans="22:26" ht="16.5" customHeight="1">
      <c r="V25" s="13"/>
      <c r="W25" s="13"/>
      <c r="X25" s="11"/>
      <c r="Y25" s="11"/>
      <c r="Z25" s="11"/>
    </row>
    <row r="26" spans="22:26">
      <c r="V26" s="13"/>
      <c r="W26" s="13"/>
      <c r="X26" s="11"/>
      <c r="Y26" s="11"/>
      <c r="Z26" s="11"/>
    </row>
    <row r="27" spans="22:26" ht="17.25" customHeight="1">
      <c r="V27" s="13"/>
      <c r="W27" s="13"/>
      <c r="X27" s="11"/>
      <c r="Y27" s="11"/>
      <c r="Z27" s="11"/>
    </row>
    <row r="28" spans="22:26">
      <c r="V28" s="13"/>
      <c r="W28" s="13"/>
      <c r="X28" s="11"/>
      <c r="Y28" s="11"/>
      <c r="Z28" s="11"/>
    </row>
    <row r="29" spans="22:26">
      <c r="V29" s="13"/>
      <c r="W29" s="13"/>
      <c r="X29" s="11"/>
      <c r="Y29" s="11"/>
      <c r="Z29" s="11"/>
    </row>
    <row r="30" spans="22:26" ht="21">
      <c r="V30" s="59"/>
      <c r="W30" s="59"/>
      <c r="X30" s="11"/>
      <c r="Y30" s="11"/>
      <c r="Z30" s="11"/>
    </row>
    <row r="32" spans="22:26" ht="15.6">
      <c r="V32" s="1"/>
      <c r="W32" s="5"/>
    </row>
    <row r="105" spans="16:17">
      <c r="P105">
        <v>3</v>
      </c>
      <c r="Q105" s="3" t="s">
        <v>30</v>
      </c>
    </row>
    <row r="106" spans="16:17">
      <c r="P106">
        <v>4</v>
      </c>
      <c r="Q106" s="3" t="s">
        <v>31</v>
      </c>
    </row>
    <row r="107" spans="16:17">
      <c r="P107">
        <v>5</v>
      </c>
      <c r="Q107" s="299" t="s">
        <v>402</v>
      </c>
    </row>
    <row r="108" spans="16:17">
      <c r="P108">
        <v>6</v>
      </c>
      <c r="Q108" s="3" t="s">
        <v>32</v>
      </c>
    </row>
    <row r="109" spans="16:17">
      <c r="P109">
        <v>7</v>
      </c>
      <c r="Q109" s="3" t="s">
        <v>33</v>
      </c>
    </row>
    <row r="110" spans="16:17">
      <c r="P110">
        <v>8</v>
      </c>
      <c r="Q110" s="299" t="s">
        <v>34</v>
      </c>
    </row>
    <row r="111" spans="16:17">
      <c r="P111">
        <v>9</v>
      </c>
      <c r="Q111" s="3" t="s">
        <v>35</v>
      </c>
    </row>
    <row r="133" spans="16:29">
      <c r="V133" s="1"/>
      <c r="W133" s="1"/>
      <c r="X133" s="1"/>
      <c r="Y133" s="1"/>
      <c r="Z133" s="1"/>
      <c r="AB133" s="13"/>
      <c r="AC133" s="13"/>
    </row>
    <row r="134" spans="16:29">
      <c r="V134" s="1"/>
      <c r="W134" s="1"/>
      <c r="X134" s="1"/>
      <c r="Y134" s="1"/>
      <c r="Z134" s="1"/>
      <c r="AB134" s="13"/>
      <c r="AC134" s="13"/>
    </row>
    <row r="135" spans="16:29">
      <c r="V135" s="1"/>
      <c r="W135" s="1"/>
      <c r="X135" s="1"/>
      <c r="Y135" s="1"/>
      <c r="Z135" s="1"/>
      <c r="AB135" s="13"/>
      <c r="AC135" s="13"/>
    </row>
    <row r="136" spans="16:29">
      <c r="V136" s="1"/>
      <c r="W136" s="1"/>
      <c r="X136" s="1"/>
      <c r="Y136" s="1"/>
      <c r="Z136" s="1"/>
      <c r="AB136" s="13"/>
      <c r="AC136" s="13"/>
    </row>
    <row r="137" spans="16:29">
      <c r="V137" s="1"/>
      <c r="W137" s="1"/>
      <c r="X137" s="1"/>
      <c r="Y137" s="1"/>
      <c r="Z137" s="1"/>
      <c r="AB137" s="13"/>
      <c r="AC137" s="13"/>
    </row>
    <row r="138" spans="16:29">
      <c r="P138">
        <v>5</v>
      </c>
      <c r="Q138" s="299" t="s">
        <v>97</v>
      </c>
      <c r="V138" s="1"/>
      <c r="W138" s="1"/>
      <c r="X138" s="1"/>
      <c r="Y138" s="1"/>
      <c r="Z138" s="1"/>
      <c r="AB138" s="13"/>
      <c r="AC138" s="13"/>
    </row>
    <row r="139" spans="16:29">
      <c r="P139">
        <v>6</v>
      </c>
      <c r="Q139" s="3" t="s">
        <v>98</v>
      </c>
      <c r="V139" s="1"/>
      <c r="W139" s="1"/>
      <c r="X139" s="1"/>
      <c r="Y139" s="1"/>
      <c r="Z139" s="1"/>
      <c r="AB139" s="13"/>
      <c r="AC139" s="13"/>
    </row>
    <row r="140" spans="16:29">
      <c r="P140">
        <v>7</v>
      </c>
      <c r="Q140" s="3" t="s">
        <v>99</v>
      </c>
      <c r="V140" s="1"/>
      <c r="W140" s="1"/>
      <c r="X140" s="1"/>
      <c r="Y140" s="1"/>
      <c r="Z140" s="1"/>
      <c r="AB140" s="13"/>
      <c r="AC140" s="13"/>
    </row>
    <row r="141" spans="16:29">
      <c r="V141" s="1"/>
      <c r="W141" s="1"/>
      <c r="X141" s="1"/>
      <c r="Y141" s="1"/>
      <c r="Z141" s="1"/>
      <c r="AB141" s="13"/>
      <c r="AC141" s="13"/>
    </row>
    <row r="142" spans="16:29">
      <c r="V142" s="1"/>
      <c r="W142" s="1"/>
      <c r="X142" s="1"/>
      <c r="Y142" s="1"/>
      <c r="Z142" s="1"/>
      <c r="AB142" s="13"/>
      <c r="AC142" s="13"/>
    </row>
    <row r="143" spans="16:29">
      <c r="V143" s="1"/>
      <c r="W143" s="1"/>
      <c r="X143" s="1"/>
      <c r="Y143" s="1"/>
      <c r="Z143" s="1"/>
      <c r="AB143" s="13"/>
      <c r="AC143" s="13"/>
    </row>
    <row r="144" spans="16:29">
      <c r="V144" s="1"/>
      <c r="W144" s="1"/>
      <c r="X144" s="1"/>
      <c r="Y144" s="1"/>
      <c r="Z144" s="1"/>
      <c r="AB144" s="13"/>
      <c r="AC144" s="13"/>
    </row>
    <row r="145" spans="22:29">
      <c r="V145" s="1"/>
      <c r="W145" s="1"/>
      <c r="X145" s="1"/>
      <c r="Y145" s="1"/>
      <c r="Z145" s="1"/>
      <c r="AB145" s="13"/>
      <c r="AC145" s="13"/>
    </row>
    <row r="146" spans="22:29">
      <c r="V146" s="1"/>
      <c r="W146" s="1"/>
      <c r="X146" s="1"/>
      <c r="Y146" s="1"/>
      <c r="Z146" s="1"/>
      <c r="AB146" s="13"/>
      <c r="AC146" s="13"/>
    </row>
    <row r="147" spans="22:29">
      <c r="AB147" s="13"/>
      <c r="AC147" s="13"/>
    </row>
    <row r="148" spans="22:29">
      <c r="AB148" s="13"/>
      <c r="AC148" s="13"/>
    </row>
    <row r="149" spans="22:29">
      <c r="V149" s="1"/>
      <c r="W149" s="1"/>
      <c r="X149" s="1"/>
      <c r="Y149" s="1"/>
      <c r="Z149" s="1"/>
      <c r="AB149" s="13"/>
      <c r="AC149" s="13"/>
    </row>
    <row r="150" spans="22:29">
      <c r="V150" s="1"/>
      <c r="W150" s="1"/>
      <c r="X150" s="1"/>
      <c r="Y150" s="1"/>
      <c r="Z150" s="1"/>
      <c r="AB150" s="13"/>
      <c r="AC150" s="13"/>
    </row>
    <row r="151" spans="22:29">
      <c r="V151" s="1"/>
      <c r="W151" s="1"/>
      <c r="X151" s="1"/>
      <c r="Y151" s="1"/>
      <c r="Z151" s="1"/>
      <c r="AB151" s="13"/>
      <c r="AC151" s="13"/>
    </row>
    <row r="152" spans="22:29">
      <c r="V152" s="1"/>
      <c r="W152" s="1"/>
      <c r="X152" s="1"/>
      <c r="Y152" s="1"/>
      <c r="Z152" s="1"/>
    </row>
    <row r="153" spans="22:29">
      <c r="V153" s="1"/>
      <c r="W153" s="1"/>
      <c r="X153" s="1"/>
      <c r="Y153" s="1"/>
      <c r="Z153" s="1"/>
    </row>
    <row r="154" spans="22:29">
      <c r="V154" s="1"/>
      <c r="W154" s="1"/>
      <c r="X154" s="1"/>
      <c r="Y154" s="1"/>
      <c r="Z154" s="1"/>
    </row>
    <row r="155" spans="22:29">
      <c r="V155" s="1"/>
      <c r="W155" s="1"/>
      <c r="X155" s="1"/>
      <c r="Y155" s="1"/>
      <c r="Z155" s="1"/>
    </row>
    <row r="156" spans="22:29">
      <c r="V156" s="1"/>
      <c r="W156" s="1"/>
      <c r="X156" s="1"/>
      <c r="Y156" s="1"/>
      <c r="Z156" s="1"/>
    </row>
    <row r="157" spans="22:29">
      <c r="V157" s="1"/>
      <c r="W157" s="1"/>
      <c r="X157" s="1"/>
      <c r="Y157" s="1"/>
      <c r="Z157" s="1"/>
    </row>
    <row r="158" spans="22:29">
      <c r="V158" s="1"/>
      <c r="W158" s="1"/>
      <c r="X158" s="1"/>
      <c r="Y158" s="1"/>
      <c r="Z158" s="1"/>
    </row>
    <row r="159" spans="22:29">
      <c r="V159" s="1"/>
      <c r="W159" s="1"/>
      <c r="X159" s="1"/>
      <c r="Y159" s="1"/>
      <c r="Z159" s="1"/>
    </row>
    <row r="160" spans="22:29">
      <c r="V160" s="1"/>
      <c r="W160" s="1"/>
      <c r="X160" s="1"/>
      <c r="Y160" s="1"/>
      <c r="Z160" s="1"/>
    </row>
    <row r="161" spans="22:27">
      <c r="V161" s="1"/>
      <c r="W161" s="1"/>
      <c r="X161" s="1"/>
      <c r="Y161" s="1"/>
      <c r="Z161" s="1"/>
    </row>
    <row r="162" spans="22:27">
      <c r="V162" s="1"/>
      <c r="W162" s="1"/>
      <c r="X162" s="1"/>
      <c r="Y162" s="1"/>
      <c r="Z162" s="1"/>
    </row>
    <row r="163" spans="22:27">
      <c r="V163" s="1"/>
      <c r="W163" s="1"/>
      <c r="X163" s="1"/>
      <c r="Y163" s="1"/>
      <c r="Z163" s="1"/>
    </row>
    <row r="164" spans="22:27">
      <c r="V164" s="1"/>
      <c r="W164" s="1"/>
      <c r="X164" s="1"/>
      <c r="Y164" s="1"/>
      <c r="Z164" s="1"/>
    </row>
    <row r="165" spans="22:27">
      <c r="V165" s="1"/>
      <c r="W165" s="1"/>
      <c r="X165" s="1"/>
      <c r="Y165" s="1"/>
      <c r="Z165" s="1"/>
    </row>
    <row r="166" spans="22:27">
      <c r="V166" s="1"/>
      <c r="W166" s="1"/>
      <c r="X166" s="1"/>
      <c r="Y166" s="1"/>
      <c r="Z166" s="1"/>
    </row>
    <row r="167" spans="22:27">
      <c r="V167" s="1"/>
      <c r="W167" s="1"/>
      <c r="X167" s="1"/>
      <c r="Y167" s="1"/>
      <c r="Z167" s="1"/>
    </row>
    <row r="168" spans="22:27">
      <c r="V168" s="1"/>
      <c r="W168" s="1"/>
      <c r="X168" s="1"/>
      <c r="Y168" s="1"/>
      <c r="Z168" s="1"/>
    </row>
    <row r="169" spans="22:27">
      <c r="V169" s="1"/>
      <c r="W169" s="1"/>
      <c r="X169" s="1"/>
      <c r="Y169" s="1"/>
      <c r="Z169" s="1"/>
    </row>
    <row r="170" spans="22:27">
      <c r="V170" s="1"/>
      <c r="W170" s="1"/>
      <c r="X170" s="1"/>
      <c r="Y170" s="1"/>
      <c r="Z170" s="1"/>
    </row>
    <row r="171" spans="22:27">
      <c r="V171" s="1"/>
      <c r="W171" s="1"/>
      <c r="X171" s="1"/>
      <c r="Y171" s="1"/>
      <c r="Z171" s="1"/>
    </row>
    <row r="172" spans="22:27">
      <c r="V172" s="1"/>
      <c r="W172" s="1"/>
      <c r="X172" s="1"/>
      <c r="Y172" s="1"/>
      <c r="Z172" s="1"/>
    </row>
    <row r="173" spans="22:27">
      <c r="V173" s="1"/>
      <c r="W173" s="1"/>
      <c r="X173" s="1"/>
      <c r="Y173" s="1"/>
      <c r="Z173" s="1"/>
      <c r="AA173" s="14"/>
    </row>
    <row r="174" spans="22:27">
      <c r="V174" s="1"/>
      <c r="W174" s="1"/>
      <c r="X174" s="1"/>
      <c r="Y174" s="1"/>
      <c r="Z174" s="1"/>
      <c r="AA174" s="14"/>
    </row>
    <row r="175" spans="22:27">
      <c r="V175" s="1"/>
      <c r="W175" s="1"/>
      <c r="X175" s="1"/>
      <c r="Y175" s="1"/>
      <c r="Z175" s="1"/>
      <c r="AA175" s="14"/>
    </row>
    <row r="176" spans="22:27">
      <c r="V176" s="1"/>
      <c r="W176" s="1"/>
      <c r="X176" s="1"/>
      <c r="Y176" s="1"/>
      <c r="Z176" s="1"/>
      <c r="AA176" s="14"/>
    </row>
    <row r="177" spans="22:27">
      <c r="V177" s="1"/>
      <c r="W177" s="1"/>
      <c r="X177" s="1"/>
      <c r="Y177" s="1"/>
      <c r="Z177" s="1"/>
      <c r="AA177" s="14"/>
    </row>
    <row r="178" spans="22:27">
      <c r="V178" s="1"/>
      <c r="W178" s="1"/>
      <c r="X178" s="1"/>
      <c r="Y178" s="1"/>
      <c r="Z178" s="1"/>
      <c r="AA178" s="14"/>
    </row>
    <row r="179" spans="22:27">
      <c r="V179" s="1"/>
      <c r="W179" s="1"/>
      <c r="X179" s="1"/>
      <c r="Y179" s="1"/>
      <c r="Z179" s="1"/>
      <c r="AA179" s="14"/>
    </row>
    <row r="180" spans="22:27">
      <c r="V180" s="1"/>
      <c r="W180" s="1"/>
      <c r="X180" s="1"/>
      <c r="Y180" s="1"/>
      <c r="Z180" s="1"/>
      <c r="AA180" s="14"/>
    </row>
    <row r="181" spans="22:27">
      <c r="V181" s="1"/>
      <c r="W181" s="1"/>
      <c r="X181" s="1"/>
      <c r="Y181" s="1"/>
      <c r="Z181" s="1"/>
      <c r="AA181" s="14"/>
    </row>
    <row r="182" spans="22:27">
      <c r="V182" s="1"/>
      <c r="W182" s="1"/>
      <c r="X182" s="1"/>
      <c r="Y182" s="1"/>
      <c r="Z182" s="1"/>
      <c r="AA182" s="14"/>
    </row>
    <row r="183" spans="22:27">
      <c r="V183" s="1"/>
      <c r="W183" s="1"/>
      <c r="X183" s="1"/>
      <c r="Y183" s="1"/>
      <c r="Z183" s="1"/>
      <c r="AA183" s="14"/>
    </row>
    <row r="184" spans="22:27">
      <c r="V184" s="1"/>
      <c r="W184" s="1"/>
      <c r="X184" s="1"/>
      <c r="Y184" s="1"/>
      <c r="Z184" s="1"/>
      <c r="AA184" s="14"/>
    </row>
    <row r="185" spans="22:27">
      <c r="V185" s="1"/>
      <c r="W185" s="1"/>
      <c r="X185" s="1"/>
      <c r="Y185" s="1"/>
      <c r="Z185" s="1"/>
      <c r="AA185" s="14"/>
    </row>
    <row r="186" spans="22:27">
      <c r="V186" s="1"/>
      <c r="W186" s="1"/>
      <c r="X186" s="1"/>
      <c r="Y186" s="1"/>
      <c r="Z186" s="1"/>
      <c r="AA186" s="14"/>
    </row>
    <row r="187" spans="22:27">
      <c r="V187" s="1"/>
      <c r="W187" s="1"/>
      <c r="X187" s="1"/>
      <c r="Y187" s="1"/>
      <c r="Z187" s="1"/>
      <c r="AA187" s="14"/>
    </row>
    <row r="188" spans="22:27">
      <c r="V188" s="1"/>
      <c r="W188" s="1"/>
      <c r="X188" s="1"/>
      <c r="Y188" s="1"/>
      <c r="Z188" s="1"/>
      <c r="AA188" s="14"/>
    </row>
    <row r="189" spans="22:27">
      <c r="V189" s="1"/>
      <c r="W189" s="1"/>
      <c r="X189" s="1"/>
      <c r="Y189" s="1"/>
      <c r="Z189" s="1"/>
      <c r="AA189" s="14"/>
    </row>
    <row r="190" spans="22:27">
      <c r="V190" s="1"/>
      <c r="W190" s="1"/>
      <c r="X190" s="1"/>
      <c r="Y190" s="1"/>
      <c r="Z190" s="1"/>
      <c r="AA190" s="14"/>
    </row>
    <row r="191" spans="22:27">
      <c r="V191" s="1"/>
      <c r="W191" s="1"/>
      <c r="X191" s="1"/>
      <c r="Y191" s="1"/>
      <c r="Z191" s="1"/>
      <c r="AA191" s="14"/>
    </row>
    <row r="192" spans="22:27">
      <c r="V192" s="1"/>
      <c r="W192" s="1"/>
      <c r="X192" s="1"/>
      <c r="Y192" s="1"/>
      <c r="Z192" s="1"/>
      <c r="AA192" s="14"/>
    </row>
    <row r="193" spans="22:27">
      <c r="V193" s="1"/>
      <c r="W193" s="1"/>
      <c r="X193" s="1"/>
      <c r="Y193" s="1"/>
      <c r="Z193" s="1"/>
      <c r="AA193" s="14"/>
    </row>
    <row r="194" spans="22:27">
      <c r="V194" s="1"/>
      <c r="W194" s="1"/>
      <c r="X194" s="1"/>
      <c r="Y194" s="1"/>
      <c r="Z194" s="1"/>
      <c r="AA194" s="14"/>
    </row>
    <row r="195" spans="22:27">
      <c r="V195" s="1"/>
      <c r="W195" s="1"/>
      <c r="X195" s="1"/>
      <c r="Y195" s="1"/>
      <c r="Z195" s="1"/>
      <c r="AA195" s="14"/>
    </row>
    <row r="196" spans="22:27">
      <c r="V196" s="1"/>
      <c r="W196" s="1"/>
      <c r="X196" s="1"/>
      <c r="Y196" s="1"/>
      <c r="Z196" s="1"/>
      <c r="AA196" s="14"/>
    </row>
    <row r="197" spans="22:27">
      <c r="V197" s="1"/>
      <c r="W197" s="1"/>
      <c r="X197" s="1"/>
      <c r="Y197" s="1"/>
      <c r="Z197" s="1"/>
      <c r="AA197" s="14"/>
    </row>
    <row r="198" spans="22:27">
      <c r="V198" s="1"/>
      <c r="W198" s="1"/>
      <c r="X198" s="1"/>
      <c r="Y198" s="1"/>
      <c r="Z198" s="1"/>
      <c r="AA198" s="14"/>
    </row>
    <row r="199" spans="22:27">
      <c r="V199" s="1"/>
      <c r="W199" s="1"/>
      <c r="X199" s="1"/>
      <c r="Y199" s="1"/>
      <c r="Z199" s="1"/>
      <c r="AA199" s="14"/>
    </row>
    <row r="200" spans="22:27">
      <c r="V200" s="1"/>
      <c r="W200" s="1"/>
      <c r="X200" s="1"/>
      <c r="Y200" s="1"/>
      <c r="Z200" s="1"/>
      <c r="AA200" s="14"/>
    </row>
    <row r="201" spans="22:27">
      <c r="V201" s="1"/>
      <c r="W201" s="1"/>
      <c r="X201" s="1"/>
      <c r="Y201" s="1"/>
      <c r="Z201" s="1"/>
      <c r="AA201" s="14"/>
    </row>
    <row r="202" spans="22:27">
      <c r="V202" s="1"/>
      <c r="W202" s="1"/>
      <c r="X202" s="1"/>
      <c r="Y202" s="1"/>
      <c r="Z202" s="1"/>
      <c r="AA202" s="14"/>
    </row>
    <row r="203" spans="22:27">
      <c r="V203" s="1"/>
      <c r="W203" s="1"/>
      <c r="X203" s="1"/>
      <c r="Y203" s="1"/>
      <c r="Z203" s="1"/>
      <c r="AA203" s="14"/>
    </row>
    <row r="204" spans="22:27">
      <c r="V204" s="1"/>
      <c r="W204" s="1"/>
      <c r="X204" s="1"/>
      <c r="Y204" s="1"/>
      <c r="Z204" s="1"/>
      <c r="AA204" s="14"/>
    </row>
    <row r="205" spans="22:27">
      <c r="V205" s="1"/>
      <c r="W205" s="1"/>
      <c r="X205" s="1"/>
      <c r="Y205" s="1"/>
      <c r="Z205" s="1"/>
      <c r="AA205" s="14"/>
    </row>
    <row r="206" spans="22:27">
      <c r="V206" s="1"/>
      <c r="W206" s="1"/>
      <c r="X206" s="1"/>
      <c r="Y206" s="1"/>
      <c r="Z206" s="1"/>
      <c r="AA206" s="14"/>
    </row>
    <row r="207" spans="22:27">
      <c r="V207" s="1"/>
      <c r="W207" s="1"/>
      <c r="X207" s="1"/>
      <c r="Y207" s="1"/>
      <c r="Z207" s="1"/>
      <c r="AA207" s="14"/>
    </row>
    <row r="208" spans="22:27">
      <c r="V208" s="1"/>
      <c r="W208" s="1"/>
      <c r="X208" s="1"/>
      <c r="Y208" s="1"/>
      <c r="Z208" s="1"/>
      <c r="AA208" s="14"/>
    </row>
    <row r="209" spans="17:27">
      <c r="V209" s="1"/>
      <c r="W209" s="1"/>
      <c r="X209" s="1"/>
      <c r="Y209" s="1"/>
      <c r="Z209" s="1"/>
      <c r="AA209" s="14"/>
    </row>
    <row r="210" spans="17:27">
      <c r="V210" s="14"/>
      <c r="W210" s="14"/>
      <c r="X210" s="14"/>
      <c r="Y210" s="14"/>
      <c r="Z210" s="14"/>
      <c r="AA210" s="14"/>
    </row>
    <row r="211" spans="17:27">
      <c r="V211" s="14"/>
      <c r="W211" s="14"/>
      <c r="X211" s="14"/>
      <c r="Y211" s="14"/>
      <c r="Z211" s="14"/>
      <c r="AA211" s="14"/>
    </row>
    <row r="212" spans="17:27">
      <c r="V212" s="14"/>
      <c r="W212" s="14"/>
      <c r="X212" s="14"/>
      <c r="Y212" s="14"/>
      <c r="Z212" s="14"/>
      <c r="AA212" s="14"/>
    </row>
    <row r="213" spans="17:27">
      <c r="V213" s="14"/>
      <c r="W213" s="14"/>
      <c r="X213" s="14"/>
      <c r="Y213" s="14"/>
      <c r="Z213" s="14"/>
      <c r="AA213" s="14"/>
    </row>
    <row r="214" spans="17:27">
      <c r="V214" s="14"/>
      <c r="W214" s="14"/>
      <c r="X214" s="14"/>
      <c r="Y214" s="14"/>
      <c r="Z214" s="14"/>
      <c r="AA214" s="14"/>
    </row>
    <row r="215" spans="17:27">
      <c r="Q215" s="3"/>
      <c r="V215" s="14"/>
      <c r="W215" s="14"/>
      <c r="X215" s="14"/>
      <c r="Y215" s="14"/>
      <c r="Z215" s="14"/>
      <c r="AA215" s="14"/>
    </row>
    <row r="216" spans="17:27">
      <c r="V216" s="14"/>
      <c r="W216" s="14"/>
      <c r="X216" s="14"/>
      <c r="Y216" s="14"/>
      <c r="Z216" s="14"/>
      <c r="AA216" s="14"/>
    </row>
    <row r="217" spans="17:27">
      <c r="V217" s="14"/>
      <c r="W217" s="14"/>
      <c r="X217" s="14"/>
      <c r="Y217" s="14"/>
      <c r="Z217" s="14"/>
      <c r="AA217" s="14"/>
    </row>
    <row r="218" spans="17:27">
      <c r="V218" s="14"/>
      <c r="W218" s="14"/>
      <c r="X218" s="14"/>
      <c r="Y218" s="14"/>
      <c r="Z218" s="14"/>
      <c r="AA218" s="14"/>
    </row>
    <row r="219" spans="17:27">
      <c r="V219" s="14"/>
      <c r="W219" s="14"/>
      <c r="X219" s="14"/>
      <c r="Y219" s="14"/>
      <c r="Z219" s="14"/>
      <c r="AA219" s="14"/>
    </row>
    <row r="220" spans="17:27">
      <c r="V220" s="14"/>
      <c r="W220" s="14"/>
      <c r="X220" s="14"/>
      <c r="Y220" s="14"/>
      <c r="Z220" s="14"/>
      <c r="AA220" s="14"/>
    </row>
    <row r="221" spans="17:27">
      <c r="V221" s="14"/>
      <c r="W221" s="14"/>
      <c r="X221" s="14"/>
      <c r="Y221" s="14"/>
      <c r="Z221" s="14"/>
      <c r="AA221" s="14"/>
    </row>
    <row r="222" spans="17:27">
      <c r="V222" s="14"/>
      <c r="W222" s="14"/>
      <c r="X222" s="14"/>
      <c r="Y222" s="14"/>
      <c r="Z222" s="14"/>
      <c r="AA222" s="14"/>
    </row>
    <row r="223" spans="17:27">
      <c r="V223" s="14"/>
      <c r="W223" s="14"/>
      <c r="X223" s="14"/>
      <c r="Y223" s="14"/>
      <c r="Z223" s="14"/>
      <c r="AA223" s="14"/>
    </row>
    <row r="224" spans="17:27">
      <c r="V224" s="14"/>
      <c r="W224" s="14"/>
      <c r="X224" s="14"/>
      <c r="Y224" s="14"/>
      <c r="Z224" s="14"/>
      <c r="AA224" s="14"/>
    </row>
    <row r="225" spans="22:27">
      <c r="V225" s="14"/>
      <c r="W225" s="14"/>
      <c r="X225" s="14"/>
      <c r="Y225" s="14"/>
      <c r="Z225" s="14"/>
      <c r="AA225" s="14"/>
    </row>
    <row r="226" spans="22:27">
      <c r="V226" s="14"/>
      <c r="W226" s="14"/>
      <c r="X226" s="14"/>
      <c r="Y226" s="14"/>
      <c r="Z226" s="14"/>
      <c r="AA226" s="14"/>
    </row>
    <row r="227" spans="22:27">
      <c r="V227" s="14"/>
      <c r="W227" s="14"/>
      <c r="X227" s="14"/>
      <c r="Y227" s="14"/>
      <c r="Z227" s="14"/>
      <c r="AA227" s="14"/>
    </row>
    <row r="228" spans="22:27">
      <c r="V228" s="14"/>
      <c r="W228" s="14"/>
      <c r="X228" s="14"/>
      <c r="Y228" s="14"/>
      <c r="Z228" s="14"/>
      <c r="AA228" s="14"/>
    </row>
    <row r="229" spans="22:27">
      <c r="V229" s="14"/>
      <c r="W229" s="14"/>
      <c r="X229" s="14"/>
      <c r="Y229" s="14"/>
      <c r="Z229" s="14"/>
      <c r="AA229" s="14"/>
    </row>
    <row r="230" spans="22:27" s="626" customFormat="1">
      <c r="V230" s="14"/>
      <c r="W230" s="14"/>
      <c r="X230" s="14"/>
      <c r="Y230" s="14"/>
      <c r="Z230" s="14"/>
      <c r="AA230" s="14"/>
    </row>
    <row r="231" spans="22:27" s="626" customFormat="1">
      <c r="V231" s="14"/>
      <c r="W231" s="14"/>
      <c r="X231" s="14"/>
      <c r="Y231" s="14"/>
      <c r="Z231" s="14"/>
      <c r="AA231" s="14"/>
    </row>
    <row r="232" spans="22:27" s="626" customFormat="1">
      <c r="V232" s="14"/>
      <c r="W232" s="14"/>
      <c r="X232" s="14"/>
      <c r="Y232" s="14"/>
      <c r="Z232" s="14"/>
      <c r="AA232" s="14"/>
    </row>
    <row r="233" spans="22:27" s="626" customFormat="1">
      <c r="V233" s="14"/>
      <c r="W233" s="14"/>
      <c r="X233" s="14"/>
      <c r="Y233" s="14"/>
      <c r="Z233" s="14"/>
      <c r="AA233" s="14"/>
    </row>
    <row r="234" spans="22:27" s="626" customFormat="1">
      <c r="V234" s="14"/>
      <c r="W234" s="14"/>
      <c r="X234" s="14"/>
      <c r="Y234" s="14"/>
      <c r="Z234" s="14"/>
      <c r="AA234" s="14"/>
    </row>
    <row r="235" spans="22:27" s="626" customFormat="1">
      <c r="V235" s="14"/>
      <c r="W235" s="14"/>
      <c r="X235" s="14"/>
      <c r="Y235" s="14"/>
      <c r="Z235" s="14"/>
      <c r="AA235" s="14"/>
    </row>
    <row r="236" spans="22:27" s="626" customFormat="1">
      <c r="V236" s="14"/>
      <c r="W236" s="14"/>
      <c r="X236" s="14"/>
      <c r="Y236" s="14"/>
      <c r="Z236" s="14"/>
      <c r="AA236" s="14"/>
    </row>
    <row r="237" spans="22:27" s="626" customFormat="1">
      <c r="V237" s="14"/>
      <c r="W237" s="14"/>
      <c r="X237" s="14"/>
      <c r="Y237" s="14"/>
      <c r="Z237" s="14"/>
      <c r="AA237" s="14"/>
    </row>
    <row r="238" spans="22:27" s="626" customFormat="1">
      <c r="V238" s="14"/>
      <c r="W238" s="14"/>
      <c r="X238" s="14"/>
      <c r="Y238" s="14"/>
      <c r="Z238" s="14"/>
      <c r="AA238" s="14"/>
    </row>
    <row r="239" spans="22:27" s="626" customFormat="1">
      <c r="V239" s="14"/>
      <c r="W239" s="14"/>
      <c r="X239" s="14"/>
      <c r="Y239" s="14"/>
      <c r="Z239" s="14"/>
      <c r="AA239" s="14"/>
    </row>
    <row r="240" spans="22:27" s="626" customFormat="1">
      <c r="V240" s="14"/>
      <c r="W240" s="14"/>
      <c r="X240" s="14"/>
      <c r="Y240" s="14"/>
      <c r="Z240" s="14"/>
      <c r="AA240" s="14"/>
    </row>
    <row r="241" spans="22:27" s="626" customFormat="1">
      <c r="V241" s="14"/>
      <c r="W241" s="14"/>
      <c r="X241" s="14"/>
      <c r="Y241" s="14"/>
      <c r="Z241" s="14"/>
      <c r="AA241" s="14"/>
    </row>
    <row r="242" spans="22:27" s="626" customFormat="1">
      <c r="V242" s="14"/>
      <c r="W242" s="14"/>
      <c r="X242" s="14"/>
      <c r="Y242" s="14"/>
      <c r="Z242" s="14"/>
      <c r="AA242" s="14"/>
    </row>
    <row r="243" spans="22:27" s="626" customFormat="1">
      <c r="V243" s="14"/>
      <c r="W243" s="14"/>
      <c r="X243" s="14"/>
      <c r="Y243" s="14"/>
      <c r="Z243" s="14"/>
      <c r="AA243" s="14"/>
    </row>
    <row r="244" spans="22:27" s="626" customFormat="1">
      <c r="V244" s="14"/>
      <c r="W244" s="14"/>
      <c r="X244" s="14"/>
      <c r="Y244" s="14"/>
      <c r="Z244" s="14"/>
      <c r="AA244" s="14"/>
    </row>
    <row r="245" spans="22:27" s="626" customFormat="1">
      <c r="V245" s="14"/>
      <c r="W245" s="14"/>
      <c r="X245" s="14"/>
      <c r="Y245" s="14"/>
      <c r="Z245" s="14"/>
      <c r="AA245" s="14"/>
    </row>
    <row r="246" spans="22:27" s="626" customFormat="1">
      <c r="V246" s="14"/>
      <c r="W246" s="14"/>
      <c r="X246" s="14"/>
      <c r="Y246" s="14"/>
      <c r="Z246" s="14"/>
      <c r="AA246" s="14"/>
    </row>
    <row r="247" spans="22:27" s="626" customFormat="1">
      <c r="V247" s="14"/>
      <c r="W247" s="14"/>
      <c r="X247" s="14"/>
      <c r="Y247" s="14"/>
      <c r="Z247" s="14"/>
      <c r="AA247" s="14"/>
    </row>
    <row r="248" spans="22:27" s="626" customFormat="1">
      <c r="V248" s="14"/>
      <c r="W248" s="14"/>
      <c r="X248" s="14"/>
      <c r="Y248" s="14"/>
      <c r="Z248" s="14"/>
      <c r="AA248" s="14"/>
    </row>
    <row r="249" spans="22:27" s="626" customFormat="1">
      <c r="V249" s="14"/>
      <c r="W249" s="14"/>
      <c r="X249" s="14"/>
      <c r="Y249" s="14"/>
      <c r="Z249" s="14"/>
      <c r="AA249" s="14"/>
    </row>
    <row r="250" spans="22:27" s="626" customFormat="1">
      <c r="V250" s="14"/>
      <c r="W250" s="14"/>
      <c r="X250" s="14"/>
      <c r="Y250" s="14"/>
      <c r="Z250" s="14"/>
      <c r="AA250" s="14"/>
    </row>
    <row r="251" spans="22:27" s="626" customFormat="1">
      <c r="V251" s="14"/>
      <c r="W251" s="14"/>
      <c r="X251" s="14"/>
      <c r="Y251" s="14"/>
      <c r="Z251" s="14"/>
      <c r="AA251" s="14"/>
    </row>
    <row r="252" spans="22:27" s="626" customFormat="1">
      <c r="V252" s="14"/>
      <c r="W252" s="14"/>
      <c r="X252" s="14"/>
      <c r="Y252" s="14"/>
      <c r="Z252" s="14"/>
      <c r="AA252" s="14"/>
    </row>
    <row r="253" spans="22:27" s="626" customFormat="1">
      <c r="V253" s="14"/>
      <c r="W253" s="14"/>
      <c r="X253" s="14"/>
      <c r="Y253" s="14"/>
      <c r="Z253" s="14"/>
      <c r="AA253" s="14"/>
    </row>
    <row r="254" spans="22:27" s="626" customFormat="1">
      <c r="V254" s="14"/>
      <c r="W254" s="14"/>
      <c r="X254" s="14"/>
      <c r="Y254" s="14"/>
      <c r="Z254" s="14"/>
      <c r="AA254" s="14"/>
    </row>
    <row r="255" spans="22:27" s="626" customFormat="1">
      <c r="V255" s="14"/>
      <c r="W255" s="14"/>
      <c r="X255" s="14"/>
      <c r="Y255" s="14"/>
      <c r="Z255" s="14"/>
      <c r="AA255" s="14"/>
    </row>
    <row r="256" spans="22:27" s="626" customFormat="1">
      <c r="V256" s="14"/>
      <c r="W256" s="14"/>
      <c r="X256" s="14"/>
      <c r="Y256" s="14"/>
      <c r="Z256" s="14"/>
      <c r="AA256" s="14"/>
    </row>
    <row r="257" spans="22:27" s="626" customFormat="1">
      <c r="V257" s="14"/>
      <c r="W257" s="14"/>
      <c r="X257" s="14"/>
      <c r="Y257" s="14"/>
      <c r="Z257" s="14"/>
      <c r="AA257" s="14"/>
    </row>
    <row r="258" spans="22:27" s="626" customFormat="1">
      <c r="V258" s="14"/>
      <c r="W258" s="14"/>
      <c r="X258" s="14"/>
      <c r="Y258" s="14"/>
      <c r="Z258" s="14"/>
      <c r="AA258" s="14"/>
    </row>
    <row r="259" spans="22:27" s="626" customFormat="1">
      <c r="V259" s="14"/>
      <c r="W259" s="14"/>
      <c r="X259" s="14"/>
      <c r="Y259" s="14"/>
      <c r="Z259" s="14"/>
      <c r="AA259" s="14"/>
    </row>
    <row r="260" spans="22:27" s="626" customFormat="1">
      <c r="V260" s="14"/>
      <c r="W260" s="14"/>
      <c r="X260" s="14"/>
      <c r="Y260" s="14"/>
      <c r="Z260" s="14"/>
      <c r="AA260" s="14"/>
    </row>
    <row r="261" spans="22:27" s="626" customFormat="1">
      <c r="V261" s="14"/>
      <c r="W261" s="14"/>
      <c r="X261" s="14"/>
      <c r="Y261" s="14"/>
      <c r="Z261" s="14"/>
      <c r="AA261" s="14"/>
    </row>
    <row r="262" spans="22:27" s="626" customFormat="1">
      <c r="V262" s="14"/>
      <c r="W262" s="14"/>
      <c r="X262" s="14"/>
      <c r="Y262" s="14"/>
      <c r="Z262" s="14"/>
      <c r="AA262" s="14"/>
    </row>
    <row r="263" spans="22:27">
      <c r="V263" s="14"/>
      <c r="W263" s="14"/>
      <c r="X263" s="14"/>
      <c r="Y263" s="14"/>
      <c r="Z263" s="14"/>
      <c r="AA263" s="14"/>
    </row>
    <row r="264" spans="22:27">
      <c r="V264" s="14"/>
      <c r="W264" s="14"/>
      <c r="X264" s="14"/>
      <c r="Y264" s="14"/>
      <c r="Z264" s="14"/>
      <c r="AA264" s="14"/>
    </row>
    <row r="265" spans="22:27">
      <c r="V265" s="14"/>
      <c r="W265" s="14"/>
      <c r="X265" s="14"/>
      <c r="Y265" s="14"/>
      <c r="Z265" s="14"/>
      <c r="AA265" s="14"/>
    </row>
    <row r="266" spans="22:27">
      <c r="V266" s="14"/>
      <c r="W266" s="14"/>
      <c r="X266" s="14"/>
      <c r="Y266" s="14"/>
      <c r="Z266" s="14"/>
      <c r="AA266" s="14"/>
    </row>
    <row r="267" spans="22:27">
      <c r="V267" s="14"/>
      <c r="W267" s="14"/>
      <c r="X267" s="14"/>
      <c r="Y267" s="14"/>
      <c r="Z267" s="14"/>
      <c r="AA267" s="14"/>
    </row>
    <row r="268" spans="22:27">
      <c r="V268" s="14"/>
      <c r="W268" s="14"/>
      <c r="X268" s="14"/>
      <c r="Y268" s="14"/>
      <c r="Z268" s="14"/>
      <c r="AA268" s="14"/>
    </row>
    <row r="269" spans="22:27">
      <c r="V269" s="14"/>
      <c r="W269" s="14"/>
      <c r="X269" s="14"/>
      <c r="Y269" s="14"/>
      <c r="Z269" s="14"/>
      <c r="AA269" s="14"/>
    </row>
    <row r="270" spans="22:27">
      <c r="V270" s="14"/>
      <c r="W270" s="14"/>
      <c r="X270" s="14"/>
      <c r="Y270" s="14"/>
      <c r="Z270" s="14"/>
      <c r="AA270" s="14"/>
    </row>
    <row r="271" spans="22:27">
      <c r="V271" s="14"/>
      <c r="W271" s="14"/>
      <c r="X271" s="14"/>
      <c r="Y271" s="14"/>
      <c r="Z271" s="14"/>
      <c r="AA271" s="14"/>
    </row>
    <row r="272" spans="22:27">
      <c r="V272" s="14"/>
      <c r="W272" s="14"/>
      <c r="X272" s="14"/>
      <c r="Y272" s="14"/>
      <c r="Z272" s="14"/>
      <c r="AA272" s="14"/>
    </row>
    <row r="273" spans="17:27">
      <c r="V273" s="14"/>
      <c r="W273" s="14"/>
      <c r="X273" s="14"/>
      <c r="Y273" s="14"/>
      <c r="Z273" s="14"/>
      <c r="AA273" s="14"/>
    </row>
    <row r="274" spans="17:27">
      <c r="V274" s="14"/>
      <c r="W274" s="14"/>
      <c r="X274" s="14"/>
      <c r="Y274" s="14"/>
      <c r="Z274" s="14"/>
      <c r="AA274" s="14"/>
    </row>
    <row r="275" spans="17:27">
      <c r="V275" s="14"/>
      <c r="W275" s="14"/>
      <c r="X275" s="14"/>
      <c r="Y275" s="14"/>
      <c r="Z275" s="14"/>
      <c r="AA275" s="14"/>
    </row>
    <row r="276" spans="17:27">
      <c r="V276" s="14"/>
      <c r="W276" s="14"/>
      <c r="X276" s="14"/>
      <c r="Y276" s="14"/>
      <c r="Z276" s="14"/>
      <c r="AA276" s="14"/>
    </row>
    <row r="277" spans="17:27">
      <c r="V277" s="14"/>
      <c r="W277" s="14"/>
      <c r="X277" s="14"/>
      <c r="Y277" s="14"/>
      <c r="Z277" s="14"/>
      <c r="AA277" s="14"/>
    </row>
    <row r="278" spans="17:27">
      <c r="V278" s="14"/>
      <c r="W278" s="14"/>
      <c r="X278" s="14"/>
      <c r="Y278" s="14"/>
      <c r="Z278" s="14"/>
      <c r="AA278" s="14"/>
    </row>
    <row r="279" spans="17:27">
      <c r="V279" s="14"/>
      <c r="W279" s="14"/>
      <c r="X279" s="14"/>
      <c r="Y279" s="14"/>
      <c r="Z279" s="14"/>
      <c r="AA279" s="14"/>
    </row>
    <row r="280" spans="17:27">
      <c r="V280" s="14"/>
      <c r="W280" s="14"/>
      <c r="X280" s="14"/>
      <c r="Y280" s="14"/>
      <c r="Z280" s="14"/>
      <c r="AA280" s="14"/>
    </row>
    <row r="281" spans="17:27">
      <c r="V281" s="14"/>
      <c r="W281" s="14"/>
      <c r="X281" s="14"/>
      <c r="Y281" s="14"/>
      <c r="Z281" s="14"/>
      <c r="AA281" s="14"/>
    </row>
    <row r="282" spans="17:27">
      <c r="V282" s="14"/>
      <c r="W282" s="14"/>
      <c r="X282" s="14"/>
      <c r="Y282" s="14"/>
      <c r="Z282" s="14"/>
      <c r="AA282" s="14"/>
    </row>
    <row r="283" spans="17:27">
      <c r="V283" s="14"/>
      <c r="W283" s="14"/>
      <c r="X283" s="14"/>
      <c r="Y283" s="14"/>
      <c r="Z283" s="14"/>
      <c r="AA283" s="14"/>
    </row>
    <row r="284" spans="17:27">
      <c r="Q284" s="3"/>
      <c r="V284" s="14"/>
      <c r="W284" s="14"/>
      <c r="X284" s="14"/>
      <c r="Y284" s="14"/>
      <c r="Z284" s="14"/>
      <c r="AA284" s="14"/>
    </row>
    <row r="285" spans="17:27">
      <c r="V285" s="14"/>
      <c r="W285" s="14"/>
      <c r="X285" s="14"/>
      <c r="Y285" s="14"/>
      <c r="Z285" s="14"/>
      <c r="AA285" s="14"/>
    </row>
    <row r="286" spans="17:27">
      <c r="V286" s="14"/>
      <c r="W286" s="14"/>
      <c r="X286" s="14"/>
      <c r="Y286" s="14"/>
      <c r="Z286" s="14"/>
      <c r="AA286" s="14"/>
    </row>
    <row r="287" spans="17:27">
      <c r="V287" s="14"/>
      <c r="W287" s="14"/>
      <c r="X287" s="14"/>
      <c r="Y287" s="14"/>
      <c r="Z287" s="14"/>
      <c r="AA287" s="14"/>
    </row>
    <row r="288" spans="17:27">
      <c r="V288" s="14"/>
      <c r="W288" s="14"/>
      <c r="X288" s="14"/>
      <c r="Y288" s="14"/>
      <c r="Z288" s="14"/>
      <c r="AA288" s="14"/>
    </row>
    <row r="289" spans="22:27">
      <c r="V289" s="14"/>
      <c r="W289" s="14"/>
      <c r="X289" s="14"/>
      <c r="Y289" s="14"/>
      <c r="Z289" s="14"/>
      <c r="AA289" s="14"/>
    </row>
    <row r="290" spans="22:27">
      <c r="V290" s="14"/>
      <c r="W290" s="14"/>
      <c r="X290" s="14"/>
      <c r="Y290" s="14"/>
      <c r="Z290" s="14"/>
      <c r="AA290" s="14"/>
    </row>
    <row r="291" spans="22:27">
      <c r="V291" s="14"/>
      <c r="W291" s="14"/>
      <c r="X291" s="14"/>
      <c r="Y291" s="14"/>
      <c r="Z291" s="14"/>
      <c r="AA291" s="14"/>
    </row>
    <row r="292" spans="22:27">
      <c r="V292" s="14"/>
      <c r="W292" s="14"/>
      <c r="X292" s="14"/>
      <c r="Y292" s="14"/>
      <c r="Z292" s="14"/>
      <c r="AA292" s="14"/>
    </row>
    <row r="293" spans="22:27">
      <c r="V293" s="14"/>
      <c r="W293" s="14"/>
      <c r="X293" s="14"/>
      <c r="Y293" s="14"/>
      <c r="Z293" s="14"/>
      <c r="AA293" s="14"/>
    </row>
    <row r="294" spans="22:27">
      <c r="V294" s="14"/>
      <c r="W294" s="14"/>
      <c r="X294" s="14"/>
      <c r="Y294" s="14"/>
      <c r="Z294" s="14"/>
      <c r="AA294" s="14"/>
    </row>
    <row r="295" spans="22:27">
      <c r="V295" s="14"/>
      <c r="W295" s="14"/>
      <c r="X295" s="14"/>
      <c r="Y295" s="14"/>
      <c r="Z295" s="14"/>
      <c r="AA295" s="14"/>
    </row>
    <row r="296" spans="22:27">
      <c r="V296" s="14"/>
      <c r="W296" s="14"/>
      <c r="X296" s="14"/>
      <c r="Y296" s="14"/>
      <c r="Z296" s="14"/>
      <c r="AA296" s="14"/>
    </row>
    <row r="297" spans="22:27">
      <c r="V297" s="14"/>
      <c r="W297" s="14"/>
      <c r="X297" s="14"/>
      <c r="Y297" s="14"/>
      <c r="Z297" s="14"/>
      <c r="AA297" s="14"/>
    </row>
    <row r="298" spans="22:27">
      <c r="V298" s="14"/>
      <c r="W298" s="14"/>
      <c r="X298" s="14"/>
      <c r="Y298" s="14"/>
      <c r="Z298" s="14"/>
      <c r="AA298" s="14"/>
    </row>
    <row r="299" spans="22:27">
      <c r="V299" s="14"/>
      <c r="W299" s="14"/>
      <c r="X299" s="14"/>
      <c r="Y299" s="14"/>
      <c r="Z299" s="14"/>
      <c r="AA299" s="14"/>
    </row>
    <row r="300" spans="22:27">
      <c r="V300" s="14"/>
      <c r="W300" s="14"/>
      <c r="X300" s="14"/>
      <c r="Y300" s="14"/>
      <c r="Z300" s="14"/>
      <c r="AA300" s="14"/>
    </row>
    <row r="301" spans="22:27">
      <c r="V301" s="14"/>
      <c r="W301" s="14"/>
      <c r="X301" s="14"/>
      <c r="Y301" s="14"/>
      <c r="Z301" s="14"/>
      <c r="AA301" s="14"/>
    </row>
    <row r="302" spans="22:27">
      <c r="V302" s="14"/>
      <c r="W302" s="14"/>
      <c r="X302" s="14"/>
      <c r="Y302" s="14"/>
      <c r="Z302" s="14"/>
      <c r="AA302" s="14"/>
    </row>
    <row r="303" spans="22:27">
      <c r="V303" s="14"/>
      <c r="W303" s="14"/>
      <c r="X303" s="14"/>
      <c r="Y303" s="14"/>
      <c r="Z303" s="14"/>
      <c r="AA303" s="14"/>
    </row>
    <row r="304" spans="22:27">
      <c r="V304" s="14"/>
      <c r="W304" s="14"/>
      <c r="X304" s="14"/>
      <c r="Y304" s="14"/>
      <c r="Z304" s="14"/>
      <c r="AA304" s="14"/>
    </row>
    <row r="305" spans="17:27">
      <c r="V305" s="14"/>
      <c r="W305" s="14"/>
      <c r="X305" s="14"/>
      <c r="Y305" s="14"/>
      <c r="Z305" s="14"/>
      <c r="AA305" s="14"/>
    </row>
    <row r="306" spans="17:27">
      <c r="V306" s="14"/>
      <c r="W306" s="14"/>
      <c r="X306" s="14"/>
      <c r="Y306" s="14"/>
      <c r="Z306" s="14"/>
      <c r="AA306" s="14"/>
    </row>
    <row r="307" spans="17:27">
      <c r="V307" s="14"/>
      <c r="W307" s="14"/>
      <c r="X307" s="14"/>
      <c r="Y307" s="14"/>
      <c r="Z307" s="14"/>
      <c r="AA307" s="14"/>
    </row>
    <row r="308" spans="17:27">
      <c r="V308" s="14"/>
      <c r="W308" s="14"/>
      <c r="X308" s="14"/>
      <c r="Y308" s="14"/>
      <c r="Z308" s="14"/>
      <c r="AA308" s="14"/>
    </row>
    <row r="309" spans="17:27">
      <c r="V309" s="14"/>
      <c r="W309" s="14"/>
      <c r="X309" s="14"/>
      <c r="Y309" s="14"/>
      <c r="Z309" s="14"/>
      <c r="AA309" s="14"/>
    </row>
    <row r="310" spans="17:27">
      <c r="V310" s="14"/>
      <c r="W310" s="14"/>
      <c r="X310" s="14"/>
      <c r="Y310" s="14"/>
      <c r="Z310" s="14"/>
      <c r="AA310" s="14"/>
    </row>
    <row r="311" spans="17:27">
      <c r="V311" s="14"/>
      <c r="W311" s="14"/>
      <c r="X311" s="14"/>
      <c r="Y311" s="14"/>
      <c r="Z311" s="14"/>
      <c r="AA311" s="14"/>
    </row>
    <row r="312" spans="17:27">
      <c r="Q312" t="s">
        <v>655</v>
      </c>
      <c r="V312" s="14"/>
      <c r="W312" s="14"/>
      <c r="X312" s="14"/>
      <c r="Y312" s="14"/>
      <c r="Z312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H319"/>
  <sheetViews>
    <sheetView zoomScale="86" zoomScaleNormal="86" workbookViewId="0">
      <selection activeCell="O30" sqref="O30"/>
    </sheetView>
  </sheetViews>
  <sheetFormatPr baseColWidth="10" defaultRowHeight="15.6"/>
  <cols>
    <col min="1" max="1" width="2.6328125" style="169" customWidth="1"/>
    <col min="2" max="2" width="5.6328125" customWidth="1"/>
    <col min="3" max="3" width="4" customWidth="1"/>
    <col min="4" max="4" width="10.453125" customWidth="1"/>
    <col min="5" max="5" width="6.54296875" style="320" customWidth="1"/>
    <col min="6" max="6" width="4.90625" style="34" customWidth="1"/>
    <col min="7" max="7" width="7.36328125" style="320" customWidth="1"/>
    <col min="8" max="8" width="6.08984375" style="331" customWidth="1"/>
    <col min="9" max="9" width="5.54296875" style="98" customWidth="1"/>
    <col min="10" max="10" width="5.1796875" style="98" customWidth="1"/>
    <col min="11" max="11" width="5.81640625" style="98" customWidth="1"/>
    <col min="12" max="12" width="1.90625" style="98" customWidth="1"/>
    <col min="13" max="13" width="7" style="98" customWidth="1"/>
    <col min="14" max="14" width="4.7265625" style="422" customWidth="1"/>
    <col min="15" max="15" width="1.26953125" customWidth="1"/>
    <col min="16" max="16" width="6.08984375" style="617" customWidth="1"/>
    <col min="17" max="17" width="2" style="98" customWidth="1"/>
    <col min="18" max="18" width="5.08984375" style="98" customWidth="1"/>
    <col min="19" max="19" width="1.26953125" style="98" customWidth="1"/>
    <col min="20" max="20" width="6" customWidth="1"/>
    <col min="21" max="21" width="1.90625" customWidth="1"/>
    <col min="22" max="22" width="6.6328125" customWidth="1"/>
    <col min="23" max="23" width="1.90625" customWidth="1"/>
    <col min="24" max="24" width="6.08984375" customWidth="1"/>
    <col min="25" max="25" width="5.08984375" style="34" customWidth="1"/>
    <col min="26" max="26" width="6.7265625" customWidth="1"/>
    <col min="27" max="27" width="4.90625" style="34" customWidth="1"/>
    <col min="28" max="28" width="5.453125" style="11" customWidth="1"/>
    <col min="29" max="29" width="2" style="11" customWidth="1"/>
    <col min="30" max="30" width="4.6328125" customWidth="1"/>
    <col min="31" max="31" width="5" customWidth="1"/>
    <col min="32" max="32" width="4.54296875" style="11" customWidth="1"/>
    <col min="33" max="33" width="2.90625" style="11" customWidth="1"/>
    <col min="34" max="34" width="5.1796875" style="98" customWidth="1"/>
    <col min="35" max="35" width="4.90625" customWidth="1"/>
    <col min="36" max="36" width="5" customWidth="1"/>
    <col min="37" max="37" width="2.90625" customWidth="1"/>
    <col min="38" max="38" width="8" customWidth="1"/>
    <col min="39" max="39" width="6.6328125" style="11" customWidth="1"/>
    <col min="40" max="41" width="10.6328125" customWidth="1"/>
    <col min="42" max="42" width="10.54296875" customWidth="1"/>
    <col min="44" max="44" width="9.08984375" customWidth="1"/>
    <col min="45" max="45" width="10.81640625" customWidth="1"/>
    <col min="56" max="56" width="14" customWidth="1"/>
    <col min="57" max="57" width="12.54296875" customWidth="1"/>
    <col min="58" max="58" width="10.90625" customWidth="1"/>
  </cols>
  <sheetData>
    <row r="1" spans="1:59">
      <c r="A1" s="167"/>
      <c r="B1" s="47"/>
      <c r="C1" s="47"/>
      <c r="D1" s="47"/>
      <c r="E1" s="345"/>
      <c r="F1" s="431"/>
      <c r="G1" s="345"/>
      <c r="H1" s="334"/>
      <c r="I1" s="93"/>
      <c r="J1" s="93"/>
      <c r="K1" s="93"/>
      <c r="L1" s="93"/>
      <c r="M1" s="93"/>
      <c r="N1" s="442"/>
      <c r="O1" s="47"/>
      <c r="P1" s="334"/>
      <c r="Q1" s="93"/>
      <c r="R1" s="93"/>
      <c r="S1" s="93"/>
      <c r="T1" s="47"/>
      <c r="U1" s="47"/>
      <c r="V1" s="47"/>
      <c r="W1" s="47"/>
      <c r="X1" s="47"/>
      <c r="Y1" s="431"/>
      <c r="Z1" s="47"/>
      <c r="AA1" s="431"/>
      <c r="AB1" s="73"/>
      <c r="AC1" s="73"/>
      <c r="AD1" s="47"/>
      <c r="AE1" s="47"/>
      <c r="AF1" s="73"/>
      <c r="AG1" s="73"/>
      <c r="AH1" s="93"/>
      <c r="AI1" s="47"/>
      <c r="AJ1" s="47"/>
      <c r="AK1" s="47"/>
      <c r="AL1" s="47"/>
      <c r="AM1" s="73"/>
      <c r="AN1" s="47"/>
      <c r="AO1" s="2"/>
      <c r="AP1" s="5"/>
      <c r="AQ1" s="5"/>
    </row>
    <row r="2" spans="1:59" ht="31.8">
      <c r="A2" s="167"/>
      <c r="B2" s="47"/>
      <c r="C2" s="47"/>
      <c r="D2" s="142" t="s">
        <v>439</v>
      </c>
      <c r="E2" s="335"/>
      <c r="F2" s="432"/>
      <c r="G2" s="335"/>
      <c r="H2" s="335"/>
      <c r="I2" s="178"/>
      <c r="J2" s="178" t="s">
        <v>522</v>
      </c>
      <c r="K2" s="93"/>
      <c r="L2" s="93"/>
      <c r="M2" s="93"/>
      <c r="N2" s="442"/>
      <c r="O2" s="47"/>
      <c r="P2" s="334"/>
      <c r="Q2" s="93"/>
      <c r="R2" s="93"/>
      <c r="S2" s="93"/>
      <c r="T2" s="47"/>
      <c r="U2" s="47"/>
      <c r="V2" s="47"/>
      <c r="W2" s="47"/>
      <c r="X2" s="47"/>
      <c r="Y2" s="431"/>
      <c r="Z2" s="47"/>
      <c r="AA2" s="431"/>
      <c r="AB2" s="73"/>
      <c r="AC2" s="73"/>
      <c r="AD2" s="47"/>
      <c r="AE2" s="47"/>
      <c r="AF2" s="73"/>
      <c r="AG2" s="73"/>
      <c r="AH2" s="93"/>
      <c r="AI2" s="47"/>
      <c r="AJ2" s="47"/>
      <c r="AK2" s="47"/>
      <c r="AL2" s="47"/>
      <c r="AM2" s="73"/>
      <c r="AN2" s="47"/>
      <c r="AO2" s="2"/>
      <c r="AP2" s="5"/>
      <c r="AQ2" s="5"/>
    </row>
    <row r="3" spans="1:59" ht="18" customHeight="1">
      <c r="A3" s="167"/>
      <c r="B3" s="47"/>
      <c r="C3" s="47"/>
      <c r="D3" s="142"/>
      <c r="E3" s="335"/>
      <c r="F3" s="432"/>
      <c r="G3" s="335"/>
      <c r="H3" s="335"/>
      <c r="I3" s="178"/>
      <c r="J3" s="178"/>
      <c r="K3" s="93"/>
      <c r="L3" s="93"/>
      <c r="M3" s="93"/>
      <c r="N3" s="442"/>
      <c r="O3" s="47"/>
      <c r="P3" s="334"/>
      <c r="Q3" s="93"/>
      <c r="R3" s="93"/>
      <c r="S3" s="93"/>
      <c r="T3" s="47"/>
      <c r="U3" s="47"/>
      <c r="V3" s="47"/>
      <c r="W3" s="47"/>
      <c r="X3" s="47"/>
      <c r="Y3" s="431"/>
      <c r="Z3" s="47"/>
      <c r="AA3" s="431"/>
      <c r="AB3" s="73"/>
      <c r="AC3" s="73"/>
      <c r="AD3" s="47"/>
      <c r="AE3" s="47"/>
      <c r="AF3" s="73"/>
      <c r="AG3" s="73"/>
      <c r="AH3" s="93"/>
      <c r="AI3" s="47"/>
      <c r="AJ3" s="47"/>
      <c r="AK3" s="47"/>
      <c r="AL3" s="47"/>
      <c r="AM3" s="73"/>
      <c r="AN3" s="47"/>
      <c r="AO3" s="2"/>
      <c r="AP3" s="5"/>
      <c r="AQ3" s="5"/>
    </row>
    <row r="4" spans="1:59" ht="24.6">
      <c r="A4" s="167"/>
      <c r="B4" s="47"/>
      <c r="C4" s="47"/>
      <c r="D4" s="47"/>
      <c r="E4" s="345"/>
      <c r="F4" s="432" t="s">
        <v>5</v>
      </c>
      <c r="G4" s="380"/>
      <c r="H4" s="385">
        <f>+År!O2</f>
        <v>49</v>
      </c>
      <c r="I4" s="150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95" t="s">
        <v>427</v>
      </c>
      <c r="W4" s="437"/>
      <c r="X4" s="176"/>
      <c r="Y4" s="176"/>
      <c r="Z4" s="176"/>
      <c r="AA4" s="176"/>
      <c r="AB4" s="176"/>
      <c r="AC4" s="653">
        <f>SUM(G9:G33)</f>
        <v>1068360</v>
      </c>
      <c r="AD4" s="643"/>
      <c r="AE4" s="643"/>
      <c r="AF4" s="643"/>
      <c r="AG4" s="643"/>
      <c r="AH4" s="47"/>
      <c r="AI4" s="47"/>
      <c r="AJ4" s="47"/>
      <c r="AK4" s="47"/>
      <c r="AL4" s="73"/>
      <c r="AM4" s="47"/>
      <c r="AN4" s="47"/>
      <c r="AO4" s="5"/>
      <c r="AP4" s="5"/>
      <c r="BG4" s="5"/>
    </row>
    <row r="5" spans="1:59" ht="13.5" customHeight="1">
      <c r="A5" s="167"/>
      <c r="B5" s="47"/>
      <c r="C5" s="47"/>
      <c r="D5" s="47"/>
      <c r="E5" s="345"/>
      <c r="F5" s="444"/>
      <c r="G5" s="345"/>
      <c r="H5" s="345"/>
      <c r="I5" s="100"/>
      <c r="J5" s="100"/>
      <c r="K5" s="100"/>
      <c r="L5" s="100"/>
      <c r="M5" s="93"/>
      <c r="N5" s="443"/>
      <c r="O5" s="54"/>
      <c r="P5" s="345"/>
      <c r="Q5" s="100"/>
      <c r="R5" s="100"/>
      <c r="S5" s="100"/>
      <c r="T5" s="54"/>
      <c r="U5" s="54"/>
      <c r="V5" s="54"/>
      <c r="W5" s="54"/>
      <c r="X5" s="54"/>
      <c r="Y5" s="444"/>
      <c r="Z5" s="54"/>
      <c r="AA5" s="444"/>
      <c r="AB5" s="73"/>
      <c r="AC5" s="73"/>
      <c r="AD5" s="47"/>
      <c r="AE5" s="47"/>
      <c r="AF5" s="73"/>
      <c r="AG5" s="73"/>
      <c r="AH5" s="93"/>
      <c r="AI5" s="47"/>
      <c r="AJ5" s="47"/>
      <c r="AK5" s="47"/>
      <c r="AL5" s="54" t="s">
        <v>81</v>
      </c>
      <c r="AM5" s="73"/>
      <c r="AN5" s="47"/>
      <c r="AO5" s="2"/>
      <c r="AP5" s="5"/>
      <c r="AQ5" s="5"/>
    </row>
    <row r="6" spans="1:59" ht="17.25" customHeight="1">
      <c r="A6" s="168"/>
      <c r="B6" s="47"/>
      <c r="C6" s="47"/>
      <c r="D6" s="47"/>
      <c r="E6" s="345" t="s">
        <v>2</v>
      </c>
      <c r="F6" s="444"/>
      <c r="G6" s="345"/>
      <c r="H6" s="345"/>
      <c r="I6" s="93"/>
      <c r="J6" s="100"/>
      <c r="K6" s="93"/>
      <c r="L6" s="100"/>
      <c r="M6" s="93"/>
      <c r="N6" s="443"/>
      <c r="O6" s="54"/>
      <c r="P6" s="452" t="s">
        <v>2</v>
      </c>
      <c r="Q6" s="100"/>
      <c r="R6" s="100" t="s">
        <v>404</v>
      </c>
      <c r="S6" s="100"/>
      <c r="T6" s="54"/>
      <c r="U6" s="54"/>
      <c r="V6" s="54"/>
      <c r="W6" s="54"/>
      <c r="X6" s="54" t="s">
        <v>22</v>
      </c>
      <c r="Y6" s="444"/>
      <c r="Z6" s="54" t="s">
        <v>22</v>
      </c>
      <c r="AA6" s="444"/>
      <c r="AB6" s="73"/>
      <c r="AC6" s="73"/>
      <c r="AD6" s="47"/>
      <c r="AE6" s="47"/>
      <c r="AF6" s="73"/>
      <c r="AG6" s="73"/>
      <c r="AH6" s="100" t="s">
        <v>428</v>
      </c>
      <c r="AI6" s="47"/>
      <c r="AJ6" s="47"/>
      <c r="AK6" s="47"/>
      <c r="AL6" s="54" t="s">
        <v>43</v>
      </c>
      <c r="AM6" s="74" t="s">
        <v>542</v>
      </c>
      <c r="AN6" s="47"/>
      <c r="AO6" s="2"/>
      <c r="AP6" s="5"/>
      <c r="AQ6" s="5"/>
    </row>
    <row r="7" spans="1:59">
      <c r="A7" s="167"/>
      <c r="B7" s="47"/>
      <c r="C7" s="47"/>
      <c r="D7" s="47"/>
      <c r="E7" s="345" t="s">
        <v>493</v>
      </c>
      <c r="F7" s="471"/>
      <c r="G7" s="345" t="s">
        <v>2</v>
      </c>
      <c r="H7" s="364"/>
      <c r="I7" s="100" t="s">
        <v>2</v>
      </c>
      <c r="J7" s="184"/>
      <c r="K7" s="100" t="s">
        <v>1</v>
      </c>
      <c r="L7" s="184"/>
      <c r="M7" s="100" t="s">
        <v>22</v>
      </c>
      <c r="N7" s="479"/>
      <c r="O7" s="123"/>
      <c r="P7" s="453" t="s">
        <v>674</v>
      </c>
      <c r="Q7" s="184"/>
      <c r="R7" s="184" t="s">
        <v>675</v>
      </c>
      <c r="S7" s="184"/>
      <c r="T7" s="471" t="s">
        <v>22</v>
      </c>
      <c r="U7" s="123"/>
      <c r="V7" s="424" t="s">
        <v>22</v>
      </c>
      <c r="W7" s="54"/>
      <c r="X7" s="54" t="s">
        <v>0</v>
      </c>
      <c r="Y7" s="471"/>
      <c r="Z7" s="54" t="s">
        <v>495</v>
      </c>
      <c r="AA7" s="471"/>
      <c r="AB7" s="74" t="s">
        <v>536</v>
      </c>
      <c r="AC7" s="74"/>
      <c r="AD7" s="54" t="s">
        <v>538</v>
      </c>
      <c r="AE7" s="54"/>
      <c r="AF7" s="74"/>
      <c r="AG7" s="74"/>
      <c r="AH7" s="100"/>
      <c r="AI7" s="54" t="s">
        <v>491</v>
      </c>
      <c r="AJ7" s="54" t="s">
        <v>414</v>
      </c>
      <c r="AK7" s="54"/>
      <c r="AL7" s="54" t="s">
        <v>571</v>
      </c>
      <c r="AM7" s="74" t="s">
        <v>70</v>
      </c>
      <c r="AN7" s="47"/>
      <c r="AO7" s="4"/>
      <c r="AP7" s="4"/>
      <c r="AQ7" s="4"/>
      <c r="AR7" s="4"/>
      <c r="AS7" s="4"/>
    </row>
    <row r="8" spans="1:59">
      <c r="A8" s="167"/>
      <c r="B8" s="54" t="s">
        <v>90</v>
      </c>
      <c r="C8" s="54" t="s">
        <v>439</v>
      </c>
      <c r="D8" s="50"/>
      <c r="E8" s="346" t="s">
        <v>494</v>
      </c>
      <c r="F8" s="471" t="s">
        <v>496</v>
      </c>
      <c r="G8" s="346" t="s">
        <v>8</v>
      </c>
      <c r="H8" s="364" t="s">
        <v>496</v>
      </c>
      <c r="I8" s="101" t="s">
        <v>404</v>
      </c>
      <c r="J8" s="184" t="s">
        <v>496</v>
      </c>
      <c r="K8" s="101" t="s">
        <v>404</v>
      </c>
      <c r="L8" s="184"/>
      <c r="M8" s="101" t="s">
        <v>44</v>
      </c>
      <c r="N8" s="479" t="s">
        <v>496</v>
      </c>
      <c r="O8" s="123"/>
      <c r="P8" s="453" t="s">
        <v>670</v>
      </c>
      <c r="Q8" s="184"/>
      <c r="R8" s="184" t="s">
        <v>682</v>
      </c>
      <c r="S8" s="184"/>
      <c r="T8" s="471" t="s">
        <v>670</v>
      </c>
      <c r="U8" s="123"/>
      <c r="V8" s="424" t="s">
        <v>673</v>
      </c>
      <c r="W8" s="54"/>
      <c r="X8" s="55"/>
      <c r="Y8" s="471" t="s">
        <v>496</v>
      </c>
      <c r="Z8" s="55" t="s">
        <v>415</v>
      </c>
      <c r="AA8" s="471" t="s">
        <v>496</v>
      </c>
      <c r="AB8" s="75" t="s">
        <v>498</v>
      </c>
      <c r="AC8" s="75"/>
      <c r="AD8" s="55" t="s">
        <v>537</v>
      </c>
      <c r="AE8" s="55" t="s">
        <v>534</v>
      </c>
      <c r="AF8" s="75" t="s">
        <v>535</v>
      </c>
      <c r="AG8" s="75"/>
      <c r="AH8" s="101" t="s">
        <v>1</v>
      </c>
      <c r="AI8" s="55" t="s">
        <v>492</v>
      </c>
      <c r="AJ8" s="55" t="s">
        <v>531</v>
      </c>
      <c r="AK8" s="55"/>
      <c r="AL8" s="55" t="s">
        <v>44</v>
      </c>
      <c r="AM8" s="75" t="s">
        <v>553</v>
      </c>
      <c r="AN8" s="47"/>
      <c r="AO8" s="4"/>
      <c r="AP8" s="61"/>
      <c r="AQ8" s="61"/>
      <c r="AR8" s="1"/>
      <c r="AS8" s="5"/>
    </row>
    <row r="9" spans="1:59">
      <c r="A9" s="167">
        <v>1</v>
      </c>
      <c r="B9" s="56">
        <f>+'Ark1'!C298</f>
        <v>2024</v>
      </c>
      <c r="C9" s="56">
        <f>+'Ark1'!J298</f>
        <v>103</v>
      </c>
      <c r="D9" s="66" t="str">
        <f>VLOOKUP(C9,RNR!$A$1:$B$25,2)</f>
        <v>Rudshøgda</v>
      </c>
      <c r="E9" s="347">
        <f>+IF(G9=0,"",'Ark1'!Q298)</f>
        <v>26</v>
      </c>
      <c r="F9" s="485">
        <f>+IF(G9=0,"",E9-E35)</f>
        <v>-671</v>
      </c>
      <c r="G9" s="320">
        <f>+'Ark1'!R298</f>
        <v>809</v>
      </c>
      <c r="H9" s="348">
        <f t="shared" ref="H9:H33" si="0">+G9-G35</f>
        <v>-40984</v>
      </c>
      <c r="I9" s="185">
        <f>+IF(G9=0,"",'Ark1'!AG298)</f>
        <v>7.5723538882024766E-2</v>
      </c>
      <c r="J9" s="162">
        <f>+IF(G9=0,"",I9-I35)</f>
        <v>-3.6957789797846257</v>
      </c>
      <c r="K9" s="185">
        <f>+'Ark1'!AH298</f>
        <v>8.2900880819873526E-2</v>
      </c>
      <c r="L9" s="184"/>
      <c r="M9" s="288">
        <f>+IF(G9=0,"",'Ark1'!U298)</f>
        <v>21.938442521631661</v>
      </c>
      <c r="N9" s="463">
        <f t="shared" ref="N9:N33" si="1">+IF(G9=0,"",M9-M35)</f>
        <v>0.97146934430537257</v>
      </c>
      <c r="O9" s="123"/>
      <c r="P9" s="518">
        <f>+'Ark1'!AJ298</f>
        <v>809</v>
      </c>
      <c r="Q9" s="184"/>
      <c r="R9" s="152">
        <f>IF(G9=0,"",100*P9/G9)</f>
        <v>100</v>
      </c>
      <c r="S9" s="184"/>
      <c r="T9" s="476">
        <f>+IF(P9=0,"",'Ark1'!AK298)</f>
        <v>99.924598269468518</v>
      </c>
      <c r="U9" s="123"/>
      <c r="V9" s="477">
        <f>+IF(P9=0,"",'Ark1'!AL298)</f>
        <v>21.680527852612123</v>
      </c>
      <c r="W9" s="54"/>
      <c r="X9" s="322">
        <f>+IF(G9=0,"",'Ark1'!S298)</f>
        <v>8.3288009888751553</v>
      </c>
      <c r="Y9" s="464">
        <f t="shared" ref="Y9:Y33" si="2">+IF(G9=0,"",X9-X35)</f>
        <v>4.0403410333293976E-2</v>
      </c>
      <c r="Z9" s="58">
        <f>+IF(G9=0,"",'Ark1'!T298)</f>
        <v>6.0531520395550062</v>
      </c>
      <c r="AA9" s="464">
        <f t="shared" ref="AA9:AA33" si="3">+IF(G9=0,"",Z9-Z35)</f>
        <v>-0.18662495659267364</v>
      </c>
      <c r="AB9" s="76">
        <f>+IF(G9=0,"",'Ark1'!W298)</f>
        <v>6.0568603213844252</v>
      </c>
      <c r="AC9" s="75"/>
      <c r="AD9" s="76">
        <f>+IF(G9=0,"",'Ark1'!X298)</f>
        <v>90.111248454882571</v>
      </c>
      <c r="AE9" s="76">
        <f>+IF(G9=0,"",'Ark1'!Y298)</f>
        <v>33.003708281829411</v>
      </c>
      <c r="AF9" s="76">
        <f>+IF(G9=0,"",'Ark1'!Z298)</f>
        <v>1.4833127317676145</v>
      </c>
      <c r="AG9" s="75"/>
      <c r="AH9" s="76">
        <f>+IF(G9=0,"",'Ark1'!AA298)</f>
        <v>5.5361219081523316</v>
      </c>
      <c r="AI9" s="76">
        <f>+IF(G9=0,"",'Ark1'!AB298)</f>
        <v>1.2640014047648311</v>
      </c>
      <c r="AJ9" s="76">
        <f>+IF(G9=0,"",'Ark1'!AC298)</f>
        <v>1.6642516561966945</v>
      </c>
      <c r="AK9" s="55"/>
      <c r="AL9" s="58">
        <f t="shared" ref="AL9:AL33" si="4">+IF(G9=0,"",M9/X9)</f>
        <v>2.6340457108934419</v>
      </c>
      <c r="AM9" s="76">
        <f t="shared" ref="AM9:AM33" si="5">+IF(G9=0,"",G9/E9)</f>
        <v>31.115384615384617</v>
      </c>
      <c r="AN9" s="47"/>
      <c r="AO9" s="4"/>
      <c r="AP9" s="61"/>
      <c r="AQ9" s="61"/>
      <c r="AR9" s="1"/>
      <c r="AS9" s="5"/>
    </row>
    <row r="10" spans="1:59">
      <c r="A10" s="167">
        <f>1+A9</f>
        <v>2</v>
      </c>
      <c r="B10" s="56">
        <f>+'Ark1'!C299</f>
        <v>2024</v>
      </c>
      <c r="C10" s="56">
        <f>+'Ark1'!J299</f>
        <v>106</v>
      </c>
      <c r="D10" s="66" t="str">
        <f>VLOOKUP(C10,RNR!$A$1:$B$25,2)</f>
        <v>Furuseth</v>
      </c>
      <c r="E10" s="347">
        <f>+IF(G10=0,"",'Ark1'!Q299)</f>
        <v>401</v>
      </c>
      <c r="F10" s="485">
        <f t="shared" ref="F10:F33" si="6">+IF(G10=0,"",E10-E36)</f>
        <v>-18</v>
      </c>
      <c r="G10" s="320">
        <f>+'Ark1'!R299</f>
        <v>38190</v>
      </c>
      <c r="H10" s="348">
        <f t="shared" si="0"/>
        <v>-1909</v>
      </c>
      <c r="I10" s="185">
        <f>+IF(G10=0,"",'Ark1'!AG299)</f>
        <v>3.5746377625519474</v>
      </c>
      <c r="J10" s="162">
        <f t="shared" ref="J10:J33" si="7">+I10-I36</f>
        <v>-4.3994053685555645E-2</v>
      </c>
      <c r="K10" s="185">
        <f>+'Ark1'!AH299</f>
        <v>3.7787129696405608</v>
      </c>
      <c r="L10" s="184"/>
      <c r="M10" s="288">
        <f>+IF(G10=0,"",'Ark1'!U299)</f>
        <v>21.183095051060299</v>
      </c>
      <c r="N10" s="463">
        <f t="shared" si="1"/>
        <v>0.29867149935077464</v>
      </c>
      <c r="O10" s="123"/>
      <c r="P10" s="518">
        <f>+'Ark1'!AJ299</f>
        <v>38020</v>
      </c>
      <c r="Q10" s="184"/>
      <c r="R10" s="152">
        <f t="shared" ref="R10:R59" si="8">IF(G10=0,"",100*P10/G10)</f>
        <v>99.55485729248494</v>
      </c>
      <c r="S10" s="184"/>
      <c r="T10" s="476">
        <f>+IF(P10=0,"",'Ark1'!AK299)</f>
        <v>98.499871120463098</v>
      </c>
      <c r="U10" s="123"/>
      <c r="V10" s="477">
        <f>+IF(P10=0,"",'Ark1'!AL299)</f>
        <v>21.751536741082703</v>
      </c>
      <c r="W10" s="54"/>
      <c r="X10" s="322">
        <f>+IF(G10=0,"",'Ark1'!S299)</f>
        <v>8.2351139041633896</v>
      </c>
      <c r="Y10" s="464">
        <f t="shared" si="2"/>
        <v>0.43170234776547467</v>
      </c>
      <c r="Z10" s="58">
        <f>+IF(G10=0,"",'Ark1'!T299)</f>
        <v>6.064231474207908</v>
      </c>
      <c r="AA10" s="464">
        <f t="shared" si="3"/>
        <v>-0.18248290769687792</v>
      </c>
      <c r="AB10" s="76">
        <f>+IF(G10=0,"",'Ark1'!W299)</f>
        <v>5.3260015710919077</v>
      </c>
      <c r="AC10" s="75"/>
      <c r="AD10" s="76">
        <f>+IF(G10=0,"",'Ark1'!X299)</f>
        <v>87.221785807803101</v>
      </c>
      <c r="AE10" s="76">
        <f>+IF(G10=0,"",'Ark1'!Y299)</f>
        <v>24.791830322073842</v>
      </c>
      <c r="AF10" s="76">
        <f>+IF(G10=0,"",'Ark1'!Z299)</f>
        <v>1.8250851008117313</v>
      </c>
      <c r="AG10" s="75"/>
      <c r="AH10" s="76">
        <f>+IF(G10=0,"",'Ark1'!AA299)</f>
        <v>6.1503763505025688</v>
      </c>
      <c r="AI10" s="76">
        <f>+IF(G10=0,"",'Ark1'!AB299)</f>
        <v>1.4291682628006472</v>
      </c>
      <c r="AJ10" s="76">
        <f>+IF(G10=0,"",'Ark1'!AC299)</f>
        <v>1.6114723571105882</v>
      </c>
      <c r="AK10" s="55"/>
      <c r="AL10" s="58">
        <f t="shared" si="4"/>
        <v>2.5722892600612188</v>
      </c>
      <c r="AM10" s="76">
        <f t="shared" si="5"/>
        <v>95.236907730673323</v>
      </c>
      <c r="AN10" s="47"/>
      <c r="AO10" s="4"/>
      <c r="AP10" s="61"/>
      <c r="AQ10" s="61"/>
      <c r="AR10" s="1"/>
      <c r="AS10" s="5"/>
    </row>
    <row r="11" spans="1:59">
      <c r="A11" s="167">
        <f>1+A10</f>
        <v>3</v>
      </c>
      <c r="B11" s="56">
        <f>+'Ark1'!C300</f>
        <v>2024</v>
      </c>
      <c r="C11" s="56">
        <f>+'Ark1'!J300</f>
        <v>110</v>
      </c>
      <c r="D11" s="66" t="str">
        <f>VLOOKUP(C11,RNR!$A$1:$B$25,2)</f>
        <v>Gol</v>
      </c>
      <c r="E11" s="347">
        <f>+IF(G11=0,"",'Ark1'!Q300)</f>
        <v>1601</v>
      </c>
      <c r="F11" s="485">
        <f t="shared" si="6"/>
        <v>48</v>
      </c>
      <c r="G11" s="320">
        <f>+'Ark1'!R300</f>
        <v>119606</v>
      </c>
      <c r="H11" s="348">
        <f t="shared" si="0"/>
        <v>6954</v>
      </c>
      <c r="I11" s="185">
        <f>+IF(G11=0,"",'Ark1'!AG300)</f>
        <v>11.195289977161252</v>
      </c>
      <c r="J11" s="162">
        <f t="shared" si="7"/>
        <v>1.0292980231776756</v>
      </c>
      <c r="K11" s="185">
        <f>+'Ark1'!AH300</f>
        <v>11.704108548072815</v>
      </c>
      <c r="L11" s="184"/>
      <c r="M11" s="288">
        <f>+IF(G11=0,"",'Ark1'!U300)</f>
        <v>20.949831948230027</v>
      </c>
      <c r="N11" s="463">
        <f t="shared" si="1"/>
        <v>-8.1064085573125055E-2</v>
      </c>
      <c r="O11" s="123"/>
      <c r="P11" s="518">
        <f>+'Ark1'!AJ300</f>
        <v>119591</v>
      </c>
      <c r="Q11" s="184"/>
      <c r="R11" s="152">
        <f t="shared" si="8"/>
        <v>99.987458823135967</v>
      </c>
      <c r="S11" s="184"/>
      <c r="T11" s="476">
        <f>+IF(P11=0,"",'Ark1'!AK300)</f>
        <v>98.576509101854526</v>
      </c>
      <c r="U11" s="123"/>
      <c r="V11" s="477">
        <f>+IF(P11=0,"",'Ark1'!AL300)</f>
        <v>21.403873003323497</v>
      </c>
      <c r="W11" s="54"/>
      <c r="X11" s="322">
        <f>+IF(G11=0,"",'Ark1'!S300)</f>
        <v>8.1332541845726798</v>
      </c>
      <c r="Y11" s="464">
        <f t="shared" si="2"/>
        <v>0.28576812129816975</v>
      </c>
      <c r="Z11" s="58">
        <f>+IF(G11=0,"",'Ark1'!T300)</f>
        <v>6.0241877497784397</v>
      </c>
      <c r="AA11" s="464">
        <f t="shared" si="3"/>
        <v>2.7569846856166258E-2</v>
      </c>
      <c r="AB11" s="76">
        <f>+IF(G11=0,"",'Ark1'!W300)</f>
        <v>3.8275671789040682</v>
      </c>
      <c r="AC11" s="75"/>
      <c r="AD11" s="76">
        <f>+IF(G11=0,"",'Ark1'!X300)</f>
        <v>83.678076350684748</v>
      </c>
      <c r="AE11" s="76">
        <f>+IF(G11=0,"",'Ark1'!Y300)</f>
        <v>24.328210959316419</v>
      </c>
      <c r="AF11" s="76">
        <f>+IF(G11=0,"",'Ark1'!Z300)</f>
        <v>2.0308345735163789</v>
      </c>
      <c r="AG11" s="75"/>
      <c r="AH11" s="76">
        <f>+IF(G11=0,"",'Ark1'!AA300)</f>
        <v>6.4957876755437516</v>
      </c>
      <c r="AI11" s="76">
        <f>+IF(G11=0,"",'Ark1'!AB300)</f>
        <v>1.3401112474953119</v>
      </c>
      <c r="AJ11" s="76">
        <f>+IF(G11=0,"",'Ark1'!AC300)</f>
        <v>1.4938268619139492</v>
      </c>
      <c r="AK11" s="55"/>
      <c r="AL11" s="58">
        <f t="shared" si="4"/>
        <v>2.5758240764155742</v>
      </c>
      <c r="AM11" s="76">
        <f t="shared" si="5"/>
        <v>74.707058088694566</v>
      </c>
      <c r="AN11" s="47"/>
      <c r="AO11" s="4"/>
      <c r="AP11" s="61"/>
      <c r="AQ11" s="61"/>
      <c r="AR11" s="1"/>
      <c r="AS11" s="5"/>
      <c r="AU11" s="2"/>
      <c r="AV11" s="2"/>
      <c r="AW11" s="2"/>
    </row>
    <row r="12" spans="1:59">
      <c r="A12" s="167">
        <f t="shared" ref="A12:A36" si="9">1+A11</f>
        <v>4</v>
      </c>
      <c r="B12" s="56">
        <f>+'Ark1'!C301</f>
        <v>2024</v>
      </c>
      <c r="C12" s="56">
        <f>+'Ark1'!J301</f>
        <v>111</v>
      </c>
      <c r="D12" s="66" t="str">
        <f>VLOOKUP(C12,RNR!$A$1:$B$25,2)</f>
        <v>Forus</v>
      </c>
      <c r="E12" s="347">
        <f>+IF(G12=0,"",'Ark1'!Q301)</f>
        <v>1303</v>
      </c>
      <c r="F12" s="485">
        <f t="shared" si="6"/>
        <v>-7</v>
      </c>
      <c r="G12" s="320">
        <f>+'Ark1'!R301</f>
        <v>118366</v>
      </c>
      <c r="H12" s="348">
        <f t="shared" si="0"/>
        <v>-3550</v>
      </c>
      <c r="I12" s="185">
        <f>+IF(G12=0,"",'Ark1'!AG301)</f>
        <v>11.079224231532439</v>
      </c>
      <c r="J12" s="162">
        <f t="shared" si="7"/>
        <v>7.7226263792306682E-2</v>
      </c>
      <c r="K12" s="185">
        <f>+'Ark1'!AH301</f>
        <v>11.670368905042872</v>
      </c>
      <c r="L12" s="184"/>
      <c r="M12" s="288">
        <f>+IF(G12=0,"",'Ark1'!U301)</f>
        <v>21.108276870047359</v>
      </c>
      <c r="N12" s="463">
        <f t="shared" si="1"/>
        <v>-0.11707238681824705</v>
      </c>
      <c r="O12" s="123"/>
      <c r="P12" s="518">
        <f>+'Ark1'!AJ301</f>
        <v>118269</v>
      </c>
      <c r="Q12" s="184"/>
      <c r="R12" s="152">
        <f t="shared" si="8"/>
        <v>99.918050791612458</v>
      </c>
      <c r="S12" s="184"/>
      <c r="T12" s="476">
        <f>+IF(P12=0,"",'Ark1'!AK301)</f>
        <v>98.668098149135872</v>
      </c>
      <c r="U12" s="123"/>
      <c r="V12" s="477">
        <f>+IF(P12=0,"",'Ark1'!AL301)</f>
        <v>21.522535529059141</v>
      </c>
      <c r="W12" s="54"/>
      <c r="X12" s="322">
        <f>+IF(G12=0,"",'Ark1'!S301)</f>
        <v>8.0807833330517198</v>
      </c>
      <c r="Y12" s="464">
        <f t="shared" si="2"/>
        <v>-9.0629771052745056E-2</v>
      </c>
      <c r="Z12" s="58">
        <f>+IF(G12=0,"",'Ark1'!T301)</f>
        <v>5.5272037578358653</v>
      </c>
      <c r="AA12" s="464">
        <f t="shared" si="3"/>
        <v>-0.39623533137309952</v>
      </c>
      <c r="AB12" s="76">
        <f>+IF(G12=0,"",'Ark1'!W301)</f>
        <v>4.270652045350861</v>
      </c>
      <c r="AC12" s="75"/>
      <c r="AD12" s="76">
        <f>+IF(G12=0,"",'Ark1'!X301)</f>
        <v>85.849821739350816</v>
      </c>
      <c r="AE12" s="76">
        <f>+IF(G12=0,"",'Ark1'!Y301)</f>
        <v>23.063210719294396</v>
      </c>
      <c r="AF12" s="76">
        <f>+IF(G12=0,"",'Ark1'!Z301)</f>
        <v>2.7795143875775139</v>
      </c>
      <c r="AG12" s="75"/>
      <c r="AH12" s="76">
        <f>+IF(G12=0,"",'Ark1'!AA301)</f>
        <v>6.7096284253698304</v>
      </c>
      <c r="AI12" s="76">
        <f>+IF(G12=0,"",'Ark1'!AB301)</f>
        <v>1.3079658364345803</v>
      </c>
      <c r="AJ12" s="76">
        <f>+IF(G12=0,"",'Ark1'!AC301)</f>
        <v>1.6380998450465765</v>
      </c>
      <c r="AK12" s="55"/>
      <c r="AL12" s="58">
        <f t="shared" si="4"/>
        <v>2.6121572624910097</v>
      </c>
      <c r="AM12" s="76">
        <f t="shared" si="5"/>
        <v>90.841135840368381</v>
      </c>
      <c r="AN12" s="47"/>
      <c r="AO12" s="4"/>
      <c r="AP12" s="61"/>
      <c r="AQ12" s="61"/>
      <c r="AR12" s="1"/>
      <c r="AS12" s="5"/>
      <c r="AU12" s="2"/>
      <c r="AV12" s="2"/>
      <c r="AW12" s="4"/>
      <c r="AX12" s="4"/>
      <c r="AY12" s="4"/>
    </row>
    <row r="13" spans="1:59">
      <c r="A13" s="167">
        <f t="shared" si="9"/>
        <v>5</v>
      </c>
      <c r="B13" s="56">
        <f>+'Ark1'!C302</f>
        <v>2024</v>
      </c>
      <c r="C13" s="56">
        <f>+'Ark1'!J302</f>
        <v>116</v>
      </c>
      <c r="D13" s="66" t="str">
        <f>VLOOKUP(C13,RNR!$A$1:$B$25,2)</f>
        <v>Sandeid</v>
      </c>
      <c r="E13" s="347">
        <f>+IF(G13=0,"",'Ark1'!Q302)</f>
        <v>1434</v>
      </c>
      <c r="F13" s="485">
        <f t="shared" si="6"/>
        <v>23</v>
      </c>
      <c r="G13" s="320">
        <f>+'Ark1'!R302</f>
        <v>84583</v>
      </c>
      <c r="H13" s="348">
        <f t="shared" si="0"/>
        <v>222</v>
      </c>
      <c r="I13" s="185">
        <f>+IF(G13=0,"",'Ark1'!AG302)</f>
        <v>7.917087873001611</v>
      </c>
      <c r="J13" s="162">
        <f t="shared" si="7"/>
        <v>0.30414494051920293</v>
      </c>
      <c r="K13" s="185">
        <f>+'Ark1'!AH302</f>
        <v>7.698061578965925</v>
      </c>
      <c r="L13" s="184"/>
      <c r="M13" s="288">
        <f>+IF(G13=0,"",'Ark1'!U302)</f>
        <v>19.484688412565081</v>
      </c>
      <c r="N13" s="463">
        <f t="shared" si="1"/>
        <v>-0.27549579577764405</v>
      </c>
      <c r="O13" s="123"/>
      <c r="P13" s="518">
        <f>+'Ark1'!AJ302</f>
        <v>80967</v>
      </c>
      <c r="Q13" s="184"/>
      <c r="R13" s="152">
        <f t="shared" si="8"/>
        <v>95.72490926072615</v>
      </c>
      <c r="S13" s="184"/>
      <c r="T13" s="476">
        <f>+IF(P13=0,"",'Ark1'!AK302)</f>
        <v>96.572117035335182</v>
      </c>
      <c r="U13" s="123"/>
      <c r="V13" s="477">
        <f>+IF(P13=0,"",'Ark1'!AL302)</f>
        <v>20.758973734883821</v>
      </c>
      <c r="W13" s="54"/>
      <c r="X13" s="322">
        <f>+IF(G13=0,"",'Ark1'!S302)</f>
        <v>7.8359126538429695</v>
      </c>
      <c r="Y13" s="464">
        <f t="shared" si="2"/>
        <v>2.9566670718317312E-3</v>
      </c>
      <c r="Z13" s="58">
        <f>+IF(G13=0,"",'Ark1'!T302)</f>
        <v>5.869725594977715</v>
      </c>
      <c r="AA13" s="464">
        <f t="shared" si="3"/>
        <v>0.15526038000871445</v>
      </c>
      <c r="AB13" s="76">
        <f>+IF(G13=0,"",'Ark1'!W302)</f>
        <v>4.3945000768475948</v>
      </c>
      <c r="AC13" s="75"/>
      <c r="AD13" s="76">
        <f>+IF(G13=0,"",'Ark1'!X302)</f>
        <v>71.9328943168249</v>
      </c>
      <c r="AE13" s="76">
        <f>+IF(G13=0,"",'Ark1'!Y302)</f>
        <v>19.637515812870195</v>
      </c>
      <c r="AF13" s="76">
        <f>+IF(G13=0,"",'Ark1'!Z302)</f>
        <v>1.7024697634276389</v>
      </c>
      <c r="AG13" s="75"/>
      <c r="AH13" s="76">
        <f>+IF(G13=0,"",'Ark1'!AA302)</f>
        <v>6.6713685207089615</v>
      </c>
      <c r="AI13" s="76">
        <f>+IF(G13=0,"",'Ark1'!AB302)</f>
        <v>1.4941714381445277</v>
      </c>
      <c r="AJ13" s="76">
        <f>+IF(G13=0,"",'Ark1'!AC302)</f>
        <v>1.8650469135458152</v>
      </c>
      <c r="AK13" s="55"/>
      <c r="AL13" s="58">
        <f t="shared" si="4"/>
        <v>2.4865882601446812</v>
      </c>
      <c r="AM13" s="76">
        <f t="shared" si="5"/>
        <v>58.983960948396096</v>
      </c>
      <c r="AN13" s="47"/>
      <c r="AO13" s="4"/>
      <c r="AP13" s="61"/>
      <c r="AQ13" s="61"/>
      <c r="AR13" s="1"/>
      <c r="AS13" s="5"/>
      <c r="AU13" s="1"/>
      <c r="AV13" s="1"/>
      <c r="AW13" s="11"/>
      <c r="AX13" s="11"/>
      <c r="AY13" s="11"/>
    </row>
    <row r="14" spans="1:59">
      <c r="A14" s="167">
        <f t="shared" si="9"/>
        <v>6</v>
      </c>
      <c r="B14" s="56">
        <f>+'Ark1'!C303</f>
        <v>2024</v>
      </c>
      <c r="C14" s="56">
        <f>+'Ark1'!J303</f>
        <v>117</v>
      </c>
      <c r="D14" s="66" t="str">
        <f>VLOOKUP(C14,RNR!$A$1:$B$25,2)</f>
        <v>Jæren</v>
      </c>
      <c r="E14" s="347">
        <f>+IF(G14=0,"",'Ark1'!Q303)</f>
        <v>690</v>
      </c>
      <c r="F14" s="485">
        <f t="shared" si="6"/>
        <v>-7</v>
      </c>
      <c r="G14" s="320">
        <f>+'Ark1'!R303</f>
        <v>59200</v>
      </c>
      <c r="H14" s="348">
        <f t="shared" si="0"/>
        <v>-998</v>
      </c>
      <c r="I14" s="185">
        <f>+IF(G14=0,"",'Ark1'!AG303)</f>
        <v>5.5412033396982308</v>
      </c>
      <c r="J14" s="162">
        <f t="shared" si="7"/>
        <v>0.10878861429696673</v>
      </c>
      <c r="K14" s="185">
        <f>+'Ark1'!AH303</f>
        <v>5.5424509056267617</v>
      </c>
      <c r="L14" s="184"/>
      <c r="M14" s="288">
        <f>+IF(G14=0,"",'Ark1'!U303)</f>
        <v>20.043581081080966</v>
      </c>
      <c r="N14" s="463">
        <f t="shared" si="1"/>
        <v>-0.28383677333268409</v>
      </c>
      <c r="O14" s="123"/>
      <c r="P14" s="518">
        <f>+'Ark1'!AJ303</f>
        <v>59068</v>
      </c>
      <c r="Q14" s="184"/>
      <c r="R14" s="152">
        <f t="shared" si="8"/>
        <v>99.777027027027032</v>
      </c>
      <c r="S14" s="184"/>
      <c r="T14" s="476">
        <f>+IF(P14=0,"",'Ark1'!AK303)</f>
        <v>98.453384235118847</v>
      </c>
      <c r="U14" s="123"/>
      <c r="V14" s="477">
        <f>+IF(P14=0,"",'Ark1'!AL303)</f>
        <v>20.413478340674757</v>
      </c>
      <c r="W14" s="54"/>
      <c r="X14" s="322">
        <f>+IF(G14=0,"",'Ark1'!S303)</f>
        <v>7.7794425675675694</v>
      </c>
      <c r="Y14" s="464">
        <f t="shared" si="2"/>
        <v>-8.4489788989127845E-2</v>
      </c>
      <c r="Z14" s="58">
        <f>+IF(G14=0,"",'Ark1'!T303)</f>
        <v>6.2715033783783793</v>
      </c>
      <c r="AA14" s="464">
        <f t="shared" si="3"/>
        <v>-0.16879364145616549</v>
      </c>
      <c r="AB14" s="76">
        <f>+IF(G14=0,"",'Ark1'!W303)</f>
        <v>11.689189189189188</v>
      </c>
      <c r="AC14" s="75"/>
      <c r="AD14" s="76">
        <f>+IF(G14=0,"",'Ark1'!X303)</f>
        <v>76.096283783783775</v>
      </c>
      <c r="AE14" s="76">
        <f>+IF(G14=0,"",'Ark1'!Y303)</f>
        <v>20.251689189189189</v>
      </c>
      <c r="AF14" s="76">
        <f>+IF(G14=0,"",'Ark1'!Z303)</f>
        <v>2.4881756756756754</v>
      </c>
      <c r="AG14" s="75"/>
      <c r="AH14" s="76">
        <f>+IF(G14=0,"",'Ark1'!AA303)</f>
        <v>6.966093971258088</v>
      </c>
      <c r="AI14" s="76">
        <f>+IF(G14=0,"",'Ark1'!AB303)</f>
        <v>1.5624563864439063</v>
      </c>
      <c r="AJ14" s="76">
        <f>+IF(G14=0,"",'Ark1'!AC303)</f>
        <v>1.9787004599291225</v>
      </c>
      <c r="AK14" s="55"/>
      <c r="AL14" s="58">
        <f t="shared" si="4"/>
        <v>2.5764803720825045</v>
      </c>
      <c r="AM14" s="76">
        <f t="shared" si="5"/>
        <v>85.79710144927536</v>
      </c>
      <c r="AN14" s="47"/>
      <c r="AO14" s="4"/>
      <c r="AP14" s="61"/>
      <c r="AQ14" s="61"/>
      <c r="AR14" s="1"/>
      <c r="AS14" s="5"/>
      <c r="AU14" s="1"/>
      <c r="AV14" s="1"/>
      <c r="AW14" s="11"/>
      <c r="AX14" s="11"/>
      <c r="AY14" s="11"/>
    </row>
    <row r="15" spans="1:59">
      <c r="A15" s="167">
        <f t="shared" si="9"/>
        <v>7</v>
      </c>
      <c r="B15" s="56">
        <f>+'Ark1'!C304</f>
        <v>2024</v>
      </c>
      <c r="C15" s="56">
        <f>+'Ark1'!J304</f>
        <v>134</v>
      </c>
      <c r="D15" s="66" t="str">
        <f>VLOOKUP(C15,RNR!$A$1:$B$25,2)</f>
        <v>Førde</v>
      </c>
      <c r="E15" s="347">
        <f>+IF(G15=0,"",'Ark1'!Q304)</f>
        <v>2016</v>
      </c>
      <c r="F15" s="485">
        <f t="shared" si="6"/>
        <v>115</v>
      </c>
      <c r="G15" s="320">
        <f>+'Ark1'!R304</f>
        <v>116154</v>
      </c>
      <c r="H15" s="348">
        <f t="shared" si="0"/>
        <v>9459</v>
      </c>
      <c r="I15" s="185">
        <f>+IF(G15=0,"",'Ark1'!AG304)</f>
        <v>10.872177917555883</v>
      </c>
      <c r="J15" s="162">
        <f t="shared" si="7"/>
        <v>1.2437602105442256</v>
      </c>
      <c r="K15" s="185">
        <f>+'Ark1'!AH304</f>
        <v>10.679658958550588</v>
      </c>
      <c r="L15" s="184"/>
      <c r="M15" s="288">
        <f>+IF(G15=0,"",'Ark1'!U304)</f>
        <v>19.68422783546017</v>
      </c>
      <c r="N15" s="463">
        <f t="shared" si="1"/>
        <v>-0.24402840897502287</v>
      </c>
      <c r="O15" s="123"/>
      <c r="P15" s="518">
        <f>+'Ark1'!AJ304</f>
        <v>115873</v>
      </c>
      <c r="Q15" s="184"/>
      <c r="R15" s="152">
        <f t="shared" si="8"/>
        <v>99.758079790622787</v>
      </c>
      <c r="S15" s="184"/>
      <c r="T15" s="476">
        <f>+IF(P15=0,"",'Ark1'!AK304)</f>
        <v>96.543432033346477</v>
      </c>
      <c r="U15" s="123"/>
      <c r="V15" s="477">
        <f>+IF(P15=0,"",'Ark1'!AL304)</f>
        <v>21.2000734793981</v>
      </c>
      <c r="W15" s="54"/>
      <c r="X15" s="322">
        <f>+IF(G15=0,"",'Ark1'!S304)</f>
        <v>7.8525492019215868</v>
      </c>
      <c r="Y15" s="464">
        <f t="shared" si="2"/>
        <v>0.22384120248393913</v>
      </c>
      <c r="Z15" s="58">
        <f>+IF(G15=0,"",'Ark1'!T304)</f>
        <v>5.5854296881726002</v>
      </c>
      <c r="AA15" s="464">
        <f t="shared" si="3"/>
        <v>-0.11556848418786814</v>
      </c>
      <c r="AB15" s="76">
        <f>+IF(G15=0,"",'Ark1'!W304)</f>
        <v>3.283571809838663</v>
      </c>
      <c r="AC15" s="75"/>
      <c r="AD15" s="76">
        <f>+IF(G15=0,"",'Ark1'!X304)</f>
        <v>73.290631403137212</v>
      </c>
      <c r="AE15" s="76">
        <f>+IF(G15=0,"",'Ark1'!Y304)</f>
        <v>21.587719751364563</v>
      </c>
      <c r="AF15" s="76">
        <f>+IF(G15=0,"",'Ark1'!Z304)</f>
        <v>1.7227129500490723</v>
      </c>
      <c r="AG15" s="75"/>
      <c r="AH15" s="76">
        <f>+IF(G15=0,"",'Ark1'!AA304)</f>
        <v>6.8339307134779581</v>
      </c>
      <c r="AI15" s="76">
        <f>+IF(G15=0,"",'Ark1'!AB304)</f>
        <v>1.5855284920314763</v>
      </c>
      <c r="AJ15" s="76">
        <f>+IF(G15=0,"",'Ark1'!AC304)</f>
        <v>1.7854292117840218</v>
      </c>
      <c r="AK15" s="55"/>
      <c r="AL15" s="58">
        <f t="shared" si="4"/>
        <v>2.5067309136558187</v>
      </c>
      <c r="AM15" s="76">
        <f t="shared" si="5"/>
        <v>57.616071428571431</v>
      </c>
      <c r="AN15" s="47"/>
      <c r="AO15" s="4"/>
      <c r="AP15" s="61"/>
      <c r="AQ15" s="61"/>
      <c r="AR15" s="1"/>
      <c r="AS15" s="5"/>
      <c r="AU15" s="1"/>
      <c r="AV15" s="1"/>
      <c r="AW15" s="11"/>
      <c r="AX15" s="11"/>
      <c r="AY15" s="11"/>
    </row>
    <row r="16" spans="1:59">
      <c r="A16" s="167">
        <f t="shared" si="9"/>
        <v>8</v>
      </c>
      <c r="B16" s="56">
        <f>+'Ark1'!C305</f>
        <v>2024</v>
      </c>
      <c r="C16" s="56">
        <f>+'Ark1'!J305</f>
        <v>141</v>
      </c>
      <c r="D16" s="66" t="str">
        <f>VLOOKUP(C16,RNR!$A$1:$B$25,2)</f>
        <v>Ølen</v>
      </c>
      <c r="E16" s="347">
        <f>+IF(G16=0,"",'Ark1'!Q305)</f>
        <v>1834</v>
      </c>
      <c r="F16" s="485">
        <f t="shared" si="6"/>
        <v>30</v>
      </c>
      <c r="G16" s="320">
        <f>+'Ark1'!R305</f>
        <v>112249</v>
      </c>
      <c r="H16" s="348">
        <f t="shared" si="0"/>
        <v>2568</v>
      </c>
      <c r="I16" s="185">
        <f>+IF(G16=0,"",'Ark1'!AG305)</f>
        <v>10.506664420232878</v>
      </c>
      <c r="J16" s="162">
        <f t="shared" si="7"/>
        <v>0.60878277139511106</v>
      </c>
      <c r="K16" s="185">
        <f>+'Ark1'!AH305</f>
        <v>9.7039604977736573</v>
      </c>
      <c r="L16" s="184"/>
      <c r="M16" s="288">
        <f>+IF(G16=0,"",'Ark1'!U305)</f>
        <v>18.508094504182544</v>
      </c>
      <c r="N16" s="463">
        <f t="shared" si="1"/>
        <v>-0.13317335442553002</v>
      </c>
      <c r="O16" s="123"/>
      <c r="P16" s="518">
        <f>+'Ark1'!AJ305</f>
        <v>111898</v>
      </c>
      <c r="Q16" s="184"/>
      <c r="R16" s="152">
        <f t="shared" si="8"/>
        <v>99.68730233676915</v>
      </c>
      <c r="S16" s="184"/>
      <c r="T16" s="476">
        <f>+IF(P16=0,"",'Ark1'!AK305)</f>
        <v>96.897884680691377</v>
      </c>
      <c r="U16" s="123"/>
      <c r="V16" s="477">
        <f>+IF(P16=0,"",'Ark1'!AL305)</f>
        <v>19.622641793596653</v>
      </c>
      <c r="W16" s="54"/>
      <c r="X16" s="322">
        <f>+IF(G16=0,"",'Ark1'!S305)</f>
        <v>7.3782305410293203</v>
      </c>
      <c r="Y16" s="464">
        <f t="shared" si="2"/>
        <v>0.12512380421984659</v>
      </c>
      <c r="Z16" s="58">
        <f>+IF(G16=0,"",'Ark1'!T305)</f>
        <v>5.8272946752309585</v>
      </c>
      <c r="AA16" s="464">
        <f t="shared" si="3"/>
        <v>-0.49672680524423729</v>
      </c>
      <c r="AB16" s="76">
        <f>+IF(G16=0,"",'Ark1'!W305)</f>
        <v>3.7470266995697057</v>
      </c>
      <c r="AC16" s="75"/>
      <c r="AD16" s="76">
        <f>+IF(G16=0,"",'Ark1'!X305)</f>
        <v>63.346666785450203</v>
      </c>
      <c r="AE16" s="76">
        <f>+IF(G16=0,"",'Ark1'!Y305)</f>
        <v>17.900382186032839</v>
      </c>
      <c r="AF16" s="76">
        <f>+IF(G16=0,"",'Ark1'!Z305)</f>
        <v>1.5251806252171514</v>
      </c>
      <c r="AG16" s="75"/>
      <c r="AH16" s="76">
        <f>+IF(G16=0,"",'Ark1'!AA305)</f>
        <v>6.8895159050155854</v>
      </c>
      <c r="AI16" s="76">
        <f>+IF(G16=0,"",'Ark1'!AB305)</f>
        <v>1.6701883218813049</v>
      </c>
      <c r="AJ16" s="76">
        <f>+IF(G16=0,"",'Ark1'!AC305)</f>
        <v>1.6101031991336725</v>
      </c>
      <c r="AK16" s="55"/>
      <c r="AL16" s="58">
        <f t="shared" si="4"/>
        <v>2.5084733258552423</v>
      </c>
      <c r="AM16" s="76">
        <f t="shared" si="5"/>
        <v>61.204471101417667</v>
      </c>
      <c r="AN16" s="47"/>
      <c r="AO16" s="4"/>
      <c r="AP16" s="61"/>
      <c r="AQ16" s="61"/>
      <c r="AR16" s="1"/>
      <c r="AS16" s="5"/>
      <c r="AU16" s="1"/>
      <c r="AV16" s="1"/>
      <c r="AW16" s="11"/>
      <c r="AX16" s="11"/>
      <c r="AY16" s="11"/>
    </row>
    <row r="17" spans="1:51">
      <c r="A17" s="167">
        <f t="shared" si="9"/>
        <v>9</v>
      </c>
      <c r="B17" s="56">
        <f>+'Ark1'!C306</f>
        <v>2024</v>
      </c>
      <c r="C17" s="56">
        <f>+'Ark1'!J306</f>
        <v>143</v>
      </c>
      <c r="D17" s="66" t="str">
        <f>VLOOKUP(C17,RNR!$A$1:$B$25,2)</f>
        <v>Nordfjord</v>
      </c>
      <c r="E17" s="347">
        <f>+IF(G17=0,"",'Ark1'!Q306)</f>
        <v>7</v>
      </c>
      <c r="F17" s="485">
        <f t="shared" si="6"/>
        <v>-282</v>
      </c>
      <c r="G17" s="320">
        <f>+'Ark1'!R306</f>
        <v>16</v>
      </c>
      <c r="H17" s="348">
        <f t="shared" si="0"/>
        <v>-24593</v>
      </c>
      <c r="I17" s="185">
        <f>+IF(G17=0,"",'Ark1'!AG306)</f>
        <v>1.4976225242427648E-3</v>
      </c>
      <c r="J17" s="162">
        <f t="shared" si="7"/>
        <v>-2.2192787151846458</v>
      </c>
      <c r="K17" s="185">
        <f>+'Ark1'!AH306</f>
        <v>2.0355981936929298E-3</v>
      </c>
      <c r="L17" s="184"/>
      <c r="M17" s="288">
        <f>+IF(G17=0,"",'Ark1'!U306)</f>
        <v>27.237500000000001</v>
      </c>
      <c r="N17" s="463">
        <f t="shared" si="1"/>
        <v>6.3144771221911888</v>
      </c>
      <c r="O17" s="123"/>
      <c r="P17" s="518">
        <f>+'Ark1'!AJ306</f>
        <v>0</v>
      </c>
      <c r="Q17" s="184"/>
      <c r="R17" s="152">
        <f t="shared" si="8"/>
        <v>0</v>
      </c>
      <c r="S17" s="184"/>
      <c r="T17" s="476" t="str">
        <f>+IF(P17=0,"",'Ark1'!AK306)</f>
        <v/>
      </c>
      <c r="U17" s="123"/>
      <c r="V17" s="477" t="str">
        <f>+IF(P17=0,"",'Ark1'!AL306)</f>
        <v/>
      </c>
      <c r="W17" s="54"/>
      <c r="X17" s="322">
        <f>+IF(G17=0,"",'Ark1'!S306)</f>
        <v>7.125</v>
      </c>
      <c r="Y17" s="464">
        <f t="shared" si="2"/>
        <v>-0.81059266934861096</v>
      </c>
      <c r="Z17" s="58">
        <f>+IF(G17=0,"",'Ark1'!T306)</f>
        <v>5.875</v>
      </c>
      <c r="AA17" s="464">
        <f t="shared" si="3"/>
        <v>-0.13731256857247232</v>
      </c>
      <c r="AB17" s="76">
        <f>+IF(G17=0,"",'Ark1'!W306)</f>
        <v>0</v>
      </c>
      <c r="AC17" s="75"/>
      <c r="AD17" s="76">
        <f>+IF(G17=0,"",'Ark1'!X306)</f>
        <v>75</v>
      </c>
      <c r="AE17" s="76">
        <f>+IF(G17=0,"",'Ark1'!Y306)</f>
        <v>56.25</v>
      </c>
      <c r="AF17" s="76">
        <f>+IF(G17=0,"",'Ark1'!Z306)</f>
        <v>12.5</v>
      </c>
      <c r="AG17" s="75"/>
      <c r="AH17" s="76">
        <f>+IF(G17=0,"",'Ark1'!AA306)</f>
        <v>12.437286430327164</v>
      </c>
      <c r="AI17" s="76">
        <f>+IF(G17=0,"",'Ark1'!AB306)</f>
        <v>1.6535945694153691</v>
      </c>
      <c r="AJ17" s="76">
        <f>+IF(G17=0,"",'Ark1'!AC306)</f>
        <v>1.6909686573085849</v>
      </c>
      <c r="AK17" s="55"/>
      <c r="AL17" s="58">
        <f t="shared" si="4"/>
        <v>3.8228070175438598</v>
      </c>
      <c r="AM17" s="76">
        <f t="shared" si="5"/>
        <v>2.2857142857142856</v>
      </c>
      <c r="AN17" s="47"/>
      <c r="AO17" s="4"/>
      <c r="AP17" s="61"/>
      <c r="AQ17" s="61"/>
      <c r="AR17" s="1"/>
      <c r="AS17" s="5"/>
      <c r="AU17" s="1"/>
      <c r="AV17" s="1"/>
      <c r="AW17" s="11"/>
      <c r="AX17" s="11"/>
      <c r="AY17" s="11"/>
    </row>
    <row r="18" spans="1:51">
      <c r="A18" s="167">
        <f t="shared" si="9"/>
        <v>10</v>
      </c>
      <c r="B18" s="56">
        <f>+'Ark1'!C307</f>
        <v>2024</v>
      </c>
      <c r="C18" s="56">
        <f>+'Ark1'!J307</f>
        <v>147</v>
      </c>
      <c r="D18" s="66" t="str">
        <f>VLOOKUP(C18,RNR!$A$1:$B$25,2)</f>
        <v>Midt-Norge</v>
      </c>
      <c r="E18" s="347">
        <f>+IF(G18=0,"",'Ark1'!Q307)</f>
        <v>195</v>
      </c>
      <c r="F18" s="485">
        <f t="shared" si="6"/>
        <v>1</v>
      </c>
      <c r="G18" s="320">
        <f>+'Ark1'!R307</f>
        <v>17114</v>
      </c>
      <c r="H18" s="348">
        <f t="shared" si="0"/>
        <v>275</v>
      </c>
      <c r="I18" s="185">
        <f>+IF(G18=0,"",'Ark1'!AG307)</f>
        <v>1.6018944924931671</v>
      </c>
      <c r="J18" s="162">
        <f t="shared" si="7"/>
        <v>8.2301955182427555E-2</v>
      </c>
      <c r="K18" s="185">
        <f>+'Ark1'!AH307</f>
        <v>1.382010960075462</v>
      </c>
      <c r="L18" s="184"/>
      <c r="M18" s="288">
        <f>+IF(G18=0,"",'Ark1'!U307)</f>
        <v>17.288412995208702</v>
      </c>
      <c r="N18" s="463">
        <f t="shared" si="1"/>
        <v>-0.11021518936278696</v>
      </c>
      <c r="O18" s="123"/>
      <c r="P18" s="518">
        <f>+'Ark1'!AJ307</f>
        <v>17107</v>
      </c>
      <c r="Q18" s="184"/>
      <c r="R18" s="152">
        <f t="shared" si="8"/>
        <v>99.959097814654669</v>
      </c>
      <c r="S18" s="184"/>
      <c r="T18" s="476">
        <f>+IF(P18=0,"",'Ark1'!AK307)</f>
        <v>95.087502192084713</v>
      </c>
      <c r="U18" s="123"/>
      <c r="V18" s="477">
        <f>+IF(P18=0,"",'Ark1'!AL307)</f>
        <v>19.293119972540303</v>
      </c>
      <c r="W18" s="54"/>
      <c r="X18" s="322">
        <f>+IF(G18=0,"",'Ark1'!S307)</f>
        <v>7.1627322659810648</v>
      </c>
      <c r="Y18" s="464">
        <f t="shared" si="2"/>
        <v>-0.10016933150097351</v>
      </c>
      <c r="Z18" s="58">
        <f>+IF(G18=0,"",'Ark1'!T307)</f>
        <v>5.6475400257099455</v>
      </c>
      <c r="AA18" s="464">
        <f t="shared" si="3"/>
        <v>-0.17934993212603079</v>
      </c>
      <c r="AB18" s="76">
        <f>+IF(G18=0,"",'Ark1'!W307)</f>
        <v>2.6703283861166303</v>
      </c>
      <c r="AC18" s="75"/>
      <c r="AD18" s="76">
        <f>+IF(G18=0,"",'Ark1'!X307)</f>
        <v>58.758910833235944</v>
      </c>
      <c r="AE18" s="76">
        <f>+IF(G18=0,"",'Ark1'!Y307)</f>
        <v>13.655486736005612</v>
      </c>
      <c r="AF18" s="76">
        <f>+IF(G18=0,"",'Ark1'!Z307)</f>
        <v>0.77714152156129501</v>
      </c>
      <c r="AG18" s="75"/>
      <c r="AH18" s="76">
        <f>+IF(G18=0,"",'Ark1'!AA307)</f>
        <v>6.6016884258705133</v>
      </c>
      <c r="AI18" s="76">
        <f>+IF(G18=0,"",'Ark1'!AB307)</f>
        <v>1.8262718371429376</v>
      </c>
      <c r="AJ18" s="76">
        <f>+IF(G18=0,"",'Ark1'!AC307)</f>
        <v>1.4213427146490123</v>
      </c>
      <c r="AK18" s="55"/>
      <c r="AL18" s="58">
        <f t="shared" si="4"/>
        <v>2.4136617638661306</v>
      </c>
      <c r="AM18" s="76">
        <f t="shared" si="5"/>
        <v>87.764102564102558</v>
      </c>
      <c r="AN18" s="47"/>
      <c r="AO18" s="4"/>
      <c r="AP18" s="61"/>
      <c r="AQ18" s="61"/>
      <c r="AR18" s="1"/>
      <c r="AS18" s="5"/>
      <c r="AU18" s="1"/>
      <c r="AV18" s="1"/>
      <c r="AW18" s="11"/>
      <c r="AX18" s="11"/>
      <c r="AY18" s="11"/>
    </row>
    <row r="19" spans="1:51">
      <c r="A19" s="167">
        <f t="shared" si="9"/>
        <v>11</v>
      </c>
      <c r="B19" s="56">
        <f>+'Ark1'!C308</f>
        <v>2024</v>
      </c>
      <c r="C19" s="56">
        <f>+'Ark1'!J308</f>
        <v>155</v>
      </c>
      <c r="D19" s="66" t="str">
        <f>VLOOKUP(C19,RNR!$A$1:$B$25,2)</f>
        <v>Målselv</v>
      </c>
      <c r="E19" s="347">
        <f>+IF(G19=0,"",'Ark1'!Q308)</f>
        <v>426</v>
      </c>
      <c r="F19" s="485">
        <f t="shared" si="6"/>
        <v>3</v>
      </c>
      <c r="G19" s="320">
        <f>+'Ark1'!R308</f>
        <v>55649</v>
      </c>
      <c r="H19" s="348">
        <f t="shared" si="0"/>
        <v>394</v>
      </c>
      <c r="I19" s="185">
        <f>+IF(G19=0,"",'Ark1'!AG308)</f>
        <v>5.2088247407241024</v>
      </c>
      <c r="J19" s="162">
        <f t="shared" si="7"/>
        <v>0.22247842270611429</v>
      </c>
      <c r="K19" s="185">
        <f>+'Ark1'!AH308</f>
        <v>5.7449761104942576</v>
      </c>
      <c r="L19" s="184"/>
      <c r="M19" s="288">
        <f>+IF(G19=0,"",'Ark1'!U308)</f>
        <v>22.101717910474633</v>
      </c>
      <c r="N19" s="463">
        <f t="shared" si="1"/>
        <v>0.59411226392693095</v>
      </c>
      <c r="O19" s="123"/>
      <c r="P19" s="518">
        <f>+'Ark1'!AJ308</f>
        <v>54592</v>
      </c>
      <c r="Q19" s="184"/>
      <c r="R19" s="152">
        <f t="shared" si="8"/>
        <v>98.100594799547167</v>
      </c>
      <c r="S19" s="184"/>
      <c r="T19" s="476">
        <f>+IF(P19=0,"",'Ark1'!AK308)</f>
        <v>98.672484979484992</v>
      </c>
      <c r="U19" s="123"/>
      <c r="V19" s="477">
        <f>+IF(P19=0,"",'Ark1'!AL308)</f>
        <v>22.565773457607285</v>
      </c>
      <c r="W19" s="54"/>
      <c r="X19" s="322">
        <f>+IF(G19=0,"",'Ark1'!S308)</f>
        <v>8.3991985480421913</v>
      </c>
      <c r="Y19" s="464">
        <f t="shared" si="2"/>
        <v>9.2366587133676958E-2</v>
      </c>
      <c r="Z19" s="58">
        <f>+IF(G19=0,"",'Ark1'!T308)</f>
        <v>5.4222537691602719</v>
      </c>
      <c r="AA19" s="464">
        <f t="shared" si="3"/>
        <v>-8.8360654873752331E-2</v>
      </c>
      <c r="AB19" s="76">
        <f>+IF(G19=0,"",'Ark1'!W308)</f>
        <v>2.9164944563244632</v>
      </c>
      <c r="AC19" s="75"/>
      <c r="AD19" s="76">
        <f>+IF(G19=0,"",'Ark1'!X308)</f>
        <v>87.841650344121177</v>
      </c>
      <c r="AE19" s="76">
        <f>+IF(G19=0,"",'Ark1'!Y308)</f>
        <v>33.21173785692465</v>
      </c>
      <c r="AF19" s="76">
        <f>+IF(G19=0,"",'Ark1'!Z308)</f>
        <v>2.451077288001581</v>
      </c>
      <c r="AG19" s="75"/>
      <c r="AH19" s="76">
        <f>+IF(G19=0,"",'Ark1'!AA308)</f>
        <v>6.5807358896328427</v>
      </c>
      <c r="AI19" s="76">
        <f>+IF(G19=0,"",'Ark1'!AB308)</f>
        <v>1.4178734226272536</v>
      </c>
      <c r="AJ19" s="76">
        <f>+IF(G19=0,"",'Ark1'!AC308)</f>
        <v>1.4573049543315104</v>
      </c>
      <c r="AK19" s="55"/>
      <c r="AL19" s="58">
        <f t="shared" si="4"/>
        <v>2.6314079592303989</v>
      </c>
      <c r="AM19" s="76">
        <f t="shared" si="5"/>
        <v>130.63145539906102</v>
      </c>
      <c r="AN19" s="47"/>
      <c r="AO19" s="4"/>
      <c r="AP19" s="61"/>
      <c r="AQ19" s="61"/>
      <c r="AR19" s="1"/>
      <c r="AS19" s="5"/>
      <c r="AU19" s="1"/>
      <c r="AV19" s="1"/>
      <c r="AW19" s="11"/>
      <c r="AX19" s="11"/>
      <c r="AY19" s="11"/>
    </row>
    <row r="20" spans="1:51">
      <c r="A20" s="167">
        <f t="shared" si="9"/>
        <v>12</v>
      </c>
      <c r="B20" s="56">
        <f>+'Ark1'!C309</f>
        <v>2024</v>
      </c>
      <c r="C20" s="56">
        <f>+'Ark1'!J309</f>
        <v>160</v>
      </c>
      <c r="D20" s="66" t="str">
        <f>VLOOKUP(C20,RNR!$A$1:$B$25,2)</f>
        <v>Oslo</v>
      </c>
      <c r="E20" s="347">
        <f>+IF(G20=0,"",'Ark1'!Q309)</f>
        <v>423</v>
      </c>
      <c r="F20" s="485">
        <f t="shared" si="6"/>
        <v>8</v>
      </c>
      <c r="G20" s="320">
        <f>+'Ark1'!R309</f>
        <v>37862</v>
      </c>
      <c r="H20" s="348">
        <f t="shared" si="0"/>
        <v>-519</v>
      </c>
      <c r="I20" s="185">
        <f>+IF(G20=0,"",'Ark1'!AG309)</f>
        <v>3.5439365008049717</v>
      </c>
      <c r="J20" s="162">
        <f t="shared" si="7"/>
        <v>8.0341205685103834E-2</v>
      </c>
      <c r="K20" s="185">
        <f>+'Ark1'!AH309</f>
        <v>3.6384636171761242</v>
      </c>
      <c r="L20" s="184"/>
      <c r="M20" s="288">
        <f>+IF(G20=0,"",'Ark1'!U309)</f>
        <v>20.573569806137925</v>
      </c>
      <c r="N20" s="463">
        <f t="shared" si="1"/>
        <v>-6.0960299904003534E-2</v>
      </c>
      <c r="O20" s="123"/>
      <c r="P20" s="518">
        <f>+'Ark1'!AJ309</f>
        <v>37822</v>
      </c>
      <c r="Q20" s="184"/>
      <c r="R20" s="152">
        <f t="shared" si="8"/>
        <v>99.894353177328185</v>
      </c>
      <c r="S20" s="184"/>
      <c r="T20" s="476">
        <f>+IF(P20=0,"",'Ark1'!AK309)</f>
        <v>98.941983501665987</v>
      </c>
      <c r="U20" s="123"/>
      <c r="V20" s="477">
        <f>+IF(P20=0,"",'Ark1'!AL309)</f>
        <v>20.756698657923845</v>
      </c>
      <c r="W20" s="54"/>
      <c r="X20" s="322">
        <f>+IF(G20=0,"",'Ark1'!S309)</f>
        <v>7.855580793407638</v>
      </c>
      <c r="Y20" s="464">
        <f t="shared" si="2"/>
        <v>0.2631261934753768</v>
      </c>
      <c r="Z20" s="58">
        <f>+IF(G20=0,"",'Ark1'!T309)</f>
        <v>5.9103850826686388</v>
      </c>
      <c r="AA20" s="464">
        <f t="shared" si="3"/>
        <v>-0.50093822834462198</v>
      </c>
      <c r="AB20" s="76">
        <f>+IF(G20=0,"",'Ark1'!W309)</f>
        <v>6.5817970524536475</v>
      </c>
      <c r="AC20" s="75"/>
      <c r="AD20" s="76">
        <f>+IF(G20=0,"",'Ark1'!X309)</f>
        <v>80.365538006444453</v>
      </c>
      <c r="AE20" s="76">
        <f>+IF(G20=0,"",'Ark1'!Y309)</f>
        <v>24.087475569172256</v>
      </c>
      <c r="AF20" s="76">
        <f>+IF(G20=0,"",'Ark1'!Z309)</f>
        <v>1.7405314035180397</v>
      </c>
      <c r="AG20" s="75"/>
      <c r="AH20" s="76">
        <f>+IF(G20=0,"",'Ark1'!AA309)</f>
        <v>6.4702281602631571</v>
      </c>
      <c r="AI20" s="76">
        <f>+IF(G20=0,"",'Ark1'!AB309)</f>
        <v>1.4886778494460922</v>
      </c>
      <c r="AJ20" s="76">
        <f>+IF(G20=0,"",'Ark1'!AC309)</f>
        <v>1.6908380777419862</v>
      </c>
      <c r="AK20" s="55"/>
      <c r="AL20" s="58">
        <f t="shared" si="4"/>
        <v>2.6189750124399658</v>
      </c>
      <c r="AM20" s="76">
        <f t="shared" si="5"/>
        <v>89.508274231678485</v>
      </c>
      <c r="AN20" s="47"/>
      <c r="AO20" s="4"/>
      <c r="AP20" s="61"/>
      <c r="AQ20" s="61"/>
      <c r="AR20" s="1"/>
      <c r="AS20" s="5"/>
      <c r="AU20" s="1"/>
      <c r="AV20" s="1"/>
      <c r="AW20" s="11"/>
      <c r="AX20" s="11"/>
      <c r="AY20" s="11"/>
    </row>
    <row r="21" spans="1:51">
      <c r="A21" s="167">
        <f t="shared" si="9"/>
        <v>13</v>
      </c>
      <c r="B21" s="56">
        <f>+'Ark1'!C310</f>
        <v>2024</v>
      </c>
      <c r="C21" s="56">
        <f>+'Ark1'!J310</f>
        <v>171</v>
      </c>
      <c r="D21" s="66" t="str">
        <f>VLOOKUP(C21,RNR!$A$1:$B$25,2)</f>
        <v>Prima</v>
      </c>
      <c r="E21" s="347">
        <f>+IF(G21=0,"",'Ark1'!Q310)</f>
        <v>152</v>
      </c>
      <c r="F21" s="485">
        <f t="shared" si="6"/>
        <v>1</v>
      </c>
      <c r="G21" s="320">
        <f>+'Ark1'!R310</f>
        <v>22634</v>
      </c>
      <c r="H21" s="348">
        <f t="shared" si="0"/>
        <v>-1295</v>
      </c>
      <c r="I21" s="185">
        <f>+IF(G21=0,"",'Ark1'!AG310)</f>
        <v>2.1185742633569213</v>
      </c>
      <c r="J21" s="162">
        <f t="shared" si="7"/>
        <v>-4.0837211511459692E-2</v>
      </c>
      <c r="K21" s="185">
        <f>+'Ark1'!AH310</f>
        <v>2.3240407761987298</v>
      </c>
      <c r="L21" s="184"/>
      <c r="M21" s="288">
        <f>+IF(G21=0,"",'Ark1'!U310)</f>
        <v>21.982526287885591</v>
      </c>
      <c r="N21" s="463">
        <f t="shared" si="1"/>
        <v>0.12811114308211202</v>
      </c>
      <c r="O21" s="123"/>
      <c r="P21" s="518">
        <f>+'Ark1'!AJ310</f>
        <v>22607</v>
      </c>
      <c r="Q21" s="184"/>
      <c r="R21" s="152">
        <f t="shared" si="8"/>
        <v>99.880710435627819</v>
      </c>
      <c r="S21" s="184"/>
      <c r="T21" s="476">
        <f>+IF(P21=0,"",'Ark1'!AK310)</f>
        <v>99.266191887468324</v>
      </c>
      <c r="U21" s="123"/>
      <c r="V21" s="477">
        <f>+IF(P21=0,"",'Ark1'!AL310)</f>
        <v>22.106632567747621</v>
      </c>
      <c r="W21" s="54"/>
      <c r="X21" s="322">
        <f>+IF(G21=0,"",'Ark1'!S310)</f>
        <v>8.3860563753644968</v>
      </c>
      <c r="Y21" s="464">
        <f t="shared" si="2"/>
        <v>-3.0885410752764741E-2</v>
      </c>
      <c r="Z21" s="58">
        <f>+IF(G21=0,"",'Ark1'!T310)</f>
        <v>5.9148184147742322</v>
      </c>
      <c r="AA21" s="464">
        <f t="shared" si="3"/>
        <v>-0.33090852742978694</v>
      </c>
      <c r="AB21" s="76">
        <f>+IF(G21=0,"",'Ark1'!W310)</f>
        <v>6.1721304232570473</v>
      </c>
      <c r="AC21" s="75"/>
      <c r="AD21" s="76">
        <f>+IF(G21=0,"",'Ark1'!X310)</f>
        <v>91.905982150746709</v>
      </c>
      <c r="AE21" s="76">
        <f>+IF(G21=0,"",'Ark1'!Y310)</f>
        <v>26.981532208182379</v>
      </c>
      <c r="AF21" s="76">
        <f>+IF(G21=0,"",'Ark1'!Z310)</f>
        <v>2.8010956967394183</v>
      </c>
      <c r="AG21" s="75"/>
      <c r="AH21" s="76">
        <f>+IF(G21=0,"",'Ark1'!AA310)</f>
        <v>6.3335538068091921</v>
      </c>
      <c r="AI21" s="76">
        <f>+IF(G21=0,"",'Ark1'!AB310)</f>
        <v>1.2104052317122831</v>
      </c>
      <c r="AJ21" s="76">
        <f>+IF(G21=0,"",'Ark1'!AC310)</f>
        <v>1.611785177418618</v>
      </c>
      <c r="AK21" s="55"/>
      <c r="AL21" s="58">
        <f t="shared" si="4"/>
        <v>2.6213186871081735</v>
      </c>
      <c r="AM21" s="76">
        <f t="shared" si="5"/>
        <v>148.90789473684211</v>
      </c>
      <c r="AN21" s="47"/>
      <c r="AO21" s="4"/>
      <c r="AP21" s="61"/>
      <c r="AQ21" s="61"/>
      <c r="AR21" s="1"/>
      <c r="AS21" s="5"/>
      <c r="AU21" s="1"/>
      <c r="AV21" s="1"/>
      <c r="AW21" s="11"/>
      <c r="AX21" s="11"/>
      <c r="AY21" s="11"/>
    </row>
    <row r="22" spans="1:51">
      <c r="A22" s="167">
        <f t="shared" si="9"/>
        <v>14</v>
      </c>
      <c r="B22" s="56">
        <f>+'Ark1'!C311</f>
        <v>2024</v>
      </c>
      <c r="C22" s="56">
        <f>+'Ark1'!J311</f>
        <v>175</v>
      </c>
      <c r="D22" s="66" t="str">
        <f>VLOOKUP(C22,RNR!$A$1:$B$25,2)</f>
        <v>Ole Ringdal</v>
      </c>
      <c r="E22" s="347">
        <f>+IF(G22=0,"",'Ark1'!Q311)</f>
        <v>412</v>
      </c>
      <c r="F22" s="485">
        <f t="shared" si="6"/>
        <v>37</v>
      </c>
      <c r="G22" s="320">
        <f>+'Ark1'!R311</f>
        <v>17380</v>
      </c>
      <c r="H22" s="348">
        <f t="shared" si="0"/>
        <v>1947</v>
      </c>
      <c r="I22" s="185">
        <f>+IF(G22=0,"",'Ark1'!AG311)</f>
        <v>1.6267924669587031</v>
      </c>
      <c r="J22" s="162">
        <f t="shared" si="7"/>
        <v>0.23408080781524809</v>
      </c>
      <c r="K22" s="185">
        <f>+'Ark1'!AH311</f>
        <v>1.4942262298439213</v>
      </c>
      <c r="L22" s="184"/>
      <c r="M22" s="288">
        <f>+IF(G22=0,"",'Ark1'!U311)</f>
        <v>18.406098964326812</v>
      </c>
      <c r="N22" s="463">
        <f t="shared" si="1"/>
        <v>0.43412332770400752</v>
      </c>
      <c r="O22" s="123"/>
      <c r="P22" s="518">
        <f>+'Ark1'!AJ311</f>
        <v>15877</v>
      </c>
      <c r="Q22" s="184"/>
      <c r="R22" s="152">
        <f t="shared" si="8"/>
        <v>91.352128883774455</v>
      </c>
      <c r="S22" s="184"/>
      <c r="T22" s="476">
        <f>+IF(P22=0,"",'Ark1'!AK311)</f>
        <v>95.554191597909636</v>
      </c>
      <c r="U22" s="123"/>
      <c r="V22" s="477">
        <f>+IF(P22=0,"",'Ark1'!AL311)</f>
        <v>19.845175157190248</v>
      </c>
      <c r="W22" s="54"/>
      <c r="X22" s="322">
        <f>+IF(G22=0,"",'Ark1'!S311)</f>
        <v>7.3158803222094368</v>
      </c>
      <c r="Y22" s="464">
        <f t="shared" si="2"/>
        <v>0.33091304429846868</v>
      </c>
      <c r="Z22" s="58">
        <f>+IF(G22=0,"",'Ark1'!T311)</f>
        <v>5.3503452243958591</v>
      </c>
      <c r="AA22" s="464">
        <f t="shared" si="3"/>
        <v>-0.69682642078006207</v>
      </c>
      <c r="AB22" s="76">
        <f>+IF(G22=0,"",'Ark1'!W311)</f>
        <v>3.7456846950517826</v>
      </c>
      <c r="AC22" s="75"/>
      <c r="AD22" s="76">
        <f>+IF(G22=0,"",'Ark1'!X311)</f>
        <v>60.563866513233584</v>
      </c>
      <c r="AE22" s="76">
        <f>+IF(G22=0,"",'Ark1'!Y311)</f>
        <v>18.837744533947063</v>
      </c>
      <c r="AF22" s="76">
        <f>+IF(G22=0,"",'Ark1'!Z311)</f>
        <v>1.8124280782508628</v>
      </c>
      <c r="AG22" s="75"/>
      <c r="AH22" s="76">
        <f>+IF(G22=0,"",'Ark1'!AA311)</f>
        <v>7.4247260278474414</v>
      </c>
      <c r="AI22" s="76">
        <f>+IF(G22=0,"",'Ark1'!AB311)</f>
        <v>1.715189989225969</v>
      </c>
      <c r="AJ22" s="76">
        <f>+IF(G22=0,"",'Ark1'!AC311)</f>
        <v>1.6771624470860389</v>
      </c>
      <c r="AK22" s="55"/>
      <c r="AL22" s="58">
        <f t="shared" si="4"/>
        <v>2.5159103421156113</v>
      </c>
      <c r="AM22" s="76">
        <f t="shared" si="5"/>
        <v>42.184466019417478</v>
      </c>
      <c r="AN22" s="47"/>
      <c r="AO22" s="4"/>
      <c r="AP22" s="61"/>
      <c r="AQ22" s="61"/>
      <c r="AR22" s="1"/>
      <c r="AS22" s="5"/>
      <c r="AU22" s="13"/>
      <c r="AV22" s="13"/>
      <c r="AW22" s="11"/>
      <c r="AX22" s="11"/>
      <c r="AY22" s="11"/>
    </row>
    <row r="23" spans="1:51" ht="16.5" customHeight="1">
      <c r="A23" s="167">
        <f t="shared" si="9"/>
        <v>15</v>
      </c>
      <c r="B23" s="56">
        <f>+'Ark1'!C312</f>
        <v>2024</v>
      </c>
      <c r="C23" s="56">
        <f>+'Ark1'!J312</f>
        <v>177</v>
      </c>
      <c r="D23" s="66" t="str">
        <f>VLOOKUP(C23,RNR!$A$1:$B$25,2)</f>
        <v>Slakthuset</v>
      </c>
      <c r="E23" s="347">
        <f>+IF(G23=0,"",'Ark1'!Q312)</f>
        <v>361</v>
      </c>
      <c r="F23" s="485">
        <f t="shared" si="6"/>
        <v>24</v>
      </c>
      <c r="G23" s="320">
        <f>+'Ark1'!R312</f>
        <v>40479</v>
      </c>
      <c r="H23" s="348">
        <f t="shared" si="0"/>
        <v>1792</v>
      </c>
      <c r="I23" s="185">
        <f>+IF(G23=0,"",'Ark1'!AG312)</f>
        <v>3.788891384926429</v>
      </c>
      <c r="J23" s="162">
        <f t="shared" si="7"/>
        <v>0.29768190152833318</v>
      </c>
      <c r="K23" s="185">
        <f>+'Ark1'!AH312</f>
        <v>3.8599075539479535</v>
      </c>
      <c r="L23" s="184"/>
      <c r="M23" s="288">
        <f>+IF(G23=0,"",'Ark1'!U312)</f>
        <v>20.414666864300035</v>
      </c>
      <c r="N23" s="463">
        <f t="shared" si="1"/>
        <v>0.75154488534071717</v>
      </c>
      <c r="O23" s="123"/>
      <c r="P23" s="518">
        <f>+'Ark1'!AJ312</f>
        <v>40462</v>
      </c>
      <c r="Q23" s="184"/>
      <c r="R23" s="152">
        <f t="shared" si="8"/>
        <v>99.958002915091782</v>
      </c>
      <c r="S23" s="184"/>
      <c r="T23" s="476">
        <f>+IF(P23=0,"",'Ark1'!AK312)</f>
        <v>98.642400276802974</v>
      </c>
      <c r="U23" s="123"/>
      <c r="V23" s="477">
        <f>+IF(P23=0,"",'Ark1'!AL312)</f>
        <v>20.806377774254017</v>
      </c>
      <c r="W23" s="54"/>
      <c r="X23" s="322">
        <f>+IF(G23=0,"",'Ark1'!S312)</f>
        <v>7.8967118752933612</v>
      </c>
      <c r="Y23" s="464">
        <f t="shared" si="2"/>
        <v>0.29033247135922036</v>
      </c>
      <c r="Z23" s="58">
        <f>+IF(G23=0,"",'Ark1'!T312)</f>
        <v>5.9197608636577002</v>
      </c>
      <c r="AA23" s="464">
        <f t="shared" si="3"/>
        <v>0.27975259214530457</v>
      </c>
      <c r="AB23" s="76">
        <f>+IF(G23=0,"",'Ark1'!W312)</f>
        <v>2.7051063514414881</v>
      </c>
      <c r="AC23" s="75"/>
      <c r="AD23" s="76">
        <f>+IF(G23=0,"",'Ark1'!X312)</f>
        <v>79.799402159144293</v>
      </c>
      <c r="AE23" s="76">
        <f>+IF(G23=0,"",'Ark1'!Y312)</f>
        <v>24.867215099187231</v>
      </c>
      <c r="AF23" s="76">
        <f>+IF(G23=0,"",'Ark1'!Z312)</f>
        <v>1.2030929617826529</v>
      </c>
      <c r="AG23" s="75"/>
      <c r="AH23" s="76">
        <f>+IF(G23=0,"",'Ark1'!AA312)</f>
        <v>6.209909533520471</v>
      </c>
      <c r="AI23" s="76">
        <f>+IF(G23=0,"",'Ark1'!AB312)</f>
        <v>1.5156255432449914</v>
      </c>
      <c r="AJ23" s="76">
        <f>+IF(G23=0,"",'Ark1'!AC312)</f>
        <v>1.3915978090648975</v>
      </c>
      <c r="AK23" s="55"/>
      <c r="AL23" s="58">
        <f t="shared" si="4"/>
        <v>2.5852110583104735</v>
      </c>
      <c r="AM23" s="76">
        <f t="shared" si="5"/>
        <v>112.13019390581718</v>
      </c>
      <c r="AN23" s="47"/>
      <c r="AO23" s="4"/>
      <c r="AP23" s="61"/>
      <c r="AQ23" s="61"/>
      <c r="AR23" s="1"/>
      <c r="AS23" s="5"/>
      <c r="AU23" s="13"/>
      <c r="AV23" s="13"/>
      <c r="AW23" s="11"/>
      <c r="AX23" s="11"/>
      <c r="AY23" s="11"/>
    </row>
    <row r="24" spans="1:51" ht="16.5" customHeight="1">
      <c r="A24" s="167">
        <f t="shared" si="9"/>
        <v>16</v>
      </c>
      <c r="B24" s="56">
        <f>+'Ark1'!C313</f>
        <v>2024</v>
      </c>
      <c r="C24" s="56">
        <f>+'Ark1'!J313</f>
        <v>178</v>
      </c>
      <c r="D24" s="66" t="str">
        <f>VLOOKUP(C24,RNR!$A$1:$B$25,2)</f>
        <v>Røros</v>
      </c>
      <c r="E24" s="347">
        <f>+IF(G24=0,"",'Ark1'!Q313)</f>
        <v>159</v>
      </c>
      <c r="F24" s="485">
        <f t="shared" si="6"/>
        <v>23</v>
      </c>
      <c r="G24" s="320">
        <f>+'Ark1'!R313</f>
        <v>16543</v>
      </c>
      <c r="H24" s="348">
        <f t="shared" si="0"/>
        <v>2305</v>
      </c>
      <c r="I24" s="185">
        <f>+IF(G24=0,"",'Ark1'!AG313)</f>
        <v>1.5484480886592531</v>
      </c>
      <c r="J24" s="162">
        <f t="shared" si="7"/>
        <v>0.26357615171345472</v>
      </c>
      <c r="K24" s="185">
        <f>+'Ark1'!AH313</f>
        <v>1.5611627519983504</v>
      </c>
      <c r="L24" s="184"/>
      <c r="M24" s="288">
        <f>+IF(G24=0,"",'Ark1'!U313)</f>
        <v>20.20361482197918</v>
      </c>
      <c r="N24" s="463">
        <f t="shared" si="1"/>
        <v>0.6358665427264043</v>
      </c>
      <c r="O24" s="123"/>
      <c r="P24" s="518">
        <f>+'Ark1'!AJ313</f>
        <v>16519</v>
      </c>
      <c r="Q24" s="184"/>
      <c r="R24" s="152">
        <f t="shared" si="8"/>
        <v>99.854923532611977</v>
      </c>
      <c r="S24" s="184"/>
      <c r="T24" s="476">
        <f>+IF(P24=0,"",'Ark1'!AK313)</f>
        <v>98.523197530116178</v>
      </c>
      <c r="U24" s="123"/>
      <c r="V24" s="477">
        <f>+IF(P24=0,"",'Ark1'!AL313)</f>
        <v>20.60583907423398</v>
      </c>
      <c r="W24" s="54"/>
      <c r="X24" s="322">
        <f>+IF(G24=0,"",'Ark1'!S313)</f>
        <v>7.8560116061173924</v>
      </c>
      <c r="Y24" s="464">
        <f t="shared" si="2"/>
        <v>0.23654257956872016</v>
      </c>
      <c r="Z24" s="58">
        <f>+IF(G24=0,"",'Ark1'!T313)</f>
        <v>5.7074291241008277</v>
      </c>
      <c r="AA24" s="464">
        <f t="shared" si="3"/>
        <v>0.12300715472310397</v>
      </c>
      <c r="AB24" s="76">
        <f>+IF(G24=0,"",'Ark1'!W313)</f>
        <v>3.3851175723871125</v>
      </c>
      <c r="AC24" s="75"/>
      <c r="AD24" s="76">
        <f>+IF(G24=0,"",'Ark1'!X313)</f>
        <v>77.845614459287901</v>
      </c>
      <c r="AE24" s="76">
        <f>+IF(G24=0,"",'Ark1'!Y313)</f>
        <v>22.063712748594575</v>
      </c>
      <c r="AF24" s="76">
        <f>+IF(G24=0,"",'Ark1'!Z313)</f>
        <v>1.5958411412682101</v>
      </c>
      <c r="AG24" s="75"/>
      <c r="AH24" s="76">
        <f>+IF(G24=0,"",'Ark1'!AA313)</f>
        <v>6.3925731963882226</v>
      </c>
      <c r="AI24" s="76">
        <f>+IF(G24=0,"",'Ark1'!AB313)</f>
        <v>1.3654801485684096</v>
      </c>
      <c r="AJ24" s="76">
        <f>+IF(G24=0,"",'Ark1'!AC313)</f>
        <v>1.4944730220961071</v>
      </c>
      <c r="AK24" s="55"/>
      <c r="AL24" s="58">
        <f t="shared" si="4"/>
        <v>2.5717394315261499</v>
      </c>
      <c r="AM24" s="76">
        <f t="shared" si="5"/>
        <v>104.04402515723271</v>
      </c>
      <c r="AN24" s="47"/>
      <c r="AO24" s="4"/>
      <c r="AP24" s="61"/>
      <c r="AQ24" s="61"/>
      <c r="AR24" s="1"/>
      <c r="AS24" s="5"/>
      <c r="AU24" s="13"/>
      <c r="AV24" s="13"/>
      <c r="AW24" s="11"/>
      <c r="AX24" s="11"/>
      <c r="AY24" s="11"/>
    </row>
    <row r="25" spans="1:51">
      <c r="A25" s="167">
        <f t="shared" si="9"/>
        <v>17</v>
      </c>
      <c r="B25" s="56">
        <f>+'Ark1'!C314</f>
        <v>2024</v>
      </c>
      <c r="C25" s="56">
        <f>+'Ark1'!J314</f>
        <v>181</v>
      </c>
      <c r="D25" s="66" t="str">
        <f>VLOOKUP(C25,RNR!$A$1:$B$25,2)</f>
        <v>Horns</v>
      </c>
      <c r="E25" s="347">
        <f>+IF(G25=0,"",'Ark1'!Q314)</f>
        <v>282</v>
      </c>
      <c r="F25" s="485">
        <f t="shared" si="6"/>
        <v>-9</v>
      </c>
      <c r="G25" s="320">
        <f>+'Ark1'!R314</f>
        <v>29251</v>
      </c>
      <c r="H25" s="348">
        <f t="shared" si="0"/>
        <v>-819</v>
      </c>
      <c r="I25" s="185">
        <f>+IF(G25=0,"",'Ark1'!AG314)</f>
        <v>2.7379347785390684</v>
      </c>
      <c r="J25" s="162">
        <f t="shared" si="7"/>
        <v>2.4344446753694182E-2</v>
      </c>
      <c r="K25" s="185">
        <f>+'Ark1'!AH314</f>
        <v>2.7056509784636682</v>
      </c>
      <c r="L25" s="184"/>
      <c r="M25" s="288">
        <f>+IF(G25=0,"",'Ark1'!U314)</f>
        <v>19.802782810844143</v>
      </c>
      <c r="N25" s="463">
        <f t="shared" si="1"/>
        <v>6.6577290391894195E-2</v>
      </c>
      <c r="O25" s="123"/>
      <c r="P25" s="518">
        <f>+'Ark1'!AJ314</f>
        <v>27670</v>
      </c>
      <c r="Q25" s="184"/>
      <c r="R25" s="152">
        <f t="shared" si="8"/>
        <v>94.595056579262248</v>
      </c>
      <c r="S25" s="184"/>
      <c r="T25" s="476">
        <f>+IF(P25=0,"",'Ark1'!AK314)</f>
        <v>97.529533791108506</v>
      </c>
      <c r="U25" s="123"/>
      <c r="V25" s="477">
        <f>+IF(P25=0,"",'Ark1'!AL314)</f>
        <v>20.44359011685972</v>
      </c>
      <c r="W25" s="54"/>
      <c r="X25" s="322">
        <f>+IF(G25=0,"",'Ark1'!S314)</f>
        <v>7.7322826570031777</v>
      </c>
      <c r="Y25" s="464">
        <f t="shared" si="2"/>
        <v>4.0530079683590792E-2</v>
      </c>
      <c r="Z25" s="58">
        <f>+IF(G25=0,"",'Ark1'!T314)</f>
        <v>5.940583227923832</v>
      </c>
      <c r="AA25" s="464">
        <f t="shared" si="3"/>
        <v>-6.2210253951793248E-2</v>
      </c>
      <c r="AB25" s="76">
        <f>+IF(G25=0,"",'Ark1'!W314)</f>
        <v>2.5127346073638499</v>
      </c>
      <c r="AC25" s="75"/>
      <c r="AD25" s="76">
        <f>+IF(G25=0,"",'Ark1'!X314)</f>
        <v>72.117192574612801</v>
      </c>
      <c r="AE25" s="76">
        <f>+IF(G25=0,"",'Ark1'!Y314)</f>
        <v>24.891456702334963</v>
      </c>
      <c r="AF25" s="76">
        <f>+IF(G25=0,"",'Ark1'!Z314)</f>
        <v>1.53840894328399</v>
      </c>
      <c r="AG25" s="75"/>
      <c r="AH25" s="76">
        <f>+IF(G25=0,"",'Ark1'!AA314)</f>
        <v>7.0630140228935527</v>
      </c>
      <c r="AI25" s="76">
        <f>+IF(G25=0,"",'Ark1'!AB314)</f>
        <v>1.7193275310331797</v>
      </c>
      <c r="AJ25" s="76">
        <f>+IF(G25=0,"",'Ark1'!AC314)</f>
        <v>1.5252900202350272</v>
      </c>
      <c r="AK25" s="55"/>
      <c r="AL25" s="58">
        <f t="shared" si="4"/>
        <v>2.5610526269249401</v>
      </c>
      <c r="AM25" s="76">
        <f t="shared" si="5"/>
        <v>103.72695035460993</v>
      </c>
      <c r="AN25" s="47"/>
      <c r="AO25" s="2"/>
      <c r="AP25" s="61"/>
      <c r="AQ25" s="61"/>
      <c r="AR25" s="1"/>
      <c r="AU25" s="13"/>
      <c r="AV25" s="13"/>
      <c r="AW25" s="11"/>
      <c r="AX25" s="11"/>
      <c r="AY25" s="11"/>
    </row>
    <row r="26" spans="1:51" ht="17.25" customHeight="1">
      <c r="A26" s="167">
        <f t="shared" si="9"/>
        <v>18</v>
      </c>
      <c r="B26" s="56">
        <f>+'Ark1'!C315</f>
        <v>2024</v>
      </c>
      <c r="C26" s="56">
        <f>+'Ark1'!J315</f>
        <v>262</v>
      </c>
      <c r="D26" s="66" t="str">
        <f>VLOOKUP(C26,RNR!$A$1:$B$25,2)</f>
        <v>Strilalam</v>
      </c>
      <c r="E26" s="347" t="str">
        <f>+IF(G26=0,"",'Ark1'!Q315)</f>
        <v/>
      </c>
      <c r="F26" s="485" t="str">
        <f t="shared" si="6"/>
        <v/>
      </c>
      <c r="G26" s="320">
        <f>+'Ark1'!R315</f>
        <v>0</v>
      </c>
      <c r="H26" s="348">
        <f t="shared" si="0"/>
        <v>0</v>
      </c>
      <c r="I26" s="185" t="str">
        <f>+IF(G26=0,"",'Ark1'!AG315)</f>
        <v/>
      </c>
      <c r="J26" s="162" t="e">
        <f t="shared" si="7"/>
        <v>#VALUE!</v>
      </c>
      <c r="K26" s="185">
        <f>+'Ark1'!AH315</f>
        <v>0</v>
      </c>
      <c r="L26" s="184"/>
      <c r="M26" s="288" t="str">
        <f>+IF(G26=0,"",'Ark1'!U315)</f>
        <v/>
      </c>
      <c r="N26" s="463" t="str">
        <f t="shared" si="1"/>
        <v/>
      </c>
      <c r="O26" s="123"/>
      <c r="P26" s="518">
        <f>+'Ark1'!AJ315</f>
        <v>0</v>
      </c>
      <c r="Q26" s="184"/>
      <c r="R26" s="152" t="str">
        <f t="shared" si="8"/>
        <v/>
      </c>
      <c r="S26" s="184"/>
      <c r="T26" s="476" t="str">
        <f>+IF(P26=0,"",'Ark1'!AK315)</f>
        <v/>
      </c>
      <c r="U26" s="123"/>
      <c r="V26" s="477" t="str">
        <f>+IF(P26=0,"",'Ark1'!AL315)</f>
        <v/>
      </c>
      <c r="W26" s="54"/>
      <c r="X26" s="322" t="str">
        <f>+IF(G26=0,"",'Ark1'!S315)</f>
        <v/>
      </c>
      <c r="Y26" s="464" t="str">
        <f t="shared" si="2"/>
        <v/>
      </c>
      <c r="Z26" s="58" t="str">
        <f>+IF(G26=0,"",'Ark1'!T315)</f>
        <v/>
      </c>
      <c r="AA26" s="464" t="str">
        <f t="shared" si="3"/>
        <v/>
      </c>
      <c r="AB26" s="76" t="str">
        <f>+IF(G26=0,"",'Ark1'!W315)</f>
        <v/>
      </c>
      <c r="AC26" s="75"/>
      <c r="AD26" s="76" t="str">
        <f>+IF(G26=0,"",'Ark1'!X315)</f>
        <v/>
      </c>
      <c r="AE26" s="76" t="str">
        <f>+IF(G26=0,"",'Ark1'!Y315)</f>
        <v/>
      </c>
      <c r="AF26" s="76" t="str">
        <f>+IF(G26=0,"",'Ark1'!Z315)</f>
        <v/>
      </c>
      <c r="AG26" s="75"/>
      <c r="AH26" s="76" t="str">
        <f>+IF(G26=0,"",'Ark1'!AA315)</f>
        <v/>
      </c>
      <c r="AI26" s="76" t="str">
        <f>+IF(G26=0,"",'Ark1'!AB315)</f>
        <v/>
      </c>
      <c r="AJ26" s="76" t="str">
        <f>+IF(G26=0,"",'Ark1'!AC315)</f>
        <v/>
      </c>
      <c r="AK26" s="55"/>
      <c r="AL26" s="58" t="str">
        <f t="shared" si="4"/>
        <v/>
      </c>
      <c r="AM26" s="76" t="str">
        <f t="shared" si="5"/>
        <v/>
      </c>
      <c r="AN26" s="47"/>
      <c r="AO26" s="2"/>
      <c r="AP26" s="61"/>
      <c r="AQ26" s="61"/>
      <c r="AR26" s="1"/>
      <c r="AS26" s="5"/>
      <c r="AU26" s="13"/>
      <c r="AV26" s="13"/>
      <c r="AW26" s="11"/>
      <c r="AX26" s="11"/>
      <c r="AY26" s="11"/>
    </row>
    <row r="27" spans="1:51">
      <c r="A27" s="167">
        <f t="shared" si="9"/>
        <v>19</v>
      </c>
      <c r="B27" s="56">
        <f>+'Ark1'!C316</f>
        <v>2024</v>
      </c>
      <c r="C27" s="56">
        <f>+'Ark1'!J316</f>
        <v>267</v>
      </c>
      <c r="D27" s="66" t="str">
        <f>VLOOKUP(C27,RNR!$A$1:$B$25,2)</f>
        <v>Dalpro</v>
      </c>
      <c r="E27" s="347">
        <f>+IF(G27=0,"",'Ark1'!Q316)</f>
        <v>22</v>
      </c>
      <c r="F27" s="485">
        <f t="shared" si="6"/>
        <v>0</v>
      </c>
      <c r="G27" s="320">
        <f>+'Ark1'!R316</f>
        <v>1694</v>
      </c>
      <c r="H27" s="348">
        <f t="shared" si="0"/>
        <v>-304</v>
      </c>
      <c r="I27" s="185">
        <f>+IF(G27=0,"",'Ark1'!AG316)</f>
        <v>0.15856078475420277</v>
      </c>
      <c r="J27" s="162">
        <f t="shared" si="7"/>
        <v>-2.1743621062464358E-2</v>
      </c>
      <c r="K27" s="185">
        <f>+'Ark1'!AH316</f>
        <v>9.1043740689228395E-2</v>
      </c>
      <c r="L27" s="184"/>
      <c r="M27" s="288">
        <f>+IF(G27=0,"",'Ark1'!U316)</f>
        <v>11.506198347107436</v>
      </c>
      <c r="N27" s="463">
        <f t="shared" si="1"/>
        <v>-0.6850929441838538</v>
      </c>
      <c r="O27" s="123"/>
      <c r="P27" s="518">
        <f>+'Ark1'!AJ316</f>
        <v>1688</v>
      </c>
      <c r="Q27" s="184"/>
      <c r="R27" s="152">
        <f t="shared" si="8"/>
        <v>99.645808736717825</v>
      </c>
      <c r="S27" s="184"/>
      <c r="T27" s="476">
        <f>+IF(P27=0,"",'Ark1'!AK316)</f>
        <v>90.217713270142212</v>
      </c>
      <c r="U27" s="123"/>
      <c r="V27" s="477">
        <f>+IF(P27=0,"",'Ark1'!AL316)</f>
        <v>15.368380257214788</v>
      </c>
      <c r="W27" s="54"/>
      <c r="X27" s="322">
        <f>+IF(G27=0,"",'Ark1'!S316)</f>
        <v>5.4734356552538381</v>
      </c>
      <c r="Y27" s="464">
        <f t="shared" si="2"/>
        <v>0.1431053249235088</v>
      </c>
      <c r="Z27" s="58">
        <f>+IF(G27=0,"",'Ark1'!T316)</f>
        <v>5.2438016528925608</v>
      </c>
      <c r="AA27" s="464">
        <f t="shared" si="3"/>
        <v>0.10966751875842373</v>
      </c>
      <c r="AB27" s="76">
        <f>+IF(G27=0,"",'Ark1'!W316)</f>
        <v>0.35419126328217237</v>
      </c>
      <c r="AC27" s="75"/>
      <c r="AD27" s="76">
        <f>+IF(G27=0,"",'Ark1'!X316)</f>
        <v>8.0873671782762688</v>
      </c>
      <c r="AE27" s="76">
        <f>+IF(G27=0,"",'Ark1'!Y316)</f>
        <v>0.59031877213695405</v>
      </c>
      <c r="AF27" s="76">
        <f>+IF(G27=0,"",'Ark1'!Z316)</f>
        <v>0.1180637544273908</v>
      </c>
      <c r="AG27" s="75"/>
      <c r="AH27" s="76">
        <f>+IF(G27=0,"",'Ark1'!AA316)</f>
        <v>3.2231824195802421</v>
      </c>
      <c r="AI27" s="76">
        <f>+IF(G27=0,"",'Ark1'!AB316)</f>
        <v>1.1868784285111855</v>
      </c>
      <c r="AJ27" s="76">
        <f>+IF(G27=0,"",'Ark1'!AC316)</f>
        <v>1.2327463119041202</v>
      </c>
      <c r="AK27" s="55"/>
      <c r="AL27" s="58">
        <f t="shared" si="4"/>
        <v>2.1021893874029329</v>
      </c>
      <c r="AM27" s="76">
        <f t="shared" si="5"/>
        <v>77</v>
      </c>
      <c r="AN27" s="47"/>
      <c r="AO27" s="14"/>
      <c r="AP27" s="61"/>
      <c r="AQ27" s="61"/>
      <c r="AR27" s="1"/>
      <c r="AU27" s="13"/>
      <c r="AV27" s="13"/>
      <c r="AW27" s="11"/>
      <c r="AX27" s="11"/>
      <c r="AY27" s="11"/>
    </row>
    <row r="28" spans="1:51">
      <c r="A28" s="167">
        <f t="shared" si="9"/>
        <v>20</v>
      </c>
      <c r="B28" s="56">
        <f>+'Ark1'!C317</f>
        <v>2024</v>
      </c>
      <c r="C28" s="56">
        <f>+'Ark1'!J317</f>
        <v>309</v>
      </c>
      <c r="D28" s="66" t="str">
        <f>VLOOKUP(C28,RNR!$A$1:$B$25,2)</f>
        <v>Malvik</v>
      </c>
      <c r="E28" s="347">
        <f>+IF(G28=0,"",'Ark1'!Q317)</f>
        <v>1175</v>
      </c>
      <c r="F28" s="485">
        <f t="shared" si="6"/>
        <v>-19</v>
      </c>
      <c r="G28" s="320">
        <f>+'Ark1'!R317</f>
        <v>102340</v>
      </c>
      <c r="H28" s="348">
        <f t="shared" si="0"/>
        <v>10402</v>
      </c>
      <c r="I28" s="185">
        <f>+IF(G28=0,"",'Ark1'!AG317)</f>
        <v>9.579168070687782</v>
      </c>
      <c r="J28" s="162">
        <f t="shared" si="7"/>
        <v>1.2824581297604869</v>
      </c>
      <c r="K28" s="185">
        <f>+'Ark1'!AH317</f>
        <v>9.4536333003535518</v>
      </c>
      <c r="L28" s="184"/>
      <c r="M28" s="288">
        <f>+IF(G28=0,"",'Ark1'!U317)</f>
        <v>19.776457885479587</v>
      </c>
      <c r="N28" s="463">
        <f t="shared" si="1"/>
        <v>2.4025811690830068E-2</v>
      </c>
      <c r="O28" s="123"/>
      <c r="P28" s="518">
        <f>+'Ark1'!AJ317</f>
        <v>102297</v>
      </c>
      <c r="Q28" s="184"/>
      <c r="R28" s="152">
        <f t="shared" si="8"/>
        <v>99.957983193277315</v>
      </c>
      <c r="S28" s="184"/>
      <c r="T28" s="476">
        <f>+IF(P28=0,"",'Ark1'!AK317)</f>
        <v>97.465521960566704</v>
      </c>
      <c r="U28" s="123"/>
      <c r="V28" s="477">
        <f>+IF(P28=0,"",'Ark1'!AL317)</f>
        <v>20.706855358691605</v>
      </c>
      <c r="W28" s="54"/>
      <c r="X28" s="322">
        <f>+IF(G28=0,"",'Ark1'!S317)</f>
        <v>7.7909224154778212</v>
      </c>
      <c r="Y28" s="464">
        <f t="shared" si="2"/>
        <v>5.5948846333395252E-2</v>
      </c>
      <c r="Z28" s="58">
        <f>+IF(G28=0,"",'Ark1'!T317)</f>
        <v>5.8719366816494052</v>
      </c>
      <c r="AA28" s="464">
        <f t="shared" si="3"/>
        <v>1.4260856636897579E-2</v>
      </c>
      <c r="AB28" s="76">
        <f>+IF(G28=0,"",'Ark1'!W317)</f>
        <v>3.469806527262068</v>
      </c>
      <c r="AC28" s="75"/>
      <c r="AD28" s="76">
        <f>+IF(G28=0,"",'Ark1'!X317)</f>
        <v>74.651162790697654</v>
      </c>
      <c r="AE28" s="76">
        <f>+IF(G28=0,"",'Ark1'!Y317)</f>
        <v>21.281024037521984</v>
      </c>
      <c r="AF28" s="76">
        <f>+IF(G28=0,"",'Ark1'!Z317)</f>
        <v>1.7607973421926912</v>
      </c>
      <c r="AG28" s="75"/>
      <c r="AH28" s="76">
        <f>+IF(G28=0,"",'Ark1'!AA317)</f>
        <v>6.8191794537729509</v>
      </c>
      <c r="AI28" s="76">
        <f>+IF(G28=0,"",'Ark1'!AB317)</f>
        <v>1.5841066419524177</v>
      </c>
      <c r="AJ28" s="76">
        <f>+IF(G28=0,"",'Ark1'!AC317)</f>
        <v>1.5023517560161901</v>
      </c>
      <c r="AK28" s="55"/>
      <c r="AL28" s="58">
        <f t="shared" si="4"/>
        <v>2.538397487592833</v>
      </c>
      <c r="AM28" s="76">
        <f t="shared" si="5"/>
        <v>87.097872340425525</v>
      </c>
      <c r="AN28" s="47"/>
      <c r="AO28" s="2"/>
      <c r="AP28" s="61"/>
      <c r="AQ28" s="61"/>
      <c r="AR28" s="1"/>
      <c r="AU28" s="13"/>
      <c r="AV28" s="13"/>
      <c r="AW28" s="11"/>
      <c r="AX28" s="11"/>
      <c r="AY28" s="11"/>
    </row>
    <row r="29" spans="1:51" ht="17.399999999999999" customHeight="1">
      <c r="A29" s="167">
        <f t="shared" si="9"/>
        <v>21</v>
      </c>
      <c r="B29" s="56">
        <f>+'Ark1'!C318</f>
        <v>2024</v>
      </c>
      <c r="C29" s="56">
        <f>+'Ark1'!J318</f>
        <v>470</v>
      </c>
      <c r="D29" s="66" t="str">
        <f>VLOOKUP(C29,RNR!$A$1:$B$25,2)</f>
        <v>Jens Eide</v>
      </c>
      <c r="E29" s="347">
        <f>+IF(G29=0,"",'Ark1'!Q318)</f>
        <v>313</v>
      </c>
      <c r="F29" s="485">
        <f t="shared" si="6"/>
        <v>0</v>
      </c>
      <c r="G29" s="320">
        <f>+'Ark1'!R318</f>
        <v>12846</v>
      </c>
      <c r="H29" s="348">
        <f t="shared" si="0"/>
        <v>255</v>
      </c>
      <c r="I29" s="185">
        <f>+IF(G29=0,"",'Ark1'!AG318)</f>
        <v>1.2024036841514099</v>
      </c>
      <c r="J29" s="162">
        <f t="shared" si="7"/>
        <v>6.6161054703134159E-2</v>
      </c>
      <c r="K29" s="185">
        <f>+'Ark1'!AH318</f>
        <v>1.0361526443051099</v>
      </c>
      <c r="L29" s="184"/>
      <c r="M29" s="288">
        <f>+IF(G29=0,"",'Ark1'!U318)</f>
        <v>17.268355908453984</v>
      </c>
      <c r="N29" s="463">
        <f t="shared" si="1"/>
        <v>-0.34254076377241205</v>
      </c>
      <c r="O29" s="123"/>
      <c r="P29" s="518">
        <f>+'Ark1'!AJ318</f>
        <v>12667</v>
      </c>
      <c r="Q29" s="184"/>
      <c r="R29" s="152">
        <f t="shared" si="8"/>
        <v>98.606570138564535</v>
      </c>
      <c r="S29" s="184"/>
      <c r="T29" s="476">
        <f>+IF(P29=0,"",'Ark1'!AK318)</f>
        <v>95.929833425436172</v>
      </c>
      <c r="U29" s="123"/>
      <c r="V29" s="477">
        <f>+IF(P29=0,"",'Ark1'!AL318)</f>
        <v>18.615949956621812</v>
      </c>
      <c r="W29" s="54"/>
      <c r="X29" s="322">
        <f>+IF(G29=0,"",'Ark1'!S318)</f>
        <v>6.9594426280554282</v>
      </c>
      <c r="Y29" s="464">
        <f t="shared" si="2"/>
        <v>-5.3582548658096307E-2</v>
      </c>
      <c r="Z29" s="58">
        <f>+IF(G29=0,"",'Ark1'!T318)</f>
        <v>5.8229020706834804</v>
      </c>
      <c r="AA29" s="464">
        <f t="shared" si="3"/>
        <v>-0.1093511260443405</v>
      </c>
      <c r="AB29" s="76">
        <f>+IF(G29=0,"",'Ark1'!W318)</f>
        <v>5.6048575432041092</v>
      </c>
      <c r="AC29" s="75"/>
      <c r="AD29" s="76">
        <f>+IF(G29=0,"",'Ark1'!X318)</f>
        <v>57.823446987389083</v>
      </c>
      <c r="AE29" s="76">
        <f>+IF(G29=0,"",'Ark1'!Y318)</f>
        <v>13.942083138720228</v>
      </c>
      <c r="AF29" s="76">
        <f>+IF(G29=0,"",'Ark1'!Z318)</f>
        <v>0.9419274482329133</v>
      </c>
      <c r="AG29" s="75"/>
      <c r="AH29" s="76">
        <f>+IF(G29=0,"",'Ark1'!AA318)</f>
        <v>6.8172802176067604</v>
      </c>
      <c r="AI29" s="76">
        <f>+IF(G29=0,"",'Ark1'!AB318)</f>
        <v>1.6981886662451691</v>
      </c>
      <c r="AJ29" s="76">
        <f>+IF(G29=0,"",'Ark1'!AC318)</f>
        <v>1.6872488011881259</v>
      </c>
      <c r="AK29" s="55"/>
      <c r="AL29" s="58">
        <f t="shared" si="4"/>
        <v>2.4812843256786814</v>
      </c>
      <c r="AM29" s="76">
        <f t="shared" si="5"/>
        <v>41.04153354632588</v>
      </c>
      <c r="AN29" s="47"/>
      <c r="AO29" s="4"/>
      <c r="AP29" s="61"/>
      <c r="AQ29" s="61"/>
      <c r="AR29" s="1"/>
      <c r="AU29" s="59"/>
      <c r="AV29" s="59"/>
      <c r="AW29" s="11"/>
      <c r="AX29" s="11"/>
      <c r="AY29" s="11"/>
    </row>
    <row r="30" spans="1:51" ht="17.399999999999999" customHeight="1">
      <c r="A30" s="167">
        <f t="shared" si="9"/>
        <v>22</v>
      </c>
      <c r="B30" s="56">
        <f>+'Ark1'!C319</f>
        <v>2024</v>
      </c>
      <c r="C30" s="56">
        <f>+'Ark1'!J319</f>
        <v>629</v>
      </c>
      <c r="D30" s="66" t="str">
        <f>VLOOKUP(C30,RNR!$A$1:$B$25,2)</f>
        <v>Bø</v>
      </c>
      <c r="E30" s="347" t="str">
        <f>+IF(G30=0,"",'Ark1'!Q319)</f>
        <v/>
      </c>
      <c r="F30" s="485" t="str">
        <f t="shared" si="6"/>
        <v/>
      </c>
      <c r="G30" s="320">
        <f>+'Ark1'!R319</f>
        <v>0</v>
      </c>
      <c r="H30" s="348">
        <f t="shared" si="0"/>
        <v>-1696</v>
      </c>
      <c r="I30" s="185" t="str">
        <f>+IF(G30=0,"",'Ark1'!AG319)</f>
        <v/>
      </c>
      <c r="J30" s="162" t="e">
        <f t="shared" si="7"/>
        <v>#VALUE!</v>
      </c>
      <c r="K30" s="185">
        <f>+'Ark1'!AH319</f>
        <v>0</v>
      </c>
      <c r="L30" s="184"/>
      <c r="M30" s="288" t="str">
        <f>+IF(G30=0,"",'Ark1'!U319)</f>
        <v/>
      </c>
      <c r="N30" s="463" t="str">
        <f t="shared" si="1"/>
        <v/>
      </c>
      <c r="O30" s="123"/>
      <c r="P30" s="518">
        <f>+'Ark1'!AJ319</f>
        <v>0</v>
      </c>
      <c r="Q30" s="184"/>
      <c r="R30" s="152" t="str">
        <f t="shared" si="8"/>
        <v/>
      </c>
      <c r="S30" s="184"/>
      <c r="T30" s="476" t="str">
        <f>+IF(P30=0,"",'Ark1'!AK319)</f>
        <v/>
      </c>
      <c r="U30" s="123"/>
      <c r="V30" s="477" t="str">
        <f>+IF(P30=0,"",'Ark1'!AL319)</f>
        <v/>
      </c>
      <c r="W30" s="54"/>
      <c r="X30" s="322" t="str">
        <f>+IF(G30=0,"",'Ark1'!S319)</f>
        <v/>
      </c>
      <c r="Y30" s="464" t="str">
        <f t="shared" si="2"/>
        <v/>
      </c>
      <c r="Z30" s="58" t="str">
        <f>+IF(G30=0,"",'Ark1'!T319)</f>
        <v/>
      </c>
      <c r="AA30" s="464" t="str">
        <f t="shared" si="3"/>
        <v/>
      </c>
      <c r="AB30" s="76" t="str">
        <f>+IF(G30=0,"",'Ark1'!W319)</f>
        <v/>
      </c>
      <c r="AC30" s="75"/>
      <c r="AD30" s="76" t="str">
        <f>+IF(G30=0,"",'Ark1'!X319)</f>
        <v/>
      </c>
      <c r="AE30" s="76" t="str">
        <f>+IF(G30=0,"",'Ark1'!Y319)</f>
        <v/>
      </c>
      <c r="AF30" s="76" t="str">
        <f>+IF(G30=0,"",'Ark1'!Z319)</f>
        <v/>
      </c>
      <c r="AG30" s="75"/>
      <c r="AH30" s="76" t="str">
        <f>+IF(G30=0,"",'Ark1'!AA319)</f>
        <v/>
      </c>
      <c r="AI30" s="76" t="str">
        <f>+IF(G30=0,"",'Ark1'!AB319)</f>
        <v/>
      </c>
      <c r="AJ30" s="76" t="str">
        <f>+IF(G30=0,"",'Ark1'!AC319)</f>
        <v/>
      </c>
      <c r="AK30" s="55"/>
      <c r="AL30" s="58" t="str">
        <f t="shared" si="4"/>
        <v/>
      </c>
      <c r="AM30" s="76" t="str">
        <f t="shared" si="5"/>
        <v/>
      </c>
      <c r="AN30" s="47"/>
      <c r="AO30" s="4"/>
      <c r="AP30" s="61"/>
      <c r="AQ30" s="61"/>
      <c r="AR30" s="1"/>
      <c r="AU30" s="59"/>
      <c r="AV30" s="59"/>
      <c r="AW30" s="11"/>
      <c r="AX30" s="11"/>
      <c r="AY30" s="11"/>
    </row>
    <row r="31" spans="1:51">
      <c r="A31" s="167">
        <f t="shared" si="9"/>
        <v>23</v>
      </c>
      <c r="B31" s="56">
        <f>+'Ark1'!C320</f>
        <v>2024</v>
      </c>
      <c r="C31" s="56">
        <f>+'Ark1'!J320</f>
        <v>643</v>
      </c>
      <c r="D31" s="66" t="str">
        <f>VLOOKUP(C31,RNR!$A$1:$B$25,2)</f>
        <v>Bjerka</v>
      </c>
      <c r="E31" s="347">
        <f>+IF(G31=0,"",'Ark1'!Q320)</f>
        <v>602</v>
      </c>
      <c r="F31" s="485">
        <f t="shared" si="6"/>
        <v>7</v>
      </c>
      <c r="G31" s="320">
        <f>+'Ark1'!R320</f>
        <v>54814</v>
      </c>
      <c r="H31" s="348">
        <f t="shared" si="0"/>
        <v>1287</v>
      </c>
      <c r="I31" s="185">
        <f>+IF(G31=0,"",'Ark1'!AG320)</f>
        <v>5.1306675652401807</v>
      </c>
      <c r="J31" s="162">
        <f t="shared" si="7"/>
        <v>0.30026019279336502</v>
      </c>
      <c r="K31" s="185">
        <f>+'Ark1'!AH320</f>
        <v>4.835747544383338</v>
      </c>
      <c r="L31" s="184"/>
      <c r="M31" s="288">
        <f>+IF(G31=0,"",'Ark1'!U320)</f>
        <v>18.887187579815336</v>
      </c>
      <c r="N31" s="463">
        <f t="shared" si="1"/>
        <v>0.19165448436821464</v>
      </c>
      <c r="O31" s="123"/>
      <c r="P31" s="518">
        <f>+'Ark1'!AJ320</f>
        <v>51208</v>
      </c>
      <c r="Q31" s="184"/>
      <c r="R31" s="152">
        <f t="shared" si="8"/>
        <v>93.421388696318459</v>
      </c>
      <c r="S31" s="184"/>
      <c r="T31" s="476">
        <f>+IF(P31=0,"",'Ark1'!AK320)</f>
        <v>95.814532885486116</v>
      </c>
      <c r="U31" s="123"/>
      <c r="V31" s="477">
        <f>+IF(P31=0,"",'Ark1'!AL320)</f>
        <v>20.478248634771973</v>
      </c>
      <c r="W31" s="54"/>
      <c r="X31" s="322">
        <f>+IF(G31=0,"",'Ark1'!S320)</f>
        <v>7.6531178166161933</v>
      </c>
      <c r="Y31" s="464">
        <f t="shared" si="2"/>
        <v>0.43427498963168265</v>
      </c>
      <c r="Z31" s="58">
        <f>+IF(G31=0,"",'Ark1'!T320)</f>
        <v>5.8837888130769516</v>
      </c>
      <c r="AA31" s="464">
        <f t="shared" si="3"/>
        <v>-0.11258684780447403</v>
      </c>
      <c r="AB31" s="76">
        <f>+IF(G31=0,"",'Ark1'!W320)</f>
        <v>4.5663516619841644</v>
      </c>
      <c r="AC31" s="75"/>
      <c r="AD31" s="76">
        <f>+IF(G31=0,"",'Ark1'!X320)</f>
        <v>66.939103148830611</v>
      </c>
      <c r="AE31" s="76">
        <f>+IF(G31=0,"",'Ark1'!Y320)</f>
        <v>20.202867880468485</v>
      </c>
      <c r="AF31" s="76">
        <f>+IF(G31=0,"",'Ark1'!Z320)</f>
        <v>1.3062356332323859</v>
      </c>
      <c r="AG31" s="75"/>
      <c r="AH31" s="76">
        <f>+IF(G31=0,"",'Ark1'!AA320)</f>
        <v>6.9683843315270781</v>
      </c>
      <c r="AI31" s="76">
        <f>+IF(G31=0,"",'Ark1'!AB320)</f>
        <v>1.6745907148299537</v>
      </c>
      <c r="AJ31" s="76">
        <f>+IF(G31=0,"",'Ark1'!AC320)</f>
        <v>1.5823425846600316</v>
      </c>
      <c r="AK31" s="55"/>
      <c r="AL31" s="58">
        <f t="shared" si="4"/>
        <v>2.4679075943151045</v>
      </c>
      <c r="AM31" s="76">
        <f t="shared" si="5"/>
        <v>91.053156146179404</v>
      </c>
      <c r="AN31" s="47"/>
      <c r="AO31" s="4"/>
      <c r="AP31" s="61"/>
      <c r="AQ31" s="61"/>
      <c r="AR31" s="1"/>
      <c r="AS31" s="4"/>
    </row>
    <row r="32" spans="1:51">
      <c r="A32" s="167">
        <f t="shared" si="9"/>
        <v>24</v>
      </c>
      <c r="B32" s="56">
        <f>+'Ark1'!C321</f>
        <v>2024</v>
      </c>
      <c r="C32" s="56">
        <f>+'Ark1'!J321</f>
        <v>704</v>
      </c>
      <c r="D32" s="66" t="str">
        <f>VLOOKUP(C32,RNR!$A$1:$B$25,2)</f>
        <v>Øre Vilt</v>
      </c>
      <c r="E32" s="347" t="str">
        <f>+IF(G32=0,"",'Ark1'!Q321)</f>
        <v/>
      </c>
      <c r="F32" s="485" t="str">
        <f t="shared" si="6"/>
        <v/>
      </c>
      <c r="G32" s="320">
        <f>+'Ark1'!R321</f>
        <v>0</v>
      </c>
      <c r="H32" s="348">
        <f t="shared" si="0"/>
        <v>0</v>
      </c>
      <c r="I32" s="185" t="str">
        <f>+IF(G32=0,"",'Ark1'!AG321)</f>
        <v/>
      </c>
      <c r="J32" s="162" t="e">
        <f t="shared" si="7"/>
        <v>#VALUE!</v>
      </c>
      <c r="K32" s="185">
        <f>+'Ark1'!AH321</f>
        <v>0</v>
      </c>
      <c r="L32" s="184"/>
      <c r="M32" s="288" t="str">
        <f>+IF(G32=0,"",'Ark1'!U321)</f>
        <v/>
      </c>
      <c r="N32" s="463" t="str">
        <f t="shared" si="1"/>
        <v/>
      </c>
      <c r="O32" s="123"/>
      <c r="P32" s="518">
        <f>+'Ark1'!AJ321</f>
        <v>0</v>
      </c>
      <c r="Q32" s="184"/>
      <c r="R32" s="152" t="str">
        <f t="shared" si="8"/>
        <v/>
      </c>
      <c r="S32" s="184"/>
      <c r="T32" s="476" t="str">
        <f>+IF(P32=0,"",'Ark1'!AK321)</f>
        <v/>
      </c>
      <c r="U32" s="123"/>
      <c r="V32" s="477" t="str">
        <f>+IF(P32=0,"",'Ark1'!AL321)</f>
        <v/>
      </c>
      <c r="W32" s="54"/>
      <c r="X32" s="322" t="str">
        <f>+IF(G32=0,"",'Ark1'!S321)</f>
        <v/>
      </c>
      <c r="Y32" s="464" t="str">
        <f t="shared" si="2"/>
        <v/>
      </c>
      <c r="Z32" s="58" t="str">
        <f>+IF(G32=0,"",'Ark1'!T321)</f>
        <v/>
      </c>
      <c r="AA32" s="464" t="str">
        <f t="shared" si="3"/>
        <v/>
      </c>
      <c r="AB32" s="76" t="str">
        <f>+IF(G32=0,"",'Ark1'!W321)</f>
        <v/>
      </c>
      <c r="AC32" s="75"/>
      <c r="AD32" s="76" t="str">
        <f>+IF(G32=0,"",'Ark1'!X321)</f>
        <v/>
      </c>
      <c r="AE32" s="76" t="str">
        <f>+IF(G32=0,"",'Ark1'!Y321)</f>
        <v/>
      </c>
      <c r="AF32" s="76" t="str">
        <f>+IF(G32=0,"",'Ark1'!Z321)</f>
        <v/>
      </c>
      <c r="AG32" s="75"/>
      <c r="AH32" s="76" t="str">
        <f>+IF(G32=0,"",'Ark1'!AA321)</f>
        <v/>
      </c>
      <c r="AI32" s="76" t="str">
        <f>+IF(G32=0,"",'Ark1'!AB321)</f>
        <v/>
      </c>
      <c r="AJ32" s="76" t="str">
        <f>+IF(G32=0,"",'Ark1'!AC321)</f>
        <v/>
      </c>
      <c r="AK32" s="55"/>
      <c r="AL32" s="58" t="str">
        <f t="shared" si="4"/>
        <v/>
      </c>
      <c r="AM32" s="76" t="str">
        <f t="shared" si="5"/>
        <v/>
      </c>
      <c r="AN32" s="47"/>
      <c r="AO32" s="4"/>
      <c r="AP32" s="61"/>
      <c r="AQ32" s="61"/>
      <c r="AR32" s="1"/>
      <c r="AS32" s="18"/>
      <c r="AU32" s="1"/>
      <c r="AV32" s="5"/>
    </row>
    <row r="33" spans="1:48">
      <c r="A33" s="167">
        <f t="shared" si="9"/>
        <v>25</v>
      </c>
      <c r="B33" s="56">
        <f>+'Ark1'!C322</f>
        <v>2024</v>
      </c>
      <c r="C33" s="56">
        <f>+'Ark1'!J322</f>
        <v>802</v>
      </c>
      <c r="D33" s="66" t="str">
        <f>VLOOKUP(C33,RNR!$A$1:$B$25,2)</f>
        <v>Karasjok</v>
      </c>
      <c r="E33" s="347">
        <f>+IF(G33=0,"",'Ark1'!Q322)</f>
        <v>115</v>
      </c>
      <c r="F33" s="485">
        <f t="shared" si="6"/>
        <v>6</v>
      </c>
      <c r="G33" s="320">
        <f>+'Ark1'!R322</f>
        <v>10581</v>
      </c>
      <c r="H33" s="348">
        <f t="shared" si="0"/>
        <v>-161</v>
      </c>
      <c r="I33" s="185">
        <f>+IF(G33=0,"",'Ark1'!AG322)</f>
        <v>0.99039649556329312</v>
      </c>
      <c r="J33" s="162">
        <f t="shared" si="7"/>
        <v>2.1012147573984952E-2</v>
      </c>
      <c r="K33" s="185">
        <f>+'Ark1'!AH322</f>
        <v>1.0107249493835422</v>
      </c>
      <c r="L33" s="184"/>
      <c r="M33" s="288">
        <f>+IF(G33=0,"",'Ark1'!U322)</f>
        <v>20.450382761554025</v>
      </c>
      <c r="N33" s="463">
        <f t="shared" si="1"/>
        <v>-0.14901213697514848</v>
      </c>
      <c r="O33" s="123"/>
      <c r="P33" s="518">
        <f>+'Ark1'!AJ322</f>
        <v>10573</v>
      </c>
      <c r="Q33" s="184"/>
      <c r="R33" s="152">
        <f t="shared" si="8"/>
        <v>99.924392779510441</v>
      </c>
      <c r="S33" s="184"/>
      <c r="T33" s="476">
        <f>+IF(P33=0,"",'Ark1'!AK322)</f>
        <v>98.786096661306786</v>
      </c>
      <c r="U33" s="123"/>
      <c r="V33" s="477">
        <f>+IF(P33=0,"",'Ark1'!AL322)</f>
        <v>20.714041804530297</v>
      </c>
      <c r="W33" s="54"/>
      <c r="X33" s="322">
        <f>+IF(G33=0,"",'Ark1'!S322)</f>
        <v>7.94329458463283</v>
      </c>
      <c r="Y33" s="464">
        <f t="shared" si="2"/>
        <v>4.3555243727968929E-2</v>
      </c>
      <c r="Z33" s="58">
        <f>+IF(G33=0,"",'Ark1'!T322)</f>
        <v>6.2954352140629437</v>
      </c>
      <c r="AA33" s="464">
        <f t="shared" si="3"/>
        <v>-1.9217550785316284E-2</v>
      </c>
      <c r="AB33" s="76">
        <f>+IF(G33=0,"",'Ark1'!W322)</f>
        <v>7.3622530951705887</v>
      </c>
      <c r="AC33" s="75"/>
      <c r="AD33" s="76">
        <f>+IF(G33=0,"",'Ark1'!X322)</f>
        <v>79.463188734524138</v>
      </c>
      <c r="AE33" s="76">
        <f>+IF(G33=0,"",'Ark1'!Y322)</f>
        <v>24.751913807768641</v>
      </c>
      <c r="AF33" s="76">
        <f>+IF(G33=0,"",'Ark1'!Z322)</f>
        <v>1.7295151686986108</v>
      </c>
      <c r="AG33" s="75"/>
      <c r="AH33" s="76">
        <f>+IF(G33=0,"",'Ark1'!AA322)</f>
        <v>6.5860738006727422</v>
      </c>
      <c r="AI33" s="76">
        <f>+IF(G33=0,"",'Ark1'!AB322)</f>
        <v>1.5507657684061817</v>
      </c>
      <c r="AJ33" s="76">
        <f>+IF(G33=0,"",'Ark1'!AC322)</f>
        <v>1.6313275321461962</v>
      </c>
      <c r="AK33" s="55"/>
      <c r="AL33" s="58">
        <f t="shared" si="4"/>
        <v>2.5745466876071199</v>
      </c>
      <c r="AM33" s="76">
        <f t="shared" si="5"/>
        <v>92.008695652173913</v>
      </c>
      <c r="AN33" s="47"/>
      <c r="AO33" s="4"/>
      <c r="AP33" s="61"/>
      <c r="AQ33" s="61"/>
      <c r="AR33" s="1"/>
      <c r="AS33" s="18"/>
      <c r="AU33" s="1"/>
      <c r="AV33" s="5"/>
    </row>
    <row r="34" spans="1:48">
      <c r="A34" s="167"/>
      <c r="B34" s="167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522"/>
      <c r="Q34" s="522"/>
      <c r="R34" s="591"/>
      <c r="S34" s="522"/>
      <c r="T34" s="167"/>
      <c r="U34" s="167"/>
      <c r="V34" s="167"/>
      <c r="W34" s="167"/>
      <c r="X34" s="522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4"/>
      <c r="AP34" s="61"/>
      <c r="AQ34" s="61"/>
      <c r="AR34" s="1"/>
      <c r="AS34" s="18"/>
      <c r="AU34" s="1"/>
      <c r="AV34" s="5"/>
    </row>
    <row r="35" spans="1:48">
      <c r="A35" s="167">
        <v>1</v>
      </c>
      <c r="B35" s="81">
        <f>+'Ark1'!C323</f>
        <v>2023</v>
      </c>
      <c r="C35" s="81">
        <f>+'Ark1'!J323</f>
        <v>103</v>
      </c>
      <c r="D35" s="82" t="str">
        <f>VLOOKUP(C35,RNR!$A$1:$B$25,2)</f>
        <v>Rudshøgda</v>
      </c>
      <c r="E35" s="381">
        <f>+IF(G35=0,"",'Ark1'!Q323)</f>
        <v>697</v>
      </c>
      <c r="F35" s="484"/>
      <c r="G35" s="381">
        <f>+'Ark1'!R323</f>
        <v>41793</v>
      </c>
      <c r="H35" s="386"/>
      <c r="I35" s="186">
        <f>+IF(G35=0,"",'Ark1'!AG323)</f>
        <v>3.7715025186666504</v>
      </c>
      <c r="J35" s="163"/>
      <c r="K35" s="186">
        <f>+'Ark1'!AH323</f>
        <v>3.9313145415978625</v>
      </c>
      <c r="L35" s="184"/>
      <c r="M35" s="163">
        <f>+'Ark1'!U323</f>
        <v>20.966973177326288</v>
      </c>
      <c r="N35" s="486"/>
      <c r="O35" s="123"/>
      <c r="P35" s="518">
        <f>+'Ark1'!AJ323</f>
        <v>0</v>
      </c>
      <c r="Q35" s="184"/>
      <c r="R35" s="152">
        <f t="shared" si="8"/>
        <v>0</v>
      </c>
      <c r="S35" s="184"/>
      <c r="T35" s="476" t="str">
        <f>+IF(P35=0,"",'Ark1'!AK323)</f>
        <v/>
      </c>
      <c r="U35" s="123"/>
      <c r="V35" s="477" t="str">
        <f>+IF(P35=0,"",'Ark1'!AL323)</f>
        <v/>
      </c>
      <c r="W35" s="54"/>
      <c r="X35" s="322">
        <f>+IF(G35=0,"",'Ark1'!S323)</f>
        <v>8.2883975785418613</v>
      </c>
      <c r="Y35" s="464">
        <f>+IF(G35=0,"",X35-X62)</f>
        <v>8.2883975785418613</v>
      </c>
      <c r="Z35" s="83">
        <f>+'Ark1'!T323</f>
        <v>6.2397769961476799</v>
      </c>
      <c r="AA35" s="484"/>
      <c r="AB35" s="84">
        <f>+IF(G35=0,"",'Ark1'!W323)</f>
        <v>4.0126336946378567</v>
      </c>
      <c r="AC35" s="75"/>
      <c r="AD35" s="84">
        <f>+IF(G35=0,"",'Ark1'!X323)</f>
        <v>89.034048764147101</v>
      </c>
      <c r="AE35" s="84">
        <f>+IF(G35=0,"",'Ark1'!Y323)</f>
        <v>22.886607805134833</v>
      </c>
      <c r="AF35" s="84">
        <f>+IF(G35=0,"",'Ark1'!Z323)</f>
        <v>1.2801186801617499</v>
      </c>
      <c r="AG35" s="75"/>
      <c r="AH35" s="163">
        <f>+IF(G35=0,"",'Ark1'!AA323)</f>
        <v>5.4883637552249054</v>
      </c>
      <c r="AI35" s="83">
        <f>+IF(G35=0,"",'Ark1'!AB323)</f>
        <v>1.2222361753337871</v>
      </c>
      <c r="AJ35" s="83">
        <f>+IF(G35=0,"",'Ark1'!AC323)</f>
        <v>1.5686478140214695</v>
      </c>
      <c r="AK35" s="55"/>
      <c r="AL35" s="83">
        <f t="shared" ref="AL35:AL59" si="10">+IF(G35=0,"",M35/X35)</f>
        <v>2.5296775376230092</v>
      </c>
      <c r="AM35" s="84">
        <f>+IF(G35=0,"",G35/E35)</f>
        <v>59.961262553802008</v>
      </c>
      <c r="AN35" s="47"/>
      <c r="AO35" s="4"/>
      <c r="AP35" s="61"/>
      <c r="AQ35" s="61"/>
      <c r="AR35" s="1"/>
      <c r="AS35" s="18"/>
      <c r="AU35" s="1"/>
      <c r="AV35" s="5"/>
    </row>
    <row r="36" spans="1:48">
      <c r="A36" s="167">
        <f t="shared" si="9"/>
        <v>2</v>
      </c>
      <c r="B36" s="81">
        <f>+'Ark1'!C324</f>
        <v>2023</v>
      </c>
      <c r="C36" s="81">
        <f>+'Ark1'!J324</f>
        <v>106</v>
      </c>
      <c r="D36" s="82" t="str">
        <f>VLOOKUP(C36,RNR!$A$1:$B$25,2)</f>
        <v>Furuseth</v>
      </c>
      <c r="E36" s="381">
        <f>+IF(G36=0,"",'Ark1'!Q324)</f>
        <v>419</v>
      </c>
      <c r="F36" s="484"/>
      <c r="G36" s="381">
        <f>+'Ark1'!R324</f>
        <v>40099</v>
      </c>
      <c r="H36" s="386"/>
      <c r="I36" s="186">
        <f>+IF(G36=0,"",'Ark1'!AG324)</f>
        <v>3.6186318162375031</v>
      </c>
      <c r="J36" s="163"/>
      <c r="K36" s="186">
        <f>+'Ark1'!AH324</f>
        <v>3.7571154539677072</v>
      </c>
      <c r="L36" s="184"/>
      <c r="M36" s="163">
        <f>+'Ark1'!U324</f>
        <v>20.884423551709524</v>
      </c>
      <c r="N36" s="486"/>
      <c r="O36" s="123"/>
      <c r="P36" s="518">
        <f>+'Ark1'!AJ324</f>
        <v>10206</v>
      </c>
      <c r="Q36" s="184"/>
      <c r="R36" s="152">
        <f t="shared" si="8"/>
        <v>25.452006284445996</v>
      </c>
      <c r="S36" s="184"/>
      <c r="T36" s="476">
        <f>+IF(P36=0,"",'Ark1'!AK324)</f>
        <v>100.5171467764055</v>
      </c>
      <c r="U36" s="123"/>
      <c r="V36" s="477">
        <f>+IF(P36=0,"",'Ark1'!AL324)</f>
        <v>20.882150284062661</v>
      </c>
      <c r="W36" s="54"/>
      <c r="X36" s="322">
        <f>+IF(G36=0,"",'Ark1'!S324)</f>
        <v>7.8034115563979149</v>
      </c>
      <c r="Y36" s="464">
        <f t="shared" ref="Y36:Y59" si="11">+IF(G36=0,"",X36-X61)</f>
        <v>7.8034115563979149</v>
      </c>
      <c r="Z36" s="83">
        <f>+'Ark1'!T324</f>
        <v>6.2467143819047859</v>
      </c>
      <c r="AA36" s="484"/>
      <c r="AB36" s="84">
        <f>+IF(G36=0,"",'Ark1'!W324)</f>
        <v>7.8505698396468748</v>
      </c>
      <c r="AC36" s="75"/>
      <c r="AD36" s="84">
        <f>+IF(G36=0,"",'Ark1'!X324)</f>
        <v>85.36372478116661</v>
      </c>
      <c r="AE36" s="84">
        <f>+IF(G36=0,"",'Ark1'!Y324)</f>
        <v>23.135240280306245</v>
      </c>
      <c r="AF36" s="84">
        <f>+IF(G36=0,"",'Ark1'!Z324)</f>
        <v>1.9002967655053735</v>
      </c>
      <c r="AG36" s="75"/>
      <c r="AH36" s="163">
        <f>+IF(G36=0,"",'Ark1'!AA324)</f>
        <v>6.2793549656210521</v>
      </c>
      <c r="AI36" s="83">
        <f>+IF(G36=0,"",'Ark1'!AB324)</f>
        <v>1.6897088271574203</v>
      </c>
      <c r="AJ36" s="83">
        <f>+IF(G36=0,"",'Ark1'!AC324)</f>
        <v>1.7073054816804611</v>
      </c>
      <c r="AK36" s="55"/>
      <c r="AL36" s="83">
        <f t="shared" si="10"/>
        <v>2.6763196328645078</v>
      </c>
      <c r="AM36" s="84">
        <f>+IF(G36=0,"",G36/E36)</f>
        <v>95.701670644391413</v>
      </c>
      <c r="AN36" s="47"/>
      <c r="AO36" s="4"/>
      <c r="AP36" s="61"/>
      <c r="AQ36" s="61"/>
      <c r="AR36" s="1"/>
      <c r="AS36" s="18"/>
    </row>
    <row r="37" spans="1:48">
      <c r="A37" s="167">
        <f>1+A36</f>
        <v>3</v>
      </c>
      <c r="B37" s="81">
        <f>+'Ark1'!C325</f>
        <v>2023</v>
      </c>
      <c r="C37" s="81">
        <f>+'Ark1'!J325</f>
        <v>110</v>
      </c>
      <c r="D37" s="82" t="str">
        <f>VLOOKUP(C37,RNR!$A$1:$B$25,2)</f>
        <v>Gol</v>
      </c>
      <c r="E37" s="381">
        <f>+IF(G37=0,"",'Ark1'!Q325)</f>
        <v>1553</v>
      </c>
      <c r="F37" s="484"/>
      <c r="G37" s="381">
        <f>+'Ark1'!R325</f>
        <v>112652</v>
      </c>
      <c r="H37" s="386"/>
      <c r="I37" s="186">
        <f>+IF(G37=0,"",'Ark1'!AG325)</f>
        <v>10.165991953983577</v>
      </c>
      <c r="J37" s="163"/>
      <c r="K37" s="186">
        <f>+'Ark1'!AH325</f>
        <v>10.629068090918594</v>
      </c>
      <c r="L37" s="184"/>
      <c r="M37" s="163">
        <f>+'Ark1'!U325</f>
        <v>21.030896033803153</v>
      </c>
      <c r="N37" s="486"/>
      <c r="O37" s="123"/>
      <c r="P37" s="518">
        <f>+'Ark1'!AJ325</f>
        <v>102674</v>
      </c>
      <c r="Q37" s="184"/>
      <c r="R37" s="152">
        <f t="shared" si="8"/>
        <v>91.142633952348831</v>
      </c>
      <c r="S37" s="184"/>
      <c r="T37" s="476">
        <f>+IF(P37=0,"",'Ark1'!AK325)</f>
        <v>98.732687924887998</v>
      </c>
      <c r="U37" s="123"/>
      <c r="V37" s="477">
        <f>+IF(P37=0,"",'Ark1'!AL325)</f>
        <v>21.128267385085422</v>
      </c>
      <c r="W37" s="54"/>
      <c r="X37" s="322">
        <f>+IF(G37=0,"",'Ark1'!S325)</f>
        <v>7.84748606327451</v>
      </c>
      <c r="Y37" s="464">
        <f t="shared" si="11"/>
        <v>7.84748606327451</v>
      </c>
      <c r="Z37" s="83">
        <f>+'Ark1'!T325</f>
        <v>5.9966179029222735</v>
      </c>
      <c r="AA37" s="484"/>
      <c r="AB37" s="84">
        <f>+IF(G37=0,"",'Ark1'!W325)</f>
        <v>5.0518410680680317</v>
      </c>
      <c r="AC37" s="75"/>
      <c r="AD37" s="84">
        <f>+IF(G37=0,"",'Ark1'!X325)</f>
        <v>82.609274580122843</v>
      </c>
      <c r="AE37" s="84">
        <f>+IF(G37=0,"",'Ark1'!Y325)</f>
        <v>24.809146752831722</v>
      </c>
      <c r="AF37" s="84">
        <f>+IF(G37=0,"",'Ark1'!Z325)</f>
        <v>2.4766537655789502</v>
      </c>
      <c r="AG37" s="75"/>
      <c r="AH37" s="163">
        <f>+IF(G37=0,"",'Ark1'!AA325)</f>
        <v>6.8657883068608871</v>
      </c>
      <c r="AI37" s="83">
        <f>+IF(G37=0,"",'Ark1'!AB325)</f>
        <v>1.4431573016519559</v>
      </c>
      <c r="AJ37" s="83">
        <f>+IF(G37=0,"",'Ark1'!AC325)</f>
        <v>1.6868200626125451</v>
      </c>
      <c r="AK37" s="55"/>
      <c r="AL37" s="83">
        <f t="shared" si="10"/>
        <v>2.6799532823926571</v>
      </c>
      <c r="AM37" s="84">
        <f t="shared" ref="AM37:AM38" si="12">+IF(G37=0,"",G37/E37)</f>
        <v>72.538312942691562</v>
      </c>
      <c r="AN37" s="47"/>
      <c r="AO37" s="4"/>
      <c r="AP37" s="61"/>
      <c r="AQ37" s="61"/>
      <c r="AR37" s="1"/>
      <c r="AS37" s="18"/>
    </row>
    <row r="38" spans="1:48">
      <c r="A38" s="167">
        <f t="shared" ref="A38" si="13">1+A37</f>
        <v>4</v>
      </c>
      <c r="B38" s="81">
        <f>+'Ark1'!C326</f>
        <v>2023</v>
      </c>
      <c r="C38" s="81">
        <f>+'Ark1'!J326</f>
        <v>111</v>
      </c>
      <c r="D38" s="82" t="str">
        <f>VLOOKUP(C38,RNR!$A$1:$B$25,2)</f>
        <v>Forus</v>
      </c>
      <c r="E38" s="381">
        <f>+IF(G38=0,"",'Ark1'!Q326)</f>
        <v>1310</v>
      </c>
      <c r="F38" s="484"/>
      <c r="G38" s="381">
        <f>+'Ark1'!R326</f>
        <v>121916</v>
      </c>
      <c r="H38" s="386"/>
      <c r="I38" s="186">
        <f>+IF(G38=0,"",'Ark1'!AG326)</f>
        <v>11.001997967740133</v>
      </c>
      <c r="J38" s="163"/>
      <c r="K38" s="186">
        <f>+'Ark1'!AH326</f>
        <v>11.609514456313139</v>
      </c>
      <c r="L38" s="184"/>
      <c r="M38" s="163">
        <f>+'Ark1'!U326</f>
        <v>21.225349256865606</v>
      </c>
      <c r="N38" s="486"/>
      <c r="O38" s="123"/>
      <c r="P38" s="518">
        <f>+'Ark1'!AJ326</f>
        <v>110580</v>
      </c>
      <c r="Q38" s="184"/>
      <c r="R38" s="152">
        <f t="shared" si="8"/>
        <v>90.701794678303088</v>
      </c>
      <c r="S38" s="184"/>
      <c r="T38" s="476">
        <f>+IF(P38=0,"",'Ark1'!AK326)</f>
        <v>98.817321396273442</v>
      </c>
      <c r="U38" s="123"/>
      <c r="V38" s="477">
        <f>+IF(P38=0,"",'Ark1'!AL326)</f>
        <v>21.243530833048727</v>
      </c>
      <c r="W38" s="54"/>
      <c r="X38" s="322">
        <f>+IF(G38=0,"",'Ark1'!S326)</f>
        <v>8.1714131041044649</v>
      </c>
      <c r="Y38" s="464">
        <f t="shared" si="11"/>
        <v>8.1714131041044649</v>
      </c>
      <c r="Z38" s="83">
        <f>+'Ark1'!T326</f>
        <v>5.9234390892089648</v>
      </c>
      <c r="AA38" s="484"/>
      <c r="AB38" s="84">
        <f>+IF(G38=0,"",'Ark1'!W326)</f>
        <v>5.8704353817382442</v>
      </c>
      <c r="AC38" s="75"/>
      <c r="AD38" s="84">
        <f>+IF(G38=0,"",'Ark1'!X326)</f>
        <v>86.554676990714938</v>
      </c>
      <c r="AE38" s="84">
        <f>+IF(G38=0,"",'Ark1'!Y326)</f>
        <v>23.643328193182192</v>
      </c>
      <c r="AF38" s="84">
        <f>+IF(G38=0,"",'Ark1'!Z326)</f>
        <v>2.6592079792644121</v>
      </c>
      <c r="AG38" s="75"/>
      <c r="AH38" s="163">
        <f>+IF(G38=0,"",'Ark1'!AA326)</f>
        <v>6.5972951238715032</v>
      </c>
      <c r="AI38" s="83">
        <f>+IF(G38=0,"",'Ark1'!AB326)</f>
        <v>1.3026087924811145</v>
      </c>
      <c r="AJ38" s="83">
        <f>+IF(G38=0,"",'Ark1'!AC326)</f>
        <v>1.7336823679082605</v>
      </c>
      <c r="AK38" s="55"/>
      <c r="AL38" s="83">
        <f t="shared" si="10"/>
        <v>2.5975126929030434</v>
      </c>
      <c r="AM38" s="84">
        <f t="shared" si="12"/>
        <v>93.065648854961836</v>
      </c>
      <c r="AN38" s="47"/>
      <c r="AO38" s="4"/>
      <c r="AP38" s="61"/>
      <c r="AQ38" s="61"/>
      <c r="AR38" s="1"/>
      <c r="AS38" s="18"/>
    </row>
    <row r="39" spans="1:48">
      <c r="A39" s="167">
        <f t="shared" ref="A39:A59" si="14">1+A38</f>
        <v>5</v>
      </c>
      <c r="B39" s="81">
        <f>+'Ark1'!C327</f>
        <v>2023</v>
      </c>
      <c r="C39" s="81">
        <f>+'Ark1'!J327</f>
        <v>116</v>
      </c>
      <c r="D39" s="82" t="str">
        <f>VLOOKUP(C39,RNR!$A$1:$B$25,2)</f>
        <v>Sandeid</v>
      </c>
      <c r="E39" s="381">
        <f>+IF(G39=0,"",'Ark1'!Q327)</f>
        <v>1411</v>
      </c>
      <c r="F39" s="484"/>
      <c r="G39" s="381">
        <f>+'Ark1'!R327</f>
        <v>84361</v>
      </c>
      <c r="H39" s="386"/>
      <c r="I39" s="186">
        <f>+IF(G39=0,"",'Ark1'!AG327)</f>
        <v>7.6129429324824081</v>
      </c>
      <c r="J39" s="163"/>
      <c r="K39" s="186">
        <f>+'Ark1'!AH327</f>
        <v>7.478787857323832</v>
      </c>
      <c r="L39" s="184"/>
      <c r="M39" s="163">
        <f>+'Ark1'!U327</f>
        <v>19.760184208342725</v>
      </c>
      <c r="N39" s="486"/>
      <c r="O39" s="123"/>
      <c r="P39" s="518">
        <f>+'Ark1'!AJ327</f>
        <v>0</v>
      </c>
      <c r="Q39" s="184"/>
      <c r="R39" s="152">
        <f t="shared" si="8"/>
        <v>0</v>
      </c>
      <c r="S39" s="184"/>
      <c r="T39" s="476" t="str">
        <f>+IF(P39=0,"",'Ark1'!AK327)</f>
        <v/>
      </c>
      <c r="U39" s="123"/>
      <c r="V39" s="477" t="str">
        <f>+IF(P39=0,"",'Ark1'!AL327)</f>
        <v/>
      </c>
      <c r="W39" s="54"/>
      <c r="X39" s="322">
        <f>+IF(G39=0,"",'Ark1'!S327)</f>
        <v>7.8329559867711378</v>
      </c>
      <c r="Y39" s="464">
        <f t="shared" si="11"/>
        <v>7.8329559867711378</v>
      </c>
      <c r="Z39" s="83">
        <f>+'Ark1'!T327</f>
        <v>5.7144652149690005</v>
      </c>
      <c r="AA39" s="484"/>
      <c r="AB39" s="84">
        <f>+IF(G39=0,"",'Ark1'!W327)</f>
        <v>2.9112978746103049</v>
      </c>
      <c r="AC39" s="75"/>
      <c r="AD39" s="84">
        <f>+IF(G39=0,"",'Ark1'!X327)</f>
        <v>73.543462026291749</v>
      </c>
      <c r="AE39" s="84">
        <f>+IF(G39=0,"",'Ark1'!Y327)</f>
        <v>20.89472623605695</v>
      </c>
      <c r="AF39" s="84">
        <f>+IF(G39=0,"",'Ark1'!Z327)</f>
        <v>1.8598641552376096</v>
      </c>
      <c r="AG39" s="75"/>
      <c r="AH39" s="163">
        <f>+IF(G39=0,"",'Ark1'!AA327)</f>
        <v>6.8160291325073361</v>
      </c>
      <c r="AI39" s="83">
        <f>+IF(G39=0,"",'Ark1'!AB327)</f>
        <v>1.4801348765573343</v>
      </c>
      <c r="AJ39" s="83">
        <f>+IF(G39=0,"",'Ark1'!AC327)</f>
        <v>1.6235195038718422</v>
      </c>
      <c r="AK39" s="55"/>
      <c r="AL39" s="83">
        <f t="shared" si="10"/>
        <v>2.5226982306188304</v>
      </c>
      <c r="AM39" s="84">
        <f t="shared" ref="AM39:AM59" si="15">+IF(G39=0,"",G39/E39)</f>
        <v>59.788093550673281</v>
      </c>
      <c r="AN39" s="47"/>
      <c r="AO39" s="4"/>
      <c r="AP39" s="61"/>
      <c r="AQ39" s="61"/>
      <c r="AR39" s="1"/>
      <c r="AS39" s="18"/>
    </row>
    <row r="40" spans="1:48">
      <c r="A40" s="167">
        <f t="shared" si="14"/>
        <v>6</v>
      </c>
      <c r="B40" s="81">
        <f>+'Ark1'!C328</f>
        <v>2023</v>
      </c>
      <c r="C40" s="81">
        <f>+'Ark1'!J328</f>
        <v>117</v>
      </c>
      <c r="D40" s="82" t="str">
        <f>VLOOKUP(C40,RNR!$A$1:$B$25,2)</f>
        <v>Jæren</v>
      </c>
      <c r="E40" s="381">
        <f>+IF(G40=0,"",'Ark1'!Q328)</f>
        <v>697</v>
      </c>
      <c r="F40" s="484"/>
      <c r="G40" s="381">
        <f>+'Ark1'!R328</f>
        <v>60198</v>
      </c>
      <c r="H40" s="386"/>
      <c r="I40" s="186">
        <f>+IF(G40=0,"",'Ark1'!AG328)</f>
        <v>5.432414725401264</v>
      </c>
      <c r="J40" s="163"/>
      <c r="K40" s="186">
        <f>+'Ark1'!AH328</f>
        <v>5.4898791404625484</v>
      </c>
      <c r="L40" s="184"/>
      <c r="M40" s="163">
        <f>+'Ark1'!U328</f>
        <v>20.32741785441365</v>
      </c>
      <c r="N40" s="486"/>
      <c r="O40" s="123"/>
      <c r="P40" s="518">
        <f>+'Ark1'!AJ328</f>
        <v>60171</v>
      </c>
      <c r="Q40" s="184"/>
      <c r="R40" s="152">
        <f t="shared" si="8"/>
        <v>99.955148011561846</v>
      </c>
      <c r="S40" s="184"/>
      <c r="T40" s="476">
        <f>+IF(P40=0,"",'Ark1'!AK328)</f>
        <v>99.3994399295336</v>
      </c>
      <c r="U40" s="123"/>
      <c r="V40" s="477">
        <f>+IF(P40=0,"",'Ark1'!AL328)</f>
        <v>20.169056407664968</v>
      </c>
      <c r="W40" s="54"/>
      <c r="X40" s="322">
        <f>+IF(G40=0,"",'Ark1'!S328)</f>
        <v>7.8639323565566972</v>
      </c>
      <c r="Y40" s="464">
        <f t="shared" si="11"/>
        <v>7.8639323565566972</v>
      </c>
      <c r="Z40" s="83">
        <f>+'Ark1'!T328</f>
        <v>6.4402970198345448</v>
      </c>
      <c r="AA40" s="484"/>
      <c r="AB40" s="84">
        <f>+IF(G40=0,"",'Ark1'!W328)</f>
        <v>10.972125319778062</v>
      </c>
      <c r="AC40" s="75"/>
      <c r="AD40" s="84">
        <f>+IF(G40=0,"",'Ark1'!X328)</f>
        <v>78.102262533638978</v>
      </c>
      <c r="AE40" s="84">
        <f>+IF(G40=0,"",'Ark1'!Y328)</f>
        <v>21.806372304727734</v>
      </c>
      <c r="AF40" s="84">
        <f>+IF(G40=0,"",'Ark1'!Z328)</f>
        <v>2.280806671317984</v>
      </c>
      <c r="AG40" s="75"/>
      <c r="AH40" s="163">
        <f>+IF(G40=0,"",'Ark1'!AA328)</f>
        <v>6.7855753114416979</v>
      </c>
      <c r="AI40" s="83">
        <f>+IF(G40=0,"",'Ark1'!AB328)</f>
        <v>1.5878458235891837</v>
      </c>
      <c r="AJ40" s="83">
        <f>+IF(G40=0,"",'Ark1'!AC328)</f>
        <v>1.7836992182672804</v>
      </c>
      <c r="AK40" s="55"/>
      <c r="AL40" s="83">
        <f t="shared" si="10"/>
        <v>2.5848922565394772</v>
      </c>
      <c r="AM40" s="84">
        <f t="shared" si="15"/>
        <v>86.367288378766148</v>
      </c>
      <c r="AN40" s="47"/>
      <c r="AO40" s="4"/>
      <c r="AP40" s="61"/>
      <c r="AQ40" s="61"/>
      <c r="AR40" s="1"/>
      <c r="AS40" s="18"/>
    </row>
    <row r="41" spans="1:48">
      <c r="A41" s="167">
        <f t="shared" si="14"/>
        <v>7</v>
      </c>
      <c r="B41" s="81">
        <f>+'Ark1'!C329</f>
        <v>2023</v>
      </c>
      <c r="C41" s="81">
        <f>+'Ark1'!J329</f>
        <v>134</v>
      </c>
      <c r="D41" s="82" t="str">
        <f>VLOOKUP(C41,RNR!$A$1:$B$25,2)</f>
        <v>Førde</v>
      </c>
      <c r="E41" s="381">
        <f>+IF(G41=0,"",'Ark1'!Q329)</f>
        <v>1901</v>
      </c>
      <c r="F41" s="484"/>
      <c r="G41" s="381">
        <f>+'Ark1'!R329</f>
        <v>106695</v>
      </c>
      <c r="H41" s="386"/>
      <c r="I41" s="186">
        <f>+IF(G41=0,"",'Ark1'!AG329)</f>
        <v>9.628417707011657</v>
      </c>
      <c r="J41" s="163"/>
      <c r="K41" s="186">
        <f>+'Ark1'!AH329</f>
        <v>9.5391982102172168</v>
      </c>
      <c r="L41" s="184"/>
      <c r="M41" s="163">
        <f>+'Ark1'!U329</f>
        <v>19.928256244435193</v>
      </c>
      <c r="N41" s="486"/>
      <c r="O41" s="123"/>
      <c r="P41" s="518">
        <f>+'Ark1'!AJ329</f>
        <v>411</v>
      </c>
      <c r="Q41" s="184"/>
      <c r="R41" s="152">
        <f t="shared" si="8"/>
        <v>0.38521017854632361</v>
      </c>
      <c r="S41" s="184"/>
      <c r="T41" s="476">
        <f>+IF(P41=0,"",'Ark1'!AK329)</f>
        <v>96.25620437956195</v>
      </c>
      <c r="U41" s="123"/>
      <c r="V41" s="477">
        <f>+IF(P41=0,"",'Ark1'!AL329)</f>
        <v>19.425123668908743</v>
      </c>
      <c r="W41" s="54"/>
      <c r="X41" s="322">
        <f>+IF(G41=0,"",'Ark1'!S329)</f>
        <v>7.6287079994376477</v>
      </c>
      <c r="Y41" s="464">
        <f t="shared" si="11"/>
        <v>7.6287079994376477</v>
      </c>
      <c r="Z41" s="83">
        <f>+'Ark1'!T329</f>
        <v>5.7009981723604684</v>
      </c>
      <c r="AA41" s="484"/>
      <c r="AB41" s="84">
        <f>+IF(G41=0,"",'Ark1'!W329)</f>
        <v>4.303856788040676</v>
      </c>
      <c r="AC41" s="75"/>
      <c r="AD41" s="84">
        <f>+IF(G41=0,"",'Ark1'!X329)</f>
        <v>74.462720839776949</v>
      </c>
      <c r="AE41" s="84">
        <f>+IF(G41=0,"",'Ark1'!Y329)</f>
        <v>22.697408500866956</v>
      </c>
      <c r="AF41" s="84">
        <f>+IF(G41=0,"",'Ark1'!Z329)</f>
        <v>1.8182670228220628</v>
      </c>
      <c r="AG41" s="75"/>
      <c r="AH41" s="163">
        <f>+IF(G41=0,"",'Ark1'!AA329)</f>
        <v>6.9786424082663592</v>
      </c>
      <c r="AI41" s="83">
        <f>+IF(G41=0,"",'Ark1'!AB329)</f>
        <v>1.6221620722444912</v>
      </c>
      <c r="AJ41" s="83">
        <f>+IF(G41=0,"",'Ark1'!AC329)</f>
        <v>1.7101545413141228</v>
      </c>
      <c r="AK41" s="55"/>
      <c r="AL41" s="83">
        <f t="shared" si="10"/>
        <v>2.6122714679738968</v>
      </c>
      <c r="AM41" s="84">
        <f t="shared" si="15"/>
        <v>56.12572330352446</v>
      </c>
      <c r="AN41" s="47"/>
      <c r="AO41" s="4"/>
      <c r="AP41" s="61"/>
      <c r="AQ41" s="61"/>
      <c r="AR41" s="1"/>
      <c r="AS41" s="18"/>
    </row>
    <row r="42" spans="1:48">
      <c r="A42" s="167">
        <f t="shared" si="14"/>
        <v>8</v>
      </c>
      <c r="B42" s="81">
        <f>+'Ark1'!C330</f>
        <v>2023</v>
      </c>
      <c r="C42" s="81">
        <f>+'Ark1'!J330</f>
        <v>141</v>
      </c>
      <c r="D42" s="82" t="str">
        <f>VLOOKUP(C42,RNR!$A$1:$B$25,2)</f>
        <v>Ølen</v>
      </c>
      <c r="E42" s="381">
        <f>+IF(G42=0,"",'Ark1'!Q330)</f>
        <v>1804</v>
      </c>
      <c r="F42" s="484"/>
      <c r="G42" s="381">
        <f>+'Ark1'!R330</f>
        <v>109681</v>
      </c>
      <c r="H42" s="386"/>
      <c r="I42" s="186">
        <f>+IF(G42=0,"",'Ark1'!AG330)</f>
        <v>9.8978816488377674</v>
      </c>
      <c r="J42" s="163"/>
      <c r="K42" s="186">
        <f>+'Ark1'!AH330</f>
        <v>9.172872449054978</v>
      </c>
      <c r="L42" s="184"/>
      <c r="M42" s="163">
        <f>+'Ark1'!U330</f>
        <v>18.641267858608074</v>
      </c>
      <c r="N42" s="486"/>
      <c r="O42" s="123"/>
      <c r="P42" s="518">
        <f>+'Ark1'!AJ330</f>
        <v>0</v>
      </c>
      <c r="Q42" s="184"/>
      <c r="R42" s="152">
        <f t="shared" si="8"/>
        <v>0</v>
      </c>
      <c r="S42" s="184"/>
      <c r="T42" s="476" t="str">
        <f>+IF(P42=0,"",'Ark1'!AK330)</f>
        <v/>
      </c>
      <c r="U42" s="123"/>
      <c r="V42" s="477" t="str">
        <f>+IF(P42=0,"",'Ark1'!AL330)</f>
        <v/>
      </c>
      <c r="W42" s="54"/>
      <c r="X42" s="322">
        <f>+IF(G42=0,"",'Ark1'!S330)</f>
        <v>7.2531067368094737</v>
      </c>
      <c r="Y42" s="464">
        <f t="shared" si="11"/>
        <v>7.2531067368094737</v>
      </c>
      <c r="Z42" s="83">
        <f>+'Ark1'!T330</f>
        <v>6.3240214804751957</v>
      </c>
      <c r="AA42" s="484"/>
      <c r="AB42" s="84">
        <f>+IF(G42=0,"",'Ark1'!W330)</f>
        <v>5.2497697869275441</v>
      </c>
      <c r="AC42" s="75"/>
      <c r="AD42" s="84">
        <f>+IF(G42=0,"",'Ark1'!X330)</f>
        <v>64.170640311448651</v>
      </c>
      <c r="AE42" s="84">
        <f>+IF(G42=0,"",'Ark1'!Y330)</f>
        <v>18.503660615785776</v>
      </c>
      <c r="AF42" s="84">
        <f>+IF(G42=0,"",'Ark1'!Z330)</f>
        <v>1.5070978565111548</v>
      </c>
      <c r="AG42" s="75"/>
      <c r="AH42" s="163">
        <f>+IF(G42=0,"",'Ark1'!AA330)</f>
        <v>6.8988708423390319</v>
      </c>
      <c r="AI42" s="83">
        <f>+IF(G42=0,"",'Ark1'!AB330)</f>
        <v>1.5732191512954214</v>
      </c>
      <c r="AJ42" s="83">
        <f>+IF(G42=0,"",'Ark1'!AC330)</f>
        <v>1.5508144597311291</v>
      </c>
      <c r="AK42" s="55"/>
      <c r="AL42" s="83">
        <f t="shared" si="10"/>
        <v>2.570108028881438</v>
      </c>
      <c r="AM42" s="84">
        <f t="shared" si="15"/>
        <v>60.798780487804876</v>
      </c>
      <c r="AN42" s="47"/>
      <c r="AO42" s="4"/>
      <c r="AP42" s="61"/>
      <c r="AQ42" s="61"/>
      <c r="AR42" s="1"/>
      <c r="AS42" s="18"/>
    </row>
    <row r="43" spans="1:48">
      <c r="A43" s="167">
        <f t="shared" si="14"/>
        <v>9</v>
      </c>
      <c r="B43" s="81">
        <f>+'Ark1'!C331</f>
        <v>2023</v>
      </c>
      <c r="C43" s="81">
        <f>+'Ark1'!J331</f>
        <v>143</v>
      </c>
      <c r="D43" s="82" t="str">
        <f>VLOOKUP(C43,RNR!$A$1:$B$25,2)</f>
        <v>Nordfjord</v>
      </c>
      <c r="E43" s="381">
        <f>+IF(G43=0,"",'Ark1'!Q331)</f>
        <v>289</v>
      </c>
      <c r="F43" s="484"/>
      <c r="G43" s="381">
        <f>+'Ark1'!R331</f>
        <v>24609</v>
      </c>
      <c r="H43" s="386"/>
      <c r="I43" s="186">
        <f>+IF(G43=0,"",'Ark1'!AG331)</f>
        <v>2.2207763377088887</v>
      </c>
      <c r="J43" s="163"/>
      <c r="K43" s="186">
        <f>+'Ark1'!AH331</f>
        <v>2.3100261830158195</v>
      </c>
      <c r="L43" s="184"/>
      <c r="M43" s="163">
        <f>+'Ark1'!U331</f>
        <v>20.923022877808812</v>
      </c>
      <c r="N43" s="486"/>
      <c r="O43" s="123"/>
      <c r="P43" s="518">
        <f>+'Ark1'!AJ331</f>
        <v>0</v>
      </c>
      <c r="Q43" s="184"/>
      <c r="R43" s="152">
        <f t="shared" si="8"/>
        <v>0</v>
      </c>
      <c r="S43" s="184"/>
      <c r="T43" s="476" t="str">
        <f>+IF(P43=0,"",'Ark1'!AK331)</f>
        <v/>
      </c>
      <c r="U43" s="123"/>
      <c r="V43" s="477" t="str">
        <f>+IF(P43=0,"",'Ark1'!AL331)</f>
        <v/>
      </c>
      <c r="W43" s="54"/>
      <c r="X43" s="322">
        <f>+IF(G43=0,"",'Ark1'!S331)</f>
        <v>7.935592669348611</v>
      </c>
      <c r="Y43" s="464">
        <f t="shared" si="11"/>
        <v>7.935592669348611</v>
      </c>
      <c r="Z43" s="83">
        <f>+'Ark1'!T331</f>
        <v>6.0123125685724723</v>
      </c>
      <c r="AA43" s="484"/>
      <c r="AB43" s="84">
        <f>+IF(G43=0,"",'Ark1'!W331)</f>
        <v>3.3239871591694099</v>
      </c>
      <c r="AC43" s="75"/>
      <c r="AD43" s="84">
        <f>+IF(G43=0,"",'Ark1'!X331)</f>
        <v>82.063472713235015</v>
      </c>
      <c r="AE43" s="84">
        <f>+IF(G43=0,"",'Ark1'!Y331)</f>
        <v>26.665041245072938</v>
      </c>
      <c r="AF43" s="84">
        <f>+IF(G43=0,"",'Ark1'!Z331)</f>
        <v>1.8082815230200329</v>
      </c>
      <c r="AG43" s="75"/>
      <c r="AH43" s="163">
        <f>+IF(G43=0,"",'Ark1'!AA331)</f>
        <v>6.5572597573641316</v>
      </c>
      <c r="AI43" s="83">
        <f>+IF(G43=0,"",'Ark1'!AB331)</f>
        <v>1.6114875009066427</v>
      </c>
      <c r="AJ43" s="83">
        <f>+IF(G43=0,"",'Ark1'!AC331)</f>
        <v>1.4246808493272685</v>
      </c>
      <c r="AK43" s="55"/>
      <c r="AL43" s="83">
        <f t="shared" si="10"/>
        <v>2.6366049455416753</v>
      </c>
      <c r="AM43" s="84">
        <f t="shared" si="15"/>
        <v>85.152249134948093</v>
      </c>
      <c r="AN43" s="47"/>
      <c r="AO43" s="4"/>
      <c r="AP43" s="61"/>
      <c r="AQ43" s="61"/>
      <c r="AR43" s="1"/>
      <c r="AS43" s="18"/>
    </row>
    <row r="44" spans="1:48">
      <c r="A44" s="167">
        <f t="shared" si="14"/>
        <v>10</v>
      </c>
      <c r="B44" s="81">
        <f>+'Ark1'!C332</f>
        <v>2023</v>
      </c>
      <c r="C44" s="81">
        <f>+'Ark1'!J332</f>
        <v>147</v>
      </c>
      <c r="D44" s="82" t="str">
        <f>VLOOKUP(C44,RNR!$A$1:$B$25,2)</f>
        <v>Midt-Norge</v>
      </c>
      <c r="E44" s="381">
        <f>+IF(G44=0,"",'Ark1'!Q332)</f>
        <v>194</v>
      </c>
      <c r="F44" s="484"/>
      <c r="G44" s="381">
        <f>+'Ark1'!R332</f>
        <v>16839</v>
      </c>
      <c r="H44" s="386"/>
      <c r="I44" s="186">
        <f>+IF(G44=0,"",'Ark1'!AG332)</f>
        <v>1.5195925373107395</v>
      </c>
      <c r="J44" s="163"/>
      <c r="K44" s="186">
        <f>+'Ark1'!AH332</f>
        <v>1.3144068397176325</v>
      </c>
      <c r="L44" s="184"/>
      <c r="M44" s="163">
        <f>+'Ark1'!U332</f>
        <v>17.398628184571489</v>
      </c>
      <c r="N44" s="486"/>
      <c r="O44" s="123"/>
      <c r="P44" s="518">
        <f>+'Ark1'!AJ332</f>
        <v>0</v>
      </c>
      <c r="Q44" s="184"/>
      <c r="R44" s="152">
        <f t="shared" si="8"/>
        <v>0</v>
      </c>
      <c r="S44" s="184"/>
      <c r="T44" s="476" t="str">
        <f>+IF(P44=0,"",'Ark1'!AK332)</f>
        <v/>
      </c>
      <c r="U44" s="123"/>
      <c r="V44" s="477" t="str">
        <f>+IF(P44=0,"",'Ark1'!AL332)</f>
        <v/>
      </c>
      <c r="W44" s="54"/>
      <c r="X44" s="322">
        <f>+IF(G44=0,"",'Ark1'!S332)</f>
        <v>7.2629015974820383</v>
      </c>
      <c r="Y44" s="464">
        <f t="shared" si="11"/>
        <v>7.2629015974820383</v>
      </c>
      <c r="Z44" s="83">
        <f>+'Ark1'!T332</f>
        <v>5.8268899578359763</v>
      </c>
      <c r="AA44" s="484"/>
      <c r="AB44" s="84">
        <f>+IF(G44=0,"",'Ark1'!W332)</f>
        <v>4.3232971079042706</v>
      </c>
      <c r="AC44" s="75"/>
      <c r="AD44" s="84">
        <f>+IF(G44=0,"",'Ark1'!X332)</f>
        <v>58.952431854623207</v>
      </c>
      <c r="AE44" s="84">
        <f>+IF(G44=0,"",'Ark1'!Y332)</f>
        <v>13.676584120197164</v>
      </c>
      <c r="AF44" s="84">
        <f>+IF(G44=0,"",'Ark1'!Z332)</f>
        <v>0.70075420155591195</v>
      </c>
      <c r="AG44" s="75"/>
      <c r="AH44" s="163">
        <f>+IF(G44=0,"",'Ark1'!AA332)</f>
        <v>6.413728660779765</v>
      </c>
      <c r="AI44" s="83">
        <f>+IF(G44=0,"",'Ark1'!AB332)</f>
        <v>1.7583568103778373</v>
      </c>
      <c r="AJ44" s="83">
        <f>+IF(G44=0,"",'Ark1'!AC332)</f>
        <v>1.5653013490271876</v>
      </c>
      <c r="AK44" s="55"/>
      <c r="AL44" s="83">
        <f t="shared" si="10"/>
        <v>2.3955478331970501</v>
      </c>
      <c r="AM44" s="84">
        <f t="shared" si="15"/>
        <v>86.798969072164951</v>
      </c>
      <c r="AN44" s="47"/>
      <c r="AO44" s="4"/>
      <c r="AP44" s="61"/>
      <c r="AQ44" s="61"/>
      <c r="AR44" s="1"/>
      <c r="AS44" s="18"/>
    </row>
    <row r="45" spans="1:48">
      <c r="A45" s="167">
        <f t="shared" si="14"/>
        <v>11</v>
      </c>
      <c r="B45" s="81">
        <f>+'Ark1'!C333</f>
        <v>2023</v>
      </c>
      <c r="C45" s="81">
        <f>+'Ark1'!J333</f>
        <v>155</v>
      </c>
      <c r="D45" s="82" t="str">
        <f>VLOOKUP(C45,RNR!$A$1:$B$25,2)</f>
        <v>Målselv</v>
      </c>
      <c r="E45" s="381">
        <f>+IF(G45=0,"",'Ark1'!Q333)</f>
        <v>423</v>
      </c>
      <c r="F45" s="484"/>
      <c r="G45" s="381">
        <f>+'Ark1'!R333</f>
        <v>55255</v>
      </c>
      <c r="H45" s="386"/>
      <c r="I45" s="186">
        <f>+IF(G45=0,"",'Ark1'!AG333)</f>
        <v>4.9863463180179881</v>
      </c>
      <c r="J45" s="163"/>
      <c r="K45" s="186">
        <f>+'Ark1'!AH333</f>
        <v>5.3316564113355529</v>
      </c>
      <c r="L45" s="184"/>
      <c r="M45" s="163">
        <f>+'Ark1'!U333</f>
        <v>21.507605646547702</v>
      </c>
      <c r="N45" s="486"/>
      <c r="O45" s="123"/>
      <c r="P45" s="518">
        <f>+'Ark1'!AJ333</f>
        <v>0</v>
      </c>
      <c r="Q45" s="184"/>
      <c r="R45" s="152">
        <f t="shared" si="8"/>
        <v>0</v>
      </c>
      <c r="S45" s="184"/>
      <c r="T45" s="476" t="str">
        <f>+IF(P45=0,"",'Ark1'!AK333)</f>
        <v/>
      </c>
      <c r="U45" s="123"/>
      <c r="V45" s="477" t="str">
        <f>+IF(P45=0,"",'Ark1'!AL333)</f>
        <v/>
      </c>
      <c r="W45" s="54"/>
      <c r="X45" s="322">
        <f>+IF(G45=0,"",'Ark1'!S333)</f>
        <v>8.3068319609085144</v>
      </c>
      <c r="Y45" s="464">
        <f t="shared" si="11"/>
        <v>8.3068319609085144</v>
      </c>
      <c r="Z45" s="83">
        <f>+'Ark1'!T333</f>
        <v>5.5106144240340242</v>
      </c>
      <c r="AA45" s="484"/>
      <c r="AB45" s="84">
        <f>+IF(G45=0,"",'Ark1'!W333)</f>
        <v>3.3028685186860902</v>
      </c>
      <c r="AC45" s="75"/>
      <c r="AD45" s="84">
        <f>+IF(G45=0,"",'Ark1'!X333)</f>
        <v>84.652972581666845</v>
      </c>
      <c r="AE45" s="84">
        <f>+IF(G45=0,"",'Ark1'!Y333)</f>
        <v>29.352999728531358</v>
      </c>
      <c r="AF45" s="84">
        <f>+IF(G45=0,"",'Ark1'!Z333)</f>
        <v>2.1880372816939637</v>
      </c>
      <c r="AG45" s="75"/>
      <c r="AH45" s="163">
        <f>+IF(G45=0,"",'Ark1'!AA333)</f>
        <v>6.6583621935355373</v>
      </c>
      <c r="AI45" s="83">
        <f>+IF(G45=0,"",'Ark1'!AB333)</f>
        <v>1.627694280117673</v>
      </c>
      <c r="AJ45" s="83">
        <f>+IF(G45=0,"",'Ark1'!AC333)</f>
        <v>1.5135949223626421</v>
      </c>
      <c r="AK45" s="55"/>
      <c r="AL45" s="83">
        <f t="shared" si="10"/>
        <v>2.5891465901514907</v>
      </c>
      <c r="AM45" s="84">
        <f t="shared" si="15"/>
        <v>130.62647754137114</v>
      </c>
      <c r="AN45" s="47"/>
      <c r="AO45" s="4"/>
      <c r="AP45" s="61"/>
      <c r="AQ45" s="61"/>
      <c r="AR45" s="1"/>
      <c r="AS45" s="18"/>
    </row>
    <row r="46" spans="1:48">
      <c r="A46" s="167">
        <f t="shared" si="14"/>
        <v>12</v>
      </c>
      <c r="B46" s="81">
        <f>+'Ark1'!C334</f>
        <v>2023</v>
      </c>
      <c r="C46" s="81">
        <f>+'Ark1'!J334</f>
        <v>160</v>
      </c>
      <c r="D46" s="82" t="str">
        <f>VLOOKUP(C46,RNR!$A$1:$B$25,2)</f>
        <v>Oslo</v>
      </c>
      <c r="E46" s="381">
        <f>+IF(G46=0,"",'Ark1'!Q334)</f>
        <v>415</v>
      </c>
      <c r="F46" s="484"/>
      <c r="G46" s="381">
        <f>+'Ark1'!R334</f>
        <v>38381</v>
      </c>
      <c r="H46" s="386"/>
      <c r="I46" s="186">
        <f>+IF(G46=0,"",'Ark1'!AG334)</f>
        <v>3.4635952951198679</v>
      </c>
      <c r="J46" s="163"/>
      <c r="K46" s="186">
        <f>+'Ark1'!AH334</f>
        <v>3.5531159125518839</v>
      </c>
      <c r="L46" s="184"/>
      <c r="M46" s="163">
        <f>+'Ark1'!U334</f>
        <v>20.634530106041929</v>
      </c>
      <c r="N46" s="486"/>
      <c r="O46" s="123"/>
      <c r="P46" s="518">
        <f>+'Ark1'!AJ334</f>
        <v>37557</v>
      </c>
      <c r="Q46" s="184"/>
      <c r="R46" s="152">
        <f t="shared" si="8"/>
        <v>97.853104400614882</v>
      </c>
      <c r="S46" s="184"/>
      <c r="T46" s="476">
        <f>+IF(P46=0,"",'Ark1'!AK334)</f>
        <v>99.787890406582207</v>
      </c>
      <c r="U46" s="123"/>
      <c r="V46" s="477">
        <f>+IF(P46=0,"",'Ark1'!AL334)</f>
        <v>20.227706114248871</v>
      </c>
      <c r="W46" s="54"/>
      <c r="X46" s="322">
        <f>+IF(G46=0,"",'Ark1'!S334)</f>
        <v>7.5924545999322612</v>
      </c>
      <c r="Y46" s="464">
        <f t="shared" si="11"/>
        <v>7.5924545999322612</v>
      </c>
      <c r="Z46" s="83">
        <f>+'Ark1'!T334</f>
        <v>6.4113233110132608</v>
      </c>
      <c r="AA46" s="484"/>
      <c r="AB46" s="84">
        <f>+IF(G46=0,"",'Ark1'!W334)</f>
        <v>9.6245538156900565</v>
      </c>
      <c r="AC46" s="75"/>
      <c r="AD46" s="84">
        <f>+IF(G46=0,"",'Ark1'!X334)</f>
        <v>79.943201063025981</v>
      </c>
      <c r="AE46" s="84">
        <f>+IF(G46=0,"",'Ark1'!Y334)</f>
        <v>24.097860920768088</v>
      </c>
      <c r="AF46" s="84">
        <f>+IF(G46=0,"",'Ark1'!Z334)</f>
        <v>2.0166228081602871</v>
      </c>
      <c r="AG46" s="75"/>
      <c r="AH46" s="163">
        <f>+IF(G46=0,"",'Ark1'!AA334)</f>
        <v>6.7186760437759343</v>
      </c>
      <c r="AI46" s="83">
        <f>+IF(G46=0,"",'Ark1'!AB334)</f>
        <v>1.5967383482450463</v>
      </c>
      <c r="AJ46" s="83">
        <f>+IF(G46=0,"",'Ark1'!AC334)</f>
        <v>1.7231561323138522</v>
      </c>
      <c r="AK46" s="55"/>
      <c r="AL46" s="83">
        <f t="shared" si="10"/>
        <v>2.7177679937955808</v>
      </c>
      <c r="AM46" s="84">
        <f t="shared" si="15"/>
        <v>92.484337349397592</v>
      </c>
      <c r="AN46" s="47"/>
      <c r="AO46" s="4"/>
      <c r="AP46" s="61"/>
      <c r="AQ46" s="61"/>
      <c r="AR46" s="1"/>
      <c r="AS46" s="18"/>
    </row>
    <row r="47" spans="1:48">
      <c r="A47" s="167">
        <f t="shared" si="14"/>
        <v>13</v>
      </c>
      <c r="B47" s="81">
        <f>+'Ark1'!C335</f>
        <v>2023</v>
      </c>
      <c r="C47" s="81">
        <f>+'Ark1'!J335</f>
        <v>171</v>
      </c>
      <c r="D47" s="82" t="str">
        <f>VLOOKUP(C47,RNR!$A$1:$B$25,2)</f>
        <v>Prima</v>
      </c>
      <c r="E47" s="381">
        <f>+IF(G47=0,"",'Ark1'!Q335)</f>
        <v>151</v>
      </c>
      <c r="F47" s="484"/>
      <c r="G47" s="381">
        <f>+'Ark1'!R335</f>
        <v>23929</v>
      </c>
      <c r="H47" s="386"/>
      <c r="I47" s="186">
        <f>+IF(G47=0,"",'Ark1'!AG335)</f>
        <v>2.159411474868381</v>
      </c>
      <c r="J47" s="163"/>
      <c r="K47" s="186">
        <f>+'Ark1'!AH335</f>
        <v>2.3461849498669727</v>
      </c>
      <c r="L47" s="184"/>
      <c r="M47" s="163">
        <f>+'Ark1'!U335</f>
        <v>21.854415144803479</v>
      </c>
      <c r="N47" s="486"/>
      <c r="O47" s="123"/>
      <c r="P47" s="518">
        <f>+'Ark1'!AJ335</f>
        <v>0</v>
      </c>
      <c r="Q47" s="184"/>
      <c r="R47" s="152">
        <f t="shared" si="8"/>
        <v>0</v>
      </c>
      <c r="S47" s="184"/>
      <c r="T47" s="476" t="str">
        <f>+IF(P47=0,"",'Ark1'!AK335)</f>
        <v/>
      </c>
      <c r="U47" s="123"/>
      <c r="V47" s="477" t="str">
        <f>+IF(P47=0,"",'Ark1'!AL335)</f>
        <v/>
      </c>
      <c r="W47" s="54"/>
      <c r="X47" s="322">
        <f>+IF(G47=0,"",'Ark1'!S335)</f>
        <v>8.4169417861172615</v>
      </c>
      <c r="Y47" s="464">
        <f t="shared" si="11"/>
        <v>8.4169417861172615</v>
      </c>
      <c r="Z47" s="83">
        <f>+'Ark1'!T335</f>
        <v>6.2457269422040191</v>
      </c>
      <c r="AA47" s="484"/>
      <c r="AB47" s="84">
        <f>+IF(G47=0,"",'Ark1'!W335)</f>
        <v>7.8565757031217345</v>
      </c>
      <c r="AC47" s="75"/>
      <c r="AD47" s="84">
        <f>+IF(G47=0,"",'Ark1'!X335)</f>
        <v>91.750595511722182</v>
      </c>
      <c r="AE47" s="84">
        <f>+IF(G47=0,"",'Ark1'!Y335)</f>
        <v>26.302812486940528</v>
      </c>
      <c r="AF47" s="84">
        <f>+IF(G47=0,"",'Ark1'!Z335)</f>
        <v>2.662041873876885</v>
      </c>
      <c r="AG47" s="75"/>
      <c r="AH47" s="163">
        <f>+IF(G47=0,"",'Ark1'!AA335)</f>
        <v>6.2779709211415984</v>
      </c>
      <c r="AI47" s="83">
        <f>+IF(G47=0,"",'Ark1'!AB335)</f>
        <v>1.2183074870551664</v>
      </c>
      <c r="AJ47" s="83">
        <f>+IF(G47=0,"",'Ark1'!AC335)</f>
        <v>1.7325106866273248</v>
      </c>
      <c r="AK47" s="55"/>
      <c r="AL47" s="83">
        <f t="shared" si="10"/>
        <v>2.5964793033082065</v>
      </c>
      <c r="AM47" s="84">
        <f t="shared" si="15"/>
        <v>158.47019867549668</v>
      </c>
      <c r="AN47" s="47"/>
      <c r="AO47" s="4"/>
      <c r="AP47" s="61"/>
      <c r="AQ47" s="61"/>
      <c r="AR47" s="1"/>
      <c r="AS47" s="18"/>
    </row>
    <row r="48" spans="1:48">
      <c r="A48" s="167">
        <f t="shared" si="14"/>
        <v>14</v>
      </c>
      <c r="B48" s="81">
        <f>+'Ark1'!C336</f>
        <v>2023</v>
      </c>
      <c r="C48" s="81">
        <f>+'Ark1'!J336</f>
        <v>175</v>
      </c>
      <c r="D48" s="82" t="str">
        <f>VLOOKUP(C48,RNR!$A$1:$B$25,2)</f>
        <v>Ole Ringdal</v>
      </c>
      <c r="E48" s="381">
        <f>+IF(G48=0,"",'Ark1'!Q336)</f>
        <v>375</v>
      </c>
      <c r="F48" s="484"/>
      <c r="G48" s="381">
        <f>+'Ark1'!R336</f>
        <v>15433</v>
      </c>
      <c r="H48" s="386"/>
      <c r="I48" s="186">
        <f>+IF(G48=0,"",'Ark1'!AG336)</f>
        <v>1.392711659143455</v>
      </c>
      <c r="J48" s="163"/>
      <c r="K48" s="186">
        <f>+'Ark1'!AH336</f>
        <v>1.2443561071637144</v>
      </c>
      <c r="L48" s="184"/>
      <c r="M48" s="163">
        <f>+'Ark1'!U336</f>
        <v>17.971975636622805</v>
      </c>
      <c r="N48" s="486"/>
      <c r="O48" s="123"/>
      <c r="P48" s="518">
        <f>+'Ark1'!AJ336</f>
        <v>0</v>
      </c>
      <c r="Q48" s="184"/>
      <c r="R48" s="152">
        <f t="shared" si="8"/>
        <v>0</v>
      </c>
      <c r="S48" s="184"/>
      <c r="T48" s="476" t="str">
        <f>+IF(P48=0,"",'Ark1'!AK336)</f>
        <v/>
      </c>
      <c r="U48" s="123"/>
      <c r="V48" s="477" t="str">
        <f>+IF(P48=0,"",'Ark1'!AL336)</f>
        <v/>
      </c>
      <c r="W48" s="54"/>
      <c r="X48" s="322">
        <f>+IF(G48=0,"",'Ark1'!S336)</f>
        <v>6.9849672779109682</v>
      </c>
      <c r="Y48" s="464">
        <f t="shared" si="11"/>
        <v>6.9849672779109682</v>
      </c>
      <c r="Z48" s="83">
        <f>+'Ark1'!T336</f>
        <v>6.0471716451759212</v>
      </c>
      <c r="AA48" s="484"/>
      <c r="AB48" s="84">
        <f>+IF(G48=0,"",'Ark1'!W336)</f>
        <v>7.0822263979783573</v>
      </c>
      <c r="AC48" s="75"/>
      <c r="AD48" s="84">
        <f>+IF(G48=0,"",'Ark1'!X336)</f>
        <v>57.040108857642721</v>
      </c>
      <c r="AE48" s="84">
        <f>+IF(G48=0,"",'Ark1'!Y336)</f>
        <v>18.330849478390466</v>
      </c>
      <c r="AF48" s="84">
        <f>+IF(G48=0,"",'Ark1'!Z336)</f>
        <v>1.7818959372772627</v>
      </c>
      <c r="AG48" s="75"/>
      <c r="AH48" s="163">
        <f>+IF(G48=0,"",'Ark1'!AA336)</f>
        <v>7.6509697090422657</v>
      </c>
      <c r="AI48" s="83">
        <f>+IF(G48=0,"",'Ark1'!AB336)</f>
        <v>1.7340606671139276</v>
      </c>
      <c r="AJ48" s="83">
        <f>+IF(G48=0,"",'Ark1'!AC336)</f>
        <v>1.7895435401025099</v>
      </c>
      <c r="AK48" s="55"/>
      <c r="AL48" s="83">
        <f t="shared" si="10"/>
        <v>2.5729505839571778</v>
      </c>
      <c r="AM48" s="84">
        <f t="shared" si="15"/>
        <v>41.154666666666664</v>
      </c>
      <c r="AN48" s="47"/>
      <c r="AO48" s="4"/>
      <c r="AP48" s="61"/>
      <c r="AQ48" s="61"/>
      <c r="AR48" s="1"/>
      <c r="AS48" s="18"/>
    </row>
    <row r="49" spans="1:45">
      <c r="A49" s="167">
        <f t="shared" si="14"/>
        <v>15</v>
      </c>
      <c r="B49" s="81">
        <f>+'Ark1'!C337</f>
        <v>2023</v>
      </c>
      <c r="C49" s="81">
        <f>+'Ark1'!J337</f>
        <v>177</v>
      </c>
      <c r="D49" s="82" t="str">
        <f>VLOOKUP(C49,RNR!$A$1:$B$25,2)</f>
        <v>Slakthuset</v>
      </c>
      <c r="E49" s="381">
        <f>+IF(G49=0,"",'Ark1'!Q337)</f>
        <v>337</v>
      </c>
      <c r="F49" s="484"/>
      <c r="G49" s="381">
        <f>+'Ark1'!R337</f>
        <v>38687</v>
      </c>
      <c r="H49" s="386"/>
      <c r="I49" s="186">
        <f>+IF(G49=0,"",'Ark1'!AG337)</f>
        <v>3.4912094833980958</v>
      </c>
      <c r="J49" s="163"/>
      <c r="K49" s="186">
        <f>+'Ark1'!AH337</f>
        <v>3.4128408235584553</v>
      </c>
      <c r="L49" s="184"/>
      <c r="M49" s="163">
        <f>+'Ark1'!U337</f>
        <v>19.663121978959317</v>
      </c>
      <c r="N49" s="486"/>
      <c r="O49" s="123"/>
      <c r="P49" s="518">
        <f>+'Ark1'!AJ337</f>
        <v>38682</v>
      </c>
      <c r="Q49" s="184"/>
      <c r="R49" s="152">
        <f t="shared" si="8"/>
        <v>99.987075761883844</v>
      </c>
      <c r="S49" s="184"/>
      <c r="T49" s="476">
        <f>+IF(P49=0,"",'Ark1'!AK337)</f>
        <v>98.474582493148944</v>
      </c>
      <c r="U49" s="123"/>
      <c r="V49" s="477">
        <f>+IF(P49=0,"",'Ark1'!AL337)</f>
        <v>20.11711069950255</v>
      </c>
      <c r="W49" s="54"/>
      <c r="X49" s="322">
        <f>+IF(G49=0,"",'Ark1'!S337)</f>
        <v>7.6063794039341408</v>
      </c>
      <c r="Y49" s="464">
        <f t="shared" si="11"/>
        <v>7.6063794039341408</v>
      </c>
      <c r="Z49" s="83">
        <f>+'Ark1'!T337</f>
        <v>5.6400082715123956</v>
      </c>
      <c r="AA49" s="484"/>
      <c r="AB49" s="84">
        <f>+IF(G49=0,"",'Ark1'!W337)</f>
        <v>2.5305658231447259</v>
      </c>
      <c r="AC49" s="75"/>
      <c r="AD49" s="84">
        <f>+IF(G49=0,"",'Ark1'!X337)</f>
        <v>75.221650683692189</v>
      </c>
      <c r="AE49" s="84">
        <f>+IF(G49=0,"",'Ark1'!Y337)</f>
        <v>20.766665805050796</v>
      </c>
      <c r="AF49" s="84">
        <f>+IF(G49=0,"",'Ark1'!Z337)</f>
        <v>1.0365238969162769</v>
      </c>
      <c r="AG49" s="75"/>
      <c r="AH49" s="163">
        <f>+IF(G49=0,"",'Ark1'!AA337)</f>
        <v>6.1541538944500722</v>
      </c>
      <c r="AI49" s="83">
        <f>+IF(G49=0,"",'Ark1'!AB337)</f>
        <v>1.6406255270212955</v>
      </c>
      <c r="AJ49" s="83">
        <f>+IF(G49=0,"",'Ark1'!AC337)</f>
        <v>1.4832048010824261</v>
      </c>
      <c r="AK49" s="55"/>
      <c r="AL49" s="83">
        <f t="shared" si="10"/>
        <v>2.5850829855777686</v>
      </c>
      <c r="AM49" s="84">
        <f t="shared" si="15"/>
        <v>114.79821958456974</v>
      </c>
      <c r="AN49" s="47"/>
      <c r="AO49" s="13"/>
      <c r="AP49" s="61"/>
      <c r="AQ49" s="61"/>
      <c r="AR49" s="1"/>
      <c r="AS49" s="18"/>
    </row>
    <row r="50" spans="1:45">
      <c r="A50" s="167">
        <f t="shared" si="14"/>
        <v>16</v>
      </c>
      <c r="B50" s="81">
        <f>+'Ark1'!C338</f>
        <v>2023</v>
      </c>
      <c r="C50" s="81">
        <f>+'Ark1'!J338</f>
        <v>178</v>
      </c>
      <c r="D50" s="82" t="str">
        <f>VLOOKUP(C50,RNR!$A$1:$B$25,2)</f>
        <v>Røros</v>
      </c>
      <c r="E50" s="381">
        <f>+IF(G50=0,"",'Ark1'!Q338)</f>
        <v>136</v>
      </c>
      <c r="F50" s="484"/>
      <c r="G50" s="381">
        <f>+'Ark1'!R338</f>
        <v>14238</v>
      </c>
      <c r="H50" s="386"/>
      <c r="I50" s="186">
        <f>+IF(G50=0,"",'Ark1'!AG338)</f>
        <v>1.2848719369457984</v>
      </c>
      <c r="J50" s="163"/>
      <c r="K50" s="186">
        <f>+'Ark1'!AH338</f>
        <v>1.2499376440133627</v>
      </c>
      <c r="L50" s="184"/>
      <c r="M50" s="163">
        <f>+'Ark1'!U338</f>
        <v>19.567748279252775</v>
      </c>
      <c r="N50" s="486"/>
      <c r="O50" s="123"/>
      <c r="P50" s="518">
        <f>+'Ark1'!AJ338</f>
        <v>0</v>
      </c>
      <c r="Q50" s="184"/>
      <c r="R50" s="152">
        <f t="shared" si="8"/>
        <v>0</v>
      </c>
      <c r="S50" s="184"/>
      <c r="T50" s="476" t="str">
        <f>+IF(P50=0,"",'Ark1'!AK338)</f>
        <v/>
      </c>
      <c r="U50" s="123"/>
      <c r="V50" s="477" t="str">
        <f>+IF(P50=0,"",'Ark1'!AL338)</f>
        <v/>
      </c>
      <c r="W50" s="54"/>
      <c r="X50" s="322">
        <f>+IF(G50=0,"",'Ark1'!S338)</f>
        <v>7.6194690265486722</v>
      </c>
      <c r="Y50" s="464">
        <f t="shared" si="11"/>
        <v>7.6194690265486722</v>
      </c>
      <c r="Z50" s="83">
        <f>+'Ark1'!T338</f>
        <v>5.5844219693777237</v>
      </c>
      <c r="AA50" s="484"/>
      <c r="AB50" s="84">
        <f>+IF(G50=0,"",'Ark1'!W338)</f>
        <v>3.645174884112937</v>
      </c>
      <c r="AC50" s="75"/>
      <c r="AD50" s="84">
        <f>+IF(G50=0,"",'Ark1'!X338)</f>
        <v>71.786767804466947</v>
      </c>
      <c r="AE50" s="84">
        <f>+IF(G50=0,"",'Ark1'!Y338)</f>
        <v>19.546284590532377</v>
      </c>
      <c r="AF50" s="84">
        <f>+IF(G50=0,"",'Ark1'!Z338)</f>
        <v>1.7418176710212112</v>
      </c>
      <c r="AG50" s="75"/>
      <c r="AH50" s="163">
        <f>+IF(G50=0,"",'Ark1'!AA338)</f>
        <v>6.6753834185704601</v>
      </c>
      <c r="AI50" s="83">
        <f>+IF(G50=0,"",'Ark1'!AB338)</f>
        <v>1.5096329537794988</v>
      </c>
      <c r="AJ50" s="83">
        <f>+IF(G50=0,"",'Ark1'!AC338)</f>
        <v>1.6437109538278523</v>
      </c>
      <c r="AK50" s="55"/>
      <c r="AL50" s="83">
        <f t="shared" si="10"/>
        <v>2.5681249193444411</v>
      </c>
      <c r="AM50" s="84">
        <f t="shared" si="15"/>
        <v>104.69117647058823</v>
      </c>
      <c r="AN50" s="47"/>
      <c r="AO50" s="5"/>
      <c r="AP50" s="61"/>
      <c r="AQ50" s="61"/>
      <c r="AR50" s="1"/>
    </row>
    <row r="51" spans="1:45">
      <c r="A51" s="167">
        <f t="shared" si="14"/>
        <v>17</v>
      </c>
      <c r="B51" s="81">
        <f>+'Ark1'!C339</f>
        <v>2023</v>
      </c>
      <c r="C51" s="81">
        <f>+'Ark1'!J339</f>
        <v>181</v>
      </c>
      <c r="D51" s="82" t="str">
        <f>VLOOKUP(C51,RNR!$A$1:$B$25,2)</f>
        <v>Horns</v>
      </c>
      <c r="E51" s="381">
        <f>+IF(G51=0,"",'Ark1'!Q339)</f>
        <v>291</v>
      </c>
      <c r="F51" s="484"/>
      <c r="G51" s="381">
        <f>+'Ark1'!R339</f>
        <v>30070</v>
      </c>
      <c r="H51" s="386"/>
      <c r="I51" s="186">
        <f>+IF(G51=0,"",'Ark1'!AG339)</f>
        <v>2.7135903317853742</v>
      </c>
      <c r="J51" s="163"/>
      <c r="K51" s="186">
        <f>+'Ark1'!AH339</f>
        <v>2.6625366422499241</v>
      </c>
      <c r="L51" s="184"/>
      <c r="M51" s="163">
        <f>+'Ark1'!U339</f>
        <v>19.736205520452248</v>
      </c>
      <c r="N51" s="486"/>
      <c r="O51" s="123"/>
      <c r="P51" s="518">
        <f>+'Ark1'!AJ339</f>
        <v>0</v>
      </c>
      <c r="Q51" s="184"/>
      <c r="R51" s="152">
        <f t="shared" si="8"/>
        <v>0</v>
      </c>
      <c r="S51" s="184"/>
      <c r="T51" s="476" t="str">
        <f>+IF(P51=0,"",'Ark1'!AK339)</f>
        <v/>
      </c>
      <c r="U51" s="123"/>
      <c r="V51" s="477" t="str">
        <f>+IF(P51=0,"",'Ark1'!AL339)</f>
        <v/>
      </c>
      <c r="W51" s="54"/>
      <c r="X51" s="322">
        <f>+IF(G51=0,"",'Ark1'!S339)</f>
        <v>7.6917525773195869</v>
      </c>
      <c r="Y51" s="464">
        <f t="shared" si="11"/>
        <v>7.6917525773195869</v>
      </c>
      <c r="Z51" s="83">
        <f>+'Ark1'!T339</f>
        <v>6.0027934818756252</v>
      </c>
      <c r="AA51" s="484"/>
      <c r="AB51" s="84">
        <f>+IF(G51=0,"",'Ark1'!W339)</f>
        <v>2.2613900897904888</v>
      </c>
      <c r="AC51" s="75"/>
      <c r="AD51" s="84">
        <f>+IF(G51=0,"",'Ark1'!X339)</f>
        <v>72.258064516129025</v>
      </c>
      <c r="AE51" s="84">
        <f>+IF(G51=0,"",'Ark1'!Y339)</f>
        <v>23.016295310941128</v>
      </c>
      <c r="AF51" s="84">
        <f>+IF(G51=0,"",'Ark1'!Z339)</f>
        <v>1.5563684735616896</v>
      </c>
      <c r="AG51" s="75"/>
      <c r="AH51" s="163">
        <f>+IF(G51=0,"",'Ark1'!AA339)</f>
        <v>7.0356414904568654</v>
      </c>
      <c r="AI51" s="83">
        <f>+IF(G51=0,"",'Ark1'!AB339)</f>
        <v>1.5859569820851949</v>
      </c>
      <c r="AJ51" s="83">
        <f>+IF(G51=0,"",'Ark1'!AC339)</f>
        <v>1.5521503727940249</v>
      </c>
      <c r="AK51" s="55"/>
      <c r="AL51" s="83">
        <f t="shared" si="10"/>
        <v>2.5658918851144192</v>
      </c>
      <c r="AM51" s="84">
        <f t="shared" si="15"/>
        <v>103.33333333333333</v>
      </c>
      <c r="AN51" s="47"/>
      <c r="AO51" s="13"/>
      <c r="AP51" s="61"/>
      <c r="AQ51" s="61"/>
      <c r="AR51" s="1"/>
      <c r="AS51" s="18"/>
    </row>
    <row r="52" spans="1:45">
      <c r="A52" s="167">
        <f t="shared" si="14"/>
        <v>18</v>
      </c>
      <c r="B52" s="81">
        <f>+'Ark1'!C340</f>
        <v>2023</v>
      </c>
      <c r="C52" s="81">
        <f>+'Ark1'!J340</f>
        <v>262</v>
      </c>
      <c r="D52" s="82" t="str">
        <f>VLOOKUP(C52,RNR!$A$1:$B$25,2)</f>
        <v>Strilalam</v>
      </c>
      <c r="E52" s="381" t="str">
        <f>+IF(G52=0,"",'Ark1'!Q340)</f>
        <v/>
      </c>
      <c r="F52" s="484"/>
      <c r="G52" s="381">
        <f>+'Ark1'!R340</f>
        <v>0</v>
      </c>
      <c r="H52" s="386"/>
      <c r="I52" s="186" t="str">
        <f>+IF(G52=0,"",'Ark1'!AG340)</f>
        <v/>
      </c>
      <c r="J52" s="163"/>
      <c r="K52" s="186">
        <f>+'Ark1'!AH340</f>
        <v>0</v>
      </c>
      <c r="L52" s="184"/>
      <c r="M52" s="163">
        <f>+'Ark1'!U340</f>
        <v>0</v>
      </c>
      <c r="N52" s="486"/>
      <c r="O52" s="123"/>
      <c r="P52" s="518">
        <f>+'Ark1'!AJ340</f>
        <v>0</v>
      </c>
      <c r="Q52" s="184"/>
      <c r="R52" s="152" t="str">
        <f t="shared" si="8"/>
        <v/>
      </c>
      <c r="S52" s="184"/>
      <c r="T52" s="476" t="str">
        <f>+IF(P52=0,"",'Ark1'!AK340)</f>
        <v/>
      </c>
      <c r="U52" s="123"/>
      <c r="V52" s="477" t="str">
        <f>+IF(P52=0,"",'Ark1'!AL340)</f>
        <v/>
      </c>
      <c r="W52" s="54"/>
      <c r="X52" s="322" t="str">
        <f>+IF(G52=0,"",'Ark1'!S340)</f>
        <v/>
      </c>
      <c r="Y52" s="464" t="str">
        <f t="shared" si="11"/>
        <v/>
      </c>
      <c r="Z52" s="83">
        <f>+'Ark1'!T340</f>
        <v>0</v>
      </c>
      <c r="AA52" s="484"/>
      <c r="AB52" s="84" t="str">
        <f>+IF(G52=0,"",'Ark1'!W340)</f>
        <v/>
      </c>
      <c r="AC52" s="75"/>
      <c r="AD52" s="84" t="str">
        <f>+IF(G52=0,"",'Ark1'!X340)</f>
        <v/>
      </c>
      <c r="AE52" s="84" t="str">
        <f>+IF(G52=0,"",'Ark1'!Y340)</f>
        <v/>
      </c>
      <c r="AF52" s="84" t="str">
        <f>+IF(G52=0,"",'Ark1'!Z340)</f>
        <v/>
      </c>
      <c r="AG52" s="75"/>
      <c r="AH52" s="163" t="str">
        <f>+IF(G52=0,"",'Ark1'!AA340)</f>
        <v/>
      </c>
      <c r="AI52" s="83" t="str">
        <f>+IF(G52=0,"",'Ark1'!AB340)</f>
        <v/>
      </c>
      <c r="AJ52" s="83" t="str">
        <f>+IF(G52=0,"",'Ark1'!AC340)</f>
        <v/>
      </c>
      <c r="AK52" s="55"/>
      <c r="AL52" s="83" t="str">
        <f t="shared" si="10"/>
        <v/>
      </c>
      <c r="AM52" s="84" t="str">
        <f t="shared" si="15"/>
        <v/>
      </c>
      <c r="AN52" s="47"/>
      <c r="AO52" s="13"/>
      <c r="AP52" s="61"/>
      <c r="AQ52" s="61"/>
      <c r="AR52" s="1"/>
    </row>
    <row r="53" spans="1:45">
      <c r="A53" s="167">
        <f t="shared" si="14"/>
        <v>19</v>
      </c>
      <c r="B53" s="81">
        <f>+'Ark1'!C341</f>
        <v>2023</v>
      </c>
      <c r="C53" s="81">
        <f>+'Ark1'!J341</f>
        <v>267</v>
      </c>
      <c r="D53" s="82" t="str">
        <f>VLOOKUP(C53,RNR!$A$1:$B$25,2)</f>
        <v>Dalpro</v>
      </c>
      <c r="E53" s="381">
        <f>+IF(G53=0,"",'Ark1'!Q341)</f>
        <v>22</v>
      </c>
      <c r="F53" s="484"/>
      <c r="G53" s="381">
        <f>+'Ark1'!R341</f>
        <v>1998</v>
      </c>
      <c r="H53" s="386"/>
      <c r="I53" s="186">
        <f>+IF(G53=0,"",'Ark1'!AG341)</f>
        <v>0.18030440581666712</v>
      </c>
      <c r="J53" s="163"/>
      <c r="K53" s="186">
        <f>+'Ark1'!AH341</f>
        <v>0.10928075789002877</v>
      </c>
      <c r="L53" s="184"/>
      <c r="M53" s="163">
        <f>+'Ark1'!U341</f>
        <v>12.191291291291289</v>
      </c>
      <c r="N53" s="486"/>
      <c r="O53" s="123"/>
      <c r="P53" s="518">
        <f>+'Ark1'!AJ341</f>
        <v>0</v>
      </c>
      <c r="Q53" s="184"/>
      <c r="R53" s="152">
        <f t="shared" si="8"/>
        <v>0</v>
      </c>
      <c r="S53" s="184"/>
      <c r="T53" s="476" t="str">
        <f>+IF(P53=0,"",'Ark1'!AK341)</f>
        <v/>
      </c>
      <c r="U53" s="123"/>
      <c r="V53" s="477" t="str">
        <f>+IF(P53=0,"",'Ark1'!AL341)</f>
        <v/>
      </c>
      <c r="W53" s="54"/>
      <c r="X53" s="322">
        <f>+IF(G53=0,"",'Ark1'!S341)</f>
        <v>5.3303303303303293</v>
      </c>
      <c r="Y53" s="464">
        <f t="shared" si="11"/>
        <v>5.3303303303303293</v>
      </c>
      <c r="Z53" s="83">
        <f>+'Ark1'!T341</f>
        <v>5.1341341341341371</v>
      </c>
      <c r="AA53" s="484"/>
      <c r="AB53" s="84">
        <f>+IF(G53=0,"",'Ark1'!W341)</f>
        <v>0</v>
      </c>
      <c r="AC53" s="75"/>
      <c r="AD53" s="84">
        <f>+IF(G53=0,"",'Ark1'!X341)</f>
        <v>12.21221221221221</v>
      </c>
      <c r="AE53" s="84">
        <f>+IF(G53=0,"",'Ark1'!Y341)</f>
        <v>1.8018018018018012</v>
      </c>
      <c r="AF53" s="84">
        <f>+IF(G53=0,"",'Ark1'!Z341)</f>
        <v>0</v>
      </c>
      <c r="AG53" s="75"/>
      <c r="AH53" s="163">
        <f>+IF(G53=0,"",'Ark1'!AA341)</f>
        <v>3.5498035635192378</v>
      </c>
      <c r="AI53" s="83">
        <f>+IF(G53=0,"",'Ark1'!AB341)</f>
        <v>1.4704261777236989</v>
      </c>
      <c r="AJ53" s="83">
        <f>+IF(G53=0,"",'Ark1'!AC341)</f>
        <v>1.2816663741866456</v>
      </c>
      <c r="AK53" s="55"/>
      <c r="AL53" s="83">
        <f t="shared" si="10"/>
        <v>2.2871549295774649</v>
      </c>
      <c r="AM53" s="84">
        <f t="shared" si="15"/>
        <v>90.818181818181813</v>
      </c>
      <c r="AN53" s="47"/>
      <c r="AO53" s="2"/>
      <c r="AP53" s="61"/>
      <c r="AQ53" s="61"/>
      <c r="AR53" s="1"/>
    </row>
    <row r="54" spans="1:45">
      <c r="A54" s="167">
        <f t="shared" si="14"/>
        <v>20</v>
      </c>
      <c r="B54" s="81">
        <f>+'Ark1'!C342</f>
        <v>2023</v>
      </c>
      <c r="C54" s="81">
        <f>+'Ark1'!J342</f>
        <v>309</v>
      </c>
      <c r="D54" s="82" t="str">
        <f>VLOOKUP(C54,RNR!$A$1:$B$25,2)</f>
        <v>Malvik</v>
      </c>
      <c r="E54" s="381">
        <f>+IF(G54=0,"",'Ark1'!Q342)</f>
        <v>1194</v>
      </c>
      <c r="F54" s="484"/>
      <c r="G54" s="381">
        <f>+'Ark1'!R342</f>
        <v>91938</v>
      </c>
      <c r="H54" s="386"/>
      <c r="I54" s="186">
        <f>+IF(G54=0,"",'Ark1'!AG342)</f>
        <v>8.2967099409272951</v>
      </c>
      <c r="J54" s="163"/>
      <c r="K54" s="186">
        <f>+'Ark1'!AH342</f>
        <v>8.147308010263858</v>
      </c>
      <c r="L54" s="184"/>
      <c r="M54" s="163">
        <f>+'Ark1'!U342</f>
        <v>19.752432073788757</v>
      </c>
      <c r="N54" s="486"/>
      <c r="O54" s="123"/>
      <c r="P54" s="518">
        <f>+'Ark1'!AJ342</f>
        <v>45</v>
      </c>
      <c r="Q54" s="184"/>
      <c r="R54" s="152">
        <f t="shared" si="8"/>
        <v>4.8946028845526332E-2</v>
      </c>
      <c r="S54" s="184"/>
      <c r="T54" s="476">
        <f>+IF(P54=0,"",'Ark1'!AK342)</f>
        <v>94.588888888888874</v>
      </c>
      <c r="U54" s="123"/>
      <c r="V54" s="477">
        <f>+IF(P54=0,"",'Ark1'!AL342)</f>
        <v>15.206072004861738</v>
      </c>
      <c r="W54" s="54"/>
      <c r="X54" s="322">
        <f>+IF(G54=0,"",'Ark1'!S342)</f>
        <v>7.7349735691444259</v>
      </c>
      <c r="Y54" s="464">
        <f t="shared" si="11"/>
        <v>7.7349735691444259</v>
      </c>
      <c r="Z54" s="83">
        <f>+'Ark1'!T342</f>
        <v>5.8576758250125076</v>
      </c>
      <c r="AA54" s="484"/>
      <c r="AB54" s="84">
        <f>+IF(G54=0,"",'Ark1'!W342)</f>
        <v>5.0805977941656337</v>
      </c>
      <c r="AC54" s="75"/>
      <c r="AD54" s="84">
        <f>+IF(G54=0,"",'Ark1'!X342)</f>
        <v>72.93284604842394</v>
      </c>
      <c r="AE54" s="84">
        <f>+IF(G54=0,"",'Ark1'!Y342)</f>
        <v>21.845156518523353</v>
      </c>
      <c r="AF54" s="84">
        <f>+IF(G54=0,"",'Ark1'!Z342)</f>
        <v>1.855598338010398</v>
      </c>
      <c r="AG54" s="75"/>
      <c r="AH54" s="163">
        <f>+IF(G54=0,"",'Ark1'!AA342)</f>
        <v>7.0565073787662396</v>
      </c>
      <c r="AI54" s="83">
        <f>+IF(G54=0,"",'Ark1'!AB342)</f>
        <v>1.6831453818899322</v>
      </c>
      <c r="AJ54" s="83">
        <f>+IF(G54=0,"",'Ark1'!AC342)</f>
        <v>1.6402063939095253</v>
      </c>
      <c r="AK54" s="55"/>
      <c r="AL54" s="83">
        <f t="shared" si="10"/>
        <v>2.5536521744021417</v>
      </c>
      <c r="AM54" s="84">
        <f t="shared" si="15"/>
        <v>77</v>
      </c>
      <c r="AN54" s="47"/>
      <c r="AO54" s="4"/>
      <c r="AP54" s="61"/>
      <c r="AQ54" s="61"/>
      <c r="AR54" s="1"/>
    </row>
    <row r="55" spans="1:45">
      <c r="A55" s="167">
        <f t="shared" si="14"/>
        <v>21</v>
      </c>
      <c r="B55" s="81">
        <f>+'Ark1'!C343</f>
        <v>2023</v>
      </c>
      <c r="C55" s="81">
        <f>+'Ark1'!J343</f>
        <v>470</v>
      </c>
      <c r="D55" s="82" t="str">
        <f>VLOOKUP(C55,RNR!$A$1:$B$25,2)</f>
        <v>Jens Eide</v>
      </c>
      <c r="E55" s="381">
        <f>+IF(G55=0,"",'Ark1'!Q343)</f>
        <v>313</v>
      </c>
      <c r="F55" s="484"/>
      <c r="G55" s="381">
        <f>+'Ark1'!R343</f>
        <v>12591</v>
      </c>
      <c r="H55" s="386"/>
      <c r="I55" s="186">
        <f>+IF(G55=0,"",'Ark1'!AG343)</f>
        <v>1.1362426294482757</v>
      </c>
      <c r="J55" s="163"/>
      <c r="K55" s="186">
        <f>+'Ark1'!AH343</f>
        <v>0.99481013037193933</v>
      </c>
      <c r="L55" s="184"/>
      <c r="M55" s="163">
        <f>+'Ark1'!U343</f>
        <v>17.610896672226396</v>
      </c>
      <c r="N55" s="486"/>
      <c r="O55" s="123"/>
      <c r="P55" s="518">
        <f>+'Ark1'!AJ343</f>
        <v>0</v>
      </c>
      <c r="Q55" s="184"/>
      <c r="R55" s="152">
        <f t="shared" si="8"/>
        <v>0</v>
      </c>
      <c r="S55" s="184"/>
      <c r="T55" s="476" t="str">
        <f>+IF(P55=0,"",'Ark1'!AK343)</f>
        <v/>
      </c>
      <c r="U55" s="123"/>
      <c r="V55" s="477" t="str">
        <f>+IF(P55=0,"",'Ark1'!AL343)</f>
        <v/>
      </c>
      <c r="W55" s="54"/>
      <c r="X55" s="322">
        <f>+IF(G55=0,"",'Ark1'!S343)</f>
        <v>7.0130251767135245</v>
      </c>
      <c r="Y55" s="464">
        <f t="shared" si="11"/>
        <v>7.0130251767135245</v>
      </c>
      <c r="Z55" s="83">
        <f>+'Ark1'!T343</f>
        <v>5.9322531967278209</v>
      </c>
      <c r="AA55" s="484"/>
      <c r="AB55" s="84">
        <f>+IF(G55=0,"",'Ark1'!W343)</f>
        <v>9.1414502422365178</v>
      </c>
      <c r="AC55" s="75"/>
      <c r="AD55" s="84">
        <f>+IF(G55=0,"",'Ark1'!X343)</f>
        <v>57.977920737034395</v>
      </c>
      <c r="AE55" s="84">
        <f>+IF(G55=0,"",'Ark1'!Y343)</f>
        <v>16.217933444523865</v>
      </c>
      <c r="AF55" s="84">
        <f>+IF(G55=0,"",'Ark1'!Z343)</f>
        <v>1.0563100627432294</v>
      </c>
      <c r="AG55" s="75"/>
      <c r="AH55" s="163">
        <f>+IF(G55=0,"",'Ark1'!AA343)</f>
        <v>7.0042898740828612</v>
      </c>
      <c r="AI55" s="83">
        <f>+IF(G55=0,"",'Ark1'!AB343)</f>
        <v>1.708199771530448</v>
      </c>
      <c r="AJ55" s="83">
        <f>+IF(G55=0,"",'Ark1'!AC343)</f>
        <v>1.9381102401717087</v>
      </c>
      <c r="AK55" s="55"/>
      <c r="AL55" s="83">
        <f t="shared" si="10"/>
        <v>2.5111697489269948</v>
      </c>
      <c r="AM55" s="84">
        <f t="shared" si="15"/>
        <v>40.226837060702877</v>
      </c>
      <c r="AN55" s="47"/>
      <c r="AO55" s="4"/>
      <c r="AP55" s="61"/>
      <c r="AQ55" s="61"/>
      <c r="AR55" s="1"/>
      <c r="AS55" s="4"/>
    </row>
    <row r="56" spans="1:45">
      <c r="A56" s="167">
        <f t="shared" si="14"/>
        <v>22</v>
      </c>
      <c r="B56" s="81">
        <f>+'Ark1'!C344</f>
        <v>2023</v>
      </c>
      <c r="C56" s="81">
        <f>+'Ark1'!J344</f>
        <v>629</v>
      </c>
      <c r="D56" s="82" t="str">
        <f>VLOOKUP(C56,RNR!$A$1:$B$25,2)</f>
        <v>Bø</v>
      </c>
      <c r="E56" s="381">
        <f>+IF(G56=0,"",'Ark1'!Q344)</f>
        <v>47</v>
      </c>
      <c r="F56" s="484"/>
      <c r="G56" s="381">
        <f>+'Ark1'!R344</f>
        <v>1696</v>
      </c>
      <c r="H56" s="386"/>
      <c r="I56" s="186">
        <f>+IF(G56=0,"",'Ark1'!AG344)</f>
        <v>0.15305118731985351</v>
      </c>
      <c r="J56" s="163"/>
      <c r="K56" s="186">
        <f>+'Ark1'!AH344</f>
        <v>0.15971154273005125</v>
      </c>
      <c r="L56" s="184"/>
      <c r="M56" s="163">
        <f>+'Ark1'!U344</f>
        <v>20.989976415094358</v>
      </c>
      <c r="N56" s="486"/>
      <c r="O56" s="123"/>
      <c r="P56" s="518">
        <f>+'Ark1'!AJ344</f>
        <v>0</v>
      </c>
      <c r="Q56" s="184"/>
      <c r="R56" s="152">
        <f t="shared" si="8"/>
        <v>0</v>
      </c>
      <c r="S56" s="184"/>
      <c r="T56" s="476" t="str">
        <f>+IF(P56=0,"",'Ark1'!AK344)</f>
        <v/>
      </c>
      <c r="U56" s="123"/>
      <c r="V56" s="477" t="str">
        <f>+IF(P56=0,"",'Ark1'!AL344)</f>
        <v/>
      </c>
      <c r="W56" s="54"/>
      <c r="X56" s="322">
        <f>+IF(G56=0,"",'Ark1'!S344)</f>
        <v>7.6379716981132049</v>
      </c>
      <c r="Y56" s="464">
        <f t="shared" si="11"/>
        <v>7.6379716981132049</v>
      </c>
      <c r="Z56" s="83">
        <f>+'Ark1'!T344</f>
        <v>6.2570754716981138</v>
      </c>
      <c r="AA56" s="484"/>
      <c r="AB56" s="84">
        <f>+IF(G56=0,"",'Ark1'!W344)</f>
        <v>2.948113207547169</v>
      </c>
      <c r="AC56" s="75"/>
      <c r="AD56" s="84">
        <f>+IF(G56=0,"",'Ark1'!X344)</f>
        <v>66.922169811320785</v>
      </c>
      <c r="AE56" s="84">
        <f>+IF(G56=0,"",'Ark1'!Y344)</f>
        <v>32.488207547169807</v>
      </c>
      <c r="AF56" s="84">
        <f>+IF(G56=0,"",'Ark1'!Z344)</f>
        <v>4.0094339622641506</v>
      </c>
      <c r="AG56" s="75"/>
      <c r="AH56" s="163">
        <f>+IF(G56=0,"",'Ark1'!AA344)</f>
        <v>9.1580472139549496</v>
      </c>
      <c r="AI56" s="83">
        <f>+IF(G56=0,"",'Ark1'!AB344)</f>
        <v>1.560062177991314</v>
      </c>
      <c r="AJ56" s="83">
        <f>+IF(G56=0,"",'Ark1'!AC344)</f>
        <v>1.2807342137928128</v>
      </c>
      <c r="AK56" s="55"/>
      <c r="AL56" s="83">
        <f t="shared" si="10"/>
        <v>2.7481086922958191</v>
      </c>
      <c r="AM56" s="84">
        <f t="shared" si="15"/>
        <v>36.085106382978722</v>
      </c>
      <c r="AN56" s="47"/>
      <c r="AO56" s="4"/>
      <c r="AP56" s="61"/>
      <c r="AQ56" s="61"/>
      <c r="AR56" s="1"/>
      <c r="AS56" s="5"/>
    </row>
    <row r="57" spans="1:45">
      <c r="A57" s="167">
        <f t="shared" si="14"/>
        <v>23</v>
      </c>
      <c r="B57" s="81">
        <f>+'Ark1'!C345</f>
        <v>2023</v>
      </c>
      <c r="C57" s="81">
        <f>+'Ark1'!J345</f>
        <v>643</v>
      </c>
      <c r="D57" s="82" t="str">
        <f>VLOOKUP(C57,RNR!$A$1:$B$25,2)</f>
        <v>Bjerka</v>
      </c>
      <c r="E57" s="381">
        <f>+IF(G57=0,"",'Ark1'!Q345)</f>
        <v>595</v>
      </c>
      <c r="F57" s="484"/>
      <c r="G57" s="381">
        <f>+'Ark1'!R345</f>
        <v>53527</v>
      </c>
      <c r="H57" s="386"/>
      <c r="I57" s="186">
        <f>+IF(G57=0,"",'Ark1'!AG345)</f>
        <v>4.8304073724468157</v>
      </c>
      <c r="J57" s="163"/>
      <c r="K57" s="186">
        <f>+'Ark1'!AH345</f>
        <v>4.4896166817140113</v>
      </c>
      <c r="L57" s="184"/>
      <c r="M57" s="163">
        <f>+'Ark1'!U345</f>
        <v>18.695533095447121</v>
      </c>
      <c r="N57" s="486"/>
      <c r="O57" s="123"/>
      <c r="P57" s="518">
        <f>+'Ark1'!AJ345</f>
        <v>0</v>
      </c>
      <c r="Q57" s="184"/>
      <c r="R57" s="152">
        <f t="shared" si="8"/>
        <v>0</v>
      </c>
      <c r="S57" s="184"/>
      <c r="T57" s="476" t="str">
        <f>+IF(P57=0,"",'Ark1'!AK345)</f>
        <v/>
      </c>
      <c r="U57" s="123"/>
      <c r="V57" s="477" t="str">
        <f>+IF(P57=0,"",'Ark1'!AL345)</f>
        <v/>
      </c>
      <c r="W57" s="54"/>
      <c r="X57" s="322">
        <f>+IF(G57=0,"",'Ark1'!S345)</f>
        <v>7.2188428269845106</v>
      </c>
      <c r="Y57" s="464">
        <f t="shared" si="11"/>
        <v>7.2188428269845106</v>
      </c>
      <c r="Z57" s="83">
        <f>+'Ark1'!T345</f>
        <v>5.9963756608814256</v>
      </c>
      <c r="AA57" s="484"/>
      <c r="AB57" s="84">
        <f>+IF(G57=0,"",'Ark1'!W345)</f>
        <v>4.9657182356567722</v>
      </c>
      <c r="AC57" s="75"/>
      <c r="AD57" s="84">
        <f>+IF(G57=0,"",'Ark1'!X345)</f>
        <v>65.333383152427757</v>
      </c>
      <c r="AE57" s="84">
        <f>+IF(G57=0,"",'Ark1'!Y345)</f>
        <v>19.464942925999964</v>
      </c>
      <c r="AF57" s="84">
        <f>+IF(G57=0,"",'Ark1'!Z345)</f>
        <v>1.3619294935266313</v>
      </c>
      <c r="AG57" s="75"/>
      <c r="AH57" s="163">
        <f>+IF(G57=0,"",'Ark1'!AA345)</f>
        <v>6.9711389125198311</v>
      </c>
      <c r="AI57" s="83">
        <f>+IF(G57=0,"",'Ark1'!AB345)</f>
        <v>1.6820330698572949</v>
      </c>
      <c r="AJ57" s="83">
        <f>+IF(G57=0,"",'Ark1'!AC345)</f>
        <v>1.6636328319462224</v>
      </c>
      <c r="AK57" s="55"/>
      <c r="AL57" s="83">
        <f t="shared" si="10"/>
        <v>2.5898240955686118</v>
      </c>
      <c r="AM57" s="84">
        <f t="shared" si="15"/>
        <v>89.961344537815123</v>
      </c>
      <c r="AN57" s="47"/>
      <c r="AO57" s="4"/>
      <c r="AP57" s="61"/>
      <c r="AQ57" s="61"/>
      <c r="AR57" s="1"/>
      <c r="AS57" s="5"/>
    </row>
    <row r="58" spans="1:45">
      <c r="A58" s="167">
        <f t="shared" si="14"/>
        <v>24</v>
      </c>
      <c r="B58" s="81">
        <f>+'Ark1'!C346</f>
        <v>2023</v>
      </c>
      <c r="C58" s="81">
        <f>+'Ark1'!J346</f>
        <v>704</v>
      </c>
      <c r="D58" s="82" t="str">
        <f>VLOOKUP(C58,RNR!$A$1:$B$25,2)</f>
        <v>Øre Vilt</v>
      </c>
      <c r="E58" s="381" t="str">
        <f>+IF(G58=0,"",'Ark1'!Q346)</f>
        <v/>
      </c>
      <c r="F58" s="484"/>
      <c r="G58" s="381">
        <f>+'Ark1'!R346</f>
        <v>0</v>
      </c>
      <c r="H58" s="386"/>
      <c r="I58" s="186" t="str">
        <f>+IF(G58=0,"",'Ark1'!AG346)</f>
        <v/>
      </c>
      <c r="J58" s="163"/>
      <c r="K58" s="186">
        <f>+'Ark1'!AH346</f>
        <v>0</v>
      </c>
      <c r="L58" s="184"/>
      <c r="M58" s="163">
        <f>+'Ark1'!U346</f>
        <v>0</v>
      </c>
      <c r="N58" s="486"/>
      <c r="O58" s="123"/>
      <c r="P58" s="518">
        <f>+'Ark1'!AJ346</f>
        <v>0</v>
      </c>
      <c r="Q58" s="184"/>
      <c r="R58" s="152" t="str">
        <f t="shared" si="8"/>
        <v/>
      </c>
      <c r="S58" s="184"/>
      <c r="T58" s="476" t="str">
        <f>+IF(P58=0,"",'Ark1'!AK346)</f>
        <v/>
      </c>
      <c r="U58" s="123"/>
      <c r="V58" s="477" t="str">
        <f>+IF(P58=0,"",'Ark1'!AL346)</f>
        <v/>
      </c>
      <c r="W58" s="54"/>
      <c r="X58" s="322" t="str">
        <f>+IF(G58=0,"",'Ark1'!S346)</f>
        <v/>
      </c>
      <c r="Y58" s="464" t="str">
        <f t="shared" si="11"/>
        <v/>
      </c>
      <c r="Z58" s="83">
        <f>+'Ark1'!T346</f>
        <v>0</v>
      </c>
      <c r="AA58" s="484"/>
      <c r="AB58" s="84" t="str">
        <f>+IF(G58=0,"",'Ark1'!W346)</f>
        <v/>
      </c>
      <c r="AC58" s="75"/>
      <c r="AD58" s="84" t="str">
        <f>+IF(G58=0,"",'Ark1'!X346)</f>
        <v/>
      </c>
      <c r="AE58" s="84" t="str">
        <f>+IF(G58=0,"",'Ark1'!Y346)</f>
        <v/>
      </c>
      <c r="AF58" s="84" t="str">
        <f>+IF(G58=0,"",'Ark1'!Z346)</f>
        <v/>
      </c>
      <c r="AG58" s="75"/>
      <c r="AH58" s="163" t="str">
        <f>+IF(G58=0,"",'Ark1'!AA346)</f>
        <v/>
      </c>
      <c r="AI58" s="83" t="str">
        <f>+IF(G58=0,"",'Ark1'!AB346)</f>
        <v/>
      </c>
      <c r="AJ58" s="83" t="str">
        <f>+IF(G58=0,"",'Ark1'!AC346)</f>
        <v/>
      </c>
      <c r="AK58" s="55"/>
      <c r="AL58" s="83" t="str">
        <f t="shared" si="10"/>
        <v/>
      </c>
      <c r="AM58" s="84" t="str">
        <f t="shared" si="15"/>
        <v/>
      </c>
      <c r="AN58" s="47"/>
      <c r="AO58" s="4"/>
      <c r="AP58" s="61"/>
      <c r="AQ58" s="61"/>
      <c r="AR58" s="1"/>
      <c r="AS58" s="5"/>
    </row>
    <row r="59" spans="1:45">
      <c r="A59" s="167">
        <f t="shared" si="14"/>
        <v>25</v>
      </c>
      <c r="B59" s="81">
        <f>+'Ark1'!C347</f>
        <v>2023</v>
      </c>
      <c r="C59" s="81">
        <f>+'Ark1'!J347</f>
        <v>802</v>
      </c>
      <c r="D59" s="82" t="str">
        <f>VLOOKUP(C59,RNR!$A$1:$B$25,2)</f>
        <v>Karasjok</v>
      </c>
      <c r="E59" s="381">
        <f>+IF(G59=0,"",'Ark1'!Q347)</f>
        <v>109</v>
      </c>
      <c r="F59" s="484"/>
      <c r="G59" s="381">
        <f>+'Ark1'!R347</f>
        <v>10742</v>
      </c>
      <c r="H59" s="386"/>
      <c r="I59" s="186">
        <f>+IF(G59=0,"",'Ark1'!AG347)</f>
        <v>0.96938434798930817</v>
      </c>
      <c r="J59" s="163"/>
      <c r="K59" s="186">
        <f>+'Ark1'!AH347</f>
        <v>0.99274593528751442</v>
      </c>
      <c r="L59" s="184"/>
      <c r="M59" s="163">
        <f>+'Ark1'!U347</f>
        <v>20.599394898529173</v>
      </c>
      <c r="N59" s="486"/>
      <c r="O59" s="123"/>
      <c r="P59" s="518">
        <f>+'Ark1'!AJ347</f>
        <v>10720</v>
      </c>
      <c r="Q59" s="184"/>
      <c r="R59" s="152">
        <f t="shared" si="8"/>
        <v>99.795196425246701</v>
      </c>
      <c r="S59" s="184"/>
      <c r="T59" s="476">
        <f>+IF(P59=0,"",'Ark1'!AK347)</f>
        <v>99.196296641791022</v>
      </c>
      <c r="U59" s="123"/>
      <c r="V59" s="477">
        <f>+IF(P59=0,"",'Ark1'!AL347)</f>
        <v>20.582266047247927</v>
      </c>
      <c r="W59" s="54"/>
      <c r="X59" s="322">
        <f>+IF(G59=0,"",'Ark1'!S347)</f>
        <v>7.8997393409048611</v>
      </c>
      <c r="Y59" s="464">
        <f t="shared" si="11"/>
        <v>7.8997393409048611</v>
      </c>
      <c r="Z59" s="83">
        <f>+'Ark1'!T347</f>
        <v>6.31465276484826</v>
      </c>
      <c r="AA59" s="484"/>
      <c r="AB59" s="84">
        <f>+IF(G59=0,"",'Ark1'!W347)</f>
        <v>8.6948426736175755</v>
      </c>
      <c r="AC59" s="75"/>
      <c r="AD59" s="84">
        <f>+IF(G59=0,"",'Ark1'!X347)</f>
        <v>78.998324334388386</v>
      </c>
      <c r="AE59" s="84">
        <f>+IF(G59=0,"",'Ark1'!Y347)</f>
        <v>26.559299944144485</v>
      </c>
      <c r="AF59" s="84">
        <f>+IF(G59=0,"",'Ark1'!Z347)</f>
        <v>1.9083969465648865</v>
      </c>
      <c r="AG59" s="75"/>
      <c r="AH59" s="163">
        <f>+IF(G59=0,"",'Ark1'!AA347)</f>
        <v>6.7062466959169509</v>
      </c>
      <c r="AI59" s="83">
        <f>+IF(G59=0,"",'Ark1'!AB347)</f>
        <v>1.6656087172589451</v>
      </c>
      <c r="AJ59" s="83">
        <f>+IF(G59=0,"",'Ark1'!AC347)</f>
        <v>1.7860439140859514</v>
      </c>
      <c r="AK59" s="55"/>
      <c r="AL59" s="83">
        <f t="shared" si="10"/>
        <v>2.6076043790287455</v>
      </c>
      <c r="AM59" s="84">
        <f t="shared" si="15"/>
        <v>98.550458715596335</v>
      </c>
      <c r="AN59" s="47"/>
      <c r="AO59" s="4"/>
      <c r="AP59" s="61"/>
      <c r="AQ59" s="61"/>
      <c r="AR59" s="1"/>
      <c r="AS59" s="5"/>
    </row>
    <row r="60" spans="1:45">
      <c r="A60" s="47"/>
      <c r="B60" s="47"/>
      <c r="C60" s="47"/>
      <c r="D60" s="47"/>
      <c r="E60" s="47"/>
      <c r="F60" s="431"/>
      <c r="G60" s="334"/>
      <c r="H60" s="47"/>
      <c r="I60" s="47"/>
      <c r="J60" s="47"/>
      <c r="K60" s="47"/>
      <c r="L60" s="184"/>
      <c r="M60" s="47"/>
      <c r="N60" s="431"/>
      <c r="O60" s="47"/>
      <c r="P60" s="364"/>
      <c r="Q60" s="184"/>
      <c r="R60" s="184"/>
      <c r="S60" s="184"/>
      <c r="T60" s="47"/>
      <c r="U60" s="47"/>
      <c r="V60" s="47"/>
      <c r="W60" s="47"/>
      <c r="X60" s="47"/>
      <c r="Y60" s="431"/>
      <c r="Z60" s="47"/>
      <c r="AA60" s="431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"/>
      <c r="AP60" s="61"/>
      <c r="AQ60" s="61"/>
      <c r="AR60" s="1"/>
      <c r="AS60" s="5"/>
    </row>
    <row r="61" spans="1:45">
      <c r="A61" s="47"/>
      <c r="B61" s="47"/>
      <c r="C61" s="47"/>
      <c r="D61" s="47"/>
      <c r="E61" s="47"/>
      <c r="F61" s="431"/>
      <c r="G61" s="334"/>
      <c r="H61" s="47"/>
      <c r="I61" s="93">
        <f>SUM(I37:I59)</f>
        <v>92.537852193703628</v>
      </c>
      <c r="J61" s="93"/>
      <c r="K61" s="93">
        <f>SUM(K37:K59)</f>
        <v>92.237854776021024</v>
      </c>
      <c r="L61" s="184"/>
      <c r="M61" s="47"/>
      <c r="N61" s="431"/>
      <c r="O61" s="47"/>
      <c r="P61" s="364"/>
      <c r="Q61" s="184"/>
      <c r="R61" s="184"/>
      <c r="S61" s="184"/>
      <c r="T61" s="47"/>
      <c r="U61" s="47"/>
      <c r="V61" s="47"/>
      <c r="W61" s="47"/>
      <c r="X61" s="47"/>
      <c r="Y61" s="431"/>
      <c r="Z61" s="47"/>
      <c r="AA61" s="431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"/>
      <c r="AP61" s="61"/>
      <c r="AQ61" s="61"/>
      <c r="AR61" s="1"/>
      <c r="AS61" s="5"/>
    </row>
    <row r="62" spans="1:45">
      <c r="A62"/>
      <c r="M62" s="61"/>
      <c r="Z62" s="3"/>
      <c r="AB62" s="16"/>
      <c r="AC62" s="16"/>
      <c r="AD62" s="3"/>
      <c r="AE62" s="3"/>
      <c r="AF62" s="16"/>
      <c r="AG62" s="16"/>
      <c r="AH62" s="61"/>
      <c r="AJ62" s="3"/>
      <c r="AK62" s="3"/>
      <c r="AL62" s="62"/>
      <c r="AN62" s="1"/>
      <c r="AO62" s="4"/>
      <c r="AP62" s="61"/>
      <c r="AQ62" s="61"/>
      <c r="AR62" s="1"/>
      <c r="AS62" s="5"/>
    </row>
    <row r="63" spans="1:45">
      <c r="A63"/>
      <c r="M63" s="61"/>
      <c r="Z63" s="3"/>
      <c r="AB63" s="16"/>
      <c r="AC63" s="16"/>
      <c r="AD63" s="3"/>
      <c r="AE63" s="3"/>
      <c r="AF63" s="16"/>
      <c r="AG63" s="16"/>
      <c r="AH63" s="61"/>
      <c r="AJ63" s="3"/>
      <c r="AK63" s="3"/>
      <c r="AL63" s="62"/>
      <c r="AN63" s="1"/>
      <c r="AO63" s="4"/>
      <c r="AP63" s="61"/>
      <c r="AQ63" s="61"/>
      <c r="AR63" s="1"/>
      <c r="AS63" s="5"/>
    </row>
    <row r="64" spans="1:45">
      <c r="A64"/>
      <c r="M64" s="61"/>
      <c r="Z64" s="3"/>
      <c r="AB64" s="16"/>
      <c r="AC64" s="16"/>
      <c r="AD64" s="3"/>
      <c r="AE64" s="3"/>
      <c r="AF64" s="16"/>
      <c r="AG64" s="16"/>
      <c r="AH64" s="61"/>
      <c r="AJ64" s="3"/>
      <c r="AK64" s="3"/>
      <c r="AL64" s="62"/>
      <c r="AN64" s="1"/>
      <c r="AO64" s="4"/>
      <c r="AP64" s="61"/>
      <c r="AQ64" s="61"/>
      <c r="AR64" s="1"/>
      <c r="AS64" s="5"/>
    </row>
    <row r="65" spans="1:60">
      <c r="A65"/>
      <c r="M65" s="61"/>
      <c r="Z65" s="3"/>
      <c r="AB65" s="16"/>
      <c r="AC65" s="16"/>
      <c r="AD65" s="3"/>
      <c r="AE65" s="3"/>
      <c r="AF65" s="16"/>
      <c r="AG65" s="16"/>
      <c r="AH65" s="61"/>
      <c r="AJ65" s="3"/>
      <c r="AK65" s="3"/>
      <c r="AL65" s="62"/>
      <c r="AN65" s="1"/>
      <c r="AO65" s="4"/>
      <c r="AP65" s="61"/>
      <c r="AQ65" s="61"/>
      <c r="AR65" s="1"/>
      <c r="AS65" s="5"/>
    </row>
    <row r="66" spans="1:60">
      <c r="A66"/>
      <c r="M66" s="61"/>
      <c r="Z66" s="3"/>
      <c r="AB66" s="16"/>
      <c r="AC66" s="16"/>
      <c r="AD66" s="3"/>
      <c r="AE66" s="3"/>
      <c r="AF66" s="16"/>
      <c r="AG66" s="16"/>
      <c r="AH66" s="61"/>
      <c r="AJ66" s="3"/>
      <c r="AK66" s="3"/>
      <c r="AL66" s="62"/>
      <c r="AN66" s="1"/>
      <c r="AO66" s="4"/>
      <c r="AP66" s="61"/>
      <c r="AQ66" s="61"/>
      <c r="AR66" s="1"/>
      <c r="AS66" s="5"/>
    </row>
    <row r="67" spans="1:60">
      <c r="A67"/>
      <c r="M67" s="61"/>
      <c r="Z67" s="3"/>
      <c r="AB67" s="16"/>
      <c r="AC67" s="16"/>
      <c r="AD67" s="3"/>
      <c r="AE67" s="3"/>
      <c r="AF67" s="16"/>
      <c r="AG67" s="16"/>
      <c r="AH67" s="61"/>
      <c r="AJ67" s="3"/>
      <c r="AK67" s="3"/>
      <c r="AL67" s="62"/>
      <c r="AN67" s="1"/>
      <c r="AO67" s="4"/>
      <c r="AP67" s="61"/>
      <c r="AQ67" s="61"/>
      <c r="AR67" s="1"/>
      <c r="AS67" s="5"/>
    </row>
    <row r="68" spans="1:60">
      <c r="A68"/>
      <c r="M68" s="61"/>
      <c r="Z68" s="3"/>
      <c r="AB68" s="16"/>
      <c r="AC68" s="16"/>
      <c r="AD68" s="3"/>
      <c r="AE68" s="3"/>
      <c r="AF68" s="16"/>
      <c r="AG68" s="16"/>
      <c r="AH68" s="61"/>
      <c r="AJ68" s="3"/>
      <c r="AK68" s="3"/>
      <c r="AL68" s="62"/>
      <c r="AN68" s="1"/>
      <c r="AO68" s="4"/>
      <c r="AP68" s="61"/>
      <c r="AQ68" s="61"/>
      <c r="AR68" s="1"/>
      <c r="AS68" s="5"/>
    </row>
    <row r="69" spans="1:60">
      <c r="A69"/>
      <c r="M69" s="61"/>
      <c r="Z69" s="3"/>
      <c r="AB69" s="16"/>
      <c r="AC69" s="16"/>
      <c r="AD69" s="3"/>
      <c r="AE69" s="3"/>
      <c r="AF69" s="16"/>
      <c r="AG69" s="16"/>
      <c r="AH69" s="61"/>
      <c r="AJ69" s="3"/>
      <c r="AK69" s="3"/>
      <c r="AL69" s="62"/>
      <c r="AN69" s="1"/>
      <c r="AO69" s="1"/>
      <c r="AP69" s="61"/>
      <c r="AQ69" s="61"/>
      <c r="AR69" s="1"/>
      <c r="AS69" s="5"/>
    </row>
    <row r="70" spans="1:60">
      <c r="M70" s="61"/>
      <c r="Z70" s="3"/>
      <c r="AB70" s="16"/>
      <c r="AC70" s="16"/>
      <c r="AD70" s="3"/>
      <c r="AE70" s="3"/>
      <c r="AF70" s="16"/>
      <c r="AG70" s="16"/>
      <c r="AH70" s="61"/>
      <c r="AJ70" s="3"/>
      <c r="AK70" s="3"/>
      <c r="AL70" s="62"/>
      <c r="AN70" s="1"/>
      <c r="AO70" s="1"/>
      <c r="AP70" s="61"/>
      <c r="AQ70" s="61"/>
      <c r="AR70" s="1"/>
      <c r="AS70" s="1"/>
      <c r="AT70" s="1"/>
      <c r="AU70" s="1"/>
      <c r="AV70" s="1"/>
      <c r="AW70" s="1"/>
      <c r="AX70" s="1"/>
      <c r="AY70" s="1"/>
      <c r="AZ70" s="1"/>
      <c r="BA70" s="13"/>
      <c r="BB70" s="13"/>
      <c r="BC70" s="13"/>
      <c r="BD70" s="13"/>
      <c r="BE70" s="5"/>
      <c r="BF70" s="5"/>
    </row>
    <row r="71" spans="1:60">
      <c r="M71" s="61"/>
      <c r="Z71" s="3"/>
      <c r="AB71" s="16"/>
      <c r="AC71" s="16"/>
      <c r="AD71" s="3"/>
      <c r="AE71" s="3"/>
      <c r="AF71" s="16"/>
      <c r="AG71" s="16"/>
      <c r="AH71" s="61"/>
      <c r="AJ71" s="3"/>
      <c r="AK71" s="3"/>
      <c r="AL71" s="62"/>
      <c r="AN71" s="1"/>
      <c r="AO71" s="1"/>
      <c r="AP71" s="61"/>
      <c r="AQ71" s="61"/>
      <c r="AR71" s="1"/>
      <c r="AS71" s="1"/>
      <c r="AT71" s="1"/>
      <c r="AU71" s="1"/>
      <c r="AV71" s="1"/>
      <c r="AW71" s="1"/>
      <c r="AX71" s="1"/>
      <c r="AY71" s="1"/>
      <c r="AZ71" s="1"/>
      <c r="BA71" s="13"/>
      <c r="BB71" s="13"/>
      <c r="BC71" s="13"/>
      <c r="BD71" s="13"/>
      <c r="BE71" s="5"/>
      <c r="BF71" s="5"/>
    </row>
    <row r="72" spans="1:60">
      <c r="M72" s="61"/>
      <c r="Z72" s="3"/>
      <c r="AB72" s="16"/>
      <c r="AC72" s="16"/>
      <c r="AD72" s="3"/>
      <c r="AE72" s="3"/>
      <c r="AF72" s="16"/>
      <c r="AG72" s="16"/>
      <c r="AH72" s="61"/>
      <c r="AJ72" s="3"/>
      <c r="AK72" s="3"/>
      <c r="AL72" s="62"/>
      <c r="AN72" s="1"/>
      <c r="AO72" s="1"/>
      <c r="AP72" s="61"/>
      <c r="AQ72" s="61"/>
      <c r="AR72" s="1"/>
      <c r="AS72" s="1"/>
      <c r="AT72" s="1"/>
      <c r="AU72" s="1"/>
      <c r="AV72" s="1"/>
      <c r="AW72" s="1"/>
      <c r="AX72" s="1"/>
      <c r="AY72" s="1"/>
      <c r="AZ72" s="1"/>
      <c r="BA72" s="13"/>
      <c r="BB72" s="13"/>
      <c r="BC72" s="13"/>
      <c r="BD72" s="13"/>
      <c r="BE72" s="5"/>
      <c r="BF72" s="5"/>
    </row>
    <row r="73" spans="1:60">
      <c r="M73" s="61"/>
      <c r="Z73" s="3"/>
      <c r="AB73" s="16"/>
      <c r="AC73" s="16"/>
      <c r="AD73" s="3"/>
      <c r="AE73" s="3"/>
      <c r="AF73" s="16"/>
      <c r="AG73" s="16"/>
      <c r="AH73" s="61"/>
      <c r="AJ73" s="3"/>
      <c r="AK73" s="3"/>
      <c r="AL73" s="62"/>
      <c r="AN73" s="1"/>
      <c r="AO73" s="1"/>
      <c r="AP73" s="61"/>
      <c r="AQ73" s="61"/>
      <c r="AR73" s="1"/>
      <c r="AS73" s="1"/>
      <c r="AT73" s="1"/>
      <c r="AU73" s="1"/>
      <c r="AV73" s="1"/>
      <c r="AW73" s="1"/>
      <c r="AX73" s="1"/>
      <c r="AY73" s="1"/>
      <c r="AZ73" s="1"/>
      <c r="BA73" s="13"/>
      <c r="BB73" s="13"/>
      <c r="BC73" s="13"/>
      <c r="BD73" s="13"/>
      <c r="BE73" s="5"/>
      <c r="BF73" s="5"/>
    </row>
    <row r="74" spans="1:60">
      <c r="M74" s="61"/>
      <c r="Z74" s="3"/>
      <c r="AB74" s="16"/>
      <c r="AC74" s="16"/>
      <c r="AD74" s="3"/>
      <c r="AE74" s="3"/>
      <c r="AF74" s="16"/>
      <c r="AG74" s="16"/>
      <c r="AH74" s="61"/>
      <c r="AJ74" s="3"/>
      <c r="AK74" s="3"/>
      <c r="AL74" s="62"/>
      <c r="AN74" s="1"/>
      <c r="AO74" s="1"/>
      <c r="AP74" s="61"/>
      <c r="AQ74" s="61"/>
      <c r="AR74" s="1"/>
      <c r="AS74" s="1"/>
      <c r="AT74" s="1"/>
      <c r="AU74" s="1"/>
      <c r="AV74" s="1"/>
      <c r="AW74" s="1"/>
      <c r="AX74" s="1"/>
      <c r="AY74" s="1"/>
      <c r="AZ74" s="1"/>
      <c r="BA74" s="13"/>
      <c r="BB74" s="13"/>
      <c r="BC74" s="13"/>
      <c r="BD74" s="13"/>
      <c r="BE74" s="5"/>
      <c r="BF74" s="5"/>
    </row>
    <row r="75" spans="1:60">
      <c r="M75" s="61"/>
      <c r="Z75" s="3"/>
      <c r="AB75" s="16"/>
      <c r="AC75" s="16"/>
      <c r="AD75" s="3"/>
      <c r="AE75" s="3"/>
      <c r="AF75" s="16"/>
      <c r="AG75" s="16"/>
      <c r="AH75" s="61"/>
      <c r="AJ75" s="3"/>
      <c r="AK75" s="3"/>
      <c r="AL75" s="62"/>
      <c r="AN75" s="1"/>
      <c r="AO75" s="1"/>
      <c r="AP75" s="61"/>
      <c r="AQ75" s="61"/>
      <c r="AR75" s="1"/>
      <c r="AS75" s="1"/>
      <c r="AT75" s="1"/>
      <c r="AU75" s="1"/>
      <c r="AV75" s="1"/>
      <c r="AW75" s="1"/>
      <c r="AX75" s="1"/>
      <c r="AY75" s="1"/>
      <c r="AZ75" s="1"/>
      <c r="BA75" s="5"/>
      <c r="BB75" s="5"/>
      <c r="BC75" s="5"/>
      <c r="BD75" s="5"/>
      <c r="BE75" s="5"/>
      <c r="BF75" s="5"/>
    </row>
    <row r="76" spans="1:60">
      <c r="M76" s="61"/>
      <c r="Z76" s="3"/>
      <c r="AB76" s="16"/>
      <c r="AC76" s="16"/>
      <c r="AD76" s="3"/>
      <c r="AE76" s="3"/>
      <c r="AF76" s="16"/>
      <c r="AG76" s="16"/>
      <c r="AH76" s="61"/>
      <c r="AJ76" s="3"/>
      <c r="AK76" s="3"/>
      <c r="AL76" s="62"/>
      <c r="AN76" s="1"/>
      <c r="AO76" s="1"/>
      <c r="AP76" s="61"/>
      <c r="AQ76" s="61"/>
      <c r="AR76" s="1"/>
      <c r="AS76" s="1"/>
      <c r="AT76" s="1"/>
      <c r="AU76" s="1"/>
      <c r="AV76" s="1"/>
      <c r="AW76" s="1"/>
      <c r="AX76" s="1"/>
      <c r="AY76" s="1"/>
      <c r="AZ76" s="1"/>
      <c r="BD76" s="2"/>
      <c r="BE76" s="13"/>
    </row>
    <row r="77" spans="1:60">
      <c r="M77" s="61"/>
      <c r="Z77" s="3"/>
      <c r="AB77" s="16"/>
      <c r="AC77" s="16"/>
      <c r="AD77" s="3"/>
      <c r="AE77" s="3"/>
      <c r="AF77" s="16"/>
      <c r="AG77" s="16"/>
      <c r="AH77" s="61"/>
      <c r="AJ77" s="3"/>
      <c r="AK77" s="3"/>
      <c r="AL77" s="62"/>
      <c r="AN77" s="1"/>
      <c r="AO77" s="1"/>
      <c r="AP77" s="61"/>
      <c r="AQ77" s="6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D77" s="4"/>
      <c r="BE77" s="5"/>
      <c r="BF77" s="5"/>
      <c r="BH77" s="5"/>
    </row>
    <row r="78" spans="1:60">
      <c r="M78" s="61"/>
      <c r="Z78" s="3"/>
      <c r="AB78" s="16"/>
      <c r="AC78" s="16"/>
      <c r="AD78" s="3"/>
      <c r="AE78" s="3"/>
      <c r="AF78" s="16"/>
      <c r="AG78" s="16"/>
      <c r="AH78" s="61"/>
      <c r="AJ78" s="3"/>
      <c r="AK78" s="3"/>
      <c r="AL78" s="62"/>
      <c r="AN78" s="1"/>
      <c r="AO78" s="1"/>
      <c r="AP78" s="61"/>
      <c r="AQ78" s="6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D78" s="4"/>
      <c r="BE78" s="13"/>
    </row>
    <row r="79" spans="1:60">
      <c r="M79" s="61"/>
      <c r="Z79" s="3"/>
      <c r="AB79" s="16"/>
      <c r="AC79" s="16"/>
      <c r="AD79" s="3"/>
      <c r="AE79" s="3"/>
      <c r="AF79" s="16"/>
      <c r="AG79" s="16"/>
      <c r="AH79" s="61"/>
      <c r="AJ79" s="3"/>
      <c r="AK79" s="3"/>
      <c r="AL79" s="62"/>
      <c r="AN79" s="1"/>
      <c r="AO79" s="1"/>
      <c r="AP79" s="61"/>
      <c r="AQ79" s="6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D79" s="4"/>
      <c r="BE79" s="13"/>
    </row>
    <row r="80" spans="1:60">
      <c r="M80" s="61"/>
      <c r="Z80" s="3"/>
      <c r="AB80" s="16"/>
      <c r="AC80" s="16"/>
      <c r="AD80" s="3"/>
      <c r="AE80" s="3"/>
      <c r="AF80" s="16"/>
      <c r="AG80" s="16"/>
      <c r="AH80" s="61"/>
      <c r="AJ80" s="3"/>
      <c r="AK80" s="3"/>
      <c r="AL80" s="62"/>
      <c r="AN80" s="1"/>
      <c r="AO80" s="1"/>
      <c r="AP80" s="61"/>
      <c r="AQ80" s="6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D80" s="4"/>
      <c r="BE80" s="5"/>
      <c r="BF80" s="5"/>
      <c r="BH80" s="2"/>
    </row>
    <row r="81" spans="13:60">
      <c r="M81" s="61"/>
      <c r="Z81" s="3"/>
      <c r="AB81" s="16"/>
      <c r="AC81" s="16"/>
      <c r="AD81" s="3"/>
      <c r="AE81" s="3"/>
      <c r="AF81" s="16"/>
      <c r="AG81" s="16"/>
      <c r="AH81" s="61"/>
      <c r="AJ81" s="3"/>
      <c r="AK81" s="3"/>
      <c r="AL81" s="62"/>
      <c r="AN81" s="1"/>
      <c r="AO81" s="1"/>
      <c r="AP81" s="61"/>
      <c r="AQ81" s="6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D81" s="4"/>
      <c r="BE81" s="4"/>
      <c r="BF81" s="4"/>
      <c r="BG81" s="4"/>
      <c r="BH81" s="4"/>
    </row>
    <row r="82" spans="13:60">
      <c r="M82" s="61"/>
      <c r="Z82" s="3"/>
      <c r="AB82" s="16"/>
      <c r="AC82" s="16"/>
      <c r="AD82" s="3"/>
      <c r="AE82" s="3"/>
      <c r="AF82" s="16"/>
      <c r="AG82" s="16"/>
      <c r="AH82" s="61"/>
      <c r="AJ82" s="3"/>
      <c r="AK82" s="3"/>
      <c r="AL82" s="62"/>
      <c r="AN82" s="1"/>
      <c r="AO82" s="1"/>
      <c r="AP82" s="61"/>
      <c r="AQ82" s="6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D82" s="4"/>
      <c r="BE82" s="13"/>
      <c r="BF82" s="13"/>
      <c r="BG82" s="1"/>
      <c r="BH82" s="5"/>
    </row>
    <row r="83" spans="13:60">
      <c r="M83" s="61"/>
      <c r="Z83" s="3"/>
      <c r="AB83" s="16"/>
      <c r="AC83" s="16"/>
      <c r="AD83" s="3"/>
      <c r="AE83" s="3"/>
      <c r="AF83" s="16"/>
      <c r="AG83" s="16"/>
      <c r="AH83" s="61"/>
      <c r="AJ83" s="3"/>
      <c r="AK83" s="3"/>
      <c r="AL83" s="62"/>
      <c r="AN83" s="1"/>
      <c r="AO83" s="1"/>
      <c r="AP83" s="61"/>
      <c r="AQ83" s="6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D83" s="4"/>
      <c r="BE83" s="13"/>
      <c r="BF83" s="13"/>
      <c r="BG83" s="1"/>
      <c r="BH83" s="5"/>
    </row>
    <row r="84" spans="13:60">
      <c r="M84" s="61"/>
      <c r="Z84" s="3"/>
      <c r="AB84" s="16"/>
      <c r="AC84" s="16"/>
      <c r="AD84" s="3"/>
      <c r="AE84" s="3"/>
      <c r="AF84" s="16"/>
      <c r="AG84" s="16"/>
      <c r="AH84" s="61"/>
      <c r="AJ84" s="3"/>
      <c r="AK84" s="3"/>
      <c r="AL84" s="62"/>
      <c r="AN84" s="1"/>
      <c r="AO84" s="1"/>
      <c r="AP84" s="61"/>
      <c r="AQ84" s="6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D84" s="4"/>
      <c r="BE84" s="13"/>
      <c r="BF84" s="13"/>
      <c r="BG84" s="1"/>
      <c r="BH84" s="5"/>
    </row>
    <row r="85" spans="13:60">
      <c r="M85" s="61"/>
      <c r="Z85" s="3"/>
      <c r="AB85" s="16"/>
      <c r="AC85" s="16"/>
      <c r="AD85" s="3"/>
      <c r="AE85" s="3"/>
      <c r="AF85" s="16"/>
      <c r="AG85" s="16"/>
      <c r="AH85" s="61"/>
      <c r="AJ85" s="3"/>
      <c r="AK85" s="3"/>
      <c r="AL85" s="62"/>
      <c r="AN85" s="1"/>
      <c r="AO85" s="1"/>
      <c r="AP85" s="61"/>
      <c r="AQ85" s="6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D85" s="4"/>
      <c r="BE85" s="13"/>
      <c r="BF85" s="13"/>
      <c r="BG85" s="1"/>
      <c r="BH85" s="5"/>
    </row>
    <row r="86" spans="13:60">
      <c r="M86" s="61"/>
      <c r="Z86" s="3"/>
      <c r="AB86" s="16"/>
      <c r="AC86" s="16"/>
      <c r="AD86" s="3"/>
      <c r="AE86" s="3"/>
      <c r="AF86" s="16"/>
      <c r="AG86" s="16"/>
      <c r="AH86" s="61"/>
      <c r="AJ86" s="3"/>
      <c r="AK86" s="3"/>
      <c r="AL86" s="62"/>
      <c r="AN86" s="1"/>
      <c r="AO86" s="1"/>
      <c r="AP86" s="61"/>
      <c r="AQ86" s="6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D86" s="4"/>
      <c r="BE86" s="13"/>
      <c r="BF86" s="13"/>
      <c r="BG86" s="13"/>
      <c r="BH86" s="5"/>
    </row>
    <row r="87" spans="13:60">
      <c r="M87" s="61"/>
      <c r="Z87" s="3"/>
      <c r="AB87" s="16"/>
      <c r="AC87" s="16"/>
      <c r="AD87" s="3"/>
      <c r="AE87" s="3"/>
      <c r="AF87" s="16"/>
      <c r="AG87" s="16"/>
      <c r="AH87" s="61"/>
      <c r="AJ87" s="3"/>
      <c r="AK87" s="3"/>
      <c r="AL87" s="62"/>
      <c r="AN87" s="1"/>
      <c r="AO87" s="1"/>
      <c r="AP87" s="61"/>
      <c r="AQ87" s="6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D87" s="4"/>
      <c r="BE87" s="13"/>
      <c r="BF87" s="13"/>
      <c r="BG87" s="13"/>
      <c r="BH87" s="5"/>
    </row>
    <row r="88" spans="13:60">
      <c r="M88" s="61"/>
      <c r="Z88" s="3"/>
      <c r="AB88" s="16"/>
      <c r="AC88" s="16"/>
      <c r="AD88" s="3"/>
      <c r="AE88" s="3"/>
      <c r="AF88" s="16"/>
      <c r="AG88" s="16"/>
      <c r="AH88" s="61"/>
      <c r="AJ88" s="3"/>
      <c r="AK88" s="3"/>
      <c r="AL88" s="62"/>
      <c r="AN88" s="1"/>
      <c r="AO88" s="1"/>
      <c r="AP88" s="61"/>
      <c r="AQ88" s="6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D88" s="4"/>
      <c r="BE88" s="13"/>
      <c r="BF88" s="13"/>
      <c r="BG88" s="13"/>
      <c r="BH88" s="5"/>
    </row>
    <row r="89" spans="13:60">
      <c r="M89" s="61"/>
      <c r="Z89" s="3"/>
      <c r="AB89" s="16"/>
      <c r="AC89" s="16"/>
      <c r="AD89" s="3"/>
      <c r="AE89" s="3"/>
      <c r="AF89" s="16"/>
      <c r="AG89" s="16"/>
      <c r="AH89" s="61"/>
      <c r="AJ89" s="3"/>
      <c r="AK89" s="3"/>
      <c r="AL89" s="62"/>
      <c r="AN89" s="1"/>
      <c r="AO89" s="1"/>
      <c r="AP89" s="61"/>
      <c r="AQ89" s="6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D89" s="4"/>
      <c r="BE89" s="13"/>
      <c r="BF89" s="13"/>
      <c r="BG89" s="13"/>
      <c r="BH89" s="5"/>
    </row>
    <row r="90" spans="13:60">
      <c r="M90" s="61"/>
      <c r="Z90" s="3"/>
      <c r="AB90" s="16"/>
      <c r="AC90" s="16"/>
      <c r="AD90" s="3"/>
      <c r="AE90" s="3"/>
      <c r="AF90" s="16"/>
      <c r="AG90" s="16"/>
      <c r="AH90" s="61"/>
      <c r="AJ90" s="3"/>
      <c r="AK90" s="3"/>
      <c r="AL90" s="62"/>
      <c r="AN90" s="1"/>
      <c r="AO90" s="1"/>
      <c r="AP90" s="61"/>
      <c r="AQ90" s="6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D90" s="4"/>
      <c r="BE90" s="13"/>
      <c r="BF90" s="13"/>
      <c r="BG90" s="5"/>
      <c r="BH90" s="5"/>
    </row>
    <row r="91" spans="13:60">
      <c r="M91" s="61"/>
      <c r="Z91" s="3"/>
      <c r="AB91" s="16"/>
      <c r="AC91" s="16"/>
      <c r="AD91" s="3"/>
      <c r="AE91" s="3"/>
      <c r="AF91" s="16"/>
      <c r="AG91" s="16"/>
      <c r="AH91" s="61"/>
      <c r="AJ91" s="3"/>
      <c r="AK91" s="3"/>
      <c r="AL91" s="62"/>
      <c r="AN91" s="1"/>
      <c r="AO91" s="1"/>
      <c r="AP91" s="61"/>
      <c r="AQ91" s="6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D91" s="4"/>
      <c r="BE91" s="13"/>
      <c r="BF91" s="13"/>
      <c r="BG91" s="5"/>
      <c r="BH91" s="5"/>
    </row>
    <row r="92" spans="13:60">
      <c r="M92" s="61"/>
      <c r="Z92" s="3"/>
      <c r="AB92" s="16"/>
      <c r="AC92" s="16"/>
      <c r="AD92" s="3"/>
      <c r="AE92" s="3"/>
      <c r="AF92" s="16"/>
      <c r="AG92" s="16"/>
      <c r="AH92" s="61"/>
      <c r="AJ92" s="3"/>
      <c r="AK92" s="3"/>
      <c r="AL92" s="62"/>
      <c r="AN92" s="1"/>
      <c r="AO92" s="1"/>
      <c r="AP92" s="61"/>
      <c r="AQ92" s="6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D92" s="4"/>
      <c r="BE92" s="13"/>
      <c r="BF92" s="13"/>
      <c r="BG92" s="5"/>
      <c r="BH92" s="5"/>
    </row>
    <row r="93" spans="13:60">
      <c r="M93" s="61"/>
      <c r="Z93" s="3"/>
      <c r="AB93" s="16"/>
      <c r="AC93" s="16"/>
      <c r="AD93" s="3"/>
      <c r="AE93" s="3"/>
      <c r="AF93" s="16"/>
      <c r="AG93" s="16"/>
      <c r="AH93" s="61"/>
      <c r="AJ93" s="3"/>
      <c r="AK93" s="3"/>
      <c r="AL93" s="62"/>
      <c r="AN93" s="1"/>
      <c r="AO93" s="1"/>
      <c r="AP93" s="61"/>
      <c r="AQ93" s="6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D93" s="4"/>
      <c r="BE93" s="13"/>
      <c r="BF93" s="13"/>
      <c r="BG93" s="5"/>
      <c r="BH93" s="5"/>
    </row>
    <row r="94" spans="13:60">
      <c r="AN94" s="1"/>
      <c r="AO94" s="1"/>
      <c r="AP94" s="61"/>
      <c r="AQ94" s="6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D94" s="4"/>
      <c r="BE94" s="13"/>
      <c r="BF94" s="13"/>
      <c r="BG94" s="5"/>
      <c r="BH94" s="5"/>
    </row>
    <row r="95" spans="13:60">
      <c r="AN95" s="1"/>
      <c r="AO95" s="1"/>
      <c r="AP95" s="61"/>
      <c r="AQ95" s="6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D95" s="13"/>
      <c r="BE95" s="13"/>
      <c r="BF95" s="13"/>
      <c r="BG95" s="5"/>
      <c r="BH95" s="5"/>
    </row>
    <row r="96" spans="13:60">
      <c r="M96" s="61"/>
      <c r="Z96" s="3"/>
      <c r="AB96" s="16"/>
      <c r="AC96" s="16"/>
      <c r="AD96" s="3"/>
      <c r="AE96" s="3"/>
      <c r="AF96" s="16"/>
      <c r="AG96" s="16"/>
      <c r="AH96" s="61"/>
      <c r="AJ96" s="3"/>
      <c r="AK96" s="3"/>
      <c r="AL96" s="62"/>
      <c r="AN96" s="1"/>
      <c r="AO96" s="1"/>
      <c r="AP96" s="61"/>
      <c r="AQ96" s="6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D96" s="5"/>
      <c r="BE96" s="13"/>
      <c r="BF96" s="13"/>
      <c r="BG96" s="5"/>
      <c r="BH96" s="5"/>
    </row>
    <row r="97" spans="13:60">
      <c r="M97" s="61"/>
      <c r="Z97" s="3"/>
      <c r="AB97" s="16"/>
      <c r="AC97" s="16"/>
      <c r="AD97" s="3"/>
      <c r="AE97" s="3"/>
      <c r="AF97" s="16"/>
      <c r="AG97" s="16"/>
      <c r="AH97" s="61"/>
      <c r="AJ97" s="3"/>
      <c r="AK97" s="3"/>
      <c r="AL97" s="62"/>
      <c r="AN97" s="1"/>
      <c r="AO97" s="1"/>
      <c r="AP97" s="61"/>
      <c r="AQ97" s="6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D97" s="13"/>
      <c r="BE97" s="13"/>
      <c r="BF97" s="13"/>
      <c r="BG97" s="5"/>
      <c r="BH97" s="5"/>
    </row>
    <row r="98" spans="13:60">
      <c r="M98" s="61"/>
      <c r="Z98" s="3"/>
      <c r="AB98" s="16"/>
      <c r="AC98" s="16"/>
      <c r="AD98" s="3"/>
      <c r="AE98" s="3"/>
      <c r="AF98" s="16"/>
      <c r="AG98" s="16"/>
      <c r="AH98" s="61"/>
      <c r="AJ98" s="3"/>
      <c r="AK98" s="3"/>
      <c r="AL98" s="62"/>
      <c r="AN98" s="1"/>
      <c r="AO98" s="1"/>
      <c r="AP98" s="61"/>
      <c r="AQ98" s="6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D98" s="13"/>
      <c r="BE98" s="5"/>
      <c r="BF98" s="5"/>
      <c r="BG98" s="5"/>
      <c r="BH98" s="5"/>
    </row>
    <row r="99" spans="13:60">
      <c r="M99" s="61"/>
      <c r="Z99" s="3"/>
      <c r="AB99" s="16"/>
      <c r="AC99" s="16"/>
      <c r="AD99" s="3"/>
      <c r="AE99" s="3"/>
      <c r="AF99" s="16"/>
      <c r="AG99" s="16"/>
      <c r="AH99" s="61"/>
      <c r="AJ99" s="3"/>
      <c r="AK99" s="3"/>
      <c r="AL99" s="62"/>
      <c r="AN99" s="1"/>
      <c r="AO99" s="1"/>
      <c r="AP99" s="61"/>
      <c r="AQ99" s="6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D99" s="13"/>
      <c r="BE99" s="13"/>
    </row>
    <row r="100" spans="13:60">
      <c r="M100" s="61"/>
      <c r="Z100" s="3"/>
      <c r="AB100" s="16"/>
      <c r="AC100" s="16"/>
      <c r="AD100" s="3"/>
      <c r="AE100" s="3"/>
      <c r="AF100" s="16"/>
      <c r="AG100" s="16"/>
      <c r="AH100" s="61"/>
      <c r="AJ100" s="3"/>
      <c r="AK100" s="3"/>
      <c r="AL100" s="62"/>
      <c r="AN100" s="1"/>
      <c r="AO100" s="1"/>
      <c r="AP100" s="61"/>
      <c r="AQ100" s="6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D100" s="13"/>
      <c r="BE100" s="5"/>
      <c r="BF100" s="5"/>
      <c r="BH100" s="5"/>
    </row>
    <row r="101" spans="13:60">
      <c r="M101" s="61"/>
      <c r="Z101" s="3"/>
      <c r="AB101" s="16"/>
      <c r="AC101" s="16"/>
      <c r="AD101" s="3"/>
      <c r="AE101" s="3"/>
      <c r="AF101" s="16"/>
      <c r="AG101" s="16"/>
      <c r="AH101" s="61"/>
      <c r="AJ101" s="3"/>
      <c r="AK101" s="3"/>
      <c r="AL101" s="62"/>
      <c r="AN101" s="1"/>
      <c r="AO101" s="1"/>
      <c r="AP101" s="61"/>
      <c r="AQ101" s="6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D101" s="13"/>
      <c r="BE101" s="13"/>
    </row>
    <row r="102" spans="13:60">
      <c r="M102" s="61"/>
      <c r="Z102" s="3"/>
      <c r="AB102" s="16"/>
      <c r="AC102" s="16"/>
      <c r="AD102" s="3"/>
      <c r="AE102" s="3"/>
      <c r="AF102" s="16"/>
      <c r="AG102" s="16"/>
      <c r="AH102" s="61"/>
      <c r="AJ102" s="3"/>
      <c r="AK102" s="3"/>
      <c r="AL102" s="62"/>
      <c r="AN102" s="1"/>
      <c r="AO102" s="1"/>
      <c r="AP102" s="61"/>
      <c r="AQ102" s="6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D102" s="13"/>
      <c r="BE102" s="13"/>
    </row>
    <row r="103" spans="13:60">
      <c r="M103" s="61"/>
      <c r="Z103" s="3"/>
      <c r="AB103" s="16"/>
      <c r="AC103" s="16"/>
      <c r="AD103" s="3"/>
      <c r="AE103" s="3"/>
      <c r="AF103" s="16"/>
      <c r="AG103" s="16"/>
      <c r="AH103" s="61"/>
      <c r="AJ103" s="3"/>
      <c r="AK103" s="3"/>
      <c r="AL103" s="62"/>
      <c r="AN103" s="1"/>
      <c r="AO103" s="1"/>
      <c r="AP103" s="61"/>
      <c r="AQ103" s="6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D103" s="13"/>
      <c r="BE103" s="13"/>
    </row>
    <row r="104" spans="13:60">
      <c r="M104" s="61"/>
      <c r="Z104" s="3"/>
      <c r="AB104" s="16"/>
      <c r="AC104" s="16"/>
      <c r="AD104" s="3"/>
      <c r="AE104" s="3"/>
      <c r="AF104" s="16"/>
      <c r="AG104" s="16"/>
      <c r="AH104" s="61"/>
      <c r="AJ104" s="3"/>
      <c r="AK104" s="3"/>
      <c r="AL104" s="62"/>
      <c r="AP104" s="61"/>
      <c r="AQ104" s="61"/>
      <c r="AR104" s="1"/>
      <c r="AZ104" s="1"/>
      <c r="BA104" s="1"/>
      <c r="BB104" s="1"/>
      <c r="BD104" s="13"/>
      <c r="BE104" s="13"/>
    </row>
    <row r="105" spans="13:60">
      <c r="M105" s="61"/>
      <c r="Z105" s="3"/>
      <c r="AB105" s="16"/>
      <c r="AC105" s="16"/>
      <c r="AD105" s="3"/>
      <c r="AE105" s="3"/>
      <c r="AF105" s="16"/>
      <c r="AG105" s="16"/>
      <c r="AH105" s="61"/>
      <c r="AJ105" s="3"/>
      <c r="AK105" s="3"/>
      <c r="AL105" s="62"/>
      <c r="AP105" s="61"/>
      <c r="AQ105" s="61"/>
      <c r="AR105" s="1"/>
      <c r="AZ105" s="1"/>
      <c r="BA105" s="1"/>
      <c r="BB105" s="1"/>
      <c r="BD105" s="13"/>
      <c r="BE105" s="13"/>
    </row>
    <row r="106" spans="13:60">
      <c r="M106" s="61"/>
      <c r="Z106" s="3"/>
      <c r="AB106" s="16"/>
      <c r="AC106" s="16"/>
      <c r="AD106" s="3"/>
      <c r="AE106" s="3"/>
      <c r="AF106" s="16"/>
      <c r="AG106" s="16"/>
      <c r="AH106" s="61"/>
      <c r="AJ106" s="3"/>
      <c r="AK106" s="3"/>
      <c r="AL106" s="62"/>
      <c r="AN106" s="1"/>
      <c r="AO106" s="1"/>
      <c r="AP106" s="61"/>
      <c r="AQ106" s="6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D106" s="13"/>
      <c r="BE106" s="13"/>
    </row>
    <row r="107" spans="13:60">
      <c r="M107" s="61"/>
      <c r="Z107" s="3"/>
      <c r="AB107" s="16"/>
      <c r="AC107" s="16"/>
      <c r="AD107" s="3"/>
      <c r="AE107" s="3"/>
      <c r="AF107" s="16"/>
      <c r="AG107" s="16"/>
      <c r="AH107" s="61"/>
      <c r="AJ107" s="3"/>
      <c r="AK107" s="3"/>
      <c r="AL107" s="62"/>
      <c r="AN107" s="1"/>
      <c r="AO107" s="1"/>
      <c r="AP107" s="61"/>
      <c r="AQ107" s="6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D107" s="13"/>
      <c r="BE107" s="13"/>
    </row>
    <row r="108" spans="13:60">
      <c r="M108" s="61"/>
      <c r="Z108" s="3"/>
      <c r="AB108" s="16"/>
      <c r="AC108" s="16"/>
      <c r="AD108" s="3"/>
      <c r="AE108" s="3"/>
      <c r="AF108" s="16"/>
      <c r="AG108" s="16"/>
      <c r="AH108" s="61"/>
      <c r="AJ108" s="3"/>
      <c r="AK108" s="3"/>
      <c r="AL108" s="62"/>
      <c r="AN108" s="1"/>
      <c r="AO108" s="1"/>
      <c r="AP108" s="61"/>
      <c r="AQ108" s="6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D108" s="13"/>
      <c r="BE108" s="13"/>
    </row>
    <row r="109" spans="13:60">
      <c r="M109" s="61"/>
      <c r="Z109" s="3"/>
      <c r="AB109" s="16"/>
      <c r="AC109" s="16"/>
      <c r="AD109" s="3"/>
      <c r="AE109" s="3"/>
      <c r="AF109" s="16"/>
      <c r="AG109" s="16"/>
      <c r="AH109" s="61"/>
      <c r="AJ109" s="3"/>
      <c r="AK109" s="3"/>
      <c r="AL109" s="62"/>
      <c r="AN109" s="1"/>
      <c r="AO109" s="1"/>
      <c r="AP109" s="61"/>
      <c r="AQ109" s="6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D109" s="13"/>
      <c r="BE109" s="13"/>
    </row>
    <row r="110" spans="13:60">
      <c r="M110" s="61"/>
      <c r="Z110" s="3"/>
      <c r="AB110" s="16"/>
      <c r="AC110" s="16"/>
      <c r="AD110" s="3"/>
      <c r="AE110" s="3"/>
      <c r="AF110" s="16"/>
      <c r="AG110" s="16"/>
      <c r="AH110" s="61"/>
      <c r="AJ110" s="3"/>
      <c r="AK110" s="3"/>
      <c r="AL110" s="62"/>
      <c r="AN110" s="1"/>
      <c r="AO110" s="1"/>
      <c r="AP110" s="61"/>
      <c r="AQ110" s="61"/>
      <c r="AR110" s="1"/>
      <c r="AS110" s="1"/>
      <c r="AT110" s="1"/>
      <c r="AU110" s="1"/>
      <c r="AV110" s="1"/>
      <c r="AW110" s="1"/>
      <c r="AX110" s="1"/>
      <c r="AY110" s="1"/>
      <c r="BB110" s="1"/>
      <c r="BD110" s="13"/>
      <c r="BE110" s="13"/>
    </row>
    <row r="111" spans="13:60">
      <c r="M111" s="61"/>
      <c r="Z111" s="3"/>
      <c r="AB111" s="16"/>
      <c r="AC111" s="16"/>
      <c r="AD111" s="3"/>
      <c r="AE111" s="3"/>
      <c r="AF111" s="16"/>
      <c r="AG111" s="16"/>
      <c r="AH111" s="61"/>
      <c r="AJ111" s="3"/>
      <c r="AK111" s="3"/>
      <c r="AL111" s="62"/>
      <c r="AN111" s="1"/>
      <c r="AO111" s="1"/>
      <c r="AP111" s="61"/>
      <c r="AQ111" s="61"/>
      <c r="AR111" s="1"/>
      <c r="AS111" s="1"/>
      <c r="AT111" s="1"/>
      <c r="AU111" s="1"/>
      <c r="AV111" s="1"/>
      <c r="AW111" s="1"/>
      <c r="AX111" s="1"/>
      <c r="AY111" s="1"/>
      <c r="BB111" s="1"/>
      <c r="BD111" s="13"/>
      <c r="BE111" s="13"/>
    </row>
    <row r="112" spans="13:60">
      <c r="M112" s="61"/>
      <c r="Z112" s="3"/>
      <c r="AB112" s="16"/>
      <c r="AC112" s="16"/>
      <c r="AD112" s="3"/>
      <c r="AE112" s="3"/>
      <c r="AF112" s="16"/>
      <c r="AG112" s="16"/>
      <c r="AH112" s="61"/>
      <c r="AJ112" s="3"/>
      <c r="AK112" s="3"/>
      <c r="AL112" s="62"/>
      <c r="AN112" s="1"/>
      <c r="AO112" s="1"/>
      <c r="AP112" s="61"/>
      <c r="AQ112" s="6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D112" s="13"/>
      <c r="BE112" s="13"/>
    </row>
    <row r="113" spans="13:57">
      <c r="M113" s="61"/>
      <c r="Z113" s="3"/>
      <c r="AB113" s="16"/>
      <c r="AC113" s="16"/>
      <c r="AD113" s="3"/>
      <c r="AE113" s="3"/>
      <c r="AF113" s="16"/>
      <c r="AG113" s="16"/>
      <c r="AH113" s="61"/>
      <c r="AJ113" s="3"/>
      <c r="AK113" s="3"/>
      <c r="AL113" s="62"/>
      <c r="AN113" s="1"/>
      <c r="AO113" s="1"/>
      <c r="AP113" s="61"/>
      <c r="AQ113" s="61"/>
      <c r="AR113" s="1"/>
      <c r="AS113" s="1"/>
      <c r="AT113" s="1"/>
      <c r="AU113" s="13" t="s">
        <v>457</v>
      </c>
      <c r="AV113" s="1"/>
      <c r="AW113" s="1"/>
      <c r="AX113" s="1"/>
      <c r="AY113" s="1"/>
      <c r="AZ113" s="1"/>
      <c r="BA113" s="1"/>
      <c r="BB113" s="1"/>
      <c r="BD113" s="13"/>
      <c r="BE113" s="13"/>
    </row>
    <row r="114" spans="13:57">
      <c r="M114" s="61"/>
      <c r="Z114" s="3"/>
      <c r="AB114" s="16"/>
      <c r="AC114" s="16"/>
      <c r="AD114" s="3"/>
      <c r="AE114" s="3"/>
      <c r="AF114" s="16"/>
      <c r="AG114" s="16"/>
      <c r="AH114" s="61"/>
      <c r="AJ114" s="3"/>
      <c r="AK114" s="3"/>
      <c r="AL114" s="62"/>
      <c r="AN114" s="1"/>
      <c r="AO114" s="1"/>
      <c r="AP114" s="61"/>
      <c r="AQ114" s="6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D114" s="13"/>
      <c r="BE114" s="13"/>
    </row>
    <row r="115" spans="13:57">
      <c r="M115" s="61"/>
      <c r="Z115" s="3"/>
      <c r="AB115" s="16"/>
      <c r="AC115" s="16"/>
      <c r="AD115" s="3"/>
      <c r="AE115" s="3"/>
      <c r="AF115" s="16"/>
      <c r="AG115" s="16"/>
      <c r="AH115" s="61"/>
      <c r="AJ115" s="3"/>
      <c r="AK115" s="3"/>
      <c r="AL115" s="62"/>
      <c r="AN115" s="1"/>
      <c r="AO115" s="1"/>
      <c r="AP115" s="61"/>
      <c r="AQ115" s="6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D115" s="13"/>
      <c r="BE115" s="13"/>
    </row>
    <row r="116" spans="13:57">
      <c r="M116" s="61"/>
      <c r="Z116" s="3"/>
      <c r="AB116" s="16"/>
      <c r="AC116" s="16"/>
      <c r="AD116" s="3"/>
      <c r="AE116" s="3"/>
      <c r="AF116" s="16"/>
      <c r="AG116" s="16"/>
      <c r="AH116" s="61"/>
      <c r="AJ116" s="3"/>
      <c r="AK116" s="3"/>
      <c r="AL116" s="62"/>
      <c r="AN116" s="1"/>
      <c r="AO116" s="1"/>
      <c r="AP116" s="61"/>
      <c r="AQ116" s="6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D116" s="13"/>
      <c r="BE116" s="13"/>
    </row>
    <row r="117" spans="13:57">
      <c r="M117" s="61"/>
      <c r="Z117" s="3"/>
      <c r="AB117" s="16"/>
      <c r="AC117" s="16"/>
      <c r="AD117" s="3"/>
      <c r="AE117" s="3"/>
      <c r="AF117" s="16"/>
      <c r="AG117" s="16"/>
      <c r="AH117" s="61"/>
      <c r="AJ117" s="3"/>
      <c r="AK117" s="3"/>
      <c r="AL117" s="62"/>
      <c r="AN117" s="1"/>
      <c r="AO117" s="1"/>
      <c r="AP117" s="61"/>
      <c r="AQ117" s="6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D117" s="13"/>
      <c r="BE117" s="13"/>
    </row>
    <row r="118" spans="13:57">
      <c r="M118" s="61"/>
      <c r="Z118" s="3"/>
      <c r="AB118" s="16"/>
      <c r="AC118" s="16"/>
      <c r="AD118" s="3"/>
      <c r="AE118" s="3"/>
      <c r="AF118" s="16"/>
      <c r="AG118" s="16"/>
      <c r="AH118" s="61"/>
      <c r="AJ118" s="3"/>
      <c r="AK118" s="3"/>
      <c r="AL118" s="62"/>
      <c r="AN118" s="1"/>
      <c r="AO118" s="1"/>
      <c r="AP118" s="61"/>
      <c r="AQ118" s="6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D118" s="13"/>
      <c r="BE118" s="13"/>
    </row>
    <row r="119" spans="13:57">
      <c r="M119" s="61"/>
      <c r="Z119" s="3"/>
      <c r="AB119" s="16"/>
      <c r="AC119" s="16"/>
      <c r="AD119" s="3"/>
      <c r="AE119" s="3"/>
      <c r="AF119" s="16"/>
      <c r="AG119" s="16"/>
      <c r="AH119" s="61"/>
      <c r="AJ119" s="3"/>
      <c r="AK119" s="3"/>
      <c r="AL119" s="62"/>
      <c r="AN119" s="1"/>
      <c r="AO119" s="1"/>
      <c r="AP119" s="61"/>
      <c r="AQ119" s="6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D119" s="13"/>
      <c r="BE119" s="13"/>
    </row>
    <row r="120" spans="13:57">
      <c r="M120" s="61"/>
      <c r="Z120" s="3"/>
      <c r="AB120" s="16"/>
      <c r="AC120" s="16"/>
      <c r="AD120" s="3"/>
      <c r="AE120" s="3"/>
      <c r="AF120" s="16"/>
      <c r="AG120" s="16"/>
      <c r="AH120" s="61"/>
      <c r="AJ120" s="3"/>
      <c r="AK120" s="3"/>
      <c r="AL120" s="62"/>
      <c r="AN120" s="1"/>
      <c r="AO120" s="1"/>
      <c r="AP120" s="61"/>
      <c r="AQ120" s="6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D120" s="13"/>
      <c r="BE120" s="13"/>
    </row>
    <row r="121" spans="13:57">
      <c r="M121" s="61"/>
      <c r="Z121" s="3"/>
      <c r="AB121" s="16"/>
      <c r="AC121" s="16"/>
      <c r="AD121" s="3"/>
      <c r="AE121" s="3"/>
      <c r="AF121" s="16"/>
      <c r="AG121" s="16"/>
      <c r="AH121" s="61"/>
      <c r="AJ121" s="3"/>
      <c r="AK121" s="3"/>
      <c r="AL121" s="62"/>
      <c r="AN121" s="1"/>
      <c r="AO121" s="1"/>
      <c r="AP121" s="61"/>
      <c r="AQ121" s="6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D121" s="13"/>
      <c r="BE121" s="13"/>
    </row>
    <row r="122" spans="13:57">
      <c r="M122" s="61"/>
      <c r="Z122" s="3"/>
      <c r="AB122" s="16"/>
      <c r="AC122" s="16"/>
      <c r="AD122" s="3"/>
      <c r="AE122" s="3"/>
      <c r="AF122" s="16"/>
      <c r="AG122" s="16"/>
      <c r="AH122" s="61"/>
      <c r="AJ122" s="3"/>
      <c r="AK122" s="3"/>
      <c r="AL122" s="62"/>
      <c r="AN122" s="1"/>
      <c r="AO122" s="1"/>
      <c r="AP122" s="61"/>
      <c r="AQ122" s="6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D122" s="13"/>
      <c r="BE122" s="13"/>
    </row>
    <row r="123" spans="13:57">
      <c r="M123" s="61"/>
      <c r="Z123" s="3"/>
      <c r="AB123" s="16"/>
      <c r="AC123" s="16"/>
      <c r="AD123" s="3"/>
      <c r="AE123" s="3"/>
      <c r="AF123" s="16"/>
      <c r="AG123" s="16"/>
      <c r="AH123" s="61"/>
      <c r="AJ123" s="3"/>
      <c r="AK123" s="3"/>
      <c r="AL123" s="62"/>
      <c r="AN123" s="1"/>
      <c r="AO123" s="1"/>
      <c r="AP123" s="61"/>
      <c r="AQ123" s="6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D123" s="13"/>
      <c r="BE123" s="13"/>
    </row>
    <row r="124" spans="13:57">
      <c r="M124" s="61"/>
      <c r="Z124" s="3"/>
      <c r="AB124" s="16"/>
      <c r="AC124" s="16"/>
      <c r="AD124" s="3"/>
      <c r="AE124" s="3"/>
      <c r="AF124" s="16"/>
      <c r="AG124" s="16"/>
      <c r="AH124" s="61"/>
      <c r="AJ124" s="3"/>
      <c r="AK124" s="3"/>
      <c r="AL124" s="62"/>
      <c r="AN124" s="1"/>
      <c r="AO124" s="1"/>
      <c r="AP124" s="61"/>
      <c r="AQ124" s="6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D124" s="13"/>
      <c r="BE124" s="13"/>
    </row>
    <row r="125" spans="13:57">
      <c r="M125" s="61"/>
      <c r="Z125" s="3"/>
      <c r="AB125" s="16"/>
      <c r="AC125" s="16"/>
      <c r="AD125" s="3"/>
      <c r="AE125" s="3"/>
      <c r="AF125" s="16"/>
      <c r="AG125" s="16"/>
      <c r="AH125" s="61"/>
      <c r="AJ125" s="3"/>
      <c r="AK125" s="3"/>
      <c r="AL125" s="62"/>
      <c r="AN125" s="1"/>
      <c r="AO125" s="1"/>
      <c r="AP125" s="61"/>
      <c r="AQ125" s="6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D125" s="13"/>
      <c r="BE125" s="13"/>
    </row>
    <row r="126" spans="13:57">
      <c r="M126" s="61"/>
      <c r="Z126" s="3"/>
      <c r="AB126" s="16"/>
      <c r="AC126" s="16"/>
      <c r="AD126" s="3"/>
      <c r="AE126" s="3"/>
      <c r="AF126" s="16"/>
      <c r="AG126" s="16"/>
      <c r="AH126" s="61"/>
      <c r="AJ126" s="3"/>
      <c r="AK126" s="3"/>
      <c r="AL126" s="62"/>
      <c r="AN126" s="1"/>
      <c r="AO126" s="1"/>
      <c r="AP126" s="61"/>
      <c r="AQ126" s="6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D126" s="13"/>
      <c r="BE126" s="13"/>
    </row>
    <row r="127" spans="13:57">
      <c r="M127" s="61"/>
      <c r="Z127" s="3"/>
      <c r="AB127" s="16"/>
      <c r="AC127" s="16"/>
      <c r="AD127" s="3"/>
      <c r="AE127" s="3"/>
      <c r="AF127" s="16"/>
      <c r="AG127" s="16"/>
      <c r="AH127" s="61"/>
      <c r="AJ127" s="3"/>
      <c r="AK127" s="3"/>
      <c r="AL127" s="62"/>
      <c r="AN127" s="1"/>
      <c r="AO127" s="1"/>
      <c r="AP127" s="61"/>
      <c r="AQ127" s="6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D127" s="13"/>
      <c r="BE127" s="13"/>
    </row>
    <row r="128" spans="13:57">
      <c r="AN128" s="1"/>
      <c r="AO128" s="1"/>
      <c r="AP128" s="61"/>
      <c r="AQ128" s="6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D128" s="13"/>
      <c r="BE128" s="13"/>
    </row>
    <row r="129" spans="13:57">
      <c r="AN129" s="1"/>
      <c r="AO129" s="1"/>
      <c r="AP129" s="61"/>
      <c r="AQ129" s="6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D129" s="13"/>
      <c r="BE129" s="13"/>
    </row>
    <row r="130" spans="13:57">
      <c r="M130" s="61"/>
      <c r="Z130" s="3"/>
      <c r="AB130" s="16"/>
      <c r="AC130" s="16"/>
      <c r="AD130" s="3"/>
      <c r="AE130" s="3"/>
      <c r="AF130" s="16"/>
      <c r="AG130" s="16"/>
      <c r="AH130" s="61"/>
      <c r="AJ130" s="3"/>
      <c r="AK130" s="3"/>
      <c r="AL130" s="62"/>
      <c r="AN130" s="1"/>
      <c r="AO130" s="1"/>
      <c r="AP130" s="61"/>
      <c r="AQ130" s="6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D130" s="13"/>
      <c r="BE130" s="13"/>
    </row>
    <row r="131" spans="13:57">
      <c r="M131" s="61"/>
      <c r="Z131" s="3"/>
      <c r="AB131" s="16"/>
      <c r="AC131" s="16"/>
      <c r="AD131" s="3"/>
      <c r="AE131" s="3"/>
      <c r="AF131" s="16"/>
      <c r="AG131" s="16"/>
      <c r="AH131" s="61"/>
      <c r="AJ131" s="3"/>
      <c r="AK131" s="3"/>
      <c r="AL131" s="62"/>
      <c r="AN131" s="1"/>
      <c r="AO131" s="1"/>
      <c r="AP131" s="61"/>
      <c r="AQ131" s="6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D131" s="13"/>
      <c r="BE131" s="13"/>
    </row>
    <row r="132" spans="13:57">
      <c r="M132" s="61"/>
      <c r="Z132" s="3"/>
      <c r="AB132" s="16"/>
      <c r="AC132" s="16"/>
      <c r="AD132" s="3"/>
      <c r="AE132" s="3"/>
      <c r="AF132" s="16"/>
      <c r="AG132" s="16"/>
      <c r="AH132" s="61"/>
      <c r="AJ132" s="3"/>
      <c r="AK132" s="3"/>
      <c r="AL132" s="62"/>
      <c r="AN132" s="1"/>
      <c r="AO132" s="1"/>
      <c r="AP132" s="61"/>
      <c r="AQ132" s="6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D132" s="13"/>
      <c r="BE132" s="13"/>
    </row>
    <row r="133" spans="13:57">
      <c r="M133" s="61"/>
      <c r="Z133" s="3"/>
      <c r="AB133" s="16"/>
      <c r="AC133" s="16"/>
      <c r="AD133" s="3"/>
      <c r="AE133" s="3"/>
      <c r="AF133" s="16"/>
      <c r="AG133" s="16"/>
      <c r="AH133" s="61"/>
      <c r="AJ133" s="3"/>
      <c r="AK133" s="3"/>
      <c r="AL133" s="62"/>
      <c r="AN133" s="1"/>
      <c r="AO133" s="1"/>
      <c r="AP133" s="61"/>
      <c r="AQ133" s="6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D133" s="13"/>
      <c r="BE133" s="13"/>
    </row>
    <row r="134" spans="13:57">
      <c r="M134" s="61"/>
      <c r="Z134" s="3"/>
      <c r="AB134" s="16"/>
      <c r="AC134" s="16"/>
      <c r="AD134" s="3"/>
      <c r="AE134" s="3"/>
      <c r="AF134" s="16"/>
      <c r="AG134" s="16"/>
      <c r="AH134" s="61"/>
      <c r="AJ134" s="3"/>
      <c r="AK134" s="3"/>
      <c r="AL134" s="62"/>
      <c r="AN134" s="1"/>
      <c r="AO134" s="1"/>
      <c r="AP134" s="61"/>
      <c r="AQ134" s="6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D134" s="13"/>
      <c r="BE134" s="13"/>
    </row>
    <row r="135" spans="13:57">
      <c r="M135" s="61"/>
      <c r="Z135" s="3"/>
      <c r="AB135" s="16"/>
      <c r="AC135" s="16"/>
      <c r="AD135" s="3"/>
      <c r="AE135" s="3"/>
      <c r="AF135" s="16"/>
      <c r="AG135" s="16"/>
      <c r="AH135" s="61"/>
      <c r="AJ135" s="3"/>
      <c r="AK135" s="3"/>
      <c r="AL135" s="62"/>
      <c r="AN135" s="1"/>
      <c r="AO135" s="1"/>
      <c r="AP135" s="61"/>
      <c r="AQ135" s="6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D135" s="13"/>
      <c r="BE135" s="13"/>
    </row>
    <row r="136" spans="13:57">
      <c r="M136" s="61"/>
      <c r="Z136" s="3"/>
      <c r="AB136" s="16"/>
      <c r="AC136" s="16"/>
      <c r="AD136" s="3"/>
      <c r="AE136" s="3"/>
      <c r="AF136" s="16"/>
      <c r="AG136" s="16"/>
      <c r="AH136" s="61"/>
      <c r="AJ136" s="3"/>
      <c r="AK136" s="3"/>
      <c r="AL136" s="62"/>
      <c r="AN136" s="1"/>
      <c r="AO136" s="1"/>
      <c r="AP136" s="61"/>
      <c r="AQ136" s="6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D136" s="13"/>
      <c r="BE136" s="13"/>
    </row>
    <row r="137" spans="13:57">
      <c r="M137" s="61"/>
      <c r="Z137" s="3"/>
      <c r="AB137" s="16"/>
      <c r="AC137" s="16"/>
      <c r="AD137" s="3"/>
      <c r="AE137" s="3"/>
      <c r="AF137" s="16"/>
      <c r="AG137" s="16"/>
      <c r="AH137" s="61"/>
      <c r="AJ137" s="3"/>
      <c r="AK137" s="3"/>
      <c r="AL137" s="62"/>
      <c r="AN137" s="1"/>
      <c r="AO137" s="1"/>
      <c r="AP137" s="61"/>
      <c r="AQ137" s="6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D137" s="13"/>
      <c r="BE137" s="13"/>
    </row>
    <row r="138" spans="13:57">
      <c r="M138" s="61"/>
      <c r="Z138" s="3"/>
      <c r="AB138" s="16"/>
      <c r="AC138" s="16"/>
      <c r="AD138" s="3"/>
      <c r="AE138" s="3"/>
      <c r="AF138" s="16"/>
      <c r="AG138" s="16"/>
      <c r="AH138" s="61"/>
      <c r="AJ138" s="3"/>
      <c r="AK138" s="3"/>
      <c r="AL138" s="62"/>
      <c r="AP138" s="61"/>
      <c r="AQ138" s="61"/>
      <c r="AR138" s="1"/>
      <c r="AZ138" s="1"/>
      <c r="BA138" s="1"/>
      <c r="BB138" s="1"/>
      <c r="BD138" s="13"/>
      <c r="BE138" s="13"/>
    </row>
    <row r="139" spans="13:57">
      <c r="M139" s="61"/>
      <c r="Z139" s="3"/>
      <c r="AB139" s="16"/>
      <c r="AC139" s="16"/>
      <c r="AD139" s="3"/>
      <c r="AE139" s="3"/>
      <c r="AF139" s="16"/>
      <c r="AG139" s="16"/>
      <c r="AH139" s="61"/>
      <c r="AJ139" s="3"/>
      <c r="AK139" s="3"/>
      <c r="AL139" s="62"/>
      <c r="AP139" s="61"/>
      <c r="AQ139" s="61"/>
      <c r="AR139" s="1"/>
      <c r="AZ139" s="1"/>
      <c r="BA139" s="1"/>
      <c r="BB139" s="1"/>
      <c r="BD139" s="13"/>
      <c r="BE139" s="13"/>
    </row>
    <row r="140" spans="13:57">
      <c r="M140" s="61"/>
      <c r="Z140" s="3"/>
      <c r="AB140" s="16"/>
      <c r="AC140" s="16"/>
      <c r="AD140" s="3"/>
      <c r="AE140" s="3"/>
      <c r="AF140" s="16"/>
      <c r="AG140" s="16"/>
      <c r="AH140" s="61"/>
      <c r="AJ140" s="3"/>
      <c r="AK140" s="3"/>
      <c r="AL140" s="62"/>
      <c r="AN140" s="1"/>
      <c r="AO140" s="1"/>
      <c r="AP140" s="61"/>
      <c r="AQ140" s="6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D140" s="13"/>
      <c r="BE140" s="13"/>
    </row>
    <row r="141" spans="13:57">
      <c r="M141" s="61"/>
      <c r="Z141" s="3"/>
      <c r="AB141" s="16"/>
      <c r="AC141" s="16"/>
      <c r="AD141" s="3"/>
      <c r="AE141" s="3"/>
      <c r="AF141" s="16"/>
      <c r="AG141" s="16"/>
      <c r="AH141" s="61"/>
      <c r="AJ141" s="3"/>
      <c r="AK141" s="3"/>
      <c r="AL141" s="62"/>
      <c r="AN141" s="1"/>
      <c r="AO141" s="1"/>
      <c r="AP141" s="61"/>
      <c r="AQ141" s="6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D141" s="13"/>
      <c r="BE141" s="13"/>
    </row>
    <row r="142" spans="13:57">
      <c r="M142" s="61"/>
      <c r="Z142" s="3"/>
      <c r="AB142" s="16"/>
      <c r="AC142" s="16"/>
      <c r="AD142" s="3"/>
      <c r="AE142" s="3"/>
      <c r="AF142" s="16"/>
      <c r="AG142" s="16"/>
      <c r="AH142" s="61"/>
      <c r="AJ142" s="3"/>
      <c r="AK142" s="3"/>
      <c r="AL142" s="62"/>
      <c r="AN142" s="1"/>
      <c r="AO142" s="1"/>
      <c r="AP142" s="61"/>
      <c r="AQ142" s="6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D142" s="13"/>
      <c r="BE142" s="13"/>
    </row>
    <row r="143" spans="13:57">
      <c r="M143" s="61"/>
      <c r="Z143" s="3"/>
      <c r="AB143" s="16"/>
      <c r="AC143" s="16"/>
      <c r="AD143" s="3"/>
      <c r="AE143" s="3"/>
      <c r="AF143" s="16"/>
      <c r="AG143" s="16"/>
      <c r="AH143" s="61"/>
      <c r="AJ143" s="3"/>
      <c r="AK143" s="3"/>
      <c r="AL143" s="62"/>
      <c r="AN143" s="1"/>
      <c r="AO143" s="1"/>
      <c r="AP143" s="61"/>
      <c r="AQ143" s="6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D143" s="13"/>
      <c r="BE143" s="13"/>
    </row>
    <row r="144" spans="13:57">
      <c r="M144" s="61"/>
      <c r="Z144" s="3"/>
      <c r="AB144" s="16"/>
      <c r="AC144" s="16"/>
      <c r="AD144" s="3"/>
      <c r="AE144" s="3"/>
      <c r="AF144" s="16"/>
      <c r="AG144" s="16"/>
      <c r="AH144" s="61"/>
      <c r="AJ144" s="3"/>
      <c r="AK144" s="3"/>
      <c r="AL144" s="62"/>
      <c r="AN144" s="1"/>
      <c r="AO144" s="1"/>
      <c r="AP144" s="61"/>
      <c r="AQ144" s="61"/>
      <c r="AR144" s="1"/>
      <c r="AS144" s="1"/>
      <c r="AT144" s="1"/>
      <c r="AU144" s="1"/>
      <c r="AV144" s="1"/>
      <c r="AW144" s="1"/>
      <c r="AX144" s="1"/>
      <c r="AY144" s="1"/>
      <c r="BB144" s="1"/>
      <c r="BD144" s="13"/>
      <c r="BE144" s="13"/>
    </row>
    <row r="145" spans="12:57">
      <c r="M145" s="61"/>
      <c r="Z145" s="3"/>
      <c r="AB145" s="16"/>
      <c r="AC145" s="16"/>
      <c r="AD145" s="3"/>
      <c r="AE145" s="3"/>
      <c r="AF145" s="16"/>
      <c r="AG145" s="16"/>
      <c r="AH145" s="61"/>
      <c r="AJ145" s="3"/>
      <c r="AK145" s="3"/>
      <c r="AL145" s="62"/>
      <c r="AN145" s="1"/>
      <c r="AO145" s="1"/>
      <c r="AP145" s="61"/>
      <c r="AQ145" s="61"/>
      <c r="AR145" s="1"/>
      <c r="AS145" s="1"/>
      <c r="AT145" s="1"/>
      <c r="AU145" s="1"/>
      <c r="AV145" s="1"/>
      <c r="AW145" s="1"/>
      <c r="AX145" s="1"/>
      <c r="AY145" s="1"/>
      <c r="BB145" s="1"/>
      <c r="BD145" s="13"/>
      <c r="BE145" s="13"/>
    </row>
    <row r="146" spans="12:57">
      <c r="M146" s="61"/>
      <c r="Z146" s="3"/>
      <c r="AB146" s="16"/>
      <c r="AC146" s="16"/>
      <c r="AD146" s="3"/>
      <c r="AE146" s="3"/>
      <c r="AF146" s="16"/>
      <c r="AG146" s="16"/>
      <c r="AH146" s="61"/>
      <c r="AJ146" s="3"/>
      <c r="AK146" s="3"/>
      <c r="AL146" s="62"/>
      <c r="AN146" s="1"/>
      <c r="AO146" s="1"/>
      <c r="AP146" s="61"/>
      <c r="AQ146" s="6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D146" s="13"/>
      <c r="BE146" s="13"/>
    </row>
    <row r="147" spans="12:57">
      <c r="M147" s="61"/>
      <c r="Z147" s="3"/>
      <c r="AB147" s="16"/>
      <c r="AC147" s="16"/>
      <c r="AD147" s="3"/>
      <c r="AE147" s="3"/>
      <c r="AF147" s="16"/>
      <c r="AG147" s="16"/>
      <c r="AH147" s="61"/>
      <c r="AJ147" s="3"/>
      <c r="AK147" s="3"/>
      <c r="AL147" s="62"/>
      <c r="AN147" s="1"/>
      <c r="AO147" s="1"/>
      <c r="AP147" s="61"/>
      <c r="AQ147" s="6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D147" s="13"/>
      <c r="BE147" s="13"/>
    </row>
    <row r="148" spans="12:57">
      <c r="M148" s="61"/>
      <c r="Z148" s="3"/>
      <c r="AB148" s="16"/>
      <c r="AC148" s="16"/>
      <c r="AD148" s="3"/>
      <c r="AE148" s="3"/>
      <c r="AF148" s="16"/>
      <c r="AG148" s="16"/>
      <c r="AH148" s="61"/>
      <c r="AJ148" s="3"/>
      <c r="AK148" s="3"/>
      <c r="AL148" s="62"/>
      <c r="AN148" s="1"/>
      <c r="AO148" s="1"/>
      <c r="AP148" s="61"/>
      <c r="AQ148" s="6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D148" s="13"/>
      <c r="BE148" s="13"/>
    </row>
    <row r="149" spans="12:57">
      <c r="M149" s="61"/>
      <c r="Z149" s="3"/>
      <c r="AB149" s="16"/>
      <c r="AC149" s="16"/>
      <c r="AD149" s="3"/>
      <c r="AE149" s="3"/>
      <c r="AF149" s="16"/>
      <c r="AG149" s="16"/>
      <c r="AH149" s="61"/>
      <c r="AJ149" s="3"/>
      <c r="AK149" s="3"/>
      <c r="AL149" s="62"/>
      <c r="AN149" s="1"/>
      <c r="AO149" s="1"/>
      <c r="AP149" s="61"/>
      <c r="AQ149" s="6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D149" s="13"/>
      <c r="BE149" s="13"/>
    </row>
    <row r="150" spans="12:57">
      <c r="M150" s="61"/>
      <c r="Z150" s="3"/>
      <c r="AB150" s="16"/>
      <c r="AC150" s="16"/>
      <c r="AD150" s="3"/>
      <c r="AE150" s="3"/>
      <c r="AF150" s="16"/>
      <c r="AG150" s="16"/>
      <c r="AH150" s="61"/>
      <c r="AJ150" s="3"/>
      <c r="AK150" s="3"/>
      <c r="AL150" s="62"/>
      <c r="AN150" s="1"/>
      <c r="AO150" s="1"/>
      <c r="AP150" s="61"/>
      <c r="AQ150" s="6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D150" s="13"/>
      <c r="BE150" s="13"/>
    </row>
    <row r="151" spans="12:57">
      <c r="M151" s="61"/>
      <c r="Z151" s="3"/>
      <c r="AB151" s="16"/>
      <c r="AC151" s="16"/>
      <c r="AD151" s="3"/>
      <c r="AE151" s="3"/>
      <c r="AF151" s="16"/>
      <c r="AG151" s="16"/>
      <c r="AH151" s="61"/>
      <c r="AJ151" s="3"/>
      <c r="AK151" s="3"/>
      <c r="AL151" s="62"/>
      <c r="AN151" s="1"/>
      <c r="AO151" s="1"/>
      <c r="AP151" s="61"/>
      <c r="AQ151" s="6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D151" s="13"/>
      <c r="BE151" s="13"/>
    </row>
    <row r="152" spans="12:57">
      <c r="M152" s="61"/>
      <c r="Z152" s="3"/>
      <c r="AB152" s="16"/>
      <c r="AC152" s="16"/>
      <c r="AD152" s="3"/>
      <c r="AE152" s="3"/>
      <c r="AF152" s="16"/>
      <c r="AG152" s="16"/>
      <c r="AH152" s="61"/>
      <c r="AJ152" s="3"/>
      <c r="AK152" s="3"/>
      <c r="AL152" s="62"/>
      <c r="AN152" s="1"/>
      <c r="AO152" s="1"/>
      <c r="AP152" s="61"/>
      <c r="AQ152" s="6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E152" s="13"/>
    </row>
    <row r="153" spans="12:57">
      <c r="M153" s="61"/>
      <c r="Z153" s="3"/>
      <c r="AB153" s="16"/>
      <c r="AC153" s="16"/>
      <c r="AD153" s="3"/>
      <c r="AE153" s="3"/>
      <c r="AF153" s="16"/>
      <c r="AG153" s="16"/>
      <c r="AH153" s="61"/>
      <c r="AJ153" s="3"/>
      <c r="AK153" s="3"/>
      <c r="AL153" s="62"/>
      <c r="AN153" s="1"/>
      <c r="AO153" s="1"/>
      <c r="AP153" s="61"/>
      <c r="AQ153" s="6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E153" s="13"/>
    </row>
    <row r="154" spans="12:57">
      <c r="M154" s="61"/>
      <c r="Z154" s="3"/>
      <c r="AB154" s="16"/>
      <c r="AC154" s="16"/>
      <c r="AD154" s="3"/>
      <c r="AE154" s="3"/>
      <c r="AF154" s="16"/>
      <c r="AG154" s="16"/>
      <c r="AH154" s="61"/>
      <c r="AJ154" s="3"/>
      <c r="AK154" s="3"/>
      <c r="AL154" s="62"/>
      <c r="AN154" s="1"/>
      <c r="AO154" s="1"/>
      <c r="AP154" s="61"/>
      <c r="AQ154" s="6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E154" s="13"/>
    </row>
    <row r="155" spans="12:57">
      <c r="M155" s="61"/>
      <c r="Z155" s="3"/>
      <c r="AB155" s="16"/>
      <c r="AC155" s="16"/>
      <c r="AD155" s="3"/>
      <c r="AE155" s="3"/>
      <c r="AF155" s="16"/>
      <c r="AG155" s="16"/>
      <c r="AH155" s="61"/>
      <c r="AJ155" s="3"/>
      <c r="AK155" s="3"/>
      <c r="AL155" s="62"/>
      <c r="AN155" s="1"/>
      <c r="AO155" s="1"/>
      <c r="AP155" s="61"/>
      <c r="AQ155" s="6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E155" s="13"/>
    </row>
    <row r="156" spans="12:57">
      <c r="L156" s="164"/>
      <c r="M156" s="61"/>
      <c r="P156" s="387"/>
      <c r="Q156" s="164"/>
      <c r="R156" s="164"/>
      <c r="S156" s="164"/>
      <c r="Z156" s="3"/>
      <c r="AB156" s="16"/>
      <c r="AC156" s="16"/>
      <c r="AD156" s="3"/>
      <c r="AE156" s="3"/>
      <c r="AF156" s="16"/>
      <c r="AG156" s="16"/>
      <c r="AH156" s="61"/>
      <c r="AJ156" s="3"/>
      <c r="AK156" s="3"/>
      <c r="AL156" s="62"/>
      <c r="AN156" s="1"/>
      <c r="AO156" s="1"/>
      <c r="AP156" s="61"/>
      <c r="AQ156" s="6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</row>
    <row r="157" spans="12:57">
      <c r="L157" s="164"/>
      <c r="M157" s="61"/>
      <c r="P157" s="387"/>
      <c r="Q157" s="164"/>
      <c r="R157" s="164"/>
      <c r="S157" s="164"/>
      <c r="Z157" s="3"/>
      <c r="AB157" s="16"/>
      <c r="AC157" s="16"/>
      <c r="AD157" s="3"/>
      <c r="AE157" s="3"/>
      <c r="AF157" s="16"/>
      <c r="AG157" s="16"/>
      <c r="AH157" s="61"/>
      <c r="AJ157" s="3"/>
      <c r="AK157" s="3"/>
      <c r="AL157" s="62"/>
      <c r="AN157" s="1"/>
      <c r="AO157" s="1"/>
      <c r="AP157" s="61"/>
      <c r="AQ157" s="6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</row>
    <row r="158" spans="12:57">
      <c r="L158" s="164"/>
      <c r="M158" s="61"/>
      <c r="P158" s="387"/>
      <c r="Q158" s="164"/>
      <c r="R158" s="164"/>
      <c r="S158" s="164"/>
      <c r="Z158" s="3"/>
      <c r="AB158" s="16"/>
      <c r="AC158" s="16"/>
      <c r="AD158" s="3"/>
      <c r="AE158" s="3"/>
      <c r="AF158" s="16"/>
      <c r="AG158" s="16"/>
      <c r="AH158" s="61"/>
      <c r="AJ158" s="3"/>
      <c r="AK158" s="3"/>
      <c r="AL158" s="62"/>
      <c r="AN158" s="1"/>
      <c r="AO158" s="1"/>
      <c r="AP158" s="61"/>
      <c r="AQ158" s="6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</row>
    <row r="159" spans="12:57">
      <c r="L159" s="164"/>
      <c r="M159" s="61"/>
      <c r="P159" s="387"/>
      <c r="Q159" s="164"/>
      <c r="R159" s="164"/>
      <c r="S159" s="164"/>
      <c r="Z159" s="3"/>
      <c r="AB159" s="16"/>
      <c r="AC159" s="16"/>
      <c r="AD159" s="3"/>
      <c r="AE159" s="3"/>
      <c r="AF159" s="16"/>
      <c r="AG159" s="16"/>
      <c r="AH159" s="61"/>
      <c r="AJ159" s="3"/>
      <c r="AK159" s="3"/>
      <c r="AL159" s="62"/>
      <c r="AN159" s="1"/>
      <c r="AO159" s="1"/>
      <c r="AP159" s="61"/>
      <c r="AQ159" s="6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</row>
    <row r="160" spans="12:57">
      <c r="L160" s="164"/>
      <c r="M160" s="61"/>
      <c r="P160" s="387"/>
      <c r="Q160" s="164"/>
      <c r="R160" s="164"/>
      <c r="S160" s="164"/>
      <c r="Z160" s="3"/>
      <c r="AB160" s="16"/>
      <c r="AC160" s="16"/>
      <c r="AD160" s="3"/>
      <c r="AE160" s="3"/>
      <c r="AF160" s="16"/>
      <c r="AG160" s="16"/>
      <c r="AH160" s="61"/>
      <c r="AJ160" s="3"/>
      <c r="AK160" s="3"/>
      <c r="AL160" s="62"/>
      <c r="AN160" s="1"/>
      <c r="AO160" s="1"/>
      <c r="AP160" s="61"/>
      <c r="AQ160" s="6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</row>
    <row r="161" spans="7:55">
      <c r="L161" s="164"/>
      <c r="M161" s="61"/>
      <c r="P161" s="387"/>
      <c r="Q161" s="164"/>
      <c r="R161" s="164"/>
      <c r="S161" s="164"/>
      <c r="Z161" s="3"/>
      <c r="AB161" s="16"/>
      <c r="AC161" s="16"/>
      <c r="AD161" s="3"/>
      <c r="AE161" s="3"/>
      <c r="AF161" s="16"/>
      <c r="AG161" s="16"/>
      <c r="AH161" s="61"/>
      <c r="AJ161" s="3"/>
      <c r="AK161" s="3"/>
      <c r="AL161" s="62"/>
      <c r="AN161" s="1"/>
      <c r="AO161" s="1"/>
      <c r="AP161" s="61"/>
      <c r="AQ161" s="6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</row>
    <row r="162" spans="7:55">
      <c r="L162" s="164"/>
      <c r="M162" s="61"/>
      <c r="P162" s="387"/>
      <c r="Q162" s="164"/>
      <c r="R162" s="164"/>
      <c r="S162" s="164"/>
      <c r="Z162" s="3"/>
      <c r="AB162" s="16"/>
      <c r="AC162" s="16"/>
      <c r="AD162" s="3"/>
      <c r="AE162" s="3"/>
      <c r="AF162" s="16"/>
      <c r="AG162" s="16"/>
      <c r="AH162" s="61"/>
      <c r="AJ162" s="3"/>
      <c r="AK162" s="3"/>
      <c r="AL162" s="62"/>
      <c r="AN162" s="1"/>
      <c r="AO162" s="1"/>
      <c r="AP162" s="61"/>
      <c r="AQ162" s="6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</row>
    <row r="163" spans="7:55">
      <c r="L163" s="164"/>
      <c r="M163" s="61"/>
      <c r="P163" s="387"/>
      <c r="Q163" s="164"/>
      <c r="R163" s="164"/>
      <c r="S163" s="164"/>
      <c r="Z163" s="3"/>
      <c r="AB163" s="16"/>
      <c r="AC163" s="16"/>
      <c r="AD163" s="3"/>
      <c r="AE163" s="3"/>
      <c r="AF163" s="16"/>
      <c r="AG163" s="16"/>
      <c r="AH163" s="61"/>
      <c r="AJ163" s="3"/>
      <c r="AK163" s="3"/>
      <c r="AL163" s="62"/>
      <c r="AN163" s="1"/>
      <c r="AO163" s="1"/>
      <c r="AP163" s="61"/>
      <c r="AQ163" s="6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</row>
    <row r="164" spans="7:55">
      <c r="L164" s="164"/>
      <c r="M164" s="61"/>
      <c r="P164" s="387"/>
      <c r="Q164" s="164"/>
      <c r="R164" s="164"/>
      <c r="S164" s="164"/>
      <c r="Z164" s="3"/>
      <c r="AB164" s="16"/>
      <c r="AC164" s="16"/>
      <c r="AD164" s="3"/>
      <c r="AE164" s="3"/>
      <c r="AF164" s="16"/>
      <c r="AG164" s="16"/>
      <c r="AH164" s="61"/>
      <c r="AJ164" s="3"/>
      <c r="AK164" s="3"/>
      <c r="AL164" s="62"/>
      <c r="AN164" s="1"/>
      <c r="AO164" s="1"/>
      <c r="AP164" s="61"/>
      <c r="AQ164" s="6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</row>
    <row r="165" spans="7:55">
      <c r="L165" s="164"/>
      <c r="M165" s="61"/>
      <c r="P165" s="387"/>
      <c r="Q165" s="164"/>
      <c r="R165" s="164"/>
      <c r="S165" s="164"/>
      <c r="Z165" s="3"/>
      <c r="AB165" s="16"/>
      <c r="AC165" s="16"/>
      <c r="AD165" s="3"/>
      <c r="AE165" s="3"/>
      <c r="AF165" s="16"/>
      <c r="AG165" s="16"/>
      <c r="AH165" s="61"/>
      <c r="AJ165" s="3"/>
      <c r="AK165" s="3"/>
      <c r="AL165" s="62"/>
      <c r="AN165" s="1"/>
      <c r="AO165" s="1"/>
      <c r="AP165" s="61"/>
      <c r="AQ165" s="6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</row>
    <row r="166" spans="7:55">
      <c r="L166" s="164"/>
      <c r="M166" s="61"/>
      <c r="P166" s="387"/>
      <c r="Q166" s="164"/>
      <c r="R166" s="164"/>
      <c r="S166" s="164"/>
      <c r="Z166" s="3"/>
      <c r="AB166" s="16"/>
      <c r="AC166" s="16"/>
      <c r="AD166" s="3"/>
      <c r="AE166" s="3"/>
      <c r="AF166" s="16"/>
      <c r="AG166" s="16"/>
      <c r="AH166" s="61"/>
      <c r="AJ166" s="3"/>
      <c r="AK166" s="3"/>
      <c r="AL166" s="62"/>
      <c r="AN166" s="1"/>
      <c r="AO166" s="1"/>
      <c r="AP166" s="61"/>
      <c r="AQ166" s="6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</row>
    <row r="167" spans="7:55">
      <c r="G167" s="382"/>
      <c r="H167" s="387"/>
      <c r="I167" s="164"/>
      <c r="J167" s="164"/>
      <c r="K167" s="164"/>
      <c r="L167" s="164"/>
      <c r="M167" s="61"/>
      <c r="P167" s="387"/>
      <c r="Q167" s="164"/>
      <c r="R167" s="164"/>
      <c r="S167" s="164"/>
      <c r="Z167" s="3"/>
      <c r="AB167" s="16"/>
      <c r="AC167" s="16"/>
      <c r="AD167" s="3"/>
      <c r="AE167" s="3"/>
      <c r="AF167" s="16"/>
      <c r="AG167" s="16"/>
      <c r="AH167" s="61"/>
      <c r="AJ167" s="3"/>
      <c r="AK167" s="3"/>
      <c r="AL167" s="62"/>
      <c r="AN167" s="1"/>
      <c r="AO167" s="1"/>
      <c r="AP167" s="61"/>
      <c r="AQ167" s="6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</row>
    <row r="168" spans="7:55">
      <c r="G168" s="382"/>
      <c r="H168" s="387"/>
      <c r="I168" s="164"/>
      <c r="J168" s="164"/>
      <c r="K168" s="164"/>
      <c r="L168" s="164"/>
      <c r="M168" s="61"/>
      <c r="P168" s="387"/>
      <c r="Q168" s="164"/>
      <c r="R168" s="164"/>
      <c r="S168" s="164"/>
      <c r="Z168" s="3"/>
      <c r="AB168" s="16"/>
      <c r="AC168" s="16"/>
      <c r="AD168" s="3"/>
      <c r="AE168" s="3"/>
      <c r="AF168" s="16"/>
      <c r="AG168" s="16"/>
      <c r="AH168" s="61"/>
      <c r="AJ168" s="3"/>
      <c r="AK168" s="3"/>
      <c r="AL168" s="62"/>
      <c r="AN168" s="1"/>
      <c r="AO168" s="1"/>
      <c r="AP168" s="61"/>
      <c r="AQ168" s="6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</row>
    <row r="169" spans="7:55">
      <c r="G169" s="382"/>
      <c r="H169" s="387"/>
      <c r="I169" s="164"/>
      <c r="J169" s="164"/>
      <c r="K169" s="164"/>
      <c r="L169" s="164"/>
      <c r="M169" s="61"/>
      <c r="P169" s="387"/>
      <c r="Q169" s="164"/>
      <c r="R169" s="164"/>
      <c r="S169" s="164"/>
      <c r="Z169" s="3"/>
      <c r="AB169" s="16"/>
      <c r="AC169" s="16"/>
      <c r="AD169" s="3"/>
      <c r="AE169" s="3"/>
      <c r="AF169" s="16"/>
      <c r="AG169" s="16"/>
      <c r="AH169" s="61"/>
      <c r="AJ169" s="3"/>
      <c r="AK169" s="3"/>
      <c r="AL169" s="62"/>
      <c r="AN169" s="1"/>
      <c r="AO169" s="1"/>
      <c r="AP169" s="61"/>
      <c r="AQ169" s="6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</row>
    <row r="170" spans="7:55">
      <c r="G170" s="382"/>
      <c r="H170" s="387"/>
      <c r="I170" s="164"/>
      <c r="J170" s="164"/>
      <c r="K170" s="164"/>
      <c r="L170" s="164"/>
      <c r="M170" s="61"/>
      <c r="P170" s="387"/>
      <c r="Q170" s="164"/>
      <c r="R170" s="164"/>
      <c r="S170" s="164"/>
      <c r="Z170" s="3"/>
      <c r="AB170" s="16"/>
      <c r="AC170" s="16"/>
      <c r="AD170" s="3"/>
      <c r="AE170" s="3"/>
      <c r="AF170" s="16"/>
      <c r="AG170" s="16"/>
      <c r="AH170" s="61"/>
      <c r="AJ170" s="3"/>
      <c r="AK170" s="3"/>
      <c r="AL170" s="62"/>
      <c r="AN170" s="1"/>
      <c r="AO170" s="1"/>
      <c r="AP170" s="61"/>
      <c r="AQ170" s="6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</row>
    <row r="171" spans="7:55">
      <c r="G171" s="382"/>
      <c r="H171" s="387"/>
      <c r="I171" s="164"/>
      <c r="J171" s="164"/>
      <c r="K171" s="164"/>
      <c r="L171" s="164"/>
      <c r="M171" s="61"/>
      <c r="P171" s="387"/>
      <c r="Q171" s="164"/>
      <c r="R171" s="164"/>
      <c r="S171" s="164"/>
      <c r="Z171" s="3"/>
      <c r="AB171" s="16"/>
      <c r="AC171" s="16"/>
      <c r="AD171" s="3"/>
      <c r="AE171" s="3"/>
      <c r="AF171" s="16"/>
      <c r="AG171" s="16"/>
      <c r="AH171" s="61"/>
      <c r="AJ171" s="3"/>
      <c r="AK171" s="3"/>
      <c r="AL171" s="62"/>
      <c r="AN171" s="1"/>
      <c r="AO171" s="1"/>
      <c r="AP171" s="61"/>
      <c r="AQ171" s="6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</row>
    <row r="172" spans="7:55">
      <c r="G172" s="382"/>
      <c r="H172" s="387"/>
      <c r="I172" s="164"/>
      <c r="J172" s="164"/>
      <c r="K172" s="164"/>
      <c r="L172" s="164"/>
      <c r="M172" s="61"/>
      <c r="P172" s="387"/>
      <c r="Q172" s="164"/>
      <c r="R172" s="164"/>
      <c r="S172" s="164"/>
      <c r="Z172" s="3"/>
      <c r="AB172" s="16"/>
      <c r="AC172" s="16"/>
      <c r="AD172" s="3"/>
      <c r="AE172" s="3"/>
      <c r="AF172" s="16"/>
      <c r="AG172" s="16"/>
      <c r="AH172" s="61"/>
      <c r="AJ172" s="3"/>
      <c r="AK172" s="3"/>
      <c r="AL172" s="62"/>
      <c r="AN172" s="1"/>
      <c r="AO172" s="1"/>
      <c r="AP172" s="61"/>
      <c r="AQ172" s="6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</row>
    <row r="173" spans="7:55">
      <c r="G173" s="382"/>
      <c r="H173" s="387"/>
      <c r="I173" s="164"/>
      <c r="J173" s="164"/>
      <c r="K173" s="164"/>
      <c r="L173" s="164"/>
      <c r="M173" s="61"/>
      <c r="P173" s="387"/>
      <c r="Q173" s="164"/>
      <c r="R173" s="164"/>
      <c r="S173" s="164"/>
      <c r="Z173" s="3"/>
      <c r="AB173" s="16"/>
      <c r="AC173" s="16"/>
      <c r="AD173" s="3"/>
      <c r="AE173" s="3"/>
      <c r="AF173" s="16"/>
      <c r="AG173" s="16"/>
      <c r="AH173" s="61"/>
      <c r="AJ173" s="3"/>
      <c r="AK173" s="3"/>
      <c r="AL173" s="62"/>
      <c r="AN173" s="1"/>
      <c r="AO173" s="1"/>
      <c r="AP173" s="61"/>
      <c r="AQ173" s="6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</row>
    <row r="174" spans="7:55">
      <c r="G174" s="382"/>
      <c r="H174" s="387"/>
      <c r="I174" s="164"/>
      <c r="J174" s="164"/>
      <c r="K174" s="164"/>
      <c r="L174" s="164"/>
      <c r="M174" s="61"/>
      <c r="P174" s="387"/>
      <c r="Q174" s="164"/>
      <c r="R174" s="164"/>
      <c r="S174" s="164"/>
      <c r="Z174" s="3"/>
      <c r="AB174" s="16"/>
      <c r="AC174" s="16"/>
      <c r="AD174" s="3"/>
      <c r="AE174" s="3"/>
      <c r="AF174" s="16"/>
      <c r="AG174" s="16"/>
      <c r="AH174" s="61"/>
      <c r="AJ174" s="3"/>
      <c r="AK174" s="3"/>
      <c r="AL174" s="62"/>
      <c r="AN174" s="1"/>
      <c r="AO174" s="1"/>
      <c r="AP174" s="61"/>
      <c r="AQ174" s="6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</row>
    <row r="175" spans="7:55">
      <c r="G175" s="382"/>
      <c r="H175" s="387"/>
      <c r="I175" s="164"/>
      <c r="J175" s="164"/>
      <c r="K175" s="164"/>
      <c r="L175" s="164"/>
      <c r="M175" s="61"/>
      <c r="P175" s="387"/>
      <c r="Q175" s="164"/>
      <c r="R175" s="164"/>
      <c r="S175" s="164"/>
      <c r="Z175" s="3"/>
      <c r="AB175" s="16"/>
      <c r="AC175" s="16"/>
      <c r="AD175" s="3"/>
      <c r="AE175" s="3"/>
      <c r="AF175" s="16"/>
      <c r="AG175" s="16"/>
      <c r="AH175" s="61"/>
      <c r="AJ175" s="3"/>
      <c r="AK175" s="3"/>
      <c r="AL175" s="62"/>
      <c r="AN175" s="1"/>
      <c r="AO175" s="1"/>
      <c r="AP175" s="61"/>
      <c r="AQ175" s="6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</row>
    <row r="176" spans="7:55">
      <c r="G176" s="382"/>
      <c r="H176" s="387"/>
      <c r="I176" s="164"/>
      <c r="J176" s="164"/>
      <c r="K176" s="164"/>
      <c r="L176" s="164"/>
      <c r="M176" s="61"/>
      <c r="P176" s="387"/>
      <c r="Q176" s="164"/>
      <c r="R176" s="164"/>
      <c r="S176" s="164"/>
      <c r="Z176" s="3"/>
      <c r="AB176" s="16"/>
      <c r="AC176" s="16"/>
      <c r="AD176" s="3"/>
      <c r="AE176" s="3"/>
      <c r="AF176" s="16"/>
      <c r="AG176" s="16"/>
      <c r="AH176" s="61"/>
      <c r="AJ176" s="3"/>
      <c r="AK176" s="3"/>
      <c r="AL176" s="62"/>
      <c r="AN176" s="1"/>
      <c r="AO176" s="1"/>
      <c r="AP176" s="61"/>
      <c r="AQ176" s="6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4"/>
    </row>
    <row r="177" spans="7:55">
      <c r="G177" s="382"/>
      <c r="H177" s="387"/>
      <c r="I177" s="164"/>
      <c r="J177" s="164"/>
      <c r="K177" s="164"/>
      <c r="L177" s="164"/>
      <c r="M177" s="61"/>
      <c r="P177" s="387"/>
      <c r="Q177" s="164"/>
      <c r="R177" s="164"/>
      <c r="S177" s="164"/>
      <c r="Z177" s="3"/>
      <c r="AB177" s="16"/>
      <c r="AC177" s="16"/>
      <c r="AD177" s="3"/>
      <c r="AE177" s="3"/>
      <c r="AF177" s="16"/>
      <c r="AG177" s="16"/>
      <c r="AH177" s="61"/>
      <c r="AJ177" s="3"/>
      <c r="AK177" s="3"/>
      <c r="AL177" s="62"/>
      <c r="AN177" s="1"/>
      <c r="AO177" s="1"/>
      <c r="AP177" s="61"/>
      <c r="AQ177" s="6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4"/>
    </row>
    <row r="178" spans="7:55">
      <c r="G178" s="382"/>
      <c r="H178" s="387"/>
      <c r="I178" s="164"/>
      <c r="J178" s="164"/>
      <c r="K178" s="164"/>
      <c r="L178" s="164"/>
      <c r="M178" s="61"/>
      <c r="P178" s="387"/>
      <c r="Q178" s="164"/>
      <c r="R178" s="164"/>
      <c r="S178" s="164"/>
      <c r="Z178" s="3"/>
      <c r="AB178" s="16"/>
      <c r="AC178" s="16"/>
      <c r="AD178" s="3"/>
      <c r="AE178" s="3"/>
      <c r="AF178" s="16"/>
      <c r="AG178" s="16"/>
      <c r="AH178" s="61"/>
      <c r="AJ178" s="3"/>
      <c r="AK178" s="3"/>
      <c r="AL178" s="62"/>
      <c r="AN178" s="1"/>
      <c r="AO178" s="1"/>
      <c r="AP178" s="61"/>
      <c r="AQ178" s="6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4"/>
    </row>
    <row r="179" spans="7:55">
      <c r="G179" s="382"/>
      <c r="H179" s="387"/>
      <c r="I179" s="164"/>
      <c r="J179" s="164"/>
      <c r="K179" s="164"/>
      <c r="L179" s="164"/>
      <c r="M179" s="61"/>
      <c r="P179" s="387"/>
      <c r="Q179" s="164"/>
      <c r="R179" s="164"/>
      <c r="S179" s="164"/>
      <c r="Z179" s="3"/>
      <c r="AB179" s="16"/>
      <c r="AC179" s="16"/>
      <c r="AD179" s="3"/>
      <c r="AE179" s="3"/>
      <c r="AF179" s="16"/>
      <c r="AG179" s="16"/>
      <c r="AH179" s="61"/>
      <c r="AJ179" s="3"/>
      <c r="AK179" s="3"/>
      <c r="AL179" s="62"/>
      <c r="AN179" s="1"/>
      <c r="AO179" s="1"/>
      <c r="AP179" s="61"/>
      <c r="AQ179" s="6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4"/>
    </row>
    <row r="180" spans="7:55">
      <c r="G180" s="382"/>
      <c r="H180" s="387"/>
      <c r="I180" s="164"/>
      <c r="J180" s="164"/>
      <c r="K180" s="164"/>
      <c r="L180" s="164"/>
      <c r="M180" s="61"/>
      <c r="P180" s="387"/>
      <c r="Q180" s="164"/>
      <c r="R180" s="164"/>
      <c r="S180" s="164"/>
      <c r="Z180" s="3"/>
      <c r="AB180" s="16"/>
      <c r="AC180" s="16"/>
      <c r="AD180" s="3"/>
      <c r="AE180" s="3"/>
      <c r="AF180" s="16"/>
      <c r="AG180" s="16"/>
      <c r="AH180" s="61"/>
      <c r="AJ180" s="3"/>
      <c r="AK180" s="3"/>
      <c r="AL180" s="62"/>
      <c r="AN180" s="1"/>
      <c r="AO180" s="1"/>
      <c r="AP180" s="61"/>
      <c r="AQ180" s="6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4"/>
    </row>
    <row r="181" spans="7:55">
      <c r="G181" s="382"/>
      <c r="H181" s="387"/>
      <c r="I181" s="164"/>
      <c r="J181" s="164"/>
      <c r="K181" s="164"/>
      <c r="L181" s="164"/>
      <c r="M181" s="61"/>
      <c r="P181" s="387"/>
      <c r="Q181" s="164"/>
      <c r="R181" s="164"/>
      <c r="S181" s="164"/>
      <c r="Z181" s="3"/>
      <c r="AB181" s="16"/>
      <c r="AC181" s="16"/>
      <c r="AD181" s="3"/>
      <c r="AE181" s="3"/>
      <c r="AF181" s="16"/>
      <c r="AG181" s="16"/>
      <c r="AH181" s="61"/>
      <c r="AJ181" s="3"/>
      <c r="AK181" s="3"/>
      <c r="AL181" s="62"/>
      <c r="AN181" s="1"/>
      <c r="AO181" s="1"/>
      <c r="AP181" s="61"/>
      <c r="AQ181" s="6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4"/>
    </row>
    <row r="182" spans="7:55">
      <c r="G182" s="382"/>
      <c r="H182" s="387"/>
      <c r="I182" s="164"/>
      <c r="J182" s="164"/>
      <c r="K182" s="164"/>
      <c r="L182" s="164"/>
      <c r="M182" s="61"/>
      <c r="P182" s="387"/>
      <c r="Q182" s="164"/>
      <c r="R182" s="164"/>
      <c r="S182" s="164"/>
      <c r="Z182" s="3"/>
      <c r="AB182" s="16"/>
      <c r="AC182" s="16"/>
      <c r="AD182" s="3"/>
      <c r="AE182" s="3"/>
      <c r="AF182" s="16"/>
      <c r="AG182" s="16"/>
      <c r="AH182" s="61"/>
      <c r="AJ182" s="3"/>
      <c r="AK182" s="3"/>
      <c r="AL182" s="62"/>
      <c r="AN182" s="1"/>
      <c r="AO182" s="1"/>
      <c r="AP182" s="61"/>
      <c r="AQ182" s="6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4"/>
    </row>
    <row r="183" spans="7:55">
      <c r="G183" s="382"/>
      <c r="H183" s="387"/>
      <c r="I183" s="164"/>
      <c r="J183" s="164"/>
      <c r="K183" s="164"/>
      <c r="L183" s="164"/>
      <c r="M183" s="61"/>
      <c r="P183" s="387"/>
      <c r="Q183" s="164"/>
      <c r="R183" s="164"/>
      <c r="S183" s="164"/>
      <c r="Z183" s="3"/>
      <c r="AB183" s="16"/>
      <c r="AC183" s="16"/>
      <c r="AD183" s="3"/>
      <c r="AE183" s="3"/>
      <c r="AF183" s="16"/>
      <c r="AG183" s="16"/>
      <c r="AH183" s="61"/>
      <c r="AJ183" s="3"/>
      <c r="AK183" s="3"/>
      <c r="AL183" s="62"/>
      <c r="AN183" s="1"/>
      <c r="AO183" s="1"/>
      <c r="AP183" s="61"/>
      <c r="AQ183" s="6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4"/>
    </row>
    <row r="184" spans="7:55">
      <c r="G184" s="382"/>
      <c r="H184" s="387"/>
      <c r="I184" s="164"/>
      <c r="J184" s="164"/>
      <c r="K184" s="164"/>
      <c r="L184" s="164"/>
      <c r="M184" s="61"/>
      <c r="P184" s="387"/>
      <c r="Q184" s="164"/>
      <c r="R184" s="164"/>
      <c r="S184" s="164"/>
      <c r="Z184" s="3"/>
      <c r="AB184" s="16"/>
      <c r="AC184" s="16"/>
      <c r="AD184" s="3"/>
      <c r="AE184" s="3"/>
      <c r="AF184" s="16"/>
      <c r="AG184" s="16"/>
      <c r="AH184" s="61"/>
      <c r="AJ184" s="3"/>
      <c r="AK184" s="3"/>
      <c r="AL184" s="62"/>
      <c r="AN184" s="1"/>
      <c r="AO184" s="1"/>
      <c r="AP184" s="61"/>
      <c r="AQ184" s="6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4"/>
    </row>
    <row r="185" spans="7:55">
      <c r="G185" s="382"/>
      <c r="H185" s="387"/>
      <c r="I185" s="164"/>
      <c r="J185" s="164"/>
      <c r="K185" s="164"/>
      <c r="L185" s="164"/>
      <c r="M185" s="61"/>
      <c r="P185" s="387"/>
      <c r="Q185" s="164"/>
      <c r="R185" s="164"/>
      <c r="S185" s="164"/>
      <c r="Z185" s="3"/>
      <c r="AB185" s="16"/>
      <c r="AC185" s="16"/>
      <c r="AD185" s="3"/>
      <c r="AE185" s="3"/>
      <c r="AF185" s="16"/>
      <c r="AG185" s="16"/>
      <c r="AH185" s="61"/>
      <c r="AJ185" s="3"/>
      <c r="AK185" s="3"/>
      <c r="AL185" s="62"/>
      <c r="AN185" s="1"/>
      <c r="AO185" s="1"/>
      <c r="AP185" s="61"/>
      <c r="AQ185" s="6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4"/>
    </row>
    <row r="186" spans="7:55">
      <c r="G186" s="382"/>
      <c r="H186" s="387"/>
      <c r="I186" s="164"/>
      <c r="J186" s="164"/>
      <c r="K186" s="164"/>
      <c r="L186" s="164"/>
      <c r="M186" s="61"/>
      <c r="P186" s="387"/>
      <c r="Q186" s="164"/>
      <c r="R186" s="164"/>
      <c r="S186" s="164"/>
      <c r="Z186" s="3"/>
      <c r="AB186" s="16"/>
      <c r="AC186" s="16"/>
      <c r="AD186" s="3"/>
      <c r="AE186" s="3"/>
      <c r="AF186" s="16"/>
      <c r="AG186" s="16"/>
      <c r="AH186" s="61"/>
      <c r="AJ186" s="3"/>
      <c r="AK186" s="3"/>
      <c r="AL186" s="62"/>
      <c r="AN186" s="1"/>
      <c r="AO186" s="1"/>
      <c r="AP186" s="61"/>
      <c r="AQ186" s="6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4"/>
    </row>
    <row r="187" spans="7:55">
      <c r="G187" s="382"/>
      <c r="H187" s="387"/>
      <c r="I187" s="164"/>
      <c r="J187" s="164"/>
      <c r="K187" s="164"/>
      <c r="L187" s="164"/>
      <c r="M187" s="61"/>
      <c r="P187" s="387"/>
      <c r="Q187" s="164"/>
      <c r="R187" s="164"/>
      <c r="S187" s="164"/>
      <c r="Z187" s="3"/>
      <c r="AB187" s="16"/>
      <c r="AC187" s="16"/>
      <c r="AD187" s="3"/>
      <c r="AE187" s="3"/>
      <c r="AF187" s="16"/>
      <c r="AG187" s="16"/>
      <c r="AH187" s="61"/>
      <c r="AJ187" s="3"/>
      <c r="AK187" s="3"/>
      <c r="AL187" s="62"/>
      <c r="AN187" s="1"/>
      <c r="AO187" s="1"/>
      <c r="AP187" s="61"/>
      <c r="AQ187" s="6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4"/>
    </row>
    <row r="188" spans="7:55">
      <c r="G188" s="382"/>
      <c r="H188" s="387"/>
      <c r="I188" s="164"/>
      <c r="J188" s="164"/>
      <c r="K188" s="164"/>
      <c r="L188" s="164"/>
      <c r="M188" s="61"/>
      <c r="P188" s="387"/>
      <c r="Q188" s="164"/>
      <c r="R188" s="164"/>
      <c r="S188" s="164"/>
      <c r="Z188" s="3"/>
      <c r="AB188" s="16"/>
      <c r="AC188" s="16"/>
      <c r="AD188" s="3"/>
      <c r="AE188" s="3"/>
      <c r="AF188" s="16"/>
      <c r="AG188" s="16"/>
      <c r="AH188" s="61"/>
      <c r="AJ188" s="3"/>
      <c r="AK188" s="3"/>
      <c r="AL188" s="62"/>
      <c r="AN188" s="1"/>
      <c r="AO188" s="1"/>
      <c r="AP188" s="61"/>
      <c r="AQ188" s="6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4"/>
    </row>
    <row r="189" spans="7:55">
      <c r="G189" s="382"/>
      <c r="H189" s="387"/>
      <c r="I189" s="164"/>
      <c r="J189" s="164"/>
      <c r="K189" s="164"/>
      <c r="L189" s="164"/>
      <c r="M189" s="61"/>
      <c r="P189" s="387"/>
      <c r="Q189" s="164"/>
      <c r="R189" s="164"/>
      <c r="S189" s="164"/>
      <c r="Z189" s="3"/>
      <c r="AB189" s="16"/>
      <c r="AC189" s="16"/>
      <c r="AD189" s="3"/>
      <c r="AE189" s="3"/>
      <c r="AF189" s="16"/>
      <c r="AG189" s="16"/>
      <c r="AH189" s="61"/>
      <c r="AJ189" s="3"/>
      <c r="AK189" s="3"/>
      <c r="AL189" s="62"/>
      <c r="AN189" s="1"/>
      <c r="AO189" s="1"/>
      <c r="AP189" s="61"/>
      <c r="AQ189" s="6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4"/>
    </row>
    <row r="190" spans="7:55">
      <c r="G190" s="382"/>
      <c r="H190" s="387"/>
      <c r="I190" s="164"/>
      <c r="J190" s="164"/>
      <c r="K190" s="164"/>
      <c r="L190" s="164"/>
      <c r="M190" s="61"/>
      <c r="P190" s="387"/>
      <c r="Q190" s="164"/>
      <c r="R190" s="164"/>
      <c r="S190" s="164"/>
      <c r="Z190" s="3"/>
      <c r="AB190" s="16"/>
      <c r="AC190" s="16"/>
      <c r="AD190" s="3"/>
      <c r="AE190" s="3"/>
      <c r="AF190" s="16"/>
      <c r="AG190" s="16"/>
      <c r="AH190" s="61"/>
      <c r="AJ190" s="3"/>
      <c r="AK190" s="3"/>
      <c r="AL190" s="62"/>
      <c r="AN190" s="1"/>
      <c r="AO190" s="1"/>
      <c r="AP190" s="61"/>
      <c r="AQ190" s="6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4"/>
    </row>
    <row r="191" spans="7:55">
      <c r="G191" s="382"/>
      <c r="H191" s="387"/>
      <c r="I191" s="164"/>
      <c r="J191" s="164"/>
      <c r="K191" s="164"/>
      <c r="L191" s="164"/>
      <c r="M191" s="164"/>
      <c r="O191" s="14"/>
      <c r="P191" s="387"/>
      <c r="Q191" s="164"/>
      <c r="R191" s="164"/>
      <c r="S191" s="164"/>
      <c r="T191" s="14"/>
      <c r="U191" s="14"/>
      <c r="V191" s="14"/>
      <c r="W191" s="14"/>
      <c r="X191" s="14"/>
      <c r="Z191" s="14"/>
      <c r="AB191" s="77"/>
      <c r="AC191" s="77"/>
      <c r="AD191" s="14"/>
      <c r="AE191" s="14"/>
      <c r="AF191" s="77"/>
      <c r="AG191" s="77"/>
      <c r="AH191" s="164"/>
      <c r="AI191" s="14"/>
      <c r="AJ191" s="14"/>
      <c r="AK191" s="14"/>
      <c r="AL191" s="14"/>
      <c r="AM191" s="77"/>
      <c r="AN191" s="1"/>
      <c r="AO191" s="1"/>
      <c r="AP191" s="61"/>
      <c r="AQ191" s="6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4"/>
    </row>
    <row r="192" spans="7:55">
      <c r="G192" s="382"/>
      <c r="H192" s="387"/>
      <c r="I192" s="164"/>
      <c r="J192" s="164"/>
      <c r="K192" s="164"/>
      <c r="L192" s="164"/>
      <c r="M192" s="164"/>
      <c r="O192" s="14"/>
      <c r="P192" s="387"/>
      <c r="Q192" s="164"/>
      <c r="R192" s="164"/>
      <c r="S192" s="164"/>
      <c r="T192" s="14"/>
      <c r="U192" s="14"/>
      <c r="V192" s="14"/>
      <c r="W192" s="14"/>
      <c r="X192" s="14"/>
      <c r="Z192" s="14"/>
      <c r="AB192" s="77"/>
      <c r="AC192" s="77"/>
      <c r="AD192" s="14"/>
      <c r="AE192" s="14"/>
      <c r="AF192" s="77"/>
      <c r="AG192" s="77"/>
      <c r="AH192" s="164"/>
      <c r="AI192" s="14"/>
      <c r="AJ192" s="14"/>
      <c r="AK192" s="14"/>
      <c r="AL192" s="14"/>
      <c r="AM192" s="77"/>
      <c r="AN192" s="1"/>
      <c r="AO192" s="1"/>
      <c r="AP192" s="61"/>
      <c r="AQ192" s="6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4"/>
    </row>
    <row r="193" spans="7:55">
      <c r="G193" s="382"/>
      <c r="H193" s="387"/>
      <c r="I193" s="164"/>
      <c r="J193" s="164"/>
      <c r="K193" s="164"/>
      <c r="L193" s="164"/>
      <c r="M193" s="164"/>
      <c r="O193" s="14"/>
      <c r="P193" s="387"/>
      <c r="Q193" s="164"/>
      <c r="R193" s="164"/>
      <c r="S193" s="164"/>
      <c r="T193" s="14"/>
      <c r="U193" s="14"/>
      <c r="V193" s="14"/>
      <c r="W193" s="14"/>
      <c r="X193" s="14"/>
      <c r="Z193" s="14"/>
      <c r="AB193" s="77"/>
      <c r="AC193" s="77"/>
      <c r="AD193" s="14"/>
      <c r="AE193" s="14"/>
      <c r="AF193" s="77"/>
      <c r="AG193" s="77"/>
      <c r="AH193" s="164"/>
      <c r="AI193" s="14"/>
      <c r="AJ193" s="14"/>
      <c r="AK193" s="14"/>
      <c r="AL193" s="14"/>
      <c r="AM193" s="77"/>
      <c r="AN193" s="1"/>
      <c r="AO193" s="1"/>
      <c r="AP193" s="61"/>
      <c r="AQ193" s="6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4"/>
    </row>
    <row r="194" spans="7:55">
      <c r="G194" s="382"/>
      <c r="H194" s="387"/>
      <c r="I194" s="164"/>
      <c r="J194" s="164"/>
      <c r="K194" s="164"/>
      <c r="L194" s="164"/>
      <c r="M194" s="164"/>
      <c r="O194" s="14"/>
      <c r="P194" s="387"/>
      <c r="Q194" s="164"/>
      <c r="R194" s="164"/>
      <c r="S194" s="164"/>
      <c r="T194" s="14"/>
      <c r="U194" s="14"/>
      <c r="V194" s="14"/>
      <c r="W194" s="14"/>
      <c r="X194" s="14"/>
      <c r="Z194" s="14"/>
      <c r="AB194" s="77"/>
      <c r="AC194" s="77"/>
      <c r="AD194" s="14"/>
      <c r="AE194" s="14"/>
      <c r="AF194" s="77"/>
      <c r="AG194" s="77"/>
      <c r="AH194" s="164"/>
      <c r="AI194" s="14"/>
      <c r="AJ194" s="14"/>
      <c r="AK194" s="14"/>
      <c r="AL194" s="14"/>
      <c r="AM194" s="77"/>
      <c r="AN194" s="1"/>
      <c r="AO194" s="1"/>
      <c r="AP194" s="61"/>
      <c r="AQ194" s="6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4"/>
    </row>
    <row r="195" spans="7:55">
      <c r="G195" s="382"/>
      <c r="H195" s="387"/>
      <c r="I195" s="164"/>
      <c r="J195" s="164"/>
      <c r="K195" s="164"/>
      <c r="L195" s="164"/>
      <c r="M195" s="164"/>
      <c r="O195" s="14"/>
      <c r="P195" s="387"/>
      <c r="Q195" s="164"/>
      <c r="R195" s="164"/>
      <c r="S195" s="164"/>
      <c r="T195" s="14"/>
      <c r="U195" s="14"/>
      <c r="V195" s="14"/>
      <c r="W195" s="14"/>
      <c r="X195" s="14"/>
      <c r="Z195" s="14"/>
      <c r="AB195" s="77"/>
      <c r="AC195" s="77"/>
      <c r="AD195" s="14"/>
      <c r="AE195" s="14"/>
      <c r="AF195" s="77"/>
      <c r="AG195" s="77"/>
      <c r="AH195" s="164"/>
      <c r="AI195" s="14"/>
      <c r="AJ195" s="14"/>
      <c r="AK195" s="14"/>
      <c r="AL195" s="14"/>
      <c r="AM195" s="77"/>
      <c r="AN195" s="1"/>
      <c r="AO195" s="1"/>
      <c r="AP195" s="61"/>
      <c r="AQ195" s="6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4"/>
    </row>
    <row r="196" spans="7:55">
      <c r="G196" s="382"/>
      <c r="H196" s="387"/>
      <c r="I196" s="164"/>
      <c r="J196" s="164"/>
      <c r="K196" s="164"/>
      <c r="L196" s="164"/>
      <c r="M196" s="164"/>
      <c r="O196" s="14"/>
      <c r="P196" s="387"/>
      <c r="Q196" s="164"/>
      <c r="R196" s="164"/>
      <c r="S196" s="164"/>
      <c r="T196" s="14"/>
      <c r="U196" s="14"/>
      <c r="V196" s="14"/>
      <c r="W196" s="14"/>
      <c r="X196" s="14"/>
      <c r="Z196" s="14"/>
      <c r="AB196" s="77"/>
      <c r="AC196" s="77"/>
      <c r="AD196" s="14"/>
      <c r="AE196" s="14"/>
      <c r="AF196" s="77"/>
      <c r="AG196" s="77"/>
      <c r="AH196" s="164"/>
      <c r="AI196" s="14"/>
      <c r="AJ196" s="14"/>
      <c r="AK196" s="14"/>
      <c r="AL196" s="14"/>
      <c r="AM196" s="77"/>
      <c r="AN196" s="1"/>
      <c r="AO196" s="1"/>
      <c r="AP196" s="61"/>
      <c r="AQ196" s="6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4"/>
    </row>
    <row r="197" spans="7:55">
      <c r="G197" s="382"/>
      <c r="H197" s="387"/>
      <c r="I197" s="164"/>
      <c r="J197" s="164"/>
      <c r="K197" s="164"/>
      <c r="L197" s="164"/>
      <c r="M197" s="164"/>
      <c r="O197" s="14"/>
      <c r="P197" s="387"/>
      <c r="Q197" s="164"/>
      <c r="R197" s="164"/>
      <c r="S197" s="164"/>
      <c r="T197" s="14"/>
      <c r="U197" s="14"/>
      <c r="V197" s="14"/>
      <c r="W197" s="14"/>
      <c r="X197" s="14"/>
      <c r="Z197" s="14"/>
      <c r="AB197" s="77"/>
      <c r="AC197" s="77"/>
      <c r="AD197" s="14"/>
      <c r="AE197" s="14"/>
      <c r="AF197" s="77"/>
      <c r="AG197" s="77"/>
      <c r="AH197" s="164"/>
      <c r="AI197" s="14"/>
      <c r="AJ197" s="14"/>
      <c r="AK197" s="14"/>
      <c r="AL197" s="14"/>
      <c r="AM197" s="77"/>
      <c r="AN197" s="1"/>
      <c r="AO197" s="1"/>
      <c r="AP197" s="61"/>
      <c r="AQ197" s="6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4"/>
    </row>
    <row r="198" spans="7:55">
      <c r="G198" s="382"/>
      <c r="H198" s="387"/>
      <c r="I198" s="164"/>
      <c r="J198" s="164"/>
      <c r="K198" s="164"/>
      <c r="L198" s="164"/>
      <c r="M198" s="164"/>
      <c r="O198" s="14"/>
      <c r="P198" s="387"/>
      <c r="Q198" s="164"/>
      <c r="R198" s="164"/>
      <c r="S198" s="164"/>
      <c r="T198" s="14"/>
      <c r="U198" s="14"/>
      <c r="V198" s="14"/>
      <c r="W198" s="14"/>
      <c r="X198" s="14"/>
      <c r="Z198" s="14"/>
      <c r="AB198" s="77"/>
      <c r="AC198" s="77"/>
      <c r="AD198" s="14"/>
      <c r="AE198" s="14"/>
      <c r="AF198" s="77"/>
      <c r="AG198" s="77"/>
      <c r="AH198" s="164"/>
      <c r="AI198" s="14"/>
      <c r="AJ198" s="14"/>
      <c r="AK198" s="14"/>
      <c r="AL198" s="14"/>
      <c r="AM198" s="77"/>
      <c r="AN198" s="1"/>
      <c r="AO198" s="1"/>
      <c r="AP198" s="61"/>
      <c r="AQ198" s="6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4"/>
    </row>
    <row r="199" spans="7:55">
      <c r="G199" s="382"/>
      <c r="H199" s="387"/>
      <c r="I199" s="164"/>
      <c r="J199" s="164"/>
      <c r="K199" s="164"/>
      <c r="L199" s="164"/>
      <c r="M199" s="164"/>
      <c r="O199" s="14"/>
      <c r="P199" s="387"/>
      <c r="Q199" s="164"/>
      <c r="R199" s="164"/>
      <c r="S199" s="164"/>
      <c r="T199" s="14"/>
      <c r="U199" s="14"/>
      <c r="V199" s="14"/>
      <c r="W199" s="14"/>
      <c r="X199" s="14"/>
      <c r="Z199" s="14"/>
      <c r="AB199" s="77"/>
      <c r="AC199" s="77"/>
      <c r="AD199" s="14"/>
      <c r="AE199" s="14"/>
      <c r="AF199" s="77"/>
      <c r="AG199" s="77"/>
      <c r="AH199" s="164"/>
      <c r="AI199" s="14"/>
      <c r="AJ199" s="14"/>
      <c r="AK199" s="14"/>
      <c r="AL199" s="14"/>
      <c r="AM199" s="77"/>
      <c r="AN199" s="1"/>
      <c r="AO199" s="1"/>
      <c r="AP199" s="61"/>
      <c r="AQ199" s="6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4"/>
    </row>
    <row r="200" spans="7:55">
      <c r="G200" s="382"/>
      <c r="H200" s="387"/>
      <c r="I200" s="164"/>
      <c r="J200" s="164"/>
      <c r="K200" s="164"/>
      <c r="L200" s="164"/>
      <c r="M200" s="164"/>
      <c r="O200" s="14"/>
      <c r="P200" s="387"/>
      <c r="Q200" s="164"/>
      <c r="R200" s="164"/>
      <c r="S200" s="164"/>
      <c r="T200" s="14"/>
      <c r="U200" s="14"/>
      <c r="V200" s="14"/>
      <c r="W200" s="14"/>
      <c r="X200" s="14"/>
      <c r="Z200" s="14"/>
      <c r="AB200" s="77"/>
      <c r="AC200" s="77"/>
      <c r="AD200" s="14"/>
      <c r="AE200" s="14"/>
      <c r="AF200" s="77"/>
      <c r="AG200" s="77"/>
      <c r="AH200" s="164"/>
      <c r="AI200" s="14"/>
      <c r="AJ200" s="14"/>
      <c r="AK200" s="14"/>
      <c r="AL200" s="14"/>
      <c r="AM200" s="77"/>
      <c r="AN200" s="1"/>
      <c r="AO200" s="1"/>
      <c r="AP200" s="61"/>
      <c r="AQ200" s="6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4"/>
    </row>
    <row r="201" spans="7:55">
      <c r="G201" s="382"/>
      <c r="H201" s="387"/>
      <c r="I201" s="164"/>
      <c r="J201" s="164"/>
      <c r="K201" s="164"/>
      <c r="L201" s="164"/>
      <c r="M201" s="164"/>
      <c r="O201" s="14"/>
      <c r="P201" s="387"/>
      <c r="Q201" s="164"/>
      <c r="R201" s="164"/>
      <c r="S201" s="164"/>
      <c r="T201" s="14"/>
      <c r="U201" s="14"/>
      <c r="V201" s="14"/>
      <c r="W201" s="14"/>
      <c r="X201" s="14"/>
      <c r="Z201" s="14"/>
      <c r="AB201" s="77"/>
      <c r="AC201" s="77"/>
      <c r="AD201" s="14"/>
      <c r="AE201" s="14"/>
      <c r="AF201" s="77"/>
      <c r="AG201" s="77"/>
      <c r="AH201" s="164"/>
      <c r="AI201" s="14"/>
      <c r="AJ201" s="14"/>
      <c r="AK201" s="14"/>
      <c r="AL201" s="14"/>
      <c r="AM201" s="77"/>
      <c r="AN201" s="14"/>
      <c r="AO201" s="14"/>
      <c r="AP201" s="61"/>
      <c r="AQ201" s="61"/>
      <c r="AR201" s="1"/>
      <c r="AS201" s="14"/>
      <c r="AT201" s="14"/>
      <c r="AU201" s="14"/>
      <c r="AV201" s="14"/>
      <c r="AW201" s="14"/>
      <c r="AX201" s="14"/>
      <c r="AY201" s="14"/>
      <c r="AZ201" s="1"/>
      <c r="BA201" s="1"/>
      <c r="BB201" s="1"/>
      <c r="BC201" s="14"/>
    </row>
    <row r="202" spans="7:55">
      <c r="G202" s="382"/>
      <c r="H202" s="387"/>
      <c r="I202" s="164"/>
      <c r="J202" s="164"/>
      <c r="K202" s="164"/>
      <c r="L202" s="164"/>
      <c r="M202" s="164"/>
      <c r="O202" s="14"/>
      <c r="P202" s="387"/>
      <c r="Q202" s="164"/>
      <c r="R202" s="164"/>
      <c r="S202" s="164"/>
      <c r="T202" s="14"/>
      <c r="U202" s="14"/>
      <c r="V202" s="14"/>
      <c r="W202" s="14"/>
      <c r="X202" s="14"/>
      <c r="Z202" s="14"/>
      <c r="AB202" s="77"/>
      <c r="AC202" s="77"/>
      <c r="AD202" s="14"/>
      <c r="AE202" s="14"/>
      <c r="AF202" s="77"/>
      <c r="AG202" s="77"/>
      <c r="AH202" s="164"/>
      <c r="AI202" s="14"/>
      <c r="AJ202" s="14"/>
      <c r="AK202" s="14"/>
      <c r="AL202" s="14"/>
      <c r="AM202" s="77"/>
      <c r="AN202" s="14"/>
      <c r="AO202" s="14"/>
      <c r="AP202" s="61"/>
      <c r="AQ202" s="61"/>
      <c r="AR202" s="1"/>
      <c r="AS202" s="14"/>
      <c r="AT202" s="14"/>
      <c r="AU202" s="14"/>
      <c r="AV202" s="14"/>
      <c r="AW202" s="14"/>
      <c r="AX202" s="14"/>
      <c r="AY202" s="14"/>
      <c r="AZ202" s="1"/>
      <c r="BA202" s="1"/>
      <c r="BB202" s="1"/>
      <c r="BC202" s="14"/>
    </row>
    <row r="203" spans="7:55">
      <c r="G203" s="382"/>
      <c r="H203" s="387"/>
      <c r="I203" s="164"/>
      <c r="J203" s="164"/>
      <c r="K203" s="164"/>
      <c r="L203" s="164"/>
      <c r="M203" s="164"/>
      <c r="O203" s="14"/>
      <c r="P203" s="387"/>
      <c r="Q203" s="164"/>
      <c r="R203" s="164"/>
      <c r="S203" s="164"/>
      <c r="T203" s="14"/>
      <c r="U203" s="14"/>
      <c r="V203" s="14"/>
      <c r="W203" s="14"/>
      <c r="X203" s="14"/>
      <c r="Z203" s="14"/>
      <c r="AB203" s="77"/>
      <c r="AC203" s="77"/>
      <c r="AD203" s="14"/>
      <c r="AE203" s="14"/>
      <c r="AF203" s="77"/>
      <c r="AG203" s="77"/>
      <c r="AH203" s="164"/>
      <c r="AI203" s="14"/>
      <c r="AJ203" s="14"/>
      <c r="AK203" s="14"/>
      <c r="AL203" s="14"/>
      <c r="AM203" s="77"/>
      <c r="AN203" s="14"/>
      <c r="AO203" s="14"/>
      <c r="AP203" s="61"/>
      <c r="AQ203" s="61"/>
      <c r="AR203" s="1"/>
      <c r="AS203" s="14"/>
      <c r="AT203" s="14"/>
      <c r="AU203" s="14"/>
      <c r="AV203" s="14"/>
      <c r="AW203" s="14"/>
      <c r="AX203" s="14"/>
      <c r="AY203" s="14"/>
      <c r="AZ203" s="1"/>
      <c r="BA203" s="1"/>
      <c r="BB203" s="1"/>
      <c r="BC203" s="14"/>
    </row>
    <row r="204" spans="7:55">
      <c r="G204" s="382"/>
      <c r="H204" s="387"/>
      <c r="I204" s="164"/>
      <c r="J204" s="164"/>
      <c r="K204" s="164"/>
      <c r="L204" s="164"/>
      <c r="M204" s="164"/>
      <c r="O204" s="14"/>
      <c r="P204" s="387"/>
      <c r="Q204" s="164"/>
      <c r="R204" s="164"/>
      <c r="S204" s="164"/>
      <c r="T204" s="14"/>
      <c r="U204" s="14"/>
      <c r="V204" s="14"/>
      <c r="W204" s="14"/>
      <c r="X204" s="14"/>
      <c r="Z204" s="14"/>
      <c r="AB204" s="77"/>
      <c r="AC204" s="77"/>
      <c r="AD204" s="14"/>
      <c r="AE204" s="14"/>
      <c r="AF204" s="77"/>
      <c r="AG204" s="77"/>
      <c r="AH204" s="164"/>
      <c r="AI204" s="14"/>
      <c r="AJ204" s="14"/>
      <c r="AK204" s="14"/>
      <c r="AL204" s="14"/>
      <c r="AM204" s="77"/>
      <c r="AN204" s="14"/>
      <c r="AO204" s="14"/>
      <c r="AP204" s="61"/>
      <c r="AQ204" s="61"/>
      <c r="AR204" s="1"/>
      <c r="AS204" s="14"/>
      <c r="AT204" s="14"/>
      <c r="AU204" s="14"/>
      <c r="AV204" s="14"/>
      <c r="AW204" s="14"/>
      <c r="AX204" s="14"/>
      <c r="AY204" s="14"/>
      <c r="AZ204" s="1"/>
      <c r="BA204" s="1"/>
      <c r="BB204" s="1"/>
      <c r="BC204" s="14"/>
    </row>
    <row r="205" spans="7:55">
      <c r="G205" s="382"/>
      <c r="H205" s="387"/>
      <c r="I205" s="164"/>
      <c r="J205" s="164"/>
      <c r="K205" s="164"/>
      <c r="L205" s="164"/>
      <c r="M205" s="164"/>
      <c r="O205" s="14"/>
      <c r="P205" s="387"/>
      <c r="Q205" s="164"/>
      <c r="R205" s="164"/>
      <c r="S205" s="164"/>
      <c r="T205" s="14"/>
      <c r="U205" s="14"/>
      <c r="V205" s="14"/>
      <c r="W205" s="14"/>
      <c r="X205" s="14"/>
      <c r="Z205" s="14"/>
      <c r="AB205" s="77"/>
      <c r="AC205" s="77"/>
      <c r="AD205" s="14"/>
      <c r="AE205" s="14"/>
      <c r="AF205" s="77"/>
      <c r="AG205" s="77"/>
      <c r="AH205" s="164"/>
      <c r="AI205" s="14"/>
      <c r="AJ205" s="14"/>
      <c r="AK205" s="14"/>
      <c r="AL205" s="14"/>
      <c r="AM205" s="77"/>
      <c r="AN205" s="14"/>
      <c r="AO205" s="14"/>
      <c r="AP205" s="61"/>
      <c r="AQ205" s="61"/>
      <c r="AR205" s="1"/>
      <c r="AS205" s="14"/>
      <c r="AT205" s="14"/>
      <c r="AU205" s="14"/>
      <c r="AV205" s="14"/>
      <c r="AW205" s="14"/>
      <c r="AX205" s="14"/>
      <c r="AY205" s="14"/>
      <c r="AZ205" s="1"/>
      <c r="BA205" s="1"/>
      <c r="BB205" s="1"/>
      <c r="BC205" s="14"/>
    </row>
    <row r="206" spans="7:55">
      <c r="G206" s="382"/>
      <c r="H206" s="387"/>
      <c r="I206" s="164"/>
      <c r="J206" s="164"/>
      <c r="K206" s="164"/>
      <c r="L206" s="164"/>
      <c r="M206" s="164"/>
      <c r="O206" s="14"/>
      <c r="P206" s="387"/>
      <c r="Q206" s="164"/>
      <c r="R206" s="164"/>
      <c r="S206" s="164"/>
      <c r="T206" s="14"/>
      <c r="U206" s="14"/>
      <c r="V206" s="14"/>
      <c r="W206" s="14"/>
      <c r="X206" s="14"/>
      <c r="Z206" s="14"/>
      <c r="AB206" s="77"/>
      <c r="AC206" s="77"/>
      <c r="AD206" s="14"/>
      <c r="AE206" s="14"/>
      <c r="AF206" s="77"/>
      <c r="AG206" s="77"/>
      <c r="AH206" s="164"/>
      <c r="AI206" s="14"/>
      <c r="AJ206" s="14"/>
      <c r="AK206" s="14"/>
      <c r="AL206" s="14"/>
      <c r="AM206" s="77"/>
      <c r="AN206" s="14"/>
      <c r="AO206" s="14"/>
      <c r="AP206" s="61"/>
      <c r="AQ206" s="61"/>
      <c r="AR206" s="1"/>
      <c r="AS206" s="14"/>
      <c r="AT206" s="14"/>
      <c r="AU206" s="14"/>
      <c r="AV206" s="14"/>
      <c r="AW206" s="14"/>
      <c r="AX206" s="14"/>
      <c r="AY206" s="14"/>
      <c r="AZ206" s="1"/>
      <c r="BA206" s="1"/>
      <c r="BB206" s="1"/>
      <c r="BC206" s="14"/>
    </row>
    <row r="207" spans="7:55">
      <c r="G207" s="382"/>
      <c r="H207" s="387"/>
      <c r="I207" s="164"/>
      <c r="J207" s="164"/>
      <c r="K207" s="164"/>
      <c r="L207" s="164"/>
      <c r="M207" s="164"/>
      <c r="O207" s="14"/>
      <c r="P207" s="387"/>
      <c r="Q207" s="164"/>
      <c r="R207" s="164"/>
      <c r="S207" s="164"/>
      <c r="T207" s="14"/>
      <c r="U207" s="14"/>
      <c r="V207" s="14"/>
      <c r="W207" s="14"/>
      <c r="X207" s="14"/>
      <c r="Z207" s="14"/>
      <c r="AB207" s="77"/>
      <c r="AC207" s="77"/>
      <c r="AD207" s="14"/>
      <c r="AE207" s="14"/>
      <c r="AF207" s="77"/>
      <c r="AG207" s="77"/>
      <c r="AH207" s="164"/>
      <c r="AI207" s="14"/>
      <c r="AJ207" s="14"/>
      <c r="AK207" s="14"/>
      <c r="AL207" s="14"/>
      <c r="AM207" s="77"/>
      <c r="AN207" s="14"/>
      <c r="AO207" s="14"/>
      <c r="AP207" s="61"/>
      <c r="AQ207" s="61"/>
      <c r="AR207" s="1"/>
      <c r="AS207" s="14"/>
      <c r="AT207" s="14"/>
      <c r="AU207" s="14"/>
      <c r="AV207" s="14"/>
      <c r="AW207" s="14"/>
      <c r="AX207" s="14"/>
      <c r="AY207" s="14"/>
      <c r="AZ207" s="14"/>
      <c r="BA207" s="14"/>
      <c r="BB207" s="1"/>
      <c r="BC207" s="14"/>
    </row>
    <row r="208" spans="7:55">
      <c r="G208" s="382"/>
      <c r="H208" s="387"/>
      <c r="I208" s="164"/>
      <c r="J208" s="164"/>
      <c r="K208" s="164"/>
      <c r="L208" s="164"/>
      <c r="M208" s="164"/>
      <c r="O208" s="14"/>
      <c r="P208" s="387"/>
      <c r="Q208" s="164"/>
      <c r="R208" s="164"/>
      <c r="S208" s="164"/>
      <c r="T208" s="14"/>
      <c r="U208" s="14"/>
      <c r="V208" s="14"/>
      <c r="W208" s="14"/>
      <c r="X208" s="14"/>
      <c r="Z208" s="14"/>
      <c r="AB208" s="77"/>
      <c r="AC208" s="77"/>
      <c r="AD208" s="14"/>
      <c r="AE208" s="14"/>
      <c r="AF208" s="77"/>
      <c r="AG208" s="77"/>
      <c r="AH208" s="164"/>
      <c r="AI208" s="14"/>
      <c r="AJ208" s="14"/>
      <c r="AK208" s="14"/>
      <c r="AL208" s="14"/>
      <c r="AM208" s="77"/>
      <c r="AN208" s="14"/>
      <c r="AO208" s="14"/>
      <c r="AP208" s="61"/>
      <c r="AQ208" s="61"/>
      <c r="AR208" s="1"/>
      <c r="AS208" s="14"/>
      <c r="AT208" s="14"/>
      <c r="AU208" s="14"/>
      <c r="AV208" s="14"/>
      <c r="AW208" s="14"/>
      <c r="AX208" s="14"/>
      <c r="AY208" s="14"/>
      <c r="AZ208" s="14"/>
      <c r="BA208" s="14"/>
      <c r="BB208" s="1"/>
      <c r="BC208" s="14"/>
    </row>
    <row r="209" spans="7:55">
      <c r="G209" s="382"/>
      <c r="H209" s="387"/>
      <c r="I209" s="164"/>
      <c r="J209" s="164"/>
      <c r="K209" s="164"/>
      <c r="L209" s="164"/>
      <c r="M209" s="164"/>
      <c r="O209" s="14"/>
      <c r="P209" s="387"/>
      <c r="Q209" s="164"/>
      <c r="R209" s="164"/>
      <c r="S209" s="164"/>
      <c r="T209" s="14"/>
      <c r="U209" s="14"/>
      <c r="V209" s="14"/>
      <c r="W209" s="14"/>
      <c r="X209" s="14"/>
      <c r="Z209" s="14"/>
      <c r="AB209" s="77"/>
      <c r="AC209" s="77"/>
      <c r="AD209" s="14"/>
      <c r="AE209" s="14"/>
      <c r="AF209" s="77"/>
      <c r="AG209" s="77"/>
      <c r="AH209" s="164"/>
      <c r="AI209" s="14"/>
      <c r="AJ209" s="14"/>
      <c r="AK209" s="14"/>
      <c r="AL209" s="14"/>
      <c r="AM209" s="77"/>
      <c r="AN209" s="14"/>
      <c r="AO209" s="14"/>
      <c r="AP209" s="61"/>
      <c r="AQ209" s="61"/>
      <c r="AR209" s="1"/>
      <c r="AS209" s="14"/>
      <c r="AT209" s="14"/>
      <c r="AU209" s="14"/>
      <c r="AV209" s="14"/>
      <c r="AW209" s="14"/>
      <c r="AX209" s="14"/>
      <c r="AY209" s="14"/>
      <c r="AZ209" s="14"/>
      <c r="BA209" s="14"/>
      <c r="BB209" s="1"/>
      <c r="BC209" s="14"/>
    </row>
    <row r="210" spans="7:55">
      <c r="G210" s="382"/>
      <c r="H210" s="387"/>
      <c r="I210" s="164"/>
      <c r="J210" s="164"/>
      <c r="K210" s="164"/>
      <c r="L210" s="164"/>
      <c r="M210" s="164"/>
      <c r="O210" s="14"/>
      <c r="P210" s="387"/>
      <c r="Q210" s="164"/>
      <c r="R210" s="164"/>
      <c r="S210" s="164"/>
      <c r="T210" s="14"/>
      <c r="U210" s="14"/>
      <c r="V210" s="14"/>
      <c r="W210" s="14"/>
      <c r="X210" s="14"/>
      <c r="Z210" s="14"/>
      <c r="AB210" s="77"/>
      <c r="AC210" s="77"/>
      <c r="AD210" s="14"/>
      <c r="AE210" s="14"/>
      <c r="AF210" s="77"/>
      <c r="AG210" s="77"/>
      <c r="AH210" s="164"/>
      <c r="AI210" s="14"/>
      <c r="AJ210" s="14"/>
      <c r="AK210" s="14"/>
      <c r="AL210" s="14"/>
      <c r="AM210" s="77"/>
      <c r="AN210" s="14"/>
      <c r="AO210" s="14"/>
      <c r="AP210" s="61"/>
      <c r="AQ210" s="61"/>
      <c r="AR210" s="1"/>
      <c r="AS210" s="14"/>
      <c r="AT210" s="14"/>
      <c r="AU210" s="14"/>
      <c r="AV210" s="14"/>
      <c r="AW210" s="14"/>
      <c r="AX210" s="14"/>
      <c r="AY210" s="14"/>
      <c r="AZ210" s="14"/>
      <c r="BA210" s="14"/>
      <c r="BB210" s="1"/>
      <c r="BC210" s="14"/>
    </row>
    <row r="211" spans="7:55">
      <c r="G211" s="382"/>
      <c r="H211" s="387"/>
      <c r="I211" s="164"/>
      <c r="J211" s="164"/>
      <c r="K211" s="164"/>
      <c r="L211" s="164"/>
      <c r="M211" s="164"/>
      <c r="O211" s="14"/>
      <c r="P211" s="387"/>
      <c r="Q211" s="164"/>
      <c r="R211" s="164"/>
      <c r="S211" s="164"/>
      <c r="T211" s="14"/>
      <c r="U211" s="14"/>
      <c r="V211" s="14"/>
      <c r="W211" s="14"/>
      <c r="X211" s="14"/>
      <c r="Z211" s="14"/>
      <c r="AB211" s="77"/>
      <c r="AC211" s="77"/>
      <c r="AD211" s="14"/>
      <c r="AE211" s="14"/>
      <c r="AF211" s="77"/>
      <c r="AG211" s="77"/>
      <c r="AH211" s="164"/>
      <c r="AI211" s="14"/>
      <c r="AJ211" s="14"/>
      <c r="AK211" s="14"/>
      <c r="AL211" s="14"/>
      <c r="AM211" s="77"/>
      <c r="AN211" s="14"/>
      <c r="AO211" s="14"/>
      <c r="AP211" s="61"/>
      <c r="AQ211" s="61"/>
      <c r="AR211" s="1"/>
      <c r="AS211" s="14"/>
      <c r="AT211" s="14"/>
      <c r="AU211" s="14"/>
      <c r="AV211" s="14"/>
      <c r="AW211" s="14"/>
      <c r="AX211" s="14"/>
      <c r="AY211" s="14"/>
      <c r="AZ211" s="14"/>
      <c r="BA211" s="14"/>
      <c r="BB211" s="1"/>
      <c r="BC211" s="14"/>
    </row>
    <row r="212" spans="7:55">
      <c r="G212" s="382"/>
      <c r="H212" s="387"/>
      <c r="I212" s="164"/>
      <c r="J212" s="164"/>
      <c r="K212" s="164"/>
      <c r="L212" s="164"/>
      <c r="M212" s="164"/>
      <c r="O212" s="14"/>
      <c r="P212" s="387"/>
      <c r="Q212" s="164"/>
      <c r="R212" s="164"/>
      <c r="S212" s="164"/>
      <c r="T212" s="14"/>
      <c r="U212" s="14"/>
      <c r="V212" s="14"/>
      <c r="W212" s="14"/>
      <c r="X212" s="14"/>
      <c r="Z212" s="14"/>
      <c r="AB212" s="77"/>
      <c r="AC212" s="77"/>
      <c r="AD212" s="14"/>
      <c r="AE212" s="14"/>
      <c r="AF212" s="77"/>
      <c r="AG212" s="77"/>
      <c r="AH212" s="164"/>
      <c r="AI212" s="14"/>
      <c r="AJ212" s="14"/>
      <c r="AK212" s="14"/>
      <c r="AL212" s="14"/>
      <c r="AM212" s="77"/>
      <c r="AN212" s="14"/>
      <c r="AO212" s="14"/>
      <c r="AP212" s="61"/>
      <c r="AQ212" s="61"/>
      <c r="AR212" s="1"/>
      <c r="AS212" s="14"/>
      <c r="AT212" s="14"/>
      <c r="AU212" s="14"/>
      <c r="AV212" s="14"/>
      <c r="AW212" s="14"/>
      <c r="AX212" s="14"/>
      <c r="AY212" s="14"/>
      <c r="AZ212" s="14"/>
      <c r="BA212" s="14"/>
      <c r="BB212" s="1"/>
      <c r="BC212" s="14"/>
    </row>
    <row r="213" spans="7:55">
      <c r="G213" s="382"/>
      <c r="H213" s="387"/>
      <c r="I213" s="164"/>
      <c r="J213" s="164"/>
      <c r="K213" s="164"/>
      <c r="L213" s="164"/>
      <c r="M213" s="164"/>
      <c r="O213" s="14"/>
      <c r="P213" s="387"/>
      <c r="Q213" s="164"/>
      <c r="R213" s="164"/>
      <c r="S213" s="164"/>
      <c r="T213" s="14"/>
      <c r="U213" s="14"/>
      <c r="V213" s="14"/>
      <c r="W213" s="14"/>
      <c r="X213" s="14"/>
      <c r="Z213" s="14"/>
      <c r="AB213" s="77"/>
      <c r="AC213" s="77"/>
      <c r="AD213" s="14"/>
      <c r="AE213" s="14"/>
      <c r="AF213" s="77"/>
      <c r="AG213" s="77"/>
      <c r="AH213" s="164"/>
      <c r="AI213" s="14"/>
      <c r="AJ213" s="14"/>
      <c r="AK213" s="14"/>
      <c r="AL213" s="14"/>
      <c r="AM213" s="77"/>
      <c r="AN213" s="14"/>
      <c r="AO213" s="14"/>
      <c r="AP213" s="61"/>
      <c r="AQ213" s="61"/>
      <c r="AR213" s="1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</row>
    <row r="214" spans="7:55">
      <c r="G214" s="382"/>
      <c r="H214" s="387"/>
      <c r="I214" s="164"/>
      <c r="J214" s="164"/>
      <c r="K214" s="164"/>
      <c r="L214" s="164"/>
      <c r="M214" s="164"/>
      <c r="O214" s="14"/>
      <c r="P214" s="387"/>
      <c r="Q214" s="164"/>
      <c r="R214" s="164"/>
      <c r="S214" s="164"/>
      <c r="T214" s="14"/>
      <c r="U214" s="14"/>
      <c r="V214" s="14"/>
      <c r="W214" s="14"/>
      <c r="X214" s="14"/>
      <c r="Z214" s="14"/>
      <c r="AB214" s="77"/>
      <c r="AC214" s="77"/>
      <c r="AD214" s="14"/>
      <c r="AE214" s="14"/>
      <c r="AF214" s="77"/>
      <c r="AG214" s="77"/>
      <c r="AH214" s="164"/>
      <c r="AI214" s="14"/>
      <c r="AJ214" s="14"/>
      <c r="AK214" s="14"/>
      <c r="AL214" s="14"/>
      <c r="AM214" s="77"/>
      <c r="AN214" s="14"/>
      <c r="AO214" s="14"/>
      <c r="AP214" s="61"/>
      <c r="AQ214" s="61"/>
      <c r="AR214" s="1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</row>
    <row r="215" spans="7:55">
      <c r="G215" s="382"/>
      <c r="H215" s="387"/>
      <c r="I215" s="164"/>
      <c r="J215" s="164"/>
      <c r="K215" s="164"/>
      <c r="L215" s="164"/>
      <c r="M215" s="164"/>
      <c r="O215" s="14"/>
      <c r="P215" s="387"/>
      <c r="Q215" s="164"/>
      <c r="R215" s="164"/>
      <c r="S215" s="164"/>
      <c r="T215" s="14"/>
      <c r="U215" s="14"/>
      <c r="V215" s="14"/>
      <c r="W215" s="14"/>
      <c r="X215" s="14"/>
      <c r="Z215" s="14"/>
      <c r="AB215" s="77"/>
      <c r="AC215" s="77"/>
      <c r="AD215" s="14"/>
      <c r="AE215" s="14"/>
      <c r="AF215" s="77"/>
      <c r="AG215" s="77"/>
      <c r="AH215" s="164"/>
      <c r="AI215" s="14"/>
      <c r="AJ215" s="14"/>
      <c r="AK215" s="14"/>
      <c r="AL215" s="14"/>
      <c r="AM215" s="77"/>
      <c r="AN215" s="14"/>
      <c r="AO215" s="14"/>
      <c r="AP215" s="61"/>
      <c r="AQ215" s="61"/>
      <c r="AR215" s="1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</row>
    <row r="216" spans="7:55">
      <c r="G216" s="382"/>
      <c r="H216" s="387"/>
      <c r="I216" s="164"/>
      <c r="J216" s="164"/>
      <c r="K216" s="164"/>
      <c r="L216" s="164"/>
      <c r="M216" s="164"/>
      <c r="O216" s="14"/>
      <c r="P216" s="387"/>
      <c r="Q216" s="164"/>
      <c r="R216" s="164"/>
      <c r="S216" s="164"/>
      <c r="T216" s="14"/>
      <c r="U216" s="14"/>
      <c r="V216" s="14"/>
      <c r="W216" s="14"/>
      <c r="X216" s="14"/>
      <c r="Z216" s="14"/>
      <c r="AB216" s="77"/>
      <c r="AC216" s="77"/>
      <c r="AD216" s="14"/>
      <c r="AE216" s="14"/>
      <c r="AF216" s="77"/>
      <c r="AG216" s="77"/>
      <c r="AH216" s="164"/>
      <c r="AI216" s="14"/>
      <c r="AJ216" s="14"/>
      <c r="AK216" s="14"/>
      <c r="AL216" s="14"/>
      <c r="AM216" s="77"/>
      <c r="AN216" s="14"/>
      <c r="AO216" s="14"/>
      <c r="AP216" s="61"/>
      <c r="AQ216" s="61"/>
      <c r="AR216" s="1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</row>
    <row r="217" spans="7:55">
      <c r="G217" s="382"/>
      <c r="H217" s="387"/>
      <c r="I217" s="164"/>
      <c r="J217" s="164"/>
      <c r="K217" s="164"/>
      <c r="L217" s="164"/>
      <c r="M217" s="164"/>
      <c r="O217" s="14"/>
      <c r="P217" s="387"/>
      <c r="Q217" s="164"/>
      <c r="R217" s="164"/>
      <c r="S217" s="164"/>
      <c r="T217" s="14"/>
      <c r="U217" s="14"/>
      <c r="V217" s="14"/>
      <c r="W217" s="14"/>
      <c r="X217" s="14"/>
      <c r="Z217" s="14"/>
      <c r="AB217" s="77"/>
      <c r="AC217" s="77"/>
      <c r="AD217" s="14"/>
      <c r="AE217" s="14"/>
      <c r="AF217" s="77"/>
      <c r="AG217" s="77"/>
      <c r="AH217" s="164"/>
      <c r="AI217" s="14"/>
      <c r="AJ217" s="14"/>
      <c r="AK217" s="14"/>
      <c r="AL217" s="14"/>
      <c r="AM217" s="77"/>
      <c r="AN217" s="14"/>
      <c r="AO217" s="14"/>
      <c r="AP217" s="61"/>
      <c r="AQ217" s="61"/>
      <c r="AR217" s="1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</row>
    <row r="218" spans="7:55">
      <c r="G218" s="382"/>
      <c r="H218" s="387"/>
      <c r="I218" s="164"/>
      <c r="J218" s="164"/>
      <c r="K218" s="164"/>
      <c r="L218" s="164"/>
      <c r="M218" s="164"/>
      <c r="O218" s="14"/>
      <c r="P218" s="387"/>
      <c r="Q218" s="164"/>
      <c r="R218" s="164"/>
      <c r="S218" s="164"/>
      <c r="T218" s="14"/>
      <c r="U218" s="14"/>
      <c r="V218" s="14"/>
      <c r="W218" s="14"/>
      <c r="X218" s="14"/>
      <c r="Z218" s="14"/>
      <c r="AB218" s="77"/>
      <c r="AC218" s="77"/>
      <c r="AD218" s="14"/>
      <c r="AE218" s="14"/>
      <c r="AF218" s="77"/>
      <c r="AG218" s="77"/>
      <c r="AH218" s="164"/>
      <c r="AI218" s="14"/>
      <c r="AJ218" s="14"/>
      <c r="AK218" s="14"/>
      <c r="AL218" s="14"/>
      <c r="AM218" s="77"/>
      <c r="AN218" s="14"/>
      <c r="AO218" s="14"/>
      <c r="AP218" s="61"/>
      <c r="AQ218" s="61"/>
      <c r="AR218" s="1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</row>
    <row r="219" spans="7:55">
      <c r="G219" s="382"/>
      <c r="H219" s="387"/>
      <c r="I219" s="164"/>
      <c r="J219" s="164"/>
      <c r="K219" s="164"/>
      <c r="L219" s="164"/>
      <c r="M219" s="164"/>
      <c r="O219" s="14"/>
      <c r="P219" s="387"/>
      <c r="Q219" s="164"/>
      <c r="R219" s="164"/>
      <c r="S219" s="164"/>
      <c r="T219" s="14"/>
      <c r="U219" s="14"/>
      <c r="V219" s="14"/>
      <c r="W219" s="14"/>
      <c r="X219" s="14"/>
      <c r="Z219" s="14"/>
      <c r="AB219" s="77"/>
      <c r="AC219" s="77"/>
      <c r="AD219" s="14"/>
      <c r="AE219" s="14"/>
      <c r="AF219" s="77"/>
      <c r="AG219" s="77"/>
      <c r="AH219" s="164"/>
      <c r="AI219" s="14"/>
      <c r="AJ219" s="14"/>
      <c r="AK219" s="14"/>
      <c r="AL219" s="14"/>
      <c r="AM219" s="77"/>
      <c r="AN219" s="14"/>
      <c r="AO219" s="14"/>
      <c r="AP219" s="61"/>
      <c r="AQ219" s="61"/>
      <c r="AR219" s="1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</row>
    <row r="220" spans="7:55">
      <c r="G220" s="382"/>
      <c r="H220" s="387"/>
      <c r="I220" s="164"/>
      <c r="J220" s="164"/>
      <c r="K220" s="164"/>
      <c r="L220" s="164"/>
      <c r="M220" s="164"/>
      <c r="O220" s="14"/>
      <c r="P220" s="387"/>
      <c r="Q220" s="164"/>
      <c r="R220" s="164"/>
      <c r="S220" s="164"/>
      <c r="T220" s="14"/>
      <c r="U220" s="14"/>
      <c r="V220" s="14"/>
      <c r="W220" s="14"/>
      <c r="X220" s="14"/>
      <c r="Z220" s="14"/>
      <c r="AB220" s="77"/>
      <c r="AC220" s="77"/>
      <c r="AD220" s="14"/>
      <c r="AE220" s="14"/>
      <c r="AF220" s="77"/>
      <c r="AG220" s="77"/>
      <c r="AH220" s="164"/>
      <c r="AI220" s="14"/>
      <c r="AJ220" s="14"/>
      <c r="AK220" s="14"/>
      <c r="AL220" s="14"/>
      <c r="AM220" s="77"/>
      <c r="AN220" s="14"/>
      <c r="AO220" s="14"/>
      <c r="AP220" s="61"/>
      <c r="AQ220" s="61"/>
      <c r="AR220" s="1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</row>
    <row r="221" spans="7:55">
      <c r="G221" s="382"/>
      <c r="H221" s="387"/>
      <c r="I221" s="164"/>
      <c r="J221" s="164"/>
      <c r="K221" s="164"/>
      <c r="L221" s="164"/>
      <c r="M221" s="164"/>
      <c r="O221" s="14"/>
      <c r="P221" s="387"/>
      <c r="Q221" s="164"/>
      <c r="R221" s="164"/>
      <c r="S221" s="164"/>
      <c r="T221" s="14"/>
      <c r="U221" s="14"/>
      <c r="V221" s="14"/>
      <c r="W221" s="14"/>
      <c r="X221" s="14"/>
      <c r="Z221" s="14"/>
      <c r="AB221" s="77"/>
      <c r="AC221" s="77"/>
      <c r="AD221" s="14"/>
      <c r="AE221" s="14"/>
      <c r="AF221" s="77"/>
      <c r="AG221" s="77"/>
      <c r="AH221" s="164"/>
      <c r="AI221" s="14"/>
      <c r="AJ221" s="14"/>
      <c r="AK221" s="14"/>
      <c r="AL221" s="14"/>
      <c r="AM221" s="77"/>
      <c r="AN221" s="14"/>
      <c r="AO221" s="14"/>
      <c r="AP221" s="61"/>
      <c r="AQ221" s="61"/>
      <c r="AR221" s="1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</row>
    <row r="222" spans="7:55">
      <c r="G222" s="382"/>
      <c r="H222" s="387"/>
      <c r="I222" s="164"/>
      <c r="J222" s="164"/>
      <c r="K222" s="164"/>
      <c r="L222" s="164"/>
      <c r="M222" s="164"/>
      <c r="O222" s="14"/>
      <c r="P222" s="387"/>
      <c r="Q222" s="164"/>
      <c r="R222" s="164"/>
      <c r="S222" s="164"/>
      <c r="T222" s="14"/>
      <c r="U222" s="14"/>
      <c r="V222" s="14"/>
      <c r="W222" s="14"/>
      <c r="X222" s="14"/>
      <c r="Z222" s="14"/>
      <c r="AB222" s="77"/>
      <c r="AC222" s="77"/>
      <c r="AD222" s="14"/>
      <c r="AE222" s="14"/>
      <c r="AF222" s="77"/>
      <c r="AG222" s="77"/>
      <c r="AH222" s="164"/>
      <c r="AI222" s="14"/>
      <c r="AJ222" s="14"/>
      <c r="AK222" s="14"/>
      <c r="AL222" s="14"/>
      <c r="AM222" s="77"/>
      <c r="AN222" s="14"/>
      <c r="AO222" s="14"/>
      <c r="AP222" s="61"/>
      <c r="AQ222" s="61"/>
      <c r="AR222" s="1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</row>
    <row r="223" spans="7:55">
      <c r="G223" s="382"/>
      <c r="H223" s="387"/>
      <c r="I223" s="164"/>
      <c r="J223" s="164"/>
      <c r="K223" s="164"/>
      <c r="L223" s="164"/>
      <c r="M223" s="164"/>
      <c r="O223" s="14"/>
      <c r="P223" s="387"/>
      <c r="Q223" s="164"/>
      <c r="R223" s="164"/>
      <c r="S223" s="164"/>
      <c r="T223" s="14"/>
      <c r="U223" s="14"/>
      <c r="V223" s="14"/>
      <c r="W223" s="14"/>
      <c r="X223" s="14"/>
      <c r="Z223" s="14"/>
      <c r="AB223" s="77"/>
      <c r="AC223" s="77"/>
      <c r="AD223" s="14"/>
      <c r="AE223" s="14"/>
      <c r="AF223" s="77"/>
      <c r="AG223" s="77"/>
      <c r="AH223" s="164"/>
      <c r="AI223" s="14"/>
      <c r="AJ223" s="14"/>
      <c r="AK223" s="14"/>
      <c r="AL223" s="14"/>
      <c r="AM223" s="77"/>
      <c r="AN223" s="14"/>
      <c r="AO223" s="14"/>
      <c r="AP223" s="61"/>
      <c r="AQ223" s="61"/>
      <c r="AR223" s="1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</row>
    <row r="224" spans="7:55">
      <c r="G224" s="382"/>
      <c r="H224" s="387"/>
      <c r="I224" s="164"/>
      <c r="J224" s="164"/>
      <c r="K224" s="164"/>
      <c r="L224" s="164"/>
      <c r="M224" s="164"/>
      <c r="O224" s="14"/>
      <c r="P224" s="387"/>
      <c r="Q224" s="164"/>
      <c r="R224" s="164"/>
      <c r="S224" s="164"/>
      <c r="T224" s="14"/>
      <c r="U224" s="14"/>
      <c r="V224" s="14"/>
      <c r="W224" s="14"/>
      <c r="X224" s="14"/>
      <c r="Z224" s="14"/>
      <c r="AB224" s="77"/>
      <c r="AC224" s="77"/>
      <c r="AD224" s="14"/>
      <c r="AE224" s="14"/>
      <c r="AF224" s="77"/>
      <c r="AG224" s="77"/>
      <c r="AH224" s="164"/>
      <c r="AI224" s="14"/>
      <c r="AJ224" s="14"/>
      <c r="AK224" s="14"/>
      <c r="AL224" s="14"/>
      <c r="AM224" s="77"/>
      <c r="AN224" s="14"/>
      <c r="AO224" s="14"/>
      <c r="AP224" s="61"/>
      <c r="AQ224" s="61"/>
      <c r="AR224" s="1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</row>
    <row r="225" spans="7:55">
      <c r="G225" s="382"/>
      <c r="H225" s="387"/>
      <c r="I225" s="164"/>
      <c r="J225" s="164"/>
      <c r="K225" s="164"/>
      <c r="L225" s="164"/>
      <c r="M225" s="164"/>
      <c r="O225" s="14"/>
      <c r="P225" s="387"/>
      <c r="Q225" s="164"/>
      <c r="R225" s="164"/>
      <c r="S225" s="164"/>
      <c r="T225" s="14"/>
      <c r="U225" s="14"/>
      <c r="V225" s="14"/>
      <c r="W225" s="14"/>
      <c r="X225" s="14"/>
      <c r="Z225" s="14"/>
      <c r="AB225" s="77"/>
      <c r="AC225" s="77"/>
      <c r="AD225" s="14"/>
      <c r="AE225" s="14"/>
      <c r="AF225" s="77"/>
      <c r="AG225" s="77"/>
      <c r="AH225" s="164"/>
      <c r="AI225" s="14"/>
      <c r="AJ225" s="14"/>
      <c r="AK225" s="14"/>
      <c r="AL225" s="14"/>
      <c r="AM225" s="77"/>
      <c r="AN225" s="14"/>
      <c r="AO225" s="14"/>
      <c r="AP225" s="61"/>
      <c r="AQ225" s="61"/>
      <c r="AR225" s="1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</row>
    <row r="226" spans="7:55">
      <c r="G226" s="382"/>
      <c r="H226" s="387"/>
      <c r="I226" s="164"/>
      <c r="J226" s="164"/>
      <c r="K226" s="164"/>
      <c r="L226" s="164"/>
      <c r="M226" s="164"/>
      <c r="O226" s="14"/>
      <c r="P226" s="387"/>
      <c r="Q226" s="164"/>
      <c r="R226" s="164"/>
      <c r="S226" s="164"/>
      <c r="T226" s="14"/>
      <c r="U226" s="14"/>
      <c r="V226" s="14"/>
      <c r="W226" s="14"/>
      <c r="X226" s="14"/>
      <c r="Z226" s="14"/>
      <c r="AB226" s="77"/>
      <c r="AC226" s="77"/>
      <c r="AD226" s="14"/>
      <c r="AE226" s="14"/>
      <c r="AF226" s="77"/>
      <c r="AG226" s="77"/>
      <c r="AH226" s="164"/>
      <c r="AI226" s="14"/>
      <c r="AJ226" s="14"/>
      <c r="AK226" s="14"/>
      <c r="AL226" s="14"/>
      <c r="AM226" s="77"/>
      <c r="AN226" s="14"/>
      <c r="AO226" s="14"/>
      <c r="AP226" s="61"/>
      <c r="AQ226" s="61"/>
      <c r="AR226" s="1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</row>
    <row r="227" spans="7:55">
      <c r="G227" s="382"/>
      <c r="H227" s="387"/>
      <c r="I227" s="164"/>
      <c r="J227" s="164"/>
      <c r="K227" s="164"/>
      <c r="L227" s="164"/>
      <c r="M227" s="164"/>
      <c r="O227" s="14"/>
      <c r="P227" s="387"/>
      <c r="Q227" s="164"/>
      <c r="R227" s="164"/>
      <c r="S227" s="164"/>
      <c r="T227" s="14"/>
      <c r="U227" s="14"/>
      <c r="V227" s="14"/>
      <c r="W227" s="14"/>
      <c r="X227" s="14"/>
      <c r="Z227" s="14"/>
      <c r="AB227" s="77"/>
      <c r="AC227" s="77"/>
      <c r="AD227" s="14"/>
      <c r="AE227" s="14"/>
      <c r="AF227" s="77"/>
      <c r="AG227" s="77"/>
      <c r="AH227" s="164"/>
      <c r="AI227" s="14"/>
      <c r="AJ227" s="14"/>
      <c r="AK227" s="14"/>
      <c r="AL227" s="14"/>
      <c r="AM227" s="77"/>
      <c r="AN227" s="14"/>
      <c r="AO227" s="14"/>
      <c r="AP227" s="61"/>
      <c r="AQ227" s="61"/>
      <c r="AR227" s="1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</row>
    <row r="228" spans="7:55">
      <c r="G228" s="382"/>
      <c r="H228" s="387"/>
      <c r="I228" s="164"/>
      <c r="J228" s="164"/>
      <c r="K228" s="164"/>
      <c r="L228" s="164"/>
      <c r="M228" s="164"/>
      <c r="O228" s="14"/>
      <c r="P228" s="387"/>
      <c r="Q228" s="164"/>
      <c r="R228" s="164"/>
      <c r="S228" s="164"/>
      <c r="T228" s="14"/>
      <c r="U228" s="14"/>
      <c r="V228" s="14"/>
      <c r="W228" s="14"/>
      <c r="X228" s="14"/>
      <c r="Z228" s="14"/>
      <c r="AB228" s="77"/>
      <c r="AC228" s="77"/>
      <c r="AD228" s="14"/>
      <c r="AE228" s="14"/>
      <c r="AF228" s="77"/>
      <c r="AG228" s="77"/>
      <c r="AH228" s="164"/>
      <c r="AI228" s="14"/>
      <c r="AJ228" s="14"/>
      <c r="AK228" s="14"/>
      <c r="AL228" s="14"/>
      <c r="AM228" s="77"/>
      <c r="AN228" s="14"/>
      <c r="AO228" s="14"/>
      <c r="AP228" s="61"/>
      <c r="AQ228" s="61"/>
      <c r="AR228" s="1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</row>
    <row r="229" spans="7:55">
      <c r="G229" s="382"/>
      <c r="H229" s="387"/>
      <c r="I229" s="164"/>
      <c r="J229" s="164"/>
      <c r="K229" s="164"/>
      <c r="L229" s="164"/>
      <c r="M229" s="164"/>
      <c r="O229" s="14"/>
      <c r="P229" s="387"/>
      <c r="Q229" s="164"/>
      <c r="R229" s="164"/>
      <c r="S229" s="164"/>
      <c r="T229" s="14"/>
      <c r="U229" s="14"/>
      <c r="V229" s="14"/>
      <c r="W229" s="14"/>
      <c r="X229" s="14"/>
      <c r="Z229" s="14"/>
      <c r="AB229" s="77"/>
      <c r="AC229" s="77"/>
      <c r="AD229" s="14"/>
      <c r="AE229" s="14"/>
      <c r="AF229" s="77"/>
      <c r="AG229" s="77"/>
      <c r="AH229" s="164"/>
      <c r="AI229" s="14"/>
      <c r="AJ229" s="14"/>
      <c r="AK229" s="14"/>
      <c r="AL229" s="14"/>
      <c r="AM229" s="77"/>
      <c r="AN229" s="14"/>
      <c r="AO229" s="14"/>
      <c r="AP229" s="61"/>
      <c r="AQ229" s="61"/>
      <c r="AR229" s="1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</row>
    <row r="230" spans="7:55">
      <c r="G230" s="382"/>
      <c r="H230" s="387"/>
      <c r="I230" s="164"/>
      <c r="J230" s="164"/>
      <c r="K230" s="164"/>
      <c r="L230" s="164"/>
      <c r="M230" s="164"/>
      <c r="O230" s="14"/>
      <c r="P230" s="387"/>
      <c r="Q230" s="164"/>
      <c r="R230" s="164"/>
      <c r="S230" s="164"/>
      <c r="T230" s="14"/>
      <c r="U230" s="14"/>
      <c r="V230" s="14"/>
      <c r="W230" s="14"/>
      <c r="X230" s="14"/>
      <c r="Z230" s="14"/>
      <c r="AB230" s="77"/>
      <c r="AC230" s="77"/>
      <c r="AD230" s="14"/>
      <c r="AE230" s="14"/>
      <c r="AF230" s="77"/>
      <c r="AG230" s="77"/>
      <c r="AH230" s="164"/>
      <c r="AI230" s="14"/>
      <c r="AJ230" s="14"/>
      <c r="AK230" s="14"/>
      <c r="AL230" s="14"/>
      <c r="AM230" s="77"/>
      <c r="AN230" s="14"/>
      <c r="AO230" s="14"/>
      <c r="AP230" s="61"/>
      <c r="AQ230" s="61"/>
      <c r="AR230" s="1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</row>
    <row r="231" spans="7:55">
      <c r="G231" s="382"/>
      <c r="H231" s="387"/>
      <c r="I231" s="164"/>
      <c r="J231" s="164"/>
      <c r="K231" s="164"/>
      <c r="L231" s="164"/>
      <c r="M231" s="164"/>
      <c r="O231" s="14"/>
      <c r="P231" s="387"/>
      <c r="Q231" s="164"/>
      <c r="R231" s="164"/>
      <c r="S231" s="164"/>
      <c r="T231" s="14"/>
      <c r="U231" s="14"/>
      <c r="V231" s="14"/>
      <c r="W231" s="14"/>
      <c r="X231" s="14"/>
      <c r="Z231" s="14"/>
      <c r="AB231" s="77"/>
      <c r="AC231" s="77"/>
      <c r="AD231" s="14"/>
      <c r="AE231" s="14"/>
      <c r="AF231" s="77"/>
      <c r="AG231" s="77"/>
      <c r="AH231" s="164"/>
      <c r="AI231" s="14"/>
      <c r="AJ231" s="14"/>
      <c r="AK231" s="14"/>
      <c r="AL231" s="14"/>
      <c r="AM231" s="77"/>
      <c r="AN231" s="14"/>
      <c r="AO231" s="14"/>
      <c r="AP231" s="61"/>
      <c r="AQ231" s="61"/>
      <c r="AR231" s="1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</row>
    <row r="232" spans="7:55">
      <c r="G232" s="382"/>
      <c r="H232" s="387"/>
      <c r="I232" s="164"/>
      <c r="J232" s="164"/>
      <c r="K232" s="164"/>
      <c r="L232" s="164"/>
      <c r="M232" s="164"/>
      <c r="O232" s="14"/>
      <c r="P232" s="387"/>
      <c r="Q232" s="164"/>
      <c r="R232" s="164"/>
      <c r="S232" s="164"/>
      <c r="T232" s="14"/>
      <c r="U232" s="14"/>
      <c r="V232" s="14"/>
      <c r="W232" s="14"/>
      <c r="X232" s="14"/>
      <c r="Z232" s="14"/>
      <c r="AB232" s="77"/>
      <c r="AC232" s="77"/>
      <c r="AD232" s="14"/>
      <c r="AE232" s="14"/>
      <c r="AF232" s="77"/>
      <c r="AG232" s="77"/>
      <c r="AH232" s="164"/>
      <c r="AI232" s="14"/>
      <c r="AJ232" s="14"/>
      <c r="AK232" s="14"/>
      <c r="AL232" s="14"/>
      <c r="AM232" s="77"/>
      <c r="AN232" s="14"/>
      <c r="AO232" s="14"/>
      <c r="AP232" s="61"/>
      <c r="AQ232" s="61"/>
      <c r="AR232" s="1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</row>
    <row r="233" spans="7:55">
      <c r="G233" s="382"/>
      <c r="H233" s="387"/>
      <c r="I233" s="164"/>
      <c r="J233" s="164"/>
      <c r="K233" s="164"/>
      <c r="L233" s="164"/>
      <c r="M233" s="164"/>
      <c r="O233" s="14"/>
      <c r="P233" s="387"/>
      <c r="Q233" s="164"/>
      <c r="R233" s="164"/>
      <c r="S233" s="164"/>
      <c r="T233" s="14"/>
      <c r="U233" s="14"/>
      <c r="V233" s="14"/>
      <c r="W233" s="14"/>
      <c r="X233" s="14"/>
      <c r="Z233" s="14"/>
      <c r="AB233" s="77"/>
      <c r="AC233" s="77"/>
      <c r="AD233" s="14"/>
      <c r="AE233" s="14"/>
      <c r="AF233" s="77"/>
      <c r="AG233" s="77"/>
      <c r="AH233" s="164"/>
      <c r="AI233" s="14"/>
      <c r="AJ233" s="14"/>
      <c r="AK233" s="14"/>
      <c r="AL233" s="14"/>
      <c r="AM233" s="77"/>
      <c r="AN233" s="14"/>
      <c r="AO233" s="14"/>
      <c r="AP233" s="61"/>
      <c r="AQ233" s="61"/>
      <c r="AR233" s="1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</row>
    <row r="234" spans="7:55">
      <c r="G234" s="382"/>
      <c r="H234" s="387"/>
      <c r="I234" s="164"/>
      <c r="J234" s="164"/>
      <c r="K234" s="164"/>
      <c r="L234" s="164"/>
      <c r="M234" s="164"/>
      <c r="O234" s="14"/>
      <c r="P234" s="387"/>
      <c r="Q234" s="164"/>
      <c r="R234" s="164"/>
      <c r="S234" s="164"/>
      <c r="T234" s="14"/>
      <c r="U234" s="14"/>
      <c r="V234" s="14"/>
      <c r="W234" s="14"/>
      <c r="X234" s="14"/>
      <c r="Z234" s="14"/>
      <c r="AB234" s="77"/>
      <c r="AC234" s="77"/>
      <c r="AD234" s="14"/>
      <c r="AE234" s="14"/>
      <c r="AF234" s="77"/>
      <c r="AG234" s="77"/>
      <c r="AH234" s="164"/>
      <c r="AI234" s="14"/>
      <c r="AJ234" s="14"/>
      <c r="AK234" s="14"/>
      <c r="AL234" s="14"/>
      <c r="AM234" s="77"/>
      <c r="AN234" s="14"/>
      <c r="AO234" s="14"/>
      <c r="AP234" s="61"/>
      <c r="AQ234" s="61"/>
      <c r="AR234" s="1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</row>
    <row r="235" spans="7:55">
      <c r="G235" s="382"/>
      <c r="H235" s="387"/>
      <c r="I235" s="164"/>
      <c r="J235" s="164"/>
      <c r="K235" s="164"/>
      <c r="L235" s="164"/>
      <c r="M235" s="164"/>
      <c r="O235" s="14"/>
      <c r="P235" s="387"/>
      <c r="Q235" s="164"/>
      <c r="R235" s="164"/>
      <c r="S235" s="164"/>
      <c r="T235" s="14"/>
      <c r="U235" s="14"/>
      <c r="V235" s="14"/>
      <c r="W235" s="14"/>
      <c r="X235" s="14"/>
      <c r="Z235" s="14"/>
      <c r="AB235" s="77"/>
      <c r="AC235" s="77"/>
      <c r="AD235" s="14"/>
      <c r="AE235" s="14"/>
      <c r="AF235" s="77"/>
      <c r="AG235" s="77"/>
      <c r="AH235" s="164"/>
      <c r="AI235" s="14"/>
      <c r="AJ235" s="14"/>
      <c r="AK235" s="14"/>
      <c r="AL235" s="14"/>
      <c r="AM235" s="77"/>
      <c r="AN235" s="14"/>
      <c r="AO235" s="14"/>
      <c r="AP235" s="61"/>
      <c r="AQ235" s="61"/>
      <c r="AR235" s="1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</row>
    <row r="236" spans="7:55">
      <c r="G236" s="382"/>
      <c r="H236" s="387"/>
      <c r="I236" s="164"/>
      <c r="J236" s="164"/>
      <c r="K236" s="164"/>
      <c r="L236" s="164"/>
      <c r="M236" s="164"/>
      <c r="O236" s="14"/>
      <c r="P236" s="387"/>
      <c r="Q236" s="164"/>
      <c r="R236" s="164"/>
      <c r="S236" s="164"/>
      <c r="T236" s="14"/>
      <c r="U236" s="14"/>
      <c r="V236" s="14"/>
      <c r="W236" s="14"/>
      <c r="X236" s="14"/>
      <c r="Z236" s="14"/>
      <c r="AB236" s="77"/>
      <c r="AC236" s="77"/>
      <c r="AD236" s="14"/>
      <c r="AE236" s="14"/>
      <c r="AF236" s="77"/>
      <c r="AG236" s="77"/>
      <c r="AH236" s="164"/>
      <c r="AI236" s="14"/>
      <c r="AJ236" s="14"/>
      <c r="AK236" s="14"/>
      <c r="AL236" s="14"/>
      <c r="AM236" s="77"/>
      <c r="AN236" s="14"/>
      <c r="AO236" s="14"/>
      <c r="AP236" s="61"/>
      <c r="AQ236" s="61"/>
      <c r="AR236" s="1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</row>
    <row r="237" spans="7:55">
      <c r="G237" s="382"/>
      <c r="H237" s="387"/>
      <c r="I237" s="164"/>
      <c r="J237" s="164"/>
      <c r="K237" s="164"/>
      <c r="L237" s="164"/>
      <c r="M237" s="164"/>
      <c r="O237" s="14"/>
      <c r="P237" s="387"/>
      <c r="Q237" s="164"/>
      <c r="R237" s="164"/>
      <c r="S237" s="164"/>
      <c r="T237" s="14"/>
      <c r="U237" s="14"/>
      <c r="V237" s="14"/>
      <c r="W237" s="14"/>
      <c r="X237" s="14"/>
      <c r="Z237" s="14"/>
      <c r="AB237" s="77"/>
      <c r="AC237" s="77"/>
      <c r="AD237" s="14"/>
      <c r="AE237" s="14"/>
      <c r="AF237" s="77"/>
      <c r="AG237" s="77"/>
      <c r="AH237" s="164"/>
      <c r="AI237" s="14"/>
      <c r="AJ237" s="14"/>
      <c r="AK237" s="14"/>
      <c r="AL237" s="14"/>
      <c r="AM237" s="77"/>
      <c r="AN237" s="14"/>
      <c r="AO237" s="14"/>
      <c r="AP237" s="61"/>
      <c r="AQ237" s="61"/>
      <c r="AR237" s="1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</row>
    <row r="238" spans="7:55">
      <c r="G238" s="382"/>
      <c r="H238" s="387"/>
      <c r="I238" s="164"/>
      <c r="J238" s="164"/>
      <c r="K238" s="164"/>
      <c r="L238" s="164"/>
      <c r="M238" s="164"/>
      <c r="O238" s="14"/>
      <c r="P238" s="387"/>
      <c r="Q238" s="164"/>
      <c r="R238" s="164"/>
      <c r="S238" s="164"/>
      <c r="T238" s="14"/>
      <c r="U238" s="14"/>
      <c r="V238" s="14"/>
      <c r="W238" s="14"/>
      <c r="X238" s="14"/>
      <c r="Z238" s="14"/>
      <c r="AB238" s="77"/>
      <c r="AC238" s="77"/>
      <c r="AD238" s="14"/>
      <c r="AE238" s="14"/>
      <c r="AF238" s="77"/>
      <c r="AG238" s="77"/>
      <c r="AH238" s="164"/>
      <c r="AI238" s="14"/>
      <c r="AJ238" s="14"/>
      <c r="AK238" s="14"/>
      <c r="AL238" s="14"/>
      <c r="AM238" s="77"/>
      <c r="AN238" s="14"/>
      <c r="AO238" s="14"/>
      <c r="AP238" s="61"/>
      <c r="AQ238" s="61"/>
      <c r="AR238" s="1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</row>
    <row r="239" spans="7:55">
      <c r="G239" s="382"/>
      <c r="H239" s="387"/>
      <c r="I239" s="164"/>
      <c r="J239" s="164"/>
      <c r="K239" s="164"/>
      <c r="L239" s="164"/>
      <c r="M239" s="164"/>
      <c r="O239" s="14"/>
      <c r="P239" s="387"/>
      <c r="Q239" s="164"/>
      <c r="R239" s="164"/>
      <c r="S239" s="164"/>
      <c r="T239" s="14"/>
      <c r="U239" s="14"/>
      <c r="V239" s="14"/>
      <c r="W239" s="14"/>
      <c r="X239" s="14"/>
      <c r="Z239" s="14"/>
      <c r="AB239" s="77"/>
      <c r="AC239" s="77"/>
      <c r="AD239" s="14"/>
      <c r="AE239" s="14"/>
      <c r="AF239" s="77"/>
      <c r="AG239" s="77"/>
      <c r="AH239" s="164"/>
      <c r="AI239" s="14"/>
      <c r="AJ239" s="14"/>
      <c r="AK239" s="14"/>
      <c r="AL239" s="14"/>
      <c r="AM239" s="77"/>
      <c r="AN239" s="14"/>
      <c r="AO239" s="14"/>
      <c r="AP239" s="61"/>
      <c r="AQ239" s="61"/>
      <c r="AR239" s="1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</row>
    <row r="240" spans="7:55">
      <c r="G240" s="382"/>
      <c r="H240" s="387"/>
      <c r="I240" s="164"/>
      <c r="J240" s="164"/>
      <c r="K240" s="164"/>
      <c r="L240" s="164"/>
      <c r="M240" s="164"/>
      <c r="O240" s="14"/>
      <c r="P240" s="387"/>
      <c r="Q240" s="164"/>
      <c r="R240" s="164"/>
      <c r="S240" s="164"/>
      <c r="T240" s="14"/>
      <c r="U240" s="14"/>
      <c r="V240" s="14"/>
      <c r="W240" s="14"/>
      <c r="X240" s="14"/>
      <c r="Z240" s="14"/>
      <c r="AB240" s="77"/>
      <c r="AC240" s="77"/>
      <c r="AD240" s="14"/>
      <c r="AE240" s="14"/>
      <c r="AF240" s="77"/>
      <c r="AG240" s="77"/>
      <c r="AH240" s="164"/>
      <c r="AI240" s="14"/>
      <c r="AJ240" s="14"/>
      <c r="AK240" s="14"/>
      <c r="AL240" s="14"/>
      <c r="AM240" s="77"/>
      <c r="AN240" s="14"/>
      <c r="AO240" s="14"/>
      <c r="AP240" s="61"/>
      <c r="AQ240" s="61"/>
      <c r="AR240" s="1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</row>
    <row r="241" spans="7:55">
      <c r="G241" s="382"/>
      <c r="H241" s="387"/>
      <c r="I241" s="164"/>
      <c r="J241" s="164"/>
      <c r="K241" s="164"/>
      <c r="L241" s="164"/>
      <c r="M241" s="164"/>
      <c r="O241" s="14"/>
      <c r="P241" s="387"/>
      <c r="Q241" s="164"/>
      <c r="R241" s="164"/>
      <c r="S241" s="164"/>
      <c r="T241" s="14"/>
      <c r="U241" s="14"/>
      <c r="V241" s="14"/>
      <c r="W241" s="14"/>
      <c r="X241" s="14"/>
      <c r="Z241" s="14"/>
      <c r="AB241" s="77"/>
      <c r="AC241" s="77"/>
      <c r="AD241" s="14"/>
      <c r="AE241" s="14"/>
      <c r="AF241" s="77"/>
      <c r="AG241" s="77"/>
      <c r="AH241" s="164"/>
      <c r="AI241" s="14"/>
      <c r="AJ241" s="14"/>
      <c r="AK241" s="14"/>
      <c r="AL241" s="14"/>
      <c r="AM241" s="77"/>
      <c r="AN241" s="14"/>
      <c r="AO241" s="14"/>
      <c r="AP241" s="61"/>
      <c r="AQ241" s="61"/>
      <c r="AR241" s="1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</row>
    <row r="242" spans="7:55">
      <c r="G242" s="382"/>
      <c r="H242" s="387"/>
      <c r="I242" s="164"/>
      <c r="J242" s="164"/>
      <c r="K242" s="164"/>
      <c r="L242" s="164"/>
      <c r="M242" s="164"/>
      <c r="O242" s="14"/>
      <c r="P242" s="387"/>
      <c r="Q242" s="164"/>
      <c r="R242" s="164"/>
      <c r="S242" s="164"/>
      <c r="T242" s="14"/>
      <c r="U242" s="14"/>
      <c r="V242" s="14"/>
      <c r="W242" s="14"/>
      <c r="X242" s="14"/>
      <c r="Z242" s="14"/>
      <c r="AB242" s="77"/>
      <c r="AC242" s="77"/>
      <c r="AD242" s="14"/>
      <c r="AE242" s="14"/>
      <c r="AF242" s="77"/>
      <c r="AG242" s="77"/>
      <c r="AH242" s="164"/>
      <c r="AI242" s="14"/>
      <c r="AJ242" s="14"/>
      <c r="AK242" s="14"/>
      <c r="AL242" s="14"/>
      <c r="AM242" s="77"/>
      <c r="AN242" s="14"/>
      <c r="AO242" s="14"/>
      <c r="AP242" s="61"/>
      <c r="AQ242" s="61"/>
      <c r="AR242" s="1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</row>
    <row r="243" spans="7:55">
      <c r="G243" s="382"/>
      <c r="H243" s="387"/>
      <c r="I243" s="164"/>
      <c r="J243" s="164"/>
      <c r="K243" s="164"/>
      <c r="L243" s="164"/>
      <c r="M243" s="164"/>
      <c r="O243" s="14"/>
      <c r="P243" s="387"/>
      <c r="Q243" s="164"/>
      <c r="R243" s="164"/>
      <c r="S243" s="164"/>
      <c r="T243" s="14"/>
      <c r="U243" s="14"/>
      <c r="V243" s="14"/>
      <c r="W243" s="14"/>
      <c r="X243" s="14"/>
      <c r="Z243" s="14"/>
      <c r="AB243" s="77"/>
      <c r="AC243" s="77"/>
      <c r="AD243" s="14"/>
      <c r="AE243" s="14"/>
      <c r="AF243" s="77"/>
      <c r="AG243" s="77"/>
      <c r="AH243" s="164"/>
      <c r="AI243" s="14"/>
      <c r="AJ243" s="14"/>
      <c r="AK243" s="14"/>
      <c r="AL243" s="14"/>
      <c r="AM243" s="77"/>
      <c r="AN243" s="14"/>
      <c r="AO243" s="14"/>
      <c r="AP243" s="61"/>
      <c r="AQ243" s="61"/>
      <c r="AR243" s="1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</row>
    <row r="244" spans="7:55">
      <c r="G244" s="382"/>
      <c r="H244" s="387"/>
      <c r="I244" s="164"/>
      <c r="J244" s="164"/>
      <c r="K244" s="164"/>
      <c r="L244" s="164"/>
      <c r="M244" s="164"/>
      <c r="O244" s="14"/>
      <c r="P244" s="387"/>
      <c r="Q244" s="164"/>
      <c r="R244" s="164"/>
      <c r="S244" s="164"/>
      <c r="T244" s="14"/>
      <c r="U244" s="14"/>
      <c r="V244" s="14"/>
      <c r="W244" s="14"/>
      <c r="X244" s="14"/>
      <c r="Z244" s="14"/>
      <c r="AB244" s="77"/>
      <c r="AC244" s="77"/>
      <c r="AD244" s="14"/>
      <c r="AE244" s="14"/>
      <c r="AF244" s="77"/>
      <c r="AG244" s="77"/>
      <c r="AH244" s="164"/>
      <c r="AI244" s="14"/>
      <c r="AJ244" s="14"/>
      <c r="AK244" s="14"/>
      <c r="AL244" s="14"/>
      <c r="AM244" s="77"/>
      <c r="AN244" s="14"/>
      <c r="AO244" s="14"/>
      <c r="AP244" s="61"/>
      <c r="AQ244" s="61"/>
      <c r="AR244" s="1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</row>
    <row r="245" spans="7:55">
      <c r="G245" s="382"/>
      <c r="H245" s="387"/>
      <c r="I245" s="164"/>
      <c r="J245" s="164"/>
      <c r="K245" s="164"/>
      <c r="L245" s="164"/>
      <c r="M245" s="164"/>
      <c r="O245" s="14"/>
      <c r="P245" s="387"/>
      <c r="Q245" s="164"/>
      <c r="R245" s="164"/>
      <c r="S245" s="164"/>
      <c r="T245" s="14"/>
      <c r="U245" s="14"/>
      <c r="V245" s="14"/>
      <c r="W245" s="14"/>
      <c r="X245" s="14"/>
      <c r="Z245" s="14"/>
      <c r="AB245" s="77"/>
      <c r="AC245" s="77"/>
      <c r="AD245" s="14"/>
      <c r="AE245" s="14"/>
      <c r="AF245" s="77"/>
      <c r="AG245" s="77"/>
      <c r="AH245" s="164"/>
      <c r="AI245" s="14"/>
      <c r="AJ245" s="14"/>
      <c r="AK245" s="14"/>
      <c r="AL245" s="14"/>
      <c r="AM245" s="77"/>
      <c r="AN245" s="14"/>
      <c r="AO245" s="14"/>
      <c r="AP245" s="61"/>
      <c r="AQ245" s="61"/>
      <c r="AR245" s="1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</row>
    <row r="246" spans="7:55">
      <c r="G246" s="382"/>
      <c r="H246" s="387"/>
      <c r="I246" s="164"/>
      <c r="J246" s="164"/>
      <c r="K246" s="164"/>
      <c r="L246" s="164"/>
      <c r="M246" s="164"/>
      <c r="O246" s="14"/>
      <c r="P246" s="387"/>
      <c r="Q246" s="164"/>
      <c r="R246" s="164"/>
      <c r="S246" s="164"/>
      <c r="T246" s="14"/>
      <c r="U246" s="14"/>
      <c r="V246" s="14"/>
      <c r="W246" s="14"/>
      <c r="X246" s="14"/>
      <c r="Z246" s="14"/>
      <c r="AB246" s="77"/>
      <c r="AC246" s="77"/>
      <c r="AD246" s="14"/>
      <c r="AE246" s="14"/>
      <c r="AF246" s="77"/>
      <c r="AG246" s="77"/>
      <c r="AH246" s="164"/>
      <c r="AI246" s="14"/>
      <c r="AJ246" s="14"/>
      <c r="AK246" s="14"/>
      <c r="AL246" s="14"/>
      <c r="AM246" s="77"/>
      <c r="AN246" s="14"/>
      <c r="AO246" s="14"/>
      <c r="AP246" s="61"/>
      <c r="AQ246" s="61"/>
      <c r="AR246" s="1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</row>
    <row r="247" spans="7:55">
      <c r="G247" s="382"/>
      <c r="H247" s="387"/>
      <c r="I247" s="164"/>
      <c r="J247" s="164"/>
      <c r="K247" s="164"/>
      <c r="L247" s="164"/>
      <c r="M247" s="164"/>
      <c r="O247" s="14"/>
      <c r="P247" s="387"/>
      <c r="Q247" s="164"/>
      <c r="R247" s="164"/>
      <c r="S247" s="164"/>
      <c r="T247" s="14"/>
      <c r="U247" s="14"/>
      <c r="V247" s="14"/>
      <c r="W247" s="14"/>
      <c r="X247" s="14"/>
      <c r="Z247" s="14"/>
      <c r="AB247" s="77"/>
      <c r="AC247" s="77"/>
      <c r="AD247" s="14"/>
      <c r="AE247" s="14"/>
      <c r="AF247" s="77"/>
      <c r="AG247" s="77"/>
      <c r="AH247" s="164"/>
      <c r="AI247" s="14"/>
      <c r="AJ247" s="14"/>
      <c r="AK247" s="14"/>
      <c r="AL247" s="14"/>
      <c r="AM247" s="77"/>
      <c r="AN247" s="14"/>
      <c r="AO247" s="14"/>
      <c r="AP247" s="61"/>
      <c r="AQ247" s="61"/>
      <c r="AR247" s="1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</row>
    <row r="248" spans="7:55">
      <c r="G248" s="382"/>
      <c r="H248" s="387"/>
      <c r="I248" s="164"/>
      <c r="J248" s="164"/>
      <c r="K248" s="164"/>
      <c r="L248" s="164"/>
      <c r="M248" s="164"/>
      <c r="O248" s="14"/>
      <c r="P248" s="387"/>
      <c r="Q248" s="164"/>
      <c r="R248" s="164"/>
      <c r="S248" s="164"/>
      <c r="T248" s="14"/>
      <c r="U248" s="14"/>
      <c r="V248" s="14"/>
      <c r="W248" s="14"/>
      <c r="X248" s="14"/>
      <c r="Z248" s="14"/>
      <c r="AB248" s="77"/>
      <c r="AC248" s="77"/>
      <c r="AD248" s="14"/>
      <c r="AE248" s="14"/>
      <c r="AF248" s="77"/>
      <c r="AG248" s="77"/>
      <c r="AH248" s="164"/>
      <c r="AI248" s="14"/>
      <c r="AJ248" s="14"/>
      <c r="AK248" s="14"/>
      <c r="AL248" s="14"/>
      <c r="AM248" s="77"/>
      <c r="AN248" s="14"/>
      <c r="AO248" s="14"/>
      <c r="AP248" s="61"/>
      <c r="AQ248" s="61"/>
      <c r="AR248" s="1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</row>
    <row r="249" spans="7:55">
      <c r="G249" s="382"/>
      <c r="H249" s="387"/>
      <c r="I249" s="164"/>
      <c r="J249" s="164"/>
      <c r="K249" s="164"/>
      <c r="L249" s="164"/>
      <c r="M249" s="164"/>
      <c r="O249" s="14"/>
      <c r="P249" s="387"/>
      <c r="Q249" s="164"/>
      <c r="R249" s="164"/>
      <c r="S249" s="164"/>
      <c r="T249" s="14"/>
      <c r="U249" s="14"/>
      <c r="V249" s="14"/>
      <c r="W249" s="14"/>
      <c r="X249" s="14"/>
      <c r="Z249" s="14"/>
      <c r="AB249" s="77"/>
      <c r="AC249" s="77"/>
      <c r="AD249" s="14"/>
      <c r="AE249" s="14"/>
      <c r="AF249" s="77"/>
      <c r="AG249" s="77"/>
      <c r="AH249" s="164"/>
      <c r="AI249" s="14"/>
      <c r="AJ249" s="14"/>
      <c r="AK249" s="14"/>
      <c r="AL249" s="14"/>
      <c r="AM249" s="77"/>
      <c r="AN249" s="14"/>
      <c r="AO249" s="14"/>
      <c r="AP249" s="61"/>
      <c r="AQ249" s="61"/>
      <c r="AR249" s="1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</row>
    <row r="250" spans="7:55">
      <c r="G250" s="382"/>
      <c r="H250" s="387"/>
      <c r="I250" s="164"/>
      <c r="J250" s="164"/>
      <c r="K250" s="164"/>
      <c r="L250" s="164"/>
      <c r="M250" s="164"/>
      <c r="O250" s="14"/>
      <c r="P250" s="387"/>
      <c r="Q250" s="164"/>
      <c r="R250" s="164"/>
      <c r="S250" s="164"/>
      <c r="T250" s="14"/>
      <c r="U250" s="14"/>
      <c r="V250" s="14"/>
      <c r="W250" s="14"/>
      <c r="X250" s="14"/>
      <c r="Z250" s="14"/>
      <c r="AB250" s="77"/>
      <c r="AC250" s="77"/>
      <c r="AD250" s="14"/>
      <c r="AE250" s="14"/>
      <c r="AF250" s="77"/>
      <c r="AG250" s="77"/>
      <c r="AH250" s="164"/>
      <c r="AI250" s="14"/>
      <c r="AJ250" s="14"/>
      <c r="AK250" s="14"/>
      <c r="AL250" s="14"/>
      <c r="AM250" s="77"/>
      <c r="AN250" s="14"/>
      <c r="AO250" s="14"/>
      <c r="AP250" s="61"/>
      <c r="AQ250" s="61"/>
      <c r="AR250" s="1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</row>
    <row r="251" spans="7:55">
      <c r="G251" s="382"/>
      <c r="H251" s="387"/>
      <c r="I251" s="164"/>
      <c r="J251" s="164"/>
      <c r="K251" s="164"/>
      <c r="L251" s="164"/>
      <c r="M251" s="164"/>
      <c r="O251" s="14"/>
      <c r="P251" s="387"/>
      <c r="Q251" s="164"/>
      <c r="R251" s="164"/>
      <c r="S251" s="164"/>
      <c r="T251" s="14"/>
      <c r="U251" s="14"/>
      <c r="V251" s="14"/>
      <c r="W251" s="14"/>
      <c r="X251" s="14"/>
      <c r="Z251" s="14"/>
      <c r="AB251" s="77"/>
      <c r="AC251" s="77"/>
      <c r="AD251" s="14"/>
      <c r="AE251" s="14"/>
      <c r="AF251" s="77"/>
      <c r="AG251" s="77"/>
      <c r="AH251" s="164"/>
      <c r="AI251" s="14"/>
      <c r="AJ251" s="14"/>
      <c r="AK251" s="14"/>
      <c r="AL251" s="14"/>
      <c r="AM251" s="77"/>
      <c r="AN251" s="14"/>
      <c r="AO251" s="14"/>
      <c r="AP251" s="61"/>
      <c r="AQ251" s="61"/>
      <c r="AR251" s="1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</row>
    <row r="252" spans="7:55">
      <c r="G252" s="382"/>
      <c r="H252" s="387"/>
      <c r="I252" s="164"/>
      <c r="J252" s="164"/>
      <c r="K252" s="164"/>
      <c r="L252" s="164"/>
      <c r="M252" s="164"/>
      <c r="O252" s="14"/>
      <c r="P252" s="387"/>
      <c r="Q252" s="164"/>
      <c r="R252" s="164"/>
      <c r="S252" s="164"/>
      <c r="T252" s="14"/>
      <c r="U252" s="14"/>
      <c r="V252" s="14"/>
      <c r="W252" s="14"/>
      <c r="X252" s="14"/>
      <c r="Z252" s="14"/>
      <c r="AB252" s="77"/>
      <c r="AC252" s="77"/>
      <c r="AD252" s="14"/>
      <c r="AE252" s="14"/>
      <c r="AF252" s="77"/>
      <c r="AG252" s="77"/>
      <c r="AH252" s="164"/>
      <c r="AI252" s="14"/>
      <c r="AJ252" s="14"/>
      <c r="AK252" s="14"/>
      <c r="AL252" s="14"/>
      <c r="AM252" s="77"/>
      <c r="AN252" s="14"/>
      <c r="AO252" s="14"/>
      <c r="AP252" s="61"/>
      <c r="AQ252" s="61"/>
      <c r="AR252" s="1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</row>
    <row r="253" spans="7:55">
      <c r="G253" s="382"/>
      <c r="H253" s="387"/>
      <c r="I253" s="164"/>
      <c r="J253" s="164"/>
      <c r="K253" s="164"/>
      <c r="L253" s="164"/>
      <c r="M253" s="164"/>
      <c r="O253" s="14"/>
      <c r="P253" s="387"/>
      <c r="Q253" s="164"/>
      <c r="R253" s="164"/>
      <c r="S253" s="164"/>
      <c r="T253" s="14"/>
      <c r="U253" s="14"/>
      <c r="V253" s="14"/>
      <c r="W253" s="14"/>
      <c r="X253" s="14"/>
      <c r="Z253" s="14"/>
      <c r="AB253" s="77"/>
      <c r="AC253" s="77"/>
      <c r="AD253" s="14"/>
      <c r="AE253" s="14"/>
      <c r="AF253" s="77"/>
      <c r="AG253" s="77"/>
      <c r="AH253" s="164"/>
      <c r="AI253" s="14"/>
      <c r="AJ253" s="14"/>
      <c r="AK253" s="14"/>
      <c r="AL253" s="14"/>
      <c r="AM253" s="77"/>
      <c r="AN253" s="14"/>
      <c r="AO253" s="14"/>
      <c r="AP253" s="61"/>
      <c r="AQ253" s="61"/>
      <c r="AR253" s="1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</row>
    <row r="254" spans="7:55">
      <c r="G254" s="382"/>
      <c r="H254" s="387"/>
      <c r="I254" s="164"/>
      <c r="J254" s="164"/>
      <c r="K254" s="164"/>
      <c r="L254" s="164"/>
      <c r="M254" s="164"/>
      <c r="O254" s="14"/>
      <c r="P254" s="387"/>
      <c r="Q254" s="164"/>
      <c r="R254" s="164"/>
      <c r="S254" s="164"/>
      <c r="T254" s="14"/>
      <c r="U254" s="14"/>
      <c r="V254" s="14"/>
      <c r="W254" s="14"/>
      <c r="X254" s="14"/>
      <c r="Z254" s="14"/>
      <c r="AB254" s="77"/>
      <c r="AC254" s="77"/>
      <c r="AD254" s="14"/>
      <c r="AE254" s="14"/>
      <c r="AF254" s="77"/>
      <c r="AG254" s="77"/>
      <c r="AH254" s="164"/>
      <c r="AI254" s="14"/>
      <c r="AJ254" s="14"/>
      <c r="AK254" s="14"/>
      <c r="AL254" s="14"/>
      <c r="AM254" s="77"/>
      <c r="AN254" s="14"/>
      <c r="AO254" s="14"/>
      <c r="AP254" s="61"/>
      <c r="AQ254" s="61"/>
      <c r="AR254" s="1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</row>
    <row r="255" spans="7:55">
      <c r="G255" s="382"/>
      <c r="H255" s="387"/>
      <c r="I255" s="164"/>
      <c r="J255" s="164"/>
      <c r="K255" s="164"/>
      <c r="L255" s="164"/>
      <c r="M255" s="164"/>
      <c r="O255" s="14"/>
      <c r="P255" s="387"/>
      <c r="Q255" s="164"/>
      <c r="R255" s="164"/>
      <c r="S255" s="164"/>
      <c r="T255" s="14"/>
      <c r="U255" s="14"/>
      <c r="V255" s="14"/>
      <c r="W255" s="14"/>
      <c r="X255" s="14"/>
      <c r="Z255" s="14"/>
      <c r="AB255" s="77"/>
      <c r="AC255" s="77"/>
      <c r="AD255" s="14"/>
      <c r="AE255" s="14"/>
      <c r="AF255" s="77"/>
      <c r="AG255" s="77"/>
      <c r="AH255" s="164"/>
      <c r="AI255" s="14"/>
      <c r="AJ255" s="14"/>
      <c r="AK255" s="14"/>
      <c r="AL255" s="14"/>
      <c r="AM255" s="77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</row>
    <row r="256" spans="7:55">
      <c r="G256" s="382"/>
      <c r="H256" s="387"/>
      <c r="I256" s="164"/>
      <c r="J256" s="164"/>
      <c r="K256" s="164"/>
      <c r="L256" s="164"/>
      <c r="M256" s="164"/>
      <c r="O256" s="14"/>
      <c r="P256" s="387"/>
      <c r="Q256" s="164"/>
      <c r="R256" s="164"/>
      <c r="S256" s="164"/>
      <c r="T256" s="14"/>
      <c r="U256" s="14"/>
      <c r="V256" s="14"/>
      <c r="W256" s="14"/>
      <c r="X256" s="14"/>
      <c r="Z256" s="14"/>
      <c r="AB256" s="77"/>
      <c r="AC256" s="77"/>
      <c r="AD256" s="14"/>
      <c r="AE256" s="14"/>
      <c r="AF256" s="77"/>
      <c r="AG256" s="77"/>
      <c r="AH256" s="164"/>
      <c r="AI256" s="14"/>
      <c r="AJ256" s="14"/>
      <c r="AK256" s="14"/>
      <c r="AL256" s="14"/>
      <c r="AM256" s="77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</row>
    <row r="257" spans="7:55">
      <c r="G257" s="382"/>
      <c r="H257" s="387"/>
      <c r="I257" s="164"/>
      <c r="J257" s="164"/>
      <c r="K257" s="164"/>
      <c r="L257" s="164"/>
      <c r="M257" s="164"/>
      <c r="O257" s="14"/>
      <c r="P257" s="387"/>
      <c r="Q257" s="164"/>
      <c r="R257" s="164"/>
      <c r="S257" s="164"/>
      <c r="T257" s="14"/>
      <c r="U257" s="14"/>
      <c r="V257" s="14"/>
      <c r="W257" s="14"/>
      <c r="X257" s="14"/>
      <c r="Z257" s="14"/>
      <c r="AB257" s="77"/>
      <c r="AC257" s="77"/>
      <c r="AD257" s="14"/>
      <c r="AE257" s="14"/>
      <c r="AF257" s="77"/>
      <c r="AG257" s="77"/>
      <c r="AH257" s="164"/>
      <c r="AI257" s="14"/>
      <c r="AJ257" s="14"/>
      <c r="AK257" s="14"/>
      <c r="AL257" s="14"/>
      <c r="AM257" s="77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</row>
    <row r="258" spans="7:55">
      <c r="G258" s="382"/>
      <c r="H258" s="387"/>
      <c r="I258" s="164"/>
      <c r="J258" s="164"/>
      <c r="K258" s="164"/>
      <c r="L258" s="164"/>
      <c r="M258" s="164"/>
      <c r="O258" s="14"/>
      <c r="P258" s="387"/>
      <c r="Q258" s="164"/>
      <c r="R258" s="164"/>
      <c r="S258" s="164"/>
      <c r="T258" s="14"/>
      <c r="U258" s="14"/>
      <c r="V258" s="14"/>
      <c r="W258" s="14"/>
      <c r="X258" s="14"/>
      <c r="Z258" s="14"/>
      <c r="AB258" s="77"/>
      <c r="AC258" s="77"/>
      <c r="AD258" s="14"/>
      <c r="AE258" s="14"/>
      <c r="AF258" s="77"/>
      <c r="AG258" s="77"/>
      <c r="AH258" s="164"/>
      <c r="AI258" s="14"/>
      <c r="AJ258" s="14"/>
      <c r="AK258" s="14"/>
      <c r="AL258" s="14"/>
      <c r="AM258" s="77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</row>
    <row r="259" spans="7:55">
      <c r="G259" s="382"/>
      <c r="H259" s="387"/>
      <c r="I259" s="164"/>
      <c r="J259" s="164"/>
      <c r="K259" s="164"/>
      <c r="L259" s="164"/>
      <c r="M259" s="164"/>
      <c r="O259" s="14"/>
      <c r="P259" s="387"/>
      <c r="Q259" s="164"/>
      <c r="R259" s="164"/>
      <c r="S259" s="164"/>
      <c r="T259" s="14"/>
      <c r="U259" s="14"/>
      <c r="V259" s="14"/>
      <c r="W259" s="14"/>
      <c r="X259" s="14"/>
      <c r="Z259" s="14"/>
      <c r="AB259" s="77"/>
      <c r="AC259" s="77"/>
      <c r="AD259" s="14"/>
      <c r="AE259" s="14"/>
      <c r="AF259" s="77"/>
      <c r="AG259" s="77"/>
      <c r="AH259" s="164"/>
      <c r="AI259" s="14"/>
      <c r="AJ259" s="14"/>
      <c r="AK259" s="14"/>
      <c r="AL259" s="14"/>
      <c r="AM259" s="77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</row>
    <row r="260" spans="7:55">
      <c r="G260" s="382"/>
      <c r="H260" s="387"/>
      <c r="I260" s="164"/>
      <c r="J260" s="164"/>
      <c r="K260" s="164"/>
      <c r="L260" s="164"/>
      <c r="M260" s="164"/>
      <c r="O260" s="14"/>
      <c r="P260" s="387"/>
      <c r="Q260" s="164"/>
      <c r="R260" s="164"/>
      <c r="S260" s="164"/>
      <c r="T260" s="14"/>
      <c r="U260" s="14"/>
      <c r="V260" s="14"/>
      <c r="W260" s="14"/>
      <c r="X260" s="14"/>
      <c r="Z260" s="14"/>
      <c r="AB260" s="77"/>
      <c r="AC260" s="77"/>
      <c r="AD260" s="14"/>
      <c r="AE260" s="14"/>
      <c r="AF260" s="77"/>
      <c r="AG260" s="77"/>
      <c r="AH260" s="164"/>
      <c r="AI260" s="14"/>
      <c r="AJ260" s="14"/>
      <c r="AK260" s="14"/>
      <c r="AL260" s="14"/>
      <c r="AM260" s="77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</row>
    <row r="261" spans="7:55">
      <c r="G261" s="382"/>
      <c r="H261" s="387"/>
      <c r="I261" s="164"/>
      <c r="J261" s="164"/>
      <c r="K261" s="164"/>
      <c r="L261" s="164"/>
      <c r="M261" s="165"/>
      <c r="N261" s="165"/>
      <c r="O261" s="32"/>
      <c r="P261" s="387"/>
      <c r="Q261" s="164"/>
      <c r="R261" s="164"/>
      <c r="S261" s="164"/>
      <c r="T261" s="32"/>
      <c r="U261" s="32"/>
      <c r="V261" s="32"/>
      <c r="W261" s="32"/>
      <c r="X261" s="32"/>
      <c r="Y261" s="32"/>
      <c r="Z261" s="32"/>
      <c r="AA261" s="32"/>
      <c r="AB261" s="78"/>
      <c r="AC261" s="78"/>
      <c r="AD261" s="32"/>
      <c r="AE261" s="32"/>
      <c r="AF261" s="78"/>
      <c r="AG261" s="78"/>
      <c r="AH261" s="165"/>
      <c r="AI261" s="32"/>
      <c r="AJ261" s="32"/>
      <c r="AK261" s="32"/>
      <c r="AL261" s="32"/>
      <c r="AM261" s="78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</row>
    <row r="262" spans="7:55">
      <c r="G262" s="382"/>
      <c r="H262" s="387"/>
      <c r="I262" s="164"/>
      <c r="J262" s="164"/>
      <c r="K262" s="164"/>
      <c r="L262" s="165"/>
      <c r="M262" s="166"/>
      <c r="N262" s="166"/>
      <c r="O262" s="36"/>
      <c r="P262" s="365"/>
      <c r="Q262" s="165"/>
      <c r="R262" s="165"/>
      <c r="S262" s="165"/>
      <c r="T262" s="36"/>
      <c r="U262" s="36"/>
      <c r="V262" s="36"/>
      <c r="W262" s="36"/>
      <c r="X262" s="36"/>
      <c r="Y262" s="36"/>
      <c r="Z262" s="36"/>
      <c r="AA262" s="36"/>
      <c r="AB262" s="79"/>
      <c r="AC262" s="79"/>
      <c r="AD262" s="36"/>
      <c r="AE262" s="36"/>
      <c r="AF262" s="79"/>
      <c r="AG262" s="79"/>
      <c r="AH262" s="166"/>
      <c r="AI262" s="36"/>
      <c r="AJ262" s="36"/>
      <c r="AK262" s="36"/>
      <c r="AL262" s="36"/>
      <c r="AM262" s="79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</row>
    <row r="263" spans="7:55">
      <c r="G263" s="382"/>
      <c r="H263" s="387"/>
      <c r="I263" s="164"/>
      <c r="J263" s="164"/>
      <c r="K263" s="164"/>
      <c r="L263" s="166"/>
      <c r="M263" s="166"/>
      <c r="N263" s="166"/>
      <c r="O263" s="36"/>
      <c r="P263" s="366"/>
      <c r="Q263" s="166"/>
      <c r="R263" s="166"/>
      <c r="S263" s="166"/>
      <c r="T263" s="36"/>
      <c r="U263" s="36"/>
      <c r="V263" s="36"/>
      <c r="W263" s="36"/>
      <c r="X263" s="36"/>
      <c r="Y263" s="36"/>
      <c r="Z263" s="36"/>
      <c r="AA263" s="36"/>
      <c r="AB263" s="79"/>
      <c r="AC263" s="79"/>
      <c r="AD263" s="36"/>
      <c r="AE263" s="36"/>
      <c r="AF263" s="79"/>
      <c r="AG263" s="79"/>
      <c r="AH263" s="166"/>
      <c r="AI263" s="36"/>
      <c r="AJ263" s="36"/>
      <c r="AK263" s="36"/>
      <c r="AL263" s="36"/>
      <c r="AM263" s="79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</row>
    <row r="264" spans="7:55">
      <c r="G264" s="382"/>
      <c r="H264" s="387"/>
      <c r="I264" s="164"/>
      <c r="J264" s="164"/>
      <c r="K264" s="164"/>
      <c r="L264" s="166"/>
      <c r="M264" s="166"/>
      <c r="N264" s="166"/>
      <c r="O264" s="36"/>
      <c r="P264" s="366"/>
      <c r="Q264" s="166"/>
      <c r="R264" s="166"/>
      <c r="S264" s="166"/>
      <c r="T264" s="36"/>
      <c r="U264" s="36"/>
      <c r="V264" s="36"/>
      <c r="W264" s="36"/>
      <c r="X264" s="36"/>
      <c r="Y264" s="36"/>
      <c r="Z264" s="36"/>
      <c r="AA264" s="36"/>
      <c r="AB264" s="79"/>
      <c r="AC264" s="79"/>
      <c r="AD264" s="36"/>
      <c r="AE264" s="36"/>
      <c r="AF264" s="79"/>
      <c r="AG264" s="79"/>
      <c r="AH264" s="166"/>
      <c r="AI264" s="36"/>
      <c r="AJ264" s="36"/>
      <c r="AK264" s="36"/>
      <c r="AL264" s="36"/>
      <c r="AM264" s="79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</row>
    <row r="265" spans="7:55">
      <c r="G265" s="382"/>
      <c r="H265" s="387"/>
      <c r="I265" s="164"/>
      <c r="J265" s="164"/>
      <c r="K265" s="164"/>
      <c r="L265" s="166"/>
      <c r="M265" s="166"/>
      <c r="N265" s="166"/>
      <c r="O265" s="36"/>
      <c r="P265" s="366"/>
      <c r="Q265" s="166"/>
      <c r="R265" s="166"/>
      <c r="S265" s="166"/>
      <c r="T265" s="36"/>
      <c r="U265" s="36"/>
      <c r="V265" s="36"/>
      <c r="W265" s="36"/>
      <c r="X265" s="36"/>
      <c r="Y265" s="36"/>
      <c r="Z265" s="36"/>
      <c r="AA265" s="36"/>
      <c r="AB265" s="79"/>
      <c r="AC265" s="79"/>
      <c r="AD265" s="36"/>
      <c r="AE265" s="36"/>
      <c r="AF265" s="79"/>
      <c r="AG265" s="79"/>
      <c r="AH265" s="166"/>
      <c r="AI265" s="36"/>
      <c r="AJ265" s="36"/>
      <c r="AK265" s="36"/>
      <c r="AL265" s="36"/>
      <c r="AM265" s="79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</row>
    <row r="266" spans="7:55">
      <c r="G266" s="382"/>
      <c r="H266" s="387"/>
      <c r="I266" s="164"/>
      <c r="J266" s="164"/>
      <c r="K266" s="164"/>
      <c r="L266" s="166"/>
      <c r="M266" s="166"/>
      <c r="N266" s="166"/>
      <c r="O266" s="36"/>
      <c r="P266" s="366"/>
      <c r="Q266" s="166"/>
      <c r="R266" s="166"/>
      <c r="S266" s="166"/>
      <c r="T266" s="36"/>
      <c r="U266" s="36"/>
      <c r="V266" s="36"/>
      <c r="W266" s="36"/>
      <c r="X266" s="36"/>
      <c r="Y266" s="36"/>
      <c r="Z266" s="36"/>
      <c r="AA266" s="36"/>
      <c r="AB266" s="79"/>
      <c r="AC266" s="79"/>
      <c r="AD266" s="36"/>
      <c r="AE266" s="36"/>
      <c r="AF266" s="79"/>
      <c r="AG266" s="79"/>
      <c r="AH266" s="166"/>
      <c r="AI266" s="36"/>
      <c r="AJ266" s="36"/>
      <c r="AK266" s="36"/>
      <c r="AL266" s="36"/>
      <c r="AM266" s="79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</row>
    <row r="267" spans="7:55">
      <c r="G267" s="382"/>
      <c r="H267" s="387"/>
      <c r="I267" s="164"/>
      <c r="J267" s="164"/>
      <c r="K267" s="164"/>
      <c r="L267" s="166"/>
      <c r="M267" s="166"/>
      <c r="N267" s="166"/>
      <c r="O267" s="36"/>
      <c r="P267" s="366"/>
      <c r="Q267" s="166"/>
      <c r="R267" s="166"/>
      <c r="S267" s="166"/>
      <c r="T267" s="36"/>
      <c r="U267" s="36"/>
      <c r="V267" s="36"/>
      <c r="W267" s="36"/>
      <c r="X267" s="36"/>
      <c r="Y267" s="36"/>
      <c r="Z267" s="36"/>
      <c r="AA267" s="36"/>
      <c r="AB267" s="79"/>
      <c r="AC267" s="79"/>
      <c r="AD267" s="36"/>
      <c r="AE267" s="36"/>
      <c r="AF267" s="79"/>
      <c r="AG267" s="79"/>
      <c r="AH267" s="166"/>
      <c r="AI267" s="36"/>
      <c r="AJ267" s="36"/>
      <c r="AK267" s="36"/>
      <c r="AL267" s="36"/>
      <c r="AM267" s="79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</row>
    <row r="268" spans="7:55">
      <c r="G268" s="382"/>
      <c r="H268" s="387"/>
      <c r="I268" s="164"/>
      <c r="J268" s="164"/>
      <c r="K268" s="164"/>
      <c r="L268" s="166"/>
      <c r="M268" s="166"/>
      <c r="N268" s="166"/>
      <c r="O268" s="36"/>
      <c r="P268" s="366"/>
      <c r="Q268" s="166"/>
      <c r="R268" s="166"/>
      <c r="S268" s="166"/>
      <c r="T268" s="36"/>
      <c r="U268" s="36"/>
      <c r="V268" s="36"/>
      <c r="W268" s="36"/>
      <c r="X268" s="36"/>
      <c r="Y268" s="36"/>
      <c r="Z268" s="36"/>
      <c r="AA268" s="36"/>
      <c r="AB268" s="79"/>
      <c r="AC268" s="79"/>
      <c r="AD268" s="36"/>
      <c r="AE268" s="36"/>
      <c r="AF268" s="79"/>
      <c r="AG268" s="79"/>
      <c r="AH268" s="166"/>
      <c r="AI268" s="36"/>
      <c r="AJ268" s="36"/>
      <c r="AK268" s="36"/>
      <c r="AL268" s="36"/>
      <c r="AM268" s="79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</row>
    <row r="269" spans="7:55">
      <c r="G269" s="382"/>
      <c r="H269" s="387"/>
      <c r="I269" s="164"/>
      <c r="J269" s="164"/>
      <c r="K269" s="164"/>
      <c r="L269" s="166"/>
      <c r="M269" s="166"/>
      <c r="N269" s="166"/>
      <c r="O269" s="36"/>
      <c r="P269" s="366"/>
      <c r="Q269" s="166"/>
      <c r="R269" s="166"/>
      <c r="S269" s="166"/>
      <c r="T269" s="36"/>
      <c r="U269" s="36"/>
      <c r="V269" s="36"/>
      <c r="W269" s="36"/>
      <c r="X269" s="36"/>
      <c r="Y269" s="36"/>
      <c r="Z269" s="36"/>
      <c r="AA269" s="36"/>
      <c r="AB269" s="79"/>
      <c r="AC269" s="79"/>
      <c r="AD269" s="36"/>
      <c r="AE269" s="36"/>
      <c r="AF269" s="79"/>
      <c r="AG269" s="79"/>
      <c r="AH269" s="166"/>
      <c r="AI269" s="36"/>
      <c r="AJ269" s="36"/>
      <c r="AK269" s="36"/>
      <c r="AL269" s="36"/>
      <c r="AM269" s="79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</row>
    <row r="270" spans="7:55">
      <c r="G270" s="382"/>
      <c r="H270" s="387"/>
      <c r="I270" s="164"/>
      <c r="J270" s="164"/>
      <c r="K270" s="164"/>
      <c r="L270" s="166"/>
      <c r="M270" s="166"/>
      <c r="N270" s="166"/>
      <c r="O270" s="36"/>
      <c r="P270" s="366"/>
      <c r="Q270" s="166"/>
      <c r="R270" s="166"/>
      <c r="S270" s="166"/>
      <c r="T270" s="36"/>
      <c r="U270" s="36"/>
      <c r="V270" s="36"/>
      <c r="W270" s="36"/>
      <c r="X270" s="36"/>
      <c r="Y270" s="36"/>
      <c r="Z270" s="36"/>
      <c r="AA270" s="36"/>
      <c r="AB270" s="79"/>
      <c r="AC270" s="79"/>
      <c r="AD270" s="36"/>
      <c r="AE270" s="36"/>
      <c r="AF270" s="79"/>
      <c r="AG270" s="79"/>
      <c r="AH270" s="166"/>
      <c r="AI270" s="36"/>
      <c r="AJ270" s="36"/>
      <c r="AK270" s="36"/>
      <c r="AL270" s="36"/>
      <c r="AM270" s="79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</row>
    <row r="271" spans="7:55">
      <c r="G271" s="382"/>
      <c r="H271" s="387"/>
      <c r="I271" s="164"/>
      <c r="J271" s="164"/>
      <c r="K271" s="164"/>
      <c r="L271" s="166"/>
      <c r="M271" s="166"/>
      <c r="N271" s="166"/>
      <c r="O271" s="36"/>
      <c r="P271" s="366"/>
      <c r="Q271" s="166"/>
      <c r="R271" s="166"/>
      <c r="S271" s="166"/>
      <c r="T271" s="36"/>
      <c r="U271" s="36"/>
      <c r="V271" s="36"/>
      <c r="W271" s="36"/>
      <c r="X271" s="36"/>
      <c r="Y271" s="36"/>
      <c r="Z271" s="36"/>
      <c r="AA271" s="36"/>
      <c r="AB271" s="79"/>
      <c r="AC271" s="79"/>
      <c r="AD271" s="36"/>
      <c r="AE271" s="36"/>
      <c r="AF271" s="79"/>
      <c r="AG271" s="79"/>
      <c r="AH271" s="166"/>
      <c r="AI271" s="36"/>
      <c r="AJ271" s="36"/>
      <c r="AK271" s="36"/>
      <c r="AL271" s="36"/>
      <c r="AM271" s="79"/>
      <c r="AN271" s="32"/>
      <c r="AO271" s="32"/>
      <c r="AP271" s="32"/>
      <c r="AZ271" s="14"/>
      <c r="BA271" s="14"/>
      <c r="BB271" s="14"/>
      <c r="BC271" s="14"/>
    </row>
    <row r="272" spans="7:55">
      <c r="G272" s="382"/>
      <c r="H272" s="387"/>
      <c r="I272" s="164"/>
      <c r="J272" s="164"/>
      <c r="K272" s="164"/>
      <c r="L272" s="166"/>
      <c r="M272" s="166"/>
      <c r="N272" s="166"/>
      <c r="O272" s="36"/>
      <c r="P272" s="366"/>
      <c r="Q272" s="166"/>
      <c r="R272" s="166"/>
      <c r="S272" s="166"/>
      <c r="T272" s="36"/>
      <c r="U272" s="36"/>
      <c r="V272" s="36"/>
      <c r="W272" s="36"/>
      <c r="X272" s="36"/>
      <c r="Y272" s="36"/>
      <c r="Z272" s="36"/>
      <c r="AA272" s="36"/>
      <c r="AB272" s="79"/>
      <c r="AC272" s="79"/>
      <c r="AD272" s="36"/>
      <c r="AE272" s="36"/>
      <c r="AF272" s="79"/>
      <c r="AG272" s="79"/>
      <c r="AH272" s="166"/>
      <c r="AI272" s="36"/>
      <c r="AJ272" s="36"/>
      <c r="AK272" s="36"/>
      <c r="AL272" s="36"/>
      <c r="AM272" s="79"/>
      <c r="AN272" s="36"/>
      <c r="AO272" s="36"/>
      <c r="AP272" s="36"/>
      <c r="AZ272" s="14"/>
      <c r="BA272" s="14"/>
      <c r="BB272" s="14"/>
      <c r="BC272" s="14"/>
    </row>
    <row r="273" spans="1:55" ht="15">
      <c r="B273" s="32"/>
      <c r="C273" s="32"/>
      <c r="D273" s="32"/>
      <c r="E273" s="383"/>
      <c r="F273" s="32"/>
      <c r="G273" s="383"/>
      <c r="H273" s="365"/>
      <c r="I273" s="165"/>
      <c r="J273" s="165"/>
      <c r="K273" s="165"/>
      <c r="L273" s="166"/>
      <c r="M273" s="166"/>
      <c r="N273" s="166"/>
      <c r="O273" s="36"/>
      <c r="P273" s="366"/>
      <c r="Q273" s="166"/>
      <c r="R273" s="166"/>
      <c r="S273" s="166"/>
      <c r="T273" s="36"/>
      <c r="U273" s="36"/>
      <c r="V273" s="36"/>
      <c r="W273" s="36"/>
      <c r="X273" s="36"/>
      <c r="Y273" s="36"/>
      <c r="Z273" s="36"/>
      <c r="AA273" s="36"/>
      <c r="AB273" s="79"/>
      <c r="AC273" s="79"/>
      <c r="AD273" s="36"/>
      <c r="AE273" s="36"/>
      <c r="AF273" s="79"/>
      <c r="AG273" s="79"/>
      <c r="AH273" s="166"/>
      <c r="AI273" s="36"/>
      <c r="AJ273" s="36"/>
      <c r="AK273" s="36"/>
      <c r="AL273" s="36"/>
      <c r="AM273" s="79"/>
      <c r="AN273" s="36"/>
      <c r="AO273" s="36"/>
      <c r="AP273" s="36"/>
      <c r="AZ273" s="14"/>
      <c r="BA273" s="14"/>
      <c r="BB273" s="14"/>
      <c r="BC273" s="14"/>
    </row>
    <row r="274" spans="1:55" ht="15">
      <c r="B274" s="36"/>
      <c r="C274" s="36"/>
      <c r="D274" s="36"/>
      <c r="E274" s="384"/>
      <c r="F274" s="36"/>
      <c r="G274" s="384"/>
      <c r="H274" s="366"/>
      <c r="I274" s="166"/>
      <c r="J274" s="166"/>
      <c r="K274" s="166"/>
      <c r="L274" s="166"/>
      <c r="M274" s="166"/>
      <c r="N274" s="166"/>
      <c r="O274" s="36"/>
      <c r="P274" s="366"/>
      <c r="Q274" s="166"/>
      <c r="R274" s="166"/>
      <c r="S274" s="166"/>
      <c r="T274" s="36"/>
      <c r="U274" s="36"/>
      <c r="V274" s="36"/>
      <c r="W274" s="36"/>
      <c r="X274" s="36"/>
      <c r="Y274" s="36"/>
      <c r="Z274" s="36"/>
      <c r="AA274" s="36"/>
      <c r="AB274" s="79"/>
      <c r="AC274" s="79"/>
      <c r="AD274" s="36"/>
      <c r="AE274" s="36"/>
      <c r="AF274" s="79"/>
      <c r="AG274" s="79"/>
      <c r="AH274" s="166"/>
      <c r="AI274" s="36"/>
      <c r="AJ274" s="36"/>
      <c r="AK274" s="36"/>
      <c r="AL274" s="36"/>
      <c r="AM274" s="79"/>
      <c r="AN274" s="36"/>
      <c r="AO274" s="36"/>
      <c r="AP274" s="36"/>
      <c r="AZ274" s="14"/>
      <c r="BA274" s="14"/>
      <c r="BB274" s="14"/>
      <c r="BC274" s="14"/>
    </row>
    <row r="275" spans="1:55" ht="15">
      <c r="B275" s="36"/>
      <c r="C275" s="36"/>
      <c r="D275" s="36"/>
      <c r="E275" s="384"/>
      <c r="F275" s="36"/>
      <c r="G275" s="384"/>
      <c r="H275" s="366"/>
      <c r="I275" s="166"/>
      <c r="J275" s="166"/>
      <c r="K275" s="166"/>
      <c r="L275" s="166"/>
      <c r="M275" s="166"/>
      <c r="N275" s="166"/>
      <c r="O275" s="36"/>
      <c r="P275" s="366"/>
      <c r="Q275" s="166"/>
      <c r="R275" s="166"/>
      <c r="S275" s="166"/>
      <c r="T275" s="36"/>
      <c r="U275" s="36"/>
      <c r="V275" s="36"/>
      <c r="W275" s="36"/>
      <c r="X275" s="36"/>
      <c r="Y275" s="36"/>
      <c r="Z275" s="36"/>
      <c r="AA275" s="36"/>
      <c r="AB275" s="79"/>
      <c r="AC275" s="79"/>
      <c r="AD275" s="36"/>
      <c r="AE275" s="36"/>
      <c r="AF275" s="79"/>
      <c r="AG275" s="79"/>
      <c r="AH275" s="166"/>
      <c r="AI275" s="36"/>
      <c r="AJ275" s="36"/>
      <c r="AK275" s="36"/>
      <c r="AL275" s="36"/>
      <c r="AM275" s="79"/>
      <c r="AN275" s="36"/>
      <c r="AO275" s="36"/>
      <c r="AP275" s="36"/>
      <c r="AZ275" s="14"/>
      <c r="BA275" s="14"/>
      <c r="BB275" s="14"/>
      <c r="BC275" s="14"/>
    </row>
    <row r="276" spans="1:55" ht="15">
      <c r="B276" s="36"/>
      <c r="C276" s="36"/>
      <c r="D276" s="36"/>
      <c r="E276" s="384"/>
      <c r="F276" s="36"/>
      <c r="G276" s="384"/>
      <c r="H276" s="366"/>
      <c r="I276" s="166"/>
      <c r="J276" s="166"/>
      <c r="K276" s="166"/>
      <c r="L276" s="166"/>
      <c r="M276" s="166"/>
      <c r="N276" s="166"/>
      <c r="O276" s="36"/>
      <c r="P276" s="366"/>
      <c r="Q276" s="166"/>
      <c r="R276" s="166"/>
      <c r="S276" s="166"/>
      <c r="T276" s="36"/>
      <c r="U276" s="36"/>
      <c r="V276" s="36"/>
      <c r="W276" s="36"/>
      <c r="X276" s="36"/>
      <c r="Y276" s="36"/>
      <c r="Z276" s="36"/>
      <c r="AA276" s="36"/>
      <c r="AB276" s="79"/>
      <c r="AC276" s="79"/>
      <c r="AD276" s="36"/>
      <c r="AE276" s="36"/>
      <c r="AF276" s="79"/>
      <c r="AG276" s="79"/>
      <c r="AH276" s="166"/>
      <c r="AI276" s="36"/>
      <c r="AJ276" s="36"/>
      <c r="AK276" s="36"/>
      <c r="AL276" s="36"/>
      <c r="AM276" s="79"/>
      <c r="AN276" s="36"/>
      <c r="AO276" s="36"/>
      <c r="AP276" s="36"/>
      <c r="AZ276" s="14"/>
      <c r="BA276" s="14"/>
      <c r="BB276" s="14"/>
      <c r="BC276" s="14"/>
    </row>
    <row r="277" spans="1:55" ht="15">
      <c r="B277" s="36"/>
      <c r="C277" s="36"/>
      <c r="D277" s="36"/>
      <c r="E277" s="384"/>
      <c r="F277" s="36"/>
      <c r="G277" s="384"/>
      <c r="H277" s="366"/>
      <c r="I277" s="166"/>
      <c r="J277" s="166"/>
      <c r="K277" s="166"/>
      <c r="L277" s="166"/>
      <c r="M277" s="166"/>
      <c r="N277" s="166"/>
      <c r="O277" s="36"/>
      <c r="P277" s="366"/>
      <c r="Q277" s="166"/>
      <c r="R277" s="166"/>
      <c r="S277" s="166"/>
      <c r="T277" s="36"/>
      <c r="U277" s="36"/>
      <c r="V277" s="36"/>
      <c r="W277" s="36"/>
      <c r="X277" s="36"/>
      <c r="Y277" s="36"/>
      <c r="Z277" s="36"/>
      <c r="AA277" s="36"/>
      <c r="AB277" s="79"/>
      <c r="AC277" s="79"/>
      <c r="AD277" s="36"/>
      <c r="AE277" s="36"/>
      <c r="AF277" s="79"/>
      <c r="AG277" s="79"/>
      <c r="AH277" s="166"/>
      <c r="AI277" s="36"/>
      <c r="AJ277" s="36"/>
      <c r="AK277" s="36"/>
      <c r="AL277" s="36"/>
      <c r="AM277" s="79"/>
      <c r="AN277" s="36"/>
      <c r="AO277" s="36"/>
      <c r="AP277" s="36"/>
      <c r="BB277" s="14"/>
      <c r="BC277" s="14"/>
    </row>
    <row r="278" spans="1:55" ht="15">
      <c r="B278" s="36"/>
      <c r="C278" s="36"/>
      <c r="D278" s="36"/>
      <c r="E278" s="384"/>
      <c r="F278" s="36"/>
      <c r="G278" s="384"/>
      <c r="H278" s="366"/>
      <c r="I278" s="166"/>
      <c r="J278" s="166"/>
      <c r="K278" s="166"/>
      <c r="L278" s="166"/>
      <c r="M278" s="166"/>
      <c r="N278" s="166"/>
      <c r="O278" s="36"/>
      <c r="P278" s="366"/>
      <c r="Q278" s="166"/>
      <c r="R278" s="166"/>
      <c r="S278" s="166"/>
      <c r="T278" s="36"/>
      <c r="U278" s="36"/>
      <c r="V278" s="36"/>
      <c r="W278" s="36"/>
      <c r="X278" s="36"/>
      <c r="Y278" s="36"/>
      <c r="Z278" s="36"/>
      <c r="AA278" s="36"/>
      <c r="AB278" s="79"/>
      <c r="AC278" s="79"/>
      <c r="AD278" s="36"/>
      <c r="AE278" s="36"/>
      <c r="AF278" s="79"/>
      <c r="AG278" s="79"/>
      <c r="AH278" s="166"/>
      <c r="AI278" s="36"/>
      <c r="AJ278" s="36"/>
      <c r="AK278" s="36"/>
      <c r="AL278" s="36"/>
      <c r="AM278" s="79"/>
      <c r="AN278" s="36"/>
      <c r="AO278" s="36"/>
      <c r="AP278" s="36"/>
      <c r="BB278" s="14"/>
      <c r="BC278" s="14"/>
    </row>
    <row r="279" spans="1:55" ht="15">
      <c r="B279" s="36"/>
      <c r="C279" s="36"/>
      <c r="D279" s="36"/>
      <c r="E279" s="384"/>
      <c r="F279" s="36"/>
      <c r="G279" s="384"/>
      <c r="H279" s="366"/>
      <c r="I279" s="166"/>
      <c r="J279" s="166"/>
      <c r="K279" s="166"/>
      <c r="L279" s="166"/>
      <c r="M279" s="166"/>
      <c r="N279" s="166"/>
      <c r="O279" s="36"/>
      <c r="P279" s="366"/>
      <c r="Q279" s="166"/>
      <c r="R279" s="166"/>
      <c r="S279" s="166"/>
      <c r="T279" s="36"/>
      <c r="U279" s="36"/>
      <c r="V279" s="36"/>
      <c r="W279" s="36"/>
      <c r="X279" s="36"/>
      <c r="Y279" s="36"/>
      <c r="Z279" s="36"/>
      <c r="AA279" s="36"/>
      <c r="AB279" s="79"/>
      <c r="AC279" s="79"/>
      <c r="AD279" s="36"/>
      <c r="AE279" s="36"/>
      <c r="AF279" s="79"/>
      <c r="AG279" s="79"/>
      <c r="AH279" s="166"/>
      <c r="AI279" s="36"/>
      <c r="AJ279" s="36"/>
      <c r="AK279" s="36"/>
      <c r="AL279" s="36"/>
      <c r="AM279" s="79"/>
      <c r="AN279" s="36"/>
      <c r="AO279" s="36"/>
      <c r="AP279" s="36"/>
      <c r="BB279" s="14"/>
      <c r="BC279" s="14"/>
    </row>
    <row r="280" spans="1:55" ht="15">
      <c r="B280" s="36"/>
      <c r="C280" s="36"/>
      <c r="D280" s="36"/>
      <c r="E280" s="384"/>
      <c r="F280" s="36"/>
      <c r="G280" s="384"/>
      <c r="H280" s="366"/>
      <c r="I280" s="166"/>
      <c r="J280" s="166"/>
      <c r="K280" s="166"/>
      <c r="L280" s="166"/>
      <c r="M280" s="166"/>
      <c r="N280" s="166"/>
      <c r="O280" s="36"/>
      <c r="P280" s="366"/>
      <c r="Q280" s="166"/>
      <c r="R280" s="166"/>
      <c r="S280" s="166"/>
      <c r="T280" s="36"/>
      <c r="U280" s="36"/>
      <c r="V280" s="36"/>
      <c r="W280" s="36"/>
      <c r="X280" s="36"/>
      <c r="Y280" s="36"/>
      <c r="Z280" s="36"/>
      <c r="AA280" s="36"/>
      <c r="AB280" s="79"/>
      <c r="AC280" s="79"/>
      <c r="AD280" s="36"/>
      <c r="AE280" s="36"/>
      <c r="AF280" s="79"/>
      <c r="AG280" s="79"/>
      <c r="AH280" s="166"/>
      <c r="AI280" s="36"/>
      <c r="AJ280" s="36"/>
      <c r="AK280" s="36"/>
      <c r="AL280" s="36"/>
      <c r="AM280" s="79"/>
      <c r="AN280" s="36"/>
      <c r="AO280" s="36"/>
      <c r="AP280" s="36"/>
      <c r="BB280" s="14"/>
      <c r="BC280" s="14"/>
    </row>
    <row r="281" spans="1:55" ht="15">
      <c r="B281" s="36"/>
      <c r="C281" s="36"/>
      <c r="D281" s="36"/>
      <c r="E281" s="384"/>
      <c r="F281" s="36"/>
      <c r="G281" s="384"/>
      <c r="H281" s="366"/>
      <c r="I281" s="166"/>
      <c r="J281" s="166"/>
      <c r="K281" s="166"/>
      <c r="L281" s="166"/>
      <c r="M281" s="166"/>
      <c r="N281" s="166"/>
      <c r="O281" s="36"/>
      <c r="P281" s="366"/>
      <c r="Q281" s="166"/>
      <c r="R281" s="166"/>
      <c r="S281" s="166"/>
      <c r="T281" s="36"/>
      <c r="U281" s="36"/>
      <c r="V281" s="36"/>
      <c r="W281" s="36"/>
      <c r="X281" s="36"/>
      <c r="Y281" s="36"/>
      <c r="Z281" s="36"/>
      <c r="AA281" s="36"/>
      <c r="AB281" s="79"/>
      <c r="AC281" s="79"/>
      <c r="AD281" s="36"/>
      <c r="AE281" s="36"/>
      <c r="AF281" s="79"/>
      <c r="AG281" s="79"/>
      <c r="AH281" s="166"/>
      <c r="AI281" s="36"/>
      <c r="AJ281" s="36"/>
      <c r="AK281" s="36"/>
      <c r="AL281" s="36"/>
      <c r="AM281" s="79"/>
      <c r="AN281" s="36"/>
      <c r="AO281" s="36"/>
      <c r="AP281" s="36"/>
      <c r="BB281" s="14"/>
      <c r="BC281" s="14"/>
    </row>
    <row r="282" spans="1:55" ht="15">
      <c r="B282" s="36"/>
      <c r="C282" s="36"/>
      <c r="D282" s="36"/>
      <c r="E282" s="384"/>
      <c r="F282" s="36"/>
      <c r="G282" s="384"/>
      <c r="H282" s="366"/>
      <c r="I282" s="166"/>
      <c r="J282" s="166"/>
      <c r="K282" s="166"/>
      <c r="L282" s="166"/>
      <c r="M282" s="166"/>
      <c r="N282" s="166"/>
      <c r="O282" s="36"/>
      <c r="P282" s="366"/>
      <c r="Q282" s="166"/>
      <c r="R282" s="166"/>
      <c r="S282" s="166"/>
      <c r="T282" s="36"/>
      <c r="U282" s="36"/>
      <c r="V282" s="36"/>
      <c r="W282" s="36"/>
      <c r="X282" s="36"/>
      <c r="Y282" s="36"/>
      <c r="Z282" s="36"/>
      <c r="AA282" s="36"/>
      <c r="AB282" s="79"/>
      <c r="AC282" s="79"/>
      <c r="AD282" s="36"/>
      <c r="AE282" s="36"/>
      <c r="AF282" s="79"/>
      <c r="AG282" s="79"/>
      <c r="AH282" s="166"/>
      <c r="AI282" s="36"/>
      <c r="AJ282" s="36"/>
      <c r="AK282" s="36"/>
      <c r="AL282" s="36"/>
      <c r="AM282" s="79"/>
      <c r="AN282" s="36"/>
      <c r="AO282" s="36"/>
      <c r="AP282" s="36"/>
      <c r="BB282" s="14"/>
    </row>
    <row r="283" spans="1:55" ht="15">
      <c r="A283" s="170"/>
      <c r="B283" s="36"/>
      <c r="C283" s="36"/>
      <c r="D283" s="36"/>
      <c r="E283" s="384"/>
      <c r="F283" s="36"/>
      <c r="G283" s="384"/>
      <c r="H283" s="366"/>
      <c r="I283" s="166"/>
      <c r="J283" s="166"/>
      <c r="K283" s="166"/>
      <c r="L283" s="166"/>
      <c r="M283" s="166"/>
      <c r="N283" s="166"/>
      <c r="O283" s="36"/>
      <c r="P283" s="366"/>
      <c r="Q283" s="166"/>
      <c r="R283" s="166"/>
      <c r="S283" s="166"/>
      <c r="T283" s="36"/>
      <c r="U283" s="36"/>
      <c r="V283" s="36"/>
      <c r="W283" s="36"/>
      <c r="X283" s="36"/>
      <c r="Y283" s="36"/>
      <c r="Z283" s="36"/>
      <c r="AA283" s="36"/>
      <c r="AB283" s="79"/>
      <c r="AC283" s="79"/>
      <c r="AD283" s="36"/>
      <c r="AE283" s="36"/>
      <c r="AF283" s="79"/>
      <c r="AG283" s="79"/>
      <c r="AH283" s="166"/>
      <c r="AI283" s="36"/>
      <c r="AJ283" s="36"/>
      <c r="AK283" s="36"/>
      <c r="AL283" s="36"/>
      <c r="AM283" s="79"/>
      <c r="AN283" s="36"/>
      <c r="AO283" s="36"/>
      <c r="AP283" s="36"/>
    </row>
    <row r="284" spans="1:55" ht="15">
      <c r="A284" s="171"/>
      <c r="B284" s="36"/>
      <c r="C284" s="36"/>
      <c r="D284" s="36"/>
      <c r="E284" s="384"/>
      <c r="F284" s="36"/>
      <c r="G284" s="384"/>
      <c r="H284" s="366"/>
      <c r="I284" s="166"/>
      <c r="J284" s="166"/>
      <c r="K284" s="166"/>
      <c r="L284" s="166"/>
      <c r="M284" s="166"/>
      <c r="N284" s="166"/>
      <c r="O284" s="36"/>
      <c r="P284" s="366"/>
      <c r="Q284" s="166"/>
      <c r="R284" s="166"/>
      <c r="S284" s="166"/>
      <c r="T284" s="36"/>
      <c r="U284" s="36"/>
      <c r="V284" s="36"/>
      <c r="W284" s="36"/>
      <c r="X284" s="36"/>
      <c r="Y284" s="36"/>
      <c r="Z284" s="36"/>
      <c r="AA284" s="36"/>
      <c r="AB284" s="79"/>
      <c r="AC284" s="79"/>
      <c r="AD284" s="36"/>
      <c r="AE284" s="36"/>
      <c r="AF284" s="79"/>
      <c r="AG284" s="79"/>
      <c r="AH284" s="166"/>
      <c r="AI284" s="36"/>
      <c r="AJ284" s="36"/>
      <c r="AK284" s="36"/>
      <c r="AL284" s="36"/>
      <c r="AM284" s="79"/>
      <c r="AN284" s="36"/>
      <c r="AO284" s="36"/>
      <c r="AP284" s="36"/>
    </row>
    <row r="285" spans="1:55" ht="15">
      <c r="A285" s="171"/>
      <c r="B285" s="36"/>
      <c r="C285" s="36"/>
      <c r="D285" s="36"/>
      <c r="E285" s="384"/>
      <c r="F285" s="36"/>
      <c r="G285" s="384"/>
      <c r="H285" s="366"/>
      <c r="I285" s="166"/>
      <c r="J285" s="166"/>
      <c r="K285" s="166"/>
      <c r="L285" s="166"/>
      <c r="M285" s="166"/>
      <c r="N285" s="166"/>
      <c r="O285" s="36"/>
      <c r="P285" s="366"/>
      <c r="Q285" s="166"/>
      <c r="R285" s="166"/>
      <c r="S285" s="166"/>
      <c r="T285" s="36"/>
      <c r="U285" s="36"/>
      <c r="V285" s="36"/>
      <c r="W285" s="36"/>
      <c r="X285" s="36"/>
      <c r="Y285" s="36"/>
      <c r="Z285" s="36"/>
      <c r="AA285" s="36"/>
      <c r="AB285" s="79"/>
      <c r="AC285" s="79"/>
      <c r="AD285" s="36"/>
      <c r="AE285" s="36"/>
      <c r="AF285" s="79"/>
      <c r="AG285" s="79"/>
      <c r="AH285" s="166"/>
      <c r="AI285" s="36"/>
      <c r="AJ285" s="36"/>
      <c r="AK285" s="36"/>
      <c r="AL285" s="36"/>
      <c r="AM285" s="79"/>
      <c r="AN285" s="36"/>
      <c r="AO285" s="36"/>
      <c r="AP285" s="36"/>
    </row>
    <row r="286" spans="1:55" ht="15">
      <c r="A286" s="171"/>
      <c r="B286" s="36"/>
      <c r="C286" s="36"/>
      <c r="D286" s="36"/>
      <c r="E286" s="384"/>
      <c r="F286" s="36"/>
      <c r="G286" s="384"/>
      <c r="H286" s="366"/>
      <c r="I286" s="166"/>
      <c r="J286" s="166"/>
      <c r="K286" s="166"/>
      <c r="L286" s="166"/>
      <c r="M286" s="166"/>
      <c r="N286" s="166"/>
      <c r="O286" s="36"/>
      <c r="P286" s="366"/>
      <c r="Q286" s="166"/>
      <c r="R286" s="166"/>
      <c r="S286" s="166"/>
      <c r="T286" s="36"/>
      <c r="U286" s="36"/>
      <c r="V286" s="36"/>
      <c r="W286" s="36"/>
      <c r="X286" s="36"/>
      <c r="Y286" s="36"/>
      <c r="Z286" s="36"/>
      <c r="AA286" s="36"/>
      <c r="AB286" s="79"/>
      <c r="AC286" s="79"/>
      <c r="AD286" s="36"/>
      <c r="AE286" s="36"/>
      <c r="AF286" s="79"/>
      <c r="AG286" s="79"/>
      <c r="AH286" s="166"/>
      <c r="AI286" s="36"/>
      <c r="AJ286" s="36"/>
      <c r="AK286" s="36"/>
      <c r="AL286" s="36"/>
      <c r="AM286" s="79"/>
      <c r="AN286" s="36"/>
      <c r="AO286" s="36"/>
      <c r="AP286" s="36"/>
    </row>
    <row r="287" spans="1:55" ht="15">
      <c r="A287" s="171"/>
      <c r="B287" s="36"/>
      <c r="C287" s="36"/>
      <c r="D287" s="36"/>
      <c r="E287" s="384"/>
      <c r="F287" s="36"/>
      <c r="G287" s="384"/>
      <c r="H287" s="366"/>
      <c r="I287" s="166"/>
      <c r="J287" s="166"/>
      <c r="K287" s="166"/>
      <c r="L287" s="166"/>
      <c r="M287" s="166"/>
      <c r="N287" s="166"/>
      <c r="O287" s="36"/>
      <c r="P287" s="366"/>
      <c r="Q287" s="166"/>
      <c r="R287" s="166"/>
      <c r="S287" s="166"/>
      <c r="T287" s="36"/>
      <c r="U287" s="36"/>
      <c r="V287" s="36"/>
      <c r="W287" s="36"/>
      <c r="X287" s="36"/>
      <c r="Y287" s="36"/>
      <c r="Z287" s="36"/>
      <c r="AA287" s="36"/>
      <c r="AB287" s="79"/>
      <c r="AC287" s="79"/>
      <c r="AD287" s="36"/>
      <c r="AE287" s="36"/>
      <c r="AF287" s="79"/>
      <c r="AG287" s="79"/>
      <c r="AH287" s="166"/>
      <c r="AI287" s="36"/>
      <c r="AJ287" s="36"/>
      <c r="AK287" s="36"/>
      <c r="AL287" s="36"/>
      <c r="AM287" s="79"/>
      <c r="AN287" s="36"/>
      <c r="AO287" s="36"/>
      <c r="AP287" s="36"/>
    </row>
    <row r="288" spans="1:55" ht="15">
      <c r="A288" s="171"/>
      <c r="B288" s="36"/>
      <c r="C288" s="36"/>
      <c r="D288" s="36"/>
      <c r="E288" s="384"/>
      <c r="F288" s="36"/>
      <c r="G288" s="384"/>
      <c r="H288" s="366"/>
      <c r="I288" s="166"/>
      <c r="J288" s="166"/>
      <c r="K288" s="166"/>
      <c r="L288" s="166"/>
      <c r="M288" s="166"/>
      <c r="N288" s="166"/>
      <c r="O288" s="36"/>
      <c r="P288" s="366"/>
      <c r="Q288" s="166"/>
      <c r="R288" s="166"/>
      <c r="S288" s="166"/>
      <c r="T288" s="36"/>
      <c r="U288" s="36"/>
      <c r="V288" s="36"/>
      <c r="W288" s="36"/>
      <c r="X288" s="36"/>
      <c r="Y288" s="36"/>
      <c r="Z288" s="36"/>
      <c r="AA288" s="36"/>
      <c r="AB288" s="79"/>
      <c r="AC288" s="79"/>
      <c r="AD288" s="36"/>
      <c r="AE288" s="36"/>
      <c r="AF288" s="79"/>
      <c r="AG288" s="79"/>
      <c r="AH288" s="166"/>
      <c r="AI288" s="36"/>
      <c r="AJ288" s="36"/>
      <c r="AK288" s="36"/>
      <c r="AL288" s="36"/>
      <c r="AM288" s="79"/>
      <c r="AN288" s="36"/>
      <c r="AO288" s="36"/>
      <c r="AP288" s="36"/>
    </row>
    <row r="289" spans="1:42" ht="15">
      <c r="A289" s="171"/>
      <c r="B289" s="36"/>
      <c r="C289" s="36"/>
      <c r="D289" s="36"/>
      <c r="E289" s="384"/>
      <c r="F289" s="36"/>
      <c r="G289" s="384"/>
      <c r="H289" s="366"/>
      <c r="I289" s="166"/>
      <c r="J289" s="166"/>
      <c r="K289" s="166"/>
      <c r="L289" s="166"/>
      <c r="M289" s="166"/>
      <c r="N289" s="166"/>
      <c r="O289" s="36"/>
      <c r="P289" s="366"/>
      <c r="Q289" s="166"/>
      <c r="R289" s="166"/>
      <c r="S289" s="166"/>
      <c r="T289" s="36"/>
      <c r="U289" s="36"/>
      <c r="V289" s="36"/>
      <c r="W289" s="36"/>
      <c r="X289" s="36"/>
      <c r="Y289" s="36"/>
      <c r="Z289" s="36"/>
      <c r="AA289" s="36"/>
      <c r="AB289" s="79"/>
      <c r="AC289" s="79"/>
      <c r="AD289" s="36"/>
      <c r="AE289" s="36"/>
      <c r="AF289" s="79"/>
      <c r="AG289" s="79"/>
      <c r="AH289" s="166"/>
      <c r="AI289" s="36"/>
      <c r="AJ289" s="36"/>
      <c r="AK289" s="36"/>
      <c r="AL289" s="36"/>
      <c r="AM289" s="79"/>
      <c r="AN289" s="36"/>
      <c r="AO289" s="36"/>
      <c r="AP289" s="36"/>
    </row>
    <row r="290" spans="1:42" ht="15">
      <c r="A290" s="171"/>
      <c r="B290" s="36"/>
      <c r="C290" s="36"/>
      <c r="D290" s="36"/>
      <c r="E290" s="384"/>
      <c r="F290" s="36"/>
      <c r="G290" s="384"/>
      <c r="H290" s="366"/>
      <c r="I290" s="166"/>
      <c r="J290" s="166"/>
      <c r="K290" s="166"/>
      <c r="L290" s="166"/>
      <c r="M290" s="166"/>
      <c r="N290" s="166"/>
      <c r="O290" s="36"/>
      <c r="P290" s="366"/>
      <c r="Q290" s="166"/>
      <c r="R290" s="166"/>
      <c r="S290" s="166"/>
      <c r="T290" s="36"/>
      <c r="U290" s="36"/>
      <c r="V290" s="36"/>
      <c r="W290" s="36"/>
      <c r="X290" s="36"/>
      <c r="Y290" s="36"/>
      <c r="Z290" s="36"/>
      <c r="AA290" s="36"/>
      <c r="AB290" s="79"/>
      <c r="AC290" s="79"/>
      <c r="AD290" s="36"/>
      <c r="AE290" s="36"/>
      <c r="AF290" s="79"/>
      <c r="AG290" s="79"/>
      <c r="AH290" s="166"/>
      <c r="AI290" s="36"/>
      <c r="AJ290" s="36"/>
      <c r="AK290" s="36"/>
      <c r="AL290" s="36"/>
      <c r="AM290" s="79"/>
      <c r="AN290" s="36"/>
      <c r="AO290" s="36"/>
      <c r="AP290" s="36"/>
    </row>
    <row r="291" spans="1:42" ht="15">
      <c r="A291" s="171"/>
      <c r="B291" s="36"/>
      <c r="C291" s="36"/>
      <c r="D291" s="36"/>
      <c r="E291" s="384"/>
      <c r="F291" s="36"/>
      <c r="G291" s="384"/>
      <c r="H291" s="366"/>
      <c r="I291" s="166"/>
      <c r="J291" s="166"/>
      <c r="K291" s="166"/>
      <c r="L291" s="166"/>
      <c r="M291" s="166"/>
      <c r="N291" s="166"/>
      <c r="O291" s="36"/>
      <c r="P291" s="366"/>
      <c r="Q291" s="166"/>
      <c r="R291" s="166"/>
      <c r="S291" s="166"/>
      <c r="T291" s="36"/>
      <c r="U291" s="36"/>
      <c r="V291" s="36"/>
      <c r="W291" s="36"/>
      <c r="X291" s="36"/>
      <c r="Y291" s="36"/>
      <c r="Z291" s="36"/>
      <c r="AA291" s="36"/>
      <c r="AB291" s="79"/>
      <c r="AC291" s="79"/>
      <c r="AD291" s="36"/>
      <c r="AE291" s="36"/>
      <c r="AF291" s="79"/>
      <c r="AG291" s="79"/>
      <c r="AH291" s="166"/>
      <c r="AI291" s="36"/>
      <c r="AJ291" s="36"/>
      <c r="AK291" s="36"/>
      <c r="AL291" s="36"/>
      <c r="AM291" s="79"/>
      <c r="AN291" s="36"/>
      <c r="AO291" s="36"/>
      <c r="AP291" s="36"/>
    </row>
    <row r="292" spans="1:42" ht="15">
      <c r="A292" s="171"/>
      <c r="B292" s="36"/>
      <c r="C292" s="36"/>
      <c r="D292" s="36"/>
      <c r="E292" s="384"/>
      <c r="F292" s="36"/>
      <c r="G292" s="384"/>
      <c r="H292" s="366"/>
      <c r="I292" s="166"/>
      <c r="J292" s="166"/>
      <c r="K292" s="166"/>
      <c r="L292" s="166"/>
      <c r="M292" s="166"/>
      <c r="N292" s="166"/>
      <c r="O292" s="36"/>
      <c r="P292" s="366"/>
      <c r="Q292" s="166"/>
      <c r="R292" s="166"/>
      <c r="S292" s="166"/>
      <c r="T292" s="36"/>
      <c r="U292" s="36"/>
      <c r="V292" s="36"/>
      <c r="W292" s="36"/>
      <c r="X292" s="36"/>
      <c r="Y292" s="36"/>
      <c r="Z292" s="36"/>
      <c r="AA292" s="36"/>
      <c r="AB292" s="79"/>
      <c r="AC292" s="79"/>
      <c r="AD292" s="36"/>
      <c r="AE292" s="36"/>
      <c r="AF292" s="79"/>
      <c r="AG292" s="79"/>
      <c r="AH292" s="166"/>
      <c r="AI292" s="36"/>
      <c r="AJ292" s="36"/>
      <c r="AK292" s="36"/>
      <c r="AL292" s="36"/>
      <c r="AM292" s="79"/>
      <c r="AN292" s="36"/>
      <c r="AO292" s="36"/>
      <c r="AP292" s="36"/>
    </row>
    <row r="293" spans="1:42" ht="15">
      <c r="A293" s="171"/>
      <c r="B293" s="36"/>
      <c r="C293" s="36"/>
      <c r="D293" s="36"/>
      <c r="E293" s="384"/>
      <c r="F293" s="36"/>
      <c r="G293" s="384"/>
      <c r="H293" s="366"/>
      <c r="I293" s="166"/>
      <c r="J293" s="166"/>
      <c r="K293" s="166"/>
      <c r="L293" s="166"/>
      <c r="M293" s="166"/>
      <c r="N293" s="166"/>
      <c r="O293" s="36"/>
      <c r="P293" s="366"/>
      <c r="Q293" s="166"/>
      <c r="R293" s="166"/>
      <c r="S293" s="166"/>
      <c r="T293" s="36"/>
      <c r="U293" s="36"/>
      <c r="V293" s="36"/>
      <c r="W293" s="36"/>
      <c r="X293" s="36"/>
      <c r="Y293" s="36"/>
      <c r="Z293" s="36"/>
      <c r="AA293" s="36"/>
      <c r="AB293" s="79"/>
      <c r="AC293" s="79"/>
      <c r="AD293" s="36"/>
      <c r="AE293" s="36"/>
      <c r="AF293" s="79"/>
      <c r="AG293" s="79"/>
      <c r="AH293" s="166"/>
      <c r="AI293" s="36"/>
      <c r="AJ293" s="36"/>
      <c r="AK293" s="36"/>
      <c r="AL293" s="36"/>
      <c r="AM293" s="79"/>
      <c r="AN293" s="36"/>
      <c r="AO293" s="36"/>
      <c r="AP293" s="36"/>
    </row>
    <row r="294" spans="1:42" ht="15">
      <c r="A294" s="171"/>
      <c r="B294" s="36"/>
      <c r="C294" s="36"/>
      <c r="D294" s="36"/>
      <c r="E294" s="384"/>
      <c r="F294" s="36"/>
      <c r="G294" s="384"/>
      <c r="H294" s="366"/>
      <c r="I294" s="166"/>
      <c r="J294" s="166"/>
      <c r="K294" s="166"/>
      <c r="L294" s="166"/>
      <c r="M294" s="166"/>
      <c r="N294" s="166"/>
      <c r="O294" s="36"/>
      <c r="P294" s="366"/>
      <c r="Q294" s="166"/>
      <c r="R294" s="166"/>
      <c r="S294" s="166"/>
      <c r="T294" s="36"/>
      <c r="U294" s="36"/>
      <c r="V294" s="36"/>
      <c r="W294" s="36"/>
      <c r="X294" s="36"/>
      <c r="Y294" s="36"/>
      <c r="Z294" s="36"/>
      <c r="AA294" s="36"/>
      <c r="AB294" s="79"/>
      <c r="AC294" s="79"/>
      <c r="AD294" s="36"/>
      <c r="AE294" s="36"/>
      <c r="AF294" s="79"/>
      <c r="AG294" s="79"/>
      <c r="AH294" s="166"/>
      <c r="AI294" s="36"/>
      <c r="AJ294" s="36"/>
      <c r="AK294" s="36"/>
      <c r="AL294" s="36"/>
      <c r="AM294" s="79"/>
      <c r="AN294" s="36"/>
      <c r="AO294" s="36"/>
      <c r="AP294" s="36"/>
    </row>
    <row r="295" spans="1:42" ht="15">
      <c r="A295" s="171"/>
      <c r="B295" s="36"/>
      <c r="C295" s="36"/>
      <c r="D295" s="36"/>
      <c r="E295" s="384"/>
      <c r="F295" s="36"/>
      <c r="G295" s="384"/>
      <c r="H295" s="366"/>
      <c r="I295" s="166"/>
      <c r="J295" s="166"/>
      <c r="K295" s="166"/>
      <c r="L295" s="166"/>
      <c r="M295" s="166"/>
      <c r="N295" s="166"/>
      <c r="O295" s="36"/>
      <c r="P295" s="366"/>
      <c r="Q295" s="166"/>
      <c r="R295" s="166"/>
      <c r="S295" s="166"/>
      <c r="T295" s="36"/>
      <c r="U295" s="36"/>
      <c r="V295" s="36"/>
      <c r="W295" s="36"/>
      <c r="X295" s="36"/>
      <c r="Y295" s="36"/>
      <c r="Z295" s="36"/>
      <c r="AA295" s="36"/>
      <c r="AB295" s="79"/>
      <c r="AC295" s="79"/>
      <c r="AD295" s="36"/>
      <c r="AE295" s="36"/>
      <c r="AF295" s="79"/>
      <c r="AG295" s="79"/>
      <c r="AH295" s="166"/>
      <c r="AI295" s="36"/>
      <c r="AJ295" s="36"/>
      <c r="AK295" s="36"/>
      <c r="AL295" s="36"/>
      <c r="AM295" s="79"/>
      <c r="AN295" s="36"/>
      <c r="AO295" s="36"/>
      <c r="AP295" s="36"/>
    </row>
    <row r="296" spans="1:42" ht="15">
      <c r="A296" s="171"/>
      <c r="B296" s="36"/>
      <c r="C296" s="36"/>
      <c r="D296" s="36"/>
      <c r="E296" s="384"/>
      <c r="F296" s="36"/>
      <c r="G296" s="384"/>
      <c r="H296" s="366"/>
      <c r="I296" s="166"/>
      <c r="J296" s="166"/>
      <c r="K296" s="166"/>
      <c r="L296" s="166"/>
      <c r="M296" s="166"/>
      <c r="N296" s="166"/>
      <c r="O296" s="36"/>
      <c r="P296" s="366"/>
      <c r="Q296" s="166"/>
      <c r="R296" s="166"/>
      <c r="S296" s="166"/>
      <c r="T296" s="36"/>
      <c r="U296" s="36"/>
      <c r="V296" s="36"/>
      <c r="W296" s="36"/>
      <c r="X296" s="36"/>
      <c r="Y296" s="36"/>
      <c r="Z296" s="36"/>
      <c r="AA296" s="36"/>
      <c r="AB296" s="79"/>
      <c r="AC296" s="79"/>
      <c r="AD296" s="36"/>
      <c r="AE296" s="36"/>
      <c r="AF296" s="79"/>
      <c r="AG296" s="79"/>
      <c r="AH296" s="166"/>
      <c r="AI296" s="36"/>
      <c r="AJ296" s="36"/>
      <c r="AK296" s="36"/>
      <c r="AN296" s="36"/>
      <c r="AO296" s="36"/>
      <c r="AP296" s="36"/>
    </row>
    <row r="297" spans="1:42" ht="15">
      <c r="A297" s="171"/>
      <c r="B297" s="36"/>
      <c r="C297" s="36"/>
      <c r="D297" s="36"/>
      <c r="E297" s="384"/>
      <c r="F297" s="36"/>
      <c r="G297" s="384"/>
      <c r="H297" s="366"/>
      <c r="I297" s="166"/>
      <c r="J297" s="166"/>
      <c r="K297" s="166"/>
      <c r="L297" s="166"/>
      <c r="M297" s="166"/>
      <c r="N297" s="166"/>
      <c r="O297" s="36"/>
      <c r="P297" s="366"/>
      <c r="Q297" s="166"/>
      <c r="R297" s="166"/>
      <c r="S297" s="166"/>
      <c r="T297" s="36"/>
      <c r="U297" s="36"/>
      <c r="V297" s="36"/>
      <c r="W297" s="36"/>
      <c r="X297" s="36"/>
      <c r="Y297" s="36"/>
      <c r="Z297" s="36"/>
      <c r="AA297" s="36"/>
      <c r="AB297" s="79"/>
      <c r="AC297" s="79"/>
      <c r="AD297" s="36"/>
      <c r="AE297" s="36"/>
      <c r="AF297" s="79"/>
      <c r="AG297" s="79"/>
      <c r="AH297" s="166"/>
      <c r="AI297" s="36"/>
      <c r="AJ297" s="36"/>
      <c r="AK297" s="36"/>
      <c r="AN297" s="36"/>
      <c r="AO297" s="36"/>
      <c r="AP297" s="36"/>
    </row>
    <row r="298" spans="1:42" ht="15">
      <c r="A298" s="171"/>
      <c r="B298" s="36"/>
      <c r="C298" s="36"/>
      <c r="D298" s="36"/>
      <c r="E298" s="384"/>
      <c r="F298" s="36"/>
      <c r="G298" s="384"/>
      <c r="H298" s="366"/>
      <c r="I298" s="166"/>
      <c r="J298" s="166"/>
      <c r="K298" s="166"/>
      <c r="L298" s="166"/>
      <c r="M298" s="166"/>
      <c r="N298" s="166"/>
      <c r="O298" s="36"/>
      <c r="P298" s="366"/>
      <c r="Q298" s="166"/>
      <c r="R298" s="166"/>
      <c r="S298" s="166"/>
      <c r="T298" s="36"/>
      <c r="U298" s="36"/>
      <c r="V298" s="36"/>
      <c r="W298" s="36"/>
      <c r="X298" s="36"/>
      <c r="Y298" s="36"/>
      <c r="Z298" s="36"/>
      <c r="AA298" s="36"/>
      <c r="AB298" s="79"/>
      <c r="AC298" s="79"/>
      <c r="AD298" s="36"/>
      <c r="AE298" s="36"/>
      <c r="AF298" s="79"/>
      <c r="AG298" s="79"/>
      <c r="AH298" s="166"/>
      <c r="AI298" s="36"/>
      <c r="AJ298" s="36"/>
      <c r="AK298" s="36"/>
      <c r="AN298" s="36"/>
      <c r="AO298" s="36"/>
      <c r="AP298" s="36"/>
    </row>
    <row r="299" spans="1:42" ht="15">
      <c r="A299" s="171"/>
      <c r="B299" s="36"/>
      <c r="C299" s="36"/>
      <c r="D299" s="36"/>
      <c r="E299" s="384"/>
      <c r="F299" s="36"/>
      <c r="G299" s="384"/>
      <c r="H299" s="366"/>
      <c r="I299" s="166"/>
      <c r="J299" s="166"/>
      <c r="K299" s="166"/>
      <c r="L299" s="166"/>
      <c r="M299" s="166"/>
      <c r="N299" s="166"/>
      <c r="O299" s="36"/>
      <c r="P299" s="366"/>
      <c r="Q299" s="166"/>
      <c r="R299" s="166"/>
      <c r="S299" s="166"/>
      <c r="T299" s="36"/>
      <c r="U299" s="36"/>
      <c r="V299" s="36"/>
      <c r="W299" s="36"/>
      <c r="X299" s="36"/>
      <c r="Y299" s="36"/>
      <c r="Z299" s="36"/>
      <c r="AA299" s="36"/>
      <c r="AB299" s="79"/>
      <c r="AC299" s="79"/>
      <c r="AD299" s="36"/>
      <c r="AE299" s="36"/>
      <c r="AF299" s="79"/>
      <c r="AG299" s="79"/>
      <c r="AH299" s="166"/>
      <c r="AI299" s="36"/>
      <c r="AJ299" s="36"/>
      <c r="AK299" s="36"/>
      <c r="AN299" s="36"/>
      <c r="AO299" s="36"/>
      <c r="AP299" s="36"/>
    </row>
    <row r="300" spans="1:42" ht="15">
      <c r="A300" s="171"/>
      <c r="B300" s="36"/>
      <c r="C300" s="36"/>
      <c r="D300" s="36"/>
      <c r="E300" s="384"/>
      <c r="F300" s="36"/>
      <c r="G300" s="384"/>
      <c r="H300" s="366"/>
      <c r="I300" s="166"/>
      <c r="J300" s="166"/>
      <c r="K300" s="166"/>
      <c r="L300" s="166"/>
      <c r="M300" s="166"/>
      <c r="N300" s="166"/>
      <c r="O300" s="36"/>
      <c r="P300" s="366"/>
      <c r="Q300" s="166"/>
      <c r="R300" s="166"/>
      <c r="S300" s="166"/>
      <c r="T300" s="36"/>
      <c r="U300" s="36"/>
      <c r="V300" s="36"/>
      <c r="W300" s="36"/>
      <c r="X300" s="36"/>
      <c r="Y300" s="36"/>
      <c r="Z300" s="36"/>
      <c r="AA300" s="36"/>
      <c r="AB300" s="79"/>
      <c r="AC300" s="79"/>
      <c r="AD300" s="36"/>
      <c r="AE300" s="36"/>
      <c r="AF300" s="79"/>
      <c r="AG300" s="79"/>
      <c r="AH300" s="166"/>
      <c r="AI300" s="36"/>
      <c r="AJ300" s="36"/>
      <c r="AK300" s="36"/>
      <c r="AN300" s="36"/>
      <c r="AO300" s="36"/>
      <c r="AP300" s="36"/>
    </row>
    <row r="301" spans="1:42" ht="15">
      <c r="A301" s="171"/>
      <c r="B301" s="36"/>
      <c r="C301" s="36"/>
      <c r="D301" s="36"/>
      <c r="E301" s="384"/>
      <c r="F301" s="36"/>
      <c r="G301" s="384"/>
      <c r="H301" s="366"/>
      <c r="I301" s="166"/>
      <c r="J301" s="166"/>
      <c r="K301" s="166"/>
      <c r="L301" s="166"/>
      <c r="M301" s="166"/>
      <c r="N301" s="166"/>
      <c r="O301" s="36"/>
      <c r="P301" s="366"/>
      <c r="Q301" s="166"/>
      <c r="R301" s="166"/>
      <c r="S301" s="166"/>
      <c r="T301" s="36"/>
      <c r="U301" s="36"/>
      <c r="V301" s="36"/>
      <c r="W301" s="36"/>
      <c r="X301" s="36"/>
      <c r="Y301" s="36"/>
      <c r="Z301" s="36"/>
      <c r="AA301" s="36"/>
      <c r="AB301" s="79"/>
      <c r="AC301" s="79"/>
      <c r="AD301" s="36"/>
      <c r="AE301" s="36"/>
      <c r="AF301" s="79"/>
      <c r="AG301" s="79"/>
      <c r="AH301" s="166"/>
      <c r="AI301" s="36"/>
      <c r="AJ301" s="36"/>
      <c r="AK301" s="36"/>
      <c r="AN301" s="36"/>
      <c r="AO301" s="36"/>
      <c r="AP301" s="36"/>
    </row>
    <row r="302" spans="1:42" ht="15">
      <c r="A302" s="171"/>
      <c r="B302" s="36"/>
      <c r="C302" s="36"/>
      <c r="D302" s="36"/>
      <c r="E302" s="384"/>
      <c r="F302" s="36"/>
      <c r="G302" s="384"/>
      <c r="H302" s="366"/>
      <c r="I302" s="166"/>
      <c r="J302" s="166"/>
      <c r="K302" s="166"/>
      <c r="L302" s="166"/>
      <c r="M302" s="166"/>
      <c r="N302" s="166"/>
      <c r="O302" s="36"/>
      <c r="P302" s="366"/>
      <c r="Q302" s="166"/>
      <c r="R302" s="166"/>
      <c r="S302" s="166"/>
      <c r="T302" s="36"/>
      <c r="U302" s="36"/>
      <c r="V302" s="36"/>
      <c r="W302" s="36"/>
      <c r="X302" s="36"/>
      <c r="Y302" s="36"/>
      <c r="Z302" s="36"/>
      <c r="AA302" s="36"/>
      <c r="AB302" s="79"/>
      <c r="AC302" s="79"/>
      <c r="AD302" s="36"/>
      <c r="AE302" s="36"/>
      <c r="AF302" s="79"/>
      <c r="AG302" s="79"/>
      <c r="AH302" s="166"/>
      <c r="AI302" s="36"/>
      <c r="AJ302" s="36"/>
      <c r="AK302" s="36"/>
      <c r="AN302" s="36"/>
      <c r="AO302" s="36"/>
      <c r="AP302" s="36"/>
    </row>
    <row r="303" spans="1:42" ht="15">
      <c r="A303" s="171"/>
      <c r="B303" s="36"/>
      <c r="C303" s="36"/>
      <c r="D303" s="36"/>
      <c r="E303" s="384"/>
      <c r="F303" s="36"/>
      <c r="G303" s="384"/>
      <c r="H303" s="366"/>
      <c r="I303" s="166"/>
      <c r="J303" s="166"/>
      <c r="K303" s="166"/>
      <c r="L303" s="166"/>
      <c r="M303" s="166"/>
      <c r="N303" s="166"/>
      <c r="O303" s="36"/>
      <c r="P303" s="366"/>
      <c r="Q303" s="166"/>
      <c r="R303" s="166"/>
      <c r="S303" s="166"/>
      <c r="T303" s="36"/>
      <c r="U303" s="36"/>
      <c r="V303" s="36"/>
      <c r="W303" s="36"/>
      <c r="X303" s="36"/>
      <c r="Y303" s="36"/>
      <c r="Z303" s="36"/>
      <c r="AA303" s="36"/>
      <c r="AB303" s="79"/>
      <c r="AC303" s="79"/>
      <c r="AD303" s="36"/>
      <c r="AE303" s="36"/>
      <c r="AF303" s="79"/>
      <c r="AG303" s="79"/>
      <c r="AH303" s="166"/>
      <c r="AI303" s="36"/>
      <c r="AJ303" s="36"/>
      <c r="AK303" s="36"/>
      <c r="AN303" s="36"/>
      <c r="AO303" s="36"/>
      <c r="AP303" s="36"/>
    </row>
    <row r="304" spans="1:42" ht="15">
      <c r="A304" s="171"/>
      <c r="B304" s="36"/>
      <c r="C304" s="36"/>
      <c r="D304" s="36"/>
      <c r="E304" s="384"/>
      <c r="F304" s="36"/>
      <c r="G304" s="384"/>
      <c r="H304" s="366"/>
      <c r="I304" s="166"/>
      <c r="J304" s="166"/>
      <c r="K304" s="166"/>
      <c r="L304" s="166"/>
      <c r="M304" s="166"/>
      <c r="N304" s="166"/>
      <c r="O304" s="36"/>
      <c r="P304" s="366"/>
      <c r="Q304" s="166"/>
      <c r="R304" s="166"/>
      <c r="S304" s="166"/>
      <c r="T304" s="36"/>
      <c r="U304" s="36"/>
      <c r="V304" s="36"/>
      <c r="W304" s="36"/>
      <c r="X304" s="36"/>
      <c r="Y304" s="36"/>
      <c r="Z304" s="36"/>
      <c r="AA304" s="36"/>
      <c r="AB304" s="79"/>
      <c r="AC304" s="79"/>
      <c r="AD304" s="36"/>
      <c r="AE304" s="36"/>
      <c r="AF304" s="79"/>
      <c r="AG304" s="79"/>
      <c r="AH304" s="166"/>
      <c r="AI304" s="36"/>
      <c r="AJ304" s="36"/>
      <c r="AK304" s="36"/>
      <c r="AN304" s="36"/>
      <c r="AO304" s="36"/>
      <c r="AP304" s="36"/>
    </row>
    <row r="305" spans="1:42" ht="15">
      <c r="A305" s="171"/>
      <c r="B305" s="36"/>
      <c r="C305" s="36"/>
      <c r="D305" s="36"/>
      <c r="E305" s="384"/>
      <c r="F305" s="36"/>
      <c r="G305" s="384"/>
      <c r="H305" s="366"/>
      <c r="I305" s="166"/>
      <c r="J305" s="166"/>
      <c r="K305" s="166"/>
      <c r="L305" s="166"/>
      <c r="M305" s="166"/>
      <c r="N305" s="166"/>
      <c r="O305" s="36"/>
      <c r="P305" s="366"/>
      <c r="Q305" s="166"/>
      <c r="R305" s="166"/>
      <c r="S305" s="166"/>
      <c r="T305" s="36"/>
      <c r="U305" s="36"/>
      <c r="V305" s="36"/>
      <c r="W305" s="36"/>
      <c r="X305" s="36"/>
      <c r="Y305" s="36"/>
      <c r="Z305" s="36"/>
      <c r="AA305" s="36"/>
      <c r="AB305" s="79"/>
      <c r="AC305" s="79"/>
      <c r="AD305" s="36"/>
      <c r="AE305" s="36"/>
      <c r="AF305" s="79"/>
      <c r="AG305" s="79"/>
      <c r="AH305" s="166"/>
      <c r="AI305" s="36"/>
      <c r="AJ305" s="36"/>
      <c r="AK305" s="36"/>
      <c r="AN305" s="36"/>
      <c r="AO305" s="36"/>
      <c r="AP305" s="36"/>
    </row>
    <row r="306" spans="1:42" ht="15">
      <c r="A306" s="171"/>
      <c r="B306" s="36"/>
      <c r="C306" s="36"/>
      <c r="D306" s="36"/>
      <c r="E306" s="384"/>
      <c r="F306" s="36"/>
      <c r="G306" s="384"/>
      <c r="H306" s="366"/>
      <c r="I306" s="166"/>
      <c r="J306" s="166"/>
      <c r="K306" s="166"/>
      <c r="L306" s="166"/>
      <c r="M306" s="166"/>
      <c r="N306" s="166"/>
      <c r="O306" s="36"/>
      <c r="P306" s="366"/>
      <c r="Q306" s="166"/>
      <c r="R306" s="166"/>
      <c r="S306" s="166"/>
      <c r="T306" s="36"/>
      <c r="U306" s="36"/>
      <c r="V306" s="36"/>
      <c r="W306" s="36"/>
      <c r="X306" s="36"/>
      <c r="Y306" s="36"/>
      <c r="Z306" s="36"/>
      <c r="AA306" s="36"/>
      <c r="AB306" s="79"/>
      <c r="AC306" s="79"/>
      <c r="AD306" s="36"/>
      <c r="AE306" s="36"/>
      <c r="AF306" s="79"/>
      <c r="AG306" s="79"/>
      <c r="AH306" s="166"/>
      <c r="AI306" s="36"/>
      <c r="AJ306" s="36"/>
      <c r="AK306" s="36"/>
    </row>
    <row r="307" spans="1:42" ht="15">
      <c r="A307" s="171"/>
      <c r="B307" s="36"/>
      <c r="C307" s="36"/>
      <c r="D307" s="36"/>
      <c r="E307" s="384"/>
      <c r="F307" s="36"/>
      <c r="G307" s="384"/>
      <c r="H307" s="366"/>
      <c r="I307" s="166"/>
      <c r="J307" s="166"/>
      <c r="K307" s="166"/>
      <c r="L307" s="166"/>
      <c r="M307" s="166"/>
      <c r="N307" s="166"/>
      <c r="O307" s="36"/>
      <c r="P307" s="366"/>
      <c r="Q307" s="166"/>
      <c r="R307" s="166"/>
      <c r="S307" s="166"/>
      <c r="T307" s="36"/>
      <c r="U307" s="36"/>
      <c r="V307" s="36"/>
      <c r="W307" s="36"/>
      <c r="X307" s="36"/>
      <c r="Y307" s="36"/>
      <c r="Z307" s="36"/>
      <c r="AA307" s="36"/>
      <c r="AB307" s="79"/>
      <c r="AC307" s="79"/>
      <c r="AD307" s="36"/>
      <c r="AE307" s="36"/>
      <c r="AF307" s="79"/>
      <c r="AG307" s="79"/>
      <c r="AH307" s="166"/>
      <c r="AI307" s="36"/>
      <c r="AJ307" s="36"/>
      <c r="AK307" s="36"/>
    </row>
    <row r="308" spans="1:42">
      <c r="A308" s="171"/>
      <c r="L308" s="166"/>
      <c r="M308" s="166"/>
      <c r="N308" s="166"/>
      <c r="O308" s="36"/>
      <c r="P308" s="366"/>
      <c r="Q308" s="166"/>
      <c r="R308" s="166"/>
      <c r="S308" s="166"/>
      <c r="T308" s="36"/>
      <c r="U308" s="36"/>
      <c r="V308" s="36"/>
      <c r="W308" s="36"/>
      <c r="X308" s="36"/>
      <c r="Y308" s="36"/>
      <c r="Z308" s="36"/>
      <c r="AA308" s="36"/>
      <c r="AB308" s="79"/>
      <c r="AC308" s="79"/>
      <c r="AD308" s="36"/>
      <c r="AE308" s="36"/>
      <c r="AF308" s="79"/>
      <c r="AG308" s="79"/>
      <c r="AH308" s="166"/>
      <c r="AI308" s="36"/>
      <c r="AJ308" s="36"/>
      <c r="AK308" s="36"/>
    </row>
    <row r="309" spans="1:42">
      <c r="A309" s="171"/>
      <c r="L309" s="166"/>
      <c r="M309" s="166"/>
      <c r="N309" s="166"/>
      <c r="O309" s="36"/>
      <c r="P309" s="366"/>
      <c r="Q309" s="166"/>
      <c r="R309" s="166"/>
      <c r="S309" s="166"/>
      <c r="T309" s="36"/>
      <c r="U309" s="36"/>
      <c r="V309" s="36"/>
      <c r="W309" s="36"/>
      <c r="X309" s="36"/>
      <c r="Y309" s="36"/>
      <c r="Z309" s="36"/>
      <c r="AA309" s="36"/>
      <c r="AB309" s="79"/>
      <c r="AC309" s="79"/>
      <c r="AD309" s="36"/>
      <c r="AE309" s="36"/>
      <c r="AF309" s="79"/>
      <c r="AG309" s="79"/>
      <c r="AH309" s="166"/>
      <c r="AI309" s="36"/>
      <c r="AJ309" s="36"/>
      <c r="AK309" s="36"/>
    </row>
    <row r="310" spans="1:42">
      <c r="A310" s="171"/>
      <c r="L310" s="166"/>
      <c r="M310" s="166"/>
      <c r="N310" s="166"/>
      <c r="O310" s="36"/>
      <c r="P310" s="366"/>
      <c r="Q310" s="166"/>
      <c r="R310" s="166"/>
      <c r="S310" s="166"/>
      <c r="T310" s="36"/>
      <c r="U310" s="36"/>
      <c r="V310" s="36"/>
      <c r="W310" s="36"/>
      <c r="X310" s="36"/>
      <c r="Y310" s="36"/>
      <c r="Z310" s="36"/>
      <c r="AA310" s="36"/>
      <c r="AB310" s="79"/>
      <c r="AC310" s="79"/>
      <c r="AD310" s="36"/>
      <c r="AE310" s="36"/>
      <c r="AF310" s="79"/>
      <c r="AG310" s="79"/>
      <c r="AH310" s="166"/>
      <c r="AI310" s="36"/>
      <c r="AJ310" s="36"/>
      <c r="AK310" s="36"/>
    </row>
    <row r="311" spans="1:42">
      <c r="A311" s="171"/>
      <c r="L311" s="166"/>
      <c r="M311" s="166"/>
      <c r="N311" s="166"/>
      <c r="O311" s="36"/>
      <c r="P311" s="366"/>
      <c r="Q311" s="166"/>
      <c r="R311" s="166"/>
      <c r="S311" s="166"/>
      <c r="T311" s="36"/>
      <c r="U311" s="36"/>
      <c r="V311" s="36"/>
      <c r="W311" s="36"/>
      <c r="X311" s="36"/>
      <c r="Y311" s="36"/>
      <c r="Z311" s="36"/>
      <c r="AA311" s="36"/>
      <c r="AB311" s="79"/>
      <c r="AC311" s="79"/>
      <c r="AD311" s="36"/>
      <c r="AE311" s="36"/>
      <c r="AF311" s="79"/>
      <c r="AG311" s="79"/>
      <c r="AH311" s="166"/>
      <c r="AI311" s="36"/>
      <c r="AJ311" s="36"/>
      <c r="AK311" s="36"/>
    </row>
    <row r="312" spans="1:42">
      <c r="A312" s="171"/>
      <c r="L312" s="166"/>
      <c r="M312" s="166"/>
      <c r="N312" s="166"/>
      <c r="O312" s="36"/>
      <c r="P312" s="366"/>
      <c r="Q312" s="166"/>
      <c r="R312" s="166"/>
      <c r="S312" s="166"/>
      <c r="T312" s="36"/>
      <c r="U312" s="36"/>
      <c r="V312" s="36"/>
      <c r="W312" s="36"/>
      <c r="X312" s="36"/>
      <c r="Y312" s="36"/>
      <c r="Z312" s="36"/>
      <c r="AA312" s="36"/>
      <c r="AB312" s="79"/>
      <c r="AC312" s="79"/>
      <c r="AD312" s="36"/>
      <c r="AE312" s="36"/>
      <c r="AF312" s="79"/>
      <c r="AG312" s="79"/>
      <c r="AH312" s="166"/>
      <c r="AI312" s="36"/>
      <c r="AJ312" s="36"/>
      <c r="AK312" s="36"/>
    </row>
    <row r="313" spans="1:42">
      <c r="A313" s="171"/>
      <c r="L313" s="166"/>
      <c r="M313" s="166"/>
      <c r="N313" s="166"/>
      <c r="O313" s="36"/>
      <c r="P313" s="366"/>
      <c r="Q313" s="166"/>
      <c r="R313" s="166"/>
      <c r="S313" s="166"/>
      <c r="T313" s="36"/>
      <c r="U313" s="36"/>
      <c r="V313" s="36"/>
      <c r="W313" s="36"/>
      <c r="X313" s="36"/>
      <c r="Y313" s="36"/>
      <c r="Z313" s="36"/>
      <c r="AA313" s="36"/>
      <c r="AB313" s="79"/>
      <c r="AC313" s="79"/>
      <c r="AD313" s="36"/>
      <c r="AE313" s="36"/>
      <c r="AF313" s="79"/>
      <c r="AG313" s="79"/>
      <c r="AH313" s="166"/>
      <c r="AI313" s="36"/>
      <c r="AJ313" s="36"/>
      <c r="AK313" s="36"/>
    </row>
    <row r="314" spans="1:42">
      <c r="A314" s="171"/>
      <c r="L314" s="166"/>
      <c r="M314" s="166"/>
      <c r="N314" s="166"/>
      <c r="O314" s="36"/>
      <c r="P314" s="366"/>
      <c r="Q314" s="166"/>
      <c r="R314" s="166"/>
      <c r="S314" s="166"/>
      <c r="T314" s="36"/>
      <c r="U314" s="36"/>
      <c r="V314" s="36"/>
      <c r="W314" s="36"/>
      <c r="X314" s="36"/>
      <c r="Y314" s="36"/>
      <c r="Z314" s="36"/>
      <c r="AA314" s="36"/>
      <c r="AB314" s="79"/>
      <c r="AC314" s="79"/>
      <c r="AD314" s="36"/>
      <c r="AE314" s="36"/>
      <c r="AF314" s="79"/>
      <c r="AG314" s="79"/>
      <c r="AH314" s="166"/>
      <c r="AI314" s="36"/>
      <c r="AJ314" s="36"/>
      <c r="AK314" s="36"/>
    </row>
    <row r="315" spans="1:42">
      <c r="A315" s="171"/>
      <c r="L315" s="166"/>
      <c r="M315" s="166"/>
      <c r="N315" s="166"/>
      <c r="O315" s="36"/>
      <c r="P315" s="366"/>
      <c r="Q315" s="166"/>
      <c r="R315" s="166"/>
      <c r="S315" s="166"/>
      <c r="T315" s="36"/>
      <c r="U315" s="36"/>
      <c r="V315" s="36"/>
      <c r="W315" s="36"/>
      <c r="X315" s="36"/>
      <c r="Y315" s="36"/>
      <c r="Z315" s="36"/>
      <c r="AA315" s="36"/>
      <c r="AB315" s="79"/>
      <c r="AC315" s="79"/>
      <c r="AD315" s="36"/>
      <c r="AE315" s="36"/>
      <c r="AF315" s="79"/>
      <c r="AG315" s="79"/>
      <c r="AH315" s="166"/>
      <c r="AI315" s="36"/>
      <c r="AJ315" s="36"/>
      <c r="AK315" s="36"/>
    </row>
    <row r="316" spans="1:42">
      <c r="A316" s="171"/>
      <c r="L316" s="166"/>
      <c r="M316" s="166"/>
      <c r="N316" s="166"/>
      <c r="O316" s="36"/>
      <c r="P316" s="366"/>
      <c r="Q316" s="166"/>
      <c r="R316" s="166"/>
      <c r="S316" s="166"/>
      <c r="T316" s="36"/>
      <c r="U316" s="36"/>
      <c r="V316" s="36"/>
      <c r="W316" s="36"/>
      <c r="X316" s="36"/>
      <c r="Y316" s="36"/>
      <c r="Z316" s="36"/>
      <c r="AA316" s="36"/>
      <c r="AB316" s="79"/>
      <c r="AC316" s="79"/>
      <c r="AD316" s="36"/>
      <c r="AE316" s="36"/>
      <c r="AF316" s="79"/>
      <c r="AG316" s="79"/>
      <c r="AH316" s="166"/>
      <c r="AI316" s="36"/>
      <c r="AJ316" s="36"/>
      <c r="AK316" s="36"/>
    </row>
    <row r="317" spans="1:42">
      <c r="A317" s="171"/>
      <c r="L317" s="166"/>
      <c r="M317" s="166"/>
      <c r="N317" s="166"/>
      <c r="O317" s="36"/>
      <c r="P317" s="366"/>
      <c r="Q317" s="166"/>
      <c r="R317" s="166"/>
      <c r="S317" s="166"/>
      <c r="T317" s="36"/>
      <c r="U317" s="36"/>
      <c r="V317" s="36"/>
      <c r="W317" s="36"/>
      <c r="X317" s="36"/>
      <c r="Y317" s="36"/>
      <c r="Z317" s="36"/>
      <c r="AA317" s="36"/>
      <c r="AB317" s="79"/>
      <c r="AC317" s="79"/>
      <c r="AD317" s="36"/>
      <c r="AE317" s="36"/>
      <c r="AF317" s="79"/>
      <c r="AG317" s="79"/>
      <c r="AH317" s="166"/>
      <c r="AI317" s="36"/>
      <c r="AJ317" s="36"/>
      <c r="AK317" s="36"/>
    </row>
    <row r="318" spans="1:42">
      <c r="L318" s="166"/>
      <c r="M318" s="166"/>
      <c r="N318" s="166"/>
      <c r="O318" s="36"/>
      <c r="P318" s="366"/>
      <c r="Q318" s="166"/>
      <c r="R318" s="166"/>
      <c r="S318" s="166"/>
      <c r="T318" s="36"/>
      <c r="U318" s="36"/>
      <c r="V318" s="36"/>
      <c r="W318" s="36"/>
      <c r="X318" s="36"/>
      <c r="Y318" s="36"/>
      <c r="Z318" s="36"/>
      <c r="AA318" s="36"/>
      <c r="AB318" s="79"/>
      <c r="AC318" s="79"/>
      <c r="AD318" s="36"/>
      <c r="AE318" s="36"/>
      <c r="AF318" s="79"/>
      <c r="AG318" s="79"/>
      <c r="AH318" s="166"/>
      <c r="AI318" s="36"/>
      <c r="AJ318" s="36"/>
      <c r="AK318" s="36"/>
    </row>
    <row r="319" spans="1:42">
      <c r="L319" s="166"/>
      <c r="P319" s="366"/>
      <c r="Q319" s="166"/>
      <c r="R319" s="166"/>
      <c r="S319" s="166"/>
    </row>
  </sheetData>
  <mergeCells count="1">
    <mergeCell ref="AC4:AG4"/>
  </mergeCells>
  <conditionalFormatting sqref="BE100:BF100">
    <cfRule type="cellIs" dxfId="106" priority="27" stopIfTrue="1" operator="lessThan">
      <formula>0</formula>
    </cfRule>
  </conditionalFormatting>
  <conditionalFormatting sqref="BE77:BF77">
    <cfRule type="cellIs" dxfId="105" priority="28" stopIfTrue="1" operator="greaterThan">
      <formula>0</formula>
    </cfRule>
  </conditionalFormatting>
  <conditionalFormatting sqref="BE77:BF77">
    <cfRule type="cellIs" dxfId="104" priority="26" operator="lessThan">
      <formula>0</formula>
    </cfRule>
  </conditionalFormatting>
  <conditionalFormatting sqref="F9:F33">
    <cfRule type="cellIs" dxfId="103" priority="24" operator="lessThan">
      <formula>0</formula>
    </cfRule>
    <cfRule type="cellIs" dxfId="102" priority="25" operator="greaterThan">
      <formula>0</formula>
    </cfRule>
  </conditionalFormatting>
  <conditionalFormatting sqref="H9:H33">
    <cfRule type="cellIs" dxfId="101" priority="22" operator="lessThan">
      <formula>0</formula>
    </cfRule>
    <cfRule type="cellIs" dxfId="100" priority="23" operator="greaterThan">
      <formula>0</formula>
    </cfRule>
  </conditionalFormatting>
  <conditionalFormatting sqref="J9:J33">
    <cfRule type="cellIs" dxfId="99" priority="20" operator="lessThan">
      <formula>0</formula>
    </cfRule>
    <cfRule type="cellIs" dxfId="98" priority="21" operator="greaterThan">
      <formula>0</formula>
    </cfRule>
  </conditionalFormatting>
  <conditionalFormatting sqref="Y9:Y33">
    <cfRule type="cellIs" dxfId="97" priority="16" operator="lessThan">
      <formula>0</formula>
    </cfRule>
    <cfRule type="cellIs" dxfId="96" priority="17" operator="greaterThan">
      <formula>0</formula>
    </cfRule>
  </conditionalFormatting>
  <conditionalFormatting sqref="AA9:AA33">
    <cfRule type="cellIs" dxfId="95" priority="14" operator="lessThan">
      <formula>0</formula>
    </cfRule>
    <cfRule type="cellIs" dxfId="94" priority="15" operator="greaterThan">
      <formula>0</formula>
    </cfRule>
  </conditionalFormatting>
  <conditionalFormatting sqref="N9:N33">
    <cfRule type="cellIs" dxfId="93" priority="12" operator="lessThan">
      <formula>0</formula>
    </cfRule>
    <cfRule type="cellIs" dxfId="92" priority="13" operator="greaterThan">
      <formula>0</formula>
    </cfRule>
  </conditionalFormatting>
  <conditionalFormatting sqref="X9:X33">
    <cfRule type="top10" dxfId="91" priority="9" percent="1" bottom="1" rank="10"/>
    <cfRule type="top10" dxfId="90" priority="10" percent="1" rank="10"/>
    <cfRule type="top10" dxfId="89" priority="11" percent="1" rank="10"/>
  </conditionalFormatting>
  <conditionalFormatting sqref="M9:M33">
    <cfRule type="top10" dxfId="88" priority="7" percent="1" bottom="1" rank="10"/>
    <cfRule type="top10" dxfId="87" priority="8" percent="1" rank="10"/>
  </conditionalFormatting>
  <conditionalFormatting sqref="G9:G33">
    <cfRule type="cellIs" dxfId="86" priority="6" operator="greaterThan">
      <formula>4000</formula>
    </cfRule>
  </conditionalFormatting>
  <conditionalFormatting sqref="Y35:Y59">
    <cfRule type="cellIs" dxfId="85" priority="4" operator="lessThan">
      <formula>0</formula>
    </cfRule>
    <cfRule type="cellIs" dxfId="84" priority="5" operator="greaterThan">
      <formula>0</formula>
    </cfRule>
  </conditionalFormatting>
  <conditionalFormatting sqref="X35:X59">
    <cfRule type="top10" dxfId="83" priority="1" percent="1" bottom="1" rank="10"/>
    <cfRule type="top10" dxfId="82" priority="2" percent="1" rank="10"/>
    <cfRule type="top10" dxfId="81" priority="3" percent="1" rank="10"/>
  </conditionalFormatting>
  <pageMargins left="0.75" right="0.75" top="1" bottom="1" header="0.5" footer="0.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44"/>
  <sheetViews>
    <sheetView tabSelected="1" zoomScale="90" zoomScaleNormal="90" workbookViewId="0">
      <pane xSplit="2" ySplit="7" topLeftCell="C20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RowHeight="15"/>
  <cols>
    <col min="1" max="1" width="5" customWidth="1"/>
    <col min="2" max="2" width="9.08984375" customWidth="1"/>
    <col min="3" max="3" width="6.90625" style="331" customWidth="1"/>
    <col min="4" max="4" width="1.1796875" customWidth="1"/>
    <col min="5" max="5" width="8.36328125" style="331" customWidth="1"/>
    <col min="6" max="6" width="0.6328125" customWidth="1"/>
    <col min="7" max="7" width="7" customWidth="1"/>
    <col min="8" max="8" width="5.54296875" customWidth="1"/>
    <col min="9" max="9" width="1.08984375" style="612" customWidth="1"/>
    <col min="10" max="10" width="5.453125" customWidth="1"/>
    <col min="11" max="11" width="1.6328125" customWidth="1"/>
    <col min="12" max="12" width="5.453125" customWidth="1"/>
    <col min="13" max="13" width="1.54296875" style="612" customWidth="1"/>
    <col min="14" max="14" width="7.1796875" customWidth="1"/>
    <col min="15" max="15" width="4.7265625" customWidth="1"/>
    <col min="16" max="16" width="1.08984375" customWidth="1"/>
    <col min="17" max="17" width="6.7265625" customWidth="1"/>
    <col min="18" max="18" width="5.08984375" customWidth="1"/>
    <col min="19" max="19" width="5.81640625" customWidth="1"/>
    <col min="20" max="20" width="1.36328125" customWidth="1"/>
    <col min="21" max="21" width="5.08984375" customWidth="1"/>
    <col min="22" max="22" width="1.36328125" customWidth="1"/>
    <col min="23" max="23" width="6.08984375" customWidth="1"/>
    <col min="24" max="24" width="5.54296875" customWidth="1"/>
    <col min="25" max="25" width="4.7265625" customWidth="1"/>
    <col min="26" max="26" width="7.54296875" style="331" customWidth="1"/>
    <col min="27" max="27" width="5.7265625" customWidth="1"/>
    <col min="28" max="28" width="6" style="11" customWidth="1"/>
    <col min="29" max="29" width="2" customWidth="1"/>
    <col min="30" max="30" width="10" customWidth="1"/>
    <col min="31" max="31" width="7.26953125" style="331" customWidth="1"/>
    <col min="32" max="32" width="4.90625" customWidth="1"/>
    <col min="33" max="33" width="4.36328125" customWidth="1"/>
    <col min="34" max="34" width="7" customWidth="1"/>
    <col min="35" max="36" width="8.08984375" customWidth="1"/>
    <col min="37" max="37" width="8.453125" customWidth="1"/>
    <col min="38" max="38" width="11.08984375" customWidth="1"/>
    <col min="39" max="39" width="9.90625" customWidth="1"/>
    <col min="40" max="40" width="10.36328125" customWidth="1"/>
    <col min="41" max="41" width="9" customWidth="1"/>
    <col min="42" max="42" width="7.36328125" customWidth="1"/>
    <col min="43" max="43" width="9.26953125" customWidth="1"/>
    <col min="44" max="44" width="9" customWidth="1"/>
    <col min="45" max="45" width="7.6328125" customWidth="1"/>
    <col min="46" max="46" width="10.08984375" customWidth="1"/>
    <col min="47" max="47" width="10.6328125" customWidth="1"/>
    <col min="48" max="48" width="8.54296875" customWidth="1"/>
    <col min="49" max="49" width="8.36328125" customWidth="1"/>
    <col min="50" max="50" width="9" customWidth="1"/>
    <col min="51" max="51" width="8.90625" customWidth="1"/>
    <col min="52" max="52" width="9.08984375" customWidth="1"/>
    <col min="53" max="53" width="8.453125" customWidth="1"/>
    <col min="54" max="54" width="9.08984375" customWidth="1"/>
    <col min="55" max="55" width="10" customWidth="1"/>
    <col min="56" max="56" width="10.54296875" customWidth="1"/>
    <col min="57" max="57" width="8.08984375" customWidth="1"/>
    <col min="58" max="58" width="8.36328125" customWidth="1"/>
    <col min="59" max="59" width="7.54296875" customWidth="1"/>
    <col min="60" max="60" width="8.08984375" customWidth="1"/>
  </cols>
  <sheetData>
    <row r="1" spans="1:51" ht="16.5" customHeight="1">
      <c r="A1" s="25"/>
      <c r="B1" s="25"/>
      <c r="C1" s="325"/>
      <c r="D1" s="25"/>
      <c r="E1" s="3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325"/>
      <c r="AA1" s="25"/>
      <c r="AB1" s="273"/>
      <c r="AC1" s="25"/>
      <c r="AD1" s="25"/>
      <c r="AE1" s="325"/>
      <c r="AF1" s="25"/>
      <c r="AG1" s="25"/>
    </row>
    <row r="2" spans="1:51" ht="24.6">
      <c r="A2" s="25"/>
      <c r="B2" s="124" t="s">
        <v>520</v>
      </c>
      <c r="C2" s="325"/>
      <c r="D2" s="25"/>
      <c r="E2" s="325"/>
      <c r="F2" s="25"/>
      <c r="G2" s="634">
        <v>2024</v>
      </c>
      <c r="H2" s="635"/>
      <c r="I2" s="25"/>
      <c r="J2" s="25"/>
      <c r="K2" s="172" t="s">
        <v>91</v>
      </c>
      <c r="L2" s="172"/>
      <c r="M2" s="172"/>
      <c r="N2" s="611"/>
      <c r="O2" s="639">
        <v>49</v>
      </c>
      <c r="P2" s="640"/>
      <c r="Q2" s="25"/>
      <c r="R2" s="25"/>
      <c r="S2" s="25"/>
      <c r="T2" s="172" t="s">
        <v>576</v>
      </c>
      <c r="U2" s="173"/>
      <c r="V2" s="173"/>
      <c r="W2" s="341"/>
      <c r="X2" s="173"/>
      <c r="Y2" s="173"/>
      <c r="Z2" s="173"/>
      <c r="AA2" s="636">
        <v>45642</v>
      </c>
      <c r="AB2" s="637"/>
      <c r="AC2" s="638"/>
      <c r="AD2" s="638"/>
      <c r="AE2" s="26"/>
      <c r="AF2" s="26"/>
      <c r="AG2" s="26"/>
      <c r="AH2" s="630"/>
    </row>
    <row r="3" spans="1:51" ht="16.5" customHeight="1">
      <c r="A3" s="69"/>
      <c r="B3" s="25"/>
      <c r="C3" s="325"/>
      <c r="D3" s="25"/>
      <c r="E3" s="3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12"/>
      <c r="R3" s="25"/>
      <c r="S3" s="12"/>
      <c r="T3" s="12"/>
      <c r="U3" s="12"/>
      <c r="V3" s="12"/>
      <c r="W3" s="12"/>
      <c r="X3" s="12"/>
      <c r="Y3" s="12"/>
      <c r="Z3" s="342"/>
      <c r="AA3" s="12"/>
      <c r="AB3" s="274"/>
      <c r="AC3" s="12"/>
      <c r="AD3" s="26"/>
      <c r="AE3" s="326"/>
      <c r="AF3" s="26"/>
      <c r="AG3" s="26"/>
    </row>
    <row r="4" spans="1:51" ht="16.05" customHeight="1">
      <c r="A4" s="12"/>
      <c r="B4" s="12"/>
      <c r="C4" s="342"/>
      <c r="D4" s="12"/>
      <c r="E4" s="342"/>
      <c r="F4" s="12"/>
      <c r="G4" s="12"/>
      <c r="H4" s="12"/>
      <c r="I4" s="25"/>
      <c r="J4" s="12"/>
      <c r="K4" s="12"/>
      <c r="L4" s="12"/>
      <c r="M4" s="12"/>
      <c r="N4" s="25"/>
      <c r="O4" s="12"/>
      <c r="P4" s="12"/>
      <c r="Q4" s="6"/>
      <c r="R4" s="12"/>
      <c r="S4" s="6"/>
      <c r="T4" s="6"/>
      <c r="U4" s="6"/>
      <c r="V4" s="6"/>
      <c r="W4" s="6"/>
      <c r="X4" s="6"/>
      <c r="Y4" s="6"/>
      <c r="Z4" s="327"/>
      <c r="AA4" s="6"/>
      <c r="AB4" s="275" t="s">
        <v>2</v>
      </c>
      <c r="AC4" s="6"/>
      <c r="AD4" s="6"/>
      <c r="AE4" s="327"/>
      <c r="AF4" s="6"/>
      <c r="AG4" s="6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</row>
    <row r="5" spans="1:51" ht="16.05" customHeight="1">
      <c r="A5" s="12"/>
      <c r="B5" s="12"/>
      <c r="C5" s="342"/>
      <c r="D5" s="12"/>
      <c r="E5" s="389" t="s">
        <v>2</v>
      </c>
      <c r="F5" s="12"/>
      <c r="G5" s="7"/>
      <c r="H5" s="7"/>
      <c r="I5" s="25"/>
      <c r="J5" s="7"/>
      <c r="K5" s="6"/>
      <c r="L5" s="7"/>
      <c r="M5" s="7"/>
      <c r="N5" s="6"/>
      <c r="O5" s="7"/>
      <c r="P5" s="7"/>
      <c r="Q5" s="8" t="s">
        <v>22</v>
      </c>
      <c r="R5" s="7"/>
      <c r="S5" s="298" t="s">
        <v>404</v>
      </c>
      <c r="T5" s="6"/>
      <c r="U5" s="298" t="s">
        <v>404</v>
      </c>
      <c r="V5" s="6"/>
      <c r="W5" s="8" t="s">
        <v>597</v>
      </c>
      <c r="X5" s="8"/>
      <c r="Y5" s="8"/>
      <c r="Z5" s="328" t="s">
        <v>2</v>
      </c>
      <c r="AA5" s="8"/>
      <c r="AB5" s="275" t="s">
        <v>8</v>
      </c>
      <c r="AC5" s="6"/>
      <c r="AD5" s="8" t="s">
        <v>76</v>
      </c>
      <c r="AE5" s="328"/>
      <c r="AF5" s="8"/>
      <c r="AG5" s="6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22"/>
    </row>
    <row r="6" spans="1:51" ht="16.05" customHeight="1">
      <c r="A6" s="6"/>
      <c r="B6" s="8" t="s">
        <v>2</v>
      </c>
      <c r="C6" s="388" t="s">
        <v>496</v>
      </c>
      <c r="D6" s="117"/>
      <c r="E6" s="388" t="s">
        <v>674</v>
      </c>
      <c r="F6" s="117"/>
      <c r="G6" s="8" t="s">
        <v>22</v>
      </c>
      <c r="H6" s="117"/>
      <c r="I6" s="25"/>
      <c r="J6" s="117" t="s">
        <v>671</v>
      </c>
      <c r="K6" s="6"/>
      <c r="L6" s="117" t="s">
        <v>22</v>
      </c>
      <c r="M6" s="117"/>
      <c r="N6" s="8" t="s">
        <v>22</v>
      </c>
      <c r="O6" s="117"/>
      <c r="P6" s="117"/>
      <c r="Q6" s="8" t="s">
        <v>495</v>
      </c>
      <c r="R6" s="117"/>
      <c r="S6" s="8" t="s">
        <v>536</v>
      </c>
      <c r="T6" s="8"/>
      <c r="U6" s="8" t="s">
        <v>589</v>
      </c>
      <c r="V6" s="8"/>
      <c r="W6" s="8" t="s">
        <v>548</v>
      </c>
      <c r="X6" s="8" t="s">
        <v>548</v>
      </c>
      <c r="Y6" s="8" t="s">
        <v>548</v>
      </c>
      <c r="Z6" s="328" t="s">
        <v>72</v>
      </c>
      <c r="AA6" s="8"/>
      <c r="AB6" s="275" t="s">
        <v>70</v>
      </c>
      <c r="AC6" s="6"/>
      <c r="AD6" s="8" t="s">
        <v>88</v>
      </c>
      <c r="AE6" s="329" t="s">
        <v>679</v>
      </c>
      <c r="AF6" s="112" t="s">
        <v>496</v>
      </c>
      <c r="AG6" s="6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</row>
    <row r="7" spans="1:51" ht="16.05" customHeight="1">
      <c r="A7" s="6"/>
      <c r="B7" s="8" t="s">
        <v>8</v>
      </c>
      <c r="C7" s="389" t="s">
        <v>2</v>
      </c>
      <c r="D7" s="120"/>
      <c r="E7" s="389" t="s">
        <v>670</v>
      </c>
      <c r="F7" s="120"/>
      <c r="G7" s="8" t="s">
        <v>1</v>
      </c>
      <c r="H7" s="117" t="s">
        <v>496</v>
      </c>
      <c r="I7" s="25"/>
      <c r="J7" s="117" t="s">
        <v>672</v>
      </c>
      <c r="K7" s="6"/>
      <c r="L7" s="117" t="s">
        <v>673</v>
      </c>
      <c r="M7" s="117"/>
      <c r="N7" s="8" t="s">
        <v>0</v>
      </c>
      <c r="O7" s="117" t="s">
        <v>496</v>
      </c>
      <c r="P7" s="117"/>
      <c r="Q7" s="8" t="s">
        <v>415</v>
      </c>
      <c r="R7" s="117" t="s">
        <v>496</v>
      </c>
      <c r="S7" s="8" t="s">
        <v>498</v>
      </c>
      <c r="T7" s="8"/>
      <c r="U7" s="8" t="s">
        <v>590</v>
      </c>
      <c r="V7" s="8"/>
      <c r="W7" s="8" t="s">
        <v>479</v>
      </c>
      <c r="X7" s="8" t="s">
        <v>73</v>
      </c>
      <c r="Y7" s="8" t="s">
        <v>476</v>
      </c>
      <c r="Z7" s="328" t="s">
        <v>71</v>
      </c>
      <c r="AA7" s="117" t="s">
        <v>496</v>
      </c>
      <c r="AB7" s="275" t="s">
        <v>553</v>
      </c>
      <c r="AC7" s="6"/>
      <c r="AD7" s="8" t="s">
        <v>0</v>
      </c>
      <c r="AE7" s="328" t="s">
        <v>680</v>
      </c>
      <c r="AF7" s="8" t="s">
        <v>581</v>
      </c>
      <c r="AG7" s="6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</row>
    <row r="8" spans="1:51" ht="16.05" customHeight="1">
      <c r="A8" s="8">
        <v>1996</v>
      </c>
      <c r="B8" s="319">
        <f>+'Ark1'!R2</f>
        <v>1259322</v>
      </c>
      <c r="C8" s="500"/>
      <c r="D8" s="220"/>
      <c r="E8" s="120"/>
      <c r="F8" s="120"/>
      <c r="G8" s="70">
        <f>+'Ark1'!U2</f>
        <v>19.808594783541935</v>
      </c>
      <c r="H8" s="252"/>
      <c r="I8" s="25"/>
      <c r="J8" s="119"/>
      <c r="K8" s="6"/>
      <c r="L8" s="118"/>
      <c r="M8" s="117"/>
      <c r="N8" s="10">
        <f>+'Ark1'!S2</f>
        <v>4.6685875415501368</v>
      </c>
      <c r="O8" s="118"/>
      <c r="P8" s="117"/>
      <c r="Q8" s="9">
        <f>+'Ark1'!T2</f>
        <v>5.6383577829975184</v>
      </c>
      <c r="R8" s="118"/>
      <c r="S8" s="99">
        <f>+'Ark1'!W2</f>
        <v>10.717274851070655</v>
      </c>
      <c r="T8" s="8"/>
      <c r="U8" s="8"/>
      <c r="V8" s="8"/>
      <c r="W8" s="125">
        <f>+'Ark1'!X2</f>
        <v>71.611311483480804</v>
      </c>
      <c r="X8" s="85">
        <f>+'Ark1'!Y2</f>
        <v>20.863686968066943</v>
      </c>
      <c r="Y8" s="125">
        <f>+'Ark1'!Z2</f>
        <v>1.6385801248608378</v>
      </c>
      <c r="Z8" s="330">
        <f>+'Ark1'!Q2</f>
        <v>26394</v>
      </c>
      <c r="AA8" s="85"/>
      <c r="AB8" s="125">
        <f t="shared" ref="AB8:AB36" si="0">+B8/Z8</f>
        <v>47.712434644237327</v>
      </c>
      <c r="AC8" s="6"/>
      <c r="AD8" s="86">
        <f>+'Ark1'!AD2</f>
        <v>54.473577169268872</v>
      </c>
      <c r="AE8" s="330">
        <f t="shared" ref="AE8:AE36" si="1">+(G8*B8)/1000</f>
        <v>24945.399199999596</v>
      </c>
      <c r="AF8" s="8"/>
      <c r="AG8" s="6"/>
      <c r="AH8" s="23"/>
      <c r="AI8" s="23"/>
      <c r="AJ8" s="23"/>
      <c r="AK8" s="23"/>
      <c r="AL8" s="23"/>
      <c r="AM8" s="23"/>
      <c r="AN8" s="316">
        <f>+B36</f>
        <v>1068360</v>
      </c>
      <c r="AO8" s="23">
        <f>+G36</f>
        <v>20.03906941480032</v>
      </c>
      <c r="AP8" s="23">
        <f>+N36</f>
        <v>7.856873151372195</v>
      </c>
      <c r="AQ8" s="23">
        <f>+Q36</f>
        <v>5.8150539144108739</v>
      </c>
      <c r="AR8" s="23"/>
      <c r="AS8" s="23"/>
      <c r="AT8" s="23"/>
      <c r="AU8" s="23"/>
      <c r="AV8" s="23"/>
      <c r="AW8" s="23"/>
      <c r="AX8" s="23"/>
      <c r="AY8" s="23"/>
    </row>
    <row r="9" spans="1:51" ht="16.05" customHeight="1">
      <c r="A9" s="8">
        <v>1997</v>
      </c>
      <c r="B9" s="319">
        <f>+'Ark1'!R3</f>
        <v>1198647.5</v>
      </c>
      <c r="C9" s="500">
        <f t="shared" ref="C9:C26" si="2">+B9-B8</f>
        <v>-60674.5</v>
      </c>
      <c r="D9" s="220"/>
      <c r="E9" s="120"/>
      <c r="F9" s="120"/>
      <c r="G9" s="70">
        <f>+'Ark1'!U3</f>
        <v>19.915585441089611</v>
      </c>
      <c r="H9" s="252">
        <f t="shared" ref="H9:R9" si="3">+G9-G8</f>
        <v>0.10699065754767645</v>
      </c>
      <c r="I9" s="25"/>
      <c r="J9" s="119"/>
      <c r="K9" s="6"/>
      <c r="L9" s="119"/>
      <c r="M9" s="117"/>
      <c r="N9" s="10">
        <f>+'Ark1'!S3</f>
        <v>4.6893327688081774</v>
      </c>
      <c r="O9" s="119">
        <f>+N9-N8</f>
        <v>2.0745227258040622E-2</v>
      </c>
      <c r="P9" s="117"/>
      <c r="Q9" s="9">
        <f>+'Ark1'!T3</f>
        <v>6.2953612300530404</v>
      </c>
      <c r="R9" s="119">
        <f t="shared" si="3"/>
        <v>0.65700344705552194</v>
      </c>
      <c r="S9" s="99">
        <f>+'Ark1'!W3</f>
        <v>13.035775738905723</v>
      </c>
      <c r="T9" s="8"/>
      <c r="U9" s="8"/>
      <c r="V9" s="8"/>
      <c r="W9" s="125">
        <f>+'Ark1'!X3</f>
        <v>73.927989671692501</v>
      </c>
      <c r="X9" s="85">
        <f>+'Ark1'!Y3</f>
        <v>20.503275566836788</v>
      </c>
      <c r="Y9" s="125">
        <f>+'Ark1'!Z3</f>
        <v>1.5716046627553135</v>
      </c>
      <c r="Z9" s="330">
        <f>+'Ark1'!Q3</f>
        <v>25358</v>
      </c>
      <c r="AA9" s="85">
        <f t="shared" ref="AA9" si="4">+Z9-Z8</f>
        <v>-1036</v>
      </c>
      <c r="AB9" s="125">
        <f t="shared" si="0"/>
        <v>47.269007808186764</v>
      </c>
      <c r="AC9" s="6"/>
      <c r="AD9" s="86">
        <f>+'Ark1'!AD3</f>
        <v>55.921058379791056</v>
      </c>
      <c r="AE9" s="330">
        <f t="shared" si="1"/>
        <v>23871.766699998461</v>
      </c>
      <c r="AF9" s="40">
        <f t="shared" ref="AF9" si="5">100*AE9/AE8</f>
        <v>95.69607007932288</v>
      </c>
      <c r="AG9" s="6"/>
      <c r="AH9" s="23"/>
      <c r="AI9" s="23"/>
      <c r="AJ9" s="23"/>
      <c r="AK9" s="23"/>
      <c r="AL9" s="23"/>
      <c r="AM9" s="23"/>
      <c r="AN9" s="316">
        <f>+AN8</f>
        <v>1068360</v>
      </c>
      <c r="AO9" s="23">
        <f>+AO8</f>
        <v>20.03906941480032</v>
      </c>
      <c r="AP9" s="23">
        <f>+AP8</f>
        <v>7.856873151372195</v>
      </c>
      <c r="AQ9" s="23">
        <f>+AQ8</f>
        <v>5.8150539144108739</v>
      </c>
      <c r="AR9" s="23"/>
      <c r="AS9" s="23"/>
      <c r="AT9" s="23"/>
      <c r="AU9" s="23"/>
      <c r="AV9" s="23"/>
      <c r="AW9" s="23"/>
      <c r="AX9" s="23"/>
      <c r="AY9" s="23"/>
    </row>
    <row r="10" spans="1:51" ht="16.05" customHeight="1">
      <c r="A10" s="8">
        <v>1998</v>
      </c>
      <c r="B10" s="319">
        <f>+'Ark1'!R4</f>
        <v>1132756</v>
      </c>
      <c r="C10" s="500">
        <f t="shared" si="2"/>
        <v>-65891.5</v>
      </c>
      <c r="D10" s="220"/>
      <c r="E10" s="120"/>
      <c r="F10" s="120"/>
      <c r="G10" s="70">
        <f>+'Ark1'!U4</f>
        <v>19.872589330799201</v>
      </c>
      <c r="H10" s="252">
        <f t="shared" ref="H10:H36" si="6">+G10-G9</f>
        <v>-4.2996110290410172E-2</v>
      </c>
      <c r="I10" s="25"/>
      <c r="J10" s="119"/>
      <c r="K10" s="6"/>
      <c r="L10" s="119"/>
      <c r="M10" s="117"/>
      <c r="N10" s="10">
        <f>+'Ark1'!S4</f>
        <v>5.0013091963317775</v>
      </c>
      <c r="O10" s="119">
        <f t="shared" ref="O10:O36" si="7">+N10-N9</f>
        <v>0.31197642752360011</v>
      </c>
      <c r="P10" s="117"/>
      <c r="Q10" s="9">
        <f>+'Ark1'!T4</f>
        <v>6.2868199329776244</v>
      </c>
      <c r="R10" s="119">
        <f t="shared" ref="R10:R36" si="8">+Q10-Q9</f>
        <v>-8.5412970754159545E-3</v>
      </c>
      <c r="S10" s="99">
        <f>+'Ark1'!W4</f>
        <v>12.609688229415688</v>
      </c>
      <c r="T10" s="8"/>
      <c r="U10" s="8"/>
      <c r="V10" s="8"/>
      <c r="W10" s="125">
        <f>+'Ark1'!X4</f>
        <v>73.884931971227715</v>
      </c>
      <c r="X10" s="85">
        <f>+'Ark1'!Y4</f>
        <v>20.056746554421256</v>
      </c>
      <c r="Y10" s="125">
        <f>+'Ark1'!Z4</f>
        <v>1.6433371352700852</v>
      </c>
      <c r="Z10" s="330">
        <f>+'Ark1'!Q4</f>
        <v>24422</v>
      </c>
      <c r="AA10" s="85">
        <f t="shared" ref="AA10:AA36" si="9">+Z10-Z9</f>
        <v>-936</v>
      </c>
      <c r="AB10" s="125">
        <f t="shared" si="0"/>
        <v>46.382605847186966</v>
      </c>
      <c r="AC10" s="6"/>
      <c r="AD10" s="86">
        <f>+'Ark1'!AD4</f>
        <v>54.632650330173263</v>
      </c>
      <c r="AE10" s="330">
        <f t="shared" si="1"/>
        <v>22510.794799998777</v>
      </c>
      <c r="AF10" s="40">
        <f t="shared" ref="AF10:AF36" si="10">100*AE10/AE9</f>
        <v>94.298822047386324</v>
      </c>
      <c r="AG10" s="6"/>
      <c r="AH10" s="23"/>
      <c r="AI10" s="23"/>
      <c r="AJ10" s="23"/>
      <c r="AK10" s="23"/>
      <c r="AL10" s="23"/>
      <c r="AM10" s="23"/>
      <c r="AN10" s="316">
        <f t="shared" ref="AN10:AQ31" si="11">+AN9</f>
        <v>1068360</v>
      </c>
      <c r="AO10" s="23">
        <f t="shared" si="11"/>
        <v>20.03906941480032</v>
      </c>
      <c r="AP10" s="23">
        <f t="shared" si="11"/>
        <v>7.856873151372195</v>
      </c>
      <c r="AQ10" s="23">
        <f t="shared" si="11"/>
        <v>5.8150539144108739</v>
      </c>
      <c r="AR10" s="23"/>
      <c r="AS10" s="23"/>
      <c r="AT10" s="23"/>
      <c r="AU10" s="23"/>
      <c r="AV10" s="23"/>
      <c r="AW10" s="23"/>
      <c r="AX10" s="23"/>
      <c r="AY10" s="23"/>
    </row>
    <row r="11" spans="1:51" ht="16.05" customHeight="1">
      <c r="A11" s="8">
        <v>1999</v>
      </c>
      <c r="B11" s="319">
        <f>+'Ark1'!R5</f>
        <v>1131558.5</v>
      </c>
      <c r="C11" s="500">
        <f t="shared" si="2"/>
        <v>-1197.5</v>
      </c>
      <c r="D11" s="220"/>
      <c r="E11" s="120"/>
      <c r="F11" s="120"/>
      <c r="G11" s="70">
        <f>+'Ark1'!U5</f>
        <v>19.751188471473984</v>
      </c>
      <c r="H11" s="252">
        <f t="shared" si="6"/>
        <v>-0.12140085932521671</v>
      </c>
      <c r="I11" s="25"/>
      <c r="J11" s="119"/>
      <c r="K11" s="6"/>
      <c r="L11" s="119"/>
      <c r="M11" s="117"/>
      <c r="N11" s="10">
        <f>+'Ark1'!S5</f>
        <v>5.0113714845498487</v>
      </c>
      <c r="O11" s="119">
        <f t="shared" si="7"/>
        <v>1.0062288218071203E-2</v>
      </c>
      <c r="P11" s="117"/>
      <c r="Q11" s="9">
        <f>+'Ark1'!T5</f>
        <v>6.1758017813484685</v>
      </c>
      <c r="R11" s="119">
        <f t="shared" si="8"/>
        <v>-0.11101815162915596</v>
      </c>
      <c r="S11" s="99">
        <f>+'Ark1'!W5</f>
        <v>10.939955821992413</v>
      </c>
      <c r="T11" s="8"/>
      <c r="U11" s="8"/>
      <c r="V11" s="8"/>
      <c r="W11" s="125">
        <f>+'Ark1'!X5</f>
        <v>73.820310660032177</v>
      </c>
      <c r="X11" s="85">
        <f>+'Ark1'!Y5</f>
        <v>19.551795156856674</v>
      </c>
      <c r="Y11" s="125">
        <f>+'Ark1'!Z5</f>
        <v>1.4677986158028944</v>
      </c>
      <c r="Z11" s="330">
        <f>+'Ark1'!Q5</f>
        <v>24647</v>
      </c>
      <c r="AA11" s="85">
        <f t="shared" si="9"/>
        <v>225</v>
      </c>
      <c r="AB11" s="125">
        <f t="shared" si="0"/>
        <v>45.910597638657848</v>
      </c>
      <c r="AC11" s="6"/>
      <c r="AD11" s="86">
        <f>+'Ark1'!AD5</f>
        <v>53.62960243060207</v>
      </c>
      <c r="AE11" s="330">
        <f t="shared" si="1"/>
        <v>22349.625199998394</v>
      </c>
      <c r="AF11" s="40">
        <f t="shared" si="10"/>
        <v>99.284034164798157</v>
      </c>
      <c r="AG11" s="6"/>
      <c r="AH11" s="23"/>
      <c r="AI11" s="23"/>
      <c r="AJ11" s="23"/>
      <c r="AK11" s="23"/>
      <c r="AL11" s="23"/>
      <c r="AM11" s="23"/>
      <c r="AN11" s="316">
        <f t="shared" si="11"/>
        <v>1068360</v>
      </c>
      <c r="AO11" s="23">
        <f t="shared" si="11"/>
        <v>20.03906941480032</v>
      </c>
      <c r="AP11" s="23">
        <f t="shared" si="11"/>
        <v>7.856873151372195</v>
      </c>
      <c r="AQ11" s="23">
        <f t="shared" si="11"/>
        <v>5.8150539144108739</v>
      </c>
      <c r="AR11" s="23"/>
      <c r="AS11" s="23"/>
      <c r="AT11" s="23"/>
      <c r="AU11" s="23"/>
      <c r="AV11" s="23"/>
      <c r="AW11" s="23"/>
      <c r="AX11" s="23"/>
      <c r="AY11" s="23"/>
    </row>
    <row r="12" spans="1:51" ht="16.05" customHeight="1">
      <c r="A12" s="8">
        <v>2000</v>
      </c>
      <c r="B12" s="319">
        <f>+'Ark1'!R6</f>
        <v>1117756.5</v>
      </c>
      <c r="C12" s="500">
        <f t="shared" si="2"/>
        <v>-13802</v>
      </c>
      <c r="D12" s="220"/>
      <c r="E12" s="120"/>
      <c r="F12" s="120"/>
      <c r="G12" s="70">
        <f>+'Ark1'!U6</f>
        <v>20.270136474266575</v>
      </c>
      <c r="H12" s="252">
        <f t="shared" si="6"/>
        <v>0.51894800279259101</v>
      </c>
      <c r="I12" s="25"/>
      <c r="J12" s="119"/>
      <c r="K12" s="6"/>
      <c r="L12" s="119"/>
      <c r="M12" s="117"/>
      <c r="N12" s="10">
        <f>+'Ark1'!S6</f>
        <v>5.3108239585276404</v>
      </c>
      <c r="O12" s="119">
        <f t="shared" si="7"/>
        <v>0.29945247397779173</v>
      </c>
      <c r="P12" s="117"/>
      <c r="Q12" s="9">
        <f>+'Ark1'!T6</f>
        <v>6.5305905177021994</v>
      </c>
      <c r="R12" s="119">
        <f t="shared" si="8"/>
        <v>0.35478873635373098</v>
      </c>
      <c r="S12" s="99">
        <f>+'Ark1'!W6</f>
        <v>13.026361287096069</v>
      </c>
      <c r="T12" s="8"/>
      <c r="U12" s="8"/>
      <c r="V12" s="8"/>
      <c r="W12" s="125">
        <f>+'Ark1'!X6</f>
        <v>78.324125156060404</v>
      </c>
      <c r="X12" s="85">
        <f>+'Ark1'!Y6</f>
        <v>21.344630963899565</v>
      </c>
      <c r="Y12" s="125">
        <f>+'Ark1'!Z6</f>
        <v>1.6755885561837487</v>
      </c>
      <c r="Z12" s="330">
        <f>+'Ark1'!Q6</f>
        <v>24102</v>
      </c>
      <c r="AA12" s="85">
        <f t="shared" si="9"/>
        <v>-545</v>
      </c>
      <c r="AB12" s="125">
        <f t="shared" si="0"/>
        <v>46.376089121234749</v>
      </c>
      <c r="AC12" s="6"/>
      <c r="AD12" s="86">
        <f>+'Ark1'!AD6</f>
        <v>52.753569515520304</v>
      </c>
      <c r="AE12" s="330">
        <f t="shared" si="1"/>
        <v>22657.076799998547</v>
      </c>
      <c r="AF12" s="40">
        <f t="shared" si="10"/>
        <v>101.37564544035475</v>
      </c>
      <c r="AG12" s="6"/>
      <c r="AH12" s="23"/>
      <c r="AI12" s="23"/>
      <c r="AJ12" s="23"/>
      <c r="AK12" s="23"/>
      <c r="AL12" s="23"/>
      <c r="AM12" s="23"/>
      <c r="AN12" s="316">
        <f t="shared" si="11"/>
        <v>1068360</v>
      </c>
      <c r="AO12" s="23">
        <f t="shared" si="11"/>
        <v>20.03906941480032</v>
      </c>
      <c r="AP12" s="23">
        <f t="shared" si="11"/>
        <v>7.856873151372195</v>
      </c>
      <c r="AQ12" s="23">
        <f t="shared" si="11"/>
        <v>5.8150539144108739</v>
      </c>
      <c r="AR12" s="23"/>
      <c r="AS12" s="23"/>
      <c r="AT12" s="23"/>
      <c r="AU12" s="23"/>
      <c r="AV12" s="23"/>
      <c r="AW12" s="23"/>
      <c r="AX12" s="23"/>
      <c r="AY12" s="23"/>
    </row>
    <row r="13" spans="1:51" ht="16.05" customHeight="1">
      <c r="A13" s="8">
        <v>2001</v>
      </c>
      <c r="B13" s="319">
        <f>+'Ark1'!R7</f>
        <v>1181915</v>
      </c>
      <c r="C13" s="500">
        <f t="shared" si="2"/>
        <v>64158.5</v>
      </c>
      <c r="D13" s="220"/>
      <c r="E13" s="120"/>
      <c r="F13" s="120"/>
      <c r="G13" s="70">
        <f>+'Ark1'!U7</f>
        <v>20.202369036689404</v>
      </c>
      <c r="H13" s="252">
        <f t="shared" si="6"/>
        <v>-6.7767437577170853E-2</v>
      </c>
      <c r="I13" s="25"/>
      <c r="J13" s="119"/>
      <c r="K13" s="6"/>
      <c r="L13" s="119"/>
      <c r="M13" s="117"/>
      <c r="N13" s="10">
        <f>+'Ark1'!S7</f>
        <v>5.2440733893723319</v>
      </c>
      <c r="O13" s="119">
        <f t="shared" si="7"/>
        <v>-6.6750569155308526E-2</v>
      </c>
      <c r="P13" s="117"/>
      <c r="Q13" s="9">
        <f>+'Ark1'!T7</f>
        <v>6.2309929225028862</v>
      </c>
      <c r="R13" s="119">
        <f t="shared" si="8"/>
        <v>-0.29959759519931328</v>
      </c>
      <c r="S13" s="99">
        <f>+'Ark1'!W7</f>
        <v>11.633239276936161</v>
      </c>
      <c r="T13" s="8"/>
      <c r="U13" s="8"/>
      <c r="V13" s="8"/>
      <c r="W13" s="125">
        <f>+'Ark1'!X7</f>
        <v>77.260801326660513</v>
      </c>
      <c r="X13" s="85">
        <f>+'Ark1'!Y7</f>
        <v>21.180880181738964</v>
      </c>
      <c r="Y13" s="125">
        <f>+'Ark1'!Z7</f>
        <v>1.719666811911178</v>
      </c>
      <c r="Z13" s="330">
        <f>+'Ark1'!Q7</f>
        <v>22206</v>
      </c>
      <c r="AA13" s="85">
        <f t="shared" si="9"/>
        <v>-1896</v>
      </c>
      <c r="AB13" s="125">
        <f t="shared" si="0"/>
        <v>53.225029271368101</v>
      </c>
      <c r="AC13" s="6"/>
      <c r="AD13" s="86">
        <f>+'Ark1'!AD7</f>
        <v>52.222271702079205</v>
      </c>
      <c r="AE13" s="330">
        <f t="shared" si="1"/>
        <v>23877.482999998756</v>
      </c>
      <c r="AF13" s="40">
        <f t="shared" si="10"/>
        <v>105.38642390089919</v>
      </c>
      <c r="AG13" s="6"/>
      <c r="AH13" s="23"/>
      <c r="AI13" s="23"/>
      <c r="AJ13" s="23"/>
      <c r="AK13" s="23"/>
      <c r="AL13" s="23"/>
      <c r="AM13" s="23"/>
      <c r="AN13" s="316">
        <f t="shared" si="11"/>
        <v>1068360</v>
      </c>
      <c r="AO13" s="23">
        <f t="shared" si="11"/>
        <v>20.03906941480032</v>
      </c>
      <c r="AP13" s="23">
        <f t="shared" si="11"/>
        <v>7.856873151372195</v>
      </c>
      <c r="AQ13" s="23">
        <f t="shared" si="11"/>
        <v>5.8150539144108739</v>
      </c>
      <c r="AR13" s="23"/>
      <c r="AS13" s="23"/>
      <c r="AT13" s="23"/>
      <c r="AU13" s="23"/>
      <c r="AV13" s="23"/>
      <c r="AW13" s="23"/>
      <c r="AX13" s="23"/>
      <c r="AY13" s="23"/>
    </row>
    <row r="14" spans="1:51" ht="16.05" customHeight="1">
      <c r="A14" s="8">
        <f>1+A13</f>
        <v>2002</v>
      </c>
      <c r="B14" s="319">
        <f>+'Ark1'!R8</f>
        <v>1217923.1000000001</v>
      </c>
      <c r="C14" s="500">
        <f t="shared" si="2"/>
        <v>36008.100000000093</v>
      </c>
      <c r="D14" s="220"/>
      <c r="E14" s="120"/>
      <c r="F14" s="120"/>
      <c r="G14" s="70">
        <f>+'Ark1'!U8</f>
        <v>20.180919222239289</v>
      </c>
      <c r="H14" s="252">
        <f t="shared" si="6"/>
        <v>-2.1449814450114957E-2</v>
      </c>
      <c r="I14" s="25"/>
      <c r="J14" s="119"/>
      <c r="K14" s="6"/>
      <c r="L14" s="119"/>
      <c r="M14" s="117"/>
      <c r="N14" s="10">
        <f>+'Ark1'!S8</f>
        <v>5.5594388512706594</v>
      </c>
      <c r="O14" s="119">
        <f t="shared" si="7"/>
        <v>0.31536546189832748</v>
      </c>
      <c r="P14" s="117"/>
      <c r="Q14" s="9">
        <f>+'Ark1'!T8</f>
        <v>6.116972409834414</v>
      </c>
      <c r="R14" s="119">
        <f t="shared" si="8"/>
        <v>-0.11402051266847213</v>
      </c>
      <c r="S14" s="99">
        <f>+'Ark1'!W8</f>
        <v>10.460594761688975</v>
      </c>
      <c r="T14" s="8"/>
      <c r="U14" s="8"/>
      <c r="V14" s="8"/>
      <c r="W14" s="125">
        <f>+'Ark1'!X8</f>
        <v>79.033971849289983</v>
      </c>
      <c r="X14" s="85">
        <f>+'Ark1'!Y8</f>
        <v>20.400302777736943</v>
      </c>
      <c r="Y14" s="125">
        <f>+'Ark1'!Z8</f>
        <v>1.6030568760868396</v>
      </c>
      <c r="Z14" s="330">
        <f>+'Ark1'!Q8</f>
        <v>21587</v>
      </c>
      <c r="AA14" s="85">
        <f t="shared" si="9"/>
        <v>-619</v>
      </c>
      <c r="AB14" s="125">
        <f t="shared" si="0"/>
        <v>56.419284754713487</v>
      </c>
      <c r="AC14" s="6"/>
      <c r="AD14" s="86">
        <f>+'Ark1'!AD8</f>
        <v>45.946337182934627</v>
      </c>
      <c r="AE14" s="330">
        <f t="shared" si="1"/>
        <v>24578.807699999266</v>
      </c>
      <c r="AF14" s="40">
        <f t="shared" si="10"/>
        <v>102.93718018771303</v>
      </c>
      <c r="AG14" s="6"/>
      <c r="AH14" s="23"/>
      <c r="AI14" s="23"/>
      <c r="AJ14" s="23"/>
      <c r="AK14" s="23"/>
      <c r="AL14" s="23"/>
      <c r="AM14" s="23"/>
      <c r="AN14" s="316">
        <f t="shared" si="11"/>
        <v>1068360</v>
      </c>
      <c r="AO14" s="23">
        <f t="shared" si="11"/>
        <v>20.03906941480032</v>
      </c>
      <c r="AP14" s="23">
        <f t="shared" si="11"/>
        <v>7.856873151372195</v>
      </c>
      <c r="AQ14" s="23">
        <f t="shared" si="11"/>
        <v>5.8150539144108739</v>
      </c>
      <c r="AR14" s="23"/>
      <c r="AS14" s="23"/>
      <c r="AT14" s="23"/>
      <c r="AU14" s="23"/>
      <c r="AV14" s="23"/>
      <c r="AW14" s="23"/>
      <c r="AX14" s="23"/>
      <c r="AY14" s="23"/>
    </row>
    <row r="15" spans="1:51" ht="16.05" customHeight="1">
      <c r="A15" s="8">
        <f t="shared" ref="A15:A36" si="12">1+A14</f>
        <v>2003</v>
      </c>
      <c r="B15" s="319">
        <f>+'Ark1'!R9</f>
        <v>1197929.51</v>
      </c>
      <c r="C15" s="500">
        <f t="shared" si="2"/>
        <v>-19993.590000000084</v>
      </c>
      <c r="D15" s="220"/>
      <c r="E15" s="120"/>
      <c r="F15" s="120"/>
      <c r="G15" s="70">
        <f>+'Ark1'!U9</f>
        <v>19.731326595333936</v>
      </c>
      <c r="H15" s="252">
        <f t="shared" si="6"/>
        <v>-0.4495926269053534</v>
      </c>
      <c r="I15" s="25"/>
      <c r="J15" s="119"/>
      <c r="K15" s="6"/>
      <c r="L15" s="119"/>
      <c r="M15" s="117"/>
      <c r="N15" s="10">
        <f>+'Ark1'!S9</f>
        <v>5.7845557206450318</v>
      </c>
      <c r="O15" s="119">
        <f t="shared" si="7"/>
        <v>0.22511686937437236</v>
      </c>
      <c r="P15" s="117"/>
      <c r="Q15" s="9">
        <f>+'Ark1'!T9</f>
        <v>5.7412760455329295</v>
      </c>
      <c r="R15" s="119">
        <f t="shared" si="8"/>
        <v>-0.37569636430148456</v>
      </c>
      <c r="S15" s="99">
        <f>+'Ark1'!W9</f>
        <v>7.3108642260595103</v>
      </c>
      <c r="T15" s="8"/>
      <c r="U15" s="8"/>
      <c r="V15" s="8"/>
      <c r="W15" s="125">
        <f>+'Ark1'!X9</f>
        <v>77.400714504478628</v>
      </c>
      <c r="X15" s="85">
        <f>+'Ark1'!Y9</f>
        <v>17.39267613500898</v>
      </c>
      <c r="Y15" s="125">
        <f>+'Ark1'!Z9</f>
        <v>1.4008336767661729</v>
      </c>
      <c r="Z15" s="330">
        <f>+'Ark1'!Q9</f>
        <v>20699</v>
      </c>
      <c r="AA15" s="85">
        <f t="shared" si="9"/>
        <v>-888</v>
      </c>
      <c r="AB15" s="125">
        <f t="shared" si="0"/>
        <v>57.87378665636021</v>
      </c>
      <c r="AC15" s="6"/>
      <c r="AD15" s="86">
        <f>+'Ark1'!AD9</f>
        <v>50.624763921233523</v>
      </c>
      <c r="AE15" s="330">
        <f t="shared" si="1"/>
        <v>23636.73839999835</v>
      </c>
      <c r="AF15" s="40">
        <f t="shared" si="10"/>
        <v>96.167148091561231</v>
      </c>
      <c r="AG15" s="6"/>
      <c r="AH15" s="23"/>
      <c r="AI15" s="23"/>
      <c r="AJ15" s="23"/>
      <c r="AK15" s="23"/>
      <c r="AL15" s="23"/>
      <c r="AM15" s="23"/>
      <c r="AN15" s="316">
        <f t="shared" si="11"/>
        <v>1068360</v>
      </c>
      <c r="AO15" s="23">
        <f t="shared" si="11"/>
        <v>20.03906941480032</v>
      </c>
      <c r="AP15" s="23">
        <f t="shared" si="11"/>
        <v>7.856873151372195</v>
      </c>
      <c r="AQ15" s="23">
        <f t="shared" si="11"/>
        <v>5.8150539144108739</v>
      </c>
      <c r="AR15" s="23"/>
      <c r="AS15" s="23"/>
      <c r="AT15" s="23"/>
      <c r="AU15" s="23"/>
      <c r="AV15" s="23"/>
      <c r="AW15" s="23"/>
      <c r="AX15" s="23"/>
      <c r="AY15" s="23"/>
    </row>
    <row r="16" spans="1:51" ht="16.05" customHeight="1">
      <c r="A16" s="8">
        <f t="shared" si="12"/>
        <v>2004</v>
      </c>
      <c r="B16" s="319">
        <f>+'Ark1'!R10</f>
        <v>1255410</v>
      </c>
      <c r="C16" s="500">
        <f t="shared" si="2"/>
        <v>57480.489999999991</v>
      </c>
      <c r="D16" s="220"/>
      <c r="E16" s="120"/>
      <c r="F16" s="120"/>
      <c r="G16" s="70">
        <f>+'Ark1'!U10</f>
        <v>20.271217450871465</v>
      </c>
      <c r="H16" s="252">
        <f t="shared" si="6"/>
        <v>0.53989085553752858</v>
      </c>
      <c r="I16" s="25"/>
      <c r="J16" s="119"/>
      <c r="K16" s="6"/>
      <c r="L16" s="119"/>
      <c r="M16" s="117"/>
      <c r="N16" s="10">
        <f>+'Ark1'!S10</f>
        <v>6.2352251455699728</v>
      </c>
      <c r="O16" s="119">
        <f t="shared" si="7"/>
        <v>0.450669424924941</v>
      </c>
      <c r="P16" s="117"/>
      <c r="Q16" s="9">
        <f>+'Ark1'!T10</f>
        <v>5.98195649230132</v>
      </c>
      <c r="R16" s="119">
        <f t="shared" si="8"/>
        <v>0.24068044676839051</v>
      </c>
      <c r="S16" s="99">
        <f>+'Ark1'!W10</f>
        <v>9.2165109406488774</v>
      </c>
      <c r="T16" s="8"/>
      <c r="U16" s="8"/>
      <c r="V16" s="8"/>
      <c r="W16" s="125">
        <f>+'Ark1'!X10</f>
        <v>80.743263157056262</v>
      </c>
      <c r="X16" s="85">
        <f>+'Ark1'!Y10</f>
        <v>19.742155949052496</v>
      </c>
      <c r="Y16" s="125">
        <f>+'Ark1'!Z10</f>
        <v>1.7389538079193243</v>
      </c>
      <c r="Z16" s="330">
        <f>+'Ark1'!Q10</f>
        <v>19750</v>
      </c>
      <c r="AA16" s="85">
        <f t="shared" si="9"/>
        <v>-949</v>
      </c>
      <c r="AB16" s="125">
        <f t="shared" si="0"/>
        <v>63.565063291139239</v>
      </c>
      <c r="AC16" s="6"/>
      <c r="AD16" s="86">
        <f>+'Ark1'!AD10</f>
        <v>46.91406759560644</v>
      </c>
      <c r="AE16" s="330">
        <f t="shared" si="1"/>
        <v>25448.689099998544</v>
      </c>
      <c r="AF16" s="40">
        <f t="shared" si="10"/>
        <v>107.66582372464858</v>
      </c>
      <c r="AG16" s="6"/>
      <c r="AH16" s="23"/>
      <c r="AI16" s="23"/>
      <c r="AJ16" s="23"/>
      <c r="AK16" s="23"/>
      <c r="AL16" s="23"/>
      <c r="AM16" s="23"/>
      <c r="AN16" s="316">
        <f t="shared" si="11"/>
        <v>1068360</v>
      </c>
      <c r="AO16" s="23">
        <f t="shared" si="11"/>
        <v>20.03906941480032</v>
      </c>
      <c r="AP16" s="23">
        <f t="shared" si="11"/>
        <v>7.856873151372195</v>
      </c>
      <c r="AQ16" s="23">
        <f t="shared" si="11"/>
        <v>5.8150539144108739</v>
      </c>
      <c r="AR16" s="23"/>
      <c r="AS16" s="23"/>
      <c r="AT16" s="23"/>
      <c r="AU16" s="23"/>
      <c r="AV16" s="23"/>
      <c r="AW16" s="23"/>
      <c r="AX16" s="23"/>
      <c r="AY16" s="23"/>
    </row>
    <row r="17" spans="1:51" ht="16.05" customHeight="1">
      <c r="A17" s="8">
        <f t="shared" si="12"/>
        <v>2005</v>
      </c>
      <c r="B17" s="319">
        <f>+'Ark1'!R11</f>
        <v>1259685</v>
      </c>
      <c r="C17" s="500">
        <f t="shared" si="2"/>
        <v>4275</v>
      </c>
      <c r="D17" s="220"/>
      <c r="E17" s="120"/>
      <c r="F17" s="120"/>
      <c r="G17" s="70">
        <f>+'Ark1'!U11</f>
        <v>20.387343264386125</v>
      </c>
      <c r="H17" s="252">
        <f t="shared" si="6"/>
        <v>0.11612581351466034</v>
      </c>
      <c r="I17" s="25"/>
      <c r="J17" s="119"/>
      <c r="K17" s="6"/>
      <c r="L17" s="119"/>
      <c r="M17" s="117"/>
      <c r="N17" s="10">
        <f>+'Ark1'!S11</f>
        <v>6.4829056470466799</v>
      </c>
      <c r="O17" s="119">
        <f t="shared" si="7"/>
        <v>0.24768050147670717</v>
      </c>
      <c r="P17" s="117"/>
      <c r="Q17" s="9">
        <f>+'Ark1'!T11</f>
        <v>5.9295030106733035</v>
      </c>
      <c r="R17" s="119">
        <f t="shared" si="8"/>
        <v>-5.2453481628016441E-2</v>
      </c>
      <c r="S17" s="99">
        <f>+'Ark1'!W11</f>
        <v>9.3178056418866646</v>
      </c>
      <c r="T17" s="8"/>
      <c r="U17" s="8"/>
      <c r="V17" s="8"/>
      <c r="W17" s="125">
        <f>+'Ark1'!X11</f>
        <v>80.64746345316486</v>
      </c>
      <c r="X17" s="85">
        <f>+'Ark1'!Y11</f>
        <v>20.578160413119154</v>
      </c>
      <c r="Y17" s="125">
        <f>+'Ark1'!Z11</f>
        <v>1.9855757590191201</v>
      </c>
      <c r="Z17" s="330">
        <f>+'Ark1'!Q11</f>
        <v>18749</v>
      </c>
      <c r="AA17" s="85">
        <f t="shared" si="9"/>
        <v>-1001</v>
      </c>
      <c r="AB17" s="125">
        <f t="shared" si="0"/>
        <v>67.186783295109066</v>
      </c>
      <c r="AC17" s="6"/>
      <c r="AD17" s="86">
        <f>+'Ark1'!AD11</f>
        <v>47.011353597443666</v>
      </c>
      <c r="AE17" s="330">
        <f t="shared" si="1"/>
        <v>25681.630499998235</v>
      </c>
      <c r="AF17" s="40">
        <f t="shared" si="10"/>
        <v>100.91533752125449</v>
      </c>
      <c r="AG17" s="6"/>
      <c r="AH17" s="23"/>
      <c r="AI17" s="23"/>
      <c r="AJ17" s="23"/>
      <c r="AK17" s="23"/>
      <c r="AL17" s="23"/>
      <c r="AM17" s="23"/>
      <c r="AN17" s="316">
        <f t="shared" si="11"/>
        <v>1068360</v>
      </c>
      <c r="AO17" s="23">
        <f t="shared" si="11"/>
        <v>20.03906941480032</v>
      </c>
      <c r="AP17" s="23">
        <f t="shared" si="11"/>
        <v>7.856873151372195</v>
      </c>
      <c r="AQ17" s="23">
        <f t="shared" si="11"/>
        <v>5.8150539144108739</v>
      </c>
      <c r="AR17" s="23"/>
      <c r="AS17" s="23"/>
      <c r="AT17" s="23"/>
      <c r="AU17" s="23"/>
      <c r="AV17" s="23"/>
      <c r="AW17" s="23"/>
      <c r="AX17" s="23"/>
      <c r="AY17" s="23"/>
    </row>
    <row r="18" spans="1:51" ht="16.05" customHeight="1">
      <c r="A18" s="8">
        <f t="shared" si="12"/>
        <v>2006</v>
      </c>
      <c r="B18" s="319">
        <f>+'Ark1'!R12</f>
        <v>1216839</v>
      </c>
      <c r="C18" s="500">
        <f t="shared" si="2"/>
        <v>-42846</v>
      </c>
      <c r="D18" s="220"/>
      <c r="E18" s="120"/>
      <c r="F18" s="120"/>
      <c r="G18" s="70">
        <f>+'Ark1'!U12</f>
        <v>20.363414962865807</v>
      </c>
      <c r="H18" s="252">
        <f t="shared" si="6"/>
        <v>-2.3928301520317774E-2</v>
      </c>
      <c r="I18" s="25"/>
      <c r="J18" s="119"/>
      <c r="K18" s="6"/>
      <c r="L18" s="119"/>
      <c r="M18" s="117"/>
      <c r="N18" s="10">
        <f>+'Ark1'!S12</f>
        <v>6.6633227567492499</v>
      </c>
      <c r="O18" s="119">
        <f t="shared" si="7"/>
        <v>0.18041710970256997</v>
      </c>
      <c r="P18" s="117"/>
      <c r="Q18" s="9">
        <f>+'Ark1'!T12</f>
        <v>5.9157785047980864</v>
      </c>
      <c r="R18" s="119">
        <f t="shared" si="8"/>
        <v>-1.3724505875217119E-2</v>
      </c>
      <c r="S18" s="99">
        <f>+'Ark1'!W12</f>
        <v>9.4147212572904078</v>
      </c>
      <c r="T18" s="8"/>
      <c r="U18" s="8"/>
      <c r="V18" s="8"/>
      <c r="W18" s="125">
        <f>+'Ark1'!X12</f>
        <v>79.520380263946194</v>
      </c>
      <c r="X18" s="85">
        <f>+'Ark1'!Y12</f>
        <v>20.864633694350697</v>
      </c>
      <c r="Y18" s="125">
        <f>+'Ark1'!Z12</f>
        <v>2.0543391525090824</v>
      </c>
      <c r="Z18" s="330">
        <f>+'Ark1'!Q12</f>
        <v>17843</v>
      </c>
      <c r="AA18" s="85">
        <f t="shared" si="9"/>
        <v>-906</v>
      </c>
      <c r="AB18" s="125">
        <f t="shared" si="0"/>
        <v>68.196996020848516</v>
      </c>
      <c r="AC18" s="6"/>
      <c r="AD18" s="86">
        <f>+'Ark1'!AD12</f>
        <v>45.238974044364312</v>
      </c>
      <c r="AE18" s="330">
        <f t="shared" si="1"/>
        <v>24778.997499998666</v>
      </c>
      <c r="AF18" s="40">
        <f t="shared" si="10"/>
        <v>96.485297146535814</v>
      </c>
      <c r="AG18" s="6"/>
      <c r="AH18" s="23"/>
      <c r="AI18" s="23"/>
      <c r="AJ18" s="23"/>
      <c r="AK18" s="23"/>
      <c r="AL18" s="23"/>
      <c r="AM18" s="23"/>
      <c r="AN18" s="316">
        <f t="shared" si="11"/>
        <v>1068360</v>
      </c>
      <c r="AO18" s="23">
        <f t="shared" si="11"/>
        <v>20.03906941480032</v>
      </c>
      <c r="AP18" s="23">
        <f t="shared" si="11"/>
        <v>7.856873151372195</v>
      </c>
      <c r="AQ18" s="23">
        <f t="shared" si="11"/>
        <v>5.8150539144108739</v>
      </c>
      <c r="AR18" s="23"/>
      <c r="AS18" s="23"/>
      <c r="AT18" s="23"/>
      <c r="AU18" s="23"/>
      <c r="AV18" s="23"/>
      <c r="AW18" s="23"/>
      <c r="AX18" s="23"/>
      <c r="AY18" s="23"/>
    </row>
    <row r="19" spans="1:51" ht="16.05" customHeight="1">
      <c r="A19" s="8">
        <f t="shared" si="12"/>
        <v>2007</v>
      </c>
      <c r="B19" s="319">
        <f>+'Ark1'!R13</f>
        <v>1144880</v>
      </c>
      <c r="C19" s="500">
        <f t="shared" si="2"/>
        <v>-71959</v>
      </c>
      <c r="D19" s="220"/>
      <c r="E19" s="120"/>
      <c r="F19" s="120"/>
      <c r="G19" s="70">
        <f>+'Ark1'!U13</f>
        <v>20.186183093423431</v>
      </c>
      <c r="H19" s="252">
        <f t="shared" si="6"/>
        <v>-0.17723186944237668</v>
      </c>
      <c r="I19" s="25"/>
      <c r="J19" s="119"/>
      <c r="K19" s="6"/>
      <c r="L19" s="119"/>
      <c r="M19" s="117"/>
      <c r="N19" s="10">
        <f>+'Ark1'!S13</f>
        <v>6.9532885542589593</v>
      </c>
      <c r="O19" s="119">
        <f t="shared" si="7"/>
        <v>0.28996579750970941</v>
      </c>
      <c r="P19" s="117"/>
      <c r="Q19" s="9">
        <f>+'Ark1'!T13</f>
        <v>5.7487352386276278</v>
      </c>
      <c r="R19" s="119">
        <f t="shared" si="8"/>
        <v>-0.16704326617045862</v>
      </c>
      <c r="S19" s="99">
        <f>+'Ark1'!W13</f>
        <v>8.236758437565511</v>
      </c>
      <c r="T19" s="8"/>
      <c r="U19" s="8"/>
      <c r="V19" s="8"/>
      <c r="W19" s="125">
        <f>+'Ark1'!X13</f>
        <v>79.15336105093985</v>
      </c>
      <c r="X19" s="85">
        <f>+'Ark1'!Y13</f>
        <v>19.718136398574529</v>
      </c>
      <c r="Y19" s="125">
        <f>+'Ark1'!Z13</f>
        <v>1.9674551044650972</v>
      </c>
      <c r="Z19" s="330">
        <f>+'Ark1'!Q13</f>
        <v>16883</v>
      </c>
      <c r="AA19" s="85">
        <f t="shared" si="9"/>
        <v>-960</v>
      </c>
      <c r="AB19" s="125">
        <f t="shared" si="0"/>
        <v>67.812592548717646</v>
      </c>
      <c r="AC19" s="6"/>
      <c r="AD19" s="86">
        <f>+'Ark1'!AD13</f>
        <v>44.566921821326609</v>
      </c>
      <c r="AE19" s="330">
        <f t="shared" si="1"/>
        <v>23110.757299998619</v>
      </c>
      <c r="AF19" s="40">
        <f t="shared" si="10"/>
        <v>93.267523433907527</v>
      </c>
      <c r="AG19" s="6"/>
      <c r="AH19" s="23"/>
      <c r="AI19" s="23"/>
      <c r="AJ19" s="23"/>
      <c r="AK19" s="23"/>
      <c r="AL19" s="23"/>
      <c r="AM19" s="23"/>
      <c r="AN19" s="316">
        <f t="shared" si="11"/>
        <v>1068360</v>
      </c>
      <c r="AO19" s="23">
        <f t="shared" si="11"/>
        <v>20.03906941480032</v>
      </c>
      <c r="AP19" s="23">
        <f t="shared" si="11"/>
        <v>7.856873151372195</v>
      </c>
      <c r="AQ19" s="23">
        <f t="shared" si="11"/>
        <v>5.8150539144108739</v>
      </c>
      <c r="AR19" s="23"/>
      <c r="AS19" s="23"/>
      <c r="AT19" s="23"/>
      <c r="AU19" s="23"/>
      <c r="AV19" s="23"/>
      <c r="AW19" s="23"/>
      <c r="AX19" s="23"/>
      <c r="AY19" s="23"/>
    </row>
    <row r="20" spans="1:51" ht="16.05" customHeight="1">
      <c r="A20" s="8">
        <f t="shared" si="12"/>
        <v>2008</v>
      </c>
      <c r="B20" s="319">
        <f>+'Ark1'!R14</f>
        <v>1141843</v>
      </c>
      <c r="C20" s="500">
        <f t="shared" si="2"/>
        <v>-3037</v>
      </c>
      <c r="D20" s="220"/>
      <c r="E20" s="120"/>
      <c r="F20" s="120"/>
      <c r="G20" s="70">
        <f>+'Ark1'!U14</f>
        <v>20.798922969267394</v>
      </c>
      <c r="H20" s="252">
        <f t="shared" si="6"/>
        <v>0.61273987584396394</v>
      </c>
      <c r="I20" s="25"/>
      <c r="J20" s="119"/>
      <c r="K20" s="6"/>
      <c r="L20" s="119"/>
      <c r="M20" s="117"/>
      <c r="N20" s="10">
        <f>+'Ark1'!S14</f>
        <v>7.4213118616131988</v>
      </c>
      <c r="O20" s="119">
        <f t="shared" si="7"/>
        <v>0.46802330735423947</v>
      </c>
      <c r="P20" s="117"/>
      <c r="Q20" s="9">
        <f>+'Ark1'!T14</f>
        <v>6.1037358025577939</v>
      </c>
      <c r="R20" s="119">
        <f t="shared" si="8"/>
        <v>0.3550005639301661</v>
      </c>
      <c r="S20" s="99">
        <f>+'Ark1'!W14</f>
        <v>8.4482717851753719</v>
      </c>
      <c r="T20" s="8"/>
      <c r="U20" s="8"/>
      <c r="V20" s="8"/>
      <c r="W20" s="125">
        <f>+'Ark1'!X14</f>
        <v>82.895021469676635</v>
      </c>
      <c r="X20" s="85">
        <f>+'Ark1'!Y14</f>
        <v>23.388767107211756</v>
      </c>
      <c r="Y20" s="125">
        <f>+'Ark1'!Z14</f>
        <v>2.1051055180090437</v>
      </c>
      <c r="Z20" s="330">
        <f>+'Ark1'!Q14</f>
        <v>16295</v>
      </c>
      <c r="AA20" s="85">
        <f t="shared" si="9"/>
        <v>-588</v>
      </c>
      <c r="AB20" s="125">
        <f t="shared" si="0"/>
        <v>70.073212641914694</v>
      </c>
      <c r="AC20" s="6"/>
      <c r="AD20" s="86">
        <f>+'Ark1'!AD14</f>
        <v>43.137721326990651</v>
      </c>
      <c r="AE20" s="330">
        <f t="shared" si="1"/>
        <v>23749.10459999719</v>
      </c>
      <c r="AF20" s="40">
        <f t="shared" si="10"/>
        <v>102.76212194915227</v>
      </c>
      <c r="AG20" s="6"/>
      <c r="AH20" s="23"/>
      <c r="AI20" s="23"/>
      <c r="AJ20" s="23"/>
      <c r="AK20" s="23"/>
      <c r="AL20" s="23"/>
      <c r="AM20" s="23"/>
      <c r="AN20" s="316">
        <f t="shared" si="11"/>
        <v>1068360</v>
      </c>
      <c r="AO20" s="23">
        <f t="shared" si="11"/>
        <v>20.03906941480032</v>
      </c>
      <c r="AP20" s="23">
        <f t="shared" si="11"/>
        <v>7.856873151372195</v>
      </c>
      <c r="AQ20" s="23">
        <f t="shared" si="11"/>
        <v>5.8150539144108739</v>
      </c>
      <c r="AR20" s="23"/>
      <c r="AS20" s="23"/>
      <c r="AT20" s="23"/>
      <c r="AU20" s="23"/>
      <c r="AV20" s="23"/>
      <c r="AW20" s="23"/>
      <c r="AX20" s="23"/>
      <c r="AY20" s="23"/>
    </row>
    <row r="21" spans="1:51" ht="16.05" customHeight="1">
      <c r="A21" s="8">
        <f t="shared" si="12"/>
        <v>2009</v>
      </c>
      <c r="B21" s="319">
        <f>+'Ark1'!R15</f>
        <v>1140522</v>
      </c>
      <c r="C21" s="500">
        <f t="shared" si="2"/>
        <v>-1321</v>
      </c>
      <c r="D21" s="220"/>
      <c r="E21" s="120"/>
      <c r="F21" s="120"/>
      <c r="G21" s="70">
        <f>+'Ark1'!U15</f>
        <v>20.607317175817716</v>
      </c>
      <c r="H21" s="252">
        <f t="shared" si="6"/>
        <v>-0.19160579344967843</v>
      </c>
      <c r="I21" s="25"/>
      <c r="J21" s="119"/>
      <c r="K21" s="6"/>
      <c r="L21" s="119"/>
      <c r="M21" s="117"/>
      <c r="N21" s="10">
        <f>+'Ark1'!S15</f>
        <v>7.5722818148181261</v>
      </c>
      <c r="O21" s="119">
        <f t="shared" si="7"/>
        <v>0.15096995320492734</v>
      </c>
      <c r="P21" s="117"/>
      <c r="Q21" s="9">
        <f>+'Ark1'!T15</f>
        <v>5.785955904401666</v>
      </c>
      <c r="R21" s="119">
        <f t="shared" si="8"/>
        <v>-0.31777989815612795</v>
      </c>
      <c r="S21" s="99">
        <f>+'Ark1'!W15</f>
        <v>7.5505777179221436</v>
      </c>
      <c r="T21" s="8"/>
      <c r="U21" s="8"/>
      <c r="V21" s="8"/>
      <c r="W21" s="125">
        <f>+'Ark1'!X15</f>
        <v>81.384138140255075</v>
      </c>
      <c r="X21" s="85">
        <f>+'Ark1'!Y15</f>
        <v>21.887433999519519</v>
      </c>
      <c r="Y21" s="125">
        <f>+'Ark1'!Z15</f>
        <v>2.3448911989422379</v>
      </c>
      <c r="Z21" s="330">
        <f>+'Ark1'!Q15</f>
        <v>15857</v>
      </c>
      <c r="AA21" s="85">
        <f t="shared" si="9"/>
        <v>-438</v>
      </c>
      <c r="AB21" s="125">
        <f t="shared" si="0"/>
        <v>71.925458787917009</v>
      </c>
      <c r="AC21" s="6"/>
      <c r="AD21" s="86">
        <f>+'Ark1'!AD15</f>
        <v>45.948632518863299</v>
      </c>
      <c r="AE21" s="330">
        <f t="shared" si="1"/>
        <v>23503.098599997975</v>
      </c>
      <c r="AF21" s="40">
        <f t="shared" si="10"/>
        <v>98.964146210382822</v>
      </c>
      <c r="AG21" s="6"/>
      <c r="AH21" s="23"/>
      <c r="AI21" s="23"/>
      <c r="AJ21" s="23"/>
      <c r="AK21" s="23"/>
      <c r="AL21" s="23"/>
      <c r="AM21" s="23"/>
      <c r="AN21" s="316">
        <f t="shared" si="11"/>
        <v>1068360</v>
      </c>
      <c r="AO21" s="23">
        <f t="shared" si="11"/>
        <v>20.03906941480032</v>
      </c>
      <c r="AP21" s="23">
        <f t="shared" si="11"/>
        <v>7.856873151372195</v>
      </c>
      <c r="AQ21" s="23">
        <f t="shared" si="11"/>
        <v>5.8150539144108739</v>
      </c>
      <c r="AR21" s="23"/>
      <c r="AS21" s="23"/>
      <c r="AT21" s="23"/>
      <c r="AU21" s="23"/>
      <c r="AV21" s="23"/>
      <c r="AW21" s="23"/>
      <c r="AX21" s="23"/>
      <c r="AY21" s="23"/>
    </row>
    <row r="22" spans="1:51" ht="16.05" customHeight="1">
      <c r="A22" s="8">
        <f t="shared" si="12"/>
        <v>2010</v>
      </c>
      <c r="B22" s="319">
        <f>+'Ark1'!R16</f>
        <v>1173777</v>
      </c>
      <c r="C22" s="500">
        <f t="shared" si="2"/>
        <v>33255</v>
      </c>
      <c r="D22" s="220"/>
      <c r="E22" s="120"/>
      <c r="F22" s="120"/>
      <c r="G22" s="70">
        <f>+'Ark1'!U16</f>
        <v>20.358709857151151</v>
      </c>
      <c r="H22" s="252">
        <f t="shared" si="6"/>
        <v>-0.24860731866656494</v>
      </c>
      <c r="I22" s="25"/>
      <c r="J22" s="119"/>
      <c r="K22" s="6"/>
      <c r="L22" s="119"/>
      <c r="M22" s="117"/>
      <c r="N22" s="10">
        <f>+'Ark1'!S16</f>
        <v>7.5940975159676851</v>
      </c>
      <c r="O22" s="119">
        <f t="shared" si="7"/>
        <v>2.1815701149558997E-2</v>
      </c>
      <c r="P22" s="117"/>
      <c r="Q22" s="9">
        <f>+'Ark1'!T16</f>
        <v>5.7910625272091716</v>
      </c>
      <c r="R22" s="119">
        <f t="shared" si="8"/>
        <v>5.106622807505623E-3</v>
      </c>
      <c r="S22" s="99">
        <f>+'Ark1'!W16</f>
        <v>6.7612502204422116</v>
      </c>
      <c r="T22" s="8"/>
      <c r="U22" s="8"/>
      <c r="V22" s="8"/>
      <c r="W22" s="125">
        <f>+'Ark1'!X16</f>
        <v>78.847089353429141</v>
      </c>
      <c r="X22" s="85">
        <f>+'Ark1'!Y16</f>
        <v>21.270479827088121</v>
      </c>
      <c r="Y22" s="125">
        <f>+'Ark1'!Z16</f>
        <v>2.3374116207763476</v>
      </c>
      <c r="Z22" s="330">
        <f>+'Ark1'!Q16</f>
        <v>15731</v>
      </c>
      <c r="AA22" s="85">
        <f t="shared" si="9"/>
        <v>-126</v>
      </c>
      <c r="AB22" s="125">
        <f t="shared" si="0"/>
        <v>74.615536202402893</v>
      </c>
      <c r="AC22" s="6"/>
      <c r="AD22" s="86">
        <f>+'Ark1'!AD16</f>
        <v>48.454137837450553</v>
      </c>
      <c r="AE22" s="330">
        <f t="shared" si="1"/>
        <v>23896.585379997305</v>
      </c>
      <c r="AF22" s="40">
        <f t="shared" si="10"/>
        <v>101.67419107878553</v>
      </c>
      <c r="AG22" s="6"/>
      <c r="AH22" s="23"/>
      <c r="AI22" s="23"/>
      <c r="AJ22" s="23"/>
      <c r="AK22" s="23"/>
      <c r="AL22" s="23"/>
      <c r="AM22" s="23"/>
      <c r="AN22" s="316">
        <f t="shared" si="11"/>
        <v>1068360</v>
      </c>
      <c r="AO22" s="23">
        <f t="shared" si="11"/>
        <v>20.03906941480032</v>
      </c>
      <c r="AP22" s="23">
        <f t="shared" si="11"/>
        <v>7.856873151372195</v>
      </c>
      <c r="AQ22" s="23">
        <f t="shared" si="11"/>
        <v>5.8150539144108739</v>
      </c>
      <c r="AR22" s="23"/>
      <c r="AS22" s="23"/>
      <c r="AT22" s="23"/>
      <c r="AU22" s="23"/>
      <c r="AV22" s="23"/>
      <c r="AW22" s="23"/>
      <c r="AX22" s="23"/>
      <c r="AY22" s="23"/>
    </row>
    <row r="23" spans="1:51" ht="16.05" customHeight="1">
      <c r="A23" s="8">
        <f t="shared" si="12"/>
        <v>2011</v>
      </c>
      <c r="B23" s="319">
        <f>+'Ark1'!R17</f>
        <v>1165730</v>
      </c>
      <c r="C23" s="500">
        <f t="shared" si="2"/>
        <v>-8047</v>
      </c>
      <c r="D23" s="220"/>
      <c r="E23" s="120"/>
      <c r="F23" s="120"/>
      <c r="G23" s="70">
        <f>+'Ark1'!U17</f>
        <v>19.795344711037352</v>
      </c>
      <c r="H23" s="252">
        <f t="shared" si="6"/>
        <v>-0.5633651461137994</v>
      </c>
      <c r="I23" s="25"/>
      <c r="J23" s="119"/>
      <c r="K23" s="6"/>
      <c r="L23" s="119"/>
      <c r="M23" s="117"/>
      <c r="N23" s="10">
        <f>+'Ark1'!S17</f>
        <v>7.4467380954423428</v>
      </c>
      <c r="O23" s="119">
        <f t="shared" si="7"/>
        <v>-0.14735942052534234</v>
      </c>
      <c r="P23" s="117"/>
      <c r="Q23" s="9">
        <f>+'Ark1'!T17</f>
        <v>5.6157969684232194</v>
      </c>
      <c r="R23" s="119">
        <f t="shared" si="8"/>
        <v>-0.17526555878595218</v>
      </c>
      <c r="S23" s="99">
        <f>+'Ark1'!W17</f>
        <v>5.6700951335214844</v>
      </c>
      <c r="T23" s="8"/>
      <c r="U23" s="8"/>
      <c r="V23" s="8"/>
      <c r="W23" s="125">
        <f>+'Ark1'!X17</f>
        <v>74.755989808960933</v>
      </c>
      <c r="X23" s="85">
        <f>+'Ark1'!Y17</f>
        <v>19.395486090261038</v>
      </c>
      <c r="Y23" s="125">
        <f>+'Ark1'!Z17</f>
        <v>2.0230241994286842</v>
      </c>
      <c r="Z23" s="330">
        <f>+'Ark1'!Q17</f>
        <v>15407</v>
      </c>
      <c r="AA23" s="85">
        <f t="shared" si="9"/>
        <v>-324</v>
      </c>
      <c r="AB23" s="125">
        <f t="shared" si="0"/>
        <v>75.662361264360356</v>
      </c>
      <c r="AC23" s="6"/>
      <c r="AD23" s="86">
        <f>+'Ark1'!AD17</f>
        <v>46.681687166653504</v>
      </c>
      <c r="AE23" s="330">
        <f t="shared" si="1"/>
        <v>23076.027189997574</v>
      </c>
      <c r="AF23" s="40">
        <f t="shared" si="10"/>
        <v>96.56621154465617</v>
      </c>
      <c r="AG23" s="6"/>
      <c r="AH23" s="23"/>
      <c r="AI23" s="23"/>
      <c r="AJ23" s="23"/>
      <c r="AK23" s="23"/>
      <c r="AL23" s="23"/>
      <c r="AM23" s="23"/>
      <c r="AN23" s="316">
        <f t="shared" si="11"/>
        <v>1068360</v>
      </c>
      <c r="AO23" s="23">
        <f t="shared" si="11"/>
        <v>20.03906941480032</v>
      </c>
      <c r="AP23" s="23">
        <f t="shared" si="11"/>
        <v>7.856873151372195</v>
      </c>
      <c r="AQ23" s="23">
        <f t="shared" si="11"/>
        <v>5.8150539144108739</v>
      </c>
      <c r="AR23" s="23"/>
      <c r="AS23" s="23"/>
      <c r="AT23" s="23"/>
      <c r="AU23" s="23"/>
      <c r="AV23" s="23"/>
      <c r="AW23" s="23"/>
      <c r="AX23" s="23"/>
      <c r="AY23" s="23"/>
    </row>
    <row r="24" spans="1:51" ht="16.05" customHeight="1">
      <c r="A24" s="8">
        <f t="shared" si="12"/>
        <v>2012</v>
      </c>
      <c r="B24" s="319">
        <f>+'Ark1'!R18</f>
        <v>1116353.75</v>
      </c>
      <c r="C24" s="500">
        <f t="shared" si="2"/>
        <v>-49376.25</v>
      </c>
      <c r="D24" s="220"/>
      <c r="E24" s="120"/>
      <c r="F24" s="120"/>
      <c r="G24" s="70">
        <f>+'Ark1'!U18</f>
        <v>20.137038371572128</v>
      </c>
      <c r="H24" s="252">
        <f t="shared" si="6"/>
        <v>0.34169366053477646</v>
      </c>
      <c r="I24" s="25"/>
      <c r="J24" s="119"/>
      <c r="K24" s="6"/>
      <c r="L24" s="119"/>
      <c r="M24" s="117"/>
      <c r="N24" s="10">
        <f>+'Ark1'!S18</f>
        <v>7.7699447867667395</v>
      </c>
      <c r="O24" s="119">
        <f t="shared" si="7"/>
        <v>0.32320669132439672</v>
      </c>
      <c r="P24" s="117"/>
      <c r="Q24" s="9">
        <f>+'Ark1'!T18</f>
        <v>6.0923734972001515</v>
      </c>
      <c r="R24" s="119">
        <f t="shared" si="8"/>
        <v>0.47657652877693213</v>
      </c>
      <c r="S24" s="99">
        <f>+'Ark1'!W18</f>
        <v>6.4194705307345448</v>
      </c>
      <c r="T24" s="8"/>
      <c r="U24" s="8"/>
      <c r="V24" s="8"/>
      <c r="W24" s="125">
        <f>+'Ark1'!X18</f>
        <v>78.301792778498751</v>
      </c>
      <c r="X24" s="85">
        <f>+'Ark1'!Y18</f>
        <v>21.338218284302805</v>
      </c>
      <c r="Y24" s="125">
        <f>+'Ark1'!Z18</f>
        <v>1.7019694698029189</v>
      </c>
      <c r="Z24" s="330">
        <f>+'Ark1'!Q18</f>
        <v>15124</v>
      </c>
      <c r="AA24" s="85">
        <f t="shared" si="9"/>
        <v>-283</v>
      </c>
      <c r="AB24" s="125">
        <f t="shared" si="0"/>
        <v>73.813392620999736</v>
      </c>
      <c r="AC24" s="6"/>
      <c r="AD24" s="86">
        <f>+'Ark1'!AD18</f>
        <v>46.710810948070922</v>
      </c>
      <c r="AE24" s="330">
        <f t="shared" si="1"/>
        <v>22480.05829999844</v>
      </c>
      <c r="AF24" s="40">
        <f t="shared" si="10"/>
        <v>97.4173678809953</v>
      </c>
      <c r="AG24" s="6"/>
      <c r="AH24" s="23"/>
      <c r="AI24" s="23"/>
      <c r="AJ24" s="23"/>
      <c r="AK24" s="23"/>
      <c r="AL24" s="23"/>
      <c r="AM24" s="23"/>
      <c r="AN24" s="316">
        <f t="shared" si="11"/>
        <v>1068360</v>
      </c>
      <c r="AO24" s="23">
        <f t="shared" si="11"/>
        <v>20.03906941480032</v>
      </c>
      <c r="AP24" s="23">
        <f t="shared" si="11"/>
        <v>7.856873151372195</v>
      </c>
      <c r="AQ24" s="23">
        <f t="shared" si="11"/>
        <v>5.8150539144108739</v>
      </c>
      <c r="AR24" s="23"/>
      <c r="AS24" s="23"/>
      <c r="AT24" s="23"/>
      <c r="AU24" s="23"/>
      <c r="AV24" s="23"/>
      <c r="AW24" s="23"/>
      <c r="AX24" s="23"/>
      <c r="AY24" s="23"/>
    </row>
    <row r="25" spans="1:51" ht="16.05" customHeight="1">
      <c r="A25" s="8">
        <f t="shared" si="12"/>
        <v>2013</v>
      </c>
      <c r="B25" s="319">
        <f>+'Ark1'!R19</f>
        <v>1155684</v>
      </c>
      <c r="C25" s="500">
        <f t="shared" si="2"/>
        <v>39330.25</v>
      </c>
      <c r="D25" s="220"/>
      <c r="E25" s="120"/>
      <c r="F25" s="120"/>
      <c r="G25" s="70">
        <f>+'Ark1'!U19</f>
        <v>19.990499911739064</v>
      </c>
      <c r="H25" s="252">
        <f t="shared" si="6"/>
        <v>-0.14653845983306368</v>
      </c>
      <c r="I25" s="25"/>
      <c r="J25" s="119"/>
      <c r="K25" s="6"/>
      <c r="L25" s="119"/>
      <c r="M25" s="117"/>
      <c r="N25" s="10">
        <f>+'Ark1'!S19</f>
        <v>7.7323360018828673</v>
      </c>
      <c r="O25" s="119">
        <f t="shared" si="7"/>
        <v>-3.7608784883872204E-2</v>
      </c>
      <c r="P25" s="117"/>
      <c r="Q25" s="9">
        <f>+'Ark1'!T19</f>
        <v>6.1817633539964207</v>
      </c>
      <c r="R25" s="119">
        <f t="shared" si="8"/>
        <v>8.9389856796269207E-2</v>
      </c>
      <c r="S25" s="99">
        <f>+'Ark1'!W19</f>
        <v>7.7461486011747187</v>
      </c>
      <c r="T25" s="8"/>
      <c r="U25" s="8"/>
      <c r="V25" s="8"/>
      <c r="W25" s="125">
        <f>+'Ark1'!X19</f>
        <v>76.984798612769595</v>
      </c>
      <c r="X25" s="85">
        <f>+'Ark1'!Y19</f>
        <v>20.328826911162565</v>
      </c>
      <c r="Y25" s="125">
        <f>+'Ark1'!Z19</f>
        <v>1.8680712028547597</v>
      </c>
      <c r="Z25" s="330">
        <f>+'Ark1'!Q19</f>
        <v>15004</v>
      </c>
      <c r="AA25" s="85">
        <f t="shared" si="9"/>
        <v>-120</v>
      </c>
      <c r="AB25" s="125">
        <f t="shared" si="0"/>
        <v>77.025059984004272</v>
      </c>
      <c r="AC25" s="6"/>
      <c r="AD25" s="86">
        <f>+'Ark1'!AD19</f>
        <v>48.311044632797405</v>
      </c>
      <c r="AE25" s="330">
        <f t="shared" si="1"/>
        <v>23102.700899998246</v>
      </c>
      <c r="AF25" s="40">
        <f t="shared" si="10"/>
        <v>102.76975527238669</v>
      </c>
      <c r="AG25" s="6"/>
      <c r="AH25" s="23"/>
      <c r="AI25" s="23"/>
      <c r="AJ25" s="23"/>
      <c r="AK25" s="23"/>
      <c r="AL25" s="23"/>
      <c r="AM25" s="23"/>
      <c r="AN25" s="316">
        <f t="shared" si="11"/>
        <v>1068360</v>
      </c>
      <c r="AO25" s="23">
        <f t="shared" si="11"/>
        <v>20.03906941480032</v>
      </c>
      <c r="AP25" s="23">
        <f t="shared" si="11"/>
        <v>7.856873151372195</v>
      </c>
      <c r="AQ25" s="23">
        <f t="shared" si="11"/>
        <v>5.8150539144108739</v>
      </c>
      <c r="AR25" s="23"/>
      <c r="AS25" s="23"/>
      <c r="AT25" s="23"/>
      <c r="AU25" s="23"/>
      <c r="AV25" s="23"/>
      <c r="AW25" s="23"/>
      <c r="AX25" s="23"/>
      <c r="AY25" s="23"/>
    </row>
    <row r="26" spans="1:51" ht="16.05" customHeight="1">
      <c r="A26" s="8">
        <f t="shared" si="12"/>
        <v>2014</v>
      </c>
      <c r="B26" s="319">
        <f>+'Ark1'!R20</f>
        <v>1159827</v>
      </c>
      <c r="C26" s="500">
        <f t="shared" si="2"/>
        <v>4143</v>
      </c>
      <c r="D26" s="220"/>
      <c r="E26" s="120"/>
      <c r="F26" s="120"/>
      <c r="G26" s="70">
        <f>+'Ark1'!U20</f>
        <v>20.552096821335589</v>
      </c>
      <c r="H26" s="252">
        <f t="shared" si="6"/>
        <v>0.56159690959652409</v>
      </c>
      <c r="I26" s="25"/>
      <c r="J26" s="119"/>
      <c r="K26" s="6"/>
      <c r="L26" s="119"/>
      <c r="M26" s="117"/>
      <c r="N26" s="10">
        <f>+'Ark1'!S20</f>
        <v>7.958434318221598</v>
      </c>
      <c r="O26" s="119">
        <f t="shared" si="7"/>
        <v>0.22609831633873068</v>
      </c>
      <c r="P26" s="117"/>
      <c r="Q26" s="9">
        <f>+'Ark1'!T20</f>
        <v>6.2256672762403351</v>
      </c>
      <c r="R26" s="119">
        <f t="shared" si="8"/>
        <v>4.3903922243914373E-2</v>
      </c>
      <c r="S26" s="99">
        <f>+'Ark1'!W20</f>
        <v>8.199929817119278</v>
      </c>
      <c r="T26" s="8"/>
      <c r="U26" s="8"/>
      <c r="V26" s="8"/>
      <c r="W26" s="125">
        <f>+'Ark1'!X20</f>
        <v>80.71419272012119</v>
      </c>
      <c r="X26" s="85">
        <f>+'Ark1'!Y20</f>
        <v>23.382883826639656</v>
      </c>
      <c r="Y26" s="125">
        <f>+'Ark1'!Z20</f>
        <v>1.8592428008659911</v>
      </c>
      <c r="Z26" s="330">
        <f>+'Ark1'!Q20</f>
        <v>14928</v>
      </c>
      <c r="AA26" s="85">
        <f t="shared" si="9"/>
        <v>-76</v>
      </c>
      <c r="AB26" s="125">
        <f t="shared" si="0"/>
        <v>77.694734726688097</v>
      </c>
      <c r="AC26" s="6"/>
      <c r="AD26" s="86">
        <f>+'Ark1'!AD20</f>
        <v>47.055877081305745</v>
      </c>
      <c r="AE26" s="330">
        <f t="shared" si="1"/>
        <v>23836.876799999191</v>
      </c>
      <c r="AF26" s="40">
        <f t="shared" si="10"/>
        <v>103.17787908512896</v>
      </c>
      <c r="AG26" s="6"/>
      <c r="AN26" s="316">
        <f t="shared" si="11"/>
        <v>1068360</v>
      </c>
      <c r="AO26" s="23">
        <f t="shared" si="11"/>
        <v>20.03906941480032</v>
      </c>
      <c r="AP26" s="23">
        <f t="shared" si="11"/>
        <v>7.856873151372195</v>
      </c>
      <c r="AQ26" s="23">
        <f t="shared" si="11"/>
        <v>5.8150539144108739</v>
      </c>
    </row>
    <row r="27" spans="1:51" ht="16.05" customHeight="1">
      <c r="A27" s="8">
        <f t="shared" si="12"/>
        <v>2015</v>
      </c>
      <c r="B27" s="319">
        <f>+'Ark1'!R21</f>
        <v>1208057</v>
      </c>
      <c r="C27" s="500">
        <f t="shared" ref="C27" si="13">+B27-B26</f>
        <v>48230</v>
      </c>
      <c r="D27" s="220"/>
      <c r="E27" s="120"/>
      <c r="F27" s="120"/>
      <c r="G27" s="70">
        <f>+'Ark1'!U21</f>
        <v>20.87128391292763</v>
      </c>
      <c r="H27" s="252">
        <f t="shared" si="6"/>
        <v>0.31918709159204184</v>
      </c>
      <c r="I27" s="25"/>
      <c r="J27" s="119"/>
      <c r="K27" s="6"/>
      <c r="L27" s="119"/>
      <c r="M27" s="117"/>
      <c r="N27" s="10">
        <f>+'Ark1'!S21</f>
        <v>8.0440451071431216</v>
      </c>
      <c r="O27" s="119">
        <f t="shared" si="7"/>
        <v>8.5610788921523628E-2</v>
      </c>
      <c r="P27" s="117"/>
      <c r="Q27" s="9">
        <f>+'Ark1'!T21</f>
        <v>6.1394586513715828</v>
      </c>
      <c r="R27" s="119">
        <f t="shared" si="8"/>
        <v>-8.6208624868752359E-2</v>
      </c>
      <c r="S27" s="99">
        <f>+'Ark1'!W21</f>
        <v>8.2240324752888299</v>
      </c>
      <c r="T27" s="8"/>
      <c r="U27" s="8"/>
      <c r="V27" s="8"/>
      <c r="W27" s="125">
        <f>+'Ark1'!X21</f>
        <v>81.516352291323983</v>
      </c>
      <c r="X27" s="85">
        <f>+'Ark1'!Y21</f>
        <v>25.528679524227755</v>
      </c>
      <c r="Y27" s="125">
        <f>+'Ark1'!Z21</f>
        <v>2.1791190316350968</v>
      </c>
      <c r="Z27" s="330">
        <f>+'Ark1'!Q21</f>
        <v>14919</v>
      </c>
      <c r="AA27" s="85">
        <f t="shared" si="9"/>
        <v>-9</v>
      </c>
      <c r="AB27" s="125">
        <f t="shared" si="0"/>
        <v>80.974395066693475</v>
      </c>
      <c r="AC27" s="6"/>
      <c r="AD27" s="86">
        <f>+'Ark1'!AD21</f>
        <v>48.09829832406669</v>
      </c>
      <c r="AE27" s="330">
        <f t="shared" si="1"/>
        <v>25213.700629999614</v>
      </c>
      <c r="AF27" s="40">
        <f t="shared" si="10"/>
        <v>105.77602444125763</v>
      </c>
      <c r="AG27" s="6"/>
      <c r="AN27" s="316">
        <f t="shared" si="11"/>
        <v>1068360</v>
      </c>
      <c r="AO27" s="23">
        <f t="shared" si="11"/>
        <v>20.03906941480032</v>
      </c>
      <c r="AP27" s="23">
        <f t="shared" si="11"/>
        <v>7.856873151372195</v>
      </c>
      <c r="AQ27" s="23">
        <f t="shared" si="11"/>
        <v>5.8150539144108739</v>
      </c>
    </row>
    <row r="28" spans="1:51" ht="16.05" customHeight="1">
      <c r="A28" s="8">
        <f t="shared" si="12"/>
        <v>2016</v>
      </c>
      <c r="B28" s="319">
        <f>+'Ark1'!R22</f>
        <v>1274653</v>
      </c>
      <c r="C28" s="500">
        <f t="shared" ref="C28:C31" si="14">+B28-B27</f>
        <v>66596</v>
      </c>
      <c r="D28" s="220"/>
      <c r="E28" s="120"/>
      <c r="F28" s="120"/>
      <c r="G28" s="70">
        <f>+'Ark1'!U22</f>
        <v>20.259727314020804</v>
      </c>
      <c r="H28" s="252">
        <f t="shared" si="6"/>
        <v>-0.61155659890682657</v>
      </c>
      <c r="I28" s="25"/>
      <c r="J28" s="119"/>
      <c r="K28" s="6"/>
      <c r="L28" s="119"/>
      <c r="M28" s="117"/>
      <c r="N28" s="10">
        <f>+'Ark1'!S22</f>
        <v>7.8434726941371489</v>
      </c>
      <c r="O28" s="119">
        <f t="shared" si="7"/>
        <v>-0.20057241300597273</v>
      </c>
      <c r="P28" s="117"/>
      <c r="Q28" s="9">
        <f>+'Ark1'!T22</f>
        <v>6.1532009103654097</v>
      </c>
      <c r="R28" s="119">
        <f t="shared" si="8"/>
        <v>1.3742258993826972E-2</v>
      </c>
      <c r="S28" s="99">
        <f>+'Ark1'!W22</f>
        <v>7.4448496963487294</v>
      </c>
      <c r="T28" s="8"/>
      <c r="U28" s="8"/>
      <c r="V28" s="8"/>
      <c r="W28" s="125">
        <f>+'Ark1'!X22</f>
        <v>77.493560992678013</v>
      </c>
      <c r="X28" s="85">
        <f>+'Ark1'!Y22</f>
        <v>22.135357622819704</v>
      </c>
      <c r="Y28" s="125">
        <f>+'Ark1'!Z22</f>
        <v>2.2419434936410152</v>
      </c>
      <c r="Z28" s="330">
        <f>+'Ark1'!Q22</f>
        <v>15006</v>
      </c>
      <c r="AA28" s="85">
        <f t="shared" si="9"/>
        <v>87</v>
      </c>
      <c r="AB28" s="125">
        <f t="shared" si="0"/>
        <v>84.942889510862315</v>
      </c>
      <c r="AC28" s="6"/>
      <c r="AD28" s="86">
        <f>+'Ark1'!AD22</f>
        <v>48.051904928311615</v>
      </c>
      <c r="AE28" s="330">
        <f t="shared" si="1"/>
        <v>25824.122199998561</v>
      </c>
      <c r="AF28" s="40">
        <f t="shared" si="10"/>
        <v>102.42099158293591</v>
      </c>
      <c r="AG28" s="6"/>
      <c r="AN28" s="316">
        <f t="shared" si="11"/>
        <v>1068360</v>
      </c>
      <c r="AO28" s="23">
        <f t="shared" si="11"/>
        <v>20.03906941480032</v>
      </c>
      <c r="AP28" s="23">
        <f t="shared" si="11"/>
        <v>7.856873151372195</v>
      </c>
      <c r="AQ28" s="23">
        <f t="shared" si="11"/>
        <v>5.8150539144108739</v>
      </c>
    </row>
    <row r="29" spans="1:51" ht="16.05" customHeight="1">
      <c r="A29" s="8">
        <f t="shared" si="12"/>
        <v>2017</v>
      </c>
      <c r="B29" s="319">
        <f>+'Ark1'!R23</f>
        <v>1365029.9799999951</v>
      </c>
      <c r="C29" s="500">
        <f t="shared" si="14"/>
        <v>90376.979999995092</v>
      </c>
      <c r="D29" s="220"/>
      <c r="E29" s="120"/>
      <c r="F29" s="120"/>
      <c r="G29" s="70">
        <f>+'Ark1'!U23</f>
        <v>19.955758165837221</v>
      </c>
      <c r="H29" s="252">
        <f t="shared" si="6"/>
        <v>-0.30396914818358312</v>
      </c>
      <c r="I29" s="25"/>
      <c r="J29" s="119"/>
      <c r="K29" s="6"/>
      <c r="L29" s="119"/>
      <c r="M29" s="117"/>
      <c r="N29" s="10">
        <f>+'Ark1'!S23</f>
        <v>7.7288932511211614</v>
      </c>
      <c r="O29" s="119">
        <f t="shared" si="7"/>
        <v>-0.11457944301598744</v>
      </c>
      <c r="P29" s="117"/>
      <c r="Q29" s="9">
        <f>+'Ark1'!T23</f>
        <v>5.9673187544203419</v>
      </c>
      <c r="R29" s="119">
        <f t="shared" si="8"/>
        <v>-0.18588215594506785</v>
      </c>
      <c r="S29" s="99">
        <f>+'Ark1'!W23</f>
        <v>6.3634499807835923</v>
      </c>
      <c r="T29" s="8"/>
      <c r="U29" s="8"/>
      <c r="V29" s="8"/>
      <c r="W29" s="125">
        <f>+'Ark1'!X23</f>
        <v>74.400563715091693</v>
      </c>
      <c r="X29" s="85">
        <f>+'Ark1'!Y23</f>
        <v>21.110818386567665</v>
      </c>
      <c r="Y29" s="125">
        <f>+'Ark1'!Z23</f>
        <v>2.1053017458268646</v>
      </c>
      <c r="Z29" s="330">
        <f>+'Ark1'!Q23</f>
        <v>15111</v>
      </c>
      <c r="AA29" s="85">
        <f t="shared" si="9"/>
        <v>105</v>
      </c>
      <c r="AB29" s="125">
        <f t="shared" si="0"/>
        <v>90.333530540665421</v>
      </c>
      <c r="AC29" s="6"/>
      <c r="AD29" s="86">
        <f>+'Ark1'!AD23</f>
        <v>42.380751591064488</v>
      </c>
      <c r="AE29" s="330">
        <f t="shared" si="1"/>
        <v>27240.208169997521</v>
      </c>
      <c r="AF29" s="40">
        <f t="shared" si="10"/>
        <v>105.48357833436459</v>
      </c>
      <c r="AG29" s="6"/>
      <c r="AN29" s="316">
        <f t="shared" si="11"/>
        <v>1068360</v>
      </c>
      <c r="AO29" s="23">
        <f t="shared" si="11"/>
        <v>20.03906941480032</v>
      </c>
      <c r="AP29" s="23">
        <f t="shared" si="11"/>
        <v>7.856873151372195</v>
      </c>
      <c r="AQ29" s="23">
        <f t="shared" si="11"/>
        <v>5.8150539144108739</v>
      </c>
    </row>
    <row r="30" spans="1:51" ht="16.05" customHeight="1">
      <c r="A30" s="8">
        <f t="shared" si="12"/>
        <v>2018</v>
      </c>
      <c r="B30" s="319">
        <f>+'Ark1'!R24</f>
        <v>1344401</v>
      </c>
      <c r="C30" s="500">
        <f t="shared" si="14"/>
        <v>-20628.979999995092</v>
      </c>
      <c r="D30" s="220"/>
      <c r="E30" s="120"/>
      <c r="F30" s="120"/>
      <c r="G30" s="70">
        <f>+'Ark1'!U24</f>
        <v>19.96498043366428</v>
      </c>
      <c r="H30" s="252">
        <f t="shared" si="6"/>
        <v>9.2222678270594827E-3</v>
      </c>
      <c r="I30" s="25"/>
      <c r="J30" s="119"/>
      <c r="K30" s="6"/>
      <c r="L30" s="119"/>
      <c r="M30" s="117"/>
      <c r="N30" s="10">
        <f>+'Ark1'!S24</f>
        <v>7.6992035858348817</v>
      </c>
      <c r="O30" s="119">
        <f t="shared" si="7"/>
        <v>-2.9689665286279698E-2</v>
      </c>
      <c r="P30" s="117"/>
      <c r="Q30" s="9">
        <f>+'Ark1'!T24</f>
        <v>6.086015258840181</v>
      </c>
      <c r="R30" s="119">
        <f t="shared" si="8"/>
        <v>0.11869650441983914</v>
      </c>
      <c r="S30" s="99">
        <f>+'Ark1'!W24</f>
        <v>6.0342115187358552</v>
      </c>
      <c r="T30" s="8"/>
      <c r="U30" s="8"/>
      <c r="V30" s="8"/>
      <c r="W30" s="125">
        <f>+'Ark1'!X24</f>
        <v>76.464239464266996</v>
      </c>
      <c r="X30" s="85">
        <f>+'Ark1'!Y24</f>
        <v>21.586416552799346</v>
      </c>
      <c r="Y30" s="125">
        <f>+'Ark1'!Z24</f>
        <v>1.6178208733852475</v>
      </c>
      <c r="Z30" s="330">
        <f>+'Ark1'!Q24</f>
        <v>14794</v>
      </c>
      <c r="AA30" s="85">
        <f t="shared" si="9"/>
        <v>-317</v>
      </c>
      <c r="AB30" s="125">
        <f t="shared" si="0"/>
        <v>90.874746518858998</v>
      </c>
      <c r="AC30" s="6"/>
      <c r="AD30" s="86">
        <f>+'Ark1'!AD24</f>
        <v>44.328846008855592</v>
      </c>
      <c r="AE30" s="330">
        <f t="shared" si="1"/>
        <v>26840.939659998694</v>
      </c>
      <c r="AF30" s="40">
        <f t="shared" si="10"/>
        <v>98.534267772451969</v>
      </c>
      <c r="AG30" s="6"/>
      <c r="AN30" s="316">
        <f t="shared" si="11"/>
        <v>1068360</v>
      </c>
      <c r="AO30" s="23">
        <f t="shared" si="11"/>
        <v>20.03906941480032</v>
      </c>
      <c r="AP30" s="23">
        <f t="shared" si="11"/>
        <v>7.856873151372195</v>
      </c>
      <c r="AQ30" s="23">
        <f t="shared" si="11"/>
        <v>5.8150539144108739</v>
      </c>
    </row>
    <row r="31" spans="1:51" ht="16.05" customHeight="1">
      <c r="A31" s="8">
        <f t="shared" si="12"/>
        <v>2019</v>
      </c>
      <c r="B31" s="319">
        <f>+'Ark1'!R25</f>
        <v>1188057</v>
      </c>
      <c r="C31" s="500">
        <f t="shared" si="14"/>
        <v>-156344</v>
      </c>
      <c r="D31" s="220"/>
      <c r="E31" s="120"/>
      <c r="F31" s="120"/>
      <c r="G31" s="70">
        <f>+'Ark1'!U25</f>
        <v>20.125931474667937</v>
      </c>
      <c r="H31" s="252">
        <f t="shared" si="6"/>
        <v>0.16095104100365631</v>
      </c>
      <c r="I31" s="25"/>
      <c r="J31" s="119"/>
      <c r="K31" s="6"/>
      <c r="L31" s="119"/>
      <c r="M31" s="117"/>
      <c r="N31" s="10">
        <f>+'Ark1'!S25</f>
        <v>7.7923845404723853</v>
      </c>
      <c r="O31" s="119">
        <f t="shared" si="7"/>
        <v>9.3180954637503532E-2</v>
      </c>
      <c r="P31" s="117"/>
      <c r="Q31" s="9">
        <f>+'Ark1'!T25</f>
        <v>6.0477291914445184</v>
      </c>
      <c r="R31" s="119">
        <f t="shared" si="8"/>
        <v>-3.8286067395662648E-2</v>
      </c>
      <c r="S31" s="99">
        <f>+'Ark1'!W25</f>
        <v>5.8976968276774606</v>
      </c>
      <c r="T31" s="8"/>
      <c r="U31" s="8"/>
      <c r="V31" s="8"/>
      <c r="W31" s="125">
        <f>+'Ark1'!X25</f>
        <v>77.977908467354709</v>
      </c>
      <c r="X31" s="85">
        <f>+'Ark1'!Y25</f>
        <v>21.256724214410589</v>
      </c>
      <c r="Y31" s="125">
        <f>+'Ark1'!Z25</f>
        <v>1.9788612835916124</v>
      </c>
      <c r="Z31" s="330">
        <f>+'Ark1'!Q25</f>
        <v>14093</v>
      </c>
      <c r="AA31" s="85">
        <f t="shared" si="9"/>
        <v>-701</v>
      </c>
      <c r="AB31" s="125">
        <f t="shared" si="0"/>
        <v>84.301213368338892</v>
      </c>
      <c r="AC31" s="6"/>
      <c r="AD31" s="86">
        <f>+'Ark1'!AD25</f>
        <v>47.580945706774173</v>
      </c>
      <c r="AE31" s="330">
        <f t="shared" si="1"/>
        <v>23910.753769999563</v>
      </c>
      <c r="AF31" s="40">
        <f t="shared" si="10"/>
        <v>89.083147135992348</v>
      </c>
      <c r="AG31" s="6"/>
      <c r="AN31" s="316">
        <f t="shared" si="11"/>
        <v>1068360</v>
      </c>
      <c r="AO31" s="23">
        <f t="shared" si="11"/>
        <v>20.03906941480032</v>
      </c>
      <c r="AP31" s="23">
        <f t="shared" si="11"/>
        <v>7.856873151372195</v>
      </c>
      <c r="AQ31" s="23">
        <f t="shared" si="11"/>
        <v>5.8150539144108739</v>
      </c>
    </row>
    <row r="32" spans="1:51" ht="16.05" customHeight="1">
      <c r="A32" s="8">
        <f t="shared" si="12"/>
        <v>2020</v>
      </c>
      <c r="B32" s="319">
        <f>+'Ark1'!R26</f>
        <v>1201203.57</v>
      </c>
      <c r="C32" s="500">
        <f t="shared" ref="C32" si="15">+B32-B31</f>
        <v>13146.570000000065</v>
      </c>
      <c r="D32" s="220"/>
      <c r="E32" s="120"/>
      <c r="F32" s="120"/>
      <c r="G32" s="70">
        <f>+'Ark1'!U26</f>
        <v>20.262890252650124</v>
      </c>
      <c r="H32" s="252">
        <f t="shared" si="6"/>
        <v>0.13695877798218703</v>
      </c>
      <c r="I32" s="25"/>
      <c r="J32" s="119"/>
      <c r="K32" s="6"/>
      <c r="L32" s="119"/>
      <c r="M32" s="117"/>
      <c r="N32" s="10">
        <f>+'Ark1'!S26</f>
        <v>7.7553028750988497</v>
      </c>
      <c r="O32" s="119">
        <f t="shared" si="7"/>
        <v>-3.7081665373535522E-2</v>
      </c>
      <c r="P32" s="117"/>
      <c r="Q32" s="9">
        <f>+'Ark1'!T26</f>
        <v>6.0634418527410814</v>
      </c>
      <c r="R32" s="119">
        <f t="shared" si="8"/>
        <v>1.5712661296563013E-2</v>
      </c>
      <c r="S32" s="99">
        <f>+'Ark1'!W26</f>
        <v>5.4232273052601743</v>
      </c>
      <c r="T32" s="8"/>
      <c r="U32" s="8"/>
      <c r="V32" s="8"/>
      <c r="W32" s="125">
        <f>+'Ark1'!X26</f>
        <v>78.425008343922897</v>
      </c>
      <c r="X32" s="85">
        <f>+'Ark1'!Y26</f>
        <v>22.763169110461433</v>
      </c>
      <c r="Y32" s="125">
        <f>+'Ark1'!Z26</f>
        <v>1.9091684850720192</v>
      </c>
      <c r="Z32" s="330">
        <f>+'Ark1'!Q26</f>
        <v>13866</v>
      </c>
      <c r="AA32" s="85">
        <f t="shared" si="9"/>
        <v>-227</v>
      </c>
      <c r="AB32" s="125">
        <f t="shared" si="0"/>
        <v>86.629422327996537</v>
      </c>
      <c r="AC32" s="6"/>
      <c r="AD32" s="86">
        <f>+'Ark1'!AD26</f>
        <v>49.314672550262969</v>
      </c>
      <c r="AE32" s="330">
        <f t="shared" si="1"/>
        <v>24339.856110001532</v>
      </c>
      <c r="AF32" s="40">
        <f t="shared" si="10"/>
        <v>101.79459980278982</v>
      </c>
      <c r="AG32" s="6"/>
      <c r="AN32" s="316">
        <f t="shared" ref="AN32:AQ32" si="16">+AN31</f>
        <v>1068360</v>
      </c>
      <c r="AO32" s="23">
        <f t="shared" si="16"/>
        <v>20.03906941480032</v>
      </c>
      <c r="AP32" s="23">
        <f t="shared" si="16"/>
        <v>7.856873151372195</v>
      </c>
      <c r="AQ32" s="23">
        <f t="shared" si="16"/>
        <v>5.8150539144108739</v>
      </c>
    </row>
    <row r="33" spans="1:43" ht="16.05" customHeight="1">
      <c r="A33" s="8">
        <f t="shared" si="12"/>
        <v>2021</v>
      </c>
      <c r="B33" s="319">
        <f>+'Ark1'!R27</f>
        <v>1192455.7000000002</v>
      </c>
      <c r="C33" s="500">
        <f t="shared" ref="C33" si="17">+B33-B32</f>
        <v>-8747.8699999998789</v>
      </c>
      <c r="D33" s="220"/>
      <c r="E33" s="120"/>
      <c r="F33" s="120"/>
      <c r="G33" s="70">
        <f>+'Ark1'!U27</f>
        <v>20.320022404185934</v>
      </c>
      <c r="H33" s="252">
        <f t="shared" si="6"/>
        <v>5.7132151535810749E-2</v>
      </c>
      <c r="I33" s="25"/>
      <c r="J33" s="119"/>
      <c r="K33" s="6"/>
      <c r="L33" s="119"/>
      <c r="M33" s="117"/>
      <c r="N33" s="10">
        <f>+'Ark1'!S27</f>
        <v>7.7699783396565518</v>
      </c>
      <c r="O33" s="119">
        <f t="shared" si="7"/>
        <v>1.4675464557702078E-2</v>
      </c>
      <c r="P33" s="117"/>
      <c r="Q33" s="9">
        <f>+'Ark1'!T27</f>
        <v>5.9922033162322075</v>
      </c>
      <c r="R33" s="119">
        <f t="shared" si="8"/>
        <v>-7.1238536508873906E-2</v>
      </c>
      <c r="S33" s="99">
        <f>+'Ark1'!W27</f>
        <v>5.3576833084868483</v>
      </c>
      <c r="T33" s="8"/>
      <c r="U33" s="8"/>
      <c r="V33" s="8"/>
      <c r="W33" s="125">
        <f>+'Ark1'!X27</f>
        <v>77.833583251771955</v>
      </c>
      <c r="X33" s="85">
        <f>+'Ark1'!Y27</f>
        <v>23.329839422965563</v>
      </c>
      <c r="Y33" s="125">
        <f>+'Ark1'!Z27</f>
        <v>2.1094284676571204</v>
      </c>
      <c r="Z33" s="330">
        <f>+'Ark1'!Q27</f>
        <v>13709</v>
      </c>
      <c r="AA33" s="85">
        <f t="shared" si="9"/>
        <v>-157</v>
      </c>
      <c r="AB33" s="125">
        <f t="shared" si="0"/>
        <v>86.983419651323956</v>
      </c>
      <c r="AC33" s="6"/>
      <c r="AD33" s="86">
        <f>+'Ark1'!AD27</f>
        <v>48.916165367101591</v>
      </c>
      <c r="AE33" s="330">
        <f t="shared" si="1"/>
        <v>24230.726539999225</v>
      </c>
      <c r="AF33" s="40">
        <f t="shared" si="10"/>
        <v>99.551642501462993</v>
      </c>
      <c r="AG33" s="6"/>
      <c r="AN33" s="316">
        <f t="shared" ref="AN33:AQ33" si="18">+AN32</f>
        <v>1068360</v>
      </c>
      <c r="AO33" s="23">
        <f t="shared" si="18"/>
        <v>20.03906941480032</v>
      </c>
      <c r="AP33" s="23">
        <f t="shared" si="18"/>
        <v>7.856873151372195</v>
      </c>
      <c r="AQ33" s="23">
        <f t="shared" si="18"/>
        <v>5.8150539144108739</v>
      </c>
    </row>
    <row r="34" spans="1:43" ht="16.05" customHeight="1">
      <c r="A34" s="8">
        <f t="shared" si="12"/>
        <v>2022</v>
      </c>
      <c r="B34" s="319">
        <f>+'Ark1'!R28</f>
        <v>1160804</v>
      </c>
      <c r="C34" s="500">
        <f t="shared" ref="C34" si="19">+B34-B33</f>
        <v>-31651.700000000186</v>
      </c>
      <c r="D34" s="220"/>
      <c r="E34" s="438">
        <f>+'Ark1'!AJ28</f>
        <v>105994</v>
      </c>
      <c r="F34" s="120"/>
      <c r="G34" s="9">
        <f>+'Ark1'!U28</f>
        <v>20.159729825190361</v>
      </c>
      <c r="H34" s="252">
        <f t="shared" si="6"/>
        <v>-0.16029257899557336</v>
      </c>
      <c r="I34" s="25"/>
      <c r="J34" s="588">
        <f>+'Ark1'!AK28</f>
        <v>99.192606185254391</v>
      </c>
      <c r="K34" s="6"/>
      <c r="L34" s="629">
        <f>+'Ark1'!AL28</f>
        <v>20.275379484560577</v>
      </c>
      <c r="M34" s="117"/>
      <c r="N34" s="10">
        <f>+'Ark1'!S28</f>
        <v>7.7374518006485182</v>
      </c>
      <c r="O34" s="119">
        <f t="shared" si="7"/>
        <v>-3.2526539008033595E-2</v>
      </c>
      <c r="P34" s="117"/>
      <c r="Q34" s="9">
        <f>+'Ark1'!T28</f>
        <v>5.9805953459843355</v>
      </c>
      <c r="R34" s="119">
        <f t="shared" si="8"/>
        <v>-1.1607970247871968E-2</v>
      </c>
      <c r="S34" s="99">
        <f>+'Ark1'!W28</f>
        <v>5.1223979241973661</v>
      </c>
      <c r="T34" s="8"/>
      <c r="U34" s="8"/>
      <c r="V34" s="8"/>
      <c r="W34" s="125">
        <f>+'Ark1'!X28</f>
        <v>76.835193538271781</v>
      </c>
      <c r="X34" s="85">
        <f>+'Ark1'!Y28</f>
        <v>22.563585239196286</v>
      </c>
      <c r="Y34" s="125">
        <f>+'Ark1'!Z28</f>
        <v>1.9940489522779037</v>
      </c>
      <c r="Z34" s="330">
        <f>+'Ark1'!Q28</f>
        <v>13415</v>
      </c>
      <c r="AA34" s="85">
        <f t="shared" si="9"/>
        <v>-294</v>
      </c>
      <c r="AB34" s="125">
        <f t="shared" si="0"/>
        <v>86.530301900857253</v>
      </c>
      <c r="AC34" s="6"/>
      <c r="AD34" s="86">
        <f>+'Ark1'!AD28</f>
        <v>48.890069397810301</v>
      </c>
      <c r="AE34" s="330">
        <f t="shared" si="1"/>
        <v>23401.495020000271</v>
      </c>
      <c r="AF34" s="40">
        <f t="shared" si="10"/>
        <v>96.577768649940865</v>
      </c>
      <c r="AG34" s="6"/>
      <c r="AN34" s="316">
        <f t="shared" ref="AN34:AQ34" si="20">+AN33</f>
        <v>1068360</v>
      </c>
      <c r="AO34" s="23">
        <f t="shared" si="20"/>
        <v>20.03906941480032</v>
      </c>
      <c r="AP34" s="23">
        <f t="shared" si="20"/>
        <v>7.856873151372195</v>
      </c>
      <c r="AQ34" s="23">
        <f t="shared" si="20"/>
        <v>5.8150539144108739</v>
      </c>
    </row>
    <row r="35" spans="1:43" s="581" customFormat="1" ht="16.05" customHeight="1">
      <c r="A35" s="8">
        <f t="shared" si="12"/>
        <v>2023</v>
      </c>
      <c r="B35" s="319">
        <f>+'Ark1'!R29</f>
        <v>1108126</v>
      </c>
      <c r="C35" s="500">
        <f t="shared" ref="C35:C36" si="21">+B35-B34</f>
        <v>-52678</v>
      </c>
      <c r="D35" s="220"/>
      <c r="E35" s="438">
        <f>+'Ark1'!AJ29</f>
        <v>371046</v>
      </c>
      <c r="F35" s="120"/>
      <c r="G35" s="9">
        <f>+'Ark1'!U29</f>
        <v>20.114643921358105</v>
      </c>
      <c r="H35" s="252">
        <f t="shared" si="6"/>
        <v>-4.5085903832255525E-2</v>
      </c>
      <c r="I35" s="25"/>
      <c r="J35" s="588">
        <f>+'Ark1'!AK29</f>
        <v>99.005165936299292</v>
      </c>
      <c r="K35" s="6"/>
      <c r="L35" s="629">
        <f>+'Ark1'!AL29</f>
        <v>20.785349551336452</v>
      </c>
      <c r="M35" s="117"/>
      <c r="N35" s="10">
        <f>+'Ark1'!S29</f>
        <v>7.7566278563989997</v>
      </c>
      <c r="O35" s="119">
        <f t="shared" si="7"/>
        <v>1.9176055750481424E-2</v>
      </c>
      <c r="P35" s="117"/>
      <c r="Q35" s="9">
        <f>+'Ark1'!T29</f>
        <v>5.97925867635991</v>
      </c>
      <c r="R35" s="119">
        <f t="shared" si="8"/>
        <v>-1.3366696244254683E-3</v>
      </c>
      <c r="S35" s="99">
        <f>+'Ark1'!W29</f>
        <v>5.3049021501165035</v>
      </c>
      <c r="T35" s="8"/>
      <c r="U35" s="8"/>
      <c r="V35" s="8"/>
      <c r="W35" s="125">
        <f>+'Ark1'!X29</f>
        <v>76.541295845418261</v>
      </c>
      <c r="X35" s="85">
        <f>+'Ark1'!Y29</f>
        <v>22.400521240364355</v>
      </c>
      <c r="Y35" s="125">
        <f>+'Ark1'!Z29</f>
        <v>1.921532388916062</v>
      </c>
      <c r="Z35" s="330">
        <f>+'Ark1'!Q29</f>
        <v>13114</v>
      </c>
      <c r="AA35" s="85">
        <f t="shared" si="9"/>
        <v>-301</v>
      </c>
      <c r="AB35" s="125">
        <f t="shared" si="0"/>
        <v>84.499466219307607</v>
      </c>
      <c r="AC35" s="6"/>
      <c r="AD35" s="86">
        <f>+'Ark1'!AD29</f>
        <v>49.865597042807373</v>
      </c>
      <c r="AE35" s="330">
        <f t="shared" si="1"/>
        <v>22289.559909998872</v>
      </c>
      <c r="AF35" s="40">
        <f t="shared" si="10"/>
        <v>95.248444131235743</v>
      </c>
      <c r="AG35" s="6"/>
      <c r="AN35" s="316">
        <f t="shared" ref="AN35:AQ35" si="22">+AN34</f>
        <v>1068360</v>
      </c>
      <c r="AO35" s="23">
        <f t="shared" si="22"/>
        <v>20.03906941480032</v>
      </c>
      <c r="AP35" s="23">
        <f t="shared" si="22"/>
        <v>7.856873151372195</v>
      </c>
      <c r="AQ35" s="23">
        <f t="shared" si="22"/>
        <v>5.8150539144108739</v>
      </c>
    </row>
    <row r="36" spans="1:43" ht="16.05" customHeight="1">
      <c r="A36" s="8">
        <f t="shared" si="12"/>
        <v>2024</v>
      </c>
      <c r="B36" s="319">
        <f>+'Ark1'!R30</f>
        <v>1068360</v>
      </c>
      <c r="C36" s="500">
        <f t="shared" si="21"/>
        <v>-39766</v>
      </c>
      <c r="D36" s="220"/>
      <c r="E36" s="438">
        <f>+'Ark1'!AJ30</f>
        <v>1055584</v>
      </c>
      <c r="F36" s="120"/>
      <c r="G36" s="9">
        <f>+'Ark1'!U30</f>
        <v>20.03906941480032</v>
      </c>
      <c r="H36" s="252">
        <f t="shared" si="6"/>
        <v>-7.5574506557785526E-2</v>
      </c>
      <c r="I36" s="25"/>
      <c r="J36" s="588">
        <f>+'Ark1'!AK30</f>
        <v>97.643685296481692</v>
      </c>
      <c r="K36" s="6"/>
      <c r="L36" s="629">
        <f>+'Ark1'!AL30</f>
        <v>20.885093964009673</v>
      </c>
      <c r="M36" s="117"/>
      <c r="N36" s="10">
        <f>+'Ark1'!S30</f>
        <v>7.856873151372195</v>
      </c>
      <c r="O36" s="119">
        <f t="shared" si="7"/>
        <v>0.10024529497319534</v>
      </c>
      <c r="P36" s="117"/>
      <c r="Q36" s="9">
        <f>+'Ark1'!T30</f>
        <v>5.8150539144108739</v>
      </c>
      <c r="R36" s="119">
        <f t="shared" si="8"/>
        <v>-0.1642047619490361</v>
      </c>
      <c r="S36" s="99">
        <f>+'Ark1'!W30</f>
        <v>4.393837283312739</v>
      </c>
      <c r="T36" s="8"/>
      <c r="U36" s="8"/>
      <c r="V36" s="8"/>
      <c r="W36" s="125">
        <f>+'Ark1'!X30</f>
        <v>76.18340259837511</v>
      </c>
      <c r="X36" s="85">
        <f>+'Ark1'!Y30</f>
        <v>22.230147141412999</v>
      </c>
      <c r="Y36" s="125">
        <f>+'Ark1'!Z30</f>
        <v>1.889438017147778</v>
      </c>
      <c r="Z36" s="330">
        <f>+'Ark1'!Q30</f>
        <v>12851</v>
      </c>
      <c r="AA36" s="85">
        <f t="shared" si="9"/>
        <v>-263</v>
      </c>
      <c r="AB36" s="125">
        <f t="shared" si="0"/>
        <v>83.134386429071668</v>
      </c>
      <c r="AC36" s="6"/>
      <c r="AD36" s="86">
        <f>+'Ark1'!AD30</f>
        <v>55.06689234764584</v>
      </c>
      <c r="AE36" s="330">
        <f t="shared" si="1"/>
        <v>21408.940199996068</v>
      </c>
      <c r="AF36" s="40">
        <f t="shared" si="10"/>
        <v>96.049183054494648</v>
      </c>
      <c r="AG36" s="6"/>
      <c r="AN36" s="316">
        <f t="shared" ref="AN36:AQ36" si="23">+AN35</f>
        <v>1068360</v>
      </c>
      <c r="AO36" s="23">
        <f t="shared" si="23"/>
        <v>20.03906941480032</v>
      </c>
      <c r="AP36" s="23">
        <f t="shared" si="23"/>
        <v>7.856873151372195</v>
      </c>
      <c r="AQ36" s="23">
        <f t="shared" si="23"/>
        <v>5.8150539144108739</v>
      </c>
    </row>
    <row r="37" spans="1:43" ht="22.8">
      <c r="A37" s="6"/>
      <c r="B37" s="6"/>
      <c r="C37" s="327"/>
      <c r="D37" s="6"/>
      <c r="E37" s="327"/>
      <c r="F37" s="6"/>
      <c r="G37" s="6"/>
      <c r="H37" s="6"/>
      <c r="I37" s="25"/>
      <c r="J37" s="6"/>
      <c r="K37" s="6"/>
      <c r="L37" s="6"/>
      <c r="M37" s="117"/>
      <c r="N37" s="6"/>
      <c r="O37" s="6"/>
      <c r="P37" s="6"/>
      <c r="Q37" s="6"/>
      <c r="R37" s="6"/>
      <c r="S37" s="6"/>
      <c r="T37" s="8"/>
      <c r="U37" s="8"/>
      <c r="V37" s="8"/>
      <c r="W37" s="6"/>
      <c r="X37" s="6"/>
      <c r="Y37" s="6"/>
      <c r="Z37" s="327"/>
      <c r="AA37" s="6"/>
      <c r="AB37" s="276"/>
      <c r="AC37" s="6"/>
      <c r="AD37" s="6"/>
      <c r="AE37" s="327"/>
      <c r="AF37" s="6"/>
      <c r="AG37" s="6"/>
    </row>
    <row r="40" spans="1:43">
      <c r="B40" s="3" t="s">
        <v>90</v>
      </c>
    </row>
    <row r="41" spans="1:43" ht="15.6">
      <c r="B41" s="2">
        <f>+A34</f>
        <v>2022</v>
      </c>
      <c r="C41" s="566">
        <f>100*E34/B34</f>
        <v>9.1310850065988749</v>
      </c>
      <c r="E41" s="339" t="s">
        <v>404</v>
      </c>
      <c r="F41" s="3" t="s">
        <v>681</v>
      </c>
    </row>
    <row r="42" spans="1:43" s="584" customFormat="1" ht="15.6">
      <c r="B42" s="2">
        <f t="shared" ref="B42:B43" si="24">+A35</f>
        <v>2023</v>
      </c>
      <c r="C42" s="566">
        <f t="shared" ref="C42:C43" si="25">100*E35/B35</f>
        <v>33.484098378704225</v>
      </c>
      <c r="E42" s="339" t="s">
        <v>404</v>
      </c>
      <c r="F42" s="3" t="s">
        <v>681</v>
      </c>
      <c r="I42" s="612"/>
      <c r="M42" s="612"/>
      <c r="Z42" s="585"/>
      <c r="AB42" s="586"/>
      <c r="AE42" s="585"/>
    </row>
    <row r="43" spans="1:43" ht="15.6">
      <c r="B43" s="2">
        <f t="shared" si="24"/>
        <v>2024</v>
      </c>
      <c r="C43" s="566">
        <f t="shared" si="25"/>
        <v>98.804148414392159</v>
      </c>
      <c r="D43" s="584"/>
      <c r="E43" s="339" t="s">
        <v>404</v>
      </c>
      <c r="F43" s="3" t="s">
        <v>681</v>
      </c>
      <c r="G43" s="584"/>
      <c r="H43" s="584"/>
      <c r="L43" s="612"/>
      <c r="M43" s="3" t="s">
        <v>687</v>
      </c>
      <c r="N43" s="3"/>
      <c r="O43" s="584"/>
      <c r="P43" s="584"/>
      <c r="Z43"/>
      <c r="AA43" s="331"/>
      <c r="AB43"/>
      <c r="AC43" s="11"/>
      <c r="AE43"/>
      <c r="AF43" s="331"/>
    </row>
    <row r="63" spans="28:46" ht="15.6">
      <c r="AB63"/>
      <c r="AR63" s="103" t="s">
        <v>579</v>
      </c>
      <c r="AS63" s="103" t="s">
        <v>0</v>
      </c>
      <c r="AT63" s="103" t="s">
        <v>577</v>
      </c>
    </row>
    <row r="64" spans="28:46" ht="15.6">
      <c r="AB64"/>
      <c r="AR64" s="261">
        <v>1</v>
      </c>
      <c r="AS64" s="103" t="s">
        <v>28</v>
      </c>
      <c r="AT64" s="103" t="s">
        <v>93</v>
      </c>
    </row>
    <row r="65" spans="28:46" ht="15.6">
      <c r="AB65"/>
      <c r="AR65" s="261">
        <v>2</v>
      </c>
      <c r="AS65" s="103" t="s">
        <v>29</v>
      </c>
      <c r="AT65" s="262" t="s">
        <v>94</v>
      </c>
    </row>
    <row r="66" spans="28:46" ht="15.6">
      <c r="AB66"/>
      <c r="AR66" s="261">
        <v>3</v>
      </c>
      <c r="AS66" s="103" t="s">
        <v>30</v>
      </c>
      <c r="AT66" s="103" t="s">
        <v>95</v>
      </c>
    </row>
    <row r="67" spans="28:46" ht="15.6">
      <c r="AB67"/>
      <c r="AR67" s="263">
        <v>4</v>
      </c>
      <c r="AS67" s="264" t="s">
        <v>31</v>
      </c>
      <c r="AT67" s="264" t="s">
        <v>96</v>
      </c>
    </row>
    <row r="68" spans="28:46" ht="15.6">
      <c r="AB68"/>
      <c r="AR68" s="263">
        <v>5</v>
      </c>
      <c r="AS68" s="264" t="s">
        <v>402</v>
      </c>
      <c r="AT68" s="264" t="s">
        <v>578</v>
      </c>
    </row>
    <row r="69" spans="28:46" ht="15.6">
      <c r="AB69"/>
      <c r="AR69" s="263">
        <v>6</v>
      </c>
      <c r="AS69" s="264" t="s">
        <v>32</v>
      </c>
      <c r="AT69" s="264" t="s">
        <v>98</v>
      </c>
    </row>
    <row r="70" spans="28:46" ht="15.6">
      <c r="AB70"/>
      <c r="AR70" s="261">
        <v>7</v>
      </c>
      <c r="AS70" s="103" t="s">
        <v>33</v>
      </c>
      <c r="AT70" s="103" t="s">
        <v>99</v>
      </c>
    </row>
    <row r="71" spans="28:46" ht="15.6">
      <c r="AB71"/>
      <c r="AR71" s="261">
        <v>8</v>
      </c>
      <c r="AS71" s="103" t="s">
        <v>34</v>
      </c>
      <c r="AT71" s="262" t="s">
        <v>100</v>
      </c>
    </row>
    <row r="72" spans="28:46" ht="15.6">
      <c r="AB72"/>
      <c r="AR72" s="261">
        <v>9</v>
      </c>
      <c r="AS72" s="103" t="s">
        <v>35</v>
      </c>
      <c r="AT72" s="103" t="s">
        <v>101</v>
      </c>
    </row>
    <row r="73" spans="28:46" ht="15.6">
      <c r="AB73"/>
      <c r="AR73" s="263">
        <v>10</v>
      </c>
      <c r="AS73" s="264" t="s">
        <v>36</v>
      </c>
      <c r="AT73" s="264" t="s">
        <v>102</v>
      </c>
    </row>
    <row r="74" spans="28:46" ht="15.6">
      <c r="AB74"/>
      <c r="AR74" s="263">
        <v>11</v>
      </c>
      <c r="AS74" s="264" t="s">
        <v>37</v>
      </c>
      <c r="AT74" s="527" t="s">
        <v>103</v>
      </c>
    </row>
    <row r="75" spans="28:46" ht="15.6">
      <c r="AB75"/>
      <c r="AR75" s="263">
        <v>12</v>
      </c>
      <c r="AS75" s="264" t="s">
        <v>38</v>
      </c>
      <c r="AT75" s="264" t="s">
        <v>104</v>
      </c>
    </row>
    <row r="76" spans="28:46" ht="15.6">
      <c r="AB76"/>
      <c r="AR76" s="261">
        <v>13</v>
      </c>
      <c r="AS76" s="103" t="s">
        <v>39</v>
      </c>
      <c r="AT76" s="103" t="s">
        <v>105</v>
      </c>
    </row>
    <row r="77" spans="28:46" ht="15.6">
      <c r="AB77"/>
      <c r="AR77" s="261">
        <v>14</v>
      </c>
      <c r="AS77" s="103" t="s">
        <v>403</v>
      </c>
      <c r="AT77" s="262" t="s">
        <v>106</v>
      </c>
    </row>
    <row r="78" spans="28:46" ht="15.6">
      <c r="AB78"/>
      <c r="AR78" s="261">
        <v>15</v>
      </c>
      <c r="AS78" s="103" t="s">
        <v>40</v>
      </c>
      <c r="AT78" s="103" t="s">
        <v>107</v>
      </c>
    </row>
    <row r="126" spans="1:35">
      <c r="A126" s="31"/>
      <c r="B126" s="31"/>
      <c r="C126" s="332"/>
      <c r="D126" s="31"/>
      <c r="E126" s="332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35">
      <c r="A127" s="38"/>
      <c r="B127" s="38"/>
      <c r="C127" s="333"/>
      <c r="D127" s="38"/>
      <c r="E127" s="333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1"/>
      <c r="T127" s="31"/>
      <c r="U127" s="31"/>
      <c r="V127" s="31"/>
      <c r="W127" s="31"/>
      <c r="X127" s="31"/>
      <c r="Y127" s="31"/>
      <c r="Z127" s="332"/>
      <c r="AA127" s="31"/>
      <c r="AB127" s="277"/>
      <c r="AC127" s="31"/>
      <c r="AD127" s="31"/>
      <c r="AE127" s="332"/>
      <c r="AF127" s="31"/>
      <c r="AG127" s="31"/>
      <c r="AH127" s="31"/>
      <c r="AI127" s="31"/>
    </row>
    <row r="128" spans="1:35">
      <c r="A128" s="38"/>
      <c r="B128" s="38"/>
      <c r="C128" s="333"/>
      <c r="D128" s="38"/>
      <c r="E128" s="333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33"/>
      <c r="AA128" s="38"/>
      <c r="AB128" s="278"/>
      <c r="AC128" s="38"/>
      <c r="AD128" s="38"/>
      <c r="AE128" s="333"/>
      <c r="AF128" s="38"/>
      <c r="AG128" s="38"/>
      <c r="AH128" s="38"/>
      <c r="AI128" s="38"/>
    </row>
    <row r="129" spans="1:35">
      <c r="A129" s="38"/>
      <c r="B129" s="38"/>
      <c r="C129" s="333"/>
      <c r="D129" s="38"/>
      <c r="E129" s="333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33"/>
      <c r="AA129" s="38"/>
      <c r="AB129" s="278"/>
      <c r="AC129" s="38"/>
      <c r="AD129" s="38"/>
      <c r="AE129" s="333"/>
      <c r="AF129" s="38"/>
      <c r="AG129" s="38"/>
      <c r="AH129" s="38"/>
      <c r="AI129" s="38"/>
    </row>
    <row r="130" spans="1:35">
      <c r="A130" s="38"/>
      <c r="B130" s="38"/>
      <c r="C130" s="333"/>
      <c r="D130" s="38"/>
      <c r="E130" s="333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33"/>
      <c r="AA130" s="38"/>
      <c r="AB130" s="278"/>
      <c r="AC130" s="38"/>
      <c r="AD130" s="38"/>
      <c r="AE130" s="333"/>
      <c r="AF130" s="38"/>
      <c r="AG130" s="38"/>
      <c r="AH130" s="38"/>
      <c r="AI130" s="38"/>
    </row>
    <row r="131" spans="1:35">
      <c r="A131" s="38"/>
      <c r="B131" s="38"/>
      <c r="C131" s="333"/>
      <c r="D131" s="38"/>
      <c r="E131" s="333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33"/>
      <c r="AA131" s="38"/>
      <c r="AB131" s="278"/>
      <c r="AC131" s="38"/>
      <c r="AD131" s="38"/>
      <c r="AE131" s="333"/>
      <c r="AF131" s="38"/>
      <c r="AG131" s="38"/>
      <c r="AH131" s="38"/>
      <c r="AI131" s="38"/>
    </row>
    <row r="132" spans="1:35">
      <c r="A132" s="38"/>
      <c r="B132" s="38"/>
      <c r="C132" s="333"/>
      <c r="D132" s="38"/>
      <c r="E132" s="333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33"/>
      <c r="AA132" s="38"/>
      <c r="AB132" s="278"/>
      <c r="AC132" s="38"/>
      <c r="AD132" s="38"/>
      <c r="AE132" s="333"/>
      <c r="AF132" s="38"/>
      <c r="AG132" s="38"/>
      <c r="AH132" s="38"/>
      <c r="AI132" s="38"/>
    </row>
    <row r="133" spans="1:35">
      <c r="A133" s="38"/>
      <c r="B133" s="38"/>
      <c r="C133" s="333"/>
      <c r="D133" s="38"/>
      <c r="E133" s="333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33"/>
      <c r="AA133" s="38"/>
      <c r="AB133" s="278"/>
      <c r="AC133" s="38"/>
      <c r="AD133" s="38"/>
      <c r="AE133" s="333"/>
      <c r="AF133" s="38"/>
      <c r="AG133" s="38"/>
      <c r="AH133" s="38"/>
      <c r="AI133" s="38"/>
    </row>
    <row r="134" spans="1:35">
      <c r="A134" s="38"/>
      <c r="B134" s="38"/>
      <c r="C134" s="333"/>
      <c r="D134" s="38"/>
      <c r="E134" s="333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33"/>
      <c r="AA134" s="38"/>
      <c r="AB134" s="278"/>
      <c r="AC134" s="38"/>
      <c r="AD134" s="38"/>
      <c r="AE134" s="333"/>
      <c r="AF134" s="38"/>
      <c r="AG134" s="38"/>
      <c r="AH134" s="38"/>
      <c r="AI134" s="38"/>
    </row>
    <row r="135" spans="1:35">
      <c r="A135" s="38"/>
      <c r="B135" s="38"/>
      <c r="C135" s="333"/>
      <c r="D135" s="38"/>
      <c r="E135" s="333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33"/>
      <c r="AA135" s="38"/>
      <c r="AB135" s="278"/>
      <c r="AC135" s="38"/>
      <c r="AD135" s="38"/>
      <c r="AE135" s="333"/>
      <c r="AF135" s="38"/>
      <c r="AG135" s="38"/>
      <c r="AH135" s="38"/>
      <c r="AI135" s="38"/>
    </row>
    <row r="136" spans="1:35">
      <c r="A136" s="38"/>
      <c r="B136" s="38"/>
      <c r="C136" s="333"/>
      <c r="D136" s="38"/>
      <c r="E136" s="333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33"/>
      <c r="AA136" s="38"/>
      <c r="AB136" s="278"/>
      <c r="AC136" s="38"/>
      <c r="AD136" s="38"/>
      <c r="AE136" s="333"/>
      <c r="AF136" s="38"/>
      <c r="AG136" s="38"/>
      <c r="AH136" s="38"/>
      <c r="AI136" s="38"/>
    </row>
    <row r="137" spans="1:35">
      <c r="A137" s="38"/>
      <c r="B137" s="38"/>
      <c r="C137" s="333"/>
      <c r="D137" s="38"/>
      <c r="E137" s="333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33"/>
      <c r="AA137" s="38"/>
      <c r="AB137" s="278"/>
      <c r="AC137" s="38"/>
      <c r="AD137" s="38"/>
      <c r="AE137" s="333"/>
      <c r="AF137" s="38"/>
      <c r="AG137" s="38"/>
      <c r="AH137" s="38"/>
      <c r="AI137" s="38"/>
    </row>
    <row r="138" spans="1:35">
      <c r="A138" s="38"/>
      <c r="B138" s="38"/>
      <c r="C138" s="333"/>
      <c r="D138" s="38"/>
      <c r="E138" s="333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33"/>
      <c r="AA138" s="38"/>
      <c r="AB138" s="278"/>
      <c r="AC138" s="38"/>
      <c r="AD138" s="38"/>
      <c r="AE138" s="333"/>
      <c r="AF138" s="38"/>
      <c r="AG138" s="38"/>
      <c r="AH138" s="38"/>
      <c r="AI138" s="38"/>
    </row>
    <row r="139" spans="1:35">
      <c r="A139" s="38"/>
      <c r="B139" s="38"/>
      <c r="C139" s="333"/>
      <c r="D139" s="38"/>
      <c r="E139" s="333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33"/>
      <c r="AA139" s="38"/>
      <c r="AB139" s="278"/>
      <c r="AC139" s="38"/>
      <c r="AD139" s="38"/>
      <c r="AE139" s="333"/>
      <c r="AF139" s="38"/>
      <c r="AG139" s="38"/>
      <c r="AH139" s="38"/>
      <c r="AI139" s="38"/>
    </row>
    <row r="140" spans="1:35">
      <c r="A140" s="38"/>
      <c r="B140" s="38"/>
      <c r="C140" s="333"/>
      <c r="D140" s="38"/>
      <c r="E140" s="333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33"/>
      <c r="AA140" s="38"/>
      <c r="AB140" s="278"/>
      <c r="AC140" s="38"/>
      <c r="AD140" s="38"/>
      <c r="AE140" s="333"/>
      <c r="AF140" s="38"/>
      <c r="AG140" s="38"/>
      <c r="AH140" s="38"/>
      <c r="AI140" s="38"/>
    </row>
    <row r="141" spans="1:35">
      <c r="A141" s="38"/>
      <c r="B141" s="38"/>
      <c r="C141" s="333"/>
      <c r="D141" s="38"/>
      <c r="E141" s="333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33"/>
      <c r="AA141" s="38"/>
      <c r="AB141" s="278"/>
      <c r="AC141" s="38"/>
      <c r="AD141" s="38"/>
      <c r="AE141" s="333"/>
      <c r="AF141" s="38"/>
      <c r="AG141" s="38"/>
      <c r="AH141" s="38"/>
      <c r="AI141" s="38"/>
    </row>
    <row r="142" spans="1:35">
      <c r="A142" s="38"/>
      <c r="B142" s="38"/>
      <c r="C142" s="333"/>
      <c r="D142" s="38"/>
      <c r="E142" s="333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33"/>
      <c r="AA142" s="38"/>
      <c r="AB142" s="278"/>
      <c r="AC142" s="38"/>
      <c r="AD142" s="38"/>
      <c r="AE142" s="333"/>
      <c r="AF142" s="38"/>
      <c r="AG142" s="38"/>
      <c r="AH142" s="38"/>
      <c r="AI142" s="38"/>
    </row>
    <row r="143" spans="1:35">
      <c r="A143" s="38"/>
      <c r="B143" s="38"/>
      <c r="C143" s="333"/>
      <c r="D143" s="38"/>
      <c r="E143" s="333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33"/>
      <c r="AA143" s="38"/>
      <c r="AB143" s="278"/>
      <c r="AC143" s="38"/>
      <c r="AD143" s="38"/>
      <c r="AE143" s="333"/>
      <c r="AF143" s="38"/>
      <c r="AG143" s="38"/>
      <c r="AH143" s="38"/>
      <c r="AI143" s="38"/>
    </row>
    <row r="144" spans="1:35">
      <c r="S144" s="38"/>
      <c r="T144" s="38"/>
      <c r="U144" s="38"/>
      <c r="V144" s="38"/>
      <c r="W144" s="38"/>
      <c r="X144" s="38"/>
      <c r="Y144" s="38"/>
      <c r="Z144" s="333"/>
      <c r="AA144" s="38"/>
      <c r="AB144" s="278"/>
      <c r="AC144" s="38"/>
      <c r="AD144" s="38"/>
      <c r="AE144" s="333"/>
      <c r="AF144" s="38"/>
      <c r="AG144" s="38"/>
      <c r="AH144" s="38"/>
      <c r="AI144" s="38"/>
    </row>
  </sheetData>
  <mergeCells count="3">
    <mergeCell ref="G2:H2"/>
    <mergeCell ref="AA2:AD2"/>
    <mergeCell ref="O2:P2"/>
  </mergeCells>
  <phoneticPr fontId="11" type="noConversion"/>
  <conditionalFormatting sqref="AF9:AF36">
    <cfRule type="cellIs" dxfId="258" priority="13" operator="lessThan">
      <formula>100</formula>
    </cfRule>
    <cfRule type="cellIs" dxfId="257" priority="14" operator="greaterThan">
      <formula>100</formula>
    </cfRule>
  </conditionalFormatting>
  <conditionalFormatting sqref="H9:H36">
    <cfRule type="cellIs" dxfId="256" priority="11" operator="lessThan">
      <formula>0</formula>
    </cfRule>
    <cfRule type="cellIs" dxfId="255" priority="12" operator="greaterThan">
      <formula>0</formula>
    </cfRule>
  </conditionalFormatting>
  <conditionalFormatting sqref="R9:R36">
    <cfRule type="cellIs" dxfId="254" priority="7" operator="lessThan">
      <formula>0</formula>
    </cfRule>
    <cfRule type="cellIs" dxfId="253" priority="8" operator="greaterThan">
      <formula>0</formula>
    </cfRule>
  </conditionalFormatting>
  <conditionalFormatting sqref="C8:C36">
    <cfRule type="cellIs" dxfId="252" priority="5" operator="lessThan">
      <formula>0</formula>
    </cfRule>
    <cfRule type="cellIs" dxfId="251" priority="6" operator="greaterThan">
      <formula>0</formula>
    </cfRule>
  </conditionalFormatting>
  <conditionalFormatting sqref="AA9:AA36">
    <cfRule type="cellIs" dxfId="250" priority="3" operator="lessThan">
      <formula>0</formula>
    </cfRule>
    <cfRule type="cellIs" dxfId="249" priority="4" operator="greaterThan">
      <formula>0</formula>
    </cfRule>
  </conditionalFormatting>
  <conditionalFormatting sqref="O9:O36">
    <cfRule type="cellIs" dxfId="248" priority="1" operator="lessThan">
      <formula>0</formula>
    </cfRule>
    <cfRule type="cellIs" dxfId="247" priority="2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ignoredErrors>
    <ignoredError sqref="AT65 AT71 AT74 AT77" numberStoredAsText="1"/>
  </ignoredError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DDD8-B27B-4F03-B2D3-35411FE3FC93}">
  <dimension ref="A1:AW320"/>
  <sheetViews>
    <sheetView zoomScale="94" zoomScaleNormal="94" workbookViewId="0">
      <selection activeCell="B23" sqref="B23"/>
    </sheetView>
  </sheetViews>
  <sheetFormatPr baseColWidth="10" defaultRowHeight="15"/>
  <cols>
    <col min="1" max="1" width="2.6328125" style="169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customWidth="1"/>
    <col min="8" max="8" width="6.453125" customWidth="1"/>
    <col min="9" max="9" width="5.54296875" style="98" customWidth="1"/>
    <col min="10" max="10" width="5.1796875" style="98" customWidth="1"/>
    <col min="11" max="11" width="5.81640625" style="98" customWidth="1"/>
    <col min="12" max="12" width="5.54296875" style="98" customWidth="1"/>
    <col min="13" max="13" width="6.90625" customWidth="1"/>
    <col min="14" max="14" width="5.08984375" customWidth="1"/>
    <col min="15" max="15" width="7.453125" customWidth="1"/>
    <col min="16" max="16" width="5.6328125" customWidth="1"/>
    <col min="17" max="17" width="7" style="98" customWidth="1"/>
    <col min="18" max="18" width="5.6328125" style="98" customWidth="1"/>
    <col min="19" max="19" width="5.1796875" style="11" customWidth="1"/>
    <col min="20" max="20" width="5.453125" style="11" customWidth="1"/>
    <col min="21" max="21" width="4.6328125" customWidth="1"/>
    <col min="22" max="22" width="5" customWidth="1"/>
    <col min="23" max="23" width="4.54296875" style="11" customWidth="1"/>
    <col min="24" max="24" width="6.36328125" customWidth="1"/>
    <col min="25" max="25" width="5" customWidth="1"/>
    <col min="26" max="26" width="6.54296875" customWidth="1"/>
    <col min="27" max="27" width="8.90625" customWidth="1"/>
    <col min="28" max="28" width="6.6328125" style="11" customWidth="1"/>
    <col min="29" max="30" width="10.6328125" customWidth="1"/>
    <col min="31" max="31" width="10.54296875" customWidth="1"/>
    <col min="33" max="33" width="9.08984375" customWidth="1"/>
    <col min="34" max="34" width="10.81640625" customWidth="1"/>
    <col min="45" max="45" width="14" customWidth="1"/>
    <col min="46" max="46" width="12.54296875" customWidth="1"/>
    <col min="47" max="47" width="10.90625" customWidth="1"/>
  </cols>
  <sheetData>
    <row r="1" spans="1:49" ht="15.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5"/>
      <c r="AF1" s="5"/>
    </row>
    <row r="2" spans="1:49" ht="15.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5"/>
      <c r="AF2" s="5"/>
    </row>
    <row r="3" spans="1:49" ht="18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5"/>
      <c r="AF3" s="5"/>
    </row>
    <row r="4" spans="1:49" ht="15.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5"/>
      <c r="AF4" s="5"/>
      <c r="AW4" s="5"/>
    </row>
    <row r="5" spans="1:49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5"/>
      <c r="AF5" s="5"/>
    </row>
    <row r="6" spans="1:49" ht="17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5"/>
      <c r="AF6" s="5"/>
    </row>
    <row r="7" spans="1:49" ht="15.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4"/>
      <c r="AE7" s="4"/>
      <c r="AF7" s="4"/>
      <c r="AG7" s="4"/>
      <c r="AH7" s="4"/>
    </row>
    <row r="8" spans="1:49" ht="15.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4"/>
      <c r="AE8" s="61"/>
      <c r="AF8" s="61"/>
      <c r="AG8" s="1"/>
      <c r="AH8" s="5"/>
    </row>
    <row r="9" spans="1:49" ht="15.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4"/>
      <c r="AE9" s="61"/>
      <c r="AF9" s="61"/>
      <c r="AG9" s="1"/>
      <c r="AH9" s="5"/>
    </row>
    <row r="10" spans="1:49" ht="15.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4"/>
      <c r="AE10" s="61"/>
      <c r="AF10" s="61"/>
      <c r="AG10" s="1"/>
      <c r="AH10" s="5"/>
    </row>
    <row r="11" spans="1:49" ht="15.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4"/>
      <c r="AE11" s="61"/>
      <c r="AF11" s="61"/>
      <c r="AG11" s="1"/>
      <c r="AH11" s="5"/>
      <c r="AJ11" s="2"/>
      <c r="AK11" s="2"/>
      <c r="AL11" s="2"/>
    </row>
    <row r="12" spans="1:49" ht="15.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4"/>
      <c r="AE12" s="61"/>
      <c r="AF12" s="61"/>
      <c r="AG12" s="13"/>
      <c r="AH12" s="5"/>
      <c r="AJ12" s="2"/>
      <c r="AK12" s="2"/>
      <c r="AL12" s="4"/>
      <c r="AM12" s="4"/>
      <c r="AN12" s="4"/>
    </row>
    <row r="13" spans="1:49" ht="15.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4"/>
      <c r="AE13" s="61"/>
      <c r="AF13" s="61"/>
      <c r="AG13" s="13"/>
      <c r="AH13" s="5"/>
      <c r="AJ13" s="1"/>
      <c r="AK13" s="1"/>
      <c r="AL13" s="11"/>
      <c r="AM13" s="11"/>
      <c r="AN13" s="11"/>
    </row>
    <row r="14" spans="1:49" ht="15.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4"/>
      <c r="AE14" s="61"/>
      <c r="AF14" s="61"/>
      <c r="AG14" s="13"/>
      <c r="AH14" s="5"/>
      <c r="AJ14" s="1"/>
      <c r="AK14" s="1"/>
      <c r="AL14" s="11"/>
      <c r="AM14" s="11"/>
      <c r="AN14" s="11"/>
    </row>
    <row r="15" spans="1:49" ht="15.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4"/>
      <c r="AE15" s="61"/>
      <c r="AF15" s="61"/>
      <c r="AG15" s="13"/>
      <c r="AH15" s="5"/>
      <c r="AJ15" s="1"/>
      <c r="AK15" s="1"/>
      <c r="AL15" s="11"/>
      <c r="AM15" s="11"/>
      <c r="AN15" s="11"/>
    </row>
    <row r="16" spans="1:49" ht="15.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4"/>
      <c r="AE16" s="61"/>
      <c r="AF16" s="61"/>
      <c r="AG16" s="5"/>
      <c r="AH16" s="5"/>
      <c r="AJ16" s="1"/>
      <c r="AK16" s="1"/>
      <c r="AL16" s="11"/>
      <c r="AM16" s="11"/>
      <c r="AN16" s="11"/>
    </row>
    <row r="17" spans="1:40" ht="15.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4"/>
      <c r="AE17" s="61"/>
      <c r="AF17" s="61"/>
      <c r="AG17" s="5"/>
      <c r="AH17" s="5"/>
      <c r="AJ17" s="1"/>
      <c r="AK17" s="1"/>
      <c r="AL17" s="11"/>
      <c r="AM17" s="11"/>
      <c r="AN17" s="11"/>
    </row>
    <row r="18" spans="1:40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4"/>
      <c r="AE18" s="61"/>
      <c r="AF18" s="61"/>
      <c r="AG18" s="5"/>
      <c r="AH18" s="5"/>
      <c r="AJ18" s="1"/>
      <c r="AK18" s="1"/>
      <c r="AL18" s="11"/>
      <c r="AM18" s="11"/>
      <c r="AN18" s="11"/>
    </row>
    <row r="19" spans="1:40" ht="15.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4"/>
      <c r="AE19" s="61"/>
      <c r="AF19" s="61"/>
      <c r="AG19" s="5"/>
      <c r="AH19" s="5"/>
      <c r="AJ19" s="1"/>
      <c r="AK19" s="1"/>
      <c r="AL19" s="11"/>
      <c r="AM19" s="11"/>
      <c r="AN19" s="11"/>
    </row>
    <row r="20" spans="1:40" ht="15.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4"/>
      <c r="AE20" s="61"/>
      <c r="AF20" s="61"/>
      <c r="AG20" s="5"/>
      <c r="AH20" s="5"/>
      <c r="AJ20" s="1"/>
      <c r="AK20" s="1"/>
      <c r="AL20" s="11"/>
      <c r="AM20" s="11"/>
      <c r="AN20" s="11"/>
    </row>
    <row r="21" spans="1:40" ht="15.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4"/>
      <c r="AE21" s="61"/>
      <c r="AF21" s="61"/>
      <c r="AG21" s="5"/>
      <c r="AH21" s="5"/>
      <c r="AJ21" s="1"/>
      <c r="AK21" s="1"/>
      <c r="AL21" s="11"/>
      <c r="AM21" s="11"/>
      <c r="AN21" s="11"/>
    </row>
    <row r="22" spans="1:40" ht="15.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4"/>
      <c r="AE22" s="61"/>
      <c r="AF22" s="61"/>
      <c r="AG22" s="5"/>
      <c r="AH22" s="5"/>
      <c r="AJ22" s="13"/>
      <c r="AK22" s="13"/>
      <c r="AL22" s="11"/>
      <c r="AM22" s="11"/>
      <c r="AN22" s="11"/>
    </row>
    <row r="23" spans="1:40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4"/>
      <c r="AE23" s="61"/>
      <c r="AF23" s="61"/>
      <c r="AG23" s="5"/>
      <c r="AH23" s="5"/>
      <c r="AJ23" s="13"/>
      <c r="AK23" s="13"/>
      <c r="AL23" s="11"/>
      <c r="AM23" s="11"/>
      <c r="AN23" s="11"/>
    </row>
    <row r="24" spans="1:40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4"/>
      <c r="AE24" s="61"/>
      <c r="AF24" s="61"/>
      <c r="AG24" s="5"/>
      <c r="AH24" s="5"/>
      <c r="AJ24" s="13"/>
      <c r="AK24" s="13"/>
      <c r="AL24" s="11"/>
      <c r="AM24" s="11"/>
      <c r="AN24" s="11"/>
    </row>
    <row r="25" spans="1:40" ht="15.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61"/>
      <c r="AF25" s="61"/>
      <c r="AJ25" s="13"/>
      <c r="AK25" s="13"/>
      <c r="AL25" s="11"/>
      <c r="AM25" s="11"/>
      <c r="AN25" s="11"/>
    </row>
    <row r="26" spans="1:40" ht="17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61"/>
      <c r="AF26" s="61"/>
      <c r="AH26" s="5"/>
      <c r="AJ26" s="13"/>
      <c r="AK26" s="13"/>
      <c r="AL26" s="11"/>
      <c r="AM26" s="11"/>
      <c r="AN26" s="11"/>
    </row>
    <row r="27" spans="1:40" ht="15.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14"/>
      <c r="AE27" s="61"/>
      <c r="AF27" s="61"/>
      <c r="AJ27" s="13"/>
      <c r="AK27" s="13"/>
      <c r="AL27" s="11"/>
      <c r="AM27" s="11"/>
      <c r="AN27" s="11"/>
    </row>
    <row r="28" spans="1:40" ht="15.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61"/>
      <c r="AF28" s="61"/>
      <c r="AJ28" s="13"/>
      <c r="AK28" s="13"/>
      <c r="AL28" s="11"/>
      <c r="AM28" s="11"/>
      <c r="AN28" s="11"/>
    </row>
    <row r="29" spans="1:40" ht="17.399999999999999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4"/>
      <c r="AE29" s="61"/>
      <c r="AF29" s="61"/>
      <c r="AJ29" s="59"/>
      <c r="AK29" s="59"/>
      <c r="AL29" s="11"/>
      <c r="AM29" s="11"/>
      <c r="AN29" s="11"/>
    </row>
    <row r="30" spans="1:40" ht="17.399999999999999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4"/>
      <c r="AE30" s="61"/>
      <c r="AF30" s="61"/>
      <c r="AJ30" s="59"/>
      <c r="AK30" s="59"/>
      <c r="AL30" s="11"/>
      <c r="AM30" s="11"/>
      <c r="AN30" s="11"/>
    </row>
    <row r="31" spans="1:40" ht="15.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4"/>
      <c r="AE31" s="61"/>
      <c r="AF31" s="61"/>
      <c r="AG31" s="4"/>
      <c r="AH31" s="4"/>
    </row>
    <row r="32" spans="1:40" ht="15.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4"/>
      <c r="AE32" s="61"/>
      <c r="AF32" s="61"/>
      <c r="AG32" s="1"/>
      <c r="AH32" s="18"/>
      <c r="AJ32" s="1"/>
      <c r="AK32" s="5"/>
    </row>
    <row r="33" spans="1:34" ht="15.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4"/>
      <c r="AE33" s="61"/>
      <c r="AF33" s="61"/>
      <c r="AG33" s="1"/>
      <c r="AH33" s="18"/>
    </row>
    <row r="34" spans="1:34" ht="15.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4"/>
      <c r="AE34" s="61"/>
      <c r="AF34" s="61"/>
      <c r="AG34" s="1"/>
      <c r="AH34" s="18"/>
    </row>
    <row r="35" spans="1:34" ht="15.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4"/>
      <c r="AE35" s="61"/>
      <c r="AF35" s="61"/>
      <c r="AG35" s="1"/>
      <c r="AH35" s="18"/>
    </row>
    <row r="36" spans="1:34" ht="15.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4"/>
      <c r="AE36" s="61"/>
      <c r="AF36" s="61"/>
      <c r="AG36" s="13"/>
      <c r="AH36" s="18"/>
    </row>
    <row r="37" spans="1:34" ht="15.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4"/>
      <c r="AE37" s="61"/>
      <c r="AF37" s="61"/>
      <c r="AG37" s="13"/>
      <c r="AH37" s="18"/>
    </row>
    <row r="38" spans="1:34" ht="15.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4"/>
      <c r="AE38" s="61"/>
      <c r="AF38" s="61"/>
      <c r="AG38" s="13"/>
      <c r="AH38" s="18"/>
    </row>
    <row r="39" spans="1:34" ht="15.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4"/>
      <c r="AE39" s="61"/>
      <c r="AF39" s="61"/>
      <c r="AG39" s="13"/>
      <c r="AH39" s="18"/>
    </row>
    <row r="40" spans="1:34" ht="15.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4"/>
      <c r="AE40" s="61"/>
      <c r="AF40" s="61"/>
      <c r="AG40" s="5"/>
      <c r="AH40" s="18"/>
    </row>
    <row r="41" spans="1:34" ht="15.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4"/>
      <c r="AE41" s="61"/>
      <c r="AF41" s="61"/>
      <c r="AG41" s="5"/>
      <c r="AH41" s="18"/>
    </row>
    <row r="42" spans="1:34" ht="15.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4"/>
      <c r="AE42" s="61"/>
      <c r="AF42" s="61"/>
      <c r="AG42" s="5"/>
      <c r="AH42" s="18"/>
    </row>
    <row r="43" spans="1:34" ht="15.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4"/>
      <c r="AE43" s="61"/>
      <c r="AF43" s="61"/>
      <c r="AG43" s="5"/>
      <c r="AH43" s="18"/>
    </row>
    <row r="44" spans="1:34" ht="15.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4"/>
      <c r="AE44" s="61"/>
      <c r="AF44" s="61"/>
      <c r="AG44" s="5"/>
      <c r="AH44" s="18"/>
    </row>
    <row r="45" spans="1:34" ht="15.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4"/>
      <c r="AE45" s="61"/>
      <c r="AF45" s="61"/>
      <c r="AG45" s="5"/>
      <c r="AH45" s="18"/>
    </row>
    <row r="46" spans="1:34" ht="15.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4"/>
      <c r="AE46" s="61"/>
      <c r="AF46" s="61"/>
      <c r="AG46" s="5"/>
      <c r="AH46" s="18"/>
    </row>
    <row r="47" spans="1:34" ht="15.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4"/>
      <c r="AE47" s="61"/>
      <c r="AF47" s="61"/>
      <c r="AG47" s="5"/>
      <c r="AH47" s="18"/>
    </row>
    <row r="48" spans="1:34" ht="15.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13"/>
      <c r="AE48" s="61"/>
      <c r="AF48" s="61"/>
      <c r="AG48" s="5"/>
      <c r="AH48" s="18"/>
    </row>
    <row r="49" spans="1:34" ht="15.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5"/>
      <c r="AE49" s="61"/>
      <c r="AF49" s="61"/>
    </row>
    <row r="50" spans="1:34" ht="15.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13"/>
      <c r="AE50" s="61"/>
      <c r="AF50" s="61"/>
      <c r="AH50" s="18"/>
    </row>
    <row r="51" spans="1:34" ht="15.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13"/>
      <c r="AE51" s="61"/>
      <c r="AF51" s="61"/>
    </row>
    <row r="52" spans="1:34" ht="15.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61"/>
      <c r="AF52" s="61"/>
    </row>
    <row r="53" spans="1:34" ht="15.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4"/>
      <c r="AE53" s="61"/>
      <c r="AF53" s="61"/>
    </row>
    <row r="54" spans="1:34" ht="15.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4"/>
      <c r="AE54" s="61"/>
      <c r="AF54" s="61"/>
      <c r="AG54" s="4"/>
      <c r="AH54" s="4"/>
    </row>
    <row r="55" spans="1:34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4"/>
      <c r="AE55" s="61"/>
      <c r="AF55" s="61"/>
      <c r="AG55" s="1"/>
      <c r="AH55" s="5"/>
    </row>
    <row r="56" spans="1:34" ht="15.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4"/>
      <c r="AE56" s="61"/>
      <c r="AF56" s="61"/>
      <c r="AG56" s="1"/>
      <c r="AH56" s="5"/>
    </row>
    <row r="57" spans="1:34" ht="15.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4"/>
      <c r="AE57" s="61"/>
      <c r="AF57" s="61"/>
      <c r="AG57" s="1"/>
      <c r="AH57" s="5"/>
    </row>
    <row r="58" spans="1:34" ht="15.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4"/>
      <c r="AE58" s="61"/>
      <c r="AF58" s="61"/>
      <c r="AG58" s="1"/>
      <c r="AH58" s="5"/>
    </row>
    <row r="59" spans="1:34" ht="15.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4"/>
      <c r="AE59" s="61"/>
      <c r="AF59" s="61"/>
      <c r="AG59" s="1"/>
      <c r="AH59" s="5"/>
    </row>
    <row r="60" spans="1:34" ht="15.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4"/>
      <c r="AE60" s="61"/>
      <c r="AF60" s="61"/>
      <c r="AG60" s="1"/>
      <c r="AH60" s="5"/>
    </row>
    <row r="61" spans="1:34" ht="15.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4"/>
      <c r="AE61" s="61"/>
      <c r="AF61" s="61"/>
      <c r="AG61" s="1"/>
      <c r="AH61" s="5"/>
    </row>
    <row r="62" spans="1:34" ht="15.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4"/>
      <c r="AE62" s="61"/>
      <c r="AF62" s="61"/>
      <c r="AG62" s="13"/>
      <c r="AH62" s="5"/>
    </row>
    <row r="63" spans="1:34" ht="15.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4"/>
      <c r="AE63" s="61"/>
      <c r="AF63" s="61"/>
      <c r="AG63" s="13"/>
      <c r="AH63" s="5"/>
    </row>
    <row r="64" spans="1:34" ht="15.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4"/>
      <c r="AE64" s="61"/>
      <c r="AF64" s="61"/>
      <c r="AG64" s="13"/>
      <c r="AH64" s="5"/>
    </row>
    <row r="65" spans="1:49" ht="15.6">
      <c r="A65"/>
      <c r="O65" s="3"/>
      <c r="P65" s="3"/>
      <c r="Q65" s="61"/>
      <c r="R65" s="61"/>
      <c r="S65" s="16"/>
      <c r="T65" s="16"/>
      <c r="U65" s="3"/>
      <c r="V65" s="3"/>
      <c r="W65" s="16"/>
      <c r="Y65" s="3"/>
      <c r="Z65" s="62"/>
      <c r="AA65" s="62"/>
      <c r="AC65" s="1"/>
      <c r="AD65" s="4"/>
      <c r="AE65" s="61"/>
      <c r="AF65" s="61"/>
      <c r="AG65" s="13"/>
      <c r="AH65" s="5"/>
    </row>
    <row r="66" spans="1:49" ht="15.6">
      <c r="A66"/>
      <c r="O66" s="3"/>
      <c r="P66" s="3"/>
      <c r="Q66" s="61"/>
      <c r="R66" s="61"/>
      <c r="S66" s="16"/>
      <c r="T66" s="16"/>
      <c r="U66" s="3"/>
      <c r="V66" s="3"/>
      <c r="W66" s="16"/>
      <c r="Y66" s="3"/>
      <c r="Z66" s="62"/>
      <c r="AA66" s="62"/>
      <c r="AC66" s="1"/>
      <c r="AD66" s="4"/>
      <c r="AE66" s="61"/>
      <c r="AF66" s="61"/>
      <c r="AG66" s="5"/>
      <c r="AH66" s="5"/>
    </row>
    <row r="67" spans="1:49" ht="15.6">
      <c r="A67"/>
      <c r="O67" s="3"/>
      <c r="P67" s="3"/>
      <c r="Q67" s="61"/>
      <c r="R67" s="61"/>
      <c r="S67" s="16"/>
      <c r="T67" s="16"/>
      <c r="U67" s="3"/>
      <c r="V67" s="3"/>
      <c r="W67" s="16"/>
      <c r="Y67" s="3"/>
      <c r="Z67" s="62"/>
      <c r="AA67" s="62"/>
      <c r="AC67" s="1"/>
      <c r="AD67" s="4"/>
      <c r="AE67" s="61"/>
      <c r="AF67" s="61"/>
      <c r="AG67" s="5"/>
      <c r="AH67" s="5"/>
    </row>
    <row r="68" spans="1:49" ht="15.6">
      <c r="A68"/>
      <c r="O68" s="3"/>
      <c r="P68" s="3"/>
      <c r="Q68" s="61"/>
      <c r="R68" s="61"/>
      <c r="S68" s="16"/>
      <c r="T68" s="16"/>
      <c r="U68" s="3"/>
      <c r="V68" s="3"/>
      <c r="W68" s="16"/>
      <c r="Y68" s="3"/>
      <c r="Z68" s="62"/>
      <c r="AA68" s="62"/>
      <c r="AC68" s="1"/>
      <c r="AD68" s="4"/>
      <c r="AE68" s="61"/>
      <c r="AF68" s="61"/>
      <c r="AG68" s="5"/>
      <c r="AH68" s="5"/>
    </row>
    <row r="69" spans="1:49" ht="15.6">
      <c r="A69"/>
      <c r="O69" s="3"/>
      <c r="P69" s="3"/>
      <c r="Q69" s="61"/>
      <c r="R69" s="61"/>
      <c r="S69" s="16"/>
      <c r="T69" s="16"/>
      <c r="U69" s="3"/>
      <c r="V69" s="3"/>
      <c r="W69" s="16"/>
      <c r="Y69" s="3"/>
      <c r="Z69" s="62"/>
      <c r="AA69" s="62"/>
      <c r="AC69" s="1"/>
      <c r="AD69" s="4"/>
      <c r="AE69" s="61"/>
      <c r="AF69" s="61"/>
      <c r="AG69" s="5"/>
      <c r="AH69" s="5"/>
    </row>
    <row r="70" spans="1:49" ht="15.6">
      <c r="A70"/>
      <c r="O70" s="3"/>
      <c r="P70" s="3"/>
      <c r="Q70" s="61"/>
      <c r="R70" s="61"/>
      <c r="S70" s="16"/>
      <c r="T70" s="16"/>
      <c r="U70" s="3"/>
      <c r="V70" s="3"/>
      <c r="W70" s="16"/>
      <c r="Y70" s="3"/>
      <c r="Z70" s="62"/>
      <c r="AA70" s="62"/>
      <c r="AC70" s="1"/>
      <c r="AD70" s="1"/>
      <c r="AE70" s="61"/>
      <c r="AF70" s="61"/>
      <c r="AG70" s="5"/>
      <c r="AH70" s="5"/>
    </row>
    <row r="71" spans="1:49" ht="15.6">
      <c r="O71" s="3"/>
      <c r="P71" s="3"/>
      <c r="Q71" s="61"/>
      <c r="R71" s="61"/>
      <c r="S71" s="16"/>
      <c r="T71" s="16"/>
      <c r="U71" s="3"/>
      <c r="V71" s="3"/>
      <c r="W71" s="16"/>
      <c r="Y71" s="3"/>
      <c r="Z71" s="62"/>
      <c r="AA71" s="62"/>
      <c r="AC71" s="1"/>
      <c r="AD71" s="1"/>
      <c r="AE71" s="61"/>
      <c r="AF71" s="61"/>
      <c r="AG71" s="1"/>
      <c r="AH71" s="1"/>
      <c r="AI71" s="1"/>
      <c r="AJ71" s="1"/>
      <c r="AK71" s="1"/>
      <c r="AL71" s="1"/>
      <c r="AM71" s="1"/>
      <c r="AN71" s="1"/>
      <c r="AO71" s="1"/>
      <c r="AP71" s="13"/>
      <c r="AQ71" s="13"/>
      <c r="AR71" s="13"/>
      <c r="AS71" s="13"/>
      <c r="AT71" s="5"/>
      <c r="AU71" s="5"/>
    </row>
    <row r="72" spans="1:49" ht="15.6">
      <c r="O72" s="3"/>
      <c r="P72" s="3"/>
      <c r="Q72" s="61"/>
      <c r="R72" s="61"/>
      <c r="S72" s="16"/>
      <c r="T72" s="16"/>
      <c r="U72" s="3"/>
      <c r="V72" s="3"/>
      <c r="W72" s="16"/>
      <c r="Y72" s="3"/>
      <c r="Z72" s="62"/>
      <c r="AA72" s="62"/>
      <c r="AC72" s="1"/>
      <c r="AD72" s="1"/>
      <c r="AE72" s="61"/>
      <c r="AF72" s="61"/>
      <c r="AG72" s="1"/>
      <c r="AH72" s="1"/>
      <c r="AI72" s="1"/>
      <c r="AJ72" s="1"/>
      <c r="AK72" s="1"/>
      <c r="AL72" s="1"/>
      <c r="AM72" s="1"/>
      <c r="AN72" s="1"/>
      <c r="AO72" s="1"/>
      <c r="AP72" s="13"/>
      <c r="AQ72" s="13"/>
      <c r="AR72" s="13"/>
      <c r="AS72" s="13"/>
      <c r="AT72" s="5"/>
      <c r="AU72" s="5"/>
    </row>
    <row r="73" spans="1:49" ht="15.6">
      <c r="O73" s="3"/>
      <c r="P73" s="3"/>
      <c r="Q73" s="61"/>
      <c r="R73" s="61"/>
      <c r="S73" s="16"/>
      <c r="T73" s="16"/>
      <c r="U73" s="3"/>
      <c r="V73" s="3"/>
      <c r="W73" s="16"/>
      <c r="Y73" s="3"/>
      <c r="Z73" s="62"/>
      <c r="AA73" s="62"/>
      <c r="AC73" s="1"/>
      <c r="AD73" s="1"/>
      <c r="AE73" s="61"/>
      <c r="AF73" s="61"/>
      <c r="AG73" s="1"/>
      <c r="AH73" s="1"/>
      <c r="AI73" s="1"/>
      <c r="AJ73" s="1"/>
      <c r="AK73" s="1"/>
      <c r="AL73" s="1"/>
      <c r="AM73" s="1"/>
      <c r="AN73" s="1"/>
      <c r="AO73" s="1"/>
      <c r="AP73" s="13"/>
      <c r="AQ73" s="13"/>
      <c r="AR73" s="13"/>
      <c r="AS73" s="13"/>
      <c r="AT73" s="5"/>
      <c r="AU73" s="5"/>
    </row>
    <row r="74" spans="1:49" ht="15.6">
      <c r="O74" s="3"/>
      <c r="P74" s="3"/>
      <c r="Q74" s="61"/>
      <c r="R74" s="61"/>
      <c r="S74" s="16"/>
      <c r="T74" s="16"/>
      <c r="U74" s="3"/>
      <c r="V74" s="3"/>
      <c r="W74" s="16"/>
      <c r="Y74" s="3"/>
      <c r="Z74" s="62"/>
      <c r="AA74" s="62"/>
      <c r="AC74" s="1"/>
      <c r="AD74" s="1"/>
      <c r="AE74" s="61"/>
      <c r="AF74" s="61"/>
      <c r="AG74" s="1"/>
      <c r="AH74" s="1"/>
      <c r="AI74" s="1"/>
      <c r="AJ74" s="1"/>
      <c r="AK74" s="1"/>
      <c r="AL74" s="1"/>
      <c r="AM74" s="1"/>
      <c r="AN74" s="1"/>
      <c r="AO74" s="1"/>
      <c r="AP74" s="13"/>
      <c r="AQ74" s="13"/>
      <c r="AR74" s="13"/>
      <c r="AS74" s="13"/>
      <c r="AT74" s="5"/>
      <c r="AU74" s="5"/>
    </row>
    <row r="75" spans="1:49" ht="15.6">
      <c r="O75" s="3"/>
      <c r="P75" s="3"/>
      <c r="Q75" s="61"/>
      <c r="R75" s="61"/>
      <c r="S75" s="16"/>
      <c r="T75" s="16"/>
      <c r="U75" s="3"/>
      <c r="V75" s="3"/>
      <c r="W75" s="16"/>
      <c r="Y75" s="3"/>
      <c r="Z75" s="62"/>
      <c r="AA75" s="62"/>
      <c r="AC75" s="1"/>
      <c r="AD75" s="1"/>
      <c r="AE75" s="61"/>
      <c r="AF75" s="61"/>
      <c r="AG75" s="1"/>
      <c r="AH75" s="1"/>
      <c r="AI75" s="1"/>
      <c r="AJ75" s="1"/>
      <c r="AK75" s="1"/>
      <c r="AL75" s="1"/>
      <c r="AM75" s="1"/>
      <c r="AN75" s="1"/>
      <c r="AO75" s="1"/>
      <c r="AP75" s="13"/>
      <c r="AQ75" s="13"/>
      <c r="AR75" s="13"/>
      <c r="AS75" s="13"/>
      <c r="AT75" s="5"/>
      <c r="AU75" s="5"/>
    </row>
    <row r="76" spans="1:49" ht="15.6">
      <c r="O76" s="3"/>
      <c r="P76" s="3"/>
      <c r="Q76" s="61"/>
      <c r="R76" s="61"/>
      <c r="S76" s="16"/>
      <c r="T76" s="16"/>
      <c r="U76" s="3"/>
      <c r="V76" s="3"/>
      <c r="W76" s="16"/>
      <c r="Y76" s="3"/>
      <c r="Z76" s="62"/>
      <c r="AA76" s="62"/>
      <c r="AC76" s="1"/>
      <c r="AD76" s="1"/>
      <c r="AE76" s="61"/>
      <c r="AF76" s="61"/>
      <c r="AG76" s="1"/>
      <c r="AH76" s="1"/>
      <c r="AI76" s="1"/>
      <c r="AJ76" s="1"/>
      <c r="AK76" s="1"/>
      <c r="AL76" s="1"/>
      <c r="AM76" s="1"/>
      <c r="AN76" s="1"/>
      <c r="AO76" s="1"/>
      <c r="AP76" s="5"/>
      <c r="AQ76" s="5"/>
      <c r="AR76" s="5"/>
      <c r="AS76" s="5"/>
      <c r="AT76" s="5"/>
      <c r="AU76" s="5"/>
    </row>
    <row r="77" spans="1:49" ht="15.6">
      <c r="O77" s="3"/>
      <c r="P77" s="3"/>
      <c r="Q77" s="61"/>
      <c r="R77" s="61"/>
      <c r="S77" s="16"/>
      <c r="T77" s="16"/>
      <c r="U77" s="3"/>
      <c r="V77" s="3"/>
      <c r="W77" s="16"/>
      <c r="Y77" s="3"/>
      <c r="Z77" s="62"/>
      <c r="AA77" s="62"/>
      <c r="AC77" s="1"/>
      <c r="AD77" s="1"/>
      <c r="AE77" s="61"/>
      <c r="AF77" s="61"/>
      <c r="AG77" s="1"/>
      <c r="AH77" s="1"/>
      <c r="AI77" s="1"/>
      <c r="AJ77" s="1"/>
      <c r="AK77" s="1"/>
      <c r="AL77" s="1"/>
      <c r="AM77" s="1"/>
      <c r="AN77" s="1"/>
      <c r="AO77" s="1"/>
      <c r="AS77" s="2"/>
      <c r="AT77" s="13"/>
    </row>
    <row r="78" spans="1:49" ht="15.6">
      <c r="O78" s="3"/>
      <c r="P78" s="3"/>
      <c r="Q78" s="61"/>
      <c r="R78" s="61"/>
      <c r="S78" s="16"/>
      <c r="T78" s="16"/>
      <c r="U78" s="3"/>
      <c r="V78" s="3"/>
      <c r="W78" s="16"/>
      <c r="Y78" s="3"/>
      <c r="Z78" s="62"/>
      <c r="AA78" s="62"/>
      <c r="AC78" s="1"/>
      <c r="AD78" s="1"/>
      <c r="AE78" s="61"/>
      <c r="AF78" s="6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S78" s="4"/>
      <c r="AT78" s="5"/>
      <c r="AU78" s="5"/>
      <c r="AW78" s="5"/>
    </row>
    <row r="79" spans="1:49">
      <c r="O79" s="3"/>
      <c r="P79" s="3"/>
      <c r="Q79" s="61"/>
      <c r="R79" s="61"/>
      <c r="S79" s="16"/>
      <c r="T79" s="16"/>
      <c r="U79" s="3"/>
      <c r="V79" s="3"/>
      <c r="W79" s="16"/>
      <c r="Y79" s="3"/>
      <c r="Z79" s="62"/>
      <c r="AA79" s="62"/>
      <c r="AC79" s="1"/>
      <c r="AD79" s="1"/>
      <c r="AE79" s="61"/>
      <c r="AF79" s="6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S79" s="4"/>
      <c r="AT79" s="13"/>
    </row>
    <row r="80" spans="1:49">
      <c r="O80" s="3"/>
      <c r="P80" s="3"/>
      <c r="Q80" s="61"/>
      <c r="R80" s="61"/>
      <c r="S80" s="16"/>
      <c r="T80" s="16"/>
      <c r="U80" s="3"/>
      <c r="V80" s="3"/>
      <c r="W80" s="16"/>
      <c r="Y80" s="3"/>
      <c r="Z80" s="62"/>
      <c r="AA80" s="62"/>
      <c r="AC80" s="1"/>
      <c r="AD80" s="1"/>
      <c r="AE80" s="61"/>
      <c r="AF80" s="6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S80" s="4"/>
      <c r="AT80" s="13"/>
    </row>
    <row r="81" spans="15:49" ht="15.6">
      <c r="O81" s="3"/>
      <c r="P81" s="3"/>
      <c r="Q81" s="61"/>
      <c r="R81" s="61"/>
      <c r="S81" s="16"/>
      <c r="T81" s="16"/>
      <c r="U81" s="3"/>
      <c r="V81" s="3"/>
      <c r="W81" s="16"/>
      <c r="Y81" s="3"/>
      <c r="Z81" s="62"/>
      <c r="AA81" s="62"/>
      <c r="AC81" s="1"/>
      <c r="AD81" s="1"/>
      <c r="AE81" s="61"/>
      <c r="AF81" s="6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S81" s="4"/>
      <c r="AT81" s="5"/>
      <c r="AU81" s="5"/>
      <c r="AW81" s="2"/>
    </row>
    <row r="82" spans="15:49">
      <c r="O82" s="3"/>
      <c r="P82" s="3"/>
      <c r="Q82" s="61"/>
      <c r="R82" s="61"/>
      <c r="S82" s="16"/>
      <c r="T82" s="16"/>
      <c r="U82" s="3"/>
      <c r="V82" s="3"/>
      <c r="W82" s="16"/>
      <c r="Y82" s="3"/>
      <c r="Z82" s="62"/>
      <c r="AA82" s="62"/>
      <c r="AC82" s="1"/>
      <c r="AD82" s="1"/>
      <c r="AE82" s="61"/>
      <c r="AF82" s="6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S82" s="4"/>
      <c r="AT82" s="4"/>
      <c r="AU82" s="4"/>
      <c r="AV82" s="4"/>
      <c r="AW82" s="4"/>
    </row>
    <row r="83" spans="15:49" ht="15.6">
      <c r="O83" s="3"/>
      <c r="P83" s="3"/>
      <c r="Q83" s="61"/>
      <c r="R83" s="61"/>
      <c r="S83" s="16"/>
      <c r="T83" s="16"/>
      <c r="U83" s="3"/>
      <c r="V83" s="3"/>
      <c r="W83" s="16"/>
      <c r="Y83" s="3"/>
      <c r="Z83" s="62"/>
      <c r="AA83" s="62"/>
      <c r="AC83" s="1"/>
      <c r="AD83" s="1"/>
      <c r="AE83" s="61"/>
      <c r="AF83" s="6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S83" s="4"/>
      <c r="AT83" s="13"/>
      <c r="AU83" s="13"/>
      <c r="AV83" s="1"/>
      <c r="AW83" s="5"/>
    </row>
    <row r="84" spans="15:49" ht="15.6">
      <c r="O84" s="3"/>
      <c r="P84" s="3"/>
      <c r="Q84" s="61"/>
      <c r="R84" s="61"/>
      <c r="S84" s="16"/>
      <c r="T84" s="16"/>
      <c r="U84" s="3"/>
      <c r="V84" s="3"/>
      <c r="W84" s="16"/>
      <c r="Y84" s="3"/>
      <c r="Z84" s="62"/>
      <c r="AA84" s="62"/>
      <c r="AC84" s="1"/>
      <c r="AD84" s="1"/>
      <c r="AE84" s="61"/>
      <c r="AF84" s="6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S84" s="4"/>
      <c r="AT84" s="13"/>
      <c r="AU84" s="13"/>
      <c r="AV84" s="1"/>
      <c r="AW84" s="5"/>
    </row>
    <row r="85" spans="15:49" ht="15.6">
      <c r="O85" s="3"/>
      <c r="P85" s="3"/>
      <c r="Q85" s="61"/>
      <c r="R85" s="61"/>
      <c r="S85" s="16"/>
      <c r="T85" s="16"/>
      <c r="U85" s="3"/>
      <c r="V85" s="3"/>
      <c r="W85" s="16"/>
      <c r="Y85" s="3"/>
      <c r="Z85" s="62"/>
      <c r="AA85" s="62"/>
      <c r="AC85" s="1"/>
      <c r="AD85" s="1"/>
      <c r="AE85" s="61"/>
      <c r="AF85" s="6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S85" s="4"/>
      <c r="AT85" s="13"/>
      <c r="AU85" s="13"/>
      <c r="AV85" s="1"/>
      <c r="AW85" s="5"/>
    </row>
    <row r="86" spans="15:49" ht="15.6">
      <c r="O86" s="3"/>
      <c r="P86" s="3"/>
      <c r="Q86" s="61"/>
      <c r="R86" s="61"/>
      <c r="S86" s="16"/>
      <c r="T86" s="16"/>
      <c r="U86" s="3"/>
      <c r="V86" s="3"/>
      <c r="W86" s="16"/>
      <c r="Y86" s="3"/>
      <c r="Z86" s="62"/>
      <c r="AA86" s="62"/>
      <c r="AC86" s="1"/>
      <c r="AD86" s="1"/>
      <c r="AE86" s="61"/>
      <c r="AF86" s="6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S86" s="4"/>
      <c r="AT86" s="13"/>
      <c r="AU86" s="13"/>
      <c r="AV86" s="1"/>
      <c r="AW86" s="5"/>
    </row>
    <row r="87" spans="15:49" ht="15.6">
      <c r="O87" s="3"/>
      <c r="P87" s="3"/>
      <c r="Q87" s="61"/>
      <c r="R87" s="61"/>
      <c r="S87" s="16"/>
      <c r="T87" s="16"/>
      <c r="U87" s="3"/>
      <c r="V87" s="3"/>
      <c r="W87" s="16"/>
      <c r="Y87" s="3"/>
      <c r="Z87" s="62"/>
      <c r="AA87" s="62"/>
      <c r="AC87" s="1"/>
      <c r="AD87" s="1"/>
      <c r="AE87" s="61"/>
      <c r="AF87" s="6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S87" s="4"/>
      <c r="AT87" s="13"/>
      <c r="AU87" s="13"/>
      <c r="AV87" s="13"/>
      <c r="AW87" s="5"/>
    </row>
    <row r="88" spans="15:49" ht="15.6">
      <c r="O88" s="3"/>
      <c r="P88" s="3"/>
      <c r="Q88" s="61"/>
      <c r="R88" s="61"/>
      <c r="S88" s="16"/>
      <c r="T88" s="16"/>
      <c r="U88" s="3"/>
      <c r="V88" s="3"/>
      <c r="W88" s="16"/>
      <c r="Y88" s="3"/>
      <c r="Z88" s="62"/>
      <c r="AA88" s="62"/>
      <c r="AC88" s="1"/>
      <c r="AD88" s="1"/>
      <c r="AE88" s="61"/>
      <c r="AF88" s="6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S88" s="4"/>
      <c r="AT88" s="13"/>
      <c r="AU88" s="13"/>
      <c r="AV88" s="13"/>
      <c r="AW88" s="5"/>
    </row>
    <row r="89" spans="15:49" ht="15.6">
      <c r="O89" s="3"/>
      <c r="P89" s="3"/>
      <c r="Q89" s="61"/>
      <c r="R89" s="61"/>
      <c r="S89" s="16"/>
      <c r="T89" s="16"/>
      <c r="U89" s="3"/>
      <c r="V89" s="3"/>
      <c r="W89" s="16"/>
      <c r="Y89" s="3"/>
      <c r="Z89" s="62"/>
      <c r="AA89" s="62"/>
      <c r="AC89" s="1"/>
      <c r="AD89" s="1"/>
      <c r="AE89" s="61"/>
      <c r="AF89" s="6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S89" s="4"/>
      <c r="AT89" s="13"/>
      <c r="AU89" s="13"/>
      <c r="AV89" s="13"/>
      <c r="AW89" s="5"/>
    </row>
    <row r="90" spans="15:49" ht="15.6">
      <c r="O90" s="3"/>
      <c r="P90" s="3"/>
      <c r="Q90" s="61"/>
      <c r="R90" s="61"/>
      <c r="S90" s="16"/>
      <c r="T90" s="16"/>
      <c r="U90" s="3"/>
      <c r="V90" s="3"/>
      <c r="W90" s="16"/>
      <c r="Y90" s="3"/>
      <c r="Z90" s="62"/>
      <c r="AA90" s="62"/>
      <c r="AC90" s="1"/>
      <c r="AD90" s="1"/>
      <c r="AE90" s="61"/>
      <c r="AF90" s="6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S90" s="4"/>
      <c r="AT90" s="13"/>
      <c r="AU90" s="13"/>
      <c r="AV90" s="13"/>
      <c r="AW90" s="5"/>
    </row>
    <row r="91" spans="15:49" ht="15.6">
      <c r="O91" s="3"/>
      <c r="P91" s="3"/>
      <c r="Q91" s="61"/>
      <c r="R91" s="61"/>
      <c r="S91" s="16"/>
      <c r="T91" s="16"/>
      <c r="U91" s="3"/>
      <c r="V91" s="3"/>
      <c r="W91" s="16"/>
      <c r="Y91" s="3"/>
      <c r="Z91" s="62"/>
      <c r="AA91" s="62"/>
      <c r="AC91" s="1"/>
      <c r="AD91" s="1"/>
      <c r="AE91" s="61"/>
      <c r="AF91" s="6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S91" s="4"/>
      <c r="AT91" s="13"/>
      <c r="AU91" s="13"/>
      <c r="AV91" s="5"/>
      <c r="AW91" s="5"/>
    </row>
    <row r="92" spans="15:49" ht="15.6">
      <c r="O92" s="3"/>
      <c r="P92" s="3"/>
      <c r="Q92" s="61"/>
      <c r="R92" s="61"/>
      <c r="S92" s="16"/>
      <c r="T92" s="16"/>
      <c r="U92" s="3"/>
      <c r="V92" s="3"/>
      <c r="W92" s="16"/>
      <c r="Y92" s="3"/>
      <c r="Z92" s="62"/>
      <c r="AA92" s="62"/>
      <c r="AC92" s="1"/>
      <c r="AD92" s="1"/>
      <c r="AE92" s="61"/>
      <c r="AF92" s="6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S92" s="4"/>
      <c r="AT92" s="13"/>
      <c r="AU92" s="13"/>
      <c r="AV92" s="5"/>
      <c r="AW92" s="5"/>
    </row>
    <row r="93" spans="15:49" ht="15.6">
      <c r="O93" s="3"/>
      <c r="P93" s="3"/>
      <c r="Q93" s="61"/>
      <c r="R93" s="61"/>
      <c r="S93" s="16"/>
      <c r="T93" s="16"/>
      <c r="U93" s="3"/>
      <c r="V93" s="3"/>
      <c r="W93" s="16"/>
      <c r="Y93" s="3"/>
      <c r="Z93" s="62"/>
      <c r="AA93" s="62"/>
      <c r="AC93" s="1"/>
      <c r="AD93" s="1"/>
      <c r="AE93" s="61"/>
      <c r="AF93" s="6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S93" s="4"/>
      <c r="AT93" s="13"/>
      <c r="AU93" s="13"/>
      <c r="AV93" s="5"/>
      <c r="AW93" s="5"/>
    </row>
    <row r="94" spans="15:49" ht="15.6">
      <c r="O94" s="3"/>
      <c r="P94" s="3"/>
      <c r="Q94" s="61"/>
      <c r="R94" s="61"/>
      <c r="S94" s="16"/>
      <c r="T94" s="16"/>
      <c r="U94" s="3"/>
      <c r="V94" s="3"/>
      <c r="W94" s="16"/>
      <c r="Y94" s="3"/>
      <c r="Z94" s="62"/>
      <c r="AA94" s="62"/>
      <c r="AC94" s="1"/>
      <c r="AD94" s="1"/>
      <c r="AE94" s="61"/>
      <c r="AF94" s="6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S94" s="4"/>
      <c r="AT94" s="13"/>
      <c r="AU94" s="13"/>
      <c r="AV94" s="5"/>
      <c r="AW94" s="5"/>
    </row>
    <row r="95" spans="15:49" ht="15.6">
      <c r="AC95" s="1"/>
      <c r="AD95" s="1"/>
      <c r="AE95" s="61"/>
      <c r="AF95" s="6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S95" s="4"/>
      <c r="AT95" s="13"/>
      <c r="AU95" s="13"/>
      <c r="AV95" s="5"/>
      <c r="AW95" s="5"/>
    </row>
    <row r="96" spans="15:49" ht="15.6">
      <c r="AC96" s="1"/>
      <c r="AD96" s="1"/>
      <c r="AE96" s="61"/>
      <c r="AF96" s="6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S96" s="13"/>
      <c r="AT96" s="13"/>
      <c r="AU96" s="13"/>
      <c r="AV96" s="5"/>
      <c r="AW96" s="5"/>
    </row>
    <row r="97" spans="15:49" ht="15.6">
      <c r="O97" s="3"/>
      <c r="P97" s="3"/>
      <c r="Q97" s="61"/>
      <c r="R97" s="61"/>
      <c r="S97" s="16"/>
      <c r="T97" s="16"/>
      <c r="U97" s="3"/>
      <c r="V97" s="3"/>
      <c r="W97" s="16"/>
      <c r="Y97" s="3"/>
      <c r="Z97" s="62"/>
      <c r="AA97" s="62"/>
      <c r="AC97" s="1"/>
      <c r="AD97" s="1"/>
      <c r="AE97" s="61"/>
      <c r="AF97" s="6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S97" s="5"/>
      <c r="AT97" s="13"/>
      <c r="AU97" s="13"/>
      <c r="AV97" s="5"/>
      <c r="AW97" s="5"/>
    </row>
    <row r="98" spans="15:49" ht="15.6">
      <c r="O98" s="3"/>
      <c r="P98" s="3"/>
      <c r="Q98" s="61"/>
      <c r="R98" s="61"/>
      <c r="S98" s="16"/>
      <c r="T98" s="16"/>
      <c r="U98" s="3"/>
      <c r="V98" s="3"/>
      <c r="W98" s="16"/>
      <c r="Y98" s="3"/>
      <c r="Z98" s="62"/>
      <c r="AA98" s="62"/>
      <c r="AC98" s="1"/>
      <c r="AD98" s="1"/>
      <c r="AE98" s="61"/>
      <c r="AF98" s="6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S98" s="13"/>
      <c r="AT98" s="13"/>
      <c r="AU98" s="13"/>
      <c r="AV98" s="5"/>
      <c r="AW98" s="5"/>
    </row>
    <row r="99" spans="15:49" ht="15.6">
      <c r="O99" s="3"/>
      <c r="P99" s="3"/>
      <c r="Q99" s="61"/>
      <c r="R99" s="61"/>
      <c r="S99" s="16"/>
      <c r="T99" s="16"/>
      <c r="U99" s="3"/>
      <c r="V99" s="3"/>
      <c r="W99" s="16"/>
      <c r="Y99" s="3"/>
      <c r="Z99" s="62"/>
      <c r="AA99" s="62"/>
      <c r="AC99" s="1"/>
      <c r="AD99" s="1"/>
      <c r="AE99" s="61"/>
      <c r="AF99" s="6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S99" s="13"/>
      <c r="AT99" s="5"/>
      <c r="AU99" s="5"/>
      <c r="AV99" s="5"/>
      <c r="AW99" s="5"/>
    </row>
    <row r="100" spans="15:49">
      <c r="O100" s="3"/>
      <c r="P100" s="3"/>
      <c r="Q100" s="61"/>
      <c r="R100" s="61"/>
      <c r="S100" s="16"/>
      <c r="T100" s="16"/>
      <c r="U100" s="3"/>
      <c r="V100" s="3"/>
      <c r="W100" s="16"/>
      <c r="Y100" s="3"/>
      <c r="Z100" s="62"/>
      <c r="AA100" s="62"/>
      <c r="AC100" s="1"/>
      <c r="AD100" s="1"/>
      <c r="AE100" s="61"/>
      <c r="AF100" s="6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S100" s="13"/>
      <c r="AT100" s="13"/>
    </row>
    <row r="101" spans="15:49" ht="15.6">
      <c r="O101" s="3"/>
      <c r="P101" s="3"/>
      <c r="Q101" s="61"/>
      <c r="R101" s="61"/>
      <c r="S101" s="16"/>
      <c r="T101" s="16"/>
      <c r="U101" s="3"/>
      <c r="V101" s="3"/>
      <c r="W101" s="16"/>
      <c r="Y101" s="3"/>
      <c r="Z101" s="62"/>
      <c r="AA101" s="62"/>
      <c r="AC101" s="1"/>
      <c r="AD101" s="1"/>
      <c r="AE101" s="61"/>
      <c r="AF101" s="6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S101" s="13"/>
      <c r="AT101" s="5"/>
      <c r="AU101" s="5"/>
      <c r="AW101" s="5"/>
    </row>
    <row r="102" spans="15:49">
      <c r="O102" s="3"/>
      <c r="P102" s="3"/>
      <c r="Q102" s="61"/>
      <c r="R102" s="61"/>
      <c r="S102" s="16"/>
      <c r="T102" s="16"/>
      <c r="U102" s="3"/>
      <c r="V102" s="3"/>
      <c r="W102" s="16"/>
      <c r="Y102" s="3"/>
      <c r="Z102" s="62"/>
      <c r="AA102" s="62"/>
      <c r="AC102" s="1"/>
      <c r="AD102" s="1"/>
      <c r="AE102" s="61"/>
      <c r="AF102" s="6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S102" s="13"/>
      <c r="AT102" s="13"/>
    </row>
    <row r="103" spans="15:49">
      <c r="O103" s="3"/>
      <c r="P103" s="3"/>
      <c r="Q103" s="61"/>
      <c r="R103" s="61"/>
      <c r="S103" s="16"/>
      <c r="T103" s="16"/>
      <c r="U103" s="3"/>
      <c r="V103" s="3"/>
      <c r="W103" s="16"/>
      <c r="Y103" s="3"/>
      <c r="Z103" s="62"/>
      <c r="AA103" s="62"/>
      <c r="AC103" s="1"/>
      <c r="AD103" s="1"/>
      <c r="AE103" s="61"/>
      <c r="AF103" s="6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S103" s="13"/>
      <c r="AT103" s="13"/>
    </row>
    <row r="104" spans="15:49">
      <c r="O104" s="3"/>
      <c r="P104" s="3"/>
      <c r="Q104" s="61"/>
      <c r="R104" s="61"/>
      <c r="S104" s="16"/>
      <c r="T104" s="16"/>
      <c r="U104" s="3"/>
      <c r="V104" s="3"/>
      <c r="W104" s="16"/>
      <c r="Y104" s="3"/>
      <c r="Z104" s="62"/>
      <c r="AA104" s="62"/>
      <c r="AC104" s="1"/>
      <c r="AD104" s="1"/>
      <c r="AE104" s="61"/>
      <c r="AF104" s="6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S104" s="13"/>
      <c r="AT104" s="13"/>
    </row>
    <row r="105" spans="15:49">
      <c r="O105" s="3"/>
      <c r="P105" s="3"/>
      <c r="Q105" s="61"/>
      <c r="R105" s="61"/>
      <c r="S105" s="16"/>
      <c r="T105" s="16"/>
      <c r="U105" s="3"/>
      <c r="V105" s="3"/>
      <c r="W105" s="16"/>
      <c r="Y105" s="3"/>
      <c r="Z105" s="62"/>
      <c r="AA105" s="62"/>
      <c r="AE105" s="61"/>
      <c r="AF105" s="61"/>
      <c r="AO105" s="1"/>
      <c r="AP105" s="1"/>
      <c r="AQ105" s="1"/>
      <c r="AS105" s="13"/>
      <c r="AT105" s="13"/>
    </row>
    <row r="106" spans="15:49">
      <c r="O106" s="3"/>
      <c r="P106" s="3"/>
      <c r="Q106" s="61"/>
      <c r="R106" s="61"/>
      <c r="S106" s="16"/>
      <c r="T106" s="16"/>
      <c r="U106" s="3"/>
      <c r="V106" s="3"/>
      <c r="W106" s="16"/>
      <c r="Y106" s="3"/>
      <c r="Z106" s="62"/>
      <c r="AA106" s="62"/>
      <c r="AE106" s="61"/>
      <c r="AF106" s="61"/>
      <c r="AO106" s="1"/>
      <c r="AP106" s="1"/>
      <c r="AQ106" s="1"/>
      <c r="AS106" s="13"/>
      <c r="AT106" s="13"/>
    </row>
    <row r="107" spans="15:49">
      <c r="O107" s="3"/>
      <c r="P107" s="3"/>
      <c r="Q107" s="61"/>
      <c r="R107" s="61"/>
      <c r="S107" s="16"/>
      <c r="T107" s="16"/>
      <c r="U107" s="3"/>
      <c r="V107" s="3"/>
      <c r="W107" s="16"/>
      <c r="Y107" s="3"/>
      <c r="Z107" s="62"/>
      <c r="AA107" s="62"/>
      <c r="AC107" s="1"/>
      <c r="AD107" s="1"/>
      <c r="AE107" s="61"/>
      <c r="AF107" s="6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S107" s="13"/>
      <c r="AT107" s="13"/>
    </row>
    <row r="108" spans="15:49">
      <c r="O108" s="3"/>
      <c r="P108" s="3"/>
      <c r="Q108" s="61"/>
      <c r="R108" s="61"/>
      <c r="S108" s="16"/>
      <c r="T108" s="16"/>
      <c r="U108" s="3"/>
      <c r="V108" s="3"/>
      <c r="W108" s="16"/>
      <c r="Y108" s="3"/>
      <c r="Z108" s="62"/>
      <c r="AA108" s="62"/>
      <c r="AB108" s="11">
        <v>5</v>
      </c>
      <c r="AC108" s="62" t="s">
        <v>402</v>
      </c>
      <c r="AD108" s="1"/>
      <c r="AE108" s="61"/>
      <c r="AF108" s="6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S108" s="13"/>
      <c r="AT108" s="13"/>
    </row>
    <row r="109" spans="15:49">
      <c r="O109" s="3"/>
      <c r="P109" s="3"/>
      <c r="Q109" s="61"/>
      <c r="R109" s="61"/>
      <c r="S109" s="16"/>
      <c r="T109" s="16"/>
      <c r="U109" s="3"/>
      <c r="V109" s="3"/>
      <c r="W109" s="16"/>
      <c r="Y109" s="3"/>
      <c r="Z109" s="62"/>
      <c r="AA109" s="62"/>
      <c r="AB109" s="11">
        <v>6</v>
      </c>
      <c r="AC109" s="13" t="s">
        <v>32</v>
      </c>
      <c r="AD109" s="1"/>
      <c r="AE109" s="61"/>
      <c r="AF109" s="6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S109" s="13"/>
      <c r="AT109" s="13"/>
    </row>
    <row r="110" spans="15:49">
      <c r="O110" s="3"/>
      <c r="P110" s="3"/>
      <c r="Q110" s="61"/>
      <c r="R110" s="61"/>
      <c r="S110" s="16"/>
      <c r="T110" s="16"/>
      <c r="U110" s="3"/>
      <c r="V110" s="3"/>
      <c r="W110" s="16"/>
      <c r="Y110" s="3"/>
      <c r="Z110" s="62"/>
      <c r="AA110" s="62"/>
      <c r="AB110" s="11">
        <v>7</v>
      </c>
      <c r="AC110" s="13" t="s">
        <v>33</v>
      </c>
      <c r="AD110" s="1"/>
      <c r="AE110" s="61"/>
      <c r="AF110" s="6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S110" s="13"/>
      <c r="AT110" s="13"/>
    </row>
    <row r="111" spans="15:49">
      <c r="O111" s="3"/>
      <c r="P111" s="3"/>
      <c r="Q111" s="61"/>
      <c r="R111" s="61"/>
      <c r="S111" s="16"/>
      <c r="T111" s="16"/>
      <c r="U111" s="3"/>
      <c r="V111" s="3"/>
      <c r="W111" s="16"/>
      <c r="Y111" s="3"/>
      <c r="Z111" s="62"/>
      <c r="AA111" s="62"/>
      <c r="AB111" s="11">
        <v>8</v>
      </c>
      <c r="AC111" s="62" t="s">
        <v>34</v>
      </c>
      <c r="AD111" s="1"/>
      <c r="AE111" s="61"/>
      <c r="AF111" s="61"/>
      <c r="AG111" s="1"/>
      <c r="AH111" s="1"/>
      <c r="AI111" s="1"/>
      <c r="AJ111" s="1"/>
      <c r="AK111" s="1"/>
      <c r="AL111" s="1"/>
      <c r="AM111" s="1"/>
      <c r="AN111" s="1"/>
      <c r="AQ111" s="1"/>
      <c r="AS111" s="13"/>
      <c r="AT111" s="13"/>
    </row>
    <row r="112" spans="15:49">
      <c r="O112" s="3"/>
      <c r="P112" s="3"/>
      <c r="Q112" s="61"/>
      <c r="R112" s="61"/>
      <c r="S112" s="16"/>
      <c r="T112" s="16"/>
      <c r="U112" s="3"/>
      <c r="V112" s="3"/>
      <c r="W112" s="16"/>
      <c r="Y112" s="3"/>
      <c r="Z112" s="62"/>
      <c r="AA112" s="62"/>
      <c r="AB112" s="11">
        <v>9</v>
      </c>
      <c r="AC112" s="13" t="s">
        <v>35</v>
      </c>
      <c r="AD112" s="1"/>
      <c r="AE112" s="61"/>
      <c r="AF112" s="61"/>
      <c r="AG112" s="1"/>
      <c r="AH112" s="1"/>
      <c r="AI112" s="1"/>
      <c r="AJ112" s="1"/>
      <c r="AK112" s="1"/>
      <c r="AL112" s="1"/>
      <c r="AM112" s="1"/>
      <c r="AN112" s="1"/>
      <c r="AQ112" s="1"/>
      <c r="AS112" s="13"/>
      <c r="AT112" s="13"/>
    </row>
    <row r="113" spans="15:46">
      <c r="O113" s="3"/>
      <c r="P113" s="3"/>
      <c r="Q113" s="61"/>
      <c r="R113" s="61"/>
      <c r="S113" s="16"/>
      <c r="T113" s="16"/>
      <c r="U113" s="3"/>
      <c r="V113" s="3"/>
      <c r="W113" s="16"/>
      <c r="Y113" s="3"/>
      <c r="Z113" s="62"/>
      <c r="AA113" s="62"/>
      <c r="AC113" s="1"/>
      <c r="AD113" s="1"/>
      <c r="AE113" s="61"/>
      <c r="AF113" s="6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S113" s="13"/>
      <c r="AT113" s="13"/>
    </row>
    <row r="114" spans="15:46">
      <c r="O114" s="3"/>
      <c r="P114" s="3"/>
      <c r="Q114" s="61"/>
      <c r="R114" s="61"/>
      <c r="S114" s="16"/>
      <c r="T114" s="16"/>
      <c r="U114" s="3"/>
      <c r="V114" s="3"/>
      <c r="W114" s="16"/>
      <c r="Y114" s="3"/>
      <c r="Z114" s="62"/>
      <c r="AA114" s="62"/>
      <c r="AC114" s="1"/>
      <c r="AD114" s="1"/>
      <c r="AE114" s="61"/>
      <c r="AF114" s="61"/>
      <c r="AG114" s="1"/>
      <c r="AH114" s="1"/>
      <c r="AI114" s="1"/>
      <c r="AJ114" s="13" t="s">
        <v>457</v>
      </c>
      <c r="AK114" s="1"/>
      <c r="AL114" s="1"/>
      <c r="AM114" s="1"/>
      <c r="AN114" s="1"/>
      <c r="AO114" s="1"/>
      <c r="AP114" s="1"/>
      <c r="AQ114" s="1"/>
      <c r="AS114" s="13"/>
      <c r="AT114" s="13"/>
    </row>
    <row r="115" spans="15:46">
      <c r="O115" s="3"/>
      <c r="P115" s="3"/>
      <c r="Q115" s="61"/>
      <c r="R115" s="61"/>
      <c r="S115" s="16"/>
      <c r="T115" s="16"/>
      <c r="U115" s="3"/>
      <c r="V115" s="3"/>
      <c r="W115" s="16"/>
      <c r="Y115" s="3"/>
      <c r="Z115" s="62"/>
      <c r="AA115" s="62"/>
      <c r="AC115" s="1"/>
      <c r="AD115" s="1"/>
      <c r="AE115" s="61"/>
      <c r="AF115" s="6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S115" s="13"/>
      <c r="AT115" s="13"/>
    </row>
    <row r="116" spans="15:46">
      <c r="O116" s="3"/>
      <c r="P116" s="3"/>
      <c r="Q116" s="61"/>
      <c r="R116" s="61"/>
      <c r="S116" s="16"/>
      <c r="T116" s="16"/>
      <c r="U116" s="3"/>
      <c r="V116" s="3"/>
      <c r="W116" s="16"/>
      <c r="Y116" s="3"/>
      <c r="Z116" s="62"/>
      <c r="AA116" s="62"/>
      <c r="AC116" s="1"/>
      <c r="AD116" s="1"/>
      <c r="AE116" s="61"/>
      <c r="AF116" s="6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S116" s="13"/>
      <c r="AT116" s="13"/>
    </row>
    <row r="117" spans="15:46">
      <c r="O117" s="3"/>
      <c r="P117" s="3"/>
      <c r="Q117" s="61"/>
      <c r="R117" s="61"/>
      <c r="S117" s="16"/>
      <c r="T117" s="16"/>
      <c r="U117" s="3"/>
      <c r="V117" s="3"/>
      <c r="W117" s="16"/>
      <c r="Y117" s="3"/>
      <c r="Z117" s="62"/>
      <c r="AA117" s="62"/>
      <c r="AC117" s="1"/>
      <c r="AD117" s="1"/>
      <c r="AE117" s="61"/>
      <c r="AF117" s="6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S117" s="13"/>
      <c r="AT117" s="13"/>
    </row>
    <row r="118" spans="15:46">
      <c r="O118" s="3"/>
      <c r="P118" s="3"/>
      <c r="Q118" s="61"/>
      <c r="R118" s="61"/>
      <c r="S118" s="16"/>
      <c r="T118" s="16"/>
      <c r="U118" s="3"/>
      <c r="V118" s="3"/>
      <c r="W118" s="16"/>
      <c r="Y118" s="3"/>
      <c r="Z118" s="62"/>
      <c r="AA118" s="62"/>
      <c r="AC118" s="1"/>
      <c r="AD118" s="1"/>
      <c r="AE118" s="61"/>
      <c r="AF118" s="6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S118" s="13"/>
      <c r="AT118" s="13"/>
    </row>
    <row r="119" spans="15:46">
      <c r="O119" s="3"/>
      <c r="P119" s="3"/>
      <c r="Q119" s="61"/>
      <c r="R119" s="61"/>
      <c r="S119" s="16"/>
      <c r="T119" s="16"/>
      <c r="U119" s="3"/>
      <c r="V119" s="3"/>
      <c r="W119" s="16"/>
      <c r="Y119" s="3"/>
      <c r="Z119" s="62"/>
      <c r="AA119" s="62"/>
      <c r="AC119" s="1"/>
      <c r="AD119" s="1"/>
      <c r="AE119" s="61"/>
      <c r="AF119" s="6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S119" s="13"/>
      <c r="AT119" s="13"/>
    </row>
    <row r="120" spans="15:46">
      <c r="O120" s="3"/>
      <c r="P120" s="3"/>
      <c r="Q120" s="61"/>
      <c r="R120" s="61"/>
      <c r="S120" s="16"/>
      <c r="T120" s="16"/>
      <c r="U120" s="3"/>
      <c r="V120" s="3"/>
      <c r="W120" s="16"/>
      <c r="Y120" s="3"/>
      <c r="Z120" s="62"/>
      <c r="AA120" s="62"/>
      <c r="AC120" s="1"/>
      <c r="AD120" s="1"/>
      <c r="AE120" s="61"/>
      <c r="AF120" s="6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S120" s="13"/>
      <c r="AT120" s="13"/>
    </row>
    <row r="121" spans="15:46">
      <c r="O121" s="3"/>
      <c r="P121" s="3"/>
      <c r="Q121" s="61"/>
      <c r="R121" s="61"/>
      <c r="S121" s="16"/>
      <c r="T121" s="16"/>
      <c r="U121" s="3"/>
      <c r="V121" s="3"/>
      <c r="W121" s="16"/>
      <c r="Y121" s="3"/>
      <c r="Z121" s="62"/>
      <c r="AA121" s="62"/>
      <c r="AC121" s="1"/>
      <c r="AD121" s="1"/>
      <c r="AE121" s="61"/>
      <c r="AF121" s="6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S121" s="13"/>
      <c r="AT121" s="13"/>
    </row>
    <row r="122" spans="15:46">
      <c r="O122" s="3"/>
      <c r="P122" s="3"/>
      <c r="Q122" s="61"/>
      <c r="R122" s="61"/>
      <c r="S122" s="16"/>
      <c r="T122" s="16"/>
      <c r="U122" s="3"/>
      <c r="V122" s="3"/>
      <c r="W122" s="16"/>
      <c r="Y122" s="3"/>
      <c r="Z122" s="62"/>
      <c r="AA122" s="62"/>
      <c r="AC122" s="1"/>
      <c r="AD122" s="1"/>
      <c r="AE122" s="61"/>
      <c r="AF122" s="6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S122" s="13"/>
      <c r="AT122" s="13"/>
    </row>
    <row r="123" spans="15:46">
      <c r="O123" s="3"/>
      <c r="P123" s="3"/>
      <c r="Q123" s="61"/>
      <c r="R123" s="61"/>
      <c r="S123" s="16"/>
      <c r="T123" s="16"/>
      <c r="U123" s="3"/>
      <c r="V123" s="3"/>
      <c r="W123" s="16"/>
      <c r="Y123" s="3"/>
      <c r="Z123" s="62"/>
      <c r="AA123" s="62"/>
      <c r="AC123" s="1"/>
      <c r="AD123" s="1"/>
      <c r="AE123" s="61"/>
      <c r="AF123" s="6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S123" s="13"/>
      <c r="AT123" s="13"/>
    </row>
    <row r="124" spans="15:46">
      <c r="O124" s="3"/>
      <c r="P124" s="3"/>
      <c r="Q124" s="61"/>
      <c r="R124" s="61"/>
      <c r="S124" s="16"/>
      <c r="T124" s="16"/>
      <c r="U124" s="3"/>
      <c r="V124" s="3"/>
      <c r="W124" s="16"/>
      <c r="Y124" s="3"/>
      <c r="Z124" s="62"/>
      <c r="AA124" s="62"/>
      <c r="AC124" s="1"/>
      <c r="AD124" s="1"/>
      <c r="AE124" s="61"/>
      <c r="AF124" s="6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S124" s="13"/>
      <c r="AT124" s="13"/>
    </row>
    <row r="125" spans="15:46">
      <c r="O125" s="3"/>
      <c r="P125" s="3"/>
      <c r="Q125" s="61"/>
      <c r="R125" s="61"/>
      <c r="S125" s="16"/>
      <c r="T125" s="16"/>
      <c r="U125" s="3"/>
      <c r="V125" s="3"/>
      <c r="W125" s="16"/>
      <c r="Y125" s="3"/>
      <c r="Z125" s="62"/>
      <c r="AA125" s="62"/>
      <c r="AC125" s="1"/>
      <c r="AD125" s="1"/>
      <c r="AE125" s="61"/>
      <c r="AF125" s="6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S125" s="13"/>
      <c r="AT125" s="13"/>
    </row>
    <row r="126" spans="15:46">
      <c r="O126" s="3"/>
      <c r="P126" s="3"/>
      <c r="Q126" s="61"/>
      <c r="R126" s="61"/>
      <c r="S126" s="16"/>
      <c r="T126" s="16"/>
      <c r="U126" s="3"/>
      <c r="V126" s="3"/>
      <c r="W126" s="16"/>
      <c r="Y126" s="3"/>
      <c r="Z126" s="62"/>
      <c r="AA126" s="62"/>
      <c r="AC126" s="1"/>
      <c r="AD126" s="1"/>
      <c r="AE126" s="61"/>
      <c r="AF126" s="6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S126" s="13"/>
      <c r="AT126" s="13"/>
    </row>
    <row r="127" spans="15:46">
      <c r="O127" s="3"/>
      <c r="P127" s="3"/>
      <c r="Q127" s="61"/>
      <c r="R127" s="61"/>
      <c r="S127" s="16"/>
      <c r="T127" s="16"/>
      <c r="U127" s="3"/>
      <c r="V127" s="3"/>
      <c r="W127" s="16"/>
      <c r="Y127" s="3"/>
      <c r="Z127" s="62"/>
      <c r="AA127" s="62"/>
      <c r="AC127" s="1"/>
      <c r="AD127" s="1"/>
      <c r="AE127" s="61"/>
      <c r="AF127" s="6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S127" s="13"/>
      <c r="AT127" s="13"/>
    </row>
    <row r="128" spans="15:46">
      <c r="O128" s="3"/>
      <c r="P128" s="3"/>
      <c r="Q128" s="61"/>
      <c r="R128" s="61"/>
      <c r="S128" s="16"/>
      <c r="T128" s="16"/>
      <c r="U128" s="3"/>
      <c r="V128" s="3"/>
      <c r="W128" s="16"/>
      <c r="Y128" s="3"/>
      <c r="Z128" s="62"/>
      <c r="AA128" s="62"/>
      <c r="AC128" s="1"/>
      <c r="AD128" s="1"/>
      <c r="AE128" s="61"/>
      <c r="AF128" s="6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S128" s="13"/>
      <c r="AT128" s="13"/>
    </row>
    <row r="129" spans="15:46">
      <c r="AC129" s="1"/>
      <c r="AD129" s="1"/>
      <c r="AE129" s="61"/>
      <c r="AF129" s="6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S129" s="13"/>
      <c r="AT129" s="13"/>
    </row>
    <row r="130" spans="15:46">
      <c r="AC130" s="1"/>
      <c r="AD130" s="1"/>
      <c r="AE130" s="61"/>
      <c r="AF130" s="6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S130" s="13"/>
      <c r="AT130" s="13"/>
    </row>
    <row r="131" spans="15:46">
      <c r="O131" s="3"/>
      <c r="P131" s="3"/>
      <c r="Q131" s="61"/>
      <c r="R131" s="61"/>
      <c r="S131" s="16"/>
      <c r="T131" s="16"/>
      <c r="U131" s="3"/>
      <c r="V131" s="3"/>
      <c r="W131" s="16"/>
      <c r="Y131" s="3"/>
      <c r="Z131" s="62"/>
      <c r="AA131" s="62"/>
      <c r="AC131" s="1"/>
      <c r="AD131" s="1"/>
      <c r="AE131" s="61"/>
      <c r="AF131" s="6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S131" s="13"/>
      <c r="AT131" s="13"/>
    </row>
    <row r="132" spans="15:46">
      <c r="O132" s="3"/>
      <c r="P132" s="3"/>
      <c r="Q132" s="61"/>
      <c r="R132" s="61"/>
      <c r="S132" s="16"/>
      <c r="T132" s="16"/>
      <c r="U132" s="3"/>
      <c r="V132" s="3"/>
      <c r="W132" s="16"/>
      <c r="Y132" s="3"/>
      <c r="Z132" s="62"/>
      <c r="AA132" s="62"/>
      <c r="AC132" s="1"/>
      <c r="AD132" s="1"/>
      <c r="AE132" s="61"/>
      <c r="AF132" s="6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S132" s="13"/>
      <c r="AT132" s="13"/>
    </row>
    <row r="133" spans="15:46">
      <c r="O133" s="3"/>
      <c r="P133" s="3"/>
      <c r="Q133" s="61"/>
      <c r="R133" s="61"/>
      <c r="S133" s="16"/>
      <c r="T133" s="16"/>
      <c r="U133" s="3"/>
      <c r="V133" s="3"/>
      <c r="W133" s="16"/>
      <c r="Y133" s="3"/>
      <c r="Z133" s="62"/>
      <c r="AA133" s="62"/>
      <c r="AC133" s="1"/>
      <c r="AD133" s="1"/>
      <c r="AE133" s="61"/>
      <c r="AF133" s="6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S133" s="13"/>
      <c r="AT133" s="13"/>
    </row>
    <row r="134" spans="15:46">
      <c r="O134" s="3"/>
      <c r="P134" s="3"/>
      <c r="Q134" s="61"/>
      <c r="R134" s="61"/>
      <c r="S134" s="16"/>
      <c r="T134" s="16"/>
      <c r="U134" s="3"/>
      <c r="V134" s="3"/>
      <c r="W134" s="16"/>
      <c r="Y134" s="3"/>
      <c r="Z134" s="62"/>
      <c r="AA134" s="62"/>
      <c r="AC134" s="1"/>
      <c r="AD134" s="1"/>
      <c r="AE134" s="61"/>
      <c r="AF134" s="6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S134" s="13"/>
      <c r="AT134" s="13"/>
    </row>
    <row r="135" spans="15:46">
      <c r="O135" s="3"/>
      <c r="P135" s="3"/>
      <c r="Q135" s="61"/>
      <c r="R135" s="61"/>
      <c r="S135" s="16"/>
      <c r="T135" s="16"/>
      <c r="U135" s="3"/>
      <c r="V135" s="3"/>
      <c r="W135" s="16"/>
      <c r="Y135" s="3"/>
      <c r="Z135" s="62"/>
      <c r="AA135" s="62"/>
      <c r="AC135" s="1"/>
      <c r="AD135" s="1"/>
      <c r="AE135" s="61"/>
      <c r="AF135" s="6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S135" s="13"/>
      <c r="AT135" s="13"/>
    </row>
    <row r="136" spans="15:46">
      <c r="O136" s="3"/>
      <c r="P136" s="3"/>
      <c r="Q136" s="61"/>
      <c r="R136" s="61"/>
      <c r="S136" s="16"/>
      <c r="T136" s="16"/>
      <c r="U136" s="3"/>
      <c r="V136" s="3"/>
      <c r="W136" s="16"/>
      <c r="Y136" s="3"/>
      <c r="Z136" s="62"/>
      <c r="AA136" s="62"/>
      <c r="AC136" s="1"/>
      <c r="AD136" s="1"/>
      <c r="AE136" s="61"/>
      <c r="AF136" s="6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S136" s="13"/>
      <c r="AT136" s="13"/>
    </row>
    <row r="137" spans="15:46">
      <c r="O137" s="3"/>
      <c r="P137" s="3"/>
      <c r="Q137" s="61"/>
      <c r="R137" s="61"/>
      <c r="S137" s="16"/>
      <c r="T137" s="16"/>
      <c r="U137" s="3"/>
      <c r="V137" s="3"/>
      <c r="W137" s="16"/>
      <c r="Y137" s="3"/>
      <c r="Z137" s="62"/>
      <c r="AA137" s="62"/>
      <c r="AC137" s="1"/>
      <c r="AD137" s="1"/>
      <c r="AE137" s="61"/>
      <c r="AF137" s="6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S137" s="13"/>
      <c r="AT137" s="13"/>
    </row>
    <row r="138" spans="15:46">
      <c r="O138" s="3"/>
      <c r="P138" s="3"/>
      <c r="Q138" s="61"/>
      <c r="R138" s="61"/>
      <c r="S138" s="16"/>
      <c r="T138" s="16"/>
      <c r="U138" s="3"/>
      <c r="V138" s="3"/>
      <c r="W138" s="16"/>
      <c r="Y138" s="3"/>
      <c r="Z138" s="62"/>
      <c r="AA138" s="62"/>
      <c r="AB138" s="11">
        <v>4</v>
      </c>
      <c r="AC138" s="13" t="s">
        <v>96</v>
      </c>
      <c r="AD138" s="1"/>
      <c r="AE138" s="61"/>
      <c r="AF138" s="6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S138" s="13"/>
      <c r="AT138" s="13"/>
    </row>
    <row r="139" spans="15:46">
      <c r="O139" s="3"/>
      <c r="P139" s="3"/>
      <c r="Q139" s="61"/>
      <c r="R139" s="61"/>
      <c r="S139" s="16"/>
      <c r="T139" s="16"/>
      <c r="U139" s="3"/>
      <c r="V139" s="3"/>
      <c r="W139" s="16"/>
      <c r="Y139" s="3"/>
      <c r="Z139" s="62"/>
      <c r="AA139" s="62"/>
      <c r="AB139" s="11">
        <v>5</v>
      </c>
      <c r="AC139" s="299" t="s">
        <v>97</v>
      </c>
      <c r="AE139" s="61"/>
      <c r="AF139" s="61"/>
      <c r="AO139" s="1"/>
      <c r="AP139" s="1"/>
      <c r="AQ139" s="1"/>
      <c r="AS139" s="13"/>
      <c r="AT139" s="13"/>
    </row>
    <row r="140" spans="15:46">
      <c r="O140" s="3"/>
      <c r="P140" s="3"/>
      <c r="Q140" s="61"/>
      <c r="R140" s="61"/>
      <c r="S140" s="16"/>
      <c r="T140" s="16"/>
      <c r="U140" s="3"/>
      <c r="V140" s="3"/>
      <c r="W140" s="16"/>
      <c r="Y140" s="3"/>
      <c r="Z140" s="62"/>
      <c r="AA140" s="62"/>
      <c r="AB140" s="11">
        <v>6</v>
      </c>
      <c r="AC140" s="3" t="s">
        <v>98</v>
      </c>
      <c r="AE140" s="61"/>
      <c r="AF140" s="61"/>
      <c r="AO140" s="1"/>
      <c r="AP140" s="1"/>
      <c r="AQ140" s="1"/>
      <c r="AS140" s="13"/>
      <c r="AT140" s="13"/>
    </row>
    <row r="141" spans="15:46">
      <c r="O141" s="3"/>
      <c r="P141" s="3"/>
      <c r="Q141" s="61"/>
      <c r="R141" s="61"/>
      <c r="S141" s="16"/>
      <c r="T141" s="16"/>
      <c r="U141" s="3"/>
      <c r="V141" s="3"/>
      <c r="W141" s="16"/>
      <c r="Y141" s="3"/>
      <c r="Z141" s="62"/>
      <c r="AA141" s="62"/>
      <c r="AB141" s="11">
        <v>7</v>
      </c>
      <c r="AC141" s="13" t="s">
        <v>99</v>
      </c>
      <c r="AD141" s="1"/>
      <c r="AE141" s="61"/>
      <c r="AF141" s="6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S141" s="13"/>
      <c r="AT141" s="13"/>
    </row>
    <row r="142" spans="15:46">
      <c r="O142" s="3"/>
      <c r="P142" s="3"/>
      <c r="Q142" s="61"/>
      <c r="R142" s="61"/>
      <c r="S142" s="16"/>
      <c r="T142" s="16"/>
      <c r="U142" s="3"/>
      <c r="V142" s="3"/>
      <c r="W142" s="16"/>
      <c r="Y142" s="3"/>
      <c r="Z142" s="62"/>
      <c r="AA142" s="62"/>
      <c r="AC142" s="1"/>
      <c r="AD142" s="1"/>
      <c r="AE142" s="61"/>
      <c r="AF142" s="6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S142" s="13"/>
      <c r="AT142" s="13"/>
    </row>
    <row r="143" spans="15:46">
      <c r="O143" s="3"/>
      <c r="P143" s="3"/>
      <c r="Q143" s="61"/>
      <c r="R143" s="61"/>
      <c r="S143" s="16"/>
      <c r="T143" s="16"/>
      <c r="U143" s="3"/>
      <c r="V143" s="3"/>
      <c r="W143" s="16"/>
      <c r="Y143" s="3"/>
      <c r="Z143" s="62"/>
      <c r="AA143" s="62"/>
      <c r="AC143" s="1"/>
      <c r="AD143" s="1"/>
      <c r="AE143" s="61"/>
      <c r="AF143" s="6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S143" s="13"/>
      <c r="AT143" s="13"/>
    </row>
    <row r="144" spans="15:46">
      <c r="O144" s="3"/>
      <c r="P144" s="3"/>
      <c r="Q144" s="61"/>
      <c r="R144" s="61"/>
      <c r="S144" s="16"/>
      <c r="T144" s="16"/>
      <c r="U144" s="3"/>
      <c r="V144" s="3"/>
      <c r="W144" s="16"/>
      <c r="Y144" s="3"/>
      <c r="Z144" s="62"/>
      <c r="AA144" s="62"/>
      <c r="AC144" s="1"/>
      <c r="AD144" s="1"/>
      <c r="AE144" s="61"/>
      <c r="AF144" s="6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S144" s="13"/>
      <c r="AT144" s="13"/>
    </row>
    <row r="145" spans="12:46">
      <c r="O145" s="3"/>
      <c r="P145" s="3"/>
      <c r="Q145" s="61"/>
      <c r="R145" s="61"/>
      <c r="S145" s="16"/>
      <c r="T145" s="16"/>
      <c r="U145" s="3"/>
      <c r="V145" s="3"/>
      <c r="W145" s="16"/>
      <c r="Y145" s="3"/>
      <c r="Z145" s="62"/>
      <c r="AA145" s="62"/>
      <c r="AC145" s="1"/>
      <c r="AD145" s="1"/>
      <c r="AE145" s="61"/>
      <c r="AF145" s="61"/>
      <c r="AG145" s="1"/>
      <c r="AH145" s="1"/>
      <c r="AI145" s="1"/>
      <c r="AJ145" s="1"/>
      <c r="AK145" s="1"/>
      <c r="AL145" s="1"/>
      <c r="AM145" s="1"/>
      <c r="AN145" s="1"/>
      <c r="AQ145" s="1"/>
      <c r="AS145" s="13"/>
      <c r="AT145" s="13"/>
    </row>
    <row r="146" spans="12:46">
      <c r="O146" s="3"/>
      <c r="P146" s="3"/>
      <c r="Q146" s="61"/>
      <c r="R146" s="61"/>
      <c r="S146" s="16"/>
      <c r="T146" s="16"/>
      <c r="U146" s="3"/>
      <c r="V146" s="3"/>
      <c r="W146" s="16"/>
      <c r="Y146" s="3"/>
      <c r="Z146" s="62"/>
      <c r="AA146" s="62"/>
      <c r="AC146" s="1"/>
      <c r="AD146" s="1"/>
      <c r="AE146" s="61"/>
      <c r="AF146" s="61"/>
      <c r="AG146" s="1"/>
      <c r="AH146" s="1"/>
      <c r="AI146" s="1"/>
      <c r="AJ146" s="1"/>
      <c r="AK146" s="1"/>
      <c r="AL146" s="1"/>
      <c r="AM146" s="1"/>
      <c r="AN146" s="1"/>
      <c r="AQ146" s="1"/>
      <c r="AS146" s="13"/>
      <c r="AT146" s="13"/>
    </row>
    <row r="147" spans="12:46">
      <c r="O147" s="3"/>
      <c r="P147" s="3"/>
      <c r="Q147" s="61"/>
      <c r="R147" s="61"/>
      <c r="S147" s="16"/>
      <c r="T147" s="16"/>
      <c r="U147" s="3"/>
      <c r="V147" s="3"/>
      <c r="W147" s="16"/>
      <c r="Y147" s="3"/>
      <c r="Z147" s="62"/>
      <c r="AA147" s="62"/>
      <c r="AC147" s="1"/>
      <c r="AD147" s="1"/>
      <c r="AE147" s="61"/>
      <c r="AF147" s="6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S147" s="13"/>
      <c r="AT147" s="13"/>
    </row>
    <row r="148" spans="12:46">
      <c r="O148" s="3"/>
      <c r="P148" s="3"/>
      <c r="Q148" s="61"/>
      <c r="R148" s="61"/>
      <c r="S148" s="16"/>
      <c r="T148" s="16"/>
      <c r="U148" s="3"/>
      <c r="V148" s="3"/>
      <c r="W148" s="16"/>
      <c r="Y148" s="3"/>
      <c r="Z148" s="62"/>
      <c r="AA148" s="62"/>
      <c r="AC148" s="1"/>
      <c r="AD148" s="1"/>
      <c r="AE148" s="61"/>
      <c r="AF148" s="6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S148" s="13"/>
      <c r="AT148" s="13"/>
    </row>
    <row r="149" spans="12:46">
      <c r="O149" s="3"/>
      <c r="P149" s="3"/>
      <c r="Q149" s="61"/>
      <c r="R149" s="61"/>
      <c r="S149" s="16"/>
      <c r="T149" s="16"/>
      <c r="U149" s="3"/>
      <c r="V149" s="3"/>
      <c r="W149" s="16"/>
      <c r="Y149" s="3"/>
      <c r="Z149" s="62"/>
      <c r="AA149" s="62"/>
      <c r="AC149" s="1"/>
      <c r="AD149" s="1"/>
      <c r="AE149" s="61"/>
      <c r="AF149" s="6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S149" s="13"/>
      <c r="AT149" s="13"/>
    </row>
    <row r="150" spans="12:46">
      <c r="O150" s="3"/>
      <c r="P150" s="3"/>
      <c r="Q150" s="61"/>
      <c r="R150" s="61"/>
      <c r="S150" s="16"/>
      <c r="T150" s="16"/>
      <c r="U150" s="3"/>
      <c r="V150" s="3"/>
      <c r="W150" s="16"/>
      <c r="Y150" s="3"/>
      <c r="Z150" s="62"/>
      <c r="AA150" s="62"/>
      <c r="AC150" s="1"/>
      <c r="AD150" s="1"/>
      <c r="AE150" s="61"/>
      <c r="AF150" s="6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S150" s="13"/>
      <c r="AT150" s="13"/>
    </row>
    <row r="151" spans="12:46">
      <c r="O151" s="3"/>
      <c r="P151" s="3"/>
      <c r="Q151" s="61"/>
      <c r="R151" s="61"/>
      <c r="S151" s="16"/>
      <c r="T151" s="16"/>
      <c r="U151" s="3"/>
      <c r="V151" s="3"/>
      <c r="W151" s="16"/>
      <c r="Y151" s="3"/>
      <c r="Z151" s="62"/>
      <c r="AA151" s="62"/>
      <c r="AC151" s="1"/>
      <c r="AD151" s="1"/>
      <c r="AE151" s="61"/>
      <c r="AF151" s="6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S151" s="13"/>
      <c r="AT151" s="13"/>
    </row>
    <row r="152" spans="12:46">
      <c r="O152" s="3"/>
      <c r="P152" s="3"/>
      <c r="Q152" s="61"/>
      <c r="R152" s="61"/>
      <c r="S152" s="16"/>
      <c r="T152" s="16"/>
      <c r="U152" s="3"/>
      <c r="V152" s="3"/>
      <c r="W152" s="16"/>
      <c r="Y152" s="3"/>
      <c r="Z152" s="62"/>
      <c r="AA152" s="62"/>
      <c r="AC152" s="1"/>
      <c r="AD152" s="1"/>
      <c r="AE152" s="61"/>
      <c r="AF152" s="6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S152" s="13"/>
      <c r="AT152" s="13"/>
    </row>
    <row r="153" spans="12:46">
      <c r="O153" s="3"/>
      <c r="P153" s="3"/>
      <c r="Q153" s="61"/>
      <c r="R153" s="61"/>
      <c r="S153" s="16"/>
      <c r="T153" s="16"/>
      <c r="U153" s="3"/>
      <c r="V153" s="3"/>
      <c r="W153" s="16"/>
      <c r="Y153" s="3"/>
      <c r="Z153" s="62"/>
      <c r="AA153" s="62"/>
      <c r="AC153" s="1"/>
      <c r="AD153" s="1"/>
      <c r="AE153" s="61"/>
      <c r="AF153" s="6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T153" s="13"/>
    </row>
    <row r="154" spans="12:46">
      <c r="O154" s="3"/>
      <c r="P154" s="3"/>
      <c r="Q154" s="61"/>
      <c r="R154" s="61"/>
      <c r="S154" s="16"/>
      <c r="T154" s="16"/>
      <c r="U154" s="3"/>
      <c r="V154" s="3"/>
      <c r="W154" s="16"/>
      <c r="Y154" s="3"/>
      <c r="Z154" s="62"/>
      <c r="AA154" s="62"/>
      <c r="AC154" s="1"/>
      <c r="AD154" s="1"/>
      <c r="AE154" s="61"/>
      <c r="AF154" s="6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T154" s="13"/>
    </row>
    <row r="155" spans="12:46">
      <c r="O155" s="3"/>
      <c r="P155" s="3"/>
      <c r="Q155" s="61"/>
      <c r="R155" s="61"/>
      <c r="S155" s="16"/>
      <c r="T155" s="16"/>
      <c r="U155" s="3"/>
      <c r="V155" s="3"/>
      <c r="W155" s="16"/>
      <c r="Y155" s="3"/>
      <c r="Z155" s="62"/>
      <c r="AA155" s="62"/>
      <c r="AC155" s="1"/>
      <c r="AD155" s="1"/>
      <c r="AE155" s="61"/>
      <c r="AF155" s="6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T155" s="13"/>
    </row>
    <row r="156" spans="12:46">
      <c r="O156" s="3"/>
      <c r="P156" s="3"/>
      <c r="Q156" s="61"/>
      <c r="R156" s="61"/>
      <c r="S156" s="16"/>
      <c r="T156" s="16"/>
      <c r="U156" s="3"/>
      <c r="V156" s="3"/>
      <c r="W156" s="16"/>
      <c r="Y156" s="3"/>
      <c r="Z156" s="62"/>
      <c r="AA156" s="62"/>
      <c r="AC156" s="1"/>
      <c r="AD156" s="1"/>
      <c r="AE156" s="61"/>
      <c r="AF156" s="6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T156" s="13"/>
    </row>
    <row r="157" spans="12:46">
      <c r="L157" s="164"/>
      <c r="O157" s="3"/>
      <c r="P157" s="3"/>
      <c r="Q157" s="61"/>
      <c r="R157" s="61"/>
      <c r="S157" s="16"/>
      <c r="T157" s="16"/>
      <c r="U157" s="3"/>
      <c r="V157" s="3"/>
      <c r="W157" s="16"/>
      <c r="Y157" s="3"/>
      <c r="Z157" s="62"/>
      <c r="AA157" s="62"/>
      <c r="AC157" s="1"/>
      <c r="AD157" s="1"/>
      <c r="AE157" s="61"/>
      <c r="AF157" s="6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12:46">
      <c r="L158" s="164"/>
      <c r="O158" s="3"/>
      <c r="P158" s="3"/>
      <c r="Q158" s="61"/>
      <c r="R158" s="61"/>
      <c r="S158" s="16"/>
      <c r="T158" s="16"/>
      <c r="U158" s="3"/>
      <c r="V158" s="3"/>
      <c r="W158" s="16"/>
      <c r="Y158" s="3"/>
      <c r="Z158" s="62"/>
      <c r="AA158" s="62"/>
      <c r="AC158" s="1"/>
      <c r="AD158" s="1"/>
      <c r="AE158" s="61"/>
      <c r="AF158" s="6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12:46">
      <c r="L159" s="164"/>
      <c r="O159" s="3"/>
      <c r="P159" s="3"/>
      <c r="Q159" s="61"/>
      <c r="R159" s="61"/>
      <c r="S159" s="16"/>
      <c r="T159" s="16"/>
      <c r="U159" s="3"/>
      <c r="V159" s="3"/>
      <c r="W159" s="16"/>
      <c r="Y159" s="3"/>
      <c r="Z159" s="62"/>
      <c r="AA159" s="62"/>
      <c r="AC159" s="1"/>
      <c r="AD159" s="1"/>
      <c r="AE159" s="61"/>
      <c r="AF159" s="6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12:46">
      <c r="L160" s="164"/>
      <c r="O160" s="3"/>
      <c r="P160" s="3"/>
      <c r="Q160" s="61"/>
      <c r="R160" s="61"/>
      <c r="S160" s="16"/>
      <c r="T160" s="16"/>
      <c r="U160" s="3"/>
      <c r="V160" s="3"/>
      <c r="W160" s="16"/>
      <c r="Y160" s="3"/>
      <c r="Z160" s="62"/>
      <c r="AA160" s="62"/>
      <c r="AC160" s="1"/>
      <c r="AD160" s="1"/>
      <c r="AE160" s="61"/>
      <c r="AF160" s="6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7:43">
      <c r="L161" s="164"/>
      <c r="O161" s="3"/>
      <c r="P161" s="3"/>
      <c r="Q161" s="61"/>
      <c r="R161" s="61"/>
      <c r="S161" s="16"/>
      <c r="T161" s="16"/>
      <c r="U161" s="3"/>
      <c r="V161" s="3"/>
      <c r="W161" s="16"/>
      <c r="Y161" s="3"/>
      <c r="Z161" s="62"/>
      <c r="AA161" s="62"/>
      <c r="AC161" s="1"/>
      <c r="AD161" s="1"/>
      <c r="AE161" s="61"/>
      <c r="AF161" s="6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7:43">
      <c r="L162" s="164"/>
      <c r="O162" s="3"/>
      <c r="P162" s="3"/>
      <c r="Q162" s="61"/>
      <c r="R162" s="61"/>
      <c r="S162" s="16"/>
      <c r="T162" s="16"/>
      <c r="U162" s="3"/>
      <c r="V162" s="3"/>
      <c r="W162" s="16"/>
      <c r="Y162" s="3"/>
      <c r="Z162" s="62"/>
      <c r="AA162" s="62"/>
      <c r="AC162" s="1"/>
      <c r="AD162" s="1"/>
      <c r="AE162" s="61"/>
      <c r="AF162" s="6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7:43">
      <c r="L163" s="164"/>
      <c r="O163" s="3"/>
      <c r="P163" s="3"/>
      <c r="Q163" s="61"/>
      <c r="R163" s="61"/>
      <c r="S163" s="16"/>
      <c r="T163" s="16"/>
      <c r="U163" s="3"/>
      <c r="V163" s="3"/>
      <c r="W163" s="16"/>
      <c r="Y163" s="3"/>
      <c r="Z163" s="62"/>
      <c r="AA163" s="62"/>
      <c r="AC163" s="1"/>
      <c r="AD163" s="1"/>
      <c r="AE163" s="61"/>
      <c r="AF163" s="6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7:43">
      <c r="L164" s="164"/>
      <c r="O164" s="3"/>
      <c r="P164" s="3"/>
      <c r="Q164" s="61"/>
      <c r="R164" s="61"/>
      <c r="S164" s="16"/>
      <c r="T164" s="16"/>
      <c r="U164" s="3"/>
      <c r="V164" s="3"/>
      <c r="W164" s="16"/>
      <c r="Y164" s="3"/>
      <c r="Z164" s="62"/>
      <c r="AA164" s="62"/>
      <c r="AC164" s="1"/>
      <c r="AD164" s="1"/>
      <c r="AE164" s="61"/>
      <c r="AF164" s="6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7:43">
      <c r="L165" s="164"/>
      <c r="O165" s="3"/>
      <c r="P165" s="3"/>
      <c r="Q165" s="61"/>
      <c r="R165" s="61"/>
      <c r="S165" s="16"/>
      <c r="T165" s="16"/>
      <c r="U165" s="3"/>
      <c r="V165" s="3"/>
      <c r="W165" s="16"/>
      <c r="Y165" s="3"/>
      <c r="Z165" s="62"/>
      <c r="AA165" s="62"/>
      <c r="AC165" s="1"/>
      <c r="AD165" s="1"/>
      <c r="AE165" s="61"/>
      <c r="AF165" s="6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7:43">
      <c r="L166" s="164"/>
      <c r="O166" s="3"/>
      <c r="P166" s="3"/>
      <c r="Q166" s="61"/>
      <c r="R166" s="61"/>
      <c r="S166" s="16"/>
      <c r="T166" s="16"/>
      <c r="U166" s="3"/>
      <c r="V166" s="3"/>
      <c r="W166" s="16"/>
      <c r="Y166" s="3"/>
      <c r="Z166" s="62"/>
      <c r="AA166" s="62"/>
      <c r="AC166" s="1"/>
      <c r="AD166" s="1"/>
      <c r="AE166" s="61"/>
      <c r="AF166" s="6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7:43">
      <c r="L167" s="164"/>
      <c r="O167" s="3"/>
      <c r="P167" s="3"/>
      <c r="Q167" s="61"/>
      <c r="R167" s="61"/>
      <c r="S167" s="16"/>
      <c r="T167" s="16"/>
      <c r="U167" s="3"/>
      <c r="V167" s="3"/>
      <c r="W167" s="16"/>
      <c r="Y167" s="3"/>
      <c r="Z167" s="62"/>
      <c r="AA167" s="62"/>
      <c r="AC167" s="1"/>
      <c r="AD167" s="1"/>
      <c r="AE167" s="61"/>
      <c r="AF167" s="6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7:43">
      <c r="G168" s="14"/>
      <c r="H168" s="14"/>
      <c r="I168" s="164"/>
      <c r="J168" s="164"/>
      <c r="K168" s="164"/>
      <c r="L168" s="164"/>
      <c r="O168" s="3"/>
      <c r="P168" s="3"/>
      <c r="Q168" s="61"/>
      <c r="R168" s="61"/>
      <c r="S168" s="16"/>
      <c r="T168" s="16"/>
      <c r="U168" s="3"/>
      <c r="V168" s="3"/>
      <c r="W168" s="16"/>
      <c r="Y168" s="3"/>
      <c r="Z168" s="62"/>
      <c r="AA168" s="62"/>
      <c r="AC168" s="1"/>
      <c r="AD168" s="1"/>
      <c r="AE168" s="61"/>
      <c r="AF168" s="6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7:43">
      <c r="G169" s="14"/>
      <c r="H169" s="14"/>
      <c r="I169" s="164"/>
      <c r="J169" s="164"/>
      <c r="K169" s="164"/>
      <c r="L169" s="164"/>
      <c r="O169" s="3"/>
      <c r="P169" s="3"/>
      <c r="Q169" s="61"/>
      <c r="R169" s="61"/>
      <c r="S169" s="16"/>
      <c r="T169" s="16"/>
      <c r="U169" s="3"/>
      <c r="V169" s="3"/>
      <c r="W169" s="16"/>
      <c r="Y169" s="3"/>
      <c r="Z169" s="62"/>
      <c r="AA169" s="62"/>
      <c r="AC169" s="1"/>
      <c r="AD169" s="1"/>
      <c r="AE169" s="61"/>
      <c r="AF169" s="6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7:43">
      <c r="G170" s="14"/>
      <c r="H170" s="14"/>
      <c r="I170" s="164"/>
      <c r="J170" s="164"/>
      <c r="K170" s="164"/>
      <c r="L170" s="164"/>
      <c r="O170" s="3"/>
      <c r="P170" s="3"/>
      <c r="Q170" s="61"/>
      <c r="R170" s="61"/>
      <c r="S170" s="16"/>
      <c r="T170" s="16"/>
      <c r="U170" s="3"/>
      <c r="V170" s="3"/>
      <c r="W170" s="16"/>
      <c r="Y170" s="3"/>
      <c r="Z170" s="62"/>
      <c r="AA170" s="62"/>
      <c r="AC170" s="1"/>
      <c r="AD170" s="1"/>
      <c r="AE170" s="61"/>
      <c r="AF170" s="6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7:43">
      <c r="G171" s="14"/>
      <c r="H171" s="14"/>
      <c r="I171" s="164"/>
      <c r="J171" s="164"/>
      <c r="K171" s="164"/>
      <c r="L171" s="164"/>
      <c r="O171" s="3"/>
      <c r="P171" s="3"/>
      <c r="Q171" s="61"/>
      <c r="R171" s="61"/>
      <c r="S171" s="16"/>
      <c r="T171" s="16"/>
      <c r="U171" s="3"/>
      <c r="V171" s="3"/>
      <c r="W171" s="16"/>
      <c r="Y171" s="3"/>
      <c r="Z171" s="62"/>
      <c r="AA171" s="62"/>
      <c r="AC171" s="1"/>
      <c r="AD171" s="1"/>
      <c r="AE171" s="61"/>
      <c r="AF171" s="6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7:43">
      <c r="G172" s="14"/>
      <c r="H172" s="14"/>
      <c r="I172" s="164"/>
      <c r="J172" s="164"/>
      <c r="K172" s="164"/>
      <c r="L172" s="164"/>
      <c r="O172" s="3"/>
      <c r="P172" s="3"/>
      <c r="Q172" s="61"/>
      <c r="R172" s="61"/>
      <c r="S172" s="16"/>
      <c r="T172" s="16"/>
      <c r="U172" s="3"/>
      <c r="V172" s="3"/>
      <c r="W172" s="16"/>
      <c r="Y172" s="3"/>
      <c r="Z172" s="62"/>
      <c r="AA172" s="62"/>
      <c r="AC172" s="1"/>
      <c r="AD172" s="1"/>
      <c r="AE172" s="61"/>
      <c r="AF172" s="6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7:43">
      <c r="G173" s="14"/>
      <c r="H173" s="14"/>
      <c r="I173" s="164"/>
      <c r="J173" s="164"/>
      <c r="K173" s="164"/>
      <c r="L173" s="164"/>
      <c r="O173" s="3"/>
      <c r="P173" s="3"/>
      <c r="Q173" s="61"/>
      <c r="R173" s="61"/>
      <c r="S173" s="16"/>
      <c r="T173" s="16"/>
      <c r="U173" s="3"/>
      <c r="V173" s="3"/>
      <c r="W173" s="16"/>
      <c r="Y173" s="3"/>
      <c r="Z173" s="62"/>
      <c r="AA173" s="62"/>
      <c r="AC173" s="1"/>
      <c r="AD173" s="1"/>
      <c r="AE173" s="61"/>
      <c r="AF173" s="6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7:43">
      <c r="G174" s="14"/>
      <c r="H174" s="14"/>
      <c r="I174" s="164"/>
      <c r="J174" s="164"/>
      <c r="K174" s="164"/>
      <c r="L174" s="164"/>
      <c r="O174" s="3"/>
      <c r="P174" s="3"/>
      <c r="Q174" s="61"/>
      <c r="R174" s="61"/>
      <c r="S174" s="16"/>
      <c r="T174" s="16"/>
      <c r="U174" s="3"/>
      <c r="V174" s="3"/>
      <c r="W174" s="16"/>
      <c r="Y174" s="3"/>
      <c r="Z174" s="62"/>
      <c r="AA174" s="62"/>
      <c r="AC174" s="1"/>
      <c r="AD174" s="1"/>
      <c r="AE174" s="61"/>
      <c r="AF174" s="6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7:43">
      <c r="G175" s="14"/>
      <c r="H175" s="14"/>
      <c r="I175" s="164"/>
      <c r="J175" s="164"/>
      <c r="K175" s="164"/>
      <c r="L175" s="164"/>
      <c r="O175" s="3"/>
      <c r="P175" s="3"/>
      <c r="Q175" s="61"/>
      <c r="R175" s="61"/>
      <c r="S175" s="16"/>
      <c r="T175" s="16"/>
      <c r="U175" s="3"/>
      <c r="V175" s="3"/>
      <c r="W175" s="16"/>
      <c r="Y175" s="3"/>
      <c r="Z175" s="62"/>
      <c r="AA175" s="62"/>
      <c r="AC175" s="1"/>
      <c r="AD175" s="1"/>
      <c r="AE175" s="61"/>
      <c r="AF175" s="6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7:43">
      <c r="G176" s="14"/>
      <c r="H176" s="14"/>
      <c r="I176" s="164"/>
      <c r="J176" s="164"/>
      <c r="K176" s="164"/>
      <c r="L176" s="164"/>
      <c r="O176" s="3"/>
      <c r="P176" s="3"/>
      <c r="Q176" s="61"/>
      <c r="R176" s="61"/>
      <c r="S176" s="16"/>
      <c r="T176" s="16"/>
      <c r="U176" s="3"/>
      <c r="V176" s="3"/>
      <c r="W176" s="16"/>
      <c r="Y176" s="3"/>
      <c r="Z176" s="62"/>
      <c r="AA176" s="62"/>
      <c r="AC176" s="1"/>
      <c r="AD176" s="1"/>
      <c r="AE176" s="61"/>
      <c r="AF176" s="6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7:44">
      <c r="G177" s="14"/>
      <c r="H177" s="14"/>
      <c r="I177" s="164"/>
      <c r="J177" s="164"/>
      <c r="K177" s="164"/>
      <c r="L177" s="164"/>
      <c r="O177" s="3"/>
      <c r="P177" s="3"/>
      <c r="Q177" s="61"/>
      <c r="R177" s="61"/>
      <c r="S177" s="16"/>
      <c r="T177" s="16"/>
      <c r="U177" s="3"/>
      <c r="V177" s="3"/>
      <c r="W177" s="16"/>
      <c r="Y177" s="3"/>
      <c r="Z177" s="62"/>
      <c r="AA177" s="62"/>
      <c r="AC177" s="1"/>
      <c r="AD177" s="1"/>
      <c r="AE177" s="61"/>
      <c r="AF177" s="6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4"/>
    </row>
    <row r="178" spans="7:44">
      <c r="G178" s="14"/>
      <c r="H178" s="14"/>
      <c r="I178" s="164"/>
      <c r="J178" s="164"/>
      <c r="K178" s="164"/>
      <c r="L178" s="164"/>
      <c r="O178" s="3"/>
      <c r="P178" s="3"/>
      <c r="Q178" s="61"/>
      <c r="R178" s="61"/>
      <c r="S178" s="16"/>
      <c r="T178" s="16"/>
      <c r="U178" s="3"/>
      <c r="V178" s="3"/>
      <c r="W178" s="16"/>
      <c r="Y178" s="3"/>
      <c r="Z178" s="62"/>
      <c r="AA178" s="62"/>
      <c r="AC178" s="1"/>
      <c r="AD178" s="1"/>
      <c r="AE178" s="61"/>
      <c r="AF178" s="6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4"/>
    </row>
    <row r="179" spans="7:44">
      <c r="G179" s="14"/>
      <c r="H179" s="14"/>
      <c r="I179" s="164"/>
      <c r="J179" s="164"/>
      <c r="K179" s="164"/>
      <c r="L179" s="164"/>
      <c r="O179" s="3"/>
      <c r="P179" s="3"/>
      <c r="Q179" s="61"/>
      <c r="R179" s="61"/>
      <c r="S179" s="16"/>
      <c r="T179" s="16"/>
      <c r="U179" s="3"/>
      <c r="V179" s="3"/>
      <c r="W179" s="16"/>
      <c r="Y179" s="3"/>
      <c r="Z179" s="62"/>
      <c r="AA179" s="62"/>
      <c r="AC179" s="1"/>
      <c r="AD179" s="1"/>
      <c r="AE179" s="61"/>
      <c r="AF179" s="6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4"/>
    </row>
    <row r="180" spans="7:44">
      <c r="G180" s="14"/>
      <c r="H180" s="14"/>
      <c r="I180" s="164"/>
      <c r="J180" s="164"/>
      <c r="K180" s="164"/>
      <c r="L180" s="164"/>
      <c r="O180" s="3"/>
      <c r="P180" s="3"/>
      <c r="Q180" s="61"/>
      <c r="R180" s="61"/>
      <c r="S180" s="16"/>
      <c r="T180" s="16"/>
      <c r="U180" s="3"/>
      <c r="V180" s="3"/>
      <c r="W180" s="16"/>
      <c r="Y180" s="3"/>
      <c r="Z180" s="62"/>
      <c r="AA180" s="62"/>
      <c r="AC180" s="1"/>
      <c r="AD180" s="1"/>
      <c r="AE180" s="61"/>
      <c r="AF180" s="6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4"/>
    </row>
    <row r="181" spans="7:44">
      <c r="G181" s="14"/>
      <c r="H181" s="14"/>
      <c r="I181" s="164"/>
      <c r="J181" s="164"/>
      <c r="K181" s="164"/>
      <c r="L181" s="164"/>
      <c r="O181" s="3"/>
      <c r="P181" s="3"/>
      <c r="Q181" s="61"/>
      <c r="R181" s="61"/>
      <c r="S181" s="16"/>
      <c r="T181" s="16"/>
      <c r="U181" s="3"/>
      <c r="V181" s="3"/>
      <c r="W181" s="16"/>
      <c r="Y181" s="3"/>
      <c r="Z181" s="62"/>
      <c r="AA181" s="62"/>
      <c r="AC181" s="13" t="s">
        <v>655</v>
      </c>
      <c r="AD181" s="1"/>
      <c r="AE181" s="61"/>
      <c r="AF181" s="6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4"/>
    </row>
    <row r="182" spans="7:44">
      <c r="G182" s="14"/>
      <c r="H182" s="14"/>
      <c r="I182" s="164"/>
      <c r="J182" s="164"/>
      <c r="K182" s="164"/>
      <c r="L182" s="164"/>
      <c r="O182" s="3"/>
      <c r="P182" s="3"/>
      <c r="Q182" s="61"/>
      <c r="R182" s="61"/>
      <c r="S182" s="16"/>
      <c r="T182" s="16"/>
      <c r="U182" s="3"/>
      <c r="V182" s="3"/>
      <c r="W182" s="16"/>
      <c r="Y182" s="3"/>
      <c r="Z182" s="62"/>
      <c r="AA182" s="62"/>
      <c r="AC182" s="1"/>
      <c r="AD182" s="1"/>
      <c r="AE182" s="61"/>
      <c r="AF182" s="6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4"/>
    </row>
    <row r="183" spans="7:44">
      <c r="G183" s="14"/>
      <c r="H183" s="14"/>
      <c r="I183" s="164"/>
      <c r="J183" s="164"/>
      <c r="K183" s="164"/>
      <c r="L183" s="164"/>
      <c r="O183" s="3"/>
      <c r="P183" s="3"/>
      <c r="Q183" s="61"/>
      <c r="R183" s="61"/>
      <c r="S183" s="16"/>
      <c r="T183" s="16"/>
      <c r="U183" s="3"/>
      <c r="V183" s="3"/>
      <c r="W183" s="16"/>
      <c r="Y183" s="3"/>
      <c r="Z183" s="62"/>
      <c r="AA183" s="62"/>
      <c r="AC183" s="1"/>
      <c r="AD183" s="1"/>
      <c r="AE183" s="61"/>
      <c r="AF183" s="6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4"/>
    </row>
    <row r="184" spans="7:44">
      <c r="G184" s="14"/>
      <c r="H184" s="14"/>
      <c r="I184" s="164"/>
      <c r="J184" s="164"/>
      <c r="K184" s="164"/>
      <c r="L184" s="164"/>
      <c r="O184" s="3"/>
      <c r="P184" s="3"/>
      <c r="Q184" s="61"/>
      <c r="R184" s="61"/>
      <c r="S184" s="16"/>
      <c r="T184" s="16"/>
      <c r="U184" s="3"/>
      <c r="V184" s="3"/>
      <c r="W184" s="16"/>
      <c r="Y184" s="3"/>
      <c r="Z184" s="62"/>
      <c r="AA184" s="62"/>
      <c r="AC184" s="1"/>
      <c r="AD184" s="1"/>
      <c r="AE184" s="61"/>
      <c r="AF184" s="6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4"/>
    </row>
    <row r="185" spans="7:44">
      <c r="G185" s="14"/>
      <c r="H185" s="14"/>
      <c r="I185" s="164"/>
      <c r="J185" s="164"/>
      <c r="K185" s="164"/>
      <c r="L185" s="164"/>
      <c r="O185" s="3"/>
      <c r="P185" s="3"/>
      <c r="Q185" s="61"/>
      <c r="R185" s="61"/>
      <c r="S185" s="16"/>
      <c r="T185" s="16"/>
      <c r="U185" s="3"/>
      <c r="V185" s="3"/>
      <c r="W185" s="16"/>
      <c r="Y185" s="3"/>
      <c r="Z185" s="62"/>
      <c r="AA185" s="62"/>
      <c r="AC185" s="1"/>
      <c r="AD185" s="1"/>
      <c r="AE185" s="61"/>
      <c r="AF185" s="6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4"/>
    </row>
    <row r="186" spans="7:44">
      <c r="G186" s="14"/>
      <c r="H186" s="14"/>
      <c r="I186" s="164"/>
      <c r="J186" s="164"/>
      <c r="K186" s="164"/>
      <c r="L186" s="164"/>
      <c r="O186" s="3"/>
      <c r="P186" s="3"/>
      <c r="Q186" s="61"/>
      <c r="R186" s="61"/>
      <c r="S186" s="16"/>
      <c r="T186" s="16"/>
      <c r="U186" s="3"/>
      <c r="V186" s="3"/>
      <c r="W186" s="16"/>
      <c r="Y186" s="3"/>
      <c r="Z186" s="62"/>
      <c r="AA186" s="62"/>
      <c r="AC186" s="1"/>
      <c r="AD186" s="1"/>
      <c r="AE186" s="61"/>
      <c r="AF186" s="6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4"/>
    </row>
    <row r="187" spans="7:44">
      <c r="G187" s="14"/>
      <c r="H187" s="14"/>
      <c r="I187" s="164"/>
      <c r="J187" s="164"/>
      <c r="K187" s="164"/>
      <c r="L187" s="164"/>
      <c r="O187" s="3"/>
      <c r="P187" s="3"/>
      <c r="Q187" s="61"/>
      <c r="R187" s="61"/>
      <c r="S187" s="16"/>
      <c r="T187" s="16"/>
      <c r="U187" s="3"/>
      <c r="V187" s="3"/>
      <c r="W187" s="16"/>
      <c r="Y187" s="3"/>
      <c r="Z187" s="62"/>
      <c r="AA187" s="62"/>
      <c r="AC187" s="1"/>
      <c r="AD187" s="1"/>
      <c r="AE187" s="61"/>
      <c r="AF187" s="6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4"/>
    </row>
    <row r="188" spans="7:44">
      <c r="G188" s="14"/>
      <c r="H188" s="14"/>
      <c r="I188" s="164"/>
      <c r="J188" s="164"/>
      <c r="K188" s="164"/>
      <c r="L188" s="164"/>
      <c r="O188" s="3"/>
      <c r="P188" s="3"/>
      <c r="Q188" s="61"/>
      <c r="R188" s="61"/>
      <c r="S188" s="16"/>
      <c r="T188" s="16"/>
      <c r="U188" s="3"/>
      <c r="V188" s="3"/>
      <c r="W188" s="16"/>
      <c r="Y188" s="3"/>
      <c r="Z188" s="62"/>
      <c r="AA188" s="62"/>
      <c r="AC188" s="1"/>
      <c r="AD188" s="1"/>
      <c r="AE188" s="61"/>
      <c r="AF188" s="6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4"/>
    </row>
    <row r="189" spans="7:44">
      <c r="G189" s="14"/>
      <c r="H189" s="14"/>
      <c r="I189" s="164"/>
      <c r="J189" s="164"/>
      <c r="K189" s="164"/>
      <c r="L189" s="164"/>
      <c r="O189" s="3"/>
      <c r="P189" s="3"/>
      <c r="Q189" s="61"/>
      <c r="R189" s="61"/>
      <c r="S189" s="16"/>
      <c r="T189" s="16"/>
      <c r="U189" s="3"/>
      <c r="V189" s="3"/>
      <c r="W189" s="16"/>
      <c r="Y189" s="3"/>
      <c r="Z189" s="62"/>
      <c r="AA189" s="62"/>
      <c r="AC189" s="1"/>
      <c r="AD189" s="1"/>
      <c r="AE189" s="61"/>
      <c r="AF189" s="6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4"/>
    </row>
    <row r="190" spans="7:44">
      <c r="G190" s="14"/>
      <c r="H190" s="14"/>
      <c r="I190" s="164"/>
      <c r="J190" s="164"/>
      <c r="K190" s="164"/>
      <c r="L190" s="164"/>
      <c r="O190" s="3"/>
      <c r="P190" s="3"/>
      <c r="Q190" s="61"/>
      <c r="R190" s="61"/>
      <c r="S190" s="16"/>
      <c r="T190" s="16"/>
      <c r="U190" s="3"/>
      <c r="V190" s="3"/>
      <c r="W190" s="16"/>
      <c r="Y190" s="3"/>
      <c r="Z190" s="62"/>
      <c r="AA190" s="62"/>
      <c r="AC190" s="1"/>
      <c r="AD190" s="1"/>
      <c r="AE190" s="61"/>
      <c r="AF190" s="6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4"/>
    </row>
    <row r="191" spans="7:44">
      <c r="G191" s="14"/>
      <c r="H191" s="14"/>
      <c r="I191" s="164"/>
      <c r="J191" s="164"/>
      <c r="K191" s="164"/>
      <c r="L191" s="164"/>
      <c r="O191" s="3"/>
      <c r="P191" s="3"/>
      <c r="Q191" s="61"/>
      <c r="R191" s="61"/>
      <c r="S191" s="16"/>
      <c r="T191" s="16"/>
      <c r="U191" s="3"/>
      <c r="V191" s="3"/>
      <c r="W191" s="16"/>
      <c r="Y191" s="3"/>
      <c r="Z191" s="62"/>
      <c r="AA191" s="62"/>
      <c r="AC191" s="1"/>
      <c r="AD191" s="1"/>
      <c r="AE191" s="61"/>
      <c r="AF191" s="6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4"/>
    </row>
    <row r="192" spans="7:44">
      <c r="G192" s="14"/>
      <c r="H192" s="14"/>
      <c r="I192" s="164"/>
      <c r="J192" s="164"/>
      <c r="K192" s="164"/>
      <c r="L192" s="164"/>
      <c r="M192" s="14"/>
      <c r="N192" s="14"/>
      <c r="O192" s="14"/>
      <c r="P192" s="14"/>
      <c r="Q192" s="164"/>
      <c r="R192" s="164"/>
      <c r="S192" s="77"/>
      <c r="T192" s="77"/>
      <c r="U192" s="14"/>
      <c r="V192" s="14"/>
      <c r="W192" s="77"/>
      <c r="X192" s="14"/>
      <c r="Y192" s="14"/>
      <c r="Z192" s="14"/>
      <c r="AA192" s="14"/>
      <c r="AB192" s="77"/>
      <c r="AC192" s="1"/>
      <c r="AD192" s="1"/>
      <c r="AE192" s="61"/>
      <c r="AF192" s="6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4"/>
    </row>
    <row r="193" spans="7:44">
      <c r="G193" s="14"/>
      <c r="H193" s="14"/>
      <c r="I193" s="164"/>
      <c r="J193" s="164"/>
      <c r="K193" s="164"/>
      <c r="L193" s="164"/>
      <c r="M193" s="14"/>
      <c r="N193" s="14"/>
      <c r="O193" s="14"/>
      <c r="P193" s="14"/>
      <c r="Q193" s="164"/>
      <c r="R193" s="164"/>
      <c r="S193" s="77"/>
      <c r="T193" s="77"/>
      <c r="U193" s="14"/>
      <c r="V193" s="14"/>
      <c r="W193" s="77"/>
      <c r="X193" s="14"/>
      <c r="Y193" s="14"/>
      <c r="Z193" s="14"/>
      <c r="AA193" s="14"/>
      <c r="AB193" s="77"/>
      <c r="AC193" s="1"/>
      <c r="AD193" s="1"/>
      <c r="AE193" s="61"/>
      <c r="AF193" s="6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4"/>
    </row>
    <row r="194" spans="7:44">
      <c r="G194" s="14"/>
      <c r="H194" s="14"/>
      <c r="I194" s="164"/>
      <c r="J194" s="164"/>
      <c r="K194" s="164"/>
      <c r="L194" s="164"/>
      <c r="M194" s="14"/>
      <c r="N194" s="14"/>
      <c r="O194" s="14"/>
      <c r="P194" s="14"/>
      <c r="Q194" s="164"/>
      <c r="R194" s="164"/>
      <c r="S194" s="77"/>
      <c r="T194" s="77"/>
      <c r="U194" s="14"/>
      <c r="V194" s="14"/>
      <c r="W194" s="77"/>
      <c r="X194" s="14"/>
      <c r="Y194" s="14"/>
      <c r="Z194" s="14"/>
      <c r="AA194" s="14"/>
      <c r="AB194" s="77"/>
      <c r="AC194" s="1"/>
      <c r="AD194" s="1"/>
      <c r="AE194" s="61"/>
      <c r="AF194" s="6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4"/>
    </row>
    <row r="195" spans="7:44">
      <c r="G195" s="14"/>
      <c r="H195" s="14"/>
      <c r="I195" s="164"/>
      <c r="J195" s="164"/>
      <c r="K195" s="164"/>
      <c r="L195" s="164"/>
      <c r="M195" s="14"/>
      <c r="N195" s="14"/>
      <c r="O195" s="14"/>
      <c r="P195" s="14"/>
      <c r="Q195" s="164"/>
      <c r="R195" s="164"/>
      <c r="S195" s="77"/>
      <c r="T195" s="77"/>
      <c r="U195" s="14"/>
      <c r="V195" s="14"/>
      <c r="W195" s="77"/>
      <c r="X195" s="14"/>
      <c r="Y195" s="14"/>
      <c r="Z195" s="14"/>
      <c r="AA195" s="14"/>
      <c r="AB195" s="77"/>
      <c r="AC195" s="1"/>
      <c r="AD195" s="1"/>
      <c r="AE195" s="61"/>
      <c r="AF195" s="6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4"/>
    </row>
    <row r="196" spans="7:44">
      <c r="G196" s="14"/>
      <c r="H196" s="14"/>
      <c r="I196" s="164"/>
      <c r="J196" s="164"/>
      <c r="K196" s="164"/>
      <c r="L196" s="164"/>
      <c r="M196" s="14"/>
      <c r="N196" s="14"/>
      <c r="O196" s="14"/>
      <c r="P196" s="14"/>
      <c r="Q196" s="164"/>
      <c r="R196" s="164"/>
      <c r="S196" s="77"/>
      <c r="T196" s="77"/>
      <c r="U196" s="14"/>
      <c r="V196" s="14"/>
      <c r="W196" s="77"/>
      <c r="X196" s="14"/>
      <c r="Y196" s="14"/>
      <c r="Z196" s="14"/>
      <c r="AA196" s="14"/>
      <c r="AB196" s="77"/>
      <c r="AC196" s="1"/>
      <c r="AD196" s="1"/>
      <c r="AE196" s="61"/>
      <c r="AF196" s="6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4"/>
    </row>
    <row r="197" spans="7:44">
      <c r="G197" s="14"/>
      <c r="H197" s="14"/>
      <c r="I197" s="164"/>
      <c r="J197" s="164"/>
      <c r="K197" s="164"/>
      <c r="L197" s="164"/>
      <c r="M197" s="14"/>
      <c r="N197" s="14"/>
      <c r="O197" s="14"/>
      <c r="P197" s="14"/>
      <c r="Q197" s="164"/>
      <c r="R197" s="164"/>
      <c r="S197" s="77"/>
      <c r="T197" s="77"/>
      <c r="U197" s="14"/>
      <c r="V197" s="14"/>
      <c r="W197" s="77"/>
      <c r="X197" s="14"/>
      <c r="Y197" s="14"/>
      <c r="Z197" s="14"/>
      <c r="AA197" s="14"/>
      <c r="AB197" s="77"/>
      <c r="AC197" s="1"/>
      <c r="AD197" s="1"/>
      <c r="AE197" s="61"/>
      <c r="AF197" s="6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4"/>
    </row>
    <row r="198" spans="7:44">
      <c r="G198" s="14"/>
      <c r="H198" s="14"/>
      <c r="I198" s="164"/>
      <c r="J198" s="164"/>
      <c r="K198" s="164"/>
      <c r="L198" s="164"/>
      <c r="M198" s="14"/>
      <c r="N198" s="14"/>
      <c r="O198" s="14"/>
      <c r="P198" s="14"/>
      <c r="Q198" s="164"/>
      <c r="R198" s="164"/>
      <c r="S198" s="77"/>
      <c r="T198" s="77"/>
      <c r="U198" s="14"/>
      <c r="V198" s="14"/>
      <c r="W198" s="77"/>
      <c r="X198" s="14"/>
      <c r="Y198" s="14"/>
      <c r="Z198" s="14"/>
      <c r="AA198" s="14"/>
      <c r="AB198" s="77"/>
      <c r="AC198" s="1"/>
      <c r="AD198" s="1"/>
      <c r="AE198" s="61"/>
      <c r="AF198" s="6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4"/>
    </row>
    <row r="199" spans="7:44">
      <c r="G199" s="14"/>
      <c r="H199" s="14"/>
      <c r="I199" s="164"/>
      <c r="J199" s="164"/>
      <c r="K199" s="164"/>
      <c r="L199" s="164"/>
      <c r="M199" s="14"/>
      <c r="N199" s="14"/>
      <c r="O199" s="14"/>
      <c r="P199" s="14"/>
      <c r="Q199" s="164"/>
      <c r="R199" s="164"/>
      <c r="S199" s="77"/>
      <c r="T199" s="77"/>
      <c r="U199" s="14"/>
      <c r="V199" s="14"/>
      <c r="W199" s="77"/>
      <c r="X199" s="14"/>
      <c r="Y199" s="14"/>
      <c r="Z199" s="14"/>
      <c r="AA199" s="14"/>
      <c r="AB199" s="77"/>
      <c r="AC199" s="1"/>
      <c r="AD199" s="1"/>
      <c r="AE199" s="61"/>
      <c r="AF199" s="6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4"/>
    </row>
    <row r="200" spans="7:44">
      <c r="G200" s="14"/>
      <c r="H200" s="14"/>
      <c r="I200" s="164"/>
      <c r="J200" s="164"/>
      <c r="K200" s="164"/>
      <c r="L200" s="164"/>
      <c r="M200" s="14"/>
      <c r="N200" s="14"/>
      <c r="O200" s="14"/>
      <c r="P200" s="14"/>
      <c r="Q200" s="164"/>
      <c r="R200" s="164"/>
      <c r="S200" s="77"/>
      <c r="T200" s="77"/>
      <c r="U200" s="14"/>
      <c r="V200" s="14"/>
      <c r="W200" s="77"/>
      <c r="X200" s="14"/>
      <c r="Y200" s="14"/>
      <c r="Z200" s="14"/>
      <c r="AA200" s="14"/>
      <c r="AB200" s="77"/>
      <c r="AC200" s="1"/>
      <c r="AD200" s="1"/>
      <c r="AE200" s="61"/>
      <c r="AF200" s="6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4"/>
    </row>
    <row r="201" spans="7:44">
      <c r="G201" s="14"/>
      <c r="H201" s="14"/>
      <c r="I201" s="164"/>
      <c r="J201" s="164"/>
      <c r="K201" s="164"/>
      <c r="L201" s="164"/>
      <c r="M201" s="14"/>
      <c r="N201" s="14"/>
      <c r="O201" s="14"/>
      <c r="P201" s="14"/>
      <c r="Q201" s="164"/>
      <c r="R201" s="164"/>
      <c r="S201" s="77"/>
      <c r="T201" s="77"/>
      <c r="U201" s="14"/>
      <c r="V201" s="14"/>
      <c r="W201" s="77"/>
      <c r="X201" s="14"/>
      <c r="Y201" s="14"/>
      <c r="Z201" s="14"/>
      <c r="AA201" s="14"/>
      <c r="AB201" s="77"/>
      <c r="AC201" s="1"/>
      <c r="AD201" s="1"/>
      <c r="AE201" s="61"/>
      <c r="AF201" s="6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4"/>
    </row>
    <row r="202" spans="7:44">
      <c r="G202" s="14"/>
      <c r="H202" s="14"/>
      <c r="I202" s="164"/>
      <c r="J202" s="164"/>
      <c r="K202" s="164"/>
      <c r="L202" s="164"/>
      <c r="M202" s="14"/>
      <c r="N202" s="14"/>
      <c r="O202" s="14"/>
      <c r="P202" s="14"/>
      <c r="Q202" s="164"/>
      <c r="R202" s="164"/>
      <c r="S202" s="77"/>
      <c r="T202" s="77"/>
      <c r="U202" s="14"/>
      <c r="V202" s="14"/>
      <c r="W202" s="77"/>
      <c r="X202" s="14"/>
      <c r="Y202" s="14"/>
      <c r="Z202" s="14"/>
      <c r="AA202" s="14"/>
      <c r="AB202" s="77"/>
      <c r="AC202" s="14"/>
      <c r="AD202" s="14"/>
      <c r="AE202" s="61"/>
      <c r="AF202" s="61"/>
      <c r="AG202" s="14"/>
      <c r="AH202" s="14"/>
      <c r="AI202" s="14"/>
      <c r="AJ202" s="14"/>
      <c r="AK202" s="14"/>
      <c r="AL202" s="14"/>
      <c r="AM202" s="14"/>
      <c r="AN202" s="14"/>
      <c r="AO202" s="1"/>
      <c r="AP202" s="1"/>
      <c r="AQ202" s="1"/>
      <c r="AR202" s="14"/>
    </row>
    <row r="203" spans="7:44">
      <c r="G203" s="14"/>
      <c r="H203" s="14"/>
      <c r="I203" s="164"/>
      <c r="J203" s="164"/>
      <c r="K203" s="164"/>
      <c r="L203" s="164"/>
      <c r="M203" s="14"/>
      <c r="N203" s="14"/>
      <c r="O203" s="14"/>
      <c r="P203" s="14"/>
      <c r="Q203" s="164"/>
      <c r="R203" s="164"/>
      <c r="S203" s="77"/>
      <c r="T203" s="77"/>
      <c r="U203" s="14"/>
      <c r="V203" s="14"/>
      <c r="W203" s="77"/>
      <c r="X203" s="14"/>
      <c r="Y203" s="14"/>
      <c r="Z203" s="14"/>
      <c r="AA203" s="14"/>
      <c r="AB203" s="77"/>
      <c r="AC203" s="14"/>
      <c r="AD203" s="14"/>
      <c r="AE203" s="61"/>
      <c r="AF203" s="61"/>
      <c r="AG203" s="14"/>
      <c r="AH203" s="14"/>
      <c r="AI203" s="14"/>
      <c r="AJ203" s="14"/>
      <c r="AK203" s="14"/>
      <c r="AL203" s="14"/>
      <c r="AM203" s="14"/>
      <c r="AN203" s="14"/>
      <c r="AO203" s="1"/>
      <c r="AP203" s="1"/>
      <c r="AQ203" s="1"/>
      <c r="AR203" s="14"/>
    </row>
    <row r="204" spans="7:44">
      <c r="G204" s="14"/>
      <c r="H204" s="14"/>
      <c r="I204" s="164"/>
      <c r="J204" s="164"/>
      <c r="K204" s="164"/>
      <c r="L204" s="164"/>
      <c r="M204" s="14"/>
      <c r="N204" s="14"/>
      <c r="O204" s="14"/>
      <c r="P204" s="14"/>
      <c r="Q204" s="164"/>
      <c r="R204" s="164"/>
      <c r="S204" s="77"/>
      <c r="T204" s="77"/>
      <c r="U204" s="14"/>
      <c r="V204" s="14"/>
      <c r="W204" s="77"/>
      <c r="X204" s="14"/>
      <c r="Y204" s="14"/>
      <c r="Z204" s="14"/>
      <c r="AA204" s="14"/>
      <c r="AB204" s="77"/>
      <c r="AC204" s="14"/>
      <c r="AD204" s="14"/>
      <c r="AE204" s="61"/>
      <c r="AF204" s="61"/>
      <c r="AG204" s="14"/>
      <c r="AH204" s="14"/>
      <c r="AI204" s="14"/>
      <c r="AJ204" s="14"/>
      <c r="AK204" s="14"/>
      <c r="AL204" s="14"/>
      <c r="AM204" s="14"/>
      <c r="AN204" s="14"/>
      <c r="AO204" s="1"/>
      <c r="AP204" s="1"/>
      <c r="AQ204" s="1"/>
      <c r="AR204" s="14"/>
    </row>
    <row r="205" spans="7:44">
      <c r="G205" s="14"/>
      <c r="H205" s="14"/>
      <c r="I205" s="164"/>
      <c r="J205" s="164"/>
      <c r="K205" s="164"/>
      <c r="L205" s="164"/>
      <c r="M205" s="14"/>
      <c r="N205" s="14"/>
      <c r="O205" s="14"/>
      <c r="P205" s="14"/>
      <c r="Q205" s="164"/>
      <c r="R205" s="164"/>
      <c r="S205" s="77"/>
      <c r="T205" s="77"/>
      <c r="U205" s="14"/>
      <c r="V205" s="14"/>
      <c r="W205" s="77"/>
      <c r="X205" s="14"/>
      <c r="Y205" s="14"/>
      <c r="Z205" s="14"/>
      <c r="AA205" s="14"/>
      <c r="AB205" s="77"/>
      <c r="AC205" s="14"/>
      <c r="AD205" s="14"/>
      <c r="AE205" s="61"/>
      <c r="AF205" s="61"/>
      <c r="AG205" s="14"/>
      <c r="AH205" s="14"/>
      <c r="AI205" s="14"/>
      <c r="AJ205" s="14"/>
      <c r="AK205" s="14"/>
      <c r="AL205" s="14"/>
      <c r="AM205" s="14"/>
      <c r="AN205" s="14"/>
      <c r="AO205" s="1"/>
      <c r="AP205" s="1"/>
      <c r="AQ205" s="1"/>
      <c r="AR205" s="14"/>
    </row>
    <row r="206" spans="7:44">
      <c r="G206" s="14"/>
      <c r="H206" s="14"/>
      <c r="I206" s="164"/>
      <c r="J206" s="164"/>
      <c r="K206" s="164"/>
      <c r="L206" s="164"/>
      <c r="M206" s="14"/>
      <c r="N206" s="14"/>
      <c r="O206" s="14"/>
      <c r="P206" s="14"/>
      <c r="Q206" s="164"/>
      <c r="R206" s="164"/>
      <c r="S206" s="77"/>
      <c r="T206" s="77"/>
      <c r="U206" s="14"/>
      <c r="V206" s="14"/>
      <c r="W206" s="77"/>
      <c r="X206" s="14"/>
      <c r="Y206" s="14"/>
      <c r="Z206" s="14"/>
      <c r="AA206" s="14"/>
      <c r="AB206" s="77"/>
      <c r="AC206" s="14"/>
      <c r="AD206" s="14"/>
      <c r="AE206" s="61"/>
      <c r="AF206" s="61"/>
      <c r="AG206" s="14"/>
      <c r="AH206" s="14"/>
      <c r="AI206" s="14"/>
      <c r="AJ206" s="14"/>
      <c r="AK206" s="14"/>
      <c r="AL206" s="14"/>
      <c r="AM206" s="14"/>
      <c r="AN206" s="14"/>
      <c r="AO206" s="1"/>
      <c r="AP206" s="1"/>
      <c r="AQ206" s="1"/>
      <c r="AR206" s="14"/>
    </row>
    <row r="207" spans="7:44">
      <c r="G207" s="14"/>
      <c r="H207" s="14"/>
      <c r="I207" s="164"/>
      <c r="J207" s="164"/>
      <c r="K207" s="164"/>
      <c r="L207" s="164"/>
      <c r="M207" s="14"/>
      <c r="N207" s="14"/>
      <c r="O207" s="14"/>
      <c r="P207" s="14"/>
      <c r="Q207" s="164"/>
      <c r="R207" s="164"/>
      <c r="S207" s="77"/>
      <c r="T207" s="77"/>
      <c r="U207" s="14"/>
      <c r="V207" s="14"/>
      <c r="W207" s="77"/>
      <c r="X207" s="14"/>
      <c r="Y207" s="14"/>
      <c r="Z207" s="14"/>
      <c r="AA207" s="14"/>
      <c r="AB207" s="77"/>
      <c r="AC207" s="14"/>
      <c r="AD207" s="14"/>
      <c r="AE207" s="61"/>
      <c r="AF207" s="61"/>
      <c r="AG207" s="14"/>
      <c r="AH207" s="14"/>
      <c r="AI207" s="14"/>
      <c r="AJ207" s="14"/>
      <c r="AK207" s="14"/>
      <c r="AL207" s="14"/>
      <c r="AM207" s="14"/>
      <c r="AN207" s="14"/>
      <c r="AO207" s="1"/>
      <c r="AP207" s="1"/>
      <c r="AQ207" s="1"/>
      <c r="AR207" s="14"/>
    </row>
    <row r="208" spans="7:44">
      <c r="G208" s="14"/>
      <c r="H208" s="14"/>
      <c r="I208" s="164"/>
      <c r="J208" s="164"/>
      <c r="K208" s="164"/>
      <c r="L208" s="164"/>
      <c r="M208" s="14"/>
      <c r="N208" s="14"/>
      <c r="O208" s="14"/>
      <c r="P208" s="14"/>
      <c r="Q208" s="164"/>
      <c r="R208" s="164"/>
      <c r="S208" s="77"/>
      <c r="T208" s="77"/>
      <c r="U208" s="14"/>
      <c r="V208" s="14"/>
      <c r="W208" s="77"/>
      <c r="X208" s="14"/>
      <c r="Y208" s="14"/>
      <c r="Z208" s="14"/>
      <c r="AA208" s="14"/>
      <c r="AB208" s="77"/>
      <c r="AC208" s="14"/>
      <c r="AD208" s="14"/>
      <c r="AE208" s="61"/>
      <c r="AF208" s="61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"/>
      <c r="AR208" s="14"/>
    </row>
    <row r="209" spans="7:44">
      <c r="G209" s="14"/>
      <c r="H209" s="14"/>
      <c r="I209" s="164"/>
      <c r="J209" s="164"/>
      <c r="K209" s="164"/>
      <c r="L209" s="164"/>
      <c r="M209" s="14"/>
      <c r="N209" s="14"/>
      <c r="O209" s="14"/>
      <c r="P209" s="14"/>
      <c r="Q209" s="164"/>
      <c r="R209" s="164"/>
      <c r="S209" s="77"/>
      <c r="T209" s="77"/>
      <c r="U209" s="14"/>
      <c r="V209" s="14"/>
      <c r="W209" s="77"/>
      <c r="X209" s="14"/>
      <c r="Y209" s="14"/>
      <c r="Z209" s="14"/>
      <c r="AA209" s="14"/>
      <c r="AB209" s="77"/>
      <c r="AC209" s="14"/>
      <c r="AD209" s="14"/>
      <c r="AE209" s="61"/>
      <c r="AF209" s="61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"/>
      <c r="AR209" s="14"/>
    </row>
    <row r="210" spans="7:44">
      <c r="G210" s="14"/>
      <c r="H210" s="14"/>
      <c r="I210" s="164"/>
      <c r="J210" s="164"/>
      <c r="K210" s="164"/>
      <c r="L210" s="164"/>
      <c r="M210" s="14"/>
      <c r="N210" s="14"/>
      <c r="O210" s="14"/>
      <c r="P210" s="14"/>
      <c r="Q210" s="164"/>
      <c r="R210" s="164"/>
      <c r="S210" s="77"/>
      <c r="T210" s="77"/>
      <c r="U210" s="14"/>
      <c r="V210" s="14"/>
      <c r="W210" s="77"/>
      <c r="X210" s="14"/>
      <c r="Y210" s="14"/>
      <c r="Z210" s="14"/>
      <c r="AA210" s="14"/>
      <c r="AB210" s="77"/>
      <c r="AC210" s="14"/>
      <c r="AD210" s="14"/>
      <c r="AE210" s="61"/>
      <c r="AF210" s="61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"/>
      <c r="AR210" s="14"/>
    </row>
    <row r="211" spans="7:44">
      <c r="G211" s="14"/>
      <c r="H211" s="14"/>
      <c r="I211" s="164"/>
      <c r="J211" s="164"/>
      <c r="K211" s="164"/>
      <c r="L211" s="164"/>
      <c r="M211" s="14"/>
      <c r="N211" s="14"/>
      <c r="O211" s="14"/>
      <c r="P211" s="14"/>
      <c r="Q211" s="164"/>
      <c r="R211" s="164"/>
      <c r="S211" s="77"/>
      <c r="T211" s="77"/>
      <c r="U211" s="14"/>
      <c r="V211" s="14"/>
      <c r="W211" s="77"/>
      <c r="X211" s="14"/>
      <c r="Y211" s="14"/>
      <c r="Z211" s="14"/>
      <c r="AA211" s="14"/>
      <c r="AB211" s="77"/>
      <c r="AC211" s="14"/>
      <c r="AD211" s="14"/>
      <c r="AE211" s="61"/>
      <c r="AF211" s="61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"/>
      <c r="AR211" s="14"/>
    </row>
    <row r="212" spans="7:44">
      <c r="G212" s="14"/>
      <c r="H212" s="14"/>
      <c r="I212" s="164"/>
      <c r="J212" s="164"/>
      <c r="K212" s="164"/>
      <c r="L212" s="164"/>
      <c r="M212" s="14"/>
      <c r="N212" s="14"/>
      <c r="O212" s="14"/>
      <c r="P212" s="14"/>
      <c r="Q212" s="164"/>
      <c r="R212" s="164"/>
      <c r="S212" s="77"/>
      <c r="T212" s="77"/>
      <c r="U212" s="14"/>
      <c r="V212" s="14"/>
      <c r="W212" s="77"/>
      <c r="X212" s="14"/>
      <c r="Y212" s="14"/>
      <c r="Z212" s="14"/>
      <c r="AA212" s="14"/>
      <c r="AB212" s="77"/>
      <c r="AC212" s="14"/>
      <c r="AD212" s="14"/>
      <c r="AE212" s="61"/>
      <c r="AF212" s="61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"/>
      <c r="AR212" s="14"/>
    </row>
    <row r="213" spans="7:44">
      <c r="G213" s="14"/>
      <c r="H213" s="14"/>
      <c r="I213" s="164"/>
      <c r="J213" s="164"/>
      <c r="K213" s="164"/>
      <c r="L213" s="164"/>
      <c r="M213" s="14"/>
      <c r="N213" s="14"/>
      <c r="O213" s="14"/>
      <c r="P213" s="14"/>
      <c r="Q213" s="164"/>
      <c r="R213" s="164"/>
      <c r="S213" s="77"/>
      <c r="T213" s="77"/>
      <c r="U213" s="14"/>
      <c r="V213" s="14"/>
      <c r="W213" s="77"/>
      <c r="X213" s="14"/>
      <c r="Y213" s="14"/>
      <c r="Z213" s="14"/>
      <c r="AA213" s="14"/>
      <c r="AB213" s="77"/>
      <c r="AC213" s="14"/>
      <c r="AD213" s="14"/>
      <c r="AE213" s="61"/>
      <c r="AF213" s="61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"/>
      <c r="AR213" s="14"/>
    </row>
    <row r="214" spans="7:44">
      <c r="G214" s="14"/>
      <c r="H214" s="14"/>
      <c r="I214" s="164"/>
      <c r="J214" s="164"/>
      <c r="K214" s="164"/>
      <c r="L214" s="164"/>
      <c r="M214" s="14"/>
      <c r="N214" s="14"/>
      <c r="O214" s="14"/>
      <c r="P214" s="14"/>
      <c r="Q214" s="164"/>
      <c r="R214" s="164"/>
      <c r="S214" s="77"/>
      <c r="T214" s="77"/>
      <c r="U214" s="14"/>
      <c r="V214" s="14"/>
      <c r="W214" s="77"/>
      <c r="X214" s="14"/>
      <c r="Y214" s="14"/>
      <c r="Z214" s="14"/>
      <c r="AA214" s="14"/>
      <c r="AB214" s="77"/>
      <c r="AC214" s="14"/>
      <c r="AD214" s="14"/>
      <c r="AE214" s="61"/>
      <c r="AF214" s="61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</row>
    <row r="215" spans="7:44">
      <c r="G215" s="14"/>
      <c r="H215" s="14"/>
      <c r="I215" s="164"/>
      <c r="J215" s="164"/>
      <c r="K215" s="164"/>
      <c r="L215" s="164"/>
      <c r="M215" s="14"/>
      <c r="N215" s="14"/>
      <c r="O215" s="14"/>
      <c r="P215" s="14"/>
      <c r="Q215" s="164"/>
      <c r="R215" s="164"/>
      <c r="S215" s="77"/>
      <c r="T215" s="77"/>
      <c r="U215" s="14"/>
      <c r="V215" s="14"/>
      <c r="W215" s="77"/>
      <c r="X215" s="14"/>
      <c r="Y215" s="14"/>
      <c r="Z215" s="14"/>
      <c r="AA215" s="14"/>
      <c r="AB215" s="77"/>
      <c r="AC215" s="14"/>
      <c r="AD215" s="14"/>
      <c r="AE215" s="61"/>
      <c r="AF215" s="61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</row>
    <row r="216" spans="7:44">
      <c r="G216" s="14"/>
      <c r="H216" s="14"/>
      <c r="I216" s="164"/>
      <c r="J216" s="164"/>
      <c r="K216" s="164"/>
      <c r="L216" s="164"/>
      <c r="M216" s="14"/>
      <c r="N216" s="14"/>
      <c r="O216" s="14"/>
      <c r="P216" s="14"/>
      <c r="Q216" s="164"/>
      <c r="R216" s="164"/>
      <c r="S216" s="77"/>
      <c r="T216" s="77"/>
      <c r="U216" s="14"/>
      <c r="V216" s="14"/>
      <c r="W216" s="77"/>
      <c r="X216" s="14"/>
      <c r="Y216" s="14"/>
      <c r="Z216" s="14"/>
      <c r="AA216" s="14"/>
      <c r="AB216" s="77"/>
      <c r="AC216" s="14"/>
      <c r="AD216" s="14"/>
      <c r="AE216" s="61"/>
      <c r="AF216" s="61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</row>
    <row r="217" spans="7:44">
      <c r="G217" s="14"/>
      <c r="H217" s="14"/>
      <c r="I217" s="164"/>
      <c r="J217" s="164"/>
      <c r="K217" s="164"/>
      <c r="L217" s="164"/>
      <c r="M217" s="14"/>
      <c r="N217" s="14"/>
      <c r="O217" s="14"/>
      <c r="P217" s="14"/>
      <c r="Q217" s="164"/>
      <c r="R217" s="164"/>
      <c r="S217" s="77"/>
      <c r="T217" s="77"/>
      <c r="U217" s="14"/>
      <c r="V217" s="14"/>
      <c r="W217" s="77"/>
      <c r="X217" s="14"/>
      <c r="Y217" s="14"/>
      <c r="Z217" s="14"/>
      <c r="AA217" s="14"/>
      <c r="AB217" s="77"/>
      <c r="AC217" s="14"/>
      <c r="AD217" s="14"/>
      <c r="AE217" s="61"/>
      <c r="AF217" s="61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</row>
    <row r="218" spans="7:44">
      <c r="G218" s="14"/>
      <c r="H218" s="14"/>
      <c r="I218" s="164"/>
      <c r="J218" s="164"/>
      <c r="K218" s="164"/>
      <c r="L218" s="164"/>
      <c r="M218" s="14"/>
      <c r="N218" s="14"/>
      <c r="O218" s="14"/>
      <c r="P218" s="14"/>
      <c r="Q218" s="164"/>
      <c r="R218" s="164"/>
      <c r="S218" s="77"/>
      <c r="T218" s="77"/>
      <c r="U218" s="14"/>
      <c r="V218" s="14"/>
      <c r="W218" s="77"/>
      <c r="X218" s="14"/>
      <c r="Y218" s="14"/>
      <c r="Z218" s="14"/>
      <c r="AA218" s="14"/>
      <c r="AB218" s="77"/>
      <c r="AC218" s="14"/>
      <c r="AD218" s="14"/>
      <c r="AE218" s="61"/>
      <c r="AF218" s="61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</row>
    <row r="219" spans="7:44">
      <c r="G219" s="14"/>
      <c r="H219" s="14"/>
      <c r="I219" s="164"/>
      <c r="J219" s="164"/>
      <c r="K219" s="164"/>
      <c r="L219" s="164"/>
      <c r="M219" s="14"/>
      <c r="N219" s="14"/>
      <c r="O219" s="14"/>
      <c r="P219" s="14"/>
      <c r="Q219" s="164"/>
      <c r="R219" s="164"/>
      <c r="S219" s="77"/>
      <c r="T219" s="77"/>
      <c r="U219" s="14"/>
      <c r="V219" s="14"/>
      <c r="W219" s="77"/>
      <c r="X219" s="14"/>
      <c r="Y219" s="14"/>
      <c r="Z219" s="14"/>
      <c r="AA219" s="14"/>
      <c r="AB219" s="77"/>
      <c r="AC219" s="14"/>
      <c r="AD219" s="14"/>
      <c r="AE219" s="61"/>
      <c r="AF219" s="61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</row>
    <row r="220" spans="7:44">
      <c r="G220" s="14"/>
      <c r="H220" s="14"/>
      <c r="I220" s="164"/>
      <c r="J220" s="164"/>
      <c r="K220" s="164"/>
      <c r="L220" s="164"/>
      <c r="M220" s="14"/>
      <c r="N220" s="14"/>
      <c r="O220" s="14"/>
      <c r="P220" s="14"/>
      <c r="Q220" s="164"/>
      <c r="R220" s="164"/>
      <c r="S220" s="77"/>
      <c r="T220" s="77"/>
      <c r="U220" s="14"/>
      <c r="V220" s="14"/>
      <c r="W220" s="77"/>
      <c r="X220" s="14"/>
      <c r="Y220" s="14"/>
      <c r="Z220" s="14"/>
      <c r="AA220" s="14"/>
      <c r="AB220" s="77"/>
      <c r="AC220" s="14"/>
      <c r="AD220" s="14"/>
      <c r="AE220" s="61"/>
      <c r="AF220" s="61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</row>
    <row r="221" spans="7:44">
      <c r="G221" s="14"/>
      <c r="H221" s="14"/>
      <c r="I221" s="164"/>
      <c r="J221" s="164"/>
      <c r="K221" s="164"/>
      <c r="L221" s="164"/>
      <c r="M221" s="14"/>
      <c r="N221" s="14"/>
      <c r="O221" s="14"/>
      <c r="P221" s="14"/>
      <c r="Q221" s="164"/>
      <c r="R221" s="164"/>
      <c r="S221" s="77"/>
      <c r="T221" s="77"/>
      <c r="U221" s="14"/>
      <c r="V221" s="14"/>
      <c r="W221" s="77"/>
      <c r="X221" s="14"/>
      <c r="Y221" s="14"/>
      <c r="Z221" s="14"/>
      <c r="AA221" s="14"/>
      <c r="AB221" s="77"/>
      <c r="AC221" s="14"/>
      <c r="AD221" s="14"/>
      <c r="AE221" s="61"/>
      <c r="AF221" s="61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</row>
    <row r="222" spans="7:44">
      <c r="G222" s="14"/>
      <c r="H222" s="14"/>
      <c r="I222" s="164"/>
      <c r="J222" s="164"/>
      <c r="K222" s="164"/>
      <c r="L222" s="164"/>
      <c r="M222" s="14"/>
      <c r="N222" s="14"/>
      <c r="O222" s="14"/>
      <c r="P222" s="14"/>
      <c r="Q222" s="164"/>
      <c r="R222" s="164"/>
      <c r="S222" s="77"/>
      <c r="T222" s="77"/>
      <c r="U222" s="14"/>
      <c r="V222" s="14"/>
      <c r="W222" s="77"/>
      <c r="X222" s="14"/>
      <c r="Y222" s="14"/>
      <c r="Z222" s="14"/>
      <c r="AA222" s="14"/>
      <c r="AB222" s="77"/>
      <c r="AC222" s="14"/>
      <c r="AD222" s="14"/>
      <c r="AE222" s="61"/>
      <c r="AF222" s="61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</row>
    <row r="223" spans="7:44">
      <c r="G223" s="14"/>
      <c r="H223" s="14"/>
      <c r="I223" s="164"/>
      <c r="J223" s="164"/>
      <c r="K223" s="164"/>
      <c r="L223" s="164"/>
      <c r="M223" s="14"/>
      <c r="N223" s="14"/>
      <c r="O223" s="14"/>
      <c r="P223" s="14"/>
      <c r="Q223" s="164"/>
      <c r="R223" s="164"/>
      <c r="S223" s="77"/>
      <c r="T223" s="77"/>
      <c r="U223" s="14"/>
      <c r="V223" s="14"/>
      <c r="W223" s="77"/>
      <c r="X223" s="14"/>
      <c r="Y223" s="14"/>
      <c r="Z223" s="14"/>
      <c r="AA223" s="14"/>
      <c r="AB223" s="77"/>
      <c r="AC223" s="14"/>
      <c r="AD223" s="14"/>
      <c r="AE223" s="61"/>
      <c r="AF223" s="61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</row>
    <row r="224" spans="7:44">
      <c r="G224" s="14"/>
      <c r="H224" s="14"/>
      <c r="I224" s="164"/>
      <c r="J224" s="164"/>
      <c r="K224" s="164"/>
      <c r="L224" s="164"/>
      <c r="M224" s="14"/>
      <c r="N224" s="14"/>
      <c r="O224" s="14"/>
      <c r="P224" s="14"/>
      <c r="Q224" s="164"/>
      <c r="R224" s="164"/>
      <c r="S224" s="77"/>
      <c r="T224" s="77"/>
      <c r="U224" s="14"/>
      <c r="V224" s="14"/>
      <c r="W224" s="77"/>
      <c r="X224" s="14"/>
      <c r="Y224" s="14"/>
      <c r="Z224" s="14"/>
      <c r="AA224" s="14"/>
      <c r="AB224" s="77"/>
      <c r="AC224" s="14"/>
      <c r="AD224" s="14"/>
      <c r="AE224" s="61"/>
      <c r="AF224" s="61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</row>
    <row r="225" spans="7:44">
      <c r="G225" s="14"/>
      <c r="H225" s="14"/>
      <c r="I225" s="164"/>
      <c r="J225" s="164"/>
      <c r="K225" s="164"/>
      <c r="L225" s="164"/>
      <c r="M225" s="14"/>
      <c r="N225" s="14"/>
      <c r="O225" s="14"/>
      <c r="P225" s="14"/>
      <c r="Q225" s="164"/>
      <c r="R225" s="164"/>
      <c r="S225" s="77"/>
      <c r="T225" s="77"/>
      <c r="U225" s="14"/>
      <c r="V225" s="14"/>
      <c r="W225" s="77"/>
      <c r="X225" s="14"/>
      <c r="Y225" s="14"/>
      <c r="Z225" s="14"/>
      <c r="AA225" s="14"/>
      <c r="AB225" s="77"/>
      <c r="AC225" s="14"/>
      <c r="AD225" s="14"/>
      <c r="AE225" s="61"/>
      <c r="AF225" s="61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</row>
    <row r="226" spans="7:44">
      <c r="G226" s="14"/>
      <c r="H226" s="14"/>
      <c r="I226" s="164"/>
      <c r="J226" s="164"/>
      <c r="K226" s="164"/>
      <c r="L226" s="164"/>
      <c r="M226" s="14"/>
      <c r="N226" s="14"/>
      <c r="O226" s="14"/>
      <c r="P226" s="14"/>
      <c r="Q226" s="164"/>
      <c r="R226" s="164"/>
      <c r="S226" s="77"/>
      <c r="T226" s="77"/>
      <c r="U226" s="14"/>
      <c r="V226" s="14"/>
      <c r="W226" s="77"/>
      <c r="X226" s="14"/>
      <c r="Y226" s="14"/>
      <c r="Z226" s="14"/>
      <c r="AA226" s="14"/>
      <c r="AB226" s="77"/>
      <c r="AC226" s="14"/>
      <c r="AD226" s="14"/>
      <c r="AE226" s="61"/>
      <c r="AF226" s="61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</row>
    <row r="227" spans="7:44">
      <c r="G227" s="14"/>
      <c r="H227" s="14"/>
      <c r="I227" s="164"/>
      <c r="J227" s="164"/>
      <c r="K227" s="164"/>
      <c r="L227" s="164"/>
      <c r="M227" s="14"/>
      <c r="N227" s="14"/>
      <c r="O227" s="14"/>
      <c r="P227" s="14"/>
      <c r="Q227" s="164"/>
      <c r="R227" s="164"/>
      <c r="S227" s="77"/>
      <c r="T227" s="77"/>
      <c r="U227" s="14"/>
      <c r="V227" s="14"/>
      <c r="W227" s="77"/>
      <c r="X227" s="14"/>
      <c r="Y227" s="14"/>
      <c r="Z227" s="14"/>
      <c r="AA227" s="14"/>
      <c r="AB227" s="77"/>
      <c r="AC227" s="14"/>
      <c r="AD227" s="14"/>
      <c r="AE227" s="61"/>
      <c r="AF227" s="61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</row>
    <row r="228" spans="7:44">
      <c r="G228" s="14"/>
      <c r="H228" s="14"/>
      <c r="I228" s="164"/>
      <c r="J228" s="164"/>
      <c r="K228" s="164"/>
      <c r="L228" s="164"/>
      <c r="M228" s="14"/>
      <c r="N228" s="14"/>
      <c r="O228" s="14"/>
      <c r="P228" s="14"/>
      <c r="Q228" s="164"/>
      <c r="R228" s="164"/>
      <c r="S228" s="77"/>
      <c r="T228" s="77"/>
      <c r="U228" s="14"/>
      <c r="V228" s="14"/>
      <c r="W228" s="77"/>
      <c r="X228" s="14"/>
      <c r="Y228" s="14"/>
      <c r="Z228" s="14"/>
      <c r="AA228" s="14"/>
      <c r="AB228" s="77"/>
      <c r="AC228" s="14"/>
      <c r="AD228" s="14"/>
      <c r="AE228" s="61"/>
      <c r="AF228" s="61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</row>
    <row r="229" spans="7:44">
      <c r="G229" s="14"/>
      <c r="H229" s="14"/>
      <c r="I229" s="164"/>
      <c r="J229" s="164"/>
      <c r="K229" s="164"/>
      <c r="L229" s="164"/>
      <c r="M229" s="14"/>
      <c r="N229" s="14"/>
      <c r="O229" s="14"/>
      <c r="P229" s="14"/>
      <c r="Q229" s="164"/>
      <c r="R229" s="164"/>
      <c r="S229" s="77"/>
      <c r="T229" s="77"/>
      <c r="U229" s="14"/>
      <c r="V229" s="14"/>
      <c r="W229" s="77"/>
      <c r="X229" s="14"/>
      <c r="Y229" s="14"/>
      <c r="Z229" s="14"/>
      <c r="AA229" s="14"/>
      <c r="AB229" s="77"/>
      <c r="AC229" s="14"/>
      <c r="AD229" s="14"/>
      <c r="AE229" s="61"/>
      <c r="AF229" s="61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</row>
    <row r="230" spans="7:44">
      <c r="G230" s="14"/>
      <c r="H230" s="14"/>
      <c r="I230" s="164"/>
      <c r="J230" s="164"/>
      <c r="K230" s="164"/>
      <c r="L230" s="164"/>
      <c r="M230" s="14"/>
      <c r="N230" s="14"/>
      <c r="O230" s="14"/>
      <c r="P230" s="14"/>
      <c r="Q230" s="164"/>
      <c r="R230" s="164"/>
      <c r="S230" s="77"/>
      <c r="T230" s="77"/>
      <c r="U230" s="14"/>
      <c r="V230" s="14"/>
      <c r="W230" s="77"/>
      <c r="X230" s="14"/>
      <c r="Y230" s="14"/>
      <c r="Z230" s="14"/>
      <c r="AA230" s="14"/>
      <c r="AB230" s="77"/>
      <c r="AC230" s="14"/>
      <c r="AD230" s="14"/>
      <c r="AE230" s="61"/>
      <c r="AF230" s="61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</row>
    <row r="231" spans="7:44">
      <c r="G231" s="14"/>
      <c r="H231" s="14"/>
      <c r="I231" s="164"/>
      <c r="J231" s="164"/>
      <c r="K231" s="164"/>
      <c r="L231" s="164"/>
      <c r="M231" s="14"/>
      <c r="N231" s="14"/>
      <c r="O231" s="14"/>
      <c r="P231" s="14"/>
      <c r="Q231" s="164"/>
      <c r="R231" s="164"/>
      <c r="S231" s="77"/>
      <c r="T231" s="77"/>
      <c r="U231" s="14"/>
      <c r="V231" s="14"/>
      <c r="W231" s="77"/>
      <c r="X231" s="14"/>
      <c r="Y231" s="14"/>
      <c r="Z231" s="14"/>
      <c r="AA231" s="14"/>
      <c r="AB231" s="77"/>
      <c r="AC231" s="14"/>
      <c r="AD231" s="14"/>
      <c r="AE231" s="61"/>
      <c r="AF231" s="61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</row>
    <row r="232" spans="7:44">
      <c r="G232" s="14"/>
      <c r="H232" s="14"/>
      <c r="I232" s="164"/>
      <c r="J232" s="164"/>
      <c r="K232" s="164"/>
      <c r="L232" s="164"/>
      <c r="M232" s="14"/>
      <c r="N232" s="14"/>
      <c r="O232" s="14"/>
      <c r="P232" s="14"/>
      <c r="Q232" s="164"/>
      <c r="R232" s="164"/>
      <c r="S232" s="77"/>
      <c r="T232" s="77"/>
      <c r="U232" s="14"/>
      <c r="V232" s="14"/>
      <c r="W232" s="77"/>
      <c r="X232" s="14"/>
      <c r="Y232" s="14"/>
      <c r="Z232" s="14"/>
      <c r="AA232" s="14"/>
      <c r="AB232" s="77"/>
      <c r="AC232" s="14"/>
      <c r="AD232" s="14"/>
      <c r="AE232" s="61"/>
      <c r="AF232" s="61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</row>
    <row r="233" spans="7:44">
      <c r="G233" s="14"/>
      <c r="H233" s="14"/>
      <c r="I233" s="164"/>
      <c r="J233" s="164"/>
      <c r="K233" s="164"/>
      <c r="L233" s="164"/>
      <c r="M233" s="14"/>
      <c r="N233" s="14"/>
      <c r="O233" s="14"/>
      <c r="P233" s="14"/>
      <c r="Q233" s="164"/>
      <c r="R233" s="164"/>
      <c r="S233" s="77"/>
      <c r="T233" s="77"/>
      <c r="U233" s="14"/>
      <c r="V233" s="14"/>
      <c r="W233" s="77"/>
      <c r="X233" s="14"/>
      <c r="Y233" s="14"/>
      <c r="Z233" s="14"/>
      <c r="AA233" s="14"/>
      <c r="AB233" s="77"/>
      <c r="AC233" s="14"/>
      <c r="AD233" s="14"/>
      <c r="AE233" s="61"/>
      <c r="AF233" s="61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</row>
    <row r="234" spans="7:44">
      <c r="G234" s="14"/>
      <c r="H234" s="14"/>
      <c r="I234" s="164"/>
      <c r="J234" s="164"/>
      <c r="K234" s="164"/>
      <c r="L234" s="164"/>
      <c r="M234" s="14"/>
      <c r="N234" s="14"/>
      <c r="O234" s="14"/>
      <c r="P234" s="14"/>
      <c r="Q234" s="164"/>
      <c r="R234" s="164"/>
      <c r="S234" s="77"/>
      <c r="T234" s="77"/>
      <c r="U234" s="14"/>
      <c r="V234" s="14"/>
      <c r="W234" s="77"/>
      <c r="X234" s="14"/>
      <c r="Y234" s="14"/>
      <c r="Z234" s="14"/>
      <c r="AA234" s="14"/>
      <c r="AB234" s="77"/>
      <c r="AC234" s="14"/>
      <c r="AD234" s="14"/>
      <c r="AE234" s="61"/>
      <c r="AF234" s="61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</row>
    <row r="235" spans="7:44">
      <c r="G235" s="14"/>
      <c r="H235" s="14"/>
      <c r="I235" s="164"/>
      <c r="J235" s="164"/>
      <c r="K235" s="164"/>
      <c r="L235" s="164"/>
      <c r="M235" s="14"/>
      <c r="N235" s="14"/>
      <c r="O235" s="14"/>
      <c r="P235" s="14"/>
      <c r="Q235" s="164"/>
      <c r="R235" s="164"/>
      <c r="S235" s="77"/>
      <c r="T235" s="77"/>
      <c r="U235" s="14"/>
      <c r="V235" s="14"/>
      <c r="W235" s="77"/>
      <c r="X235" s="14"/>
      <c r="Y235" s="14"/>
      <c r="Z235" s="14"/>
      <c r="AA235" s="14"/>
      <c r="AB235" s="77"/>
      <c r="AC235" s="14"/>
      <c r="AD235" s="14"/>
      <c r="AE235" s="61"/>
      <c r="AF235" s="61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</row>
    <row r="236" spans="7:44">
      <c r="G236" s="14"/>
      <c r="H236" s="14"/>
      <c r="I236" s="164"/>
      <c r="J236" s="164"/>
      <c r="K236" s="164"/>
      <c r="L236" s="164"/>
      <c r="M236" s="14"/>
      <c r="N236" s="14"/>
      <c r="O236" s="14"/>
      <c r="P236" s="14"/>
      <c r="Q236" s="164"/>
      <c r="R236" s="164"/>
      <c r="S236" s="77"/>
      <c r="T236" s="77"/>
      <c r="U236" s="14"/>
      <c r="V236" s="14"/>
      <c r="W236" s="77"/>
      <c r="X236" s="14"/>
      <c r="Y236" s="14"/>
      <c r="Z236" s="14"/>
      <c r="AA236" s="14"/>
      <c r="AB236" s="77"/>
      <c r="AC236" s="14"/>
      <c r="AD236" s="14"/>
      <c r="AE236" s="61"/>
      <c r="AF236" s="61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</row>
    <row r="237" spans="7:44">
      <c r="G237" s="14"/>
      <c r="H237" s="14"/>
      <c r="I237" s="164"/>
      <c r="J237" s="164"/>
      <c r="K237" s="164"/>
      <c r="L237" s="164"/>
      <c r="M237" s="14"/>
      <c r="N237" s="14"/>
      <c r="O237" s="14"/>
      <c r="P237" s="14"/>
      <c r="Q237" s="164"/>
      <c r="R237" s="164"/>
      <c r="S237" s="77"/>
      <c r="T237" s="77"/>
      <c r="U237" s="14"/>
      <c r="V237" s="14"/>
      <c r="W237" s="77"/>
      <c r="X237" s="14"/>
      <c r="Y237" s="14"/>
      <c r="Z237" s="14"/>
      <c r="AA237" s="14"/>
      <c r="AB237" s="77"/>
      <c r="AC237" s="14"/>
      <c r="AD237" s="14"/>
      <c r="AE237" s="61"/>
      <c r="AF237" s="61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</row>
    <row r="238" spans="7:44">
      <c r="G238" s="14"/>
      <c r="H238" s="14"/>
      <c r="I238" s="164"/>
      <c r="J238" s="164"/>
      <c r="K238" s="164"/>
      <c r="L238" s="164"/>
      <c r="M238" s="14"/>
      <c r="N238" s="14"/>
      <c r="O238" s="14"/>
      <c r="P238" s="14"/>
      <c r="Q238" s="164"/>
      <c r="R238" s="164"/>
      <c r="S238" s="77"/>
      <c r="T238" s="77"/>
      <c r="U238" s="14"/>
      <c r="V238" s="14"/>
      <c r="W238" s="77"/>
      <c r="X238" s="14"/>
      <c r="Y238" s="14"/>
      <c r="Z238" s="14"/>
      <c r="AA238" s="14"/>
      <c r="AB238" s="77"/>
      <c r="AC238" s="14"/>
      <c r="AD238" s="14"/>
      <c r="AE238" s="61"/>
      <c r="AF238" s="61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</row>
    <row r="239" spans="7:44">
      <c r="G239" s="14"/>
      <c r="H239" s="14"/>
      <c r="I239" s="164"/>
      <c r="J239" s="164"/>
      <c r="K239" s="164"/>
      <c r="L239" s="164"/>
      <c r="M239" s="14"/>
      <c r="N239" s="14"/>
      <c r="O239" s="14"/>
      <c r="P239" s="14"/>
      <c r="Q239" s="164"/>
      <c r="R239" s="164"/>
      <c r="S239" s="77"/>
      <c r="T239" s="77"/>
      <c r="U239" s="14"/>
      <c r="V239" s="14"/>
      <c r="W239" s="77"/>
      <c r="X239" s="14"/>
      <c r="Y239" s="14"/>
      <c r="Z239" s="14"/>
      <c r="AA239" s="14"/>
      <c r="AB239" s="77"/>
      <c r="AC239" s="14"/>
      <c r="AD239" s="14"/>
      <c r="AE239" s="61"/>
      <c r="AF239" s="61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</row>
    <row r="240" spans="7:44">
      <c r="G240" s="14"/>
      <c r="H240" s="14"/>
      <c r="I240" s="164"/>
      <c r="J240" s="164"/>
      <c r="K240" s="164"/>
      <c r="L240" s="164"/>
      <c r="M240" s="14"/>
      <c r="N240" s="14"/>
      <c r="O240" s="14"/>
      <c r="P240" s="14"/>
      <c r="Q240" s="164"/>
      <c r="R240" s="164"/>
      <c r="S240" s="77"/>
      <c r="T240" s="77"/>
      <c r="U240" s="14"/>
      <c r="V240" s="14"/>
      <c r="W240" s="77"/>
      <c r="X240" s="14"/>
      <c r="Y240" s="14"/>
      <c r="Z240" s="14"/>
      <c r="AA240" s="14"/>
      <c r="AB240" s="77"/>
      <c r="AC240" s="14"/>
      <c r="AD240" s="14"/>
      <c r="AE240" s="61"/>
      <c r="AF240" s="61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</row>
    <row r="241" spans="7:44">
      <c r="G241" s="14"/>
      <c r="H241" s="14"/>
      <c r="I241" s="164"/>
      <c r="J241" s="164"/>
      <c r="K241" s="164"/>
      <c r="L241" s="164"/>
      <c r="M241" s="14"/>
      <c r="N241" s="14"/>
      <c r="O241" s="14"/>
      <c r="P241" s="14"/>
      <c r="Q241" s="164"/>
      <c r="R241" s="164"/>
      <c r="S241" s="77"/>
      <c r="T241" s="77"/>
      <c r="U241" s="14"/>
      <c r="V241" s="14"/>
      <c r="W241" s="77"/>
      <c r="X241" s="14"/>
      <c r="Y241" s="14"/>
      <c r="Z241" s="14"/>
      <c r="AA241" s="14"/>
      <c r="AB241" s="77"/>
      <c r="AC241" s="14"/>
      <c r="AD241" s="14"/>
      <c r="AE241" s="61"/>
      <c r="AF241" s="61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</row>
    <row r="242" spans="7:44">
      <c r="G242" s="14"/>
      <c r="H242" s="14"/>
      <c r="I242" s="164"/>
      <c r="J242" s="164"/>
      <c r="K242" s="164"/>
      <c r="L242" s="164"/>
      <c r="M242" s="14"/>
      <c r="N242" s="14"/>
      <c r="O242" s="14"/>
      <c r="P242" s="14"/>
      <c r="Q242" s="164"/>
      <c r="R242" s="164"/>
      <c r="S242" s="77"/>
      <c r="T242" s="77"/>
      <c r="U242" s="14"/>
      <c r="V242" s="14"/>
      <c r="W242" s="77"/>
      <c r="X242" s="14"/>
      <c r="Y242" s="14"/>
      <c r="Z242" s="14"/>
      <c r="AA242" s="14"/>
      <c r="AB242" s="77"/>
      <c r="AC242" s="14"/>
      <c r="AD242" s="14"/>
      <c r="AE242" s="61"/>
      <c r="AF242" s="61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</row>
    <row r="243" spans="7:44">
      <c r="G243" s="14"/>
      <c r="H243" s="14"/>
      <c r="I243" s="164"/>
      <c r="J243" s="164"/>
      <c r="K243" s="164"/>
      <c r="L243" s="164"/>
      <c r="M243" s="14"/>
      <c r="N243" s="14"/>
      <c r="O243" s="14"/>
      <c r="P243" s="14"/>
      <c r="Q243" s="164"/>
      <c r="R243" s="164"/>
      <c r="S243" s="77"/>
      <c r="T243" s="77"/>
      <c r="U243" s="14"/>
      <c r="V243" s="14"/>
      <c r="W243" s="77"/>
      <c r="X243" s="14"/>
      <c r="Y243" s="14"/>
      <c r="Z243" s="14"/>
      <c r="AA243" s="14"/>
      <c r="AB243" s="77"/>
      <c r="AC243" s="14"/>
      <c r="AD243" s="14"/>
      <c r="AE243" s="61"/>
      <c r="AF243" s="61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</row>
    <row r="244" spans="7:44">
      <c r="G244" s="14"/>
      <c r="H244" s="14"/>
      <c r="I244" s="164"/>
      <c r="J244" s="164"/>
      <c r="K244" s="164"/>
      <c r="L244" s="164"/>
      <c r="M244" s="14"/>
      <c r="N244" s="14"/>
      <c r="O244" s="14"/>
      <c r="P244" s="14"/>
      <c r="Q244" s="164"/>
      <c r="R244" s="164"/>
      <c r="S244" s="77"/>
      <c r="T244" s="77"/>
      <c r="U244" s="14"/>
      <c r="V244" s="14"/>
      <c r="W244" s="77"/>
      <c r="X244" s="14"/>
      <c r="Y244" s="14"/>
      <c r="Z244" s="14"/>
      <c r="AA244" s="14"/>
      <c r="AB244" s="77"/>
      <c r="AC244" s="14"/>
      <c r="AD244" s="14"/>
      <c r="AE244" s="61"/>
      <c r="AF244" s="61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</row>
    <row r="245" spans="7:44">
      <c r="G245" s="14"/>
      <c r="H245" s="14"/>
      <c r="I245" s="164"/>
      <c r="J245" s="164"/>
      <c r="K245" s="164"/>
      <c r="L245" s="164"/>
      <c r="M245" s="14"/>
      <c r="N245" s="14"/>
      <c r="O245" s="14"/>
      <c r="P245" s="14"/>
      <c r="Q245" s="164"/>
      <c r="R245" s="164"/>
      <c r="S245" s="77"/>
      <c r="T245" s="77"/>
      <c r="U245" s="14"/>
      <c r="V245" s="14"/>
      <c r="W245" s="77"/>
      <c r="X245" s="14"/>
      <c r="Y245" s="14"/>
      <c r="Z245" s="14"/>
      <c r="AA245" s="14"/>
      <c r="AB245" s="77"/>
      <c r="AC245" s="14"/>
      <c r="AD245" s="14"/>
      <c r="AE245" s="61"/>
      <c r="AF245" s="61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</row>
    <row r="246" spans="7:44">
      <c r="G246" s="14"/>
      <c r="H246" s="14"/>
      <c r="I246" s="164"/>
      <c r="J246" s="164"/>
      <c r="K246" s="164"/>
      <c r="L246" s="164"/>
      <c r="M246" s="14"/>
      <c r="N246" s="14"/>
      <c r="O246" s="14"/>
      <c r="P246" s="14"/>
      <c r="Q246" s="164"/>
      <c r="R246" s="164"/>
      <c r="S246" s="77"/>
      <c r="T246" s="77"/>
      <c r="U246" s="14"/>
      <c r="V246" s="14"/>
      <c r="W246" s="77"/>
      <c r="X246" s="14"/>
      <c r="Y246" s="14"/>
      <c r="Z246" s="14"/>
      <c r="AA246" s="14"/>
      <c r="AB246" s="77"/>
      <c r="AC246" s="14"/>
      <c r="AD246" s="14"/>
      <c r="AE246" s="61"/>
      <c r="AF246" s="61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</row>
    <row r="247" spans="7:44">
      <c r="G247" s="14"/>
      <c r="H247" s="14"/>
      <c r="I247" s="164"/>
      <c r="J247" s="164"/>
      <c r="K247" s="164"/>
      <c r="L247" s="164"/>
      <c r="M247" s="14"/>
      <c r="N247" s="14"/>
      <c r="O247" s="14"/>
      <c r="P247" s="14"/>
      <c r="Q247" s="164"/>
      <c r="R247" s="164"/>
      <c r="S247" s="77"/>
      <c r="T247" s="77"/>
      <c r="U247" s="14"/>
      <c r="V247" s="14"/>
      <c r="W247" s="77"/>
      <c r="X247" s="14"/>
      <c r="Y247" s="14"/>
      <c r="Z247" s="14"/>
      <c r="AA247" s="14"/>
      <c r="AB247" s="77"/>
      <c r="AC247" s="14"/>
      <c r="AD247" s="14"/>
      <c r="AE247" s="61"/>
      <c r="AF247" s="61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</row>
    <row r="248" spans="7:44">
      <c r="G248" s="14"/>
      <c r="H248" s="14"/>
      <c r="I248" s="164"/>
      <c r="J248" s="164"/>
      <c r="K248" s="164"/>
      <c r="L248" s="164"/>
      <c r="M248" s="14"/>
      <c r="N248" s="14"/>
      <c r="O248" s="14"/>
      <c r="P248" s="14"/>
      <c r="Q248" s="164"/>
      <c r="R248" s="164"/>
      <c r="S248" s="77"/>
      <c r="T248" s="77"/>
      <c r="U248" s="14"/>
      <c r="V248" s="14"/>
      <c r="W248" s="77"/>
      <c r="X248" s="14"/>
      <c r="Y248" s="14"/>
      <c r="Z248" s="14"/>
      <c r="AA248" s="14"/>
      <c r="AB248" s="77"/>
      <c r="AC248" s="14"/>
      <c r="AD248" s="14"/>
      <c r="AE248" s="61"/>
      <c r="AF248" s="61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</row>
    <row r="249" spans="7:44">
      <c r="G249" s="14"/>
      <c r="H249" s="14"/>
      <c r="I249" s="164"/>
      <c r="J249" s="164"/>
      <c r="K249" s="164"/>
      <c r="L249" s="164"/>
      <c r="M249" s="14"/>
      <c r="N249" s="14"/>
      <c r="O249" s="14"/>
      <c r="P249" s="14"/>
      <c r="Q249" s="164"/>
      <c r="R249" s="164"/>
      <c r="S249" s="77"/>
      <c r="T249" s="77"/>
      <c r="U249" s="14"/>
      <c r="V249" s="14"/>
      <c r="W249" s="77"/>
      <c r="X249" s="14"/>
      <c r="Y249" s="14"/>
      <c r="Z249" s="14"/>
      <c r="AA249" s="14"/>
      <c r="AB249" s="77"/>
      <c r="AC249" s="14"/>
      <c r="AD249" s="14"/>
      <c r="AE249" s="61"/>
      <c r="AF249" s="61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</row>
    <row r="250" spans="7:44">
      <c r="G250" s="14"/>
      <c r="H250" s="14"/>
      <c r="I250" s="164"/>
      <c r="J250" s="164"/>
      <c r="K250" s="164"/>
      <c r="L250" s="164"/>
      <c r="M250" s="14"/>
      <c r="N250" s="14"/>
      <c r="O250" s="14"/>
      <c r="P250" s="14"/>
      <c r="Q250" s="164"/>
      <c r="R250" s="164"/>
      <c r="S250" s="77"/>
      <c r="T250" s="77"/>
      <c r="U250" s="14"/>
      <c r="V250" s="14"/>
      <c r="W250" s="77"/>
      <c r="X250" s="14"/>
      <c r="Y250" s="14"/>
      <c r="Z250" s="14"/>
      <c r="AA250" s="14"/>
      <c r="AB250" s="77"/>
      <c r="AC250" s="14"/>
      <c r="AD250" s="14"/>
      <c r="AE250" s="61"/>
      <c r="AF250" s="61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</row>
    <row r="251" spans="7:44">
      <c r="G251" s="14"/>
      <c r="H251" s="14"/>
      <c r="I251" s="164"/>
      <c r="J251" s="164"/>
      <c r="K251" s="164"/>
      <c r="L251" s="164"/>
      <c r="M251" s="14"/>
      <c r="N251" s="14"/>
      <c r="O251" s="14"/>
      <c r="P251" s="14"/>
      <c r="Q251" s="164"/>
      <c r="R251" s="164"/>
      <c r="S251" s="77"/>
      <c r="T251" s="77"/>
      <c r="U251" s="14"/>
      <c r="V251" s="14"/>
      <c r="W251" s="77"/>
      <c r="X251" s="14"/>
      <c r="Y251" s="14"/>
      <c r="Z251" s="14"/>
      <c r="AA251" s="14"/>
      <c r="AB251" s="77"/>
      <c r="AC251" s="14"/>
      <c r="AD251" s="14"/>
      <c r="AE251" s="61"/>
      <c r="AF251" s="61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</row>
    <row r="252" spans="7:44">
      <c r="G252" s="14"/>
      <c r="H252" s="14"/>
      <c r="I252" s="164"/>
      <c r="J252" s="164"/>
      <c r="K252" s="164"/>
      <c r="L252" s="164"/>
      <c r="M252" s="14"/>
      <c r="N252" s="14"/>
      <c r="O252" s="14"/>
      <c r="P252" s="14"/>
      <c r="Q252" s="164"/>
      <c r="R252" s="164"/>
      <c r="S252" s="77"/>
      <c r="T252" s="77"/>
      <c r="U252" s="14"/>
      <c r="V252" s="14"/>
      <c r="W252" s="77"/>
      <c r="X252" s="14"/>
      <c r="Y252" s="14"/>
      <c r="Z252" s="14"/>
      <c r="AA252" s="14"/>
      <c r="AB252" s="77"/>
      <c r="AC252" s="14"/>
      <c r="AD252" s="14"/>
      <c r="AE252" s="61"/>
      <c r="AF252" s="61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</row>
    <row r="253" spans="7:44">
      <c r="G253" s="14"/>
      <c r="H253" s="14"/>
      <c r="I253" s="164"/>
      <c r="J253" s="164"/>
      <c r="K253" s="164"/>
      <c r="L253" s="164"/>
      <c r="M253" s="14"/>
      <c r="N253" s="14"/>
      <c r="O253" s="14"/>
      <c r="P253" s="14"/>
      <c r="Q253" s="164"/>
      <c r="R253" s="164"/>
      <c r="S253" s="77"/>
      <c r="T253" s="77"/>
      <c r="U253" s="14"/>
      <c r="V253" s="14"/>
      <c r="W253" s="77"/>
      <c r="X253" s="14"/>
      <c r="Y253" s="14"/>
      <c r="Z253" s="14"/>
      <c r="AA253" s="14"/>
      <c r="AB253" s="77"/>
      <c r="AC253" s="14"/>
      <c r="AD253" s="14"/>
      <c r="AE253" s="61"/>
      <c r="AF253" s="61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</row>
    <row r="254" spans="7:44">
      <c r="G254" s="14"/>
      <c r="H254" s="14"/>
      <c r="I254" s="164"/>
      <c r="J254" s="164"/>
      <c r="K254" s="164"/>
      <c r="L254" s="164"/>
      <c r="M254" s="14"/>
      <c r="N254" s="14"/>
      <c r="O254" s="14"/>
      <c r="P254" s="14"/>
      <c r="Q254" s="164"/>
      <c r="R254" s="164"/>
      <c r="S254" s="77"/>
      <c r="T254" s="77"/>
      <c r="U254" s="14"/>
      <c r="V254" s="14"/>
      <c r="W254" s="77"/>
      <c r="X254" s="14"/>
      <c r="Y254" s="14"/>
      <c r="Z254" s="14"/>
      <c r="AA254" s="14"/>
      <c r="AB254" s="77"/>
      <c r="AC254" s="14"/>
      <c r="AD254" s="14"/>
      <c r="AE254" s="61"/>
      <c r="AF254" s="61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</row>
    <row r="255" spans="7:44">
      <c r="G255" s="14"/>
      <c r="H255" s="14"/>
      <c r="I255" s="164"/>
      <c r="J255" s="164"/>
      <c r="K255" s="164"/>
      <c r="L255" s="164"/>
      <c r="M255" s="14"/>
      <c r="N255" s="14"/>
      <c r="O255" s="14"/>
      <c r="P255" s="14"/>
      <c r="Q255" s="164"/>
      <c r="R255" s="164"/>
      <c r="S255" s="77"/>
      <c r="T255" s="77"/>
      <c r="U255" s="14"/>
      <c r="V255" s="14"/>
      <c r="W255" s="77"/>
      <c r="X255" s="14"/>
      <c r="Y255" s="14"/>
      <c r="Z255" s="14"/>
      <c r="AA255" s="14"/>
      <c r="AB255" s="77"/>
      <c r="AC255" s="14"/>
      <c r="AD255" s="14"/>
      <c r="AE255" s="61"/>
      <c r="AF255" s="61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</row>
    <row r="256" spans="7:44">
      <c r="G256" s="14"/>
      <c r="H256" s="14"/>
      <c r="I256" s="164"/>
      <c r="J256" s="164"/>
      <c r="K256" s="164"/>
      <c r="L256" s="164"/>
      <c r="M256" s="14"/>
      <c r="N256" s="14"/>
      <c r="O256" s="14"/>
      <c r="P256" s="14"/>
      <c r="Q256" s="164"/>
      <c r="R256" s="164"/>
      <c r="S256" s="77"/>
      <c r="T256" s="77"/>
      <c r="U256" s="14"/>
      <c r="V256" s="14"/>
      <c r="W256" s="77"/>
      <c r="X256" s="14"/>
      <c r="Y256" s="14"/>
      <c r="Z256" s="14"/>
      <c r="AA256" s="14"/>
      <c r="AB256" s="77"/>
      <c r="AC256" s="14"/>
      <c r="AD256" s="14"/>
      <c r="AE256" s="61"/>
      <c r="AF256" s="61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</row>
    <row r="257" spans="7:44">
      <c r="G257" s="14"/>
      <c r="H257" s="14"/>
      <c r="I257" s="164"/>
      <c r="J257" s="164"/>
      <c r="K257" s="164"/>
      <c r="L257" s="164"/>
      <c r="M257" s="14"/>
      <c r="N257" s="14"/>
      <c r="O257" s="14"/>
      <c r="P257" s="14"/>
      <c r="Q257" s="164"/>
      <c r="R257" s="164"/>
      <c r="S257" s="77"/>
      <c r="T257" s="77"/>
      <c r="U257" s="14"/>
      <c r="V257" s="14"/>
      <c r="W257" s="77"/>
      <c r="X257" s="14"/>
      <c r="Y257" s="14"/>
      <c r="Z257" s="14"/>
      <c r="AA257" s="14"/>
      <c r="AB257" s="77"/>
      <c r="AC257" s="14"/>
      <c r="AD257" s="14"/>
      <c r="AE257" s="61"/>
      <c r="AF257" s="61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</row>
    <row r="258" spans="7:44">
      <c r="G258" s="14"/>
      <c r="H258" s="14"/>
      <c r="I258" s="164"/>
      <c r="J258" s="164"/>
      <c r="K258" s="164"/>
      <c r="L258" s="164"/>
      <c r="M258" s="14"/>
      <c r="N258" s="14"/>
      <c r="O258" s="14"/>
      <c r="P258" s="14"/>
      <c r="Q258" s="164"/>
      <c r="R258" s="164"/>
      <c r="S258" s="77"/>
      <c r="T258" s="77"/>
      <c r="U258" s="14"/>
      <c r="V258" s="14"/>
      <c r="W258" s="77"/>
      <c r="X258" s="14"/>
      <c r="Y258" s="14"/>
      <c r="Z258" s="14"/>
      <c r="AA258" s="14"/>
      <c r="AB258" s="77"/>
      <c r="AC258" s="14"/>
      <c r="AD258" s="14"/>
      <c r="AE258" s="61"/>
      <c r="AF258" s="61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</row>
    <row r="259" spans="7:44">
      <c r="G259" s="14"/>
      <c r="H259" s="14"/>
      <c r="I259" s="164"/>
      <c r="J259" s="164"/>
      <c r="K259" s="164"/>
      <c r="L259" s="164"/>
      <c r="M259" s="14"/>
      <c r="N259" s="14"/>
      <c r="O259" s="14"/>
      <c r="P259" s="14"/>
      <c r="Q259" s="164"/>
      <c r="R259" s="164"/>
      <c r="S259" s="77"/>
      <c r="T259" s="77"/>
      <c r="U259" s="14"/>
      <c r="V259" s="14"/>
      <c r="W259" s="77"/>
      <c r="X259" s="14"/>
      <c r="Y259" s="14"/>
      <c r="Z259" s="14"/>
      <c r="AA259" s="14"/>
      <c r="AB259" s="77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</row>
    <row r="260" spans="7:44">
      <c r="G260" s="14"/>
      <c r="H260" s="14"/>
      <c r="I260" s="164"/>
      <c r="J260" s="164"/>
      <c r="K260" s="164"/>
      <c r="L260" s="164"/>
      <c r="M260" s="14"/>
      <c r="N260" s="14"/>
      <c r="O260" s="14"/>
      <c r="P260" s="14"/>
      <c r="Q260" s="164"/>
      <c r="R260" s="164"/>
      <c r="S260" s="77"/>
      <c r="T260" s="77"/>
      <c r="U260" s="14"/>
      <c r="V260" s="14"/>
      <c r="W260" s="77"/>
      <c r="X260" s="14"/>
      <c r="Y260" s="14"/>
      <c r="Z260" s="14"/>
      <c r="AA260" s="14"/>
      <c r="AB260" s="77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</row>
    <row r="261" spans="7:44">
      <c r="G261" s="14"/>
      <c r="H261" s="14"/>
      <c r="I261" s="164"/>
      <c r="J261" s="164"/>
      <c r="K261" s="164"/>
      <c r="L261" s="164"/>
      <c r="M261" s="14"/>
      <c r="N261" s="14"/>
      <c r="O261" s="14"/>
      <c r="P261" s="14"/>
      <c r="Q261" s="164"/>
      <c r="R261" s="164"/>
      <c r="S261" s="77"/>
      <c r="T261" s="77"/>
      <c r="U261" s="14"/>
      <c r="V261" s="14"/>
      <c r="W261" s="77"/>
      <c r="X261" s="14"/>
      <c r="Y261" s="14"/>
      <c r="Z261" s="14"/>
      <c r="AA261" s="14"/>
      <c r="AB261" s="77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</row>
    <row r="262" spans="7:44">
      <c r="G262" s="14"/>
      <c r="H262" s="14"/>
      <c r="I262" s="164"/>
      <c r="J262" s="164"/>
      <c r="K262" s="164"/>
      <c r="L262" s="164"/>
      <c r="M262" s="32"/>
      <c r="N262" s="32"/>
      <c r="O262" s="32"/>
      <c r="P262" s="32"/>
      <c r="Q262" s="165"/>
      <c r="R262" s="165"/>
      <c r="S262" s="78"/>
      <c r="T262" s="78"/>
      <c r="U262" s="32"/>
      <c r="V262" s="32"/>
      <c r="W262" s="78"/>
      <c r="X262" s="32"/>
      <c r="Y262" s="32"/>
      <c r="Z262" s="32"/>
      <c r="AA262" s="32"/>
      <c r="AB262" s="78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</row>
    <row r="263" spans="7:44">
      <c r="G263" s="14"/>
      <c r="H263" s="14"/>
      <c r="I263" s="164"/>
      <c r="J263" s="164"/>
      <c r="K263" s="164"/>
      <c r="L263" s="165"/>
      <c r="M263" s="36"/>
      <c r="N263" s="36"/>
      <c r="O263" s="36"/>
      <c r="P263" s="36"/>
      <c r="Q263" s="166"/>
      <c r="R263" s="166"/>
      <c r="S263" s="79"/>
      <c r="T263" s="79"/>
      <c r="U263" s="36"/>
      <c r="V263" s="36"/>
      <c r="W263" s="79"/>
      <c r="X263" s="36"/>
      <c r="Y263" s="36"/>
      <c r="Z263" s="36"/>
      <c r="AA263" s="36"/>
      <c r="AB263" s="79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</row>
    <row r="264" spans="7:44">
      <c r="G264" s="14"/>
      <c r="H264" s="14"/>
      <c r="I264" s="164"/>
      <c r="J264" s="164"/>
      <c r="K264" s="164"/>
      <c r="L264" s="166"/>
      <c r="M264" s="36"/>
      <c r="N264" s="36"/>
      <c r="O264" s="36"/>
      <c r="P264" s="36"/>
      <c r="Q264" s="166"/>
      <c r="R264" s="166"/>
      <c r="S264" s="79"/>
      <c r="T264" s="79"/>
      <c r="U264" s="36"/>
      <c r="V264" s="36"/>
      <c r="W264" s="79"/>
      <c r="X264" s="36"/>
      <c r="Y264" s="36"/>
      <c r="Z264" s="36"/>
      <c r="AA264" s="36"/>
      <c r="AB264" s="79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</row>
    <row r="265" spans="7:44">
      <c r="G265" s="14"/>
      <c r="H265" s="14"/>
      <c r="I265" s="164"/>
      <c r="J265" s="164"/>
      <c r="K265" s="164"/>
      <c r="L265" s="166"/>
      <c r="M265" s="36"/>
      <c r="N265" s="36"/>
      <c r="O265" s="36"/>
      <c r="P265" s="36"/>
      <c r="Q265" s="166"/>
      <c r="R265" s="166"/>
      <c r="S265" s="79"/>
      <c r="T265" s="79"/>
      <c r="U265" s="36"/>
      <c r="V265" s="36"/>
      <c r="W265" s="79"/>
      <c r="X265" s="36"/>
      <c r="Y265" s="36"/>
      <c r="Z265" s="36"/>
      <c r="AA265" s="36"/>
      <c r="AB265" s="79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</row>
    <row r="266" spans="7:44">
      <c r="G266" s="14"/>
      <c r="H266" s="14"/>
      <c r="I266" s="164"/>
      <c r="J266" s="164"/>
      <c r="K266" s="164"/>
      <c r="L266" s="166"/>
      <c r="M266" s="36"/>
      <c r="N266" s="36"/>
      <c r="O266" s="36"/>
      <c r="P266" s="36"/>
      <c r="Q266" s="166"/>
      <c r="R266" s="166"/>
      <c r="S266" s="79"/>
      <c r="T266" s="79"/>
      <c r="U266" s="36"/>
      <c r="V266" s="36"/>
      <c r="W266" s="79"/>
      <c r="X266" s="36"/>
      <c r="Y266" s="36"/>
      <c r="Z266" s="36"/>
      <c r="AA266" s="36"/>
      <c r="AB266" s="79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</row>
    <row r="267" spans="7:44">
      <c r="G267" s="14"/>
      <c r="H267" s="14"/>
      <c r="I267" s="164"/>
      <c r="J267" s="164"/>
      <c r="K267" s="164"/>
      <c r="L267" s="166"/>
      <c r="M267" s="36"/>
      <c r="N267" s="36"/>
      <c r="O267" s="36"/>
      <c r="P267" s="36"/>
      <c r="Q267" s="166"/>
      <c r="R267" s="166"/>
      <c r="S267" s="79"/>
      <c r="T267" s="79"/>
      <c r="U267" s="36"/>
      <c r="V267" s="36"/>
      <c r="W267" s="79"/>
      <c r="X267" s="36"/>
      <c r="Y267" s="36"/>
      <c r="Z267" s="36"/>
      <c r="AA267" s="36"/>
      <c r="AB267" s="79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</row>
    <row r="268" spans="7:44">
      <c r="G268" s="14"/>
      <c r="H268" s="14"/>
      <c r="I268" s="164"/>
      <c r="J268" s="164"/>
      <c r="K268" s="164"/>
      <c r="L268" s="166"/>
      <c r="M268" s="36"/>
      <c r="N268" s="36"/>
      <c r="O268" s="36"/>
      <c r="P268" s="36"/>
      <c r="Q268" s="166"/>
      <c r="R268" s="166"/>
      <c r="S268" s="79"/>
      <c r="T268" s="79"/>
      <c r="U268" s="36"/>
      <c r="V268" s="36"/>
      <c r="W268" s="79"/>
      <c r="X268" s="36"/>
      <c r="Y268" s="36"/>
      <c r="Z268" s="36"/>
      <c r="AA268" s="36"/>
      <c r="AB268" s="79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</row>
    <row r="269" spans="7:44">
      <c r="G269" s="14"/>
      <c r="H269" s="14"/>
      <c r="I269" s="164"/>
      <c r="J269" s="164"/>
      <c r="K269" s="164"/>
      <c r="L269" s="166"/>
      <c r="M269" s="36"/>
      <c r="N269" s="36"/>
      <c r="O269" s="36"/>
      <c r="P269" s="36"/>
      <c r="Q269" s="166"/>
      <c r="R269" s="166"/>
      <c r="S269" s="79"/>
      <c r="T269" s="79"/>
      <c r="U269" s="36"/>
      <c r="V269" s="36"/>
      <c r="W269" s="79"/>
      <c r="X269" s="36"/>
      <c r="Y269" s="36"/>
      <c r="Z269" s="36"/>
      <c r="AA269" s="36"/>
      <c r="AB269" s="79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</row>
    <row r="270" spans="7:44">
      <c r="G270" s="14"/>
      <c r="H270" s="14"/>
      <c r="I270" s="164"/>
      <c r="J270" s="164"/>
      <c r="K270" s="164"/>
      <c r="L270" s="166"/>
      <c r="M270" s="36"/>
      <c r="N270" s="36"/>
      <c r="O270" s="36"/>
      <c r="P270" s="36"/>
      <c r="Q270" s="166"/>
      <c r="R270" s="166"/>
      <c r="S270" s="79"/>
      <c r="T270" s="79"/>
      <c r="U270" s="36"/>
      <c r="V270" s="36"/>
      <c r="W270" s="79"/>
      <c r="X270" s="36"/>
      <c r="Y270" s="36"/>
      <c r="Z270" s="36"/>
      <c r="AA270" s="36"/>
      <c r="AB270" s="79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</row>
    <row r="271" spans="7:44">
      <c r="G271" s="14"/>
      <c r="H271" s="14"/>
      <c r="I271" s="164"/>
      <c r="J271" s="164"/>
      <c r="K271" s="164"/>
      <c r="L271" s="166"/>
      <c r="M271" s="36"/>
      <c r="N271" s="36"/>
      <c r="O271" s="36"/>
      <c r="P271" s="36"/>
      <c r="Q271" s="166"/>
      <c r="R271" s="166"/>
      <c r="S271" s="79"/>
      <c r="T271" s="79"/>
      <c r="U271" s="36"/>
      <c r="V271" s="36"/>
      <c r="W271" s="79"/>
      <c r="X271" s="36"/>
      <c r="Y271" s="36"/>
      <c r="Z271" s="36"/>
      <c r="AA271" s="36"/>
      <c r="AB271" s="79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</row>
    <row r="272" spans="7:44">
      <c r="G272" s="14"/>
      <c r="H272" s="14"/>
      <c r="I272" s="164"/>
      <c r="J272" s="164"/>
      <c r="K272" s="164"/>
      <c r="L272" s="166"/>
      <c r="M272" s="36"/>
      <c r="N272" s="36"/>
      <c r="O272" s="36"/>
      <c r="P272" s="36"/>
      <c r="Q272" s="166"/>
      <c r="R272" s="166"/>
      <c r="S272" s="79"/>
      <c r="T272" s="79"/>
      <c r="U272" s="36"/>
      <c r="V272" s="36"/>
      <c r="W272" s="79"/>
      <c r="X272" s="36"/>
      <c r="Y272" s="36"/>
      <c r="Z272" s="36"/>
      <c r="AA272" s="36"/>
      <c r="AB272" s="79"/>
      <c r="AC272" s="32"/>
      <c r="AD272" s="32"/>
      <c r="AE272" s="32"/>
      <c r="AO272" s="14"/>
      <c r="AP272" s="14"/>
      <c r="AQ272" s="14"/>
      <c r="AR272" s="14"/>
    </row>
    <row r="273" spans="1:44">
      <c r="G273" s="14"/>
      <c r="H273" s="14"/>
      <c r="I273" s="164"/>
      <c r="J273" s="164"/>
      <c r="K273" s="164"/>
      <c r="L273" s="166"/>
      <c r="M273" s="36"/>
      <c r="N273" s="36"/>
      <c r="O273" s="36"/>
      <c r="P273" s="36"/>
      <c r="Q273" s="166"/>
      <c r="R273" s="166"/>
      <c r="S273" s="79"/>
      <c r="T273" s="79"/>
      <c r="U273" s="36"/>
      <c r="V273" s="36"/>
      <c r="W273" s="79"/>
      <c r="X273" s="36"/>
      <c r="Y273" s="36"/>
      <c r="Z273" s="36"/>
      <c r="AA273" s="36"/>
      <c r="AB273" s="79"/>
      <c r="AC273" s="36"/>
      <c r="AD273" s="36"/>
      <c r="AE273" s="36"/>
      <c r="AO273" s="14"/>
      <c r="AP273" s="14"/>
      <c r="AQ273" s="14"/>
      <c r="AR273" s="14"/>
    </row>
    <row r="274" spans="1:44">
      <c r="B274" s="32"/>
      <c r="C274" s="32"/>
      <c r="D274" s="32"/>
      <c r="E274" s="32"/>
      <c r="F274" s="32"/>
      <c r="G274" s="32"/>
      <c r="H274" s="32"/>
      <c r="I274" s="165"/>
      <c r="J274" s="165"/>
      <c r="K274" s="165"/>
      <c r="L274" s="166"/>
      <c r="M274" s="36"/>
      <c r="N274" s="36"/>
      <c r="O274" s="36"/>
      <c r="P274" s="36"/>
      <c r="Q274" s="166"/>
      <c r="R274" s="166"/>
      <c r="S274" s="79"/>
      <c r="T274" s="79"/>
      <c r="U274" s="36"/>
      <c r="V274" s="36"/>
      <c r="W274" s="79"/>
      <c r="X274" s="36"/>
      <c r="Y274" s="36"/>
      <c r="Z274" s="36"/>
      <c r="AA274" s="36"/>
      <c r="AB274" s="79"/>
      <c r="AC274" s="36"/>
      <c r="AD274" s="36"/>
      <c r="AE274" s="36"/>
      <c r="AO274" s="14"/>
      <c r="AP274" s="14"/>
      <c r="AQ274" s="14"/>
      <c r="AR274" s="14"/>
    </row>
    <row r="275" spans="1:44">
      <c r="B275" s="36"/>
      <c r="C275" s="36"/>
      <c r="D275" s="36"/>
      <c r="E275" s="36"/>
      <c r="F275" s="36"/>
      <c r="G275" s="36"/>
      <c r="H275" s="36"/>
      <c r="I275" s="166"/>
      <c r="J275" s="166"/>
      <c r="K275" s="166"/>
      <c r="L275" s="166"/>
      <c r="M275" s="36"/>
      <c r="N275" s="36"/>
      <c r="O275" s="36"/>
      <c r="P275" s="36"/>
      <c r="Q275" s="166"/>
      <c r="R275" s="166"/>
      <c r="S275" s="79"/>
      <c r="T275" s="79"/>
      <c r="U275" s="36"/>
      <c r="V275" s="36"/>
      <c r="W275" s="79"/>
      <c r="X275" s="36"/>
      <c r="Y275" s="36"/>
      <c r="Z275" s="36"/>
      <c r="AA275" s="36"/>
      <c r="AB275" s="79"/>
      <c r="AC275" s="36"/>
      <c r="AD275" s="36"/>
      <c r="AE275" s="36"/>
      <c r="AO275" s="14"/>
      <c r="AP275" s="14"/>
      <c r="AQ275" s="14"/>
      <c r="AR275" s="14"/>
    </row>
    <row r="276" spans="1:44">
      <c r="B276" s="36"/>
      <c r="C276" s="36"/>
      <c r="D276" s="36"/>
      <c r="E276" s="36"/>
      <c r="F276" s="36"/>
      <c r="G276" s="36"/>
      <c r="H276" s="36"/>
      <c r="I276" s="166"/>
      <c r="J276" s="166"/>
      <c r="K276" s="166"/>
      <c r="L276" s="166"/>
      <c r="M276" s="36"/>
      <c r="N276" s="36"/>
      <c r="O276" s="36"/>
      <c r="P276" s="36"/>
      <c r="Q276" s="166"/>
      <c r="R276" s="166"/>
      <c r="S276" s="79"/>
      <c r="T276" s="79"/>
      <c r="U276" s="36"/>
      <c r="V276" s="36"/>
      <c r="W276" s="79"/>
      <c r="X276" s="36"/>
      <c r="Y276" s="36"/>
      <c r="Z276" s="36"/>
      <c r="AA276" s="36"/>
      <c r="AB276" s="79"/>
      <c r="AC276" s="36"/>
      <c r="AD276" s="36"/>
      <c r="AE276" s="36"/>
      <c r="AO276" s="14"/>
      <c r="AP276" s="14"/>
      <c r="AQ276" s="14"/>
      <c r="AR276" s="14"/>
    </row>
    <row r="277" spans="1:44">
      <c r="B277" s="36"/>
      <c r="C277" s="36"/>
      <c r="D277" s="36"/>
      <c r="E277" s="36"/>
      <c r="F277" s="36"/>
      <c r="G277" s="36"/>
      <c r="H277" s="36"/>
      <c r="I277" s="166"/>
      <c r="J277" s="166"/>
      <c r="K277" s="166"/>
      <c r="L277" s="166"/>
      <c r="M277" s="36"/>
      <c r="N277" s="36"/>
      <c r="O277" s="36"/>
      <c r="P277" s="36"/>
      <c r="Q277" s="166"/>
      <c r="R277" s="166"/>
      <c r="S277" s="79"/>
      <c r="T277" s="79"/>
      <c r="U277" s="36"/>
      <c r="V277" s="36"/>
      <c r="W277" s="79"/>
      <c r="X277" s="36"/>
      <c r="Y277" s="36"/>
      <c r="Z277" s="36"/>
      <c r="AA277" s="36"/>
      <c r="AB277" s="79"/>
      <c r="AC277" s="36"/>
      <c r="AD277" s="36"/>
      <c r="AE277" s="36"/>
      <c r="AO277" s="14"/>
      <c r="AP277" s="14"/>
      <c r="AQ277" s="14"/>
      <c r="AR277" s="14"/>
    </row>
    <row r="278" spans="1:44">
      <c r="B278" s="36"/>
      <c r="C278" s="36"/>
      <c r="D278" s="36"/>
      <c r="E278" s="36"/>
      <c r="F278" s="36"/>
      <c r="G278" s="36"/>
      <c r="H278" s="36"/>
      <c r="I278" s="166"/>
      <c r="J278" s="166"/>
      <c r="K278" s="166"/>
      <c r="L278" s="166"/>
      <c r="M278" s="36"/>
      <c r="N278" s="36"/>
      <c r="O278" s="36"/>
      <c r="P278" s="36"/>
      <c r="Q278" s="166"/>
      <c r="R278" s="166"/>
      <c r="S278" s="79"/>
      <c r="T278" s="79"/>
      <c r="U278" s="36"/>
      <c r="V278" s="36"/>
      <c r="W278" s="79"/>
      <c r="X278" s="36"/>
      <c r="Y278" s="36"/>
      <c r="Z278" s="36"/>
      <c r="AA278" s="36"/>
      <c r="AB278" s="79"/>
      <c r="AC278" s="36"/>
      <c r="AD278" s="36"/>
      <c r="AE278" s="36"/>
      <c r="AQ278" s="14"/>
      <c r="AR278" s="14"/>
    </row>
    <row r="279" spans="1:44">
      <c r="B279" s="36"/>
      <c r="C279" s="36"/>
      <c r="D279" s="36"/>
      <c r="E279" s="36"/>
      <c r="F279" s="36"/>
      <c r="G279" s="36"/>
      <c r="H279" s="36"/>
      <c r="I279" s="166"/>
      <c r="J279" s="166"/>
      <c r="K279" s="166"/>
      <c r="L279" s="166"/>
      <c r="M279" s="36"/>
      <c r="N279" s="36"/>
      <c r="O279" s="36"/>
      <c r="P279" s="36"/>
      <c r="Q279" s="166"/>
      <c r="R279" s="166"/>
      <c r="S279" s="79"/>
      <c r="T279" s="79"/>
      <c r="U279" s="36"/>
      <c r="V279" s="36"/>
      <c r="W279" s="79"/>
      <c r="X279" s="36"/>
      <c r="Y279" s="36"/>
      <c r="Z279" s="36"/>
      <c r="AA279" s="36"/>
      <c r="AB279" s="79"/>
      <c r="AC279" s="36"/>
      <c r="AD279" s="36"/>
      <c r="AE279" s="36"/>
      <c r="AQ279" s="14"/>
      <c r="AR279" s="14"/>
    </row>
    <row r="280" spans="1:44">
      <c r="B280" s="36"/>
      <c r="C280" s="36"/>
      <c r="D280" s="36"/>
      <c r="E280" s="36"/>
      <c r="F280" s="36"/>
      <c r="G280" s="36"/>
      <c r="H280" s="36"/>
      <c r="I280" s="166"/>
      <c r="J280" s="166"/>
      <c r="K280" s="166"/>
      <c r="L280" s="166"/>
      <c r="M280" s="36"/>
      <c r="N280" s="36"/>
      <c r="O280" s="36"/>
      <c r="P280" s="36"/>
      <c r="Q280" s="166"/>
      <c r="R280" s="166"/>
      <c r="S280" s="79"/>
      <c r="T280" s="79"/>
      <c r="U280" s="36"/>
      <c r="V280" s="36"/>
      <c r="W280" s="79"/>
      <c r="X280" s="36"/>
      <c r="Y280" s="36"/>
      <c r="Z280" s="36"/>
      <c r="AA280" s="36"/>
      <c r="AB280" s="79"/>
      <c r="AC280" s="36"/>
      <c r="AD280" s="36"/>
      <c r="AE280" s="36"/>
      <c r="AQ280" s="14"/>
      <c r="AR280" s="14"/>
    </row>
    <row r="281" spans="1:44">
      <c r="B281" s="36"/>
      <c r="C281" s="36"/>
      <c r="D281" s="36"/>
      <c r="E281" s="36"/>
      <c r="F281" s="36"/>
      <c r="G281" s="36"/>
      <c r="H281" s="36"/>
      <c r="I281" s="166"/>
      <c r="J281" s="166"/>
      <c r="K281" s="166"/>
      <c r="L281" s="166"/>
      <c r="M281" s="36"/>
      <c r="N281" s="36"/>
      <c r="O281" s="36"/>
      <c r="P281" s="36"/>
      <c r="Q281" s="166"/>
      <c r="R281" s="166"/>
      <c r="S281" s="79"/>
      <c r="T281" s="79"/>
      <c r="U281" s="36"/>
      <c r="V281" s="36"/>
      <c r="W281" s="79"/>
      <c r="X281" s="36"/>
      <c r="Y281" s="36"/>
      <c r="Z281" s="36"/>
      <c r="AA281" s="36"/>
      <c r="AB281" s="79"/>
      <c r="AC281" s="36"/>
      <c r="AD281" s="36"/>
      <c r="AE281" s="36"/>
      <c r="AQ281" s="14"/>
      <c r="AR281" s="14"/>
    </row>
    <row r="282" spans="1:44">
      <c r="B282" s="36"/>
      <c r="C282" s="36"/>
      <c r="D282" s="36"/>
      <c r="E282" s="36"/>
      <c r="F282" s="36"/>
      <c r="G282" s="36"/>
      <c r="H282" s="36"/>
      <c r="I282" s="166"/>
      <c r="J282" s="166"/>
      <c r="K282" s="166"/>
      <c r="L282" s="166"/>
      <c r="M282" s="36"/>
      <c r="N282" s="36"/>
      <c r="O282" s="36"/>
      <c r="P282" s="36"/>
      <c r="Q282" s="166"/>
      <c r="R282" s="166"/>
      <c r="S282" s="79"/>
      <c r="T282" s="79"/>
      <c r="U282" s="36"/>
      <c r="V282" s="36"/>
      <c r="W282" s="79"/>
      <c r="X282" s="36"/>
      <c r="Y282" s="36"/>
      <c r="Z282" s="36"/>
      <c r="AA282" s="36"/>
      <c r="AB282" s="79"/>
      <c r="AC282" s="36"/>
      <c r="AD282" s="36"/>
      <c r="AE282" s="36"/>
      <c r="AQ282" s="14"/>
      <c r="AR282" s="14"/>
    </row>
    <row r="283" spans="1:44">
      <c r="B283" s="36"/>
      <c r="C283" s="36"/>
      <c r="D283" s="36"/>
      <c r="E283" s="36"/>
      <c r="F283" s="36"/>
      <c r="G283" s="36"/>
      <c r="H283" s="36"/>
      <c r="I283" s="166"/>
      <c r="J283" s="166"/>
      <c r="K283" s="166"/>
      <c r="L283" s="166"/>
      <c r="M283" s="36"/>
      <c r="N283" s="36"/>
      <c r="O283" s="36"/>
      <c r="P283" s="36"/>
      <c r="Q283" s="166"/>
      <c r="R283" s="166"/>
      <c r="S283" s="79"/>
      <c r="T283" s="79"/>
      <c r="U283" s="36"/>
      <c r="V283" s="36"/>
      <c r="W283" s="79"/>
      <c r="X283" s="36"/>
      <c r="Y283" s="36"/>
      <c r="Z283" s="36"/>
      <c r="AA283" s="36"/>
      <c r="AB283" s="79"/>
      <c r="AC283" s="36"/>
      <c r="AD283" s="36"/>
      <c r="AE283" s="36"/>
      <c r="AQ283" s="14"/>
    </row>
    <row r="284" spans="1:44">
      <c r="A284" s="170"/>
      <c r="B284" s="36"/>
      <c r="C284" s="36"/>
      <c r="D284" s="36"/>
      <c r="E284" s="36"/>
      <c r="F284" s="36"/>
      <c r="G284" s="36"/>
      <c r="H284" s="36"/>
      <c r="I284" s="166"/>
      <c r="J284" s="166"/>
      <c r="K284" s="166"/>
      <c r="L284" s="166"/>
      <c r="M284" s="36"/>
      <c r="N284" s="36"/>
      <c r="O284" s="36"/>
      <c r="P284" s="36"/>
      <c r="Q284" s="166"/>
      <c r="R284" s="166"/>
      <c r="S284" s="79"/>
      <c r="T284" s="79"/>
      <c r="U284" s="36"/>
      <c r="V284" s="36"/>
      <c r="W284" s="79"/>
      <c r="X284" s="36"/>
      <c r="Y284" s="36"/>
      <c r="Z284" s="36"/>
      <c r="AA284" s="36"/>
      <c r="AB284" s="79"/>
      <c r="AC284" s="36"/>
      <c r="AD284" s="36"/>
      <c r="AE284" s="36"/>
    </row>
    <row r="285" spans="1:44">
      <c r="A285" s="171"/>
      <c r="B285" s="36"/>
      <c r="C285" s="36"/>
      <c r="D285" s="36"/>
      <c r="E285" s="36"/>
      <c r="F285" s="36"/>
      <c r="G285" s="36"/>
      <c r="H285" s="36"/>
      <c r="I285" s="166"/>
      <c r="J285" s="166"/>
      <c r="K285" s="166"/>
      <c r="L285" s="166"/>
      <c r="M285" s="36"/>
      <c r="N285" s="36"/>
      <c r="O285" s="36"/>
      <c r="P285" s="36"/>
      <c r="Q285" s="166"/>
      <c r="R285" s="166"/>
      <c r="S285" s="79"/>
      <c r="T285" s="79"/>
      <c r="U285" s="36"/>
      <c r="V285" s="36"/>
      <c r="W285" s="79"/>
      <c r="X285" s="36"/>
      <c r="Y285" s="36"/>
      <c r="Z285" s="36"/>
      <c r="AA285" s="36"/>
      <c r="AB285" s="79"/>
      <c r="AC285" s="36"/>
      <c r="AD285" s="36"/>
      <c r="AE285" s="36"/>
    </row>
    <row r="286" spans="1:44">
      <c r="A286" s="171"/>
      <c r="B286" s="36"/>
      <c r="C286" s="36"/>
      <c r="D286" s="36"/>
      <c r="E286" s="36"/>
      <c r="F286" s="36"/>
      <c r="G286" s="36"/>
      <c r="H286" s="36"/>
      <c r="I286" s="166"/>
      <c r="J286" s="166"/>
      <c r="K286" s="166"/>
      <c r="L286" s="166"/>
      <c r="M286" s="36"/>
      <c r="N286" s="36"/>
      <c r="O286" s="36"/>
      <c r="P286" s="36"/>
      <c r="Q286" s="166"/>
      <c r="R286" s="166"/>
      <c r="S286" s="79"/>
      <c r="T286" s="79"/>
      <c r="U286" s="36"/>
      <c r="V286" s="36"/>
      <c r="W286" s="79"/>
      <c r="X286" s="36"/>
      <c r="Y286" s="36"/>
      <c r="Z286" s="36"/>
      <c r="AA286" s="36"/>
      <c r="AB286" s="79"/>
      <c r="AC286" s="36"/>
      <c r="AD286" s="36"/>
      <c r="AE286" s="36"/>
    </row>
    <row r="287" spans="1:44">
      <c r="A287" s="171"/>
      <c r="B287" s="36"/>
      <c r="C287" s="36"/>
      <c r="D287" s="36"/>
      <c r="E287" s="36"/>
      <c r="F287" s="36"/>
      <c r="G287" s="36"/>
      <c r="H287" s="36"/>
      <c r="I287" s="166"/>
      <c r="J287" s="166"/>
      <c r="K287" s="166"/>
      <c r="L287" s="166"/>
      <c r="M287" s="36"/>
      <c r="N287" s="36"/>
      <c r="O287" s="36"/>
      <c r="P287" s="36"/>
      <c r="Q287" s="166"/>
      <c r="R287" s="166"/>
      <c r="S287" s="79"/>
      <c r="T287" s="79"/>
      <c r="U287" s="36"/>
      <c r="V287" s="36"/>
      <c r="W287" s="79"/>
      <c r="X287" s="36"/>
      <c r="Y287" s="36"/>
      <c r="Z287" s="36"/>
      <c r="AA287" s="36"/>
      <c r="AB287" s="79"/>
      <c r="AC287" s="36"/>
      <c r="AD287" s="36"/>
      <c r="AE287" s="36"/>
    </row>
    <row r="288" spans="1:44">
      <c r="A288" s="171"/>
      <c r="B288" s="36"/>
      <c r="C288" s="36"/>
      <c r="D288" s="36"/>
      <c r="E288" s="36"/>
      <c r="F288" s="36"/>
      <c r="G288" s="36"/>
      <c r="H288" s="36"/>
      <c r="I288" s="166"/>
      <c r="J288" s="166"/>
      <c r="K288" s="166"/>
      <c r="L288" s="166"/>
      <c r="M288" s="36"/>
      <c r="N288" s="36"/>
      <c r="O288" s="36"/>
      <c r="P288" s="36"/>
      <c r="Q288" s="166"/>
      <c r="R288" s="166"/>
      <c r="S288" s="79"/>
      <c r="T288" s="79"/>
      <c r="U288" s="36"/>
      <c r="V288" s="36"/>
      <c r="W288" s="79"/>
      <c r="X288" s="36"/>
      <c r="Y288" s="36"/>
      <c r="Z288" s="36"/>
      <c r="AA288" s="36"/>
      <c r="AB288" s="79"/>
      <c r="AC288" s="36"/>
      <c r="AD288" s="36"/>
      <c r="AE288" s="36"/>
    </row>
    <row r="289" spans="1:31">
      <c r="A289" s="171"/>
      <c r="B289" s="36"/>
      <c r="C289" s="36"/>
      <c r="D289" s="36"/>
      <c r="E289" s="36"/>
      <c r="F289" s="36"/>
      <c r="G289" s="36"/>
      <c r="H289" s="36"/>
      <c r="I289" s="166"/>
      <c r="J289" s="166"/>
      <c r="K289" s="166"/>
      <c r="L289" s="166"/>
      <c r="M289" s="36"/>
      <c r="N289" s="36"/>
      <c r="O289" s="36"/>
      <c r="P289" s="36"/>
      <c r="Q289" s="166"/>
      <c r="R289" s="166"/>
      <c r="S289" s="79"/>
      <c r="T289" s="79"/>
      <c r="U289" s="36"/>
      <c r="V289" s="36"/>
      <c r="W289" s="79"/>
      <c r="X289" s="36"/>
      <c r="Y289" s="36"/>
      <c r="Z289" s="36"/>
      <c r="AA289" s="36"/>
      <c r="AB289" s="79"/>
      <c r="AC289" s="36"/>
      <c r="AD289" s="36"/>
      <c r="AE289" s="36"/>
    </row>
    <row r="290" spans="1:31">
      <c r="A290" s="171"/>
      <c r="B290" s="36"/>
      <c r="C290" s="36"/>
      <c r="D290" s="36"/>
      <c r="E290" s="36"/>
      <c r="F290" s="36"/>
      <c r="G290" s="36"/>
      <c r="H290" s="36"/>
      <c r="I290" s="166"/>
      <c r="J290" s="166"/>
      <c r="K290" s="166"/>
      <c r="L290" s="166"/>
      <c r="M290" s="36"/>
      <c r="N290" s="36"/>
      <c r="O290" s="36"/>
      <c r="P290" s="36"/>
      <c r="Q290" s="166"/>
      <c r="R290" s="166"/>
      <c r="S290" s="79"/>
      <c r="T290" s="79"/>
      <c r="U290" s="36"/>
      <c r="V290" s="36"/>
      <c r="W290" s="79"/>
      <c r="X290" s="36"/>
      <c r="Y290" s="36"/>
      <c r="Z290" s="36"/>
      <c r="AA290" s="36"/>
      <c r="AB290" s="79"/>
      <c r="AC290" s="36"/>
      <c r="AD290" s="36"/>
      <c r="AE290" s="36"/>
    </row>
    <row r="291" spans="1:31">
      <c r="A291" s="171"/>
      <c r="B291" s="36"/>
      <c r="C291" s="36"/>
      <c r="D291" s="36"/>
      <c r="E291" s="36"/>
      <c r="F291" s="36"/>
      <c r="G291" s="36"/>
      <c r="H291" s="36"/>
      <c r="I291" s="166"/>
      <c r="J291" s="166"/>
      <c r="K291" s="166"/>
      <c r="L291" s="166"/>
      <c r="M291" s="36"/>
      <c r="N291" s="36"/>
      <c r="O291" s="36"/>
      <c r="P291" s="36"/>
      <c r="Q291" s="166"/>
      <c r="R291" s="166"/>
      <c r="S291" s="79"/>
      <c r="T291" s="79"/>
      <c r="U291" s="36"/>
      <c r="V291" s="36"/>
      <c r="W291" s="79"/>
      <c r="X291" s="36"/>
      <c r="Y291" s="36"/>
      <c r="Z291" s="36"/>
      <c r="AA291" s="36"/>
      <c r="AB291" s="79"/>
      <c r="AC291" s="36"/>
      <c r="AD291" s="36"/>
      <c r="AE291" s="36"/>
    </row>
    <row r="292" spans="1:31">
      <c r="A292" s="171"/>
      <c r="B292" s="36"/>
      <c r="C292" s="36"/>
      <c r="D292" s="36"/>
      <c r="E292" s="36"/>
      <c r="F292" s="36"/>
      <c r="G292" s="36"/>
      <c r="H292" s="36"/>
      <c r="I292" s="166"/>
      <c r="J292" s="166"/>
      <c r="K292" s="166"/>
      <c r="L292" s="166"/>
      <c r="M292" s="36"/>
      <c r="N292" s="36"/>
      <c r="O292" s="36"/>
      <c r="P292" s="36"/>
      <c r="Q292" s="166"/>
      <c r="R292" s="166"/>
      <c r="S292" s="79"/>
      <c r="T292" s="79"/>
      <c r="U292" s="36"/>
      <c r="V292" s="36"/>
      <c r="W292" s="79"/>
      <c r="X292" s="36"/>
      <c r="Y292" s="36"/>
      <c r="Z292" s="36"/>
      <c r="AA292" s="36"/>
      <c r="AB292" s="79"/>
      <c r="AC292" s="36"/>
      <c r="AD292" s="36"/>
      <c r="AE292" s="36"/>
    </row>
    <row r="293" spans="1:31">
      <c r="A293" s="171"/>
      <c r="B293" s="36"/>
      <c r="C293" s="36"/>
      <c r="D293" s="36"/>
      <c r="E293" s="36"/>
      <c r="F293" s="36"/>
      <c r="G293" s="36"/>
      <c r="H293" s="36"/>
      <c r="I293" s="166"/>
      <c r="J293" s="166"/>
      <c r="K293" s="166"/>
      <c r="L293" s="166"/>
      <c r="M293" s="36"/>
      <c r="N293" s="36"/>
      <c r="O293" s="36"/>
      <c r="P293" s="36"/>
      <c r="Q293" s="166"/>
      <c r="R293" s="166"/>
      <c r="S293" s="79"/>
      <c r="T293" s="79"/>
      <c r="U293" s="36"/>
      <c r="V293" s="36"/>
      <c r="W293" s="79"/>
      <c r="X293" s="36"/>
      <c r="Y293" s="36"/>
      <c r="Z293" s="36"/>
      <c r="AA293" s="36"/>
      <c r="AB293" s="79"/>
      <c r="AC293" s="36"/>
      <c r="AD293" s="36"/>
      <c r="AE293" s="36"/>
    </row>
    <row r="294" spans="1:31">
      <c r="A294" s="171"/>
      <c r="B294" s="36"/>
      <c r="C294" s="36"/>
      <c r="D294" s="36"/>
      <c r="E294" s="36"/>
      <c r="F294" s="36"/>
      <c r="G294" s="36"/>
      <c r="H294" s="36"/>
      <c r="I294" s="166"/>
      <c r="J294" s="166"/>
      <c r="K294" s="166"/>
      <c r="L294" s="166"/>
      <c r="M294" s="36"/>
      <c r="N294" s="36"/>
      <c r="O294" s="36"/>
      <c r="P294" s="36"/>
      <c r="Q294" s="166"/>
      <c r="R294" s="166"/>
      <c r="S294" s="79"/>
      <c r="T294" s="79"/>
      <c r="U294" s="36"/>
      <c r="V294" s="36"/>
      <c r="W294" s="79"/>
      <c r="X294" s="36"/>
      <c r="Y294" s="36"/>
      <c r="Z294" s="36"/>
      <c r="AA294" s="36"/>
      <c r="AB294" s="79"/>
      <c r="AC294" s="36"/>
      <c r="AD294" s="36"/>
      <c r="AE294" s="36"/>
    </row>
    <row r="295" spans="1:31">
      <c r="A295" s="171"/>
      <c r="B295" s="36"/>
      <c r="C295" s="36"/>
      <c r="D295" s="36"/>
      <c r="E295" s="36"/>
      <c r="F295" s="36"/>
      <c r="G295" s="36"/>
      <c r="H295" s="36"/>
      <c r="I295" s="166"/>
      <c r="J295" s="166"/>
      <c r="K295" s="166"/>
      <c r="L295" s="166"/>
      <c r="M295" s="36"/>
      <c r="N295" s="36"/>
      <c r="O295" s="36"/>
      <c r="P295" s="36"/>
      <c r="Q295" s="166"/>
      <c r="R295" s="166"/>
      <c r="S295" s="79"/>
      <c r="T295" s="79"/>
      <c r="U295" s="36"/>
      <c r="V295" s="36"/>
      <c r="W295" s="79"/>
      <c r="X295" s="36"/>
      <c r="Y295" s="36"/>
      <c r="Z295" s="36"/>
      <c r="AA295" s="36"/>
      <c r="AB295" s="79"/>
      <c r="AC295" s="36"/>
      <c r="AD295" s="36"/>
      <c r="AE295" s="36"/>
    </row>
    <row r="296" spans="1:31">
      <c r="A296" s="171"/>
      <c r="B296" s="36"/>
      <c r="C296" s="36"/>
      <c r="D296" s="36"/>
      <c r="E296" s="36"/>
      <c r="F296" s="36"/>
      <c r="G296" s="36"/>
      <c r="H296" s="36"/>
      <c r="I296" s="166"/>
      <c r="J296" s="166"/>
      <c r="K296" s="166"/>
      <c r="L296" s="166"/>
      <c r="M296" s="36"/>
      <c r="N296" s="36"/>
      <c r="O296" s="36"/>
      <c r="P296" s="36"/>
      <c r="Q296" s="166"/>
      <c r="R296" s="166"/>
      <c r="S296" s="79"/>
      <c r="T296" s="79"/>
      <c r="U296" s="36"/>
      <c r="V296" s="36"/>
      <c r="W296" s="79"/>
      <c r="X296" s="36"/>
      <c r="Y296" s="36"/>
      <c r="Z296" s="36"/>
      <c r="AA296" s="36"/>
      <c r="AB296" s="79"/>
      <c r="AC296" s="36"/>
      <c r="AD296" s="36"/>
      <c r="AE296" s="36"/>
    </row>
    <row r="297" spans="1:31">
      <c r="A297" s="171"/>
      <c r="B297" s="36"/>
      <c r="C297" s="36"/>
      <c r="D297" s="36"/>
      <c r="E297" s="36"/>
      <c r="F297" s="36"/>
      <c r="G297" s="36"/>
      <c r="H297" s="36"/>
      <c r="I297" s="166"/>
      <c r="J297" s="166"/>
      <c r="K297" s="166"/>
      <c r="L297" s="166"/>
      <c r="M297" s="36"/>
      <c r="N297" s="36"/>
      <c r="O297" s="36"/>
      <c r="P297" s="36"/>
      <c r="Q297" s="166"/>
      <c r="R297" s="166"/>
      <c r="S297" s="79"/>
      <c r="T297" s="79"/>
      <c r="U297" s="36"/>
      <c r="V297" s="36"/>
      <c r="W297" s="79"/>
      <c r="X297" s="36"/>
      <c r="Y297" s="36"/>
      <c r="AC297" s="36"/>
      <c r="AD297" s="36"/>
      <c r="AE297" s="36"/>
    </row>
    <row r="298" spans="1:31">
      <c r="A298" s="171"/>
      <c r="B298" s="36"/>
      <c r="C298" s="36"/>
      <c r="D298" s="36"/>
      <c r="E298" s="36"/>
      <c r="F298" s="36"/>
      <c r="G298" s="36"/>
      <c r="H298" s="36"/>
      <c r="I298" s="166"/>
      <c r="J298" s="166"/>
      <c r="K298" s="166"/>
      <c r="L298" s="166"/>
      <c r="M298" s="36"/>
      <c r="N298" s="36"/>
      <c r="O298" s="36"/>
      <c r="P298" s="36"/>
      <c r="Q298" s="166"/>
      <c r="R298" s="166"/>
      <c r="S298" s="79"/>
      <c r="T298" s="79"/>
      <c r="U298" s="36"/>
      <c r="V298" s="36"/>
      <c r="W298" s="79"/>
      <c r="X298" s="36"/>
      <c r="Y298" s="36"/>
      <c r="AC298" s="36"/>
      <c r="AD298" s="36"/>
      <c r="AE298" s="36"/>
    </row>
    <row r="299" spans="1:31">
      <c r="A299" s="171"/>
      <c r="B299" s="36"/>
      <c r="C299" s="36"/>
      <c r="D299" s="36"/>
      <c r="E299" s="36"/>
      <c r="F299" s="36"/>
      <c r="G299" s="36"/>
      <c r="H299" s="36"/>
      <c r="I299" s="166"/>
      <c r="J299" s="166"/>
      <c r="K299" s="166"/>
      <c r="L299" s="166"/>
      <c r="M299" s="36"/>
      <c r="N299" s="36"/>
      <c r="O299" s="36"/>
      <c r="P299" s="36"/>
      <c r="Q299" s="166"/>
      <c r="R299" s="166"/>
      <c r="S299" s="79"/>
      <c r="T299" s="79"/>
      <c r="U299" s="36"/>
      <c r="V299" s="36"/>
      <c r="W299" s="79"/>
      <c r="X299" s="36"/>
      <c r="Y299" s="36"/>
      <c r="AC299" s="36"/>
      <c r="AD299" s="36"/>
      <c r="AE299" s="36"/>
    </row>
    <row r="300" spans="1:31">
      <c r="A300" s="171"/>
      <c r="B300" s="36"/>
      <c r="C300" s="36"/>
      <c r="D300" s="36"/>
      <c r="E300" s="36"/>
      <c r="F300" s="36"/>
      <c r="G300" s="36"/>
      <c r="H300" s="36"/>
      <c r="I300" s="166"/>
      <c r="J300" s="166"/>
      <c r="K300" s="166"/>
      <c r="L300" s="166"/>
      <c r="M300" s="36"/>
      <c r="N300" s="36"/>
      <c r="O300" s="36"/>
      <c r="P300" s="36"/>
      <c r="Q300" s="166"/>
      <c r="R300" s="166"/>
      <c r="S300" s="79"/>
      <c r="T300" s="79"/>
      <c r="U300" s="36"/>
      <c r="V300" s="36"/>
      <c r="W300" s="79"/>
      <c r="X300" s="36"/>
      <c r="Y300" s="36"/>
      <c r="AC300" s="36"/>
      <c r="AD300" s="36"/>
      <c r="AE300" s="36"/>
    </row>
    <row r="301" spans="1:31">
      <c r="A301" s="171"/>
      <c r="B301" s="36"/>
      <c r="C301" s="36"/>
      <c r="D301" s="36"/>
      <c r="E301" s="36"/>
      <c r="F301" s="36"/>
      <c r="G301" s="36"/>
      <c r="H301" s="36"/>
      <c r="I301" s="166"/>
      <c r="J301" s="166"/>
      <c r="K301" s="166"/>
      <c r="L301" s="166"/>
      <c r="M301" s="36"/>
      <c r="N301" s="36"/>
      <c r="O301" s="36"/>
      <c r="P301" s="36"/>
      <c r="Q301" s="166"/>
      <c r="R301" s="166"/>
      <c r="S301" s="79"/>
      <c r="T301" s="79"/>
      <c r="U301" s="36"/>
      <c r="V301" s="36"/>
      <c r="W301" s="79"/>
      <c r="X301" s="36"/>
      <c r="Y301" s="36"/>
      <c r="AC301" s="36"/>
      <c r="AD301" s="36"/>
      <c r="AE301" s="36"/>
    </row>
    <row r="302" spans="1:31">
      <c r="A302" s="171"/>
      <c r="B302" s="36"/>
      <c r="C302" s="36"/>
      <c r="D302" s="36"/>
      <c r="E302" s="36"/>
      <c r="F302" s="36"/>
      <c r="G302" s="36"/>
      <c r="H302" s="36"/>
      <c r="I302" s="166"/>
      <c r="J302" s="166"/>
      <c r="K302" s="166"/>
      <c r="L302" s="166"/>
      <c r="M302" s="36"/>
      <c r="N302" s="36"/>
      <c r="O302" s="36"/>
      <c r="P302" s="36"/>
      <c r="Q302" s="166"/>
      <c r="R302" s="166"/>
      <c r="S302" s="79"/>
      <c r="T302" s="79"/>
      <c r="U302" s="36"/>
      <c r="V302" s="36"/>
      <c r="W302" s="79"/>
      <c r="X302" s="36"/>
      <c r="Y302" s="36"/>
      <c r="AC302" s="36"/>
      <c r="AD302" s="36"/>
      <c r="AE302" s="36"/>
    </row>
    <row r="303" spans="1:31">
      <c r="A303" s="171"/>
      <c r="B303" s="36"/>
      <c r="C303" s="36"/>
      <c r="D303" s="36"/>
      <c r="E303" s="36"/>
      <c r="F303" s="36"/>
      <c r="G303" s="36"/>
      <c r="H303" s="36"/>
      <c r="I303" s="166"/>
      <c r="J303" s="166"/>
      <c r="K303" s="166"/>
      <c r="L303" s="166"/>
      <c r="M303" s="36"/>
      <c r="N303" s="36"/>
      <c r="O303" s="36"/>
      <c r="P303" s="36"/>
      <c r="Q303" s="166"/>
      <c r="R303" s="166"/>
      <c r="S303" s="79"/>
      <c r="T303" s="79"/>
      <c r="U303" s="36"/>
      <c r="V303" s="36"/>
      <c r="W303" s="79"/>
      <c r="X303" s="36"/>
      <c r="Y303" s="36"/>
      <c r="AC303" s="36"/>
      <c r="AD303" s="36"/>
      <c r="AE303" s="36"/>
    </row>
    <row r="304" spans="1:31">
      <c r="A304" s="171"/>
      <c r="B304" s="36"/>
      <c r="C304" s="36"/>
      <c r="D304" s="36"/>
      <c r="E304" s="36"/>
      <c r="F304" s="36"/>
      <c r="G304" s="36"/>
      <c r="H304" s="36"/>
      <c r="I304" s="166"/>
      <c r="J304" s="166"/>
      <c r="K304" s="166"/>
      <c r="L304" s="166"/>
      <c r="M304" s="36"/>
      <c r="N304" s="36"/>
      <c r="O304" s="36"/>
      <c r="P304" s="36"/>
      <c r="Q304" s="166"/>
      <c r="R304" s="166"/>
      <c r="S304" s="79"/>
      <c r="T304" s="79"/>
      <c r="U304" s="36"/>
      <c r="V304" s="36"/>
      <c r="W304" s="79"/>
      <c r="X304" s="36"/>
      <c r="Y304" s="36"/>
      <c r="AC304" s="36"/>
      <c r="AD304" s="36"/>
      <c r="AE304" s="36"/>
    </row>
    <row r="305" spans="1:31">
      <c r="A305" s="171"/>
      <c r="B305" s="36"/>
      <c r="C305" s="36"/>
      <c r="D305" s="36"/>
      <c r="E305" s="36"/>
      <c r="F305" s="36"/>
      <c r="G305" s="36"/>
      <c r="H305" s="36"/>
      <c r="I305" s="166"/>
      <c r="J305" s="166"/>
      <c r="K305" s="166"/>
      <c r="L305" s="166"/>
      <c r="M305" s="36"/>
      <c r="N305" s="36"/>
      <c r="O305" s="36"/>
      <c r="P305" s="36"/>
      <c r="Q305" s="166"/>
      <c r="R305" s="166"/>
      <c r="S305" s="79"/>
      <c r="T305" s="79"/>
      <c r="U305" s="36"/>
      <c r="V305" s="36"/>
      <c r="W305" s="79"/>
      <c r="X305" s="36"/>
      <c r="Y305" s="36"/>
      <c r="AC305" s="36"/>
      <c r="AD305" s="36"/>
      <c r="AE305" s="36"/>
    </row>
    <row r="306" spans="1:31">
      <c r="A306" s="171"/>
      <c r="B306" s="36"/>
      <c r="C306" s="36"/>
      <c r="D306" s="36"/>
      <c r="E306" s="36"/>
      <c r="F306" s="36"/>
      <c r="G306" s="36"/>
      <c r="H306" s="36"/>
      <c r="I306" s="166"/>
      <c r="J306" s="166"/>
      <c r="K306" s="166"/>
      <c r="L306" s="166"/>
      <c r="M306" s="36"/>
      <c r="N306" s="36"/>
      <c r="O306" s="36"/>
      <c r="P306" s="36"/>
      <c r="Q306" s="166"/>
      <c r="R306" s="166"/>
      <c r="S306" s="79"/>
      <c r="T306" s="79"/>
      <c r="U306" s="36"/>
      <c r="V306" s="36"/>
      <c r="W306" s="79"/>
      <c r="X306" s="36"/>
      <c r="Y306" s="36"/>
      <c r="AC306" s="36"/>
      <c r="AD306" s="36"/>
      <c r="AE306" s="36"/>
    </row>
    <row r="307" spans="1:31">
      <c r="A307" s="171"/>
      <c r="B307" s="36"/>
      <c r="C307" s="36"/>
      <c r="D307" s="36"/>
      <c r="E307" s="36"/>
      <c r="F307" s="36"/>
      <c r="G307" s="36"/>
      <c r="H307" s="36"/>
      <c r="I307" s="166"/>
      <c r="J307" s="166"/>
      <c r="K307" s="166"/>
      <c r="L307" s="166"/>
      <c r="M307" s="36"/>
      <c r="N307" s="36"/>
      <c r="O307" s="36"/>
      <c r="P307" s="36"/>
      <c r="Q307" s="166"/>
      <c r="R307" s="166"/>
      <c r="S307" s="79"/>
      <c r="T307" s="79"/>
      <c r="U307" s="36"/>
      <c r="V307" s="36"/>
      <c r="W307" s="79"/>
      <c r="X307" s="36"/>
      <c r="Y307" s="36"/>
    </row>
    <row r="308" spans="1:31">
      <c r="A308" s="171"/>
      <c r="B308" s="36"/>
      <c r="C308" s="36"/>
      <c r="D308" s="36"/>
      <c r="E308" s="36"/>
      <c r="F308" s="36"/>
      <c r="G308" s="36"/>
      <c r="H308" s="36"/>
      <c r="I308" s="166"/>
      <c r="J308" s="166"/>
      <c r="K308" s="166"/>
      <c r="L308" s="166"/>
      <c r="M308" s="36"/>
      <c r="N308" s="36"/>
      <c r="O308" s="36"/>
      <c r="P308" s="36"/>
      <c r="Q308" s="166"/>
      <c r="R308" s="166"/>
      <c r="S308" s="79"/>
      <c r="T308" s="79"/>
      <c r="U308" s="36"/>
      <c r="V308" s="36"/>
      <c r="W308" s="79"/>
      <c r="X308" s="36"/>
      <c r="Y308" s="36"/>
    </row>
    <row r="309" spans="1:31">
      <c r="A309" s="171"/>
      <c r="L309" s="166"/>
      <c r="M309" s="36"/>
      <c r="N309" s="36"/>
      <c r="O309" s="36"/>
      <c r="P309" s="36"/>
      <c r="Q309" s="166"/>
      <c r="R309" s="166"/>
      <c r="S309" s="79"/>
      <c r="T309" s="79"/>
      <c r="U309" s="36"/>
      <c r="V309" s="36"/>
      <c r="W309" s="79"/>
      <c r="X309" s="36"/>
      <c r="Y309" s="36"/>
    </row>
    <row r="310" spans="1:31">
      <c r="A310" s="171"/>
      <c r="L310" s="166"/>
      <c r="M310" s="36"/>
      <c r="N310" s="36"/>
      <c r="O310" s="36"/>
      <c r="P310" s="36"/>
      <c r="Q310" s="166"/>
      <c r="R310" s="166"/>
      <c r="S310" s="79"/>
      <c r="T310" s="79"/>
      <c r="U310" s="36"/>
      <c r="V310" s="36"/>
      <c r="W310" s="79"/>
      <c r="X310" s="36"/>
      <c r="Y310" s="36"/>
    </row>
    <row r="311" spans="1:31">
      <c r="A311" s="171"/>
      <c r="L311" s="166"/>
      <c r="M311" s="36"/>
      <c r="N311" s="36"/>
      <c r="O311" s="36"/>
      <c r="P311" s="36"/>
      <c r="Q311" s="166"/>
      <c r="R311" s="166"/>
      <c r="S311" s="79"/>
      <c r="T311" s="79"/>
      <c r="U311" s="36"/>
      <c r="V311" s="36"/>
      <c r="W311" s="79"/>
      <c r="X311" s="36"/>
      <c r="Y311" s="36"/>
    </row>
    <row r="312" spans="1:31">
      <c r="A312" s="171"/>
      <c r="L312" s="166"/>
      <c r="M312" s="36"/>
      <c r="N312" s="36"/>
      <c r="O312" s="36"/>
      <c r="P312" s="36"/>
      <c r="Q312" s="166"/>
      <c r="R312" s="166"/>
      <c r="S312" s="79"/>
      <c r="T312" s="79"/>
      <c r="U312" s="36"/>
      <c r="V312" s="36"/>
      <c r="W312" s="79"/>
      <c r="X312" s="36"/>
      <c r="Y312" s="36"/>
    </row>
    <row r="313" spans="1:31">
      <c r="A313" s="171"/>
      <c r="L313" s="166"/>
      <c r="M313" s="36"/>
      <c r="N313" s="36"/>
      <c r="O313" s="36"/>
      <c r="P313" s="36"/>
      <c r="Q313" s="166"/>
      <c r="R313" s="166"/>
      <c r="S313" s="79"/>
      <c r="T313" s="79"/>
      <c r="U313" s="36"/>
      <c r="V313" s="36"/>
      <c r="W313" s="79"/>
      <c r="X313" s="36"/>
      <c r="Y313" s="36"/>
    </row>
    <row r="314" spans="1:31">
      <c r="A314" s="171"/>
      <c r="L314" s="166"/>
      <c r="M314" s="36"/>
      <c r="N314" s="36"/>
      <c r="O314" s="36"/>
      <c r="P314" s="36"/>
      <c r="Q314" s="166"/>
      <c r="R314" s="166"/>
      <c r="S314" s="79"/>
      <c r="T314" s="79"/>
      <c r="U314" s="36"/>
      <c r="V314" s="36"/>
      <c r="W314" s="79"/>
      <c r="X314" s="36"/>
      <c r="Y314" s="36"/>
    </row>
    <row r="315" spans="1:31">
      <c r="A315" s="171"/>
      <c r="L315" s="166"/>
      <c r="M315" s="36"/>
      <c r="N315" s="36"/>
      <c r="O315" s="36"/>
      <c r="P315" s="36"/>
      <c r="Q315" s="166"/>
      <c r="R315" s="166"/>
      <c r="S315" s="79"/>
      <c r="T315" s="79"/>
      <c r="U315" s="36"/>
      <c r="V315" s="36"/>
      <c r="W315" s="79"/>
      <c r="X315" s="36"/>
      <c r="Y315" s="36"/>
    </row>
    <row r="316" spans="1:31">
      <c r="A316" s="171"/>
      <c r="L316" s="166"/>
      <c r="M316" s="36"/>
      <c r="N316" s="36"/>
      <c r="O316" s="36"/>
      <c r="P316" s="36"/>
      <c r="Q316" s="166"/>
      <c r="R316" s="166"/>
      <c r="S316" s="79"/>
      <c r="T316" s="79"/>
      <c r="U316" s="36"/>
      <c r="V316" s="36"/>
      <c r="W316" s="79"/>
      <c r="X316" s="36"/>
      <c r="Y316" s="36"/>
    </row>
    <row r="317" spans="1:31">
      <c r="A317" s="171"/>
      <c r="L317" s="166"/>
      <c r="M317" s="36"/>
      <c r="N317" s="36"/>
      <c r="O317" s="36"/>
      <c r="P317" s="36"/>
      <c r="Q317" s="166"/>
      <c r="R317" s="166"/>
      <c r="S317" s="79"/>
      <c r="T317" s="79"/>
      <c r="U317" s="36"/>
      <c r="V317" s="36"/>
      <c r="W317" s="79"/>
      <c r="X317" s="36"/>
      <c r="Y317" s="36"/>
    </row>
    <row r="318" spans="1:31">
      <c r="A318" s="171"/>
      <c r="L318" s="166"/>
      <c r="M318" s="36"/>
      <c r="N318" s="36"/>
      <c r="O318" s="36"/>
      <c r="P318" s="36"/>
      <c r="Q318" s="166"/>
      <c r="R318" s="166"/>
      <c r="S318" s="79"/>
      <c r="T318" s="79"/>
      <c r="U318" s="36"/>
      <c r="V318" s="36"/>
      <c r="W318" s="79"/>
      <c r="X318" s="36"/>
      <c r="Y318" s="36"/>
    </row>
    <row r="319" spans="1:31">
      <c r="L319" s="166"/>
      <c r="M319" s="36"/>
      <c r="N319" s="36"/>
      <c r="O319" s="36"/>
      <c r="P319" s="36"/>
      <c r="Q319" s="166"/>
      <c r="R319" s="166"/>
      <c r="S319" s="79"/>
      <c r="T319" s="79"/>
      <c r="U319" s="36"/>
      <c r="V319" s="36"/>
      <c r="W319" s="79"/>
      <c r="X319" s="36"/>
      <c r="Y319" s="36"/>
    </row>
    <row r="320" spans="1:31">
      <c r="L320" s="166"/>
    </row>
  </sheetData>
  <conditionalFormatting sqref="AT101:AU101">
    <cfRule type="cellIs" dxfId="80" priority="16" stopIfTrue="1" operator="lessThan">
      <formula>0</formula>
    </cfRule>
  </conditionalFormatting>
  <conditionalFormatting sqref="AT78:AU78">
    <cfRule type="cellIs" dxfId="79" priority="17" stopIfTrue="1" operator="greaterThan">
      <formula>0</formula>
    </cfRule>
  </conditionalFormatting>
  <conditionalFormatting sqref="AT78:AU78">
    <cfRule type="cellIs" dxfId="78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50FF0-5F76-43FD-87B4-C95DAC9D99F0}">
  <dimension ref="A1:BT327"/>
  <sheetViews>
    <sheetView zoomScale="99" zoomScaleNormal="99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T13" sqref="T13"/>
    </sheetView>
  </sheetViews>
  <sheetFormatPr baseColWidth="10" defaultColWidth="11.54296875" defaultRowHeight="15"/>
  <cols>
    <col min="1" max="1" width="3.36328125" style="621" customWidth="1"/>
    <col min="2" max="2" width="5.36328125" style="621" customWidth="1"/>
    <col min="3" max="3" width="4.6328125" style="621" customWidth="1"/>
    <col min="4" max="4" width="10.1796875" style="621" customWidth="1"/>
    <col min="5" max="5" width="3.1796875" style="621" customWidth="1"/>
    <col min="6" max="6" width="4.90625" style="621" customWidth="1"/>
    <col min="7" max="7" width="6.453125" style="621" customWidth="1"/>
    <col min="8" max="8" width="7" style="619" customWidth="1"/>
    <col min="9" max="10" width="6.36328125" style="30" customWidth="1"/>
    <col min="11" max="11" width="2.36328125" style="30" customWidth="1"/>
    <col min="12" max="12" width="6.54296875" style="621" customWidth="1"/>
    <col min="13" max="13" width="2.36328125" style="621" customWidth="1"/>
    <col min="14" max="14" width="6.36328125" style="619" customWidth="1"/>
    <col min="15" max="15" width="2.1796875" style="30" customWidth="1"/>
    <col min="16" max="16" width="7.453125" style="30" customWidth="1"/>
    <col min="17" max="17" width="1.453125" style="30" customWidth="1"/>
    <col min="18" max="18" width="6.36328125" style="30" customWidth="1"/>
    <col min="19" max="19" width="1.6328125" style="30" customWidth="1"/>
    <col min="20" max="20" width="5.1796875" style="30" customWidth="1"/>
    <col min="21" max="21" width="2.08984375" style="30" customWidth="1"/>
    <col min="22" max="22" width="7.54296875" style="621" customWidth="1"/>
    <col min="23" max="23" width="6.54296875" style="35" customWidth="1"/>
    <col min="24" max="24" width="5" style="35" customWidth="1"/>
    <col min="25" max="25" width="4.1796875" style="35" customWidth="1"/>
    <col min="26" max="26" width="4.54296875" style="35" customWidth="1"/>
    <col min="27" max="27" width="6.6328125" style="35" customWidth="1"/>
    <col min="28" max="28" width="7" style="28" customWidth="1"/>
    <col min="29" max="29" width="5.81640625" style="35" customWidth="1"/>
    <col min="30" max="30" width="7.1796875" style="35" customWidth="1"/>
    <col min="31" max="31" width="5.90625" style="30" customWidth="1"/>
    <col min="32" max="32" width="9.453125" style="30" customWidth="1"/>
    <col min="33" max="33" width="8.90625" style="30" customWidth="1"/>
    <col min="34" max="34" width="11.54296875" style="30"/>
    <col min="35" max="35" width="9.81640625" style="35" customWidth="1"/>
    <col min="36" max="36" width="9.1796875" style="30" customWidth="1"/>
    <col min="37" max="37" width="6.81640625" style="30" customWidth="1"/>
    <col min="38" max="38" width="9.90625" style="30" customWidth="1"/>
    <col min="39" max="39" width="10" style="621" customWidth="1"/>
    <col min="40" max="40" width="13.08984375" style="621" customWidth="1"/>
    <col min="41" max="41" width="9.36328125" style="621" customWidth="1"/>
    <col min="42" max="42" width="9.81640625" style="30" customWidth="1"/>
    <col min="43" max="43" width="9.81640625" style="621" customWidth="1"/>
    <col min="44" max="44" width="11.54296875" style="621"/>
    <col min="45" max="45" width="14" style="621" customWidth="1"/>
    <col min="46" max="46" width="12.54296875" style="621" customWidth="1"/>
    <col min="47" max="47" width="10.90625" style="621" customWidth="1"/>
    <col min="48" max="16384" width="11.54296875" style="621"/>
  </cols>
  <sheetData>
    <row r="1" spans="1:72" ht="15.6">
      <c r="A1" s="620"/>
      <c r="B1" s="620"/>
      <c r="C1" s="620"/>
      <c r="D1" s="620"/>
      <c r="E1" s="620"/>
      <c r="F1" s="620"/>
      <c r="G1" s="620"/>
      <c r="H1" s="372"/>
      <c r="I1" s="222"/>
      <c r="J1" s="222"/>
      <c r="K1" s="222"/>
      <c r="L1" s="620"/>
      <c r="M1" s="620"/>
      <c r="N1" s="372"/>
      <c r="O1" s="222"/>
      <c r="P1" s="222"/>
      <c r="Q1" s="222"/>
      <c r="R1" s="222"/>
      <c r="S1" s="222"/>
      <c r="T1" s="222"/>
      <c r="U1" s="222"/>
      <c r="V1" s="620"/>
      <c r="W1" s="223"/>
      <c r="X1" s="223"/>
      <c r="Y1" s="223"/>
      <c r="Z1" s="223"/>
      <c r="AA1" s="223"/>
      <c r="AB1" s="620"/>
      <c r="AC1" s="223"/>
      <c r="AD1" s="223"/>
      <c r="AE1" s="222"/>
      <c r="AF1" s="620"/>
      <c r="AG1" s="224"/>
      <c r="AI1" s="30"/>
      <c r="AJ1" s="28"/>
      <c r="AK1" s="225"/>
      <c r="AL1" s="621"/>
      <c r="AP1" s="621"/>
    </row>
    <row r="2" spans="1:72" s="230" customFormat="1" ht="31.8">
      <c r="A2" s="226"/>
      <c r="B2" s="226"/>
      <c r="C2" s="226"/>
      <c r="D2" s="227" t="s">
        <v>707</v>
      </c>
      <c r="E2" s="226"/>
      <c r="F2" s="226"/>
      <c r="G2" s="226"/>
      <c r="H2" s="373"/>
      <c r="I2" s="228"/>
      <c r="J2" s="228"/>
      <c r="K2" s="228"/>
      <c r="L2" s="226"/>
      <c r="M2" s="226"/>
      <c r="N2" s="373"/>
      <c r="O2" s="228"/>
      <c r="P2" s="228"/>
      <c r="Q2" s="228"/>
      <c r="R2" s="228"/>
      <c r="S2" s="228"/>
      <c r="T2" s="228"/>
      <c r="U2" s="228"/>
      <c r="V2" s="226"/>
      <c r="W2" s="229"/>
      <c r="X2" s="229"/>
      <c r="Y2" s="229"/>
      <c r="Z2" s="229"/>
      <c r="AA2" s="229"/>
      <c r="AB2" s="226"/>
      <c r="AC2" s="229"/>
      <c r="AD2" s="229"/>
      <c r="AE2" s="228"/>
      <c r="AF2" s="226"/>
      <c r="AG2" s="224"/>
      <c r="AH2" s="30"/>
      <c r="AI2" s="30"/>
      <c r="AJ2" s="28"/>
      <c r="AK2" s="225"/>
      <c r="AL2" s="621"/>
      <c r="AM2" s="621"/>
      <c r="AN2" s="621"/>
      <c r="AO2" s="621"/>
      <c r="AP2" s="621"/>
      <c r="AQ2" s="621"/>
      <c r="AR2" s="621"/>
      <c r="AS2" s="621"/>
      <c r="AT2" s="621"/>
      <c r="AU2" s="621"/>
      <c r="AV2" s="621"/>
      <c r="AW2" s="621"/>
      <c r="AX2" s="621"/>
      <c r="AY2" s="621"/>
    </row>
    <row r="3" spans="1:72" ht="15.6">
      <c r="A3" s="620"/>
      <c r="B3" s="620"/>
      <c r="C3" s="620"/>
      <c r="D3" s="620"/>
      <c r="E3" s="620"/>
      <c r="F3" s="620"/>
      <c r="G3" s="620"/>
      <c r="H3" s="372"/>
      <c r="I3" s="222"/>
      <c r="J3" s="222"/>
      <c r="K3" s="222"/>
      <c r="L3" s="620"/>
      <c r="M3" s="620"/>
      <c r="N3" s="372"/>
      <c r="O3" s="222"/>
      <c r="P3" s="222"/>
      <c r="Q3" s="222"/>
      <c r="R3" s="222"/>
      <c r="S3" s="222"/>
      <c r="T3" s="222"/>
      <c r="U3" s="222"/>
      <c r="V3" s="620"/>
      <c r="W3" s="223"/>
      <c r="X3" s="223"/>
      <c r="Y3" s="223"/>
      <c r="Z3" s="223"/>
      <c r="AA3" s="223"/>
      <c r="AB3" s="620"/>
      <c r="AC3" s="223"/>
      <c r="AD3" s="223"/>
      <c r="AE3" s="222"/>
      <c r="AF3" s="620"/>
      <c r="AG3" s="224"/>
      <c r="AI3" s="30"/>
      <c r="AJ3" s="28"/>
      <c r="AK3" s="225"/>
      <c r="AL3" s="621"/>
      <c r="AP3" s="621"/>
      <c r="BI3" s="621">
        <v>1</v>
      </c>
      <c r="BJ3" s="621">
        <f t="shared" ref="BJ3:BT3" si="0">1+BI3</f>
        <v>2</v>
      </c>
      <c r="BK3" s="621">
        <f t="shared" si="0"/>
        <v>3</v>
      </c>
      <c r="BL3" s="621">
        <f t="shared" si="0"/>
        <v>4</v>
      </c>
      <c r="BM3" s="621">
        <f t="shared" si="0"/>
        <v>5</v>
      </c>
      <c r="BN3" s="621">
        <f t="shared" si="0"/>
        <v>6</v>
      </c>
      <c r="BO3" s="621">
        <f t="shared" si="0"/>
        <v>7</v>
      </c>
      <c r="BP3" s="621">
        <f t="shared" si="0"/>
        <v>8</v>
      </c>
      <c r="BQ3" s="621">
        <f t="shared" si="0"/>
        <v>9</v>
      </c>
      <c r="BR3" s="621">
        <f t="shared" si="0"/>
        <v>10</v>
      </c>
      <c r="BS3" s="621">
        <f t="shared" si="0"/>
        <v>11</v>
      </c>
      <c r="BT3" s="621">
        <f t="shared" si="0"/>
        <v>12</v>
      </c>
    </row>
    <row r="4" spans="1:72" ht="15.6">
      <c r="A4" s="620"/>
      <c r="B4" s="620"/>
      <c r="C4" s="620"/>
      <c r="D4" s="620"/>
      <c r="E4" s="620"/>
      <c r="F4" s="620"/>
      <c r="G4" s="620"/>
      <c r="H4" s="372"/>
      <c r="I4" s="222"/>
      <c r="J4" s="222"/>
      <c r="K4" s="222"/>
      <c r="L4" s="620"/>
      <c r="M4" s="620"/>
      <c r="N4" s="372"/>
      <c r="O4" s="222"/>
      <c r="P4" s="222"/>
      <c r="Q4" s="222"/>
      <c r="R4" s="222"/>
      <c r="S4" s="222"/>
      <c r="T4" s="222"/>
      <c r="U4" s="222"/>
      <c r="V4" s="620"/>
      <c r="W4" s="223"/>
      <c r="X4" s="223"/>
      <c r="Y4" s="223"/>
      <c r="Z4" s="223"/>
      <c r="AA4" s="223"/>
      <c r="AB4" s="620"/>
      <c r="AC4" s="223"/>
      <c r="AD4" s="223"/>
      <c r="AE4" s="222"/>
      <c r="AF4" s="620"/>
      <c r="AG4" s="224"/>
      <c r="AI4" s="30"/>
      <c r="AJ4" s="28"/>
      <c r="AK4" s="225"/>
      <c r="AL4" s="621"/>
      <c r="AP4" s="621"/>
      <c r="BH4" s="621">
        <v>1</v>
      </c>
      <c r="BI4" s="621">
        <v>13.785185185185185</v>
      </c>
      <c r="BJ4" s="621">
        <f t="shared" ref="BJ4:BT20" si="1">+BI4</f>
        <v>13.785185185185185</v>
      </c>
      <c r="BK4" s="621">
        <f t="shared" si="1"/>
        <v>13.785185185185185</v>
      </c>
      <c r="BL4" s="621">
        <f t="shared" si="1"/>
        <v>13.785185185185185</v>
      </c>
      <c r="BM4" s="621">
        <f t="shared" si="1"/>
        <v>13.785185185185185</v>
      </c>
      <c r="BN4" s="621">
        <f t="shared" si="1"/>
        <v>13.785185185185185</v>
      </c>
      <c r="BO4" s="621">
        <f t="shared" si="1"/>
        <v>13.785185185185185</v>
      </c>
      <c r="BP4" s="621">
        <f t="shared" si="1"/>
        <v>13.785185185185185</v>
      </c>
      <c r="BQ4" s="621">
        <f t="shared" si="1"/>
        <v>13.785185185185185</v>
      </c>
      <c r="BR4" s="621">
        <f t="shared" si="1"/>
        <v>13.785185185185185</v>
      </c>
      <c r="BS4" s="621">
        <f t="shared" si="1"/>
        <v>13.785185185185185</v>
      </c>
      <c r="BT4" s="621">
        <f t="shared" si="1"/>
        <v>13.785185185185185</v>
      </c>
    </row>
    <row r="5" spans="1:72" s="236" customFormat="1" ht="19.8">
      <c r="A5" s="231"/>
      <c r="B5" s="231"/>
      <c r="C5" s="231"/>
      <c r="D5" s="231"/>
      <c r="E5" s="231"/>
      <c r="F5" s="232" t="s">
        <v>5</v>
      </c>
      <c r="G5" s="232"/>
      <c r="H5" s="618">
        <f>+[5]År!R2</f>
        <v>23</v>
      </c>
      <c r="I5" s="233"/>
      <c r="J5" s="233"/>
      <c r="K5" s="233"/>
      <c r="L5" s="231"/>
      <c r="M5" s="231"/>
      <c r="N5" s="525"/>
      <c r="O5" s="233"/>
      <c r="P5" s="233"/>
      <c r="Q5" s="233"/>
      <c r="R5" s="233"/>
      <c r="S5" s="233"/>
      <c r="T5" s="233"/>
      <c r="U5" s="233"/>
      <c r="V5" s="232" t="s">
        <v>427</v>
      </c>
      <c r="W5" s="234"/>
      <c r="X5" s="234"/>
      <c r="Y5" s="234"/>
      <c r="Z5" s="234"/>
      <c r="AA5" s="654">
        <f>+H12+H27+H42+H57+H72+H87+H102+H117+H132+H147+H162+H177+H192+H207+H222+H237+H252+H267+H282+H297+H312</f>
        <v>1066650</v>
      </c>
      <c r="AB5" s="655"/>
      <c r="AC5" s="655"/>
      <c r="AD5" s="234"/>
      <c r="AE5" s="234"/>
      <c r="AF5" s="234"/>
      <c r="AG5" s="224"/>
      <c r="AH5" s="30"/>
      <c r="AI5" s="28"/>
      <c r="AJ5" s="224"/>
      <c r="AK5" s="30"/>
      <c r="AL5" s="30"/>
      <c r="AM5" s="28"/>
      <c r="AN5" s="225"/>
      <c r="AO5" s="621"/>
      <c r="AP5" s="621"/>
      <c r="AQ5" s="621"/>
      <c r="AR5" s="621"/>
      <c r="AS5" s="621"/>
      <c r="AT5" s="621"/>
      <c r="AU5" s="621"/>
      <c r="AV5" s="621"/>
      <c r="AW5" s="621"/>
      <c r="AX5" s="621"/>
      <c r="AY5" s="621"/>
      <c r="AZ5" s="621"/>
      <c r="BA5" s="621"/>
      <c r="BB5" s="621"/>
      <c r="BC5" s="235"/>
      <c r="BD5" s="235"/>
      <c r="BH5" s="236">
        <f>1+BH4</f>
        <v>2</v>
      </c>
      <c r="BI5" s="621">
        <v>15.985227272727276</v>
      </c>
      <c r="BJ5" s="621">
        <f t="shared" si="1"/>
        <v>15.985227272727276</v>
      </c>
      <c r="BK5" s="621">
        <f t="shared" si="1"/>
        <v>15.985227272727276</v>
      </c>
      <c r="BL5" s="621">
        <f t="shared" si="1"/>
        <v>15.985227272727276</v>
      </c>
      <c r="BM5" s="621">
        <f t="shared" si="1"/>
        <v>15.985227272727276</v>
      </c>
      <c r="BN5" s="621">
        <f t="shared" si="1"/>
        <v>15.985227272727276</v>
      </c>
      <c r="BO5" s="621">
        <f t="shared" si="1"/>
        <v>15.985227272727276</v>
      </c>
      <c r="BP5" s="621">
        <f t="shared" si="1"/>
        <v>15.985227272727276</v>
      </c>
      <c r="BQ5" s="621">
        <f t="shared" si="1"/>
        <v>15.985227272727276</v>
      </c>
      <c r="BR5" s="621">
        <f t="shared" si="1"/>
        <v>15.985227272727276</v>
      </c>
      <c r="BS5" s="621">
        <f t="shared" si="1"/>
        <v>15.985227272727276</v>
      </c>
      <c r="BT5" s="621">
        <f t="shared" si="1"/>
        <v>15.985227272727276</v>
      </c>
    </row>
    <row r="6" spans="1:72" ht="19.8">
      <c r="A6" s="620"/>
      <c r="B6" s="620"/>
      <c r="C6" s="620"/>
      <c r="D6" s="620"/>
      <c r="E6" s="620"/>
      <c r="F6" s="620"/>
      <c r="G6" s="620"/>
      <c r="H6" s="372"/>
      <c r="I6" s="222" t="s">
        <v>456</v>
      </c>
      <c r="J6" s="222"/>
      <c r="K6" s="222"/>
      <c r="L6" s="620"/>
      <c r="M6" s="620"/>
      <c r="N6" s="372"/>
      <c r="O6" s="222"/>
      <c r="P6" s="222"/>
      <c r="Q6" s="222"/>
      <c r="R6" s="222"/>
      <c r="S6" s="222"/>
      <c r="T6" s="222"/>
      <c r="U6" s="222"/>
      <c r="V6" s="620"/>
      <c r="W6" s="223"/>
      <c r="X6" s="223"/>
      <c r="Y6" s="223"/>
      <c r="Z6" s="223"/>
      <c r="AA6" s="223"/>
      <c r="AB6" s="620"/>
      <c r="AC6" s="223"/>
      <c r="AD6" s="223"/>
      <c r="AE6" s="222"/>
      <c r="AF6" s="620"/>
      <c r="AG6" s="224"/>
      <c r="AI6" s="30"/>
      <c r="AJ6" s="28"/>
      <c r="AK6" s="225"/>
      <c r="AL6" s="621"/>
      <c r="AP6" s="621"/>
      <c r="BH6" s="236">
        <f>1+BH5</f>
        <v>3</v>
      </c>
      <c r="BI6" s="621">
        <v>17.290000000000003</v>
      </c>
      <c r="BJ6" s="621">
        <f t="shared" si="1"/>
        <v>17.290000000000003</v>
      </c>
      <c r="BK6" s="621">
        <f t="shared" si="1"/>
        <v>17.290000000000003</v>
      </c>
      <c r="BL6" s="621">
        <f t="shared" si="1"/>
        <v>17.290000000000003</v>
      </c>
      <c r="BM6" s="621">
        <f t="shared" si="1"/>
        <v>17.290000000000003</v>
      </c>
      <c r="BN6" s="621">
        <f t="shared" si="1"/>
        <v>17.290000000000003</v>
      </c>
      <c r="BO6" s="621">
        <f t="shared" si="1"/>
        <v>17.290000000000003</v>
      </c>
      <c r="BP6" s="621">
        <f t="shared" si="1"/>
        <v>17.290000000000003</v>
      </c>
      <c r="BQ6" s="621">
        <f t="shared" si="1"/>
        <v>17.290000000000003</v>
      </c>
      <c r="BR6" s="621">
        <f t="shared" si="1"/>
        <v>17.290000000000003</v>
      </c>
      <c r="BS6" s="621">
        <f t="shared" si="1"/>
        <v>17.290000000000003</v>
      </c>
      <c r="BT6" s="621">
        <f t="shared" si="1"/>
        <v>17.290000000000003</v>
      </c>
    </row>
    <row r="7" spans="1:72" ht="15" customHeight="1">
      <c r="A7" s="620"/>
      <c r="B7" s="620"/>
      <c r="C7" s="620"/>
      <c r="D7" s="620"/>
      <c r="E7" s="620"/>
      <c r="F7" s="620"/>
      <c r="G7" s="620"/>
      <c r="H7" s="372"/>
      <c r="I7" s="222"/>
      <c r="J7" s="222"/>
      <c r="K7" s="222"/>
      <c r="L7" s="620"/>
      <c r="M7" s="620"/>
      <c r="N7" s="372"/>
      <c r="O7" s="222"/>
      <c r="P7" s="222"/>
      <c r="Q7" s="222"/>
      <c r="R7" s="222"/>
      <c r="S7" s="222"/>
      <c r="T7" s="222"/>
      <c r="U7" s="222"/>
      <c r="V7" s="620"/>
      <c r="W7" s="223"/>
      <c r="X7" s="223"/>
      <c r="Y7" s="223"/>
      <c r="Z7" s="223"/>
      <c r="AA7" s="223"/>
      <c r="AB7" s="620"/>
      <c r="AC7" s="223"/>
      <c r="AD7" s="239" t="s">
        <v>81</v>
      </c>
      <c r="AE7" s="237" t="s">
        <v>2</v>
      </c>
      <c r="AF7" s="620"/>
      <c r="AG7" s="224"/>
      <c r="AI7" s="30"/>
      <c r="AJ7" s="28"/>
      <c r="AK7" s="225"/>
      <c r="AL7" s="621"/>
      <c r="AP7" s="621"/>
      <c r="BH7" s="236" t="e">
        <f>1+#REF!</f>
        <v>#REF!</v>
      </c>
      <c r="BI7" s="621">
        <v>20.659867330016564</v>
      </c>
      <c r="BJ7" s="621">
        <f t="shared" si="1"/>
        <v>20.659867330016564</v>
      </c>
      <c r="BK7" s="621">
        <f t="shared" si="1"/>
        <v>20.659867330016564</v>
      </c>
      <c r="BL7" s="621">
        <f t="shared" si="1"/>
        <v>20.659867330016564</v>
      </c>
      <c r="BM7" s="621">
        <f t="shared" si="1"/>
        <v>20.659867330016564</v>
      </c>
      <c r="BN7" s="621">
        <f t="shared" si="1"/>
        <v>20.659867330016564</v>
      </c>
      <c r="BO7" s="621">
        <f t="shared" si="1"/>
        <v>20.659867330016564</v>
      </c>
      <c r="BP7" s="621">
        <f t="shared" si="1"/>
        <v>20.659867330016564</v>
      </c>
      <c r="BQ7" s="621">
        <f t="shared" si="1"/>
        <v>20.659867330016564</v>
      </c>
      <c r="BR7" s="621">
        <f t="shared" si="1"/>
        <v>20.659867330016564</v>
      </c>
      <c r="BS7" s="621">
        <f t="shared" si="1"/>
        <v>20.659867330016564</v>
      </c>
      <c r="BT7" s="621">
        <f t="shared" si="1"/>
        <v>20.659867330016564</v>
      </c>
    </row>
    <row r="8" spans="1:72" ht="15" customHeight="1">
      <c r="A8" s="620"/>
      <c r="B8" s="620"/>
      <c r="C8" s="620"/>
      <c r="D8" s="620"/>
      <c r="E8" s="620"/>
      <c r="F8" s="620"/>
      <c r="G8" s="238" t="s">
        <v>2</v>
      </c>
      <c r="H8" s="372"/>
      <c r="I8" s="222"/>
      <c r="J8" s="222"/>
      <c r="K8" s="222"/>
      <c r="L8" s="222"/>
      <c r="M8" s="620"/>
      <c r="N8" s="375" t="s">
        <v>2</v>
      </c>
      <c r="O8" s="237"/>
      <c r="P8" s="237" t="s">
        <v>671</v>
      </c>
      <c r="Q8" s="237"/>
      <c r="R8" s="237" t="s">
        <v>685</v>
      </c>
      <c r="S8" s="237"/>
      <c r="T8" s="237"/>
      <c r="U8" s="237"/>
      <c r="V8" s="238" t="s">
        <v>22</v>
      </c>
      <c r="W8" s="223" t="s">
        <v>404</v>
      </c>
      <c r="X8" s="239" t="s">
        <v>554</v>
      </c>
      <c r="Y8" s="37"/>
      <c r="Z8" s="27"/>
      <c r="AA8" s="239" t="s">
        <v>428</v>
      </c>
      <c r="AB8" s="620"/>
      <c r="AC8" s="239" t="s">
        <v>552</v>
      </c>
      <c r="AD8" s="239" t="s">
        <v>43</v>
      </c>
      <c r="AE8" s="237" t="s">
        <v>8</v>
      </c>
      <c r="AF8" s="620"/>
      <c r="AG8" s="224"/>
      <c r="AI8" s="30"/>
      <c r="AJ8" s="28"/>
      <c r="AK8" s="225"/>
      <c r="AL8" s="621"/>
      <c r="AP8" s="621"/>
      <c r="BH8" s="236" t="e">
        <f t="shared" ref="BH8:BH20" si="2">1+BH7</f>
        <v>#REF!</v>
      </c>
      <c r="BI8" s="621">
        <v>23.875837563451761</v>
      </c>
      <c r="BJ8" s="621">
        <f t="shared" si="1"/>
        <v>23.875837563451761</v>
      </c>
      <c r="BK8" s="621">
        <f t="shared" si="1"/>
        <v>23.875837563451761</v>
      </c>
      <c r="BL8" s="621">
        <f t="shared" si="1"/>
        <v>23.875837563451761</v>
      </c>
      <c r="BM8" s="621">
        <f t="shared" si="1"/>
        <v>23.875837563451761</v>
      </c>
      <c r="BN8" s="621">
        <f t="shared" si="1"/>
        <v>23.875837563451761</v>
      </c>
      <c r="BO8" s="621">
        <f t="shared" si="1"/>
        <v>23.875837563451761</v>
      </c>
      <c r="BP8" s="621">
        <f t="shared" si="1"/>
        <v>23.875837563451761</v>
      </c>
      <c r="BQ8" s="621">
        <f t="shared" si="1"/>
        <v>23.875837563451761</v>
      </c>
      <c r="BR8" s="621">
        <f t="shared" si="1"/>
        <v>23.875837563451761</v>
      </c>
      <c r="BS8" s="621">
        <f t="shared" si="1"/>
        <v>23.875837563451761</v>
      </c>
      <c r="BT8" s="621">
        <f t="shared" si="1"/>
        <v>23.875837563451761</v>
      </c>
    </row>
    <row r="9" spans="1:72" ht="15" customHeight="1">
      <c r="A9" s="620"/>
      <c r="B9" s="620"/>
      <c r="C9" s="620"/>
      <c r="D9" s="620"/>
      <c r="E9" s="238"/>
      <c r="F9" s="238"/>
      <c r="G9" s="238" t="s">
        <v>493</v>
      </c>
      <c r="H9" s="375" t="s">
        <v>2</v>
      </c>
      <c r="I9" s="237" t="s">
        <v>2</v>
      </c>
      <c r="J9" s="237" t="s">
        <v>1</v>
      </c>
      <c r="K9" s="237"/>
      <c r="L9" s="237" t="s">
        <v>22</v>
      </c>
      <c r="M9" s="620"/>
      <c r="N9" s="375" t="s">
        <v>675</v>
      </c>
      <c r="O9" s="237"/>
      <c r="P9" s="237" t="s">
        <v>708</v>
      </c>
      <c r="Q9" s="237"/>
      <c r="R9" s="237" t="s">
        <v>686</v>
      </c>
      <c r="S9" s="237"/>
      <c r="T9" s="237" t="s">
        <v>22</v>
      </c>
      <c r="U9" s="237"/>
      <c r="V9" s="238" t="s">
        <v>495</v>
      </c>
      <c r="W9" s="239" t="s">
        <v>497</v>
      </c>
      <c r="X9" s="239" t="s">
        <v>555</v>
      </c>
      <c r="Y9" s="37"/>
      <c r="Z9" s="27"/>
      <c r="AA9" s="239"/>
      <c r="AB9" s="238" t="s">
        <v>414</v>
      </c>
      <c r="AC9" s="239" t="s">
        <v>1</v>
      </c>
      <c r="AD9" s="239" t="s">
        <v>571</v>
      </c>
      <c r="AE9" s="237" t="s">
        <v>70</v>
      </c>
      <c r="AF9" s="620"/>
      <c r="AG9" s="224"/>
      <c r="AI9" s="30"/>
      <c r="AJ9" s="28"/>
      <c r="AK9" s="225"/>
      <c r="AL9" s="621"/>
      <c r="AP9" s="621"/>
      <c r="BH9" s="236" t="e">
        <f t="shared" si="2"/>
        <v>#REF!</v>
      </c>
      <c r="BI9" s="621">
        <v>26.688850174216036</v>
      </c>
      <c r="BJ9" s="621">
        <f t="shared" si="1"/>
        <v>26.688850174216036</v>
      </c>
      <c r="BK9" s="621">
        <f t="shared" si="1"/>
        <v>26.688850174216036</v>
      </c>
      <c r="BL9" s="621">
        <f t="shared" si="1"/>
        <v>26.688850174216036</v>
      </c>
      <c r="BM9" s="621">
        <f t="shared" si="1"/>
        <v>26.688850174216036</v>
      </c>
      <c r="BN9" s="621">
        <f t="shared" si="1"/>
        <v>26.688850174216036</v>
      </c>
      <c r="BO9" s="621">
        <f t="shared" si="1"/>
        <v>26.688850174216036</v>
      </c>
      <c r="BP9" s="621">
        <f t="shared" si="1"/>
        <v>26.688850174216036</v>
      </c>
      <c r="BQ9" s="621">
        <f t="shared" si="1"/>
        <v>26.688850174216036</v>
      </c>
      <c r="BR9" s="621">
        <f t="shared" si="1"/>
        <v>26.688850174216036</v>
      </c>
      <c r="BS9" s="621">
        <f t="shared" si="1"/>
        <v>26.688850174216036</v>
      </c>
      <c r="BT9" s="621">
        <f t="shared" si="1"/>
        <v>26.688850174216036</v>
      </c>
    </row>
    <row r="10" spans="1:72" ht="15" customHeight="1">
      <c r="A10" s="620"/>
      <c r="B10" s="620"/>
      <c r="C10" s="238" t="s">
        <v>439</v>
      </c>
      <c r="D10" s="238"/>
      <c r="E10" s="238" t="s">
        <v>87</v>
      </c>
      <c r="F10" s="238"/>
      <c r="G10" s="55" t="s">
        <v>494</v>
      </c>
      <c r="H10" s="346" t="s">
        <v>8</v>
      </c>
      <c r="I10" s="101" t="s">
        <v>404</v>
      </c>
      <c r="J10" s="101" t="s">
        <v>404</v>
      </c>
      <c r="K10" s="101"/>
      <c r="L10" s="101" t="s">
        <v>44</v>
      </c>
      <c r="M10" s="620"/>
      <c r="N10" s="346" t="s">
        <v>709</v>
      </c>
      <c r="O10" s="101"/>
      <c r="P10" s="101" t="s">
        <v>710</v>
      </c>
      <c r="Q10" s="101"/>
      <c r="R10" s="101"/>
      <c r="S10" s="101"/>
      <c r="T10" s="237" t="s">
        <v>43</v>
      </c>
      <c r="U10" s="101"/>
      <c r="V10" s="55" t="s">
        <v>415</v>
      </c>
      <c r="W10" s="75" t="s">
        <v>498</v>
      </c>
      <c r="X10" s="75" t="s">
        <v>556</v>
      </c>
      <c r="Y10" s="75" t="s">
        <v>540</v>
      </c>
      <c r="Z10" s="101" t="s">
        <v>569</v>
      </c>
      <c r="AA10" s="75" t="s">
        <v>1</v>
      </c>
      <c r="AB10" s="55" t="s">
        <v>415</v>
      </c>
      <c r="AC10" s="75" t="s">
        <v>523</v>
      </c>
      <c r="AD10" s="75" t="s">
        <v>44</v>
      </c>
      <c r="AE10" s="101" t="s">
        <v>553</v>
      </c>
      <c r="AF10" s="620"/>
      <c r="AG10" s="224"/>
      <c r="AI10" s="30"/>
      <c r="AJ10" s="28"/>
      <c r="AK10" s="225"/>
      <c r="AL10" s="621"/>
      <c r="AP10" s="621"/>
      <c r="BH10" s="236" t="e">
        <f t="shared" si="2"/>
        <v>#REF!</v>
      </c>
      <c r="BI10" s="621">
        <v>29.852938824470282</v>
      </c>
      <c r="BJ10" s="621">
        <f t="shared" si="1"/>
        <v>29.852938824470282</v>
      </c>
      <c r="BK10" s="621">
        <f t="shared" si="1"/>
        <v>29.852938824470282</v>
      </c>
      <c r="BL10" s="621">
        <f t="shared" si="1"/>
        <v>29.852938824470282</v>
      </c>
      <c r="BM10" s="621">
        <f t="shared" si="1"/>
        <v>29.852938824470282</v>
      </c>
      <c r="BN10" s="621">
        <f t="shared" si="1"/>
        <v>29.852938824470282</v>
      </c>
      <c r="BO10" s="621">
        <f t="shared" si="1"/>
        <v>29.852938824470282</v>
      </c>
      <c r="BP10" s="621">
        <f t="shared" si="1"/>
        <v>29.852938824470282</v>
      </c>
      <c r="BQ10" s="621">
        <f t="shared" si="1"/>
        <v>29.852938824470282</v>
      </c>
      <c r="BR10" s="621">
        <f t="shared" si="1"/>
        <v>29.852938824470282</v>
      </c>
      <c r="BS10" s="621">
        <f t="shared" si="1"/>
        <v>29.852938824470282</v>
      </c>
      <c r="BT10" s="621">
        <f t="shared" si="1"/>
        <v>29.852938824470282</v>
      </c>
    </row>
    <row r="11" spans="1:72" ht="15" customHeight="1">
      <c r="A11" s="620"/>
      <c r="B11" s="620"/>
      <c r="C11" s="238"/>
      <c r="D11" s="238"/>
      <c r="E11" s="238"/>
      <c r="F11" s="238"/>
      <c r="G11" s="55"/>
      <c r="H11" s="346"/>
      <c r="I11" s="101"/>
      <c r="J11" s="101"/>
      <c r="K11" s="101"/>
      <c r="L11" s="101"/>
      <c r="M11" s="620"/>
      <c r="N11" s="346"/>
      <c r="O11" s="101"/>
      <c r="P11" s="101"/>
      <c r="Q11" s="101"/>
      <c r="R11" s="101"/>
      <c r="S11" s="101"/>
      <c r="T11" s="101"/>
      <c r="U11" s="101"/>
      <c r="V11" s="55"/>
      <c r="W11" s="75"/>
      <c r="X11" s="75"/>
      <c r="Y11" s="75"/>
      <c r="Z11" s="101"/>
      <c r="AA11" s="75"/>
      <c r="AB11" s="55"/>
      <c r="AC11" s="75"/>
      <c r="AD11" s="75"/>
      <c r="AE11" s="101"/>
      <c r="AF11" s="620"/>
      <c r="AG11" s="224"/>
      <c r="AI11" s="30"/>
      <c r="AJ11" s="28"/>
      <c r="AK11" s="225"/>
      <c r="AL11" s="621"/>
      <c r="AP11" s="621"/>
      <c r="BH11" s="236"/>
    </row>
    <row r="12" spans="1:72" ht="15" customHeight="1">
      <c r="A12" s="620"/>
      <c r="B12" s="620"/>
      <c r="C12" s="238" t="str">
        <f>+D14</f>
        <v>Rudshøgda</v>
      </c>
      <c r="D12" s="620"/>
      <c r="E12" s="238"/>
      <c r="F12" s="238"/>
      <c r="G12" s="620"/>
      <c r="H12" s="391">
        <f>SUM(H14:H25)</f>
        <v>809</v>
      </c>
      <c r="I12" s="222"/>
      <c r="J12" s="222"/>
      <c r="K12" s="620"/>
      <c r="L12" s="272">
        <f>+Slakteri!M9</f>
        <v>21.938442521631661</v>
      </c>
      <c r="M12" s="620"/>
      <c r="N12" s="391">
        <f>SUM(N14:N25)</f>
        <v>809</v>
      </c>
      <c r="O12" s="101"/>
      <c r="P12" s="222"/>
      <c r="Q12" s="101"/>
      <c r="R12" s="225">
        <f>+Slakteri!V9</f>
        <v>21.680527852612123</v>
      </c>
      <c r="S12" s="222"/>
      <c r="T12" s="225">
        <f>+Slakteri!X9</f>
        <v>8.3288009888751553</v>
      </c>
      <c r="U12" s="222"/>
      <c r="V12" s="620"/>
      <c r="W12" s="223"/>
      <c r="X12" s="223"/>
      <c r="Y12" s="223"/>
      <c r="Z12" s="223"/>
      <c r="AA12" s="223"/>
      <c r="AB12" s="620"/>
      <c r="AC12" s="223"/>
      <c r="AD12" s="272"/>
      <c r="AE12" s="222"/>
      <c r="AF12" s="620"/>
      <c r="AG12" s="224"/>
      <c r="AI12" s="30"/>
      <c r="AJ12" s="28"/>
      <c r="AK12" s="225"/>
      <c r="AL12" s="621"/>
      <c r="AP12" s="621"/>
      <c r="BH12" s="236"/>
    </row>
    <row r="13" spans="1:72" ht="15" customHeight="1">
      <c r="A13" s="620"/>
      <c r="B13" s="620"/>
      <c r="C13" s="238"/>
      <c r="D13" s="620"/>
      <c r="E13" s="238"/>
      <c r="F13" s="238"/>
      <c r="G13" s="620"/>
      <c r="H13" s="620"/>
      <c r="I13" s="620"/>
      <c r="J13" s="620"/>
      <c r="K13" s="620"/>
      <c r="L13" s="620"/>
      <c r="M13" s="620"/>
      <c r="N13" s="372"/>
      <c r="O13" s="101"/>
      <c r="P13" s="620"/>
      <c r="Q13" s="101"/>
      <c r="R13" s="620"/>
      <c r="S13" s="620"/>
      <c r="T13" s="620"/>
      <c r="U13" s="620"/>
      <c r="V13" s="620"/>
      <c r="W13" s="620"/>
      <c r="X13" s="620"/>
      <c r="Y13" s="620"/>
      <c r="Z13" s="620"/>
      <c r="AA13" s="620"/>
      <c r="AB13" s="620"/>
      <c r="AC13" s="620"/>
      <c r="AD13" s="620"/>
      <c r="AE13" s="620"/>
      <c r="AF13" s="620"/>
      <c r="AG13" s="224"/>
      <c r="AI13" s="30"/>
      <c r="AJ13" s="28"/>
      <c r="AK13" s="225"/>
      <c r="AL13" s="621"/>
      <c r="AP13" s="621"/>
      <c r="BH13" s="236"/>
    </row>
    <row r="14" spans="1:72" ht="15" customHeight="1">
      <c r="A14" s="620"/>
      <c r="B14" s="244">
        <f>+'Ark1'!C2282</f>
        <v>2024</v>
      </c>
      <c r="C14" s="240">
        <f>+'Ark1'!J2282</f>
        <v>103</v>
      </c>
      <c r="D14" s="240" t="str">
        <f>VLOOKUP(C14,RNR!$A$1:$B$26,2)</f>
        <v>Rudshøgda</v>
      </c>
      <c r="E14" s="240">
        <f>+'Ark1'!D2282</f>
        <v>1</v>
      </c>
      <c r="F14" s="240" t="s">
        <v>558</v>
      </c>
      <c r="G14" s="240">
        <f>+'Ark1'!Q2282</f>
        <v>0</v>
      </c>
      <c r="H14" s="376">
        <f>+'Ark1'!R2282</f>
        <v>0</v>
      </c>
      <c r="I14" s="241" t="str">
        <f>+IF(H14=0,"",'Ark1'!AG2282)</f>
        <v/>
      </c>
      <c r="J14" s="241" t="str">
        <f>+IF(H14=0,"",'Ark1'!AH2282)</f>
        <v/>
      </c>
      <c r="K14" s="620"/>
      <c r="L14" s="33" t="str">
        <f>+IF(H14=0,"",'Ark1'!U2282)</f>
        <v/>
      </c>
      <c r="M14" s="620"/>
      <c r="N14" s="391">
        <f>+IF(I14=0,"",'Ark1'!AJ2282)</f>
        <v>0</v>
      </c>
      <c r="O14" s="101"/>
      <c r="P14" s="272" t="str">
        <f>+IF(N14=0,"",'Ark1'!AK2282)</f>
        <v/>
      </c>
      <c r="Q14" s="101"/>
      <c r="R14" s="272" t="str">
        <f>+IF(N14=0,"",'Ark1'!AL2282)</f>
        <v/>
      </c>
      <c r="S14" s="222"/>
      <c r="U14" s="222"/>
      <c r="V14" s="242" t="str">
        <f>+IF(H14=0,"",'Ark1'!T2282)</f>
        <v/>
      </c>
      <c r="W14" s="243" t="str">
        <f>+IF(H14=0,"",'Ark1'!W2282)</f>
        <v/>
      </c>
      <c r="X14" s="243" t="str">
        <f>+IF(H14=0,"",'Ark1'!X2282)</f>
        <v/>
      </c>
      <c r="Y14" s="243" t="str">
        <f>+IF(H14=0,"",'Ark1'!Y2282)</f>
        <v/>
      </c>
      <c r="Z14" s="241" t="str">
        <f>+IF(H14=0,"",'Ark1'!Z2282)</f>
        <v/>
      </c>
      <c r="AA14" s="241" t="str">
        <f>+IF(H14=0,"",'Ark1'!Z2282)</f>
        <v/>
      </c>
      <c r="AB14" s="241" t="str">
        <f>+IF(H14=0,"",'Ark1'!AC2282)</f>
        <v/>
      </c>
      <c r="AC14" s="243" t="str">
        <f>+IF(H14=0,"",'Ark1'!AE2282)</f>
        <v/>
      </c>
      <c r="AD14" s="622" t="str">
        <f t="shared" ref="AD14" si="3">+IF(H14=0,"",+L14/C14)</f>
        <v/>
      </c>
      <c r="AE14" s="241" t="str">
        <f t="shared" ref="AE14" si="4">+IF(H14=0,"",G14/H14)</f>
        <v/>
      </c>
      <c r="AF14" s="620"/>
      <c r="AG14" s="224"/>
      <c r="AI14" s="30"/>
      <c r="AJ14" s="28"/>
      <c r="AK14" s="225"/>
      <c r="AL14" s="621"/>
      <c r="AP14" s="621"/>
      <c r="BH14" s="236" t="e">
        <f>1+BH10</f>
        <v>#REF!</v>
      </c>
      <c r="BI14" s="621">
        <v>33.825795880149848</v>
      </c>
      <c r="BJ14" s="621">
        <f t="shared" si="1"/>
        <v>33.825795880149848</v>
      </c>
      <c r="BK14" s="621">
        <f t="shared" si="1"/>
        <v>33.825795880149848</v>
      </c>
      <c r="BL14" s="621">
        <f t="shared" si="1"/>
        <v>33.825795880149848</v>
      </c>
      <c r="BM14" s="621">
        <f t="shared" si="1"/>
        <v>33.825795880149848</v>
      </c>
      <c r="BN14" s="621">
        <f t="shared" si="1"/>
        <v>33.825795880149848</v>
      </c>
      <c r="BO14" s="621">
        <f t="shared" si="1"/>
        <v>33.825795880149848</v>
      </c>
      <c r="BP14" s="621">
        <f t="shared" si="1"/>
        <v>33.825795880149848</v>
      </c>
      <c r="BQ14" s="621">
        <f t="shared" si="1"/>
        <v>33.825795880149848</v>
      </c>
      <c r="BR14" s="621">
        <f t="shared" si="1"/>
        <v>33.825795880149848</v>
      </c>
      <c r="BS14" s="621">
        <f t="shared" si="1"/>
        <v>33.825795880149848</v>
      </c>
      <c r="BT14" s="621">
        <f t="shared" si="1"/>
        <v>33.825795880149848</v>
      </c>
    </row>
    <row r="15" spans="1:72" ht="15" customHeight="1">
      <c r="A15" s="620"/>
      <c r="B15" s="244">
        <f>+'Ark1'!C2283</f>
        <v>2024</v>
      </c>
      <c r="C15" s="240">
        <f>+'Ark1'!J2283</f>
        <v>103</v>
      </c>
      <c r="D15" s="240" t="str">
        <f>VLOOKUP(C15,RNR!$A$1:$B$26,2)</f>
        <v>Rudshøgda</v>
      </c>
      <c r="E15" s="240">
        <f>+'Ark1'!D2283</f>
        <v>2</v>
      </c>
      <c r="F15" s="240" t="s">
        <v>559</v>
      </c>
      <c r="G15" s="240">
        <f>+'Ark1'!Q2283</f>
        <v>0</v>
      </c>
      <c r="H15" s="376">
        <f>+'Ark1'!R2283</f>
        <v>0</v>
      </c>
      <c r="I15" s="241" t="str">
        <f>+IF(H15=0,"",'Ark1'!AG2283)</f>
        <v/>
      </c>
      <c r="J15" s="241" t="str">
        <f>+IF(H15=0,"",'Ark1'!AH2283)</f>
        <v/>
      </c>
      <c r="K15" s="620"/>
      <c r="L15" s="33" t="str">
        <f>+IF(H15=0,"",'Ark1'!U2283)</f>
        <v/>
      </c>
      <c r="M15" s="620"/>
      <c r="N15" s="391">
        <f>+IF(I15=0,"",'Ark1'!AJ2283)</f>
        <v>0</v>
      </c>
      <c r="O15" s="101"/>
      <c r="P15" s="272" t="str">
        <f>+IF(N15=0,"",'Ark1'!AK2283)</f>
        <v/>
      </c>
      <c r="Q15" s="101"/>
      <c r="R15" s="272" t="str">
        <f>+IF(N15=0,"",'Ark1'!AL2283)</f>
        <v/>
      </c>
      <c r="S15" s="222"/>
      <c r="U15" s="222"/>
      <c r="V15" s="242" t="str">
        <f>+IF(H15=0,"",'Ark1'!T2283)</f>
        <v/>
      </c>
      <c r="W15" s="243" t="str">
        <f>+IF(H15=0,"",'Ark1'!W2283)</f>
        <v/>
      </c>
      <c r="X15" s="243" t="str">
        <f>+IF(H15=0,"",'Ark1'!X2283)</f>
        <v/>
      </c>
      <c r="Y15" s="243" t="str">
        <f>+IF(H15=0,"",'Ark1'!Y2283)</f>
        <v/>
      </c>
      <c r="Z15" s="241" t="str">
        <f>+IF(H15=0,"",'Ark1'!Z2283)</f>
        <v/>
      </c>
      <c r="AA15" s="241" t="str">
        <f>+IF(H15=0,"",'Ark1'!Z2283)</f>
        <v/>
      </c>
      <c r="AB15" s="241" t="str">
        <f>+IF(H15=0,"",'Ark1'!AC2283)</f>
        <v/>
      </c>
      <c r="AC15" s="243" t="str">
        <f>+IF(H15=0,"",'Ark1'!AE2283)</f>
        <v/>
      </c>
      <c r="AD15" s="622" t="str">
        <f t="shared" ref="AD15:AD25" si="5">+IF(H15=0,"",+L15/C15)</f>
        <v/>
      </c>
      <c r="AE15" s="241" t="str">
        <f t="shared" ref="AE15:AE25" si="6">+IF(H15=0,"",G15/H15)</f>
        <v/>
      </c>
      <c r="AF15" s="620"/>
      <c r="AG15" s="224"/>
      <c r="AI15" s="30"/>
      <c r="AJ15" s="28"/>
      <c r="AK15" s="225"/>
      <c r="AL15" s="621"/>
      <c r="AP15" s="621"/>
      <c r="BH15" s="236" t="e">
        <f t="shared" si="2"/>
        <v>#REF!</v>
      </c>
      <c r="BI15" s="621">
        <v>36.800403768506008</v>
      </c>
      <c r="BJ15" s="621">
        <f t="shared" si="1"/>
        <v>36.800403768506008</v>
      </c>
      <c r="BK15" s="621">
        <f t="shared" si="1"/>
        <v>36.800403768506008</v>
      </c>
      <c r="BL15" s="621">
        <f t="shared" si="1"/>
        <v>36.800403768506008</v>
      </c>
      <c r="BM15" s="621">
        <f t="shared" si="1"/>
        <v>36.800403768506008</v>
      </c>
      <c r="BN15" s="621">
        <f t="shared" si="1"/>
        <v>36.800403768506008</v>
      </c>
      <c r="BO15" s="621">
        <f t="shared" si="1"/>
        <v>36.800403768506008</v>
      </c>
      <c r="BP15" s="621">
        <f t="shared" si="1"/>
        <v>36.800403768506008</v>
      </c>
      <c r="BQ15" s="621">
        <f t="shared" si="1"/>
        <v>36.800403768506008</v>
      </c>
      <c r="BR15" s="621">
        <f t="shared" si="1"/>
        <v>36.800403768506008</v>
      </c>
      <c r="BS15" s="621">
        <f t="shared" si="1"/>
        <v>36.800403768506008</v>
      </c>
      <c r="BT15" s="621">
        <f t="shared" si="1"/>
        <v>36.800403768506008</v>
      </c>
    </row>
    <row r="16" spans="1:72" ht="15" customHeight="1">
      <c r="A16" s="620"/>
      <c r="B16" s="244">
        <f>+'Ark1'!C2284</f>
        <v>2024</v>
      </c>
      <c r="C16" s="240">
        <f>+'Ark1'!J2284</f>
        <v>103</v>
      </c>
      <c r="D16" s="240" t="str">
        <f>VLOOKUP(C16,RNR!$A$1:$B$26,2)</f>
        <v>Rudshøgda</v>
      </c>
      <c r="E16" s="240">
        <f>+'Ark1'!D2284</f>
        <v>3</v>
      </c>
      <c r="F16" s="240" t="s">
        <v>560</v>
      </c>
      <c r="G16" s="240">
        <f>+'Ark1'!Q2284</f>
        <v>0</v>
      </c>
      <c r="H16" s="376">
        <f>+'Ark1'!R2284</f>
        <v>0</v>
      </c>
      <c r="I16" s="241" t="str">
        <f>+IF(H16=0,"",'Ark1'!AG2284)</f>
        <v/>
      </c>
      <c r="J16" s="241" t="str">
        <f>+IF(H16=0,"",'Ark1'!AH2284)</f>
        <v/>
      </c>
      <c r="K16" s="620"/>
      <c r="L16" s="33" t="str">
        <f>+IF(H16=0,"",'Ark1'!U2284)</f>
        <v/>
      </c>
      <c r="M16" s="620"/>
      <c r="N16" s="391">
        <f>+IF(I16=0,"",'Ark1'!AJ2284)</f>
        <v>0</v>
      </c>
      <c r="O16" s="101"/>
      <c r="P16" s="272" t="str">
        <f>+IF(N16=0,"",'Ark1'!AK2284)</f>
        <v/>
      </c>
      <c r="Q16" s="101"/>
      <c r="R16" s="272" t="str">
        <f>+IF(N16=0,"",'Ark1'!AL2284)</f>
        <v/>
      </c>
      <c r="S16" s="222"/>
      <c r="U16" s="222"/>
      <c r="V16" s="242" t="str">
        <f>+IF(H16=0,"",'Ark1'!T2284)</f>
        <v/>
      </c>
      <c r="W16" s="243" t="str">
        <f>+IF(H16=0,"",'Ark1'!W2284)</f>
        <v/>
      </c>
      <c r="X16" s="243" t="str">
        <f>+IF(H16=0,"",'Ark1'!X2284)</f>
        <v/>
      </c>
      <c r="Y16" s="243" t="str">
        <f>+IF(H16=0,"",'Ark1'!Y2284)</f>
        <v/>
      </c>
      <c r="Z16" s="241" t="str">
        <f>+IF(H16=0,"",'Ark1'!Z2284)</f>
        <v/>
      </c>
      <c r="AA16" s="241" t="str">
        <f>+IF(H16=0,"",'Ark1'!Z2284)</f>
        <v/>
      </c>
      <c r="AB16" s="241" t="str">
        <f>+IF(H16=0,"",'Ark1'!AC2284)</f>
        <v/>
      </c>
      <c r="AC16" s="243" t="str">
        <f>+IF(H16=0,"",'Ark1'!AE2284)</f>
        <v/>
      </c>
      <c r="AD16" s="622" t="str">
        <f t="shared" si="5"/>
        <v/>
      </c>
      <c r="AE16" s="241" t="str">
        <f t="shared" si="6"/>
        <v/>
      </c>
      <c r="AF16" s="620"/>
      <c r="AG16" s="224"/>
      <c r="AI16" s="30"/>
      <c r="AJ16" s="28"/>
      <c r="AK16" s="225"/>
      <c r="AL16" s="621"/>
      <c r="AP16" s="621"/>
      <c r="BH16" s="236" t="e">
        <f t="shared" si="2"/>
        <v>#REF!</v>
      </c>
      <c r="BI16" s="621">
        <v>39.739449541284394</v>
      </c>
      <c r="BJ16" s="621">
        <f t="shared" si="1"/>
        <v>39.739449541284394</v>
      </c>
      <c r="BK16" s="621">
        <f t="shared" si="1"/>
        <v>39.739449541284394</v>
      </c>
      <c r="BL16" s="621">
        <f t="shared" si="1"/>
        <v>39.739449541284394</v>
      </c>
      <c r="BM16" s="621">
        <f t="shared" si="1"/>
        <v>39.739449541284394</v>
      </c>
      <c r="BN16" s="621">
        <f t="shared" si="1"/>
        <v>39.739449541284394</v>
      </c>
      <c r="BO16" s="621">
        <f t="shared" si="1"/>
        <v>39.739449541284394</v>
      </c>
      <c r="BP16" s="621">
        <f t="shared" si="1"/>
        <v>39.739449541284394</v>
      </c>
      <c r="BQ16" s="621">
        <f t="shared" si="1"/>
        <v>39.739449541284394</v>
      </c>
      <c r="BR16" s="621">
        <f t="shared" si="1"/>
        <v>39.739449541284394</v>
      </c>
      <c r="BS16" s="621">
        <f t="shared" si="1"/>
        <v>39.739449541284394</v>
      </c>
      <c r="BT16" s="621">
        <f t="shared" si="1"/>
        <v>39.739449541284394</v>
      </c>
    </row>
    <row r="17" spans="1:72" ht="15" customHeight="1">
      <c r="A17" s="620"/>
      <c r="B17" s="244">
        <f>+'Ark1'!C2285</f>
        <v>2024</v>
      </c>
      <c r="C17" s="240">
        <f>+'Ark1'!J2285</f>
        <v>103</v>
      </c>
      <c r="D17" s="240" t="str">
        <f>VLOOKUP(C17,RNR!$A$1:$B$26,2)</f>
        <v>Rudshøgda</v>
      </c>
      <c r="E17" s="240">
        <f>+'Ark1'!D2285</f>
        <v>4</v>
      </c>
      <c r="F17" s="240" t="s">
        <v>561</v>
      </c>
      <c r="G17" s="240">
        <f>+'Ark1'!Q2285</f>
        <v>0</v>
      </c>
      <c r="H17" s="376">
        <f>+'Ark1'!R2285</f>
        <v>0</v>
      </c>
      <c r="I17" s="241" t="str">
        <f>+IF(H17=0,"",'Ark1'!AG2285)</f>
        <v/>
      </c>
      <c r="J17" s="241" t="str">
        <f>+IF(H17=0,"",'Ark1'!AH2285)</f>
        <v/>
      </c>
      <c r="K17" s="620"/>
      <c r="L17" s="33" t="str">
        <f>+IF(H17=0,"",'Ark1'!U2285)</f>
        <v/>
      </c>
      <c r="M17" s="620"/>
      <c r="N17" s="391">
        <f>+IF(I17=0,"",'Ark1'!AJ2285)</f>
        <v>0</v>
      </c>
      <c r="O17" s="101"/>
      <c r="P17" s="272" t="str">
        <f>+IF(N17=0,"",'Ark1'!AK2285)</f>
        <v/>
      </c>
      <c r="Q17" s="101"/>
      <c r="R17" s="272" t="str">
        <f>+IF(N17=0,"",'Ark1'!AL2285)</f>
        <v/>
      </c>
      <c r="S17" s="222"/>
      <c r="U17" s="222"/>
      <c r="V17" s="242" t="str">
        <f>+IF(H17=0,"",'Ark1'!T2285)</f>
        <v/>
      </c>
      <c r="W17" s="243" t="str">
        <f>+IF(H17=0,"",'Ark1'!W2285)</f>
        <v/>
      </c>
      <c r="X17" s="243" t="str">
        <f>+IF(H17=0,"",'Ark1'!X2285)</f>
        <v/>
      </c>
      <c r="Y17" s="243" t="str">
        <f>+IF(H17=0,"",'Ark1'!Y2285)</f>
        <v/>
      </c>
      <c r="Z17" s="241" t="str">
        <f>+IF(H17=0,"",'Ark1'!Z2285)</f>
        <v/>
      </c>
      <c r="AA17" s="241" t="str">
        <f>+IF(H17=0,"",'Ark1'!Z2285)</f>
        <v/>
      </c>
      <c r="AB17" s="241" t="str">
        <f>+IF(H17=0,"",'Ark1'!AC2285)</f>
        <v/>
      </c>
      <c r="AC17" s="243" t="str">
        <f>+IF(H17=0,"",'Ark1'!AE2285)</f>
        <v/>
      </c>
      <c r="AD17" s="622" t="str">
        <f t="shared" si="5"/>
        <v/>
      </c>
      <c r="AE17" s="241" t="str">
        <f t="shared" si="6"/>
        <v/>
      </c>
      <c r="AF17" s="620"/>
      <c r="AG17" s="224"/>
      <c r="AI17" s="30"/>
      <c r="AJ17" s="28"/>
      <c r="AK17" s="225"/>
      <c r="AL17" s="621"/>
      <c r="AP17" s="621"/>
      <c r="BH17" s="236" t="e">
        <f t="shared" si="2"/>
        <v>#REF!</v>
      </c>
      <c r="BI17" s="621">
        <v>41.835593220338978</v>
      </c>
      <c r="BJ17" s="621">
        <f t="shared" si="1"/>
        <v>41.835593220338978</v>
      </c>
      <c r="BK17" s="621">
        <f t="shared" si="1"/>
        <v>41.835593220338978</v>
      </c>
      <c r="BL17" s="621">
        <f t="shared" si="1"/>
        <v>41.835593220338978</v>
      </c>
      <c r="BM17" s="621">
        <f t="shared" si="1"/>
        <v>41.835593220338978</v>
      </c>
      <c r="BN17" s="621">
        <f t="shared" si="1"/>
        <v>41.835593220338978</v>
      </c>
      <c r="BO17" s="621">
        <f t="shared" si="1"/>
        <v>41.835593220338978</v>
      </c>
      <c r="BP17" s="621">
        <f t="shared" si="1"/>
        <v>41.835593220338978</v>
      </c>
      <c r="BQ17" s="621">
        <f t="shared" si="1"/>
        <v>41.835593220338978</v>
      </c>
      <c r="BR17" s="621">
        <f t="shared" si="1"/>
        <v>41.835593220338978</v>
      </c>
      <c r="BS17" s="621">
        <f t="shared" si="1"/>
        <v>41.835593220338978</v>
      </c>
      <c r="BT17" s="621">
        <f t="shared" si="1"/>
        <v>41.835593220338978</v>
      </c>
    </row>
    <row r="18" spans="1:72" ht="15" customHeight="1">
      <c r="A18" s="620"/>
      <c r="B18" s="244">
        <f>+'Ark1'!C2286</f>
        <v>2024</v>
      </c>
      <c r="C18" s="240">
        <f>+'Ark1'!J2286</f>
        <v>103</v>
      </c>
      <c r="D18" s="240" t="str">
        <f>VLOOKUP(C18,RNR!$A$1:$B$26,2)</f>
        <v>Rudshøgda</v>
      </c>
      <c r="E18" s="240">
        <f>+'Ark1'!D2286</f>
        <v>5</v>
      </c>
      <c r="F18" s="240" t="s">
        <v>448</v>
      </c>
      <c r="G18" s="240">
        <f>+'Ark1'!Q2286</f>
        <v>0</v>
      </c>
      <c r="H18" s="376">
        <f>+'Ark1'!R2286</f>
        <v>0</v>
      </c>
      <c r="I18" s="241" t="str">
        <f>+IF(H18=0,"",'Ark1'!AG2286)</f>
        <v/>
      </c>
      <c r="J18" s="241" t="str">
        <f>+IF(H18=0,"",'Ark1'!AH2286)</f>
        <v/>
      </c>
      <c r="K18" s="620"/>
      <c r="L18" s="33" t="str">
        <f>+IF(H18=0,"",'Ark1'!U2286)</f>
        <v/>
      </c>
      <c r="M18" s="620"/>
      <c r="N18" s="391">
        <f>+IF(I18=0,"",'Ark1'!AJ2286)</f>
        <v>0</v>
      </c>
      <c r="O18" s="101"/>
      <c r="P18" s="272" t="str">
        <f>+IF(N18=0,"",'Ark1'!AK2286)</f>
        <v/>
      </c>
      <c r="Q18" s="101"/>
      <c r="R18" s="272" t="str">
        <f>+IF(N18=0,"",'Ark1'!AL2286)</f>
        <v/>
      </c>
      <c r="S18" s="222"/>
      <c r="U18" s="222"/>
      <c r="V18" s="242" t="str">
        <f>+IF(H18=0,"",'Ark1'!T2286)</f>
        <v/>
      </c>
      <c r="W18" s="243" t="str">
        <f>+IF(H18=0,"",'Ark1'!W2286)</f>
        <v/>
      </c>
      <c r="X18" s="243" t="str">
        <f>+IF(H18=0,"",'Ark1'!X2286)</f>
        <v/>
      </c>
      <c r="Y18" s="243" t="str">
        <f>+IF(H18=0,"",'Ark1'!Y2286)</f>
        <v/>
      </c>
      <c r="Z18" s="241" t="str">
        <f>+IF(H18=0,"",'Ark1'!Z2286)</f>
        <v/>
      </c>
      <c r="AA18" s="241" t="str">
        <f>+IF(H18=0,"",'Ark1'!Z2286)</f>
        <v/>
      </c>
      <c r="AB18" s="241" t="str">
        <f>+IF(H18=0,"",'Ark1'!AC2286)</f>
        <v/>
      </c>
      <c r="AC18" s="243" t="str">
        <f>+IF(H18=0,"",'Ark1'!AE2286)</f>
        <v/>
      </c>
      <c r="AD18" s="622" t="str">
        <f t="shared" si="5"/>
        <v/>
      </c>
      <c r="AE18" s="241" t="str">
        <f t="shared" si="6"/>
        <v/>
      </c>
      <c r="AF18" s="620"/>
      <c r="AG18" s="224"/>
      <c r="AI18" s="30"/>
      <c r="AJ18" s="28"/>
      <c r="AK18" s="225"/>
      <c r="AL18" s="621"/>
      <c r="AP18" s="621"/>
      <c r="BH18" s="236" t="e">
        <f t="shared" si="2"/>
        <v>#REF!</v>
      </c>
      <c r="BI18" s="621">
        <v>46.533333333333317</v>
      </c>
      <c r="BJ18" s="621">
        <f t="shared" si="1"/>
        <v>46.533333333333317</v>
      </c>
      <c r="BK18" s="621">
        <f t="shared" si="1"/>
        <v>46.533333333333317</v>
      </c>
      <c r="BL18" s="621">
        <f t="shared" si="1"/>
        <v>46.533333333333317</v>
      </c>
      <c r="BM18" s="621">
        <f t="shared" si="1"/>
        <v>46.533333333333317</v>
      </c>
      <c r="BN18" s="621">
        <f t="shared" si="1"/>
        <v>46.533333333333317</v>
      </c>
      <c r="BO18" s="621">
        <f t="shared" si="1"/>
        <v>46.533333333333317</v>
      </c>
      <c r="BP18" s="621">
        <f t="shared" si="1"/>
        <v>46.533333333333317</v>
      </c>
      <c r="BQ18" s="621">
        <f t="shared" si="1"/>
        <v>46.533333333333317</v>
      </c>
      <c r="BR18" s="621">
        <f t="shared" si="1"/>
        <v>46.533333333333317</v>
      </c>
      <c r="BS18" s="621">
        <f t="shared" si="1"/>
        <v>46.533333333333317</v>
      </c>
      <c r="BT18" s="621">
        <f t="shared" si="1"/>
        <v>46.533333333333317</v>
      </c>
    </row>
    <row r="19" spans="1:72" ht="15" customHeight="1">
      <c r="A19" s="620"/>
      <c r="B19" s="244">
        <f>+'Ark1'!C2287</f>
        <v>2024</v>
      </c>
      <c r="C19" s="240">
        <f>+'Ark1'!J2287</f>
        <v>103</v>
      </c>
      <c r="D19" s="240" t="str">
        <f>VLOOKUP(C19,RNR!$A$1:$B$26,2)</f>
        <v>Rudshøgda</v>
      </c>
      <c r="E19" s="240">
        <f>+'Ark1'!D2287</f>
        <v>6</v>
      </c>
      <c r="F19" s="240" t="s">
        <v>562</v>
      </c>
      <c r="G19" s="240">
        <f>+'Ark1'!Q2287</f>
        <v>0</v>
      </c>
      <c r="H19" s="376">
        <f>+'Ark1'!R2287</f>
        <v>0</v>
      </c>
      <c r="I19" s="241" t="str">
        <f>+IF(H19=0,"",'Ark1'!AG2287)</f>
        <v/>
      </c>
      <c r="J19" s="241" t="str">
        <f>+IF(H19=0,"",'Ark1'!AH2287)</f>
        <v/>
      </c>
      <c r="K19" s="620"/>
      <c r="L19" s="33" t="str">
        <f>+IF(H19=0,"",'Ark1'!U2287)</f>
        <v/>
      </c>
      <c r="M19" s="620"/>
      <c r="N19" s="391">
        <f>+IF(I19=0,"",'Ark1'!AJ2287)</f>
        <v>0</v>
      </c>
      <c r="O19" s="101"/>
      <c r="P19" s="272" t="str">
        <f>+IF(N19=0,"",'Ark1'!AK2287)</f>
        <v/>
      </c>
      <c r="Q19" s="101"/>
      <c r="R19" s="272" t="str">
        <f>+IF(N19=0,"",'Ark1'!AL2287)</f>
        <v/>
      </c>
      <c r="S19" s="222"/>
      <c r="U19" s="222"/>
      <c r="V19" s="242" t="str">
        <f>+IF(H19=0,"",'Ark1'!T2287)</f>
        <v/>
      </c>
      <c r="W19" s="243" t="str">
        <f>+IF(H19=0,"",'Ark1'!W2287)</f>
        <v/>
      </c>
      <c r="X19" s="243" t="str">
        <f>+IF(H19=0,"",'Ark1'!X2287)</f>
        <v/>
      </c>
      <c r="Y19" s="243" t="str">
        <f>+IF(H19=0,"",'Ark1'!Y2287)</f>
        <v/>
      </c>
      <c r="Z19" s="241" t="str">
        <f>+IF(H19=0,"",'Ark1'!Z2287)</f>
        <v/>
      </c>
      <c r="AA19" s="241" t="str">
        <f>+IF(H19=0,"",'Ark1'!Z2287)</f>
        <v/>
      </c>
      <c r="AB19" s="241" t="str">
        <f>+IF(H19=0,"",'Ark1'!AC2287)</f>
        <v/>
      </c>
      <c r="AC19" s="243" t="str">
        <f>+IF(H19=0,"",'Ark1'!AE2287)</f>
        <v/>
      </c>
      <c r="AD19" s="622" t="str">
        <f t="shared" si="5"/>
        <v/>
      </c>
      <c r="AE19" s="241" t="str">
        <f t="shared" si="6"/>
        <v/>
      </c>
      <c r="AF19" s="620"/>
      <c r="AG19" s="224"/>
      <c r="AI19" s="30"/>
      <c r="AJ19" s="28"/>
      <c r="AK19" s="225"/>
      <c r="AL19" s="621"/>
      <c r="AM19" s="244"/>
      <c r="AN19" s="244"/>
      <c r="AO19" s="244"/>
      <c r="AP19" s="621"/>
      <c r="BH19" s="236" t="e">
        <f t="shared" si="2"/>
        <v>#REF!</v>
      </c>
      <c r="BI19" s="621">
        <v>57.45</v>
      </c>
      <c r="BJ19" s="621">
        <f t="shared" si="1"/>
        <v>57.45</v>
      </c>
      <c r="BK19" s="621">
        <f t="shared" si="1"/>
        <v>57.45</v>
      </c>
      <c r="BL19" s="621">
        <f t="shared" si="1"/>
        <v>57.45</v>
      </c>
      <c r="BM19" s="621">
        <f t="shared" si="1"/>
        <v>57.45</v>
      </c>
      <c r="BN19" s="621">
        <f t="shared" si="1"/>
        <v>57.45</v>
      </c>
      <c r="BO19" s="621">
        <f t="shared" si="1"/>
        <v>57.45</v>
      </c>
      <c r="BP19" s="621">
        <f t="shared" si="1"/>
        <v>57.45</v>
      </c>
      <c r="BQ19" s="621">
        <f t="shared" si="1"/>
        <v>57.45</v>
      </c>
      <c r="BR19" s="621">
        <f t="shared" si="1"/>
        <v>57.45</v>
      </c>
      <c r="BS19" s="621">
        <f t="shared" si="1"/>
        <v>57.45</v>
      </c>
      <c r="BT19" s="621">
        <f t="shared" si="1"/>
        <v>57.45</v>
      </c>
    </row>
    <row r="20" spans="1:72" ht="15" customHeight="1">
      <c r="A20" s="620"/>
      <c r="B20" s="244">
        <f>+'Ark1'!C2288</f>
        <v>2024</v>
      </c>
      <c r="C20" s="240">
        <f>+'Ark1'!J2288</f>
        <v>103</v>
      </c>
      <c r="D20" s="240" t="str">
        <f>VLOOKUP(C20,RNR!$A$1:$B$26,2)</f>
        <v>Rudshøgda</v>
      </c>
      <c r="E20" s="240">
        <f>+'Ark1'!D2288</f>
        <v>7</v>
      </c>
      <c r="F20" s="240" t="s">
        <v>563</v>
      </c>
      <c r="G20" s="240">
        <f>+'Ark1'!Q2288</f>
        <v>0</v>
      </c>
      <c r="H20" s="376">
        <f>+'Ark1'!R2288</f>
        <v>0</v>
      </c>
      <c r="I20" s="241" t="str">
        <f>+IF(H20=0,"",'Ark1'!AG2288)</f>
        <v/>
      </c>
      <c r="J20" s="241" t="str">
        <f>+IF(H20=0,"",'Ark1'!AH2288)</f>
        <v/>
      </c>
      <c r="K20" s="620"/>
      <c r="L20" s="33" t="str">
        <f>+IF(H20=0,"",'Ark1'!U2288)</f>
        <v/>
      </c>
      <c r="M20" s="620"/>
      <c r="N20" s="391">
        <f>+IF(I20=0,"",'Ark1'!AJ2288)</f>
        <v>0</v>
      </c>
      <c r="O20" s="101"/>
      <c r="P20" s="272" t="str">
        <f>+IF(N20=0,"",'Ark1'!AK2288)</f>
        <v/>
      </c>
      <c r="Q20" s="101"/>
      <c r="R20" s="272" t="str">
        <f>+IF(N20=0,"",'Ark1'!AL2288)</f>
        <v/>
      </c>
      <c r="S20" s="222"/>
      <c r="U20" s="222"/>
      <c r="V20" s="242" t="str">
        <f>+IF(H20=0,"",'Ark1'!T2288)</f>
        <v/>
      </c>
      <c r="W20" s="243" t="str">
        <f>+IF(H20=0,"",'Ark1'!W2288)</f>
        <v/>
      </c>
      <c r="X20" s="243" t="str">
        <f>+IF(H20=0,"",'Ark1'!X2288)</f>
        <v/>
      </c>
      <c r="Y20" s="243" t="str">
        <f>+IF(H20=0,"",'Ark1'!Y2288)</f>
        <v/>
      </c>
      <c r="Z20" s="241" t="str">
        <f>+IF(H20=0,"",'Ark1'!Z2288)</f>
        <v/>
      </c>
      <c r="AA20" s="241" t="str">
        <f>+IF(H20=0,"",'Ark1'!Z2288)</f>
        <v/>
      </c>
      <c r="AB20" s="241" t="str">
        <f>+IF(H20=0,"",'Ark1'!AC2288)</f>
        <v/>
      </c>
      <c r="AC20" s="243" t="str">
        <f>+IF(H20=0,"",'Ark1'!AE2288)</f>
        <v/>
      </c>
      <c r="AD20" s="622" t="str">
        <f t="shared" si="5"/>
        <v/>
      </c>
      <c r="AE20" s="241" t="str">
        <f t="shared" si="6"/>
        <v/>
      </c>
      <c r="AF20" s="620"/>
      <c r="AG20" s="224"/>
      <c r="AI20" s="30"/>
      <c r="AJ20" s="28"/>
      <c r="AK20" s="225"/>
      <c r="AL20" s="621"/>
      <c r="AM20" s="244"/>
      <c r="AN20" s="244"/>
      <c r="AO20" s="244"/>
      <c r="AP20" s="621"/>
      <c r="BH20" s="236" t="e">
        <f t="shared" si="2"/>
        <v>#REF!</v>
      </c>
      <c r="BI20" s="621">
        <v>0</v>
      </c>
      <c r="BJ20" s="621">
        <f t="shared" si="1"/>
        <v>0</v>
      </c>
      <c r="BK20" s="621">
        <f t="shared" si="1"/>
        <v>0</v>
      </c>
      <c r="BL20" s="621">
        <f t="shared" si="1"/>
        <v>0</v>
      </c>
      <c r="BM20" s="621">
        <f t="shared" si="1"/>
        <v>0</v>
      </c>
      <c r="BN20" s="621">
        <f t="shared" si="1"/>
        <v>0</v>
      </c>
      <c r="BO20" s="621">
        <f t="shared" si="1"/>
        <v>0</v>
      </c>
      <c r="BP20" s="621">
        <f t="shared" si="1"/>
        <v>0</v>
      </c>
      <c r="BQ20" s="621">
        <f t="shared" si="1"/>
        <v>0</v>
      </c>
      <c r="BR20" s="621">
        <f t="shared" si="1"/>
        <v>0</v>
      </c>
      <c r="BS20" s="621">
        <f t="shared" si="1"/>
        <v>0</v>
      </c>
      <c r="BT20" s="621">
        <f t="shared" si="1"/>
        <v>0</v>
      </c>
    </row>
    <row r="21" spans="1:72" ht="15" customHeight="1">
      <c r="A21" s="620"/>
      <c r="B21" s="244">
        <f>+'Ark1'!C2289</f>
        <v>2024</v>
      </c>
      <c r="C21" s="240">
        <f>+'Ark1'!J2289</f>
        <v>103</v>
      </c>
      <c r="D21" s="240" t="str">
        <f>VLOOKUP(C21,RNR!$A$1:$B$26,2)</f>
        <v>Rudshøgda</v>
      </c>
      <c r="E21" s="240">
        <f>+'Ark1'!D2289</f>
        <v>8</v>
      </c>
      <c r="F21" s="240" t="s">
        <v>564</v>
      </c>
      <c r="G21" s="240">
        <f>+'Ark1'!Q2289</f>
        <v>0</v>
      </c>
      <c r="H21" s="376">
        <f>+'Ark1'!R2289</f>
        <v>0</v>
      </c>
      <c r="I21" s="241" t="str">
        <f>+IF(H21=0,"",'Ark1'!AG2289)</f>
        <v/>
      </c>
      <c r="J21" s="241" t="str">
        <f>+IF(H21=0,"",'Ark1'!AH2289)</f>
        <v/>
      </c>
      <c r="K21" s="620"/>
      <c r="L21" s="33" t="str">
        <f>+IF(H21=0,"",'Ark1'!U2289)</f>
        <v/>
      </c>
      <c r="M21" s="620"/>
      <c r="N21" s="391">
        <f>+IF(I21=0,"",'Ark1'!AJ2289)</f>
        <v>0</v>
      </c>
      <c r="O21" s="101"/>
      <c r="P21" s="272" t="str">
        <f>+IF(N21=0,"",'Ark1'!AK2289)</f>
        <v/>
      </c>
      <c r="Q21" s="101"/>
      <c r="R21" s="272" t="str">
        <f>+IF(N21=0,"",'Ark1'!AL2289)</f>
        <v/>
      </c>
      <c r="S21" s="222"/>
      <c r="U21" s="222"/>
      <c r="V21" s="242" t="str">
        <f>+IF(H21=0,"",'Ark1'!T2289)</f>
        <v/>
      </c>
      <c r="W21" s="243" t="str">
        <f>+IF(H21=0,"",'Ark1'!W2289)</f>
        <v/>
      </c>
      <c r="X21" s="243" t="str">
        <f>+IF(H21=0,"",'Ark1'!X2289)</f>
        <v/>
      </c>
      <c r="Y21" s="243" t="str">
        <f>+IF(H21=0,"",'Ark1'!Y2289)</f>
        <v/>
      </c>
      <c r="Z21" s="241" t="str">
        <f>+IF(H21=0,"",'Ark1'!Z2289)</f>
        <v/>
      </c>
      <c r="AA21" s="241" t="str">
        <f>+IF(H21=0,"",'Ark1'!Z2289)</f>
        <v/>
      </c>
      <c r="AB21" s="241" t="str">
        <f>+IF(H21=0,"",'Ark1'!AC2289)</f>
        <v/>
      </c>
      <c r="AC21" s="243" t="str">
        <f>+IF(H21=0,"",'Ark1'!AE2289)</f>
        <v/>
      </c>
      <c r="AD21" s="622" t="str">
        <f t="shared" si="5"/>
        <v/>
      </c>
      <c r="AE21" s="241" t="str">
        <f t="shared" si="6"/>
        <v/>
      </c>
      <c r="AF21" s="620"/>
      <c r="AG21" s="224"/>
      <c r="AI21" s="30"/>
      <c r="AJ21" s="28"/>
      <c r="AK21" s="225"/>
      <c r="AL21" s="621"/>
      <c r="AM21" s="244"/>
      <c r="AN21" s="244"/>
      <c r="AO21" s="244"/>
      <c r="AP21" s="621"/>
      <c r="BH21" s="236"/>
    </row>
    <row r="22" spans="1:72" ht="15" customHeight="1">
      <c r="A22" s="620"/>
      <c r="B22" s="244">
        <f>+'Ark1'!C2290</f>
        <v>2024</v>
      </c>
      <c r="C22" s="240">
        <f>+'Ark1'!J2290</f>
        <v>103</v>
      </c>
      <c r="D22" s="240" t="str">
        <f>VLOOKUP(C22,RNR!$A$1:$B$26,2)</f>
        <v>Rudshøgda</v>
      </c>
      <c r="E22" s="240">
        <f>+'Ark1'!D2290</f>
        <v>9</v>
      </c>
      <c r="F22" s="240" t="s">
        <v>565</v>
      </c>
      <c r="G22" s="240">
        <f>+'Ark1'!Q2290</f>
        <v>26</v>
      </c>
      <c r="H22" s="376">
        <f>+'Ark1'!R2290</f>
        <v>809</v>
      </c>
      <c r="I22" s="241">
        <f>+IF(H22=0,"",'Ark1'!AG2290)</f>
        <v>0.22057600602017088</v>
      </c>
      <c r="J22" s="241">
        <f>+IF(H22=0,"",'Ark1'!AH2290)</f>
        <v>0.24282099101151156</v>
      </c>
      <c r="K22" s="620"/>
      <c r="L22" s="33">
        <f>+IF(H22=0,"",'Ark1'!U2290)</f>
        <v>21.938442521631661</v>
      </c>
      <c r="M22" s="620"/>
      <c r="N22" s="391">
        <f>+IF(I22=0,"",'Ark1'!AJ2290)</f>
        <v>809</v>
      </c>
      <c r="O22" s="101"/>
      <c r="P22" s="272">
        <f>+IF(N22=0,"",'Ark1'!AK2290)</f>
        <v>99.924598269468518</v>
      </c>
      <c r="Q22" s="101"/>
      <c r="R22" s="272">
        <f>+IF(N22=0,"",'Ark1'!AL2290)</f>
        <v>21.680527852612123</v>
      </c>
      <c r="S22" s="222"/>
      <c r="U22" s="222"/>
      <c r="V22" s="242">
        <f>+IF(H22=0,"",'Ark1'!T2290)</f>
        <v>6.0531520395550062</v>
      </c>
      <c r="W22" s="243">
        <f>+IF(H22=0,"",'Ark1'!W2290)</f>
        <v>6.0568603213844252</v>
      </c>
      <c r="X22" s="243">
        <f>+IF(H22=0,"",'Ark1'!X2290)</f>
        <v>90.111248454882571</v>
      </c>
      <c r="Y22" s="243">
        <f>+IF(H22=0,"",'Ark1'!Y2290)</f>
        <v>33.003708281829411</v>
      </c>
      <c r="Z22" s="241">
        <f>+IF(H22=0,"",'Ark1'!Z2290)</f>
        <v>0</v>
      </c>
      <c r="AA22" s="241">
        <f>+IF(H22=0,"",'Ark1'!Z2290)</f>
        <v>0</v>
      </c>
      <c r="AB22" s="241">
        <f>+IF(H22=0,"",'Ark1'!AC2290)</f>
        <v>1.6642516561966945</v>
      </c>
      <c r="AC22" s="243">
        <f>+IF(H22=0,"",'Ark1'!AE2290)</f>
        <v>53.568501961467049</v>
      </c>
      <c r="AD22" s="622">
        <f t="shared" si="5"/>
        <v>0.21299458758865691</v>
      </c>
      <c r="AE22" s="241">
        <f t="shared" si="6"/>
        <v>3.2138442521631644E-2</v>
      </c>
      <c r="AF22" s="620"/>
      <c r="AG22" s="224"/>
      <c r="AI22" s="30"/>
      <c r="AJ22" s="28"/>
      <c r="AK22" s="225"/>
      <c r="AL22" s="621"/>
      <c r="AM22" s="244"/>
      <c r="AN22" s="244"/>
      <c r="AO22" s="244"/>
      <c r="AP22" s="621"/>
      <c r="BH22" s="236"/>
    </row>
    <row r="23" spans="1:72" ht="15" customHeight="1">
      <c r="A23" s="620"/>
      <c r="B23" s="244">
        <f>+'Ark1'!C2291</f>
        <v>2024</v>
      </c>
      <c r="C23" s="240">
        <f>+'Ark1'!J2291</f>
        <v>103</v>
      </c>
      <c r="D23" s="240" t="str">
        <f>VLOOKUP(C23,RNR!$A$1:$B$26,2)</f>
        <v>Rudshøgda</v>
      </c>
      <c r="E23" s="240">
        <f>+'Ark1'!D2291</f>
        <v>10</v>
      </c>
      <c r="F23" s="240" t="s">
        <v>566</v>
      </c>
      <c r="G23" s="240">
        <f>+'Ark1'!Q2291</f>
        <v>0</v>
      </c>
      <c r="H23" s="376">
        <f>+'Ark1'!R2291</f>
        <v>0</v>
      </c>
      <c r="I23" s="241" t="str">
        <f>+IF(H23=0,"",'Ark1'!AG2291)</f>
        <v/>
      </c>
      <c r="J23" s="241" t="str">
        <f>+IF(H23=0,"",'Ark1'!AH2291)</f>
        <v/>
      </c>
      <c r="K23" s="620"/>
      <c r="L23" s="33" t="str">
        <f>+IF(H23=0,"",'Ark1'!U2291)</f>
        <v/>
      </c>
      <c r="M23" s="620"/>
      <c r="N23" s="391">
        <f>+IF(I23=0,"",'Ark1'!AJ2291)</f>
        <v>0</v>
      </c>
      <c r="O23" s="101"/>
      <c r="P23" s="272" t="str">
        <f>+IF(N23=0,"",'Ark1'!AK2291)</f>
        <v/>
      </c>
      <c r="Q23" s="101"/>
      <c r="R23" s="272" t="str">
        <f>+IF(N23=0,"",'Ark1'!AL2291)</f>
        <v/>
      </c>
      <c r="S23" s="222"/>
      <c r="U23" s="222"/>
      <c r="V23" s="242" t="str">
        <f>+IF(H23=0,"",'Ark1'!T2291)</f>
        <v/>
      </c>
      <c r="W23" s="243" t="str">
        <f>+IF(H23=0,"",'Ark1'!W2291)</f>
        <v/>
      </c>
      <c r="X23" s="243" t="str">
        <f>+IF(H23=0,"",'Ark1'!X2291)</f>
        <v/>
      </c>
      <c r="Y23" s="243" t="str">
        <f>+IF(H23=0,"",'Ark1'!Y2291)</f>
        <v/>
      </c>
      <c r="Z23" s="241" t="str">
        <f>+IF(H23=0,"",'Ark1'!Z2291)</f>
        <v/>
      </c>
      <c r="AA23" s="241" t="str">
        <f>+IF(H23=0,"",'Ark1'!Z2291)</f>
        <v/>
      </c>
      <c r="AB23" s="241" t="str">
        <f>+IF(H23=0,"",'Ark1'!AC2291)</f>
        <v/>
      </c>
      <c r="AC23" s="243" t="str">
        <f>+IF(H23=0,"",'Ark1'!AE2291)</f>
        <v/>
      </c>
      <c r="AD23" s="622" t="str">
        <f t="shared" si="5"/>
        <v/>
      </c>
      <c r="AE23" s="241" t="str">
        <f t="shared" si="6"/>
        <v/>
      </c>
      <c r="AF23" s="620"/>
      <c r="AG23" s="224"/>
      <c r="AI23" s="30"/>
      <c r="AJ23" s="28"/>
      <c r="AK23" s="225"/>
      <c r="AL23" s="621"/>
      <c r="AM23" s="244"/>
      <c r="AN23" s="244"/>
      <c r="AO23" s="244"/>
      <c r="AP23" s="621"/>
      <c r="BH23" s="236"/>
    </row>
    <row r="24" spans="1:72" ht="15" customHeight="1">
      <c r="A24" s="620"/>
      <c r="B24" s="244">
        <f>+'Ark1'!C2292</f>
        <v>2024</v>
      </c>
      <c r="C24" s="240">
        <f>+'Ark1'!J2292</f>
        <v>103</v>
      </c>
      <c r="D24" s="240" t="str">
        <f>VLOOKUP(C24,RNR!$A$1:$B$26,2)</f>
        <v>Rudshøgda</v>
      </c>
      <c r="E24" s="240">
        <f>+'Ark1'!D2292</f>
        <v>11</v>
      </c>
      <c r="F24" s="240" t="s">
        <v>567</v>
      </c>
      <c r="G24" s="240">
        <f>+'Ark1'!Q2292</f>
        <v>0</v>
      </c>
      <c r="H24" s="376">
        <f>+'Ark1'!R2292</f>
        <v>0</v>
      </c>
      <c r="I24" s="241" t="str">
        <f>+IF(H24=0,"",'Ark1'!AG2292)</f>
        <v/>
      </c>
      <c r="J24" s="241" t="str">
        <f>+IF(H24=0,"",'Ark1'!AH2292)</f>
        <v/>
      </c>
      <c r="K24" s="620"/>
      <c r="L24" s="33" t="str">
        <f>+IF(H24=0,"",'Ark1'!U2292)</f>
        <v/>
      </c>
      <c r="M24" s="620"/>
      <c r="N24" s="391">
        <f>+IF(I24=0,"",'Ark1'!AJ2292)</f>
        <v>0</v>
      </c>
      <c r="O24" s="101"/>
      <c r="P24" s="272" t="str">
        <f>+IF(N24=0,"",'Ark1'!AK2292)</f>
        <v/>
      </c>
      <c r="Q24" s="101"/>
      <c r="R24" s="272" t="str">
        <f>+IF(N24=0,"",'Ark1'!AL2292)</f>
        <v/>
      </c>
      <c r="S24" s="222"/>
      <c r="U24" s="222"/>
      <c r="V24" s="242" t="str">
        <f>+IF(H24=0,"",'Ark1'!T2292)</f>
        <v/>
      </c>
      <c r="W24" s="243" t="str">
        <f>+IF(H24=0,"",'Ark1'!W2292)</f>
        <v/>
      </c>
      <c r="X24" s="243" t="str">
        <f>+IF(H24=0,"",'Ark1'!X2292)</f>
        <v/>
      </c>
      <c r="Y24" s="243" t="str">
        <f>+IF(H24=0,"",'Ark1'!Y2292)</f>
        <v/>
      </c>
      <c r="Z24" s="241" t="str">
        <f>+IF(H24=0,"",'Ark1'!Z2292)</f>
        <v/>
      </c>
      <c r="AA24" s="241" t="str">
        <f>+IF(H24=0,"",'Ark1'!Z2292)</f>
        <v/>
      </c>
      <c r="AB24" s="241" t="str">
        <f>+IF(H24=0,"",'Ark1'!AC2292)</f>
        <v/>
      </c>
      <c r="AC24" s="243" t="str">
        <f>+IF(H24=0,"",'Ark1'!AE2292)</f>
        <v/>
      </c>
      <c r="AD24" s="622" t="str">
        <f t="shared" si="5"/>
        <v/>
      </c>
      <c r="AE24" s="241" t="str">
        <f t="shared" si="6"/>
        <v/>
      </c>
      <c r="AF24" s="620"/>
      <c r="AG24" s="224"/>
      <c r="AI24" s="30"/>
      <c r="AJ24" s="28"/>
      <c r="AK24" s="225"/>
      <c r="AL24" s="621"/>
      <c r="AM24" s="244"/>
      <c r="AN24" s="244"/>
      <c r="AO24" s="244"/>
      <c r="AP24" s="621"/>
    </row>
    <row r="25" spans="1:72" ht="15" customHeight="1">
      <c r="A25" s="620"/>
      <c r="B25" s="244">
        <f>+'Ark1'!C2293</f>
        <v>2024</v>
      </c>
      <c r="C25" s="240">
        <f>+'Ark1'!J2293</f>
        <v>103</v>
      </c>
      <c r="D25" s="240" t="str">
        <f>VLOOKUP(C25,RNR!$A$1:$B$26,2)</f>
        <v>Rudshøgda</v>
      </c>
      <c r="E25" s="240">
        <f>+'Ark1'!D2293</f>
        <v>12</v>
      </c>
      <c r="F25" s="240" t="s">
        <v>568</v>
      </c>
      <c r="G25" s="240">
        <f>+'Ark1'!Q2293</f>
        <v>0</v>
      </c>
      <c r="H25" s="376">
        <f>+'Ark1'!R2293</f>
        <v>0</v>
      </c>
      <c r="I25" s="241" t="str">
        <f>+IF(H25=0,"",'Ark1'!AG2293)</f>
        <v/>
      </c>
      <c r="J25" s="241" t="str">
        <f>+IF(H25=0,"",'Ark1'!AH2293)</f>
        <v/>
      </c>
      <c r="K25" s="620"/>
      <c r="L25" s="33" t="str">
        <f>+IF(H25=0,"",'Ark1'!U2293)</f>
        <v/>
      </c>
      <c r="M25" s="620"/>
      <c r="N25" s="391">
        <f>+IF(I25=0,"",'Ark1'!AJ2293)</f>
        <v>0</v>
      </c>
      <c r="O25" s="101"/>
      <c r="P25" s="272" t="str">
        <f>+IF(N25=0,"",'Ark1'!AK2293)</f>
        <v/>
      </c>
      <c r="Q25" s="101"/>
      <c r="R25" s="272" t="str">
        <f>+IF(N25=0,"",'Ark1'!AL2293)</f>
        <v/>
      </c>
      <c r="S25" s="222"/>
      <c r="U25" s="222"/>
      <c r="V25" s="242" t="str">
        <f>+IF(H25=0,"",'Ark1'!T2293)</f>
        <v/>
      </c>
      <c r="W25" s="243" t="str">
        <f>+IF(H25=0,"",'Ark1'!W2293)</f>
        <v/>
      </c>
      <c r="X25" s="243" t="str">
        <f>+IF(H25=0,"",'Ark1'!X2293)</f>
        <v/>
      </c>
      <c r="Y25" s="243" t="str">
        <f>+IF(H25=0,"",'Ark1'!Y2293)</f>
        <v/>
      </c>
      <c r="Z25" s="241" t="str">
        <f>+IF(H25=0,"",'Ark1'!Z2293)</f>
        <v/>
      </c>
      <c r="AA25" s="241" t="str">
        <f>+IF(H25=0,"",'Ark1'!Z2293)</f>
        <v/>
      </c>
      <c r="AB25" s="241" t="str">
        <f>+IF(H25=0,"",'Ark1'!AC2293)</f>
        <v/>
      </c>
      <c r="AC25" s="243" t="str">
        <f>+IF(H25=0,"",'Ark1'!AE2293)</f>
        <v/>
      </c>
      <c r="AD25" s="622" t="str">
        <f t="shared" si="5"/>
        <v/>
      </c>
      <c r="AE25" s="241" t="str">
        <f t="shared" si="6"/>
        <v/>
      </c>
      <c r="AF25" s="620"/>
      <c r="AG25" s="224"/>
      <c r="AI25" s="30"/>
      <c r="AJ25" s="28"/>
      <c r="AK25" s="225"/>
      <c r="AL25" s="621"/>
      <c r="AM25" s="244"/>
      <c r="AN25" s="244"/>
      <c r="AO25" s="224"/>
      <c r="AP25" s="224"/>
      <c r="AQ25" s="224"/>
    </row>
    <row r="26" spans="1:72" ht="15" customHeight="1">
      <c r="A26" s="620"/>
      <c r="B26" s="620"/>
      <c r="C26" s="620"/>
      <c r="D26" s="620"/>
      <c r="E26" s="620"/>
      <c r="F26" s="620"/>
      <c r="G26" s="620"/>
      <c r="H26" s="372"/>
      <c r="I26" s="222"/>
      <c r="J26" s="222"/>
      <c r="K26" s="620"/>
      <c r="L26" s="620"/>
      <c r="M26" s="620"/>
      <c r="N26" s="372"/>
      <c r="O26" s="101"/>
      <c r="P26" s="222"/>
      <c r="Q26" s="101"/>
      <c r="R26" s="222"/>
      <c r="S26" s="222"/>
      <c r="T26" s="222"/>
      <c r="U26" s="222"/>
      <c r="V26" s="620"/>
      <c r="W26" s="223"/>
      <c r="X26" s="223"/>
      <c r="Y26" s="223"/>
      <c r="Z26" s="223"/>
      <c r="AA26" s="223"/>
      <c r="AB26" s="620"/>
      <c r="AC26" s="223"/>
      <c r="AD26" s="223"/>
      <c r="AE26" s="222"/>
      <c r="AF26" s="620"/>
      <c r="AG26" s="224"/>
      <c r="AI26" s="30"/>
      <c r="AJ26" s="28"/>
      <c r="AK26" s="225"/>
      <c r="AL26" s="621"/>
      <c r="AP26" s="621"/>
      <c r="BH26" s="236"/>
    </row>
    <row r="27" spans="1:72" ht="15" customHeight="1">
      <c r="A27" s="620"/>
      <c r="B27" s="620"/>
      <c r="C27" s="238" t="str">
        <f>+D29</f>
        <v>Furuseth</v>
      </c>
      <c r="D27" s="620"/>
      <c r="E27" s="279"/>
      <c r="F27" s="238"/>
      <c r="G27" s="620"/>
      <c r="H27" s="391">
        <f>SUM(H29:H40)</f>
        <v>38190</v>
      </c>
      <c r="I27" s="222"/>
      <c r="J27" s="222"/>
      <c r="K27" s="620"/>
      <c r="L27" s="272">
        <f>+Slakteri!M10</f>
        <v>21.183095051060299</v>
      </c>
      <c r="M27" s="620"/>
      <c r="N27" s="391">
        <f>SUM(N29:N40)</f>
        <v>38020</v>
      </c>
      <c r="O27" s="101"/>
      <c r="P27" s="222"/>
      <c r="Q27" s="101"/>
      <c r="R27" s="225">
        <f>+Slakteri!V10</f>
        <v>21.751536741082703</v>
      </c>
      <c r="S27" s="222"/>
      <c r="T27" s="225">
        <f>+Slakteri!X10</f>
        <v>8.2351139041633896</v>
      </c>
      <c r="U27" s="222"/>
      <c r="V27" s="620"/>
      <c r="W27" s="223"/>
      <c r="X27" s="223"/>
      <c r="Y27" s="223"/>
      <c r="Z27" s="223"/>
      <c r="AA27" s="223"/>
      <c r="AB27" s="620"/>
      <c r="AC27" s="223"/>
      <c r="AD27" s="272">
        <f>+L27/C29</f>
        <v>0.19984051934962546</v>
      </c>
      <c r="AE27" s="222"/>
      <c r="AF27" s="620"/>
      <c r="AG27" s="224"/>
      <c r="AI27" s="30"/>
      <c r="AJ27" s="28"/>
      <c r="AK27" s="225"/>
      <c r="AL27" s="621"/>
      <c r="AP27" s="621"/>
      <c r="BH27" s="236"/>
    </row>
    <row r="28" spans="1:72" ht="15" customHeight="1">
      <c r="A28" s="620"/>
      <c r="B28" s="620"/>
      <c r="C28" s="620"/>
      <c r="D28" s="620"/>
      <c r="E28" s="620"/>
      <c r="F28" s="620"/>
      <c r="G28" s="620"/>
      <c r="H28" s="372"/>
      <c r="I28" s="222"/>
      <c r="J28" s="222"/>
      <c r="K28" s="620"/>
      <c r="L28" s="620"/>
      <c r="M28" s="620"/>
      <c r="N28" s="372"/>
      <c r="O28" s="101"/>
      <c r="P28" s="222"/>
      <c r="Q28" s="101"/>
      <c r="R28" s="222"/>
      <c r="S28" s="222"/>
      <c r="T28" s="222"/>
      <c r="U28" s="222"/>
      <c r="V28" s="620"/>
      <c r="W28" s="223"/>
      <c r="X28" s="223"/>
      <c r="Y28" s="223"/>
      <c r="Z28" s="223"/>
      <c r="AA28" s="223"/>
      <c r="AB28" s="620"/>
      <c r="AC28" s="223"/>
      <c r="AD28" s="223"/>
      <c r="AE28" s="223"/>
      <c r="AF28" s="620"/>
      <c r="AG28" s="224"/>
      <c r="AI28" s="30"/>
      <c r="AJ28" s="28"/>
      <c r="AK28" s="225"/>
      <c r="AL28" s="621"/>
      <c r="AP28" s="621"/>
      <c r="BH28" s="236">
        <f>1+BH25</f>
        <v>1</v>
      </c>
      <c r="BI28" s="621">
        <v>20.659867330016564</v>
      </c>
      <c r="BJ28" s="621">
        <f t="shared" ref="BJ28:BT28" si="7">+BI28</f>
        <v>20.659867330016564</v>
      </c>
      <c r="BK28" s="621">
        <f t="shared" si="7"/>
        <v>20.659867330016564</v>
      </c>
      <c r="BL28" s="621">
        <f t="shared" si="7"/>
        <v>20.659867330016564</v>
      </c>
      <c r="BM28" s="621">
        <f t="shared" si="7"/>
        <v>20.659867330016564</v>
      </c>
      <c r="BN28" s="621">
        <f t="shared" si="7"/>
        <v>20.659867330016564</v>
      </c>
      <c r="BO28" s="621">
        <f t="shared" si="7"/>
        <v>20.659867330016564</v>
      </c>
      <c r="BP28" s="621">
        <f t="shared" si="7"/>
        <v>20.659867330016564</v>
      </c>
      <c r="BQ28" s="621">
        <f t="shared" si="7"/>
        <v>20.659867330016564</v>
      </c>
      <c r="BR28" s="621">
        <f t="shared" si="7"/>
        <v>20.659867330016564</v>
      </c>
      <c r="BS28" s="621">
        <f t="shared" si="7"/>
        <v>20.659867330016564</v>
      </c>
      <c r="BT28" s="621">
        <f t="shared" si="7"/>
        <v>20.659867330016564</v>
      </c>
    </row>
    <row r="29" spans="1:72" ht="15" customHeight="1">
      <c r="A29" s="620"/>
      <c r="B29" s="244">
        <f>+'Ark1'!C2294</f>
        <v>2024</v>
      </c>
      <c r="C29" s="621">
        <f>+'Ark1'!J2294</f>
        <v>106</v>
      </c>
      <c r="D29" s="250" t="str">
        <f>VLOOKUP(C29,RNR!$A$1:$B$26,2)</f>
        <v>Furuseth</v>
      </c>
      <c r="E29" s="621">
        <f>+'Ark1'!D2294</f>
        <v>1</v>
      </c>
      <c r="F29" s="621" t="str">
        <f t="shared" ref="F29:F40" si="8">+F14</f>
        <v>Jan</v>
      </c>
      <c r="G29" s="621">
        <f>+'Ark1'!Q2294</f>
        <v>25</v>
      </c>
      <c r="H29" s="619">
        <f>+'Ark1'!R2294</f>
        <v>302</v>
      </c>
      <c r="I29" s="30">
        <f>+IF(H29=0,"",'Ark1'!AG2294)</f>
        <v>3.4676771156275126</v>
      </c>
      <c r="J29" s="30">
        <f>+IF(H29=0,"",'Ark1'!AH2294)</f>
        <v>3.3853378948531923</v>
      </c>
      <c r="K29" s="620"/>
      <c r="L29" s="30">
        <f>+IF(H29=0,"",'Ark1'!U2294)</f>
        <v>20.790066225165557</v>
      </c>
      <c r="M29" s="620"/>
      <c r="N29" s="391">
        <f>+IF(I29=0,"",'Ark1'!AJ2294)</f>
        <v>302</v>
      </c>
      <c r="O29" s="101"/>
      <c r="P29" s="272">
        <f>+IF(N29=0,"",'Ark1'!AK2294)</f>
        <v>97.612913907284721</v>
      </c>
      <c r="Q29" s="101"/>
      <c r="R29" s="272">
        <f>+IF(N29=0,"",'Ark1'!AL2294)</f>
        <v>21.662486287426447</v>
      </c>
      <c r="S29" s="222"/>
      <c r="T29" s="225">
        <f>+IF(H29=0,"",'Ark1'!S2294)</f>
        <v>7.572847682119205</v>
      </c>
      <c r="U29" s="222"/>
      <c r="V29" s="28">
        <f>+IF(H29=0,"",'Ark1'!T2294)</f>
        <v>6.7284768211920527</v>
      </c>
      <c r="W29" s="35">
        <f>+IF(H29=0,"",'Ark1'!W2294)</f>
        <v>9.9337748344370862</v>
      </c>
      <c r="X29" s="35">
        <f>+IF(H29=0,"",'Ark1'!X2294)</f>
        <v>80.132450331125824</v>
      </c>
      <c r="Y29" s="35">
        <f>+IF(H29=0,"",'Ark1'!Y2294)</f>
        <v>21.523178807947023</v>
      </c>
      <c r="Z29" s="35">
        <f>+IF(H29=0,"",'Ark1'!Z2294)</f>
        <v>0</v>
      </c>
      <c r="AA29" s="35">
        <f>+IF(H29=0,"",'Ark1'!Z2294)</f>
        <v>0</v>
      </c>
      <c r="AB29" s="28">
        <f>+IF(H29=0,"",'Ark1'!AC2294)</f>
        <v>1.3879031534548929</v>
      </c>
      <c r="AC29" s="35">
        <f>+IF(H29=0,"",'Ark1'!AE2294)</f>
        <v>55.913202894679408</v>
      </c>
      <c r="AD29" s="35">
        <f t="shared" ref="AD29" si="9">+IF(H29=0,"",+L29/C29)</f>
        <v>0.19613270023741092</v>
      </c>
      <c r="AE29" s="30">
        <f t="shared" ref="AE29" si="10">+IF(H29=0,"",G29/H29)</f>
        <v>8.2781456953642391E-2</v>
      </c>
      <c r="AF29" s="620"/>
      <c r="AG29" s="224"/>
      <c r="AI29" s="30"/>
      <c r="AJ29" s="28"/>
      <c r="AK29" s="225"/>
      <c r="AL29" s="621"/>
      <c r="AP29" s="621"/>
    </row>
    <row r="30" spans="1:72" ht="15" customHeight="1">
      <c r="A30" s="620"/>
      <c r="B30" s="244">
        <f>+'Ark1'!C2295</f>
        <v>2024</v>
      </c>
      <c r="C30" s="621">
        <f>+'Ark1'!J2295</f>
        <v>106</v>
      </c>
      <c r="D30" s="250" t="str">
        <f>VLOOKUP(C30,RNR!$A$1:$B$26,2)</f>
        <v>Furuseth</v>
      </c>
      <c r="E30" s="621">
        <f>+'Ark1'!D2295</f>
        <v>2</v>
      </c>
      <c r="F30" s="621" t="str">
        <f t="shared" si="8"/>
        <v>Feb</v>
      </c>
      <c r="G30" s="621">
        <f>+'Ark1'!Q2295</f>
        <v>57</v>
      </c>
      <c r="H30" s="619">
        <f>+'Ark1'!R2295</f>
        <v>875</v>
      </c>
      <c r="I30" s="30">
        <f>+IF(H30=0,"",'Ark1'!AG2295)</f>
        <v>8.1547064305684991</v>
      </c>
      <c r="J30" s="30">
        <f>+IF(H30=0,"",'Ark1'!AH2295)</f>
        <v>8.5680557494827507</v>
      </c>
      <c r="K30" s="620"/>
      <c r="L30" s="30">
        <f>+IF(H30=0,"",'Ark1'!U2295)</f>
        <v>23.142857142857167</v>
      </c>
      <c r="M30" s="620"/>
      <c r="N30" s="391">
        <f>+IF(I30=0,"",'Ark1'!AJ2295)</f>
        <v>875</v>
      </c>
      <c r="O30" s="101"/>
      <c r="P30" s="272">
        <f>+IF(N30=0,"",'Ark1'!AK2295)</f>
        <v>101.25634285714294</v>
      </c>
      <c r="Q30" s="101"/>
      <c r="R30" s="272">
        <f>+IF(N30=0,"",'Ark1'!AL2295)</f>
        <v>21.352249584744527</v>
      </c>
      <c r="S30" s="222"/>
      <c r="T30" s="225">
        <f>+IF(H30=0,"",'Ark1'!S2295)</f>
        <v>7.4342857142857151</v>
      </c>
      <c r="U30" s="222"/>
      <c r="V30" s="28">
        <f>+IF(H30=0,"",'Ark1'!T2295)</f>
        <v>6.4697142857142884</v>
      </c>
      <c r="W30" s="35">
        <f>+IF(H30=0,"",'Ark1'!W2295)</f>
        <v>11.771428571428576</v>
      </c>
      <c r="X30" s="35">
        <f>+IF(H30=0,"",'Ark1'!X2295)</f>
        <v>78.971428571428604</v>
      </c>
      <c r="Y30" s="35">
        <f>+IF(H30=0,"",'Ark1'!Y2295)</f>
        <v>37.94285714285715</v>
      </c>
      <c r="Z30" s="35">
        <f>+IF(H30=0,"",'Ark1'!Z2295)</f>
        <v>0</v>
      </c>
      <c r="AA30" s="35">
        <f>+IF(H30=0,"",'Ark1'!Z2295)</f>
        <v>0</v>
      </c>
      <c r="AB30" s="28">
        <f>+IF(H30=0,"",'Ark1'!AC2295)</f>
        <v>1.9804609646880351</v>
      </c>
      <c r="AC30" s="35">
        <f>+IF(H30=0,"",'Ark1'!AE2295)</f>
        <v>60.020786595284221</v>
      </c>
      <c r="AD30" s="35">
        <f t="shared" ref="AD30:AD40" si="11">+IF(H30=0,"",+L30/C30)</f>
        <v>0.21832884097035063</v>
      </c>
      <c r="AE30" s="30">
        <f t="shared" ref="AE30:AE40" si="12">+IF(H30=0,"",G30/H30)</f>
        <v>6.5142857142857141E-2</v>
      </c>
      <c r="AF30" s="620"/>
      <c r="AG30" s="224"/>
      <c r="AI30" s="30"/>
      <c r="AJ30" s="28"/>
      <c r="AK30" s="225"/>
      <c r="AL30" s="621"/>
      <c r="AP30" s="621"/>
    </row>
    <row r="31" spans="1:72" ht="15" customHeight="1">
      <c r="A31" s="620"/>
      <c r="B31" s="244">
        <f>+'Ark1'!C2296</f>
        <v>2024</v>
      </c>
      <c r="C31" s="621">
        <f>+'Ark1'!J2296</f>
        <v>106</v>
      </c>
      <c r="D31" s="250" t="str">
        <f>VLOOKUP(C31,RNR!$A$1:$B$26,2)</f>
        <v>Furuseth</v>
      </c>
      <c r="E31" s="621">
        <f>+'Ark1'!D2296</f>
        <v>3</v>
      </c>
      <c r="F31" s="621" t="str">
        <f t="shared" si="8"/>
        <v>Mar</v>
      </c>
      <c r="G31" s="621">
        <f>+'Ark1'!Q2296</f>
        <v>119</v>
      </c>
      <c r="H31" s="619">
        <f>+'Ark1'!R2296</f>
        <v>1254</v>
      </c>
      <c r="I31" s="30">
        <f>+IF(H31=0,"",'Ark1'!AG2296)</f>
        <v>3.0371285330233242</v>
      </c>
      <c r="J31" s="30">
        <f>+IF(H31=0,"",'Ark1'!AH2296)</f>
        <v>3.1036165241500648</v>
      </c>
      <c r="K31" s="620"/>
      <c r="L31" s="30">
        <f>+IF(H31=0,"",'Ark1'!U2296)</f>
        <v>26.356698564593277</v>
      </c>
      <c r="M31" s="620"/>
      <c r="N31" s="391">
        <f>+IF(I31=0,"",'Ark1'!AJ2296)</f>
        <v>1252</v>
      </c>
      <c r="O31" s="101"/>
      <c r="P31" s="272">
        <f>+IF(N31=0,"",'Ark1'!AK2296)</f>
        <v>105.04880191693297</v>
      </c>
      <c r="Q31" s="101"/>
      <c r="R31" s="272">
        <f>+IF(N31=0,"",'Ark1'!AL2296)</f>
        <v>21.553774158422744</v>
      </c>
      <c r="S31" s="222"/>
      <c r="T31" s="225">
        <f>+IF(H31=0,"",'Ark1'!S2296)</f>
        <v>7.7551834130781501</v>
      </c>
      <c r="U31" s="222"/>
      <c r="V31" s="28">
        <f>+IF(H31=0,"",'Ark1'!T2296)</f>
        <v>6.901116427432215</v>
      </c>
      <c r="W31" s="35">
        <f>+IF(H31=0,"",'Ark1'!W2296)</f>
        <v>20.095693779904298</v>
      </c>
      <c r="X31" s="35">
        <f>+IF(H31=0,"",'Ark1'!X2296)</f>
        <v>81.738437001594889</v>
      </c>
      <c r="Y31" s="35">
        <f>+IF(H31=0,"",'Ark1'!Y2296)</f>
        <v>53.349282296650706</v>
      </c>
      <c r="Z31" s="35">
        <f>+IF(H31=0,"",'Ark1'!Z2296)</f>
        <v>0</v>
      </c>
      <c r="AA31" s="35">
        <f>+IF(H31=0,"",'Ark1'!Z2296)</f>
        <v>0</v>
      </c>
      <c r="AB31" s="28">
        <f>+IF(H31=0,"",'Ark1'!AC2296)</f>
        <v>2.1105299977996324</v>
      </c>
      <c r="AC31" s="35">
        <f>+IF(H31=0,"",'Ark1'!AE2296)</f>
        <v>72.320197749495506</v>
      </c>
      <c r="AD31" s="35">
        <f t="shared" si="11"/>
        <v>0.24864809966597431</v>
      </c>
      <c r="AE31" s="30">
        <f t="shared" si="12"/>
        <v>9.4896331738437006E-2</v>
      </c>
      <c r="AF31" s="620"/>
      <c r="AG31" s="224"/>
      <c r="AI31" s="30"/>
      <c r="AJ31" s="28"/>
      <c r="AK31" s="225"/>
      <c r="AL31" s="621"/>
      <c r="AM31" s="244"/>
      <c r="AN31" s="244"/>
      <c r="AO31" s="244"/>
      <c r="AP31" s="621"/>
    </row>
    <row r="32" spans="1:72" ht="15" customHeight="1">
      <c r="A32" s="620"/>
      <c r="B32" s="244">
        <f>+'Ark1'!C2297</f>
        <v>2024</v>
      </c>
      <c r="C32" s="621">
        <f>+'Ark1'!J2297</f>
        <v>106</v>
      </c>
      <c r="D32" s="250" t="str">
        <f>VLOOKUP(C32,RNR!$A$1:$B$26,2)</f>
        <v>Furuseth</v>
      </c>
      <c r="E32" s="621">
        <f>+'Ark1'!D2297</f>
        <v>4</v>
      </c>
      <c r="F32" s="621" t="str">
        <f t="shared" si="8"/>
        <v>Apr</v>
      </c>
      <c r="G32" s="621">
        <f>+'Ark1'!Q2297</f>
        <v>25</v>
      </c>
      <c r="H32" s="619">
        <f>+'Ark1'!R2297</f>
        <v>171</v>
      </c>
      <c r="I32" s="30">
        <f>+IF(H32=0,"",'Ark1'!AG2297)</f>
        <v>2.4016853932584263</v>
      </c>
      <c r="J32" s="30">
        <f>+IF(H32=0,"",'Ark1'!AH2297)</f>
        <v>2.1103976658098702</v>
      </c>
      <c r="K32" s="620"/>
      <c r="L32" s="30">
        <f>+IF(H32=0,"",'Ark1'!U2297)</f>
        <v>19.897076023391818</v>
      </c>
      <c r="M32" s="620"/>
      <c r="N32" s="391">
        <f>+IF(I32=0,"",'Ark1'!AJ2297)</f>
        <v>171</v>
      </c>
      <c r="O32" s="101"/>
      <c r="P32" s="272">
        <f>+IF(N32=0,"",'Ark1'!AK2297)</f>
        <v>100.11754385964917</v>
      </c>
      <c r="Q32" s="101"/>
      <c r="R32" s="272">
        <f>+IF(N32=0,"",'Ark1'!AL2297)</f>
        <v>18.596023566980374</v>
      </c>
      <c r="S32" s="222"/>
      <c r="T32" s="225">
        <f>+IF(H32=0,"",'Ark1'!S2297)</f>
        <v>6.0701754385964914</v>
      </c>
      <c r="U32" s="222"/>
      <c r="V32" s="28">
        <f>+IF(H32=0,"",'Ark1'!T2297)</f>
        <v>5.4795321637426913</v>
      </c>
      <c r="W32" s="35">
        <f>+IF(H32=0,"",'Ark1'!W2297)</f>
        <v>12.86549707602339</v>
      </c>
      <c r="X32" s="35">
        <f>+IF(H32=0,"",'Ark1'!X2297)</f>
        <v>57.309941520467845</v>
      </c>
      <c r="Y32" s="35">
        <f>+IF(H32=0,"",'Ark1'!Y2297)</f>
        <v>27.48538011695906</v>
      </c>
      <c r="Z32" s="35">
        <f>+IF(H32=0,"",'Ark1'!Z2297)</f>
        <v>0</v>
      </c>
      <c r="AA32" s="35">
        <f>+IF(H32=0,"",'Ark1'!Z2297)</f>
        <v>0</v>
      </c>
      <c r="AB32" s="28">
        <f>+IF(H32=0,"",'Ark1'!AC2297)</f>
        <v>2.3603428764862797</v>
      </c>
      <c r="AC32" s="35">
        <f>+IF(H32=0,"",'Ark1'!AE2297)</f>
        <v>71.199994182378191</v>
      </c>
      <c r="AD32" s="35">
        <f t="shared" si="11"/>
        <v>0.18770826437162094</v>
      </c>
      <c r="AE32" s="30">
        <f t="shared" si="12"/>
        <v>0.14619883040935672</v>
      </c>
      <c r="AF32" s="620"/>
      <c r="AG32" s="224"/>
      <c r="AI32" s="30"/>
      <c r="AJ32" s="28"/>
      <c r="AK32" s="225"/>
      <c r="AL32" s="621"/>
      <c r="AM32" s="244"/>
      <c r="AN32" s="244"/>
      <c r="AO32" s="244"/>
      <c r="AP32" s="621"/>
    </row>
    <row r="33" spans="1:72" ht="15" customHeight="1">
      <c r="A33" s="620"/>
      <c r="B33" s="244">
        <f>+'Ark1'!C2298</f>
        <v>2024</v>
      </c>
      <c r="C33" s="621">
        <f>+'Ark1'!J2298</f>
        <v>106</v>
      </c>
      <c r="D33" s="250" t="str">
        <f>VLOOKUP(C33,RNR!$A$1:$B$26,2)</f>
        <v>Furuseth</v>
      </c>
      <c r="E33" s="621">
        <f>+'Ark1'!D2298</f>
        <v>5</v>
      </c>
      <c r="F33" s="621" t="str">
        <f t="shared" si="8"/>
        <v>Mai</v>
      </c>
      <c r="G33" s="621">
        <f>+'Ark1'!Q2298</f>
        <v>27</v>
      </c>
      <c r="H33" s="619">
        <f>+'Ark1'!R2298</f>
        <v>177</v>
      </c>
      <c r="I33" s="30">
        <f>+IF(H33=0,"",'Ark1'!AG2298)</f>
        <v>5.493482309124766</v>
      </c>
      <c r="J33" s="30">
        <f>+IF(H33=0,"",'Ark1'!AH2298)</f>
        <v>5.2991820610907121</v>
      </c>
      <c r="K33" s="620"/>
      <c r="L33" s="30">
        <f>+IF(H33=0,"",'Ark1'!U2298)</f>
        <v>24.919209039548015</v>
      </c>
      <c r="M33" s="620"/>
      <c r="N33" s="391">
        <f>+IF(I33=0,"",'Ark1'!AJ2298)</f>
        <v>177</v>
      </c>
      <c r="O33" s="101"/>
      <c r="P33" s="272">
        <f>+IF(N33=0,"",'Ark1'!AK2298)</f>
        <v>104.88813559322033</v>
      </c>
      <c r="Q33" s="101"/>
      <c r="R33" s="272">
        <f>+IF(N33=0,"",'Ark1'!AL2298)</f>
        <v>20.480807387388641</v>
      </c>
      <c r="S33" s="222"/>
      <c r="T33" s="225">
        <f>+IF(H33=0,"",'Ark1'!S2298)</f>
        <v>7.1355932203389827</v>
      </c>
      <c r="U33" s="222"/>
      <c r="V33" s="28">
        <f>+IF(H33=0,"",'Ark1'!T2298)</f>
        <v>6.0734463276836177</v>
      </c>
      <c r="W33" s="35">
        <f>+IF(H33=0,"",'Ark1'!W2298)</f>
        <v>19.774011299435024</v>
      </c>
      <c r="X33" s="35">
        <f>+IF(H33=0,"",'Ark1'!X2298)</f>
        <v>72.881355932203391</v>
      </c>
      <c r="Y33" s="35">
        <f>+IF(H33=0,"",'Ark1'!Y2298)</f>
        <v>48.587570621468942</v>
      </c>
      <c r="Z33" s="35">
        <f>+IF(H33=0,"",'Ark1'!Z2298)</f>
        <v>0</v>
      </c>
      <c r="AA33" s="35">
        <f>+IF(H33=0,"",'Ark1'!Z2298)</f>
        <v>0</v>
      </c>
      <c r="AB33" s="28">
        <f>+IF(H33=0,"",'Ark1'!AC2298)</f>
        <v>2.549005785734284</v>
      </c>
      <c r="AC33" s="35">
        <f>+IF(H33=0,"",'Ark1'!AE2298)</f>
        <v>77.998802475532187</v>
      </c>
      <c r="AD33" s="35">
        <f t="shared" si="11"/>
        <v>0.23508687773158504</v>
      </c>
      <c r="AE33" s="30">
        <f t="shared" si="12"/>
        <v>0.15254237288135594</v>
      </c>
      <c r="AF33" s="620"/>
      <c r="AG33" s="224"/>
      <c r="AI33" s="30"/>
      <c r="AJ33" s="28"/>
      <c r="AK33" s="225"/>
      <c r="AL33" s="621"/>
      <c r="AM33" s="244"/>
      <c r="AN33" s="244"/>
      <c r="AO33" s="244"/>
      <c r="AP33" s="621"/>
    </row>
    <row r="34" spans="1:72" ht="15" customHeight="1">
      <c r="A34" s="620"/>
      <c r="B34" s="244">
        <f>+'Ark1'!C2299</f>
        <v>2024</v>
      </c>
      <c r="C34" s="621">
        <f>+'Ark1'!J2299</f>
        <v>106</v>
      </c>
      <c r="D34" s="250" t="str">
        <f>VLOOKUP(C34,RNR!$A$1:$B$26,2)</f>
        <v>Furuseth</v>
      </c>
      <c r="E34" s="621">
        <f>+'Ark1'!D2299</f>
        <v>6</v>
      </c>
      <c r="F34" s="621" t="str">
        <f t="shared" si="8"/>
        <v>Jun</v>
      </c>
      <c r="G34" s="621">
        <f>+'Ark1'!Q2299</f>
        <v>8</v>
      </c>
      <c r="H34" s="619">
        <f>+'Ark1'!R2299</f>
        <v>80</v>
      </c>
      <c r="I34" s="30">
        <f>+IF(H34=0,"",'Ark1'!AG2299)</f>
        <v>2.0763041785621597</v>
      </c>
      <c r="J34" s="30">
        <f>+IF(H34=0,"",'Ark1'!AH2299)</f>
        <v>2.9282700972177831</v>
      </c>
      <c r="K34" s="620"/>
      <c r="L34" s="30">
        <f>+IF(H34=0,"",'Ark1'!U2299)</f>
        <v>28.068749999999994</v>
      </c>
      <c r="M34" s="620"/>
      <c r="N34" s="391">
        <f>+IF(I34=0,"",'Ark1'!AJ2299)</f>
        <v>80</v>
      </c>
      <c r="O34" s="101"/>
      <c r="P34" s="272">
        <f>+IF(N34=0,"",'Ark1'!AK2299)</f>
        <v>106.76750000000003</v>
      </c>
      <c r="Q34" s="101"/>
      <c r="R34" s="272">
        <f>+IF(N34=0,"",'Ark1'!AL2299)</f>
        <v>22.551825103857844</v>
      </c>
      <c r="S34" s="222"/>
      <c r="T34" s="225">
        <f>+IF(H34=0,"",'Ark1'!S2299)</f>
        <v>8</v>
      </c>
      <c r="U34" s="222"/>
      <c r="V34" s="28">
        <f>+IF(H34=0,"",'Ark1'!T2299)</f>
        <v>7.125</v>
      </c>
      <c r="W34" s="35">
        <f>+IF(H34=0,"",'Ark1'!W2299)</f>
        <v>22.5</v>
      </c>
      <c r="X34" s="35">
        <f>+IF(H34=0,"",'Ark1'!X2299)</f>
        <v>92.5</v>
      </c>
      <c r="Y34" s="35">
        <f>+IF(H34=0,"",'Ark1'!Y2299)</f>
        <v>61.25</v>
      </c>
      <c r="Z34" s="35">
        <f>+IF(H34=0,"",'Ark1'!Z2299)</f>
        <v>0</v>
      </c>
      <c r="AA34" s="35">
        <f>+IF(H34=0,"",'Ark1'!Z2299)</f>
        <v>0</v>
      </c>
      <c r="AB34" s="28">
        <f>+IF(H34=0,"",'Ark1'!AC2299)</f>
        <v>2.481808816166144</v>
      </c>
      <c r="AC34" s="35">
        <f>+IF(H34=0,"",'Ark1'!AE2299)</f>
        <v>59.497269398734055</v>
      </c>
      <c r="AD34" s="35">
        <f t="shared" si="11"/>
        <v>0.26479952830188674</v>
      </c>
      <c r="AE34" s="30">
        <f t="shared" si="12"/>
        <v>0.1</v>
      </c>
      <c r="AF34" s="620"/>
      <c r="AG34" s="224"/>
      <c r="AI34" s="30"/>
      <c r="AJ34" s="28"/>
      <c r="AK34" s="225"/>
      <c r="AL34" s="621"/>
      <c r="AM34" s="244"/>
      <c r="AN34" s="244"/>
      <c r="AO34" s="244"/>
      <c r="AP34" s="621"/>
    </row>
    <row r="35" spans="1:72" ht="15" customHeight="1">
      <c r="A35" s="620"/>
      <c r="B35" s="244">
        <f>+'Ark1'!C2300</f>
        <v>2024</v>
      </c>
      <c r="C35" s="621">
        <f>+'Ark1'!J2300</f>
        <v>106</v>
      </c>
      <c r="D35" s="250" t="str">
        <f>VLOOKUP(C35,RNR!$A$1:$B$26,2)</f>
        <v>Furuseth</v>
      </c>
      <c r="E35" s="621">
        <f>+'Ark1'!D2300</f>
        <v>7</v>
      </c>
      <c r="F35" s="621" t="str">
        <f t="shared" si="8"/>
        <v>Jul</v>
      </c>
      <c r="G35" s="621">
        <f>+'Ark1'!Q2300</f>
        <v>0</v>
      </c>
      <c r="H35" s="619">
        <f>+'Ark1'!R2300</f>
        <v>0</v>
      </c>
      <c r="I35" s="30" t="str">
        <f>+IF(H35=0,"",'Ark1'!AG2300)</f>
        <v/>
      </c>
      <c r="J35" s="30" t="str">
        <f>+IF(H35=0,"",'Ark1'!AH2300)</f>
        <v/>
      </c>
      <c r="K35" s="620"/>
      <c r="L35" s="30" t="str">
        <f>+IF(H35=0,"",'Ark1'!U2300)</f>
        <v/>
      </c>
      <c r="M35" s="620"/>
      <c r="N35" s="391">
        <f>+IF(I35=0,"",'Ark1'!AJ2300)</f>
        <v>0</v>
      </c>
      <c r="O35" s="101"/>
      <c r="P35" s="272" t="str">
        <f>+IF(N35=0,"",'Ark1'!AK2300)</f>
        <v/>
      </c>
      <c r="Q35" s="101"/>
      <c r="R35" s="272" t="str">
        <f>+IF(N35=0,"",'Ark1'!AL2300)</f>
        <v/>
      </c>
      <c r="S35" s="222"/>
      <c r="T35" s="225" t="str">
        <f>+IF(H35=0,"",'Ark1'!S2300)</f>
        <v/>
      </c>
      <c r="U35" s="222"/>
      <c r="V35" s="28" t="str">
        <f>+IF(H35=0,"",'Ark1'!T2300)</f>
        <v/>
      </c>
      <c r="W35" s="35" t="str">
        <f>+IF(H35=0,"",'Ark1'!W2300)</f>
        <v/>
      </c>
      <c r="X35" s="35" t="str">
        <f>+IF(H35=0,"",'Ark1'!X2300)</f>
        <v/>
      </c>
      <c r="Y35" s="35" t="str">
        <f>+IF(H35=0,"",'Ark1'!Y2300)</f>
        <v/>
      </c>
      <c r="Z35" s="35" t="str">
        <f>+IF(H35=0,"",'Ark1'!Z2300)</f>
        <v/>
      </c>
      <c r="AA35" s="35" t="str">
        <f>+IF(H35=0,"",'Ark1'!Z2300)</f>
        <v/>
      </c>
      <c r="AB35" s="28" t="str">
        <f>+IF(H35=0,"",'Ark1'!AC2300)</f>
        <v/>
      </c>
      <c r="AC35" s="35" t="str">
        <f>+IF(H35=0,"",'Ark1'!AE2300)</f>
        <v/>
      </c>
      <c r="AD35" s="35" t="str">
        <f t="shared" si="11"/>
        <v/>
      </c>
      <c r="AE35" s="30" t="str">
        <f t="shared" si="12"/>
        <v/>
      </c>
      <c r="AF35" s="620"/>
      <c r="AG35" s="224"/>
      <c r="AI35" s="30"/>
      <c r="AJ35" s="28"/>
      <c r="AK35" s="225"/>
      <c r="AL35" s="621"/>
      <c r="AM35" s="244"/>
      <c r="AN35" s="244"/>
      <c r="AO35" s="244"/>
      <c r="AP35" s="621"/>
    </row>
    <row r="36" spans="1:72" ht="15" customHeight="1">
      <c r="A36" s="620"/>
      <c r="B36" s="244">
        <f>+'Ark1'!C2301</f>
        <v>2024</v>
      </c>
      <c r="C36" s="621">
        <f>+'Ark1'!J2301</f>
        <v>106</v>
      </c>
      <c r="D36" s="250" t="str">
        <f>VLOOKUP(C36,RNR!$A$1:$B$26,2)</f>
        <v>Furuseth</v>
      </c>
      <c r="E36" s="621">
        <f>+'Ark1'!D2301</f>
        <v>8</v>
      </c>
      <c r="F36" s="621" t="str">
        <f t="shared" si="8"/>
        <v>Aug</v>
      </c>
      <c r="G36" s="621">
        <f>+'Ark1'!Q2301</f>
        <v>71</v>
      </c>
      <c r="H36" s="619">
        <f>+'Ark1'!R2301</f>
        <v>2073</v>
      </c>
      <c r="I36" s="30">
        <f>+IF(H36=0,"",'Ark1'!AG2301)</f>
        <v>2.0530850747746849</v>
      </c>
      <c r="J36" s="30">
        <f>+IF(H36=0,"",'Ark1'!AH2301)</f>
        <v>2.1325258354147776</v>
      </c>
      <c r="K36" s="620"/>
      <c r="L36" s="30">
        <f>+IF(H36=0,"",'Ark1'!U2301)</f>
        <v>22.826869271587071</v>
      </c>
      <c r="M36" s="620"/>
      <c r="N36" s="391">
        <f>+IF(I36=0,"",'Ark1'!AJ2301)</f>
        <v>2060</v>
      </c>
      <c r="O36" s="101"/>
      <c r="P36" s="272">
        <f>+IF(N36=0,"",'Ark1'!AK2301)</f>
        <v>98.77184466019402</v>
      </c>
      <c r="Q36" s="101"/>
      <c r="R36" s="272">
        <f>+IF(N36=0,"",'Ark1'!AL2301)</f>
        <v>23.429886551937777</v>
      </c>
      <c r="S36" s="222"/>
      <c r="T36" s="225">
        <f>+IF(H36=0,"",'Ark1'!S2301)</f>
        <v>8.8543174143753056</v>
      </c>
      <c r="U36" s="222"/>
      <c r="V36" s="28">
        <f>+IF(H36=0,"",'Ark1'!T2301)</f>
        <v>6.281717317896768</v>
      </c>
      <c r="W36" s="35">
        <f>+IF(H36=0,"",'Ark1'!W2301)</f>
        <v>6.7052580800771828</v>
      </c>
      <c r="X36" s="35">
        <f>+IF(H36=0,"",'Ark1'!X2301)</f>
        <v>96.767969126869289</v>
      </c>
      <c r="Y36" s="35">
        <f>+IF(H36=0,"",'Ark1'!Y2301)</f>
        <v>34.732272069464535</v>
      </c>
      <c r="Z36" s="35">
        <f>+IF(H36=0,"",'Ark1'!Z2301)</f>
        <v>0</v>
      </c>
      <c r="AA36" s="35">
        <f>+IF(H36=0,"",'Ark1'!Z2301)</f>
        <v>0</v>
      </c>
      <c r="AB36" s="28">
        <f>+IF(H36=0,"",'Ark1'!AC2301)</f>
        <v>1.5785399175417412</v>
      </c>
      <c r="AC36" s="35">
        <f>+IF(H36=0,"",'Ark1'!AE2301)</f>
        <v>26.740841717586832</v>
      </c>
      <c r="AD36" s="35">
        <f t="shared" si="11"/>
        <v>0.21534782331685917</v>
      </c>
      <c r="AE36" s="30">
        <f t="shared" si="12"/>
        <v>3.4249879401833092E-2</v>
      </c>
      <c r="AF36" s="620"/>
      <c r="AG36" s="224"/>
      <c r="AI36" s="30"/>
      <c r="AJ36" s="28"/>
      <c r="AK36" s="225"/>
      <c r="AL36" s="621"/>
      <c r="AM36" s="244"/>
      <c r="AN36" s="244"/>
      <c r="AO36" s="224"/>
      <c r="AP36" s="224"/>
      <c r="AQ36" s="224"/>
    </row>
    <row r="37" spans="1:72" ht="15" customHeight="1">
      <c r="A37" s="620"/>
      <c r="B37" s="244">
        <f>+'Ark1'!C2302</f>
        <v>2024</v>
      </c>
      <c r="C37" s="621">
        <f>+'Ark1'!J2302</f>
        <v>106</v>
      </c>
      <c r="D37" s="250" t="str">
        <f>VLOOKUP(C37,RNR!$A$1:$B$26,2)</f>
        <v>Furuseth</v>
      </c>
      <c r="E37" s="621">
        <f>+'Ark1'!D2302</f>
        <v>9</v>
      </c>
      <c r="F37" s="621" t="str">
        <f t="shared" si="8"/>
        <v>Sep</v>
      </c>
      <c r="G37" s="621">
        <f>+'Ark1'!Q2302</f>
        <v>262</v>
      </c>
      <c r="H37" s="619">
        <f>+'Ark1'!R2302</f>
        <v>16545</v>
      </c>
      <c r="I37" s="30">
        <f>+IF(H37=0,"",'Ark1'!AG2302)</f>
        <v>4.511038343144282</v>
      </c>
      <c r="J37" s="30">
        <f>+IF(H37=0,"",'Ark1'!AH2302)</f>
        <v>4.9389818576401243</v>
      </c>
      <c r="K37" s="620"/>
      <c r="L37" s="30">
        <f>+IF(H37=0,"",'Ark1'!U2302)</f>
        <v>21.819196131761924</v>
      </c>
      <c r="M37" s="620"/>
      <c r="N37" s="391">
        <f>+IF(I37=0,"",'Ark1'!AJ2302)</f>
        <v>16473</v>
      </c>
      <c r="O37" s="101"/>
      <c r="P37" s="272">
        <f>+IF(N37=0,"",'Ark1'!AK2302)</f>
        <v>98.886256298185017</v>
      </c>
      <c r="Q37" s="101"/>
      <c r="R37" s="272">
        <f>+IF(N37=0,"",'Ark1'!AL2302)</f>
        <v>22.334368297523476</v>
      </c>
      <c r="S37" s="222"/>
      <c r="T37" s="225">
        <f>+IF(H37=0,"",'Ark1'!S2302)</f>
        <v>8.5081897854336646</v>
      </c>
      <c r="U37" s="222"/>
      <c r="V37" s="28">
        <f>+IF(H37=0,"",'Ark1'!T2302)</f>
        <v>5.9396796615291612</v>
      </c>
      <c r="W37" s="35">
        <f>+IF(H37=0,"",'Ark1'!W2302)</f>
        <v>4.418253248715625</v>
      </c>
      <c r="X37" s="35">
        <f>+IF(H37=0,"",'Ark1'!X2302)</f>
        <v>94.227863402840725</v>
      </c>
      <c r="Y37" s="35">
        <f>+IF(H37=0,"",'Ark1'!Y2302)</f>
        <v>28.667271078875793</v>
      </c>
      <c r="Z37" s="35">
        <f>+IF(H37=0,"",'Ark1'!Z2302)</f>
        <v>0</v>
      </c>
      <c r="AA37" s="35">
        <f>+IF(H37=0,"",'Ark1'!Z2302)</f>
        <v>0</v>
      </c>
      <c r="AB37" s="28">
        <f>+IF(H37=0,"",'Ark1'!AC2302)</f>
        <v>1.5819280137507536</v>
      </c>
      <c r="AC37" s="35">
        <f>+IF(H37=0,"",'Ark1'!AE2302)</f>
        <v>39.216215320055902</v>
      </c>
      <c r="AD37" s="35">
        <f t="shared" si="11"/>
        <v>0.20584147294115024</v>
      </c>
      <c r="AE37" s="30">
        <f t="shared" si="12"/>
        <v>1.5835599879117559E-2</v>
      </c>
      <c r="AF37" s="620"/>
      <c r="AG37" s="224"/>
      <c r="AI37" s="30"/>
      <c r="AJ37" s="28"/>
      <c r="AK37" s="225"/>
      <c r="AL37" s="621"/>
      <c r="AM37" s="28"/>
      <c r="AN37" s="28"/>
      <c r="AO37" s="35"/>
      <c r="AP37" s="35"/>
      <c r="AQ37" s="35"/>
    </row>
    <row r="38" spans="1:72" ht="15" customHeight="1">
      <c r="A38" s="620"/>
      <c r="B38" s="244">
        <f>+'Ark1'!C2303</f>
        <v>2024</v>
      </c>
      <c r="C38" s="621">
        <f>+'Ark1'!J2303</f>
        <v>106</v>
      </c>
      <c r="D38" s="250" t="str">
        <f>VLOOKUP(C38,RNR!$A$1:$B$26,2)</f>
        <v>Furuseth</v>
      </c>
      <c r="E38" s="621">
        <f>+'Ark1'!D2303</f>
        <v>10</v>
      </c>
      <c r="F38" s="621" t="str">
        <f t="shared" si="8"/>
        <v>Okt</v>
      </c>
      <c r="G38" s="621">
        <f>+'Ark1'!Q2303</f>
        <v>301</v>
      </c>
      <c r="H38" s="619">
        <f>+'Ark1'!R2303</f>
        <v>12892</v>
      </c>
      <c r="I38" s="30">
        <f>+IF(H38=0,"",'Ark1'!AG2303)</f>
        <v>3.1628427312515943</v>
      </c>
      <c r="J38" s="30">
        <f>+IF(H38=0,"",'Ark1'!AH2303)</f>
        <v>3.2770664712374686</v>
      </c>
      <c r="K38" s="620"/>
      <c r="L38" s="30">
        <f>+IF(H38=0,"",'Ark1'!U2303)</f>
        <v>19.863520012410881</v>
      </c>
      <c r="M38" s="620"/>
      <c r="N38" s="391">
        <f>+IF(I38=0,"",'Ark1'!AJ2303)</f>
        <v>12836</v>
      </c>
      <c r="O38" s="101"/>
      <c r="P38" s="272">
        <f>+IF(N38=0,"",'Ark1'!AK2303)</f>
        <v>97.424127454035556</v>
      </c>
      <c r="Q38" s="101"/>
      <c r="R38" s="272">
        <f>+IF(N38=0,"",'Ark1'!AL2303)</f>
        <v>21.106037224398815</v>
      </c>
      <c r="S38" s="222"/>
      <c r="T38" s="225">
        <f>+IF(H38=0,"",'Ark1'!S2303)</f>
        <v>8.0484021098355587</v>
      </c>
      <c r="U38" s="222"/>
      <c r="V38" s="28">
        <f>+IF(H38=0,"",'Ark1'!T2303)</f>
        <v>6.0044989140552278</v>
      </c>
      <c r="W38" s="35">
        <f>+IF(H38=0,"",'Ark1'!W2303)</f>
        <v>3.7852932050884278</v>
      </c>
      <c r="X38" s="35">
        <f>+IF(H38=0,"",'Ark1'!X2303)</f>
        <v>82.958423828731014</v>
      </c>
      <c r="Y38" s="35">
        <f>+IF(H38=0,"",'Ark1'!Y2303)</f>
        <v>16.033198883028238</v>
      </c>
      <c r="Z38" s="35">
        <f>+IF(H38=0,"",'Ark1'!Z2303)</f>
        <v>0</v>
      </c>
      <c r="AA38" s="35">
        <f>+IF(H38=0,"",'Ark1'!Z2303)</f>
        <v>0</v>
      </c>
      <c r="AB38" s="28">
        <f>+IF(H38=0,"",'Ark1'!AC2303)</f>
        <v>1.5015696375055962</v>
      </c>
      <c r="AC38" s="35">
        <f>+IF(H38=0,"",'Ark1'!AE2303)</f>
        <v>47.635264861708592</v>
      </c>
      <c r="AD38" s="35">
        <f t="shared" si="11"/>
        <v>0.18739169823029134</v>
      </c>
      <c r="AE38" s="30">
        <f t="shared" si="12"/>
        <v>2.3347812596959356E-2</v>
      </c>
      <c r="AF38" s="620"/>
      <c r="AG38" s="224"/>
      <c r="AI38" s="30"/>
      <c r="AJ38" s="28"/>
      <c r="AK38" s="225"/>
      <c r="AL38" s="621"/>
      <c r="AM38" s="28"/>
      <c r="AN38" s="28"/>
      <c r="AO38" s="35"/>
      <c r="AP38" s="35"/>
      <c r="AQ38" s="35"/>
    </row>
    <row r="39" spans="1:72" ht="15" customHeight="1">
      <c r="A39" s="620"/>
      <c r="B39" s="244">
        <f>+'Ark1'!C2304</f>
        <v>2024</v>
      </c>
      <c r="C39" s="621">
        <f>+'Ark1'!J2304</f>
        <v>106</v>
      </c>
      <c r="D39" s="250" t="str">
        <f>VLOOKUP(C39,RNR!$A$1:$B$26,2)</f>
        <v>Furuseth</v>
      </c>
      <c r="E39" s="621">
        <f>+'Ark1'!D2304</f>
        <v>11</v>
      </c>
      <c r="F39" s="621" t="str">
        <f t="shared" si="8"/>
        <v>Nov</v>
      </c>
      <c r="G39" s="621">
        <f>+'Ark1'!Q2304</f>
        <v>195</v>
      </c>
      <c r="H39" s="619">
        <f>+'Ark1'!R2304</f>
        <v>3821</v>
      </c>
      <c r="I39" s="30">
        <f>+IF(H39=0,"",'Ark1'!AG2304)</f>
        <v>3.6883663461909726</v>
      </c>
      <c r="J39" s="30">
        <f>+IF(H39=0,"",'Ark1'!AH2304)</f>
        <v>3.7830309849372257</v>
      </c>
      <c r="K39" s="620"/>
      <c r="L39" s="30">
        <f>+IF(H39=0,"",'Ark1'!U2304)</f>
        <v>19.613896885632048</v>
      </c>
      <c r="M39" s="620"/>
      <c r="N39" s="391">
        <f>+IF(I39=0,"",'Ark1'!AJ2304)</f>
        <v>3794</v>
      </c>
      <c r="O39" s="101"/>
      <c r="P39" s="272">
        <f>+IF(N39=0,"",'Ark1'!AK2304)</f>
        <v>97.042567211386398</v>
      </c>
      <c r="Q39" s="101"/>
      <c r="R39" s="272">
        <f>+IF(N39=0,"",'Ark1'!AL2304)</f>
        <v>20.84262898889035</v>
      </c>
      <c r="S39" s="222"/>
      <c r="T39" s="225">
        <f>+IF(H39=0,"",'Ark1'!S2304)</f>
        <v>7.8926982465323183</v>
      </c>
      <c r="U39" s="222"/>
      <c r="V39" s="28">
        <f>+IF(H39=0,"",'Ark1'!T2304)</f>
        <v>6.2706097880136085</v>
      </c>
      <c r="W39" s="35">
        <f>+IF(H39=0,"",'Ark1'!W2304)</f>
        <v>5.6529704265898992</v>
      </c>
      <c r="X39" s="35">
        <f>+IF(H39=0,"",'Ark1'!X2304)</f>
        <v>72.232399895315382</v>
      </c>
      <c r="Y39" s="35">
        <f>+IF(H39=0,"",'Ark1'!Y2304)</f>
        <v>18.058099973828845</v>
      </c>
      <c r="Z39" s="35">
        <f>+IF(H39=0,"",'Ark1'!Z2304)</f>
        <v>0</v>
      </c>
      <c r="AA39" s="35">
        <f>+IF(H39=0,"",'Ark1'!Z2304)</f>
        <v>0</v>
      </c>
      <c r="AB39" s="28">
        <f>+IF(H39=0,"",'Ark1'!AC2304)</f>
        <v>1.5746444769492198</v>
      </c>
      <c r="AC39" s="35">
        <f>+IF(H39=0,"",'Ark1'!AE2304)</f>
        <v>53.157449043684473</v>
      </c>
      <c r="AD39" s="35">
        <f t="shared" si="11"/>
        <v>0.18503676307200045</v>
      </c>
      <c r="AE39" s="30">
        <f t="shared" si="12"/>
        <v>5.1033760795603247E-2</v>
      </c>
      <c r="AF39" s="620"/>
      <c r="AG39" s="224"/>
      <c r="AI39" s="30"/>
      <c r="AJ39" s="28"/>
      <c r="AK39" s="225"/>
      <c r="AL39" s="621"/>
      <c r="AM39" s="28"/>
      <c r="AN39" s="28"/>
      <c r="AO39" s="35"/>
      <c r="AP39" s="35"/>
      <c r="AQ39" s="35"/>
    </row>
    <row r="40" spans="1:72" ht="15" customHeight="1">
      <c r="A40" s="620"/>
      <c r="B40" s="244">
        <f>+'Ark1'!C2305</f>
        <v>2024</v>
      </c>
      <c r="C40" s="621">
        <f>+'Ark1'!J2305</f>
        <v>106</v>
      </c>
      <c r="D40" s="250" t="str">
        <f>VLOOKUP(C40,RNR!$A$1:$B$26,2)</f>
        <v>Furuseth</v>
      </c>
      <c r="E40" s="621">
        <f>+'Ark1'!D2305</f>
        <v>12</v>
      </c>
      <c r="F40" s="621" t="str">
        <f t="shared" si="8"/>
        <v>Des</v>
      </c>
      <c r="G40" s="621">
        <f>+'Ark1'!Q2305</f>
        <v>0</v>
      </c>
      <c r="H40" s="619">
        <f>+'Ark1'!R2305</f>
        <v>0</v>
      </c>
      <c r="I40" s="30" t="str">
        <f>+IF(H40=0,"",'Ark1'!AG2305)</f>
        <v/>
      </c>
      <c r="J40" s="30" t="str">
        <f>+IF(H40=0,"",'Ark1'!AH2305)</f>
        <v/>
      </c>
      <c r="K40" s="620"/>
      <c r="L40" s="30" t="str">
        <f>+IF(H40=0,"",'Ark1'!U2305)</f>
        <v/>
      </c>
      <c r="M40" s="620"/>
      <c r="N40" s="391">
        <f>+IF(I40=0,"",'Ark1'!AJ2305)</f>
        <v>0</v>
      </c>
      <c r="O40" s="101"/>
      <c r="P40" s="272" t="str">
        <f>+IF(N40=0,"",'Ark1'!AK2305)</f>
        <v/>
      </c>
      <c r="Q40" s="101"/>
      <c r="R40" s="272" t="str">
        <f>+IF(N40=0,"",'Ark1'!AL2305)</f>
        <v/>
      </c>
      <c r="S40" s="222"/>
      <c r="T40" s="225" t="str">
        <f>+IF(H40=0,"",'Ark1'!S2305)</f>
        <v/>
      </c>
      <c r="U40" s="222"/>
      <c r="V40" s="28" t="str">
        <f>+IF(H40=0,"",'Ark1'!T2305)</f>
        <v/>
      </c>
      <c r="W40" s="35" t="str">
        <f>+IF(H40=0,"",'Ark1'!W2305)</f>
        <v/>
      </c>
      <c r="X40" s="35" t="str">
        <f>+IF(H40=0,"",'Ark1'!X2305)</f>
        <v/>
      </c>
      <c r="Y40" s="35" t="str">
        <f>+IF(H40=0,"",'Ark1'!Y2305)</f>
        <v/>
      </c>
      <c r="Z40" s="35" t="str">
        <f>+IF(H40=0,"",'Ark1'!Z2305)</f>
        <v/>
      </c>
      <c r="AA40" s="35" t="str">
        <f>+IF(H40=0,"",'Ark1'!Z2305)</f>
        <v/>
      </c>
      <c r="AB40" s="28" t="str">
        <f>+IF(H40=0,"",'Ark1'!AC2305)</f>
        <v/>
      </c>
      <c r="AC40" s="35" t="str">
        <f>+IF(H40=0,"",'Ark1'!AE2305)</f>
        <v/>
      </c>
      <c r="AD40" s="35" t="str">
        <f t="shared" si="11"/>
        <v/>
      </c>
      <c r="AE40" s="30" t="str">
        <f t="shared" si="12"/>
        <v/>
      </c>
      <c r="AF40" s="620"/>
      <c r="AG40" s="224"/>
      <c r="AI40" s="30"/>
      <c r="AJ40" s="28"/>
      <c r="AK40" s="225"/>
      <c r="AL40" s="621"/>
      <c r="AM40" s="28"/>
      <c r="AN40" s="28"/>
      <c r="AO40" s="35"/>
      <c r="AP40" s="35"/>
      <c r="AQ40" s="35"/>
    </row>
    <row r="41" spans="1:72" ht="15" customHeight="1">
      <c r="A41" s="620"/>
      <c r="B41" s="620"/>
      <c r="C41" s="620"/>
      <c r="D41" s="620"/>
      <c r="E41" s="620"/>
      <c r="F41" s="620"/>
      <c r="G41" s="620"/>
      <c r="H41" s="372"/>
      <c r="I41" s="222"/>
      <c r="J41" s="222"/>
      <c r="K41" s="222"/>
      <c r="L41" s="620"/>
      <c r="M41" s="620"/>
      <c r="N41" s="372"/>
      <c r="O41" s="101"/>
      <c r="P41" s="222"/>
      <c r="Q41" s="101"/>
      <c r="R41" s="222"/>
      <c r="S41" s="222"/>
      <c r="T41" s="222"/>
      <c r="U41" s="222"/>
      <c r="V41" s="620"/>
      <c r="W41" s="223"/>
      <c r="X41" s="223"/>
      <c r="Y41" s="223"/>
      <c r="Z41" s="223"/>
      <c r="AA41" s="223"/>
      <c r="AB41" s="620"/>
      <c r="AC41" s="223"/>
      <c r="AD41" s="223"/>
      <c r="AE41" s="222"/>
      <c r="AF41" s="620"/>
      <c r="AG41" s="224"/>
      <c r="AI41" s="30"/>
      <c r="AJ41" s="28"/>
      <c r="AK41" s="225"/>
      <c r="AL41" s="621"/>
      <c r="AP41" s="621"/>
      <c r="BH41" s="236"/>
    </row>
    <row r="42" spans="1:72" ht="15" customHeight="1">
      <c r="A42" s="620"/>
      <c r="B42" s="620"/>
      <c r="C42" s="238" t="str">
        <f>+D44</f>
        <v>Gol</v>
      </c>
      <c r="D42" s="620"/>
      <c r="E42" s="279"/>
      <c r="F42" s="238"/>
      <c r="G42" s="620"/>
      <c r="H42" s="391">
        <f>SUM(H44:H55)</f>
        <v>119606</v>
      </c>
      <c r="I42" s="222"/>
      <c r="J42" s="222"/>
      <c r="K42" s="222"/>
      <c r="L42" s="272">
        <f>+Slakteri!M11</f>
        <v>20.949831948230027</v>
      </c>
      <c r="M42" s="620"/>
      <c r="N42" s="391">
        <f>SUM(N44:N55)</f>
        <v>119591</v>
      </c>
      <c r="O42" s="101"/>
      <c r="P42" s="222"/>
      <c r="Q42" s="101"/>
      <c r="R42" s="225">
        <f>+Slakteri!V11</f>
        <v>21.403873003323497</v>
      </c>
      <c r="S42" s="222"/>
      <c r="T42" s="225">
        <f>+Slakteri!X11</f>
        <v>8.1332541845726798</v>
      </c>
      <c r="U42" s="222"/>
      <c r="V42" s="620"/>
      <c r="W42" s="223"/>
      <c r="X42" s="223"/>
      <c r="Y42" s="223"/>
      <c r="Z42" s="223"/>
      <c r="AA42" s="223"/>
      <c r="AB42" s="620"/>
      <c r="AC42" s="223"/>
      <c r="AD42" s="272">
        <f>+L42/C44</f>
        <v>0.19045301771118206</v>
      </c>
      <c r="AE42" s="222"/>
      <c r="AF42" s="620"/>
      <c r="AG42" s="224"/>
      <c r="AI42" s="30"/>
      <c r="AJ42" s="28"/>
      <c r="AK42" s="225"/>
      <c r="AL42" s="621"/>
      <c r="AP42" s="621"/>
      <c r="BH42" s="236"/>
    </row>
    <row r="43" spans="1:72" ht="15" customHeight="1">
      <c r="A43" s="620"/>
      <c r="B43" s="620"/>
      <c r="C43" s="620"/>
      <c r="D43" s="620"/>
      <c r="E43" s="620"/>
      <c r="F43" s="620"/>
      <c r="G43" s="620"/>
      <c r="H43" s="372"/>
      <c r="I43" s="222"/>
      <c r="J43" s="222"/>
      <c r="K43" s="222"/>
      <c r="L43" s="620"/>
      <c r="M43" s="620"/>
      <c r="N43" s="372"/>
      <c r="O43" s="101"/>
      <c r="P43" s="222"/>
      <c r="Q43" s="101"/>
      <c r="R43" s="222"/>
      <c r="S43" s="222"/>
      <c r="T43" s="222"/>
      <c r="U43" s="222"/>
      <c r="V43" s="620"/>
      <c r="W43" s="223"/>
      <c r="X43" s="223"/>
      <c r="Y43" s="223"/>
      <c r="Z43" s="223"/>
      <c r="AA43" s="223"/>
      <c r="AB43" s="620"/>
      <c r="AC43" s="223"/>
      <c r="AD43" s="223"/>
      <c r="AE43" s="223"/>
      <c r="AF43" s="620"/>
      <c r="AG43" s="224"/>
      <c r="AI43" s="30"/>
      <c r="AJ43" s="28"/>
      <c r="AK43" s="225"/>
      <c r="AL43" s="621"/>
      <c r="AP43" s="621"/>
      <c r="BH43" s="236">
        <f>1+BH40</f>
        <v>1</v>
      </c>
      <c r="BI43" s="621">
        <v>20.659867330016564</v>
      </c>
      <c r="BJ43" s="621">
        <f t="shared" ref="BJ43:BT43" si="13">+BI43</f>
        <v>20.659867330016564</v>
      </c>
      <c r="BK43" s="621">
        <f t="shared" si="13"/>
        <v>20.659867330016564</v>
      </c>
      <c r="BL43" s="621">
        <f t="shared" si="13"/>
        <v>20.659867330016564</v>
      </c>
      <c r="BM43" s="621">
        <f t="shared" si="13"/>
        <v>20.659867330016564</v>
      </c>
      <c r="BN43" s="621">
        <f t="shared" si="13"/>
        <v>20.659867330016564</v>
      </c>
      <c r="BO43" s="621">
        <f t="shared" si="13"/>
        <v>20.659867330016564</v>
      </c>
      <c r="BP43" s="621">
        <f t="shared" si="13"/>
        <v>20.659867330016564</v>
      </c>
      <c r="BQ43" s="621">
        <f t="shared" si="13"/>
        <v>20.659867330016564</v>
      </c>
      <c r="BR43" s="621">
        <f t="shared" si="13"/>
        <v>20.659867330016564</v>
      </c>
      <c r="BS43" s="621">
        <f t="shared" si="13"/>
        <v>20.659867330016564</v>
      </c>
      <c r="BT43" s="621">
        <f t="shared" si="13"/>
        <v>20.659867330016564</v>
      </c>
    </row>
    <row r="44" spans="1:72" ht="15" customHeight="1">
      <c r="A44" s="620"/>
      <c r="B44" s="244">
        <f>+'Ark1'!C2306</f>
        <v>2024</v>
      </c>
      <c r="C44" s="240">
        <f>+'Ark1'!J2306</f>
        <v>110</v>
      </c>
      <c r="D44" s="240" t="str">
        <f>VLOOKUP(C44,RNR!$A$1:$B$26,2)</f>
        <v>Gol</v>
      </c>
      <c r="E44" s="240">
        <f>+'Ark1'!D2306</f>
        <v>1</v>
      </c>
      <c r="F44" s="240" t="str">
        <f t="shared" ref="F44:F55" si="14">+F29</f>
        <v>Jan</v>
      </c>
      <c r="G44" s="240">
        <f>+'Ark1'!Q2306</f>
        <v>168</v>
      </c>
      <c r="H44" s="376">
        <f>+'Ark1'!R2306</f>
        <v>1391</v>
      </c>
      <c r="I44" s="241">
        <f>+IF(H44=0,"",'Ark1'!AG2306)</f>
        <v>15.97198300608566</v>
      </c>
      <c r="J44" s="241">
        <f>+IF(H44=0,"",'Ark1'!AH2306)</f>
        <v>15.641753543130873</v>
      </c>
      <c r="K44" s="241"/>
      <c r="L44" s="241">
        <f>+IF(H44=0,"",'Ark1'!U2306)</f>
        <v>20.855427749820237</v>
      </c>
      <c r="M44" s="620"/>
      <c r="N44" s="391">
        <f>+IF(I44=0,"",'Ark1'!AJ2306)</f>
        <v>1391</v>
      </c>
      <c r="O44" s="101"/>
      <c r="P44" s="272">
        <f>+IF(N44=0,"",'Ark1'!AK2306)</f>
        <v>98.654852624011383</v>
      </c>
      <c r="Q44" s="101"/>
      <c r="R44" s="272">
        <f>+IF(N44=0,"",'Ark1'!AL2306)</f>
        <v>21.01369841900863</v>
      </c>
      <c r="S44" s="222"/>
      <c r="T44" s="225">
        <f>+IF(H44=0,"",'Ark1'!S2306)</f>
        <v>8.0208483105679385</v>
      </c>
      <c r="U44" s="222"/>
      <c r="V44" s="242">
        <f>+IF(H44=0,"",'Ark1'!T2306)</f>
        <v>5.9590222861250899</v>
      </c>
      <c r="W44" s="243">
        <f>+IF(H44=0,"",'Ark1'!W2306)</f>
        <v>4.1696621135873491</v>
      </c>
      <c r="X44" s="243">
        <f>+IF(H44=0,"",'Ark1'!X2306)</f>
        <v>79.726815240833915</v>
      </c>
      <c r="Y44" s="243">
        <f>+IF(H44=0,"",'Ark1'!Y2306)</f>
        <v>23.652048885693745</v>
      </c>
      <c r="Z44" s="241">
        <f>+IF(H44=0,"",'Ark1'!Z2306)</f>
        <v>0</v>
      </c>
      <c r="AA44" s="241">
        <f>+IF(H44=0,"",'Ark1'!Z2306)</f>
        <v>0</v>
      </c>
      <c r="AB44" s="241">
        <f>+IF(H44=0,"",'Ark1'!AC2306)</f>
        <v>1.6581854283138151</v>
      </c>
      <c r="AC44" s="243">
        <f>+IF(H44=0,"",'Ark1'!AE2306)</f>
        <v>37.322192763174073</v>
      </c>
      <c r="AD44" s="243">
        <f t="shared" ref="AD44" si="15">+IF(H44=0,"",+L44/C44)</f>
        <v>0.1895947977256385</v>
      </c>
      <c r="AE44" s="241">
        <f t="shared" ref="AE44" si="16">+IF(H44=0,"",G44/H44)</f>
        <v>0.1207764198418404</v>
      </c>
      <c r="AF44" s="620"/>
      <c r="AG44" s="224"/>
      <c r="AI44" s="30"/>
      <c r="AJ44" s="28"/>
      <c r="AK44" s="225"/>
      <c r="AL44" s="621"/>
      <c r="AM44" s="28"/>
      <c r="AN44" s="28"/>
      <c r="AO44" s="35"/>
      <c r="AP44" s="35"/>
      <c r="AQ44" s="35"/>
    </row>
    <row r="45" spans="1:72" ht="15" customHeight="1">
      <c r="A45" s="620"/>
      <c r="B45" s="244">
        <f>+'Ark1'!C2307</f>
        <v>2024</v>
      </c>
      <c r="C45" s="240">
        <f>+'Ark1'!J2307</f>
        <v>110</v>
      </c>
      <c r="D45" s="240" t="str">
        <f>VLOOKUP(C45,RNR!$A$1:$B$26,2)</f>
        <v>Gol</v>
      </c>
      <c r="E45" s="240">
        <f>+'Ark1'!D2307</f>
        <v>2</v>
      </c>
      <c r="F45" s="240" t="str">
        <f t="shared" si="14"/>
        <v>Feb</v>
      </c>
      <c r="G45" s="240">
        <f>+'Ark1'!Q2307</f>
        <v>112</v>
      </c>
      <c r="H45" s="376">
        <f>+'Ark1'!R2307</f>
        <v>1142</v>
      </c>
      <c r="I45" s="241">
        <f>+IF(H45=0,"",'Ark1'!AG2307)</f>
        <v>10.6430568499534</v>
      </c>
      <c r="J45" s="241">
        <f>+IF(H45=0,"",'Ark1'!AH2307)</f>
        <v>10.440461532603024</v>
      </c>
      <c r="K45" s="241"/>
      <c r="L45" s="241">
        <f>+IF(H45=0,"",'Ark1'!U2307)</f>
        <v>21.607092819614689</v>
      </c>
      <c r="M45" s="620"/>
      <c r="N45" s="391">
        <f>+IF(I45=0,"",'Ark1'!AJ2307)</f>
        <v>1142</v>
      </c>
      <c r="O45" s="101"/>
      <c r="P45" s="272">
        <f>+IF(N45=0,"",'Ark1'!AK2307)</f>
        <v>100.1972854640981</v>
      </c>
      <c r="Q45" s="101"/>
      <c r="R45" s="272">
        <f>+IF(N45=0,"",'Ark1'!AL2307)</f>
        <v>20.610982452125256</v>
      </c>
      <c r="S45" s="222"/>
      <c r="T45" s="225">
        <f>+IF(H45=0,"",'Ark1'!S2307)</f>
        <v>7.6847635726795058</v>
      </c>
      <c r="U45" s="222"/>
      <c r="V45" s="242">
        <f>+IF(H45=0,"",'Ark1'!T2307)</f>
        <v>5.8415061295971986</v>
      </c>
      <c r="W45" s="243">
        <f>+IF(H45=0,"",'Ark1'!W2307)</f>
        <v>6.6549912434325744</v>
      </c>
      <c r="X45" s="243">
        <f>+IF(H45=0,"",'Ark1'!X2307)</f>
        <v>76.094570928196177</v>
      </c>
      <c r="Y45" s="243">
        <f>+IF(H45=0,"",'Ark1'!Y2307)</f>
        <v>28.546409807355513</v>
      </c>
      <c r="Z45" s="241">
        <f>+IF(H45=0,"",'Ark1'!Z2307)</f>
        <v>0</v>
      </c>
      <c r="AA45" s="241">
        <f>+IF(H45=0,"",'Ark1'!Z2307)</f>
        <v>0</v>
      </c>
      <c r="AB45" s="241">
        <f>+IF(H45=0,"",'Ark1'!AC2307)</f>
        <v>1.901311329544388</v>
      </c>
      <c r="AC45" s="243">
        <f>+IF(H45=0,"",'Ark1'!AE2307)</f>
        <v>48.637790002037363</v>
      </c>
      <c r="AD45" s="243">
        <f t="shared" ref="AD45:AD55" si="17">+IF(H45=0,"",+L45/C45)</f>
        <v>0.19642811654195172</v>
      </c>
      <c r="AE45" s="241">
        <f t="shared" ref="AE45:AE55" si="18">+IF(H45=0,"",G45/H45)</f>
        <v>9.8073555166374782E-2</v>
      </c>
      <c r="AF45" s="620"/>
      <c r="AG45" s="224"/>
      <c r="AI45" s="30"/>
      <c r="AJ45" s="28"/>
      <c r="AK45" s="225"/>
      <c r="AL45" s="621"/>
      <c r="AM45" s="28"/>
      <c r="AN45" s="28"/>
      <c r="AO45" s="35"/>
      <c r="AP45" s="35"/>
      <c r="AQ45" s="35"/>
    </row>
    <row r="46" spans="1:72" ht="15" customHeight="1">
      <c r="A46" s="620"/>
      <c r="B46" s="244">
        <f>+'Ark1'!C2308</f>
        <v>2024</v>
      </c>
      <c r="C46" s="240">
        <f>+'Ark1'!J2308</f>
        <v>110</v>
      </c>
      <c r="D46" s="240" t="str">
        <f>VLOOKUP(C46,RNR!$A$1:$B$26,2)</f>
        <v>Gol</v>
      </c>
      <c r="E46" s="240">
        <f>+'Ark1'!D2308</f>
        <v>3</v>
      </c>
      <c r="F46" s="240" t="str">
        <f t="shared" si="14"/>
        <v>Mar</v>
      </c>
      <c r="G46" s="240">
        <f>+'Ark1'!Q2308</f>
        <v>497</v>
      </c>
      <c r="H46" s="376">
        <f>+'Ark1'!R2308</f>
        <v>4289</v>
      </c>
      <c r="I46" s="241">
        <f>+IF(H46=0,"",'Ark1'!AG2308)</f>
        <v>10.387754607764782</v>
      </c>
      <c r="J46" s="241">
        <f>+IF(H46=0,"",'Ark1'!AH2308)</f>
        <v>10.800320321944595</v>
      </c>
      <c r="K46" s="241"/>
      <c r="L46" s="241">
        <f>+IF(H46=0,"",'Ark1'!U2308)</f>
        <v>26.816437397994903</v>
      </c>
      <c r="M46" s="620"/>
      <c r="N46" s="391">
        <f>+IF(I46=0,"",'Ark1'!AJ2308)</f>
        <v>4289</v>
      </c>
      <c r="O46" s="101"/>
      <c r="P46" s="272">
        <f>+IF(N46=0,"",'Ark1'!AK2308)</f>
        <v>106.27220797388648</v>
      </c>
      <c r="Q46" s="101"/>
      <c r="R46" s="272">
        <f>+IF(N46=0,"",'Ark1'!AL2308)</f>
        <v>21.235861178191566</v>
      </c>
      <c r="S46" s="222"/>
      <c r="T46" s="225">
        <f>+IF(H46=0,"",'Ark1'!S2308)</f>
        <v>7.7633480997901616</v>
      </c>
      <c r="U46" s="222"/>
      <c r="V46" s="242">
        <f>+IF(H46=0,"",'Ark1'!T2308)</f>
        <v>6.1748659361156459</v>
      </c>
      <c r="W46" s="243">
        <f>+IF(H46=0,"",'Ark1'!W2308)</f>
        <v>13.429703893681513</v>
      </c>
      <c r="X46" s="243">
        <f>+IF(H46=0,"",'Ark1'!X2308)</f>
        <v>85.171368617393313</v>
      </c>
      <c r="Y46" s="243">
        <f>+IF(H46=0,"",'Ark1'!Y2308)</f>
        <v>54.418279319188599</v>
      </c>
      <c r="Z46" s="241">
        <f>+IF(H46=0,"",'Ark1'!Z2308)</f>
        <v>0</v>
      </c>
      <c r="AA46" s="241">
        <f>+IF(H46=0,"",'Ark1'!Z2308)</f>
        <v>0</v>
      </c>
      <c r="AB46" s="241">
        <f>+IF(H46=0,"",'Ark1'!AC2308)</f>
        <v>2.2014880058593249</v>
      </c>
      <c r="AC46" s="243">
        <f>+IF(H46=0,"",'Ark1'!AE2308)</f>
        <v>59.309064827294144</v>
      </c>
      <c r="AD46" s="243">
        <f t="shared" si="17"/>
        <v>0.2437857945272264</v>
      </c>
      <c r="AE46" s="241">
        <f t="shared" si="18"/>
        <v>0.11587782699930053</v>
      </c>
      <c r="AF46" s="620"/>
      <c r="AG46" s="224"/>
      <c r="AI46" s="30"/>
      <c r="AJ46" s="28"/>
      <c r="AK46" s="225"/>
      <c r="AL46" s="621"/>
      <c r="AM46" s="28"/>
      <c r="AN46" s="28"/>
      <c r="AO46" s="35"/>
      <c r="AP46" s="35"/>
      <c r="AQ46" s="35"/>
    </row>
    <row r="47" spans="1:72" ht="15" customHeight="1">
      <c r="A47" s="620"/>
      <c r="B47" s="244">
        <f>+'Ark1'!C2309</f>
        <v>2024</v>
      </c>
      <c r="C47" s="240">
        <f>+'Ark1'!J2309</f>
        <v>110</v>
      </c>
      <c r="D47" s="240" t="str">
        <f>VLOOKUP(C47,RNR!$A$1:$B$26,2)</f>
        <v>Gol</v>
      </c>
      <c r="E47" s="240">
        <f>+'Ark1'!D2309</f>
        <v>4</v>
      </c>
      <c r="F47" s="240" t="str">
        <f t="shared" si="14"/>
        <v>Apr</v>
      </c>
      <c r="G47" s="240">
        <f>+'Ark1'!Q2309</f>
        <v>105</v>
      </c>
      <c r="H47" s="376">
        <f>+'Ark1'!R2309</f>
        <v>627</v>
      </c>
      <c r="I47" s="241">
        <f>+IF(H47=0,"",'Ark1'!AG2309)</f>
        <v>8.8061797752808992</v>
      </c>
      <c r="J47" s="241">
        <f>+IF(H47=0,"",'Ark1'!AH2309)</f>
        <v>8.339246548832417</v>
      </c>
      <c r="K47" s="241"/>
      <c r="L47" s="241">
        <f>+IF(H47=0,"",'Ark1'!U2309)</f>
        <v>21.442743221690623</v>
      </c>
      <c r="M47" s="620"/>
      <c r="N47" s="391">
        <f>+IF(I47=0,"",'Ark1'!AJ2309)</f>
        <v>627</v>
      </c>
      <c r="O47" s="101"/>
      <c r="P47" s="272">
        <f>+IF(N47=0,"",'Ark1'!AK2309)</f>
        <v>101.68819776714518</v>
      </c>
      <c r="Q47" s="101"/>
      <c r="R47" s="272">
        <f>+IF(N47=0,"",'Ark1'!AL2309)</f>
        <v>19.111628417178125</v>
      </c>
      <c r="S47" s="222"/>
      <c r="T47" s="225">
        <f>+IF(H47=0,"",'Ark1'!S2309)</f>
        <v>6.9314194577352461</v>
      </c>
      <c r="U47" s="222"/>
      <c r="V47" s="242">
        <f>+IF(H47=0,"",'Ark1'!T2309)</f>
        <v>5.2041467304625195</v>
      </c>
      <c r="W47" s="243">
        <f>+IF(H47=0,"",'Ark1'!W2309)</f>
        <v>5.9011164274322176</v>
      </c>
      <c r="X47" s="243">
        <f>+IF(H47=0,"",'Ark1'!X2309)</f>
        <v>64.752791068580564</v>
      </c>
      <c r="Y47" s="243">
        <f>+IF(H47=0,"",'Ark1'!Y2309)</f>
        <v>32.216905901116426</v>
      </c>
      <c r="Z47" s="241">
        <f>+IF(H47=0,"",'Ark1'!Z2309)</f>
        <v>0</v>
      </c>
      <c r="AA47" s="241">
        <f>+IF(H47=0,"",'Ark1'!Z2309)</f>
        <v>0</v>
      </c>
      <c r="AB47" s="241">
        <f>+IF(H47=0,"",'Ark1'!AC2309)</f>
        <v>2.1010626985691454</v>
      </c>
      <c r="AC47" s="243">
        <f>+IF(H47=0,"",'Ark1'!AE2309)</f>
        <v>67.412279468440175</v>
      </c>
      <c r="AD47" s="243">
        <f t="shared" si="17"/>
        <v>0.19493402928809658</v>
      </c>
      <c r="AE47" s="241">
        <f t="shared" si="18"/>
        <v>0.1674641148325359</v>
      </c>
      <c r="AF47" s="620"/>
      <c r="AG47" s="224"/>
      <c r="AI47" s="30"/>
      <c r="AJ47" s="28"/>
      <c r="AK47" s="225"/>
      <c r="AL47" s="621"/>
      <c r="AM47" s="28"/>
      <c r="AN47" s="28"/>
      <c r="AO47" s="35"/>
      <c r="AP47" s="35"/>
      <c r="AQ47" s="35"/>
    </row>
    <row r="48" spans="1:72" ht="15" customHeight="1">
      <c r="A48" s="620"/>
      <c r="B48" s="244">
        <f>+'Ark1'!C2310</f>
        <v>2024</v>
      </c>
      <c r="C48" s="240">
        <f>+'Ark1'!J2310</f>
        <v>110</v>
      </c>
      <c r="D48" s="240" t="str">
        <f>VLOOKUP(C48,RNR!$A$1:$B$26,2)</f>
        <v>Gol</v>
      </c>
      <c r="E48" s="240">
        <f>+'Ark1'!D2310</f>
        <v>5</v>
      </c>
      <c r="F48" s="240" t="str">
        <f t="shared" si="14"/>
        <v>Mai</v>
      </c>
      <c r="G48" s="240">
        <f>+'Ark1'!Q2310</f>
        <v>85</v>
      </c>
      <c r="H48" s="376">
        <f>+'Ark1'!R2310</f>
        <v>395</v>
      </c>
      <c r="I48" s="241">
        <f>+IF(H48=0,"",'Ark1'!AG2310)</f>
        <v>12.259466170080696</v>
      </c>
      <c r="J48" s="241">
        <f>+IF(H48=0,"",'Ark1'!AH2310)</f>
        <v>13.140126102919981</v>
      </c>
      <c r="K48" s="241"/>
      <c r="L48" s="241">
        <f>+IF(H48=0,"",'Ark1'!U2310)</f>
        <v>27.688607594936723</v>
      </c>
      <c r="M48" s="620"/>
      <c r="N48" s="391">
        <f>+IF(I48=0,"",'Ark1'!AJ2310)</f>
        <v>391</v>
      </c>
      <c r="O48" s="101"/>
      <c r="P48" s="272">
        <f>+IF(N48=0,"",'Ark1'!AK2310)</f>
        <v>107.97365728900247</v>
      </c>
      <c r="Q48" s="101"/>
      <c r="R48" s="272">
        <f>+IF(N48=0,"",'Ark1'!AL2310)</f>
        <v>21.477249711590822</v>
      </c>
      <c r="S48" s="222"/>
      <c r="T48" s="225">
        <f>+IF(H48=0,"",'Ark1'!S2310)</f>
        <v>7.5139240506329106</v>
      </c>
      <c r="U48" s="222"/>
      <c r="V48" s="242">
        <f>+IF(H48=0,"",'Ark1'!T2310)</f>
        <v>6.2430379746835438</v>
      </c>
      <c r="W48" s="243">
        <f>+IF(H48=0,"",'Ark1'!W2310)</f>
        <v>14.430379746835444</v>
      </c>
      <c r="X48" s="243">
        <f>+IF(H48=0,"",'Ark1'!X2310)</f>
        <v>90.126582278480981</v>
      </c>
      <c r="Y48" s="243">
        <f>+IF(H48=0,"",'Ark1'!Y2310)</f>
        <v>63.544303797468366</v>
      </c>
      <c r="Z48" s="241">
        <f>+IF(H48=0,"",'Ark1'!Z2310)</f>
        <v>0</v>
      </c>
      <c r="AA48" s="241">
        <f>+IF(H48=0,"",'Ark1'!Z2310)</f>
        <v>0</v>
      </c>
      <c r="AB48" s="241">
        <f>+IF(H48=0,"",'Ark1'!AC2310)</f>
        <v>2.3795906223977874</v>
      </c>
      <c r="AC48" s="243">
        <f>+IF(H48=0,"",'Ark1'!AE2310)</f>
        <v>64.888576403933655</v>
      </c>
      <c r="AD48" s="243">
        <f t="shared" si="17"/>
        <v>0.25171461449942478</v>
      </c>
      <c r="AE48" s="241">
        <f t="shared" si="18"/>
        <v>0.21518987341772153</v>
      </c>
      <c r="AF48" s="620"/>
      <c r="AG48" s="224"/>
      <c r="AI48" s="30"/>
      <c r="AJ48" s="28"/>
      <c r="AK48" s="225"/>
      <c r="AL48" s="621"/>
      <c r="AM48" s="28"/>
      <c r="AN48" s="28"/>
      <c r="AO48" s="35"/>
      <c r="AP48" s="35"/>
      <c r="AQ48" s="35"/>
    </row>
    <row r="49" spans="1:72" ht="15" customHeight="1">
      <c r="A49" s="620"/>
      <c r="B49" s="244">
        <f>+'Ark1'!C2311</f>
        <v>2024</v>
      </c>
      <c r="C49" s="240">
        <f>+'Ark1'!J2311</f>
        <v>110</v>
      </c>
      <c r="D49" s="240" t="str">
        <f>VLOOKUP(C49,RNR!$A$1:$B$26,2)</f>
        <v>Gol</v>
      </c>
      <c r="E49" s="240">
        <f>+'Ark1'!D2311</f>
        <v>6</v>
      </c>
      <c r="F49" s="240" t="str">
        <f t="shared" si="14"/>
        <v>Jun</v>
      </c>
      <c r="G49" s="240">
        <f>+'Ark1'!Q2311</f>
        <v>56</v>
      </c>
      <c r="H49" s="376">
        <f>+'Ark1'!R2311</f>
        <v>272</v>
      </c>
      <c r="I49" s="241">
        <f>+IF(H49=0,"",'Ark1'!AG2311)</f>
        <v>7.0594342071113427</v>
      </c>
      <c r="J49" s="241">
        <f>+IF(H49=0,"",'Ark1'!AH2311)</f>
        <v>7.5953757979226255</v>
      </c>
      <c r="K49" s="241"/>
      <c r="L49" s="241">
        <f>+IF(H49=0,"",'Ark1'!U2311)</f>
        <v>21.413235294117648</v>
      </c>
      <c r="M49" s="620"/>
      <c r="N49" s="391">
        <f>+IF(I49=0,"",'Ark1'!AJ2311)</f>
        <v>272</v>
      </c>
      <c r="O49" s="101"/>
      <c r="P49" s="272">
        <f>+IF(N49=0,"",'Ark1'!AK2311)</f>
        <v>97.169485294117621</v>
      </c>
      <c r="Q49" s="101"/>
      <c r="R49" s="272">
        <f>+IF(N49=0,"",'Ark1'!AL2311)</f>
        <v>22.160059109629632</v>
      </c>
      <c r="S49" s="222"/>
      <c r="T49" s="225">
        <f>+IF(H49=0,"",'Ark1'!S2311)</f>
        <v>7.9264705882352944</v>
      </c>
      <c r="U49" s="222"/>
      <c r="V49" s="242">
        <f>+IF(H49=0,"",'Ark1'!T2311)</f>
        <v>6.1066176470588243</v>
      </c>
      <c r="W49" s="243">
        <f>+IF(H49=0,"",'Ark1'!W2311)</f>
        <v>9.9264705882352953</v>
      </c>
      <c r="X49" s="243">
        <f>+IF(H49=0,"",'Ark1'!X2311)</f>
        <v>56.25</v>
      </c>
      <c r="Y49" s="243">
        <f>+IF(H49=0,"",'Ark1'!Y2311)</f>
        <v>31.617647058823529</v>
      </c>
      <c r="Z49" s="241">
        <f>+IF(H49=0,"",'Ark1'!Z2311)</f>
        <v>0</v>
      </c>
      <c r="AA49" s="241">
        <f>+IF(H49=0,"",'Ark1'!Z2311)</f>
        <v>0</v>
      </c>
      <c r="AB49" s="241">
        <f>+IF(H49=0,"",'Ark1'!AC2311)</f>
        <v>2.2783411859703064</v>
      </c>
      <c r="AC49" s="243">
        <f>+IF(H49=0,"",'Ark1'!AE2311)</f>
        <v>53.456843976032623</v>
      </c>
      <c r="AD49" s="243">
        <f t="shared" si="17"/>
        <v>0.19466577540106952</v>
      </c>
      <c r="AE49" s="241">
        <f t="shared" si="18"/>
        <v>0.20588235294117646</v>
      </c>
      <c r="AF49" s="620"/>
      <c r="AG49" s="224"/>
      <c r="AI49" s="30"/>
      <c r="AJ49" s="28"/>
      <c r="AK49" s="225"/>
      <c r="AL49" s="621"/>
      <c r="AM49" s="28"/>
      <c r="AN49" s="28"/>
      <c r="AO49" s="35"/>
      <c r="AP49" s="35"/>
      <c r="AQ49" s="35"/>
    </row>
    <row r="50" spans="1:72" ht="15" customHeight="1">
      <c r="A50" s="620"/>
      <c r="B50" s="244">
        <f>+'Ark1'!C2312</f>
        <v>2024</v>
      </c>
      <c r="C50" s="240">
        <f>+'Ark1'!J2312</f>
        <v>110</v>
      </c>
      <c r="D50" s="240" t="str">
        <f>VLOOKUP(C50,RNR!$A$1:$B$26,2)</f>
        <v>Gol</v>
      </c>
      <c r="E50" s="240">
        <f>+'Ark1'!D2312</f>
        <v>7</v>
      </c>
      <c r="F50" s="240" t="str">
        <f t="shared" si="14"/>
        <v>Jul</v>
      </c>
      <c r="G50" s="240">
        <f>+'Ark1'!Q2312</f>
        <v>44</v>
      </c>
      <c r="H50" s="376">
        <f>+'Ark1'!R2312</f>
        <v>390</v>
      </c>
      <c r="I50" s="241">
        <f>+IF(H50=0,"",'Ark1'!AG2312)</f>
        <v>11.353711790393012</v>
      </c>
      <c r="J50" s="241">
        <f>+IF(H50=0,"",'Ark1'!AH2312)</f>
        <v>9.6392509793327026</v>
      </c>
      <c r="K50" s="241"/>
      <c r="L50" s="241">
        <f>+IF(H50=0,"",'Ark1'!U2312)</f>
        <v>17.565384615384605</v>
      </c>
      <c r="M50" s="620"/>
      <c r="N50" s="391">
        <f>+IF(I50=0,"",'Ark1'!AJ2312)</f>
        <v>390</v>
      </c>
      <c r="O50" s="101"/>
      <c r="P50" s="272">
        <f>+IF(N50=0,"",'Ark1'!AK2312)</f>
        <v>88.242564102564074</v>
      </c>
      <c r="Q50" s="101"/>
      <c r="R50" s="272">
        <f>+IF(N50=0,"",'Ark1'!AL2312)</f>
        <v>24.945817062341007</v>
      </c>
      <c r="S50" s="222"/>
      <c r="T50" s="225">
        <f>+IF(H50=0,"",'Ark1'!S2312)</f>
        <v>9.4820512820512821</v>
      </c>
      <c r="U50" s="222"/>
      <c r="V50" s="242">
        <f>+IF(H50=0,"",'Ark1'!T2312)</f>
        <v>7.2025641025641001</v>
      </c>
      <c r="W50" s="243">
        <f>+IF(H50=0,"",'Ark1'!W2312)</f>
        <v>21.794871794871796</v>
      </c>
      <c r="X50" s="243">
        <f>+IF(H50=0,"",'Ark1'!X2312)</f>
        <v>51.282051282051277</v>
      </c>
      <c r="Y50" s="243">
        <f>+IF(H50=0,"",'Ark1'!Y2312)</f>
        <v>8.4615384615384617</v>
      </c>
      <c r="Z50" s="241">
        <f>+IF(H50=0,"",'Ark1'!Z2312)</f>
        <v>0</v>
      </c>
      <c r="AA50" s="241">
        <f>+IF(H50=0,"",'Ark1'!Z2312)</f>
        <v>0</v>
      </c>
      <c r="AB50" s="241">
        <f>+IF(H50=0,"",'Ark1'!AC2312)</f>
        <v>1.5859943381874528</v>
      </c>
      <c r="AC50" s="243">
        <f>+IF(H50=0,"",'Ark1'!AE2312)</f>
        <v>15.554148059940781</v>
      </c>
      <c r="AD50" s="243">
        <f t="shared" si="17"/>
        <v>0.15968531468531461</v>
      </c>
      <c r="AE50" s="241">
        <f t="shared" si="18"/>
        <v>0.11282051282051282</v>
      </c>
      <c r="AF50" s="620"/>
      <c r="AG50" s="224"/>
      <c r="AI50" s="30"/>
      <c r="AJ50" s="28"/>
      <c r="AK50" s="225"/>
      <c r="AL50" s="621"/>
      <c r="AM50" s="28"/>
      <c r="AN50" s="28"/>
      <c r="AO50" s="35"/>
      <c r="AP50" s="35"/>
      <c r="AQ50" s="35"/>
    </row>
    <row r="51" spans="1:72" ht="15" customHeight="1">
      <c r="A51" s="620"/>
      <c r="B51" s="244">
        <f>+'Ark1'!C2313</f>
        <v>2024</v>
      </c>
      <c r="C51" s="240">
        <f>+'Ark1'!J2313</f>
        <v>110</v>
      </c>
      <c r="D51" s="240" t="str">
        <f>VLOOKUP(C51,RNR!$A$1:$B$26,2)</f>
        <v>Gol</v>
      </c>
      <c r="E51" s="240">
        <f>+'Ark1'!D2313</f>
        <v>8</v>
      </c>
      <c r="F51" s="240" t="str">
        <f t="shared" si="14"/>
        <v>Aug</v>
      </c>
      <c r="G51" s="240">
        <f>+'Ark1'!Q2313</f>
        <v>341</v>
      </c>
      <c r="H51" s="376">
        <f>+'Ark1'!R2313</f>
        <v>8123</v>
      </c>
      <c r="I51" s="241">
        <f>+IF(H51=0,"",'Ark1'!AG2313)</f>
        <v>8.0449638506487098</v>
      </c>
      <c r="J51" s="241">
        <f>+IF(H51=0,"",'Ark1'!AH2313)</f>
        <v>8.2828849931067516</v>
      </c>
      <c r="K51" s="241"/>
      <c r="L51" s="241">
        <f>+IF(H51=0,"",'Ark1'!U2313)</f>
        <v>22.626455742952256</v>
      </c>
      <c r="M51" s="620"/>
      <c r="N51" s="391">
        <f>+IF(I51=0,"",'Ark1'!AJ2313)</f>
        <v>8121</v>
      </c>
      <c r="O51" s="101"/>
      <c r="P51" s="272">
        <f>+IF(N51=0,"",'Ark1'!AK2313)</f>
        <v>99.55904445265368</v>
      </c>
      <c r="Q51" s="101"/>
      <c r="R51" s="272">
        <f>+IF(N51=0,"",'Ark1'!AL2313)</f>
        <v>22.61783843055828</v>
      </c>
      <c r="S51" s="222"/>
      <c r="T51" s="225">
        <f>+IF(H51=0,"",'Ark1'!S2313)</f>
        <v>8.493290656161518</v>
      </c>
      <c r="U51" s="222"/>
      <c r="V51" s="242">
        <f>+IF(H51=0,"",'Ark1'!T2313)</f>
        <v>5.7899790717715138</v>
      </c>
      <c r="W51" s="243">
        <f>+IF(H51=0,"",'Ark1'!W2313)</f>
        <v>4.1856456974024372</v>
      </c>
      <c r="X51" s="243">
        <f>+IF(H51=0,"",'Ark1'!X2313)</f>
        <v>93.943124461405887</v>
      </c>
      <c r="Y51" s="243">
        <f>+IF(H51=0,"",'Ark1'!Y2313)</f>
        <v>33.128154622676341</v>
      </c>
      <c r="Z51" s="241">
        <f>+IF(H51=0,"",'Ark1'!Z2313)</f>
        <v>0</v>
      </c>
      <c r="AA51" s="241">
        <f>+IF(H51=0,"",'Ark1'!Z2313)</f>
        <v>0</v>
      </c>
      <c r="AB51" s="241">
        <f>+IF(H51=0,"",'Ark1'!AC2313)</f>
        <v>1.6285532481904219</v>
      </c>
      <c r="AC51" s="243">
        <f>+IF(H51=0,"",'Ark1'!AE2313)</f>
        <v>35.193606291207857</v>
      </c>
      <c r="AD51" s="243">
        <f t="shared" si="17"/>
        <v>0.20569505220865689</v>
      </c>
      <c r="AE51" s="241">
        <f t="shared" si="18"/>
        <v>4.1979564200418568E-2</v>
      </c>
      <c r="AF51" s="620"/>
      <c r="AG51" s="224"/>
      <c r="AI51" s="30"/>
      <c r="AJ51" s="28"/>
      <c r="AK51" s="225"/>
      <c r="AL51" s="621"/>
      <c r="AM51" s="28"/>
      <c r="AN51" s="28"/>
      <c r="AO51" s="35"/>
      <c r="AP51" s="35"/>
      <c r="AQ51" s="35"/>
    </row>
    <row r="52" spans="1:72" ht="15" customHeight="1">
      <c r="A52" s="620"/>
      <c r="B52" s="244">
        <f>+'Ark1'!C2314</f>
        <v>2024</v>
      </c>
      <c r="C52" s="240">
        <f>+'Ark1'!J2314</f>
        <v>110</v>
      </c>
      <c r="D52" s="240" t="str">
        <f>VLOOKUP(C52,RNR!$A$1:$B$26,2)</f>
        <v>Gol</v>
      </c>
      <c r="E52" s="240">
        <f>+'Ark1'!D2314</f>
        <v>9</v>
      </c>
      <c r="F52" s="240" t="str">
        <f t="shared" si="14"/>
        <v>Sep</v>
      </c>
      <c r="G52" s="240">
        <f>+'Ark1'!Q2314</f>
        <v>957</v>
      </c>
      <c r="H52" s="376">
        <f>+'Ark1'!R2314</f>
        <v>46425</v>
      </c>
      <c r="I52" s="241">
        <f>+IF(H52=0,"",'Ark1'!AG2314)</f>
        <v>12.657899974643298</v>
      </c>
      <c r="J52" s="241">
        <f>+IF(H52=0,"",'Ark1'!AH2314)</f>
        <v>13.226648813660137</v>
      </c>
      <c r="K52" s="241"/>
      <c r="L52" s="241">
        <f>+IF(H52=0,"",'Ark1'!U2314)</f>
        <v>20.824088314485632</v>
      </c>
      <c r="M52" s="620"/>
      <c r="N52" s="391">
        <f>+IF(I52=0,"",'Ark1'!AJ2314)</f>
        <v>46420</v>
      </c>
      <c r="O52" s="101"/>
      <c r="P52" s="272">
        <f>+IF(N52=0,"",'Ark1'!AK2314)</f>
        <v>97.85304179232962</v>
      </c>
      <c r="Q52" s="101"/>
      <c r="R52" s="272">
        <f>+IF(N52=0,"",'Ark1'!AL2314)</f>
        <v>22.00000284351712</v>
      </c>
      <c r="S52" s="222"/>
      <c r="T52" s="225">
        <f>+IF(H52=0,"",'Ark1'!S2314)</f>
        <v>8.4224017232094752</v>
      </c>
      <c r="U52" s="222"/>
      <c r="V52" s="242">
        <f>+IF(H52=0,"",'Ark1'!T2314)</f>
        <v>5.9432633279483049</v>
      </c>
      <c r="W52" s="243">
        <f>+IF(H52=0,"",'Ark1'!W2314)</f>
        <v>2.593430263866451</v>
      </c>
      <c r="X52" s="243">
        <f>+IF(H52=0,"",'Ark1'!X2314)</f>
        <v>90.214324178782974</v>
      </c>
      <c r="Y52" s="243">
        <f>+IF(H52=0,"",'Ark1'!Y2314)</f>
        <v>23.472267097469039</v>
      </c>
      <c r="Z52" s="241">
        <f>+IF(H52=0,"",'Ark1'!Z2314)</f>
        <v>0</v>
      </c>
      <c r="AA52" s="241">
        <f>+IF(H52=0,"",'Ark1'!Z2314)</f>
        <v>0</v>
      </c>
      <c r="AB52" s="241">
        <f>+IF(H52=0,"",'Ark1'!AC2314)</f>
        <v>1.3526857992242931</v>
      </c>
      <c r="AC52" s="243">
        <f>+IF(H52=0,"",'Ark1'!AE2314)</f>
        <v>33.750241536510281</v>
      </c>
      <c r="AD52" s="243">
        <f t="shared" si="17"/>
        <v>0.18930989376805121</v>
      </c>
      <c r="AE52" s="241">
        <f t="shared" si="18"/>
        <v>2.0613893376413572E-2</v>
      </c>
      <c r="AF52" s="620"/>
      <c r="AG52" s="224"/>
      <c r="AI52" s="30"/>
      <c r="AJ52" s="28"/>
      <c r="AK52" s="225"/>
      <c r="AL52" s="621"/>
      <c r="AM52" s="28"/>
      <c r="AN52" s="28"/>
      <c r="AO52" s="35"/>
      <c r="AP52" s="35"/>
      <c r="AQ52" s="35"/>
    </row>
    <row r="53" spans="1:72" ht="15" customHeight="1">
      <c r="A53" s="620"/>
      <c r="B53" s="244">
        <f>+'Ark1'!C2315</f>
        <v>2024</v>
      </c>
      <c r="C53" s="240">
        <f>+'Ark1'!J2315</f>
        <v>110</v>
      </c>
      <c r="D53" s="240" t="str">
        <f>VLOOKUP(C53,RNR!$A$1:$B$26,2)</f>
        <v>Gol</v>
      </c>
      <c r="E53" s="240">
        <f>+'Ark1'!D2315</f>
        <v>10</v>
      </c>
      <c r="F53" s="240" t="str">
        <f t="shared" si="14"/>
        <v>Okt</v>
      </c>
      <c r="G53" s="240">
        <f>+'Ark1'!Q2315</f>
        <v>1194</v>
      </c>
      <c r="H53" s="376">
        <f>+'Ark1'!R2315</f>
        <v>44960</v>
      </c>
      <c r="I53" s="241">
        <f>+IF(H53=0,"",'Ark1'!AG2315)</f>
        <v>11.030205491550705</v>
      </c>
      <c r="J53" s="241">
        <f>+IF(H53=0,"",'Ark1'!AH2315)</f>
        <v>11.72547143314253</v>
      </c>
      <c r="K53" s="241"/>
      <c r="L53" s="241">
        <f>+IF(H53=0,"",'Ark1'!U2315)</f>
        <v>20.379581850533786</v>
      </c>
      <c r="M53" s="620"/>
      <c r="N53" s="391">
        <f>+IF(I53=0,"",'Ark1'!AJ2315)</f>
        <v>44959</v>
      </c>
      <c r="O53" s="101"/>
      <c r="P53" s="272">
        <f>+IF(N53=0,"",'Ark1'!AK2315)</f>
        <v>98.416374919370753</v>
      </c>
      <c r="Q53" s="101"/>
      <c r="R53" s="272">
        <f>+IF(N53=0,"",'Ark1'!AL2315)</f>
        <v>20.85332627965008</v>
      </c>
      <c r="S53" s="222"/>
      <c r="T53" s="225">
        <f>+IF(H53=0,"",'Ark1'!S2315)</f>
        <v>7.9388122775800705</v>
      </c>
      <c r="U53" s="222"/>
      <c r="V53" s="242">
        <f>+IF(H53=0,"",'Ark1'!T2315)</f>
        <v>6.1126334519572953</v>
      </c>
      <c r="W53" s="243">
        <f>+IF(H53=0,"",'Ark1'!W2315)</f>
        <v>3.667704626334519</v>
      </c>
      <c r="X53" s="243">
        <f>+IF(H53=0,"",'Ark1'!X2315)</f>
        <v>79.448398576512446</v>
      </c>
      <c r="Y53" s="243">
        <f>+IF(H53=0,"",'Ark1'!Y2315)</f>
        <v>20.807384341637004</v>
      </c>
      <c r="Z53" s="241">
        <f>+IF(H53=0,"",'Ark1'!Z2315)</f>
        <v>0</v>
      </c>
      <c r="AA53" s="241">
        <f>+IF(H53=0,"",'Ark1'!Z2315)</f>
        <v>0</v>
      </c>
      <c r="AB53" s="241">
        <f>+IF(H53=0,"",'Ark1'!AC2315)</f>
        <v>1.4610575451843253</v>
      </c>
      <c r="AC53" s="243">
        <f>+IF(H53=0,"",'Ark1'!AE2315)</f>
        <v>31.190246253641504</v>
      </c>
      <c r="AD53" s="243">
        <f t="shared" si="17"/>
        <v>0.18526892591394351</v>
      </c>
      <c r="AE53" s="241">
        <f t="shared" si="18"/>
        <v>2.6556939501779359E-2</v>
      </c>
      <c r="AF53" s="620"/>
      <c r="AG53" s="224"/>
      <c r="AI53" s="30"/>
      <c r="AJ53" s="28"/>
      <c r="AK53" s="225"/>
      <c r="AL53" s="621"/>
      <c r="AM53" s="28"/>
      <c r="AN53" s="28"/>
      <c r="AO53" s="35"/>
      <c r="AP53" s="35"/>
      <c r="AQ53" s="35"/>
    </row>
    <row r="54" spans="1:72" ht="15" customHeight="1">
      <c r="A54" s="620"/>
      <c r="B54" s="244">
        <f>+'Ark1'!C2316</f>
        <v>2024</v>
      </c>
      <c r="C54" s="240">
        <f>+'Ark1'!J2316</f>
        <v>110</v>
      </c>
      <c r="D54" s="240" t="str">
        <f>VLOOKUP(C54,RNR!$A$1:$B$26,2)</f>
        <v>Gol</v>
      </c>
      <c r="E54" s="240">
        <f>+'Ark1'!D2316</f>
        <v>11</v>
      </c>
      <c r="F54" s="240" t="str">
        <f t="shared" si="14"/>
        <v>Nov</v>
      </c>
      <c r="G54" s="240">
        <f>+'Ark1'!Q2316</f>
        <v>576</v>
      </c>
      <c r="H54" s="376">
        <f>+'Ark1'!R2316</f>
        <v>9860</v>
      </c>
      <c r="I54" s="241">
        <f>+IF(H54=0,"",'Ark1'!AG2316)</f>
        <v>9.5177419977605311</v>
      </c>
      <c r="J54" s="241">
        <f>+IF(H54=0,"",'Ark1'!AH2316)</f>
        <v>9.9306008276817366</v>
      </c>
      <c r="K54" s="241"/>
      <c r="L54" s="241">
        <f>+IF(H54=0,"",'Ark1'!U2316)</f>
        <v>19.952606490872196</v>
      </c>
      <c r="M54" s="620"/>
      <c r="N54" s="391">
        <f>+IF(I54=0,"",'Ark1'!AJ2316)</f>
        <v>9857</v>
      </c>
      <c r="O54" s="101"/>
      <c r="P54" s="272">
        <f>+IF(N54=0,"",'Ark1'!AK2316)</f>
        <v>98.236278786649365</v>
      </c>
      <c r="Q54" s="101"/>
      <c r="R54" s="272">
        <f>+IF(N54=0,"",'Ark1'!AL2316)</f>
        <v>20.36493311374128</v>
      </c>
      <c r="S54" s="222"/>
      <c r="T54" s="225">
        <f>+IF(H54=0,"",'Ark1'!S2316)</f>
        <v>7.6891480730223121</v>
      </c>
      <c r="U54" s="222"/>
      <c r="V54" s="242">
        <f>+IF(H54=0,"",'Ark1'!T2316)</f>
        <v>6.14604462474645</v>
      </c>
      <c r="W54" s="243">
        <f>+IF(H54=0,"",'Ark1'!W2316)</f>
        <v>3.9350912778904674</v>
      </c>
      <c r="X54" s="243">
        <f>+IF(H54=0,"",'Ark1'!X2316)</f>
        <v>69.198782961460452</v>
      </c>
      <c r="Y54" s="243">
        <f>+IF(H54=0,"",'Ark1'!Y2316)</f>
        <v>21.926977687626767</v>
      </c>
      <c r="Z54" s="241">
        <f>+IF(H54=0,"",'Ark1'!Z2316)</f>
        <v>0</v>
      </c>
      <c r="AA54" s="241">
        <f>+IF(H54=0,"",'Ark1'!Z2316)</f>
        <v>0</v>
      </c>
      <c r="AB54" s="241">
        <f>+IF(H54=0,"",'Ark1'!AC2316)</f>
        <v>1.493654452938658</v>
      </c>
      <c r="AC54" s="243">
        <f>+IF(H54=0,"",'Ark1'!AE2316)</f>
        <v>35.869404340187501</v>
      </c>
      <c r="AD54" s="243">
        <f t="shared" si="17"/>
        <v>0.18138733173520177</v>
      </c>
      <c r="AE54" s="241">
        <f t="shared" si="18"/>
        <v>5.8417849898580121E-2</v>
      </c>
      <c r="AF54" s="620"/>
      <c r="AG54" s="224"/>
      <c r="AI54" s="30"/>
      <c r="AJ54" s="28"/>
      <c r="AK54" s="225"/>
      <c r="AL54" s="621"/>
      <c r="AM54" s="28"/>
      <c r="AN54" s="28"/>
      <c r="AO54" s="35"/>
      <c r="AP54" s="35"/>
      <c r="AQ54" s="35"/>
    </row>
    <row r="55" spans="1:72" ht="15" customHeight="1">
      <c r="A55" s="620"/>
      <c r="B55" s="244">
        <f>+'Ark1'!C2317</f>
        <v>2024</v>
      </c>
      <c r="C55" s="240">
        <f>+'Ark1'!J2317</f>
        <v>110</v>
      </c>
      <c r="D55" s="240" t="str">
        <f>VLOOKUP(C55,RNR!$A$1:$B$26,2)</f>
        <v>Gol</v>
      </c>
      <c r="E55" s="240">
        <f>+'Ark1'!D2317</f>
        <v>12</v>
      </c>
      <c r="F55" s="240" t="str">
        <f t="shared" si="14"/>
        <v>Des</v>
      </c>
      <c r="G55" s="240">
        <f>+'Ark1'!Q2317</f>
        <v>147</v>
      </c>
      <c r="H55" s="376">
        <f>+'Ark1'!R2317</f>
        <v>1732</v>
      </c>
      <c r="I55" s="241">
        <f>+IF(H55=0,"",'Ark1'!AG2317)</f>
        <v>15.658620377904356</v>
      </c>
      <c r="J55" s="241">
        <f>+IF(H55=0,"",'Ark1'!AH2317)</f>
        <v>17.638465819402931</v>
      </c>
      <c r="K55" s="241"/>
      <c r="L55" s="241">
        <f>+IF(H55=0,"",'Ark1'!U2317)</f>
        <v>21.025692840646659</v>
      </c>
      <c r="M55" s="620"/>
      <c r="N55" s="391">
        <f>+IF(I55=0,"",'Ark1'!AJ2317)</f>
        <v>1732</v>
      </c>
      <c r="O55" s="101"/>
      <c r="P55" s="272">
        <f>+IF(N55=0,"",'Ark1'!AK2317)</f>
        <v>98.563914549653674</v>
      </c>
      <c r="Q55" s="101"/>
      <c r="R55" s="272">
        <f>+IF(N55=0,"",'Ark1'!AL2317)</f>
        <v>21.087604560906652</v>
      </c>
      <c r="S55" s="222"/>
      <c r="T55" s="225">
        <f>+IF(H55=0,"",'Ark1'!S2317)</f>
        <v>7.8770207852193996</v>
      </c>
      <c r="U55" s="222"/>
      <c r="V55" s="242">
        <f>+IF(H55=0,"",'Ark1'!T2317)</f>
        <v>6.0704387990762125</v>
      </c>
      <c r="W55" s="243">
        <f>+IF(H55=0,"",'Ark1'!W2317)</f>
        <v>4.6766743648960736</v>
      </c>
      <c r="X55" s="243">
        <f>+IF(H55=0,"",'Ark1'!X2317)</f>
        <v>74.018475750577366</v>
      </c>
      <c r="Y55" s="243">
        <f>+IF(H55=0,"",'Ark1'!Y2317)</f>
        <v>24.942263279445719</v>
      </c>
      <c r="Z55" s="241">
        <f>+IF(H55=0,"",'Ark1'!Z2317)</f>
        <v>0</v>
      </c>
      <c r="AA55" s="241">
        <f>+IF(H55=0,"",'Ark1'!Z2317)</f>
        <v>0</v>
      </c>
      <c r="AB55" s="241">
        <f>+IF(H55=0,"",'Ark1'!AC2317)</f>
        <v>1.5054570608920657</v>
      </c>
      <c r="AC55" s="243">
        <f>+IF(H55=0,"",'Ark1'!AE2317)</f>
        <v>41.434799313414928</v>
      </c>
      <c r="AD55" s="243">
        <f t="shared" si="17"/>
        <v>0.1911426621876969</v>
      </c>
      <c r="AE55" s="241">
        <f t="shared" si="18"/>
        <v>8.4872979214780597E-2</v>
      </c>
      <c r="AF55" s="620"/>
      <c r="AG55" s="224"/>
      <c r="AI55" s="30"/>
      <c r="AJ55" s="28"/>
      <c r="AK55" s="225"/>
      <c r="AL55" s="621"/>
      <c r="AM55" s="28"/>
      <c r="AN55" s="28"/>
      <c r="AO55" s="35"/>
      <c r="AP55" s="35"/>
      <c r="AQ55" s="35"/>
    </row>
    <row r="56" spans="1:72" ht="15" customHeight="1">
      <c r="A56" s="620"/>
      <c r="B56" s="620"/>
      <c r="C56" s="620"/>
      <c r="D56" s="620"/>
      <c r="E56" s="620"/>
      <c r="F56" s="620"/>
      <c r="G56" s="620"/>
      <c r="H56" s="372"/>
      <c r="I56" s="222"/>
      <c r="J56" s="222"/>
      <c r="K56" s="222"/>
      <c r="L56" s="620"/>
      <c r="M56" s="620"/>
      <c r="N56" s="372"/>
      <c r="O56" s="101"/>
      <c r="P56" s="222"/>
      <c r="Q56" s="101"/>
      <c r="R56" s="222"/>
      <c r="S56" s="222"/>
      <c r="T56" s="222"/>
      <c r="U56" s="222"/>
      <c r="V56" s="620"/>
      <c r="W56" s="223"/>
      <c r="X56" s="223"/>
      <c r="Y56" s="223"/>
      <c r="Z56" s="223"/>
      <c r="AA56" s="223"/>
      <c r="AB56" s="620"/>
      <c r="AC56" s="223"/>
      <c r="AD56" s="223"/>
      <c r="AE56" s="222"/>
      <c r="AF56" s="620"/>
      <c r="AG56" s="224"/>
      <c r="AI56" s="30"/>
      <c r="AJ56" s="28"/>
      <c r="AK56" s="225"/>
      <c r="AL56" s="621"/>
      <c r="AP56" s="621"/>
      <c r="BH56" s="236"/>
    </row>
    <row r="57" spans="1:72" ht="15" customHeight="1">
      <c r="A57" s="620"/>
      <c r="B57" s="620"/>
      <c r="C57" s="238" t="str">
        <f>+D59</f>
        <v>Forus</v>
      </c>
      <c r="D57" s="620"/>
      <c r="E57" s="279"/>
      <c r="F57" s="238"/>
      <c r="G57" s="620"/>
      <c r="H57" s="391">
        <f>SUM(H59:H70)</f>
        <v>118366</v>
      </c>
      <c r="I57" s="222"/>
      <c r="J57" s="222"/>
      <c r="K57" s="222"/>
      <c r="L57" s="272">
        <f>+Slakteri!M12</f>
        <v>21.108276870047359</v>
      </c>
      <c r="M57" s="620"/>
      <c r="N57" s="391">
        <f>SUM(N59:N70)</f>
        <v>118269</v>
      </c>
      <c r="O57" s="101"/>
      <c r="P57" s="222"/>
      <c r="Q57" s="101"/>
      <c r="R57" s="225">
        <f>+Slakteri!V12</f>
        <v>21.522535529059141</v>
      </c>
      <c r="S57" s="222"/>
      <c r="T57" s="225">
        <f>+Slakteri!X12</f>
        <v>8.0807833330517198</v>
      </c>
      <c r="U57" s="222"/>
      <c r="V57" s="620"/>
      <c r="W57" s="223"/>
      <c r="X57" s="223"/>
      <c r="Y57" s="223"/>
      <c r="Z57" s="223"/>
      <c r="AA57" s="223"/>
      <c r="AB57" s="620"/>
      <c r="AC57" s="223"/>
      <c r="AD57" s="272">
        <f>+L57/C59</f>
        <v>0.19016465648691314</v>
      </c>
      <c r="AE57" s="222"/>
      <c r="AF57" s="620"/>
      <c r="AG57" s="224"/>
      <c r="AI57" s="30"/>
      <c r="AJ57" s="28"/>
      <c r="AK57" s="225"/>
      <c r="AL57" s="621"/>
      <c r="AP57" s="621"/>
      <c r="BH57" s="236"/>
    </row>
    <row r="58" spans="1:72" ht="15" customHeight="1">
      <c r="A58" s="620"/>
      <c r="B58" s="620"/>
      <c r="C58" s="620"/>
      <c r="D58" s="620"/>
      <c r="E58" s="620"/>
      <c r="F58" s="620"/>
      <c r="G58" s="620"/>
      <c r="H58" s="372"/>
      <c r="I58" s="222"/>
      <c r="J58" s="222"/>
      <c r="K58" s="222"/>
      <c r="L58" s="620"/>
      <c r="M58" s="620"/>
      <c r="N58" s="372"/>
      <c r="O58" s="101"/>
      <c r="P58" s="222"/>
      <c r="Q58" s="101"/>
      <c r="R58" s="222"/>
      <c r="S58" s="222"/>
      <c r="T58" s="222"/>
      <c r="U58" s="222"/>
      <c r="V58" s="620"/>
      <c r="W58" s="223"/>
      <c r="X58" s="223"/>
      <c r="Y58" s="223"/>
      <c r="Z58" s="223"/>
      <c r="AA58" s="223"/>
      <c r="AB58" s="620"/>
      <c r="AC58" s="620"/>
      <c r="AD58" s="620"/>
      <c r="AE58" s="620"/>
      <c r="AF58" s="620"/>
      <c r="AG58" s="224"/>
      <c r="AI58" s="30"/>
      <c r="AJ58" s="28"/>
      <c r="AK58" s="225"/>
      <c r="AL58" s="621"/>
      <c r="AP58" s="621"/>
      <c r="BH58" s="236">
        <f>1+BH55</f>
        <v>1</v>
      </c>
      <c r="BI58" s="621">
        <v>20.659867330016564</v>
      </c>
      <c r="BJ58" s="621">
        <f t="shared" ref="BJ58:BT58" si="19">+BI58</f>
        <v>20.659867330016564</v>
      </c>
      <c r="BK58" s="621">
        <f t="shared" si="19"/>
        <v>20.659867330016564</v>
      </c>
      <c r="BL58" s="621">
        <f t="shared" si="19"/>
        <v>20.659867330016564</v>
      </c>
      <c r="BM58" s="621">
        <f t="shared" si="19"/>
        <v>20.659867330016564</v>
      </c>
      <c r="BN58" s="621">
        <f t="shared" si="19"/>
        <v>20.659867330016564</v>
      </c>
      <c r="BO58" s="621">
        <f t="shared" si="19"/>
        <v>20.659867330016564</v>
      </c>
      <c r="BP58" s="621">
        <f t="shared" si="19"/>
        <v>20.659867330016564</v>
      </c>
      <c r="BQ58" s="621">
        <f t="shared" si="19"/>
        <v>20.659867330016564</v>
      </c>
      <c r="BR58" s="621">
        <f t="shared" si="19"/>
        <v>20.659867330016564</v>
      </c>
      <c r="BS58" s="621">
        <f t="shared" si="19"/>
        <v>20.659867330016564</v>
      </c>
      <c r="BT58" s="621">
        <f t="shared" si="19"/>
        <v>20.659867330016564</v>
      </c>
    </row>
    <row r="59" spans="1:72" ht="16.5" customHeight="1">
      <c r="A59" s="620"/>
      <c r="B59" s="244">
        <f>+'Ark1'!C2318</f>
        <v>2024</v>
      </c>
      <c r="C59" s="621">
        <f>+'Ark1'!J2318</f>
        <v>111</v>
      </c>
      <c r="D59" s="250" t="str">
        <f>VLOOKUP(C59,RNR!$A$1:$B$26,2)</f>
        <v>Forus</v>
      </c>
      <c r="E59" s="621">
        <f>+'Ark1'!D2318</f>
        <v>1</v>
      </c>
      <c r="F59" s="621" t="str">
        <f t="shared" ref="F59:F70" si="20">+F44</f>
        <v>Jan</v>
      </c>
      <c r="G59" s="621">
        <f>+'Ark1'!Q2318</f>
        <v>131</v>
      </c>
      <c r="H59" s="619">
        <f>+'Ark1'!R2318</f>
        <v>1423</v>
      </c>
      <c r="I59" s="30">
        <f>+IF(H59=0,"",'Ark1'!AG2318)</f>
        <v>16.339418991847513</v>
      </c>
      <c r="J59" s="30">
        <f>+IF(H59=0,"",'Ark1'!AH2318)</f>
        <v>19.067746118529396</v>
      </c>
      <c r="K59" s="222"/>
      <c r="L59" s="30">
        <f>+IF(H59=0,"",'Ark1'!U2318)</f>
        <v>24.851651440618379</v>
      </c>
      <c r="M59" s="620"/>
      <c r="N59" s="391">
        <f>+IF(I59=0,"",'Ark1'!AJ2318)</f>
        <v>1423</v>
      </c>
      <c r="O59" s="101"/>
      <c r="P59" s="272">
        <f>+IF(N59=0,"",'Ark1'!AK2318)</f>
        <v>104.33801827125794</v>
      </c>
      <c r="Q59" s="101"/>
      <c r="R59" s="272">
        <f>+IF(N59=0,"",'Ark1'!AL2318)</f>
        <v>20.954689334255004</v>
      </c>
      <c r="S59" s="222"/>
      <c r="T59" s="225">
        <f>+IF(H59=0,"",'Ark1'!S2318)</f>
        <v>7.8109627547435005</v>
      </c>
      <c r="U59" s="222"/>
      <c r="V59" s="28">
        <f>+IF(H59=0,"",'Ark1'!T2318)</f>
        <v>6.4448348559381605</v>
      </c>
      <c r="W59" s="35">
        <f>+IF(H59=0,"",'Ark1'!W2318)</f>
        <v>10.751932536893888</v>
      </c>
      <c r="X59" s="35">
        <f>+IF(H59=0,"",'Ark1'!X2318)</f>
        <v>82.572030920590308</v>
      </c>
      <c r="Y59" s="35">
        <f>+IF(H59=0,"",'Ark1'!Y2318)</f>
        <v>48.629655657062543</v>
      </c>
      <c r="Z59" s="35">
        <f>+IF(H59=0,"",'Ark1'!Z2318)</f>
        <v>0</v>
      </c>
      <c r="AA59" s="35">
        <f>+IF(H59=0,"",'Ark1'!Z2318)</f>
        <v>0</v>
      </c>
      <c r="AB59" s="28">
        <f>+IF(H59=0,"",'Ark1'!AC2318)</f>
        <v>1.8157233808532984</v>
      </c>
      <c r="AC59" s="35">
        <f>+IF(H59=0,"",'Ark1'!AE2318)</f>
        <v>56.348353891732962</v>
      </c>
      <c r="AD59" s="35">
        <f t="shared" ref="AD59" si="21">+IF(H59=0,"",+L59/C59)</f>
        <v>0.2238887517172827</v>
      </c>
      <c r="AE59" s="30">
        <f t="shared" ref="AE59" si="22">+IF(H59=0,"",G59/H59)</f>
        <v>9.2059030217849613E-2</v>
      </c>
      <c r="AF59" s="620"/>
      <c r="AG59" s="224"/>
      <c r="AI59" s="30"/>
      <c r="AJ59" s="28"/>
      <c r="AK59" s="225"/>
      <c r="AL59" s="621"/>
      <c r="AM59" s="28"/>
      <c r="AN59" s="28"/>
      <c r="AO59" s="35"/>
      <c r="AP59" s="35"/>
      <c r="AQ59" s="35"/>
    </row>
    <row r="60" spans="1:72" ht="15.6">
      <c r="A60" s="620"/>
      <c r="B60" s="244">
        <f>+'Ark1'!C2319</f>
        <v>2024</v>
      </c>
      <c r="C60" s="621">
        <f>+'Ark1'!J2319</f>
        <v>111</v>
      </c>
      <c r="D60" s="250" t="str">
        <f>VLOOKUP(C60,RNR!$A$1:$B$26,2)</f>
        <v>Forus</v>
      </c>
      <c r="E60" s="621">
        <f>+'Ark1'!D2319</f>
        <v>2</v>
      </c>
      <c r="F60" s="621" t="str">
        <f t="shared" si="20"/>
        <v>Feb</v>
      </c>
      <c r="G60" s="621">
        <f>+'Ark1'!Q2319</f>
        <v>95</v>
      </c>
      <c r="H60" s="619">
        <f>+'Ark1'!R2319</f>
        <v>993</v>
      </c>
      <c r="I60" s="30">
        <f>+IF(H60=0,"",'Ark1'!AG2319)</f>
        <v>9.2544268406337373</v>
      </c>
      <c r="J60" s="30">
        <f>+IF(H60=0,"",'Ark1'!AH2319)</f>
        <v>10.309973216892399</v>
      </c>
      <c r="K60" s="222"/>
      <c r="L60" s="30">
        <f>+IF(H60=0,"",'Ark1'!U2319)</f>
        <v>24.538670694864045</v>
      </c>
      <c r="M60" s="620"/>
      <c r="N60" s="391">
        <f>+IF(I60=0,"",'Ark1'!AJ2319)</f>
        <v>993</v>
      </c>
      <c r="O60" s="101"/>
      <c r="P60" s="272">
        <f>+IF(N60=0,"",'Ark1'!AK2319)</f>
        <v>103.74199395770374</v>
      </c>
      <c r="Q60" s="101"/>
      <c r="R60" s="272">
        <f>+IF(N60=0,"",'Ark1'!AL2319)</f>
        <v>21.128188199501349</v>
      </c>
      <c r="S60" s="222"/>
      <c r="T60" s="225">
        <f>+IF(H60=0,"",'Ark1'!S2319)</f>
        <v>7.8580060422960756</v>
      </c>
      <c r="U60" s="222"/>
      <c r="V60" s="28">
        <f>+IF(H60=0,"",'Ark1'!T2319)</f>
        <v>6.4330312185297105</v>
      </c>
      <c r="W60" s="35">
        <f>+IF(H60=0,"",'Ark1'!W2319)</f>
        <v>11.983887210473313</v>
      </c>
      <c r="X60" s="35">
        <f>+IF(H60=0,"",'Ark1'!X2319)</f>
        <v>83.987915407854999</v>
      </c>
      <c r="Y60" s="35">
        <f>+IF(H60=0,"",'Ark1'!Y2319)</f>
        <v>43.705941591137957</v>
      </c>
      <c r="Z60" s="35">
        <f>+IF(H60=0,"",'Ark1'!Z2319)</f>
        <v>0</v>
      </c>
      <c r="AA60" s="35">
        <f>+IF(H60=0,"",'Ark1'!Z2319)</f>
        <v>0</v>
      </c>
      <c r="AB60" s="28">
        <f>+IF(H60=0,"",'Ark1'!AC2319)</f>
        <v>1.7928459645492218</v>
      </c>
      <c r="AC60" s="35">
        <f>+IF(H60=0,"",'Ark1'!AE2319)</f>
        <v>54.909157252292786</v>
      </c>
      <c r="AD60" s="35">
        <f t="shared" ref="AD60:AD70" si="23">+IF(H60=0,"",+L60/C60)</f>
        <v>0.22106910535913554</v>
      </c>
      <c r="AE60" s="30">
        <f t="shared" ref="AE60:AE70" si="24">+IF(H60=0,"",G60/H60)</f>
        <v>9.5669687814702919E-2</v>
      </c>
      <c r="AF60" s="620"/>
      <c r="AG60" s="621"/>
      <c r="AI60" s="30"/>
      <c r="AJ60" s="28"/>
      <c r="AK60" s="621"/>
      <c r="AL60" s="621"/>
      <c r="AM60" s="28"/>
      <c r="AN60" s="28"/>
      <c r="AO60" s="35"/>
      <c r="AP60" s="35"/>
      <c r="AQ60" s="35"/>
    </row>
    <row r="61" spans="1:72" ht="17.25" customHeight="1">
      <c r="A61" s="620"/>
      <c r="B61" s="244">
        <f>+'Ark1'!C2320</f>
        <v>2024</v>
      </c>
      <c r="C61" s="621">
        <f>+'Ark1'!J2320</f>
        <v>111</v>
      </c>
      <c r="D61" s="250" t="str">
        <f>VLOOKUP(C61,RNR!$A$1:$B$26,2)</f>
        <v>Forus</v>
      </c>
      <c r="E61" s="621">
        <f>+'Ark1'!D2320</f>
        <v>3</v>
      </c>
      <c r="F61" s="621" t="str">
        <f t="shared" si="20"/>
        <v>Mar</v>
      </c>
      <c r="G61" s="621">
        <f>+'Ark1'!Q2320</f>
        <v>687</v>
      </c>
      <c r="H61" s="619">
        <f>+'Ark1'!R2320</f>
        <v>5278</v>
      </c>
      <c r="I61" s="30">
        <f>+IF(H61=0,"",'Ark1'!AG2320)</f>
        <v>12.78306570757344</v>
      </c>
      <c r="J61" s="30">
        <f>+IF(H61=0,"",'Ark1'!AH2320)</f>
        <v>14.223958301054196</v>
      </c>
      <c r="K61" s="222"/>
      <c r="L61" s="30">
        <f>+IF(H61=0,"",'Ark1'!U2320)</f>
        <v>28.699317923455904</v>
      </c>
      <c r="M61" s="620"/>
      <c r="N61" s="391">
        <f>+IF(I61=0,"",'Ark1'!AJ2320)</f>
        <v>5277</v>
      </c>
      <c r="O61" s="101"/>
      <c r="P61" s="272">
        <f>+IF(N61=0,"",'Ark1'!AK2320)</f>
        <v>107.5906196702672</v>
      </c>
      <c r="Q61" s="101"/>
      <c r="R61" s="272">
        <f>+IF(N61=0,"",'Ark1'!AL2320)</f>
        <v>22.030031452172256</v>
      </c>
      <c r="S61" s="222"/>
      <c r="T61" s="225">
        <f>+IF(H61=0,"",'Ark1'!S2320)</f>
        <v>8</v>
      </c>
      <c r="U61" s="222"/>
      <c r="V61" s="28">
        <f>+IF(H61=0,"",'Ark1'!T2320)</f>
        <v>6.8463433118605517</v>
      </c>
      <c r="W61" s="35">
        <f>+IF(H61=0,"",'Ark1'!W2320)</f>
        <v>20.234937476316787</v>
      </c>
      <c r="X61" s="35">
        <f>+IF(H61=0,"",'Ark1'!X2320)</f>
        <v>88.688897309586977</v>
      </c>
      <c r="Y61" s="35">
        <f>+IF(H61=0,"",'Ark1'!Y2320)</f>
        <v>60.477453580901866</v>
      </c>
      <c r="Z61" s="35">
        <f>+IF(H61=0,"",'Ark1'!Z2320)</f>
        <v>0</v>
      </c>
      <c r="AA61" s="35">
        <f>+IF(H61=0,"",'Ark1'!Z2320)</f>
        <v>0</v>
      </c>
      <c r="AB61" s="28">
        <f>+IF(H61=0,"",'Ark1'!AC2320)</f>
        <v>2.205799669908028</v>
      </c>
      <c r="AC61" s="35">
        <f>+IF(H61=0,"",'Ark1'!AE2320)</f>
        <v>62.522838048595432</v>
      </c>
      <c r="AD61" s="35">
        <f t="shared" si="23"/>
        <v>0.25855241372482796</v>
      </c>
      <c r="AE61" s="30">
        <f t="shared" si="24"/>
        <v>0.13016294050776808</v>
      </c>
      <c r="AF61" s="620"/>
      <c r="AG61" s="244"/>
      <c r="AI61" s="30"/>
      <c r="AJ61" s="28"/>
      <c r="AK61" s="225"/>
      <c r="AL61" s="621"/>
      <c r="AM61" s="28"/>
      <c r="AN61" s="28"/>
      <c r="AO61" s="35"/>
      <c r="AP61" s="35"/>
      <c r="AQ61" s="35"/>
    </row>
    <row r="62" spans="1:72" ht="15.6">
      <c r="A62" s="620"/>
      <c r="B62" s="244">
        <f>+'Ark1'!C2321</f>
        <v>2024</v>
      </c>
      <c r="C62" s="621">
        <f>+'Ark1'!J2321</f>
        <v>111</v>
      </c>
      <c r="D62" s="250" t="str">
        <f>VLOOKUP(C62,RNR!$A$1:$B$26,2)</f>
        <v>Forus</v>
      </c>
      <c r="E62" s="621">
        <f>+'Ark1'!D2321</f>
        <v>4</v>
      </c>
      <c r="F62" s="621" t="str">
        <f t="shared" si="20"/>
        <v>Apr</v>
      </c>
      <c r="G62" s="621">
        <f>+'Ark1'!Q2321</f>
        <v>116</v>
      </c>
      <c r="H62" s="619">
        <f>+'Ark1'!R2321</f>
        <v>541</v>
      </c>
      <c r="I62" s="30">
        <f>+IF(H62=0,"",'Ark1'!AG2321)</f>
        <v>7.5983146067415746</v>
      </c>
      <c r="J62" s="30">
        <f>+IF(H62=0,"",'Ark1'!AH2321)</f>
        <v>8.5561540446394098</v>
      </c>
      <c r="K62" s="222"/>
      <c r="L62" s="30">
        <f>+IF(H62=0,"",'Ark1'!U2321)</f>
        <v>25.497781885397455</v>
      </c>
      <c r="M62" s="620"/>
      <c r="N62" s="391">
        <f>+IF(I62=0,"",'Ark1'!AJ2321)</f>
        <v>525</v>
      </c>
      <c r="O62" s="101"/>
      <c r="P62" s="272">
        <f>+IF(N62=0,"",'Ark1'!AK2321)</f>
        <v>104.42609523809531</v>
      </c>
      <c r="Q62" s="101"/>
      <c r="R62" s="272">
        <f>+IF(N62=0,"",'Ark1'!AL2321)</f>
        <v>21.238772183272189</v>
      </c>
      <c r="S62" s="222"/>
      <c r="T62" s="225">
        <f>+IF(H62=0,"",'Ark1'!S2321)</f>
        <v>7.6451016635859501</v>
      </c>
      <c r="U62" s="222"/>
      <c r="V62" s="28">
        <f>+IF(H62=0,"",'Ark1'!T2321)</f>
        <v>6.6192236598890961</v>
      </c>
      <c r="W62" s="35">
        <f>+IF(H62=0,"",'Ark1'!W2321)</f>
        <v>20.517560073937151</v>
      </c>
      <c r="X62" s="35">
        <f>+IF(H62=0,"",'Ark1'!X2321)</f>
        <v>77.634011090573026</v>
      </c>
      <c r="Y62" s="35">
        <f>+IF(H62=0,"",'Ark1'!Y2321)</f>
        <v>45.286506469500921</v>
      </c>
      <c r="Z62" s="35">
        <f>+IF(H62=0,"",'Ark1'!Z2321)</f>
        <v>0</v>
      </c>
      <c r="AA62" s="35">
        <f>+IF(H62=0,"",'Ark1'!Z2321)</f>
        <v>0</v>
      </c>
      <c r="AB62" s="28">
        <f>+IF(H62=0,"",'Ark1'!AC2321)</f>
        <v>2.704675240920563</v>
      </c>
      <c r="AC62" s="35">
        <f>+IF(H62=0,"",'Ark1'!AE2321)</f>
        <v>50.699708262935694</v>
      </c>
      <c r="AD62" s="35">
        <f t="shared" si="23"/>
        <v>0.22970974671529237</v>
      </c>
      <c r="AE62" s="30">
        <f t="shared" si="24"/>
        <v>0.2144177449168207</v>
      </c>
      <c r="AF62" s="620"/>
      <c r="AG62" s="244"/>
      <c r="AI62" s="30"/>
      <c r="AJ62" s="28"/>
      <c r="AK62" s="621"/>
      <c r="AL62" s="621"/>
      <c r="AM62" s="28"/>
      <c r="AN62" s="28"/>
      <c r="AO62" s="35"/>
      <c r="AP62" s="35"/>
      <c r="AQ62" s="35"/>
    </row>
    <row r="63" spans="1:72" ht="15.6">
      <c r="A63" s="620"/>
      <c r="B63" s="244">
        <f>+'Ark1'!C2322</f>
        <v>2024</v>
      </c>
      <c r="C63" s="621">
        <f>+'Ark1'!J2322</f>
        <v>111</v>
      </c>
      <c r="D63" s="250" t="str">
        <f>VLOOKUP(C63,RNR!$A$1:$B$26,2)</f>
        <v>Forus</v>
      </c>
      <c r="E63" s="621">
        <f>+'Ark1'!D2322</f>
        <v>5</v>
      </c>
      <c r="F63" s="621" t="str">
        <f t="shared" si="20"/>
        <v>Mai</v>
      </c>
      <c r="G63" s="621">
        <f>+'Ark1'!Q2322</f>
        <v>76</v>
      </c>
      <c r="H63" s="619">
        <f>+'Ark1'!R2322</f>
        <v>550</v>
      </c>
      <c r="I63" s="30">
        <f>+IF(H63=0,"",'Ark1'!AG2322)</f>
        <v>17.070142768466788</v>
      </c>
      <c r="J63" s="30">
        <f>+IF(H63=0,"",'Ark1'!AH2322)</f>
        <v>13.898233405739978</v>
      </c>
      <c r="K63" s="222"/>
      <c r="L63" s="30">
        <f>+IF(H63=0,"",'Ark1'!U2322)</f>
        <v>21.032727272727271</v>
      </c>
      <c r="M63" s="620"/>
      <c r="N63" s="391">
        <f>+IF(I63=0,"",'Ark1'!AJ2322)</f>
        <v>508</v>
      </c>
      <c r="O63" s="101"/>
      <c r="P63" s="272">
        <f>+IF(N63=0,"",'Ark1'!AK2322)</f>
        <v>91.39862204724399</v>
      </c>
      <c r="Q63" s="101"/>
      <c r="R63" s="272">
        <f>+IF(N63=0,"",'Ark1'!AL2322)</f>
        <v>24.582884108866978</v>
      </c>
      <c r="S63" s="222"/>
      <c r="T63" s="225">
        <f>+IF(H63=0,"",'Ark1'!S2322)</f>
        <v>9.2890909090909091</v>
      </c>
      <c r="U63" s="222"/>
      <c r="V63" s="28">
        <f>+IF(H63=0,"",'Ark1'!T2322)</f>
        <v>7.3</v>
      </c>
      <c r="W63" s="35">
        <f>+IF(H63=0,"",'Ark1'!W2322)</f>
        <v>20</v>
      </c>
      <c r="X63" s="35">
        <f>+IF(H63=0,"",'Ark1'!X2322)</f>
        <v>46.363636363636367</v>
      </c>
      <c r="Y63" s="35">
        <f>+IF(H63=0,"",'Ark1'!Y2322)</f>
        <v>29.090909090909086</v>
      </c>
      <c r="Z63" s="35">
        <f>+IF(H63=0,"",'Ark1'!Z2322)</f>
        <v>0</v>
      </c>
      <c r="AA63" s="35">
        <f>+IF(H63=0,"",'Ark1'!Z2322)</f>
        <v>0</v>
      </c>
      <c r="AB63" s="28">
        <f>+IF(H63=0,"",'Ark1'!AC2322)</f>
        <v>1.7202008339408827</v>
      </c>
      <c r="AC63" s="35">
        <f>+IF(H63=0,"",'Ark1'!AE2322)</f>
        <v>48.326011231309266</v>
      </c>
      <c r="AD63" s="35">
        <f t="shared" si="23"/>
        <v>0.18948402948402948</v>
      </c>
      <c r="AE63" s="30">
        <f t="shared" si="24"/>
        <v>0.13818181818181818</v>
      </c>
      <c r="AF63" s="620"/>
      <c r="AG63" s="245"/>
      <c r="AI63" s="30"/>
      <c r="AJ63" s="28"/>
      <c r="AK63" s="621"/>
      <c r="AL63" s="621"/>
      <c r="AM63" s="28"/>
      <c r="AN63" s="28"/>
      <c r="AO63" s="35"/>
      <c r="AP63" s="35"/>
      <c r="AQ63" s="35"/>
    </row>
    <row r="64" spans="1:72" ht="16.5" customHeight="1">
      <c r="A64" s="620"/>
      <c r="B64" s="244">
        <f>+'Ark1'!C2323</f>
        <v>2024</v>
      </c>
      <c r="C64" s="621">
        <f>+'Ark1'!J2323</f>
        <v>111</v>
      </c>
      <c r="D64" s="250" t="str">
        <f>VLOOKUP(C64,RNR!$A$1:$B$26,2)</f>
        <v>Forus</v>
      </c>
      <c r="E64" s="621">
        <f>+'Ark1'!D2323</f>
        <v>6</v>
      </c>
      <c r="F64" s="621" t="str">
        <f t="shared" si="20"/>
        <v>Jun</v>
      </c>
      <c r="G64" s="621">
        <f>+'Ark1'!Q2323</f>
        <v>68</v>
      </c>
      <c r="H64" s="619">
        <f>+'Ark1'!R2323</f>
        <v>705</v>
      </c>
      <c r="I64" s="30">
        <f>+IF(H64=0,"",'Ark1'!AG2323)</f>
        <v>18.297430573579028</v>
      </c>
      <c r="J64" s="30">
        <f>+IF(H64=0,"",'Ark1'!AH2323)</f>
        <v>17.197702243637817</v>
      </c>
      <c r="K64" s="222"/>
      <c r="L64" s="30">
        <f>+IF(H64=0,"",'Ark1'!U2323)</f>
        <v>18.706099290780163</v>
      </c>
      <c r="M64" s="620"/>
      <c r="N64" s="391">
        <f>+IF(I64=0,"",'Ark1'!AJ2323)</f>
        <v>705</v>
      </c>
      <c r="O64" s="101"/>
      <c r="P64" s="272">
        <f>+IF(N64=0,"",'Ark1'!AK2323)</f>
        <v>90.293900709219756</v>
      </c>
      <c r="Q64" s="101"/>
      <c r="R64" s="272">
        <f>+IF(N64=0,"",'Ark1'!AL2323)</f>
        <v>24.676968146189939</v>
      </c>
      <c r="S64" s="222"/>
      <c r="T64" s="225">
        <f>+IF(H64=0,"",'Ark1'!S2323)</f>
        <v>9.3687943262411366</v>
      </c>
      <c r="U64" s="222"/>
      <c r="V64" s="28">
        <f>+IF(H64=0,"",'Ark1'!T2323)</f>
        <v>6.7304964539007104</v>
      </c>
      <c r="W64" s="35">
        <f>+IF(H64=0,"",'Ark1'!W2323)</f>
        <v>11.06382978723404</v>
      </c>
      <c r="X64" s="35">
        <f>+IF(H64=0,"",'Ark1'!X2323)</f>
        <v>61.134751773049615</v>
      </c>
      <c r="Y64" s="35">
        <f>+IF(H64=0,"",'Ark1'!Y2323)</f>
        <v>11.489361702127658</v>
      </c>
      <c r="Z64" s="35">
        <f>+IF(H64=0,"",'Ark1'!Z2323)</f>
        <v>0</v>
      </c>
      <c r="AA64" s="35">
        <f>+IF(H64=0,"",'Ark1'!Z2323)</f>
        <v>0</v>
      </c>
      <c r="AB64" s="28">
        <f>+IF(H64=0,"",'Ark1'!AC2323)</f>
        <v>1.6307307356694212</v>
      </c>
      <c r="AC64" s="35">
        <f>+IF(H64=0,"",'Ark1'!AE2323)</f>
        <v>52.700557396254624</v>
      </c>
      <c r="AD64" s="35">
        <f t="shared" si="23"/>
        <v>0.16852341703405552</v>
      </c>
      <c r="AE64" s="30">
        <f t="shared" si="24"/>
        <v>9.6453900709219859E-2</v>
      </c>
      <c r="AF64" s="620"/>
      <c r="AG64" s="244"/>
      <c r="AI64" s="30"/>
      <c r="AJ64" s="28"/>
      <c r="AK64" s="621"/>
      <c r="AL64" s="621"/>
      <c r="AM64" s="246"/>
      <c r="AN64" s="246"/>
      <c r="AO64" s="35"/>
      <c r="AP64" s="35"/>
      <c r="AQ64" s="35"/>
    </row>
    <row r="65" spans="1:60" ht="15.6">
      <c r="A65" s="620"/>
      <c r="B65" s="244">
        <f>+'Ark1'!C2324</f>
        <v>2024</v>
      </c>
      <c r="C65" s="621">
        <f>+'Ark1'!J2324</f>
        <v>111</v>
      </c>
      <c r="D65" s="250" t="str">
        <f>VLOOKUP(C65,RNR!$A$1:$B$26,2)</f>
        <v>Forus</v>
      </c>
      <c r="E65" s="621">
        <f>+'Ark1'!D2324</f>
        <v>7</v>
      </c>
      <c r="F65" s="621" t="str">
        <f t="shared" si="20"/>
        <v>Jul</v>
      </c>
      <c r="G65" s="621">
        <f>+'Ark1'!Q2324</f>
        <v>96</v>
      </c>
      <c r="H65" s="619">
        <f>+'Ark1'!R2324</f>
        <v>1629</v>
      </c>
      <c r="I65" s="30">
        <f>+IF(H65=0,"",'Ark1'!AG2324)</f>
        <v>47.423580786026193</v>
      </c>
      <c r="J65" s="30">
        <f>+IF(H65=0,"",'Ark1'!AH2324)</f>
        <v>49.11466072313025</v>
      </c>
      <c r="K65" s="222"/>
      <c r="L65" s="30">
        <f>+IF(H65=0,"",'Ark1'!U2324)</f>
        <v>21.427378759975433</v>
      </c>
      <c r="M65" s="620"/>
      <c r="N65" s="391">
        <f>+IF(I65=0,"",'Ark1'!AJ2324)</f>
        <v>1629</v>
      </c>
      <c r="O65" s="101"/>
      <c r="P65" s="272">
        <f>+IF(N65=0,"",'Ark1'!AK2324)</f>
        <v>97.579803560466473</v>
      </c>
      <c r="Q65" s="101"/>
      <c r="R65" s="272">
        <f>+IF(N65=0,"",'Ark1'!AL2324)</f>
        <v>22.788971698556058</v>
      </c>
      <c r="S65" s="222"/>
      <c r="T65" s="225">
        <f>+IF(H65=0,"",'Ark1'!S2324)</f>
        <v>8.7194597912829988</v>
      </c>
      <c r="U65" s="222"/>
      <c r="V65" s="28">
        <f>+IF(H65=0,"",'Ark1'!T2324)</f>
        <v>6.699201964395332</v>
      </c>
      <c r="W65" s="35">
        <f>+IF(H65=0,"",'Ark1'!W2324)</f>
        <v>13.259668508287296</v>
      </c>
      <c r="X65" s="35">
        <f>+IF(H65=0,"",'Ark1'!X2324)</f>
        <v>90.669122160834903</v>
      </c>
      <c r="Y65" s="35">
        <f>+IF(H65=0,"",'Ark1'!Y2324)</f>
        <v>26.273787599754449</v>
      </c>
      <c r="Z65" s="35">
        <f>+IF(H65=0,"",'Ark1'!Z2324)</f>
        <v>0</v>
      </c>
      <c r="AA65" s="35">
        <f>+IF(H65=0,"",'Ark1'!Z2324)</f>
        <v>0</v>
      </c>
      <c r="AB65" s="28">
        <f>+IF(H65=0,"",'Ark1'!AC2324)</f>
        <v>1.6529098850584163</v>
      </c>
      <c r="AC65" s="35">
        <f>+IF(H65=0,"",'Ark1'!AE2324)</f>
        <v>47.619170196930071</v>
      </c>
      <c r="AD65" s="35">
        <f t="shared" si="23"/>
        <v>0.19303944828806696</v>
      </c>
      <c r="AE65" s="30">
        <f t="shared" si="24"/>
        <v>5.8931860036832415E-2</v>
      </c>
      <c r="AF65" s="620"/>
      <c r="AG65" s="224"/>
      <c r="AI65" s="30"/>
      <c r="AJ65" s="28"/>
      <c r="AK65" s="224"/>
      <c r="AL65" s="621"/>
      <c r="AP65" s="621"/>
    </row>
    <row r="66" spans="1:60" ht="15.6">
      <c r="A66" s="620"/>
      <c r="B66" s="244">
        <f>+'Ark1'!C2325</f>
        <v>2024</v>
      </c>
      <c r="C66" s="621">
        <f>+'Ark1'!J2325</f>
        <v>111</v>
      </c>
      <c r="D66" s="250" t="str">
        <f>VLOOKUP(C66,RNR!$A$1:$B$26,2)</f>
        <v>Forus</v>
      </c>
      <c r="E66" s="621">
        <f>+'Ark1'!D2325</f>
        <v>8</v>
      </c>
      <c r="F66" s="621" t="str">
        <f t="shared" si="20"/>
        <v>Aug</v>
      </c>
      <c r="G66" s="621">
        <f>+'Ark1'!Q2325</f>
        <v>607</v>
      </c>
      <c r="H66" s="619">
        <f>+'Ark1'!R2325</f>
        <v>24003</v>
      </c>
      <c r="I66" s="30">
        <f>+IF(H66=0,"",'Ark1'!AG2325)</f>
        <v>23.772407645835397</v>
      </c>
      <c r="J66" s="30">
        <f>+IF(H66=0,"",'Ark1'!AH2325)</f>
        <v>24.697048576059743</v>
      </c>
      <c r="K66" s="222"/>
      <c r="L66" s="30">
        <f>+IF(H66=0,"",'Ark1'!U2325)</f>
        <v>22.831312752572561</v>
      </c>
      <c r="M66" s="620"/>
      <c r="N66" s="391">
        <f>+IF(I66=0,"",'Ark1'!AJ2325)</f>
        <v>23993</v>
      </c>
      <c r="O66" s="101"/>
      <c r="P66" s="272">
        <f>+IF(N66=0,"",'Ark1'!AK2325)</f>
        <v>100.06272662860022</v>
      </c>
      <c r="Q66" s="101"/>
      <c r="R66" s="272">
        <f>+IF(N66=0,"",'Ark1'!AL2325)</f>
        <v>22.549535614780737</v>
      </c>
      <c r="S66" s="222"/>
      <c r="T66" s="225">
        <f>+IF(H66=0,"",'Ark1'!S2325)</f>
        <v>8.4963962837978606</v>
      </c>
      <c r="U66" s="222"/>
      <c r="V66" s="28">
        <f>+IF(H66=0,"",'Ark1'!T2325)</f>
        <v>5.6212973378327717</v>
      </c>
      <c r="W66" s="35">
        <f>+IF(H66=0,"",'Ark1'!W2325)</f>
        <v>4.6244219472565931</v>
      </c>
      <c r="X66" s="35">
        <f>+IF(H66=0,"",'Ark1'!X2325)</f>
        <v>96.421280673249143</v>
      </c>
      <c r="Y66" s="35">
        <f>+IF(H66=0,"",'Ark1'!Y2325)</f>
        <v>35.028954713994082</v>
      </c>
      <c r="Z66" s="35">
        <f>+IF(H66=0,"",'Ark1'!Z2325)</f>
        <v>0</v>
      </c>
      <c r="AA66" s="35">
        <f>+IF(H66=0,"",'Ark1'!Z2325)</f>
        <v>0</v>
      </c>
      <c r="AB66" s="28">
        <f>+IF(H66=0,"",'Ark1'!AC2325)</f>
        <v>1.5817459635902853</v>
      </c>
      <c r="AC66" s="35">
        <f>+IF(H66=0,"",'Ark1'!AE2325)</f>
        <v>51.078013304621571</v>
      </c>
      <c r="AD66" s="35">
        <f t="shared" si="23"/>
        <v>0.20568750227542848</v>
      </c>
      <c r="AE66" s="30">
        <f t="shared" si="24"/>
        <v>2.5288505603466235E-2</v>
      </c>
      <c r="AF66" s="620"/>
      <c r="AG66" s="224"/>
      <c r="AI66" s="30"/>
      <c r="AJ66" s="28"/>
      <c r="AK66" s="247"/>
      <c r="AL66" s="621"/>
      <c r="AM66" s="28"/>
      <c r="AN66" s="225"/>
      <c r="AP66" s="621"/>
    </row>
    <row r="67" spans="1:60" ht="15.6">
      <c r="A67" s="620"/>
      <c r="B67" s="244">
        <f>+'Ark1'!C2326</f>
        <v>2024</v>
      </c>
      <c r="C67" s="621">
        <f>+'Ark1'!J2326</f>
        <v>111</v>
      </c>
      <c r="D67" s="250" t="str">
        <f>VLOOKUP(C67,RNR!$A$1:$B$26,2)</f>
        <v>Forus</v>
      </c>
      <c r="E67" s="621">
        <f>+'Ark1'!D2326</f>
        <v>9</v>
      </c>
      <c r="F67" s="621" t="str">
        <f t="shared" si="20"/>
        <v>Sep</v>
      </c>
      <c r="G67" s="621">
        <f>+'Ark1'!Q2326</f>
        <v>887</v>
      </c>
      <c r="H67" s="619">
        <f>+'Ark1'!R2326</f>
        <v>35554</v>
      </c>
      <c r="I67" s="30">
        <f>+IF(H67=0,"",'Ark1'!AG2326)</f>
        <v>9.6938928529556883</v>
      </c>
      <c r="J67" s="30">
        <f>+IF(H67=0,"",'Ark1'!AH2326)</f>
        <v>9.718361470954294</v>
      </c>
      <c r="K67" s="222"/>
      <c r="L67" s="30">
        <f>+IF(H67=0,"",'Ark1'!U2326)</f>
        <v>19.978950329076724</v>
      </c>
      <c r="M67" s="620"/>
      <c r="N67" s="391">
        <f>+IF(I67=0,"",'Ark1'!AJ2326)</f>
        <v>35543</v>
      </c>
      <c r="O67" s="101"/>
      <c r="P67" s="272">
        <f>+IF(N67=0,"",'Ark1'!AK2326)</f>
        <v>97.402081985200354</v>
      </c>
      <c r="Q67" s="101"/>
      <c r="R67" s="272">
        <f>+IF(N67=0,"",'Ark1'!AL2326)</f>
        <v>21.454607623531601</v>
      </c>
      <c r="S67" s="222"/>
      <c r="T67" s="225">
        <f>+IF(H67=0,"",'Ark1'!S2326)</f>
        <v>8.0848849637171618</v>
      </c>
      <c r="U67" s="222"/>
      <c r="V67" s="28">
        <f>+IF(H67=0,"",'Ark1'!T2326)</f>
        <v>5.1493784103054514</v>
      </c>
      <c r="W67" s="35">
        <f>+IF(H67=0,"",'Ark1'!W2326)</f>
        <v>1.5919446475783312</v>
      </c>
      <c r="X67" s="35">
        <f>+IF(H67=0,"",'Ark1'!X2326)</f>
        <v>89.500478145918891</v>
      </c>
      <c r="Y67" s="35">
        <f>+IF(H67=0,"",'Ark1'!Y2326)</f>
        <v>13.998424931090735</v>
      </c>
      <c r="Z67" s="35">
        <f>+IF(H67=0,"",'Ark1'!Z2326)</f>
        <v>0</v>
      </c>
      <c r="AA67" s="35">
        <f>+IF(H67=0,"",'Ark1'!Z2326)</f>
        <v>0</v>
      </c>
      <c r="AB67" s="28">
        <f>+IF(H67=0,"",'Ark1'!AC2326)</f>
        <v>1.4191932775564315</v>
      </c>
      <c r="AC67" s="35">
        <f>+IF(H67=0,"",'Ark1'!AE2326)</f>
        <v>42.857336271979889</v>
      </c>
      <c r="AD67" s="35">
        <f t="shared" si="23"/>
        <v>0.17999054350519572</v>
      </c>
      <c r="AE67" s="30">
        <f t="shared" si="24"/>
        <v>2.4947966473533218E-2</v>
      </c>
      <c r="AF67" s="620"/>
      <c r="AG67" s="224"/>
      <c r="AI67" s="30"/>
      <c r="AJ67" s="28"/>
      <c r="AK67" s="247"/>
      <c r="AL67" s="621"/>
      <c r="AP67" s="621"/>
    </row>
    <row r="68" spans="1:60" ht="15.6">
      <c r="A68" s="620"/>
      <c r="B68" s="244">
        <f>+'Ark1'!C2327</f>
        <v>2024</v>
      </c>
      <c r="C68" s="621">
        <f>+'Ark1'!J2327</f>
        <v>111</v>
      </c>
      <c r="D68" s="250" t="str">
        <f>VLOOKUP(C68,RNR!$A$1:$B$26,2)</f>
        <v>Forus</v>
      </c>
      <c r="E68" s="621">
        <f>+'Ark1'!D2327</f>
        <v>10</v>
      </c>
      <c r="F68" s="621" t="str">
        <f t="shared" si="20"/>
        <v>Okt</v>
      </c>
      <c r="G68" s="621">
        <f>+'Ark1'!Q2327</f>
        <v>997</v>
      </c>
      <c r="H68" s="619">
        <f>+'Ark1'!R2327</f>
        <v>35997</v>
      </c>
      <c r="I68" s="30">
        <f>+IF(H68=0,"",'Ark1'!AG2327)</f>
        <v>8.8312790720496199</v>
      </c>
      <c r="J68" s="30">
        <f>+IF(H68=0,"",'Ark1'!AH2327)</f>
        <v>9.2969956238808766</v>
      </c>
      <c r="K68" s="222"/>
      <c r="L68" s="30">
        <f>+IF(H68=0,"",'Ark1'!U2327)</f>
        <v>20.182156846403704</v>
      </c>
      <c r="M68" s="620"/>
      <c r="N68" s="391">
        <f>+IF(I68=0,"",'Ark1'!AJ2327)</f>
        <v>35989</v>
      </c>
      <c r="O68" s="101"/>
      <c r="P68" s="272">
        <f>+IF(N68=0,"",'Ark1'!AK2327)</f>
        <v>97.918602906443908</v>
      </c>
      <c r="Q68" s="101"/>
      <c r="R68" s="272">
        <f>+IF(N68=0,"",'Ark1'!AL2327)</f>
        <v>21.035033394251737</v>
      </c>
      <c r="S68" s="222"/>
      <c r="T68" s="225">
        <f>+IF(H68=0,"",'Ark1'!S2327)</f>
        <v>7.913353890601992</v>
      </c>
      <c r="U68" s="222"/>
      <c r="V68" s="28">
        <f>+IF(H68=0,"",'Ark1'!T2327)</f>
        <v>5.5179598299858323</v>
      </c>
      <c r="W68" s="35">
        <f>+IF(H68=0,"",'Ark1'!W2327)</f>
        <v>3.1085923826985593</v>
      </c>
      <c r="X68" s="35">
        <f>+IF(H68=0,"",'Ark1'!X2327)</f>
        <v>80.981748479039936</v>
      </c>
      <c r="Y68" s="35">
        <f>+IF(H68=0,"",'Ark1'!Y2327)</f>
        <v>17.968164013667813</v>
      </c>
      <c r="Z68" s="35">
        <f>+IF(H68=0,"",'Ark1'!Z2327)</f>
        <v>0</v>
      </c>
      <c r="AA68" s="35">
        <f>+IF(H68=0,"",'Ark1'!Z2327)</f>
        <v>0</v>
      </c>
      <c r="AB68" s="28">
        <f>+IF(H68=0,"",'Ark1'!AC2327)</f>
        <v>1.5598338427783949</v>
      </c>
      <c r="AC68" s="35">
        <f>+IF(H68=0,"",'Ark1'!AE2327)</f>
        <v>47.864471942704313</v>
      </c>
      <c r="AD68" s="35">
        <f t="shared" si="23"/>
        <v>0.18182123285048382</v>
      </c>
      <c r="AE68" s="30">
        <f t="shared" si="24"/>
        <v>2.7696752507153373E-2</v>
      </c>
      <c r="AF68" s="620"/>
      <c r="AG68" s="224"/>
      <c r="AI68" s="30"/>
      <c r="AJ68" s="28"/>
      <c r="AK68" s="247"/>
      <c r="AL68" s="621"/>
      <c r="AP68" s="621"/>
    </row>
    <row r="69" spans="1:60" ht="15.6">
      <c r="A69" s="620"/>
      <c r="B69" s="244">
        <f>+'Ark1'!C2328</f>
        <v>2024</v>
      </c>
      <c r="C69" s="621">
        <f>+'Ark1'!J2328</f>
        <v>111</v>
      </c>
      <c r="D69" s="250" t="str">
        <f>VLOOKUP(C69,RNR!$A$1:$B$26,2)</f>
        <v>Forus</v>
      </c>
      <c r="E69" s="621">
        <f>+'Ark1'!D2328</f>
        <v>11</v>
      </c>
      <c r="F69" s="621" t="str">
        <f t="shared" si="20"/>
        <v>Nov</v>
      </c>
      <c r="G69" s="621">
        <f>+'Ark1'!Q2328</f>
        <v>556</v>
      </c>
      <c r="H69" s="619">
        <f>+'Ark1'!R2328</f>
        <v>9475</v>
      </c>
      <c r="I69" s="30">
        <f>+IF(H69=0,"",'Ark1'!AG2328)</f>
        <v>9.1461060272597354</v>
      </c>
      <c r="J69" s="30">
        <f>+IF(H69=0,"",'Ark1'!AH2328)</f>
        <v>9.4449151483626004</v>
      </c>
      <c r="K69" s="222"/>
      <c r="L69" s="30">
        <f>+IF(H69=0,"",'Ark1'!U2328)</f>
        <v>19.747852242744063</v>
      </c>
      <c r="M69" s="620"/>
      <c r="N69" s="391">
        <f>+IF(I69=0,"",'Ark1'!AJ2328)</f>
        <v>9468</v>
      </c>
      <c r="O69" s="101"/>
      <c r="P69" s="272">
        <f>+IF(N69=0,"",'Ark1'!AK2328)</f>
        <v>97.801024503591179</v>
      </c>
      <c r="Q69" s="101"/>
      <c r="R69" s="272">
        <f>+IF(N69=0,"",'Ark1'!AL2328)</f>
        <v>20.54745505364988</v>
      </c>
      <c r="S69" s="222"/>
      <c r="T69" s="225">
        <f>+IF(H69=0,"",'Ark1'!S2328)</f>
        <v>7.6172031662269122</v>
      </c>
      <c r="U69" s="222"/>
      <c r="V69" s="28">
        <f>+IF(H69=0,"",'Ark1'!T2328)</f>
        <v>5.3215831134564642</v>
      </c>
      <c r="W69" s="35">
        <f>+IF(H69=0,"",'Ark1'!W2328)</f>
        <v>3.1662269129287606</v>
      </c>
      <c r="X69" s="35">
        <f>+IF(H69=0,"",'Ark1'!X2328)</f>
        <v>72.284960422163579</v>
      </c>
      <c r="Y69" s="35">
        <f>+IF(H69=0,"",'Ark1'!Y2328)</f>
        <v>19.546174142480211</v>
      </c>
      <c r="Z69" s="35">
        <f>+IF(H69=0,"",'Ark1'!Z2328)</f>
        <v>0</v>
      </c>
      <c r="AA69" s="35">
        <f>+IF(H69=0,"",'Ark1'!Z2328)</f>
        <v>0</v>
      </c>
      <c r="AB69" s="28">
        <f>+IF(H69=0,"",'Ark1'!AC2328)</f>
        <v>1.5942222941933917</v>
      </c>
      <c r="AC69" s="35">
        <f>+IF(H69=0,"",'Ark1'!AE2328)</f>
        <v>44.634771410008128</v>
      </c>
      <c r="AD69" s="35">
        <f t="shared" si="23"/>
        <v>0.17790857876346003</v>
      </c>
      <c r="AE69" s="30">
        <f t="shared" si="24"/>
        <v>5.8680738786279683E-2</v>
      </c>
      <c r="AF69" s="620"/>
      <c r="AG69" s="224"/>
      <c r="AI69" s="30"/>
      <c r="AJ69" s="28"/>
      <c r="AK69" s="247"/>
      <c r="AL69" s="621"/>
      <c r="AP69" s="621"/>
    </row>
    <row r="70" spans="1:60" ht="15.6">
      <c r="A70" s="620"/>
      <c r="B70" s="244">
        <f>+'Ark1'!C2329</f>
        <v>2024</v>
      </c>
      <c r="C70" s="621">
        <f>+'Ark1'!J2329</f>
        <v>111</v>
      </c>
      <c r="D70" s="250" t="str">
        <f>VLOOKUP(C70,RNR!$A$1:$B$26,2)</f>
        <v>Forus</v>
      </c>
      <c r="E70" s="621">
        <f>+'Ark1'!D2329</f>
        <v>12</v>
      </c>
      <c r="F70" s="621" t="str">
        <f t="shared" si="20"/>
        <v>Des</v>
      </c>
      <c r="G70" s="621">
        <f>+'Ark1'!Q2329</f>
        <v>198</v>
      </c>
      <c r="H70" s="619">
        <f>+'Ark1'!R2329</f>
        <v>2218</v>
      </c>
      <c r="I70" s="30">
        <f>+IF(H70=0,"",'Ark1'!AG2329)</f>
        <v>20.052436488563419</v>
      </c>
      <c r="J70" s="30">
        <f>+IF(H70=0,"",'Ark1'!AH2329)</f>
        <v>20.285507120725629</v>
      </c>
      <c r="K70" s="222"/>
      <c r="L70" s="30">
        <f>+IF(H70=0,"",'Ark1'!U2329)</f>
        <v>18.882596934174913</v>
      </c>
      <c r="M70" s="620"/>
      <c r="N70" s="391">
        <f>+IF(I70=0,"",'Ark1'!AJ2329)</f>
        <v>2216</v>
      </c>
      <c r="O70" s="101"/>
      <c r="P70" s="272">
        <f>+IF(N70=0,"",'Ark1'!AK2329)</f>
        <v>96.355595667870062</v>
      </c>
      <c r="Q70" s="101"/>
      <c r="R70" s="272">
        <f>+IF(N70=0,"",'Ark1'!AL2329)</f>
        <v>20.339918187079601</v>
      </c>
      <c r="S70" s="222"/>
      <c r="T70" s="225">
        <f>+IF(H70=0,"",'Ark1'!S2329)</f>
        <v>7.6082055906221857</v>
      </c>
      <c r="U70" s="222"/>
      <c r="V70" s="28">
        <f>+IF(H70=0,"",'Ark1'!T2329)</f>
        <v>5.5112714156898122</v>
      </c>
      <c r="W70" s="35">
        <f>+IF(H70=0,"",'Ark1'!W2329)</f>
        <v>4.7339945897204689</v>
      </c>
      <c r="X70" s="35">
        <f>+IF(H70=0,"",'Ark1'!X2329)</f>
        <v>62.173128944995504</v>
      </c>
      <c r="Y70" s="35">
        <f>+IF(H70=0,"",'Ark1'!Y2329)</f>
        <v>16.321009918845803</v>
      </c>
      <c r="Z70" s="35">
        <f>+IF(H70=0,"",'Ark1'!Z2329)</f>
        <v>0</v>
      </c>
      <c r="AA70" s="35">
        <f>+IF(H70=0,"",'Ark1'!Z2329)</f>
        <v>0</v>
      </c>
      <c r="AB70" s="28">
        <f>+IF(H70=0,"",'Ark1'!AC2329)</f>
        <v>1.6848417465222236</v>
      </c>
      <c r="AC70" s="35">
        <f>+IF(H70=0,"",'Ark1'!AE2329)</f>
        <v>54.038664619066807</v>
      </c>
      <c r="AD70" s="35">
        <f t="shared" si="23"/>
        <v>0.1701134858934677</v>
      </c>
      <c r="AE70" s="30">
        <f t="shared" si="24"/>
        <v>8.9269612263300269E-2</v>
      </c>
      <c r="AF70" s="620"/>
      <c r="AG70" s="224"/>
      <c r="AI70" s="30"/>
      <c r="AJ70" s="28"/>
      <c r="AK70" s="247"/>
      <c r="AL70" s="621"/>
      <c r="AP70" s="621"/>
    </row>
    <row r="71" spans="1:60" ht="15" customHeight="1">
      <c r="A71" s="620"/>
      <c r="B71" s="620"/>
      <c r="C71" s="620"/>
      <c r="D71" s="620"/>
      <c r="E71" s="620"/>
      <c r="F71" s="620"/>
      <c r="G71" s="620"/>
      <c r="H71" s="372"/>
      <c r="I71" s="222"/>
      <c r="J71" s="222"/>
      <c r="K71" s="222"/>
      <c r="L71" s="620"/>
      <c r="M71" s="620"/>
      <c r="N71" s="372"/>
      <c r="O71" s="101"/>
      <c r="P71" s="222"/>
      <c r="Q71" s="101"/>
      <c r="R71" s="222"/>
      <c r="S71" s="222"/>
      <c r="T71" s="222"/>
      <c r="U71" s="222"/>
      <c r="V71" s="620"/>
      <c r="W71" s="223"/>
      <c r="X71" s="223"/>
      <c r="Y71" s="223"/>
      <c r="Z71" s="223"/>
      <c r="AA71" s="223"/>
      <c r="AB71" s="620"/>
      <c r="AC71" s="223"/>
      <c r="AD71" s="223"/>
      <c r="AE71" s="222"/>
      <c r="AF71" s="620"/>
      <c r="AG71" s="224"/>
      <c r="AI71" s="30"/>
      <c r="AJ71" s="28"/>
      <c r="AK71" s="225"/>
      <c r="AL71" s="621"/>
      <c r="AP71" s="621"/>
      <c r="BH71" s="236"/>
    </row>
    <row r="72" spans="1:60" ht="15" customHeight="1">
      <c r="A72" s="620"/>
      <c r="B72" s="620"/>
      <c r="C72" s="238" t="str">
        <f>+D74</f>
        <v>Sandeid</v>
      </c>
      <c r="D72" s="620"/>
      <c r="E72" s="279"/>
      <c r="F72" s="238"/>
      <c r="G72" s="620"/>
      <c r="H72" s="391">
        <f>SUM(H74:H85)</f>
        <v>84583</v>
      </c>
      <c r="I72" s="222"/>
      <c r="J72" s="222"/>
      <c r="K72" s="222"/>
      <c r="L72" s="272">
        <f>+Slakteri!M13</f>
        <v>19.484688412565081</v>
      </c>
      <c r="M72" s="620"/>
      <c r="N72" s="391">
        <f>SUM(N74:N85)</f>
        <v>80967</v>
      </c>
      <c r="O72" s="101"/>
      <c r="P72" s="222"/>
      <c r="Q72" s="101"/>
      <c r="R72" s="225">
        <f>+Slakteri!V13</f>
        <v>20.758973734883821</v>
      </c>
      <c r="S72" s="222"/>
      <c r="T72" s="225">
        <f>+Slakteri!X13</f>
        <v>7.8359126538429695</v>
      </c>
      <c r="U72" s="222"/>
      <c r="V72" s="620"/>
      <c r="W72" s="223"/>
      <c r="X72" s="223"/>
      <c r="Y72" s="223"/>
      <c r="Z72" s="223"/>
      <c r="AA72" s="223"/>
      <c r="AB72" s="620"/>
      <c r="AC72" s="223"/>
      <c r="AD72" s="225">
        <f>+Klasse!L13/Klasse!C13</f>
        <v>0</v>
      </c>
      <c r="AE72" s="222"/>
      <c r="AF72" s="620"/>
      <c r="AG72" s="224"/>
      <c r="AI72" s="30"/>
      <c r="AJ72" s="28"/>
      <c r="AK72" s="225"/>
      <c r="AL72" s="621"/>
      <c r="AP72" s="621"/>
      <c r="BH72" s="236"/>
    </row>
    <row r="73" spans="1:60" ht="15" customHeight="1">
      <c r="A73" s="620"/>
      <c r="B73" s="620"/>
      <c r="C73" s="620"/>
      <c r="D73" s="620"/>
      <c r="E73" s="620"/>
      <c r="F73" s="620"/>
      <c r="G73" s="620"/>
      <c r="H73" s="372"/>
      <c r="I73" s="222"/>
      <c r="J73" s="222"/>
      <c r="K73" s="222"/>
      <c r="L73" s="620"/>
      <c r="M73" s="620"/>
      <c r="N73" s="372"/>
      <c r="O73" s="101"/>
      <c r="P73" s="222"/>
      <c r="Q73" s="101"/>
      <c r="R73" s="222"/>
      <c r="S73" s="222"/>
      <c r="T73" s="222"/>
      <c r="U73" s="222"/>
      <c r="V73" s="620"/>
      <c r="W73" s="223"/>
      <c r="X73" s="223"/>
      <c r="Y73" s="223"/>
      <c r="Z73" s="223"/>
      <c r="AA73" s="223"/>
      <c r="AB73" s="620"/>
      <c r="AC73" s="223"/>
      <c r="AD73" s="239"/>
      <c r="AE73" s="237"/>
      <c r="AF73" s="620"/>
      <c r="AG73" s="224"/>
      <c r="AI73" s="30"/>
      <c r="AJ73" s="28"/>
      <c r="AK73" s="225"/>
      <c r="AL73" s="621"/>
      <c r="AP73" s="621"/>
      <c r="BH73" s="236"/>
    </row>
    <row r="74" spans="1:60" ht="15" customHeight="1">
      <c r="A74" s="620"/>
      <c r="B74" s="244">
        <f>+'Ark1'!C2330</f>
        <v>2024</v>
      </c>
      <c r="C74" s="240">
        <f>+'Ark1'!J2330</f>
        <v>116</v>
      </c>
      <c r="D74" s="251" t="str">
        <f>VLOOKUP(C74,RNR!$A$1:$B$26,2)</f>
        <v>Sandeid</v>
      </c>
      <c r="E74" s="240">
        <f>+'Ark1'!D2330</f>
        <v>1</v>
      </c>
      <c r="F74" s="240" t="str">
        <f t="shared" ref="F74:F85" si="25">+F59</f>
        <v>Jan</v>
      </c>
      <c r="G74" s="240">
        <f>+'Ark1'!Q2330</f>
        <v>34</v>
      </c>
      <c r="H74" s="376">
        <f>+'Ark1'!R2330</f>
        <v>240</v>
      </c>
      <c r="I74" s="241">
        <f>+IF(H74=0,"",'Ark1'!AG2330)</f>
        <v>2.7557698932139161</v>
      </c>
      <c r="J74" s="241">
        <f>+IF(H74=0,"",'Ark1'!AH2330)</f>
        <v>2.8150939937292576</v>
      </c>
      <c r="K74" s="222"/>
      <c r="L74" s="241">
        <f>+IF(H74=0,"",'Ark1'!U2330)</f>
        <v>21.754166666666659</v>
      </c>
      <c r="M74" s="620"/>
      <c r="N74" s="391">
        <f>+'Ark1'!AJ2330</f>
        <v>0</v>
      </c>
      <c r="O74" s="101"/>
      <c r="P74" s="272" t="str">
        <f>+IF(N74=0,"",'Ark1'!AK2330)</f>
        <v/>
      </c>
      <c r="Q74" s="101"/>
      <c r="R74" s="272" t="str">
        <f>+IF(N74=0,"",'Ark1'!AL2330)</f>
        <v/>
      </c>
      <c r="S74" s="222"/>
      <c r="T74" s="225">
        <f>+IF(H74=0,"",'Ark1'!S2330)</f>
        <v>7.5916666666666686</v>
      </c>
      <c r="U74" s="222"/>
      <c r="V74" s="242">
        <f>+IF(H74=0,"",'Ark1'!T2330)</f>
        <v>5.6833333333333353</v>
      </c>
      <c r="W74" s="243">
        <f>+IF(H74=0,"",'Ark1'!W2330)</f>
        <v>3.3333333333333344</v>
      </c>
      <c r="X74" s="243">
        <f>+IF(H74=0,"",'Ark1'!X2330)</f>
        <v>77.5</v>
      </c>
      <c r="Y74" s="243">
        <f>+IF(H74=0,"",'Ark1'!Y2330)</f>
        <v>32.916666666666657</v>
      </c>
      <c r="Z74" s="243">
        <f>+IF(H74=0,"",'Ark1'!Z2330)</f>
        <v>0</v>
      </c>
      <c r="AA74" s="243">
        <f>+IF(H74=0,"",'Ark1'!Z2330)</f>
        <v>0</v>
      </c>
      <c r="AB74" s="242">
        <f>+IF(H74=0,"",'Ark1'!AC2330)</f>
        <v>1.527434304824778</v>
      </c>
      <c r="AC74" s="243">
        <f>+IF(H74=0,"",'Ark1'!AE2330)</f>
        <v>43.162166590733328</v>
      </c>
      <c r="AD74" s="243">
        <f t="shared" ref="AD74" si="26">+IF(H74=0,"",+L74/C74)</f>
        <v>0.18753591954022983</v>
      </c>
      <c r="AE74" s="241">
        <f t="shared" ref="AE74" si="27">+IF(H74=0,"",G74/H74)</f>
        <v>0.14166666666666666</v>
      </c>
      <c r="AF74" s="620"/>
      <c r="AG74" s="224"/>
      <c r="AI74" s="30"/>
      <c r="AJ74" s="28"/>
      <c r="AK74" s="247"/>
      <c r="AL74" s="621"/>
      <c r="AP74" s="621"/>
    </row>
    <row r="75" spans="1:60" ht="15" customHeight="1">
      <c r="A75" s="620"/>
      <c r="B75" s="244">
        <f>+'Ark1'!C2331</f>
        <v>2024</v>
      </c>
      <c r="C75" s="240">
        <f>+'Ark1'!J2331</f>
        <v>116</v>
      </c>
      <c r="D75" s="251" t="str">
        <f>VLOOKUP(C75,RNR!$A$1:$B$26,2)</f>
        <v>Sandeid</v>
      </c>
      <c r="E75" s="240">
        <f>+'Ark1'!D2331</f>
        <v>2</v>
      </c>
      <c r="F75" s="240" t="str">
        <f t="shared" si="25"/>
        <v>Feb</v>
      </c>
      <c r="G75" s="240">
        <f>+'Ark1'!Q2331</f>
        <v>35</v>
      </c>
      <c r="H75" s="376">
        <f>+'Ark1'!R2331</f>
        <v>351</v>
      </c>
      <c r="I75" s="241">
        <f>+IF(H75=0,"",'Ark1'!AG2331)</f>
        <v>3.2712022367194762</v>
      </c>
      <c r="J75" s="241">
        <f>+IF(H75=0,"",'Ark1'!AH2331)</f>
        <v>3.3850378475351501</v>
      </c>
      <c r="K75" s="222"/>
      <c r="L75" s="241">
        <f>+IF(H75=0,"",'Ark1'!U2331)</f>
        <v>22.792877492877505</v>
      </c>
      <c r="M75" s="620"/>
      <c r="N75" s="391">
        <f>+'Ark1'!AJ2331</f>
        <v>0</v>
      </c>
      <c r="O75" s="101"/>
      <c r="P75" s="272" t="str">
        <f>+IF(N75=0,"",'Ark1'!AK2331)</f>
        <v/>
      </c>
      <c r="Q75" s="101"/>
      <c r="R75" s="272" t="str">
        <f>+IF(N75=0,"",'Ark1'!AL2331)</f>
        <v/>
      </c>
      <c r="S75" s="222"/>
      <c r="T75" s="225">
        <f>+IF(H75=0,"",'Ark1'!S2331)</f>
        <v>7.5099715099715123</v>
      </c>
      <c r="U75" s="222"/>
      <c r="V75" s="242">
        <f>+IF(H75=0,"",'Ark1'!T2331)</f>
        <v>5.649572649572649</v>
      </c>
      <c r="W75" s="243">
        <f>+IF(H75=0,"",'Ark1'!W2331)</f>
        <v>5.1282051282051277</v>
      </c>
      <c r="X75" s="243">
        <f>+IF(H75=0,"",'Ark1'!X2331)</f>
        <v>72.649572649572633</v>
      </c>
      <c r="Y75" s="243">
        <f>+IF(H75=0,"",'Ark1'!Y2331)</f>
        <v>45.299145299145309</v>
      </c>
      <c r="Z75" s="243">
        <f>+IF(H75=0,"",'Ark1'!Z2331)</f>
        <v>0</v>
      </c>
      <c r="AA75" s="243">
        <f>+IF(H75=0,"",'Ark1'!Z2331)</f>
        <v>0</v>
      </c>
      <c r="AB75" s="242">
        <f>+IF(H75=0,"",'Ark1'!AC2331)</f>
        <v>1.6188855474252053</v>
      </c>
      <c r="AC75" s="243">
        <f>+IF(H75=0,"",'Ark1'!AE2331)</f>
        <v>34.974991329401753</v>
      </c>
      <c r="AD75" s="243">
        <f t="shared" ref="AD75:AD85" si="28">+IF(H75=0,"",+L75/C75)</f>
        <v>0.19649032321446125</v>
      </c>
      <c r="AE75" s="241">
        <f t="shared" ref="AE75:AE85" si="29">+IF(H75=0,"",G75/H75)</f>
        <v>9.9715099715099717E-2</v>
      </c>
      <c r="AF75" s="620"/>
      <c r="AG75" s="224"/>
      <c r="AI75" s="30"/>
      <c r="AJ75" s="28"/>
      <c r="AK75" s="247"/>
      <c r="AL75" s="621"/>
      <c r="AP75" s="621"/>
    </row>
    <row r="76" spans="1:60" ht="15" customHeight="1">
      <c r="A76" s="620"/>
      <c r="B76" s="244">
        <f>+'Ark1'!C2332</f>
        <v>2024</v>
      </c>
      <c r="C76" s="240">
        <f>+'Ark1'!J2332</f>
        <v>116</v>
      </c>
      <c r="D76" s="251" t="str">
        <f>VLOOKUP(C76,RNR!$A$1:$B$26,2)</f>
        <v>Sandeid</v>
      </c>
      <c r="E76" s="240">
        <f>+'Ark1'!D2332</f>
        <v>3</v>
      </c>
      <c r="F76" s="240" t="str">
        <f t="shared" si="25"/>
        <v>Mar</v>
      </c>
      <c r="G76" s="240">
        <f>+'Ark1'!Q2332</f>
        <v>505</v>
      </c>
      <c r="H76" s="376">
        <f>+'Ark1'!R2332</f>
        <v>2987</v>
      </c>
      <c r="I76" s="241">
        <f>+IF(H76=0,"",'Ark1'!AG2332)</f>
        <v>7.2343723509893678</v>
      </c>
      <c r="J76" s="241">
        <f>+IF(H76=0,"",'Ark1'!AH2332)</f>
        <v>7.6254501945012851</v>
      </c>
      <c r="K76" s="222"/>
      <c r="L76" s="241">
        <f>+IF(H76=0,"",'Ark1'!U2332)</f>
        <v>27.186340810177391</v>
      </c>
      <c r="M76" s="620"/>
      <c r="N76" s="391">
        <f>+'Ark1'!AJ2332</f>
        <v>0</v>
      </c>
      <c r="O76" s="101"/>
      <c r="P76" s="272" t="str">
        <f>+IF(N76=0,"",'Ark1'!AK2332)</f>
        <v/>
      </c>
      <c r="Q76" s="101"/>
      <c r="R76" s="272" t="str">
        <f>+IF(N76=0,"",'Ark1'!AL2332)</f>
        <v/>
      </c>
      <c r="S76" s="222"/>
      <c r="T76" s="225">
        <f>+IF(H76=0,"",'Ark1'!S2332)</f>
        <v>7.809842651489789</v>
      </c>
      <c r="U76" s="222"/>
      <c r="V76" s="242">
        <f>+IF(H76=0,"",'Ark1'!T2332)</f>
        <v>5.9032474054235031</v>
      </c>
      <c r="W76" s="243">
        <f>+IF(H76=0,"",'Ark1'!W2332)</f>
        <v>10.947438901908273</v>
      </c>
      <c r="X76" s="243">
        <f>+IF(H76=0,"",'Ark1'!X2332)</f>
        <v>84.800803481754272</v>
      </c>
      <c r="Y76" s="243">
        <f>+IF(H76=0,"",'Ark1'!Y2332)</f>
        <v>55.775025108804819</v>
      </c>
      <c r="Z76" s="243">
        <f>+IF(H76=0,"",'Ark1'!Z2332)</f>
        <v>0</v>
      </c>
      <c r="AA76" s="243">
        <f>+IF(H76=0,"",'Ark1'!Z2332)</f>
        <v>0</v>
      </c>
      <c r="AB76" s="242">
        <f>+IF(H76=0,"",'Ark1'!AC2332)</f>
        <v>1.9555692919189225</v>
      </c>
      <c r="AC76" s="243">
        <f>+IF(H76=0,"",'Ark1'!AE2332)</f>
        <v>56.015126043904552</v>
      </c>
      <c r="AD76" s="243">
        <f t="shared" si="28"/>
        <v>0.23436500698428786</v>
      </c>
      <c r="AE76" s="241">
        <f t="shared" si="29"/>
        <v>0.16906595246066286</v>
      </c>
      <c r="AF76" s="620"/>
      <c r="AG76" s="224"/>
      <c r="AI76" s="30"/>
      <c r="AJ76" s="28"/>
      <c r="AK76" s="247"/>
      <c r="AL76" s="621"/>
      <c r="AP76" s="621"/>
    </row>
    <row r="77" spans="1:60" ht="15" customHeight="1">
      <c r="A77" s="620"/>
      <c r="B77" s="244">
        <f>+'Ark1'!C2333</f>
        <v>2024</v>
      </c>
      <c r="C77" s="240">
        <f>+'Ark1'!J2333</f>
        <v>116</v>
      </c>
      <c r="D77" s="251" t="str">
        <f>VLOOKUP(C77,RNR!$A$1:$B$26,2)</f>
        <v>Sandeid</v>
      </c>
      <c r="E77" s="240">
        <f>+'Ark1'!D2333</f>
        <v>4</v>
      </c>
      <c r="F77" s="240" t="str">
        <f t="shared" si="25"/>
        <v>Apr</v>
      </c>
      <c r="G77" s="240">
        <f>+'Ark1'!Q2333</f>
        <v>85</v>
      </c>
      <c r="H77" s="376">
        <f>+'Ark1'!R2333</f>
        <v>460</v>
      </c>
      <c r="I77" s="241">
        <f>+IF(H77=0,"",'Ark1'!AG2333)</f>
        <v>6.4606741573033686</v>
      </c>
      <c r="J77" s="241">
        <f>+IF(H77=0,"",'Ark1'!AH2333)</f>
        <v>6.2611648124807644</v>
      </c>
      <c r="K77" s="222"/>
      <c r="L77" s="241">
        <f>+IF(H77=0,"",'Ark1'!U2333)</f>
        <v>21.944130434782579</v>
      </c>
      <c r="M77" s="620"/>
      <c r="N77" s="391">
        <f>+'Ark1'!AJ2333</f>
        <v>460</v>
      </c>
      <c r="O77" s="101"/>
      <c r="P77" s="272">
        <f>+IF(N77=0,"",'Ark1'!AK2333)</f>
        <v>100.91652173913045</v>
      </c>
      <c r="Q77" s="101"/>
      <c r="R77" s="272">
        <f>+IF(N77=0,"",'Ark1'!AL2333)</f>
        <v>20.221783295615563</v>
      </c>
      <c r="S77" s="222"/>
      <c r="T77" s="225">
        <f>+IF(H77=0,"",'Ark1'!S2333)</f>
        <v>6.7804347826086939</v>
      </c>
      <c r="U77" s="222"/>
      <c r="V77" s="242">
        <f>+IF(H77=0,"",'Ark1'!T2333)</f>
        <v>5.232608695652174</v>
      </c>
      <c r="W77" s="243">
        <f>+IF(H77=0,"",'Ark1'!W2333)</f>
        <v>7.6086956521739122</v>
      </c>
      <c r="X77" s="243">
        <f>+IF(H77=0,"",'Ark1'!X2333)</f>
        <v>70.869565217391298</v>
      </c>
      <c r="Y77" s="243">
        <f>+IF(H77=0,"",'Ark1'!Y2333)</f>
        <v>34.130434782608695</v>
      </c>
      <c r="Z77" s="243">
        <f>+IF(H77=0,"",'Ark1'!Z2333)</f>
        <v>0</v>
      </c>
      <c r="AA77" s="243">
        <f>+IF(H77=0,"",'Ark1'!Z2333)</f>
        <v>0</v>
      </c>
      <c r="AB77" s="242">
        <f>+IF(H77=0,"",'Ark1'!AC2333)</f>
        <v>2.270850668785684</v>
      </c>
      <c r="AC77" s="243">
        <f>+IF(H77=0,"",'Ark1'!AE2333)</f>
        <v>75.079035001286556</v>
      </c>
      <c r="AD77" s="243">
        <f t="shared" si="28"/>
        <v>0.18917353823088431</v>
      </c>
      <c r="AE77" s="241">
        <f t="shared" si="29"/>
        <v>0.18478260869565216</v>
      </c>
      <c r="AF77" s="620"/>
      <c r="AG77" s="224"/>
      <c r="AI77" s="30"/>
      <c r="AJ77" s="28"/>
      <c r="AK77" s="247"/>
      <c r="AL77" s="621"/>
      <c r="AP77" s="621"/>
    </row>
    <row r="78" spans="1:60" ht="15" customHeight="1">
      <c r="A78" s="620"/>
      <c r="B78" s="244">
        <f>+'Ark1'!C2334</f>
        <v>2024</v>
      </c>
      <c r="C78" s="240">
        <f>+'Ark1'!J2334</f>
        <v>116</v>
      </c>
      <c r="D78" s="251" t="str">
        <f>VLOOKUP(C78,RNR!$A$1:$B$26,2)</f>
        <v>Sandeid</v>
      </c>
      <c r="E78" s="240">
        <f>+'Ark1'!D2334</f>
        <v>5</v>
      </c>
      <c r="F78" s="240" t="str">
        <f t="shared" si="25"/>
        <v>Mai</v>
      </c>
      <c r="G78" s="240">
        <f>+'Ark1'!Q2334</f>
        <v>58</v>
      </c>
      <c r="H78" s="376">
        <f>+'Ark1'!R2334</f>
        <v>180</v>
      </c>
      <c r="I78" s="241">
        <f>+IF(H78=0,"",'Ark1'!AG2334)</f>
        <v>5.5865921787709514</v>
      </c>
      <c r="J78" s="241">
        <f>+IF(H78=0,"",'Ark1'!AH2334)</f>
        <v>7.4861594356125343</v>
      </c>
      <c r="K78" s="222"/>
      <c r="L78" s="241">
        <f>+IF(H78=0,"",'Ark1'!U2334)</f>
        <v>34.616666666666653</v>
      </c>
      <c r="M78" s="620"/>
      <c r="N78" s="391">
        <f>+'Ark1'!AJ2334</f>
        <v>178</v>
      </c>
      <c r="O78" s="101"/>
      <c r="P78" s="272">
        <f>+IF(N78=0,"",'Ark1'!AK2334)</f>
        <v>111.31910112359544</v>
      </c>
      <c r="Q78" s="101"/>
      <c r="R78" s="272">
        <f>+IF(N78=0,"",'Ark1'!AL2334)</f>
        <v>24.156262080223033</v>
      </c>
      <c r="S78" s="222"/>
      <c r="T78" s="225">
        <f>+IF(H78=0,"",'Ark1'!S2334)</f>
        <v>7.9444444444444446</v>
      </c>
      <c r="U78" s="222"/>
      <c r="V78" s="242">
        <f>+IF(H78=0,"",'Ark1'!T2334)</f>
        <v>6.3</v>
      </c>
      <c r="W78" s="243">
        <f>+IF(H78=0,"",'Ark1'!W2334)</f>
        <v>17.777777777777779</v>
      </c>
      <c r="X78" s="243">
        <f>+IF(H78=0,"",'Ark1'!X2334)</f>
        <v>92.777777777777771</v>
      </c>
      <c r="Y78" s="243">
        <f>+IF(H78=0,"",'Ark1'!Y2334)</f>
        <v>78.8888888888889</v>
      </c>
      <c r="Z78" s="243">
        <f>+IF(H78=0,"",'Ark1'!Z2334)</f>
        <v>0</v>
      </c>
      <c r="AA78" s="243">
        <f>+IF(H78=0,"",'Ark1'!Z2334)</f>
        <v>0</v>
      </c>
      <c r="AB78" s="242">
        <f>+IF(H78=0,"",'Ark1'!AC2334)</f>
        <v>2.1</v>
      </c>
      <c r="AC78" s="243">
        <f>+IF(H78=0,"",'Ark1'!AE2334)</f>
        <v>68.28677703864463</v>
      </c>
      <c r="AD78" s="243">
        <f t="shared" si="28"/>
        <v>0.29841954022988493</v>
      </c>
      <c r="AE78" s="241">
        <f t="shared" si="29"/>
        <v>0.32222222222222224</v>
      </c>
      <c r="AF78" s="620"/>
      <c r="AG78" s="224"/>
      <c r="AI78" s="30"/>
      <c r="AJ78" s="28"/>
      <c r="AK78" s="247"/>
      <c r="AL78" s="621"/>
      <c r="AP78" s="621"/>
    </row>
    <row r="79" spans="1:60" ht="15" customHeight="1">
      <c r="A79" s="620"/>
      <c r="B79" s="244">
        <f>+'Ark1'!C2335</f>
        <v>2024</v>
      </c>
      <c r="C79" s="240">
        <f>+'Ark1'!J2335</f>
        <v>116</v>
      </c>
      <c r="D79" s="251" t="str">
        <f>VLOOKUP(C79,RNR!$A$1:$B$26,2)</f>
        <v>Sandeid</v>
      </c>
      <c r="E79" s="240">
        <f>+'Ark1'!D2335</f>
        <v>6</v>
      </c>
      <c r="F79" s="240" t="str">
        <f t="shared" si="25"/>
        <v>Jun</v>
      </c>
      <c r="G79" s="240">
        <f>+'Ark1'!Q2335</f>
        <v>68</v>
      </c>
      <c r="H79" s="376">
        <f>+'Ark1'!R2335</f>
        <v>571</v>
      </c>
      <c r="I79" s="241">
        <f>+IF(H79=0,"",'Ark1'!AG2335)</f>
        <v>14.819621074487412</v>
      </c>
      <c r="J79" s="241">
        <f>+IF(H79=0,"",'Ark1'!AH2335)</f>
        <v>12.957676684032412</v>
      </c>
      <c r="K79" s="222"/>
      <c r="L79" s="241">
        <f>+IF(H79=0,"",'Ark1'!U2335)</f>
        <v>17.401751313485114</v>
      </c>
      <c r="M79" s="620"/>
      <c r="N79" s="391">
        <f>+'Ark1'!AJ2335</f>
        <v>571</v>
      </c>
      <c r="O79" s="101"/>
      <c r="P79" s="272">
        <f>+IF(N79=0,"",'Ark1'!AK2335)</f>
        <v>87.862346760070068</v>
      </c>
      <c r="Q79" s="101"/>
      <c r="R79" s="272">
        <f>+IF(N79=0,"",'Ark1'!AL2335)</f>
        <v>24.233482917344983</v>
      </c>
      <c r="S79" s="222"/>
      <c r="T79" s="225">
        <f>+IF(H79=0,"",'Ark1'!S2335)</f>
        <v>8.6725043782837119</v>
      </c>
      <c r="U79" s="222"/>
      <c r="V79" s="242">
        <f>+IF(H79=0,"",'Ark1'!T2335)</f>
        <v>6.2049036777583195</v>
      </c>
      <c r="W79" s="243">
        <f>+IF(H79=0,"",'Ark1'!W2335)</f>
        <v>7.3555166374781056</v>
      </c>
      <c r="X79" s="243">
        <f>+IF(H79=0,"",'Ark1'!X2335)</f>
        <v>38.178633975481603</v>
      </c>
      <c r="Y79" s="243">
        <f>+IF(H79=0,"",'Ark1'!Y2335)</f>
        <v>14.185639229422064</v>
      </c>
      <c r="Z79" s="243">
        <f>+IF(H79=0,"",'Ark1'!Z2335)</f>
        <v>0</v>
      </c>
      <c r="AA79" s="243">
        <f>+IF(H79=0,"",'Ark1'!Z2335)</f>
        <v>0</v>
      </c>
      <c r="AB79" s="242">
        <f>+IF(H79=0,"",'Ark1'!AC2335)</f>
        <v>1.8887751522245124</v>
      </c>
      <c r="AC79" s="243">
        <f>+IF(H79=0,"",'Ark1'!AE2335)</f>
        <v>48.076709903602243</v>
      </c>
      <c r="AD79" s="243">
        <f t="shared" si="28"/>
        <v>0.15001509753004408</v>
      </c>
      <c r="AE79" s="241">
        <f t="shared" si="29"/>
        <v>0.11908931698774081</v>
      </c>
      <c r="AF79" s="620"/>
      <c r="AG79" s="224"/>
      <c r="AI79" s="30"/>
      <c r="AJ79" s="28"/>
      <c r="AK79" s="247"/>
      <c r="AL79" s="621"/>
      <c r="AP79" s="621"/>
    </row>
    <row r="80" spans="1:60" ht="15" customHeight="1">
      <c r="A80" s="620"/>
      <c r="B80" s="244">
        <f>+'Ark1'!C2336</f>
        <v>2024</v>
      </c>
      <c r="C80" s="240">
        <f>+'Ark1'!J2336</f>
        <v>116</v>
      </c>
      <c r="D80" s="251" t="str">
        <f>VLOOKUP(C80,RNR!$A$1:$B$26,2)</f>
        <v>Sandeid</v>
      </c>
      <c r="E80" s="240">
        <f>+'Ark1'!D2336</f>
        <v>7</v>
      </c>
      <c r="F80" s="240" t="str">
        <f t="shared" si="25"/>
        <v>Jul</v>
      </c>
      <c r="G80" s="240">
        <f>+'Ark1'!Q2336</f>
        <v>0</v>
      </c>
      <c r="H80" s="376">
        <f>+'Ark1'!R2336</f>
        <v>0</v>
      </c>
      <c r="I80" s="241" t="str">
        <f>+IF(H80=0,"",'Ark1'!AG2336)</f>
        <v/>
      </c>
      <c r="J80" s="241" t="str">
        <f>+IF(H80=0,"",'Ark1'!AH2336)</f>
        <v/>
      </c>
      <c r="K80" s="222"/>
      <c r="L80" s="241" t="str">
        <f>+IF(H80=0,"",'Ark1'!U2336)</f>
        <v/>
      </c>
      <c r="M80" s="620"/>
      <c r="N80" s="391">
        <f>+'Ark1'!AJ2336</f>
        <v>0</v>
      </c>
      <c r="O80" s="101"/>
      <c r="P80" s="272" t="str">
        <f>+IF(N80=0,"",'Ark1'!AK2336)</f>
        <v/>
      </c>
      <c r="Q80" s="101"/>
      <c r="R80" s="272" t="str">
        <f>+IF(N80=0,"",'Ark1'!AL2336)</f>
        <v/>
      </c>
      <c r="S80" s="222"/>
      <c r="T80" s="225" t="str">
        <f>+IF(H80=0,"",'Ark1'!S2336)</f>
        <v/>
      </c>
      <c r="U80" s="222"/>
      <c r="V80" s="242" t="str">
        <f>+IF(H80=0,"",'Ark1'!T2336)</f>
        <v/>
      </c>
      <c r="W80" s="243" t="str">
        <f>+IF(H80=0,"",'Ark1'!W2336)</f>
        <v/>
      </c>
      <c r="X80" s="243" t="str">
        <f>+IF(H80=0,"",'Ark1'!X2336)</f>
        <v/>
      </c>
      <c r="Y80" s="243" t="str">
        <f>+IF(H80=0,"",'Ark1'!Y2336)</f>
        <v/>
      </c>
      <c r="Z80" s="243" t="str">
        <f>+IF(H80=0,"",'Ark1'!Z2336)</f>
        <v/>
      </c>
      <c r="AA80" s="243" t="str">
        <f>+IF(H80=0,"",'Ark1'!Z2336)</f>
        <v/>
      </c>
      <c r="AB80" s="242" t="str">
        <f>+IF(H80=0,"",'Ark1'!AC2336)</f>
        <v/>
      </c>
      <c r="AC80" s="243" t="str">
        <f>+IF(H80=0,"",'Ark1'!AE2336)</f>
        <v/>
      </c>
      <c r="AD80" s="243" t="str">
        <f t="shared" si="28"/>
        <v/>
      </c>
      <c r="AE80" s="241" t="str">
        <f t="shared" si="29"/>
        <v/>
      </c>
      <c r="AF80" s="620"/>
      <c r="AG80" s="224"/>
      <c r="AI80" s="30"/>
      <c r="AJ80" s="28"/>
      <c r="AK80" s="247"/>
      <c r="AL80" s="621"/>
      <c r="AP80" s="621"/>
    </row>
    <row r="81" spans="1:72" ht="15" customHeight="1">
      <c r="A81" s="620"/>
      <c r="B81" s="244">
        <f>+'Ark1'!C2337</f>
        <v>2024</v>
      </c>
      <c r="C81" s="240">
        <f>+'Ark1'!J2337</f>
        <v>116</v>
      </c>
      <c r="D81" s="251" t="str">
        <f>VLOOKUP(C81,RNR!$A$1:$B$26,2)</f>
        <v>Sandeid</v>
      </c>
      <c r="E81" s="240">
        <f>+'Ark1'!D2337</f>
        <v>8</v>
      </c>
      <c r="F81" s="240" t="str">
        <f t="shared" si="25"/>
        <v>Aug</v>
      </c>
      <c r="G81" s="240">
        <f>+'Ark1'!Q2337</f>
        <v>422</v>
      </c>
      <c r="H81" s="376">
        <f>+'Ark1'!R2337</f>
        <v>12353</v>
      </c>
      <c r="I81" s="241">
        <f>+IF(H81=0,"",'Ark1'!AG2337)</f>
        <v>12.234327027830048</v>
      </c>
      <c r="J81" s="241">
        <f>+IF(H81=0,"",'Ark1'!AH2337)</f>
        <v>12.005608368857317</v>
      </c>
      <c r="K81" s="222"/>
      <c r="L81" s="241">
        <f>+IF(H81=0,"",'Ark1'!U2337)</f>
        <v>21.565676353922129</v>
      </c>
      <c r="M81" s="620"/>
      <c r="N81" s="391">
        <f>+'Ark1'!AJ2337</f>
        <v>12350</v>
      </c>
      <c r="O81" s="101"/>
      <c r="P81" s="272">
        <f>+IF(N81=0,"",'Ark1'!AK2337)</f>
        <v>98.542380566801597</v>
      </c>
      <c r="Q81" s="101"/>
      <c r="R81" s="272">
        <f>+IF(N81=0,"",'Ark1'!AL2337)</f>
        <v>22.210259594050928</v>
      </c>
      <c r="S81" s="222"/>
      <c r="T81" s="225">
        <f>+IF(H81=0,"",'Ark1'!S2337)</f>
        <v>8.4341455516878501</v>
      </c>
      <c r="U81" s="222"/>
      <c r="V81" s="242">
        <f>+IF(H81=0,"",'Ark1'!T2337)</f>
        <v>6.0881567230632214</v>
      </c>
      <c r="W81" s="243">
        <f>+IF(H81=0,"",'Ark1'!W2337)</f>
        <v>5.1404517121347046</v>
      </c>
      <c r="X81" s="243">
        <f>+IF(H81=0,"",'Ark1'!X2337)</f>
        <v>89.549097385250548</v>
      </c>
      <c r="Y81" s="243">
        <f>+IF(H81=0,"",'Ark1'!Y2337)</f>
        <v>26.382255322593704</v>
      </c>
      <c r="Z81" s="243">
        <f>+IF(H81=0,"",'Ark1'!Z2337)</f>
        <v>0</v>
      </c>
      <c r="AA81" s="243">
        <f>+IF(H81=0,"",'Ark1'!Z2337)</f>
        <v>0</v>
      </c>
      <c r="AB81" s="242">
        <f>+IF(H81=0,"",'Ark1'!AC2337)</f>
        <v>1.5474626850569499</v>
      </c>
      <c r="AC81" s="243">
        <f>+IF(H81=0,"",'Ark1'!AE2337)</f>
        <v>45.241795853299955</v>
      </c>
      <c r="AD81" s="243">
        <f t="shared" si="28"/>
        <v>0.18591100305105285</v>
      </c>
      <c r="AE81" s="241">
        <f t="shared" si="29"/>
        <v>3.4161742086942441E-2</v>
      </c>
      <c r="AF81" s="620"/>
      <c r="AG81" s="224"/>
      <c r="AI81" s="30"/>
      <c r="AJ81" s="28"/>
      <c r="AK81" s="247"/>
      <c r="AL81" s="621"/>
      <c r="AP81" s="621"/>
    </row>
    <row r="82" spans="1:72" ht="15" customHeight="1">
      <c r="A82" s="620"/>
      <c r="B82" s="244">
        <f>+'Ark1'!C2338</f>
        <v>2024</v>
      </c>
      <c r="C82" s="240">
        <f>+'Ark1'!J2338</f>
        <v>116</v>
      </c>
      <c r="D82" s="251" t="str">
        <f>VLOOKUP(C82,RNR!$A$1:$B$26,2)</f>
        <v>Sandeid</v>
      </c>
      <c r="E82" s="240">
        <f>+'Ark1'!D2338</f>
        <v>9</v>
      </c>
      <c r="F82" s="240" t="str">
        <f t="shared" si="25"/>
        <v>Sep</v>
      </c>
      <c r="G82" s="240">
        <f>+'Ark1'!Q2338</f>
        <v>878</v>
      </c>
      <c r="H82" s="376">
        <f>+'Ark1'!R2338</f>
        <v>34475</v>
      </c>
      <c r="I82" s="241">
        <f>+IF(H82=0,"",'Ark1'!AG2338)</f>
        <v>9.3997006273737824</v>
      </c>
      <c r="J82" s="241">
        <f>+IF(H82=0,"",'Ark1'!AH2338)</f>
        <v>9.139433936305597</v>
      </c>
      <c r="K82" s="222"/>
      <c r="L82" s="241">
        <f>+IF(H82=0,"",'Ark1'!U2338)</f>
        <v>19.376846990572929</v>
      </c>
      <c r="M82" s="620"/>
      <c r="N82" s="391">
        <f>+'Ark1'!AJ2338</f>
        <v>34468</v>
      </c>
      <c r="O82" s="101"/>
      <c r="P82" s="272">
        <f>+IF(N82=0,"",'Ark1'!AK2338)</f>
        <v>96.553588836021405</v>
      </c>
      <c r="Q82" s="101"/>
      <c r="R82" s="272">
        <f>+IF(N82=0,"",'Ark1'!AL2338)</f>
        <v>21.225892733268577</v>
      </c>
      <c r="S82" s="222"/>
      <c r="T82" s="225">
        <f>+IF(H82=0,"",'Ark1'!S2338)</f>
        <v>8.0883538796229146</v>
      </c>
      <c r="U82" s="222"/>
      <c r="V82" s="242">
        <f>+IF(H82=0,"",'Ark1'!T2338)</f>
        <v>5.7749093546047892</v>
      </c>
      <c r="W82" s="243">
        <f>+IF(H82=0,"",'Ark1'!W2338)</f>
        <v>2.4481508339376359</v>
      </c>
      <c r="X82" s="243">
        <f>+IF(H82=0,"",'Ark1'!X2338)</f>
        <v>79.55329949238579</v>
      </c>
      <c r="Y82" s="243">
        <f>+IF(H82=0,"",'Ark1'!Y2338)</f>
        <v>16.675852066715013</v>
      </c>
      <c r="Z82" s="243">
        <f>+IF(H82=0,"",'Ark1'!Z2338)</f>
        <v>0</v>
      </c>
      <c r="AA82" s="243">
        <f>+IF(H82=0,"",'Ark1'!Z2338)</f>
        <v>0</v>
      </c>
      <c r="AB82" s="242">
        <f>+IF(H82=0,"",'Ark1'!AC2338)</f>
        <v>1.8876745871874621</v>
      </c>
      <c r="AC82" s="243">
        <f>+IF(H82=0,"",'Ark1'!AE2338)</f>
        <v>30.824870596021881</v>
      </c>
      <c r="AD82" s="243">
        <f t="shared" si="28"/>
        <v>0.16704178440149076</v>
      </c>
      <c r="AE82" s="241">
        <f t="shared" si="29"/>
        <v>2.5467730239303845E-2</v>
      </c>
      <c r="AF82" s="620"/>
      <c r="AG82" s="224"/>
      <c r="AI82" s="30"/>
      <c r="AJ82" s="28"/>
      <c r="AK82" s="247"/>
      <c r="AL82" s="621"/>
      <c r="AP82" s="621"/>
    </row>
    <row r="83" spans="1:72" ht="15" customHeight="1">
      <c r="A83" s="620"/>
      <c r="B83" s="244">
        <f>+'Ark1'!C2339</f>
        <v>2024</v>
      </c>
      <c r="C83" s="240">
        <f>+'Ark1'!J2339</f>
        <v>116</v>
      </c>
      <c r="D83" s="251" t="str">
        <f>VLOOKUP(C83,RNR!$A$1:$B$26,2)</f>
        <v>Sandeid</v>
      </c>
      <c r="E83" s="240">
        <f>+'Ark1'!D2339</f>
        <v>10</v>
      </c>
      <c r="F83" s="240" t="str">
        <f t="shared" si="25"/>
        <v>Okt</v>
      </c>
      <c r="G83" s="240">
        <f>+'Ark1'!Q2339</f>
        <v>987</v>
      </c>
      <c r="H83" s="376">
        <f>+'Ark1'!R2339</f>
        <v>28126</v>
      </c>
      <c r="I83" s="241">
        <f>+IF(H83=0,"",'Ark1'!AG2339)</f>
        <v>6.9002571097721344</v>
      </c>
      <c r="J83" s="241">
        <f>+IF(H83=0,"",'Ark1'!AH2339)</f>
        <v>6.4595617083157508</v>
      </c>
      <c r="K83" s="222"/>
      <c r="L83" s="241">
        <f>+IF(H83=0,"",'Ark1'!U2339)</f>
        <v>17.946771670340578</v>
      </c>
      <c r="M83" s="620"/>
      <c r="N83" s="391">
        <f>+'Ark1'!AJ2339</f>
        <v>28104</v>
      </c>
      <c r="O83" s="101"/>
      <c r="P83" s="272">
        <f>+IF(N83=0,"",'Ark1'!AK2339)</f>
        <v>95.747491460290561</v>
      </c>
      <c r="Q83" s="101"/>
      <c r="R83" s="272">
        <f>+IF(N83=0,"",'Ark1'!AL2339)</f>
        <v>19.710910121037625</v>
      </c>
      <c r="S83" s="222"/>
      <c r="T83" s="225">
        <f>+IF(H83=0,"",'Ark1'!S2339)</f>
        <v>7.3987058237929313</v>
      </c>
      <c r="U83" s="222"/>
      <c r="V83" s="242">
        <f>+IF(H83=0,"",'Ark1'!T2339)</f>
        <v>5.8917727369693518</v>
      </c>
      <c r="W83" s="243">
        <f>+IF(H83=0,"",'Ark1'!W2339)</f>
        <v>5.1233733911683128</v>
      </c>
      <c r="X83" s="243">
        <f>+IF(H83=0,"",'Ark1'!X2339)</f>
        <v>57.459290336343599</v>
      </c>
      <c r="Y83" s="243">
        <f>+IF(H83=0,"",'Ark1'!Y2339)</f>
        <v>15.345232169522861</v>
      </c>
      <c r="Z83" s="243">
        <f>+IF(H83=0,"",'Ark1'!Z2339)</f>
        <v>0</v>
      </c>
      <c r="AA83" s="243">
        <f>+IF(H83=0,"",'Ark1'!Z2339)</f>
        <v>0</v>
      </c>
      <c r="AB83" s="242">
        <f>+IF(H83=0,"",'Ark1'!AC2339)</f>
        <v>1.8801704052377299</v>
      </c>
      <c r="AC83" s="243">
        <f>+IF(H83=0,"",'Ark1'!AE2339)</f>
        <v>35.658131005295502</v>
      </c>
      <c r="AD83" s="243">
        <f t="shared" si="28"/>
        <v>0.15471354888224637</v>
      </c>
      <c r="AE83" s="241">
        <f t="shared" si="29"/>
        <v>3.5092085614733697E-2</v>
      </c>
      <c r="AF83" s="620"/>
      <c r="AG83" s="224"/>
      <c r="AI83" s="30"/>
      <c r="AJ83" s="28"/>
      <c r="AK83" s="247"/>
      <c r="AL83" s="621"/>
      <c r="AP83" s="621"/>
    </row>
    <row r="84" spans="1:72" ht="15" customHeight="1">
      <c r="A84" s="620"/>
      <c r="B84" s="244">
        <f>+'Ark1'!C2340</f>
        <v>2024</v>
      </c>
      <c r="C84" s="240">
        <f>+'Ark1'!J2340</f>
        <v>116</v>
      </c>
      <c r="D84" s="251" t="str">
        <f>VLOOKUP(C84,RNR!$A$1:$B$26,2)</f>
        <v>Sandeid</v>
      </c>
      <c r="E84" s="240">
        <f>+'Ark1'!D2340</f>
        <v>11</v>
      </c>
      <c r="F84" s="240" t="str">
        <f t="shared" si="25"/>
        <v>Nov</v>
      </c>
      <c r="G84" s="240">
        <f>+'Ark1'!Q2340</f>
        <v>326</v>
      </c>
      <c r="H84" s="376">
        <f>+'Ark1'!R2340</f>
        <v>4310</v>
      </c>
      <c r="I84" s="241">
        <f>+IF(H84=0,"",'Ark1'!AG2340)</f>
        <v>4.1603922931387309</v>
      </c>
      <c r="J84" s="241">
        <f>+IF(H84=0,"",'Ark1'!AH2340)</f>
        <v>3.954932560621744</v>
      </c>
      <c r="K84" s="222"/>
      <c r="L84" s="241">
        <f>+IF(H84=0,"",'Ark1'!U2340)</f>
        <v>18.178700696055675</v>
      </c>
      <c r="M84" s="620"/>
      <c r="N84" s="391">
        <f>+'Ark1'!AJ2340</f>
        <v>4307</v>
      </c>
      <c r="O84" s="101"/>
      <c r="P84" s="272">
        <f>+IF(N84=0,"",'Ark1'!AK2340)</f>
        <v>96.398630136986228</v>
      </c>
      <c r="Q84" s="101"/>
      <c r="R84" s="272">
        <f>+IF(N84=0,"",'Ark1'!AL2340)</f>
        <v>19.339265109952375</v>
      </c>
      <c r="S84" s="222"/>
      <c r="T84" s="225">
        <f>+IF(H84=0,"",'Ark1'!S2340)</f>
        <v>7.0953596287703027</v>
      </c>
      <c r="U84" s="222"/>
      <c r="V84" s="242">
        <f>+IF(H84=0,"",'Ark1'!T2340)</f>
        <v>5.8320185614849178</v>
      </c>
      <c r="W84" s="243">
        <f>+IF(H84=0,"",'Ark1'!W2340)</f>
        <v>6.7981438515081196</v>
      </c>
      <c r="X84" s="243">
        <f>+IF(H84=0,"",'Ark1'!X2340)</f>
        <v>51.113689095127619</v>
      </c>
      <c r="Y84" s="243">
        <f>+IF(H84=0,"",'Ark1'!Y2340)</f>
        <v>20.603248259860788</v>
      </c>
      <c r="Z84" s="243">
        <f>+IF(H84=0,"",'Ark1'!Z2340)</f>
        <v>0</v>
      </c>
      <c r="AA84" s="243">
        <f>+IF(H84=0,"",'Ark1'!Z2340)</f>
        <v>0</v>
      </c>
      <c r="AB84" s="242">
        <f>+IF(H84=0,"",'Ark1'!AC2340)</f>
        <v>2.2309976875357913</v>
      </c>
      <c r="AC84" s="243">
        <f>+IF(H84=0,"",'Ark1'!AE2340)</f>
        <v>31.565095574708597</v>
      </c>
      <c r="AD84" s="243">
        <f t="shared" si="28"/>
        <v>0.15671293703496272</v>
      </c>
      <c r="AE84" s="241">
        <f t="shared" si="29"/>
        <v>7.5638051044083526E-2</v>
      </c>
      <c r="AF84" s="620"/>
      <c r="AG84" s="224"/>
      <c r="AI84" s="30"/>
      <c r="AJ84" s="28"/>
      <c r="AK84" s="247"/>
      <c r="AL84" s="621"/>
      <c r="AP84" s="621"/>
    </row>
    <row r="85" spans="1:72" ht="15" customHeight="1">
      <c r="A85" s="620"/>
      <c r="B85" s="244">
        <f>+'Ark1'!C2341</f>
        <v>2024</v>
      </c>
      <c r="C85" s="240">
        <f>+'Ark1'!J2341</f>
        <v>116</v>
      </c>
      <c r="D85" s="251" t="str">
        <f>VLOOKUP(C85,RNR!$A$1:$B$26,2)</f>
        <v>Sandeid</v>
      </c>
      <c r="E85" s="240">
        <f>+'Ark1'!D2341</f>
        <v>12</v>
      </c>
      <c r="F85" s="240" t="str">
        <f t="shared" si="25"/>
        <v>Des</v>
      </c>
      <c r="G85" s="240">
        <f>+'Ark1'!Q2341</f>
        <v>56</v>
      </c>
      <c r="H85" s="376">
        <f>+'Ark1'!R2341</f>
        <v>530</v>
      </c>
      <c r="I85" s="241">
        <f>+IF(H85=0,"",'Ark1'!AG2341)</f>
        <v>4.7916101618298521</v>
      </c>
      <c r="J85" s="241">
        <f>+IF(H85=0,"",'Ark1'!AH2341)</f>
        <v>4.7689947772142594</v>
      </c>
      <c r="K85" s="222"/>
      <c r="L85" s="241">
        <f>+IF(H85=0,"",'Ark1'!U2341)</f>
        <v>18.577547169811311</v>
      </c>
      <c r="M85" s="620"/>
      <c r="N85" s="391">
        <f>+'Ark1'!AJ2341</f>
        <v>529</v>
      </c>
      <c r="O85" s="101"/>
      <c r="P85" s="272">
        <f>+IF(N85=0,"",'Ark1'!AK2341)</f>
        <v>97.665217391304324</v>
      </c>
      <c r="Q85" s="101"/>
      <c r="R85" s="272">
        <f>+IF(N85=0,"",'Ark1'!AL2341)</f>
        <v>19.267037983449129</v>
      </c>
      <c r="S85" s="222"/>
      <c r="T85" s="225">
        <f>+IF(H85=0,"",'Ark1'!S2341)</f>
        <v>7.1471698113207527</v>
      </c>
      <c r="U85" s="222"/>
      <c r="V85" s="242">
        <f>+IF(H85=0,"",'Ark1'!T2341)</f>
        <v>6.1698113207547181</v>
      </c>
      <c r="W85" s="243">
        <f>+IF(H85=0,"",'Ark1'!W2341)</f>
        <v>7.9245283018867951</v>
      </c>
      <c r="X85" s="243">
        <f>+IF(H85=0,"",'Ark1'!X2341)</f>
        <v>57.735849056603762</v>
      </c>
      <c r="Y85" s="243">
        <f>+IF(H85=0,"",'Ark1'!Y2341)</f>
        <v>21.509433962264158</v>
      </c>
      <c r="Z85" s="243">
        <f>+IF(H85=0,"",'Ark1'!Z2341)</f>
        <v>0</v>
      </c>
      <c r="AA85" s="243">
        <f>+IF(H85=0,"",'Ark1'!Z2341)</f>
        <v>0</v>
      </c>
      <c r="AB85" s="242">
        <f>+IF(H85=0,"",'Ark1'!AC2341)</f>
        <v>1.6950076424005789</v>
      </c>
      <c r="AC85" s="243">
        <f>+IF(H85=0,"",'Ark1'!AE2341)</f>
        <v>45.87747165722832</v>
      </c>
      <c r="AD85" s="243">
        <f t="shared" si="28"/>
        <v>0.16015126870526991</v>
      </c>
      <c r="AE85" s="241">
        <f t="shared" si="29"/>
        <v>0.10566037735849057</v>
      </c>
      <c r="AF85" s="620"/>
      <c r="AG85" s="224"/>
      <c r="AI85" s="30"/>
      <c r="AJ85" s="28"/>
      <c r="AK85" s="247"/>
      <c r="AL85" s="621"/>
      <c r="AP85" s="621"/>
    </row>
    <row r="86" spans="1:72" ht="15" customHeight="1">
      <c r="A86" s="620"/>
      <c r="B86" s="620"/>
      <c r="C86" s="620"/>
      <c r="D86" s="620"/>
      <c r="E86" s="620"/>
      <c r="F86" s="620"/>
      <c r="G86" s="620"/>
      <c r="H86" s="372"/>
      <c r="I86" s="222"/>
      <c r="J86" s="222"/>
      <c r="K86" s="222"/>
      <c r="L86" s="620"/>
      <c r="M86" s="620"/>
      <c r="N86" s="372"/>
      <c r="O86" s="101"/>
      <c r="P86" s="222"/>
      <c r="Q86" s="101"/>
      <c r="R86" s="222"/>
      <c r="S86" s="222"/>
      <c r="T86" s="222"/>
      <c r="U86" s="222"/>
      <c r="V86" s="620"/>
      <c r="W86" s="223"/>
      <c r="X86" s="223"/>
      <c r="Y86" s="223"/>
      <c r="Z86" s="223"/>
      <c r="AA86" s="223"/>
      <c r="AB86" s="620"/>
      <c r="AC86" s="223"/>
      <c r="AD86" s="223"/>
      <c r="AE86" s="222"/>
      <c r="AF86" s="620"/>
      <c r="AG86" s="224"/>
      <c r="AI86" s="30"/>
      <c r="AJ86" s="28"/>
      <c r="AK86" s="225"/>
      <c r="AL86" s="621"/>
      <c r="AP86" s="621"/>
      <c r="BH86" s="236"/>
    </row>
    <row r="87" spans="1:72" ht="15" customHeight="1">
      <c r="A87" s="620"/>
      <c r="B87" s="620"/>
      <c r="C87" s="238" t="str">
        <f>+D89</f>
        <v>Jæren</v>
      </c>
      <c r="D87" s="620"/>
      <c r="E87" s="279"/>
      <c r="F87" s="238"/>
      <c r="G87" s="620"/>
      <c r="H87" s="391">
        <f>SUM(H89:H100)</f>
        <v>59200</v>
      </c>
      <c r="I87" s="222"/>
      <c r="J87" s="222"/>
      <c r="K87" s="222"/>
      <c r="L87" s="272">
        <f>+Slakteri!M28</f>
        <v>19.776457885479587</v>
      </c>
      <c r="M87" s="620"/>
      <c r="N87" s="391">
        <f>SUM(N89:N100)</f>
        <v>59068</v>
      </c>
      <c r="O87" s="101"/>
      <c r="P87" s="222"/>
      <c r="Q87" s="101"/>
      <c r="R87" s="225">
        <f>+Slakteri!V14</f>
        <v>20.413478340674757</v>
      </c>
      <c r="S87" s="222"/>
      <c r="T87" s="225">
        <f>+Slakteri!X28</f>
        <v>7.7909224154778212</v>
      </c>
      <c r="U87" s="222"/>
      <c r="V87" s="620"/>
      <c r="W87" s="223"/>
      <c r="X87" s="223"/>
      <c r="Y87" s="223"/>
      <c r="Z87" s="223"/>
      <c r="AA87" s="223"/>
      <c r="AB87" s="620"/>
      <c r="AC87" s="223"/>
      <c r="AD87" s="225">
        <f>+Klasse!L33/Klasse!C33</f>
        <v>0</v>
      </c>
      <c r="AE87" s="222"/>
      <c r="AF87" s="620"/>
      <c r="AG87" s="224"/>
      <c r="AI87" s="30"/>
      <c r="AJ87" s="28"/>
      <c r="AK87" s="225"/>
      <c r="AL87" s="621"/>
      <c r="AP87" s="621"/>
      <c r="BH87" s="236"/>
    </row>
    <row r="88" spans="1:72" ht="15" customHeight="1">
      <c r="A88" s="620"/>
      <c r="B88" s="620"/>
      <c r="C88" s="620"/>
      <c r="D88" s="620"/>
      <c r="E88" s="620"/>
      <c r="F88" s="620"/>
      <c r="G88" s="620"/>
      <c r="H88" s="372"/>
      <c r="I88" s="222"/>
      <c r="J88" s="222"/>
      <c r="K88" s="222"/>
      <c r="L88" s="620"/>
      <c r="M88" s="620"/>
      <c r="N88" s="372"/>
      <c r="O88" s="101"/>
      <c r="P88" s="222"/>
      <c r="Q88" s="101"/>
      <c r="R88" s="222"/>
      <c r="S88" s="222"/>
      <c r="T88" s="222"/>
      <c r="U88" s="222"/>
      <c r="V88" s="620"/>
      <c r="W88" s="223"/>
      <c r="X88" s="223"/>
      <c r="Y88" s="223"/>
      <c r="Z88" s="223"/>
      <c r="AA88" s="223"/>
      <c r="AB88" s="620"/>
      <c r="AC88" s="223"/>
      <c r="AD88" s="223"/>
      <c r="AE88" s="223"/>
      <c r="AF88" s="620"/>
      <c r="AG88" s="224"/>
      <c r="AI88" s="30"/>
      <c r="AJ88" s="28"/>
      <c r="AK88" s="225"/>
      <c r="AL88" s="621"/>
      <c r="AP88" s="621"/>
      <c r="BH88" s="236">
        <f>1+BH85</f>
        <v>1</v>
      </c>
      <c r="BI88" s="621">
        <v>20.659867330016564</v>
      </c>
      <c r="BJ88" s="621">
        <f t="shared" ref="BJ88:BT88" si="30">+BI88</f>
        <v>20.659867330016564</v>
      </c>
      <c r="BK88" s="621">
        <f t="shared" si="30"/>
        <v>20.659867330016564</v>
      </c>
      <c r="BL88" s="621">
        <f t="shared" si="30"/>
        <v>20.659867330016564</v>
      </c>
      <c r="BM88" s="621">
        <f t="shared" si="30"/>
        <v>20.659867330016564</v>
      </c>
      <c r="BN88" s="621">
        <f t="shared" si="30"/>
        <v>20.659867330016564</v>
      </c>
      <c r="BO88" s="621">
        <f t="shared" si="30"/>
        <v>20.659867330016564</v>
      </c>
      <c r="BP88" s="621">
        <f t="shared" si="30"/>
        <v>20.659867330016564</v>
      </c>
      <c r="BQ88" s="621">
        <f t="shared" si="30"/>
        <v>20.659867330016564</v>
      </c>
      <c r="BR88" s="621">
        <f t="shared" si="30"/>
        <v>20.659867330016564</v>
      </c>
      <c r="BS88" s="621">
        <f t="shared" si="30"/>
        <v>20.659867330016564</v>
      </c>
      <c r="BT88" s="621">
        <f t="shared" si="30"/>
        <v>20.659867330016564</v>
      </c>
    </row>
    <row r="89" spans="1:72" ht="15" customHeight="1">
      <c r="A89" s="620"/>
      <c r="B89" s="244">
        <f>+'Ark1'!C2342</f>
        <v>2024</v>
      </c>
      <c r="C89" s="621">
        <f>+'Ark1'!J2342</f>
        <v>117</v>
      </c>
      <c r="D89" s="621" t="str">
        <f>VLOOKUP(C89,RNR!$A$1:$B$26,2)</f>
        <v>Jæren</v>
      </c>
      <c r="E89" s="621">
        <f>+'Ark1'!D2342</f>
        <v>1</v>
      </c>
      <c r="F89" s="621" t="str">
        <f t="shared" ref="F89:F100" si="31">+F74</f>
        <v>Jan</v>
      </c>
      <c r="G89" s="621">
        <f>+'Ark1'!Q2342</f>
        <v>71</v>
      </c>
      <c r="H89" s="619">
        <f>+'Ark1'!R2342</f>
        <v>733</v>
      </c>
      <c r="I89" s="30">
        <f>+IF(H89=0,"",'Ark1'!AG2342)</f>
        <v>8.4165805488575014</v>
      </c>
      <c r="J89" s="30">
        <f>+IF(H89=0,"",'Ark1'!AH2342)</f>
        <v>9.3120785918599012</v>
      </c>
      <c r="K89" s="222"/>
      <c r="L89" s="30">
        <f>+IF(H89=0,"",'Ark1'!U2342)</f>
        <v>23.561527967257849</v>
      </c>
      <c r="M89" s="620"/>
      <c r="N89" s="391">
        <f>+IF(I89=0,"",'Ark1'!AJ2342)</f>
        <v>733</v>
      </c>
      <c r="O89" s="101"/>
      <c r="P89" s="272">
        <f>+IF(N89=0,"",'Ark1'!AK2342)</f>
        <v>102.90777626193731</v>
      </c>
      <c r="Q89" s="101"/>
      <c r="R89" s="272">
        <f>+IF(N89=0,"",'Ark1'!AL2342)</f>
        <v>20.631275145266734</v>
      </c>
      <c r="S89" s="222"/>
      <c r="T89" s="225">
        <f>+IF(H89=0,"",'Ark1'!S2342)</f>
        <v>7.8594815825375184</v>
      </c>
      <c r="U89" s="222"/>
      <c r="V89" s="28">
        <f>+IF(H89=0,"",'Ark1'!T2342)</f>
        <v>7.1473396998635748</v>
      </c>
      <c r="W89" s="35">
        <f>+IF(H89=0,"",'Ark1'!W2342)</f>
        <v>27.421555252387456</v>
      </c>
      <c r="X89" s="35">
        <f>+IF(H89=0,"",'Ark1'!X2342)</f>
        <v>80.218281036834938</v>
      </c>
      <c r="Y89" s="35">
        <f>+IF(H89=0,"",'Ark1'!Y2342)</f>
        <v>40.109140518417469</v>
      </c>
      <c r="Z89" s="35">
        <f>+IF(H89=0,"",'Ark1'!Z2342)</f>
        <v>0</v>
      </c>
      <c r="AA89" s="35">
        <f>+IF(H89=0,"",'Ark1'!Z2342)</f>
        <v>0</v>
      </c>
      <c r="AB89" s="28">
        <f>+IF(H89=0,"",'Ark1'!AC2342)</f>
        <v>2.0538744249253722</v>
      </c>
      <c r="AC89" s="35">
        <f>+IF(H89=0,"",'Ark1'!AE2342)</f>
        <v>45.24109377554916</v>
      </c>
      <c r="AD89" s="35">
        <f t="shared" ref="AD89" si="32">+IF(H89=0,"",+L89/C89)</f>
        <v>0.20138058091673375</v>
      </c>
      <c r="AE89" s="30">
        <f t="shared" ref="AE89" si="33">+IF(H89=0,"",G89/H89)</f>
        <v>9.6862210095497947E-2</v>
      </c>
      <c r="AF89" s="620"/>
      <c r="AG89" s="224"/>
      <c r="AI89" s="30"/>
      <c r="AJ89" s="28"/>
      <c r="AK89" s="247"/>
      <c r="AL89" s="621"/>
      <c r="AP89" s="621"/>
    </row>
    <row r="90" spans="1:72" ht="15" customHeight="1">
      <c r="A90" s="620"/>
      <c r="B90" s="244">
        <f>+'Ark1'!C2343</f>
        <v>2024</v>
      </c>
      <c r="C90" s="621">
        <f>+'Ark1'!J2343</f>
        <v>117</v>
      </c>
      <c r="D90" s="621" t="str">
        <f>VLOOKUP(C90,RNR!$A$1:$B$26,2)</f>
        <v>Jæren</v>
      </c>
      <c r="E90" s="621">
        <f>+'Ark1'!D2343</f>
        <v>2</v>
      </c>
      <c r="F90" s="621" t="str">
        <f t="shared" si="31"/>
        <v>Feb</v>
      </c>
      <c r="G90" s="621">
        <f>+'Ark1'!Q2343</f>
        <v>51</v>
      </c>
      <c r="H90" s="619">
        <f>+'Ark1'!R2343</f>
        <v>569</v>
      </c>
      <c r="I90" s="30">
        <f>+IF(H90=0,"",'Ark1'!AG2343)</f>
        <v>5.302889095992545</v>
      </c>
      <c r="J90" s="30">
        <f>+IF(H90=0,"",'Ark1'!AH2343)</f>
        <v>5.4407788680011722</v>
      </c>
      <c r="K90" s="222"/>
      <c r="L90" s="30">
        <f>+IF(H90=0,"",'Ark1'!U2343)</f>
        <v>22.599121265377875</v>
      </c>
      <c r="M90" s="620"/>
      <c r="N90" s="391">
        <f>+IF(I90=0,"",'Ark1'!AJ2343)</f>
        <v>490</v>
      </c>
      <c r="O90" s="101"/>
      <c r="P90" s="272">
        <f>+IF(N90=0,"",'Ark1'!AK2343)</f>
        <v>103.22918367346944</v>
      </c>
      <c r="Q90" s="101"/>
      <c r="R90" s="272">
        <f>+IF(N90=0,"",'Ark1'!AL2343)</f>
        <v>19.988701635542327</v>
      </c>
      <c r="S90" s="222"/>
      <c r="T90" s="225">
        <f>+IF(H90=0,"",'Ark1'!S2343)</f>
        <v>7.73286467486819</v>
      </c>
      <c r="U90" s="222"/>
      <c r="V90" s="28">
        <f>+IF(H90=0,"",'Ark1'!T2343)</f>
        <v>6.8769771528998254</v>
      </c>
      <c r="W90" s="35">
        <f>+IF(H90=0,"",'Ark1'!W2343)</f>
        <v>18.277680140597536</v>
      </c>
      <c r="X90" s="35">
        <f>+IF(H90=0,"",'Ark1'!X2343)</f>
        <v>81.722319859402475</v>
      </c>
      <c r="Y90" s="35">
        <f>+IF(H90=0,"",'Ark1'!Y2343)</f>
        <v>34.622144112478026</v>
      </c>
      <c r="Z90" s="35">
        <f>+IF(H90=0,"",'Ark1'!Z2343)</f>
        <v>0</v>
      </c>
      <c r="AA90" s="35">
        <f>+IF(H90=0,"",'Ark1'!Z2343)</f>
        <v>0</v>
      </c>
      <c r="AB90" s="28">
        <f>+IF(H90=0,"",'Ark1'!AC2343)</f>
        <v>1.8950441336208499</v>
      </c>
      <c r="AC90" s="35">
        <f>+IF(H90=0,"",'Ark1'!AE2343)</f>
        <v>53.44739211343849</v>
      </c>
      <c r="AD90" s="35">
        <f t="shared" ref="AD90:AD100" si="34">+IF(H90=0,"",+L90/C90)</f>
        <v>0.1931548826100673</v>
      </c>
      <c r="AE90" s="30">
        <f t="shared" ref="AE90:AE100" si="35">+IF(H90=0,"",G90/H90)</f>
        <v>8.9630931458699478E-2</v>
      </c>
      <c r="AF90" s="620"/>
      <c r="AG90" s="224"/>
      <c r="AI90" s="30"/>
      <c r="AJ90" s="28"/>
      <c r="AK90" s="247"/>
      <c r="AL90" s="621"/>
      <c r="AP90" s="621"/>
    </row>
    <row r="91" spans="1:72" ht="15" customHeight="1">
      <c r="A91" s="620"/>
      <c r="B91" s="244">
        <f>+'Ark1'!C2344</f>
        <v>2024</v>
      </c>
      <c r="C91" s="621">
        <f>+'Ark1'!J2344</f>
        <v>117</v>
      </c>
      <c r="D91" s="621" t="str">
        <f>VLOOKUP(C91,RNR!$A$1:$B$26,2)</f>
        <v>Jæren</v>
      </c>
      <c r="E91" s="621">
        <f>+'Ark1'!D2344</f>
        <v>3</v>
      </c>
      <c r="F91" s="621" t="str">
        <f t="shared" si="31"/>
        <v>Mar</v>
      </c>
      <c r="G91" s="621">
        <f>+'Ark1'!Q2344</f>
        <v>250</v>
      </c>
      <c r="H91" s="619">
        <f>+'Ark1'!R2344</f>
        <v>2111</v>
      </c>
      <c r="I91" s="30">
        <f>+IF(H91=0,"",'Ark1'!AG2344)</f>
        <v>5.1127418925137436</v>
      </c>
      <c r="J91" s="30">
        <f>+IF(H91=0,"",'Ark1'!AH2344)</f>
        <v>5.4217813288139718</v>
      </c>
      <c r="K91" s="222"/>
      <c r="L91" s="30">
        <f>+IF(H91=0,"",'Ark1'!U2344)</f>
        <v>27.351065845570847</v>
      </c>
      <c r="M91" s="620"/>
      <c r="N91" s="391">
        <f>+IF(I91=0,"",'Ark1'!AJ2344)</f>
        <v>2111</v>
      </c>
      <c r="O91" s="101"/>
      <c r="P91" s="272">
        <f>+IF(N91=0,"",'Ark1'!AK2344)</f>
        <v>107.11411653244905</v>
      </c>
      <c r="Q91" s="101"/>
      <c r="R91" s="272">
        <f>+IF(N91=0,"",'Ark1'!AL2344)</f>
        <v>20.89543258634102</v>
      </c>
      <c r="S91" s="222"/>
      <c r="T91" s="225">
        <f>+IF(H91=0,"",'Ark1'!S2344)</f>
        <v>7.6868782567503553</v>
      </c>
      <c r="U91" s="222"/>
      <c r="V91" s="28">
        <f>+IF(H91=0,"",'Ark1'!T2344)</f>
        <v>7.2989104689720508</v>
      </c>
      <c r="W91" s="35">
        <f>+IF(H91=0,"",'Ark1'!W2344)</f>
        <v>33.538607295120805</v>
      </c>
      <c r="X91" s="35">
        <f>+IF(H91=0,"",'Ark1'!X2344)</f>
        <v>81.335859782093763</v>
      </c>
      <c r="Y91" s="35">
        <f>+IF(H91=0,"",'Ark1'!Y2344)</f>
        <v>54.097584083372809</v>
      </c>
      <c r="Z91" s="35">
        <f>+IF(H91=0,"",'Ark1'!Z2344)</f>
        <v>0</v>
      </c>
      <c r="AA91" s="35">
        <f>+IF(H91=0,"",'Ark1'!Z2344)</f>
        <v>0</v>
      </c>
      <c r="AB91" s="28">
        <f>+IF(H91=0,"",'Ark1'!AC2344)</f>
        <v>2.557569041164184</v>
      </c>
      <c r="AC91" s="35">
        <f>+IF(H91=0,"",'Ark1'!AE2344)</f>
        <v>65.213438861847635</v>
      </c>
      <c r="AD91" s="35">
        <f t="shared" si="34"/>
        <v>0.23376979355188759</v>
      </c>
      <c r="AE91" s="30">
        <f t="shared" si="35"/>
        <v>0.11842728564661298</v>
      </c>
      <c r="AF91" s="620"/>
      <c r="AG91" s="224"/>
      <c r="AI91" s="30"/>
      <c r="AJ91" s="28"/>
      <c r="AK91" s="247"/>
      <c r="AL91" s="621"/>
      <c r="AP91" s="621"/>
    </row>
    <row r="92" spans="1:72" ht="15" customHeight="1">
      <c r="A92" s="620"/>
      <c r="B92" s="244">
        <f>+'Ark1'!C2345</f>
        <v>2024</v>
      </c>
      <c r="C92" s="621">
        <f>+'Ark1'!J2345</f>
        <v>117</v>
      </c>
      <c r="D92" s="621" t="str">
        <f>VLOOKUP(C92,RNR!$A$1:$B$26,2)</f>
        <v>Jæren</v>
      </c>
      <c r="E92" s="621">
        <f>+'Ark1'!D2345</f>
        <v>4</v>
      </c>
      <c r="F92" s="621" t="str">
        <f t="shared" si="31"/>
        <v>Apr</v>
      </c>
      <c r="G92" s="621">
        <f>+'Ark1'!Q2345</f>
        <v>57</v>
      </c>
      <c r="H92" s="619">
        <f>+'Ark1'!R2345</f>
        <v>204</v>
      </c>
      <c r="I92" s="30">
        <f>+IF(H92=0,"",'Ark1'!AG2345)</f>
        <v>2.8651685393258433</v>
      </c>
      <c r="J92" s="30">
        <f>+IF(H92=0,"",'Ark1'!AH2345)</f>
        <v>3.8101783392713591</v>
      </c>
      <c r="K92" s="222"/>
      <c r="L92" s="30">
        <f>+IF(H92=0,"",'Ark1'!U2345)</f>
        <v>30.111764705882361</v>
      </c>
      <c r="M92" s="620"/>
      <c r="N92" s="391">
        <f>+IF(I92=0,"",'Ark1'!AJ2345)</f>
        <v>204</v>
      </c>
      <c r="O92" s="101"/>
      <c r="P92" s="272">
        <f>+IF(N92=0,"",'Ark1'!AK2345)</f>
        <v>111.18872549019622</v>
      </c>
      <c r="Q92" s="101"/>
      <c r="R92" s="272">
        <f>+IF(N92=0,"",'Ark1'!AL2345)</f>
        <v>20.975932785294621</v>
      </c>
      <c r="S92" s="222"/>
      <c r="T92" s="225">
        <f>+IF(H92=0,"",'Ark1'!S2345)</f>
        <v>7.6960784313725519</v>
      </c>
      <c r="U92" s="222"/>
      <c r="V92" s="28">
        <f>+IF(H92=0,"",'Ark1'!T2345)</f>
        <v>7.7794117647058814</v>
      </c>
      <c r="W92" s="35">
        <f>+IF(H92=0,"",'Ark1'!W2345)</f>
        <v>42.156862745098046</v>
      </c>
      <c r="X92" s="35">
        <f>+IF(H92=0,"",'Ark1'!X2345)</f>
        <v>89.705882352941188</v>
      </c>
      <c r="Y92" s="35">
        <f>+IF(H92=0,"",'Ark1'!Y2345)</f>
        <v>68.627450980392183</v>
      </c>
      <c r="Z92" s="35">
        <f>+IF(H92=0,"",'Ark1'!Z2345)</f>
        <v>0</v>
      </c>
      <c r="AA92" s="35">
        <f>+IF(H92=0,"",'Ark1'!Z2345)</f>
        <v>0</v>
      </c>
      <c r="AB92" s="28">
        <f>+IF(H92=0,"",'Ark1'!AC2345)</f>
        <v>2.6835314103713843</v>
      </c>
      <c r="AC92" s="35">
        <f>+IF(H92=0,"",'Ark1'!AE2345)</f>
        <v>63.690476161322323</v>
      </c>
      <c r="AD92" s="35">
        <f t="shared" si="34"/>
        <v>0.25736551030668686</v>
      </c>
      <c r="AE92" s="30">
        <f t="shared" si="35"/>
        <v>0.27941176470588236</v>
      </c>
      <c r="AF92" s="620"/>
      <c r="AG92" s="224"/>
      <c r="AI92" s="30"/>
      <c r="AJ92" s="28"/>
      <c r="AK92" s="247"/>
      <c r="AL92" s="621"/>
      <c r="AP92" s="621"/>
    </row>
    <row r="93" spans="1:72" ht="15" customHeight="1">
      <c r="A93" s="620"/>
      <c r="B93" s="244">
        <f>+'Ark1'!C2346</f>
        <v>2024</v>
      </c>
      <c r="C93" s="621">
        <f>+'Ark1'!J2346</f>
        <v>117</v>
      </c>
      <c r="D93" s="621" t="str">
        <f>VLOOKUP(C93,RNR!$A$1:$B$26,2)</f>
        <v>Jæren</v>
      </c>
      <c r="E93" s="621">
        <f>+'Ark1'!D2346</f>
        <v>5</v>
      </c>
      <c r="F93" s="621" t="str">
        <f t="shared" si="31"/>
        <v>Mai</v>
      </c>
      <c r="G93" s="621">
        <f>+'Ark1'!Q2346</f>
        <v>49</v>
      </c>
      <c r="H93" s="619">
        <f>+'Ark1'!R2346</f>
        <v>378</v>
      </c>
      <c r="I93" s="30">
        <f>+IF(H93=0,"",'Ark1'!AG2346)</f>
        <v>11.731843575418992</v>
      </c>
      <c r="J93" s="30">
        <f>+IF(H93=0,"",'Ark1'!AH2346)</f>
        <v>10.681503623536644</v>
      </c>
      <c r="K93" s="222"/>
      <c r="L93" s="30">
        <f>+IF(H93=0,"",'Ark1'!U2346)</f>
        <v>23.520105820105815</v>
      </c>
      <c r="M93" s="620"/>
      <c r="N93" s="391">
        <f>+IF(I93=0,"",'Ark1'!AJ2346)</f>
        <v>378</v>
      </c>
      <c r="O93" s="101"/>
      <c r="P93" s="272">
        <f>+IF(N93=0,"",'Ark1'!AK2346)</f>
        <v>97.72566137566136</v>
      </c>
      <c r="Q93" s="101"/>
      <c r="R93" s="272">
        <f>+IF(N93=0,"",'Ark1'!AL2346)</f>
        <v>23.590632304573301</v>
      </c>
      <c r="S93" s="222"/>
      <c r="T93" s="225">
        <f>+IF(H93=0,"",'Ark1'!S2346)</f>
        <v>8.7116402116402138</v>
      </c>
      <c r="U93" s="222"/>
      <c r="V93" s="28">
        <f>+IF(H93=0,"",'Ark1'!T2346)</f>
        <v>7.4232804232804188</v>
      </c>
      <c r="W93" s="35">
        <f>+IF(H93=0,"",'Ark1'!W2346)</f>
        <v>23.544973544973544</v>
      </c>
      <c r="X93" s="35">
        <f>+IF(H93=0,"",'Ark1'!X2346)</f>
        <v>58.465608465608447</v>
      </c>
      <c r="Y93" s="35">
        <f>+IF(H93=0,"",'Ark1'!Y2346)</f>
        <v>34.920634920634917</v>
      </c>
      <c r="Z93" s="35">
        <f>+IF(H93=0,"",'Ark1'!Z2346)</f>
        <v>0</v>
      </c>
      <c r="AA93" s="35">
        <f>+IF(H93=0,"",'Ark1'!Z2346)</f>
        <v>0</v>
      </c>
      <c r="AB93" s="28">
        <f>+IF(H93=0,"",'Ark1'!AC2346)</f>
        <v>2.2136392575649322</v>
      </c>
      <c r="AC93" s="35">
        <f>+IF(H93=0,"",'Ark1'!AE2346)</f>
        <v>69.007165342354398</v>
      </c>
      <c r="AD93" s="35">
        <f t="shared" si="34"/>
        <v>0.20102654547098989</v>
      </c>
      <c r="AE93" s="30">
        <f t="shared" si="35"/>
        <v>0.12962962962962962</v>
      </c>
      <c r="AF93" s="620"/>
      <c r="AG93" s="224"/>
      <c r="AI93" s="30"/>
      <c r="AJ93" s="28"/>
      <c r="AK93" s="247"/>
      <c r="AL93" s="621"/>
      <c r="AP93" s="621"/>
    </row>
    <row r="94" spans="1:72" ht="15" customHeight="1">
      <c r="A94" s="620"/>
      <c r="B94" s="244">
        <f>+'Ark1'!C2347</f>
        <v>2024</v>
      </c>
      <c r="C94" s="621">
        <f>+'Ark1'!J2347</f>
        <v>117</v>
      </c>
      <c r="D94" s="621" t="str">
        <f>VLOOKUP(C94,RNR!$A$1:$B$26,2)</f>
        <v>Jæren</v>
      </c>
      <c r="E94" s="621">
        <f>+'Ark1'!D2347</f>
        <v>6</v>
      </c>
      <c r="F94" s="621" t="str">
        <f t="shared" si="31"/>
        <v>Jun</v>
      </c>
      <c r="G94" s="621">
        <f>+'Ark1'!Q2347</f>
        <v>54</v>
      </c>
      <c r="H94" s="619">
        <f>+'Ark1'!R2347</f>
        <v>633</v>
      </c>
      <c r="I94" s="30">
        <f>+IF(H94=0,"",'Ark1'!AG2347)</f>
        <v>16.428756812873093</v>
      </c>
      <c r="J94" s="30">
        <f>+IF(H94=0,"",'Ark1'!AH2347)</f>
        <v>14.45500009780463</v>
      </c>
      <c r="K94" s="222"/>
      <c r="L94" s="30">
        <f>+IF(H94=0,"",'Ark1'!U2347)</f>
        <v>17.511216429699875</v>
      </c>
      <c r="M94" s="620"/>
      <c r="N94" s="391">
        <f>+IF(I94=0,"",'Ark1'!AJ2347)</f>
        <v>633</v>
      </c>
      <c r="O94" s="101"/>
      <c r="P94" s="272">
        <f>+IF(N94=0,"",'Ark1'!AK2347)</f>
        <v>89.706635071090076</v>
      </c>
      <c r="Q94" s="101"/>
      <c r="R94" s="272">
        <f>+IF(N94=0,"",'Ark1'!AL2347)</f>
        <v>24.000192440121118</v>
      </c>
      <c r="S94" s="222"/>
      <c r="T94" s="225">
        <f>+IF(H94=0,"",'Ark1'!S2347)</f>
        <v>9.0126382306477062</v>
      </c>
      <c r="U94" s="222"/>
      <c r="V94" s="28">
        <f>+IF(H94=0,"",'Ark1'!T2347)</f>
        <v>7.2590837282780418</v>
      </c>
      <c r="W94" s="35">
        <f>+IF(H94=0,"",'Ark1'!W2347)</f>
        <v>20.853080568720376</v>
      </c>
      <c r="X94" s="35">
        <f>+IF(H94=0,"",'Ark1'!X2347)</f>
        <v>57.187993680884688</v>
      </c>
      <c r="Y94" s="35">
        <f>+IF(H94=0,"",'Ark1'!Y2347)</f>
        <v>7.7409162717219582</v>
      </c>
      <c r="Z94" s="35">
        <f>+IF(H94=0,"",'Ark1'!Z2347)</f>
        <v>0</v>
      </c>
      <c r="AA94" s="35">
        <f>+IF(H94=0,"",'Ark1'!Z2347)</f>
        <v>0</v>
      </c>
      <c r="AB94" s="28">
        <f>+IF(H94=0,"",'Ark1'!AC2347)</f>
        <v>1.6172013098924485</v>
      </c>
      <c r="AC94" s="35">
        <f>+IF(H94=0,"",'Ark1'!AE2347)</f>
        <v>45.817657516540677</v>
      </c>
      <c r="AD94" s="35">
        <f t="shared" si="34"/>
        <v>0.14966851649316132</v>
      </c>
      <c r="AE94" s="30">
        <f t="shared" si="35"/>
        <v>8.5308056872037921E-2</v>
      </c>
      <c r="AF94" s="620"/>
      <c r="AG94" s="224"/>
      <c r="AI94" s="30"/>
      <c r="AJ94" s="28"/>
      <c r="AK94" s="247"/>
      <c r="AL94" s="621"/>
      <c r="AP94" s="621"/>
    </row>
    <row r="95" spans="1:72" ht="15" customHeight="1">
      <c r="A95" s="620"/>
      <c r="B95" s="244">
        <f>+'Ark1'!C2348</f>
        <v>2024</v>
      </c>
      <c r="C95" s="621">
        <f>+'Ark1'!J2348</f>
        <v>117</v>
      </c>
      <c r="D95" s="621" t="str">
        <f>VLOOKUP(C95,RNR!$A$1:$B$26,2)</f>
        <v>Jæren</v>
      </c>
      <c r="E95" s="621">
        <f>+'Ark1'!D2348</f>
        <v>7</v>
      </c>
      <c r="F95" s="621" t="str">
        <f t="shared" si="31"/>
        <v>Jul</v>
      </c>
      <c r="G95" s="621">
        <f>+'Ark1'!Q2348</f>
        <v>0</v>
      </c>
      <c r="H95" s="619">
        <f>+'Ark1'!R2348</f>
        <v>0</v>
      </c>
      <c r="I95" s="30" t="str">
        <f>+IF(H95=0,"",'Ark1'!AG2348)</f>
        <v/>
      </c>
      <c r="J95" s="30" t="str">
        <f>+IF(H95=0,"",'Ark1'!AH2348)</f>
        <v/>
      </c>
      <c r="K95" s="222"/>
      <c r="L95" s="30" t="str">
        <f>+IF(H95=0,"",'Ark1'!U2348)</f>
        <v/>
      </c>
      <c r="M95" s="620"/>
      <c r="N95" s="391">
        <f>+IF(I95=0,"",'Ark1'!AJ2348)</f>
        <v>0</v>
      </c>
      <c r="O95" s="101"/>
      <c r="P95" s="272" t="str">
        <f>+IF(N95=0,"",'Ark1'!AK2348)</f>
        <v/>
      </c>
      <c r="Q95" s="101"/>
      <c r="R95" s="272" t="str">
        <f>+IF(N95=0,"",'Ark1'!AL2348)</f>
        <v/>
      </c>
      <c r="S95" s="222"/>
      <c r="T95" s="225" t="str">
        <f>+IF(H95=0,"",'Ark1'!S2348)</f>
        <v/>
      </c>
      <c r="U95" s="222"/>
      <c r="V95" s="28" t="str">
        <f>+IF(H95=0,"",'Ark1'!T2348)</f>
        <v/>
      </c>
      <c r="W95" s="35" t="str">
        <f>+IF(H95=0,"",'Ark1'!W2348)</f>
        <v/>
      </c>
      <c r="X95" s="35" t="str">
        <f>+IF(H95=0,"",'Ark1'!X2348)</f>
        <v/>
      </c>
      <c r="Y95" s="35" t="str">
        <f>+IF(H95=0,"",'Ark1'!Y2348)</f>
        <v/>
      </c>
      <c r="Z95" s="35" t="str">
        <f>+IF(H95=0,"",'Ark1'!Z2348)</f>
        <v/>
      </c>
      <c r="AA95" s="35" t="str">
        <f>+IF(H95=0,"",'Ark1'!Z2348)</f>
        <v/>
      </c>
      <c r="AB95" s="28" t="str">
        <f>+IF(H95=0,"",'Ark1'!AC2348)</f>
        <v/>
      </c>
      <c r="AC95" s="35" t="str">
        <f>+IF(H95=0,"",'Ark1'!AE2348)</f>
        <v/>
      </c>
      <c r="AD95" s="35" t="str">
        <f t="shared" si="34"/>
        <v/>
      </c>
      <c r="AE95" s="30" t="str">
        <f t="shared" si="35"/>
        <v/>
      </c>
      <c r="AF95" s="620"/>
      <c r="AG95" s="224"/>
      <c r="AI95" s="30"/>
      <c r="AJ95" s="28"/>
      <c r="AK95" s="247"/>
      <c r="AL95" s="621"/>
      <c r="AP95" s="621"/>
    </row>
    <row r="96" spans="1:72" ht="15" customHeight="1">
      <c r="A96" s="620"/>
      <c r="B96" s="244">
        <f>+'Ark1'!C2349</f>
        <v>2024</v>
      </c>
      <c r="C96" s="621">
        <f>+'Ark1'!J2349</f>
        <v>117</v>
      </c>
      <c r="D96" s="621" t="str">
        <f>VLOOKUP(C96,RNR!$A$1:$B$26,2)</f>
        <v>Jæren</v>
      </c>
      <c r="E96" s="621">
        <f>+'Ark1'!D2349</f>
        <v>8</v>
      </c>
      <c r="F96" s="621" t="str">
        <f t="shared" si="31"/>
        <v>Aug</v>
      </c>
      <c r="G96" s="621">
        <f>+'Ark1'!Q2349</f>
        <v>318</v>
      </c>
      <c r="H96" s="619">
        <f>+'Ark1'!R2349</f>
        <v>11507</v>
      </c>
      <c r="I96" s="30">
        <f>+IF(H96=0,"",'Ark1'!AG2349)</f>
        <v>11.39645439239378</v>
      </c>
      <c r="J96" s="30">
        <f>+IF(H96=0,"",'Ark1'!AH2349)</f>
        <v>11.724202981419882</v>
      </c>
      <c r="K96" s="222"/>
      <c r="L96" s="30">
        <f>+IF(H96=0,"",'Ark1'!U2349)</f>
        <v>22.608542626227621</v>
      </c>
      <c r="M96" s="620"/>
      <c r="N96" s="391">
        <f>+IF(I96=0,"",'Ark1'!AJ2349)</f>
        <v>11486</v>
      </c>
      <c r="O96" s="101"/>
      <c r="P96" s="272">
        <f>+IF(N96=0,"",'Ark1'!AK2349)</f>
        <v>100.73344941668122</v>
      </c>
      <c r="Q96" s="101"/>
      <c r="R96" s="272">
        <f>+IF(N96=0,"",'Ark1'!AL2349)</f>
        <v>21.730470279279537</v>
      </c>
      <c r="S96" s="222"/>
      <c r="T96" s="225">
        <f>+IF(H96=0,"",'Ark1'!S2349)</f>
        <v>8.2879986095420168</v>
      </c>
      <c r="U96" s="222"/>
      <c r="V96" s="28">
        <f>+IF(H96=0,"",'Ark1'!T2349)</f>
        <v>6.2468062918223719</v>
      </c>
      <c r="W96" s="35">
        <f>+IF(H96=0,"",'Ark1'!W2349)</f>
        <v>11.78413139827931</v>
      </c>
      <c r="X96" s="35">
        <f>+IF(H96=0,"",'Ark1'!X2349)</f>
        <v>92.300338924133115</v>
      </c>
      <c r="Y96" s="35">
        <f>+IF(H96=0,"",'Ark1'!Y2349)</f>
        <v>33.753367515425396</v>
      </c>
      <c r="Z96" s="35">
        <f>+IF(H96=0,"",'Ark1'!Z2349)</f>
        <v>0</v>
      </c>
      <c r="AA96" s="35">
        <f>+IF(H96=0,"",'Ark1'!Z2349)</f>
        <v>0</v>
      </c>
      <c r="AB96" s="28">
        <f>+IF(H96=0,"",'Ark1'!AC2349)</f>
        <v>1.9579544568056777</v>
      </c>
      <c r="AC96" s="35">
        <f>+IF(H96=0,"",'Ark1'!AE2349)</f>
        <v>48.274839919261559</v>
      </c>
      <c r="AD96" s="35">
        <f t="shared" si="34"/>
        <v>0.19323540706177453</v>
      </c>
      <c r="AE96" s="30">
        <f t="shared" si="35"/>
        <v>2.7635352394194838E-2</v>
      </c>
      <c r="AF96" s="620"/>
      <c r="AG96" s="224"/>
      <c r="AI96" s="30"/>
      <c r="AJ96" s="28"/>
      <c r="AK96" s="247"/>
      <c r="AL96" s="621"/>
      <c r="AP96" s="621"/>
    </row>
    <row r="97" spans="1:72" ht="15" customHeight="1">
      <c r="A97" s="620"/>
      <c r="B97" s="244">
        <f>+'Ark1'!C2350</f>
        <v>2024</v>
      </c>
      <c r="C97" s="621">
        <f>+'Ark1'!J2350</f>
        <v>117</v>
      </c>
      <c r="D97" s="621" t="str">
        <f>VLOOKUP(C97,RNR!$A$1:$B$26,2)</f>
        <v>Jæren</v>
      </c>
      <c r="E97" s="621">
        <f>+'Ark1'!D2350</f>
        <v>9</v>
      </c>
      <c r="F97" s="621" t="str">
        <f t="shared" si="31"/>
        <v>Sep</v>
      </c>
      <c r="G97" s="621">
        <f>+'Ark1'!Q2350</f>
        <v>436</v>
      </c>
      <c r="H97" s="619">
        <f>+'Ark1'!R2350</f>
        <v>17002</v>
      </c>
      <c r="I97" s="30">
        <f>+IF(H97=0,"",'Ark1'!AG2350)</f>
        <v>4.635640611069153</v>
      </c>
      <c r="J97" s="30">
        <f>+IF(H97=0,"",'Ark1'!AH2350)</f>
        <v>4.4505721196484949</v>
      </c>
      <c r="K97" s="222"/>
      <c r="L97" s="30">
        <f>+IF(H97=0,"",'Ark1'!U2350)</f>
        <v>19.133037289730595</v>
      </c>
      <c r="M97" s="620"/>
      <c r="N97" s="391">
        <f>+IF(I97=0,"",'Ark1'!AJ2350)</f>
        <v>16977</v>
      </c>
      <c r="O97" s="101"/>
      <c r="P97" s="272">
        <f>+IF(N97=0,"",'Ark1'!AK2350)</f>
        <v>97.256747364080454</v>
      </c>
      <c r="Q97" s="101"/>
      <c r="R97" s="272">
        <f>+IF(N97=0,"",'Ark1'!AL2350)</f>
        <v>20.489898102307688</v>
      </c>
      <c r="S97" s="222"/>
      <c r="T97" s="225">
        <f>+IF(H97=0,"",'Ark1'!S2350)</f>
        <v>7.8930714033643108</v>
      </c>
      <c r="U97" s="222"/>
      <c r="V97" s="28">
        <f>+IF(H97=0,"",'Ark1'!T2350)</f>
        <v>6.1495118221385709</v>
      </c>
      <c r="W97" s="35">
        <f>+IF(H97=0,"",'Ark1'!W2350)</f>
        <v>7.7343841900952812</v>
      </c>
      <c r="X97" s="35">
        <f>+IF(H97=0,"",'Ark1'!X2350)</f>
        <v>79.355369956475698</v>
      </c>
      <c r="Y97" s="35">
        <f>+IF(H97=0,"",'Ark1'!Y2350)</f>
        <v>13.58075520526997</v>
      </c>
      <c r="Z97" s="35">
        <f>+IF(H97=0,"",'Ark1'!Z2350)</f>
        <v>0</v>
      </c>
      <c r="AA97" s="35">
        <f>+IF(H97=0,"",'Ark1'!Z2350)</f>
        <v>0</v>
      </c>
      <c r="AB97" s="28">
        <f>+IF(H97=0,"",'Ark1'!AC2350)</f>
        <v>1.7666468548521717</v>
      </c>
      <c r="AC97" s="35">
        <f>+IF(H97=0,"",'Ark1'!AE2350)</f>
        <v>49.062640165745115</v>
      </c>
      <c r="AD97" s="35">
        <f t="shared" si="34"/>
        <v>0.16353023324556065</v>
      </c>
      <c r="AE97" s="30">
        <f t="shared" si="35"/>
        <v>2.5644041877426187E-2</v>
      </c>
      <c r="AF97" s="620"/>
      <c r="AG97" s="224"/>
      <c r="AI97" s="30"/>
      <c r="AJ97" s="28"/>
      <c r="AK97" s="247"/>
      <c r="AL97" s="621"/>
      <c r="AP97" s="621"/>
    </row>
    <row r="98" spans="1:72" ht="15" customHeight="1">
      <c r="A98" s="620"/>
      <c r="B98" s="244">
        <f>+'Ark1'!C2351</f>
        <v>2024</v>
      </c>
      <c r="C98" s="621">
        <f>+'Ark1'!J2351</f>
        <v>117</v>
      </c>
      <c r="D98" s="621" t="str">
        <f>VLOOKUP(C98,RNR!$A$1:$B$26,2)</f>
        <v>Jæren</v>
      </c>
      <c r="E98" s="621">
        <f>+'Ark1'!D2351</f>
        <v>10</v>
      </c>
      <c r="F98" s="621" t="str">
        <f t="shared" si="31"/>
        <v>Okt</v>
      </c>
      <c r="G98" s="621">
        <f>+'Ark1'!Q2351</f>
        <v>533</v>
      </c>
      <c r="H98" s="619">
        <f>+'Ark1'!R2351</f>
        <v>20253</v>
      </c>
      <c r="I98" s="30">
        <f>+IF(H98=0,"",'Ark1'!AG2351)</f>
        <v>4.968744479990578</v>
      </c>
      <c r="J98" s="30">
        <f>+IF(H98=0,"",'Ark1'!AH2351)</f>
        <v>4.8643815665012848</v>
      </c>
      <c r="K98" s="222"/>
      <c r="L98" s="30">
        <f>+IF(H98=0,"",'Ark1'!U2351)</f>
        <v>18.76849849405032</v>
      </c>
      <c r="M98" s="620"/>
      <c r="N98" s="391">
        <f>+IF(I98=0,"",'Ark1'!AJ2351)</f>
        <v>20247</v>
      </c>
      <c r="O98" s="101"/>
      <c r="P98" s="272">
        <f>+IF(N98=0,"",'Ark1'!AK2351)</f>
        <v>97.529747616930976</v>
      </c>
      <c r="Q98" s="101"/>
      <c r="R98" s="272">
        <f>+IF(N98=0,"",'Ark1'!AL2351)</f>
        <v>19.631458889211061</v>
      </c>
      <c r="S98" s="222"/>
      <c r="T98" s="225">
        <f>+IF(H98=0,"",'Ark1'!S2351)</f>
        <v>7.4588949785216991</v>
      </c>
      <c r="U98" s="222"/>
      <c r="V98" s="28">
        <f>+IF(H98=0,"",'Ark1'!T2351)</f>
        <v>6.1671357329778305</v>
      </c>
      <c r="W98" s="35">
        <f>+IF(H98=0,"",'Ark1'!W2351)</f>
        <v>11.119340344640298</v>
      </c>
      <c r="X98" s="35">
        <f>+IF(H98=0,"",'Ark1'!X2351)</f>
        <v>67.061669876067739</v>
      </c>
      <c r="Y98" s="35">
        <f>+IF(H98=0,"",'Ark1'!Y2351)</f>
        <v>15.034809657828465</v>
      </c>
      <c r="Z98" s="35">
        <f>+IF(H98=0,"",'Ark1'!Z2351)</f>
        <v>0</v>
      </c>
      <c r="AA98" s="35">
        <f>+IF(H98=0,"",'Ark1'!Z2351)</f>
        <v>0</v>
      </c>
      <c r="AB98" s="28">
        <f>+IF(H98=0,"",'Ark1'!AC2351)</f>
        <v>2.0261126209885152</v>
      </c>
      <c r="AC98" s="35">
        <f>+IF(H98=0,"",'Ark1'!AE2351)</f>
        <v>47.435241297566868</v>
      </c>
      <c r="AD98" s="35">
        <f t="shared" si="34"/>
        <v>0.16041451704316512</v>
      </c>
      <c r="AE98" s="30">
        <f t="shared" si="35"/>
        <v>2.6317088826346716E-2</v>
      </c>
      <c r="AF98" s="620"/>
      <c r="AG98" s="224"/>
      <c r="AI98" s="30"/>
      <c r="AJ98" s="28"/>
      <c r="AK98" s="247"/>
      <c r="AL98" s="621"/>
      <c r="AP98" s="621"/>
    </row>
    <row r="99" spans="1:72" ht="15" customHeight="1">
      <c r="A99" s="620"/>
      <c r="B99" s="244">
        <f>+'Ark1'!C2352</f>
        <v>2024</v>
      </c>
      <c r="C99" s="621">
        <f>+'Ark1'!J2352</f>
        <v>117</v>
      </c>
      <c r="D99" s="621" t="str">
        <f>VLOOKUP(C99,RNR!$A$1:$B$26,2)</f>
        <v>Jæren</v>
      </c>
      <c r="E99" s="621">
        <f>+'Ark1'!D2352</f>
        <v>11</v>
      </c>
      <c r="F99" s="621" t="str">
        <f t="shared" si="31"/>
        <v>Nov</v>
      </c>
      <c r="G99" s="621">
        <f>+'Ark1'!Q2352</f>
        <v>281</v>
      </c>
      <c r="H99" s="619">
        <f>+'Ark1'!R2352</f>
        <v>5810</v>
      </c>
      <c r="I99" s="30">
        <f>+IF(H99=0,"",'Ark1'!AG2352)</f>
        <v>5.6083246457392173</v>
      </c>
      <c r="J99" s="30">
        <f>+IF(H99=0,"",'Ark1'!AH2352)</f>
        <v>5.4020959827124404</v>
      </c>
      <c r="K99" s="222"/>
      <c r="L99" s="30">
        <f>+IF(H99=0,"",'Ark1'!U2352)</f>
        <v>18.419896729776312</v>
      </c>
      <c r="M99" s="620"/>
      <c r="N99" s="391">
        <f>+IF(I99=0,"",'Ark1'!AJ2352)</f>
        <v>5809</v>
      </c>
      <c r="O99" s="101"/>
      <c r="P99" s="272">
        <f>+IF(N99=0,"",'Ark1'!AK2352)</f>
        <v>97.102564985367366</v>
      </c>
      <c r="Q99" s="101"/>
      <c r="R99" s="272">
        <f>+IF(N99=0,"",'Ark1'!AL2352)</f>
        <v>19.527645205689804</v>
      </c>
      <c r="S99" s="222"/>
      <c r="T99" s="225">
        <f>+IF(H99=0,"",'Ark1'!S2352)</f>
        <v>7.3931153184165215</v>
      </c>
      <c r="U99" s="222"/>
      <c r="V99" s="28">
        <f>+IF(H99=0,"",'Ark1'!T2352)</f>
        <v>6.2626506024096402</v>
      </c>
      <c r="W99" s="35">
        <f>+IF(H99=0,"",'Ark1'!W2352)</f>
        <v>11.652323580034421</v>
      </c>
      <c r="X99" s="35">
        <f>+IF(H99=0,"",'Ark1'!X2352)</f>
        <v>65.714285714285694</v>
      </c>
      <c r="Y99" s="35">
        <f>+IF(H99=0,"",'Ark1'!Y2352)</f>
        <v>13.717728055077457</v>
      </c>
      <c r="Z99" s="35">
        <f>+IF(H99=0,"",'Ark1'!Z2352)</f>
        <v>0</v>
      </c>
      <c r="AA99" s="35">
        <f>+IF(H99=0,"",'Ark1'!Z2352)</f>
        <v>0</v>
      </c>
      <c r="AB99" s="28">
        <f>+IF(H99=0,"",'Ark1'!AC2352)</f>
        <v>1.9670782294768396</v>
      </c>
      <c r="AC99" s="35">
        <f>+IF(H99=0,"",'Ark1'!AE2352)</f>
        <v>55.222662012697967</v>
      </c>
      <c r="AD99" s="35">
        <f t="shared" si="34"/>
        <v>0.15743501478441294</v>
      </c>
      <c r="AE99" s="30">
        <f t="shared" si="35"/>
        <v>4.8364888123924268E-2</v>
      </c>
      <c r="AF99" s="620"/>
      <c r="AG99" s="224"/>
      <c r="AI99" s="30"/>
      <c r="AJ99" s="28"/>
      <c r="AK99" s="247"/>
      <c r="AL99" s="621"/>
      <c r="AP99" s="621"/>
    </row>
    <row r="100" spans="1:72" ht="15" customHeight="1">
      <c r="A100" s="620"/>
      <c r="B100" s="244">
        <f>+'Ark1'!C2353</f>
        <v>2024</v>
      </c>
      <c r="C100" s="621">
        <f>+'Ark1'!J2353</f>
        <v>117</v>
      </c>
      <c r="D100" s="621" t="str">
        <f>VLOOKUP(C100,RNR!$A$1:$B$26,2)</f>
        <v>Jæren</v>
      </c>
      <c r="E100" s="621">
        <f>+'Ark1'!D2353</f>
        <v>12</v>
      </c>
      <c r="F100" s="621" t="str">
        <f t="shared" si="31"/>
        <v>Des</v>
      </c>
      <c r="G100" s="621">
        <f>+'Ark1'!Q2353</f>
        <v>0</v>
      </c>
      <c r="H100" s="619">
        <f>+'Ark1'!R2353</f>
        <v>0</v>
      </c>
      <c r="I100" s="30" t="str">
        <f>+IF(H100=0,"",'Ark1'!AG2353)</f>
        <v/>
      </c>
      <c r="J100" s="30" t="str">
        <f>+IF(H100=0,"",'Ark1'!AH2353)</f>
        <v/>
      </c>
      <c r="K100" s="222"/>
      <c r="L100" s="30" t="str">
        <f>+IF(H100=0,"",'Ark1'!U2353)</f>
        <v/>
      </c>
      <c r="M100" s="620"/>
      <c r="N100" s="391">
        <f>+IF(I100=0,"",'Ark1'!AJ2353)</f>
        <v>0</v>
      </c>
      <c r="O100" s="101"/>
      <c r="P100" s="272" t="str">
        <f>+IF(N100=0,"",'Ark1'!AK2353)</f>
        <v/>
      </c>
      <c r="Q100" s="101"/>
      <c r="R100" s="272" t="str">
        <f>+IF(N100=0,"",'Ark1'!AL2353)</f>
        <v/>
      </c>
      <c r="S100" s="222"/>
      <c r="T100" s="225" t="str">
        <f>+IF(H100=0,"",'Ark1'!S2353)</f>
        <v/>
      </c>
      <c r="U100" s="222"/>
      <c r="V100" s="28" t="str">
        <f>+IF(H100=0,"",'Ark1'!T2353)</f>
        <v/>
      </c>
      <c r="W100" s="35" t="str">
        <f>+IF(H100=0,"",'Ark1'!W2353)</f>
        <v/>
      </c>
      <c r="X100" s="35" t="str">
        <f>+IF(H100=0,"",'Ark1'!X2353)</f>
        <v/>
      </c>
      <c r="Y100" s="35" t="str">
        <f>+IF(H100=0,"",'Ark1'!Y2353)</f>
        <v/>
      </c>
      <c r="Z100" s="35" t="str">
        <f>+IF(H100=0,"",'Ark1'!Z2353)</f>
        <v/>
      </c>
      <c r="AA100" s="35" t="str">
        <f>+IF(H100=0,"",'Ark1'!Z2353)</f>
        <v/>
      </c>
      <c r="AB100" s="28" t="str">
        <f>+IF(H100=0,"",'Ark1'!AC2353)</f>
        <v/>
      </c>
      <c r="AC100" s="35" t="str">
        <f>+IF(H100=0,"",'Ark1'!AE2353)</f>
        <v/>
      </c>
      <c r="AD100" s="35" t="str">
        <f t="shared" si="34"/>
        <v/>
      </c>
      <c r="AE100" s="30" t="str">
        <f t="shared" si="35"/>
        <v/>
      </c>
      <c r="AF100" s="620"/>
      <c r="AG100" s="224"/>
      <c r="AI100" s="30"/>
      <c r="AJ100" s="28"/>
      <c r="AK100" s="247"/>
      <c r="AL100" s="621"/>
      <c r="AP100" s="621"/>
    </row>
    <row r="101" spans="1:72" ht="15" customHeight="1">
      <c r="A101" s="620"/>
      <c r="B101" s="620"/>
      <c r="C101" s="620"/>
      <c r="D101" s="620"/>
      <c r="E101" s="620"/>
      <c r="F101" s="620"/>
      <c r="G101" s="620"/>
      <c r="H101" s="372"/>
      <c r="I101" s="222"/>
      <c r="J101" s="222"/>
      <c r="K101" s="222"/>
      <c r="L101" s="620"/>
      <c r="M101" s="620"/>
      <c r="N101" s="372"/>
      <c r="O101" s="101"/>
      <c r="P101" s="222"/>
      <c r="Q101" s="101"/>
      <c r="R101" s="222"/>
      <c r="S101" s="222"/>
      <c r="T101" s="222"/>
      <c r="U101" s="222"/>
      <c r="V101" s="620"/>
      <c r="W101" s="223"/>
      <c r="X101" s="223"/>
      <c r="Y101" s="223"/>
      <c r="Z101" s="223"/>
      <c r="AA101" s="223"/>
      <c r="AB101" s="620"/>
      <c r="AC101" s="223"/>
      <c r="AD101" s="223"/>
      <c r="AE101" s="222"/>
      <c r="AF101" s="620"/>
      <c r="AG101" s="224"/>
      <c r="AI101" s="30"/>
      <c r="AJ101" s="28"/>
      <c r="AK101" s="225"/>
      <c r="AL101" s="621"/>
      <c r="AP101" s="621"/>
      <c r="BH101" s="236"/>
    </row>
    <row r="102" spans="1:72" ht="15" customHeight="1">
      <c r="A102" s="620"/>
      <c r="B102" s="620"/>
      <c r="C102" s="238" t="str">
        <f>+D104</f>
        <v>Førde</v>
      </c>
      <c r="D102" s="620"/>
      <c r="E102" s="279"/>
      <c r="F102" s="238"/>
      <c r="G102" s="620"/>
      <c r="H102" s="391">
        <f>SUM(H104:H115)</f>
        <v>116154</v>
      </c>
      <c r="I102" s="222"/>
      <c r="J102" s="222"/>
      <c r="K102" s="222"/>
      <c r="L102" s="272">
        <f>+Slakteri!M15</f>
        <v>19.68422783546017</v>
      </c>
      <c r="M102" s="620"/>
      <c r="N102" s="391">
        <f>SUM(N104:N115)</f>
        <v>115873</v>
      </c>
      <c r="O102" s="101"/>
      <c r="P102" s="222"/>
      <c r="Q102" s="101"/>
      <c r="R102" s="225">
        <f>+Slakteri!V15</f>
        <v>21.2000734793981</v>
      </c>
      <c r="S102" s="222"/>
      <c r="T102" s="225">
        <f>+Slakteri!X15</f>
        <v>7.8525492019215868</v>
      </c>
      <c r="U102" s="222"/>
      <c r="V102" s="620"/>
      <c r="W102" s="223"/>
      <c r="X102" s="223"/>
      <c r="Y102" s="223"/>
      <c r="Z102" s="223"/>
      <c r="AA102" s="223"/>
      <c r="AB102" s="620"/>
      <c r="AC102" s="223"/>
      <c r="AD102" s="225">
        <f>+Klasse!L53/Klasse!C53</f>
        <v>0</v>
      </c>
      <c r="AE102" s="222"/>
      <c r="AF102" s="620"/>
      <c r="AG102" s="224"/>
      <c r="AI102" s="30"/>
      <c r="AJ102" s="28"/>
      <c r="AK102" s="225"/>
      <c r="AL102" s="621"/>
      <c r="AP102" s="621"/>
      <c r="BH102" s="236"/>
    </row>
    <row r="103" spans="1:72" ht="15" customHeight="1">
      <c r="A103" s="620"/>
      <c r="B103" s="620"/>
      <c r="C103" s="620"/>
      <c r="D103" s="620"/>
      <c r="E103" s="620"/>
      <c r="F103" s="620"/>
      <c r="G103" s="620"/>
      <c r="H103" s="372"/>
      <c r="I103" s="222"/>
      <c r="J103" s="222"/>
      <c r="K103" s="222"/>
      <c r="L103" s="620"/>
      <c r="M103" s="620"/>
      <c r="N103" s="372"/>
      <c r="O103" s="101"/>
      <c r="P103" s="222"/>
      <c r="Q103" s="101"/>
      <c r="R103" s="222"/>
      <c r="S103" s="222"/>
      <c r="T103" s="222"/>
      <c r="U103" s="222"/>
      <c r="V103" s="620"/>
      <c r="W103" s="223"/>
      <c r="X103" s="223"/>
      <c r="Y103" s="223"/>
      <c r="Z103" s="223"/>
      <c r="AA103" s="223"/>
      <c r="AB103" s="620"/>
      <c r="AC103" s="223"/>
      <c r="AD103" s="223"/>
      <c r="AE103" s="223"/>
      <c r="AF103" s="620"/>
      <c r="AG103" s="224"/>
      <c r="AI103" s="30"/>
      <c r="AJ103" s="28"/>
      <c r="AK103" s="225"/>
      <c r="AL103" s="621"/>
      <c r="AP103" s="621"/>
      <c r="BH103" s="236">
        <f>1+BH100</f>
        <v>1</v>
      </c>
      <c r="BI103" s="621">
        <v>20.659867330016564</v>
      </c>
      <c r="BJ103" s="621">
        <f t="shared" ref="BJ103:BT103" si="36">+BI103</f>
        <v>20.659867330016564</v>
      </c>
      <c r="BK103" s="621">
        <f t="shared" si="36"/>
        <v>20.659867330016564</v>
      </c>
      <c r="BL103" s="621">
        <f t="shared" si="36"/>
        <v>20.659867330016564</v>
      </c>
      <c r="BM103" s="621">
        <f t="shared" si="36"/>
        <v>20.659867330016564</v>
      </c>
      <c r="BN103" s="621">
        <f t="shared" si="36"/>
        <v>20.659867330016564</v>
      </c>
      <c r="BO103" s="621">
        <f t="shared" si="36"/>
        <v>20.659867330016564</v>
      </c>
      <c r="BP103" s="621">
        <f t="shared" si="36"/>
        <v>20.659867330016564</v>
      </c>
      <c r="BQ103" s="621">
        <f t="shared" si="36"/>
        <v>20.659867330016564</v>
      </c>
      <c r="BR103" s="621">
        <f t="shared" si="36"/>
        <v>20.659867330016564</v>
      </c>
      <c r="BS103" s="621">
        <f t="shared" si="36"/>
        <v>20.659867330016564</v>
      </c>
      <c r="BT103" s="621">
        <f t="shared" si="36"/>
        <v>20.659867330016564</v>
      </c>
    </row>
    <row r="104" spans="1:72" ht="15" customHeight="1">
      <c r="A104" s="620"/>
      <c r="B104" s="244">
        <f>+'Ark1'!C2354</f>
        <v>2024</v>
      </c>
      <c r="C104" s="240">
        <f>+'Ark1'!J2354</f>
        <v>134</v>
      </c>
      <c r="D104" s="240" t="str">
        <f>VLOOKUP(C104,RNR!$A$1:$B$26,2)</f>
        <v>Førde</v>
      </c>
      <c r="E104" s="240">
        <f>+'Ark1'!D2354</f>
        <v>1</v>
      </c>
      <c r="F104" s="240" t="str">
        <f t="shared" ref="F104:F115" si="37">+F89</f>
        <v>Jan</v>
      </c>
      <c r="G104" s="240">
        <f>+'Ark1'!Q2354</f>
        <v>16</v>
      </c>
      <c r="H104" s="376">
        <f>+'Ark1'!R2354</f>
        <v>98</v>
      </c>
      <c r="I104" s="241">
        <f>+IF(H104=0,"",'Ark1'!AG2354)</f>
        <v>1.1252727063956831</v>
      </c>
      <c r="J104" s="241">
        <f>+IF(H104=0,"",'Ark1'!AH2354)</f>
        <v>1.2029795459508428</v>
      </c>
      <c r="K104" s="222"/>
      <c r="L104" s="241">
        <f>+IF(H104=0,"",'Ark1'!U2354)</f>
        <v>22.766326530612243</v>
      </c>
      <c r="M104" s="620"/>
      <c r="N104" s="391">
        <f>+IF(I104=0,"",'Ark1'!AJ2354)</f>
        <v>0</v>
      </c>
      <c r="O104" s="101"/>
      <c r="P104" s="272" t="str">
        <f>+IF(N104=0,"",'Ark1'!AK2354)</f>
        <v/>
      </c>
      <c r="Q104" s="101"/>
      <c r="R104" s="272" t="str">
        <f>+IF(N104=0,"",'Ark1'!AL2354)</f>
        <v/>
      </c>
      <c r="S104" s="222"/>
      <c r="T104" s="225">
        <f>+IF(H104=0,"",'Ark1'!S2354)</f>
        <v>7.8265306122448974</v>
      </c>
      <c r="U104" s="222"/>
      <c r="V104" s="242">
        <f>+IF(H104=0,"",'Ark1'!T2354)</f>
        <v>7.0714285714285694</v>
      </c>
      <c r="W104" s="243">
        <f>+IF(H104=0,"",'Ark1'!W2354)</f>
        <v>13.26530612244898</v>
      </c>
      <c r="X104" s="243">
        <f>+IF(H104=0,"",'Ark1'!X2354)</f>
        <v>80.612244897959187</v>
      </c>
      <c r="Y104" s="243">
        <f>+IF(H104=0,"",'Ark1'!Y2354)</f>
        <v>34.693877551020407</v>
      </c>
      <c r="Z104" s="243">
        <f>+IF(H104=0,"",'Ark1'!Z2354)</f>
        <v>0</v>
      </c>
      <c r="AA104" s="243">
        <f>+IF(H104=0,"",'Ark1'!Z2354)</f>
        <v>0</v>
      </c>
      <c r="AB104" s="242">
        <f>+IF(H104=0,"",'Ark1'!AC2354)</f>
        <v>2.4254181209070929</v>
      </c>
      <c r="AC104" s="243">
        <f>+IF(H104=0,"",'Ark1'!AE2354)</f>
        <v>78.988877464286901</v>
      </c>
      <c r="AD104" s="243">
        <f t="shared" ref="AD104" si="38">+IF(H104=0,"",+L104/C104)</f>
        <v>0.16989795918367345</v>
      </c>
      <c r="AE104" s="241">
        <f>+IF(H104=0,"",G104/H104)</f>
        <v>0.16326530612244897</v>
      </c>
      <c r="AF104" s="620"/>
      <c r="AG104" s="224"/>
      <c r="AI104" s="30"/>
      <c r="AJ104" s="28"/>
      <c r="AK104" s="247"/>
      <c r="AL104" s="621"/>
      <c r="AP104" s="621"/>
    </row>
    <row r="105" spans="1:72" ht="15" customHeight="1">
      <c r="A105" s="620"/>
      <c r="B105" s="244">
        <f>+'Ark1'!C2355</f>
        <v>2024</v>
      </c>
      <c r="C105" s="240">
        <f>+'Ark1'!J2355</f>
        <v>134</v>
      </c>
      <c r="D105" s="240" t="str">
        <f>VLOOKUP(C105,RNR!$A$1:$B$26,2)</f>
        <v>Førde</v>
      </c>
      <c r="E105" s="240">
        <f>+'Ark1'!D2355</f>
        <v>2</v>
      </c>
      <c r="F105" s="240" t="str">
        <f t="shared" si="37"/>
        <v>Feb</v>
      </c>
      <c r="G105" s="240">
        <f>+'Ark1'!Q2355</f>
        <v>59</v>
      </c>
      <c r="H105" s="376">
        <f>+'Ark1'!R2355</f>
        <v>619</v>
      </c>
      <c r="I105" s="241">
        <f>+IF(H105=0,"",'Ark1'!AG2355)</f>
        <v>5.7688723205964569</v>
      </c>
      <c r="J105" s="241">
        <f>+IF(H105=0,"",'Ark1'!AH2355)</f>
        <v>6.1200035541564697</v>
      </c>
      <c r="K105" s="222"/>
      <c r="L105" s="241">
        <f>+IF(H105=0,"",'Ark1'!U2355)</f>
        <v>23.367043618739945</v>
      </c>
      <c r="M105" s="620"/>
      <c r="N105" s="391">
        <f>+IF(I105=0,"",'Ark1'!AJ2355)</f>
        <v>619</v>
      </c>
      <c r="O105" s="101"/>
      <c r="P105" s="272">
        <f>+IF(N105=0,"",'Ark1'!AK2355)</f>
        <v>100.88675282714063</v>
      </c>
      <c r="Q105" s="101"/>
      <c r="R105" s="272">
        <f>+IF(N105=0,"",'Ark1'!AL2355)</f>
        <v>22.036042084775126</v>
      </c>
      <c r="S105" s="222"/>
      <c r="T105" s="225">
        <f>+IF(H105=0,"",'Ark1'!S2355)</f>
        <v>8.1857835218093697</v>
      </c>
      <c r="U105" s="222"/>
      <c r="V105" s="242">
        <f>+IF(H105=0,"",'Ark1'!T2355)</f>
        <v>6.4620355411954735</v>
      </c>
      <c r="W105" s="243">
        <f>+IF(H105=0,"",'Ark1'!W2355)</f>
        <v>15.185783521809372</v>
      </c>
      <c r="X105" s="243">
        <f>+IF(H105=0,"",'Ark1'!X2355)</f>
        <v>84.329563812600981</v>
      </c>
      <c r="Y105" s="243">
        <f>+IF(H105=0,"",'Ark1'!Y2355)</f>
        <v>42.16478190630049</v>
      </c>
      <c r="Z105" s="243">
        <f>+IF(H105=0,"",'Ark1'!Z2355)</f>
        <v>0</v>
      </c>
      <c r="AA105" s="243">
        <f>+IF(H105=0,"",'Ark1'!Z2355)</f>
        <v>0</v>
      </c>
      <c r="AB105" s="242">
        <f>+IF(H105=0,"",'Ark1'!AC2355)</f>
        <v>2.0216349352288598</v>
      </c>
      <c r="AC105" s="243">
        <f>+IF(H105=0,"",'Ark1'!AE2355)</f>
        <v>56.81392880233048</v>
      </c>
      <c r="AD105" s="243">
        <f t="shared" ref="AD105:AD115" si="39">+IF(H105=0,"",+L105/C105)</f>
        <v>0.17438092252791004</v>
      </c>
      <c r="AE105" s="241">
        <f t="shared" ref="AE105:AE115" si="40">+IF(H105=0,"",G105/H105)</f>
        <v>9.5315024232633286E-2</v>
      </c>
      <c r="AF105" s="620"/>
      <c r="AG105" s="224"/>
      <c r="AI105" s="30"/>
      <c r="AJ105" s="28"/>
      <c r="AK105" s="247"/>
      <c r="AL105" s="621"/>
      <c r="AP105" s="621"/>
    </row>
    <row r="106" spans="1:72" ht="15" customHeight="1">
      <c r="A106" s="620"/>
      <c r="B106" s="244">
        <f>+'Ark1'!C2356</f>
        <v>2024</v>
      </c>
      <c r="C106" s="240">
        <f>+'Ark1'!J2356</f>
        <v>134</v>
      </c>
      <c r="D106" s="240" t="str">
        <f>VLOOKUP(C106,RNR!$A$1:$B$26,2)</f>
        <v>Førde</v>
      </c>
      <c r="E106" s="240">
        <f>+'Ark1'!D2356</f>
        <v>3</v>
      </c>
      <c r="F106" s="240" t="str">
        <f t="shared" si="37"/>
        <v>Mar</v>
      </c>
      <c r="G106" s="240">
        <f>+'Ark1'!Q2356</f>
        <v>815</v>
      </c>
      <c r="H106" s="376">
        <f>+'Ark1'!R2356</f>
        <v>6815</v>
      </c>
      <c r="I106" s="241">
        <f>+IF(H106=0,"",'Ark1'!AG2356)</f>
        <v>16.50560682021846</v>
      </c>
      <c r="J106" s="241">
        <f>+IF(H106=0,"",'Ark1'!AH2356)</f>
        <v>15.824610213304476</v>
      </c>
      <c r="K106" s="222"/>
      <c r="L106" s="241">
        <f>+IF(H106=0,"",'Ark1'!U2356)</f>
        <v>24.727923697725686</v>
      </c>
      <c r="M106" s="620"/>
      <c r="N106" s="391">
        <f>+IF(I106=0,"",'Ark1'!AJ2356)</f>
        <v>6787</v>
      </c>
      <c r="O106" s="101"/>
      <c r="P106" s="272">
        <f>+IF(N106=0,"",'Ark1'!AK2356)</f>
        <v>102.79572712538651</v>
      </c>
      <c r="Q106" s="101"/>
      <c r="R106" s="272">
        <f>+IF(N106=0,"",'Ark1'!AL2356)</f>
        <v>21.715348586630157</v>
      </c>
      <c r="S106" s="222"/>
      <c r="T106" s="225">
        <f>+IF(H106=0,"",'Ark1'!S2356)</f>
        <v>7.8189288334556126</v>
      </c>
      <c r="U106" s="222"/>
      <c r="V106" s="242">
        <f>+IF(H106=0,"",'Ark1'!T2356)</f>
        <v>6.0126192223037416</v>
      </c>
      <c r="W106" s="243">
        <f>+IF(H106=0,"",'Ark1'!W2356)</f>
        <v>10.491562729273664</v>
      </c>
      <c r="X106" s="243">
        <f>+IF(H106=0,"",'Ark1'!X2356)</f>
        <v>83.066764490095395</v>
      </c>
      <c r="Y106" s="243">
        <f>+IF(H106=0,"",'Ark1'!Y2356)</f>
        <v>46.441672780630952</v>
      </c>
      <c r="Z106" s="243">
        <f>+IF(H106=0,"",'Ark1'!Z2356)</f>
        <v>0</v>
      </c>
      <c r="AA106" s="243">
        <f>+IF(H106=0,"",'Ark1'!Z2356)</f>
        <v>0</v>
      </c>
      <c r="AB106" s="242">
        <f>+IF(H106=0,"",'Ark1'!AC2356)</f>
        <v>1.9427202848562035</v>
      </c>
      <c r="AC106" s="243">
        <f>+IF(H106=0,"",'Ark1'!AE2356)</f>
        <v>59.262447359447471</v>
      </c>
      <c r="AD106" s="243">
        <f t="shared" si="39"/>
        <v>0.18453674401287826</v>
      </c>
      <c r="AE106" s="241">
        <f t="shared" si="40"/>
        <v>0.11958914159941306</v>
      </c>
      <c r="AF106" s="620"/>
      <c r="AG106" s="224"/>
      <c r="AI106" s="30"/>
      <c r="AJ106" s="28"/>
      <c r="AK106" s="247"/>
      <c r="AL106" s="621"/>
      <c r="AP106" s="621"/>
    </row>
    <row r="107" spans="1:72" ht="15" customHeight="1">
      <c r="A107" s="620"/>
      <c r="B107" s="244">
        <f>+'Ark1'!C2357</f>
        <v>2024</v>
      </c>
      <c r="C107" s="240">
        <f>+'Ark1'!J2357</f>
        <v>134</v>
      </c>
      <c r="D107" s="240" t="str">
        <f>VLOOKUP(C107,RNR!$A$1:$B$26,2)</f>
        <v>Førde</v>
      </c>
      <c r="E107" s="240">
        <f>+'Ark1'!D2357</f>
        <v>4</v>
      </c>
      <c r="F107" s="240" t="str">
        <f t="shared" si="37"/>
        <v>Apr</v>
      </c>
      <c r="G107" s="240">
        <f>+'Ark1'!Q2357</f>
        <v>135</v>
      </c>
      <c r="H107" s="376">
        <f>+'Ark1'!R2357</f>
        <v>737</v>
      </c>
      <c r="I107" s="241">
        <f>+IF(H107=0,"",'Ark1'!AG2357)</f>
        <v>10.351123595505618</v>
      </c>
      <c r="J107" s="241">
        <f>+IF(H107=0,"",'Ark1'!AH2357)</f>
        <v>9.5212280301301124</v>
      </c>
      <c r="K107" s="222"/>
      <c r="L107" s="241">
        <f>+IF(H107=0,"",'Ark1'!U2357)</f>
        <v>20.827951153324303</v>
      </c>
      <c r="M107" s="620"/>
      <c r="N107" s="391">
        <f>+IF(I107=0,"",'Ark1'!AJ2357)</f>
        <v>725</v>
      </c>
      <c r="O107" s="101"/>
      <c r="P107" s="272">
        <f>+IF(N107=0,"",'Ark1'!AK2357)</f>
        <v>99.958068965517199</v>
      </c>
      <c r="Q107" s="101"/>
      <c r="R107" s="272">
        <f>+IF(N107=0,"",'Ark1'!AL2357)</f>
        <v>19.31893436520016</v>
      </c>
      <c r="S107" s="222"/>
      <c r="T107" s="225">
        <f>+IF(H107=0,"",'Ark1'!S2357)</f>
        <v>6.8643147896879251</v>
      </c>
      <c r="U107" s="222"/>
      <c r="V107" s="242">
        <f>+IF(H107=0,"",'Ark1'!T2357)</f>
        <v>4.9959294436906392</v>
      </c>
      <c r="W107" s="243">
        <f>+IF(H107=0,"",'Ark1'!W2357)</f>
        <v>6.6485753052917236</v>
      </c>
      <c r="X107" s="243">
        <f>+IF(H107=0,"",'Ark1'!X2357)</f>
        <v>61.601085481682496</v>
      </c>
      <c r="Y107" s="243">
        <f>+IF(H107=0,"",'Ark1'!Y2357)</f>
        <v>32.293080054274078</v>
      </c>
      <c r="Z107" s="243">
        <f>+IF(H107=0,"",'Ark1'!Z2357)</f>
        <v>0</v>
      </c>
      <c r="AA107" s="243">
        <f>+IF(H107=0,"",'Ark1'!Z2357)</f>
        <v>0</v>
      </c>
      <c r="AB107" s="242">
        <f>+IF(H107=0,"",'Ark1'!AC2357)</f>
        <v>1.8655586495942924</v>
      </c>
      <c r="AC107" s="243">
        <f>+IF(H107=0,"",'Ark1'!AE2357)</f>
        <v>70.926319029863663</v>
      </c>
      <c r="AD107" s="243">
        <f t="shared" si="39"/>
        <v>0.15543247129346494</v>
      </c>
      <c r="AE107" s="241">
        <f t="shared" si="40"/>
        <v>0.18317503392130258</v>
      </c>
      <c r="AF107" s="620"/>
      <c r="AG107" s="28"/>
      <c r="AI107" s="30"/>
      <c r="AJ107" s="28"/>
      <c r="AK107" s="621"/>
      <c r="AL107" s="621"/>
      <c r="AP107" s="621"/>
    </row>
    <row r="108" spans="1:72" ht="15" customHeight="1">
      <c r="A108" s="620"/>
      <c r="B108" s="244">
        <f>+'Ark1'!C2358</f>
        <v>2024</v>
      </c>
      <c r="C108" s="240">
        <f>+'Ark1'!J2358</f>
        <v>134</v>
      </c>
      <c r="D108" s="240" t="str">
        <f>VLOOKUP(C108,RNR!$A$1:$B$26,2)</f>
        <v>Førde</v>
      </c>
      <c r="E108" s="240">
        <f>+'Ark1'!D2358</f>
        <v>5</v>
      </c>
      <c r="F108" s="240" t="str">
        <f t="shared" si="37"/>
        <v>Mai</v>
      </c>
      <c r="G108" s="240">
        <f>+'Ark1'!Q2358</f>
        <v>96</v>
      </c>
      <c r="H108" s="376">
        <f>+'Ark1'!R2358</f>
        <v>261</v>
      </c>
      <c r="I108" s="241">
        <f>+IF(H108=0,"",'Ark1'!AG2358)</f>
        <v>8.1005586592178744</v>
      </c>
      <c r="J108" s="241">
        <f>+IF(H108=0,"",'Ark1'!AH2358)</f>
        <v>9.9665279406393523</v>
      </c>
      <c r="K108" s="222"/>
      <c r="L108" s="241">
        <f>+IF(H108=0,"",'Ark1'!U2358)</f>
        <v>31.783524904214552</v>
      </c>
      <c r="M108" s="620"/>
      <c r="N108" s="391">
        <f>+IF(I108=0,"",'Ark1'!AJ2358)</f>
        <v>238</v>
      </c>
      <c r="O108" s="101"/>
      <c r="P108" s="272">
        <f>+IF(N108=0,"",'Ark1'!AK2358)</f>
        <v>110.93067226890764</v>
      </c>
      <c r="Q108" s="101"/>
      <c r="R108" s="272">
        <f>+IF(N108=0,"",'Ark1'!AL2358)</f>
        <v>22.96232536670486</v>
      </c>
      <c r="S108" s="222"/>
      <c r="T108" s="225">
        <f>+IF(H108=0,"",'Ark1'!S2358)</f>
        <v>8.2413793103448256</v>
      </c>
      <c r="U108" s="222"/>
      <c r="V108" s="242">
        <f>+IF(H108=0,"",'Ark1'!T2358)</f>
        <v>6.68965517241379</v>
      </c>
      <c r="W108" s="243">
        <f>+IF(H108=0,"",'Ark1'!W2358)</f>
        <v>18.773946360153257</v>
      </c>
      <c r="X108" s="243">
        <f>+IF(H108=0,"",'Ark1'!X2358)</f>
        <v>91.954022988505756</v>
      </c>
      <c r="Y108" s="243">
        <f>+IF(H108=0,"",'Ark1'!Y2358)</f>
        <v>77.777777777777771</v>
      </c>
      <c r="Z108" s="243">
        <f>+IF(H108=0,"",'Ark1'!Z2358)</f>
        <v>0</v>
      </c>
      <c r="AA108" s="243">
        <f>+IF(H108=0,"",'Ark1'!Z2358)</f>
        <v>0</v>
      </c>
      <c r="AB108" s="242">
        <f>+IF(H108=0,"",'Ark1'!AC2358)</f>
        <v>2.366644057659141</v>
      </c>
      <c r="AC108" s="243">
        <f>+IF(H108=0,"",'Ark1'!AE2358)</f>
        <v>71.842088926070545</v>
      </c>
      <c r="AD108" s="243">
        <f t="shared" si="39"/>
        <v>0.23719048435981008</v>
      </c>
      <c r="AE108" s="241">
        <f t="shared" si="40"/>
        <v>0.36781609195402298</v>
      </c>
      <c r="AF108" s="620"/>
      <c r="AG108" s="225"/>
      <c r="AI108" s="30"/>
      <c r="AJ108" s="28"/>
      <c r="AK108" s="247"/>
      <c r="AL108" s="621"/>
      <c r="AP108" s="621"/>
    </row>
    <row r="109" spans="1:72" ht="15" customHeight="1">
      <c r="A109" s="620"/>
      <c r="B109" s="244">
        <f>+'Ark1'!C2359</f>
        <v>2024</v>
      </c>
      <c r="C109" s="240">
        <f>+'Ark1'!J2359</f>
        <v>134</v>
      </c>
      <c r="D109" s="240" t="str">
        <f>VLOOKUP(C109,RNR!$A$1:$B$26,2)</f>
        <v>Førde</v>
      </c>
      <c r="E109" s="240">
        <f>+'Ark1'!D2359</f>
        <v>6</v>
      </c>
      <c r="F109" s="240" t="str">
        <f t="shared" si="37"/>
        <v>Jun</v>
      </c>
      <c r="G109" s="240">
        <f>+'Ark1'!Q2359</f>
        <v>34</v>
      </c>
      <c r="H109" s="376">
        <f>+'Ark1'!R2359</f>
        <v>124</v>
      </c>
      <c r="I109" s="241">
        <f>+IF(H109=0,"",'Ark1'!AG2359)</f>
        <v>3.2182714767713478</v>
      </c>
      <c r="J109" s="241">
        <f>+IF(H109=0,"",'Ark1'!AH2359)</f>
        <v>4.1457419131886226</v>
      </c>
      <c r="K109" s="222"/>
      <c r="L109" s="241">
        <f>+IF(H109=0,"",'Ark1'!U2359)</f>
        <v>25.637903225806443</v>
      </c>
      <c r="M109" s="620"/>
      <c r="N109" s="391">
        <f>+IF(I109=0,"",'Ark1'!AJ2359)</f>
        <v>124</v>
      </c>
      <c r="O109" s="101"/>
      <c r="P109" s="272">
        <f>+IF(N109=0,"",'Ark1'!AK2359)</f>
        <v>100.05241935483868</v>
      </c>
      <c r="Q109" s="101"/>
      <c r="R109" s="272">
        <f>+IF(N109=0,"",'Ark1'!AL2359)</f>
        <v>24.396137760522873</v>
      </c>
      <c r="S109" s="222"/>
      <c r="T109" s="225">
        <f>+IF(H109=0,"",'Ark1'!S2359)</f>
        <v>8.556451612903226</v>
      </c>
      <c r="U109" s="222"/>
      <c r="V109" s="242">
        <f>+IF(H109=0,"",'Ark1'!T2359)</f>
        <v>6.5</v>
      </c>
      <c r="W109" s="243">
        <f>+IF(H109=0,"",'Ark1'!W2359)</f>
        <v>20.967741935483872</v>
      </c>
      <c r="X109" s="243">
        <f>+IF(H109=0,"",'Ark1'!X2359)</f>
        <v>79.032258064516128</v>
      </c>
      <c r="Y109" s="243">
        <f>+IF(H109=0,"",'Ark1'!Y2359)</f>
        <v>50</v>
      </c>
      <c r="Z109" s="243">
        <f>+IF(H109=0,"",'Ark1'!Z2359)</f>
        <v>0</v>
      </c>
      <c r="AA109" s="243">
        <f>+IF(H109=0,"",'Ark1'!Z2359)</f>
        <v>0</v>
      </c>
      <c r="AB109" s="242">
        <f>+IF(H109=0,"",'Ark1'!AC2359)</f>
        <v>2.1270151735206544</v>
      </c>
      <c r="AC109" s="243">
        <f>+IF(H109=0,"",'Ark1'!AE2359)</f>
        <v>45.324336572129809</v>
      </c>
      <c r="AD109" s="243">
        <f t="shared" si="39"/>
        <v>0.19132763601348093</v>
      </c>
      <c r="AE109" s="241">
        <f t="shared" si="40"/>
        <v>0.27419354838709675</v>
      </c>
      <c r="AF109" s="620"/>
      <c r="AG109" s="28"/>
      <c r="AI109" s="30"/>
      <c r="AJ109" s="28"/>
      <c r="AK109" s="621"/>
      <c r="AL109" s="621"/>
      <c r="AP109" s="621"/>
    </row>
    <row r="110" spans="1:72" ht="15" customHeight="1">
      <c r="A110" s="620"/>
      <c r="B110" s="244">
        <f>+'Ark1'!C2360</f>
        <v>2024</v>
      </c>
      <c r="C110" s="240">
        <f>+'Ark1'!J2360</f>
        <v>134</v>
      </c>
      <c r="D110" s="240" t="str">
        <f>VLOOKUP(C110,RNR!$A$1:$B$26,2)</f>
        <v>Førde</v>
      </c>
      <c r="E110" s="240">
        <f>+'Ark1'!D2360</f>
        <v>7</v>
      </c>
      <c r="F110" s="240" t="str">
        <f t="shared" si="37"/>
        <v>Jul</v>
      </c>
      <c r="G110" s="240">
        <f>+'Ark1'!Q2360</f>
        <v>0</v>
      </c>
      <c r="H110" s="376">
        <f>+'Ark1'!R2360</f>
        <v>0</v>
      </c>
      <c r="I110" s="241" t="str">
        <f>+IF(H110=0,"",'Ark1'!AG2360)</f>
        <v/>
      </c>
      <c r="J110" s="241" t="str">
        <f>+IF(H110=0,"",'Ark1'!AH2360)</f>
        <v/>
      </c>
      <c r="K110" s="222"/>
      <c r="L110" s="241" t="str">
        <f>+IF(H110=0,"",'Ark1'!U2360)</f>
        <v/>
      </c>
      <c r="M110" s="620"/>
      <c r="N110" s="391">
        <f>+IF(I110=0,"",'Ark1'!AJ2360)</f>
        <v>0</v>
      </c>
      <c r="O110" s="101"/>
      <c r="P110" s="272" t="str">
        <f>+IF(N110=0,"",'Ark1'!AK2360)</f>
        <v/>
      </c>
      <c r="Q110" s="101"/>
      <c r="R110" s="272" t="str">
        <f>+IF(N110=0,"",'Ark1'!AL2360)</f>
        <v/>
      </c>
      <c r="S110" s="222"/>
      <c r="T110" s="225" t="str">
        <f>+IF(H110=0,"",'Ark1'!S2360)</f>
        <v/>
      </c>
      <c r="U110" s="222"/>
      <c r="V110" s="242" t="str">
        <f>+IF(H110=0,"",'Ark1'!T2360)</f>
        <v/>
      </c>
      <c r="W110" s="243" t="str">
        <f>+IF(H110=0,"",'Ark1'!W2360)</f>
        <v/>
      </c>
      <c r="X110" s="243" t="str">
        <f>+IF(H110=0,"",'Ark1'!X2360)</f>
        <v/>
      </c>
      <c r="Y110" s="243" t="str">
        <f>+IF(H110=0,"",'Ark1'!Y2360)</f>
        <v/>
      </c>
      <c r="Z110" s="243" t="str">
        <f>+IF(H110=0,"",'Ark1'!Z2360)</f>
        <v/>
      </c>
      <c r="AA110" s="243" t="str">
        <f>+IF(H110=0,"",'Ark1'!Z2360)</f>
        <v/>
      </c>
      <c r="AB110" s="242" t="str">
        <f>+IF(H110=0,"",'Ark1'!AC2360)</f>
        <v/>
      </c>
      <c r="AC110" s="243" t="str">
        <f>+IF(H110=0,"",'Ark1'!AE2360)</f>
        <v/>
      </c>
      <c r="AD110" s="243" t="str">
        <f t="shared" si="39"/>
        <v/>
      </c>
      <c r="AE110" s="241" t="str">
        <f t="shared" si="40"/>
        <v/>
      </c>
      <c r="AF110" s="620"/>
      <c r="AG110" s="28"/>
      <c r="AI110" s="30"/>
      <c r="AJ110" s="28"/>
      <c r="AK110" s="621"/>
      <c r="AL110" s="621"/>
      <c r="AP110" s="621"/>
    </row>
    <row r="111" spans="1:72" ht="15" customHeight="1">
      <c r="A111" s="620"/>
      <c r="B111" s="244">
        <f>+'Ark1'!C2361</f>
        <v>2024</v>
      </c>
      <c r="C111" s="240">
        <f>+'Ark1'!J2361</f>
        <v>134</v>
      </c>
      <c r="D111" s="240" t="str">
        <f>VLOOKUP(C111,RNR!$A$1:$B$26,2)</f>
        <v>Førde</v>
      </c>
      <c r="E111" s="240">
        <f>+'Ark1'!D2361</f>
        <v>8</v>
      </c>
      <c r="F111" s="240" t="str">
        <f t="shared" si="37"/>
        <v>Aug</v>
      </c>
      <c r="G111" s="240">
        <f>+'Ark1'!Q2361</f>
        <v>315</v>
      </c>
      <c r="H111" s="376">
        <f>+'Ark1'!R2361</f>
        <v>6737</v>
      </c>
      <c r="I111" s="241">
        <f>+IF(H111=0,"",'Ark1'!AG2361)</f>
        <v>6.6722788947212015</v>
      </c>
      <c r="J111" s="241">
        <f>+IF(H111=0,"",'Ark1'!AH2361)</f>
        <v>6.649086134393186</v>
      </c>
      <c r="K111" s="222"/>
      <c r="L111" s="241">
        <f>+IF(H111=0,"",'Ark1'!U2361)</f>
        <v>21.900133590618996</v>
      </c>
      <c r="M111" s="620"/>
      <c r="N111" s="391">
        <f>+IF(I111=0,"",'Ark1'!AJ2361)</f>
        <v>6728</v>
      </c>
      <c r="O111" s="101"/>
      <c r="P111" s="272">
        <f>+IF(N111=0,"",'Ark1'!AK2361)</f>
        <v>97.95940844233094</v>
      </c>
      <c r="Q111" s="101"/>
      <c r="R111" s="272">
        <f>+IF(N111=0,"",'Ark1'!AL2361)</f>
        <v>22.977438809584687</v>
      </c>
      <c r="S111" s="222"/>
      <c r="T111" s="225">
        <f>+IF(H111=0,"",'Ark1'!S2361)</f>
        <v>8.5607837316312878</v>
      </c>
      <c r="U111" s="222"/>
      <c r="V111" s="242">
        <f>+IF(H111=0,"",'Ark1'!T2361)</f>
        <v>5.8435505417841789</v>
      </c>
      <c r="W111" s="243">
        <f>+IF(H111=0,"",'Ark1'!W2361)</f>
        <v>3.8444411459106425</v>
      </c>
      <c r="X111" s="243">
        <f>+IF(H111=0,"",'Ark1'!X2361)</f>
        <v>90.500222651031621</v>
      </c>
      <c r="Y111" s="243">
        <f>+IF(H111=0,"",'Ark1'!Y2361)</f>
        <v>32.358616594923554</v>
      </c>
      <c r="Z111" s="243">
        <f>+IF(H111=0,"",'Ark1'!Z2361)</f>
        <v>0</v>
      </c>
      <c r="AA111" s="243">
        <f>+IF(H111=0,"",'Ark1'!Z2361)</f>
        <v>0</v>
      </c>
      <c r="AB111" s="242">
        <f>+IF(H111=0,"",'Ark1'!AC2361)</f>
        <v>1.5602825257612838</v>
      </c>
      <c r="AC111" s="243">
        <f>+IF(H111=0,"",'Ark1'!AE2361)</f>
        <v>44.256178237829126</v>
      </c>
      <c r="AD111" s="243">
        <f t="shared" si="39"/>
        <v>0.16343383276581341</v>
      </c>
      <c r="AE111" s="241">
        <f t="shared" si="40"/>
        <v>4.6756716639453764E-2</v>
      </c>
      <c r="AF111" s="620"/>
      <c r="AG111" s="28"/>
      <c r="AI111" s="30"/>
      <c r="AJ111" s="28"/>
      <c r="AK111" s="621"/>
      <c r="AL111" s="621"/>
      <c r="AP111" s="621"/>
    </row>
    <row r="112" spans="1:72" ht="15" customHeight="1">
      <c r="A112" s="620"/>
      <c r="B112" s="244">
        <f>+'Ark1'!C2362</f>
        <v>2024</v>
      </c>
      <c r="C112" s="240">
        <f>+'Ark1'!J2362</f>
        <v>134</v>
      </c>
      <c r="D112" s="240" t="str">
        <f>VLOOKUP(C112,RNR!$A$1:$B$26,2)</f>
        <v>Førde</v>
      </c>
      <c r="E112" s="240">
        <f>+'Ark1'!D2362</f>
        <v>9</v>
      </c>
      <c r="F112" s="240" t="str">
        <f t="shared" si="37"/>
        <v>Sep</v>
      </c>
      <c r="G112" s="240">
        <f>+'Ark1'!Q2362</f>
        <v>1181</v>
      </c>
      <c r="H112" s="376">
        <f>+'Ark1'!R2362</f>
        <v>45853</v>
      </c>
      <c r="I112" s="241">
        <f>+IF(H112=0,"",'Ark1'!AG2362)</f>
        <v>12.501942650238435</v>
      </c>
      <c r="J112" s="241">
        <f>+IF(H112=0,"",'Ark1'!AH2362)</f>
        <v>12.380038369334002</v>
      </c>
      <c r="K112" s="222"/>
      <c r="L112" s="241">
        <f>+IF(H112=0,"",'Ark1'!U2362)</f>
        <v>19.734327088740123</v>
      </c>
      <c r="M112" s="620"/>
      <c r="N112" s="391">
        <f>+IF(I112=0,"",'Ark1'!AJ2362)</f>
        <v>45812</v>
      </c>
      <c r="O112" s="101"/>
      <c r="P112" s="272">
        <f>+IF(N112=0,"",'Ark1'!AK2362)</f>
        <v>95.749089758142475</v>
      </c>
      <c r="Q112" s="101"/>
      <c r="R112" s="272">
        <f>+IF(N112=0,"",'Ark1'!AL2362)</f>
        <v>22.108856488096642</v>
      </c>
      <c r="S112" s="222"/>
      <c r="T112" s="225">
        <f>+IF(H112=0,"",'Ark1'!S2362)</f>
        <v>8.2834056659324347</v>
      </c>
      <c r="U112" s="222"/>
      <c r="V112" s="242">
        <f>+IF(H112=0,"",'Ark1'!T2362)</f>
        <v>5.6307548033934518</v>
      </c>
      <c r="W112" s="243">
        <f>+IF(H112=0,"",'Ark1'!W2362)</f>
        <v>2.1241794430026393</v>
      </c>
      <c r="X112" s="243">
        <f>+IF(H112=0,"",'Ark1'!X2362)</f>
        <v>81.691492377816061</v>
      </c>
      <c r="Y112" s="243">
        <f>+IF(H112=0,"",'Ark1'!Y2362)</f>
        <v>19.69991058382222</v>
      </c>
      <c r="Z112" s="243">
        <f>+IF(H112=0,"",'Ark1'!Z2362)</f>
        <v>0</v>
      </c>
      <c r="AA112" s="243">
        <f>+IF(H112=0,"",'Ark1'!Z2362)</f>
        <v>0</v>
      </c>
      <c r="AB112" s="242">
        <f>+IF(H112=0,"",'Ark1'!AC2362)</f>
        <v>1.5962036885789723</v>
      </c>
      <c r="AC112" s="243">
        <f>+IF(H112=0,"",'Ark1'!AE2362)</f>
        <v>34.195161440149647</v>
      </c>
      <c r="AD112" s="243">
        <f t="shared" si="39"/>
        <v>0.14727109767716509</v>
      </c>
      <c r="AE112" s="241">
        <f t="shared" si="40"/>
        <v>2.5756220967003248E-2</v>
      </c>
      <c r="AF112" s="620"/>
      <c r="AG112" s="28"/>
      <c r="AI112" s="30"/>
      <c r="AJ112" s="28"/>
      <c r="AK112" s="621"/>
      <c r="AL112" s="621"/>
      <c r="AP112" s="621"/>
    </row>
    <row r="113" spans="1:72" ht="15" customHeight="1">
      <c r="A113" s="620"/>
      <c r="B113" s="244">
        <f>+'Ark1'!C2363</f>
        <v>2024</v>
      </c>
      <c r="C113" s="240">
        <f>+'Ark1'!J2363</f>
        <v>134</v>
      </c>
      <c r="D113" s="240" t="str">
        <f>VLOOKUP(C113,RNR!$A$1:$B$26,2)</f>
        <v>Førde</v>
      </c>
      <c r="E113" s="240">
        <f>+'Ark1'!D2363</f>
        <v>10</v>
      </c>
      <c r="F113" s="240" t="str">
        <f t="shared" si="37"/>
        <v>Okt</v>
      </c>
      <c r="G113" s="240">
        <f>+'Ark1'!Q2363</f>
        <v>1529</v>
      </c>
      <c r="H113" s="376">
        <f>+'Ark1'!R2363</f>
        <v>46240</v>
      </c>
      <c r="I113" s="241">
        <f>+IF(H113=0,"",'Ark1'!AG2363)</f>
        <v>11.344232694157128</v>
      </c>
      <c r="J113" s="241">
        <f>+IF(H113=0,"",'Ark1'!AH2363)</f>
        <v>10.937426017246368</v>
      </c>
      <c r="K113" s="222"/>
      <c r="L113" s="241">
        <f>+IF(H113=0,"",'Ark1'!U2363)</f>
        <v>18.483685121107214</v>
      </c>
      <c r="M113" s="620"/>
      <c r="N113" s="391">
        <f>+IF(I113=0,"",'Ark1'!AJ2363)</f>
        <v>46186</v>
      </c>
      <c r="O113" s="101"/>
      <c r="P113" s="272">
        <f>+IF(N113=0,"",'Ark1'!AK2363)</f>
        <v>95.798163945784282</v>
      </c>
      <c r="Q113" s="101"/>
      <c r="R113" s="272">
        <f>+IF(N113=0,"",'Ark1'!AL2363)</f>
        <v>20.240609026707336</v>
      </c>
      <c r="S113" s="222"/>
      <c r="T113" s="225">
        <f>+IF(H113=0,"",'Ark1'!S2363)</f>
        <v>7.4668468858131503</v>
      </c>
      <c r="U113" s="222"/>
      <c r="V113" s="242">
        <f>+IF(H113=0,"",'Ark1'!T2363)</f>
        <v>5.4608996539792409</v>
      </c>
      <c r="W113" s="243">
        <f>+IF(H113=0,"",'Ark1'!W2363)</f>
        <v>2.8352076124567471</v>
      </c>
      <c r="X113" s="243">
        <f>+IF(H113=0,"",'Ark1'!X2363)</f>
        <v>63.538062283737027</v>
      </c>
      <c r="Y113" s="243">
        <f>+IF(H113=0,"",'Ark1'!Y2363)</f>
        <v>16.965830449826989</v>
      </c>
      <c r="Z113" s="243">
        <f>+IF(H113=0,"",'Ark1'!Z2363)</f>
        <v>0</v>
      </c>
      <c r="AA113" s="243">
        <f>+IF(H113=0,"",'Ark1'!Z2363)</f>
        <v>0</v>
      </c>
      <c r="AB113" s="242">
        <f>+IF(H113=0,"",'Ark1'!AC2363)</f>
        <v>1.9220611108406784</v>
      </c>
      <c r="AC113" s="243">
        <f>+IF(H113=0,"",'Ark1'!AE2363)</f>
        <v>36.546326502795779</v>
      </c>
      <c r="AD113" s="243">
        <f t="shared" si="39"/>
        <v>0.13793794866497922</v>
      </c>
      <c r="AE113" s="241">
        <f t="shared" si="40"/>
        <v>3.3066608996539792E-2</v>
      </c>
      <c r="AF113" s="620"/>
      <c r="AG113" s="28"/>
      <c r="AI113" s="30"/>
      <c r="AJ113" s="28"/>
      <c r="AK113" s="621"/>
      <c r="AL113" s="621"/>
      <c r="AP113" s="621"/>
    </row>
    <row r="114" spans="1:72" ht="15" customHeight="1">
      <c r="A114" s="620"/>
      <c r="B114" s="244">
        <f>+'Ark1'!C2364</f>
        <v>2024</v>
      </c>
      <c r="C114" s="240">
        <f>+'Ark1'!J2364</f>
        <v>134</v>
      </c>
      <c r="D114" s="240" t="str">
        <f>VLOOKUP(C114,RNR!$A$1:$B$26,2)</f>
        <v>Førde</v>
      </c>
      <c r="E114" s="240">
        <f>+'Ark1'!D2364</f>
        <v>11</v>
      </c>
      <c r="F114" s="240" t="str">
        <f t="shared" si="37"/>
        <v>Nov</v>
      </c>
      <c r="G114" s="240">
        <f>+'Ark1'!Q2364</f>
        <v>592</v>
      </c>
      <c r="H114" s="376">
        <f>+'Ark1'!R2364</f>
        <v>8097</v>
      </c>
      <c r="I114" s="241">
        <f>+IF(H114=0,"",'Ark1'!AG2364)</f>
        <v>7.8159388393374254</v>
      </c>
      <c r="J114" s="241">
        <f>+IF(H114=0,"",'Ark1'!AH2364)</f>
        <v>7.957258569903078</v>
      </c>
      <c r="K114" s="222"/>
      <c r="L114" s="241">
        <f>+IF(H114=0,"",'Ark1'!U2364)</f>
        <v>19.468852661479588</v>
      </c>
      <c r="M114" s="620"/>
      <c r="N114" s="391">
        <f>+IF(I114=0,"",'Ark1'!AJ2364)</f>
        <v>8085</v>
      </c>
      <c r="O114" s="101"/>
      <c r="P114" s="272">
        <f>+IF(N114=0,"",'Ark1'!AK2364)</f>
        <v>97.888014842301189</v>
      </c>
      <c r="Q114" s="101"/>
      <c r="R114" s="272">
        <f>+IF(N114=0,"",'Ark1'!AL2364)</f>
        <v>19.783084854874335</v>
      </c>
      <c r="S114" s="222"/>
      <c r="T114" s="225">
        <f>+IF(H114=0,"",'Ark1'!S2364)</f>
        <v>7.1653698900827481</v>
      </c>
      <c r="U114" s="222"/>
      <c r="V114" s="242">
        <f>+IF(H114=0,"",'Ark1'!T2364)</f>
        <v>5.3954551068296892</v>
      </c>
      <c r="W114" s="243">
        <f>+IF(H114=0,"",'Ark1'!W2364)</f>
        <v>3.8656292453995311</v>
      </c>
      <c r="X114" s="243">
        <f>+IF(H114=0,"",'Ark1'!X2364)</f>
        <v>59.812276151661102</v>
      </c>
      <c r="Y114" s="243">
        <f>+IF(H114=0,"",'Ark1'!Y2364)</f>
        <v>24.527602815857723</v>
      </c>
      <c r="Z114" s="243">
        <f>+IF(H114=0,"",'Ark1'!Z2364)</f>
        <v>0</v>
      </c>
      <c r="AA114" s="243">
        <f>+IF(H114=0,"",'Ark1'!Z2364)</f>
        <v>0</v>
      </c>
      <c r="AB114" s="242">
        <f>+IF(H114=0,"",'Ark1'!AC2364)</f>
        <v>1.8356504409681655</v>
      </c>
      <c r="AC114" s="243">
        <f>+IF(H114=0,"",'Ark1'!AE2364)</f>
        <v>43.287527801661859</v>
      </c>
      <c r="AD114" s="243">
        <f t="shared" si="39"/>
        <v>0.14528994523492231</v>
      </c>
      <c r="AE114" s="241">
        <f t="shared" si="40"/>
        <v>7.3113498826725951E-2</v>
      </c>
      <c r="AF114" s="620"/>
      <c r="AG114" s="244"/>
      <c r="AI114" s="30"/>
      <c r="AJ114" s="28"/>
      <c r="AK114" s="621"/>
      <c r="AL114" s="621"/>
      <c r="AP114" s="621"/>
    </row>
    <row r="115" spans="1:72" ht="15" customHeight="1">
      <c r="A115" s="620"/>
      <c r="B115" s="244">
        <f>+'Ark1'!C2365</f>
        <v>2024</v>
      </c>
      <c r="C115" s="240">
        <f>+'Ark1'!J2365</f>
        <v>134</v>
      </c>
      <c r="D115" s="240" t="str">
        <f>VLOOKUP(C115,RNR!$A$1:$B$26,2)</f>
        <v>Førde</v>
      </c>
      <c r="E115" s="240">
        <f>+'Ark1'!D2365</f>
        <v>12</v>
      </c>
      <c r="F115" s="240" t="str">
        <f t="shared" si="37"/>
        <v>Des</v>
      </c>
      <c r="G115" s="240">
        <f>+'Ark1'!Q2365</f>
        <v>57</v>
      </c>
      <c r="H115" s="376">
        <f>+'Ark1'!R2365</f>
        <v>573</v>
      </c>
      <c r="I115" s="241">
        <f>+IF(H115=0,"",'Ark1'!AG2365)</f>
        <v>5.1803634391103888</v>
      </c>
      <c r="J115" s="241">
        <f>+IF(H115=0,"",'Ark1'!AH2365)</f>
        <v>4.6578840428226869</v>
      </c>
      <c r="K115" s="222"/>
      <c r="L115" s="241">
        <f>+IF(H115=0,"",'Ark1'!U2365)</f>
        <v>16.783071553228645</v>
      </c>
      <c r="M115" s="620"/>
      <c r="N115" s="391">
        <f>+IF(I115=0,"",'Ark1'!AJ2365)</f>
        <v>569</v>
      </c>
      <c r="O115" s="101"/>
      <c r="P115" s="272">
        <f>+IF(N115=0,"",'Ark1'!AK2365)</f>
        <v>94.708611599297043</v>
      </c>
      <c r="Q115" s="101"/>
      <c r="R115" s="272">
        <f>+IF(N115=0,"",'Ark1'!AL2365)</f>
        <v>18.937082835259737</v>
      </c>
      <c r="S115" s="222"/>
      <c r="T115" s="225">
        <f>+IF(H115=0,"",'Ark1'!S2365)</f>
        <v>6.8691099476439783</v>
      </c>
      <c r="U115" s="222"/>
      <c r="V115" s="242">
        <f>+IF(H115=0,"",'Ark1'!T2365)</f>
        <v>5.4328097731239078</v>
      </c>
      <c r="W115" s="243">
        <f>+IF(H115=0,"",'Ark1'!W2365)</f>
        <v>1.9197207678883073</v>
      </c>
      <c r="X115" s="243">
        <f>+IF(H115=0,"",'Ark1'!X2365)</f>
        <v>52.006980802792313</v>
      </c>
      <c r="Y115" s="243">
        <f>+IF(H115=0,"",'Ark1'!Y2365)</f>
        <v>11.867364746945897</v>
      </c>
      <c r="Z115" s="243">
        <f>+IF(H115=0,"",'Ark1'!Z2365)</f>
        <v>0</v>
      </c>
      <c r="AA115" s="243">
        <f>+IF(H115=0,"",'Ark1'!Z2365)</f>
        <v>0</v>
      </c>
      <c r="AB115" s="242">
        <f>+IF(H115=0,"",'Ark1'!AC2365)</f>
        <v>1.5284750275069947</v>
      </c>
      <c r="AC115" s="243">
        <f>+IF(H115=0,"",'Ark1'!AE2365)</f>
        <v>42.486415108609648</v>
      </c>
      <c r="AD115" s="243">
        <f t="shared" si="39"/>
        <v>0.12524680263603466</v>
      </c>
      <c r="AE115" s="241">
        <f t="shared" si="40"/>
        <v>9.947643979057591E-2</v>
      </c>
      <c r="AF115" s="620"/>
      <c r="AG115" s="224"/>
      <c r="AI115" s="30"/>
      <c r="AJ115" s="28"/>
      <c r="AK115" s="224"/>
      <c r="AL115" s="621"/>
      <c r="AP115" s="621"/>
    </row>
    <row r="116" spans="1:72" ht="15" customHeight="1">
      <c r="A116" s="620"/>
      <c r="B116" s="620"/>
      <c r="C116" s="620"/>
      <c r="D116" s="620"/>
      <c r="E116" s="620"/>
      <c r="F116" s="620"/>
      <c r="G116" s="620"/>
      <c r="H116" s="372"/>
      <c r="I116" s="222"/>
      <c r="J116" s="222"/>
      <c r="K116" s="222"/>
      <c r="L116" s="620"/>
      <c r="M116" s="620"/>
      <c r="N116" s="372"/>
      <c r="O116" s="101"/>
      <c r="P116" s="222"/>
      <c r="Q116" s="101"/>
      <c r="R116" s="222"/>
      <c r="S116" s="222"/>
      <c r="T116" s="222"/>
      <c r="U116" s="222"/>
      <c r="V116" s="620"/>
      <c r="W116" s="223"/>
      <c r="X116" s="223"/>
      <c r="Y116" s="223"/>
      <c r="Z116" s="223"/>
      <c r="AA116" s="223"/>
      <c r="AB116" s="620"/>
      <c r="AC116" s="223"/>
      <c r="AD116" s="223"/>
      <c r="AE116" s="222"/>
      <c r="AF116" s="620"/>
      <c r="AG116" s="224"/>
      <c r="AI116" s="30"/>
      <c r="AJ116" s="28"/>
      <c r="AK116" s="225"/>
      <c r="AL116" s="621"/>
      <c r="AP116" s="621"/>
      <c r="BH116" s="236"/>
    </row>
    <row r="117" spans="1:72" ht="15" customHeight="1">
      <c r="A117" s="620"/>
      <c r="B117" s="620"/>
      <c r="C117" s="238" t="str">
        <f>+D119</f>
        <v>Ølen</v>
      </c>
      <c r="D117" s="620"/>
      <c r="E117" s="620"/>
      <c r="F117" s="620"/>
      <c r="G117" s="620"/>
      <c r="H117" s="391">
        <f>SUM(H119:H130)</f>
        <v>112249</v>
      </c>
      <c r="I117" s="222"/>
      <c r="J117" s="222"/>
      <c r="K117" s="222"/>
      <c r="L117" s="272">
        <f>+Slakteri!M16</f>
        <v>18.508094504182544</v>
      </c>
      <c r="M117" s="620"/>
      <c r="N117" s="391">
        <f>SUM(N119:N130)</f>
        <v>111898</v>
      </c>
      <c r="O117" s="101"/>
      <c r="P117" s="222"/>
      <c r="Q117" s="101"/>
      <c r="R117" s="225">
        <f>+Slakteri!V16</f>
        <v>19.622641793596653</v>
      </c>
      <c r="S117" s="222"/>
      <c r="T117" s="225">
        <f>+Slakteri!X16</f>
        <v>7.3782305410293203</v>
      </c>
      <c r="U117" s="222"/>
      <c r="V117" s="620"/>
      <c r="W117" s="223"/>
      <c r="X117" s="223"/>
      <c r="Y117" s="223"/>
      <c r="Z117" s="223"/>
      <c r="AA117" s="223"/>
      <c r="AB117" s="620"/>
      <c r="AC117" s="223"/>
      <c r="AD117" s="225">
        <f>+L117/C119</f>
        <v>0.13126308158994712</v>
      </c>
      <c r="AE117" s="222"/>
      <c r="AF117" s="620"/>
      <c r="AG117" s="224"/>
      <c r="AI117" s="30"/>
      <c r="AJ117" s="28"/>
      <c r="AK117" s="225"/>
      <c r="AL117" s="621"/>
      <c r="AP117" s="621"/>
      <c r="BH117" s="236"/>
    </row>
    <row r="118" spans="1:72" ht="15" customHeight="1">
      <c r="A118" s="620"/>
      <c r="B118" s="620"/>
      <c r="C118" s="620"/>
      <c r="D118" s="620"/>
      <c r="E118" s="620"/>
      <c r="F118" s="620"/>
      <c r="G118" s="620"/>
      <c r="H118" s="372"/>
      <c r="I118" s="222"/>
      <c r="J118" s="222"/>
      <c r="K118" s="222"/>
      <c r="L118" s="620"/>
      <c r="M118" s="620"/>
      <c r="N118" s="372"/>
      <c r="O118" s="101"/>
      <c r="P118" s="222"/>
      <c r="Q118" s="101"/>
      <c r="R118" s="222"/>
      <c r="S118" s="222"/>
      <c r="T118" s="222"/>
      <c r="U118" s="222"/>
      <c r="V118" s="620"/>
      <c r="W118" s="223"/>
      <c r="X118" s="223"/>
      <c r="Y118" s="223"/>
      <c r="Z118" s="223"/>
      <c r="AA118" s="223"/>
      <c r="AB118" s="620"/>
      <c r="AC118" s="223"/>
      <c r="AD118" s="223"/>
      <c r="AE118" s="223"/>
      <c r="AF118" s="620"/>
      <c r="AG118" s="224"/>
      <c r="AI118" s="30"/>
      <c r="AJ118" s="28"/>
      <c r="AK118" s="225"/>
      <c r="AL118" s="621"/>
      <c r="AP118" s="621"/>
      <c r="BH118" s="236">
        <f>1+BH115</f>
        <v>1</v>
      </c>
      <c r="BI118" s="621">
        <v>20.659867330016564</v>
      </c>
      <c r="BJ118" s="621">
        <f t="shared" ref="BJ118:BT118" si="41">+BI118</f>
        <v>20.659867330016564</v>
      </c>
      <c r="BK118" s="621">
        <f t="shared" si="41"/>
        <v>20.659867330016564</v>
      </c>
      <c r="BL118" s="621">
        <f t="shared" si="41"/>
        <v>20.659867330016564</v>
      </c>
      <c r="BM118" s="621">
        <f t="shared" si="41"/>
        <v>20.659867330016564</v>
      </c>
      <c r="BN118" s="621">
        <f t="shared" si="41"/>
        <v>20.659867330016564</v>
      </c>
      <c r="BO118" s="621">
        <f t="shared" si="41"/>
        <v>20.659867330016564</v>
      </c>
      <c r="BP118" s="621">
        <f t="shared" si="41"/>
        <v>20.659867330016564</v>
      </c>
      <c r="BQ118" s="621">
        <f t="shared" si="41"/>
        <v>20.659867330016564</v>
      </c>
      <c r="BR118" s="621">
        <f t="shared" si="41"/>
        <v>20.659867330016564</v>
      </c>
      <c r="BS118" s="621">
        <f t="shared" si="41"/>
        <v>20.659867330016564</v>
      </c>
      <c r="BT118" s="621">
        <f t="shared" si="41"/>
        <v>20.659867330016564</v>
      </c>
    </row>
    <row r="119" spans="1:72" ht="15" customHeight="1">
      <c r="A119" s="620"/>
      <c r="B119" s="244">
        <f>+'Ark1'!C2366</f>
        <v>2024</v>
      </c>
      <c r="C119" s="621">
        <f>+'Ark1'!J2366</f>
        <v>141</v>
      </c>
      <c r="D119" s="621" t="str">
        <f>VLOOKUP(C119,RNR!$A$1:$B$26,2)</f>
        <v>Ølen</v>
      </c>
      <c r="E119" s="621">
        <f>+'Ark1'!D2366</f>
        <v>1</v>
      </c>
      <c r="F119" s="621" t="str">
        <f t="shared" ref="F119:F130" si="42">+F104</f>
        <v>Jan</v>
      </c>
      <c r="G119" s="621">
        <f>+'Ark1'!Q2366</f>
        <v>64</v>
      </c>
      <c r="H119" s="619">
        <f>+'Ark1'!R2366</f>
        <v>489</v>
      </c>
      <c r="I119" s="30">
        <f>+IF(H119=0,"",'Ark1'!AG2366)</f>
        <v>5.6148811574233548</v>
      </c>
      <c r="J119" s="30">
        <f>+IF(H119=0,"",'Ark1'!AH2366)</f>
        <v>5.5803671322544224</v>
      </c>
      <c r="L119" s="30">
        <f>+IF(H119=0,"",'Ark1'!U2366)</f>
        <v>21.164826175869123</v>
      </c>
      <c r="M119" s="620"/>
      <c r="N119" s="391">
        <f>+IF(I119=0,"",'Ark1'!AJ2366)</f>
        <v>182</v>
      </c>
      <c r="O119" s="101"/>
      <c r="P119" s="272">
        <f>+IF(N119=0,"",'Ark1'!AK2366)</f>
        <v>105.48571428571429</v>
      </c>
      <c r="Q119" s="101"/>
      <c r="R119" s="272">
        <f>+IF(N119=0,"",'Ark1'!AL2366)</f>
        <v>20.898367045768843</v>
      </c>
      <c r="S119" s="222"/>
      <c r="T119" s="28">
        <f>+IF(H119=0,"",'Ark1'!S2366)</f>
        <v>7.4089979550102258</v>
      </c>
      <c r="U119" s="222"/>
      <c r="V119" s="28">
        <f>+IF(H119=0,"",'Ark1'!T2366)</f>
        <v>6.5419222903885492</v>
      </c>
      <c r="W119" s="35">
        <f>+IF(H119=0,"",'Ark1'!W2366)</f>
        <v>11.247443762781188</v>
      </c>
      <c r="X119" s="35">
        <f>+IF(H119=0,"",'Ark1'!X2366)</f>
        <v>63.803680981595086</v>
      </c>
      <c r="Y119" s="35">
        <f>+IF(H119=0,"",'Ark1'!Y2366)</f>
        <v>35.582822085889575</v>
      </c>
      <c r="Z119" s="35">
        <f>+IF(H119=0,"",'Ark1'!Z2366)</f>
        <v>0</v>
      </c>
      <c r="AA119" s="35">
        <f>+IF(H119=0,"",'Ark1'!Z2366)</f>
        <v>0</v>
      </c>
      <c r="AB119" s="28">
        <f>+IF(H119=0,"",'Ark1'!AC2366)</f>
        <v>1.8309934462187951</v>
      </c>
      <c r="AC119" s="35">
        <f>+IF(H119=0,"",'Ark1'!AE2366)</f>
        <v>65.401472035682772</v>
      </c>
      <c r="AD119" s="35">
        <f t="shared" ref="AD119" si="43">+IF(H119=0,"",+L119/C119)</f>
        <v>0.15010515018346895</v>
      </c>
      <c r="AE119" s="30">
        <f>+IF(H119=0,"",G119/H119)</f>
        <v>0.130879345603272</v>
      </c>
      <c r="AF119" s="620"/>
      <c r="AG119" s="224"/>
      <c r="AI119" s="30"/>
      <c r="AJ119" s="28"/>
      <c r="AK119" s="225"/>
      <c r="AL119" s="621"/>
      <c r="AP119" s="621"/>
    </row>
    <row r="120" spans="1:72" ht="15" customHeight="1">
      <c r="A120" s="620"/>
      <c r="B120" s="244">
        <f>+'Ark1'!C2367</f>
        <v>2024</v>
      </c>
      <c r="C120" s="621">
        <f>+'Ark1'!J2367</f>
        <v>141</v>
      </c>
      <c r="D120" s="621" t="str">
        <f>VLOOKUP(C120,RNR!$A$1:$B$26,2)</f>
        <v>Ølen</v>
      </c>
      <c r="E120" s="621">
        <f>+'Ark1'!D2367</f>
        <v>2</v>
      </c>
      <c r="F120" s="621" t="str">
        <f t="shared" si="42"/>
        <v>Feb</v>
      </c>
      <c r="G120" s="621">
        <f>+'Ark1'!Q2367</f>
        <v>78</v>
      </c>
      <c r="H120" s="619">
        <f>+'Ark1'!R2367</f>
        <v>819</v>
      </c>
      <c r="I120" s="30">
        <f>+IF(H120=0,"",'Ark1'!AG2367)</f>
        <v>7.6328052190121181</v>
      </c>
      <c r="J120" s="30">
        <f>+IF(H120=0,"",'Ark1'!AH2367)</f>
        <v>6.8550369589960258</v>
      </c>
      <c r="L120" s="30">
        <f>+IF(H120=0,"",'Ark1'!U2367)</f>
        <v>19.781929181929154</v>
      </c>
      <c r="M120" s="620"/>
      <c r="N120" s="391">
        <f>+IF(I120=0,"",'Ark1'!AJ2367)</f>
        <v>819</v>
      </c>
      <c r="O120" s="101"/>
      <c r="P120" s="272">
        <f>+IF(N120=0,"",'Ark1'!AK2367)</f>
        <v>97.816361416361474</v>
      </c>
      <c r="Q120" s="101"/>
      <c r="R120" s="272">
        <f>+IF(N120=0,"",'Ark1'!AL2367)</f>
        <v>19.340616962501606</v>
      </c>
      <c r="S120" s="222"/>
      <c r="T120" s="28">
        <f>+IF(H120=0,"",'Ark1'!S2367)</f>
        <v>7.0830280830280845</v>
      </c>
      <c r="U120" s="222"/>
      <c r="V120" s="28">
        <f>+IF(H120=0,"",'Ark1'!T2367)</f>
        <v>6.2039072039072014</v>
      </c>
      <c r="W120" s="35">
        <f>+IF(H120=0,"",'Ark1'!W2367)</f>
        <v>7.3260073260073248</v>
      </c>
      <c r="X120" s="35">
        <f>+IF(H120=0,"",'Ark1'!X2367)</f>
        <v>52.258852258852258</v>
      </c>
      <c r="Y120" s="35">
        <f>+IF(H120=0,"",'Ark1'!Y2367)</f>
        <v>28.449328449328455</v>
      </c>
      <c r="Z120" s="35">
        <f>+IF(H120=0,"",'Ark1'!Z2367)</f>
        <v>0</v>
      </c>
      <c r="AA120" s="35">
        <f>+IF(H120=0,"",'Ark1'!Z2367)</f>
        <v>0</v>
      </c>
      <c r="AB120" s="28">
        <f>+IF(H120=0,"",'Ark1'!AC2367)</f>
        <v>1.574734699421545</v>
      </c>
      <c r="AC120" s="35">
        <f>+IF(H120=0,"",'Ark1'!AE2367)</f>
        <v>55.683314971100557</v>
      </c>
      <c r="AD120" s="35">
        <f t="shared" ref="AD120:AD130" si="44">+IF(H120=0,"",+L120/C120)</f>
        <v>0.14029737008460394</v>
      </c>
      <c r="AE120" s="30">
        <f t="shared" ref="AE120:AE130" si="45">+IF(H120=0,"",G120/H120)</f>
        <v>9.5238095238095233E-2</v>
      </c>
      <c r="AF120" s="620"/>
      <c r="AG120" s="224"/>
      <c r="AI120" s="30"/>
      <c r="AJ120" s="28"/>
      <c r="AK120" s="225"/>
      <c r="AL120" s="621"/>
      <c r="AP120" s="621"/>
    </row>
    <row r="121" spans="1:72" ht="15" customHeight="1">
      <c r="A121" s="620"/>
      <c r="B121" s="244">
        <f>+'Ark1'!C2368</f>
        <v>2024</v>
      </c>
      <c r="C121" s="621">
        <f>+'Ark1'!J2368</f>
        <v>141</v>
      </c>
      <c r="D121" s="621" t="str">
        <f>VLOOKUP(C121,RNR!$A$1:$B$26,2)</f>
        <v>Ølen</v>
      </c>
      <c r="E121" s="621">
        <f>+'Ark1'!D2368</f>
        <v>3</v>
      </c>
      <c r="F121" s="621" t="str">
        <f t="shared" si="42"/>
        <v>Mar</v>
      </c>
      <c r="G121" s="621">
        <f>+'Ark1'!Q2368</f>
        <v>623</v>
      </c>
      <c r="H121" s="619">
        <f>+'Ark1'!R2368</f>
        <v>4619</v>
      </c>
      <c r="I121" s="30">
        <f>+IF(H121=0,"",'Ark1'!AG2368)</f>
        <v>11.186998958560393</v>
      </c>
      <c r="J121" s="30">
        <f>+IF(H121=0,"",'Ark1'!AH2368)</f>
        <v>10.510948809150236</v>
      </c>
      <c r="L121" s="30">
        <f>+IF(H121=0,"",'Ark1'!U2368)</f>
        <v>24.233405499025842</v>
      </c>
      <c r="M121" s="620"/>
      <c r="N121" s="391">
        <f>+IF(I121=0,"",'Ark1'!AJ2368)</f>
        <v>4619</v>
      </c>
      <c r="O121" s="101"/>
      <c r="P121" s="272">
        <f>+IF(N121=0,"",'Ark1'!AK2368)</f>
        <v>104.47367395540148</v>
      </c>
      <c r="Q121" s="101"/>
      <c r="R121" s="272">
        <f>+IF(N121=0,"",'Ark1'!AL2368)</f>
        <v>20.044504166791381</v>
      </c>
      <c r="S121" s="222"/>
      <c r="T121" s="28">
        <f>+IF(H121=0,"",'Ark1'!S2368)</f>
        <v>7.3639315869235746</v>
      </c>
      <c r="U121" s="222"/>
      <c r="V121" s="28">
        <f>+IF(H121=0,"",'Ark1'!T2368)</f>
        <v>6.5594284477159572</v>
      </c>
      <c r="W121" s="35">
        <f>+IF(H121=0,"",'Ark1'!W2368)</f>
        <v>14.76510067114094</v>
      </c>
      <c r="X121" s="35">
        <f>+IF(H121=0,"",'Ark1'!X2368)</f>
        <v>77.051309807317622</v>
      </c>
      <c r="Y121" s="35">
        <f>+IF(H121=0,"",'Ark1'!Y2368)</f>
        <v>44.403550552067557</v>
      </c>
      <c r="Z121" s="35">
        <f>+IF(H121=0,"",'Ark1'!Z2368)</f>
        <v>0</v>
      </c>
      <c r="AA121" s="35">
        <f>+IF(H121=0,"",'Ark1'!Z2368)</f>
        <v>0</v>
      </c>
      <c r="AB121" s="28">
        <f>+IF(H121=0,"",'Ark1'!AC2368)</f>
        <v>1.9955805734945755</v>
      </c>
      <c r="AC121" s="35">
        <f>+IF(H121=0,"",'Ark1'!AE2368)</f>
        <v>67.982491977818</v>
      </c>
      <c r="AD121" s="35">
        <f t="shared" si="44"/>
        <v>0.17186812410656627</v>
      </c>
      <c r="AE121" s="30">
        <f t="shared" si="45"/>
        <v>0.13487767915133145</v>
      </c>
      <c r="AF121" s="620"/>
      <c r="AG121" s="224"/>
      <c r="AI121" s="30"/>
      <c r="AJ121" s="28"/>
      <c r="AK121" s="225"/>
      <c r="AL121" s="621"/>
      <c r="AP121" s="621"/>
    </row>
    <row r="122" spans="1:72" ht="15" customHeight="1">
      <c r="A122" s="620"/>
      <c r="B122" s="244">
        <f>+'Ark1'!C2369</f>
        <v>2024</v>
      </c>
      <c r="C122" s="621">
        <f>+'Ark1'!J2369</f>
        <v>141</v>
      </c>
      <c r="D122" s="621" t="str">
        <f>VLOOKUP(C122,RNR!$A$1:$B$26,2)</f>
        <v>Ølen</v>
      </c>
      <c r="E122" s="621">
        <f>+'Ark1'!D2369</f>
        <v>4</v>
      </c>
      <c r="F122" s="621" t="str">
        <f t="shared" si="42"/>
        <v>Apr</v>
      </c>
      <c r="G122" s="621">
        <f>+'Ark1'!Q2369</f>
        <v>146</v>
      </c>
      <c r="H122" s="619">
        <f>+'Ark1'!R2369</f>
        <v>675</v>
      </c>
      <c r="I122" s="30">
        <f>+IF(H122=0,"",'Ark1'!AG2369)</f>
        <v>9.480337078651683</v>
      </c>
      <c r="J122" s="30">
        <f>+IF(H122=0,"",'Ark1'!AH2369)</f>
        <v>9.986056389746242</v>
      </c>
      <c r="L122" s="30">
        <f>+IF(H122=0,"",'Ark1'!U2369)</f>
        <v>23.85125925925928</v>
      </c>
      <c r="M122" s="620"/>
      <c r="N122" s="391">
        <f>+IF(I122=0,"",'Ark1'!AJ2369)</f>
        <v>675</v>
      </c>
      <c r="O122" s="101"/>
      <c r="P122" s="272">
        <f>+IF(N122=0,"",'Ark1'!AK2369)</f>
        <v>104.12666666666659</v>
      </c>
      <c r="Q122" s="101"/>
      <c r="R122" s="272">
        <f>+IF(N122=0,"",'Ark1'!AL2369)</f>
        <v>19.311079609147608</v>
      </c>
      <c r="S122" s="222"/>
      <c r="T122" s="28">
        <f>+IF(H122=0,"",'Ark1'!S2369)</f>
        <v>6.8370370370370388</v>
      </c>
      <c r="U122" s="222"/>
      <c r="V122" s="28">
        <f>+IF(H122=0,"",'Ark1'!T2369)</f>
        <v>6.3733333333333348</v>
      </c>
      <c r="W122" s="35">
        <f>+IF(H122=0,"",'Ark1'!W2369)</f>
        <v>16.74074074074074</v>
      </c>
      <c r="X122" s="35">
        <f>+IF(H122=0,"",'Ark1'!X2369)</f>
        <v>62.962962962962969</v>
      </c>
      <c r="Y122" s="35">
        <f>+IF(H122=0,"",'Ark1'!Y2369)</f>
        <v>40.592592592592595</v>
      </c>
      <c r="Z122" s="35">
        <f>+IF(H122=0,"",'Ark1'!Z2369)</f>
        <v>0</v>
      </c>
      <c r="AA122" s="35">
        <f>+IF(H122=0,"",'Ark1'!Z2369)</f>
        <v>0</v>
      </c>
      <c r="AB122" s="28">
        <f>+IF(H122=0,"",'Ark1'!AC2369)</f>
        <v>2.3189780635571502</v>
      </c>
      <c r="AC122" s="35">
        <f>+IF(H122=0,"",'Ark1'!AE2369)</f>
        <v>75.014440822424419</v>
      </c>
      <c r="AD122" s="35">
        <f t="shared" si="44"/>
        <v>0.16915786708694525</v>
      </c>
      <c r="AE122" s="30">
        <f t="shared" si="45"/>
        <v>0.21629629629629629</v>
      </c>
      <c r="AF122" s="620"/>
      <c r="AG122" s="224"/>
      <c r="AI122" s="30"/>
      <c r="AJ122" s="28"/>
      <c r="AK122" s="225"/>
      <c r="AL122" s="621"/>
      <c r="AP122" s="621"/>
    </row>
    <row r="123" spans="1:72" ht="15" customHeight="1">
      <c r="A123" s="620"/>
      <c r="B123" s="244">
        <f>+'Ark1'!C2370</f>
        <v>2024</v>
      </c>
      <c r="C123" s="621">
        <f>+'Ark1'!J2370</f>
        <v>141</v>
      </c>
      <c r="D123" s="621" t="str">
        <f>VLOOKUP(C123,RNR!$A$1:$B$26,2)</f>
        <v>Ølen</v>
      </c>
      <c r="E123" s="621">
        <f>+'Ark1'!D2370</f>
        <v>5</v>
      </c>
      <c r="F123" s="621" t="str">
        <f t="shared" si="42"/>
        <v>Mai</v>
      </c>
      <c r="G123" s="621">
        <f>+'Ark1'!Q2370</f>
        <v>96</v>
      </c>
      <c r="H123" s="619">
        <f>+'Ark1'!R2370</f>
        <v>473</v>
      </c>
      <c r="I123" s="30">
        <f>+IF(H123=0,"",'Ark1'!AG2370)</f>
        <v>14.680322780881443</v>
      </c>
      <c r="J123" s="30">
        <f>+IF(H123=0,"",'Ark1'!AH2370)</f>
        <v>13.9722419792007</v>
      </c>
      <c r="L123" s="30">
        <f>+IF(H123=0,"",'Ark1'!U2370)</f>
        <v>24.586892177589846</v>
      </c>
      <c r="M123" s="620"/>
      <c r="N123" s="391">
        <f>+IF(I123=0,"",'Ark1'!AJ2370)</f>
        <v>462</v>
      </c>
      <c r="O123" s="101"/>
      <c r="P123" s="272">
        <f>+IF(N123=0,"",'Ark1'!AK2370)</f>
        <v>102.2348484848484</v>
      </c>
      <c r="Q123" s="101"/>
      <c r="R123" s="272">
        <f>+IF(N123=0,"",'Ark1'!AL2370)</f>
        <v>21.999697837852128</v>
      </c>
      <c r="S123" s="222"/>
      <c r="T123" s="28">
        <f>+IF(H123=0,"",'Ark1'!S2370)</f>
        <v>7.7230443974630019</v>
      </c>
      <c r="U123" s="222"/>
      <c r="V123" s="28">
        <f>+IF(H123=0,"",'Ark1'!T2370)</f>
        <v>6.9027484143763198</v>
      </c>
      <c r="W123" s="35">
        <f>+IF(H123=0,"",'Ark1'!W2370)</f>
        <v>20.507399577167018</v>
      </c>
      <c r="X123" s="35">
        <f>+IF(H123=0,"",'Ark1'!X2370)</f>
        <v>71.458773784355188</v>
      </c>
      <c r="Y123" s="35">
        <f>+IF(H123=0,"",'Ark1'!Y2370)</f>
        <v>43.551797040169127</v>
      </c>
      <c r="Z123" s="35">
        <f>+IF(H123=0,"",'Ark1'!Z2370)</f>
        <v>0</v>
      </c>
      <c r="AA123" s="35">
        <f>+IF(H123=0,"",'Ark1'!Z2370)</f>
        <v>0</v>
      </c>
      <c r="AB123" s="28">
        <f>+IF(H123=0,"",'Ark1'!AC2370)</f>
        <v>2.0249638772448582</v>
      </c>
      <c r="AC123" s="35">
        <f>+IF(H123=0,"",'Ark1'!AE2370)</f>
        <v>59.403688189140503</v>
      </c>
      <c r="AD123" s="35">
        <f t="shared" si="44"/>
        <v>0.17437512182687834</v>
      </c>
      <c r="AE123" s="30">
        <f t="shared" si="45"/>
        <v>0.20295983086680761</v>
      </c>
      <c r="AF123" s="620"/>
      <c r="AG123" s="224"/>
      <c r="AI123" s="30"/>
      <c r="AJ123" s="28"/>
      <c r="AK123" s="225"/>
      <c r="AL123" s="621"/>
      <c r="AP123" s="621"/>
    </row>
    <row r="124" spans="1:72" ht="15" customHeight="1">
      <c r="A124" s="620"/>
      <c r="B124" s="244">
        <f>+'Ark1'!C2371</f>
        <v>2024</v>
      </c>
      <c r="C124" s="621">
        <f>+'Ark1'!J2371</f>
        <v>141</v>
      </c>
      <c r="D124" s="621" t="str">
        <f>VLOOKUP(C124,RNR!$A$1:$B$26,2)</f>
        <v>Ølen</v>
      </c>
      <c r="E124" s="621">
        <f>+'Ark1'!D2371</f>
        <v>6</v>
      </c>
      <c r="F124" s="621" t="str">
        <f t="shared" si="42"/>
        <v>Jun</v>
      </c>
      <c r="G124" s="621">
        <f>+'Ark1'!Q2371</f>
        <v>72</v>
      </c>
      <c r="H124" s="619">
        <f>+'Ark1'!R2371</f>
        <v>615</v>
      </c>
      <c r="I124" s="30">
        <f>+IF(H124=0,"",'Ark1'!AG2371)</f>
        <v>15.961588372696601</v>
      </c>
      <c r="J124" s="30">
        <f>+IF(H124=0,"",'Ark1'!AH2371)</f>
        <v>14.38901458592786</v>
      </c>
      <c r="L124" s="30">
        <f>+IF(H124=0,"",'Ark1'!U2371)</f>
        <v>17.941463414634139</v>
      </c>
      <c r="M124" s="620"/>
      <c r="N124" s="391">
        <f>+IF(I124=0,"",'Ark1'!AJ2371)</f>
        <v>615</v>
      </c>
      <c r="O124" s="101"/>
      <c r="P124" s="272">
        <f>+IF(N124=0,"",'Ark1'!AK2371)</f>
        <v>91.28195121951201</v>
      </c>
      <c r="Q124" s="101"/>
      <c r="R124" s="272">
        <f>+IF(N124=0,"",'Ark1'!AL2371)</f>
        <v>23.147012401271343</v>
      </c>
      <c r="S124" s="222"/>
      <c r="T124" s="28">
        <f>+IF(H124=0,"",'Ark1'!S2371)</f>
        <v>8.6130081300812993</v>
      </c>
      <c r="U124" s="222"/>
      <c r="V124" s="28">
        <f>+IF(H124=0,"",'Ark1'!T2371)</f>
        <v>6.6357723577235772</v>
      </c>
      <c r="W124" s="35">
        <f>+IF(H124=0,"",'Ark1'!W2371)</f>
        <v>10.24390243902439</v>
      </c>
      <c r="X124" s="35">
        <f>+IF(H124=0,"",'Ark1'!X2371)</f>
        <v>55.284552845528445</v>
      </c>
      <c r="Y124" s="35">
        <f>+IF(H124=0,"",'Ark1'!Y2371)</f>
        <v>12.032520325203251</v>
      </c>
      <c r="Z124" s="35">
        <f>+IF(H124=0,"",'Ark1'!Z2371)</f>
        <v>0</v>
      </c>
      <c r="AA124" s="35">
        <f>+IF(H124=0,"",'Ark1'!Z2371)</f>
        <v>0</v>
      </c>
      <c r="AB124" s="28">
        <f>+IF(H124=0,"",'Ark1'!AC2371)</f>
        <v>1.6121555575300204</v>
      </c>
      <c r="AC124" s="35">
        <f>+IF(H124=0,"",'Ark1'!AE2371)</f>
        <v>40.402144222607426</v>
      </c>
      <c r="AD124" s="35">
        <f t="shared" si="44"/>
        <v>0.12724442138038397</v>
      </c>
      <c r="AE124" s="30">
        <f t="shared" si="45"/>
        <v>0.11707317073170732</v>
      </c>
      <c r="AF124" s="620"/>
      <c r="AG124" s="224"/>
      <c r="AI124" s="30"/>
      <c r="AJ124" s="28"/>
      <c r="AK124" s="225"/>
      <c r="AL124" s="621"/>
      <c r="AP124" s="621"/>
    </row>
    <row r="125" spans="1:72" ht="15" customHeight="1">
      <c r="A125" s="620"/>
      <c r="B125" s="244">
        <f>+'Ark1'!C2372</f>
        <v>2024</v>
      </c>
      <c r="C125" s="621">
        <f>+'Ark1'!J2372</f>
        <v>141</v>
      </c>
      <c r="D125" s="621" t="str">
        <f>VLOOKUP(C125,RNR!$A$1:$B$26,2)</f>
        <v>Ølen</v>
      </c>
      <c r="E125" s="621">
        <f>+'Ark1'!D2372</f>
        <v>7</v>
      </c>
      <c r="F125" s="621" t="str">
        <f t="shared" si="42"/>
        <v>Jul</v>
      </c>
      <c r="G125" s="621">
        <f>+'Ark1'!Q2372</f>
        <v>37</v>
      </c>
      <c r="H125" s="619">
        <f>+'Ark1'!R2372</f>
        <v>284</v>
      </c>
      <c r="I125" s="30">
        <f>+IF(H125=0,"",'Ark1'!AG2372)</f>
        <v>8.2678311499272219</v>
      </c>
      <c r="J125" s="30">
        <f>+IF(H125=0,"",'Ark1'!AH2372)</f>
        <v>8.3642892521050012</v>
      </c>
      <c r="L125" s="30">
        <f>+IF(H125=0,"",'Ark1'!U2372)</f>
        <v>20.930985915492951</v>
      </c>
      <c r="M125" s="620"/>
      <c r="N125" s="391">
        <f>+IF(I125=0,"",'Ark1'!AJ2372)</f>
        <v>284</v>
      </c>
      <c r="O125" s="101"/>
      <c r="P125" s="272">
        <f>+IF(N125=0,"",'Ark1'!AK2372)</f>
        <v>98.928873239436555</v>
      </c>
      <c r="Q125" s="101"/>
      <c r="R125" s="272">
        <f>+IF(N125=0,"",'Ark1'!AL2372)</f>
        <v>21.278013176782437</v>
      </c>
      <c r="S125" s="222"/>
      <c r="T125" s="28">
        <f>+IF(H125=0,"",'Ark1'!S2372)</f>
        <v>7.7887323943661988</v>
      </c>
      <c r="U125" s="222"/>
      <c r="V125" s="28">
        <f>+IF(H125=0,"",'Ark1'!T2372)</f>
        <v>6.2570422535211261</v>
      </c>
      <c r="W125" s="35">
        <f>+IF(H125=0,"",'Ark1'!W2372)</f>
        <v>9.5070422535211225</v>
      </c>
      <c r="X125" s="35">
        <f>+IF(H125=0,"",'Ark1'!X2372)</f>
        <v>78.873239436619698</v>
      </c>
      <c r="Y125" s="35">
        <f>+IF(H125=0,"",'Ark1'!Y2372)</f>
        <v>26.056338028169016</v>
      </c>
      <c r="Z125" s="35">
        <f>+IF(H125=0,"",'Ark1'!Z2372)</f>
        <v>0</v>
      </c>
      <c r="AA125" s="35">
        <f>+IF(H125=0,"",'Ark1'!Z2372)</f>
        <v>0</v>
      </c>
      <c r="AB125" s="28">
        <f>+IF(H125=0,"",'Ark1'!AC2372)</f>
        <v>1.8729316436743244</v>
      </c>
      <c r="AC125" s="35">
        <f>+IF(H125=0,"",'Ark1'!AE2372)</f>
        <v>38.784138761344821</v>
      </c>
      <c r="AD125" s="35">
        <f t="shared" si="44"/>
        <v>0.14844670862051737</v>
      </c>
      <c r="AE125" s="30">
        <f t="shared" si="45"/>
        <v>0.13028169014084506</v>
      </c>
      <c r="AF125" s="620"/>
      <c r="AG125" s="224"/>
      <c r="AI125" s="30"/>
      <c r="AJ125" s="28"/>
      <c r="AK125" s="225"/>
      <c r="AL125" s="621"/>
      <c r="AP125" s="621"/>
    </row>
    <row r="126" spans="1:72" ht="15" customHeight="1">
      <c r="A126" s="620"/>
      <c r="B126" s="244">
        <f>+'Ark1'!C2373</f>
        <v>2024</v>
      </c>
      <c r="C126" s="621">
        <f>+'Ark1'!J2373</f>
        <v>141</v>
      </c>
      <c r="D126" s="621" t="str">
        <f>VLOOKUP(C126,RNR!$A$1:$B$26,2)</f>
        <v>Ølen</v>
      </c>
      <c r="E126" s="621">
        <f>+'Ark1'!D2373</f>
        <v>8</v>
      </c>
      <c r="F126" s="621" t="str">
        <f t="shared" si="42"/>
        <v>Aug</v>
      </c>
      <c r="G126" s="621">
        <f>+'Ark1'!Q2373</f>
        <v>477</v>
      </c>
      <c r="H126" s="619">
        <f>+'Ark1'!R2373</f>
        <v>14126</v>
      </c>
      <c r="I126" s="30">
        <f>+IF(H126=0,"",'Ark1'!AG2373)</f>
        <v>13.990294146776272</v>
      </c>
      <c r="J126" s="30">
        <f>+IF(H126=0,"",'Ark1'!AH2373)</f>
        <v>13.12511446754384</v>
      </c>
      <c r="L126" s="30">
        <f>+IF(H126=0,"",'Ark1'!U2373)</f>
        <v>20.617464250318559</v>
      </c>
      <c r="M126" s="620"/>
      <c r="N126" s="391">
        <f>+IF(I126=0,"",'Ark1'!AJ2373)</f>
        <v>14122</v>
      </c>
      <c r="O126" s="101"/>
      <c r="P126" s="272">
        <f>+IF(N126=0,"",'Ark1'!AK2373)</f>
        <v>98.889803144030779</v>
      </c>
      <c r="Q126" s="101"/>
      <c r="R126" s="272">
        <f>+IF(N126=0,"",'Ark1'!AL2373)</f>
        <v>20.920097155194536</v>
      </c>
      <c r="S126" s="222"/>
      <c r="T126" s="28">
        <f>+IF(H126=0,"",'Ark1'!S2373)</f>
        <v>7.9709047147104624</v>
      </c>
      <c r="U126" s="222"/>
      <c r="V126" s="28">
        <f>+IF(H126=0,"",'Ark1'!T2373)</f>
        <v>6.3271272830242111</v>
      </c>
      <c r="W126" s="35">
        <f>+IF(H126=0,"",'Ark1'!W2373)</f>
        <v>6.4491009486054081</v>
      </c>
      <c r="X126" s="35">
        <f>+IF(H126=0,"",'Ark1'!X2373)</f>
        <v>80.985416961631017</v>
      </c>
      <c r="Y126" s="35">
        <f>+IF(H126=0,"",'Ark1'!Y2373)</f>
        <v>25.215913917598755</v>
      </c>
      <c r="Z126" s="35">
        <f>+IF(H126=0,"",'Ark1'!Z2373)</f>
        <v>0</v>
      </c>
      <c r="AA126" s="35">
        <f>+IF(H126=0,"",'Ark1'!Z2373)</f>
        <v>0</v>
      </c>
      <c r="AB126" s="28">
        <f>+IF(H126=0,"",'Ark1'!AC2373)</f>
        <v>1.5785027778756346</v>
      </c>
      <c r="AC126" s="35">
        <f>+IF(H126=0,"",'Ark1'!AE2373)</f>
        <v>52.938339644042749</v>
      </c>
      <c r="AD126" s="35">
        <f t="shared" si="44"/>
        <v>0.14622315071147915</v>
      </c>
      <c r="AE126" s="30">
        <f t="shared" si="45"/>
        <v>3.3767520883477273E-2</v>
      </c>
      <c r="AF126" s="620"/>
      <c r="AG126" s="224"/>
      <c r="AI126" s="30"/>
      <c r="AJ126" s="28"/>
      <c r="AK126" s="225"/>
      <c r="AL126" s="621"/>
      <c r="AP126" s="621"/>
    </row>
    <row r="127" spans="1:72" ht="15" customHeight="1">
      <c r="A127" s="620"/>
      <c r="B127" s="244">
        <f>+'Ark1'!C2374</f>
        <v>2024</v>
      </c>
      <c r="C127" s="621">
        <f>+'Ark1'!J2374</f>
        <v>141</v>
      </c>
      <c r="D127" s="621" t="str">
        <f>VLOOKUP(C127,RNR!$A$1:$B$26,2)</f>
        <v>Ølen</v>
      </c>
      <c r="E127" s="621">
        <f>+'Ark1'!D2374</f>
        <v>9</v>
      </c>
      <c r="F127" s="621" t="str">
        <f t="shared" si="42"/>
        <v>Sep</v>
      </c>
      <c r="G127" s="621">
        <f>+'Ark1'!Q2374</f>
        <v>1079</v>
      </c>
      <c r="H127" s="619">
        <f>+'Ark1'!R2374</f>
        <v>43579</v>
      </c>
      <c r="I127" s="30">
        <f>+IF(H127=0,"",'Ark1'!AG2374)</f>
        <v>11.881930489929578</v>
      </c>
      <c r="J127" s="30">
        <f>+IF(H127=0,"",'Ark1'!AH2374)</f>
        <v>10.960340998480419</v>
      </c>
      <c r="L127" s="30">
        <f>+IF(H127=0,"",'Ark1'!U2374)</f>
        <v>18.382936735583495</v>
      </c>
      <c r="M127" s="620"/>
      <c r="N127" s="391">
        <f>+IF(I127=0,"",'Ark1'!AJ2374)</f>
        <v>43571</v>
      </c>
      <c r="O127" s="101"/>
      <c r="P127" s="272">
        <f>+IF(N127=0,"",'Ark1'!AK2374)</f>
        <v>96.52719698882305</v>
      </c>
      <c r="Q127" s="101"/>
      <c r="R127" s="272">
        <f>+IF(N127=0,"",'Ark1'!AL2374)</f>
        <v>19.965221918281593</v>
      </c>
      <c r="S127" s="222"/>
      <c r="T127" s="28">
        <f>+IF(H127=0,"",'Ark1'!S2374)</f>
        <v>7.5963881686133199</v>
      </c>
      <c r="U127" s="222"/>
      <c r="V127" s="28">
        <f>+IF(H127=0,"",'Ark1'!T2374)</f>
        <v>5.7471029624360357</v>
      </c>
      <c r="W127" s="35">
        <f>+IF(H127=0,"",'Ark1'!W2374)</f>
        <v>2.2120746230982813</v>
      </c>
      <c r="X127" s="35">
        <f>+IF(H127=0,"",'Ark1'!X2374)</f>
        <v>68.468757887973553</v>
      </c>
      <c r="Y127" s="35">
        <f>+IF(H127=0,"",'Ark1'!Y2374)</f>
        <v>15.546478808600474</v>
      </c>
      <c r="Z127" s="35">
        <f>+IF(H127=0,"",'Ark1'!Z2374)</f>
        <v>0</v>
      </c>
      <c r="AA127" s="35">
        <f>+IF(H127=0,"",'Ark1'!Z2374)</f>
        <v>0</v>
      </c>
      <c r="AB127" s="28">
        <f>+IF(H127=0,"",'Ark1'!AC2374)</f>
        <v>1.511847866178208</v>
      </c>
      <c r="AC127" s="35">
        <f>+IF(H127=0,"",'Ark1'!AE2374)</f>
        <v>48.352304191817048</v>
      </c>
      <c r="AD127" s="35">
        <f t="shared" si="44"/>
        <v>0.13037543784101771</v>
      </c>
      <c r="AE127" s="30">
        <f t="shared" si="45"/>
        <v>2.4759631932811676E-2</v>
      </c>
      <c r="AF127" s="620"/>
      <c r="AG127" s="224"/>
      <c r="AI127" s="30"/>
      <c r="AJ127" s="28"/>
      <c r="AK127" s="225"/>
      <c r="AL127" s="621"/>
      <c r="AP127" s="621"/>
    </row>
    <row r="128" spans="1:72" ht="15" customHeight="1">
      <c r="A128" s="620"/>
      <c r="B128" s="244">
        <f>+'Ark1'!C2375</f>
        <v>2024</v>
      </c>
      <c r="C128" s="621">
        <f>+'Ark1'!J2375</f>
        <v>141</v>
      </c>
      <c r="D128" s="621" t="str">
        <f>VLOOKUP(C128,RNR!$A$1:$B$26,2)</f>
        <v>Ølen</v>
      </c>
      <c r="E128" s="621">
        <f>+'Ark1'!D2375</f>
        <v>10</v>
      </c>
      <c r="F128" s="621" t="str">
        <f t="shared" si="42"/>
        <v>Okt</v>
      </c>
      <c r="G128" s="621">
        <f>+'Ark1'!Q2375</f>
        <v>1332</v>
      </c>
      <c r="H128" s="619">
        <f>+'Ark1'!R2375</f>
        <v>38547</v>
      </c>
      <c r="I128" s="30">
        <f>+IF(H128=0,"",'Ark1'!AG2375)</f>
        <v>9.4568801397421058</v>
      </c>
      <c r="J128" s="30">
        <f>+IF(H128=0,"",'Ark1'!AH2375)</f>
        <v>8.4512420605387266</v>
      </c>
      <c r="L128" s="30">
        <f>+IF(H128=0,"",'Ark1'!U2375)</f>
        <v>17.132518743352101</v>
      </c>
      <c r="M128" s="620"/>
      <c r="N128" s="391">
        <f>+IF(I128=0,"",'Ark1'!AJ2375)</f>
        <v>38527</v>
      </c>
      <c r="O128" s="101"/>
      <c r="P128" s="272">
        <f>+IF(N128=0,"",'Ark1'!AK2375)</f>
        <v>95.561115581280092</v>
      </c>
      <c r="Q128" s="101"/>
      <c r="R128" s="272">
        <f>+IF(N128=0,"",'Ark1'!AL2375)</f>
        <v>18.852714254648237</v>
      </c>
      <c r="S128" s="222"/>
      <c r="T128" s="28">
        <f>+IF(H128=0,"",'Ark1'!S2375)</f>
        <v>7.0410408073261204</v>
      </c>
      <c r="U128" s="222"/>
      <c r="V128" s="28">
        <f>+IF(H128=0,"",'Ark1'!T2375)</f>
        <v>5.6407761952940563</v>
      </c>
      <c r="W128" s="35">
        <f>+IF(H128=0,"",'Ark1'!W2375)</f>
        <v>2.6279606713881756</v>
      </c>
      <c r="X128" s="35">
        <f>+IF(H128=0,"",'Ark1'!X2375)</f>
        <v>52.359457285910686</v>
      </c>
      <c r="Y128" s="35">
        <f>+IF(H128=0,"",'Ark1'!Y2375)</f>
        <v>13.266920901756295</v>
      </c>
      <c r="Z128" s="35">
        <f>+IF(H128=0,"",'Ark1'!Z2375)</f>
        <v>0</v>
      </c>
      <c r="AA128" s="35">
        <f>+IF(H128=0,"",'Ark1'!Z2375)</f>
        <v>0</v>
      </c>
      <c r="AB128" s="28">
        <f>+IF(H128=0,"",'Ark1'!AC2375)</f>
        <v>1.5709442794979334</v>
      </c>
      <c r="AC128" s="35">
        <f>+IF(H128=0,"",'Ark1'!AE2375)</f>
        <v>53.648029490278994</v>
      </c>
      <c r="AD128" s="35">
        <f t="shared" si="44"/>
        <v>0.12150722513015674</v>
      </c>
      <c r="AE128" s="30">
        <f t="shared" si="45"/>
        <v>3.4555218304926451E-2</v>
      </c>
      <c r="AF128" s="620"/>
      <c r="AG128" s="224"/>
      <c r="AI128" s="30"/>
      <c r="AJ128" s="28"/>
      <c r="AK128" s="225"/>
      <c r="AL128" s="621"/>
      <c r="AP128" s="621"/>
    </row>
    <row r="129" spans="1:72" ht="15" customHeight="1">
      <c r="A129" s="620"/>
      <c r="B129" s="244">
        <f>+'Ark1'!C2376</f>
        <v>2024</v>
      </c>
      <c r="C129" s="621">
        <f>+'Ark1'!J2376</f>
        <v>141</v>
      </c>
      <c r="D129" s="621" t="str">
        <f>VLOOKUP(C129,RNR!$A$1:$B$26,2)</f>
        <v>Ølen</v>
      </c>
      <c r="E129" s="621">
        <f>+'Ark1'!D2376</f>
        <v>11</v>
      </c>
      <c r="F129" s="621" t="str">
        <f t="shared" si="42"/>
        <v>Nov</v>
      </c>
      <c r="G129" s="621">
        <f>+'Ark1'!Q2376</f>
        <v>442</v>
      </c>
      <c r="H129" s="619">
        <f>+'Ark1'!R2376</f>
        <v>6632</v>
      </c>
      <c r="I129" s="30">
        <f>+IF(H129=0,"",'Ark1'!AG2376)</f>
        <v>6.4017915749642818</v>
      </c>
      <c r="J129" s="30">
        <f>+IF(H129=0,"",'Ark1'!AH2376)</f>
        <v>5.9654818809278094</v>
      </c>
      <c r="L129" s="30">
        <f>+IF(H129=0,"",'Ark1'!U2376)</f>
        <v>17.819767792521091</v>
      </c>
      <c r="M129" s="620"/>
      <c r="N129" s="391">
        <f>+IF(I129=0,"",'Ark1'!AJ2376)</f>
        <v>6632</v>
      </c>
      <c r="O129" s="101"/>
      <c r="P129" s="272">
        <f>+IF(N129=0,"",'Ark1'!AK2376)</f>
        <v>96.893772617611518</v>
      </c>
      <c r="Q129" s="101"/>
      <c r="R129" s="272">
        <f>+IF(N129=0,"",'Ark1'!AL2376)</f>
        <v>18.557652366597249</v>
      </c>
      <c r="S129" s="222"/>
      <c r="T129" s="28">
        <f>+IF(H129=0,"",'Ark1'!S2376)</f>
        <v>6.746381182147168</v>
      </c>
      <c r="U129" s="222"/>
      <c r="V129" s="28">
        <f>+IF(H129=0,"",'Ark1'!T2376)</f>
        <v>5.5535283474065134</v>
      </c>
      <c r="W129" s="35">
        <f>+IF(H129=0,"",'Ark1'!W2376)</f>
        <v>2.7744270205066344</v>
      </c>
      <c r="X129" s="35">
        <f>+IF(H129=0,"",'Ark1'!X2376)</f>
        <v>51.703860072376358</v>
      </c>
      <c r="Y129" s="35">
        <f>+IF(H129=0,"",'Ark1'!Y2376)</f>
        <v>19.601930036188172</v>
      </c>
      <c r="Z129" s="35">
        <f>+IF(H129=0,"",'Ark1'!Z2376)</f>
        <v>0</v>
      </c>
      <c r="AA129" s="35">
        <f>+IF(H129=0,"",'Ark1'!Z2376)</f>
        <v>0</v>
      </c>
      <c r="AB129" s="28">
        <f>+IF(H129=0,"",'Ark1'!AC2376)</f>
        <v>1.6335315814898612</v>
      </c>
      <c r="AC129" s="35">
        <f>+IF(H129=0,"",'Ark1'!AE2376)</f>
        <v>57.704348050670163</v>
      </c>
      <c r="AD129" s="35">
        <f t="shared" si="44"/>
        <v>0.12638133186185171</v>
      </c>
      <c r="AE129" s="30">
        <f t="shared" si="45"/>
        <v>6.6646562123039807E-2</v>
      </c>
      <c r="AF129" s="620"/>
      <c r="AG129" s="224"/>
      <c r="AI129" s="30"/>
      <c r="AJ129" s="28"/>
      <c r="AK129" s="225"/>
      <c r="AL129" s="621"/>
      <c r="AP129" s="621"/>
    </row>
    <row r="130" spans="1:72" ht="15" customHeight="1">
      <c r="A130" s="620"/>
      <c r="B130" s="244">
        <f>+'Ark1'!C2377</f>
        <v>2024</v>
      </c>
      <c r="C130" s="621">
        <f>+'Ark1'!J2377</f>
        <v>141</v>
      </c>
      <c r="D130" s="621" t="str">
        <f>VLOOKUP(C130,RNR!$A$1:$B$26,2)</f>
        <v>Ølen</v>
      </c>
      <c r="E130" s="621">
        <f>+'Ark1'!D2377</f>
        <v>12</v>
      </c>
      <c r="F130" s="621" t="str">
        <f t="shared" si="42"/>
        <v>Des</v>
      </c>
      <c r="G130" s="621">
        <f>+'Ark1'!Q2377</f>
        <v>95</v>
      </c>
      <c r="H130" s="619">
        <f>+'Ark1'!R2377</f>
        <v>1391</v>
      </c>
      <c r="I130" s="30">
        <f>+IF(H130=0,"",'Ark1'!AG2377)</f>
        <v>12.575716481330803</v>
      </c>
      <c r="J130" s="30">
        <f>+IF(H130=0,"",'Ark1'!AH2377)</f>
        <v>11.325254636838878</v>
      </c>
      <c r="L130" s="30">
        <f>+IF(H130=0,"",'Ark1'!U2377)</f>
        <v>16.809633357296914</v>
      </c>
      <c r="M130" s="620"/>
      <c r="N130" s="391">
        <f>+IF(I130=0,"",'Ark1'!AJ2377)</f>
        <v>1390</v>
      </c>
      <c r="O130" s="101"/>
      <c r="P130" s="272">
        <f>+IF(N130=0,"",'Ark1'!AK2377)</f>
        <v>95.296762589928122</v>
      </c>
      <c r="Q130" s="101"/>
      <c r="R130" s="272">
        <f>+IF(N130=0,"",'Ark1'!AL2377)</f>
        <v>18.184864936254392</v>
      </c>
      <c r="S130" s="222"/>
      <c r="T130" s="28">
        <f>+IF(H130=0,"",'Ark1'!S2377)</f>
        <v>6.6074766355140202</v>
      </c>
      <c r="U130" s="222"/>
      <c r="V130" s="28">
        <f>+IF(H130=0,"",'Ark1'!T2377)</f>
        <v>5.7577282530553555</v>
      </c>
      <c r="W130" s="35">
        <f>+IF(H130=0,"",'Ark1'!W2377)</f>
        <v>2.6599568655643431</v>
      </c>
      <c r="X130" s="35">
        <f>+IF(H130=0,"",'Ark1'!X2377)</f>
        <v>42.415528396836805</v>
      </c>
      <c r="Y130" s="35">
        <f>+IF(H130=0,"",'Ark1'!Y2377)</f>
        <v>18.404025880661393</v>
      </c>
      <c r="Z130" s="35">
        <f>+IF(H130=0,"",'Ark1'!Z2377)</f>
        <v>0</v>
      </c>
      <c r="AA130" s="35">
        <f>+IF(H130=0,"",'Ark1'!Z2377)</f>
        <v>0</v>
      </c>
      <c r="AB130" s="28">
        <f>+IF(H130=0,"",'Ark1'!AC2377)</f>
        <v>1.5724429612816804</v>
      </c>
      <c r="AC130" s="35">
        <f>+IF(H130=0,"",'Ark1'!AE2377)</f>
        <v>57.854389146174846</v>
      </c>
      <c r="AD130" s="35">
        <f t="shared" si="44"/>
        <v>0.1192172578531696</v>
      </c>
      <c r="AE130" s="30">
        <f t="shared" si="45"/>
        <v>6.8296189791516901E-2</v>
      </c>
      <c r="AF130" s="620"/>
      <c r="AG130" s="224"/>
      <c r="AI130" s="30"/>
      <c r="AJ130" s="28"/>
      <c r="AK130" s="225"/>
      <c r="AL130" s="621"/>
      <c r="AP130" s="621"/>
    </row>
    <row r="131" spans="1:72" ht="15" customHeight="1">
      <c r="A131" s="620"/>
      <c r="B131" s="620"/>
      <c r="C131" s="620"/>
      <c r="D131" s="620"/>
      <c r="E131" s="620"/>
      <c r="F131" s="620"/>
      <c r="G131" s="620"/>
      <c r="H131" s="372"/>
      <c r="I131" s="222"/>
      <c r="J131" s="222"/>
      <c r="K131" s="222"/>
      <c r="L131" s="620"/>
      <c r="M131" s="620"/>
      <c r="N131" s="372"/>
      <c r="O131" s="101"/>
      <c r="P131" s="222"/>
      <c r="Q131" s="101"/>
      <c r="R131" s="222"/>
      <c r="S131" s="222"/>
      <c r="T131" s="222"/>
      <c r="U131" s="222"/>
      <c r="V131" s="620"/>
      <c r="W131" s="223"/>
      <c r="X131" s="223"/>
      <c r="Y131" s="223"/>
      <c r="Z131" s="223"/>
      <c r="AA131" s="223"/>
      <c r="AB131" s="620"/>
      <c r="AC131" s="223"/>
      <c r="AD131" s="223"/>
      <c r="AE131" s="222"/>
      <c r="AF131" s="620"/>
      <c r="AG131" s="224"/>
      <c r="AI131" s="30"/>
      <c r="AJ131" s="28"/>
      <c r="AK131" s="225"/>
      <c r="AL131" s="621"/>
      <c r="AP131" s="621"/>
      <c r="BH131" s="236"/>
    </row>
    <row r="132" spans="1:72" ht="15" customHeight="1">
      <c r="A132" s="620"/>
      <c r="B132" s="620"/>
      <c r="C132" s="238" t="str">
        <f>+D134</f>
        <v>Midt-Norge</v>
      </c>
      <c r="D132" s="620"/>
      <c r="E132" s="279"/>
      <c r="F132" s="238"/>
      <c r="G132" s="620"/>
      <c r="H132" s="391">
        <f>SUM(H134:H145)</f>
        <v>17114</v>
      </c>
      <c r="I132" s="222"/>
      <c r="J132" s="222"/>
      <c r="K132" s="222"/>
      <c r="L132" s="272">
        <f>+Slakteri!M18</f>
        <v>17.288412995208702</v>
      </c>
      <c r="M132" s="620"/>
      <c r="N132" s="391">
        <f>SUM(N134:N145)</f>
        <v>17107</v>
      </c>
      <c r="O132" s="101"/>
      <c r="P132" s="222"/>
      <c r="Q132" s="101"/>
      <c r="R132" s="225">
        <f>+Slakteri!V18</f>
        <v>19.293119972540303</v>
      </c>
      <c r="S132" s="222"/>
      <c r="T132" s="225">
        <f>+Slakteri!X18</f>
        <v>7.1627322659810648</v>
      </c>
      <c r="U132" s="222"/>
      <c r="V132" s="620"/>
      <c r="W132" s="223"/>
      <c r="X132" s="223"/>
      <c r="Y132" s="223"/>
      <c r="Z132" s="223"/>
      <c r="AA132" s="223"/>
      <c r="AB132" s="620"/>
      <c r="AC132" s="223"/>
      <c r="AD132" s="225">
        <f>+Klasse!L90/Klasse!C90</f>
        <v>0</v>
      </c>
      <c r="AE132" s="222"/>
      <c r="AF132" s="620"/>
      <c r="AG132" s="224"/>
      <c r="AI132" s="30"/>
      <c r="AJ132" s="28"/>
      <c r="AK132" s="225"/>
      <c r="AL132" s="621"/>
      <c r="AP132" s="621"/>
      <c r="BH132" s="236"/>
    </row>
    <row r="133" spans="1:72" ht="15" customHeight="1">
      <c r="A133" s="620"/>
      <c r="B133" s="620"/>
      <c r="C133" s="620"/>
      <c r="D133" s="620"/>
      <c r="E133" s="620"/>
      <c r="F133" s="620"/>
      <c r="G133" s="620"/>
      <c r="H133" s="372"/>
      <c r="I133" s="222"/>
      <c r="J133" s="222"/>
      <c r="K133" s="222"/>
      <c r="L133" s="620"/>
      <c r="M133" s="620"/>
      <c r="N133" s="372"/>
      <c r="O133" s="101"/>
      <c r="P133" s="222"/>
      <c r="Q133" s="101"/>
      <c r="R133" s="222"/>
      <c r="S133" s="222"/>
      <c r="T133" s="222"/>
      <c r="U133" s="222"/>
      <c r="V133" s="620"/>
      <c r="W133" s="223"/>
      <c r="X133" s="223"/>
      <c r="Y133" s="223"/>
      <c r="Z133" s="223"/>
      <c r="AA133" s="223"/>
      <c r="AB133" s="620"/>
      <c r="AC133" s="223"/>
      <c r="AD133" s="223"/>
      <c r="AE133" s="223"/>
      <c r="AF133" s="620"/>
      <c r="AG133" s="224"/>
      <c r="AI133" s="30"/>
      <c r="AJ133" s="28"/>
      <c r="AK133" s="225"/>
      <c r="AL133" s="621"/>
      <c r="AP133" s="621"/>
      <c r="BH133" s="236">
        <f>1+BH130</f>
        <v>1</v>
      </c>
      <c r="BI133" s="621">
        <v>20.659867330016564</v>
      </c>
      <c r="BJ133" s="621">
        <f t="shared" ref="BJ133:BT133" si="46">+BI133</f>
        <v>20.659867330016564</v>
      </c>
      <c r="BK133" s="621">
        <f t="shared" si="46"/>
        <v>20.659867330016564</v>
      </c>
      <c r="BL133" s="621">
        <f t="shared" si="46"/>
        <v>20.659867330016564</v>
      </c>
      <c r="BM133" s="621">
        <f t="shared" si="46"/>
        <v>20.659867330016564</v>
      </c>
      <c r="BN133" s="621">
        <f t="shared" si="46"/>
        <v>20.659867330016564</v>
      </c>
      <c r="BO133" s="621">
        <f t="shared" si="46"/>
        <v>20.659867330016564</v>
      </c>
      <c r="BP133" s="621">
        <f t="shared" si="46"/>
        <v>20.659867330016564</v>
      </c>
      <c r="BQ133" s="621">
        <f t="shared" si="46"/>
        <v>20.659867330016564</v>
      </c>
      <c r="BR133" s="621">
        <f t="shared" si="46"/>
        <v>20.659867330016564</v>
      </c>
      <c r="BS133" s="621">
        <f t="shared" si="46"/>
        <v>20.659867330016564</v>
      </c>
      <c r="BT133" s="621">
        <f t="shared" si="46"/>
        <v>20.659867330016564</v>
      </c>
    </row>
    <row r="134" spans="1:72" ht="15" customHeight="1">
      <c r="A134" s="620"/>
      <c r="B134" s="244">
        <f>+'Ark1'!C2378</f>
        <v>2024</v>
      </c>
      <c r="C134" s="240">
        <f>+'Ark1'!J2378</f>
        <v>147</v>
      </c>
      <c r="D134" s="240" t="str">
        <f>VLOOKUP(C134,RNR!$A$1:$B$26,2)</f>
        <v>Midt-Norge</v>
      </c>
      <c r="E134" s="240">
        <f>+'Ark1'!D2378</f>
        <v>1</v>
      </c>
      <c r="F134" s="240" t="str">
        <f t="shared" ref="F134:F145" si="47">+F119</f>
        <v>Jan</v>
      </c>
      <c r="G134" s="240">
        <f>+'Ark1'!Q2378</f>
        <v>7</v>
      </c>
      <c r="H134" s="376">
        <f>+'Ark1'!R2378</f>
        <v>146</v>
      </c>
      <c r="I134" s="241">
        <f>+IF(H134=0,"",'Ark1'!AG2378)</f>
        <v>1.6764266850384657</v>
      </c>
      <c r="J134" s="241">
        <f>+IF(H134=0,"",'Ark1'!AH2378)</f>
        <v>1.6230060200200047</v>
      </c>
      <c r="K134" s="241"/>
      <c r="L134" s="241">
        <f>+IF(H134=0,"",'Ark1'!U2378)</f>
        <v>20.617123287671237</v>
      </c>
      <c r="M134" s="620"/>
      <c r="N134" s="391">
        <f>+IF(I134=0,"",'Ark1'!AJ2378)</f>
        <v>146</v>
      </c>
      <c r="O134" s="101"/>
      <c r="P134" s="272">
        <f>+IF(N134=0,"",'Ark1'!AK2378)</f>
        <v>99.641095890410909</v>
      </c>
      <c r="Q134" s="101"/>
      <c r="R134" s="272">
        <f>+IF(N134=0,"",'Ark1'!AL2378)</f>
        <v>20.432832318612412</v>
      </c>
      <c r="S134" s="222"/>
      <c r="T134" s="28">
        <f>+IF(H134=0,"",'Ark1'!S2378)</f>
        <v>7.5547945205479436</v>
      </c>
      <c r="U134" s="222"/>
      <c r="V134" s="242">
        <f>+IF(H134=0,"",'Ark1'!T2378)</f>
        <v>6.5068493150684947</v>
      </c>
      <c r="W134" s="243">
        <f>+IF(H134=0,"",'Ark1'!W2378)</f>
        <v>8.2191780821917817</v>
      </c>
      <c r="X134" s="243">
        <f>+IF(H134=0,"",'Ark1'!X2378)</f>
        <v>83.561643835616422</v>
      </c>
      <c r="Y134" s="243">
        <f>+IF(H134=0,"",'Ark1'!Y2378)</f>
        <v>21.917808219178081</v>
      </c>
      <c r="Z134" s="243">
        <f>+IF(H134=0,"",'Ark1'!Z2378)</f>
        <v>0</v>
      </c>
      <c r="AA134" s="243">
        <f>+IF(H134=0,"",'Ark1'!Z2378)</f>
        <v>0</v>
      </c>
      <c r="AB134" s="242">
        <f>+IF(H134=0,"",'Ark1'!AC2378)</f>
        <v>1.356095196796121</v>
      </c>
      <c r="AC134" s="243">
        <f>+IF(H134=0,"",'Ark1'!AE2378)</f>
        <v>54.785949291033312</v>
      </c>
      <c r="AD134" s="243">
        <f t="shared" ref="AD134" si="48">+IF(H134=0,"",+L134/C134)</f>
        <v>0.14025253937191318</v>
      </c>
      <c r="AE134" s="241">
        <f>+IF(H134=0,"",G134/H134)</f>
        <v>4.7945205479452052E-2</v>
      </c>
      <c r="AF134" s="620"/>
      <c r="AG134" s="224"/>
      <c r="AI134" s="30"/>
      <c r="AJ134" s="28"/>
      <c r="AK134" s="225"/>
      <c r="AL134" s="621"/>
      <c r="AP134" s="621"/>
    </row>
    <row r="135" spans="1:72" ht="15" customHeight="1">
      <c r="A135" s="620"/>
      <c r="B135" s="244">
        <f>+'Ark1'!C2379</f>
        <v>2024</v>
      </c>
      <c r="C135" s="240">
        <f>+'Ark1'!J2379</f>
        <v>147</v>
      </c>
      <c r="D135" s="240" t="str">
        <f>VLOOKUP(C135,RNR!$A$1:$B$26,2)</f>
        <v>Midt-Norge</v>
      </c>
      <c r="E135" s="240">
        <f>+'Ark1'!D2379</f>
        <v>2</v>
      </c>
      <c r="F135" s="240" t="str">
        <f t="shared" si="47"/>
        <v>Feb</v>
      </c>
      <c r="G135" s="240">
        <f>+'Ark1'!Q2379</f>
        <v>13</v>
      </c>
      <c r="H135" s="376">
        <f>+'Ark1'!R2379</f>
        <v>234</v>
      </c>
      <c r="I135" s="241">
        <f>+IF(H135=0,"",'Ark1'!AG2379)</f>
        <v>2.1808014911463185</v>
      </c>
      <c r="J135" s="241">
        <f>+IF(H135=0,"",'Ark1'!AH2379)</f>
        <v>2.1305475516516243</v>
      </c>
      <c r="K135" s="241"/>
      <c r="L135" s="241">
        <f>+IF(H135=0,"",'Ark1'!U2379)</f>
        <v>21.518803418803405</v>
      </c>
      <c r="M135" s="620"/>
      <c r="N135" s="391">
        <f>+IF(I135=0,"",'Ark1'!AJ2379)</f>
        <v>234</v>
      </c>
      <c r="O135" s="101"/>
      <c r="P135" s="272">
        <f>+IF(N135=0,"",'Ark1'!AK2379)</f>
        <v>98.966239316239296</v>
      </c>
      <c r="Q135" s="101"/>
      <c r="R135" s="272">
        <f>+IF(N135=0,"",'Ark1'!AL2379)</f>
        <v>21.544799817790391</v>
      </c>
      <c r="S135" s="222"/>
      <c r="T135" s="28">
        <f>+IF(H135=0,"",'Ark1'!S2379)</f>
        <v>8.1794871794871806</v>
      </c>
      <c r="U135" s="222"/>
      <c r="V135" s="242">
        <f>+IF(H135=0,"",'Ark1'!T2379)</f>
        <v>6.7606837606837606</v>
      </c>
      <c r="W135" s="243">
        <f>+IF(H135=0,"",'Ark1'!W2379)</f>
        <v>11.53846153846154</v>
      </c>
      <c r="X135" s="243">
        <f>+IF(H135=0,"",'Ark1'!X2379)</f>
        <v>82.051282051282044</v>
      </c>
      <c r="Y135" s="243">
        <f>+IF(H135=0,"",'Ark1'!Y2379)</f>
        <v>32.47863247863247</v>
      </c>
      <c r="Z135" s="243">
        <f>+IF(H135=0,"",'Ark1'!Z2379)</f>
        <v>0</v>
      </c>
      <c r="AA135" s="243">
        <f>+IF(H135=0,"",'Ark1'!Z2379)</f>
        <v>0</v>
      </c>
      <c r="AB135" s="242">
        <f>+IF(H135=0,"",'Ark1'!AC2379)</f>
        <v>1.5751791250715179</v>
      </c>
      <c r="AC135" s="243">
        <f>+IF(H135=0,"",'Ark1'!AE2379)</f>
        <v>60.355853701732173</v>
      </c>
      <c r="AD135" s="243">
        <f t="shared" ref="AD135:AD145" si="49">+IF(H135=0,"",+L135/C135)</f>
        <v>0.14638641781498915</v>
      </c>
      <c r="AE135" s="241">
        <f t="shared" ref="AE135:AE144" si="50">+IF(H135=0,"",G135/H135)</f>
        <v>5.5555555555555552E-2</v>
      </c>
      <c r="AF135" s="620"/>
      <c r="AG135" s="224"/>
      <c r="AI135" s="30"/>
      <c r="AJ135" s="28"/>
      <c r="AK135" s="225"/>
      <c r="AL135" s="621"/>
      <c r="AP135" s="621"/>
    </row>
    <row r="136" spans="1:72" ht="15" customHeight="1">
      <c r="A136" s="620"/>
      <c r="B136" s="244">
        <f>+'Ark1'!C2380</f>
        <v>2024</v>
      </c>
      <c r="C136" s="240">
        <f>+'Ark1'!J2380</f>
        <v>147</v>
      </c>
      <c r="D136" s="240" t="str">
        <f>VLOOKUP(C136,RNR!$A$1:$B$26,2)</f>
        <v>Midt-Norge</v>
      </c>
      <c r="E136" s="240">
        <f>+'Ark1'!D2380</f>
        <v>3</v>
      </c>
      <c r="F136" s="240" t="str">
        <f t="shared" si="47"/>
        <v>Mar</v>
      </c>
      <c r="G136" s="240">
        <f>+'Ark1'!Q2380</f>
        <v>28</v>
      </c>
      <c r="H136" s="376">
        <f>+'Ark1'!R2380</f>
        <v>483</v>
      </c>
      <c r="I136" s="241">
        <f>+IF(H136=0,"",'Ark1'!AG2380)</f>
        <v>1.1698030952553944</v>
      </c>
      <c r="J136" s="241">
        <f>+IF(H136=0,"",'Ark1'!AH2380)</f>
        <v>0.95042991614648975</v>
      </c>
      <c r="K136" s="241"/>
      <c r="L136" s="241">
        <f>+IF(H136=0,"",'Ark1'!U2380)</f>
        <v>20.955279503105576</v>
      </c>
      <c r="M136" s="620"/>
      <c r="N136" s="391">
        <f>+IF(I136=0,"",'Ark1'!AJ2380)</f>
        <v>483</v>
      </c>
      <c r="O136" s="101"/>
      <c r="P136" s="272">
        <f>+IF(N136=0,"",'Ark1'!AK2380)</f>
        <v>100.51097308488617</v>
      </c>
      <c r="Q136" s="101"/>
      <c r="R136" s="272">
        <f>+IF(N136=0,"",'Ark1'!AL2380)</f>
        <v>19.490665763692725</v>
      </c>
      <c r="S136" s="222"/>
      <c r="T136" s="28">
        <f>+IF(H136=0,"",'Ark1'!S2380)</f>
        <v>7.0828157349896488</v>
      </c>
      <c r="U136" s="222"/>
      <c r="V136" s="242">
        <f>+IF(H136=0,"",'Ark1'!T2380)</f>
        <v>6.3685300207039344</v>
      </c>
      <c r="W136" s="243">
        <f>+IF(H136=0,"",'Ark1'!W2380)</f>
        <v>17.391304347826086</v>
      </c>
      <c r="X136" s="243">
        <f>+IF(H136=0,"",'Ark1'!X2380)</f>
        <v>62.732919254658384</v>
      </c>
      <c r="Y136" s="243">
        <f>+IF(H136=0,"",'Ark1'!Y2380)</f>
        <v>30.848861283643895</v>
      </c>
      <c r="Z136" s="243">
        <f>+IF(H136=0,"",'Ark1'!Z2380)</f>
        <v>0</v>
      </c>
      <c r="AA136" s="243">
        <f>+IF(H136=0,"",'Ark1'!Z2380)</f>
        <v>0</v>
      </c>
      <c r="AB136" s="242">
        <f>+IF(H136=0,"",'Ark1'!AC2380)</f>
        <v>2.0482794154603403</v>
      </c>
      <c r="AC136" s="243">
        <f>+IF(H136=0,"",'Ark1'!AE2380)</f>
        <v>62.110274749804496</v>
      </c>
      <c r="AD136" s="243">
        <f t="shared" si="49"/>
        <v>0.14255292178983384</v>
      </c>
      <c r="AE136" s="241">
        <f t="shared" si="50"/>
        <v>5.7971014492753624E-2</v>
      </c>
      <c r="AF136" s="620"/>
      <c r="AG136" s="224"/>
      <c r="AI136" s="30"/>
      <c r="AJ136" s="28"/>
      <c r="AK136" s="225"/>
      <c r="AL136" s="621"/>
      <c r="AP136" s="621"/>
    </row>
    <row r="137" spans="1:72" ht="15" customHeight="1">
      <c r="A137" s="620"/>
      <c r="B137" s="244">
        <f>+'Ark1'!C2381</f>
        <v>2024</v>
      </c>
      <c r="C137" s="240">
        <f>+'Ark1'!J2381</f>
        <v>147</v>
      </c>
      <c r="D137" s="240" t="str">
        <f>VLOOKUP(C137,RNR!$A$1:$B$26,2)</f>
        <v>Midt-Norge</v>
      </c>
      <c r="E137" s="240">
        <f>+'Ark1'!D2381</f>
        <v>4</v>
      </c>
      <c r="F137" s="240" t="str">
        <f t="shared" si="47"/>
        <v>Apr</v>
      </c>
      <c r="G137" s="240">
        <f>+'Ark1'!Q2381</f>
        <v>19</v>
      </c>
      <c r="H137" s="376">
        <f>+'Ark1'!R2381</f>
        <v>211</v>
      </c>
      <c r="I137" s="241">
        <f>+IF(H137=0,"",'Ark1'!AG2381)</f>
        <v>2.9634831460674151</v>
      </c>
      <c r="J137" s="241">
        <f>+IF(H137=0,"",'Ark1'!AH2381)</f>
        <v>2.9394470192431754</v>
      </c>
      <c r="K137" s="241"/>
      <c r="L137" s="241">
        <f>+IF(H137=0,"",'Ark1'!U2381)</f>
        <v>22.459715639810444</v>
      </c>
      <c r="M137" s="620"/>
      <c r="N137" s="391">
        <f>+IF(I137=0,"",'Ark1'!AJ2381)</f>
        <v>211</v>
      </c>
      <c r="O137" s="101"/>
      <c r="P137" s="272">
        <f>+IF(N137=0,"",'Ark1'!AK2381)</f>
        <v>101.77677725118482</v>
      </c>
      <c r="Q137" s="101"/>
      <c r="R137" s="272">
        <f>+IF(N137=0,"",'Ark1'!AL2381)</f>
        <v>20.534710214616059</v>
      </c>
      <c r="S137" s="222"/>
      <c r="T137" s="28">
        <f>+IF(H137=0,"",'Ark1'!S2381)</f>
        <v>7.6966824644549776</v>
      </c>
      <c r="U137" s="222"/>
      <c r="V137" s="242">
        <f>+IF(H137=0,"",'Ark1'!T2381)</f>
        <v>6.8720379146919424</v>
      </c>
      <c r="W137" s="243">
        <f>+IF(H137=0,"",'Ark1'!W2381)</f>
        <v>15.639810426540283</v>
      </c>
      <c r="X137" s="243">
        <f>+IF(H137=0,"",'Ark1'!X2381)</f>
        <v>78.199052132701411</v>
      </c>
      <c r="Y137" s="243">
        <f>+IF(H137=0,"",'Ark1'!Y2381)</f>
        <v>40.758293838862564</v>
      </c>
      <c r="Z137" s="243">
        <f>+IF(H137=0,"",'Ark1'!Z2381)</f>
        <v>0</v>
      </c>
      <c r="AA137" s="243">
        <f>+IF(H137=0,"",'Ark1'!Z2381)</f>
        <v>0</v>
      </c>
      <c r="AB137" s="242">
        <f>+IF(H137=0,"",'Ark1'!AC2381)</f>
        <v>1.7733480046177936</v>
      </c>
      <c r="AC137" s="243">
        <f>+IF(H137=0,"",'Ark1'!AE2381)</f>
        <v>64.940739286551477</v>
      </c>
      <c r="AD137" s="243">
        <f t="shared" si="49"/>
        <v>0.15278718122320029</v>
      </c>
      <c r="AE137" s="241">
        <f t="shared" si="50"/>
        <v>9.004739336492891E-2</v>
      </c>
      <c r="AF137" s="620"/>
      <c r="AG137" s="224"/>
      <c r="AI137" s="30"/>
      <c r="AJ137" s="28"/>
      <c r="AK137" s="225"/>
      <c r="AL137" s="621"/>
      <c r="AP137" s="621"/>
    </row>
    <row r="138" spans="1:72" ht="15" customHeight="1">
      <c r="A138" s="620"/>
      <c r="B138" s="244">
        <f>+'Ark1'!C2382</f>
        <v>2024</v>
      </c>
      <c r="C138" s="240">
        <f>+'Ark1'!J2382</f>
        <v>147</v>
      </c>
      <c r="D138" s="240" t="str">
        <f>VLOOKUP(C138,RNR!$A$1:$B$26,2)</f>
        <v>Midt-Norge</v>
      </c>
      <c r="E138" s="240">
        <f>+'Ark1'!D2382</f>
        <v>5</v>
      </c>
      <c r="F138" s="240" t="str">
        <f t="shared" si="47"/>
        <v>Mai</v>
      </c>
      <c r="G138" s="240">
        <f>+'Ark1'!Q2382</f>
        <v>1</v>
      </c>
      <c r="H138" s="376">
        <f>+'Ark1'!R2382</f>
        <v>3</v>
      </c>
      <c r="I138" s="241">
        <f>+IF(H138=0,"",'Ark1'!AG2382)</f>
        <v>9.3109869646182522E-2</v>
      </c>
      <c r="J138" s="241">
        <f>+IF(H138=0,"",'Ark1'!AH2382)</f>
        <v>0.11389631110513063</v>
      </c>
      <c r="K138" s="241"/>
      <c r="L138" s="241">
        <f>+IF(H138=0,"",'Ark1'!U2382)</f>
        <v>31.600000000000009</v>
      </c>
      <c r="M138" s="620"/>
      <c r="N138" s="391">
        <f>+IF(I138=0,"",'Ark1'!AJ2382)</f>
        <v>3</v>
      </c>
      <c r="O138" s="101"/>
      <c r="P138" s="272">
        <f>+IF(N138=0,"",'Ark1'!AK2382)</f>
        <v>116.8666666666667</v>
      </c>
      <c r="Q138" s="101"/>
      <c r="R138" s="272">
        <f>+IF(N138=0,"",'Ark1'!AL2382)</f>
        <v>19.492583193022121</v>
      </c>
      <c r="S138" s="222"/>
      <c r="T138" s="28">
        <f>+IF(H138=0,"",'Ark1'!S2382)</f>
        <v>6</v>
      </c>
      <c r="U138" s="222"/>
      <c r="V138" s="242">
        <f>+IF(H138=0,"",'Ark1'!T2382)</f>
        <v>7.3333333333333313</v>
      </c>
      <c r="W138" s="243">
        <f>+IF(H138=0,"",'Ark1'!W2382)</f>
        <v>33.333333333333343</v>
      </c>
      <c r="X138" s="243">
        <f>+IF(H138=0,"",'Ark1'!X2382)</f>
        <v>100</v>
      </c>
      <c r="Y138" s="243">
        <f>+IF(H138=0,"",'Ark1'!Y2382)</f>
        <v>66.666666666666686</v>
      </c>
      <c r="Z138" s="243">
        <f>+IF(H138=0,"",'Ark1'!Z2382)</f>
        <v>0</v>
      </c>
      <c r="AA138" s="243">
        <f>+IF(H138=0,"",'Ark1'!Z2382)</f>
        <v>0</v>
      </c>
      <c r="AB138" s="242">
        <f>+IF(H138=0,"",'Ark1'!AC2382)</f>
        <v>1.6996731711975963</v>
      </c>
      <c r="AC138" s="243">
        <f>+IF(H138=0,"",'Ark1'!AE2382)</f>
        <v>92.804561207284991</v>
      </c>
      <c r="AD138" s="243">
        <f t="shared" si="49"/>
        <v>0.21496598639455788</v>
      </c>
      <c r="AE138" s="241">
        <f t="shared" si="50"/>
        <v>0.33333333333333331</v>
      </c>
      <c r="AF138" s="620"/>
      <c r="AG138" s="224"/>
      <c r="AI138" s="30"/>
      <c r="AJ138" s="28"/>
      <c r="AK138" s="225"/>
      <c r="AL138" s="621"/>
      <c r="AP138" s="621"/>
    </row>
    <row r="139" spans="1:72" ht="15" customHeight="1">
      <c r="A139" s="620"/>
      <c r="B139" s="244">
        <f>+'Ark1'!C2383</f>
        <v>2024</v>
      </c>
      <c r="C139" s="240">
        <f>+'Ark1'!J2383</f>
        <v>147</v>
      </c>
      <c r="D139" s="240" t="str">
        <f>VLOOKUP(C139,RNR!$A$1:$B$26,2)</f>
        <v>Midt-Norge</v>
      </c>
      <c r="E139" s="240">
        <f>+'Ark1'!D2383</f>
        <v>6</v>
      </c>
      <c r="F139" s="240" t="str">
        <f t="shared" si="47"/>
        <v>Jun</v>
      </c>
      <c r="G139" s="240">
        <f>+'Ark1'!Q2383</f>
        <v>2</v>
      </c>
      <c r="H139" s="376">
        <f>+'Ark1'!R2383</f>
        <v>13</v>
      </c>
      <c r="I139" s="241">
        <f>+IF(H139=0,"",'Ark1'!AG2383)</f>
        <v>0.33739942901635078</v>
      </c>
      <c r="J139" s="241">
        <f>+IF(H139=0,"",'Ark1'!AH2383)</f>
        <v>0.46137695853736438</v>
      </c>
      <c r="K139" s="241"/>
      <c r="L139" s="241">
        <f>+IF(H139=0,"",'Ark1'!U2383)</f>
        <v>27.215384615384608</v>
      </c>
      <c r="M139" s="620"/>
      <c r="N139" s="391">
        <f>+IF(I139=0,"",'Ark1'!AJ2383)</f>
        <v>13</v>
      </c>
      <c r="O139" s="101"/>
      <c r="P139" s="272">
        <f>+IF(N139=0,"",'Ark1'!AK2383)</f>
        <v>107.34615384615383</v>
      </c>
      <c r="Q139" s="101"/>
      <c r="R139" s="272">
        <f>+IF(N139=0,"",'Ark1'!AL2383)</f>
        <v>20.874343242647154</v>
      </c>
      <c r="S139" s="222"/>
      <c r="T139" s="28">
        <f>+IF(H139=0,"",'Ark1'!S2383)</f>
        <v>7.1538461538461551</v>
      </c>
      <c r="U139" s="222"/>
      <c r="V139" s="242">
        <f>+IF(H139=0,"",'Ark1'!T2383)</f>
        <v>6.6153846153846141</v>
      </c>
      <c r="W139" s="243">
        <f>+IF(H139=0,"",'Ark1'!W2383)</f>
        <v>15.38461538461538</v>
      </c>
      <c r="X139" s="243">
        <f>+IF(H139=0,"",'Ark1'!X2383)</f>
        <v>100</v>
      </c>
      <c r="Y139" s="243">
        <f>+IF(H139=0,"",'Ark1'!Y2383)</f>
        <v>61.538461538461519</v>
      </c>
      <c r="Z139" s="243">
        <f>+IF(H139=0,"",'Ark1'!Z2383)</f>
        <v>0</v>
      </c>
      <c r="AA139" s="243">
        <f>+IF(H139=0,"",'Ark1'!Z2383)</f>
        <v>0</v>
      </c>
      <c r="AB139" s="242">
        <f>+IF(H139=0,"",'Ark1'!AC2383)</f>
        <v>2.1675388928623653</v>
      </c>
      <c r="AC139" s="243">
        <f>+IF(H139=0,"",'Ark1'!AE2383)</f>
        <v>90.936962548112945</v>
      </c>
      <c r="AD139" s="243">
        <f t="shared" si="49"/>
        <v>0.18513867085295652</v>
      </c>
      <c r="AE139" s="241">
        <f t="shared" si="50"/>
        <v>0.15384615384615385</v>
      </c>
      <c r="AF139" s="620"/>
      <c r="AG139" s="224"/>
      <c r="AI139" s="30"/>
      <c r="AJ139" s="28"/>
      <c r="AK139" s="225"/>
      <c r="AL139" s="621"/>
      <c r="AP139" s="621"/>
    </row>
    <row r="140" spans="1:72" ht="15" customHeight="1">
      <c r="A140" s="620"/>
      <c r="B140" s="244">
        <f>+'Ark1'!C2384</f>
        <v>2024</v>
      </c>
      <c r="C140" s="240">
        <f>+'Ark1'!J2384</f>
        <v>147</v>
      </c>
      <c r="D140" s="240" t="str">
        <f>VLOOKUP(C140,RNR!$A$1:$B$26,2)</f>
        <v>Midt-Norge</v>
      </c>
      <c r="E140" s="240">
        <f>+'Ark1'!D2384</f>
        <v>7</v>
      </c>
      <c r="F140" s="240" t="str">
        <f t="shared" si="47"/>
        <v>Jul</v>
      </c>
      <c r="G140" s="240">
        <f>+'Ark1'!Q2384</f>
        <v>0</v>
      </c>
      <c r="H140" s="376">
        <f>+'Ark1'!R2384</f>
        <v>0</v>
      </c>
      <c r="I140" s="241" t="str">
        <f>+IF(H140=0,"",'Ark1'!AG2384)</f>
        <v/>
      </c>
      <c r="J140" s="241" t="str">
        <f>+IF(H140=0,"",'Ark1'!AH2384)</f>
        <v/>
      </c>
      <c r="K140" s="241"/>
      <c r="L140" s="241" t="str">
        <f>+IF(H140=0,"",'Ark1'!U2384)</f>
        <v/>
      </c>
      <c r="M140" s="620"/>
      <c r="N140" s="391">
        <f>+IF(I140=0,"",'Ark1'!AJ2384)</f>
        <v>0</v>
      </c>
      <c r="O140" s="101"/>
      <c r="P140" s="272" t="str">
        <f>+IF(N140=0,"",'Ark1'!AK2384)</f>
        <v/>
      </c>
      <c r="Q140" s="101"/>
      <c r="R140" s="272" t="str">
        <f>+IF(N140=0,"",'Ark1'!AL2384)</f>
        <v/>
      </c>
      <c r="S140" s="222"/>
      <c r="T140" s="28" t="str">
        <f>+IF(H140=0,"",'Ark1'!S2384)</f>
        <v/>
      </c>
      <c r="U140" s="222"/>
      <c r="V140" s="242" t="str">
        <f>+IF(H140=0,"",'Ark1'!T2384)</f>
        <v/>
      </c>
      <c r="W140" s="243" t="str">
        <f>+IF(H140=0,"",'Ark1'!W2384)</f>
        <v/>
      </c>
      <c r="X140" s="243" t="str">
        <f>+IF(H140=0,"",'Ark1'!X2384)</f>
        <v/>
      </c>
      <c r="Y140" s="243" t="str">
        <f>+IF(H140=0,"",'Ark1'!Y2384)</f>
        <v/>
      </c>
      <c r="Z140" s="243" t="str">
        <f>+IF(H140=0,"",'Ark1'!Z2384)</f>
        <v/>
      </c>
      <c r="AA140" s="243" t="str">
        <f>+IF(H140=0,"",'Ark1'!Z2384)</f>
        <v/>
      </c>
      <c r="AB140" s="242" t="str">
        <f>+IF(H140=0,"",'Ark1'!AC2384)</f>
        <v/>
      </c>
      <c r="AC140" s="243" t="str">
        <f>+IF(H140=0,"",'Ark1'!AE2384)</f>
        <v/>
      </c>
      <c r="AD140" s="243" t="str">
        <f t="shared" si="49"/>
        <v/>
      </c>
      <c r="AE140" s="241" t="str">
        <f t="shared" si="50"/>
        <v/>
      </c>
      <c r="AF140" s="620"/>
      <c r="AG140" s="224"/>
      <c r="AI140" s="30"/>
      <c r="AJ140" s="28"/>
      <c r="AK140" s="225"/>
      <c r="AL140" s="621"/>
      <c r="AP140" s="621"/>
    </row>
    <row r="141" spans="1:72" ht="15" customHeight="1">
      <c r="A141" s="620"/>
      <c r="B141" s="244">
        <f>+'Ark1'!C2385</f>
        <v>2024</v>
      </c>
      <c r="C141" s="240">
        <f>+'Ark1'!J2385</f>
        <v>147</v>
      </c>
      <c r="D141" s="240" t="str">
        <f>VLOOKUP(C141,RNR!$A$1:$B$26,2)</f>
        <v>Midt-Norge</v>
      </c>
      <c r="E141" s="240">
        <f>+'Ark1'!D2385</f>
        <v>8</v>
      </c>
      <c r="F141" s="240" t="str">
        <f t="shared" si="47"/>
        <v>Aug</v>
      </c>
      <c r="G141" s="240">
        <f>+'Ark1'!Q2385</f>
        <v>30</v>
      </c>
      <c r="H141" s="376">
        <f>+'Ark1'!R2385</f>
        <v>1065</v>
      </c>
      <c r="I141" s="241">
        <f>+IF(H141=0,"",'Ark1'!AG2385)</f>
        <v>1.0547687431910469</v>
      </c>
      <c r="J141" s="241">
        <f>+IF(H141=0,"",'Ark1'!AH2385)</f>
        <v>0.94214900465513307</v>
      </c>
      <c r="K141" s="241"/>
      <c r="L141" s="241">
        <f>+IF(H141=0,"",'Ark1'!U2385)</f>
        <v>19.630046948356824</v>
      </c>
      <c r="M141" s="620"/>
      <c r="N141" s="391">
        <f>+IF(I141=0,"",'Ark1'!AJ2385)</f>
        <v>1064</v>
      </c>
      <c r="O141" s="101"/>
      <c r="P141" s="272">
        <f>+IF(N141=0,"",'Ark1'!AK2385)</f>
        <v>97.591071428571482</v>
      </c>
      <c r="Q141" s="101"/>
      <c r="R141" s="272">
        <f>+IF(N141=0,"",'Ark1'!AL2385)</f>
        <v>20.696607636872997</v>
      </c>
      <c r="S141" s="222"/>
      <c r="T141" s="28">
        <f>+IF(H141=0,"",'Ark1'!S2385)</f>
        <v>7.6159624413145517</v>
      </c>
      <c r="U141" s="222"/>
      <c r="V141" s="242">
        <f>+IF(H141=0,"",'Ark1'!T2385)</f>
        <v>6.106103286384978</v>
      </c>
      <c r="W141" s="243">
        <f>+IF(H141=0,"",'Ark1'!W2385)</f>
        <v>6.854460093896714</v>
      </c>
      <c r="X141" s="243">
        <f>+IF(H141=0,"",'Ark1'!X2385)</f>
        <v>72.676056338028175</v>
      </c>
      <c r="Y141" s="243">
        <f>+IF(H141=0,"",'Ark1'!Y2385)</f>
        <v>22.723004694835687</v>
      </c>
      <c r="Z141" s="243">
        <f>+IF(H141=0,"",'Ark1'!Z2385)</f>
        <v>0</v>
      </c>
      <c r="AA141" s="243">
        <f>+IF(H141=0,"",'Ark1'!Z2385)</f>
        <v>0</v>
      </c>
      <c r="AB141" s="242">
        <f>+IF(H141=0,"",'Ark1'!AC2385)</f>
        <v>1.6418843887860783</v>
      </c>
      <c r="AC141" s="243">
        <f>+IF(H141=0,"",'Ark1'!AE2385)</f>
        <v>43.332931764603273</v>
      </c>
      <c r="AD141" s="243">
        <f t="shared" si="49"/>
        <v>0.13353773434256344</v>
      </c>
      <c r="AE141" s="241">
        <f t="shared" si="50"/>
        <v>2.8169014084507043E-2</v>
      </c>
      <c r="AF141" s="620"/>
      <c r="AG141" s="224"/>
      <c r="AI141" s="30"/>
      <c r="AJ141" s="28"/>
      <c r="AK141" s="225"/>
      <c r="AL141" s="621"/>
      <c r="AP141" s="621"/>
    </row>
    <row r="142" spans="1:72" ht="15" customHeight="1">
      <c r="A142" s="620"/>
      <c r="B142" s="244">
        <f>+'Ark1'!C2386</f>
        <v>2024</v>
      </c>
      <c r="C142" s="240">
        <f>+'Ark1'!J2386</f>
        <v>147</v>
      </c>
      <c r="D142" s="240" t="str">
        <f>VLOOKUP(C142,RNR!$A$1:$B$26,2)</f>
        <v>Midt-Norge</v>
      </c>
      <c r="E142" s="240">
        <f>+'Ark1'!D2386</f>
        <v>9</v>
      </c>
      <c r="F142" s="240" t="str">
        <f t="shared" si="47"/>
        <v>Sep</v>
      </c>
      <c r="G142" s="240">
        <f>+'Ark1'!Q2386</f>
        <v>103</v>
      </c>
      <c r="H142" s="376">
        <f>+'Ark1'!R2386</f>
        <v>4557</v>
      </c>
      <c r="I142" s="241">
        <f>+IF(H142=0,"",'Ark1'!AG2386)</f>
        <v>1.2424781946031129</v>
      </c>
      <c r="J142" s="241">
        <f>+IF(H142=0,"",'Ark1'!AH2386)</f>
        <v>1.0709943224199592</v>
      </c>
      <c r="K142" s="241"/>
      <c r="L142" s="241">
        <f>+IF(H142=0,"",'Ark1'!U2386)</f>
        <v>17.178143515470701</v>
      </c>
      <c r="M142" s="620"/>
      <c r="N142" s="391">
        <f>+IF(I142=0,"",'Ark1'!AJ2386)</f>
        <v>4555</v>
      </c>
      <c r="O142" s="101"/>
      <c r="P142" s="272">
        <f>+IF(N142=0,"",'Ark1'!AK2386)</f>
        <v>94.838155872667215</v>
      </c>
      <c r="Q142" s="101"/>
      <c r="R142" s="272">
        <f>+IF(N142=0,"",'Ark1'!AL2386)</f>
        <v>19.411840070427758</v>
      </c>
      <c r="S142" s="222"/>
      <c r="T142" s="28">
        <f>+IF(H142=0,"",'Ark1'!S2386)</f>
        <v>7.3039280228220322</v>
      </c>
      <c r="U142" s="222"/>
      <c r="V142" s="242">
        <f>+IF(H142=0,"",'Ark1'!T2386)</f>
        <v>5.6061005047180164</v>
      </c>
      <c r="W142" s="243">
        <f>+IF(H142=0,"",'Ark1'!W2386)</f>
        <v>1.4922097871406628</v>
      </c>
      <c r="X142" s="243">
        <f>+IF(H142=0,"",'Ark1'!X2386)</f>
        <v>60.983102918586802</v>
      </c>
      <c r="Y142" s="243">
        <f>+IF(H142=0,"",'Ark1'!Y2386)</f>
        <v>12.310730743910463</v>
      </c>
      <c r="Z142" s="243">
        <f>+IF(H142=0,"",'Ark1'!Z2386)</f>
        <v>0</v>
      </c>
      <c r="AA142" s="243">
        <f>+IF(H142=0,"",'Ark1'!Z2386)</f>
        <v>0</v>
      </c>
      <c r="AB142" s="242">
        <f>+IF(H142=0,"",'Ark1'!AC2386)</f>
        <v>1.3333841118788765</v>
      </c>
      <c r="AC142" s="243">
        <f>+IF(H142=0,"",'Ark1'!AE2386)</f>
        <v>48.698721236901811</v>
      </c>
      <c r="AD142" s="243">
        <f t="shared" si="49"/>
        <v>0.11685811915286191</v>
      </c>
      <c r="AE142" s="241">
        <f t="shared" si="50"/>
        <v>2.2602589422865922E-2</v>
      </c>
      <c r="AF142" s="620"/>
      <c r="AG142" s="224"/>
      <c r="AI142" s="30"/>
      <c r="AJ142" s="28"/>
      <c r="AK142" s="225"/>
      <c r="AL142" s="621"/>
      <c r="AP142" s="621"/>
    </row>
    <row r="143" spans="1:72" ht="15" customHeight="1">
      <c r="A143" s="620"/>
      <c r="B143" s="244">
        <f>+'Ark1'!C2387</f>
        <v>2024</v>
      </c>
      <c r="C143" s="240">
        <f>+'Ark1'!J2387</f>
        <v>147</v>
      </c>
      <c r="D143" s="240" t="str">
        <f>VLOOKUP(C143,RNR!$A$1:$B$26,2)</f>
        <v>Midt-Norge</v>
      </c>
      <c r="E143" s="240">
        <f>+'Ark1'!D2387</f>
        <v>10</v>
      </c>
      <c r="F143" s="240" t="str">
        <f t="shared" si="47"/>
        <v>Okt</v>
      </c>
      <c r="G143" s="240">
        <f>+'Ark1'!Q2387</f>
        <v>128</v>
      </c>
      <c r="H143" s="376">
        <f>+'Ark1'!R2387</f>
        <v>7758</v>
      </c>
      <c r="I143" s="241">
        <f>+IF(H143=0,"",'Ark1'!AG2387)</f>
        <v>1.9032992482973841</v>
      </c>
      <c r="J143" s="241">
        <f>+IF(H143=0,"",'Ark1'!AH2387)</f>
        <v>1.6112493558621572</v>
      </c>
      <c r="K143" s="241"/>
      <c r="L143" s="241">
        <f>+IF(H143=0,"",'Ark1'!U2387)</f>
        <v>16.229466357308556</v>
      </c>
      <c r="M143" s="620"/>
      <c r="N143" s="391">
        <f>+IF(I143=0,"",'Ark1'!AJ2387)</f>
        <v>7754</v>
      </c>
      <c r="O143" s="101"/>
      <c r="P143" s="272">
        <f>+IF(N143=0,"",'Ark1'!AK2387)</f>
        <v>93.877972659272288</v>
      </c>
      <c r="Q143" s="101"/>
      <c r="R143" s="272">
        <f>+IF(N143=0,"",'Ark1'!AL2387)</f>
        <v>18.746327917798485</v>
      </c>
      <c r="S143" s="222"/>
      <c r="T143" s="28">
        <f>+IF(H143=0,"",'Ark1'!S2387)</f>
        <v>6.9003609177623124</v>
      </c>
      <c r="U143" s="222"/>
      <c r="V143" s="242">
        <f>+IF(H143=0,"",'Ark1'!T2387)</f>
        <v>5.4279453467388512</v>
      </c>
      <c r="W143" s="243">
        <f>+IF(H143=0,"",'Ark1'!W2387)</f>
        <v>1.3147718484145401</v>
      </c>
      <c r="X143" s="243">
        <f>+IF(H143=0,"",'Ark1'!X2387)</f>
        <v>51.740139211136913</v>
      </c>
      <c r="Y143" s="243">
        <f>+IF(H143=0,"",'Ark1'!Y2387)</f>
        <v>10.763083268883737</v>
      </c>
      <c r="Z143" s="243">
        <f>+IF(H143=0,"",'Ark1'!Z2387)</f>
        <v>0</v>
      </c>
      <c r="AA143" s="243">
        <f>+IF(H143=0,"",'Ark1'!Z2387)</f>
        <v>0</v>
      </c>
      <c r="AB143" s="242">
        <f>+IF(H143=0,"",'Ark1'!AC2387)</f>
        <v>1.3511579944109648</v>
      </c>
      <c r="AC143" s="243">
        <f>+IF(H143=0,"",'Ark1'!AE2387)</f>
        <v>57.380279278326682</v>
      </c>
      <c r="AD143" s="243">
        <f t="shared" si="49"/>
        <v>0.11040453304291535</v>
      </c>
      <c r="AE143" s="241">
        <f t="shared" si="50"/>
        <v>1.6499097705594226E-2</v>
      </c>
      <c r="AF143" s="620"/>
      <c r="AG143" s="224"/>
      <c r="AI143" s="30"/>
      <c r="AJ143" s="28"/>
      <c r="AK143" s="225"/>
      <c r="AL143" s="621"/>
      <c r="AP143" s="621"/>
    </row>
    <row r="144" spans="1:72" ht="15" customHeight="1">
      <c r="A144" s="620"/>
      <c r="B144" s="244">
        <f>+'Ark1'!C2388</f>
        <v>2024</v>
      </c>
      <c r="C144" s="240">
        <f>+'Ark1'!J2388</f>
        <v>147</v>
      </c>
      <c r="D144" s="240" t="str">
        <f>VLOOKUP(C144,RNR!$A$1:$B$26,2)</f>
        <v>Midt-Norge</v>
      </c>
      <c r="E144" s="240">
        <f>+'Ark1'!D2388</f>
        <v>11</v>
      </c>
      <c r="F144" s="240" t="str">
        <f t="shared" si="47"/>
        <v>Nov</v>
      </c>
      <c r="G144" s="240">
        <f>+'Ark1'!Q2388</f>
        <v>68</v>
      </c>
      <c r="H144" s="376">
        <f>+'Ark1'!R2388</f>
        <v>2352</v>
      </c>
      <c r="I144" s="241">
        <f>+IF(H144=0,"",'Ark1'!AG2388)</f>
        <v>2.270357928877563</v>
      </c>
      <c r="J144" s="241">
        <f>+IF(H144=0,"",'Ark1'!AH2388)</f>
        <v>2.1209287581417282</v>
      </c>
      <c r="K144" s="241"/>
      <c r="L144" s="241">
        <f>+IF(H144=0,"",'Ark1'!U2388)</f>
        <v>17.86445578231293</v>
      </c>
      <c r="M144" s="620"/>
      <c r="N144" s="391">
        <f>+IF(I144=0,"",'Ark1'!AJ2388)</f>
        <v>2352</v>
      </c>
      <c r="O144" s="101"/>
      <c r="P144" s="272">
        <f>+IF(N144=0,"",'Ark1'!AK2388)</f>
        <v>95.914328231292387</v>
      </c>
      <c r="Q144" s="101"/>
      <c r="R144" s="272">
        <f>+IF(N144=0,"",'Ark1'!AL2388)</f>
        <v>19.618827708116321</v>
      </c>
      <c r="S144" s="222"/>
      <c r="T144" s="28">
        <f>+IF(H144=0,"",'Ark1'!S2388)</f>
        <v>7.3278061224489761</v>
      </c>
      <c r="U144" s="222"/>
      <c r="V144" s="242">
        <f>+IF(H144=0,"",'Ark1'!T2388)</f>
        <v>5.8125</v>
      </c>
      <c r="W144" s="243">
        <f>+IF(H144=0,"",'Ark1'!W2388)</f>
        <v>2.1683673469387754</v>
      </c>
      <c r="X144" s="243">
        <f>+IF(H144=0,"",'Ark1'!X2388)</f>
        <v>64.328231292517003</v>
      </c>
      <c r="Y144" s="243">
        <f>+IF(H144=0,"",'Ark1'!Y2388)</f>
        <v>12.92517006802721</v>
      </c>
      <c r="Z144" s="243">
        <f>+IF(H144=0,"",'Ark1'!Z2388)</f>
        <v>0</v>
      </c>
      <c r="AA144" s="243">
        <f>+IF(H144=0,"",'Ark1'!Z2388)</f>
        <v>0</v>
      </c>
      <c r="AB144" s="242">
        <f>+IF(H144=0,"",'Ark1'!AC2388)</f>
        <v>1.2389498824506544</v>
      </c>
      <c r="AC144" s="243">
        <f>+IF(H144=0,"",'Ark1'!AE2388)</f>
        <v>60.056440631783552</v>
      </c>
      <c r="AD144" s="243">
        <f t="shared" si="49"/>
        <v>0.12152691008376143</v>
      </c>
      <c r="AE144" s="241">
        <f t="shared" si="50"/>
        <v>2.8911564625850341E-2</v>
      </c>
      <c r="AF144" s="620"/>
      <c r="AG144" s="224"/>
      <c r="AI144" s="30"/>
      <c r="AJ144" s="28"/>
      <c r="AK144" s="225"/>
      <c r="AL144" s="621"/>
      <c r="AP144" s="621"/>
    </row>
    <row r="145" spans="1:72" ht="15" customHeight="1">
      <c r="A145" s="620"/>
      <c r="B145" s="244">
        <f>+'Ark1'!C2389</f>
        <v>2024</v>
      </c>
      <c r="C145" s="240">
        <f>+'Ark1'!J2389</f>
        <v>147</v>
      </c>
      <c r="D145" s="240" t="str">
        <f>VLOOKUP(C145,RNR!$A$1:$B$26,2)</f>
        <v>Midt-Norge</v>
      </c>
      <c r="E145" s="240">
        <f>+'Ark1'!D2389</f>
        <v>12</v>
      </c>
      <c r="F145" s="240" t="str">
        <f t="shared" si="47"/>
        <v>Des</v>
      </c>
      <c r="G145" s="240">
        <f>+'Ark1'!Q2389</f>
        <v>25</v>
      </c>
      <c r="H145" s="376">
        <f>+'Ark1'!R2389</f>
        <v>292</v>
      </c>
      <c r="I145" s="241">
        <f>+IF(H145=0,"",'Ark1'!AG2389)</f>
        <v>2.639905975951542</v>
      </c>
      <c r="J145" s="241">
        <f>+IF(H145=0,"",'Ark1'!AH2389)</f>
        <v>2.6189972232003496</v>
      </c>
      <c r="K145" s="241"/>
      <c r="L145" s="241">
        <f>+IF(H145=0,"",'Ark1'!U2389)</f>
        <v>18.517808219178097</v>
      </c>
      <c r="M145" s="620"/>
      <c r="N145" s="391">
        <f>+IF(I145=0,"",'Ark1'!AJ2389)</f>
        <v>292</v>
      </c>
      <c r="O145" s="101"/>
      <c r="P145" s="272">
        <f>+IF(N145=0,"",'Ark1'!AK2389)</f>
        <v>95.35410958904103</v>
      </c>
      <c r="Q145" s="101"/>
      <c r="R145" s="272">
        <f>+IF(N145=0,"",'Ark1'!AL2389)</f>
        <v>20.552861551220445</v>
      </c>
      <c r="S145" s="222"/>
      <c r="T145" s="28">
        <f>+IF(H145=0,"",'Ark1'!S2389)</f>
        <v>7.6952054794520564</v>
      </c>
      <c r="U145" s="222"/>
      <c r="V145" s="242">
        <f>+IF(H145=0,"",'Ark1'!T2389)</f>
        <v>5.667808219178081</v>
      </c>
      <c r="W145" s="243">
        <f>+IF(H145=0,"",'Ark1'!W2389)</f>
        <v>1.3698630136986301</v>
      </c>
      <c r="X145" s="243">
        <f>+IF(H145=0,"",'Ark1'!X2389)</f>
        <v>60.958904109589042</v>
      </c>
      <c r="Y145" s="243">
        <f>+IF(H145=0,"",'Ark1'!Y2389)</f>
        <v>14.383561643835622</v>
      </c>
      <c r="Z145" s="243">
        <f>+IF(H145=0,"",'Ark1'!Z2389)</f>
        <v>0</v>
      </c>
      <c r="AA145" s="243">
        <f>+IF(H145=0,"",'Ark1'!Z2389)</f>
        <v>0</v>
      </c>
      <c r="AB145" s="242">
        <f>+IF(H145=0,"",'Ark1'!AC2389)</f>
        <v>1.3882794580454902</v>
      </c>
      <c r="AC145" s="243">
        <f>+IF(H145=0,"",'Ark1'!AE2389)</f>
        <v>53.550969620561183</v>
      </c>
      <c r="AD145" s="243">
        <f t="shared" si="49"/>
        <v>0.12597148448420473</v>
      </c>
      <c r="AE145" s="241">
        <f>+IF(H145=0,"",G145/H145)</f>
        <v>8.5616438356164379E-2</v>
      </c>
      <c r="AF145" s="620"/>
      <c r="AG145" s="224"/>
      <c r="AI145" s="30"/>
      <c r="AJ145" s="28"/>
      <c r="AK145" s="225"/>
      <c r="AL145" s="621"/>
      <c r="AP145" s="621"/>
    </row>
    <row r="146" spans="1:72" ht="15" customHeight="1">
      <c r="A146" s="620"/>
      <c r="B146" s="620"/>
      <c r="C146" s="620"/>
      <c r="D146" s="620"/>
      <c r="E146" s="620"/>
      <c r="F146" s="620"/>
      <c r="G146" s="620"/>
      <c r="H146" s="372"/>
      <c r="I146" s="222"/>
      <c r="J146" s="222"/>
      <c r="K146" s="222"/>
      <c r="L146" s="620"/>
      <c r="M146" s="620"/>
      <c r="N146" s="372"/>
      <c r="O146" s="101"/>
      <c r="P146" s="222"/>
      <c r="Q146" s="101"/>
      <c r="R146" s="222"/>
      <c r="S146" s="222"/>
      <c r="T146" s="222"/>
      <c r="U146" s="222"/>
      <c r="V146" s="620"/>
      <c r="W146" s="223"/>
      <c r="X146" s="223"/>
      <c r="Y146" s="223"/>
      <c r="Z146" s="223"/>
      <c r="AA146" s="223"/>
      <c r="AB146" s="620"/>
      <c r="AC146" s="223"/>
      <c r="AD146" s="223"/>
      <c r="AE146" s="222"/>
      <c r="AF146" s="620"/>
      <c r="AG146" s="224"/>
      <c r="AI146" s="30"/>
      <c r="AJ146" s="28"/>
      <c r="AK146" s="225"/>
      <c r="AL146" s="621"/>
      <c r="AP146" s="621"/>
      <c r="BH146" s="236"/>
    </row>
    <row r="147" spans="1:72" ht="15" customHeight="1">
      <c r="A147" s="620"/>
      <c r="B147" s="620"/>
      <c r="C147" s="238" t="str">
        <f>+D149</f>
        <v>Målselv</v>
      </c>
      <c r="D147" s="620"/>
      <c r="E147" s="620"/>
      <c r="F147" s="620"/>
      <c r="G147" s="620"/>
      <c r="H147" s="391">
        <f>SUM(H149:H160)</f>
        <v>55649</v>
      </c>
      <c r="I147" s="222"/>
      <c r="J147" s="222"/>
      <c r="K147" s="222"/>
      <c r="L147" s="272">
        <f>+Slakteri!M19</f>
        <v>22.101717910474633</v>
      </c>
      <c r="M147" s="620"/>
      <c r="N147" s="391">
        <f>SUM(N149:N160)</f>
        <v>54592</v>
      </c>
      <c r="O147" s="101"/>
      <c r="P147" s="222"/>
      <c r="Q147" s="101"/>
      <c r="R147" s="225">
        <f>+Slakteri!V19</f>
        <v>22.565773457607285</v>
      </c>
      <c r="S147" s="222"/>
      <c r="T147" s="225">
        <f>+Slakteri!X19</f>
        <v>8.3991985480421913</v>
      </c>
      <c r="U147" s="222"/>
      <c r="V147" s="620"/>
      <c r="W147" s="223"/>
      <c r="X147" s="223"/>
      <c r="Y147" s="223"/>
      <c r="Z147" s="223"/>
      <c r="AA147" s="223"/>
      <c r="AB147" s="620"/>
      <c r="AC147" s="223"/>
      <c r="AD147" s="225">
        <f>+Klasse!L108/Klasse!C108</f>
        <v>0</v>
      </c>
      <c r="AE147" s="222"/>
      <c r="AF147" s="620"/>
      <c r="AG147" s="224"/>
      <c r="AI147" s="30"/>
      <c r="AJ147" s="28"/>
      <c r="AK147" s="225"/>
      <c r="AL147" s="621"/>
      <c r="AP147" s="621"/>
      <c r="BH147" s="236"/>
    </row>
    <row r="148" spans="1:72" ht="15" customHeight="1">
      <c r="A148" s="620"/>
      <c r="B148" s="620"/>
      <c r="C148" s="620"/>
      <c r="D148" s="620"/>
      <c r="E148" s="620"/>
      <c r="F148" s="620"/>
      <c r="G148" s="620"/>
      <c r="H148" s="372"/>
      <c r="I148" s="222"/>
      <c r="J148" s="222"/>
      <c r="K148" s="222"/>
      <c r="L148" s="620"/>
      <c r="M148" s="620"/>
      <c r="N148" s="372"/>
      <c r="O148" s="101"/>
      <c r="P148" s="222"/>
      <c r="Q148" s="101"/>
      <c r="R148" s="222"/>
      <c r="S148" s="222"/>
      <c r="T148" s="222"/>
      <c r="U148" s="222"/>
      <c r="V148" s="620"/>
      <c r="W148" s="223"/>
      <c r="X148" s="223"/>
      <c r="Y148" s="223"/>
      <c r="Z148" s="223"/>
      <c r="AA148" s="223"/>
      <c r="AB148" s="620"/>
      <c r="AC148" s="223"/>
      <c r="AD148" s="223"/>
      <c r="AE148" s="223"/>
      <c r="AF148" s="620"/>
      <c r="AG148" s="224"/>
      <c r="AI148" s="30"/>
      <c r="AJ148" s="28"/>
      <c r="AK148" s="225"/>
      <c r="AL148" s="621"/>
      <c r="AP148" s="621"/>
      <c r="BH148" s="236">
        <f>1+BH145</f>
        <v>1</v>
      </c>
      <c r="BI148" s="621">
        <v>20.659867330016564</v>
      </c>
      <c r="BJ148" s="621">
        <f t="shared" ref="BJ148:BT148" si="51">+BI148</f>
        <v>20.659867330016564</v>
      </c>
      <c r="BK148" s="621">
        <f t="shared" si="51"/>
        <v>20.659867330016564</v>
      </c>
      <c r="BL148" s="621">
        <f t="shared" si="51"/>
        <v>20.659867330016564</v>
      </c>
      <c r="BM148" s="621">
        <f t="shared" si="51"/>
        <v>20.659867330016564</v>
      </c>
      <c r="BN148" s="621">
        <f t="shared" si="51"/>
        <v>20.659867330016564</v>
      </c>
      <c r="BO148" s="621">
        <f t="shared" si="51"/>
        <v>20.659867330016564</v>
      </c>
      <c r="BP148" s="621">
        <f t="shared" si="51"/>
        <v>20.659867330016564</v>
      </c>
      <c r="BQ148" s="621">
        <f t="shared" si="51"/>
        <v>20.659867330016564</v>
      </c>
      <c r="BR148" s="621">
        <f t="shared" si="51"/>
        <v>20.659867330016564</v>
      </c>
      <c r="BS148" s="621">
        <f t="shared" si="51"/>
        <v>20.659867330016564</v>
      </c>
      <c r="BT148" s="621">
        <f t="shared" si="51"/>
        <v>20.659867330016564</v>
      </c>
    </row>
    <row r="149" spans="1:72" ht="15" customHeight="1">
      <c r="A149" s="620"/>
      <c r="B149" s="244">
        <f>+'Ark1'!C2390</f>
        <v>2024</v>
      </c>
      <c r="C149" s="621">
        <f>+'Ark1'!J2390</f>
        <v>155</v>
      </c>
      <c r="D149" s="621" t="str">
        <f>VLOOKUP(C149,RNR!$A$1:$B$26,2)</f>
        <v>Målselv</v>
      </c>
      <c r="E149" s="621">
        <f>+'Ark1'!D2390</f>
        <v>1</v>
      </c>
      <c r="F149" s="621" t="str">
        <f t="shared" ref="F149:F160" si="52">+F134</f>
        <v>Jan</v>
      </c>
      <c r="G149" s="621">
        <f>+'Ark1'!Q2390</f>
        <v>50</v>
      </c>
      <c r="H149" s="619">
        <f>+'Ark1'!R2390</f>
        <v>643</v>
      </c>
      <c r="I149" s="30">
        <f>+IF(H149=0,"",'Ark1'!AG2390)</f>
        <v>7.383166838902282</v>
      </c>
      <c r="J149" s="30">
        <f>+IF(H149=0,"",'Ark1'!AH2390)</f>
        <v>7.5129202623682723</v>
      </c>
      <c r="K149" s="222"/>
      <c r="L149" s="30">
        <f>+IF(H149=0,"",'Ark1'!U2390)</f>
        <v>21.669984447900475</v>
      </c>
      <c r="M149" s="620"/>
      <c r="N149" s="391">
        <f>+IF(I149=0,"",'Ark1'!AJ2390)</f>
        <v>0</v>
      </c>
      <c r="O149" s="101"/>
      <c r="P149" s="272" t="str">
        <f>+IF(N149=0,"",'Ark1'!AK2390)</f>
        <v/>
      </c>
      <c r="Q149" s="101"/>
      <c r="R149" s="272" t="str">
        <f>+IF(N149=0,"",'Ark1'!AL2390)</f>
        <v/>
      </c>
      <c r="S149" s="222"/>
      <c r="T149" s="28">
        <f>+IF(H149=0,"",'Ark1'!S2390)</f>
        <v>8.258164852255053</v>
      </c>
      <c r="U149" s="222"/>
      <c r="V149" s="28">
        <f>+IF(H149=0,"",'Ark1'!T2390)</f>
        <v>5.716951788491448</v>
      </c>
      <c r="W149" s="35">
        <f>+IF(H149=0,"",'Ark1'!W2390)</f>
        <v>5.2877138413685847</v>
      </c>
      <c r="X149" s="35">
        <f>+IF(H149=0,"",'Ark1'!X2390)</f>
        <v>78.38258164852256</v>
      </c>
      <c r="Y149" s="35">
        <f>+IF(H149=0,"",'Ark1'!Y2390)</f>
        <v>36.547433903576973</v>
      </c>
      <c r="Z149" s="35">
        <f>+IF(H149=0,"",'Ark1'!Z2390)</f>
        <v>0</v>
      </c>
      <c r="AA149" s="35">
        <f>+IF(H149=0,"",'Ark1'!Z2390)</f>
        <v>0</v>
      </c>
      <c r="AB149" s="28">
        <f>+IF(H149=0,"",'Ark1'!AC2390)</f>
        <v>1.5914259114326459</v>
      </c>
      <c r="AC149" s="35">
        <f>+IF(H149=0,"",'Ark1'!AE2390)</f>
        <v>60.406710874109649</v>
      </c>
      <c r="AD149" s="35">
        <f t="shared" ref="AD149" si="53">+IF(H149=0,"",+L149/C149)</f>
        <v>0.13980635127677726</v>
      </c>
      <c r="AE149" s="30">
        <f>+IF(H149=0,"",G149/H149)</f>
        <v>7.7760497667185069E-2</v>
      </c>
      <c r="AF149" s="620"/>
      <c r="AG149" s="224"/>
      <c r="AI149" s="30"/>
      <c r="AJ149" s="28"/>
      <c r="AK149" s="225"/>
      <c r="AL149" s="621"/>
      <c r="AP149" s="621"/>
    </row>
    <row r="150" spans="1:72" ht="15" customHeight="1">
      <c r="A150" s="620"/>
      <c r="B150" s="244">
        <f>+'Ark1'!C2391</f>
        <v>2024</v>
      </c>
      <c r="C150" s="621">
        <f>+'Ark1'!J2391</f>
        <v>155</v>
      </c>
      <c r="D150" s="621" t="str">
        <f>VLOOKUP(C150,RNR!$A$1:$B$26,2)</f>
        <v>Målselv</v>
      </c>
      <c r="E150" s="621">
        <f>+'Ark1'!D2391</f>
        <v>2</v>
      </c>
      <c r="F150" s="621" t="str">
        <f t="shared" si="52"/>
        <v>Feb</v>
      </c>
      <c r="G150" s="621">
        <f>+'Ark1'!Q2391</f>
        <v>37</v>
      </c>
      <c r="H150" s="619">
        <f>+'Ark1'!R2391</f>
        <v>420</v>
      </c>
      <c r="I150" s="30">
        <f>+IF(H150=0,"",'Ark1'!AG2391)</f>
        <v>3.914259086672879</v>
      </c>
      <c r="J150" s="30">
        <f>+IF(H150=0,"",'Ark1'!AH2391)</f>
        <v>3.6480877368908753</v>
      </c>
      <c r="K150" s="222"/>
      <c r="L150" s="30">
        <f>+IF(H150=0,"",'Ark1'!U2391)</f>
        <v>20.528571428571436</v>
      </c>
      <c r="M150" s="620"/>
      <c r="N150" s="391">
        <f>+IF(I150=0,"",'Ark1'!AJ2391)</f>
        <v>103</v>
      </c>
      <c r="O150" s="101"/>
      <c r="P150" s="272">
        <f>+IF(N150=0,"",'Ark1'!AK2391)</f>
        <v>96.180582524271841</v>
      </c>
      <c r="Q150" s="101"/>
      <c r="R150" s="272">
        <f>+IF(N150=0,"",'Ark1'!AL2391)</f>
        <v>20.372988537137275</v>
      </c>
      <c r="S150" s="222"/>
      <c r="T150" s="28">
        <f>+IF(H150=0,"",'Ark1'!S2391)</f>
        <v>8.0309523809523817</v>
      </c>
      <c r="U150" s="222"/>
      <c r="V150" s="28">
        <f>+IF(H150=0,"",'Ark1'!T2391)</f>
        <v>5.2428571428571438</v>
      </c>
      <c r="W150" s="35">
        <f>+IF(H150=0,"",'Ark1'!W2391)</f>
        <v>2.1428571428571423</v>
      </c>
      <c r="X150" s="35">
        <f>+IF(H150=0,"",'Ark1'!X2391)</f>
        <v>71.428571428571445</v>
      </c>
      <c r="Y150" s="35">
        <f>+IF(H150=0,"",'Ark1'!Y2391)</f>
        <v>25.476190476190471</v>
      </c>
      <c r="Z150" s="35">
        <f>+IF(H150=0,"",'Ark1'!Z2391)</f>
        <v>0</v>
      </c>
      <c r="AA150" s="35">
        <f>+IF(H150=0,"",'Ark1'!Z2391)</f>
        <v>0</v>
      </c>
      <c r="AB150" s="28">
        <f>+IF(H150=0,"",'Ark1'!AC2391)</f>
        <v>1.54089381253109</v>
      </c>
      <c r="AC150" s="35">
        <f>+IF(H150=0,"",'Ark1'!AE2391)</f>
        <v>56.017570745268245</v>
      </c>
      <c r="AD150" s="35">
        <f t="shared" ref="AD150:AD160" si="54">+IF(H150=0,"",+L150/C150)</f>
        <v>0.1324423963133641</v>
      </c>
      <c r="AE150" s="30">
        <f t="shared" ref="AE150:AE160" si="55">+IF(H150=0,"",G150/H150)</f>
        <v>8.8095238095238101E-2</v>
      </c>
      <c r="AF150" s="620"/>
      <c r="AG150" s="28"/>
      <c r="AI150" s="30"/>
      <c r="AJ150" s="28"/>
      <c r="AK150" s="621"/>
      <c r="AL150" s="621"/>
      <c r="AP150" s="621"/>
    </row>
    <row r="151" spans="1:72" ht="15" customHeight="1">
      <c r="A151" s="620"/>
      <c r="B151" s="244">
        <f>+'Ark1'!C2392</f>
        <v>2024</v>
      </c>
      <c r="C151" s="621">
        <f>+'Ark1'!J2392</f>
        <v>155</v>
      </c>
      <c r="D151" s="621" t="str">
        <f>VLOOKUP(C151,RNR!$A$1:$B$26,2)</f>
        <v>Målselv</v>
      </c>
      <c r="E151" s="621">
        <f>+'Ark1'!D2392</f>
        <v>3</v>
      </c>
      <c r="F151" s="621" t="str">
        <f t="shared" si="52"/>
        <v>Mar</v>
      </c>
      <c r="G151" s="621">
        <f>+'Ark1'!Q2392</f>
        <v>151</v>
      </c>
      <c r="H151" s="619">
        <f>+'Ark1'!R2392</f>
        <v>1556</v>
      </c>
      <c r="I151" s="30">
        <f>+IF(H151=0,"",'Ark1'!AG2392)</f>
        <v>3.7685582116302152</v>
      </c>
      <c r="J151" s="30">
        <f>+IF(H151=0,"",'Ark1'!AH2392)</f>
        <v>4.1265583439115039</v>
      </c>
      <c r="K151" s="222"/>
      <c r="L151" s="30">
        <f>+IF(H151=0,"",'Ark1'!U2392)</f>
        <v>28.242223650385597</v>
      </c>
      <c r="M151" s="620"/>
      <c r="N151" s="391">
        <f>+IF(I151=0,"",'Ark1'!AJ2392)</f>
        <v>1555</v>
      </c>
      <c r="O151" s="101"/>
      <c r="P151" s="272">
        <f>+IF(N151=0,"",'Ark1'!AK2392)</f>
        <v>105.83389067524124</v>
      </c>
      <c r="Q151" s="101"/>
      <c r="R151" s="272">
        <f>+IF(N151=0,"",'Ark1'!AL2392)</f>
        <v>22.675572304803577</v>
      </c>
      <c r="S151" s="222"/>
      <c r="T151" s="28">
        <f>+IF(H151=0,"",'Ark1'!S2392)</f>
        <v>8.4235218508997445</v>
      </c>
      <c r="U151" s="222"/>
      <c r="V151" s="28">
        <f>+IF(H151=0,"",'Ark1'!T2392)</f>
        <v>6.5057840616966578</v>
      </c>
      <c r="W151" s="35">
        <f>+IF(H151=0,"",'Ark1'!W2392)</f>
        <v>17.480719794344477</v>
      </c>
      <c r="X151" s="35">
        <f>+IF(H151=0,"",'Ark1'!X2392)</f>
        <v>86.311053984575821</v>
      </c>
      <c r="Y151" s="35">
        <f>+IF(H151=0,"",'Ark1'!Y2392)</f>
        <v>62.339331619537262</v>
      </c>
      <c r="Z151" s="35">
        <f>+IF(H151=0,"",'Ark1'!Z2392)</f>
        <v>0</v>
      </c>
      <c r="AA151" s="35">
        <f>+IF(H151=0,"",'Ark1'!Z2392)</f>
        <v>0</v>
      </c>
      <c r="AB151" s="28">
        <f>+IF(H151=0,"",'Ark1'!AC2392)</f>
        <v>2.2442368269360071</v>
      </c>
      <c r="AC151" s="35">
        <f>+IF(H151=0,"",'Ark1'!AE2392)</f>
        <v>68.216016753418685</v>
      </c>
      <c r="AD151" s="35">
        <f t="shared" si="54"/>
        <v>0.18220789451861674</v>
      </c>
      <c r="AE151" s="30">
        <f t="shared" si="55"/>
        <v>9.7043701799485863E-2</v>
      </c>
      <c r="AF151" s="620"/>
      <c r="AG151" s="225"/>
      <c r="AI151" s="30"/>
      <c r="AJ151" s="28"/>
      <c r="AK151" s="225"/>
      <c r="AL151" s="621"/>
      <c r="AP151" s="621"/>
    </row>
    <row r="152" spans="1:72" ht="15" customHeight="1">
      <c r="A152" s="620"/>
      <c r="B152" s="244">
        <f>+'Ark1'!C2393</f>
        <v>2024</v>
      </c>
      <c r="C152" s="621">
        <f>+'Ark1'!J2393</f>
        <v>155</v>
      </c>
      <c r="D152" s="621" t="str">
        <f>VLOOKUP(C152,RNR!$A$1:$B$26,2)</f>
        <v>Målselv</v>
      </c>
      <c r="E152" s="621">
        <f>+'Ark1'!D2393</f>
        <v>4</v>
      </c>
      <c r="F152" s="621" t="str">
        <f t="shared" si="52"/>
        <v>Apr</v>
      </c>
      <c r="G152" s="621">
        <f>+'Ark1'!Q2393</f>
        <v>58</v>
      </c>
      <c r="H152" s="619">
        <f>+'Ark1'!R2393</f>
        <v>638</v>
      </c>
      <c r="I152" s="30">
        <f>+IF(H152=0,"",'Ark1'!AG2393)</f>
        <v>8.960674157303373</v>
      </c>
      <c r="J152" s="30">
        <f>+IF(H152=0,"",'Ark1'!AH2393)</f>
        <v>8.7409316911961685</v>
      </c>
      <c r="K152" s="222"/>
      <c r="L152" s="30">
        <f>+IF(H152=0,"",'Ark1'!U2393)</f>
        <v>22.088087774294657</v>
      </c>
      <c r="M152" s="620"/>
      <c r="N152" s="391">
        <f>+IF(I152=0,"",'Ark1'!AJ2393)</f>
        <v>638</v>
      </c>
      <c r="O152" s="101"/>
      <c r="P152" s="272">
        <f>+IF(N152=0,"",'Ark1'!AK2393)</f>
        <v>100.92789968652036</v>
      </c>
      <c r="Q152" s="101"/>
      <c r="R152" s="272">
        <f>+IF(N152=0,"",'Ark1'!AL2393)</f>
        <v>19.812205525326434</v>
      </c>
      <c r="S152" s="222"/>
      <c r="T152" s="28">
        <f>+IF(H152=0,"",'Ark1'!S2393)</f>
        <v>7.1598746081504707</v>
      </c>
      <c r="U152" s="222"/>
      <c r="V152" s="28">
        <f>+IF(H152=0,"",'Ark1'!T2393)</f>
        <v>6.1567398119122254</v>
      </c>
      <c r="W152" s="35">
        <f>+IF(H152=0,"",'Ark1'!W2393)</f>
        <v>17.554858934169278</v>
      </c>
      <c r="X152" s="35">
        <f>+IF(H152=0,"",'Ark1'!X2393)</f>
        <v>68.808777429467114</v>
      </c>
      <c r="Y152" s="35">
        <f>+IF(H152=0,"",'Ark1'!Y2393)</f>
        <v>35.893416927899686</v>
      </c>
      <c r="Z152" s="35">
        <f>+IF(H152=0,"",'Ark1'!Z2393)</f>
        <v>0</v>
      </c>
      <c r="AA152" s="35">
        <f>+IF(H152=0,"",'Ark1'!Z2393)</f>
        <v>0</v>
      </c>
      <c r="AB152" s="28">
        <f>+IF(H152=0,"",'Ark1'!AC2393)</f>
        <v>2.4199814822242822</v>
      </c>
      <c r="AC152" s="35">
        <f>+IF(H152=0,"",'Ark1'!AE2393)</f>
        <v>66.24528541693806</v>
      </c>
      <c r="AD152" s="35">
        <f t="shared" si="54"/>
        <v>0.14250379209222358</v>
      </c>
      <c r="AE152" s="30">
        <f t="shared" si="55"/>
        <v>9.0909090909090912E-2</v>
      </c>
      <c r="AF152" s="620"/>
      <c r="AG152" s="28"/>
      <c r="AI152" s="30"/>
      <c r="AJ152" s="28"/>
      <c r="AK152" s="621"/>
      <c r="AL152" s="621"/>
      <c r="AP152" s="621"/>
    </row>
    <row r="153" spans="1:72" ht="15" customHeight="1">
      <c r="A153" s="620"/>
      <c r="B153" s="244">
        <f>+'Ark1'!C2394</f>
        <v>2024</v>
      </c>
      <c r="C153" s="621">
        <f>+'Ark1'!J2394</f>
        <v>155</v>
      </c>
      <c r="D153" s="621" t="str">
        <f>VLOOKUP(C153,RNR!$A$1:$B$26,2)</f>
        <v>Målselv</v>
      </c>
      <c r="E153" s="621">
        <f>+'Ark1'!D2394</f>
        <v>5</v>
      </c>
      <c r="F153" s="621" t="str">
        <f t="shared" si="52"/>
        <v>Mai</v>
      </c>
      <c r="G153" s="621">
        <f>+'Ark1'!Q2394</f>
        <v>12</v>
      </c>
      <c r="H153" s="619">
        <f>+'Ark1'!R2394</f>
        <v>137</v>
      </c>
      <c r="I153" s="30">
        <f>+IF(H153=0,"",'Ark1'!AG2394)</f>
        <v>4.2520173805090007</v>
      </c>
      <c r="J153" s="30">
        <f>+IF(H153=0,"",'Ark1'!AH2394)</f>
        <v>4.2826454700986147</v>
      </c>
      <c r="K153" s="222"/>
      <c r="L153" s="30">
        <f>+IF(H153=0,"",'Ark1'!U2394)</f>
        <v>26.018978102189791</v>
      </c>
      <c r="M153" s="620"/>
      <c r="N153" s="391">
        <f>+IF(I153=0,"",'Ark1'!AJ2394)</f>
        <v>137</v>
      </c>
      <c r="O153" s="101"/>
      <c r="P153" s="272">
        <f>+IF(N153=0,"",'Ark1'!AK2394)</f>
        <v>105.26642335766424</v>
      </c>
      <c r="Q153" s="101"/>
      <c r="R153" s="272">
        <f>+IF(N153=0,"",'Ark1'!AL2394)</f>
        <v>21.138796229857871</v>
      </c>
      <c r="S153" s="222"/>
      <c r="T153" s="28">
        <f>+IF(H153=0,"",'Ark1'!S2394)</f>
        <v>7.9416058394160611</v>
      </c>
      <c r="U153" s="222"/>
      <c r="V153" s="28">
        <f>+IF(H153=0,"",'Ark1'!T2394)</f>
        <v>7.3649635036496353</v>
      </c>
      <c r="W153" s="35">
        <f>+IF(H153=0,"",'Ark1'!W2394)</f>
        <v>32.846715328467148</v>
      </c>
      <c r="X153" s="35">
        <f>+IF(H153=0,"",'Ark1'!X2394)</f>
        <v>89.051094890510939</v>
      </c>
      <c r="Y153" s="35">
        <f>+IF(H153=0,"",'Ark1'!Y2394)</f>
        <v>54.01459854014599</v>
      </c>
      <c r="Z153" s="35">
        <f>+IF(H153=0,"",'Ark1'!Z2394)</f>
        <v>0</v>
      </c>
      <c r="AA153" s="35">
        <f>+IF(H153=0,"",'Ark1'!Z2394)</f>
        <v>0</v>
      </c>
      <c r="AB153" s="28">
        <f>+IF(H153=0,"",'Ark1'!AC2394)</f>
        <v>2.3826499153476099</v>
      </c>
      <c r="AC153" s="35">
        <f>+IF(H153=0,"",'Ark1'!AE2394)</f>
        <v>30.065478205721288</v>
      </c>
      <c r="AD153" s="35">
        <f t="shared" si="54"/>
        <v>0.16786437485283737</v>
      </c>
      <c r="AE153" s="30">
        <f t="shared" si="55"/>
        <v>8.7591240875912413E-2</v>
      </c>
      <c r="AF153" s="620"/>
      <c r="AG153" s="28"/>
      <c r="AI153" s="30"/>
      <c r="AJ153" s="28"/>
      <c r="AK153" s="621"/>
      <c r="AL153" s="621"/>
      <c r="AP153" s="621"/>
    </row>
    <row r="154" spans="1:72" ht="15" customHeight="1">
      <c r="A154" s="620"/>
      <c r="B154" s="244">
        <f>+'Ark1'!C2395</f>
        <v>2024</v>
      </c>
      <c r="C154" s="621">
        <f>+'Ark1'!J2395</f>
        <v>155</v>
      </c>
      <c r="D154" s="621" t="str">
        <f>VLOOKUP(C154,RNR!$A$1:$B$26,2)</f>
        <v>Målselv</v>
      </c>
      <c r="E154" s="621">
        <f>+'Ark1'!D2395</f>
        <v>6</v>
      </c>
      <c r="F154" s="621" t="str">
        <f t="shared" si="52"/>
        <v>Jun</v>
      </c>
      <c r="G154" s="621">
        <f>+'Ark1'!Q2395</f>
        <v>21</v>
      </c>
      <c r="H154" s="619">
        <f>+'Ark1'!R2395</f>
        <v>99</v>
      </c>
      <c r="I154" s="30">
        <f>+IF(H154=0,"",'Ark1'!AG2395)</f>
        <v>2.5694264209706721</v>
      </c>
      <c r="J154" s="30">
        <f>+IF(H154=0,"",'Ark1'!AH2395)</f>
        <v>4.2577607959991361</v>
      </c>
      <c r="K154" s="222"/>
      <c r="L154" s="30">
        <f>+IF(H154=0,"",'Ark1'!U2395)</f>
        <v>32.979797979797979</v>
      </c>
      <c r="M154" s="620"/>
      <c r="N154" s="391">
        <f>+IF(I154=0,"",'Ark1'!AJ2395)</f>
        <v>99</v>
      </c>
      <c r="O154" s="101"/>
      <c r="P154" s="272">
        <f>+IF(N154=0,"",'Ark1'!AK2395)</f>
        <v>111.22424242424248</v>
      </c>
      <c r="Q154" s="101"/>
      <c r="R154" s="272">
        <f>+IF(N154=0,"",'Ark1'!AL2395)</f>
        <v>23.029227783627089</v>
      </c>
      <c r="S154" s="222"/>
      <c r="T154" s="28">
        <f>+IF(H154=0,"",'Ark1'!S2395)</f>
        <v>8.0303030303030312</v>
      </c>
      <c r="U154" s="222"/>
      <c r="V154" s="28">
        <f>+IF(H154=0,"",'Ark1'!T2395)</f>
        <v>6.6262626262626254</v>
      </c>
      <c r="W154" s="35">
        <f>+IF(H154=0,"",'Ark1'!W2395)</f>
        <v>16.161616161616163</v>
      </c>
      <c r="X154" s="35">
        <f>+IF(H154=0,"",'Ark1'!X2395)</f>
        <v>89.898989898989882</v>
      </c>
      <c r="Y154" s="35">
        <f>+IF(H154=0,"",'Ark1'!Y2395)</f>
        <v>77.777777777777771</v>
      </c>
      <c r="Z154" s="35">
        <f>+IF(H154=0,"",'Ark1'!Z2395)</f>
        <v>0</v>
      </c>
      <c r="AA154" s="35">
        <f>+IF(H154=0,"",'Ark1'!Z2395)</f>
        <v>0</v>
      </c>
      <c r="AB154" s="28">
        <f>+IF(H154=0,"",'Ark1'!AC2395)</f>
        <v>2.2633927273228913</v>
      </c>
      <c r="AC154" s="35">
        <f>+IF(H154=0,"",'Ark1'!AE2395)</f>
        <v>38.588394035597446</v>
      </c>
      <c r="AD154" s="35">
        <f t="shared" si="54"/>
        <v>0.21277289019224502</v>
      </c>
      <c r="AE154" s="30">
        <f t="shared" si="55"/>
        <v>0.21212121212121213</v>
      </c>
      <c r="AF154" s="620"/>
      <c r="AG154" s="244"/>
      <c r="AI154" s="30"/>
      <c r="AJ154" s="28"/>
      <c r="AK154" s="244"/>
      <c r="AL154" s="621"/>
      <c r="AP154" s="621"/>
    </row>
    <row r="155" spans="1:72" ht="15" customHeight="1">
      <c r="A155" s="620"/>
      <c r="B155" s="244">
        <f>+'Ark1'!C2396</f>
        <v>2024</v>
      </c>
      <c r="C155" s="621">
        <f>+'Ark1'!J2396</f>
        <v>155</v>
      </c>
      <c r="D155" s="621" t="str">
        <f>VLOOKUP(C155,RNR!$A$1:$B$26,2)</f>
        <v>Målselv</v>
      </c>
      <c r="E155" s="621">
        <f>+'Ark1'!D2396</f>
        <v>7</v>
      </c>
      <c r="F155" s="621" t="str">
        <f t="shared" si="52"/>
        <v>Jul</v>
      </c>
      <c r="G155" s="621">
        <f>+'Ark1'!Q2396</f>
        <v>0</v>
      </c>
      <c r="H155" s="619">
        <f>+'Ark1'!R2396</f>
        <v>0</v>
      </c>
      <c r="I155" s="30" t="str">
        <f>+IF(H155=0,"",'Ark1'!AG2396)</f>
        <v/>
      </c>
      <c r="J155" s="30" t="str">
        <f>+IF(H155=0,"",'Ark1'!AH2396)</f>
        <v/>
      </c>
      <c r="K155" s="222"/>
      <c r="L155" s="30" t="str">
        <f>+IF(H155=0,"",'Ark1'!U2396)</f>
        <v/>
      </c>
      <c r="M155" s="620"/>
      <c r="N155" s="391">
        <f>+IF(I155=0,"",'Ark1'!AJ2396)</f>
        <v>0</v>
      </c>
      <c r="O155" s="101"/>
      <c r="P155" s="272" t="str">
        <f>+IF(N155=0,"",'Ark1'!AK2396)</f>
        <v/>
      </c>
      <c r="Q155" s="101"/>
      <c r="R155" s="272" t="str">
        <f>+IF(N155=0,"",'Ark1'!AL2396)</f>
        <v/>
      </c>
      <c r="S155" s="222"/>
      <c r="T155" s="28" t="str">
        <f>+IF(H155=0,"",'Ark1'!S2396)</f>
        <v/>
      </c>
      <c r="U155" s="222"/>
      <c r="V155" s="28" t="str">
        <f>+IF(H155=0,"",'Ark1'!T2396)</f>
        <v/>
      </c>
      <c r="W155" s="35" t="str">
        <f>+IF(H155=0,"",'Ark1'!W2396)</f>
        <v/>
      </c>
      <c r="X155" s="35" t="str">
        <f>+IF(H155=0,"",'Ark1'!X2396)</f>
        <v/>
      </c>
      <c r="Y155" s="35" t="str">
        <f>+IF(H155=0,"",'Ark1'!Y2396)</f>
        <v/>
      </c>
      <c r="Z155" s="35" t="str">
        <f>+IF(H155=0,"",'Ark1'!Z2396)</f>
        <v/>
      </c>
      <c r="AA155" s="35" t="str">
        <f>+IF(H155=0,"",'Ark1'!Z2396)</f>
        <v/>
      </c>
      <c r="AB155" s="28" t="str">
        <f>+IF(H155=0,"",'Ark1'!AC2396)</f>
        <v/>
      </c>
      <c r="AC155" s="35" t="str">
        <f>+IF(H155=0,"",'Ark1'!AE2396)</f>
        <v/>
      </c>
      <c r="AD155" s="35" t="str">
        <f t="shared" si="54"/>
        <v/>
      </c>
      <c r="AE155" s="30" t="str">
        <f t="shared" si="55"/>
        <v/>
      </c>
      <c r="AF155" s="620"/>
      <c r="AG155" s="224"/>
      <c r="AI155" s="30"/>
      <c r="AJ155" s="28"/>
      <c r="AK155" s="224"/>
      <c r="AL155" s="621"/>
      <c r="AP155" s="621"/>
    </row>
    <row r="156" spans="1:72" ht="15" customHeight="1">
      <c r="A156" s="620"/>
      <c r="B156" s="244">
        <f>+'Ark1'!C2397</f>
        <v>2024</v>
      </c>
      <c r="C156" s="621">
        <f>+'Ark1'!J2397</f>
        <v>155</v>
      </c>
      <c r="D156" s="621" t="str">
        <f>VLOOKUP(C156,RNR!$A$1:$B$26,2)</f>
        <v>Målselv</v>
      </c>
      <c r="E156" s="621">
        <f>+'Ark1'!D2397</f>
        <v>8</v>
      </c>
      <c r="F156" s="621" t="str">
        <f t="shared" si="52"/>
        <v>Aug</v>
      </c>
      <c r="G156" s="621">
        <f>+'Ark1'!Q2397</f>
        <v>56</v>
      </c>
      <c r="H156" s="619">
        <f>+'Ark1'!R2397</f>
        <v>1445</v>
      </c>
      <c r="I156" s="30">
        <f>+IF(H156=0,"",'Ark1'!AG2397)</f>
        <v>1.4311181539071016</v>
      </c>
      <c r="J156" s="30">
        <f>+IF(H156=0,"",'Ark1'!AH2397)</f>
        <v>1.5038376370726299</v>
      </c>
      <c r="K156" s="222"/>
      <c r="L156" s="30">
        <f>+IF(H156=0,"",'Ark1'!U2397)</f>
        <v>23.093217993079595</v>
      </c>
      <c r="M156" s="620"/>
      <c r="N156" s="391">
        <f>+IF(I156=0,"",'Ark1'!AJ2397)</f>
        <v>1438</v>
      </c>
      <c r="O156" s="101"/>
      <c r="P156" s="272">
        <f>+IF(N156=0,"",'Ark1'!AK2397)</f>
        <v>97.153477051460172</v>
      </c>
      <c r="Q156" s="101"/>
      <c r="R156" s="272">
        <f>+IF(N156=0,"",'Ark1'!AL2397)</f>
        <v>24.958148922229725</v>
      </c>
      <c r="S156" s="222"/>
      <c r="T156" s="28">
        <f>+IF(H156=0,"",'Ark1'!S2397)</f>
        <v>9.1356401384083021</v>
      </c>
      <c r="U156" s="222"/>
      <c r="V156" s="28">
        <f>+IF(H156=0,"",'Ark1'!T2397)</f>
        <v>6.1695501730103794</v>
      </c>
      <c r="W156" s="35">
        <f>+IF(H156=0,"",'Ark1'!W2397)</f>
        <v>4.982698961937718</v>
      </c>
      <c r="X156" s="35">
        <f>+IF(H156=0,"",'Ark1'!X2397)</f>
        <v>93.564013840830427</v>
      </c>
      <c r="Y156" s="35">
        <f>+IF(H156=0,"",'Ark1'!Y2397)</f>
        <v>39.653979238754317</v>
      </c>
      <c r="Z156" s="35">
        <f>+IF(H156=0,"",'Ark1'!Z2397)</f>
        <v>0</v>
      </c>
      <c r="AA156" s="35">
        <f>+IF(H156=0,"",'Ark1'!Z2397)</f>
        <v>0</v>
      </c>
      <c r="AB156" s="28">
        <f>+IF(H156=0,"",'Ark1'!AC2397)</f>
        <v>1.5624176562634509</v>
      </c>
      <c r="AC156" s="35">
        <f>+IF(H156=0,"",'Ark1'!AE2397)</f>
        <v>36.583520863673634</v>
      </c>
      <c r="AD156" s="35">
        <f t="shared" si="54"/>
        <v>0.14898850318115867</v>
      </c>
      <c r="AE156" s="30">
        <f t="shared" si="55"/>
        <v>3.8754325259515568E-2</v>
      </c>
      <c r="AF156" s="620"/>
      <c r="AG156" s="224"/>
      <c r="AI156" s="30"/>
      <c r="AJ156" s="28"/>
      <c r="AK156" s="225"/>
      <c r="AL156" s="621"/>
      <c r="AP156" s="621"/>
    </row>
    <row r="157" spans="1:72" ht="15" customHeight="1">
      <c r="A157" s="620"/>
      <c r="B157" s="244">
        <f>+'Ark1'!C2398</f>
        <v>2024</v>
      </c>
      <c r="C157" s="621">
        <f>+'Ark1'!J2398</f>
        <v>155</v>
      </c>
      <c r="D157" s="621" t="str">
        <f>VLOOKUP(C157,RNR!$A$1:$B$26,2)</f>
        <v>Målselv</v>
      </c>
      <c r="E157" s="621">
        <f>+'Ark1'!D2398</f>
        <v>9</v>
      </c>
      <c r="F157" s="621" t="str">
        <f t="shared" si="52"/>
        <v>Sep</v>
      </c>
      <c r="G157" s="621">
        <f>+'Ark1'!Q2398</f>
        <v>272</v>
      </c>
      <c r="H157" s="619">
        <f>+'Ark1'!R2398</f>
        <v>16926</v>
      </c>
      <c r="I157" s="30">
        <f>+IF(H157=0,"",'Ark1'!AG2398)</f>
        <v>4.6149190085258489</v>
      </c>
      <c r="J157" s="30">
        <f>+IF(H157=0,"",'Ark1'!AH2398)</f>
        <v>5.1153192433439605</v>
      </c>
      <c r="K157" s="222"/>
      <c r="L157" s="30">
        <f>+IF(H157=0,"",'Ark1'!U2398)</f>
        <v>22.089530899208295</v>
      </c>
      <c r="M157" s="620"/>
      <c r="N157" s="391">
        <f>+IF(I157=0,"",'Ark1'!AJ2398)</f>
        <v>16894</v>
      </c>
      <c r="O157" s="101"/>
      <c r="P157" s="272">
        <f>+IF(N157=0,"",'Ark1'!AK2398)</f>
        <v>97.697886823724787</v>
      </c>
      <c r="Q157" s="101"/>
      <c r="R157" s="272">
        <f>+IF(N157=0,"",'Ark1'!AL2398)</f>
        <v>23.474979754525602</v>
      </c>
      <c r="S157" s="222"/>
      <c r="T157" s="28">
        <f>+IF(H157=0,"",'Ark1'!S2398)</f>
        <v>8.741285596124305</v>
      </c>
      <c r="U157" s="222"/>
      <c r="V157" s="28">
        <f>+IF(H157=0,"",'Ark1'!T2398)</f>
        <v>5.2692898499350109</v>
      </c>
      <c r="W157" s="35">
        <f>+IF(H157=0,"",'Ark1'!W2398)</f>
        <v>1.4711095356256645</v>
      </c>
      <c r="X157" s="35">
        <f>+IF(H157=0,"",'Ark1'!X2398)</f>
        <v>93.666548505258177</v>
      </c>
      <c r="Y157" s="35">
        <f>+IF(H157=0,"",'Ark1'!Y2398)</f>
        <v>34.249084249084255</v>
      </c>
      <c r="Z157" s="35">
        <f>+IF(H157=0,"",'Ark1'!Z2398)</f>
        <v>0</v>
      </c>
      <c r="AA157" s="35">
        <f>+IF(H157=0,"",'Ark1'!Z2398)</f>
        <v>0</v>
      </c>
      <c r="AB157" s="28">
        <f>+IF(H157=0,"",'Ark1'!AC2398)</f>
        <v>1.2797003718491125</v>
      </c>
      <c r="AC157" s="35">
        <f>+IF(H157=0,"",'Ark1'!AE2398)</f>
        <v>43.747847273459357</v>
      </c>
      <c r="AD157" s="35">
        <f t="shared" si="54"/>
        <v>0.1425131025755374</v>
      </c>
      <c r="AE157" s="30">
        <f t="shared" si="55"/>
        <v>1.6069951553822522E-2</v>
      </c>
      <c r="AF157" s="620"/>
      <c r="AG157" s="224"/>
      <c r="AI157" s="30"/>
      <c r="AJ157" s="28"/>
      <c r="AK157" s="225"/>
      <c r="AL157" s="621"/>
      <c r="AP157" s="621"/>
    </row>
    <row r="158" spans="1:72" ht="15" customHeight="1">
      <c r="A158" s="620"/>
      <c r="B158" s="244">
        <f>+'Ark1'!C2399</f>
        <v>2024</v>
      </c>
      <c r="C158" s="621">
        <f>+'Ark1'!J2399</f>
        <v>155</v>
      </c>
      <c r="D158" s="621" t="str">
        <f>VLOOKUP(C158,RNR!$A$1:$B$26,2)</f>
        <v>Målselv</v>
      </c>
      <c r="E158" s="621">
        <f>+'Ark1'!D2399</f>
        <v>10</v>
      </c>
      <c r="F158" s="621" t="str">
        <f t="shared" si="52"/>
        <v>Okt</v>
      </c>
      <c r="G158" s="621">
        <f>+'Ark1'!Q2399</f>
        <v>365</v>
      </c>
      <c r="H158" s="619">
        <f>+'Ark1'!R2399</f>
        <v>26467</v>
      </c>
      <c r="I158" s="30">
        <f>+IF(H158=0,"",'Ark1'!AG2399)</f>
        <v>6.4932484151439613</v>
      </c>
      <c r="J158" s="30">
        <f>+IF(H158=0,"",'Ark1'!AH2399)</f>
        <v>7.4474095075590876</v>
      </c>
      <c r="K158" s="222"/>
      <c r="L158" s="30">
        <f>+IF(H158=0,"",'Ark1'!U2399)</f>
        <v>21.988306192617387</v>
      </c>
      <c r="M158" s="620"/>
      <c r="N158" s="391">
        <f>+IF(I158=0,"",'Ark1'!AJ2399)</f>
        <v>26423</v>
      </c>
      <c r="O158" s="101"/>
      <c r="P158" s="272">
        <f>+IF(N158=0,"",'Ark1'!AK2399)</f>
        <v>98.892684403739366</v>
      </c>
      <c r="Q158" s="101"/>
      <c r="R158" s="272">
        <f>+IF(N158=0,"",'Ark1'!AL2399)</f>
        <v>22.298174788266088</v>
      </c>
      <c r="S158" s="222"/>
      <c r="T158" s="28">
        <f>+IF(H158=0,"",'Ark1'!S2399)</f>
        <v>8.3293535345902452</v>
      </c>
      <c r="U158" s="222"/>
      <c r="V158" s="28">
        <f>+IF(H158=0,"",'Ark1'!T2399)</f>
        <v>5.3515698794725504</v>
      </c>
      <c r="W158" s="35">
        <f>+IF(H158=0,"",'Ark1'!W2399)</f>
        <v>2.1649601390410704</v>
      </c>
      <c r="X158" s="35">
        <f>+IF(H158=0,"",'Ark1'!X2399)</f>
        <v>87.943476782408311</v>
      </c>
      <c r="Y158" s="35">
        <f>+IF(H158=0,"",'Ark1'!Y2399)</f>
        <v>32.519741564967688</v>
      </c>
      <c r="Z158" s="35">
        <f>+IF(H158=0,"",'Ark1'!Z2399)</f>
        <v>0</v>
      </c>
      <c r="AA158" s="35">
        <f>+IF(H158=0,"",'Ark1'!Z2399)</f>
        <v>0</v>
      </c>
      <c r="AB158" s="28">
        <f>+IF(H158=0,"",'Ark1'!AC2399)</f>
        <v>1.3893033094968201</v>
      </c>
      <c r="AC158" s="35">
        <f>+IF(H158=0,"",'Ark1'!AE2399)</f>
        <v>41.480460796285058</v>
      </c>
      <c r="AD158" s="35">
        <f t="shared" si="54"/>
        <v>0.14186003995237023</v>
      </c>
      <c r="AE158" s="30">
        <f t="shared" si="55"/>
        <v>1.3790758302792156E-2</v>
      </c>
      <c r="AF158" s="620"/>
      <c r="AG158" s="224"/>
      <c r="AI158" s="30"/>
      <c r="AJ158" s="28"/>
      <c r="AK158" s="225"/>
      <c r="AL158" s="621"/>
      <c r="AP158" s="621"/>
    </row>
    <row r="159" spans="1:72" ht="15" customHeight="1">
      <c r="A159" s="620"/>
      <c r="B159" s="244">
        <f>+'Ark1'!C2400</f>
        <v>2024</v>
      </c>
      <c r="C159" s="621">
        <f>+'Ark1'!J2400</f>
        <v>155</v>
      </c>
      <c r="D159" s="621" t="str">
        <f>VLOOKUP(C159,RNR!$A$1:$B$26,2)</f>
        <v>Målselv</v>
      </c>
      <c r="E159" s="621">
        <f>+'Ark1'!D2400</f>
        <v>11</v>
      </c>
      <c r="F159" s="621" t="str">
        <f t="shared" si="52"/>
        <v>Nov</v>
      </c>
      <c r="G159" s="621">
        <f>+'Ark1'!Q2400</f>
        <v>235</v>
      </c>
      <c r="H159" s="619">
        <f>+'Ark1'!R2400</f>
        <v>6788</v>
      </c>
      <c r="I159" s="30">
        <f>+IF(H159=0,"",'Ark1'!AG2400)</f>
        <v>6.5523765396347349</v>
      </c>
      <c r="J159" s="30">
        <f>+IF(H159=0,"",'Ark1'!AH2400)</f>
        <v>7.2244949776018146</v>
      </c>
      <c r="K159" s="222"/>
      <c r="L159" s="30">
        <f>+IF(H159=0,"",'Ark1'!U2400)</f>
        <v>21.084664113140835</v>
      </c>
      <c r="M159" s="620"/>
      <c r="N159" s="391">
        <f>+IF(I159=0,"",'Ark1'!AJ2400)</f>
        <v>6777</v>
      </c>
      <c r="O159" s="101"/>
      <c r="P159" s="272">
        <f>+IF(N159=0,"",'Ark1'!AK2400)</f>
        <v>98.598804780876378</v>
      </c>
      <c r="Q159" s="101"/>
      <c r="R159" s="272">
        <f>+IF(N159=0,"",'Ark1'!AL2400)</f>
        <v>21.26512117610983</v>
      </c>
      <c r="S159" s="222"/>
      <c r="T159" s="28">
        <f>+IF(H159=0,"",'Ark1'!S2400)</f>
        <v>7.884502062463171</v>
      </c>
      <c r="U159" s="222"/>
      <c r="V159" s="28">
        <f>+IF(H159=0,"",'Ark1'!T2400)</f>
        <v>5.5274012964054204</v>
      </c>
      <c r="W159" s="35">
        <f>+IF(H159=0,"",'Ark1'!W2400)</f>
        <v>3.4325279905715966</v>
      </c>
      <c r="X159" s="35">
        <f>+IF(H159=0,"",'Ark1'!X2400)</f>
        <v>77.312905126694147</v>
      </c>
      <c r="Y159" s="35">
        <f>+IF(H159=0,"",'Ark1'!Y2400)</f>
        <v>25.191514437242184</v>
      </c>
      <c r="Z159" s="35">
        <f>+IF(H159=0,"",'Ark1'!Z2400)</f>
        <v>0</v>
      </c>
      <c r="AA159" s="35">
        <f>+IF(H159=0,"",'Ark1'!Z2400)</f>
        <v>0</v>
      </c>
      <c r="AB159" s="28">
        <f>+IF(H159=0,"",'Ark1'!AC2400)</f>
        <v>1.5003389598786816</v>
      </c>
      <c r="AC159" s="35">
        <f>+IF(H159=0,"",'Ark1'!AE2400)</f>
        <v>45.593089963116029</v>
      </c>
      <c r="AD159" s="35">
        <f t="shared" si="54"/>
        <v>0.13603009105252151</v>
      </c>
      <c r="AE159" s="30">
        <f t="shared" si="55"/>
        <v>3.4619917501473189E-2</v>
      </c>
      <c r="AF159" s="620"/>
      <c r="AG159" s="224"/>
      <c r="AI159" s="30"/>
      <c r="AJ159" s="28"/>
      <c r="AK159" s="225"/>
      <c r="AL159" s="621"/>
      <c r="AP159" s="621"/>
    </row>
    <row r="160" spans="1:72" ht="15" customHeight="1">
      <c r="A160" s="620"/>
      <c r="B160" s="244">
        <f>+'Ark1'!C2401</f>
        <v>2024</v>
      </c>
      <c r="C160" s="621">
        <f>+'Ark1'!J2401</f>
        <v>155</v>
      </c>
      <c r="D160" s="621" t="str">
        <f>VLOOKUP(C160,RNR!$A$1:$B$26,2)</f>
        <v>Målselv</v>
      </c>
      <c r="E160" s="621">
        <f>+'Ark1'!D2401</f>
        <v>12</v>
      </c>
      <c r="F160" s="621" t="str">
        <f t="shared" si="52"/>
        <v>Des</v>
      </c>
      <c r="G160" s="621">
        <f>+'Ark1'!Q2401</f>
        <v>39</v>
      </c>
      <c r="H160" s="619">
        <f>+'Ark1'!R2401</f>
        <v>530</v>
      </c>
      <c r="I160" s="30">
        <f>+IF(H160=0,"",'Ark1'!AG2401)</f>
        <v>4.7916101618298521</v>
      </c>
      <c r="J160" s="30">
        <f>+IF(H160=0,"",'Ark1'!AH2401)</f>
        <v>4.9267003357055357</v>
      </c>
      <c r="K160" s="222"/>
      <c r="L160" s="30">
        <f>+IF(H160=0,"",'Ark1'!U2401)</f>
        <v>19.191886792452827</v>
      </c>
      <c r="M160" s="620"/>
      <c r="N160" s="391">
        <f>+IF(I160=0,"",'Ark1'!AJ2401)</f>
        <v>528</v>
      </c>
      <c r="O160" s="101"/>
      <c r="P160" s="272">
        <f>+IF(N160=0,"",'Ark1'!AK2401)</f>
        <v>96.524621212121261</v>
      </c>
      <c r="Q160" s="101"/>
      <c r="R160" s="272">
        <f>+IF(N160=0,"",'Ark1'!AL2401)</f>
        <v>20.759756290156982</v>
      </c>
      <c r="S160" s="222"/>
      <c r="T160" s="28">
        <f>+IF(H160=0,"",'Ark1'!S2401)</f>
        <v>7.6169811320754706</v>
      </c>
      <c r="U160" s="222"/>
      <c r="V160" s="28">
        <f>+IF(H160=0,"",'Ark1'!T2401)</f>
        <v>5.445283018867924</v>
      </c>
      <c r="W160" s="35">
        <f>+IF(H160=0,"",'Ark1'!W2401)</f>
        <v>1.5094339622641504</v>
      </c>
      <c r="X160" s="35">
        <f>+IF(H160=0,"",'Ark1'!X2401)</f>
        <v>67.169811320754704</v>
      </c>
      <c r="Y160" s="35">
        <f>+IF(H160=0,"",'Ark1'!Y2401)</f>
        <v>19.433962264150939</v>
      </c>
      <c r="Z160" s="35">
        <f>+IF(H160=0,"",'Ark1'!Z2401)</f>
        <v>0</v>
      </c>
      <c r="AA160" s="35">
        <f>+IF(H160=0,"",'Ark1'!Z2401)</f>
        <v>0</v>
      </c>
      <c r="AB160" s="28">
        <f>+IF(H160=0,"",'Ark1'!AC2401)</f>
        <v>1.210732826227195</v>
      </c>
      <c r="AC160" s="35">
        <f>+IF(H160=0,"",'Ark1'!AE2401)</f>
        <v>45.96407044153699</v>
      </c>
      <c r="AD160" s="35">
        <f t="shared" si="54"/>
        <v>0.12381862446743759</v>
      </c>
      <c r="AE160" s="30">
        <f t="shared" si="55"/>
        <v>7.3584905660377356E-2</v>
      </c>
      <c r="AF160" s="620"/>
      <c r="AG160" s="224"/>
      <c r="AI160" s="30"/>
      <c r="AJ160" s="28"/>
      <c r="AK160" s="225"/>
      <c r="AL160" s="621"/>
      <c r="AP160" s="621"/>
    </row>
    <row r="161" spans="1:72" ht="15" customHeight="1">
      <c r="A161" s="620"/>
      <c r="B161" s="620"/>
      <c r="C161" s="620"/>
      <c r="D161" s="620"/>
      <c r="E161" s="620"/>
      <c r="F161" s="620"/>
      <c r="G161" s="620"/>
      <c r="H161" s="372"/>
      <c r="I161" s="222"/>
      <c r="J161" s="222"/>
      <c r="K161" s="222"/>
      <c r="L161" s="620"/>
      <c r="M161" s="620"/>
      <c r="N161" s="372"/>
      <c r="O161" s="101"/>
      <c r="P161" s="222"/>
      <c r="Q161" s="101"/>
      <c r="R161" s="222"/>
      <c r="S161" s="222"/>
      <c r="T161" s="222"/>
      <c r="U161" s="222"/>
      <c r="V161" s="620"/>
      <c r="W161" s="223"/>
      <c r="X161" s="223"/>
      <c r="Y161" s="223"/>
      <c r="Z161" s="223"/>
      <c r="AA161" s="223"/>
      <c r="AB161" s="620"/>
      <c r="AC161" s="223"/>
      <c r="AD161" s="223"/>
      <c r="AE161" s="222"/>
      <c r="AF161" s="620"/>
      <c r="AG161" s="224"/>
      <c r="AI161" s="30"/>
      <c r="AJ161" s="28"/>
      <c r="AK161" s="225"/>
      <c r="AL161" s="621"/>
      <c r="AP161" s="621"/>
      <c r="BH161" s="236"/>
    </row>
    <row r="162" spans="1:72" ht="15" customHeight="1">
      <c r="A162" s="620"/>
      <c r="B162" s="620"/>
      <c r="C162" s="238" t="str">
        <f>+D164</f>
        <v>Oslo</v>
      </c>
      <c r="D162" s="620"/>
      <c r="E162" s="620"/>
      <c r="F162" s="620"/>
      <c r="G162" s="620"/>
      <c r="H162" s="391">
        <f>SUM(H164:H175)</f>
        <v>37862</v>
      </c>
      <c r="I162" s="222"/>
      <c r="J162" s="222"/>
      <c r="K162" s="222"/>
      <c r="L162" s="272">
        <f>+Slakteri!M20</f>
        <v>20.573569806137925</v>
      </c>
      <c r="M162" s="620"/>
      <c r="N162" s="391">
        <f>SUM(N164:N175)</f>
        <v>37822</v>
      </c>
      <c r="O162" s="101"/>
      <c r="P162" s="222"/>
      <c r="Q162" s="101"/>
      <c r="R162" s="225">
        <f>+Slakteri!V20</f>
        <v>20.756698657923845</v>
      </c>
      <c r="S162" s="222"/>
      <c r="T162" s="225">
        <f>+Slakteri!X20</f>
        <v>7.855580793407638</v>
      </c>
      <c r="U162" s="222"/>
      <c r="V162" s="620"/>
      <c r="W162" s="223"/>
      <c r="X162" s="223"/>
      <c r="Y162" s="223"/>
      <c r="Z162" s="223"/>
      <c r="AA162" s="223"/>
      <c r="AB162" s="620"/>
      <c r="AC162" s="223"/>
      <c r="AD162" s="225" t="e">
        <f>+Klasse!L126/Klasse!C126</f>
        <v>#REF!</v>
      </c>
      <c r="AE162" s="222"/>
      <c r="AF162" s="620"/>
      <c r="AG162" s="224"/>
      <c r="AI162" s="30"/>
      <c r="AJ162" s="28"/>
      <c r="AK162" s="225"/>
      <c r="AL162" s="621"/>
      <c r="AP162" s="621"/>
      <c r="BH162" s="236"/>
    </row>
    <row r="163" spans="1:72" ht="15" customHeight="1">
      <c r="A163" s="620"/>
      <c r="B163" s="620"/>
      <c r="C163" s="620"/>
      <c r="D163" s="620"/>
      <c r="E163" s="620"/>
      <c r="F163" s="620"/>
      <c r="G163" s="620"/>
      <c r="H163" s="372"/>
      <c r="I163" s="222"/>
      <c r="J163" s="222"/>
      <c r="K163" s="222"/>
      <c r="L163" s="620"/>
      <c r="M163" s="620"/>
      <c r="N163" s="372"/>
      <c r="O163" s="101"/>
      <c r="P163" s="222"/>
      <c r="Q163" s="101"/>
      <c r="R163" s="222"/>
      <c r="S163" s="222"/>
      <c r="T163" s="222"/>
      <c r="U163" s="222"/>
      <c r="V163" s="620"/>
      <c r="W163" s="223"/>
      <c r="X163" s="223"/>
      <c r="Y163" s="223"/>
      <c r="Z163" s="223"/>
      <c r="AA163" s="223"/>
      <c r="AB163" s="620"/>
      <c r="AC163" s="223"/>
      <c r="AD163" s="223"/>
      <c r="AE163" s="223"/>
      <c r="AF163" s="620"/>
      <c r="AG163" s="224"/>
      <c r="AI163" s="30"/>
      <c r="AJ163" s="28"/>
      <c r="AK163" s="225"/>
      <c r="AL163" s="621"/>
      <c r="AP163" s="621"/>
      <c r="BH163" s="236">
        <f>1+BH160</f>
        <v>1</v>
      </c>
      <c r="BI163" s="621">
        <v>20.659867330016564</v>
      </c>
      <c r="BJ163" s="621">
        <f t="shared" ref="BJ163:BT163" si="56">+BI163</f>
        <v>20.659867330016564</v>
      </c>
      <c r="BK163" s="621">
        <f t="shared" si="56"/>
        <v>20.659867330016564</v>
      </c>
      <c r="BL163" s="621">
        <f t="shared" si="56"/>
        <v>20.659867330016564</v>
      </c>
      <c r="BM163" s="621">
        <f t="shared" si="56"/>
        <v>20.659867330016564</v>
      </c>
      <c r="BN163" s="621">
        <f t="shared" si="56"/>
        <v>20.659867330016564</v>
      </c>
      <c r="BO163" s="621">
        <f t="shared" si="56"/>
        <v>20.659867330016564</v>
      </c>
      <c r="BP163" s="621">
        <f t="shared" si="56"/>
        <v>20.659867330016564</v>
      </c>
      <c r="BQ163" s="621">
        <f t="shared" si="56"/>
        <v>20.659867330016564</v>
      </c>
      <c r="BR163" s="621">
        <f t="shared" si="56"/>
        <v>20.659867330016564</v>
      </c>
      <c r="BS163" s="621">
        <f t="shared" si="56"/>
        <v>20.659867330016564</v>
      </c>
      <c r="BT163" s="621">
        <f t="shared" si="56"/>
        <v>20.659867330016564</v>
      </c>
    </row>
    <row r="164" spans="1:72" ht="15" customHeight="1">
      <c r="A164" s="620"/>
      <c r="B164" s="244">
        <f>+'Ark1'!C2402</f>
        <v>2024</v>
      </c>
      <c r="C164" s="240">
        <f>+'Ark1'!J2402</f>
        <v>160</v>
      </c>
      <c r="D164" s="251" t="str">
        <f>VLOOKUP(C164,RNR!$A$1:$B$26,2)</f>
        <v>Oslo</v>
      </c>
      <c r="E164" s="240">
        <f>+'Ark1'!D2402</f>
        <v>1</v>
      </c>
      <c r="F164" s="240" t="str">
        <f t="shared" ref="F164:F175" si="57">+F149</f>
        <v>Jan</v>
      </c>
      <c r="G164" s="240">
        <f>+'Ark1'!Q2402</f>
        <v>40</v>
      </c>
      <c r="H164" s="361">
        <f>+'Ark1'!R2402</f>
        <v>557</v>
      </c>
      <c r="I164" s="241">
        <f>+IF(H164=0,"",'Ark1'!AG2402)</f>
        <v>6.3956826271672975</v>
      </c>
      <c r="J164" s="241">
        <f>+IF(H164=0,"",'Ark1'!AH2402)</f>
        <v>5.8920709893267986</v>
      </c>
      <c r="K164" s="222"/>
      <c r="L164" s="241">
        <f>+IF(H164=0,"",'Ark1'!U2402)</f>
        <v>19.618850987432666</v>
      </c>
      <c r="M164" s="620"/>
      <c r="N164" s="391">
        <f>+'Ark1'!AJ2402</f>
        <v>557</v>
      </c>
      <c r="O164" s="101"/>
      <c r="P164" s="272">
        <f>+IF(N164=0,"",'Ark1'!AK2402)</f>
        <v>99.433931777378817</v>
      </c>
      <c r="Q164" s="101"/>
      <c r="R164" s="272">
        <f>+IF(N164=0,"",'Ark1'!AL2402)</f>
        <v>19.275216332549924</v>
      </c>
      <c r="S164" s="222"/>
      <c r="T164" s="28">
        <f>+IF(H164=0,"",'Ark1'!S2402)</f>
        <v>7.3123877917414735</v>
      </c>
      <c r="U164" s="222"/>
      <c r="V164" s="242">
        <f>+IF(H164=0,"",'Ark1'!T2402)</f>
        <v>6.4614003590664284</v>
      </c>
      <c r="W164" s="243">
        <f>+IF(H164=0,"",'Ark1'!W2402)</f>
        <v>8.6175942549371598</v>
      </c>
      <c r="X164" s="243">
        <f>+IF(H164=0,"",'Ark1'!X2402)</f>
        <v>72.351885098743267</v>
      </c>
      <c r="Y164" s="243">
        <f>+IF(H164=0,"",'Ark1'!Y2402)</f>
        <v>18.671454219030522</v>
      </c>
      <c r="Z164" s="243">
        <f>+IF(H164=0,"",'Ark1'!Z2402)</f>
        <v>0</v>
      </c>
      <c r="AA164" s="243">
        <f>+IF(H164=0,"",'Ark1'!Z2402)</f>
        <v>0</v>
      </c>
      <c r="AB164" s="242">
        <f>+IF(H164=0,"",'Ark1'!AC2402)</f>
        <v>1.653254289140063</v>
      </c>
      <c r="AC164" s="243">
        <f>+IF(H164=0,"",'Ark1'!AE2402)</f>
        <v>41.542101742911939</v>
      </c>
      <c r="AD164" s="243">
        <f>+IF(H164=0,"",+L164/C164)</f>
        <v>0.12261781867145416</v>
      </c>
      <c r="AE164" s="241">
        <f t="shared" ref="AE164" si="58">+IF(H164=0,"",G164/H164)</f>
        <v>7.1813285457809697E-2</v>
      </c>
      <c r="AF164" s="620"/>
      <c r="AG164" s="224"/>
      <c r="AI164" s="30"/>
      <c r="AJ164" s="28"/>
      <c r="AK164" s="225"/>
      <c r="AL164" s="621"/>
      <c r="AP164" s="621"/>
    </row>
    <row r="165" spans="1:72" ht="15" customHeight="1">
      <c r="A165" s="620"/>
      <c r="B165" s="244">
        <f>+'Ark1'!C2403</f>
        <v>2024</v>
      </c>
      <c r="C165" s="240">
        <f>+'Ark1'!J2403</f>
        <v>160</v>
      </c>
      <c r="D165" s="251" t="str">
        <f>VLOOKUP(C165,RNR!$A$1:$B$26,2)</f>
        <v>Oslo</v>
      </c>
      <c r="E165" s="240">
        <f>+'Ark1'!D2403</f>
        <v>2</v>
      </c>
      <c r="F165" s="240" t="str">
        <f t="shared" si="57"/>
        <v>Feb</v>
      </c>
      <c r="G165" s="240">
        <f>+'Ark1'!Q2403</f>
        <v>46</v>
      </c>
      <c r="H165" s="361">
        <f>+'Ark1'!R2403</f>
        <v>613</v>
      </c>
      <c r="I165" s="241">
        <f>+IF(H165=0,"",'Ark1'!AG2403)</f>
        <v>5.7129543336439887</v>
      </c>
      <c r="J165" s="241">
        <f>+IF(H165=0,"",'Ark1'!AH2403)</f>
        <v>5.9487693733260558</v>
      </c>
      <c r="K165" s="222"/>
      <c r="L165" s="241">
        <f>+IF(H165=0,"",'Ark1'!U2403)</f>
        <v>22.935562805872756</v>
      </c>
      <c r="M165" s="620"/>
      <c r="N165" s="391">
        <f>+'Ark1'!AJ2403</f>
        <v>613</v>
      </c>
      <c r="O165" s="101"/>
      <c r="P165" s="272">
        <f>+IF(N165=0,"",'Ark1'!AK2403)</f>
        <v>102.55660685154982</v>
      </c>
      <c r="Q165" s="101"/>
      <c r="R165" s="272">
        <f>+IF(N165=0,"",'Ark1'!AL2403)</f>
        <v>20.538782170487476</v>
      </c>
      <c r="S165" s="222"/>
      <c r="T165" s="28">
        <f>+IF(H165=0,"",'Ark1'!S2403)</f>
        <v>7.5367047308319712</v>
      </c>
      <c r="U165" s="222"/>
      <c r="V165" s="242">
        <f>+IF(H165=0,"",'Ark1'!T2403)</f>
        <v>6.2479608482871143</v>
      </c>
      <c r="W165" s="243">
        <f>+IF(H165=0,"",'Ark1'!W2403)</f>
        <v>12.07177814029364</v>
      </c>
      <c r="X165" s="243">
        <f>+IF(H165=0,"",'Ark1'!X2403)</f>
        <v>81.566068515497562</v>
      </c>
      <c r="Y165" s="243">
        <f>+IF(H165=0,"",'Ark1'!Y2403)</f>
        <v>40.45676998368679</v>
      </c>
      <c r="Z165" s="243">
        <f>+IF(H165=0,"",'Ark1'!Z2403)</f>
        <v>0</v>
      </c>
      <c r="AA165" s="243">
        <f>+IF(H165=0,"",'Ark1'!Z2403)</f>
        <v>0</v>
      </c>
      <c r="AB165" s="242">
        <f>+IF(H165=0,"",'Ark1'!AC2403)</f>
        <v>1.9210816144634839</v>
      </c>
      <c r="AC165" s="243">
        <f>+IF(H165=0,"",'Ark1'!AE2403)</f>
        <v>58.440132523717146</v>
      </c>
      <c r="AD165" s="243">
        <f t="shared" ref="AD165:AD175" si="59">+IF(H165=0,"",+L165/C165)</f>
        <v>0.14334726753670474</v>
      </c>
      <c r="AE165" s="241">
        <f t="shared" ref="AE165:AE175" si="60">+IF(H165=0,"",G165/H165)</f>
        <v>7.5040783034257749E-2</v>
      </c>
      <c r="AF165" s="620"/>
      <c r="AG165" s="224"/>
      <c r="AI165" s="30"/>
      <c r="AJ165" s="28"/>
      <c r="AK165" s="225"/>
      <c r="AL165" s="621"/>
      <c r="AP165" s="621"/>
    </row>
    <row r="166" spans="1:72" ht="15" customHeight="1">
      <c r="A166" s="620"/>
      <c r="B166" s="244">
        <f>+'Ark1'!C2404</f>
        <v>2024</v>
      </c>
      <c r="C166" s="240">
        <f>+'Ark1'!J2404</f>
        <v>160</v>
      </c>
      <c r="D166" s="251" t="str">
        <f>VLOOKUP(C166,RNR!$A$1:$B$26,2)</f>
        <v>Oslo</v>
      </c>
      <c r="E166" s="240">
        <f>+'Ark1'!D2404</f>
        <v>3</v>
      </c>
      <c r="F166" s="240" t="str">
        <f t="shared" si="57"/>
        <v>Mar</v>
      </c>
      <c r="G166" s="240">
        <f>+'Ark1'!Q2404</f>
        <v>123</v>
      </c>
      <c r="H166" s="361">
        <f>+'Ark1'!R2404</f>
        <v>1259</v>
      </c>
      <c r="I166" s="241">
        <f>+IF(H166=0,"",'Ark1'!AG2404)</f>
        <v>3.0492382959141655</v>
      </c>
      <c r="J166" s="241">
        <f>+IF(H166=0,"",'Ark1'!AH2404)</f>
        <v>2.879169551836616</v>
      </c>
      <c r="K166" s="222"/>
      <c r="L166" s="241">
        <f>+IF(H166=0,"",'Ark1'!U2404)</f>
        <v>24.35353455123111</v>
      </c>
      <c r="M166" s="620"/>
      <c r="N166" s="391">
        <f>+'Ark1'!AJ2404</f>
        <v>1259</v>
      </c>
      <c r="O166" s="101"/>
      <c r="P166" s="272">
        <f>+IF(N166=0,"",'Ark1'!AK2404)</f>
        <v>104.62065131056379</v>
      </c>
      <c r="Q166" s="101"/>
      <c r="R166" s="272">
        <f>+IF(N166=0,"",'Ark1'!AL2404)</f>
        <v>19.865713204664431</v>
      </c>
      <c r="S166" s="222"/>
      <c r="T166" s="28">
        <f>+IF(H166=0,"",'Ark1'!S2404)</f>
        <v>6.9904686258935662</v>
      </c>
      <c r="U166" s="222"/>
      <c r="V166" s="242">
        <f>+IF(H166=0,"",'Ark1'!T2404)</f>
        <v>6.5234312946783195</v>
      </c>
      <c r="W166" s="243">
        <f>+IF(H166=0,"",'Ark1'!W2404)</f>
        <v>16.441620333598099</v>
      </c>
      <c r="X166" s="243">
        <f>+IF(H166=0,"",'Ark1'!X2404)</f>
        <v>74.583002382843503</v>
      </c>
      <c r="Y166" s="243">
        <f>+IF(H166=0,"",'Ark1'!Y2404)</f>
        <v>43.764892772041286</v>
      </c>
      <c r="Z166" s="243">
        <f>+IF(H166=0,"",'Ark1'!Z2404)</f>
        <v>0</v>
      </c>
      <c r="AA166" s="243">
        <f>+IF(H166=0,"",'Ark1'!Z2404)</f>
        <v>0</v>
      </c>
      <c r="AB166" s="242">
        <f>+IF(H166=0,"",'Ark1'!AC2404)</f>
        <v>2.1764970976798681</v>
      </c>
      <c r="AC166" s="243">
        <f>+IF(H166=0,"",'Ark1'!AE2404)</f>
        <v>64.830389637539369</v>
      </c>
      <c r="AD166" s="243">
        <f t="shared" si="59"/>
        <v>0.15220959094519443</v>
      </c>
      <c r="AE166" s="241">
        <f t="shared" si="60"/>
        <v>9.7696584590945199E-2</v>
      </c>
      <c r="AF166" s="620"/>
      <c r="AG166" s="224"/>
      <c r="AI166" s="30"/>
      <c r="AJ166" s="28"/>
      <c r="AK166" s="225"/>
      <c r="AL166" s="621"/>
      <c r="AP166" s="621"/>
    </row>
    <row r="167" spans="1:72" ht="15" customHeight="1">
      <c r="A167" s="620"/>
      <c r="B167" s="244">
        <f>+'Ark1'!C2405</f>
        <v>2024</v>
      </c>
      <c r="C167" s="240">
        <f>+'Ark1'!J2405</f>
        <v>160</v>
      </c>
      <c r="D167" s="251" t="str">
        <f>VLOOKUP(C167,RNR!$A$1:$B$26,2)</f>
        <v>Oslo</v>
      </c>
      <c r="E167" s="240">
        <f>+'Ark1'!D2405</f>
        <v>4</v>
      </c>
      <c r="F167" s="240" t="str">
        <f t="shared" si="57"/>
        <v>Apr</v>
      </c>
      <c r="G167" s="240">
        <f>+'Ark1'!Q2405</f>
        <v>33</v>
      </c>
      <c r="H167" s="361">
        <f>+'Ark1'!R2405</f>
        <v>201</v>
      </c>
      <c r="I167" s="241">
        <f>+IF(H167=0,"",'Ark1'!AG2405)</f>
        <v>2.8230337078651679</v>
      </c>
      <c r="J167" s="241">
        <f>+IF(H167=0,"",'Ark1'!AH2405)</f>
        <v>2.6706851721365958</v>
      </c>
      <c r="K167" s="222"/>
      <c r="L167" s="241">
        <f>+IF(H167=0,"",'Ark1'!U2405)</f>
        <v>21.421393034825854</v>
      </c>
      <c r="M167" s="620"/>
      <c r="N167" s="391">
        <f>+'Ark1'!AJ2405</f>
        <v>201</v>
      </c>
      <c r="O167" s="101"/>
      <c r="P167" s="272">
        <f>+IF(N167=0,"",'Ark1'!AK2405)</f>
        <v>102.94527363184082</v>
      </c>
      <c r="Q167" s="101"/>
      <c r="R167" s="272">
        <f>+IF(N167=0,"",'Ark1'!AL2405)</f>
        <v>18.587056289786911</v>
      </c>
      <c r="S167" s="222"/>
      <c r="T167" s="28">
        <f>+IF(H167=0,"",'Ark1'!S2405)</f>
        <v>6.756218905472636</v>
      </c>
      <c r="U167" s="222"/>
      <c r="V167" s="242">
        <f>+IF(H167=0,"",'Ark1'!T2405)</f>
        <v>5.2437810945273631</v>
      </c>
      <c r="W167" s="243">
        <f>+IF(H167=0,"",'Ark1'!W2405)</f>
        <v>8.4577114427860689</v>
      </c>
      <c r="X167" s="243">
        <f>+IF(H167=0,"",'Ark1'!X2405)</f>
        <v>68.159203980099505</v>
      </c>
      <c r="Y167" s="243">
        <f>+IF(H167=0,"",'Ark1'!Y2405)</f>
        <v>26.865671641791057</v>
      </c>
      <c r="Z167" s="243">
        <f>+IF(H167=0,"",'Ark1'!Z2405)</f>
        <v>0</v>
      </c>
      <c r="AA167" s="243">
        <f>+IF(H167=0,"",'Ark1'!Z2405)</f>
        <v>0</v>
      </c>
      <c r="AB167" s="242">
        <f>+IF(H167=0,"",'Ark1'!AC2405)</f>
        <v>2.110215294441852</v>
      </c>
      <c r="AC167" s="243">
        <f>+IF(H167=0,"",'Ark1'!AE2405)</f>
        <v>70.659609454659559</v>
      </c>
      <c r="AD167" s="243">
        <f t="shared" si="59"/>
        <v>0.1338837064676616</v>
      </c>
      <c r="AE167" s="241">
        <f t="shared" si="60"/>
        <v>0.16417910447761194</v>
      </c>
      <c r="AF167" s="620"/>
      <c r="AG167" s="224"/>
      <c r="AI167" s="30"/>
      <c r="AJ167" s="28"/>
      <c r="AK167" s="225"/>
      <c r="AL167" s="621"/>
      <c r="AP167" s="621"/>
    </row>
    <row r="168" spans="1:72" ht="15" customHeight="1">
      <c r="A168" s="620"/>
      <c r="B168" s="244">
        <f>+'Ark1'!C2406</f>
        <v>2024</v>
      </c>
      <c r="C168" s="240">
        <f>+'Ark1'!J2406</f>
        <v>160</v>
      </c>
      <c r="D168" s="251" t="str">
        <f>VLOOKUP(C168,RNR!$A$1:$B$26,2)</f>
        <v>Oslo</v>
      </c>
      <c r="E168" s="240">
        <f>+'Ark1'!D2406</f>
        <v>5</v>
      </c>
      <c r="F168" s="240" t="str">
        <f t="shared" si="57"/>
        <v>Mai</v>
      </c>
      <c r="G168" s="240">
        <f>+'Ark1'!Q2406</f>
        <v>27</v>
      </c>
      <c r="H168" s="361">
        <f>+'Ark1'!R2406</f>
        <v>98</v>
      </c>
      <c r="I168" s="241">
        <f>+IF(H168=0,"",'Ark1'!AG2406)</f>
        <v>3.0415890751086279</v>
      </c>
      <c r="J168" s="241">
        <f>+IF(H168=0,"",'Ark1'!AH2406)</f>
        <v>4.0442801945368201</v>
      </c>
      <c r="K168" s="222"/>
      <c r="L168" s="241">
        <f>+IF(H168=0,"",'Ark1'!U2406)</f>
        <v>34.348979591836745</v>
      </c>
      <c r="M168" s="620"/>
      <c r="N168" s="391">
        <f>+'Ark1'!AJ2406</f>
        <v>98</v>
      </c>
      <c r="O168" s="101"/>
      <c r="P168" s="272">
        <f>+IF(N168=0,"",'Ark1'!AK2406)</f>
        <v>116.16122448979596</v>
      </c>
      <c r="Q168" s="101"/>
      <c r="R168" s="272">
        <f>+IF(N168=0,"",'Ark1'!AL2406)</f>
        <v>21.551653242112963</v>
      </c>
      <c r="S168" s="222"/>
      <c r="T168" s="28">
        <f>+IF(H168=0,"",'Ark1'!S2406)</f>
        <v>7.6122448979591857</v>
      </c>
      <c r="U168" s="222"/>
      <c r="V168" s="242">
        <f>+IF(H168=0,"",'Ark1'!T2406)</f>
        <v>7.8979591836734686</v>
      </c>
      <c r="W168" s="243">
        <f>+IF(H168=0,"",'Ark1'!W2406)</f>
        <v>37.755102040816332</v>
      </c>
      <c r="X168" s="243">
        <f>+IF(H168=0,"",'Ark1'!X2406)</f>
        <v>97.959183673469383</v>
      </c>
      <c r="Y168" s="243">
        <f>+IF(H168=0,"",'Ark1'!Y2406)</f>
        <v>90.816326530612244</v>
      </c>
      <c r="Z168" s="243">
        <f>+IF(H168=0,"",'Ark1'!Z2406)</f>
        <v>0</v>
      </c>
      <c r="AA168" s="243">
        <f>+IF(H168=0,"",'Ark1'!Z2406)</f>
        <v>0</v>
      </c>
      <c r="AB168" s="242">
        <f>+IF(H168=0,"",'Ark1'!AC2406)</f>
        <v>2.305670896734465</v>
      </c>
      <c r="AC168" s="243">
        <f>+IF(H168=0,"",'Ark1'!AE2406)</f>
        <v>68.625669523039249</v>
      </c>
      <c r="AD168" s="243">
        <f t="shared" si="59"/>
        <v>0.21468112244897966</v>
      </c>
      <c r="AE168" s="241">
        <f t="shared" si="60"/>
        <v>0.27551020408163263</v>
      </c>
      <c r="AF168" s="620"/>
      <c r="AG168" s="224"/>
      <c r="AI168" s="30"/>
      <c r="AJ168" s="28"/>
      <c r="AK168" s="225"/>
      <c r="AL168" s="621"/>
      <c r="AP168" s="621"/>
    </row>
    <row r="169" spans="1:72" ht="15" customHeight="1">
      <c r="A169" s="620"/>
      <c r="B169" s="244">
        <f>+'Ark1'!C2407</f>
        <v>2024</v>
      </c>
      <c r="C169" s="240">
        <f>+'Ark1'!J2407</f>
        <v>160</v>
      </c>
      <c r="D169" s="251" t="str">
        <f>VLOOKUP(C169,RNR!$A$1:$B$26,2)</f>
        <v>Oslo</v>
      </c>
      <c r="E169" s="240">
        <f>+'Ark1'!D2407</f>
        <v>6</v>
      </c>
      <c r="F169" s="240" t="str">
        <f t="shared" si="57"/>
        <v>Jun</v>
      </c>
      <c r="G169" s="240">
        <f>+'Ark1'!Q2407</f>
        <v>24</v>
      </c>
      <c r="H169" s="361">
        <f>+'Ark1'!R2407</f>
        <v>142</v>
      </c>
      <c r="I169" s="241">
        <f>+IF(H169=0,"",'Ark1'!AG2407)</f>
        <v>3.6854399169478329</v>
      </c>
      <c r="J169" s="241">
        <f>+IF(H169=0,"",'Ark1'!AH2407)</f>
        <v>4.5548260055944221</v>
      </c>
      <c r="K169" s="222"/>
      <c r="L169" s="241">
        <f>+IF(H169=0,"",'Ark1'!U2407)</f>
        <v>24.597183098591543</v>
      </c>
      <c r="M169" s="620"/>
      <c r="N169" s="391">
        <f>+'Ark1'!AJ2407</f>
        <v>142</v>
      </c>
      <c r="O169" s="101"/>
      <c r="P169" s="272">
        <f>+IF(N169=0,"",'Ark1'!AK2407)</f>
        <v>103.56267605633802</v>
      </c>
      <c r="Q169" s="101"/>
      <c r="R169" s="272">
        <f>+IF(N169=0,"",'Ark1'!AL2407)</f>
        <v>21.522101372394996</v>
      </c>
      <c r="S169" s="222"/>
      <c r="T169" s="28">
        <f>+IF(H169=0,"",'Ark1'!S2407)</f>
        <v>7.4859154929577469</v>
      </c>
      <c r="U169" s="222"/>
      <c r="V169" s="242">
        <f>+IF(H169=0,"",'Ark1'!T2407)</f>
        <v>7.1126760563380307</v>
      </c>
      <c r="W169" s="243">
        <f>+IF(H169=0,"",'Ark1'!W2407)</f>
        <v>22.535211267605625</v>
      </c>
      <c r="X169" s="243">
        <f>+IF(H169=0,"",'Ark1'!X2407)</f>
        <v>79.577464788732414</v>
      </c>
      <c r="Y169" s="243">
        <f>+IF(H169=0,"",'Ark1'!Y2407)</f>
        <v>47.183098591549296</v>
      </c>
      <c r="Z169" s="243">
        <f>+IF(H169=0,"",'Ark1'!Z2407)</f>
        <v>0</v>
      </c>
      <c r="AA169" s="243">
        <f>+IF(H169=0,"",'Ark1'!Z2407)</f>
        <v>0</v>
      </c>
      <c r="AB169" s="242">
        <f>+IF(H169=0,"",'Ark1'!AC2407)</f>
        <v>1.8312567513668596</v>
      </c>
      <c r="AC169" s="243">
        <f>+IF(H169=0,"",'Ark1'!AE2407)</f>
        <v>31.76772983849153</v>
      </c>
      <c r="AD169" s="243">
        <f t="shared" si="59"/>
        <v>0.15373239436619715</v>
      </c>
      <c r="AE169" s="241">
        <f t="shared" si="60"/>
        <v>0.16901408450704225</v>
      </c>
      <c r="AF169" s="620"/>
      <c r="AG169" s="224"/>
      <c r="AI169" s="30"/>
      <c r="AJ169" s="28"/>
      <c r="AK169" s="225"/>
      <c r="AL169" s="621"/>
      <c r="AP169" s="621"/>
    </row>
    <row r="170" spans="1:72" ht="15" customHeight="1">
      <c r="A170" s="620"/>
      <c r="B170" s="244">
        <f>+'Ark1'!C2408</f>
        <v>2024</v>
      </c>
      <c r="C170" s="240">
        <f>+'Ark1'!J2408</f>
        <v>160</v>
      </c>
      <c r="D170" s="251" t="str">
        <f>VLOOKUP(C170,RNR!$A$1:$B$26,2)</f>
        <v>Oslo</v>
      </c>
      <c r="E170" s="240">
        <f>+'Ark1'!D2408</f>
        <v>7</v>
      </c>
      <c r="F170" s="240" t="str">
        <f t="shared" si="57"/>
        <v>Jul</v>
      </c>
      <c r="G170" s="240">
        <f>+'Ark1'!Q2408</f>
        <v>15</v>
      </c>
      <c r="H170" s="361">
        <f>+'Ark1'!R2408</f>
        <v>173</v>
      </c>
      <c r="I170" s="241">
        <f>+IF(H170=0,"",'Ark1'!AG2408)</f>
        <v>5.0363901018922865</v>
      </c>
      <c r="J170" s="241">
        <f>+IF(H170=0,"",'Ark1'!AH2408)</f>
        <v>4.2786708091314356</v>
      </c>
      <c r="K170" s="222"/>
      <c r="L170" s="241">
        <f>+IF(H170=0,"",'Ark1'!U2408)</f>
        <v>17.576878612716772</v>
      </c>
      <c r="M170" s="620"/>
      <c r="N170" s="391">
        <f>+'Ark1'!AJ2408</f>
        <v>173</v>
      </c>
      <c r="O170" s="101"/>
      <c r="P170" s="272">
        <f>+IF(N170=0,"",'Ark1'!AK2408)</f>
        <v>93.207514450867052</v>
      </c>
      <c r="Q170" s="101"/>
      <c r="R170" s="272">
        <f>+IF(N170=0,"",'Ark1'!AL2408)</f>
        <v>20.678182510684184</v>
      </c>
      <c r="S170" s="222"/>
      <c r="T170" s="28">
        <f>+IF(H170=0,"",'Ark1'!S2408)</f>
        <v>7.5086705202312141</v>
      </c>
      <c r="U170" s="222"/>
      <c r="V170" s="242">
        <f>+IF(H170=0,"",'Ark1'!T2408)</f>
        <v>5.6936416184971108</v>
      </c>
      <c r="W170" s="243">
        <f>+IF(H170=0,"",'Ark1'!W2408)</f>
        <v>10.404624277456648</v>
      </c>
      <c r="X170" s="243">
        <f>+IF(H170=0,"",'Ark1'!X2408)</f>
        <v>58.381502890173422</v>
      </c>
      <c r="Y170" s="243">
        <f>+IF(H170=0,"",'Ark1'!Y2408)</f>
        <v>14.450867052023115</v>
      </c>
      <c r="Z170" s="243">
        <f>+IF(H170=0,"",'Ark1'!Z2408)</f>
        <v>0</v>
      </c>
      <c r="AA170" s="243">
        <f>+IF(H170=0,"",'Ark1'!Z2408)</f>
        <v>0</v>
      </c>
      <c r="AB170" s="242">
        <f>+IF(H170=0,"",'Ark1'!AC2408)</f>
        <v>2.2614678922399207</v>
      </c>
      <c r="AC170" s="243">
        <f>+IF(H170=0,"",'Ark1'!AE2408)</f>
        <v>63.418649867998489</v>
      </c>
      <c r="AD170" s="243">
        <f t="shared" si="59"/>
        <v>0.10985549132947983</v>
      </c>
      <c r="AE170" s="241">
        <f t="shared" si="60"/>
        <v>8.6705202312138727E-2</v>
      </c>
      <c r="AF170" s="620"/>
      <c r="AG170" s="224"/>
      <c r="AI170" s="30"/>
      <c r="AJ170" s="28"/>
      <c r="AK170" s="225"/>
      <c r="AL170" s="621"/>
      <c r="AP170" s="621"/>
    </row>
    <row r="171" spans="1:72" ht="15" customHeight="1">
      <c r="A171" s="620"/>
      <c r="B171" s="244">
        <f>+'Ark1'!C2409</f>
        <v>2024</v>
      </c>
      <c r="C171" s="240">
        <f>+'Ark1'!J2409</f>
        <v>160</v>
      </c>
      <c r="D171" s="251" t="str">
        <f>VLOOKUP(C171,RNR!$A$1:$B$26,2)</f>
        <v>Oslo</v>
      </c>
      <c r="E171" s="240">
        <f>+'Ark1'!D2409</f>
        <v>8</v>
      </c>
      <c r="F171" s="240" t="str">
        <f t="shared" si="57"/>
        <v>Aug</v>
      </c>
      <c r="G171" s="240">
        <f>+'Ark1'!Q2409</f>
        <v>89</v>
      </c>
      <c r="H171" s="361">
        <f>+'Ark1'!R2409</f>
        <v>2110</v>
      </c>
      <c r="I171" s="241">
        <f>+IF(H171=0,"",'Ark1'!AG2409)</f>
        <v>2.0897296226601956</v>
      </c>
      <c r="J171" s="241">
        <f>+IF(H171=0,"",'Ark1'!AH2409)</f>
        <v>2.0906595565797725</v>
      </c>
      <c r="K171" s="222"/>
      <c r="L171" s="241">
        <f>+IF(H171=0,"",'Ark1'!U2409)</f>
        <v>21.986303317535537</v>
      </c>
      <c r="M171" s="620"/>
      <c r="N171" s="391">
        <f>+'Ark1'!AJ2409</f>
        <v>2109</v>
      </c>
      <c r="O171" s="101"/>
      <c r="P171" s="272">
        <f>+IF(N171=0,"",'Ark1'!AK2409)</f>
        <v>99.626173541962899</v>
      </c>
      <c r="Q171" s="101"/>
      <c r="R171" s="272">
        <f>+IF(N171=0,"",'Ark1'!AL2409)</f>
        <v>21.919592954219876</v>
      </c>
      <c r="S171" s="222"/>
      <c r="T171" s="28">
        <f>+IF(H171=0,"",'Ark1'!S2409)</f>
        <v>8.2966824644549746</v>
      </c>
      <c r="U171" s="222"/>
      <c r="V171" s="242">
        <f>+IF(H171=0,"",'Ark1'!T2409)</f>
        <v>6.1985781990521316</v>
      </c>
      <c r="W171" s="243">
        <f>+IF(H171=0,"",'Ark1'!W2409)</f>
        <v>8.8151658767772503</v>
      </c>
      <c r="X171" s="243">
        <f>+IF(H171=0,"",'Ark1'!X2409)</f>
        <v>90.616113744075804</v>
      </c>
      <c r="Y171" s="243">
        <f>+IF(H171=0,"",'Ark1'!Y2409)</f>
        <v>31.137440758293835</v>
      </c>
      <c r="Z171" s="243">
        <f>+IF(H171=0,"",'Ark1'!Z2409)</f>
        <v>0</v>
      </c>
      <c r="AA171" s="243">
        <f>+IF(H171=0,"",'Ark1'!Z2409)</f>
        <v>0</v>
      </c>
      <c r="AB171" s="242">
        <f>+IF(H171=0,"",'Ark1'!AC2409)</f>
        <v>1.7741957305580496</v>
      </c>
      <c r="AC171" s="243">
        <f>+IF(H171=0,"",'Ark1'!AE2409)</f>
        <v>43.361194107173759</v>
      </c>
      <c r="AD171" s="243">
        <f t="shared" si="59"/>
        <v>0.1374143957345971</v>
      </c>
      <c r="AE171" s="241">
        <f t="shared" si="60"/>
        <v>4.2180094786729856E-2</v>
      </c>
      <c r="AF171" s="620"/>
      <c r="AG171" s="224"/>
      <c r="AI171" s="30"/>
      <c r="AJ171" s="28"/>
      <c r="AK171" s="225"/>
      <c r="AL171" s="621"/>
      <c r="AP171" s="621"/>
    </row>
    <row r="172" spans="1:72" ht="15" customHeight="1">
      <c r="A172" s="620"/>
      <c r="B172" s="244">
        <f>+'Ark1'!C2410</f>
        <v>2024</v>
      </c>
      <c r="C172" s="240">
        <f>+'Ark1'!J2410</f>
        <v>160</v>
      </c>
      <c r="D172" s="251" t="str">
        <f>VLOOKUP(C172,RNR!$A$1:$B$26,2)</f>
        <v>Oslo</v>
      </c>
      <c r="E172" s="240">
        <f>+'Ark1'!D2410</f>
        <v>9</v>
      </c>
      <c r="F172" s="240" t="str">
        <f t="shared" si="57"/>
        <v>Sep</v>
      </c>
      <c r="G172" s="240">
        <f>+'Ark1'!Q2410</f>
        <v>241</v>
      </c>
      <c r="H172" s="361">
        <f>+'Ark1'!R2410</f>
        <v>13780</v>
      </c>
      <c r="I172" s="241">
        <f>+IF(H172=0,"",'Ark1'!AG2410)</f>
        <v>3.7571537242990791</v>
      </c>
      <c r="J172" s="241">
        <f>+IF(H172=0,"",'Ark1'!AH2410)</f>
        <v>3.9210250181060342</v>
      </c>
      <c r="K172" s="222"/>
      <c r="L172" s="241">
        <f>+IF(H172=0,"",'Ark1'!U2410)</f>
        <v>20.797851959361402</v>
      </c>
      <c r="M172" s="620"/>
      <c r="N172" s="391">
        <f>+'Ark1'!AJ2410</f>
        <v>13776</v>
      </c>
      <c r="O172" s="101"/>
      <c r="P172" s="272">
        <f>+IF(N172=0,"",'Ark1'!AK2410)</f>
        <v>98.182926829269149</v>
      </c>
      <c r="Q172" s="101"/>
      <c r="R172" s="272">
        <f>+IF(N172=0,"",'Ark1'!AL2410)</f>
        <v>21.738178406288501</v>
      </c>
      <c r="S172" s="222"/>
      <c r="T172" s="28">
        <f>+IF(H172=0,"",'Ark1'!S2410)</f>
        <v>8.3087082728592137</v>
      </c>
      <c r="U172" s="222"/>
      <c r="V172" s="242">
        <f>+IF(H172=0,"",'Ark1'!T2410)</f>
        <v>5.8634978229317865</v>
      </c>
      <c r="W172" s="243">
        <f>+IF(H172=0,"",'Ark1'!W2410)</f>
        <v>5.0362844702467342</v>
      </c>
      <c r="X172" s="243">
        <f>+IF(H172=0,"",'Ark1'!X2410)</f>
        <v>87.496371552975319</v>
      </c>
      <c r="Y172" s="243">
        <f>+IF(H172=0,"",'Ark1'!Y2410)</f>
        <v>25.137880986937596</v>
      </c>
      <c r="Z172" s="243">
        <f>+IF(H172=0,"",'Ark1'!Z2410)</f>
        <v>0</v>
      </c>
      <c r="AA172" s="243">
        <f>+IF(H172=0,"",'Ark1'!Z2410)</f>
        <v>0</v>
      </c>
      <c r="AB172" s="242">
        <f>+IF(H172=0,"",'Ark1'!AC2410)</f>
        <v>1.5044742029538916</v>
      </c>
      <c r="AC172" s="243">
        <f>+IF(H172=0,"",'Ark1'!AE2410)</f>
        <v>40.831315157166316</v>
      </c>
      <c r="AD172" s="243">
        <f t="shared" si="59"/>
        <v>0.12998657474600878</v>
      </c>
      <c r="AE172" s="241">
        <f t="shared" si="60"/>
        <v>1.748911465892598E-2</v>
      </c>
      <c r="AF172" s="620"/>
      <c r="AG172" s="224"/>
      <c r="AI172" s="30"/>
      <c r="AJ172" s="28"/>
      <c r="AK172" s="225"/>
      <c r="AL172" s="621"/>
      <c r="AP172" s="621"/>
    </row>
    <row r="173" spans="1:72" ht="15" customHeight="1">
      <c r="A173" s="620"/>
      <c r="B173" s="244">
        <f>+'Ark1'!C2411</f>
        <v>2024</v>
      </c>
      <c r="C173" s="240">
        <f>+'Ark1'!J2411</f>
        <v>160</v>
      </c>
      <c r="D173" s="251" t="str">
        <f>VLOOKUP(C173,RNR!$A$1:$B$26,2)</f>
        <v>Oslo</v>
      </c>
      <c r="E173" s="240">
        <f>+'Ark1'!D2411</f>
        <v>10</v>
      </c>
      <c r="F173" s="240" t="str">
        <f t="shared" si="57"/>
        <v>Okt</v>
      </c>
      <c r="G173" s="240">
        <f>+'Ark1'!Q2411</f>
        <v>321</v>
      </c>
      <c r="H173" s="361">
        <f>+'Ark1'!R2411</f>
        <v>14241</v>
      </c>
      <c r="I173" s="241">
        <f>+IF(H173=0,"",'Ark1'!AG2411)</f>
        <v>3.4937979627485225</v>
      </c>
      <c r="J173" s="241">
        <f>+IF(H173=0,"",'Ark1'!AH2411)</f>
        <v>3.6253283266626095</v>
      </c>
      <c r="K173" s="222"/>
      <c r="L173" s="241">
        <f>+IF(H173=0,"",'Ark1'!U2411)</f>
        <v>19.892900779439721</v>
      </c>
      <c r="M173" s="620"/>
      <c r="N173" s="391">
        <f>+'Ark1'!AJ2411</f>
        <v>14220</v>
      </c>
      <c r="O173" s="101"/>
      <c r="P173" s="272">
        <f>+IF(N173=0,"",'Ark1'!AK2411)</f>
        <v>98.786399437412172</v>
      </c>
      <c r="Q173" s="101"/>
      <c r="R173" s="272">
        <f>+IF(N173=0,"",'Ark1'!AL2411)</f>
        <v>20.087280111647598</v>
      </c>
      <c r="S173" s="222"/>
      <c r="T173" s="28">
        <f>+IF(H173=0,"",'Ark1'!S2411)</f>
        <v>7.6173723755354272</v>
      </c>
      <c r="U173" s="222"/>
      <c r="V173" s="242">
        <f>+IF(H173=0,"",'Ark1'!T2411)</f>
        <v>5.8111087704515123</v>
      </c>
      <c r="W173" s="243">
        <f>+IF(H173=0,"",'Ark1'!W2411)</f>
        <v>5.9405940594059405</v>
      </c>
      <c r="X173" s="243">
        <f>+IF(H173=0,"",'Ark1'!X2411)</f>
        <v>75.886524822695023</v>
      </c>
      <c r="Y173" s="243">
        <f>+IF(H173=0,"",'Ark1'!Y2411)</f>
        <v>20.237342883224489</v>
      </c>
      <c r="Z173" s="243">
        <f>+IF(H173=0,"",'Ark1'!Z2411)</f>
        <v>0</v>
      </c>
      <c r="AA173" s="243">
        <f>+IF(H173=0,"",'Ark1'!Z2411)</f>
        <v>0</v>
      </c>
      <c r="AB173" s="242">
        <f>+IF(H173=0,"",'Ark1'!AC2411)</f>
        <v>1.7121293826278321</v>
      </c>
      <c r="AC173" s="243">
        <f>+IF(H173=0,"",'Ark1'!AE2411)</f>
        <v>45.12593940720749</v>
      </c>
      <c r="AD173" s="243">
        <f t="shared" si="59"/>
        <v>0.12433062987149826</v>
      </c>
      <c r="AE173" s="241">
        <f t="shared" si="60"/>
        <v>2.2540551927533178E-2</v>
      </c>
      <c r="AF173" s="620"/>
      <c r="AG173" s="224"/>
      <c r="AI173" s="30"/>
      <c r="AJ173" s="28"/>
      <c r="AK173" s="225"/>
      <c r="AL173" s="621"/>
      <c r="AP173" s="621"/>
    </row>
    <row r="174" spans="1:72" ht="15" customHeight="1">
      <c r="A174" s="620"/>
      <c r="B174" s="244">
        <f>+'Ark1'!C2412</f>
        <v>2024</v>
      </c>
      <c r="C174" s="240">
        <f>+'Ark1'!J2412</f>
        <v>160</v>
      </c>
      <c r="D174" s="251" t="str">
        <f>VLOOKUP(C174,RNR!$A$1:$B$26,2)</f>
        <v>Oslo</v>
      </c>
      <c r="E174" s="240">
        <f>+'Ark1'!D2412</f>
        <v>11</v>
      </c>
      <c r="F174" s="240" t="str">
        <f t="shared" si="57"/>
        <v>Nov</v>
      </c>
      <c r="G174" s="240">
        <f>+'Ark1'!Q2412</f>
        <v>176</v>
      </c>
      <c r="H174" s="361">
        <f>+'Ark1'!R2412</f>
        <v>3947</v>
      </c>
      <c r="I174" s="241">
        <f>+IF(H174=0,"",'Ark1'!AG2412)</f>
        <v>3.8099926638094126</v>
      </c>
      <c r="J174" s="241">
        <f>+IF(H174=0,"",'Ark1'!AH2412)</f>
        <v>4.0085801878827976</v>
      </c>
      <c r="K174" s="222"/>
      <c r="L174" s="241">
        <f>+IF(H174=0,"",'Ark1'!U2412)</f>
        <v>20.119837851532814</v>
      </c>
      <c r="M174" s="620"/>
      <c r="N174" s="391">
        <f>+'Ark1'!AJ2412</f>
        <v>3942</v>
      </c>
      <c r="O174" s="101"/>
      <c r="P174" s="272">
        <f>+IF(N174=0,"",'Ark1'!AK2412)</f>
        <v>99.293429731101057</v>
      </c>
      <c r="Q174" s="101"/>
      <c r="R174" s="272">
        <f>+IF(N174=0,"",'Ark1'!AL2412)</f>
        <v>19.884964499606088</v>
      </c>
      <c r="S174" s="222"/>
      <c r="T174" s="28">
        <f>+IF(H174=0,"",'Ark1'!S2412)</f>
        <v>7.4904991132505732</v>
      </c>
      <c r="U174" s="222"/>
      <c r="V174" s="242">
        <f>+IF(H174=0,"",'Ark1'!T2412)</f>
        <v>5.9252596909044852</v>
      </c>
      <c r="W174" s="243">
        <f>+IF(H174=0,"",'Ark1'!W2412)</f>
        <v>6.9926526475804396</v>
      </c>
      <c r="X174" s="243">
        <f>+IF(H174=0,"",'Ark1'!X2412)</f>
        <v>72.916138839625063</v>
      </c>
      <c r="Y174" s="243">
        <f>+IF(H174=0,"",'Ark1'!Y2412)</f>
        <v>22.346085634659236</v>
      </c>
      <c r="Z174" s="243">
        <f>+IF(H174=0,"",'Ark1'!Z2412)</f>
        <v>0</v>
      </c>
      <c r="AA174" s="243">
        <f>+IF(H174=0,"",'Ark1'!Z2412)</f>
        <v>0</v>
      </c>
      <c r="AB174" s="242">
        <f>+IF(H174=0,"",'Ark1'!AC2412)</f>
        <v>1.738325757743544</v>
      </c>
      <c r="AC174" s="243">
        <f>+IF(H174=0,"",'Ark1'!AE2412)</f>
        <v>42.201607091372423</v>
      </c>
      <c r="AD174" s="243">
        <f t="shared" si="59"/>
        <v>0.12574898657208008</v>
      </c>
      <c r="AE174" s="241">
        <f t="shared" si="60"/>
        <v>4.4590828477324547E-2</v>
      </c>
      <c r="AF174" s="620"/>
      <c r="AG174" s="224"/>
      <c r="AI174" s="30"/>
      <c r="AJ174" s="28"/>
      <c r="AK174" s="225"/>
      <c r="AL174" s="621"/>
      <c r="AP174" s="621"/>
    </row>
    <row r="175" spans="1:72" ht="15" customHeight="1">
      <c r="A175" s="620"/>
      <c r="B175" s="244">
        <f>+'Ark1'!C2413</f>
        <v>2024</v>
      </c>
      <c r="C175" s="240">
        <f>+'Ark1'!J2413</f>
        <v>160</v>
      </c>
      <c r="D175" s="251" t="str">
        <f>VLOOKUP(C175,RNR!$A$1:$B$26,2)</f>
        <v>Oslo</v>
      </c>
      <c r="E175" s="240">
        <f>+'Ark1'!D2413</f>
        <v>12</v>
      </c>
      <c r="F175" s="240" t="str">
        <f t="shared" si="57"/>
        <v>Des</v>
      </c>
      <c r="G175" s="240">
        <f>+'Ark1'!Q2413</f>
        <v>47</v>
      </c>
      <c r="H175" s="361">
        <f>+'Ark1'!R2413</f>
        <v>741</v>
      </c>
      <c r="I175" s="241">
        <f>+IF(H175=0,"",'Ark1'!AG2413)</f>
        <v>6.6992134526715503</v>
      </c>
      <c r="J175" s="241">
        <f>+IF(H175=0,"",'Ark1'!AH2413)</f>
        <v>6.4948922482583891</v>
      </c>
      <c r="K175" s="222"/>
      <c r="L175" s="241">
        <f>+IF(H175=0,"",'Ark1'!U2413)</f>
        <v>18.096356275303652</v>
      </c>
      <c r="M175" s="620"/>
      <c r="N175" s="391">
        <f>+'Ark1'!AJ2413</f>
        <v>732</v>
      </c>
      <c r="O175" s="101"/>
      <c r="P175" s="272">
        <f>+IF(N175=0,"",'Ark1'!AK2413)</f>
        <v>96.271721311475375</v>
      </c>
      <c r="Q175" s="101"/>
      <c r="R175" s="272">
        <f>+IF(N175=0,"",'Ark1'!AL2413)</f>
        <v>19.835532699210329</v>
      </c>
      <c r="S175" s="222"/>
      <c r="T175" s="28">
        <f>+IF(H175=0,"",'Ark1'!S2413)</f>
        <v>7.3198380566801635</v>
      </c>
      <c r="U175" s="222"/>
      <c r="V175" s="242">
        <f>+IF(H175=0,"",'Ark1'!T2413)</f>
        <v>5.7935222672064786</v>
      </c>
      <c r="W175" s="243">
        <f>+IF(H175=0,"",'Ark1'!W2413)</f>
        <v>7.6923076923076898</v>
      </c>
      <c r="X175" s="243">
        <f>+IF(H175=0,"",'Ark1'!X2413)</f>
        <v>65.452091767881242</v>
      </c>
      <c r="Y175" s="243">
        <f>+IF(H175=0,"",'Ark1'!Y2413)</f>
        <v>13.090418353576251</v>
      </c>
      <c r="Z175" s="243">
        <f>+IF(H175=0,"",'Ark1'!Z2413)</f>
        <v>0</v>
      </c>
      <c r="AA175" s="243">
        <f>+IF(H175=0,"",'Ark1'!Z2413)</f>
        <v>0</v>
      </c>
      <c r="AB175" s="242">
        <f>+IF(H175=0,"",'Ark1'!AC2413)</f>
        <v>1.8203412453449963</v>
      </c>
      <c r="AC175" s="243">
        <f>+IF(H175=0,"",'Ark1'!AE2413)</f>
        <v>59.318224325720941</v>
      </c>
      <c r="AD175" s="243">
        <f t="shared" si="59"/>
        <v>0.11310222672064782</v>
      </c>
      <c r="AE175" s="241">
        <f t="shared" si="60"/>
        <v>6.3427800269905535E-2</v>
      </c>
      <c r="AF175" s="620"/>
      <c r="AG175" s="224"/>
      <c r="AI175" s="30"/>
      <c r="AJ175" s="28"/>
      <c r="AK175" s="225"/>
      <c r="AL175" s="621"/>
      <c r="AP175" s="621"/>
    </row>
    <row r="176" spans="1:72" ht="15" customHeight="1">
      <c r="A176" s="620"/>
      <c r="B176" s="620"/>
      <c r="C176" s="620"/>
      <c r="D176" s="620"/>
      <c r="E176" s="620"/>
      <c r="F176" s="620"/>
      <c r="G176" s="620"/>
      <c r="H176" s="372"/>
      <c r="I176" s="222"/>
      <c r="J176" s="222"/>
      <c r="K176" s="222"/>
      <c r="L176" s="620"/>
      <c r="M176" s="620"/>
      <c r="N176" s="372"/>
      <c r="O176" s="101"/>
      <c r="P176" s="222"/>
      <c r="Q176" s="101"/>
      <c r="R176" s="222"/>
      <c r="S176" s="222"/>
      <c r="T176" s="222"/>
      <c r="U176" s="222"/>
      <c r="V176" s="620"/>
      <c r="W176" s="223"/>
      <c r="X176" s="223"/>
      <c r="Y176" s="223"/>
      <c r="Z176" s="223"/>
      <c r="AA176" s="223"/>
      <c r="AB176" s="620"/>
      <c r="AC176" s="223"/>
      <c r="AD176" s="223"/>
      <c r="AE176" s="222"/>
      <c r="AF176" s="620"/>
      <c r="AG176" s="224"/>
      <c r="AI176" s="30"/>
      <c r="AJ176" s="28"/>
      <c r="AK176" s="225"/>
      <c r="AL176" s="621"/>
      <c r="AP176" s="621"/>
      <c r="BH176" s="236"/>
    </row>
    <row r="177" spans="1:72" ht="15" customHeight="1">
      <c r="A177" s="620"/>
      <c r="B177" s="620"/>
      <c r="C177" s="238" t="str">
        <f>+D179</f>
        <v>Prima</v>
      </c>
      <c r="D177" s="620"/>
      <c r="E177" s="279"/>
      <c r="F177" s="238"/>
      <c r="G177" s="620"/>
      <c r="H177" s="391">
        <f>SUM(H179:H190)</f>
        <v>22634</v>
      </c>
      <c r="I177" s="222"/>
      <c r="J177" s="222"/>
      <c r="K177" s="222"/>
      <c r="L177" s="272">
        <f>+Slakteri!M21</f>
        <v>21.982526287885591</v>
      </c>
      <c r="M177" s="620"/>
      <c r="N177" s="391">
        <f>SUM(N179:N190)</f>
        <v>22607</v>
      </c>
      <c r="O177" s="101"/>
      <c r="P177" s="222"/>
      <c r="Q177" s="101"/>
      <c r="R177" s="225">
        <f>+Slakteri!V21</f>
        <v>22.106632567747621</v>
      </c>
      <c r="S177" s="222"/>
      <c r="T177" s="225">
        <f>+Slakteri!X21</f>
        <v>8.3860563753644968</v>
      </c>
      <c r="U177" s="222"/>
      <c r="V177" s="620"/>
      <c r="W177" s="223"/>
      <c r="X177" s="223"/>
      <c r="Y177" s="223"/>
      <c r="Z177" s="223"/>
      <c r="AA177" s="223"/>
      <c r="AB177" s="620"/>
      <c r="AC177" s="223"/>
      <c r="AD177" s="225" t="e">
        <f>+Klasse!L144/Klasse!C144</f>
        <v>#REF!</v>
      </c>
      <c r="AE177" s="222"/>
      <c r="AF177" s="620"/>
      <c r="AG177" s="224"/>
      <c r="AI177" s="30"/>
      <c r="AJ177" s="28"/>
      <c r="AK177" s="225"/>
      <c r="AL177" s="621"/>
      <c r="AP177" s="621"/>
      <c r="BH177" s="236"/>
    </row>
    <row r="178" spans="1:72" ht="15" customHeight="1">
      <c r="A178" s="620"/>
      <c r="B178" s="620"/>
      <c r="C178" s="620"/>
      <c r="D178" s="620"/>
      <c r="E178" s="620"/>
      <c r="F178" s="620"/>
      <c r="G178" s="620"/>
      <c r="H178" s="372"/>
      <c r="I178" s="222"/>
      <c r="J178" s="222"/>
      <c r="K178" s="222"/>
      <c r="L178" s="620"/>
      <c r="M178" s="620"/>
      <c r="N178" s="372"/>
      <c r="O178" s="101"/>
      <c r="P178" s="222"/>
      <c r="Q178" s="101"/>
      <c r="R178" s="222"/>
      <c r="S178" s="222"/>
      <c r="T178" s="222"/>
      <c r="U178" s="222"/>
      <c r="V178" s="620"/>
      <c r="W178" s="223"/>
      <c r="X178" s="223"/>
      <c r="Y178" s="223"/>
      <c r="Z178" s="223"/>
      <c r="AA178" s="223"/>
      <c r="AB178" s="620"/>
      <c r="AC178" s="223"/>
      <c r="AD178" s="223"/>
      <c r="AE178" s="223"/>
      <c r="AF178" s="620"/>
      <c r="AG178" s="224"/>
      <c r="AI178" s="30"/>
      <c r="AJ178" s="28"/>
      <c r="AK178" s="225"/>
      <c r="AL178" s="621"/>
      <c r="AP178" s="621"/>
      <c r="BH178" s="236">
        <f>1+BH175</f>
        <v>1</v>
      </c>
      <c r="BI178" s="621">
        <v>20.659867330016564</v>
      </c>
      <c r="BJ178" s="621">
        <f t="shared" ref="BJ178:BT178" si="61">+BI178</f>
        <v>20.659867330016564</v>
      </c>
      <c r="BK178" s="621">
        <f t="shared" si="61"/>
        <v>20.659867330016564</v>
      </c>
      <c r="BL178" s="621">
        <f t="shared" si="61"/>
        <v>20.659867330016564</v>
      </c>
      <c r="BM178" s="621">
        <f t="shared" si="61"/>
        <v>20.659867330016564</v>
      </c>
      <c r="BN178" s="621">
        <f t="shared" si="61"/>
        <v>20.659867330016564</v>
      </c>
      <c r="BO178" s="621">
        <f t="shared" si="61"/>
        <v>20.659867330016564</v>
      </c>
      <c r="BP178" s="621">
        <f t="shared" si="61"/>
        <v>20.659867330016564</v>
      </c>
      <c r="BQ178" s="621">
        <f t="shared" si="61"/>
        <v>20.659867330016564</v>
      </c>
      <c r="BR178" s="621">
        <f t="shared" si="61"/>
        <v>20.659867330016564</v>
      </c>
      <c r="BS178" s="621">
        <f t="shared" si="61"/>
        <v>20.659867330016564</v>
      </c>
      <c r="BT178" s="621">
        <f t="shared" si="61"/>
        <v>20.659867330016564</v>
      </c>
    </row>
    <row r="179" spans="1:72" ht="15" customHeight="1">
      <c r="A179" s="620"/>
      <c r="B179" s="244">
        <f>+'Ark1'!C2414</f>
        <v>2024</v>
      </c>
      <c r="C179" s="621">
        <f>+'Ark1'!J2414</f>
        <v>171</v>
      </c>
      <c r="D179" s="621" t="str">
        <f>VLOOKUP(C179,RNR!$A$1:$B$26,2)</f>
        <v>Prima</v>
      </c>
      <c r="E179" s="621">
        <f>+'Ark1'!D2414</f>
        <v>1</v>
      </c>
      <c r="F179" s="621" t="str">
        <f t="shared" ref="F179:F190" si="62">+F164</f>
        <v>Jan</v>
      </c>
      <c r="G179" s="621">
        <f>+'Ark1'!Q2414</f>
        <v>10</v>
      </c>
      <c r="H179" s="619">
        <f>+'Ark1'!R2414</f>
        <v>109</v>
      </c>
      <c r="I179" s="30">
        <f>+IF(H179=0,"",'Ark1'!AG2414)</f>
        <v>1.2515788265013204</v>
      </c>
      <c r="J179" s="30">
        <f>+IF(H179=0,"",'Ark1'!AH2414)</f>
        <v>1.5975564056733222</v>
      </c>
      <c r="K179" s="222"/>
      <c r="L179" s="30">
        <f>+IF(H179=0,"",'Ark1'!U2414)</f>
        <v>27.182568807339443</v>
      </c>
      <c r="M179" s="620"/>
      <c r="N179" s="391">
        <f>+'Ark1'!AJ2414</f>
        <v>109</v>
      </c>
      <c r="O179" s="101"/>
      <c r="P179" s="272">
        <f>+IF(N179=0,"",'Ark1'!AK2414)</f>
        <v>102.97339449541288</v>
      </c>
      <c r="Q179" s="101"/>
      <c r="R179" s="272">
        <f>+IF(N179=0,"",'Ark1'!AL2414)</f>
        <v>23.249424464871833</v>
      </c>
      <c r="S179" s="222"/>
      <c r="T179" s="28">
        <f>+IF(H179=0,"",'Ark1'!S2414)</f>
        <v>8.3669724770642215</v>
      </c>
      <c r="U179" s="222"/>
      <c r="V179" s="28">
        <f>+IF(H179=0,"",'Ark1'!T2414)</f>
        <v>7.6972477064220195</v>
      </c>
      <c r="W179" s="35">
        <f>+IF(H179=0,"",'Ark1'!W2414)</f>
        <v>37.61467889908257</v>
      </c>
      <c r="X179" s="35">
        <f>+IF(H179=0,"",'Ark1'!X2414)</f>
        <v>83.486238532110107</v>
      </c>
      <c r="Y179" s="35">
        <f>+IF(H179=0,"",'Ark1'!Y2414)</f>
        <v>46.788990825688082</v>
      </c>
      <c r="Z179" s="35">
        <f>+IF(H179=0,"",'Ark1'!Z2414)</f>
        <v>0</v>
      </c>
      <c r="AA179" s="35">
        <f>+IF(H179=0,"",'Ark1'!Z2414)</f>
        <v>0</v>
      </c>
      <c r="AB179" s="28">
        <f>+IF(H179=0,"",'Ark1'!AC2414)</f>
        <v>1.9977261714441028</v>
      </c>
      <c r="AC179" s="35">
        <f>+IF(H179=0,"",'Ark1'!AE2414)</f>
        <v>66.2165315871204</v>
      </c>
      <c r="AD179" s="35">
        <f>+IF(H179=0,"",+L179/C179)</f>
        <v>0.15896239068619558</v>
      </c>
      <c r="AE179" s="30">
        <f t="shared" ref="AE179" si="63">+IF(H179=0,"",G179/H179)</f>
        <v>9.1743119266055051E-2</v>
      </c>
      <c r="AF179" s="620"/>
      <c r="AG179" s="224"/>
      <c r="AI179" s="30"/>
      <c r="AJ179" s="28"/>
      <c r="AK179" s="225"/>
      <c r="AL179" s="621"/>
      <c r="AP179" s="621"/>
    </row>
    <row r="180" spans="1:72" ht="15" customHeight="1">
      <c r="A180" s="620"/>
      <c r="B180" s="244">
        <f>+'Ark1'!C2415</f>
        <v>2024</v>
      </c>
      <c r="C180" s="621">
        <f>+'Ark1'!J2415</f>
        <v>171</v>
      </c>
      <c r="D180" s="621" t="str">
        <f>VLOOKUP(C180,RNR!$A$1:$B$26,2)</f>
        <v>Prima</v>
      </c>
      <c r="E180" s="621">
        <f>+'Ark1'!D2415</f>
        <v>2</v>
      </c>
      <c r="F180" s="621" t="str">
        <f t="shared" si="62"/>
        <v>Feb</v>
      </c>
      <c r="G180" s="621">
        <f>+'Ark1'!Q2415</f>
        <v>27</v>
      </c>
      <c r="H180" s="619">
        <f>+'Ark1'!R2415</f>
        <v>269</v>
      </c>
      <c r="I180" s="30">
        <f>+IF(H180=0,"",'Ark1'!AG2415)</f>
        <v>2.5069897483690591</v>
      </c>
      <c r="J180" s="30">
        <f>+IF(H180=0,"",'Ark1'!AH2415)</f>
        <v>3.3446727848931443</v>
      </c>
      <c r="K180" s="222"/>
      <c r="L180" s="30">
        <f>+IF(H180=0,"",'Ark1'!U2415)</f>
        <v>29.386245353159861</v>
      </c>
      <c r="M180" s="620"/>
      <c r="N180" s="391">
        <f>+'Ark1'!AJ2415</f>
        <v>269</v>
      </c>
      <c r="O180" s="101"/>
      <c r="P180" s="272">
        <f>+IF(N180=0,"",'Ark1'!AK2415)</f>
        <v>107.97657992565055</v>
      </c>
      <c r="Q180" s="101"/>
      <c r="R180" s="272">
        <f>+IF(N180=0,"",'Ark1'!AL2415)</f>
        <v>22.69098705033247</v>
      </c>
      <c r="S180" s="222"/>
      <c r="T180" s="28">
        <f>+IF(H180=0,"",'Ark1'!S2415)</f>
        <v>8.263940520446095</v>
      </c>
      <c r="U180" s="222"/>
      <c r="V180" s="28">
        <f>+IF(H180=0,"",'Ark1'!T2415)</f>
        <v>6.7657992565055771</v>
      </c>
      <c r="W180" s="35">
        <f>+IF(H180=0,"",'Ark1'!W2415)</f>
        <v>18.587360594795538</v>
      </c>
      <c r="X180" s="35">
        <f>+IF(H180=0,"",'Ark1'!X2415)</f>
        <v>92.936802973977677</v>
      </c>
      <c r="Y180" s="35">
        <f>+IF(H180=0,"",'Ark1'!Y2415)</f>
        <v>70.260223048327148</v>
      </c>
      <c r="Z180" s="35">
        <f>+IF(H180=0,"",'Ark1'!Z2415)</f>
        <v>0</v>
      </c>
      <c r="AA180" s="35">
        <f>+IF(H180=0,"",'Ark1'!Z2415)</f>
        <v>0</v>
      </c>
      <c r="AB180" s="28">
        <f>+IF(H180=0,"",'Ark1'!AC2415)</f>
        <v>1.8536063043292828</v>
      </c>
      <c r="AC180" s="35">
        <f>+IF(H180=0,"",'Ark1'!AE2415)</f>
        <v>43.321902698163719</v>
      </c>
      <c r="AD180" s="35">
        <f t="shared" ref="AD180:AD190" si="64">+IF(H180=0,"",+L180/C180)</f>
        <v>0.17184938803017463</v>
      </c>
      <c r="AE180" s="30">
        <f t="shared" ref="AE180:AE190" si="65">+IF(H180=0,"",G180/H180)</f>
        <v>0.10037174721189591</v>
      </c>
      <c r="AF180" s="620"/>
      <c r="AG180" s="224"/>
      <c r="AI180" s="30"/>
      <c r="AJ180" s="28"/>
      <c r="AK180" s="225"/>
      <c r="AL180" s="621"/>
      <c r="AP180" s="621"/>
    </row>
    <row r="181" spans="1:72" ht="15" customHeight="1">
      <c r="A181" s="620"/>
      <c r="B181" s="244">
        <f>+'Ark1'!C2416</f>
        <v>2024</v>
      </c>
      <c r="C181" s="621">
        <f>+'Ark1'!J2416</f>
        <v>171</v>
      </c>
      <c r="D181" s="621" t="str">
        <f>VLOOKUP(C181,RNR!$A$1:$B$26,2)</f>
        <v>Prima</v>
      </c>
      <c r="E181" s="621">
        <f>+'Ark1'!D2416</f>
        <v>3</v>
      </c>
      <c r="F181" s="621" t="str">
        <f t="shared" si="62"/>
        <v>Mar</v>
      </c>
      <c r="G181" s="621">
        <f>+'Ark1'!Q2416</f>
        <v>52</v>
      </c>
      <c r="H181" s="619">
        <f>+'Ark1'!R2416</f>
        <v>510</v>
      </c>
      <c r="I181" s="30">
        <f>+IF(H181=0,"",'Ark1'!AG2416)</f>
        <v>1.235195814865945</v>
      </c>
      <c r="J181" s="30">
        <f>+IF(H181=0,"",'Ark1'!AH2416)</f>
        <v>1.3501844161195411</v>
      </c>
      <c r="K181" s="222"/>
      <c r="L181" s="30">
        <f>+IF(H181=0,"",'Ark1'!U2416)</f>
        <v>28.193137254901995</v>
      </c>
      <c r="M181" s="620"/>
      <c r="N181" s="391">
        <f>+'Ark1'!AJ2416</f>
        <v>510</v>
      </c>
      <c r="O181" s="101"/>
      <c r="P181" s="272">
        <f>+IF(N181=0,"",'Ark1'!AK2416)</f>
        <v>106.89196078431378</v>
      </c>
      <c r="Q181" s="101"/>
      <c r="R181" s="272">
        <f>+IF(N181=0,"",'Ark1'!AL2416)</f>
        <v>22.072202721787413</v>
      </c>
      <c r="S181" s="222"/>
      <c r="T181" s="28">
        <f>+IF(H181=0,"",'Ark1'!S2416)</f>
        <v>8.1588235294117641</v>
      </c>
      <c r="U181" s="222"/>
      <c r="V181" s="28">
        <f>+IF(H181=0,"",'Ark1'!T2416)</f>
        <v>6.7058823529411757</v>
      </c>
      <c r="W181" s="35">
        <f>+IF(H181=0,"",'Ark1'!W2416)</f>
        <v>17.450980392156861</v>
      </c>
      <c r="X181" s="35">
        <f>+IF(H181=0,"",'Ark1'!X2416)</f>
        <v>91.372549019607845</v>
      </c>
      <c r="Y181" s="35">
        <f>+IF(H181=0,"",'Ark1'!Y2416)</f>
        <v>58.431372549019585</v>
      </c>
      <c r="Z181" s="35">
        <f>+IF(H181=0,"",'Ark1'!Z2416)</f>
        <v>0</v>
      </c>
      <c r="AA181" s="35">
        <f>+IF(H181=0,"",'Ark1'!Z2416)</f>
        <v>0</v>
      </c>
      <c r="AB181" s="28">
        <f>+IF(H181=0,"",'Ark1'!AC2416)</f>
        <v>1.9361789502356528</v>
      </c>
      <c r="AC181" s="35">
        <f>+IF(H181=0,"",'Ark1'!AE2416)</f>
        <v>57.958006766437222</v>
      </c>
      <c r="AD181" s="35">
        <f t="shared" si="64"/>
        <v>0.16487214768948535</v>
      </c>
      <c r="AE181" s="30">
        <f t="shared" si="65"/>
        <v>0.10196078431372549</v>
      </c>
      <c r="AF181" s="620"/>
      <c r="AG181" s="224"/>
      <c r="AI181" s="30"/>
      <c r="AJ181" s="28"/>
      <c r="AK181" s="225"/>
      <c r="AL181" s="621"/>
      <c r="AP181" s="621"/>
    </row>
    <row r="182" spans="1:72" ht="15" customHeight="1">
      <c r="A182" s="620"/>
      <c r="B182" s="244">
        <f>+'Ark1'!C2417</f>
        <v>2024</v>
      </c>
      <c r="C182" s="621">
        <f>+'Ark1'!J2417</f>
        <v>171</v>
      </c>
      <c r="D182" s="621" t="str">
        <f>VLOOKUP(C182,RNR!$A$1:$B$26,2)</f>
        <v>Prima</v>
      </c>
      <c r="E182" s="621">
        <f>+'Ark1'!D2417</f>
        <v>4</v>
      </c>
      <c r="F182" s="621" t="str">
        <f t="shared" si="62"/>
        <v>Apr</v>
      </c>
      <c r="G182" s="621">
        <f>+'Ark1'!Q2417</f>
        <v>15</v>
      </c>
      <c r="H182" s="619">
        <f>+'Ark1'!R2417</f>
        <v>98</v>
      </c>
      <c r="I182" s="30">
        <f>+IF(H182=0,"",'Ark1'!AG2417)</f>
        <v>1.3764044943820224</v>
      </c>
      <c r="J182" s="30">
        <f>+IF(H182=0,"",'Ark1'!AH2417)</f>
        <v>1.5942731955181972</v>
      </c>
      <c r="K182" s="222"/>
      <c r="L182" s="30">
        <f>+IF(H182=0,"",'Ark1'!U2417)</f>
        <v>26.227551020408178</v>
      </c>
      <c r="M182" s="620"/>
      <c r="N182" s="391">
        <f>+'Ark1'!AJ2417</f>
        <v>91</v>
      </c>
      <c r="O182" s="101"/>
      <c r="P182" s="272">
        <f>+IF(N182=0,"",'Ark1'!AK2417)</f>
        <v>101.36373626373624</v>
      </c>
      <c r="Q182" s="101"/>
      <c r="R182" s="272">
        <f>+IF(N182=0,"",'Ark1'!AL2417)</f>
        <v>23.820547388814887</v>
      </c>
      <c r="S182" s="222"/>
      <c r="T182" s="28">
        <f>+IF(H182=0,"",'Ark1'!S2417)</f>
        <v>8.6020408163265305</v>
      </c>
      <c r="U182" s="222"/>
      <c r="V182" s="28">
        <f>+IF(H182=0,"",'Ark1'!T2417)</f>
        <v>7.6530612244897949</v>
      </c>
      <c r="W182" s="35">
        <f>+IF(H182=0,"",'Ark1'!W2417)</f>
        <v>27.551020408163261</v>
      </c>
      <c r="X182" s="35">
        <f>+IF(H182=0,"",'Ark1'!X2417)</f>
        <v>83.673469387755105</v>
      </c>
      <c r="Y182" s="35">
        <f>+IF(H182=0,"",'Ark1'!Y2417)</f>
        <v>46.938775510204081</v>
      </c>
      <c r="Z182" s="35">
        <f>+IF(H182=0,"",'Ark1'!Z2417)</f>
        <v>0</v>
      </c>
      <c r="AA182" s="35">
        <f>+IF(H182=0,"",'Ark1'!Z2417)</f>
        <v>0</v>
      </c>
      <c r="AB182" s="28">
        <f>+IF(H182=0,"",'Ark1'!AC2417)</f>
        <v>1.7618522304568704</v>
      </c>
      <c r="AC182" s="35">
        <f>+IF(H182=0,"",'Ark1'!AE2417)</f>
        <v>50.952541939339689</v>
      </c>
      <c r="AD182" s="35">
        <f t="shared" si="64"/>
        <v>0.15337749134741624</v>
      </c>
      <c r="AE182" s="30">
        <f t="shared" si="65"/>
        <v>0.15306122448979592</v>
      </c>
      <c r="AF182" s="620"/>
      <c r="AG182" s="224"/>
      <c r="AI182" s="30"/>
      <c r="AJ182" s="28"/>
      <c r="AK182" s="225"/>
      <c r="AL182" s="621"/>
      <c r="AP182" s="621"/>
    </row>
    <row r="183" spans="1:72" ht="15" customHeight="1">
      <c r="A183" s="620"/>
      <c r="B183" s="244">
        <f>+'Ark1'!C2418</f>
        <v>2024</v>
      </c>
      <c r="C183" s="621">
        <f>+'Ark1'!J2418</f>
        <v>171</v>
      </c>
      <c r="D183" s="621" t="str">
        <f>VLOOKUP(C183,RNR!$A$1:$B$26,2)</f>
        <v>Prima</v>
      </c>
      <c r="E183" s="621">
        <f>+'Ark1'!D2418</f>
        <v>5</v>
      </c>
      <c r="F183" s="621" t="str">
        <f t="shared" si="62"/>
        <v>Mai</v>
      </c>
      <c r="G183" s="621">
        <f>+'Ark1'!Q2418</f>
        <v>9</v>
      </c>
      <c r="H183" s="619">
        <f>+'Ark1'!R2418</f>
        <v>100</v>
      </c>
      <c r="I183" s="30">
        <f>+IF(H183=0,"",'Ark1'!AG2418)</f>
        <v>3.1036623215394163</v>
      </c>
      <c r="J183" s="30">
        <f>+IF(H183=0,"",'Ark1'!AH2418)</f>
        <v>2.8326300916937392</v>
      </c>
      <c r="K183" s="222"/>
      <c r="L183" s="30">
        <f>+IF(H183=0,"",'Ark1'!U2418)</f>
        <v>23.577000000000005</v>
      </c>
      <c r="M183" s="620"/>
      <c r="N183" s="391">
        <f>+'Ark1'!AJ2418</f>
        <v>84</v>
      </c>
      <c r="O183" s="101"/>
      <c r="P183" s="272">
        <f>+IF(N183=0,"",'Ark1'!AK2418)</f>
        <v>99.449999999999989</v>
      </c>
      <c r="Q183" s="101"/>
      <c r="R183" s="272">
        <f>+IF(N183=0,"",'Ark1'!AL2418)</f>
        <v>23.500289646726998</v>
      </c>
      <c r="S183" s="222"/>
      <c r="T183" s="28">
        <f>+IF(H183=0,"",'Ark1'!S2418)</f>
        <v>8.33</v>
      </c>
      <c r="U183" s="222"/>
      <c r="V183" s="28">
        <f>+IF(H183=0,"",'Ark1'!T2418)</f>
        <v>6.79</v>
      </c>
      <c r="W183" s="35">
        <f>+IF(H183=0,"",'Ark1'!W2418)</f>
        <v>22</v>
      </c>
      <c r="X183" s="35">
        <f>+IF(H183=0,"",'Ark1'!X2418)</f>
        <v>80</v>
      </c>
      <c r="Y183" s="35">
        <f>+IF(H183=0,"",'Ark1'!Y2418)</f>
        <v>31</v>
      </c>
      <c r="Z183" s="35">
        <f>+IF(H183=0,"",'Ark1'!Z2418)</f>
        <v>0</v>
      </c>
      <c r="AA183" s="35">
        <f>+IF(H183=0,"",'Ark1'!Z2418)</f>
        <v>0</v>
      </c>
      <c r="AB183" s="28">
        <f>+IF(H183=0,"",'Ark1'!AC2418)</f>
        <v>2.214926635353867</v>
      </c>
      <c r="AC183" s="35">
        <f>+IF(H183=0,"",'Ark1'!AE2418)</f>
        <v>22.470036983805151</v>
      </c>
      <c r="AD183" s="35">
        <f t="shared" si="64"/>
        <v>0.13787719298245618</v>
      </c>
      <c r="AE183" s="30">
        <f t="shared" si="65"/>
        <v>0.09</v>
      </c>
      <c r="AF183" s="620"/>
      <c r="AG183" s="224"/>
      <c r="AI183" s="30"/>
      <c r="AJ183" s="28"/>
      <c r="AK183" s="225"/>
      <c r="AL183" s="621"/>
      <c r="AP183" s="621"/>
    </row>
    <row r="184" spans="1:72" ht="15" customHeight="1">
      <c r="A184" s="620"/>
      <c r="B184" s="244">
        <f>+'Ark1'!C2419</f>
        <v>2024</v>
      </c>
      <c r="C184" s="621">
        <f>+'Ark1'!J2419</f>
        <v>171</v>
      </c>
      <c r="D184" s="621" t="str">
        <f>VLOOKUP(C184,RNR!$A$1:$B$26,2)</f>
        <v>Prima</v>
      </c>
      <c r="E184" s="621">
        <f>+'Ark1'!D2419</f>
        <v>6</v>
      </c>
      <c r="F184" s="621" t="str">
        <f t="shared" si="62"/>
        <v>Jun</v>
      </c>
      <c r="G184" s="621">
        <f>+'Ark1'!Q2419</f>
        <v>6</v>
      </c>
      <c r="H184" s="619">
        <f>+'Ark1'!R2419</f>
        <v>147</v>
      </c>
      <c r="I184" s="30">
        <f>+IF(H184=0,"",'Ark1'!AG2419)</f>
        <v>3.815208928107968</v>
      </c>
      <c r="J184" s="30">
        <f>+IF(H184=0,"",'Ark1'!AH2419)</f>
        <v>4.0720624384645943</v>
      </c>
      <c r="K184" s="222"/>
      <c r="L184" s="30">
        <f>+IF(H184=0,"",'Ark1'!U2419)</f>
        <v>21.242176870748295</v>
      </c>
      <c r="M184" s="620"/>
      <c r="N184" s="391">
        <f>+'Ark1'!AJ2419</f>
        <v>147</v>
      </c>
      <c r="O184" s="101"/>
      <c r="P184" s="272">
        <f>+IF(N184=0,"",'Ark1'!AK2419)</f>
        <v>94.902721088435356</v>
      </c>
      <c r="Q184" s="101"/>
      <c r="R184" s="272">
        <f>+IF(N184=0,"",'Ark1'!AL2419)</f>
        <v>24.334969231495823</v>
      </c>
      <c r="S184" s="222"/>
      <c r="T184" s="28">
        <f>+IF(H184=0,"",'Ark1'!S2419)</f>
        <v>9.238095238095239</v>
      </c>
      <c r="U184" s="222"/>
      <c r="V184" s="28">
        <f>+IF(H184=0,"",'Ark1'!T2419)</f>
        <v>7.4421768707483009</v>
      </c>
      <c r="W184" s="35">
        <f>+IF(H184=0,"",'Ark1'!W2419)</f>
        <v>21.088435374149661</v>
      </c>
      <c r="X184" s="35">
        <f>+IF(H184=0,"",'Ark1'!X2419)</f>
        <v>88.435374149659879</v>
      </c>
      <c r="Y184" s="35">
        <f>+IF(H184=0,"",'Ark1'!Y2419)</f>
        <v>23.129251700680271</v>
      </c>
      <c r="Z184" s="35">
        <f>+IF(H184=0,"",'Ark1'!Z2419)</f>
        <v>0</v>
      </c>
      <c r="AA184" s="35">
        <f>+IF(H184=0,"",'Ark1'!Z2419)</f>
        <v>0</v>
      </c>
      <c r="AB184" s="28">
        <f>+IF(H184=0,"",'Ark1'!AC2419)</f>
        <v>1.2016386300748536</v>
      </c>
      <c r="AC184" s="35">
        <f>+IF(H184=0,"",'Ark1'!AE2419)</f>
        <v>54.668842002410315</v>
      </c>
      <c r="AD184" s="35">
        <f t="shared" si="64"/>
        <v>0.1242232565540836</v>
      </c>
      <c r="AE184" s="30">
        <f t="shared" si="65"/>
        <v>4.0816326530612242E-2</v>
      </c>
      <c r="AF184" s="620"/>
      <c r="AG184" s="224"/>
      <c r="AI184" s="30"/>
      <c r="AJ184" s="28"/>
      <c r="AK184" s="225"/>
      <c r="AL184" s="621"/>
      <c r="AP184" s="621"/>
    </row>
    <row r="185" spans="1:72" ht="15" customHeight="1">
      <c r="A185" s="620"/>
      <c r="B185" s="244">
        <f>+'Ark1'!C2420</f>
        <v>2024</v>
      </c>
      <c r="C185" s="621">
        <f>+'Ark1'!J2420</f>
        <v>171</v>
      </c>
      <c r="D185" s="621" t="str">
        <f>VLOOKUP(C185,RNR!$A$1:$B$26,2)</f>
        <v>Prima</v>
      </c>
      <c r="E185" s="621">
        <f>+'Ark1'!D2420</f>
        <v>7</v>
      </c>
      <c r="F185" s="621" t="str">
        <f t="shared" si="62"/>
        <v>Jul</v>
      </c>
      <c r="G185" s="621">
        <f>+'Ark1'!Q2420</f>
        <v>21</v>
      </c>
      <c r="H185" s="619">
        <f>+'Ark1'!R2420</f>
        <v>725</v>
      </c>
      <c r="I185" s="30">
        <f>+IF(H185=0,"",'Ark1'!AG2420)</f>
        <v>21.106259097525477</v>
      </c>
      <c r="J185" s="30">
        <f>+IF(H185=0,"",'Ark1'!AH2420)</f>
        <v>22.848000810482237</v>
      </c>
      <c r="K185" s="222"/>
      <c r="L185" s="30">
        <f>+IF(H185=0,"",'Ark1'!U2420)</f>
        <v>22.396965517241362</v>
      </c>
      <c r="M185" s="620"/>
      <c r="N185" s="391">
        <f>+'Ark1'!AJ2420</f>
        <v>725</v>
      </c>
      <c r="O185" s="101"/>
      <c r="P185" s="272">
        <f>+IF(N185=0,"",'Ark1'!AK2420)</f>
        <v>98.973793103448259</v>
      </c>
      <c r="Q185" s="101"/>
      <c r="R185" s="272">
        <f>+IF(N185=0,"",'Ark1'!AL2420)</f>
        <v>22.951442121003264</v>
      </c>
      <c r="S185" s="222"/>
      <c r="T185" s="28">
        <f>+IF(H185=0,"",'Ark1'!S2420)</f>
        <v>8.8496551724137955</v>
      </c>
      <c r="U185" s="222"/>
      <c r="V185" s="28">
        <f>+IF(H185=0,"",'Ark1'!T2420)</f>
        <v>6.4634482758620697</v>
      </c>
      <c r="W185" s="35">
        <f>+IF(H185=0,"",'Ark1'!W2420)</f>
        <v>12.965517241379304</v>
      </c>
      <c r="X185" s="35">
        <f>+IF(H185=0,"",'Ark1'!X2420)</f>
        <v>98.620689655172441</v>
      </c>
      <c r="Y185" s="35">
        <f>+IF(H185=0,"",'Ark1'!Y2420)</f>
        <v>30.206896551724149</v>
      </c>
      <c r="Z185" s="35">
        <f>+IF(H185=0,"",'Ark1'!Z2420)</f>
        <v>0</v>
      </c>
      <c r="AA185" s="35">
        <f>+IF(H185=0,"",'Ark1'!Z2420)</f>
        <v>0</v>
      </c>
      <c r="AB185" s="28">
        <f>+IF(H185=0,"",'Ark1'!AC2420)</f>
        <v>1.5775499901627681</v>
      </c>
      <c r="AC185" s="35">
        <f>+IF(H185=0,"",'Ark1'!AE2420)</f>
        <v>35.868329636522411</v>
      </c>
      <c r="AD185" s="35">
        <f t="shared" si="64"/>
        <v>0.13097640653357523</v>
      </c>
      <c r="AE185" s="30">
        <f t="shared" si="65"/>
        <v>2.8965517241379312E-2</v>
      </c>
      <c r="AF185" s="620"/>
      <c r="AG185" s="224"/>
      <c r="AI185" s="30"/>
      <c r="AJ185" s="28"/>
      <c r="AK185" s="225"/>
      <c r="AL185" s="621"/>
      <c r="AP185" s="621"/>
    </row>
    <row r="186" spans="1:72" ht="15" customHeight="1">
      <c r="A186" s="620"/>
      <c r="B186" s="244">
        <f>+'Ark1'!C2421</f>
        <v>2024</v>
      </c>
      <c r="C186" s="621">
        <f>+'Ark1'!J2421</f>
        <v>171</v>
      </c>
      <c r="D186" s="621" t="str">
        <f>VLOOKUP(C186,RNR!$A$1:$B$26,2)</f>
        <v>Prima</v>
      </c>
      <c r="E186" s="621">
        <f>+'Ark1'!D2421</f>
        <v>8</v>
      </c>
      <c r="F186" s="621" t="str">
        <f t="shared" si="62"/>
        <v>Aug</v>
      </c>
      <c r="G186" s="621">
        <f>+'Ark1'!Q2421</f>
        <v>81</v>
      </c>
      <c r="H186" s="619">
        <f>+'Ark1'!R2421</f>
        <v>6176</v>
      </c>
      <c r="I186" s="30">
        <f>+IF(H186=0,"",'Ark1'!AG2421)</f>
        <v>6.1166683173219774</v>
      </c>
      <c r="J186" s="30">
        <f>+IF(H186=0,"",'Ark1'!AH2421)</f>
        <v>6.402642920389745</v>
      </c>
      <c r="K186" s="222"/>
      <c r="L186" s="30">
        <f>+IF(H186=0,"",'Ark1'!U2421)</f>
        <v>23.003999352331725</v>
      </c>
      <c r="M186" s="620"/>
      <c r="N186" s="391">
        <f>+'Ark1'!AJ2421</f>
        <v>6174</v>
      </c>
      <c r="O186" s="101"/>
      <c r="P186" s="272">
        <f>+IF(N186=0,"",'Ark1'!AK2421)</f>
        <v>100.17698412698432</v>
      </c>
      <c r="Q186" s="101"/>
      <c r="R186" s="272">
        <f>+IF(N186=0,"",'Ark1'!AL2421)</f>
        <v>22.590775735311698</v>
      </c>
      <c r="S186" s="222"/>
      <c r="T186" s="28">
        <f>+IF(H186=0,"",'Ark1'!S2421)</f>
        <v>8.5799870466321249</v>
      </c>
      <c r="U186" s="222"/>
      <c r="V186" s="28">
        <f>+IF(H186=0,"",'Ark1'!T2421)</f>
        <v>5.8966968911917101</v>
      </c>
      <c r="W186" s="35">
        <f>+IF(H186=0,"",'Ark1'!W2421)</f>
        <v>6.9948186528497436</v>
      </c>
      <c r="X186" s="35">
        <f>+IF(H186=0,"",'Ark1'!X2421)</f>
        <v>97.555051813471508</v>
      </c>
      <c r="Y186" s="35">
        <f>+IF(H186=0,"",'Ark1'!Y2421)</f>
        <v>34.86075129533679</v>
      </c>
      <c r="Z186" s="35">
        <f>+IF(H186=0,"",'Ark1'!Z2421)</f>
        <v>0</v>
      </c>
      <c r="AA186" s="35">
        <f>+IF(H186=0,"",'Ark1'!Z2421)</f>
        <v>0</v>
      </c>
      <c r="AB186" s="28">
        <f>+IF(H186=0,"",'Ark1'!AC2421)</f>
        <v>1.584825866553178</v>
      </c>
      <c r="AC186" s="35">
        <f>+IF(H186=0,"",'Ark1'!AE2421)</f>
        <v>44.7975313376934</v>
      </c>
      <c r="AD186" s="35">
        <f t="shared" si="64"/>
        <v>0.1345263120019399</v>
      </c>
      <c r="AE186" s="30">
        <f t="shared" si="65"/>
        <v>1.3115284974093264E-2</v>
      </c>
      <c r="AF186" s="620"/>
      <c r="AG186" s="224"/>
      <c r="AI186" s="30"/>
      <c r="AJ186" s="28"/>
      <c r="AK186" s="225"/>
      <c r="AL186" s="621"/>
      <c r="AP186" s="621"/>
    </row>
    <row r="187" spans="1:72" ht="15" customHeight="1">
      <c r="A187" s="620"/>
      <c r="B187" s="244">
        <f>+'Ark1'!C2422</f>
        <v>2024</v>
      </c>
      <c r="C187" s="621">
        <f>+'Ark1'!J2422</f>
        <v>171</v>
      </c>
      <c r="D187" s="621" t="str">
        <f>VLOOKUP(C187,RNR!$A$1:$B$26,2)</f>
        <v>Prima</v>
      </c>
      <c r="E187" s="621">
        <f>+'Ark1'!D2422</f>
        <v>9</v>
      </c>
      <c r="F187" s="621" t="str">
        <f t="shared" si="62"/>
        <v>Sep</v>
      </c>
      <c r="G187" s="621">
        <f>+'Ark1'!Q2422</f>
        <v>109</v>
      </c>
      <c r="H187" s="619">
        <f>+'Ark1'!R2422</f>
        <v>6889</v>
      </c>
      <c r="I187" s="30">
        <f>+IF(H187=0,"",'Ark1'!AG2422)</f>
        <v>1.8783042094844953</v>
      </c>
      <c r="J187" s="30">
        <f>+IF(H187=0,"",'Ark1'!AH2422)</f>
        <v>1.9771600891942551</v>
      </c>
      <c r="K187" s="222"/>
      <c r="L187" s="30">
        <f>+IF(H187=0,"",'Ark1'!U2422)</f>
        <v>20.977500362897334</v>
      </c>
      <c r="M187" s="620"/>
      <c r="N187" s="391">
        <f>+'Ark1'!AJ2422</f>
        <v>6888</v>
      </c>
      <c r="O187" s="101"/>
      <c r="P187" s="272">
        <f>+IF(N187=0,"",'Ark1'!AK2422)</f>
        <v>98.013792102206637</v>
      </c>
      <c r="Q187" s="101"/>
      <c r="R187" s="272">
        <f>+IF(N187=0,"",'Ark1'!AL2422)</f>
        <v>22.168074415459515</v>
      </c>
      <c r="S187" s="222"/>
      <c r="T187" s="28">
        <f>+IF(H187=0,"",'Ark1'!S2422)</f>
        <v>8.4308317607780516</v>
      </c>
      <c r="U187" s="222"/>
      <c r="V187" s="28">
        <f>+IF(H187=0,"",'Ark1'!T2422)</f>
        <v>5.5876034257511966</v>
      </c>
      <c r="W187" s="35">
        <f>+IF(H187=0,"",'Ark1'!W2422)</f>
        <v>2.2644796051676597</v>
      </c>
      <c r="X187" s="35">
        <f>+IF(H187=0,"",'Ark1'!X2422)</f>
        <v>94.425896356510378</v>
      </c>
      <c r="Y187" s="35">
        <f>+IF(H187=0,"",'Ark1'!Y2422)</f>
        <v>19.422267382784153</v>
      </c>
      <c r="Z187" s="35">
        <f>+IF(H187=0,"",'Ark1'!Z2422)</f>
        <v>0</v>
      </c>
      <c r="AA187" s="35">
        <f>+IF(H187=0,"",'Ark1'!Z2422)</f>
        <v>0</v>
      </c>
      <c r="AB187" s="28">
        <f>+IF(H187=0,"",'Ark1'!AC2422)</f>
        <v>1.4240016548803325</v>
      </c>
      <c r="AC187" s="35">
        <f>+IF(H187=0,"",'Ark1'!AE2422)</f>
        <v>38.379982347170497</v>
      </c>
      <c r="AD187" s="35">
        <f t="shared" si="64"/>
        <v>0.12267544071869786</v>
      </c>
      <c r="AE187" s="30">
        <f t="shared" si="65"/>
        <v>1.5822325446363767E-2</v>
      </c>
      <c r="AF187" s="620"/>
      <c r="AG187" s="224"/>
      <c r="AI187" s="30"/>
      <c r="AJ187" s="28"/>
      <c r="AK187" s="225"/>
      <c r="AL187" s="621"/>
      <c r="AP187" s="621"/>
    </row>
    <row r="188" spans="1:72" ht="15" customHeight="1">
      <c r="A188" s="620"/>
      <c r="B188" s="244">
        <f>+'Ark1'!C2423</f>
        <v>2024</v>
      </c>
      <c r="C188" s="621">
        <f>+'Ark1'!J2423</f>
        <v>171</v>
      </c>
      <c r="D188" s="621" t="str">
        <f>VLOOKUP(C188,RNR!$A$1:$B$26,2)</f>
        <v>Prima</v>
      </c>
      <c r="E188" s="621">
        <f>+'Ark1'!D2423</f>
        <v>10</v>
      </c>
      <c r="F188" s="621" t="str">
        <f t="shared" si="62"/>
        <v>Okt</v>
      </c>
      <c r="G188" s="621">
        <f>+'Ark1'!Q2423</f>
        <v>127</v>
      </c>
      <c r="H188" s="619">
        <f>+'Ark1'!R2423</f>
        <v>6170</v>
      </c>
      <c r="I188" s="30">
        <f>+IF(H188=0,"",'Ark1'!AG2423)</f>
        <v>1.5137092500637868</v>
      </c>
      <c r="J188" s="30">
        <f>+IF(H188=0,"",'Ark1'!AH2423)</f>
        <v>1.6631540561706128</v>
      </c>
      <c r="K188" s="222"/>
      <c r="L188" s="30">
        <f>+IF(H188=0,"",'Ark1'!U2423)</f>
        <v>21.063889789303065</v>
      </c>
      <c r="M188" s="620"/>
      <c r="N188" s="391">
        <f>+'Ark1'!AJ2423</f>
        <v>6170</v>
      </c>
      <c r="O188" s="101"/>
      <c r="P188" s="272">
        <f>+IF(N188=0,"",'Ark1'!AK2423)</f>
        <v>98.511231766612838</v>
      </c>
      <c r="Q188" s="101"/>
      <c r="R188" s="272">
        <f>+IF(N188=0,"",'Ark1'!AL2423)</f>
        <v>21.60818239738018</v>
      </c>
      <c r="S188" s="222"/>
      <c r="T188" s="28">
        <f>+IF(H188=0,"",'Ark1'!S2423)</f>
        <v>8.2249594813614255</v>
      </c>
      <c r="U188" s="222"/>
      <c r="V188" s="28">
        <f>+IF(H188=0,"",'Ark1'!T2423)</f>
        <v>6.0267423014586727</v>
      </c>
      <c r="W188" s="35">
        <f>+IF(H188=0,"",'Ark1'!W2423)</f>
        <v>5.9319286871961108</v>
      </c>
      <c r="X188" s="35">
        <f>+IF(H188=0,"",'Ark1'!X2423)</f>
        <v>86.450567260940062</v>
      </c>
      <c r="Y188" s="35">
        <f>+IF(H188=0,"",'Ark1'!Y2423)</f>
        <v>21.345218800648301</v>
      </c>
      <c r="Z188" s="35">
        <f>+IF(H188=0,"",'Ark1'!Z2423)</f>
        <v>0</v>
      </c>
      <c r="AA188" s="35">
        <f>+IF(H188=0,"",'Ark1'!Z2423)</f>
        <v>0</v>
      </c>
      <c r="AB188" s="28">
        <f>+IF(H188=0,"",'Ark1'!AC2423)</f>
        <v>1.6380101934613212</v>
      </c>
      <c r="AC188" s="35">
        <f>+IF(H188=0,"",'Ark1'!AE2423)</f>
        <v>47.662940884909219</v>
      </c>
      <c r="AD188" s="35">
        <f t="shared" si="64"/>
        <v>0.12318064204270798</v>
      </c>
      <c r="AE188" s="30">
        <f t="shared" si="65"/>
        <v>2.0583468395461914E-2</v>
      </c>
      <c r="AF188" s="620"/>
      <c r="AG188" s="224"/>
      <c r="AI188" s="30"/>
      <c r="AJ188" s="28"/>
      <c r="AK188" s="225"/>
      <c r="AL188" s="621"/>
      <c r="AP188" s="621"/>
    </row>
    <row r="189" spans="1:72" ht="15" customHeight="1">
      <c r="A189" s="620"/>
      <c r="B189" s="244">
        <f>+'Ark1'!C2424</f>
        <v>2024</v>
      </c>
      <c r="C189" s="621">
        <f>+'Ark1'!J2424</f>
        <v>171</v>
      </c>
      <c r="D189" s="621" t="str">
        <f>VLOOKUP(C189,RNR!$A$1:$B$26,2)</f>
        <v>Prima</v>
      </c>
      <c r="E189" s="621">
        <f>+'Ark1'!D2424</f>
        <v>11</v>
      </c>
      <c r="F189" s="621" t="str">
        <f t="shared" si="62"/>
        <v>Nov</v>
      </c>
      <c r="G189" s="621">
        <f>+'Ark1'!Q2424</f>
        <v>50</v>
      </c>
      <c r="H189" s="619">
        <f>+'Ark1'!R2424</f>
        <v>1117</v>
      </c>
      <c r="I189" s="30">
        <f>+IF(H189=0,"",'Ark1'!AG2424)</f>
        <v>1.0782269585698288</v>
      </c>
      <c r="J189" s="30">
        <f>+IF(H189=0,"",'Ark1'!AH2424)</f>
        <v>1.2562923523106528</v>
      </c>
      <c r="K189" s="222"/>
      <c r="L189" s="30">
        <f>+IF(H189=0,"",'Ark1'!U2424)</f>
        <v>22.281199641897953</v>
      </c>
      <c r="M189" s="620"/>
      <c r="N189" s="391">
        <f>+'Ark1'!AJ2424</f>
        <v>1117</v>
      </c>
      <c r="O189" s="101"/>
      <c r="P189" s="272">
        <f>+IF(N189=0,"",'Ark1'!AK2424)</f>
        <v>101.22103849597148</v>
      </c>
      <c r="Q189" s="101"/>
      <c r="R189" s="272">
        <f>+IF(N189=0,"",'Ark1'!AL2424)</f>
        <v>20.709753603626368</v>
      </c>
      <c r="S189" s="222"/>
      <c r="T189" s="28">
        <f>+IF(H189=0,"",'Ark1'!S2424)</f>
        <v>7.6884512085944516</v>
      </c>
      <c r="U189" s="222"/>
      <c r="V189" s="28">
        <f>+IF(H189=0,"",'Ark1'!T2424)</f>
        <v>5.7914055505819153</v>
      </c>
      <c r="W189" s="35">
        <f>+IF(H189=0,"",'Ark1'!W2424)</f>
        <v>5.6401074306177268</v>
      </c>
      <c r="X189" s="35">
        <f>+IF(H189=0,"",'Ark1'!X2424)</f>
        <v>76.365264100268561</v>
      </c>
      <c r="Y189" s="35">
        <f>+IF(H189=0,"",'Ark1'!Y2424)</f>
        <v>34.467323187108327</v>
      </c>
      <c r="Z189" s="35">
        <f>+IF(H189=0,"",'Ark1'!Z2424)</f>
        <v>0</v>
      </c>
      <c r="AA189" s="35">
        <f>+IF(H189=0,"",'Ark1'!Z2424)</f>
        <v>0</v>
      </c>
      <c r="AB189" s="28">
        <f>+IF(H189=0,"",'Ark1'!AC2424)</f>
        <v>1.6879152046077177</v>
      </c>
      <c r="AC189" s="35">
        <f>+IF(H189=0,"",'Ark1'!AE2424)</f>
        <v>40.761132962879486</v>
      </c>
      <c r="AD189" s="35">
        <f t="shared" si="64"/>
        <v>0.13029941311051435</v>
      </c>
      <c r="AE189" s="30">
        <f t="shared" si="65"/>
        <v>4.4762757385854966E-2</v>
      </c>
      <c r="AF189" s="620"/>
      <c r="AG189" s="224"/>
      <c r="AI189" s="30"/>
      <c r="AJ189" s="28"/>
      <c r="AK189" s="225"/>
      <c r="AL189" s="621"/>
      <c r="AP189" s="621"/>
    </row>
    <row r="190" spans="1:72" ht="15" customHeight="1">
      <c r="A190" s="620"/>
      <c r="B190" s="244">
        <f>+'Ark1'!C2425</f>
        <v>2024</v>
      </c>
      <c r="C190" s="621">
        <f>+'Ark1'!J2425</f>
        <v>171</v>
      </c>
      <c r="D190" s="621" t="str">
        <f>VLOOKUP(C190,RNR!$A$1:$B$26,2)</f>
        <v>Prima</v>
      </c>
      <c r="E190" s="621">
        <f>+'Ark1'!D2425</f>
        <v>12</v>
      </c>
      <c r="F190" s="621" t="str">
        <f t="shared" si="62"/>
        <v>Des</v>
      </c>
      <c r="G190" s="621">
        <f>+'Ark1'!Q2425</f>
        <v>29</v>
      </c>
      <c r="H190" s="619">
        <f>+'Ark1'!R2425</f>
        <v>324</v>
      </c>
      <c r="I190" s="30">
        <f>+IF(H190=0,"",'Ark1'!AG2425)</f>
        <v>2.9292107404393803</v>
      </c>
      <c r="J190" s="30">
        <f>+IF(H190=0,"",'Ark1'!AH2425)</f>
        <v>3.18646599570766</v>
      </c>
      <c r="K190" s="222"/>
      <c r="L190" s="30">
        <f>+IF(H190=0,"",'Ark1'!U2425)</f>
        <v>20.304938271604943</v>
      </c>
      <c r="M190" s="620"/>
      <c r="N190" s="391">
        <f>+'Ark1'!AJ2425</f>
        <v>323</v>
      </c>
      <c r="O190" s="101"/>
      <c r="P190" s="272">
        <f>+IF(N190=0,"",'Ark1'!AK2425)</f>
        <v>97.682972136222816</v>
      </c>
      <c r="Q190" s="101"/>
      <c r="R190" s="272">
        <f>+IF(N190=0,"",'Ark1'!AL2425)</f>
        <v>21.320743033117477</v>
      </c>
      <c r="S190" s="222"/>
      <c r="T190" s="28">
        <f>+IF(H190=0,"",'Ark1'!S2425)</f>
        <v>8.2037037037037024</v>
      </c>
      <c r="U190" s="222"/>
      <c r="V190" s="28">
        <f>+IF(H190=0,"",'Ark1'!T2425)</f>
        <v>6.2438271604938276</v>
      </c>
      <c r="W190" s="35">
        <f>+IF(H190=0,"",'Ark1'!W2425)</f>
        <v>8.0246913580246915</v>
      </c>
      <c r="X190" s="35">
        <f>+IF(H190=0,"",'Ark1'!X2425)</f>
        <v>83.641975308641989</v>
      </c>
      <c r="Y190" s="35">
        <f>+IF(H190=0,"",'Ark1'!Y2425)</f>
        <v>14.197530864197528</v>
      </c>
      <c r="Z190" s="35">
        <f>+IF(H190=0,"",'Ark1'!Z2425)</f>
        <v>0</v>
      </c>
      <c r="AA190" s="35">
        <f>+IF(H190=0,"",'Ark1'!Z2425)</f>
        <v>0</v>
      </c>
      <c r="AB190" s="28">
        <f>+IF(H190=0,"",'Ark1'!AC2425)</f>
        <v>1.6060626403395348</v>
      </c>
      <c r="AC190" s="35">
        <f>+IF(H190=0,"",'Ark1'!AE2425)</f>
        <v>47.08777509882141</v>
      </c>
      <c r="AD190" s="35">
        <f t="shared" si="64"/>
        <v>0.11874232907371311</v>
      </c>
      <c r="AE190" s="30">
        <f t="shared" si="65"/>
        <v>8.9506172839506168E-2</v>
      </c>
      <c r="AF190" s="620"/>
      <c r="AG190" s="224"/>
      <c r="AI190" s="30"/>
      <c r="AJ190" s="28"/>
      <c r="AK190" s="225"/>
      <c r="AL190" s="621"/>
      <c r="AP190" s="621"/>
    </row>
    <row r="191" spans="1:72" ht="15" customHeight="1">
      <c r="A191" s="620"/>
      <c r="B191" s="620"/>
      <c r="C191" s="620"/>
      <c r="D191" s="620"/>
      <c r="E191" s="620"/>
      <c r="F191" s="620"/>
      <c r="G191" s="620"/>
      <c r="H191" s="372"/>
      <c r="I191" s="222"/>
      <c r="J191" s="222"/>
      <c r="K191" s="222"/>
      <c r="L191" s="620"/>
      <c r="M191" s="620"/>
      <c r="N191" s="372"/>
      <c r="O191" s="101"/>
      <c r="P191" s="222"/>
      <c r="Q191" s="101"/>
      <c r="R191" s="222"/>
      <c r="S191" s="222"/>
      <c r="T191" s="222"/>
      <c r="U191" s="222"/>
      <c r="V191" s="620"/>
      <c r="W191" s="223"/>
      <c r="X191" s="223"/>
      <c r="Y191" s="223"/>
      <c r="Z191" s="223"/>
      <c r="AA191" s="223"/>
      <c r="AB191" s="620"/>
      <c r="AC191" s="223"/>
      <c r="AD191" s="223"/>
      <c r="AE191" s="222"/>
      <c r="AF191" s="620"/>
      <c r="AG191" s="224"/>
      <c r="AI191" s="30"/>
      <c r="AJ191" s="28"/>
      <c r="AK191" s="225"/>
      <c r="AL191" s="621"/>
      <c r="AP191" s="621"/>
      <c r="BH191" s="236"/>
    </row>
    <row r="192" spans="1:72" ht="15" customHeight="1">
      <c r="A192" s="620"/>
      <c r="B192" s="620"/>
      <c r="C192" s="238" t="str">
        <f>+D194</f>
        <v>Ole Ringdal</v>
      </c>
      <c r="D192" s="620"/>
      <c r="E192" s="279"/>
      <c r="F192" s="238"/>
      <c r="G192" s="620"/>
      <c r="H192" s="391">
        <f>SUM(H194:H205)</f>
        <v>17380</v>
      </c>
      <c r="I192" s="222"/>
      <c r="J192" s="222"/>
      <c r="K192" s="222"/>
      <c r="L192" s="272">
        <f>+Slakteri!M22</f>
        <v>18.406098964326812</v>
      </c>
      <c r="M192" s="620"/>
      <c r="N192" s="391">
        <f>SUM(N194:N205)</f>
        <v>15877</v>
      </c>
      <c r="O192" s="101"/>
      <c r="P192" s="222"/>
      <c r="Q192" s="101"/>
      <c r="R192" s="225">
        <f>+Slakteri!V22</f>
        <v>19.845175157190248</v>
      </c>
      <c r="S192" s="222"/>
      <c r="T192" s="225">
        <f>+Slakteri!X22</f>
        <v>7.3158803222094368</v>
      </c>
      <c r="U192" s="222"/>
      <c r="V192" s="620"/>
      <c r="W192" s="223"/>
      <c r="X192" s="223"/>
      <c r="Y192" s="223"/>
      <c r="Z192" s="223"/>
      <c r="AA192" s="223"/>
      <c r="AB192" s="620"/>
      <c r="AC192" s="223"/>
      <c r="AD192" s="225" t="e">
        <f>+Klasse!#REF!/Klasse!#REF!</f>
        <v>#REF!</v>
      </c>
      <c r="AE192" s="222"/>
      <c r="AF192" s="620"/>
      <c r="AG192" s="224"/>
      <c r="AI192" s="30"/>
      <c r="AJ192" s="28"/>
      <c r="AK192" s="225"/>
      <c r="AL192" s="621"/>
      <c r="AP192" s="621"/>
      <c r="BH192" s="236"/>
    </row>
    <row r="193" spans="1:72" ht="15" customHeight="1">
      <c r="A193" s="620"/>
      <c r="B193" s="620"/>
      <c r="C193" s="620"/>
      <c r="D193" s="620"/>
      <c r="E193" s="620"/>
      <c r="F193" s="620"/>
      <c r="G193" s="620"/>
      <c r="H193" s="372"/>
      <c r="I193" s="222"/>
      <c r="J193" s="222"/>
      <c r="K193" s="222"/>
      <c r="L193" s="620"/>
      <c r="M193" s="620"/>
      <c r="N193" s="372"/>
      <c r="O193" s="101"/>
      <c r="P193" s="222"/>
      <c r="Q193" s="101"/>
      <c r="R193" s="222"/>
      <c r="S193" s="222"/>
      <c r="T193" s="222"/>
      <c r="U193" s="222"/>
      <c r="V193" s="620"/>
      <c r="W193" s="223"/>
      <c r="X193" s="223"/>
      <c r="Y193" s="223"/>
      <c r="Z193" s="223"/>
      <c r="AA193" s="223"/>
      <c r="AB193" s="620"/>
      <c r="AC193" s="223"/>
      <c r="AD193" s="223"/>
      <c r="AE193" s="223"/>
      <c r="AF193" s="620"/>
      <c r="AG193" s="224"/>
      <c r="AI193" s="30"/>
      <c r="AJ193" s="28"/>
      <c r="AK193" s="225"/>
      <c r="AL193" s="621"/>
      <c r="AP193" s="621"/>
      <c r="BH193" s="236">
        <f>1+BH190</f>
        <v>1</v>
      </c>
      <c r="BI193" s="621">
        <v>20.659867330016564</v>
      </c>
      <c r="BJ193" s="621">
        <f t="shared" ref="BJ193:BT193" si="66">+BI193</f>
        <v>20.659867330016564</v>
      </c>
      <c r="BK193" s="621">
        <f t="shared" si="66"/>
        <v>20.659867330016564</v>
      </c>
      <c r="BL193" s="621">
        <f t="shared" si="66"/>
        <v>20.659867330016564</v>
      </c>
      <c r="BM193" s="621">
        <f t="shared" si="66"/>
        <v>20.659867330016564</v>
      </c>
      <c r="BN193" s="621">
        <f t="shared" si="66"/>
        <v>20.659867330016564</v>
      </c>
      <c r="BO193" s="621">
        <f t="shared" si="66"/>
        <v>20.659867330016564</v>
      </c>
      <c r="BP193" s="621">
        <f t="shared" si="66"/>
        <v>20.659867330016564</v>
      </c>
      <c r="BQ193" s="621">
        <f t="shared" si="66"/>
        <v>20.659867330016564</v>
      </c>
      <c r="BR193" s="621">
        <f t="shared" si="66"/>
        <v>20.659867330016564</v>
      </c>
      <c r="BS193" s="621">
        <f t="shared" si="66"/>
        <v>20.659867330016564</v>
      </c>
      <c r="BT193" s="621">
        <f t="shared" si="66"/>
        <v>20.659867330016564</v>
      </c>
    </row>
    <row r="194" spans="1:72" ht="15" customHeight="1">
      <c r="A194" s="620"/>
      <c r="B194" s="244">
        <f>+'Ark1'!C2426</f>
        <v>2024</v>
      </c>
      <c r="C194" s="240">
        <f>+'Ark1'!J2426</f>
        <v>175</v>
      </c>
      <c r="D194" s="240" t="str">
        <f>VLOOKUP(C194,RNR!$A$1:$B$26,2)</f>
        <v>Ole Ringdal</v>
      </c>
      <c r="E194" s="240">
        <f>+'Ark1'!D2426</f>
        <v>1</v>
      </c>
      <c r="F194" s="240" t="str">
        <f t="shared" ref="F194:F205" si="67">+F179</f>
        <v>Jan</v>
      </c>
      <c r="G194" s="240">
        <f>+'Ark1'!Q2426</f>
        <v>5</v>
      </c>
      <c r="H194" s="376">
        <f>+'Ark1'!R2426</f>
        <v>40</v>
      </c>
      <c r="I194" s="241">
        <f>+IF(H194=0,"",'Ark1'!AG2426)</f>
        <v>0.45929498220231935</v>
      </c>
      <c r="J194" s="241">
        <f>+IF(H194=0,"",'Ark1'!AH2426)</f>
        <v>0.397434549469036</v>
      </c>
      <c r="K194" s="222"/>
      <c r="L194" s="241">
        <f>+IF(H194=0,"",'Ark1'!U2426)</f>
        <v>18.427500000000006</v>
      </c>
      <c r="M194" s="620"/>
      <c r="N194" s="391">
        <f>+'Ark1'!AJ2426</f>
        <v>0</v>
      </c>
      <c r="O194" s="101"/>
      <c r="P194" s="272" t="str">
        <f>+IF(N194=0,"",'Ark1'!AK2426)</f>
        <v/>
      </c>
      <c r="Q194" s="101"/>
      <c r="R194" s="272" t="str">
        <f>+IF(N194=0,"",'Ark1'!AL2426)</f>
        <v/>
      </c>
      <c r="S194" s="222"/>
      <c r="T194" s="28">
        <f>+IF(H194=0,"",'Ark1'!S2426)</f>
        <v>7.5</v>
      </c>
      <c r="U194" s="222"/>
      <c r="V194" s="242">
        <f>+IF(H194=0,"",'Ark1'!T2426)</f>
        <v>6.625</v>
      </c>
      <c r="W194" s="243">
        <f>+IF(H194=0,"",'Ark1'!W2426)</f>
        <v>10</v>
      </c>
      <c r="X194" s="243">
        <f>+IF(H194=0,"",'Ark1'!X2426)</f>
        <v>60</v>
      </c>
      <c r="Y194" s="243">
        <f>+IF(H194=0,"",'Ark1'!Y2426)</f>
        <v>10</v>
      </c>
      <c r="Z194" s="243">
        <f>+IF(H194=0,"",'Ark1'!Z2426)</f>
        <v>0</v>
      </c>
      <c r="AA194" s="243">
        <f>+IF(H194=0,"",'Ark1'!Z2426)</f>
        <v>0</v>
      </c>
      <c r="AB194" s="242">
        <f>+IF(H194=0,"",'Ark1'!AC2426)</f>
        <v>1.3908181045701122</v>
      </c>
      <c r="AC194" s="243">
        <f>+IF(H194=0,"",'Ark1'!AE2426)</f>
        <v>65.439631122297286</v>
      </c>
      <c r="AD194" s="243">
        <f>+IF(H194=0,"",+L194/C194)</f>
        <v>0.10530000000000003</v>
      </c>
      <c r="AE194" s="241">
        <f t="shared" ref="AE194" si="68">+IF(H194=0,"",G194/H194)</f>
        <v>0.125</v>
      </c>
      <c r="AF194" s="620"/>
      <c r="AG194" s="224"/>
      <c r="AI194" s="30"/>
      <c r="AJ194" s="28"/>
      <c r="AK194" s="225"/>
      <c r="AL194" s="621"/>
      <c r="AP194" s="621"/>
    </row>
    <row r="195" spans="1:72" ht="15" customHeight="1">
      <c r="A195" s="620"/>
      <c r="B195" s="244">
        <f>+'Ark1'!C2427</f>
        <v>2024</v>
      </c>
      <c r="C195" s="240">
        <f>+'Ark1'!J2427</f>
        <v>175</v>
      </c>
      <c r="D195" s="240" t="str">
        <f>VLOOKUP(C195,RNR!$A$1:$B$26,2)</f>
        <v>Ole Ringdal</v>
      </c>
      <c r="E195" s="240">
        <f>+'Ark1'!D2427</f>
        <v>2</v>
      </c>
      <c r="F195" s="240" t="str">
        <f t="shared" si="67"/>
        <v>Feb</v>
      </c>
      <c r="G195" s="240">
        <f>+'Ark1'!Q2427</f>
        <v>20</v>
      </c>
      <c r="H195" s="376">
        <f>+'Ark1'!R2427</f>
        <v>263</v>
      </c>
      <c r="I195" s="241">
        <f>+IF(H195=0,"",'Ark1'!AG2427)</f>
        <v>2.4510717614165878</v>
      </c>
      <c r="J195" s="241">
        <f>+IF(H195=0,"",'Ark1'!AH2427)</f>
        <v>1.8426608784690035</v>
      </c>
      <c r="K195" s="222"/>
      <c r="L195" s="241">
        <f>+IF(H195=0,"",'Ark1'!U2427)</f>
        <v>16.558935361216722</v>
      </c>
      <c r="M195" s="620"/>
      <c r="N195" s="391">
        <f>+'Ark1'!AJ2427</f>
        <v>0</v>
      </c>
      <c r="O195" s="101"/>
      <c r="P195" s="272" t="str">
        <f>+IF(N195=0,"",'Ark1'!AK2427)</f>
        <v/>
      </c>
      <c r="Q195" s="101"/>
      <c r="R195" s="272" t="str">
        <f>+IF(N195=0,"",'Ark1'!AL2427)</f>
        <v/>
      </c>
      <c r="S195" s="222"/>
      <c r="T195" s="28">
        <f>+IF(H195=0,"",'Ark1'!S2427)</f>
        <v>6.0684410646387823</v>
      </c>
      <c r="U195" s="222"/>
      <c r="V195" s="242">
        <f>+IF(H195=0,"",'Ark1'!T2427)</f>
        <v>5.2509505703422068</v>
      </c>
      <c r="W195" s="243">
        <f>+IF(H195=0,"",'Ark1'!W2427)</f>
        <v>3.4220532319391639</v>
      </c>
      <c r="X195" s="243">
        <f>+IF(H195=0,"",'Ark1'!X2427)</f>
        <v>44.106463878326991</v>
      </c>
      <c r="Y195" s="243">
        <f>+IF(H195=0,"",'Ark1'!Y2427)</f>
        <v>14.448669201520921</v>
      </c>
      <c r="Z195" s="243">
        <f>+IF(H195=0,"",'Ark1'!Z2427)</f>
        <v>0</v>
      </c>
      <c r="AA195" s="243">
        <f>+IF(H195=0,"",'Ark1'!Z2427)</f>
        <v>0</v>
      </c>
      <c r="AB195" s="242">
        <f>+IF(H195=0,"",'Ark1'!AC2427)</f>
        <v>1.9040054461585925</v>
      </c>
      <c r="AC195" s="243">
        <f>+IF(H195=0,"",'Ark1'!AE2427)</f>
        <v>69.709184023098516</v>
      </c>
      <c r="AD195" s="243">
        <f t="shared" ref="AD195:AD205" si="69">+IF(H195=0,"",+L195/C195)</f>
        <v>9.4622487778381267E-2</v>
      </c>
      <c r="AE195" s="241">
        <f t="shared" ref="AE195:AE205" si="70">+IF(H195=0,"",G195/H195)</f>
        <v>7.6045627376425853E-2</v>
      </c>
      <c r="AF195" s="620"/>
      <c r="AG195" s="28"/>
      <c r="AI195" s="30"/>
      <c r="AJ195" s="28"/>
      <c r="AK195" s="621"/>
      <c r="AL195" s="621"/>
      <c r="AP195" s="621"/>
    </row>
    <row r="196" spans="1:72" ht="15" customHeight="1">
      <c r="A196" s="620"/>
      <c r="B196" s="244">
        <f>+'Ark1'!C2428</f>
        <v>2024</v>
      </c>
      <c r="C196" s="240">
        <f>+'Ark1'!J2428</f>
        <v>175</v>
      </c>
      <c r="D196" s="240" t="str">
        <f>VLOOKUP(C196,RNR!$A$1:$B$26,2)</f>
        <v>Ole Ringdal</v>
      </c>
      <c r="E196" s="240">
        <f>+'Ark1'!D2428</f>
        <v>3</v>
      </c>
      <c r="F196" s="240" t="str">
        <f t="shared" si="67"/>
        <v>Mar</v>
      </c>
      <c r="G196" s="240">
        <f>+'Ark1'!Q2428</f>
        <v>102</v>
      </c>
      <c r="H196" s="376">
        <f>+'Ark1'!R2428</f>
        <v>969</v>
      </c>
      <c r="I196" s="241">
        <f>+IF(H196=0,"",'Ark1'!AG2428)</f>
        <v>2.346872048245296</v>
      </c>
      <c r="J196" s="241">
        <f>+IF(H196=0,"",'Ark1'!AH2428)</f>
        <v>2.1149680833062403</v>
      </c>
      <c r="K196" s="222"/>
      <c r="L196" s="241">
        <f>+IF(H196=0,"",'Ark1'!U2428)</f>
        <v>23.24344685242519</v>
      </c>
      <c r="M196" s="620"/>
      <c r="N196" s="391">
        <f>+'Ark1'!AJ2428</f>
        <v>0</v>
      </c>
      <c r="O196" s="101"/>
      <c r="P196" s="272" t="str">
        <f>+IF(N196=0,"",'Ark1'!AK2428)</f>
        <v/>
      </c>
      <c r="Q196" s="101"/>
      <c r="R196" s="272" t="str">
        <f>+IF(N196=0,"",'Ark1'!AL2428)</f>
        <v/>
      </c>
      <c r="S196" s="222"/>
      <c r="T196" s="28">
        <f>+IF(H196=0,"",'Ark1'!S2428)</f>
        <v>7.6253869969040258</v>
      </c>
      <c r="U196" s="222"/>
      <c r="V196" s="242">
        <f>+IF(H196=0,"",'Ark1'!T2428)</f>
        <v>5.91950464396285</v>
      </c>
      <c r="W196" s="243">
        <f>+IF(H196=0,"",'Ark1'!W2428)</f>
        <v>12.59029927760578</v>
      </c>
      <c r="X196" s="243">
        <f>+IF(H196=0,"",'Ark1'!X2428)</f>
        <v>77.089783281733745</v>
      </c>
      <c r="Y196" s="243">
        <f>+IF(H196=0,"",'Ark1'!Y2428)</f>
        <v>41.382868937048507</v>
      </c>
      <c r="Z196" s="243">
        <f>+IF(H196=0,"",'Ark1'!Z2428)</f>
        <v>0</v>
      </c>
      <c r="AA196" s="243">
        <f>+IF(H196=0,"",'Ark1'!Z2428)</f>
        <v>0</v>
      </c>
      <c r="AB196" s="242">
        <f>+IF(H196=0,"",'Ark1'!AC2428)</f>
        <v>2.2642101122998661</v>
      </c>
      <c r="AC196" s="243">
        <f>+IF(H196=0,"",'Ark1'!AE2428)</f>
        <v>73.456908076765458</v>
      </c>
      <c r="AD196" s="243">
        <f t="shared" si="69"/>
        <v>0.13281969629957252</v>
      </c>
      <c r="AE196" s="241">
        <f t="shared" si="70"/>
        <v>0.10526315789473684</v>
      </c>
      <c r="AF196" s="620"/>
      <c r="AG196" s="28"/>
      <c r="AI196" s="30"/>
      <c r="AJ196" s="28"/>
      <c r="AK196" s="621"/>
      <c r="AL196" s="621"/>
      <c r="AP196" s="621"/>
    </row>
    <row r="197" spans="1:72" ht="15" customHeight="1">
      <c r="A197" s="620"/>
      <c r="B197" s="244">
        <f>+'Ark1'!C2429</f>
        <v>2024</v>
      </c>
      <c r="C197" s="240">
        <f>+'Ark1'!J2429</f>
        <v>175</v>
      </c>
      <c r="D197" s="240" t="str">
        <f>VLOOKUP(C197,RNR!$A$1:$B$26,2)</f>
        <v>Ole Ringdal</v>
      </c>
      <c r="E197" s="240">
        <f>+'Ark1'!D2429</f>
        <v>4</v>
      </c>
      <c r="F197" s="240" t="str">
        <f t="shared" si="67"/>
        <v>Apr</v>
      </c>
      <c r="G197" s="240">
        <f>+'Ark1'!Q2429</f>
        <v>26</v>
      </c>
      <c r="H197" s="376">
        <f>+'Ark1'!R2429</f>
        <v>194</v>
      </c>
      <c r="I197" s="241">
        <f>+IF(H197=0,"",'Ark1'!AG2429)</f>
        <v>2.7247191011235956</v>
      </c>
      <c r="J197" s="241">
        <f>+IF(H197=0,"",'Ark1'!AH2429)</f>
        <v>2.6667774877683281</v>
      </c>
      <c r="K197" s="222"/>
      <c r="L197" s="241">
        <f>+IF(H197=0,"",'Ark1'!U2429)</f>
        <v>22.161855670103105</v>
      </c>
      <c r="M197" s="620"/>
      <c r="N197" s="391">
        <f>+'Ark1'!AJ2429</f>
        <v>0</v>
      </c>
      <c r="O197" s="101"/>
      <c r="P197" s="272" t="str">
        <f>+IF(N197=0,"",'Ark1'!AK2429)</f>
        <v/>
      </c>
      <c r="Q197" s="101"/>
      <c r="R197" s="272" t="str">
        <f>+IF(N197=0,"",'Ark1'!AL2429)</f>
        <v/>
      </c>
      <c r="S197" s="222"/>
      <c r="T197" s="28">
        <f>+IF(H197=0,"",'Ark1'!S2429)</f>
        <v>6.9639175257731951</v>
      </c>
      <c r="U197" s="222"/>
      <c r="V197" s="242">
        <f>+IF(H197=0,"",'Ark1'!T2429)</f>
        <v>6.1237113402061842</v>
      </c>
      <c r="W197" s="243">
        <f>+IF(H197=0,"",'Ark1'!W2429)</f>
        <v>18.041237113402065</v>
      </c>
      <c r="X197" s="243">
        <f>+IF(H197=0,"",'Ark1'!X2429)</f>
        <v>58.24742268041237</v>
      </c>
      <c r="Y197" s="243">
        <f>+IF(H197=0,"",'Ark1'!Y2429)</f>
        <v>33.505154639175274</v>
      </c>
      <c r="Z197" s="243">
        <f>+IF(H197=0,"",'Ark1'!Z2429)</f>
        <v>0</v>
      </c>
      <c r="AA197" s="243">
        <f>+IF(H197=0,"",'Ark1'!Z2429)</f>
        <v>0</v>
      </c>
      <c r="AB197" s="242">
        <f>+IF(H197=0,"",'Ark1'!AC2429)</f>
        <v>2.6796588948902036</v>
      </c>
      <c r="AC197" s="243">
        <f>+IF(H197=0,"",'Ark1'!AE2429)</f>
        <v>78.094242323138417</v>
      </c>
      <c r="AD197" s="243">
        <f t="shared" si="69"/>
        <v>0.12663917525773202</v>
      </c>
      <c r="AE197" s="241">
        <f t="shared" si="70"/>
        <v>0.13402061855670103</v>
      </c>
      <c r="AF197" s="620"/>
      <c r="AG197" s="28"/>
      <c r="AI197" s="30"/>
      <c r="AJ197" s="28"/>
      <c r="AK197" s="621"/>
      <c r="AL197" s="621"/>
      <c r="AP197" s="621"/>
    </row>
    <row r="198" spans="1:72" ht="15" customHeight="1">
      <c r="A198" s="620"/>
      <c r="B198" s="244">
        <f>+'Ark1'!C2430</f>
        <v>2024</v>
      </c>
      <c r="C198" s="240">
        <f>+'Ark1'!J2430</f>
        <v>175</v>
      </c>
      <c r="D198" s="240" t="str">
        <f>VLOOKUP(C198,RNR!$A$1:$B$26,2)</f>
        <v>Ole Ringdal</v>
      </c>
      <c r="E198" s="240">
        <f>+'Ark1'!D2430</f>
        <v>5</v>
      </c>
      <c r="F198" s="240" t="str">
        <f t="shared" si="67"/>
        <v>Mai</v>
      </c>
      <c r="G198" s="240">
        <f>+'Ark1'!Q2430</f>
        <v>4</v>
      </c>
      <c r="H198" s="376">
        <f>+'Ark1'!R2430</f>
        <v>10</v>
      </c>
      <c r="I198" s="241">
        <f>+IF(H198=0,"",'Ark1'!AG2430)</f>
        <v>0.31036623215394166</v>
      </c>
      <c r="J198" s="241">
        <f>+IF(H198=0,"",'Ark1'!AH2430)</f>
        <v>0.39443205628496175</v>
      </c>
      <c r="K198" s="222"/>
      <c r="L198" s="241">
        <f>+IF(H198=0,"",'Ark1'!U2430)</f>
        <v>32.829999999999991</v>
      </c>
      <c r="M198" s="620"/>
      <c r="N198" s="391">
        <f>+'Ark1'!AJ2430</f>
        <v>0</v>
      </c>
      <c r="O198" s="101"/>
      <c r="P198" s="272" t="str">
        <f>+IF(N198=0,"",'Ark1'!AK2430)</f>
        <v/>
      </c>
      <c r="Q198" s="101"/>
      <c r="R198" s="272" t="str">
        <f>+IF(N198=0,"",'Ark1'!AL2430)</f>
        <v/>
      </c>
      <c r="S198" s="222"/>
      <c r="T198" s="28">
        <f>+IF(H198=0,"",'Ark1'!S2430)</f>
        <v>7.1</v>
      </c>
      <c r="U198" s="222"/>
      <c r="V198" s="242">
        <f>+IF(H198=0,"",'Ark1'!T2430)</f>
        <v>6</v>
      </c>
      <c r="W198" s="243">
        <f>+IF(H198=0,"",'Ark1'!W2430)</f>
        <v>20</v>
      </c>
      <c r="X198" s="243">
        <f>+IF(H198=0,"",'Ark1'!X2430)</f>
        <v>100</v>
      </c>
      <c r="Y198" s="243">
        <f>+IF(H198=0,"",'Ark1'!Y2430)</f>
        <v>90</v>
      </c>
      <c r="Z198" s="243">
        <f>+IF(H198=0,"",'Ark1'!Z2430)</f>
        <v>0</v>
      </c>
      <c r="AA198" s="243">
        <f>+IF(H198=0,"",'Ark1'!Z2430)</f>
        <v>0</v>
      </c>
      <c r="AB198" s="242">
        <f>+IF(H198=0,"",'Ark1'!AC2430)</f>
        <v>2.529822128134704</v>
      </c>
      <c r="AC198" s="243">
        <f>+IF(H198=0,"",'Ark1'!AE2430)</f>
        <v>85.888927639933456</v>
      </c>
      <c r="AD198" s="243">
        <f t="shared" si="69"/>
        <v>0.18759999999999996</v>
      </c>
      <c r="AE198" s="241">
        <f t="shared" si="70"/>
        <v>0.4</v>
      </c>
      <c r="AF198" s="620"/>
      <c r="AG198" s="225"/>
      <c r="AI198" s="30"/>
      <c r="AJ198" s="28"/>
      <c r="AK198" s="225"/>
      <c r="AL198" s="621"/>
      <c r="AP198" s="621"/>
    </row>
    <row r="199" spans="1:72" ht="15" customHeight="1">
      <c r="A199" s="620"/>
      <c r="B199" s="244">
        <f>+'Ark1'!C2431</f>
        <v>2024</v>
      </c>
      <c r="C199" s="240">
        <f>+'Ark1'!J2431</f>
        <v>175</v>
      </c>
      <c r="D199" s="240" t="str">
        <f>VLOOKUP(C199,RNR!$A$1:$B$26,2)</f>
        <v>Ole Ringdal</v>
      </c>
      <c r="E199" s="240">
        <f>+'Ark1'!D2431</f>
        <v>6</v>
      </c>
      <c r="F199" s="240" t="str">
        <f t="shared" si="67"/>
        <v>Jun</v>
      </c>
      <c r="G199" s="240">
        <f>+'Ark1'!Q2431</f>
        <v>6</v>
      </c>
      <c r="H199" s="376">
        <f>+'Ark1'!R2431</f>
        <v>56</v>
      </c>
      <c r="I199" s="241">
        <f>+IF(H199=0,"",'Ark1'!AG2431)</f>
        <v>1.453412924993511</v>
      </c>
      <c r="J199" s="241">
        <f>+IF(H199=0,"",'Ark1'!AH2431)</f>
        <v>1.337315067778595</v>
      </c>
      <c r="K199" s="222"/>
      <c r="L199" s="241">
        <f>+IF(H199=0,"",'Ark1'!U2431)</f>
        <v>18.312499999999996</v>
      </c>
      <c r="M199" s="620"/>
      <c r="N199" s="391">
        <f>+'Ark1'!AJ2431</f>
        <v>29</v>
      </c>
      <c r="O199" s="101"/>
      <c r="P199" s="272">
        <f>+IF(N199=0,"",'Ark1'!AK2431)</f>
        <v>95.565517241379325</v>
      </c>
      <c r="Q199" s="101"/>
      <c r="R199" s="272">
        <f>+IF(N199=0,"",'Ark1'!AL2431)</f>
        <v>16.762198923569144</v>
      </c>
      <c r="S199" s="222"/>
      <c r="T199" s="28">
        <f>+IF(H199=0,"",'Ark1'!S2431)</f>
        <v>6.3214285714285694</v>
      </c>
      <c r="U199" s="222"/>
      <c r="V199" s="242">
        <f>+IF(H199=0,"",'Ark1'!T2431)</f>
        <v>6.1428571428571441</v>
      </c>
      <c r="W199" s="243">
        <f>+IF(H199=0,"",'Ark1'!W2431)</f>
        <v>14.285714285714288</v>
      </c>
      <c r="X199" s="243">
        <f>+IF(H199=0,"",'Ark1'!X2431)</f>
        <v>26.785714285714281</v>
      </c>
      <c r="Y199" s="243">
        <f>+IF(H199=0,"",'Ark1'!Y2431)</f>
        <v>21.428571428571423</v>
      </c>
      <c r="Z199" s="243">
        <f>+IF(H199=0,"",'Ark1'!Z2431)</f>
        <v>0</v>
      </c>
      <c r="AA199" s="243">
        <f>+IF(H199=0,"",'Ark1'!Z2431)</f>
        <v>0</v>
      </c>
      <c r="AB199" s="242">
        <f>+IF(H199=0,"",'Ark1'!AC2431)</f>
        <v>2.401105187710229</v>
      </c>
      <c r="AC199" s="243">
        <f>+IF(H199=0,"",'Ark1'!AE2431)</f>
        <v>78.598581137227313</v>
      </c>
      <c r="AD199" s="243">
        <f t="shared" si="69"/>
        <v>0.10464285714285712</v>
      </c>
      <c r="AE199" s="241">
        <f t="shared" si="70"/>
        <v>0.10714285714285714</v>
      </c>
      <c r="AF199" s="620"/>
      <c r="AG199" s="225"/>
      <c r="AI199" s="30"/>
      <c r="AJ199" s="28"/>
      <c r="AK199" s="225"/>
      <c r="AL199" s="621"/>
      <c r="AP199" s="621"/>
    </row>
    <row r="200" spans="1:72" ht="15" customHeight="1">
      <c r="A200" s="620"/>
      <c r="B200" s="244">
        <f>+'Ark1'!C2432</f>
        <v>2024</v>
      </c>
      <c r="C200" s="240">
        <f>+'Ark1'!J2432</f>
        <v>175</v>
      </c>
      <c r="D200" s="240" t="str">
        <f>VLOOKUP(C200,RNR!$A$1:$B$26,2)</f>
        <v>Ole Ringdal</v>
      </c>
      <c r="E200" s="240">
        <f>+'Ark1'!D2432</f>
        <v>7</v>
      </c>
      <c r="F200" s="240" t="str">
        <f t="shared" si="67"/>
        <v>Jul</v>
      </c>
      <c r="G200" s="240">
        <f>+'Ark1'!Q2432</f>
        <v>0</v>
      </c>
      <c r="H200" s="376">
        <f>+'Ark1'!R2432</f>
        <v>0</v>
      </c>
      <c r="I200" s="241" t="str">
        <f>+IF(H200=0,"",'Ark1'!AG2432)</f>
        <v/>
      </c>
      <c r="J200" s="241" t="str">
        <f>+IF(H200=0,"",'Ark1'!AH2432)</f>
        <v/>
      </c>
      <c r="K200" s="222"/>
      <c r="L200" s="241" t="str">
        <f>+IF(H200=0,"",'Ark1'!U2432)</f>
        <v/>
      </c>
      <c r="M200" s="620"/>
      <c r="N200" s="391">
        <f>+'Ark1'!AJ2432</f>
        <v>0</v>
      </c>
      <c r="O200" s="101"/>
      <c r="P200" s="272" t="str">
        <f>+IF(N200=0,"",'Ark1'!AK2432)</f>
        <v/>
      </c>
      <c r="Q200" s="101"/>
      <c r="R200" s="272" t="str">
        <f>+IF(N200=0,"",'Ark1'!AL2432)</f>
        <v/>
      </c>
      <c r="S200" s="222"/>
      <c r="T200" s="28" t="str">
        <f>+IF(H200=0,"",'Ark1'!S2432)</f>
        <v/>
      </c>
      <c r="U200" s="222"/>
      <c r="V200" s="242" t="str">
        <f>+IF(H200=0,"",'Ark1'!T2432)</f>
        <v/>
      </c>
      <c r="W200" s="243" t="str">
        <f>+IF(H200=0,"",'Ark1'!W2432)</f>
        <v/>
      </c>
      <c r="X200" s="243" t="str">
        <f>+IF(H200=0,"",'Ark1'!X2432)</f>
        <v/>
      </c>
      <c r="Y200" s="243" t="str">
        <f>+IF(H200=0,"",'Ark1'!Y2432)</f>
        <v/>
      </c>
      <c r="Z200" s="243" t="str">
        <f>+IF(H200=0,"",'Ark1'!Z2432)</f>
        <v/>
      </c>
      <c r="AA200" s="243" t="str">
        <f>+IF(H200=0,"",'Ark1'!Z2432)</f>
        <v/>
      </c>
      <c r="AB200" s="242" t="str">
        <f>+IF(H200=0,"",'Ark1'!AC2432)</f>
        <v/>
      </c>
      <c r="AC200" s="243" t="str">
        <f>+IF(H200=0,"",'Ark1'!AE2432)</f>
        <v/>
      </c>
      <c r="AD200" s="243" t="str">
        <f t="shared" si="69"/>
        <v/>
      </c>
      <c r="AE200" s="241" t="str">
        <f t="shared" si="70"/>
        <v/>
      </c>
      <c r="AF200" s="620"/>
      <c r="AG200" s="28"/>
      <c r="AI200" s="30"/>
      <c r="AJ200" s="28"/>
      <c r="AK200" s="621"/>
      <c r="AL200" s="621"/>
      <c r="AP200" s="621"/>
    </row>
    <row r="201" spans="1:72" ht="15" customHeight="1">
      <c r="A201" s="620"/>
      <c r="B201" s="244">
        <f>+'Ark1'!C2433</f>
        <v>2024</v>
      </c>
      <c r="C201" s="240">
        <f>+'Ark1'!J2433</f>
        <v>175</v>
      </c>
      <c r="D201" s="240" t="str">
        <f>VLOOKUP(C201,RNR!$A$1:$B$26,2)</f>
        <v>Ole Ringdal</v>
      </c>
      <c r="E201" s="240">
        <f>+'Ark1'!D2433</f>
        <v>8</v>
      </c>
      <c r="F201" s="240" t="str">
        <f t="shared" si="67"/>
        <v>Aug</v>
      </c>
      <c r="G201" s="240">
        <f>+'Ark1'!Q2433</f>
        <v>35</v>
      </c>
      <c r="H201" s="376">
        <f>+'Ark1'!R2433</f>
        <v>680</v>
      </c>
      <c r="I201" s="241">
        <f>+IF(H201=0,"",'Ark1'!AG2433)</f>
        <v>0.67346736654451844</v>
      </c>
      <c r="J201" s="241">
        <f>+IF(H201=0,"",'Ark1'!AH2433)</f>
        <v>0.58624958178787101</v>
      </c>
      <c r="K201" s="222"/>
      <c r="L201" s="241">
        <f>+IF(H201=0,"",'Ark1'!U2433)</f>
        <v>19.130441176470601</v>
      </c>
      <c r="M201" s="620"/>
      <c r="N201" s="391">
        <f>+'Ark1'!AJ2433</f>
        <v>680</v>
      </c>
      <c r="O201" s="101"/>
      <c r="P201" s="272">
        <f>+IF(N201=0,"",'Ark1'!AK2433)</f>
        <v>95.903823529411767</v>
      </c>
      <c r="Q201" s="101"/>
      <c r="R201" s="272">
        <f>+IF(N201=0,"",'Ark1'!AL2433)</f>
        <v>20.927315961393113</v>
      </c>
      <c r="S201" s="222"/>
      <c r="T201" s="28">
        <f>+IF(H201=0,"",'Ark1'!S2433)</f>
        <v>7.5955882352941186</v>
      </c>
      <c r="U201" s="222"/>
      <c r="V201" s="242">
        <f>+IF(H201=0,"",'Ark1'!T2433)</f>
        <v>5.1602941176470596</v>
      </c>
      <c r="W201" s="243">
        <f>+IF(H201=0,"",'Ark1'!W2433)</f>
        <v>5.882352941176471</v>
      </c>
      <c r="X201" s="243">
        <f>+IF(H201=0,"",'Ark1'!X2433)</f>
        <v>69.117647058823522</v>
      </c>
      <c r="Y201" s="243">
        <f>+IF(H201=0,"",'Ark1'!Y2433)</f>
        <v>21.176470588235297</v>
      </c>
      <c r="Z201" s="243">
        <f>+IF(H201=0,"",'Ark1'!Z2433)</f>
        <v>0</v>
      </c>
      <c r="AA201" s="243">
        <f>+IF(H201=0,"",'Ark1'!Z2433)</f>
        <v>0</v>
      </c>
      <c r="AB201" s="242">
        <f>+IF(H201=0,"",'Ark1'!AC2433)</f>
        <v>2.0173978366058263</v>
      </c>
      <c r="AC201" s="243">
        <f>+IF(H201=0,"",'Ark1'!AE2433)</f>
        <v>62.684541211433555</v>
      </c>
      <c r="AD201" s="243">
        <f t="shared" si="69"/>
        <v>0.10931680672268915</v>
      </c>
      <c r="AE201" s="241">
        <f t="shared" si="70"/>
        <v>5.1470588235294115E-2</v>
      </c>
      <c r="AF201" s="620"/>
      <c r="AG201" s="28"/>
      <c r="AI201" s="30"/>
      <c r="AJ201" s="28"/>
      <c r="AK201" s="621"/>
      <c r="AL201" s="621"/>
      <c r="AP201" s="621"/>
    </row>
    <row r="202" spans="1:72" ht="15" customHeight="1">
      <c r="A202" s="620"/>
      <c r="B202" s="244">
        <f>+'Ark1'!C2434</f>
        <v>2024</v>
      </c>
      <c r="C202" s="240">
        <f>+'Ark1'!J2434</f>
        <v>175</v>
      </c>
      <c r="D202" s="240" t="str">
        <f>VLOOKUP(C202,RNR!$A$1:$B$26,2)</f>
        <v>Ole Ringdal</v>
      </c>
      <c r="E202" s="240">
        <f>+'Ark1'!D2434</f>
        <v>9</v>
      </c>
      <c r="F202" s="240" t="str">
        <f t="shared" si="67"/>
        <v>Sep</v>
      </c>
      <c r="G202" s="240">
        <f>+'Ark1'!Q2434</f>
        <v>182</v>
      </c>
      <c r="H202" s="376">
        <f>+'Ark1'!R2434</f>
        <v>6246</v>
      </c>
      <c r="I202" s="241">
        <f>+IF(H202=0,"",'Ark1'!AG2434)</f>
        <v>1.7029885458615412</v>
      </c>
      <c r="J202" s="241">
        <f>+IF(H202=0,"",'Ark1'!AH2434)</f>
        <v>1.6225617068662164</v>
      </c>
      <c r="K202" s="222"/>
      <c r="L202" s="241">
        <f>+IF(H202=0,"",'Ark1'!U2434)</f>
        <v>18.987479987191783</v>
      </c>
      <c r="M202" s="620"/>
      <c r="N202" s="391">
        <f>+'Ark1'!AJ2434</f>
        <v>6246</v>
      </c>
      <c r="O202" s="101"/>
      <c r="P202" s="272">
        <f>+IF(N202=0,"",'Ark1'!AK2434)</f>
        <v>95.934758245277308</v>
      </c>
      <c r="Q202" s="101"/>
      <c r="R202" s="272">
        <f>+IF(N202=0,"",'Ark1'!AL2434)</f>
        <v>20.838967765999342</v>
      </c>
      <c r="S202" s="222"/>
      <c r="T202" s="28">
        <f>+IF(H202=0,"",'Ark1'!S2434)</f>
        <v>7.7944284341978864</v>
      </c>
      <c r="U202" s="222"/>
      <c r="V202" s="242">
        <f>+IF(H202=0,"",'Ark1'!T2434)</f>
        <v>5.5163304514889528</v>
      </c>
      <c r="W202" s="243">
        <f>+IF(H202=0,"",'Ark1'!W2434)</f>
        <v>3.8744796669868711</v>
      </c>
      <c r="X202" s="243">
        <f>+IF(H202=0,"",'Ark1'!X2434)</f>
        <v>69.196285622798598</v>
      </c>
      <c r="Y202" s="243">
        <f>+IF(H202=0,"",'Ark1'!Y2434)</f>
        <v>19.228306115914187</v>
      </c>
      <c r="Z202" s="243">
        <f>+IF(H202=0,"",'Ark1'!Z2434)</f>
        <v>0</v>
      </c>
      <c r="AA202" s="243">
        <f>+IF(H202=0,"",'Ark1'!Z2434)</f>
        <v>0</v>
      </c>
      <c r="AB202" s="242">
        <f>+IF(H202=0,"",'Ark1'!AC2434)</f>
        <v>1.649373991899169</v>
      </c>
      <c r="AC202" s="243">
        <f>+IF(H202=0,"",'Ark1'!AE2434)</f>
        <v>49.844681651400009</v>
      </c>
      <c r="AD202" s="243">
        <f t="shared" si="69"/>
        <v>0.1084998856410959</v>
      </c>
      <c r="AE202" s="241">
        <f t="shared" si="70"/>
        <v>2.9138648735190523E-2</v>
      </c>
      <c r="AF202" s="620"/>
      <c r="AG202" s="28"/>
      <c r="AI202" s="30"/>
      <c r="AJ202" s="28"/>
      <c r="AK202" s="621"/>
      <c r="AL202" s="621"/>
      <c r="AP202" s="621"/>
    </row>
    <row r="203" spans="1:72" ht="15" customHeight="1">
      <c r="A203" s="620"/>
      <c r="B203" s="244">
        <f>+'Ark1'!C2435</f>
        <v>2024</v>
      </c>
      <c r="C203" s="240">
        <f>+'Ark1'!J2435</f>
        <v>175</v>
      </c>
      <c r="D203" s="240" t="str">
        <f>VLOOKUP(C203,RNR!$A$1:$B$26,2)</f>
        <v>Ole Ringdal</v>
      </c>
      <c r="E203" s="240">
        <f>+'Ark1'!D2435</f>
        <v>10</v>
      </c>
      <c r="F203" s="240" t="str">
        <f t="shared" si="67"/>
        <v>Okt</v>
      </c>
      <c r="G203" s="240">
        <f>+'Ark1'!Q2435</f>
        <v>278</v>
      </c>
      <c r="H203" s="376">
        <f>+'Ark1'!R2435</f>
        <v>7509</v>
      </c>
      <c r="I203" s="241">
        <f>+IF(H203=0,"",'Ark1'!AG2435)</f>
        <v>1.8422111440403528</v>
      </c>
      <c r="J203" s="241">
        <f>+IF(H203=0,"",'Ark1'!AH2435)</f>
        <v>1.6753432147119836</v>
      </c>
      <c r="K203" s="222"/>
      <c r="L203" s="241">
        <f>+IF(H203=0,"",'Ark1'!U2435)</f>
        <v>17.434638433879321</v>
      </c>
      <c r="M203" s="620"/>
      <c r="N203" s="391">
        <f>+'Ark1'!AJ2435</f>
        <v>7509</v>
      </c>
      <c r="O203" s="101"/>
      <c r="P203" s="272">
        <f>+IF(N203=0,"",'Ark1'!AK2435)</f>
        <v>95.277214009854717</v>
      </c>
      <c r="Q203" s="101"/>
      <c r="R203" s="272">
        <f>+IF(N203=0,"",'Ark1'!AL2435)</f>
        <v>19.189209902337037</v>
      </c>
      <c r="S203" s="222"/>
      <c r="T203" s="28">
        <f>+IF(H203=0,"",'Ark1'!S2435)</f>
        <v>7.0579304834198977</v>
      </c>
      <c r="U203" s="222"/>
      <c r="V203" s="242">
        <f>+IF(H203=0,"",'Ark1'!T2435)</f>
        <v>5.2045545345585298</v>
      </c>
      <c r="W203" s="243">
        <f>+IF(H203=0,"",'Ark1'!W2435)</f>
        <v>2.1440937541616725</v>
      </c>
      <c r="X203" s="243">
        <f>+IF(H203=0,"",'Ark1'!X2435)</f>
        <v>54.281528832068176</v>
      </c>
      <c r="Y203" s="243">
        <f>+IF(H203=0,"",'Ark1'!Y2435)</f>
        <v>15.55466773205487</v>
      </c>
      <c r="Z203" s="243">
        <f>+IF(H203=0,"",'Ark1'!Z2435)</f>
        <v>0</v>
      </c>
      <c r="AA203" s="243">
        <f>+IF(H203=0,"",'Ark1'!Z2435)</f>
        <v>0</v>
      </c>
      <c r="AB203" s="242">
        <f>+IF(H203=0,"",'Ark1'!AC2435)</f>
        <v>1.5000246029374913</v>
      </c>
      <c r="AC203" s="243">
        <f>+IF(H203=0,"",'Ark1'!AE2435)</f>
        <v>53.694736766090514</v>
      </c>
      <c r="AD203" s="243">
        <f t="shared" si="69"/>
        <v>9.9626505336453272E-2</v>
      </c>
      <c r="AE203" s="241">
        <f t="shared" si="70"/>
        <v>3.7022239978692237E-2</v>
      </c>
      <c r="AF203" s="620"/>
      <c r="AG203" s="28"/>
      <c r="AI203" s="30"/>
      <c r="AJ203" s="28"/>
      <c r="AK203" s="621"/>
      <c r="AL203" s="621"/>
      <c r="AP203" s="621"/>
    </row>
    <row r="204" spans="1:72" ht="15" customHeight="1">
      <c r="A204" s="620"/>
      <c r="B204" s="244">
        <f>+'Ark1'!C2436</f>
        <v>2024</v>
      </c>
      <c r="C204" s="240">
        <f>+'Ark1'!J2436</f>
        <v>175</v>
      </c>
      <c r="D204" s="240" t="str">
        <f>VLOOKUP(C204,RNR!$A$1:$B$26,2)</f>
        <v>Ole Ringdal</v>
      </c>
      <c r="E204" s="240">
        <f>+'Ark1'!D2436</f>
        <v>11</v>
      </c>
      <c r="F204" s="240" t="str">
        <f t="shared" si="67"/>
        <v>Nov</v>
      </c>
      <c r="G204" s="240">
        <f>+'Ark1'!Q2436</f>
        <v>76</v>
      </c>
      <c r="H204" s="376">
        <f>+'Ark1'!R2436</f>
        <v>1278</v>
      </c>
      <c r="I204" s="241">
        <f>+IF(H204=0,"",'Ark1'!AG2436)</f>
        <v>1.2336383644156148</v>
      </c>
      <c r="J204" s="241">
        <f>+IF(H204=0,"",'Ark1'!AH2436)</f>
        <v>1.0554872845583119</v>
      </c>
      <c r="K204" s="222"/>
      <c r="L204" s="241">
        <f>+IF(H204=0,"",'Ark1'!U2436)</f>
        <v>16.361502347417829</v>
      </c>
      <c r="M204" s="620"/>
      <c r="N204" s="391">
        <f>+'Ark1'!AJ2436</f>
        <v>1278</v>
      </c>
      <c r="O204" s="101"/>
      <c r="P204" s="272">
        <f>+IF(N204=0,"",'Ark1'!AK2436)</f>
        <v>94.43607198748056</v>
      </c>
      <c r="Q204" s="101"/>
      <c r="R204" s="272">
        <f>+IF(N204=0,"",'Ark1'!AL2436)</f>
        <v>18.224293253462537</v>
      </c>
      <c r="S204" s="222"/>
      <c r="T204" s="28">
        <f>+IF(H204=0,"",'Ark1'!S2436)</f>
        <v>6.4381846635367781</v>
      </c>
      <c r="U204" s="222"/>
      <c r="V204" s="242">
        <f>+IF(H204=0,"",'Ark1'!T2436)</f>
        <v>4.8215962441314542</v>
      </c>
      <c r="W204" s="243">
        <f>+IF(H204=0,"",'Ark1'!W2436)</f>
        <v>1.4866979655712051</v>
      </c>
      <c r="X204" s="243">
        <f>+IF(H204=0,"",'Ark1'!X2436)</f>
        <v>42.331768388106411</v>
      </c>
      <c r="Y204" s="243">
        <f>+IF(H204=0,"",'Ark1'!Y2436)</f>
        <v>13.928012519561817</v>
      </c>
      <c r="Z204" s="243">
        <f>+IF(H204=0,"",'Ark1'!Z2436)</f>
        <v>0</v>
      </c>
      <c r="AA204" s="243">
        <f>+IF(H204=0,"",'Ark1'!Z2436)</f>
        <v>0</v>
      </c>
      <c r="AB204" s="242">
        <f>+IF(H204=0,"",'Ark1'!AC2436)</f>
        <v>1.4720462437404838</v>
      </c>
      <c r="AC204" s="243">
        <f>+IF(H204=0,"",'Ark1'!AE2436)</f>
        <v>56.682623296411641</v>
      </c>
      <c r="AD204" s="243">
        <f t="shared" si="69"/>
        <v>9.3494299128101879E-2</v>
      </c>
      <c r="AE204" s="241">
        <f t="shared" si="70"/>
        <v>5.9467918622848198E-2</v>
      </c>
      <c r="AF204" s="620"/>
      <c r="AG204" s="28"/>
      <c r="AI204" s="30"/>
      <c r="AJ204" s="28"/>
      <c r="AK204" s="621"/>
      <c r="AL204" s="621"/>
      <c r="AP204" s="621"/>
    </row>
    <row r="205" spans="1:72" ht="15" customHeight="1">
      <c r="A205" s="620"/>
      <c r="B205" s="244">
        <f>+'Ark1'!C2437</f>
        <v>2024</v>
      </c>
      <c r="C205" s="240">
        <f>+'Ark1'!J2437</f>
        <v>175</v>
      </c>
      <c r="D205" s="240" t="str">
        <f>VLOOKUP(C205,RNR!$A$1:$B$26,2)</f>
        <v>Ole Ringdal</v>
      </c>
      <c r="E205" s="240">
        <f>+'Ark1'!D2437</f>
        <v>12</v>
      </c>
      <c r="F205" s="240" t="str">
        <f t="shared" si="67"/>
        <v>Des</v>
      </c>
      <c r="G205" s="240">
        <f>+'Ark1'!Q2437</f>
        <v>13</v>
      </c>
      <c r="H205" s="376">
        <f>+'Ark1'!R2437</f>
        <v>135</v>
      </c>
      <c r="I205" s="241">
        <f>+IF(H205=0,"",'Ark1'!AG2437)</f>
        <v>1.2205044751830751</v>
      </c>
      <c r="J205" s="241">
        <f>+IF(H205=0,"",'Ark1'!AH2437)</f>
        <v>1.5492536836308324</v>
      </c>
      <c r="K205" s="222"/>
      <c r="L205" s="241">
        <f>+IF(H205=0,"",'Ark1'!U2437)</f>
        <v>23.693333333333342</v>
      </c>
      <c r="M205" s="620"/>
      <c r="N205" s="391">
        <f>+'Ark1'!AJ2437</f>
        <v>135</v>
      </c>
      <c r="O205" s="101"/>
      <c r="P205" s="272">
        <f>+IF(N205=0,"",'Ark1'!AK2437)</f>
        <v>102.1740740740741</v>
      </c>
      <c r="Q205" s="101"/>
      <c r="R205" s="272">
        <f>+IF(N205=0,"",'Ark1'!AL2437)</f>
        <v>20.907783312393736</v>
      </c>
      <c r="S205" s="222"/>
      <c r="T205" s="28">
        <f>+IF(H205=0,"",'Ark1'!S2437)</f>
        <v>7.5111111111111102</v>
      </c>
      <c r="U205" s="222"/>
      <c r="V205" s="242">
        <f>+IF(H205=0,"",'Ark1'!T2437)</f>
        <v>5.9851851851851858</v>
      </c>
      <c r="W205" s="243">
        <f>+IF(H205=0,"",'Ark1'!W2437)</f>
        <v>6.6666666666666687</v>
      </c>
      <c r="X205" s="243">
        <f>+IF(H205=0,"",'Ark1'!X2437)</f>
        <v>68.148148148148138</v>
      </c>
      <c r="Y205" s="243">
        <f>+IF(H205=0,"",'Ark1'!Y2437)</f>
        <v>40</v>
      </c>
      <c r="Z205" s="243">
        <f>+IF(H205=0,"",'Ark1'!Z2437)</f>
        <v>0</v>
      </c>
      <c r="AA205" s="243">
        <f>+IF(H205=0,"",'Ark1'!Z2437)</f>
        <v>0</v>
      </c>
      <c r="AB205" s="242">
        <f>+IF(H205=0,"",'Ark1'!AC2437)</f>
        <v>1.6776755753353572</v>
      </c>
      <c r="AC205" s="243">
        <f>+IF(H205=0,"",'Ark1'!AE2437)</f>
        <v>59.862786207473</v>
      </c>
      <c r="AD205" s="243">
        <f t="shared" si="69"/>
        <v>0.13539047619047623</v>
      </c>
      <c r="AE205" s="241">
        <f t="shared" si="70"/>
        <v>9.6296296296296297E-2</v>
      </c>
      <c r="AF205" s="620"/>
      <c r="AG205" s="28"/>
      <c r="AI205" s="30"/>
      <c r="AJ205" s="28"/>
      <c r="AK205" s="621"/>
      <c r="AL205" s="621"/>
      <c r="AP205" s="621"/>
    </row>
    <row r="206" spans="1:72" ht="15" customHeight="1">
      <c r="A206" s="620"/>
      <c r="B206" s="620"/>
      <c r="C206" s="620"/>
      <c r="D206" s="620"/>
      <c r="E206" s="620"/>
      <c r="F206" s="620"/>
      <c r="G206" s="620"/>
      <c r="H206" s="372"/>
      <c r="I206" s="222"/>
      <c r="J206" s="222"/>
      <c r="K206" s="222"/>
      <c r="L206" s="620"/>
      <c r="M206" s="620"/>
      <c r="N206" s="372"/>
      <c r="O206" s="101"/>
      <c r="P206" s="222"/>
      <c r="Q206" s="101"/>
      <c r="R206" s="222"/>
      <c r="S206" s="222"/>
      <c r="T206" s="222"/>
      <c r="U206" s="222"/>
      <c r="V206" s="620"/>
      <c r="W206" s="223"/>
      <c r="X206" s="223"/>
      <c r="Y206" s="223"/>
      <c r="Z206" s="223"/>
      <c r="AA206" s="223"/>
      <c r="AB206" s="620"/>
      <c r="AC206" s="223"/>
      <c r="AD206" s="223"/>
      <c r="AE206" s="222"/>
      <c r="AF206" s="620"/>
      <c r="AG206" s="224"/>
      <c r="AI206" s="30"/>
      <c r="AJ206" s="28"/>
      <c r="AK206" s="225"/>
      <c r="AL206" s="621"/>
      <c r="AP206" s="621"/>
      <c r="BH206" s="236"/>
    </row>
    <row r="207" spans="1:72" ht="15" customHeight="1">
      <c r="A207" s="620"/>
      <c r="B207" s="620"/>
      <c r="C207" s="238" t="str">
        <f>+D209</f>
        <v>Slakthuset</v>
      </c>
      <c r="D207" s="620"/>
      <c r="E207" s="620"/>
      <c r="F207" s="620"/>
      <c r="G207" s="620"/>
      <c r="H207" s="391">
        <f>SUM(H209:H220)</f>
        <v>40479</v>
      </c>
      <c r="I207" s="222"/>
      <c r="J207" s="222"/>
      <c r="K207" s="222"/>
      <c r="L207" s="272">
        <f>+Slakteri!M23</f>
        <v>20.414666864300035</v>
      </c>
      <c r="M207" s="620"/>
      <c r="N207" s="391">
        <f>SUM(N209:N220)</f>
        <v>40462</v>
      </c>
      <c r="O207" s="101"/>
      <c r="P207" s="222"/>
      <c r="Q207" s="101"/>
      <c r="R207" s="225">
        <f>+Slakteri!V23</f>
        <v>20.806377774254017</v>
      </c>
      <c r="S207" s="222"/>
      <c r="T207" s="225">
        <f>+Slakteri!X23</f>
        <v>7.8967118752933612</v>
      </c>
      <c r="U207" s="222"/>
      <c r="V207" s="620"/>
      <c r="W207" s="223"/>
      <c r="X207" s="223"/>
      <c r="Y207" s="223"/>
      <c r="Z207" s="223"/>
      <c r="AA207" s="223"/>
      <c r="AB207" s="620"/>
      <c r="AC207" s="223"/>
      <c r="AD207" s="225" t="e">
        <f>+Klasse!#REF!/Klasse!#REF!</f>
        <v>#REF!</v>
      </c>
      <c r="AE207" s="222"/>
      <c r="AF207" s="620"/>
      <c r="AG207" s="224"/>
      <c r="AI207" s="30"/>
      <c r="AJ207" s="28"/>
      <c r="AK207" s="225"/>
      <c r="AL207" s="621"/>
      <c r="AP207" s="621"/>
      <c r="BH207" s="236"/>
    </row>
    <row r="208" spans="1:72" ht="15" customHeight="1">
      <c r="A208" s="620"/>
      <c r="B208" s="620"/>
      <c r="C208" s="620"/>
      <c r="D208" s="620"/>
      <c r="E208" s="620"/>
      <c r="F208" s="620"/>
      <c r="G208" s="620"/>
      <c r="H208" s="372"/>
      <c r="I208" s="222"/>
      <c r="J208" s="222"/>
      <c r="K208" s="222"/>
      <c r="L208" s="620"/>
      <c r="M208" s="620"/>
      <c r="N208" s="372"/>
      <c r="O208" s="101"/>
      <c r="P208" s="222"/>
      <c r="Q208" s="101"/>
      <c r="R208" s="222"/>
      <c r="S208" s="222"/>
      <c r="T208" s="222"/>
      <c r="U208" s="222"/>
      <c r="V208" s="620"/>
      <c r="W208" s="223"/>
      <c r="X208" s="223"/>
      <c r="Y208" s="223"/>
      <c r="Z208" s="223"/>
      <c r="AA208" s="223"/>
      <c r="AB208" s="620"/>
      <c r="AC208" s="223"/>
      <c r="AD208" s="223"/>
      <c r="AE208" s="223"/>
      <c r="AF208" s="620"/>
      <c r="AG208" s="224"/>
      <c r="AI208" s="30"/>
      <c r="AJ208" s="28"/>
      <c r="AK208" s="225"/>
      <c r="AL208" s="621"/>
      <c r="AP208" s="621"/>
      <c r="BH208" s="236">
        <f>1+BH205</f>
        <v>1</v>
      </c>
      <c r="BI208" s="621">
        <v>20.659867330016564</v>
      </c>
      <c r="BJ208" s="621">
        <f t="shared" ref="BJ208:BT208" si="71">+BI208</f>
        <v>20.659867330016564</v>
      </c>
      <c r="BK208" s="621">
        <f t="shared" si="71"/>
        <v>20.659867330016564</v>
      </c>
      <c r="BL208" s="621">
        <f t="shared" si="71"/>
        <v>20.659867330016564</v>
      </c>
      <c r="BM208" s="621">
        <f t="shared" si="71"/>
        <v>20.659867330016564</v>
      </c>
      <c r="BN208" s="621">
        <f t="shared" si="71"/>
        <v>20.659867330016564</v>
      </c>
      <c r="BO208" s="621">
        <f t="shared" si="71"/>
        <v>20.659867330016564</v>
      </c>
      <c r="BP208" s="621">
        <f t="shared" si="71"/>
        <v>20.659867330016564</v>
      </c>
      <c r="BQ208" s="621">
        <f t="shared" si="71"/>
        <v>20.659867330016564</v>
      </c>
      <c r="BR208" s="621">
        <f t="shared" si="71"/>
        <v>20.659867330016564</v>
      </c>
      <c r="BS208" s="621">
        <f t="shared" si="71"/>
        <v>20.659867330016564</v>
      </c>
      <c r="BT208" s="621">
        <f t="shared" si="71"/>
        <v>20.659867330016564</v>
      </c>
    </row>
    <row r="209" spans="1:72" ht="15" customHeight="1">
      <c r="A209" s="620"/>
      <c r="B209" s="244">
        <f>+'Ark1'!C2438</f>
        <v>2024</v>
      </c>
      <c r="C209" s="621">
        <f>+'Ark1'!J2438</f>
        <v>177</v>
      </c>
      <c r="D209" s="250" t="str">
        <f>VLOOKUP(C209,RNR!$A$1:$B$26,2)</f>
        <v>Slakthuset</v>
      </c>
      <c r="E209" s="621">
        <f>+'Ark1'!D2438</f>
        <v>1</v>
      </c>
      <c r="F209" s="621" t="str">
        <f t="shared" ref="F209:F220" si="72">+F194</f>
        <v>Jan</v>
      </c>
      <c r="G209" s="621">
        <f>+'Ark1'!Q2438</f>
        <v>10</v>
      </c>
      <c r="H209" s="619">
        <f>+'Ark1'!R2438</f>
        <v>187</v>
      </c>
      <c r="I209" s="30">
        <f>+IF(H209=0,"",'Ark1'!AG2438)</f>
        <v>2.1472040417958436</v>
      </c>
      <c r="J209" s="30">
        <f>+IF(H209=0,"",'Ark1'!AH2438)</f>
        <v>2.2249001830538999</v>
      </c>
      <c r="K209" s="222"/>
      <c r="L209" s="30">
        <f>+IF(H209=0,"",'Ark1'!U2438)</f>
        <v>22.066310160427804</v>
      </c>
      <c r="M209" s="620"/>
      <c r="N209" s="391">
        <f>+'Ark1'!AJ2438</f>
        <v>187</v>
      </c>
      <c r="O209" s="101"/>
      <c r="P209" s="272">
        <f>+IF(N209=0,"",'Ark1'!AK2438)</f>
        <v>105.22299465240648</v>
      </c>
      <c r="Q209" s="101"/>
      <c r="R209" s="272">
        <f>+IF(N209=0,"",'Ark1'!AL2438)</f>
        <v>18.591956149390263</v>
      </c>
      <c r="S209" s="222"/>
      <c r="T209" s="28">
        <f>+IF(H209=0,"",'Ark1'!S2438)</f>
        <v>7.0748663101604272</v>
      </c>
      <c r="U209" s="222"/>
      <c r="V209" s="28">
        <f>+IF(H209=0,"",'Ark1'!T2438)</f>
        <v>5.7700534759358284</v>
      </c>
      <c r="W209" s="35">
        <f>+IF(H209=0,"",'Ark1'!W2438)</f>
        <v>3.2085561497326198</v>
      </c>
      <c r="X209" s="35">
        <f>+IF(H209=0,"",'Ark1'!X2438)</f>
        <v>85.561497326203209</v>
      </c>
      <c r="Y209" s="35">
        <f>+IF(H209=0,"",'Ark1'!Y2438)</f>
        <v>35.294117647058826</v>
      </c>
      <c r="Z209" s="35">
        <f>+IF(H209=0,"",'Ark1'!Z2438)</f>
        <v>0</v>
      </c>
      <c r="AA209" s="35">
        <f>+IF(H209=0,"",'Ark1'!Z2438)</f>
        <v>0</v>
      </c>
      <c r="AB209" s="28">
        <f>+IF(H209=0,"",'Ark1'!AC2438)</f>
        <v>1.5112984456396177</v>
      </c>
      <c r="AC209" s="35">
        <f>+IF(H209=0,"",'Ark1'!AE2438)</f>
        <v>51.229886169041251</v>
      </c>
      <c r="AD209" s="35">
        <f>+IF(H209=0,"",+L209/C209)</f>
        <v>0.12466841898546782</v>
      </c>
      <c r="AE209" s="30">
        <f t="shared" ref="AE209" si="73">+IF(H209=0,"",G209/H209)</f>
        <v>5.3475935828877004E-2</v>
      </c>
      <c r="AF209" s="620"/>
      <c r="AG209" s="28"/>
      <c r="AI209" s="30"/>
      <c r="AJ209" s="28"/>
      <c r="AK209" s="621"/>
      <c r="AL209" s="621"/>
      <c r="AP209" s="621"/>
    </row>
    <row r="210" spans="1:72" ht="15" customHeight="1">
      <c r="A210" s="620"/>
      <c r="B210" s="244">
        <f>+'Ark1'!C2439</f>
        <v>2024</v>
      </c>
      <c r="C210" s="621">
        <f>+'Ark1'!J2439</f>
        <v>177</v>
      </c>
      <c r="D210" s="250" t="str">
        <f>VLOOKUP(C210,RNR!$A$1:$B$26,2)</f>
        <v>Slakthuset</v>
      </c>
      <c r="E210" s="621">
        <f>+'Ark1'!D2439</f>
        <v>2</v>
      </c>
      <c r="F210" s="621" t="str">
        <f t="shared" si="72"/>
        <v>Feb</v>
      </c>
      <c r="G210" s="621">
        <f>+'Ark1'!Q2439</f>
        <v>51</v>
      </c>
      <c r="H210" s="619">
        <f>+'Ark1'!R2439</f>
        <v>920</v>
      </c>
      <c r="I210" s="30">
        <f>+IF(H210=0,"",'Ark1'!AG2439)</f>
        <v>8.5740913327120225</v>
      </c>
      <c r="J210" s="30">
        <f>+IF(H210=0,"",'Ark1'!AH2439)</f>
        <v>8.7174995663082946</v>
      </c>
      <c r="K210" s="222"/>
      <c r="L210" s="30">
        <f>+IF(H210=0,"",'Ark1'!U2439)</f>
        <v>22.394782608695671</v>
      </c>
      <c r="M210" s="620"/>
      <c r="N210" s="391">
        <f>+'Ark1'!AJ2439</f>
        <v>920</v>
      </c>
      <c r="O210" s="101"/>
      <c r="P210" s="272">
        <f>+IF(N210=0,"",'Ark1'!AK2439)</f>
        <v>99.695978260869524</v>
      </c>
      <c r="Q210" s="101"/>
      <c r="R210" s="272">
        <f>+IF(N210=0,"",'Ark1'!AL2439)</f>
        <v>21.665059507992112</v>
      </c>
      <c r="S210" s="222"/>
      <c r="T210" s="28">
        <f>+IF(H210=0,"",'Ark1'!S2439)</f>
        <v>7.6119565217391294</v>
      </c>
      <c r="U210" s="222"/>
      <c r="V210" s="28">
        <f>+IF(H210=0,"",'Ark1'!T2439)</f>
        <v>5.5239130434782604</v>
      </c>
      <c r="W210" s="35">
        <f>+IF(H210=0,"",'Ark1'!W2439)</f>
        <v>4.4565217391304337</v>
      </c>
      <c r="X210" s="35">
        <f>+IF(H210=0,"",'Ark1'!X2439)</f>
        <v>74.891304347826093</v>
      </c>
      <c r="Y210" s="35">
        <f>+IF(H210=0,"",'Ark1'!Y2439)</f>
        <v>38.695652173913047</v>
      </c>
      <c r="Z210" s="35">
        <f>+IF(H210=0,"",'Ark1'!Z2439)</f>
        <v>0</v>
      </c>
      <c r="AA210" s="35">
        <f>+IF(H210=0,"",'Ark1'!Z2439)</f>
        <v>0</v>
      </c>
      <c r="AB210" s="28">
        <f>+IF(H210=0,"",'Ark1'!AC2439)</f>
        <v>1.6156415851199779</v>
      </c>
      <c r="AC210" s="35">
        <f>+IF(H210=0,"",'Ark1'!AE2439)</f>
        <v>68.624716913047223</v>
      </c>
      <c r="AD210" s="35">
        <f t="shared" ref="AD210:AD220" si="74">+IF(H210=0,"",+L210/C210)</f>
        <v>0.12652419552935407</v>
      </c>
      <c r="AE210" s="30">
        <f t="shared" ref="AE210:AE220" si="75">+IF(H210=0,"",G210/H210)</f>
        <v>5.5434782608695651E-2</v>
      </c>
      <c r="AF210" s="620"/>
      <c r="AG210" s="28"/>
      <c r="AI210" s="30"/>
      <c r="AJ210" s="28"/>
      <c r="AK210" s="621"/>
      <c r="AL210" s="621"/>
      <c r="AP210" s="621"/>
    </row>
    <row r="211" spans="1:72" ht="15" customHeight="1">
      <c r="A211" s="620"/>
      <c r="B211" s="244">
        <f>+'Ark1'!C2440</f>
        <v>2024</v>
      </c>
      <c r="C211" s="621">
        <f>+'Ark1'!J2440</f>
        <v>177</v>
      </c>
      <c r="D211" s="250" t="str">
        <f>VLOOKUP(C211,RNR!$A$1:$B$26,2)</f>
        <v>Slakthuset</v>
      </c>
      <c r="E211" s="621">
        <f>+'Ark1'!D2440</f>
        <v>3</v>
      </c>
      <c r="F211" s="621" t="str">
        <f t="shared" si="72"/>
        <v>Mar</v>
      </c>
      <c r="G211" s="621">
        <f>+'Ark1'!Q2440</f>
        <v>95</v>
      </c>
      <c r="H211" s="619">
        <f>+'Ark1'!R2440</f>
        <v>1267</v>
      </c>
      <c r="I211" s="30">
        <f>+IF(H211=0,"",'Ark1'!AG2440)</f>
        <v>3.0686139165395145</v>
      </c>
      <c r="J211" s="30">
        <f>+IF(H211=0,"",'Ark1'!AH2440)</f>
        <v>2.8726902442097977</v>
      </c>
      <c r="K211" s="222"/>
      <c r="L211" s="30">
        <f>+IF(H211=0,"",'Ark1'!U2440)</f>
        <v>24.145303867403317</v>
      </c>
      <c r="M211" s="620"/>
      <c r="N211" s="391">
        <f>+'Ark1'!AJ2440</f>
        <v>1267</v>
      </c>
      <c r="O211" s="101"/>
      <c r="P211" s="272">
        <f>+IF(N211=0,"",'Ark1'!AK2440)</f>
        <v>106.54127861089196</v>
      </c>
      <c r="Q211" s="101"/>
      <c r="R211" s="272">
        <f>+IF(N211=0,"",'Ark1'!AL2440)</f>
        <v>19.066788836783555</v>
      </c>
      <c r="S211" s="222"/>
      <c r="T211" s="28">
        <f>+IF(H211=0,"",'Ark1'!S2440)</f>
        <v>7.0513022888713497</v>
      </c>
      <c r="U211" s="222"/>
      <c r="V211" s="28">
        <f>+IF(H211=0,"",'Ark1'!T2440)</f>
        <v>5.3749013417521692</v>
      </c>
      <c r="W211" s="35">
        <f>+IF(H211=0,"",'Ark1'!W2440)</f>
        <v>5.6827150749802691</v>
      </c>
      <c r="X211" s="35">
        <f>+IF(H211=0,"",'Ark1'!X2440)</f>
        <v>77.900552486187863</v>
      </c>
      <c r="Y211" s="35">
        <f>+IF(H211=0,"",'Ark1'!Y2440)</f>
        <v>47.671665351223361</v>
      </c>
      <c r="Z211" s="35">
        <f>+IF(H211=0,"",'Ark1'!Z2440)</f>
        <v>0</v>
      </c>
      <c r="AA211" s="35">
        <f>+IF(H211=0,"",'Ark1'!Z2440)</f>
        <v>0</v>
      </c>
      <c r="AB211" s="28">
        <f>+IF(H211=0,"",'Ark1'!AC2440)</f>
        <v>1.7964539882392956</v>
      </c>
      <c r="AC211" s="35">
        <f>+IF(H211=0,"",'Ark1'!AE2440)</f>
        <v>65.572695788430977</v>
      </c>
      <c r="AD211" s="35">
        <f t="shared" si="74"/>
        <v>0.13641414614352157</v>
      </c>
      <c r="AE211" s="30">
        <f t="shared" si="75"/>
        <v>7.4980268350434101E-2</v>
      </c>
      <c r="AF211" s="620"/>
      <c r="AG211" s="28"/>
      <c r="AI211" s="30"/>
      <c r="AJ211" s="28"/>
      <c r="AK211" s="621"/>
      <c r="AL211" s="621"/>
      <c r="AP211" s="621"/>
    </row>
    <row r="212" spans="1:72" ht="15" customHeight="1">
      <c r="A212" s="620"/>
      <c r="B212" s="244">
        <f>+'Ark1'!C2441</f>
        <v>2024</v>
      </c>
      <c r="C212" s="621">
        <f>+'Ark1'!J2441</f>
        <v>177</v>
      </c>
      <c r="D212" s="250" t="str">
        <f>VLOOKUP(C212,RNR!$A$1:$B$26,2)</f>
        <v>Slakthuset</v>
      </c>
      <c r="E212" s="621">
        <f>+'Ark1'!D2441</f>
        <v>4</v>
      </c>
      <c r="F212" s="621" t="str">
        <f t="shared" si="72"/>
        <v>Apr</v>
      </c>
      <c r="G212" s="621">
        <f>+'Ark1'!Q2441</f>
        <v>22</v>
      </c>
      <c r="H212" s="619">
        <f>+'Ark1'!R2441</f>
        <v>177</v>
      </c>
      <c r="I212" s="30">
        <f>+IF(H212=0,"",'Ark1'!AG2441)</f>
        <v>2.4859550561797756</v>
      </c>
      <c r="J212" s="30">
        <f>+IF(H212=0,"",'Ark1'!AH2441)</f>
        <v>2.4068234371743595</v>
      </c>
      <c r="K212" s="222"/>
      <c r="L212" s="30">
        <f>+IF(H212=0,"",'Ark1'!U2441)</f>
        <v>21.922598870056497</v>
      </c>
      <c r="M212" s="620"/>
      <c r="N212" s="391">
        <f>+'Ark1'!AJ2441</f>
        <v>177</v>
      </c>
      <c r="O212" s="101"/>
      <c r="P212" s="272">
        <f>+IF(N212=0,"",'Ark1'!AK2441)</f>
        <v>104.85875706214679</v>
      </c>
      <c r="Q212" s="101"/>
      <c r="R212" s="272">
        <f>+IF(N212=0,"",'Ark1'!AL2441)</f>
        <v>17.342746825677487</v>
      </c>
      <c r="S212" s="222"/>
      <c r="T212" s="28">
        <f>+IF(H212=0,"",'Ark1'!S2441)</f>
        <v>6.2824858757062163</v>
      </c>
      <c r="U212" s="222"/>
      <c r="V212" s="28">
        <f>+IF(H212=0,"",'Ark1'!T2441)</f>
        <v>5.129943502824859</v>
      </c>
      <c r="W212" s="35">
        <f>+IF(H212=0,"",'Ark1'!W2441)</f>
        <v>9.6045197740112993</v>
      </c>
      <c r="X212" s="35">
        <f>+IF(H212=0,"",'Ark1'!X2441)</f>
        <v>54.237288135593197</v>
      </c>
      <c r="Y212" s="35">
        <f>+IF(H212=0,"",'Ark1'!Y2441)</f>
        <v>37.288135593220353</v>
      </c>
      <c r="Z212" s="35">
        <f>+IF(H212=0,"",'Ark1'!Z2441)</f>
        <v>0</v>
      </c>
      <c r="AA212" s="35">
        <f>+IF(H212=0,"",'Ark1'!Z2441)</f>
        <v>0</v>
      </c>
      <c r="AB212" s="28">
        <f>+IF(H212=0,"",'Ark1'!AC2441)</f>
        <v>2.0364077425661122</v>
      </c>
      <c r="AC212" s="35">
        <f>+IF(H212=0,"",'Ark1'!AE2441)</f>
        <v>88.900563065680785</v>
      </c>
      <c r="AD212" s="35">
        <f t="shared" si="74"/>
        <v>0.12385649079127964</v>
      </c>
      <c r="AE212" s="30">
        <f t="shared" si="75"/>
        <v>0.12429378531073447</v>
      </c>
      <c r="AF212" s="620"/>
      <c r="AG212" s="28"/>
      <c r="AI212" s="30"/>
      <c r="AJ212" s="28"/>
      <c r="AK212" s="621"/>
      <c r="AL212" s="621"/>
      <c r="AP212" s="621"/>
    </row>
    <row r="213" spans="1:72" ht="15" customHeight="1">
      <c r="A213" s="620"/>
      <c r="B213" s="244">
        <f>+'Ark1'!C2442</f>
        <v>2024</v>
      </c>
      <c r="C213" s="621">
        <f>+'Ark1'!J2442</f>
        <v>177</v>
      </c>
      <c r="D213" s="250" t="str">
        <f>VLOOKUP(C213,RNR!$A$1:$B$26,2)</f>
        <v>Slakthuset</v>
      </c>
      <c r="E213" s="621">
        <f>+'Ark1'!D2442</f>
        <v>5</v>
      </c>
      <c r="F213" s="621" t="str">
        <f t="shared" si="72"/>
        <v>Mai</v>
      </c>
      <c r="G213" s="621">
        <f>+'Ark1'!Q2442</f>
        <v>13</v>
      </c>
      <c r="H213" s="619">
        <f>+'Ark1'!R2442</f>
        <v>89</v>
      </c>
      <c r="I213" s="30">
        <f>+IF(H213=0,"",'Ark1'!AG2442)</f>
        <v>2.762259466170081</v>
      </c>
      <c r="J213" s="30">
        <f>+IF(H213=0,"",'Ark1'!AH2442)</f>
        <v>2.5365957978508673</v>
      </c>
      <c r="K213" s="222"/>
      <c r="L213" s="30">
        <f>+IF(H213=0,"",'Ark1'!U2442)</f>
        <v>23.722471910112361</v>
      </c>
      <c r="M213" s="620"/>
      <c r="N213" s="391">
        <f>+'Ark1'!AJ2442</f>
        <v>89</v>
      </c>
      <c r="O213" s="101"/>
      <c r="P213" s="272">
        <f>+IF(N213=0,"",'Ark1'!AK2442)</f>
        <v>102.48988764044944</v>
      </c>
      <c r="Q213" s="101"/>
      <c r="R213" s="272">
        <f>+IF(N213=0,"",'Ark1'!AL2442)</f>
        <v>20.853803635049339</v>
      </c>
      <c r="S213" s="222"/>
      <c r="T213" s="28">
        <f>+IF(H213=0,"",'Ark1'!S2442)</f>
        <v>7.5393258426966305</v>
      </c>
      <c r="U213" s="222"/>
      <c r="V213" s="28">
        <f>+IF(H213=0,"",'Ark1'!T2442)</f>
        <v>5.8651685393258415</v>
      </c>
      <c r="W213" s="35">
        <f>+IF(H213=0,"",'Ark1'!W2442)</f>
        <v>10.112359550561798</v>
      </c>
      <c r="X213" s="35">
        <f>+IF(H213=0,"",'Ark1'!X2442)</f>
        <v>80.898876404494388</v>
      </c>
      <c r="Y213" s="35">
        <f>+IF(H213=0,"",'Ark1'!Y2442)</f>
        <v>37.078651685393261</v>
      </c>
      <c r="Z213" s="35">
        <f>+IF(H213=0,"",'Ark1'!Z2442)</f>
        <v>0</v>
      </c>
      <c r="AA213" s="35">
        <f>+IF(H213=0,"",'Ark1'!Z2442)</f>
        <v>0</v>
      </c>
      <c r="AB213" s="28">
        <f>+IF(H213=0,"",'Ark1'!AC2442)</f>
        <v>1.9441124674774464</v>
      </c>
      <c r="AC213" s="35">
        <f>+IF(H213=0,"",'Ark1'!AE2442)</f>
        <v>53.775957390784384</v>
      </c>
      <c r="AD213" s="35">
        <f t="shared" si="74"/>
        <v>0.1340252650288834</v>
      </c>
      <c r="AE213" s="30">
        <f t="shared" si="75"/>
        <v>0.14606741573033707</v>
      </c>
      <c r="AF213" s="620"/>
      <c r="AG213" s="28"/>
      <c r="AI213" s="30"/>
      <c r="AJ213" s="28"/>
      <c r="AK213" s="621"/>
      <c r="AL213" s="621"/>
      <c r="AP213" s="621"/>
    </row>
    <row r="214" spans="1:72" ht="15" customHeight="1">
      <c r="A214" s="620"/>
      <c r="B214" s="244">
        <f>+'Ark1'!C2443</f>
        <v>2024</v>
      </c>
      <c r="C214" s="621">
        <f>+'Ark1'!J2443</f>
        <v>177</v>
      </c>
      <c r="D214" s="250" t="str">
        <f>VLOOKUP(C214,RNR!$A$1:$B$26,2)</f>
        <v>Slakthuset</v>
      </c>
      <c r="E214" s="621">
        <f>+'Ark1'!D2443</f>
        <v>6</v>
      </c>
      <c r="F214" s="621" t="str">
        <f t="shared" si="72"/>
        <v>Jun</v>
      </c>
      <c r="G214" s="621">
        <f>+'Ark1'!Q2443</f>
        <v>0</v>
      </c>
      <c r="H214" s="619">
        <f>+'Ark1'!R2443</f>
        <v>0</v>
      </c>
      <c r="I214" s="30" t="str">
        <f>+IF(H214=0,"",'Ark1'!AG2443)</f>
        <v/>
      </c>
      <c r="J214" s="30" t="str">
        <f>+IF(H214=0,"",'Ark1'!AH2443)</f>
        <v/>
      </c>
      <c r="K214" s="222"/>
      <c r="L214" s="30" t="str">
        <f>+IF(H214=0,"",'Ark1'!U2443)</f>
        <v/>
      </c>
      <c r="M214" s="620"/>
      <c r="N214" s="391">
        <f>+'Ark1'!AJ2443</f>
        <v>0</v>
      </c>
      <c r="O214" s="101"/>
      <c r="P214" s="272" t="str">
        <f>+IF(N214=0,"",'Ark1'!AK2443)</f>
        <v/>
      </c>
      <c r="Q214" s="101"/>
      <c r="R214" s="272" t="str">
        <f>+IF(N214=0,"",'Ark1'!AL2443)</f>
        <v/>
      </c>
      <c r="S214" s="222"/>
      <c r="T214" s="28" t="str">
        <f>+IF(H214=0,"",'Ark1'!S2443)</f>
        <v/>
      </c>
      <c r="U214" s="222"/>
      <c r="V214" s="28" t="str">
        <f>+IF(H214=0,"",'Ark1'!T2443)</f>
        <v/>
      </c>
      <c r="W214" s="35" t="str">
        <f>+IF(H214=0,"",'Ark1'!W2443)</f>
        <v/>
      </c>
      <c r="X214" s="35" t="str">
        <f>+IF(H214=0,"",'Ark1'!X2443)</f>
        <v/>
      </c>
      <c r="Y214" s="35" t="str">
        <f>+IF(H214=0,"",'Ark1'!Y2443)</f>
        <v/>
      </c>
      <c r="Z214" s="35" t="str">
        <f>+IF(H214=0,"",'Ark1'!Z2443)</f>
        <v/>
      </c>
      <c r="AA214" s="35" t="str">
        <f>+IF(H214=0,"",'Ark1'!Z2443)</f>
        <v/>
      </c>
      <c r="AB214" s="28" t="str">
        <f>+IF(H214=0,"",'Ark1'!AC2443)</f>
        <v/>
      </c>
      <c r="AC214" s="35" t="str">
        <f>+IF(H214=0,"",'Ark1'!AE2443)</f>
        <v/>
      </c>
      <c r="AD214" s="35" t="str">
        <f t="shared" si="74"/>
        <v/>
      </c>
      <c r="AE214" s="30" t="str">
        <f t="shared" si="75"/>
        <v/>
      </c>
      <c r="AF214" s="620"/>
      <c r="AG214" s="28"/>
      <c r="AI214" s="30"/>
      <c r="AJ214" s="28"/>
      <c r="AK214" s="621"/>
      <c r="AL214" s="621"/>
      <c r="AP214" s="621"/>
    </row>
    <row r="215" spans="1:72" ht="15" customHeight="1">
      <c r="A215" s="620"/>
      <c r="B215" s="244">
        <f>+'Ark1'!C2444</f>
        <v>2024</v>
      </c>
      <c r="C215" s="621">
        <f>+'Ark1'!J2444</f>
        <v>177</v>
      </c>
      <c r="D215" s="250" t="str">
        <f>VLOOKUP(C215,RNR!$A$1:$B$26,2)</f>
        <v>Slakthuset</v>
      </c>
      <c r="E215" s="621">
        <f>+'Ark1'!D2444</f>
        <v>7</v>
      </c>
      <c r="F215" s="621" t="str">
        <f t="shared" si="72"/>
        <v>Jul</v>
      </c>
      <c r="G215" s="621">
        <f>+'Ark1'!Q2444</f>
        <v>0</v>
      </c>
      <c r="H215" s="619">
        <f>+'Ark1'!R2444</f>
        <v>0</v>
      </c>
      <c r="I215" s="30" t="str">
        <f>+IF(H215=0,"",'Ark1'!AG2444)</f>
        <v/>
      </c>
      <c r="J215" s="30" t="str">
        <f>+IF(H215=0,"",'Ark1'!AH2444)</f>
        <v/>
      </c>
      <c r="K215" s="222"/>
      <c r="L215" s="30" t="str">
        <f>+IF(H215=0,"",'Ark1'!U2444)</f>
        <v/>
      </c>
      <c r="M215" s="620"/>
      <c r="N215" s="391">
        <f>+'Ark1'!AJ2444</f>
        <v>0</v>
      </c>
      <c r="O215" s="101"/>
      <c r="P215" s="272" t="str">
        <f>+IF(N215=0,"",'Ark1'!AK2444)</f>
        <v/>
      </c>
      <c r="Q215" s="101"/>
      <c r="R215" s="272" t="str">
        <f>+IF(N215=0,"",'Ark1'!AL2444)</f>
        <v/>
      </c>
      <c r="S215" s="222"/>
      <c r="T215" s="28" t="str">
        <f>+IF(H215=0,"",'Ark1'!S2444)</f>
        <v/>
      </c>
      <c r="U215" s="222"/>
      <c r="V215" s="28" t="str">
        <f>+IF(H215=0,"",'Ark1'!T2444)</f>
        <v/>
      </c>
      <c r="W215" s="35" t="str">
        <f>+IF(H215=0,"",'Ark1'!W2444)</f>
        <v/>
      </c>
      <c r="X215" s="35" t="str">
        <f>+IF(H215=0,"",'Ark1'!X2444)</f>
        <v/>
      </c>
      <c r="Y215" s="35" t="str">
        <f>+IF(H215=0,"",'Ark1'!Y2444)</f>
        <v/>
      </c>
      <c r="Z215" s="35" t="str">
        <f>+IF(H215=0,"",'Ark1'!Z2444)</f>
        <v/>
      </c>
      <c r="AA215" s="35" t="str">
        <f>+IF(H215=0,"",'Ark1'!Z2444)</f>
        <v/>
      </c>
      <c r="AB215" s="28" t="str">
        <f>+IF(H215=0,"",'Ark1'!AC2444)</f>
        <v/>
      </c>
      <c r="AC215" s="35" t="str">
        <f>+IF(H215=0,"",'Ark1'!AE2444)</f>
        <v/>
      </c>
      <c r="AD215" s="35" t="str">
        <f t="shared" si="74"/>
        <v/>
      </c>
      <c r="AE215" s="30" t="str">
        <f t="shared" si="75"/>
        <v/>
      </c>
      <c r="AF215" s="620"/>
      <c r="AG215" s="28"/>
      <c r="AI215" s="30"/>
      <c r="AJ215" s="28"/>
      <c r="AK215" s="621"/>
      <c r="AL215" s="621"/>
      <c r="AP215" s="621"/>
    </row>
    <row r="216" spans="1:72" ht="15" customHeight="1">
      <c r="A216" s="620"/>
      <c r="B216" s="244">
        <f>+'Ark1'!C2445</f>
        <v>2024</v>
      </c>
      <c r="C216" s="621">
        <f>+'Ark1'!J2445</f>
        <v>177</v>
      </c>
      <c r="D216" s="250" t="str">
        <f>VLOOKUP(C216,RNR!$A$1:$B$26,2)</f>
        <v>Slakthuset</v>
      </c>
      <c r="E216" s="621">
        <f>+'Ark1'!D2445</f>
        <v>8</v>
      </c>
      <c r="F216" s="621" t="str">
        <f t="shared" si="72"/>
        <v>Aug</v>
      </c>
      <c r="G216" s="621">
        <f>+'Ark1'!Q2445</f>
        <v>39</v>
      </c>
      <c r="H216" s="619">
        <f>+'Ark1'!R2445</f>
        <v>1069</v>
      </c>
      <c r="I216" s="30">
        <f>+IF(H216=0,"",'Ark1'!AG2445)</f>
        <v>1.0587303159354264</v>
      </c>
      <c r="J216" s="30">
        <f>+IF(H216=0,"",'Ark1'!AH2445)</f>
        <v>1.0291894039467653</v>
      </c>
      <c r="K216" s="222"/>
      <c r="L216" s="30">
        <f>+IF(H216=0,"",'Ark1'!U2445)</f>
        <v>21.363330215154296</v>
      </c>
      <c r="M216" s="620"/>
      <c r="N216" s="391">
        <f>+'Ark1'!AJ2445</f>
        <v>1068</v>
      </c>
      <c r="O216" s="101"/>
      <c r="P216" s="272">
        <f>+IF(N216=0,"",'Ark1'!AK2445)</f>
        <v>99.798220973782819</v>
      </c>
      <c r="Q216" s="101"/>
      <c r="R216" s="272">
        <f>+IF(N216=0,"",'Ark1'!AL2445)</f>
        <v>20.976352312275591</v>
      </c>
      <c r="S216" s="222"/>
      <c r="T216" s="28">
        <f>+IF(H216=0,"",'Ark1'!S2445)</f>
        <v>7.8681010289990621</v>
      </c>
      <c r="U216" s="222"/>
      <c r="V216" s="28">
        <f>+IF(H216=0,"",'Ark1'!T2445)</f>
        <v>5.6810102899906445</v>
      </c>
      <c r="W216" s="35">
        <f>+IF(H216=0,"",'Ark1'!W2445)</f>
        <v>4.5837231057062686</v>
      </c>
      <c r="X216" s="35">
        <f>+IF(H216=0,"",'Ark1'!X2445)</f>
        <v>86.248830682881177</v>
      </c>
      <c r="Y216" s="35">
        <f>+IF(H216=0,"",'Ark1'!Y2445)</f>
        <v>28.718428437792323</v>
      </c>
      <c r="Z216" s="35">
        <f>+IF(H216=0,"",'Ark1'!Z2445)</f>
        <v>0</v>
      </c>
      <c r="AA216" s="35">
        <f>+IF(H216=0,"",'Ark1'!Z2445)</f>
        <v>0</v>
      </c>
      <c r="AB216" s="28">
        <f>+IF(H216=0,"",'Ark1'!AC2445)</f>
        <v>1.7199170332870244</v>
      </c>
      <c r="AC216" s="35">
        <f>+IF(H216=0,"",'Ark1'!AE2445)</f>
        <v>53.905091305166621</v>
      </c>
      <c r="AD216" s="35">
        <f t="shared" si="74"/>
        <v>0.12069678087657794</v>
      </c>
      <c r="AE216" s="30">
        <f t="shared" si="75"/>
        <v>3.6482694106641719E-2</v>
      </c>
      <c r="AF216" s="620"/>
      <c r="AG216" s="28"/>
      <c r="AI216" s="30"/>
      <c r="AJ216" s="28"/>
      <c r="AK216" s="621"/>
      <c r="AL216" s="621"/>
      <c r="AP216" s="621"/>
    </row>
    <row r="217" spans="1:72" ht="15" customHeight="1">
      <c r="A217" s="620"/>
      <c r="B217" s="244">
        <f>+'Ark1'!C2446</f>
        <v>2024</v>
      </c>
      <c r="C217" s="621">
        <f>+'Ark1'!J2446</f>
        <v>177</v>
      </c>
      <c r="D217" s="250" t="str">
        <f>VLOOKUP(C217,RNR!$A$1:$B$26,2)</f>
        <v>Slakthuset</v>
      </c>
      <c r="E217" s="621">
        <f>+'Ark1'!D2446</f>
        <v>9</v>
      </c>
      <c r="F217" s="621" t="str">
        <f t="shared" si="72"/>
        <v>Sep</v>
      </c>
      <c r="G217" s="621">
        <f>+'Ark1'!Q2446</f>
        <v>174</v>
      </c>
      <c r="H217" s="619">
        <f>+'Ark1'!R2446</f>
        <v>9705</v>
      </c>
      <c r="I217" s="30">
        <f>+IF(H217=0,"",'Ark1'!AG2446)</f>
        <v>2.6460941142469201</v>
      </c>
      <c r="J217" s="30">
        <f>+IF(H217=0,"",'Ark1'!AH2446)</f>
        <v>2.8449288854997974</v>
      </c>
      <c r="K217" s="222"/>
      <c r="L217" s="30">
        <f>+IF(H217=0,"",'Ark1'!U2446)</f>
        <v>21.426141164348326</v>
      </c>
      <c r="M217" s="620"/>
      <c r="N217" s="391">
        <f>+'Ark1'!AJ2446</f>
        <v>9703</v>
      </c>
      <c r="O217" s="101"/>
      <c r="P217" s="272">
        <f>+IF(N217=0,"",'Ark1'!AK2446)</f>
        <v>98.794238895187164</v>
      </c>
      <c r="Q217" s="101"/>
      <c r="R217" s="272">
        <f>+IF(N217=0,"",'Ark1'!AL2446)</f>
        <v>22.003087295136442</v>
      </c>
      <c r="S217" s="222"/>
      <c r="T217" s="28">
        <f>+IF(H217=0,"",'Ark1'!S2446)</f>
        <v>8.4299845440494607</v>
      </c>
      <c r="U217" s="222"/>
      <c r="V217" s="28">
        <f>+IF(H217=0,"",'Ark1'!T2446)</f>
        <v>5.8479134466769684</v>
      </c>
      <c r="W217" s="35">
        <f>+IF(H217=0,"",'Ark1'!W2446)</f>
        <v>1.3807315816589383</v>
      </c>
      <c r="X217" s="35">
        <f>+IF(H217=0,"",'Ark1'!X2446)</f>
        <v>90.88098918083459</v>
      </c>
      <c r="Y217" s="35">
        <f>+IF(H217=0,"",'Ark1'!Y2446)</f>
        <v>31.045852653271499</v>
      </c>
      <c r="Z217" s="35">
        <f>+IF(H217=0,"",'Ark1'!Z2446)</f>
        <v>0</v>
      </c>
      <c r="AA217" s="35">
        <f>+IF(H217=0,"",'Ark1'!Z2446)</f>
        <v>0</v>
      </c>
      <c r="AB217" s="28">
        <f>+IF(H217=0,"",'Ark1'!AC2446)</f>
        <v>1.2345498649785343</v>
      </c>
      <c r="AC217" s="35">
        <f>+IF(H217=0,"",'Ark1'!AE2446)</f>
        <v>46.944409912424049</v>
      </c>
      <c r="AD217" s="35">
        <f t="shared" si="74"/>
        <v>0.12105164499631822</v>
      </c>
      <c r="AE217" s="30">
        <f t="shared" si="75"/>
        <v>1.7928902627511591E-2</v>
      </c>
      <c r="AF217" s="620"/>
      <c r="AG217" s="28"/>
      <c r="AI217" s="30"/>
      <c r="AJ217" s="28"/>
      <c r="AK217" s="621"/>
      <c r="AL217" s="621"/>
      <c r="AP217" s="621"/>
    </row>
    <row r="218" spans="1:72" ht="15" customHeight="1">
      <c r="A218" s="620"/>
      <c r="B218" s="244">
        <f>+'Ark1'!C2447</f>
        <v>2024</v>
      </c>
      <c r="C218" s="621">
        <f>+'Ark1'!J2447</f>
        <v>177</v>
      </c>
      <c r="D218" s="250" t="str">
        <f>VLOOKUP(C218,RNR!$A$1:$B$26,2)</f>
        <v>Slakthuset</v>
      </c>
      <c r="E218" s="621">
        <f>+'Ark1'!D2447</f>
        <v>10</v>
      </c>
      <c r="F218" s="621" t="str">
        <f t="shared" si="72"/>
        <v>Okt</v>
      </c>
      <c r="G218" s="621">
        <f>+'Ark1'!Q2447</f>
        <v>283</v>
      </c>
      <c r="H218" s="619">
        <f>+'Ark1'!R2447</f>
        <v>18633</v>
      </c>
      <c r="I218" s="30">
        <f>+IF(H218=0,"",'Ark1'!AG2447)</f>
        <v>4.5713038016918226</v>
      </c>
      <c r="J218" s="30">
        <f>+IF(H218=0,"",'Ark1'!AH2447)</f>
        <v>4.7342640586619691</v>
      </c>
      <c r="K218" s="222"/>
      <c r="L218" s="30">
        <f>+IF(H218=0,"",'Ark1'!U2447)</f>
        <v>19.854591316481624</v>
      </c>
      <c r="M218" s="620"/>
      <c r="N218" s="391">
        <f>+'Ark1'!AJ2447</f>
        <v>18626</v>
      </c>
      <c r="O218" s="101"/>
      <c r="P218" s="272">
        <f>+IF(N218=0,"",'Ark1'!AK2447)</f>
        <v>98.109492107806886</v>
      </c>
      <c r="Q218" s="101"/>
      <c r="R218" s="272">
        <f>+IF(N218=0,"",'Ark1'!AL2447)</f>
        <v>20.624393675863988</v>
      </c>
      <c r="S218" s="222"/>
      <c r="T218" s="28">
        <f>+IF(H218=0,"",'Ark1'!S2447)</f>
        <v>7.883808297107282</v>
      </c>
      <c r="U218" s="222"/>
      <c r="V218" s="28">
        <f>+IF(H218=0,"",'Ark1'!T2447)</f>
        <v>5.9452047442709182</v>
      </c>
      <c r="W218" s="35">
        <f>+IF(H218=0,"",'Ark1'!W2447)</f>
        <v>2.0501261203241565</v>
      </c>
      <c r="X218" s="35">
        <f>+IF(H218=0,"",'Ark1'!X2447)</f>
        <v>79.815381312724725</v>
      </c>
      <c r="Y218" s="35">
        <f>+IF(H218=0,"",'Ark1'!Y2447)</f>
        <v>20.077282241184996</v>
      </c>
      <c r="Z218" s="35">
        <f>+IF(H218=0,"",'Ark1'!Z2447)</f>
        <v>0</v>
      </c>
      <c r="AA218" s="35">
        <f>+IF(H218=0,"",'Ark1'!Z2447)</f>
        <v>0</v>
      </c>
      <c r="AB218" s="28">
        <f>+IF(H218=0,"",'Ark1'!AC2447)</f>
        <v>1.3076824887285312</v>
      </c>
      <c r="AC218" s="35">
        <f>+IF(H218=0,"",'Ark1'!AE2447)</f>
        <v>48.067002629284062</v>
      </c>
      <c r="AD218" s="35">
        <f t="shared" si="74"/>
        <v>0.11217283229650635</v>
      </c>
      <c r="AE218" s="30">
        <f t="shared" si="75"/>
        <v>1.5188107121773198E-2</v>
      </c>
      <c r="AF218" s="620"/>
      <c r="AG218" s="28"/>
      <c r="AI218" s="30"/>
      <c r="AJ218" s="28"/>
      <c r="AK218" s="621"/>
      <c r="AL218" s="621"/>
      <c r="AP218" s="621"/>
    </row>
    <row r="219" spans="1:72" ht="15" customHeight="1">
      <c r="A219" s="620"/>
      <c r="B219" s="244">
        <f>+'Ark1'!C2448</f>
        <v>2024</v>
      </c>
      <c r="C219" s="621">
        <f>+'Ark1'!J2448</f>
        <v>177</v>
      </c>
      <c r="D219" s="250" t="str">
        <f>VLOOKUP(C219,RNR!$A$1:$B$26,2)</f>
        <v>Slakthuset</v>
      </c>
      <c r="E219" s="621">
        <f>+'Ark1'!D2448</f>
        <v>11</v>
      </c>
      <c r="F219" s="621" t="str">
        <f t="shared" si="72"/>
        <v>Nov</v>
      </c>
      <c r="G219" s="621">
        <f>+'Ark1'!Q2448</f>
        <v>195</v>
      </c>
      <c r="H219" s="619">
        <f>+'Ark1'!R2448</f>
        <v>8432</v>
      </c>
      <c r="I219" s="30">
        <f>+IF(H219=0,"",'Ark1'!AG2448)</f>
        <v>8.1393103980848682</v>
      </c>
      <c r="J219" s="30">
        <f>+IF(H219=0,"",'Ark1'!AH2448)</f>
        <v>8.2946510620115017</v>
      </c>
      <c r="K219" s="222"/>
      <c r="L219" s="30">
        <f>+IF(H219=0,"",'Ark1'!U2448)</f>
        <v>19.488057400379457</v>
      </c>
      <c r="M219" s="620"/>
      <c r="N219" s="391">
        <f>+'Ark1'!AJ2448</f>
        <v>8425</v>
      </c>
      <c r="O219" s="101"/>
      <c r="P219" s="272">
        <f>+IF(N219=0,"",'Ark1'!AK2448)</f>
        <v>97.878931750742069</v>
      </c>
      <c r="Q219" s="101"/>
      <c r="R219" s="272">
        <f>+IF(N219=0,"",'Ark1'!AL2448)</f>
        <v>20.098180876657764</v>
      </c>
      <c r="S219" s="222"/>
      <c r="T219" s="28">
        <f>+IF(H219=0,"",'Ark1'!S2448)</f>
        <v>7.5290559772296</v>
      </c>
      <c r="U219" s="222"/>
      <c r="V219" s="28">
        <f>+IF(H219=0,"",'Ark1'!T2448)</f>
        <v>6.1220351043643264</v>
      </c>
      <c r="W219" s="35">
        <f>+IF(H219=0,"",'Ark1'!W2448)</f>
        <v>4.5659392789373827</v>
      </c>
      <c r="X219" s="35">
        <f>+IF(H219=0,"",'Ark1'!X2448)</f>
        <v>67.409867172675504</v>
      </c>
      <c r="Y219" s="35">
        <f>+IF(H219=0,"",'Ark1'!Y2448)</f>
        <v>22.296015180265655</v>
      </c>
      <c r="Z219" s="35">
        <f>+IF(H219=0,"",'Ark1'!Z2448)</f>
        <v>0</v>
      </c>
      <c r="AA219" s="35">
        <f>+IF(H219=0,"",'Ark1'!Z2448)</f>
        <v>0</v>
      </c>
      <c r="AB219" s="28">
        <f>+IF(H219=0,"",'Ark1'!AC2448)</f>
        <v>1.520005191586167</v>
      </c>
      <c r="AC219" s="35">
        <f>+IF(H219=0,"",'Ark1'!AE2448)</f>
        <v>56.122372413324335</v>
      </c>
      <c r="AD219" s="35">
        <f t="shared" si="74"/>
        <v>0.11010201921118337</v>
      </c>
      <c r="AE219" s="30">
        <f t="shared" si="75"/>
        <v>2.3126185958254268E-2</v>
      </c>
      <c r="AF219" s="620"/>
      <c r="AG219" s="28"/>
      <c r="AI219" s="30"/>
      <c r="AJ219" s="28"/>
      <c r="AK219" s="621"/>
      <c r="AL219" s="621"/>
      <c r="AP219" s="621"/>
    </row>
    <row r="220" spans="1:72" ht="15" customHeight="1">
      <c r="A220" s="620"/>
      <c r="B220" s="244">
        <f>+'Ark1'!C2449</f>
        <v>2024</v>
      </c>
      <c r="C220" s="621">
        <f>+'Ark1'!J2449</f>
        <v>177</v>
      </c>
      <c r="D220" s="250" t="str">
        <f>VLOOKUP(C220,RNR!$A$1:$B$26,2)</f>
        <v>Slakthuset</v>
      </c>
      <c r="E220" s="621">
        <f>+'Ark1'!D2449</f>
        <v>12</v>
      </c>
      <c r="F220" s="621" t="str">
        <f t="shared" si="72"/>
        <v>Des</v>
      </c>
      <c r="G220" s="621">
        <f>+'Ark1'!Q2449</f>
        <v>0</v>
      </c>
      <c r="H220" s="619">
        <f>+'Ark1'!R2449</f>
        <v>0</v>
      </c>
      <c r="I220" s="30" t="str">
        <f>+IF(H220=0,"",'Ark1'!AG2449)</f>
        <v/>
      </c>
      <c r="J220" s="30" t="str">
        <f>+IF(H220=0,"",'Ark1'!AH2449)</f>
        <v/>
      </c>
      <c r="K220" s="222"/>
      <c r="L220" s="30" t="str">
        <f>+IF(H220=0,"",'Ark1'!U2449)</f>
        <v/>
      </c>
      <c r="M220" s="620"/>
      <c r="N220" s="391">
        <f>+'Ark1'!AJ2449</f>
        <v>0</v>
      </c>
      <c r="O220" s="101"/>
      <c r="P220" s="272" t="str">
        <f>+IF(N220=0,"",'Ark1'!AK2449)</f>
        <v/>
      </c>
      <c r="Q220" s="101"/>
      <c r="R220" s="272" t="str">
        <f>+IF(N220=0,"",'Ark1'!AL2449)</f>
        <v/>
      </c>
      <c r="S220" s="222"/>
      <c r="T220" s="28" t="str">
        <f>+IF(H220=0,"",'Ark1'!S2449)</f>
        <v/>
      </c>
      <c r="U220" s="222"/>
      <c r="V220" s="28" t="str">
        <f>+IF(H220=0,"",'Ark1'!T2449)</f>
        <v/>
      </c>
      <c r="W220" s="35" t="str">
        <f>+IF(H220=0,"",'Ark1'!W2449)</f>
        <v/>
      </c>
      <c r="X220" s="35" t="str">
        <f>+IF(H220=0,"",'Ark1'!X2449)</f>
        <v/>
      </c>
      <c r="Y220" s="35" t="str">
        <f>+IF(H220=0,"",'Ark1'!Y2449)</f>
        <v/>
      </c>
      <c r="Z220" s="35" t="str">
        <f>+IF(H220=0,"",'Ark1'!Z2449)</f>
        <v/>
      </c>
      <c r="AA220" s="35" t="str">
        <f>+IF(H220=0,"",'Ark1'!Z2449)</f>
        <v/>
      </c>
      <c r="AB220" s="28" t="str">
        <f>+IF(H220=0,"",'Ark1'!AC2449)</f>
        <v/>
      </c>
      <c r="AC220" s="35" t="str">
        <f>+IF(H220=0,"",'Ark1'!AE2449)</f>
        <v/>
      </c>
      <c r="AD220" s="35" t="str">
        <f t="shared" si="74"/>
        <v/>
      </c>
      <c r="AE220" s="30" t="str">
        <f t="shared" si="75"/>
        <v/>
      </c>
      <c r="AF220" s="620"/>
      <c r="AG220" s="28"/>
      <c r="AI220" s="30"/>
      <c r="AJ220" s="28"/>
      <c r="AK220" s="621"/>
      <c r="AL220" s="621"/>
      <c r="AP220" s="621"/>
    </row>
    <row r="221" spans="1:72" ht="15" customHeight="1">
      <c r="A221" s="620"/>
      <c r="B221" s="620"/>
      <c r="C221" s="620"/>
      <c r="D221" s="620"/>
      <c r="E221" s="620"/>
      <c r="F221" s="620"/>
      <c r="G221" s="620"/>
      <c r="H221" s="372"/>
      <c r="I221" s="222"/>
      <c r="J221" s="222"/>
      <c r="K221" s="222"/>
      <c r="L221" s="620"/>
      <c r="M221" s="620"/>
      <c r="N221" s="372"/>
      <c r="O221" s="101"/>
      <c r="P221" s="222"/>
      <c r="Q221" s="101"/>
      <c r="R221" s="222"/>
      <c r="S221" s="222"/>
      <c r="T221" s="222"/>
      <c r="U221" s="222"/>
      <c r="V221" s="620"/>
      <c r="W221" s="223"/>
      <c r="X221" s="223"/>
      <c r="Y221" s="223"/>
      <c r="Z221" s="223"/>
      <c r="AA221" s="223"/>
      <c r="AB221" s="620"/>
      <c r="AC221" s="223"/>
      <c r="AD221" s="223"/>
      <c r="AE221" s="222"/>
      <c r="AF221" s="620"/>
      <c r="AG221" s="224"/>
      <c r="AI221" s="30"/>
      <c r="AJ221" s="28"/>
      <c r="AK221" s="225"/>
      <c r="AL221" s="621"/>
      <c r="AP221" s="621"/>
      <c r="BH221" s="236"/>
    </row>
    <row r="222" spans="1:72" ht="15" customHeight="1">
      <c r="A222" s="620"/>
      <c r="B222" s="620"/>
      <c r="C222" s="238" t="str">
        <f>+D224</f>
        <v>Røros</v>
      </c>
      <c r="D222" s="620"/>
      <c r="E222" s="279"/>
      <c r="F222" s="238"/>
      <c r="G222" s="620"/>
      <c r="H222" s="391">
        <f>SUM(H224:H235)</f>
        <v>16543</v>
      </c>
      <c r="I222" s="222"/>
      <c r="J222" s="222"/>
      <c r="K222" s="222"/>
      <c r="L222" s="272">
        <f>+Slakteri!M24</f>
        <v>20.20361482197918</v>
      </c>
      <c r="M222" s="620"/>
      <c r="N222" s="391">
        <f>SUM(N224:N235)</f>
        <v>16519</v>
      </c>
      <c r="O222" s="101"/>
      <c r="P222" s="222"/>
      <c r="Q222" s="101"/>
      <c r="R222" s="225">
        <f>+Slakteri!V24</f>
        <v>20.60583907423398</v>
      </c>
      <c r="S222" s="222"/>
      <c r="T222" s="225">
        <f>+Slakteri!X24</f>
        <v>7.8560116061173924</v>
      </c>
      <c r="U222" s="222"/>
      <c r="V222" s="620"/>
      <c r="W222" s="223"/>
      <c r="X222" s="223"/>
      <c r="Y222" s="223"/>
      <c r="Z222" s="223"/>
      <c r="AA222" s="223"/>
      <c r="AB222" s="620"/>
      <c r="AC222" s="223"/>
      <c r="AD222" s="225" t="e">
        <f>+Klasse!#REF!/Klasse!#REF!</f>
        <v>#REF!</v>
      </c>
      <c r="AE222" s="222"/>
      <c r="AF222" s="620"/>
      <c r="AG222" s="224"/>
      <c r="AI222" s="30"/>
      <c r="AJ222" s="28"/>
      <c r="AK222" s="225"/>
      <c r="AL222" s="621"/>
      <c r="AP222" s="621"/>
      <c r="BH222" s="236"/>
    </row>
    <row r="223" spans="1:72" ht="15" customHeight="1">
      <c r="A223" s="620"/>
      <c r="B223" s="620"/>
      <c r="C223" s="620"/>
      <c r="D223" s="620"/>
      <c r="E223" s="620"/>
      <c r="F223" s="620"/>
      <c r="G223" s="620"/>
      <c r="H223" s="372"/>
      <c r="I223" s="222"/>
      <c r="J223" s="222"/>
      <c r="K223" s="222"/>
      <c r="L223" s="620"/>
      <c r="M223" s="620"/>
      <c r="N223" s="372"/>
      <c r="O223" s="101"/>
      <c r="P223" s="222"/>
      <c r="Q223" s="101"/>
      <c r="R223" s="222"/>
      <c r="S223" s="222"/>
      <c r="T223" s="222"/>
      <c r="U223" s="222"/>
      <c r="V223" s="620"/>
      <c r="W223" s="223"/>
      <c r="X223" s="223"/>
      <c r="Y223" s="223"/>
      <c r="Z223" s="223"/>
      <c r="AA223" s="223"/>
      <c r="AB223" s="620"/>
      <c r="AC223" s="223"/>
      <c r="AD223" s="223"/>
      <c r="AE223" s="223"/>
      <c r="AF223" s="620"/>
      <c r="AG223" s="224"/>
      <c r="AI223" s="30"/>
      <c r="AJ223" s="28"/>
      <c r="AK223" s="225"/>
      <c r="AL223" s="621"/>
      <c r="AP223" s="621"/>
      <c r="BH223" s="236">
        <f>1+BH220</f>
        <v>1</v>
      </c>
      <c r="BI223" s="621">
        <v>20.659867330016564</v>
      </c>
      <c r="BJ223" s="621">
        <f t="shared" ref="BJ223:BT223" si="76">+BI223</f>
        <v>20.659867330016564</v>
      </c>
      <c r="BK223" s="621">
        <f t="shared" si="76"/>
        <v>20.659867330016564</v>
      </c>
      <c r="BL223" s="621">
        <f t="shared" si="76"/>
        <v>20.659867330016564</v>
      </c>
      <c r="BM223" s="621">
        <f t="shared" si="76"/>
        <v>20.659867330016564</v>
      </c>
      <c r="BN223" s="621">
        <f t="shared" si="76"/>
        <v>20.659867330016564</v>
      </c>
      <c r="BO223" s="621">
        <f t="shared" si="76"/>
        <v>20.659867330016564</v>
      </c>
      <c r="BP223" s="621">
        <f t="shared" si="76"/>
        <v>20.659867330016564</v>
      </c>
      <c r="BQ223" s="621">
        <f t="shared" si="76"/>
        <v>20.659867330016564</v>
      </c>
      <c r="BR223" s="621">
        <f t="shared" si="76"/>
        <v>20.659867330016564</v>
      </c>
      <c r="BS223" s="621">
        <f t="shared" si="76"/>
        <v>20.659867330016564</v>
      </c>
      <c r="BT223" s="621">
        <f t="shared" si="76"/>
        <v>20.659867330016564</v>
      </c>
    </row>
    <row r="224" spans="1:72" ht="15" customHeight="1">
      <c r="A224" s="620"/>
      <c r="B224" s="244">
        <f>+'Ark1'!C2450</f>
        <v>2024</v>
      </c>
      <c r="C224" s="240">
        <f>+'Ark1'!J2450</f>
        <v>178</v>
      </c>
      <c r="D224" s="240" t="str">
        <f>VLOOKUP(C224,RNR!$A$1:$B$26,2)</f>
        <v>Røros</v>
      </c>
      <c r="E224" s="240">
        <f>+'Ark1'!D2450</f>
        <v>1</v>
      </c>
      <c r="F224" s="240" t="str">
        <f t="shared" ref="F224:F235" si="77">+F209</f>
        <v>Jan</v>
      </c>
      <c r="G224" s="240">
        <f>+'Ark1'!Q2450</f>
        <v>7</v>
      </c>
      <c r="H224" s="376">
        <f>+'Ark1'!R2450</f>
        <v>24</v>
      </c>
      <c r="I224" s="242">
        <f>+IF(H224=0,"",'Ark1'!AG2450)</f>
        <v>0.27557698932139157</v>
      </c>
      <c r="J224" s="242">
        <f>+IF(H224=0,"",'Ark1'!AH2450)</f>
        <v>0.26538771570839703</v>
      </c>
      <c r="K224" s="620"/>
      <c r="L224" s="241">
        <f>+IF(H224=0,"",'Ark1'!U2450)</f>
        <v>20.50833333333334</v>
      </c>
      <c r="M224" s="620"/>
      <c r="N224" s="391">
        <f>+'Ark1'!AJ2450</f>
        <v>0</v>
      </c>
      <c r="O224" s="101"/>
      <c r="P224" s="272" t="str">
        <f>+IF(N224=0,"",'Ark1'!AK2450)</f>
        <v/>
      </c>
      <c r="Q224" s="101"/>
      <c r="R224" s="272" t="str">
        <f>+IF(N224=0,"",'Ark1'!AL2450)</f>
        <v/>
      </c>
      <c r="S224" s="222"/>
      <c r="T224" s="28">
        <f>+IF(H224=0,"",'Ark1'!S2450)</f>
        <v>8.75</v>
      </c>
      <c r="U224" s="222"/>
      <c r="V224" s="242">
        <f>+IF(H224=0,"",'Ark1'!T2450)</f>
        <v>4.8333333333333321</v>
      </c>
      <c r="W224" s="243">
        <f>+IF(H224=0,"",'Ark1'!W2450)</f>
        <v>0</v>
      </c>
      <c r="X224" s="243">
        <f>+IF(H224=0,"",'Ark1'!X2450)</f>
        <v>70.833333333333314</v>
      </c>
      <c r="Y224" s="243">
        <f>+IF(H224=0,"",'Ark1'!Y2450)</f>
        <v>25</v>
      </c>
      <c r="Z224" s="243">
        <f>+IF(H224=0,"",'Ark1'!Z2450)</f>
        <v>0</v>
      </c>
      <c r="AA224" s="243">
        <f>+IF(H224=0,"",'Ark1'!Z2450)</f>
        <v>0</v>
      </c>
      <c r="AB224" s="242">
        <f>+IF(H224=0,"",'Ark1'!AC2450)</f>
        <v>0.89752746785575388</v>
      </c>
      <c r="AC224" s="243">
        <f>+IF(H224=0,"",'Ark1'!AE2450)</f>
        <v>44.54746978968975</v>
      </c>
      <c r="AD224" s="242">
        <f>+T224/L224</f>
        <v>0.42665583096302301</v>
      </c>
      <c r="AE224" s="241">
        <f t="shared" ref="AE224" si="78">+IF(H224=0,"",G224/H224)</f>
        <v>0.29166666666666669</v>
      </c>
      <c r="AF224" s="620"/>
      <c r="AG224" s="28"/>
      <c r="AI224" s="30"/>
      <c r="AJ224" s="28"/>
      <c r="AK224" s="621"/>
      <c r="AL224" s="621"/>
      <c r="AP224" s="621"/>
    </row>
    <row r="225" spans="1:42" ht="15" customHeight="1">
      <c r="A225" s="620"/>
      <c r="B225" s="244">
        <f>+'Ark1'!C2451</f>
        <v>2024</v>
      </c>
      <c r="C225" s="240">
        <f>+'Ark1'!J2451</f>
        <v>178</v>
      </c>
      <c r="D225" s="240" t="str">
        <f>VLOOKUP(C225,RNR!$A$1:$B$26,2)</f>
        <v>Røros</v>
      </c>
      <c r="E225" s="240">
        <f>+'Ark1'!D2451</f>
        <v>2</v>
      </c>
      <c r="F225" s="240" t="str">
        <f t="shared" si="77"/>
        <v>Feb</v>
      </c>
      <c r="G225" s="240">
        <f>+'Ark1'!Q2451</f>
        <v>9</v>
      </c>
      <c r="H225" s="376">
        <f>+'Ark1'!R2451</f>
        <v>158</v>
      </c>
      <c r="I225" s="242">
        <f>+IF(H225=0,"",'Ark1'!AG2451)</f>
        <v>1.4725069897483689</v>
      </c>
      <c r="J225" s="242">
        <f>+IF(H225=0,"",'Ark1'!AH2451)</f>
        <v>1.2514861874479044</v>
      </c>
      <c r="K225" s="620"/>
      <c r="L225" s="241">
        <f>+IF(H225=0,"",'Ark1'!U2451)</f>
        <v>18.720253164556965</v>
      </c>
      <c r="M225" s="620"/>
      <c r="N225" s="391">
        <f>+'Ark1'!AJ2451</f>
        <v>158</v>
      </c>
      <c r="O225" s="101"/>
      <c r="P225" s="272">
        <f>+IF(N225=0,"",'Ark1'!AK2451)</f>
        <v>97.667088607594977</v>
      </c>
      <c r="Q225" s="101"/>
      <c r="R225" s="272">
        <f>+IF(N225=0,"",'Ark1'!AL2451)</f>
        <v>19.341603970255353</v>
      </c>
      <c r="S225" s="222"/>
      <c r="T225" s="28">
        <f>+IF(H225=0,"",'Ark1'!S2451)</f>
        <v>7.1962025316455698</v>
      </c>
      <c r="U225" s="222"/>
      <c r="V225" s="242">
        <f>+IF(H225=0,"",'Ark1'!T2451)</f>
        <v>4.5696202531645591</v>
      </c>
      <c r="W225" s="243">
        <f>+IF(H225=0,"",'Ark1'!W2451)</f>
        <v>5.0632911392405058</v>
      </c>
      <c r="X225" s="243">
        <f>+IF(H225=0,"",'Ark1'!X2451)</f>
        <v>65.189873417721515</v>
      </c>
      <c r="Y225" s="243">
        <f>+IF(H225=0,"",'Ark1'!Y2451)</f>
        <v>17.721518987341764</v>
      </c>
      <c r="Z225" s="243">
        <f>+IF(H225=0,"",'Ark1'!Z2451)</f>
        <v>0</v>
      </c>
      <c r="AA225" s="243">
        <f>+IF(H225=0,"",'Ark1'!Z2451)</f>
        <v>0</v>
      </c>
      <c r="AB225" s="242">
        <f>+IF(H225=0,"",'Ark1'!AC2451)</f>
        <v>1.9204663483208559</v>
      </c>
      <c r="AC225" s="243">
        <f>+IF(H225=0,"",'Ark1'!AE2451)</f>
        <v>64.148298270573207</v>
      </c>
      <c r="AD225" s="242">
        <f t="shared" ref="AD225:AD235" si="79">+T225/L225</f>
        <v>0.38440732977212788</v>
      </c>
      <c r="AE225" s="241">
        <f t="shared" ref="AE225:AE235" si="80">+IF(H225=0,"",G225/H225)</f>
        <v>5.6962025316455694E-2</v>
      </c>
      <c r="AF225" s="620"/>
      <c r="AG225" s="28"/>
      <c r="AI225" s="30"/>
      <c r="AJ225" s="28"/>
      <c r="AK225" s="621"/>
      <c r="AL225" s="621"/>
      <c r="AP225" s="621"/>
    </row>
    <row r="226" spans="1:42" ht="15" customHeight="1">
      <c r="A226" s="620"/>
      <c r="B226" s="244">
        <f>+'Ark1'!C2452</f>
        <v>2024</v>
      </c>
      <c r="C226" s="240">
        <f>+'Ark1'!J2452</f>
        <v>178</v>
      </c>
      <c r="D226" s="240" t="str">
        <f>VLOOKUP(C226,RNR!$A$1:$B$26,2)</f>
        <v>Røros</v>
      </c>
      <c r="E226" s="240">
        <f>+'Ark1'!D2452</f>
        <v>3</v>
      </c>
      <c r="F226" s="240" t="str">
        <f t="shared" si="77"/>
        <v>Mar</v>
      </c>
      <c r="G226" s="240">
        <f>+'Ark1'!Q2452</f>
        <v>53</v>
      </c>
      <c r="H226" s="376">
        <f>+'Ark1'!R2452</f>
        <v>591</v>
      </c>
      <c r="I226" s="242">
        <f>+IF(H226=0,"",'Ark1'!AG2452)</f>
        <v>1.4313739736975952</v>
      </c>
      <c r="J226" s="242">
        <f>+IF(H226=0,"",'Ark1'!AH2452)</f>
        <v>1.4007417962105628</v>
      </c>
      <c r="K226" s="620"/>
      <c r="L226" s="241">
        <f>+IF(H226=0,"",'Ark1'!U2452)</f>
        <v>25.240101522842657</v>
      </c>
      <c r="M226" s="620"/>
      <c r="N226" s="391">
        <f>+'Ark1'!AJ2452</f>
        <v>591</v>
      </c>
      <c r="O226" s="101"/>
      <c r="P226" s="272">
        <f>+IF(N226=0,"",'Ark1'!AK2452)</f>
        <v>105.52961082910312</v>
      </c>
      <c r="Q226" s="101"/>
      <c r="R226" s="272">
        <f>+IF(N226=0,"",'Ark1'!AL2452)</f>
        <v>20.354095167649721</v>
      </c>
      <c r="S226" s="222"/>
      <c r="T226" s="28">
        <f>+IF(H226=0,"",'Ark1'!S2452)</f>
        <v>7.9373942470389185</v>
      </c>
      <c r="U226" s="222"/>
      <c r="V226" s="242">
        <f>+IF(H226=0,"",'Ark1'!T2452)</f>
        <v>6.148900169204734</v>
      </c>
      <c r="W226" s="243">
        <f>+IF(H226=0,"",'Ark1'!W2452)</f>
        <v>16.582064297800347</v>
      </c>
      <c r="X226" s="243">
        <f>+IF(H226=0,"",'Ark1'!X2452)</f>
        <v>80.203045685279179</v>
      </c>
      <c r="Y226" s="243">
        <f>+IF(H226=0,"",'Ark1'!Y2452)</f>
        <v>45.516074450084602</v>
      </c>
      <c r="Z226" s="243">
        <f>+IF(H226=0,"",'Ark1'!Z2452)</f>
        <v>0</v>
      </c>
      <c r="AA226" s="243">
        <f>+IF(H226=0,"",'Ark1'!Z2452)</f>
        <v>0</v>
      </c>
      <c r="AB226" s="242">
        <f>+IF(H226=0,"",'Ark1'!AC2452)</f>
        <v>2.314851917404066</v>
      </c>
      <c r="AC226" s="243">
        <f>+IF(H226=0,"",'Ark1'!AE2452)</f>
        <v>72.642550630303703</v>
      </c>
      <c r="AD226" s="242">
        <f t="shared" si="79"/>
        <v>0.31447552775710752</v>
      </c>
      <c r="AE226" s="241">
        <f t="shared" si="80"/>
        <v>8.9678510998307953E-2</v>
      </c>
      <c r="AF226" s="620"/>
      <c r="AG226" s="28"/>
      <c r="AI226" s="30"/>
      <c r="AJ226" s="28"/>
      <c r="AK226" s="621"/>
      <c r="AL226" s="621"/>
      <c r="AP226" s="621"/>
    </row>
    <row r="227" spans="1:42" ht="15" customHeight="1">
      <c r="A227" s="620"/>
      <c r="B227" s="244">
        <f>+'Ark1'!C2453</f>
        <v>2024</v>
      </c>
      <c r="C227" s="240">
        <f>+'Ark1'!J2453</f>
        <v>178</v>
      </c>
      <c r="D227" s="240" t="str">
        <f>VLOOKUP(C227,RNR!$A$1:$B$26,2)</f>
        <v>Røros</v>
      </c>
      <c r="E227" s="240">
        <f>+'Ark1'!D2453</f>
        <v>4</v>
      </c>
      <c r="F227" s="240" t="str">
        <f t="shared" si="77"/>
        <v>Apr</v>
      </c>
      <c r="G227" s="240">
        <f>+'Ark1'!Q2453</f>
        <v>1</v>
      </c>
      <c r="H227" s="376">
        <f>+'Ark1'!R2453</f>
        <v>5</v>
      </c>
      <c r="I227" s="242">
        <f>+IF(H227=0,"",'Ark1'!AG2453)</f>
        <v>7.02247191011236E-2</v>
      </c>
      <c r="J227" s="242">
        <f>+IF(H227=0,"",'Ark1'!AH2453)</f>
        <v>6.7485088772664556E-2</v>
      </c>
      <c r="K227" s="620"/>
      <c r="L227" s="241">
        <f>+IF(H227=0,"",'Ark1'!U2453)</f>
        <v>21.76</v>
      </c>
      <c r="M227" s="620"/>
      <c r="N227" s="391">
        <f>+'Ark1'!AJ2453</f>
        <v>5</v>
      </c>
      <c r="O227" s="101"/>
      <c r="P227" s="272">
        <f>+IF(N227=0,"",'Ark1'!AK2453)</f>
        <v>104.16</v>
      </c>
      <c r="Q227" s="101"/>
      <c r="R227" s="272">
        <f>+IF(N227=0,"",'Ark1'!AL2453)</f>
        <v>17.800345741426469</v>
      </c>
      <c r="S227" s="222"/>
      <c r="T227" s="28">
        <f>+IF(H227=0,"",'Ark1'!S2453)</f>
        <v>7.2</v>
      </c>
      <c r="U227" s="222"/>
      <c r="V227" s="242">
        <f>+IF(H227=0,"",'Ark1'!T2453)</f>
        <v>5</v>
      </c>
      <c r="W227" s="243">
        <f>+IF(H227=0,"",'Ark1'!W2453)</f>
        <v>20</v>
      </c>
      <c r="X227" s="243">
        <f>+IF(H227=0,"",'Ark1'!X2453)</f>
        <v>60</v>
      </c>
      <c r="Y227" s="243">
        <f>+IF(H227=0,"",'Ark1'!Y2453)</f>
        <v>40</v>
      </c>
      <c r="Z227" s="243">
        <f>+IF(H227=0,"",'Ark1'!Z2453)</f>
        <v>0</v>
      </c>
      <c r="AA227" s="243">
        <f>+IF(H227=0,"",'Ark1'!Z2453)</f>
        <v>0</v>
      </c>
      <c r="AB227" s="242">
        <f>+IF(H227=0,"",'Ark1'!AC2453)</f>
        <v>2.6832815729997486</v>
      </c>
      <c r="AC227" s="243">
        <f>+IF(H227=0,"",'Ark1'!AE2453)</f>
        <v>94.766134123807646</v>
      </c>
      <c r="AD227" s="242">
        <f t="shared" si="79"/>
        <v>0.33088235294117646</v>
      </c>
      <c r="AE227" s="241">
        <f t="shared" si="80"/>
        <v>0.2</v>
      </c>
      <c r="AF227" s="620"/>
      <c r="AG227" s="28"/>
      <c r="AI227" s="30"/>
      <c r="AJ227" s="28"/>
      <c r="AK227" s="621"/>
      <c r="AL227" s="621"/>
      <c r="AP227" s="621"/>
    </row>
    <row r="228" spans="1:42" ht="15" customHeight="1">
      <c r="A228" s="620"/>
      <c r="B228" s="244">
        <f>+'Ark1'!C2454</f>
        <v>2024</v>
      </c>
      <c r="C228" s="240">
        <f>+'Ark1'!J2454</f>
        <v>178</v>
      </c>
      <c r="D228" s="240" t="str">
        <f>VLOOKUP(C228,RNR!$A$1:$B$26,2)</f>
        <v>Røros</v>
      </c>
      <c r="E228" s="240">
        <f>+'Ark1'!D2454</f>
        <v>5</v>
      </c>
      <c r="F228" s="240" t="str">
        <f t="shared" si="77"/>
        <v>Mai</v>
      </c>
      <c r="G228" s="240">
        <f>+'Ark1'!Q2454</f>
        <v>3</v>
      </c>
      <c r="H228" s="376">
        <f>+'Ark1'!R2454</f>
        <v>8</v>
      </c>
      <c r="I228" s="242">
        <f>+IF(H228=0,"",'Ark1'!AG2454)</f>
        <v>0.24829298572315328</v>
      </c>
      <c r="J228" s="242">
        <f>+IF(H228=0,"",'Ark1'!AH2454)</f>
        <v>0.24761634724438203</v>
      </c>
      <c r="K228" s="620"/>
      <c r="L228" s="241">
        <f>+IF(H228=0,"",'Ark1'!U2454)</f>
        <v>25.762499999999999</v>
      </c>
      <c r="M228" s="620"/>
      <c r="N228" s="391">
        <f>+'Ark1'!AJ2454</f>
        <v>8</v>
      </c>
      <c r="O228" s="101"/>
      <c r="P228" s="272">
        <f>+IF(N228=0,"",'Ark1'!AK2454)</f>
        <v>108.71250000000001</v>
      </c>
      <c r="Q228" s="101"/>
      <c r="R228" s="272">
        <f>+IF(N228=0,"",'Ark1'!AL2454)</f>
        <v>19.245751146776612</v>
      </c>
      <c r="S228" s="222"/>
      <c r="T228" s="28">
        <f>+IF(H228=0,"",'Ark1'!S2454)</f>
        <v>8</v>
      </c>
      <c r="U228" s="222"/>
      <c r="V228" s="242">
        <f>+IF(H228=0,"",'Ark1'!T2454)</f>
        <v>6.75</v>
      </c>
      <c r="W228" s="243">
        <f>+IF(H228=0,"",'Ark1'!W2454)</f>
        <v>25</v>
      </c>
      <c r="X228" s="243">
        <f>+IF(H228=0,"",'Ark1'!X2454)</f>
        <v>87.5</v>
      </c>
      <c r="Y228" s="243">
        <f>+IF(H228=0,"",'Ark1'!Y2454)</f>
        <v>75</v>
      </c>
      <c r="Z228" s="243">
        <f>+IF(H228=0,"",'Ark1'!Z2454)</f>
        <v>0</v>
      </c>
      <c r="AA228" s="243">
        <f>+IF(H228=0,"",'Ark1'!Z2454)</f>
        <v>0</v>
      </c>
      <c r="AB228" s="242">
        <f>+IF(H228=0,"",'Ark1'!AC2454)</f>
        <v>2.1065374432940902</v>
      </c>
      <c r="AC228" s="243">
        <f>+IF(H228=0,"",'Ark1'!AE2454)</f>
        <v>80.166423403343742</v>
      </c>
      <c r="AD228" s="242">
        <f t="shared" si="79"/>
        <v>0.31052886948083458</v>
      </c>
      <c r="AE228" s="241">
        <f t="shared" si="80"/>
        <v>0.375</v>
      </c>
      <c r="AF228" s="620"/>
      <c r="AG228" s="28"/>
      <c r="AI228" s="30"/>
      <c r="AJ228" s="28"/>
      <c r="AK228" s="621"/>
      <c r="AL228" s="621"/>
      <c r="AP228" s="621"/>
    </row>
    <row r="229" spans="1:42" ht="15" customHeight="1">
      <c r="A229" s="620"/>
      <c r="B229" s="244">
        <f>+'Ark1'!C2455</f>
        <v>2024</v>
      </c>
      <c r="C229" s="240">
        <f>+'Ark1'!J2455</f>
        <v>178</v>
      </c>
      <c r="D229" s="240" t="str">
        <f>VLOOKUP(C229,RNR!$A$1:$B$26,2)</f>
        <v>Røros</v>
      </c>
      <c r="E229" s="240">
        <f>+'Ark1'!D2455</f>
        <v>6</v>
      </c>
      <c r="F229" s="240" t="str">
        <f t="shared" si="77"/>
        <v>Jun</v>
      </c>
      <c r="G229" s="240">
        <f>+'Ark1'!Q2455</f>
        <v>4</v>
      </c>
      <c r="H229" s="376">
        <f>+'Ark1'!R2455</f>
        <v>62</v>
      </c>
      <c r="I229" s="242">
        <f>+IF(H229=0,"",'Ark1'!AG2455)</f>
        <v>1.6091357383856739</v>
      </c>
      <c r="J229" s="242">
        <f>+IF(H229=0,"",'Ark1'!AH2455)</f>
        <v>1.0615060606258186</v>
      </c>
      <c r="K229" s="620"/>
      <c r="L229" s="241">
        <f>+IF(H229=0,"",'Ark1'!U2455)</f>
        <v>13.129032258064521</v>
      </c>
      <c r="M229" s="620"/>
      <c r="N229" s="391">
        <f>+'Ark1'!AJ2455</f>
        <v>62</v>
      </c>
      <c r="O229" s="101"/>
      <c r="P229" s="272">
        <f>+IF(N229=0,"",'Ark1'!AK2455)</f>
        <v>88.283870967741905</v>
      </c>
      <c r="Q229" s="101"/>
      <c r="R229" s="272">
        <f>+IF(N229=0,"",'Ark1'!AL2455)</f>
        <v>19.491799954073485</v>
      </c>
      <c r="S229" s="222"/>
      <c r="T229" s="28">
        <f>+IF(H229=0,"",'Ark1'!S2455)</f>
        <v>7.8548387096774208</v>
      </c>
      <c r="U229" s="222"/>
      <c r="V229" s="242">
        <f>+IF(H229=0,"",'Ark1'!T2455)</f>
        <v>5.2741935483870979</v>
      </c>
      <c r="W229" s="243">
        <f>+IF(H229=0,"",'Ark1'!W2455)</f>
        <v>0</v>
      </c>
      <c r="X229" s="243">
        <f>+IF(H229=0,"",'Ark1'!X2455)</f>
        <v>11.29032258064516</v>
      </c>
      <c r="Y229" s="243">
        <f>+IF(H229=0,"",'Ark1'!Y2455)</f>
        <v>3.2258064516129026</v>
      </c>
      <c r="Z229" s="243">
        <f>+IF(H229=0,"",'Ark1'!Z2455)</f>
        <v>0</v>
      </c>
      <c r="AA229" s="243">
        <f>+IF(H229=0,"",'Ark1'!Z2455)</f>
        <v>0</v>
      </c>
      <c r="AB229" s="242">
        <f>+IF(H229=0,"",'Ark1'!AC2455)</f>
        <v>1.493743455525786</v>
      </c>
      <c r="AC229" s="243">
        <f>+IF(H229=0,"",'Ark1'!AE2455)</f>
        <v>40.574237486739506</v>
      </c>
      <c r="AD229" s="242">
        <f t="shared" si="79"/>
        <v>0.5982800982800982</v>
      </c>
      <c r="AE229" s="241">
        <f t="shared" si="80"/>
        <v>6.4516129032258063E-2</v>
      </c>
      <c r="AF229" s="620"/>
      <c r="AG229" s="28"/>
      <c r="AI229" s="30"/>
      <c r="AJ229" s="28"/>
      <c r="AK229" s="621"/>
      <c r="AL229" s="621"/>
      <c r="AP229" s="621"/>
    </row>
    <row r="230" spans="1:42" ht="15" customHeight="1">
      <c r="A230" s="620"/>
      <c r="B230" s="244">
        <f>+'Ark1'!C2456</f>
        <v>2024</v>
      </c>
      <c r="C230" s="240">
        <f>+'Ark1'!J2456</f>
        <v>178</v>
      </c>
      <c r="D230" s="240" t="str">
        <f>VLOOKUP(C230,RNR!$A$1:$B$26,2)</f>
        <v>Røros</v>
      </c>
      <c r="E230" s="240">
        <f>+'Ark1'!D2456</f>
        <v>7</v>
      </c>
      <c r="F230" s="240" t="str">
        <f t="shared" si="77"/>
        <v>Jul</v>
      </c>
      <c r="G230" s="240">
        <f>+'Ark1'!Q2456</f>
        <v>2</v>
      </c>
      <c r="H230" s="376">
        <f>+'Ark1'!R2456</f>
        <v>44</v>
      </c>
      <c r="I230" s="242">
        <f>+IF(H230=0,"",'Ark1'!AG2456)</f>
        <v>1.2809315866084423</v>
      </c>
      <c r="J230" s="242">
        <f>+IF(H230=0,"",'Ark1'!AH2456)</f>
        <v>0.85761965869692491</v>
      </c>
      <c r="K230" s="620"/>
      <c r="L230" s="241">
        <f>+IF(H230=0,"",'Ark1'!U2456)</f>
        <v>13.852272727272725</v>
      </c>
      <c r="M230" s="620"/>
      <c r="N230" s="391">
        <f>+'Ark1'!AJ2456</f>
        <v>44</v>
      </c>
      <c r="O230" s="101"/>
      <c r="P230" s="272">
        <f>+IF(N230=0,"",'Ark1'!AK2456)</f>
        <v>83.868181818181824</v>
      </c>
      <c r="Q230" s="101"/>
      <c r="R230" s="272">
        <f>+IF(N230=0,"",'Ark1'!AL2456)</f>
        <v>23.455399890121633</v>
      </c>
      <c r="S230" s="222"/>
      <c r="T230" s="28">
        <f>+IF(H230=0,"",'Ark1'!S2456)</f>
        <v>9.3409090909090917</v>
      </c>
      <c r="U230" s="222"/>
      <c r="V230" s="242">
        <f>+IF(H230=0,"",'Ark1'!T2456)</f>
        <v>6.3636363636363633</v>
      </c>
      <c r="W230" s="243">
        <f>+IF(H230=0,"",'Ark1'!W2456)</f>
        <v>2.2727272727272729</v>
      </c>
      <c r="X230" s="243">
        <f>+IF(H230=0,"",'Ark1'!X2456)</f>
        <v>15.909090909090908</v>
      </c>
      <c r="Y230" s="243">
        <f>+IF(H230=0,"",'Ark1'!Y2456)</f>
        <v>0</v>
      </c>
      <c r="Z230" s="243">
        <f>+IF(H230=0,"",'Ark1'!Z2456)</f>
        <v>0</v>
      </c>
      <c r="AA230" s="243">
        <f>+IF(H230=0,"",'Ark1'!Z2456)</f>
        <v>0</v>
      </c>
      <c r="AB230" s="242">
        <f>+IF(H230=0,"",'Ark1'!AC2456)</f>
        <v>0.93154097872360064</v>
      </c>
      <c r="AC230" s="243">
        <f>+IF(H230=0,"",'Ark1'!AE2456)</f>
        <v>37.949968561662622</v>
      </c>
      <c r="AD230" s="242">
        <f t="shared" si="79"/>
        <v>0.67432321575061549</v>
      </c>
      <c r="AE230" s="241">
        <f t="shared" si="80"/>
        <v>4.5454545454545456E-2</v>
      </c>
      <c r="AF230" s="620"/>
      <c r="AG230" s="28"/>
      <c r="AI230" s="30"/>
      <c r="AJ230" s="28"/>
      <c r="AK230" s="621"/>
      <c r="AL230" s="621"/>
      <c r="AP230" s="621"/>
    </row>
    <row r="231" spans="1:42" ht="15" customHeight="1">
      <c r="A231" s="620"/>
      <c r="B231" s="244">
        <f>+'Ark1'!C2457</f>
        <v>2024</v>
      </c>
      <c r="C231" s="240">
        <f>+'Ark1'!J2457</f>
        <v>178</v>
      </c>
      <c r="D231" s="240" t="str">
        <f>VLOOKUP(C231,RNR!$A$1:$B$26,2)</f>
        <v>Røros</v>
      </c>
      <c r="E231" s="240">
        <f>+'Ark1'!D2457</f>
        <v>8</v>
      </c>
      <c r="F231" s="240" t="str">
        <f t="shared" si="77"/>
        <v>Aug</v>
      </c>
      <c r="G231" s="240">
        <f>+'Ark1'!Q2457</f>
        <v>26</v>
      </c>
      <c r="H231" s="376">
        <f>+'Ark1'!R2457</f>
        <v>566</v>
      </c>
      <c r="I231" s="242">
        <f>+IF(H231=0,"",'Ark1'!AG2457)</f>
        <v>0.5605625433297019</v>
      </c>
      <c r="J231" s="242">
        <f>+IF(H231=0,"",'Ark1'!AH2457)</f>
        <v>0.52225591553845474</v>
      </c>
      <c r="K231" s="620"/>
      <c r="L231" s="241">
        <f>+IF(H231=0,"",'Ark1'!U2457)</f>
        <v>20.474734982332155</v>
      </c>
      <c r="M231" s="620"/>
      <c r="N231" s="391">
        <f>+'Ark1'!AJ2457</f>
        <v>566</v>
      </c>
      <c r="O231" s="101"/>
      <c r="P231" s="272">
        <f>+IF(N231=0,"",'Ark1'!AK2457)</f>
        <v>97.12985865724383</v>
      </c>
      <c r="Q231" s="101"/>
      <c r="R231" s="272">
        <f>+IF(N231=0,"",'Ark1'!AL2457)</f>
        <v>22.018831150281205</v>
      </c>
      <c r="S231" s="222"/>
      <c r="T231" s="28">
        <f>+IF(H231=0,"",'Ark1'!S2457)</f>
        <v>8.3339222614840995</v>
      </c>
      <c r="U231" s="222"/>
      <c r="V231" s="242">
        <f>+IF(H231=0,"",'Ark1'!T2457)</f>
        <v>5.531802120141343</v>
      </c>
      <c r="W231" s="243">
        <f>+IF(H231=0,"",'Ark1'!W2457)</f>
        <v>2.1201413427561837</v>
      </c>
      <c r="X231" s="243">
        <f>+IF(H231=0,"",'Ark1'!X2457)</f>
        <v>89.575971731448746</v>
      </c>
      <c r="Y231" s="243">
        <f>+IF(H231=0,"",'Ark1'!Y2457)</f>
        <v>18.551236749116605</v>
      </c>
      <c r="Z231" s="243">
        <f>+IF(H231=0,"",'Ark1'!Z2457)</f>
        <v>0</v>
      </c>
      <c r="AA231" s="243">
        <f>+IF(H231=0,"",'Ark1'!Z2457)</f>
        <v>0</v>
      </c>
      <c r="AB231" s="242">
        <f>+IF(H231=0,"",'Ark1'!AC2457)</f>
        <v>1.4122930517508663</v>
      </c>
      <c r="AC231" s="243">
        <f>+IF(H231=0,"",'Ark1'!AE2457)</f>
        <v>49.885028237908386</v>
      </c>
      <c r="AD231" s="242">
        <f t="shared" si="79"/>
        <v>0.40703443872047773</v>
      </c>
      <c r="AE231" s="241">
        <f t="shared" si="80"/>
        <v>4.5936395759717315E-2</v>
      </c>
      <c r="AF231" s="620"/>
      <c r="AG231" s="28"/>
      <c r="AI231" s="30"/>
      <c r="AJ231" s="28"/>
      <c r="AK231" s="621"/>
      <c r="AL231" s="621"/>
      <c r="AP231" s="621"/>
    </row>
    <row r="232" spans="1:42" ht="15" customHeight="1">
      <c r="A232" s="620"/>
      <c r="B232" s="244">
        <f>+'Ark1'!C2458</f>
        <v>2024</v>
      </c>
      <c r="C232" s="240">
        <f>+'Ark1'!J2458</f>
        <v>178</v>
      </c>
      <c r="D232" s="240" t="str">
        <f>VLOOKUP(C232,RNR!$A$1:$B$26,2)</f>
        <v>Røros</v>
      </c>
      <c r="E232" s="240">
        <f>+'Ark1'!D2458</f>
        <v>9</v>
      </c>
      <c r="F232" s="240" t="str">
        <f t="shared" si="77"/>
        <v>Sep</v>
      </c>
      <c r="G232" s="240">
        <f>+'Ark1'!Q2458</f>
        <v>102</v>
      </c>
      <c r="H232" s="376">
        <f>+'Ark1'!R2458</f>
        <v>5787</v>
      </c>
      <c r="I232" s="242">
        <f>+IF(H232=0,"",'Ark1'!AG2458)</f>
        <v>1.5778409726065863</v>
      </c>
      <c r="J232" s="242">
        <f>+IF(H232=0,"",'Ark1'!AH2458)</f>
        <v>1.5915226165749301</v>
      </c>
      <c r="K232" s="620"/>
      <c r="L232" s="241">
        <f>+IF(H232=0,"",'Ark1'!U2458)</f>
        <v>20.101451529289776</v>
      </c>
      <c r="M232" s="620"/>
      <c r="N232" s="391">
        <f>+'Ark1'!AJ2458</f>
        <v>5787</v>
      </c>
      <c r="O232" s="101"/>
      <c r="P232" s="272">
        <f>+IF(N232=0,"",'Ark1'!AK2458)</f>
        <v>97.834456540521629</v>
      </c>
      <c r="Q232" s="101"/>
      <c r="R232" s="272">
        <f>+IF(N232=0,"",'Ark1'!AL2458)</f>
        <v>21.150720949581263</v>
      </c>
      <c r="S232" s="222"/>
      <c r="T232" s="28">
        <f>+IF(H232=0,"",'Ark1'!S2458)</f>
        <v>8.0919301883532047</v>
      </c>
      <c r="U232" s="222"/>
      <c r="V232" s="242">
        <f>+IF(H232=0,"",'Ark1'!T2458)</f>
        <v>5.6156903404181788</v>
      </c>
      <c r="W232" s="243">
        <f>+IF(H232=0,"",'Ark1'!W2458)</f>
        <v>2.0736132711249358</v>
      </c>
      <c r="X232" s="243">
        <f>+IF(H232=0,"",'Ark1'!X2458)</f>
        <v>82.598928633143245</v>
      </c>
      <c r="Y232" s="243">
        <f>+IF(H232=0,"",'Ark1'!Y2458)</f>
        <v>21.945740452738896</v>
      </c>
      <c r="Z232" s="243">
        <f>+IF(H232=0,"",'Ark1'!Z2458)</f>
        <v>0</v>
      </c>
      <c r="AA232" s="243">
        <f>+IF(H232=0,"",'Ark1'!Z2458)</f>
        <v>0</v>
      </c>
      <c r="AB232" s="242">
        <f>+IF(H232=0,"",'Ark1'!AC2458)</f>
        <v>1.3556514274157021</v>
      </c>
      <c r="AC232" s="243">
        <f>+IF(H232=0,"",'Ark1'!AE2458)</f>
        <v>53.12831792245543</v>
      </c>
      <c r="AD232" s="242">
        <f t="shared" si="79"/>
        <v>0.40255452082962634</v>
      </c>
      <c r="AE232" s="241">
        <f t="shared" si="80"/>
        <v>1.762571280456195E-2</v>
      </c>
      <c r="AF232" s="620"/>
      <c r="AG232" s="28"/>
      <c r="AI232" s="30"/>
      <c r="AJ232" s="28"/>
      <c r="AK232" s="621"/>
      <c r="AL232" s="621"/>
      <c r="AP232" s="621"/>
    </row>
    <row r="233" spans="1:42" ht="15" customHeight="1">
      <c r="A233" s="620"/>
      <c r="B233" s="244">
        <f>+'Ark1'!C2459</f>
        <v>2024</v>
      </c>
      <c r="C233" s="240">
        <f>+'Ark1'!J2459</f>
        <v>178</v>
      </c>
      <c r="D233" s="240" t="str">
        <f>VLOOKUP(C233,RNR!$A$1:$B$26,2)</f>
        <v>Røros</v>
      </c>
      <c r="E233" s="240">
        <f>+'Ark1'!D2459</f>
        <v>10</v>
      </c>
      <c r="F233" s="240" t="str">
        <f t="shared" si="77"/>
        <v>Okt</v>
      </c>
      <c r="G233" s="240">
        <f>+'Ark1'!Q2459</f>
        <v>118</v>
      </c>
      <c r="H233" s="376">
        <f>+'Ark1'!R2459</f>
        <v>6788</v>
      </c>
      <c r="I233" s="242">
        <f>+IF(H233=0,"",'Ark1'!AG2459)</f>
        <v>1.6653255088222017</v>
      </c>
      <c r="J233" s="242">
        <f>+IF(H233=0,"",'Ark1'!AH2459)</f>
        <v>1.7663632766976611</v>
      </c>
      <c r="K233" s="620"/>
      <c r="L233" s="241">
        <f>+IF(H233=0,"",'Ark1'!U2459)</f>
        <v>20.334310548025897</v>
      </c>
      <c r="M233" s="620"/>
      <c r="N233" s="391">
        <f>+'Ark1'!AJ2459</f>
        <v>6788</v>
      </c>
      <c r="O233" s="101"/>
      <c r="P233" s="272">
        <f>+IF(N233=0,"",'Ark1'!AK2459)</f>
        <v>98.952416028285569</v>
      </c>
      <c r="Q233" s="101"/>
      <c r="R233" s="272">
        <f>+IF(N233=0,"",'Ark1'!AL2459)</f>
        <v>20.427127440665434</v>
      </c>
      <c r="S233" s="222"/>
      <c r="T233" s="28">
        <f>+IF(H233=0,"",'Ark1'!S2459)</f>
        <v>7.7921331761932846</v>
      </c>
      <c r="U233" s="222"/>
      <c r="V233" s="242">
        <f>+IF(H233=0,"",'Ark1'!T2459)</f>
        <v>5.7575132586918087</v>
      </c>
      <c r="W233" s="243">
        <f>+IF(H233=0,"",'Ark1'!W2459)</f>
        <v>3.5209192692987625</v>
      </c>
      <c r="X233" s="243">
        <f>+IF(H233=0,"",'Ark1'!X2459)</f>
        <v>77.78432527990573</v>
      </c>
      <c r="Y233" s="243">
        <f>+IF(H233=0,"",'Ark1'!Y2459)</f>
        <v>22.200942840306425</v>
      </c>
      <c r="Z233" s="243">
        <f>+IF(H233=0,"",'Ark1'!Z2459)</f>
        <v>0</v>
      </c>
      <c r="AA233" s="243">
        <f>+IF(H233=0,"",'Ark1'!Z2459)</f>
        <v>0</v>
      </c>
      <c r="AB233" s="242">
        <f>+IF(H233=0,"",'Ark1'!AC2459)</f>
        <v>1.4917207589222912</v>
      </c>
      <c r="AC233" s="243">
        <f>+IF(H233=0,"",'Ark1'!AE2459)</f>
        <v>49.108822501645555</v>
      </c>
      <c r="AD233" s="242">
        <f t="shared" si="79"/>
        <v>0.38320124785100046</v>
      </c>
      <c r="AE233" s="241">
        <f t="shared" si="80"/>
        <v>1.73836181496759E-2</v>
      </c>
      <c r="AF233" s="620"/>
      <c r="AG233" s="28"/>
      <c r="AI233" s="30"/>
      <c r="AJ233" s="28"/>
      <c r="AK233" s="621"/>
      <c r="AL233" s="621"/>
      <c r="AP233" s="621"/>
    </row>
    <row r="234" spans="1:42" ht="15" customHeight="1">
      <c r="A234" s="620"/>
      <c r="B234" s="244">
        <f>+'Ark1'!C2460</f>
        <v>2024</v>
      </c>
      <c r="C234" s="240">
        <f>+'Ark1'!J2460</f>
        <v>178</v>
      </c>
      <c r="D234" s="240" t="str">
        <f>VLOOKUP(C234,RNR!$A$1:$B$26,2)</f>
        <v>Røros</v>
      </c>
      <c r="E234" s="240">
        <f>+'Ark1'!D2460</f>
        <v>11</v>
      </c>
      <c r="F234" s="240" t="str">
        <f t="shared" si="77"/>
        <v>Nov</v>
      </c>
      <c r="G234" s="240">
        <f>+'Ark1'!Q2460</f>
        <v>87</v>
      </c>
      <c r="H234" s="376">
        <f>+'Ark1'!R2460</f>
        <v>2510</v>
      </c>
      <c r="I234" s="242">
        <f>+IF(H234=0,"",'Ark1'!AG2460)</f>
        <v>2.4228734700181485</v>
      </c>
      <c r="J234" s="242">
        <f>+IF(H234=0,"",'Ark1'!AH2460)</f>
        <v>2.4319113532018339</v>
      </c>
      <c r="K234" s="620"/>
      <c r="L234" s="241">
        <f>+IF(H234=0,"",'Ark1'!U2460)</f>
        <v>19.194422310756956</v>
      </c>
      <c r="M234" s="620"/>
      <c r="N234" s="391">
        <f>+'Ark1'!AJ2460</f>
        <v>2510</v>
      </c>
      <c r="O234" s="101"/>
      <c r="P234" s="272">
        <f>+IF(N234=0,"",'Ark1'!AK2460)</f>
        <v>98.134860557768832</v>
      </c>
      <c r="Q234" s="101"/>
      <c r="R234" s="272">
        <f>+IF(N234=0,"",'Ark1'!AL2460)</f>
        <v>19.640594992896222</v>
      </c>
      <c r="S234" s="222"/>
      <c r="T234" s="28">
        <f>+IF(H234=0,"",'Ark1'!S2460)</f>
        <v>7.3657370517928307</v>
      </c>
      <c r="U234" s="222"/>
      <c r="V234" s="242">
        <f>+IF(H234=0,"",'Ark1'!T2460)</f>
        <v>5.7964143426294807</v>
      </c>
      <c r="W234" s="243">
        <f>+IF(H234=0,"",'Ark1'!W2460)</f>
        <v>3.1474103585657356</v>
      </c>
      <c r="X234" s="243">
        <f>+IF(H234=0,"",'Ark1'!X2460)</f>
        <v>67.450199203187253</v>
      </c>
      <c r="Y234" s="243">
        <f>+IF(H234=0,"",'Ark1'!Y2460)</f>
        <v>18.127490039840637</v>
      </c>
      <c r="Z234" s="243">
        <f>+IF(H234=0,"",'Ark1'!Z2460)</f>
        <v>0</v>
      </c>
      <c r="AA234" s="243">
        <f>+IF(H234=0,"",'Ark1'!Z2460)</f>
        <v>0</v>
      </c>
      <c r="AB234" s="242">
        <f>+IF(H234=0,"",'Ark1'!AC2460)</f>
        <v>1.4908709891898231</v>
      </c>
      <c r="AC234" s="243">
        <f>+IF(H234=0,"",'Ark1'!AE2460)</f>
        <v>56.297068527765425</v>
      </c>
      <c r="AD234" s="242">
        <f t="shared" si="79"/>
        <v>0.3837436174187393</v>
      </c>
      <c r="AE234" s="241">
        <f t="shared" si="80"/>
        <v>3.4661354581673305E-2</v>
      </c>
      <c r="AF234" s="620"/>
      <c r="AG234" s="28"/>
      <c r="AI234" s="30"/>
      <c r="AJ234" s="28"/>
      <c r="AK234" s="621"/>
      <c r="AL234" s="621"/>
      <c r="AP234" s="621"/>
    </row>
    <row r="235" spans="1:42" ht="15" customHeight="1">
      <c r="A235" s="620"/>
      <c r="B235" s="244">
        <f>+'Ark1'!C2461</f>
        <v>2024</v>
      </c>
      <c r="C235" s="240">
        <f>+'Ark1'!J2461</f>
        <v>178</v>
      </c>
      <c r="D235" s="240" t="str">
        <f>VLOOKUP(C235,RNR!$A$1:$B$26,2)</f>
        <v>Røros</v>
      </c>
      <c r="E235" s="240">
        <f>+'Ark1'!D2461</f>
        <v>12</v>
      </c>
      <c r="F235" s="240" t="str">
        <f t="shared" si="77"/>
        <v>Des</v>
      </c>
      <c r="G235" s="240">
        <f>+'Ark1'!Q2461</f>
        <v>0</v>
      </c>
      <c r="H235" s="376">
        <f>+'Ark1'!R2461</f>
        <v>0</v>
      </c>
      <c r="I235" s="242" t="str">
        <f>+IF(H235=0,"",'Ark1'!AG2461)</f>
        <v/>
      </c>
      <c r="J235" s="242" t="str">
        <f>+IF(H235=0,"",'Ark1'!AH2461)</f>
        <v/>
      </c>
      <c r="K235" s="620"/>
      <c r="L235" s="241" t="str">
        <f>+IF(H235=0,"",'Ark1'!U2461)</f>
        <v/>
      </c>
      <c r="M235" s="620"/>
      <c r="N235" s="391">
        <f>+'Ark1'!AJ2461</f>
        <v>0</v>
      </c>
      <c r="O235" s="101"/>
      <c r="P235" s="272" t="str">
        <f>+IF(N235=0,"",'Ark1'!AK2461)</f>
        <v/>
      </c>
      <c r="Q235" s="101"/>
      <c r="R235" s="272" t="str">
        <f>+IF(N235=0,"",'Ark1'!AL2461)</f>
        <v/>
      </c>
      <c r="S235" s="222"/>
      <c r="T235" s="28" t="str">
        <f>+IF(H235=0,"",'Ark1'!S2461)</f>
        <v/>
      </c>
      <c r="U235" s="222"/>
      <c r="V235" s="242" t="str">
        <f>+IF(H235=0,"",'Ark1'!T2461)</f>
        <v/>
      </c>
      <c r="W235" s="243" t="str">
        <f>+IF(H235=0,"",'Ark1'!W2461)</f>
        <v/>
      </c>
      <c r="X235" s="243" t="str">
        <f>+IF(H235=0,"",'Ark1'!X2461)</f>
        <v/>
      </c>
      <c r="Y235" s="243" t="str">
        <f>+IF(H235=0,"",'Ark1'!Y2461)</f>
        <v/>
      </c>
      <c r="Z235" s="243" t="str">
        <f>+IF(H235=0,"",'Ark1'!Z2461)</f>
        <v/>
      </c>
      <c r="AA235" s="243" t="str">
        <f>+IF(H235=0,"",'Ark1'!Z2461)</f>
        <v/>
      </c>
      <c r="AB235" s="242" t="str">
        <f>+IF(H235=0,"",'Ark1'!AC2461)</f>
        <v/>
      </c>
      <c r="AC235" s="243" t="str">
        <f>+IF(H235=0,"",'Ark1'!AE2461)</f>
        <v/>
      </c>
      <c r="AD235" s="242" t="e">
        <f t="shared" si="79"/>
        <v>#VALUE!</v>
      </c>
      <c r="AE235" s="241" t="str">
        <f t="shared" si="80"/>
        <v/>
      </c>
      <c r="AF235" s="620"/>
      <c r="AG235" s="28"/>
      <c r="AI235" s="30"/>
      <c r="AJ235" s="28"/>
      <c r="AK235" s="621"/>
      <c r="AL235" s="621"/>
      <c r="AP235" s="621"/>
    </row>
    <row r="236" spans="1:42" ht="15" customHeight="1">
      <c r="A236" s="620"/>
      <c r="B236" s="620"/>
      <c r="C236" s="620"/>
      <c r="D236" s="620"/>
      <c r="E236" s="620"/>
      <c r="F236" s="620"/>
      <c r="G236" s="620"/>
      <c r="H236" s="372"/>
      <c r="I236" s="620"/>
      <c r="J236" s="620"/>
      <c r="K236" s="620"/>
      <c r="L236" s="620"/>
      <c r="M236" s="620"/>
      <c r="N236" s="372"/>
      <c r="O236" s="101"/>
      <c r="P236" s="620"/>
      <c r="Q236" s="101"/>
      <c r="R236" s="620"/>
      <c r="S236" s="620"/>
      <c r="T236" s="620"/>
      <c r="U236" s="620"/>
      <c r="V236" s="620"/>
      <c r="W236" s="620"/>
      <c r="X236" s="620"/>
      <c r="Y236" s="620"/>
      <c r="Z236" s="620"/>
      <c r="AA236" s="620"/>
      <c r="AB236" s="620"/>
      <c r="AC236" s="620"/>
      <c r="AD236" s="620"/>
      <c r="AE236" s="620"/>
      <c r="AF236" s="620"/>
      <c r="AG236" s="28"/>
      <c r="AI236" s="30"/>
      <c r="AJ236" s="28"/>
      <c r="AK236" s="621"/>
      <c r="AL236" s="621"/>
      <c r="AP236" s="621"/>
    </row>
    <row r="237" spans="1:42" ht="15" customHeight="1">
      <c r="A237" s="620"/>
      <c r="B237" s="620"/>
      <c r="C237" s="238" t="str">
        <f>+D239</f>
        <v>Horns</v>
      </c>
      <c r="D237" s="620"/>
      <c r="E237" s="620"/>
      <c r="F237" s="620"/>
      <c r="G237" s="620"/>
      <c r="H237" s="391">
        <f>SUM(H239:H250)</f>
        <v>29251</v>
      </c>
      <c r="I237" s="222"/>
      <c r="J237" s="222"/>
      <c r="K237" s="222"/>
      <c r="L237" s="272">
        <f>+Slakteri!M25</f>
        <v>19.802782810844143</v>
      </c>
      <c r="M237" s="620"/>
      <c r="N237" s="391">
        <f>SUM(N239:N250)</f>
        <v>27670</v>
      </c>
      <c r="O237" s="101"/>
      <c r="P237" s="222"/>
      <c r="Q237" s="101"/>
      <c r="R237" s="225">
        <f>+Slakteri!V25</f>
        <v>20.44359011685972</v>
      </c>
      <c r="S237" s="222"/>
      <c r="T237" s="225">
        <f>+Slakteri!X25</f>
        <v>7.7322826570031777</v>
      </c>
      <c r="U237" s="620"/>
      <c r="V237" s="620"/>
      <c r="W237" s="620"/>
      <c r="X237" s="620"/>
      <c r="Y237" s="620"/>
      <c r="Z237" s="620"/>
      <c r="AA237" s="620"/>
      <c r="AB237" s="620"/>
      <c r="AC237" s="620"/>
      <c r="AD237" s="620"/>
      <c r="AE237" s="620"/>
      <c r="AF237" s="620"/>
      <c r="AG237" s="28"/>
      <c r="AI237" s="30"/>
      <c r="AJ237" s="28"/>
      <c r="AK237" s="621"/>
      <c r="AL237" s="621"/>
      <c r="AP237" s="621"/>
    </row>
    <row r="238" spans="1:42" ht="15" customHeight="1">
      <c r="A238" s="620"/>
      <c r="B238" s="620"/>
      <c r="C238" s="620"/>
      <c r="D238" s="620"/>
      <c r="E238" s="620"/>
      <c r="F238" s="620"/>
      <c r="G238" s="620"/>
      <c r="H238" s="620"/>
      <c r="I238" s="620"/>
      <c r="J238" s="620"/>
      <c r="K238" s="620"/>
      <c r="L238" s="620"/>
      <c r="M238" s="620"/>
      <c r="N238" s="372"/>
      <c r="O238" s="620"/>
      <c r="P238" s="620"/>
      <c r="Q238" s="101"/>
      <c r="R238" s="620"/>
      <c r="S238" s="620"/>
      <c r="T238" s="620"/>
      <c r="U238" s="620"/>
      <c r="V238" s="620"/>
      <c r="W238" s="620"/>
      <c r="X238" s="620"/>
      <c r="Y238" s="620"/>
      <c r="Z238" s="620"/>
      <c r="AA238" s="620"/>
      <c r="AB238" s="620"/>
      <c r="AC238" s="620"/>
      <c r="AD238" s="620"/>
      <c r="AE238" s="620"/>
      <c r="AF238" s="620"/>
      <c r="AG238" s="28"/>
      <c r="AI238" s="30"/>
      <c r="AJ238" s="28"/>
      <c r="AK238" s="621"/>
      <c r="AL238" s="621"/>
      <c r="AP238" s="621"/>
    </row>
    <row r="239" spans="1:42" ht="15" customHeight="1">
      <c r="A239" s="620"/>
      <c r="B239" s="305">
        <f>+'Ark1'!C2462</f>
        <v>2024</v>
      </c>
      <c r="C239" s="240">
        <f>+'Ark1'!J2462</f>
        <v>181</v>
      </c>
      <c r="D239" s="240" t="str">
        <f>VLOOKUP(C239,RNR!$A$1:$B$26,2)</f>
        <v>Horns</v>
      </c>
      <c r="E239" s="240">
        <f>+'Ark1'!D2462</f>
        <v>1</v>
      </c>
      <c r="F239" s="240" t="str">
        <f>+F224</f>
        <v>Jan</v>
      </c>
      <c r="G239" s="240">
        <f>+'Ark1'!Q2462</f>
        <v>35</v>
      </c>
      <c r="H239" s="361">
        <f>+'Ark1'!R2462</f>
        <v>391</v>
      </c>
      <c r="I239" s="242">
        <f>+IF(H239=0,"",'Ark1'!AG2462)</f>
        <v>4.4896084510276726</v>
      </c>
      <c r="J239" s="242">
        <f>+IF(H239=0,"",'Ark1'!AH2462)</f>
        <v>3.8738410854907528</v>
      </c>
      <c r="K239" s="620"/>
      <c r="L239" s="241">
        <f>+IF(H239=0,"",'Ark1'!U2462)</f>
        <v>18.37493606138106</v>
      </c>
      <c r="M239" s="620"/>
      <c r="N239" s="391">
        <f>+'Ark1'!AJ2462</f>
        <v>0</v>
      </c>
      <c r="O239" s="620"/>
      <c r="P239" s="272" t="str">
        <f>+IF(N239=0,"",'Ark1'!AK2462)</f>
        <v/>
      </c>
      <c r="Q239" s="101"/>
      <c r="R239" s="272" t="str">
        <f>+IF(N239=0,"",'Ark1'!AL2462)</f>
        <v/>
      </c>
      <c r="S239" s="222"/>
      <c r="T239" s="28">
        <f>+IF(H239=0,"",'Ark1'!S2462)</f>
        <v>7.3120204603580561</v>
      </c>
      <c r="U239" s="222"/>
      <c r="V239" s="242">
        <f>+IF(H239=0,"",'Ark1'!T2462)</f>
        <v>6.0562659846547309</v>
      </c>
      <c r="W239" s="243">
        <f>+IF(H239=0,"",'Ark1'!W2462)</f>
        <v>2.8132992327365725</v>
      </c>
      <c r="X239" s="243">
        <f>+IF(H239=0,"",'Ark1'!X2462)</f>
        <v>43.478260869565219</v>
      </c>
      <c r="Y239" s="243">
        <f>+IF(H239=0,"",'Ark1'!Y2462)</f>
        <v>17.647058823529413</v>
      </c>
      <c r="Z239" s="243">
        <f>+IF(H239=0,"",'Ark1'!Z2462)</f>
        <v>0</v>
      </c>
      <c r="AA239" s="243">
        <f>+IF(H239=0,"",'Ark1'!Z2462)</f>
        <v>0</v>
      </c>
      <c r="AB239" s="242">
        <f>+IF(H239=0,"",'Ark1'!AC2462)</f>
        <v>1.5642768349012528</v>
      </c>
      <c r="AC239" s="243">
        <f>+IF(H239=0,"",'Ark1'!AE2462)</f>
        <v>31.090298553755019</v>
      </c>
      <c r="AD239" s="243">
        <f>+IF(H239=0,"",+L239/C239)</f>
        <v>0.10151898376453625</v>
      </c>
      <c r="AE239" s="241">
        <f>+IF(H239=0,"",G239/H239)</f>
        <v>8.9514066496163683E-2</v>
      </c>
      <c r="AF239" s="620"/>
      <c r="AG239" s="28"/>
      <c r="AI239" s="30"/>
      <c r="AJ239" s="28"/>
      <c r="AK239" s="621"/>
      <c r="AL239" s="621"/>
      <c r="AP239" s="621"/>
    </row>
    <row r="240" spans="1:42" ht="15" customHeight="1">
      <c r="A240" s="620"/>
      <c r="B240" s="305">
        <f>+'Ark1'!C2463</f>
        <v>2024</v>
      </c>
      <c r="C240" s="240">
        <f>+'Ark1'!J2463</f>
        <v>181</v>
      </c>
      <c r="D240" s="240" t="str">
        <f>VLOOKUP(C240,RNR!$A$1:$B$26,2)</f>
        <v>Horns</v>
      </c>
      <c r="E240" s="240">
        <f>+'Ark1'!D2463</f>
        <v>2</v>
      </c>
      <c r="F240" s="240" t="str">
        <f t="shared" ref="F240:F250" si="81">+F225</f>
        <v>Feb</v>
      </c>
      <c r="G240" s="240">
        <f>+'Ark1'!Q2463</f>
        <v>25</v>
      </c>
      <c r="H240" s="361">
        <f>+'Ark1'!R2463</f>
        <v>287</v>
      </c>
      <c r="I240" s="242">
        <f>+IF(H240=0,"",'Ark1'!AG2463)</f>
        <v>2.6747437092264681</v>
      </c>
      <c r="J240" s="242">
        <f>+IF(H240=0,"",'Ark1'!AH2463)</f>
        <v>2.5773981036036626</v>
      </c>
      <c r="K240" s="620"/>
      <c r="L240" s="241">
        <f>+IF(H240=0,"",'Ark1'!U2463)</f>
        <v>21.224738675958204</v>
      </c>
      <c r="M240" s="620"/>
      <c r="N240" s="391">
        <f>+'Ark1'!AJ2463</f>
        <v>0</v>
      </c>
      <c r="O240" s="620"/>
      <c r="P240" s="272" t="str">
        <f>+IF(N240=0,"",'Ark1'!AK2463)</f>
        <v/>
      </c>
      <c r="Q240" s="101"/>
      <c r="R240" s="272" t="str">
        <f>+IF(N240=0,"",'Ark1'!AL2463)</f>
        <v/>
      </c>
      <c r="S240" s="222"/>
      <c r="T240" s="28">
        <f>+IF(H240=0,"",'Ark1'!S2463)</f>
        <v>7.6620209059233426</v>
      </c>
      <c r="U240" s="222"/>
      <c r="V240" s="242">
        <f>+IF(H240=0,"",'Ark1'!T2463)</f>
        <v>6.452961672473867</v>
      </c>
      <c r="W240" s="243">
        <f>+IF(H240=0,"",'Ark1'!W2463)</f>
        <v>4.529616724738676</v>
      </c>
      <c r="X240" s="243">
        <f>+IF(H240=0,"",'Ark1'!X2463)</f>
        <v>59.930313588850197</v>
      </c>
      <c r="Y240" s="243">
        <f>+IF(H240=0,"",'Ark1'!Y2463)</f>
        <v>31.707317073170728</v>
      </c>
      <c r="Z240" s="243">
        <f>+IF(H240=0,"",'Ark1'!Z2463)</f>
        <v>0</v>
      </c>
      <c r="AA240" s="243">
        <f>+IF(H240=0,"",'Ark1'!Z2463)</f>
        <v>0</v>
      </c>
      <c r="AB240" s="242">
        <f>+IF(H240=0,"",'Ark1'!AC2463)</f>
        <v>1.4327126175629319</v>
      </c>
      <c r="AC240" s="243">
        <f>+IF(H240=0,"",'Ark1'!AE2463)</f>
        <v>38.475301236532928</v>
      </c>
      <c r="AD240" s="243">
        <f t="shared" ref="AD240:AD250" si="82">+IF(H240=0,"",+L240/C240)</f>
        <v>0.11726374959092931</v>
      </c>
      <c r="AE240" s="241">
        <f t="shared" ref="AE240:AE250" si="83">+IF(H240=0,"",G240/H240)</f>
        <v>8.7108013937282236E-2</v>
      </c>
      <c r="AF240" s="620"/>
      <c r="AG240" s="28"/>
      <c r="AI240" s="30"/>
      <c r="AJ240" s="28"/>
      <c r="AK240" s="621"/>
      <c r="AL240" s="621"/>
      <c r="AP240" s="621"/>
    </row>
    <row r="241" spans="1:46" ht="15" customHeight="1">
      <c r="A241" s="620"/>
      <c r="B241" s="305">
        <f>+'Ark1'!C2464</f>
        <v>2024</v>
      </c>
      <c r="C241" s="240">
        <f>+'Ark1'!J2464</f>
        <v>181</v>
      </c>
      <c r="D241" s="240" t="str">
        <f>VLOOKUP(C241,RNR!$A$1:$B$26,2)</f>
        <v>Horns</v>
      </c>
      <c r="E241" s="240">
        <f>+'Ark1'!D2464</f>
        <v>3</v>
      </c>
      <c r="F241" s="240" t="str">
        <f t="shared" si="81"/>
        <v>Mar</v>
      </c>
      <c r="G241" s="240">
        <f>+'Ark1'!Q2464</f>
        <v>64</v>
      </c>
      <c r="H241" s="361">
        <f>+'Ark1'!R2464</f>
        <v>650</v>
      </c>
      <c r="I241" s="242">
        <f>+IF(H241=0,"",'Ark1'!AG2464)</f>
        <v>1.574269175809538</v>
      </c>
      <c r="J241" s="242">
        <f>+IF(H241=0,"",'Ark1'!AH2464)</f>
        <v>1.5410610626853276</v>
      </c>
      <c r="K241" s="620"/>
      <c r="L241" s="241">
        <f>+IF(H241=0,"",'Ark1'!U2464)</f>
        <v>25.247999999999998</v>
      </c>
      <c r="M241" s="620"/>
      <c r="N241" s="391">
        <f>+'Ark1'!AJ2464</f>
        <v>0</v>
      </c>
      <c r="O241" s="620"/>
      <c r="P241" s="272" t="str">
        <f>+IF(N241=0,"",'Ark1'!AK2464)</f>
        <v/>
      </c>
      <c r="Q241" s="101"/>
      <c r="R241" s="272" t="str">
        <f>+IF(N241=0,"",'Ark1'!AL2464)</f>
        <v/>
      </c>
      <c r="S241" s="222"/>
      <c r="T241" s="28">
        <f>+IF(H241=0,"",'Ark1'!S2464)</f>
        <v>7.8723076923076896</v>
      </c>
      <c r="U241" s="222"/>
      <c r="V241" s="242">
        <f>+IF(H241=0,"",'Ark1'!T2464)</f>
        <v>6.3276923076923088</v>
      </c>
      <c r="W241" s="243">
        <f>+IF(H241=0,"",'Ark1'!W2464)</f>
        <v>8.7692307692307718</v>
      </c>
      <c r="X241" s="243">
        <f>+IF(H241=0,"",'Ark1'!X2464)</f>
        <v>83.230769230769212</v>
      </c>
      <c r="Y241" s="243">
        <f>+IF(H241=0,"",'Ark1'!Y2464)</f>
        <v>54.461538461538488</v>
      </c>
      <c r="Z241" s="243">
        <f>+IF(H241=0,"",'Ark1'!Z2464)</f>
        <v>0</v>
      </c>
      <c r="AA241" s="243">
        <f>+IF(H241=0,"",'Ark1'!Z2464)</f>
        <v>0</v>
      </c>
      <c r="AB241" s="242">
        <f>+IF(H241=0,"",'Ark1'!AC2464)</f>
        <v>1.7633890178864005</v>
      </c>
      <c r="AC241" s="243">
        <f>+IF(H241=0,"",'Ark1'!AE2464)</f>
        <v>61.946245936925614</v>
      </c>
      <c r="AD241" s="243">
        <f t="shared" si="82"/>
        <v>0.1394917127071823</v>
      </c>
      <c r="AE241" s="241">
        <f t="shared" si="83"/>
        <v>9.8461538461538461E-2</v>
      </c>
      <c r="AF241" s="620"/>
      <c r="AI241" s="30"/>
      <c r="AJ241" s="28"/>
      <c r="AM241" s="28"/>
      <c r="AN241" s="28"/>
      <c r="AO241" s="28"/>
      <c r="AQ241" s="28"/>
      <c r="AR241" s="245"/>
      <c r="AS241" s="28"/>
      <c r="AT241" s="28"/>
    </row>
    <row r="242" spans="1:46" ht="15" customHeight="1">
      <c r="A242" s="620"/>
      <c r="B242" s="305">
        <f>+'Ark1'!C2465</f>
        <v>2024</v>
      </c>
      <c r="C242" s="240">
        <f>+'Ark1'!J2465</f>
        <v>181</v>
      </c>
      <c r="D242" s="240" t="str">
        <f>VLOOKUP(C242,RNR!$A$1:$B$26,2)</f>
        <v>Horns</v>
      </c>
      <c r="E242" s="240">
        <f>+'Ark1'!D2465</f>
        <v>4</v>
      </c>
      <c r="F242" s="240" t="str">
        <f t="shared" si="81"/>
        <v>Apr</v>
      </c>
      <c r="G242" s="240">
        <f>+'Ark1'!Q2465</f>
        <v>35</v>
      </c>
      <c r="H242" s="361">
        <f>+'Ark1'!R2465</f>
        <v>253</v>
      </c>
      <c r="I242" s="242">
        <f>+IF(H242=0,"",'Ark1'!AG2465)</f>
        <v>3.5533707865168522</v>
      </c>
      <c r="J242" s="242">
        <f>+IF(H242=0,"",'Ark1'!AH2465)</f>
        <v>3.6856286533747489</v>
      </c>
      <c r="K242" s="620"/>
      <c r="L242" s="241">
        <f>+IF(H242=0,"",'Ark1'!U2465)</f>
        <v>23.486166007905119</v>
      </c>
      <c r="M242" s="620"/>
      <c r="N242" s="391">
        <f>+'Ark1'!AJ2465</f>
        <v>0</v>
      </c>
      <c r="O242" s="620"/>
      <c r="P242" s="272" t="str">
        <f>+IF(N242=0,"",'Ark1'!AK2465)</f>
        <v/>
      </c>
      <c r="Q242" s="101"/>
      <c r="R242" s="272" t="str">
        <f>+IF(N242=0,"",'Ark1'!AL2465)</f>
        <v/>
      </c>
      <c r="S242" s="222"/>
      <c r="T242" s="28">
        <f>+IF(H242=0,"",'Ark1'!S2465)</f>
        <v>7.4861660079051395</v>
      </c>
      <c r="U242" s="222"/>
      <c r="V242" s="242">
        <f>+IF(H242=0,"",'Ark1'!T2465)</f>
        <v>5.8735177865612647</v>
      </c>
      <c r="W242" s="243">
        <f>+IF(H242=0,"",'Ark1'!W2465)</f>
        <v>7.5098814229249005</v>
      </c>
      <c r="X242" s="243">
        <f>+IF(H242=0,"",'Ark1'!X2465)</f>
        <v>70.750988142292499</v>
      </c>
      <c r="Y242" s="243">
        <f>+IF(H242=0,"",'Ark1'!Y2465)</f>
        <v>46.245059288537554</v>
      </c>
      <c r="Z242" s="243">
        <f>+IF(H242=0,"",'Ark1'!Z2465)</f>
        <v>0</v>
      </c>
      <c r="AA242" s="243">
        <f>+IF(H242=0,"",'Ark1'!Z2465)</f>
        <v>0</v>
      </c>
      <c r="AB242" s="242">
        <f>+IF(H242=0,"",'Ark1'!AC2465)</f>
        <v>1.9068760218554104</v>
      </c>
      <c r="AC242" s="243">
        <f>+IF(H242=0,"",'Ark1'!AE2465)</f>
        <v>81.240530646432617</v>
      </c>
      <c r="AD242" s="243">
        <f t="shared" si="82"/>
        <v>0.12975782324809457</v>
      </c>
      <c r="AE242" s="241">
        <f t="shared" si="83"/>
        <v>0.13833992094861661</v>
      </c>
      <c r="AF242" s="620"/>
      <c r="AI242" s="30"/>
      <c r="AJ242" s="28"/>
      <c r="AM242" s="28"/>
      <c r="AN242" s="28"/>
      <c r="AO242" s="28"/>
      <c r="AQ242" s="28"/>
      <c r="AR242" s="245"/>
      <c r="AS242" s="28"/>
      <c r="AT242" s="28"/>
    </row>
    <row r="243" spans="1:46" ht="15" customHeight="1">
      <c r="A243" s="620"/>
      <c r="B243" s="305">
        <f>+'Ark1'!C2466</f>
        <v>2024</v>
      </c>
      <c r="C243" s="240">
        <f>+'Ark1'!J2466</f>
        <v>181</v>
      </c>
      <c r="D243" s="240" t="str">
        <f>VLOOKUP(C243,RNR!$A$1:$B$26,2)</f>
        <v>Horns</v>
      </c>
      <c r="E243" s="240">
        <f>+'Ark1'!D2466</f>
        <v>5</v>
      </c>
      <c r="F243" s="240" t="str">
        <f t="shared" si="81"/>
        <v>Mai</v>
      </c>
      <c r="G243" s="240">
        <f>+'Ark1'!Q2466</f>
        <v>19</v>
      </c>
      <c r="H243" s="361">
        <f>+'Ark1'!R2466</f>
        <v>79</v>
      </c>
      <c r="I243" s="242">
        <f>+IF(H243=0,"",'Ark1'!AG2466)</f>
        <v>2.451893234016139</v>
      </c>
      <c r="J243" s="242">
        <f>+IF(H243=0,"",'Ark1'!AH2466)</f>
        <v>3.0844514715211142</v>
      </c>
      <c r="K243" s="620"/>
      <c r="L243" s="241">
        <f>+IF(H243=0,"",'Ark1'!U2466)</f>
        <v>32.497468354430382</v>
      </c>
      <c r="M243" s="620"/>
      <c r="N243" s="391">
        <f>+'Ark1'!AJ2466</f>
        <v>79</v>
      </c>
      <c r="O243" s="620"/>
      <c r="P243" s="272">
        <f>+IF(N243=0,"",'Ark1'!AK2466)</f>
        <v>112.03037974683549</v>
      </c>
      <c r="Q243" s="101"/>
      <c r="R243" s="272">
        <f>+IF(N243=0,"",'Ark1'!AL2466)</f>
        <v>22.182988640141673</v>
      </c>
      <c r="S243" s="222"/>
      <c r="T243" s="28">
        <f>+IF(H243=0,"",'Ark1'!S2466)</f>
        <v>7.5443037974683556</v>
      </c>
      <c r="U243" s="222"/>
      <c r="V243" s="242">
        <f>+IF(H243=0,"",'Ark1'!T2466)</f>
        <v>7.4936708860759502</v>
      </c>
      <c r="W243" s="243">
        <f>+IF(H243=0,"",'Ark1'!W2466)</f>
        <v>36.708860759493653</v>
      </c>
      <c r="X243" s="243">
        <f>+IF(H243=0,"",'Ark1'!X2466)</f>
        <v>89.873417721519019</v>
      </c>
      <c r="Y243" s="243">
        <f>+IF(H243=0,"",'Ark1'!Y2466)</f>
        <v>79.74683544303798</v>
      </c>
      <c r="Z243" s="243">
        <f>+IF(H243=0,"",'Ark1'!Z2466)</f>
        <v>0</v>
      </c>
      <c r="AA243" s="243">
        <f>+IF(H243=0,"",'Ark1'!Z2466)</f>
        <v>0</v>
      </c>
      <c r="AB243" s="242">
        <f>+IF(H243=0,"",'Ark1'!AC2466)</f>
        <v>2.6427518153445315</v>
      </c>
      <c r="AC243" s="243">
        <f>+IF(H243=0,"",'Ark1'!AE2466)</f>
        <v>73.273597248320442</v>
      </c>
      <c r="AD243" s="243">
        <f t="shared" si="82"/>
        <v>0.17954402405762643</v>
      </c>
      <c r="AE243" s="241">
        <f t="shared" si="83"/>
        <v>0.24050632911392406</v>
      </c>
      <c r="AF243" s="620"/>
      <c r="AI243" s="30"/>
      <c r="AJ243" s="28"/>
      <c r="AM243" s="28"/>
      <c r="AN243" s="28"/>
      <c r="AO243" s="28"/>
      <c r="AQ243" s="28"/>
      <c r="AR243" s="245"/>
      <c r="AS243" s="28"/>
      <c r="AT243" s="28"/>
    </row>
    <row r="244" spans="1:46" ht="15" customHeight="1">
      <c r="A244" s="620"/>
      <c r="B244" s="305">
        <f>+'Ark1'!C2467</f>
        <v>2024</v>
      </c>
      <c r="C244" s="240">
        <f>+'Ark1'!J2467</f>
        <v>181</v>
      </c>
      <c r="D244" s="240" t="str">
        <f>VLOOKUP(C244,RNR!$A$1:$B$26,2)</f>
        <v>Horns</v>
      </c>
      <c r="E244" s="240">
        <f>+'Ark1'!D2467</f>
        <v>6</v>
      </c>
      <c r="F244" s="240" t="str">
        <f t="shared" si="81"/>
        <v>Jun</v>
      </c>
      <c r="G244" s="240">
        <f>+'Ark1'!Q2467</f>
        <v>12</v>
      </c>
      <c r="H244" s="361">
        <f>+'Ark1'!R2467</f>
        <v>76</v>
      </c>
      <c r="I244" s="242">
        <f>+IF(H244=0,"",'Ark1'!AG2467)</f>
        <v>1.9724889696340504</v>
      </c>
      <c r="J244" s="242">
        <f>+IF(H244=0,"",'Ark1'!AH2467)</f>
        <v>2.5202292540116176</v>
      </c>
      <c r="K244" s="620"/>
      <c r="L244" s="241">
        <f>+IF(H244=0,"",'Ark1'!U2467)</f>
        <v>25.428947368421049</v>
      </c>
      <c r="M244" s="620"/>
      <c r="N244" s="391">
        <f>+'Ark1'!AJ2467</f>
        <v>76</v>
      </c>
      <c r="O244" s="620"/>
      <c r="P244" s="272">
        <f>+IF(N244=0,"",'Ark1'!AK2467)</f>
        <v>107.61315789473689</v>
      </c>
      <c r="Q244" s="101"/>
      <c r="R244" s="272">
        <f>+IF(N244=0,"",'Ark1'!AL2467)</f>
        <v>19.524087784880845</v>
      </c>
      <c r="S244" s="222"/>
      <c r="T244" s="28">
        <f>+IF(H244=0,"",'Ark1'!S2467)</f>
        <v>6.9342105263157903</v>
      </c>
      <c r="U244" s="222"/>
      <c r="V244" s="242">
        <f>+IF(H244=0,"",'Ark1'!T2467)</f>
        <v>5.8684210526315796</v>
      </c>
      <c r="W244" s="243">
        <f>+IF(H244=0,"",'Ark1'!W2467)</f>
        <v>7.8947368421052637</v>
      </c>
      <c r="X244" s="243">
        <f>+IF(H244=0,"",'Ark1'!X2467)</f>
        <v>80.263157894736821</v>
      </c>
      <c r="Y244" s="243">
        <f>+IF(H244=0,"",'Ark1'!Y2467)</f>
        <v>51.315789473684198</v>
      </c>
      <c r="Z244" s="243">
        <f>+IF(H244=0,"",'Ark1'!Z2467)</f>
        <v>0</v>
      </c>
      <c r="AA244" s="243">
        <f>+IF(H244=0,"",'Ark1'!Z2467)</f>
        <v>0</v>
      </c>
      <c r="AB244" s="242">
        <f>+IF(H244=0,"",'Ark1'!AC2467)</f>
        <v>1.9557076069206547</v>
      </c>
      <c r="AC244" s="243">
        <f>+IF(H244=0,"",'Ark1'!AE2467)</f>
        <v>73.046758648059907</v>
      </c>
      <c r="AD244" s="243">
        <f t="shared" si="82"/>
        <v>0.14049142192497818</v>
      </c>
      <c r="AE244" s="241">
        <f t="shared" si="83"/>
        <v>0.15789473684210525</v>
      </c>
      <c r="AF244" s="620"/>
      <c r="AI244" s="30"/>
      <c r="AJ244" s="28"/>
      <c r="AM244" s="28"/>
      <c r="AN244" s="28"/>
      <c r="AO244" s="28"/>
      <c r="AQ244" s="28"/>
      <c r="AR244" s="245"/>
      <c r="AS244" s="28"/>
      <c r="AT244" s="28"/>
    </row>
    <row r="245" spans="1:46" ht="15" customHeight="1">
      <c r="A245" s="620"/>
      <c r="B245" s="305">
        <f>+'Ark1'!C2468</f>
        <v>2024</v>
      </c>
      <c r="C245" s="240">
        <f>+'Ark1'!J2468</f>
        <v>181</v>
      </c>
      <c r="D245" s="240" t="str">
        <f>VLOOKUP(C245,RNR!$A$1:$B$26,2)</f>
        <v>Horns</v>
      </c>
      <c r="E245" s="240">
        <f>+'Ark1'!D2468</f>
        <v>7</v>
      </c>
      <c r="F245" s="240" t="str">
        <f t="shared" si="81"/>
        <v>Jul</v>
      </c>
      <c r="G245" s="240">
        <f>+'Ark1'!Q2468</f>
        <v>5</v>
      </c>
      <c r="H245" s="361">
        <f>+'Ark1'!R2468</f>
        <v>15</v>
      </c>
      <c r="I245" s="242">
        <f>+IF(H245=0,"",'Ark1'!AG2468)</f>
        <v>0.43668122270742343</v>
      </c>
      <c r="J245" s="242">
        <f>+IF(H245=0,"",'Ark1'!AH2468)</f>
        <v>0.45561484083029408</v>
      </c>
      <c r="K245" s="620"/>
      <c r="L245" s="241">
        <f>+IF(H245=0,"",'Ark1'!U2468)</f>
        <v>21.586666666666673</v>
      </c>
      <c r="M245" s="620"/>
      <c r="N245" s="391">
        <f>+'Ark1'!AJ2468</f>
        <v>15</v>
      </c>
      <c r="O245" s="620"/>
      <c r="P245" s="272">
        <f>+IF(N245=0,"",'Ark1'!AK2468)</f>
        <v>104.44666666666664</v>
      </c>
      <c r="Q245" s="101"/>
      <c r="R245" s="272">
        <f>+IF(N245=0,"",'Ark1'!AL2468)</f>
        <v>18.496151958431199</v>
      </c>
      <c r="S245" s="222"/>
      <c r="T245" s="28">
        <f>+IF(H245=0,"",'Ark1'!S2468)</f>
        <v>6.7333333333333316</v>
      </c>
      <c r="U245" s="222"/>
      <c r="V245" s="242">
        <f>+IF(H245=0,"",'Ark1'!T2468)</f>
        <v>4.7333333333333343</v>
      </c>
      <c r="W245" s="243">
        <f>+IF(H245=0,"",'Ark1'!W2468)</f>
        <v>0</v>
      </c>
      <c r="X245" s="243">
        <f>+IF(H245=0,"",'Ark1'!X2468)</f>
        <v>66.666666666666686</v>
      </c>
      <c r="Y245" s="243">
        <f>+IF(H245=0,"",'Ark1'!Y2468)</f>
        <v>40</v>
      </c>
      <c r="Z245" s="243">
        <f>+IF(H245=0,"",'Ark1'!Z2468)</f>
        <v>0</v>
      </c>
      <c r="AA245" s="243">
        <f>+IF(H245=0,"",'Ark1'!Z2468)</f>
        <v>0</v>
      </c>
      <c r="AB245" s="242">
        <f>+IF(H245=0,"",'Ark1'!AC2468)</f>
        <v>1.8785337071473831</v>
      </c>
      <c r="AC245" s="243">
        <f>+IF(H245=0,"",'Ark1'!AE2468)</f>
        <v>56.145768901437513</v>
      </c>
      <c r="AD245" s="243">
        <f t="shared" si="82"/>
        <v>0.11926335174953963</v>
      </c>
      <c r="AE245" s="241">
        <f t="shared" si="83"/>
        <v>0.33333333333333331</v>
      </c>
      <c r="AF245" s="620"/>
      <c r="AI245" s="30"/>
      <c r="AJ245" s="28"/>
      <c r="AM245" s="28"/>
      <c r="AN245" s="28"/>
      <c r="AO245" s="28"/>
      <c r="AQ245" s="28"/>
      <c r="AR245" s="245"/>
      <c r="AS245" s="28"/>
      <c r="AT245" s="28"/>
    </row>
    <row r="246" spans="1:46" ht="15" customHeight="1">
      <c r="A246" s="620"/>
      <c r="B246" s="305">
        <f>+'Ark1'!C2469</f>
        <v>2024</v>
      </c>
      <c r="C246" s="240">
        <f>+'Ark1'!J2469</f>
        <v>181</v>
      </c>
      <c r="D246" s="240" t="str">
        <f>VLOOKUP(C246,RNR!$A$1:$B$26,2)</f>
        <v>Horns</v>
      </c>
      <c r="E246" s="240">
        <f>+'Ark1'!D2469</f>
        <v>8</v>
      </c>
      <c r="F246" s="240" t="str">
        <f t="shared" si="81"/>
        <v>Aug</v>
      </c>
      <c r="G246" s="240">
        <f>+'Ark1'!Q2469</f>
        <v>48</v>
      </c>
      <c r="H246" s="361">
        <f>+'Ark1'!R2469</f>
        <v>1059</v>
      </c>
      <c r="I246" s="242">
        <f>+IF(H246=0,"",'Ark1'!AG2469)</f>
        <v>1.0488263840744776</v>
      </c>
      <c r="J246" s="242">
        <f>+IF(H246=0,"",'Ark1'!AH2469)</f>
        <v>1.0391985541397226</v>
      </c>
      <c r="K246" s="620"/>
      <c r="L246" s="241">
        <f>+IF(H246=0,"",'Ark1'!U2469)</f>
        <v>21.774787535410777</v>
      </c>
      <c r="M246" s="620"/>
      <c r="N246" s="391">
        <f>+'Ark1'!AJ2469</f>
        <v>1059</v>
      </c>
      <c r="O246" s="620"/>
      <c r="P246" s="272">
        <f>+IF(N246=0,"",'Ark1'!AK2469)</f>
        <v>98.298866855524068</v>
      </c>
      <c r="Q246" s="101"/>
      <c r="R246" s="272">
        <f>+IF(N246=0,"",'Ark1'!AL2469)</f>
        <v>22.693694324774174</v>
      </c>
      <c r="S246" s="222"/>
      <c r="T246" s="28">
        <f>+IF(H246=0,"",'Ark1'!S2469)</f>
        <v>8.6543909348441943</v>
      </c>
      <c r="U246" s="222"/>
      <c r="V246" s="242">
        <f>+IF(H246=0,"",'Ark1'!T2469)</f>
        <v>6.3276676109537293</v>
      </c>
      <c r="W246" s="243">
        <f>+IF(H246=0,"",'Ark1'!W2469)</f>
        <v>3.3050047214353175</v>
      </c>
      <c r="X246" s="243">
        <f>+IF(H246=0,"",'Ark1'!X2469)</f>
        <v>91.501416430594901</v>
      </c>
      <c r="Y246" s="243">
        <f>+IF(H246=0,"",'Ark1'!Y2469)</f>
        <v>32.294617563739379</v>
      </c>
      <c r="Z246" s="243">
        <f>+IF(H246=0,"",'Ark1'!Z2469)</f>
        <v>0</v>
      </c>
      <c r="AA246" s="243">
        <f>+IF(H246=0,"",'Ark1'!Z2469)</f>
        <v>0</v>
      </c>
      <c r="AB246" s="242">
        <f>+IF(H246=0,"",'Ark1'!AC2469)</f>
        <v>1.4417553496330495</v>
      </c>
      <c r="AC246" s="243">
        <f>+IF(H246=0,"",'Ark1'!AE2469)</f>
        <v>49.548318981097928</v>
      </c>
      <c r="AD246" s="243">
        <f t="shared" si="82"/>
        <v>0.12030269356580539</v>
      </c>
      <c r="AE246" s="241">
        <f t="shared" si="83"/>
        <v>4.5325779036827198E-2</v>
      </c>
      <c r="AF246" s="620"/>
      <c r="AI246" s="30"/>
      <c r="AJ246" s="28"/>
      <c r="AM246" s="28"/>
      <c r="AN246" s="28"/>
      <c r="AO246" s="28"/>
      <c r="AQ246" s="28"/>
      <c r="AR246" s="245"/>
      <c r="AS246" s="28"/>
      <c r="AT246" s="28"/>
    </row>
    <row r="247" spans="1:46" ht="15" customHeight="1">
      <c r="A247" s="620"/>
      <c r="B247" s="305">
        <f>+'Ark1'!C2470</f>
        <v>2024</v>
      </c>
      <c r="C247" s="240">
        <f>+'Ark1'!J2470</f>
        <v>181</v>
      </c>
      <c r="D247" s="240" t="str">
        <f>VLOOKUP(C247,RNR!$A$1:$B$26,2)</f>
        <v>Horns</v>
      </c>
      <c r="E247" s="240">
        <f>+'Ark1'!D2470</f>
        <v>9</v>
      </c>
      <c r="F247" s="240" t="str">
        <f t="shared" si="81"/>
        <v>Sep</v>
      </c>
      <c r="G247" s="240">
        <f>+'Ark1'!Q2470</f>
        <v>127</v>
      </c>
      <c r="H247" s="361">
        <f>+'Ark1'!R2470</f>
        <v>7068</v>
      </c>
      <c r="I247" s="242">
        <f>+IF(H247=0,"",'Ark1'!AG2470)</f>
        <v>1.9271090365272781</v>
      </c>
      <c r="J247" s="242">
        <f>+IF(H247=0,"",'Ark1'!AH2470)</f>
        <v>1.9760286338378528</v>
      </c>
      <c r="K247" s="620"/>
      <c r="L247" s="241">
        <f>+IF(H247=0,"",'Ark1'!U2470)</f>
        <v>20.434535936615777</v>
      </c>
      <c r="M247" s="620"/>
      <c r="N247" s="391">
        <f>+'Ark1'!AJ2470</f>
        <v>7068</v>
      </c>
      <c r="O247" s="620"/>
      <c r="P247" s="272">
        <f>+IF(N247=0,"",'Ark1'!AK2470)</f>
        <v>98.097170345217606</v>
      </c>
      <c r="Q247" s="101"/>
      <c r="R247" s="272">
        <f>+IF(N247=0,"",'Ark1'!AL2470)</f>
        <v>21.100074931430346</v>
      </c>
      <c r="S247" s="222"/>
      <c r="T247" s="28">
        <f>+IF(H247=0,"",'Ark1'!S2470)</f>
        <v>8.1147425014148258</v>
      </c>
      <c r="U247" s="222"/>
      <c r="V247" s="242">
        <f>+IF(H247=0,"",'Ark1'!T2470)</f>
        <v>5.9916525183927556</v>
      </c>
      <c r="W247" s="243">
        <f>+IF(H247=0,"",'Ark1'!W2470)</f>
        <v>1.443123938879457</v>
      </c>
      <c r="X247" s="243">
        <f>+IF(H247=0,"",'Ark1'!X2470)</f>
        <v>80.659309564233183</v>
      </c>
      <c r="Y247" s="243">
        <f>+IF(H247=0,"",'Ark1'!Y2470)</f>
        <v>28.183361629881151</v>
      </c>
      <c r="Z247" s="243">
        <f>+IF(H247=0,"",'Ark1'!Z2470)</f>
        <v>0</v>
      </c>
      <c r="AA247" s="243">
        <f>+IF(H247=0,"",'Ark1'!Z2470)</f>
        <v>0</v>
      </c>
      <c r="AB247" s="242">
        <f>+IF(H247=0,"",'Ark1'!AC2470)</f>
        <v>1.390530443719294</v>
      </c>
      <c r="AC247" s="243">
        <f>+IF(H247=0,"",'Ark1'!AE2470)</f>
        <v>52.72098158109749</v>
      </c>
      <c r="AD247" s="243">
        <f t="shared" si="82"/>
        <v>0.11289798860008717</v>
      </c>
      <c r="AE247" s="241">
        <f t="shared" si="83"/>
        <v>1.7968307866440294E-2</v>
      </c>
      <c r="AF247" s="620"/>
      <c r="AI247" s="30"/>
      <c r="AJ247" s="28"/>
      <c r="AM247" s="28"/>
      <c r="AN247" s="28"/>
      <c r="AO247" s="28"/>
      <c r="AQ247" s="28"/>
      <c r="AR247" s="245"/>
      <c r="AS247" s="28"/>
      <c r="AT247" s="28"/>
    </row>
    <row r="248" spans="1:46" ht="15" customHeight="1">
      <c r="A248" s="620"/>
      <c r="B248" s="305">
        <f>+'Ark1'!C2471</f>
        <v>2024</v>
      </c>
      <c r="C248" s="240">
        <f>+'Ark1'!J2471</f>
        <v>181</v>
      </c>
      <c r="D248" s="240" t="str">
        <f>VLOOKUP(C248,RNR!$A$1:$B$26,2)</f>
        <v>Horns</v>
      </c>
      <c r="E248" s="240">
        <f>+'Ark1'!D2471</f>
        <v>10</v>
      </c>
      <c r="F248" s="240" t="str">
        <f t="shared" si="81"/>
        <v>Okt</v>
      </c>
      <c r="G248" s="240">
        <f>+'Ark1'!Q2471</f>
        <v>235</v>
      </c>
      <c r="H248" s="361">
        <f>+'Ark1'!R2471</f>
        <v>14154</v>
      </c>
      <c r="I248" s="242">
        <f>+IF(H248=0,"",'Ark1'!AG2471)</f>
        <v>3.4724539263213656</v>
      </c>
      <c r="J248" s="242">
        <f>+IF(H248=0,"",'Ark1'!AH2471)</f>
        <v>3.5197465392131719</v>
      </c>
      <c r="K248" s="620"/>
      <c r="L248" s="241">
        <f>+IF(H248=0,"",'Ark1'!U2471)</f>
        <v>19.432266497103345</v>
      </c>
      <c r="M248" s="620"/>
      <c r="N248" s="391">
        <f>+'Ark1'!AJ2471</f>
        <v>14154</v>
      </c>
      <c r="O248" s="620"/>
      <c r="P248" s="272">
        <f>+IF(N248=0,"",'Ark1'!AK2471)</f>
        <v>97.405108096651375</v>
      </c>
      <c r="Q248" s="101"/>
      <c r="R248" s="272">
        <f>+IF(N248=0,"",'Ark1'!AL2471)</f>
        <v>20.262731452409263</v>
      </c>
      <c r="S248" s="222"/>
      <c r="T248" s="28">
        <f>+IF(H248=0,"",'Ark1'!S2471)</f>
        <v>7.6612971598134783</v>
      </c>
      <c r="U248" s="222"/>
      <c r="V248" s="242">
        <f>+IF(H248=0,"",'Ark1'!T2471)</f>
        <v>5.8770665536244202</v>
      </c>
      <c r="W248" s="243">
        <f>+IF(H248=0,"",'Ark1'!W2471)</f>
        <v>2.2255192878338281</v>
      </c>
      <c r="X248" s="243">
        <f>+IF(H248=0,"",'Ark1'!X2471)</f>
        <v>70.856295040271277</v>
      </c>
      <c r="Y248" s="243">
        <f>+IF(H248=0,"",'Ark1'!Y2471)</f>
        <v>22.940511516179175</v>
      </c>
      <c r="Z248" s="243">
        <f>+IF(H248=0,"",'Ark1'!Z2471)</f>
        <v>0</v>
      </c>
      <c r="AA248" s="243">
        <f>+IF(H248=0,"",'Ark1'!Z2471)</f>
        <v>0</v>
      </c>
      <c r="AB248" s="242">
        <f>+IF(H248=0,"",'Ark1'!AC2471)</f>
        <v>1.5043645184743051</v>
      </c>
      <c r="AC248" s="243">
        <f>+IF(H248=0,"",'Ark1'!AE2471)</f>
        <v>58.456023912032848</v>
      </c>
      <c r="AD248" s="243">
        <f t="shared" si="82"/>
        <v>0.10736058838178644</v>
      </c>
      <c r="AE248" s="241">
        <f t="shared" si="83"/>
        <v>1.6603080401299986E-2</v>
      </c>
      <c r="AF248" s="620"/>
      <c r="AI248" s="30"/>
      <c r="AJ248" s="28"/>
      <c r="AM248" s="28"/>
      <c r="AN248" s="28"/>
      <c r="AO248" s="28"/>
      <c r="AQ248" s="28"/>
      <c r="AR248" s="245"/>
      <c r="AS248" s="28"/>
      <c r="AT248" s="28"/>
    </row>
    <row r="249" spans="1:46" ht="15" customHeight="1">
      <c r="A249" s="620"/>
      <c r="B249" s="305">
        <f>+'Ark1'!C2472</f>
        <v>2024</v>
      </c>
      <c r="C249" s="240">
        <f>+'Ark1'!J2472</f>
        <v>181</v>
      </c>
      <c r="D249" s="240" t="str">
        <f>VLOOKUP(C249,RNR!$A$1:$B$26,2)</f>
        <v>Horns</v>
      </c>
      <c r="E249" s="240">
        <f>+'Ark1'!D2472</f>
        <v>11</v>
      </c>
      <c r="F249" s="240" t="str">
        <f t="shared" si="81"/>
        <v>Nov</v>
      </c>
      <c r="G249" s="240">
        <f>+'Ark1'!Q2472</f>
        <v>141</v>
      </c>
      <c r="H249" s="361">
        <f>+'Ark1'!R2472</f>
        <v>4451</v>
      </c>
      <c r="I249" s="242">
        <f>+IF(H249=0,"",'Ark1'!AG2472)</f>
        <v>4.2964979342831793</v>
      </c>
      <c r="J249" s="242">
        <f>+IF(H249=0,"",'Ark1'!AH2472)</f>
        <v>4.1678320689948452</v>
      </c>
      <c r="K249" s="620"/>
      <c r="L249" s="241">
        <f>+IF(H249=0,"",'Ark1'!U2472)</f>
        <v>18.550415636935501</v>
      </c>
      <c r="M249" s="620"/>
      <c r="N249" s="391">
        <f>+'Ark1'!AJ2472</f>
        <v>4451</v>
      </c>
      <c r="O249" s="620"/>
      <c r="P249" s="272">
        <f>+IF(N249=0,"",'Ark1'!AK2472)</f>
        <v>96.468860930128102</v>
      </c>
      <c r="Q249" s="101"/>
      <c r="R249" s="272">
        <f>+IF(N249=0,"",'Ark1'!AL2472)</f>
        <v>19.785066440313312</v>
      </c>
      <c r="S249" s="222"/>
      <c r="T249" s="28">
        <f>+IF(H249=0,"",'Ark1'!S2472)</f>
        <v>7.3778926084026066</v>
      </c>
      <c r="U249" s="222"/>
      <c r="V249" s="242">
        <f>+IF(H249=0,"",'Ark1'!T2472)</f>
        <v>5.9051898449786577</v>
      </c>
      <c r="W249" s="243">
        <f>+IF(H249=0,"",'Ark1'!W2472)</f>
        <v>2.5612221972590423</v>
      </c>
      <c r="X249" s="243">
        <f>+IF(H249=0,"",'Ark1'!X2472)</f>
        <v>62.547742080431362</v>
      </c>
      <c r="Y249" s="243">
        <f>+IF(H249=0,"",'Ark1'!Y2472)</f>
        <v>18.198157717366879</v>
      </c>
      <c r="Z249" s="243">
        <f>+IF(H249=0,"",'Ark1'!Z2472)</f>
        <v>0</v>
      </c>
      <c r="AA249" s="243">
        <f>+IF(H249=0,"",'Ark1'!Z2472)</f>
        <v>0</v>
      </c>
      <c r="AB249" s="242">
        <f>+IF(H249=0,"",'Ark1'!AC2472)</f>
        <v>1.6030462824384843</v>
      </c>
      <c r="AC249" s="243">
        <f>+IF(H249=0,"",'Ark1'!AE2472)</f>
        <v>60.553240278433712</v>
      </c>
      <c r="AD249" s="243">
        <f t="shared" si="82"/>
        <v>0.10248848418196409</v>
      </c>
      <c r="AE249" s="241">
        <f t="shared" si="83"/>
        <v>3.1678274545046056E-2</v>
      </c>
      <c r="AF249" s="620"/>
      <c r="AI249" s="30"/>
      <c r="AJ249" s="28"/>
      <c r="AM249" s="28"/>
      <c r="AN249" s="28"/>
      <c r="AO249" s="28"/>
      <c r="AQ249" s="28"/>
      <c r="AR249" s="245"/>
      <c r="AS249" s="28"/>
      <c r="AT249" s="28"/>
    </row>
    <row r="250" spans="1:46" ht="15" customHeight="1">
      <c r="A250" s="620"/>
      <c r="B250" s="305">
        <f>+'Ark1'!C2473</f>
        <v>2024</v>
      </c>
      <c r="C250" s="240">
        <f>+'Ark1'!J2473</f>
        <v>181</v>
      </c>
      <c r="D250" s="240" t="str">
        <f>VLOOKUP(C250,RNR!$A$1:$B$26,2)</f>
        <v>Horns</v>
      </c>
      <c r="E250" s="240">
        <f>+'Ark1'!D2473</f>
        <v>12</v>
      </c>
      <c r="F250" s="240" t="str">
        <f t="shared" si="81"/>
        <v>Des</v>
      </c>
      <c r="G250" s="240">
        <f>+'Ark1'!Q2473</f>
        <v>38</v>
      </c>
      <c r="H250" s="361">
        <f>+'Ark1'!R2473</f>
        <v>768</v>
      </c>
      <c r="I250" s="242">
        <f>+IF(H250=0,"",'Ark1'!AG2473)</f>
        <v>6.9433143477081636</v>
      </c>
      <c r="J250" s="242">
        <f>+IF(H250=0,"",'Ark1'!AH2473)</f>
        <v>6.6333205302510354</v>
      </c>
      <c r="K250" s="620"/>
      <c r="L250" s="241">
        <f>+IF(H250=0,"",'Ark1'!U2473)</f>
        <v>17.832291666666649</v>
      </c>
      <c r="M250" s="620"/>
      <c r="N250" s="391">
        <f>+'Ark1'!AJ2473</f>
        <v>768</v>
      </c>
      <c r="O250" s="620"/>
      <c r="P250" s="272">
        <f>+IF(N250=0,"",'Ark1'!AK2473)</f>
        <v>97.060416666666754</v>
      </c>
      <c r="Q250" s="101"/>
      <c r="R250" s="272">
        <f>+IF(N250=0,"",'Ark1'!AL2473)</f>
        <v>18.398992020036527</v>
      </c>
      <c r="S250" s="222"/>
      <c r="T250" s="28">
        <f>+IF(H250=0,"",'Ark1'!S2473)</f>
        <v>6.6236979166666687</v>
      </c>
      <c r="U250" s="222"/>
      <c r="V250" s="242">
        <f>+IF(H250=0,"",'Ark1'!T2473)</f>
        <v>5.6276041666666679</v>
      </c>
      <c r="W250" s="243">
        <f>+IF(H250=0,"",'Ark1'!W2473)</f>
        <v>4.4270833333333321</v>
      </c>
      <c r="X250" s="243">
        <f>+IF(H250=0,"",'Ark1'!X2473)</f>
        <v>53.125</v>
      </c>
      <c r="Y250" s="243">
        <f>+IF(H250=0,"",'Ark1'!Y2473)</f>
        <v>19.661458333333329</v>
      </c>
      <c r="Z250" s="243">
        <f>+IF(H250=0,"",'Ark1'!Z2473)</f>
        <v>0</v>
      </c>
      <c r="AA250" s="243">
        <f>+IF(H250=0,"",'Ark1'!Z2473)</f>
        <v>0</v>
      </c>
      <c r="AB250" s="242">
        <f>+IF(H250=0,"",'Ark1'!AC2473)</f>
        <v>1.848949163709656</v>
      </c>
      <c r="AC250" s="243">
        <f>+IF(H250=0,"",'Ark1'!AE2473)</f>
        <v>68.060240703650862</v>
      </c>
      <c r="AD250" s="243">
        <f t="shared" si="82"/>
        <v>9.8520948434622363E-2</v>
      </c>
      <c r="AE250" s="241">
        <f t="shared" si="83"/>
        <v>4.9479166666666664E-2</v>
      </c>
      <c r="AF250" s="620"/>
      <c r="AI250" s="30"/>
      <c r="AJ250" s="28"/>
      <c r="AM250" s="28"/>
      <c r="AN250" s="28"/>
      <c r="AO250" s="28"/>
      <c r="AQ250" s="28"/>
      <c r="AR250" s="245"/>
      <c r="AS250" s="28"/>
      <c r="AT250" s="28"/>
    </row>
    <row r="251" spans="1:46" ht="15" customHeight="1">
      <c r="A251" s="620"/>
      <c r="B251" s="620"/>
      <c r="C251" s="620"/>
      <c r="D251" s="620"/>
      <c r="E251" s="620"/>
      <c r="F251" s="620"/>
      <c r="G251" s="620"/>
      <c r="H251" s="620"/>
      <c r="I251" s="620"/>
      <c r="J251" s="620"/>
      <c r="K251" s="620"/>
      <c r="L251" s="620"/>
      <c r="M251" s="620"/>
      <c r="N251" s="372"/>
      <c r="O251" s="620"/>
      <c r="P251" s="620"/>
      <c r="Q251" s="101"/>
      <c r="R251" s="620"/>
      <c r="S251" s="620"/>
      <c r="T251" s="620"/>
      <c r="U251" s="620"/>
      <c r="V251" s="620"/>
      <c r="W251" s="620"/>
      <c r="X251" s="620"/>
      <c r="Y251" s="620"/>
      <c r="Z251" s="620"/>
      <c r="AA251" s="620"/>
      <c r="AB251" s="620"/>
      <c r="AC251" s="620"/>
      <c r="AD251" s="620"/>
      <c r="AE251" s="620"/>
      <c r="AF251" s="620"/>
      <c r="AG251" s="28"/>
      <c r="AI251" s="30"/>
      <c r="AJ251" s="28"/>
      <c r="AK251" s="621"/>
      <c r="AL251" s="621"/>
      <c r="AP251" s="621"/>
    </row>
    <row r="252" spans="1:46" ht="15" customHeight="1">
      <c r="A252" s="620"/>
      <c r="B252" s="620"/>
      <c r="C252" s="238" t="str">
        <f>+D254</f>
        <v>Malvik</v>
      </c>
      <c r="D252" s="620"/>
      <c r="E252" s="620"/>
      <c r="F252" s="620"/>
      <c r="G252" s="620"/>
      <c r="H252" s="391">
        <f>SUM(H254:H265)</f>
        <v>102340</v>
      </c>
      <c r="I252" s="222"/>
      <c r="J252" s="222"/>
      <c r="K252" s="222"/>
      <c r="L252" s="272">
        <f>+Slakteri!M28</f>
        <v>19.776457885479587</v>
      </c>
      <c r="M252" s="620"/>
      <c r="N252" s="391">
        <f>SUM(N254:N265)</f>
        <v>102297</v>
      </c>
      <c r="O252" s="101"/>
      <c r="P252" s="222"/>
      <c r="Q252" s="101"/>
      <c r="R252" s="225">
        <f>+Slakteri!V28</f>
        <v>20.706855358691605</v>
      </c>
      <c r="S252" s="222"/>
      <c r="T252" s="225">
        <f>+Slakteri!X28</f>
        <v>7.7909224154778212</v>
      </c>
      <c r="U252" s="620"/>
      <c r="V252" s="620"/>
      <c r="W252" s="620"/>
      <c r="X252" s="620"/>
      <c r="Y252" s="620"/>
      <c r="Z252" s="620"/>
      <c r="AA252" s="620"/>
      <c r="AB252" s="620"/>
      <c r="AC252" s="620"/>
      <c r="AD252" s="620"/>
      <c r="AE252" s="620"/>
      <c r="AF252" s="620"/>
      <c r="AG252" s="28"/>
      <c r="AI252" s="30"/>
      <c r="AJ252" s="28"/>
      <c r="AK252" s="621"/>
      <c r="AL252" s="621"/>
      <c r="AP252" s="621"/>
    </row>
    <row r="253" spans="1:46" ht="15" customHeight="1">
      <c r="A253" s="620"/>
      <c r="B253" s="620"/>
      <c r="C253" s="620"/>
      <c r="D253" s="620"/>
      <c r="E253" s="620"/>
      <c r="F253" s="620"/>
      <c r="G253" s="620"/>
      <c r="H253" s="620"/>
      <c r="I253" s="620"/>
      <c r="J253" s="620"/>
      <c r="K253" s="620"/>
      <c r="L253" s="620"/>
      <c r="M253" s="620"/>
      <c r="N253" s="372"/>
      <c r="O253" s="620"/>
      <c r="P253" s="620"/>
      <c r="Q253" s="101"/>
      <c r="R253" s="620"/>
      <c r="S253" s="620"/>
      <c r="T253" s="620"/>
      <c r="U253" s="620"/>
      <c r="V253" s="620"/>
      <c r="W253" s="620"/>
      <c r="X253" s="620"/>
      <c r="Y253" s="620"/>
      <c r="Z253" s="620"/>
      <c r="AA253" s="620"/>
      <c r="AB253" s="620"/>
      <c r="AC253" s="620"/>
      <c r="AD253" s="620"/>
      <c r="AE253" s="620"/>
      <c r="AF253" s="620"/>
      <c r="AI253" s="30"/>
      <c r="AJ253" s="28"/>
      <c r="AM253" s="28"/>
      <c r="AN253" s="28"/>
      <c r="AO253" s="28"/>
      <c r="AQ253" s="28"/>
      <c r="AR253" s="245"/>
      <c r="AS253" s="28"/>
      <c r="AT253" s="28"/>
    </row>
    <row r="254" spans="1:46" ht="15" customHeight="1">
      <c r="A254" s="620"/>
      <c r="B254" s="305">
        <f>+'Ark1'!C2474</f>
        <v>2024</v>
      </c>
      <c r="C254" s="240">
        <f>+'Ark1'!J2474</f>
        <v>309</v>
      </c>
      <c r="D254" s="240" t="str">
        <f>VLOOKUP(C254,RNR!$A$1:$B$26,2)</f>
        <v>Malvik</v>
      </c>
      <c r="E254" s="240">
        <f>+'Ark1'!D2474</f>
        <v>1</v>
      </c>
      <c r="F254" s="240" t="str">
        <f t="shared" ref="F254:F265" si="84">+F239</f>
        <v>Jan</v>
      </c>
      <c r="G254" s="240">
        <f>+'Ark1'!Q2474</f>
        <v>64</v>
      </c>
      <c r="H254" s="376">
        <f>+'Ark1'!R2474</f>
        <v>877</v>
      </c>
      <c r="I254" s="242">
        <f>+IF(H254=0,"",'Ark1'!AG2474)</f>
        <v>10.070042484785851</v>
      </c>
      <c r="J254" s="242">
        <f>+IF(H254=0,"",'Ark1'!AH2474)</f>
        <v>8.7985032175968971</v>
      </c>
      <c r="K254" s="620"/>
      <c r="L254" s="241">
        <f>+IF(H254=0,"",'Ark1'!U2474)</f>
        <v>18.606727480045599</v>
      </c>
      <c r="M254" s="620"/>
      <c r="N254" s="391">
        <f>+'Ark1'!AJ2474</f>
        <v>877</v>
      </c>
      <c r="O254" s="620"/>
      <c r="P254" s="272">
        <f>+IF(N254=0,"",'Ark1'!AK2474)</f>
        <v>96.420296465222378</v>
      </c>
      <c r="Q254" s="101"/>
      <c r="R254" s="272">
        <f>+IF(N254=0,"",'Ark1'!AL2474)</f>
        <v>19.968131698473098</v>
      </c>
      <c r="S254" s="222"/>
      <c r="T254" s="28">
        <f>+IF(H254=0,"",'Ark1'!S2474)</f>
        <v>7.2189281641961216</v>
      </c>
      <c r="U254" s="222"/>
      <c r="V254" s="242">
        <f>+IF(H254=0,"",'Ark1'!T2474)</f>
        <v>5.9840364880273684</v>
      </c>
      <c r="W254" s="243">
        <f>+IF(H254=0,"",'Ark1'!W2474)</f>
        <v>6.4994298745724048</v>
      </c>
      <c r="X254" s="243">
        <f>+IF(H254=0,"",'Ark1'!X2474)</f>
        <v>62.371721778791319</v>
      </c>
      <c r="Y254" s="243">
        <f>+IF(H254=0,"",'Ark1'!Y2474)</f>
        <v>16.419612314709237</v>
      </c>
      <c r="Z254" s="243">
        <f>+IF(H254=0,"",'Ark1'!Z2474)</f>
        <v>0</v>
      </c>
      <c r="AA254" s="243">
        <f>+IF(H254=0,"",'Ark1'!Z2474)</f>
        <v>0</v>
      </c>
      <c r="AB254" s="242">
        <f>+IF(H254=0,"",'Ark1'!AC2474)</f>
        <v>1.6596961265304124</v>
      </c>
      <c r="AC254" s="243">
        <f>+IF(H254=0,"",'Ark1'!AE2474)</f>
        <v>54.348547481134787</v>
      </c>
      <c r="AD254" s="243">
        <f>+IF(H254=0,"",+L254/C254)</f>
        <v>6.0215946537364395E-2</v>
      </c>
      <c r="AE254" s="241">
        <f>+IF(H254=0,"",G254/H254)</f>
        <v>7.2976054732041051E-2</v>
      </c>
      <c r="AF254" s="620"/>
      <c r="AI254" s="30"/>
      <c r="AJ254" s="28"/>
      <c r="AM254" s="28"/>
      <c r="AN254" s="28"/>
      <c r="AO254" s="28"/>
      <c r="AQ254" s="28"/>
      <c r="AR254" s="245"/>
      <c r="AS254" s="28"/>
      <c r="AT254" s="28"/>
    </row>
    <row r="255" spans="1:46" ht="15" customHeight="1">
      <c r="A255" s="620"/>
      <c r="B255" s="305">
        <f>+'Ark1'!C2475</f>
        <v>2024</v>
      </c>
      <c r="C255" s="240">
        <f>+'Ark1'!J2475</f>
        <v>309</v>
      </c>
      <c r="D255" s="240" t="str">
        <f>VLOOKUP(C255,RNR!$A$1:$B$26,2)</f>
        <v>Malvik</v>
      </c>
      <c r="E255" s="240">
        <f>+'Ark1'!D2475</f>
        <v>2</v>
      </c>
      <c r="F255" s="240" t="str">
        <f t="shared" si="84"/>
        <v>Feb</v>
      </c>
      <c r="G255" s="240">
        <f>+'Ark1'!Q2475</f>
        <v>89</v>
      </c>
      <c r="H255" s="376">
        <f>+'Ark1'!R2475</f>
        <v>1462</v>
      </c>
      <c r="I255" s="242">
        <f>+IF(H255=0,"",'Ark1'!AG2475)</f>
        <v>13.62534948741845</v>
      </c>
      <c r="J255" s="242">
        <f>+IF(H255=0,"",'Ark1'!AH2475)</f>
        <v>13.265508180906584</v>
      </c>
      <c r="K255" s="620"/>
      <c r="L255" s="241">
        <f>+IF(H255=0,"",'Ark1'!U2475)</f>
        <v>21.444664842681288</v>
      </c>
      <c r="M255" s="620"/>
      <c r="N255" s="391">
        <f>+'Ark1'!AJ2475</f>
        <v>1462</v>
      </c>
      <c r="O255" s="620"/>
      <c r="P255" s="272">
        <f>+IF(N255=0,"",'Ark1'!AK2475)</f>
        <v>98.784541723666237</v>
      </c>
      <c r="Q255" s="101"/>
      <c r="R255" s="272">
        <f>+IF(N255=0,"",'Ark1'!AL2475)</f>
        <v>21.554548682281776</v>
      </c>
      <c r="S255" s="222"/>
      <c r="T255" s="28">
        <f>+IF(H255=0,"",'Ark1'!S2475)</f>
        <v>8.0649794801641583</v>
      </c>
      <c r="U255" s="222"/>
      <c r="V255" s="242">
        <f>+IF(H255=0,"",'Ark1'!T2475)</f>
        <v>6.1326949384404914</v>
      </c>
      <c r="W255" s="243">
        <f>+IF(H255=0,"",'Ark1'!W2475)</f>
        <v>8.0027359781121739</v>
      </c>
      <c r="X255" s="243">
        <f>+IF(H255=0,"",'Ark1'!X2475)</f>
        <v>76.333789329685345</v>
      </c>
      <c r="Y255" s="243">
        <f>+IF(H255=0,"",'Ark1'!Y2475)</f>
        <v>30.64295485636114</v>
      </c>
      <c r="Z255" s="243">
        <f>+IF(H255=0,"",'Ark1'!Z2475)</f>
        <v>0</v>
      </c>
      <c r="AA255" s="243">
        <f>+IF(H255=0,"",'Ark1'!Z2475)</f>
        <v>0</v>
      </c>
      <c r="AB255" s="242">
        <f>+IF(H255=0,"",'Ark1'!AC2475)</f>
        <v>1.6387612480594236</v>
      </c>
      <c r="AC255" s="243">
        <f>+IF(H255=0,"",'Ark1'!AE2475)</f>
        <v>59.084270938071121</v>
      </c>
      <c r="AD255" s="243">
        <f t="shared" ref="AD255:AD265" si="85">+IF(H255=0,"",+L255/C255)</f>
        <v>6.9400209846865013E-2</v>
      </c>
      <c r="AE255" s="241">
        <f t="shared" ref="AE255:AE265" si="86">+IF(H255=0,"",G255/H255)</f>
        <v>6.0875512995896032E-2</v>
      </c>
      <c r="AF255" s="620"/>
      <c r="AI255" s="30"/>
      <c r="AJ255" s="28"/>
      <c r="AM255" s="28"/>
      <c r="AN255" s="28"/>
      <c r="AO255" s="28"/>
      <c r="AQ255" s="28"/>
      <c r="AR255" s="245"/>
      <c r="AS255" s="28"/>
      <c r="AT255" s="28"/>
    </row>
    <row r="256" spans="1:46" ht="15" customHeight="1">
      <c r="A256" s="620"/>
      <c r="B256" s="305">
        <f>+'Ark1'!C2476</f>
        <v>2024</v>
      </c>
      <c r="C256" s="240">
        <f>+'Ark1'!J2476</f>
        <v>309</v>
      </c>
      <c r="D256" s="240" t="str">
        <f>VLOOKUP(C256,RNR!$A$1:$B$26,2)</f>
        <v>Malvik</v>
      </c>
      <c r="E256" s="240">
        <f>+'Ark1'!D2476</f>
        <v>3</v>
      </c>
      <c r="F256" s="240" t="str">
        <f t="shared" si="84"/>
        <v>Mar</v>
      </c>
      <c r="G256" s="240">
        <f>+'Ark1'!Q2476</f>
        <v>424</v>
      </c>
      <c r="H256" s="376">
        <f>+'Ark1'!R2476</f>
        <v>4679</v>
      </c>
      <c r="I256" s="242">
        <f>+IF(H256=0,"",'Ark1'!AG2476)</f>
        <v>11.332316113250503</v>
      </c>
      <c r="J256" s="242">
        <f>+IF(H256=0,"",'Ark1'!AH2476)</f>
        <v>10.639013732939437</v>
      </c>
      <c r="K256" s="620"/>
      <c r="L256" s="241">
        <f>+IF(H256=0,"",'Ark1'!U2476)</f>
        <v>24.214126950202999</v>
      </c>
      <c r="M256" s="620"/>
      <c r="N256" s="391">
        <f>+'Ark1'!AJ2476</f>
        <v>4679</v>
      </c>
      <c r="O256" s="620"/>
      <c r="P256" s="272">
        <f>+IF(N256=0,"",'Ark1'!AK2476)</f>
        <v>102.75422098739033</v>
      </c>
      <c r="Q256" s="101"/>
      <c r="R256" s="272">
        <f>+IF(N256=0,"",'Ark1'!AL2476)</f>
        <v>20.927055792639013</v>
      </c>
      <c r="S256" s="222"/>
      <c r="T256" s="28">
        <f>+IF(H256=0,"",'Ark1'!S2476)</f>
        <v>7.6298354349219935</v>
      </c>
      <c r="U256" s="222"/>
      <c r="V256" s="242">
        <f>+IF(H256=0,"",'Ark1'!T2476)</f>
        <v>6.5347296430861288</v>
      </c>
      <c r="W256" s="243">
        <f>+IF(H256=0,"",'Ark1'!W2476)</f>
        <v>20.004274417610596</v>
      </c>
      <c r="X256" s="243">
        <f>+IF(H256=0,"",'Ark1'!X2476)</f>
        <v>75.144261594357786</v>
      </c>
      <c r="Y256" s="243">
        <f>+IF(H256=0,"",'Ark1'!Y2476)</f>
        <v>45.415687112630913</v>
      </c>
      <c r="Z256" s="243">
        <f>+IF(H256=0,"",'Ark1'!Z2476)</f>
        <v>0</v>
      </c>
      <c r="AA256" s="243">
        <f>+IF(H256=0,"",'Ark1'!Z2476)</f>
        <v>0</v>
      </c>
      <c r="AB256" s="242">
        <f>+IF(H256=0,"",'Ark1'!AC2476)</f>
        <v>2.1783144255322351</v>
      </c>
      <c r="AC256" s="243">
        <f>+IF(H256=0,"",'Ark1'!AE2476)</f>
        <v>68.583063193513013</v>
      </c>
      <c r="AD256" s="243">
        <f t="shared" si="85"/>
        <v>7.8362870389006467E-2</v>
      </c>
      <c r="AE256" s="241">
        <f t="shared" si="86"/>
        <v>9.0617653344731777E-2</v>
      </c>
      <c r="AF256" s="620"/>
      <c r="AI256" s="30"/>
      <c r="AJ256" s="28"/>
      <c r="AM256" s="28"/>
      <c r="AN256" s="28"/>
      <c r="AO256" s="28"/>
      <c r="AQ256" s="28"/>
      <c r="AR256" s="245"/>
      <c r="AS256" s="28"/>
      <c r="AT256" s="28"/>
    </row>
    <row r="257" spans="1:46" ht="15" customHeight="1">
      <c r="A257" s="620"/>
      <c r="B257" s="305">
        <f>+'Ark1'!C2477</f>
        <v>2024</v>
      </c>
      <c r="C257" s="240">
        <f>+'Ark1'!J2477</f>
        <v>309</v>
      </c>
      <c r="D257" s="240" t="str">
        <f>VLOOKUP(C257,RNR!$A$1:$B$26,2)</f>
        <v>Malvik</v>
      </c>
      <c r="E257" s="240">
        <f>+'Ark1'!D2477</f>
        <v>4</v>
      </c>
      <c r="F257" s="240" t="str">
        <f t="shared" si="84"/>
        <v>Apr</v>
      </c>
      <c r="G257" s="240">
        <f>+'Ark1'!Q2477</f>
        <v>54</v>
      </c>
      <c r="H257" s="376">
        <f>+'Ark1'!R2477</f>
        <v>517</v>
      </c>
      <c r="I257" s="242">
        <f>+IF(H257=0,"",'Ark1'!AG2477)</f>
        <v>7.2612359550561791</v>
      </c>
      <c r="J257" s="242">
        <f>+IF(H257=0,"",'Ark1'!AH2477)</f>
        <v>7.2756741065668944</v>
      </c>
      <c r="K257" s="620"/>
      <c r="L257" s="241">
        <f>+IF(H257=0,"",'Ark1'!U2477)</f>
        <v>22.688394584139264</v>
      </c>
      <c r="M257" s="620"/>
      <c r="N257" s="391">
        <f>+'Ark1'!AJ2477</f>
        <v>517</v>
      </c>
      <c r="O257" s="620"/>
      <c r="P257" s="272">
        <f>+IF(N257=0,"",'Ark1'!AK2477)</f>
        <v>101.84738878143136</v>
      </c>
      <c r="Q257" s="101"/>
      <c r="R257" s="272">
        <f>+IF(N257=0,"",'Ark1'!AL2477)</f>
        <v>20.111418406229788</v>
      </c>
      <c r="S257" s="222"/>
      <c r="T257" s="28">
        <f>+IF(H257=0,"",'Ark1'!S2477)</f>
        <v>7.4352030947775649</v>
      </c>
      <c r="U257" s="222"/>
      <c r="V257" s="242">
        <f>+IF(H257=0,"",'Ark1'!T2477)</f>
        <v>6.2398452611218556</v>
      </c>
      <c r="W257" s="243">
        <f>+IF(H257=0,"",'Ark1'!W2477)</f>
        <v>13.926499032882008</v>
      </c>
      <c r="X257" s="243">
        <f>+IF(H257=0,"",'Ark1'!X2477)</f>
        <v>67.50483558994199</v>
      </c>
      <c r="Y257" s="243">
        <f>+IF(H257=0,"",'Ark1'!Y2477)</f>
        <v>39.845261121856865</v>
      </c>
      <c r="Z257" s="243">
        <f>+IF(H257=0,"",'Ark1'!Z2477)</f>
        <v>0</v>
      </c>
      <c r="AA257" s="243">
        <f>+IF(H257=0,"",'Ark1'!Z2477)</f>
        <v>0</v>
      </c>
      <c r="AB257" s="242">
        <f>+IF(H257=0,"",'Ark1'!AC2477)</f>
        <v>2.0479074509606097</v>
      </c>
      <c r="AC257" s="243">
        <f>+IF(H257=0,"",'Ark1'!AE2477)</f>
        <v>72.071979525914969</v>
      </c>
      <c r="AD257" s="243">
        <f t="shared" si="85"/>
        <v>7.3425225191389207E-2</v>
      </c>
      <c r="AE257" s="241">
        <f t="shared" si="86"/>
        <v>0.10444874274661509</v>
      </c>
      <c r="AF257" s="620"/>
      <c r="AI257" s="30"/>
      <c r="AJ257" s="28"/>
      <c r="AM257" s="28"/>
      <c r="AN257" s="28"/>
      <c r="AO257" s="28"/>
      <c r="AQ257" s="28"/>
      <c r="AR257" s="245"/>
      <c r="AS257" s="28"/>
      <c r="AT257" s="28"/>
    </row>
    <row r="258" spans="1:46" ht="15" customHeight="1">
      <c r="A258" s="620"/>
      <c r="B258" s="305">
        <f>+'Ark1'!C2478</f>
        <v>2024</v>
      </c>
      <c r="C258" s="240">
        <f>+'Ark1'!J2478</f>
        <v>309</v>
      </c>
      <c r="D258" s="240" t="str">
        <f>VLOOKUP(C258,RNR!$A$1:$B$26,2)</f>
        <v>Malvik</v>
      </c>
      <c r="E258" s="240">
        <f>+'Ark1'!D2478</f>
        <v>5</v>
      </c>
      <c r="F258" s="240" t="str">
        <f t="shared" si="84"/>
        <v>Mai</v>
      </c>
      <c r="G258" s="240">
        <f>+'Ark1'!Q2478</f>
        <v>24</v>
      </c>
      <c r="H258" s="376">
        <f>+'Ark1'!R2478</f>
        <v>79</v>
      </c>
      <c r="I258" s="242">
        <f>+IF(H258=0,"",'Ark1'!AG2478)</f>
        <v>2.451893234016139</v>
      </c>
      <c r="J258" s="242">
        <f>+IF(H258=0,"",'Ark1'!AH2478)</f>
        <v>3.0658291843678516</v>
      </c>
      <c r="K258" s="620"/>
      <c r="L258" s="241">
        <f>+IF(H258=0,"",'Ark1'!U2478)</f>
        <v>32.301265822784806</v>
      </c>
      <c r="M258" s="620"/>
      <c r="N258" s="391">
        <f>+'Ark1'!AJ2478</f>
        <v>79</v>
      </c>
      <c r="O258" s="620"/>
      <c r="P258" s="272">
        <f>+IF(N258=0,"",'Ark1'!AK2478)</f>
        <v>110.74683544303798</v>
      </c>
      <c r="Q258" s="101"/>
      <c r="R258" s="272">
        <f>+IF(N258=0,"",'Ark1'!AL2478)</f>
        <v>22.901641463220379</v>
      </c>
      <c r="S258" s="222"/>
      <c r="T258" s="28">
        <f>+IF(H258=0,"",'Ark1'!S2478)</f>
        <v>7.9620253164556942</v>
      </c>
      <c r="U258" s="222"/>
      <c r="V258" s="242">
        <f>+IF(H258=0,"",'Ark1'!T2478)</f>
        <v>6.8987341772151911</v>
      </c>
      <c r="W258" s="243">
        <f>+IF(H258=0,"",'Ark1'!W2478)</f>
        <v>30.379746835443019</v>
      </c>
      <c r="X258" s="243">
        <f>+IF(H258=0,"",'Ark1'!X2478)</f>
        <v>93.670886075949383</v>
      </c>
      <c r="Y258" s="243">
        <f>+IF(H258=0,"",'Ark1'!Y2478)</f>
        <v>75.949367088607616</v>
      </c>
      <c r="Z258" s="243">
        <f>+IF(H258=0,"",'Ark1'!Z2478)</f>
        <v>0</v>
      </c>
      <c r="AA258" s="243">
        <f>+IF(H258=0,"",'Ark1'!Z2478)</f>
        <v>0</v>
      </c>
      <c r="AB258" s="242">
        <f>+IF(H258=0,"",'Ark1'!AC2478)</f>
        <v>2.4266189256557968</v>
      </c>
      <c r="AC258" s="243">
        <f>+IF(H258=0,"",'Ark1'!AE2478)</f>
        <v>75.607968599141884</v>
      </c>
      <c r="AD258" s="243">
        <f t="shared" si="85"/>
        <v>0.10453484085043627</v>
      </c>
      <c r="AE258" s="241">
        <f t="shared" si="86"/>
        <v>0.30379746835443039</v>
      </c>
      <c r="AF258" s="620"/>
      <c r="AI258" s="30"/>
      <c r="AJ258" s="28"/>
      <c r="AM258" s="28"/>
      <c r="AN258" s="28"/>
      <c r="AO258" s="28"/>
      <c r="AQ258" s="28"/>
      <c r="AR258" s="245"/>
      <c r="AS258" s="28"/>
      <c r="AT258" s="28"/>
    </row>
    <row r="259" spans="1:46" ht="15" customHeight="1">
      <c r="A259" s="620"/>
      <c r="B259" s="305">
        <f>+'Ark1'!C2479</f>
        <v>2024</v>
      </c>
      <c r="C259" s="240">
        <f>+'Ark1'!J2479</f>
        <v>309</v>
      </c>
      <c r="D259" s="240" t="str">
        <f>VLOOKUP(C259,RNR!$A$1:$B$26,2)</f>
        <v>Malvik</v>
      </c>
      <c r="E259" s="240">
        <f>+'Ark1'!D2479</f>
        <v>6</v>
      </c>
      <c r="F259" s="240" t="str">
        <f t="shared" si="84"/>
        <v>Jun</v>
      </c>
      <c r="G259" s="240">
        <f>+'Ark1'!Q2479</f>
        <v>27</v>
      </c>
      <c r="H259" s="376">
        <f>+'Ark1'!R2479</f>
        <v>125</v>
      </c>
      <c r="I259" s="242">
        <f>+IF(H259=0,"",'Ark1'!AG2479)</f>
        <v>3.2442252790033739</v>
      </c>
      <c r="J259" s="242">
        <f>+IF(H259=0,"",'Ark1'!AH2479)</f>
        <v>4.4898837429173115</v>
      </c>
      <c r="K259" s="620"/>
      <c r="L259" s="241">
        <f>+IF(H259=0,"",'Ark1'!U2479)</f>
        <v>27.543999999999997</v>
      </c>
      <c r="M259" s="620"/>
      <c r="N259" s="391">
        <f>+'Ark1'!AJ2479</f>
        <v>125</v>
      </c>
      <c r="O259" s="620"/>
      <c r="P259" s="272">
        <f>+IF(N259=0,"",'Ark1'!AK2479)</f>
        <v>106.67839999999998</v>
      </c>
      <c r="Q259" s="101"/>
      <c r="R259" s="272">
        <f>+IF(N259=0,"",'Ark1'!AL2479)</f>
        <v>21.521018341728968</v>
      </c>
      <c r="S259" s="222"/>
      <c r="T259" s="28">
        <f>+IF(H259=0,"",'Ark1'!S2479)</f>
        <v>7.703999999999998</v>
      </c>
      <c r="U259" s="222"/>
      <c r="V259" s="242">
        <f>+IF(H259=0,"",'Ark1'!T2479)</f>
        <v>6.6</v>
      </c>
      <c r="W259" s="243">
        <f>+IF(H259=0,"",'Ark1'!W2479)</f>
        <v>25.6</v>
      </c>
      <c r="X259" s="243">
        <f>+IF(H259=0,"",'Ark1'!X2479)</f>
        <v>86.4</v>
      </c>
      <c r="Y259" s="243">
        <f>+IF(H259=0,"",'Ark1'!Y2479)</f>
        <v>60</v>
      </c>
      <c r="Z259" s="243">
        <f>+IF(H259=0,"",'Ark1'!Z2479)</f>
        <v>0</v>
      </c>
      <c r="AA259" s="243">
        <f>+IF(H259=0,"",'Ark1'!Z2479)</f>
        <v>0</v>
      </c>
      <c r="AB259" s="242">
        <f>+IF(H259=0,"",'Ark1'!AC2479)</f>
        <v>2.5329824318380121</v>
      </c>
      <c r="AC259" s="243">
        <f>+IF(H259=0,"",'Ark1'!AE2479)</f>
        <v>74.820025568547422</v>
      </c>
      <c r="AD259" s="243">
        <f t="shared" si="85"/>
        <v>8.9139158576051772E-2</v>
      </c>
      <c r="AE259" s="241">
        <f t="shared" si="86"/>
        <v>0.216</v>
      </c>
      <c r="AF259" s="620"/>
      <c r="AI259" s="30"/>
      <c r="AJ259" s="28"/>
      <c r="AM259" s="28"/>
      <c r="AN259" s="28"/>
      <c r="AO259" s="28"/>
      <c r="AQ259" s="28"/>
      <c r="AR259" s="245"/>
      <c r="AS259" s="28"/>
      <c r="AT259" s="28"/>
    </row>
    <row r="260" spans="1:46" ht="15" customHeight="1">
      <c r="A260" s="620"/>
      <c r="B260" s="305">
        <f>+'Ark1'!C2480</f>
        <v>2024</v>
      </c>
      <c r="C260" s="240">
        <f>+'Ark1'!J2480</f>
        <v>309</v>
      </c>
      <c r="D260" s="240" t="str">
        <f>VLOOKUP(C260,RNR!$A$1:$B$26,2)</f>
        <v>Malvik</v>
      </c>
      <c r="E260" s="240">
        <f>+'Ark1'!D2480</f>
        <v>7</v>
      </c>
      <c r="F260" s="240" t="str">
        <f t="shared" si="84"/>
        <v>Jul</v>
      </c>
      <c r="G260" s="240">
        <f>+'Ark1'!Q2480</f>
        <v>0</v>
      </c>
      <c r="H260" s="376">
        <f>+'Ark1'!R2480</f>
        <v>0</v>
      </c>
      <c r="I260" s="242" t="str">
        <f>+IF(H260=0,"",'Ark1'!AG2480)</f>
        <v/>
      </c>
      <c r="J260" s="242" t="str">
        <f>+IF(H260=0,"",'Ark1'!AH2480)</f>
        <v/>
      </c>
      <c r="K260" s="620"/>
      <c r="L260" s="241" t="str">
        <f>+IF(H260=0,"",'Ark1'!U2480)</f>
        <v/>
      </c>
      <c r="M260" s="620"/>
      <c r="N260" s="391">
        <f>+'Ark1'!AJ2480</f>
        <v>0</v>
      </c>
      <c r="O260" s="620"/>
      <c r="P260" s="272" t="str">
        <f>+IF(N260=0,"",'Ark1'!AK2480)</f>
        <v/>
      </c>
      <c r="Q260" s="101"/>
      <c r="R260" s="272" t="str">
        <f>+IF(N260=0,"",'Ark1'!AL2480)</f>
        <v/>
      </c>
      <c r="S260" s="222"/>
      <c r="T260" s="28" t="str">
        <f>+IF(H260=0,"",'Ark1'!S2480)</f>
        <v/>
      </c>
      <c r="U260" s="222"/>
      <c r="V260" s="242" t="str">
        <f>+IF(H260=0,"",'Ark1'!T2480)</f>
        <v/>
      </c>
      <c r="W260" s="243" t="str">
        <f>+IF(H260=0,"",'Ark1'!W2480)</f>
        <v/>
      </c>
      <c r="X260" s="243" t="str">
        <f>+IF(H260=0,"",'Ark1'!X2480)</f>
        <v/>
      </c>
      <c r="Y260" s="243" t="str">
        <f>+IF(H260=0,"",'Ark1'!Y2480)</f>
        <v/>
      </c>
      <c r="Z260" s="243" t="str">
        <f>+IF(H260=0,"",'Ark1'!Z2480)</f>
        <v/>
      </c>
      <c r="AA260" s="243" t="str">
        <f>+IF(H260=0,"",'Ark1'!Z2480)</f>
        <v/>
      </c>
      <c r="AB260" s="242" t="str">
        <f>+IF(H260=0,"",'Ark1'!AC2480)</f>
        <v/>
      </c>
      <c r="AC260" s="243" t="str">
        <f>+IF(H260=0,"",'Ark1'!AE2480)</f>
        <v/>
      </c>
      <c r="AD260" s="243" t="str">
        <f t="shared" si="85"/>
        <v/>
      </c>
      <c r="AE260" s="241" t="str">
        <f t="shared" si="86"/>
        <v/>
      </c>
      <c r="AF260" s="620"/>
      <c r="AI260" s="30"/>
      <c r="AJ260" s="28"/>
      <c r="AM260" s="28"/>
      <c r="AN260" s="28"/>
      <c r="AO260" s="28"/>
      <c r="AQ260" s="28"/>
      <c r="AR260" s="245"/>
      <c r="AS260" s="28"/>
      <c r="AT260" s="28"/>
    </row>
    <row r="261" spans="1:46" ht="15" customHeight="1">
      <c r="A261" s="620"/>
      <c r="B261" s="305">
        <f>+'Ark1'!C2481</f>
        <v>2024</v>
      </c>
      <c r="C261" s="240">
        <f>+'Ark1'!J2481</f>
        <v>309</v>
      </c>
      <c r="D261" s="240" t="str">
        <f>VLOOKUP(C261,RNR!$A$1:$B$26,2)</f>
        <v>Malvik</v>
      </c>
      <c r="E261" s="240">
        <f>+'Ark1'!D2481</f>
        <v>8</v>
      </c>
      <c r="F261" s="240" t="str">
        <f t="shared" si="84"/>
        <v>Aug</v>
      </c>
      <c r="G261" s="240">
        <f>+'Ark1'!Q2481</f>
        <v>232</v>
      </c>
      <c r="H261" s="376">
        <f>+'Ark1'!R2481</f>
        <v>5480</v>
      </c>
      <c r="I261" s="242">
        <f>+IF(H261=0,"",'Ark1'!AG2481)</f>
        <v>5.4273546597999394</v>
      </c>
      <c r="J261" s="242">
        <f>+IF(H261=0,"",'Ark1'!AH2481)</f>
        <v>5.4079830566403562</v>
      </c>
      <c r="K261" s="620"/>
      <c r="L261" s="241">
        <f>+IF(H261=0,"",'Ark1'!U2481)</f>
        <v>21.898083941605911</v>
      </c>
      <c r="M261" s="620"/>
      <c r="N261" s="391">
        <f>+'Ark1'!AJ2481</f>
        <v>5477</v>
      </c>
      <c r="O261" s="620"/>
      <c r="P261" s="272">
        <f>+IF(N261=0,"",'Ark1'!AK2481)</f>
        <v>99.427935000912996</v>
      </c>
      <c r="Q261" s="101"/>
      <c r="R261" s="272">
        <f>+IF(N261=0,"",'Ark1'!AL2481)</f>
        <v>22.025448322839718</v>
      </c>
      <c r="S261" s="222"/>
      <c r="T261" s="28">
        <f>+IF(H261=0,"",'Ark1'!S2481)</f>
        <v>8.2587591240875913</v>
      </c>
      <c r="U261" s="222"/>
      <c r="V261" s="242">
        <f>+IF(H261=0,"",'Ark1'!T2481)</f>
        <v>6.0737226277372267</v>
      </c>
      <c r="W261" s="243">
        <f>+IF(H261=0,"",'Ark1'!W2481)</f>
        <v>6.47810218978102</v>
      </c>
      <c r="X261" s="243">
        <f>+IF(H261=0,"",'Ark1'!X2481)</f>
        <v>90.711678832116718</v>
      </c>
      <c r="Y261" s="243">
        <f>+IF(H261=0,"",'Ark1'!Y2481)</f>
        <v>30.145985401459846</v>
      </c>
      <c r="Z261" s="243">
        <f>+IF(H261=0,"",'Ark1'!Z2481)</f>
        <v>0</v>
      </c>
      <c r="AA261" s="243">
        <f>+IF(H261=0,"",'Ark1'!Z2481)</f>
        <v>0</v>
      </c>
      <c r="AB261" s="242">
        <f>+IF(H261=0,"",'Ark1'!AC2481)</f>
        <v>1.6628297959694778</v>
      </c>
      <c r="AC261" s="243">
        <f>+IF(H261=0,"",'Ark1'!AE2481)</f>
        <v>35.593268307872727</v>
      </c>
      <c r="AD261" s="243">
        <f t="shared" si="85"/>
        <v>7.0867585571540159E-2</v>
      </c>
      <c r="AE261" s="241">
        <f t="shared" si="86"/>
        <v>4.2335766423357665E-2</v>
      </c>
      <c r="AF261" s="620"/>
      <c r="AI261" s="30"/>
      <c r="AJ261" s="28"/>
      <c r="AM261" s="28"/>
      <c r="AN261" s="28"/>
      <c r="AO261" s="28"/>
      <c r="AQ261" s="28"/>
      <c r="AR261" s="245"/>
      <c r="AS261" s="28"/>
      <c r="AT261" s="28"/>
    </row>
    <row r="262" spans="1:46" ht="15" customHeight="1">
      <c r="A262" s="620"/>
      <c r="B262" s="305">
        <f>+'Ark1'!C2482</f>
        <v>2024</v>
      </c>
      <c r="C262" s="240">
        <f>+'Ark1'!J2482</f>
        <v>309</v>
      </c>
      <c r="D262" s="240" t="str">
        <f>VLOOKUP(C262,RNR!$A$1:$B$26,2)</f>
        <v>Malvik</v>
      </c>
      <c r="E262" s="240">
        <f>+'Ark1'!D2482</f>
        <v>9</v>
      </c>
      <c r="F262" s="240" t="str">
        <f t="shared" si="84"/>
        <v>Sep</v>
      </c>
      <c r="G262" s="240">
        <f>+'Ark1'!Q2482</f>
        <v>683</v>
      </c>
      <c r="H262" s="376">
        <f>+'Ark1'!R2482</f>
        <v>33058</v>
      </c>
      <c r="I262" s="242">
        <f>+IF(H262=0,"",'Ark1'!AG2482)</f>
        <v>9.0133518010071771</v>
      </c>
      <c r="J262" s="242">
        <f>+IF(H262=0,"",'Ark1'!AH2482)</f>
        <v>9.0585629252807838</v>
      </c>
      <c r="K262" s="620"/>
      <c r="L262" s="241">
        <f>+IF(H262=0,"",'Ark1'!U2482)</f>
        <v>20.028610321253424</v>
      </c>
      <c r="M262" s="620"/>
      <c r="N262" s="391">
        <f>+'Ark1'!AJ2482</f>
        <v>33047</v>
      </c>
      <c r="O262" s="620"/>
      <c r="P262" s="272">
        <f>+IF(N262=0,"",'Ark1'!AK2482)</f>
        <v>97.243144612218842</v>
      </c>
      <c r="Q262" s="101"/>
      <c r="R262" s="272">
        <f>+IF(N262=0,"",'Ark1'!AL2482)</f>
        <v>21.419077153965919</v>
      </c>
      <c r="S262" s="222"/>
      <c r="T262" s="28">
        <f>+IF(H262=0,"",'Ark1'!S2482)</f>
        <v>8.168612741242665</v>
      </c>
      <c r="U262" s="222"/>
      <c r="V262" s="242">
        <f>+IF(H262=0,"",'Ark1'!T2482)</f>
        <v>5.8968782140480362</v>
      </c>
      <c r="W262" s="243">
        <f>+IF(H262=0,"",'Ark1'!W2482)</f>
        <v>1.9843910702401844</v>
      </c>
      <c r="X262" s="243">
        <f>+IF(H262=0,"",'Ark1'!X2482)</f>
        <v>83.873797567910941</v>
      </c>
      <c r="Y262" s="243">
        <f>+IF(H262=0,"",'Ark1'!Y2482)</f>
        <v>21.259604331780505</v>
      </c>
      <c r="Z262" s="243">
        <f>+IF(H262=0,"",'Ark1'!Z2482)</f>
        <v>0</v>
      </c>
      <c r="AA262" s="243">
        <f>+IF(H262=0,"",'Ark1'!Z2482)</f>
        <v>0</v>
      </c>
      <c r="AB262" s="242">
        <f>+IF(H262=0,"",'Ark1'!AC2482)</f>
        <v>1.2627168821101395</v>
      </c>
      <c r="AC262" s="243">
        <f>+IF(H262=0,"",'Ark1'!AE2482)</f>
        <v>48.512333707816317</v>
      </c>
      <c r="AD262" s="243">
        <f t="shared" si="85"/>
        <v>6.4817509130269985E-2</v>
      </c>
      <c r="AE262" s="241">
        <f t="shared" si="86"/>
        <v>2.0660657027043377E-2</v>
      </c>
      <c r="AF262" s="620"/>
      <c r="AI262" s="30"/>
      <c r="AJ262" s="28"/>
      <c r="AM262" s="28"/>
      <c r="AN262" s="28"/>
      <c r="AO262" s="28"/>
      <c r="AQ262" s="28"/>
      <c r="AR262" s="245"/>
      <c r="AS262" s="28"/>
      <c r="AT262" s="28"/>
    </row>
    <row r="263" spans="1:46" ht="15" customHeight="1">
      <c r="A263" s="620"/>
      <c r="B263" s="305">
        <f>+'Ark1'!C2483</f>
        <v>2024</v>
      </c>
      <c r="C263" s="240">
        <f>+'Ark1'!J2483</f>
        <v>309</v>
      </c>
      <c r="D263" s="240" t="str">
        <f>VLOOKUP(C263,RNR!$A$1:$B$26,2)</f>
        <v>Malvik</v>
      </c>
      <c r="E263" s="240">
        <f>+'Ark1'!D2483</f>
        <v>10</v>
      </c>
      <c r="F263" s="240" t="str">
        <f t="shared" si="84"/>
        <v>Okt</v>
      </c>
      <c r="G263" s="240">
        <f>+'Ark1'!Q2483</f>
        <v>853</v>
      </c>
      <c r="H263" s="376">
        <f>+'Ark1'!R2483</f>
        <v>41165</v>
      </c>
      <c r="I263" s="242">
        <f>+IF(H263=0,"",'Ark1'!AG2483)</f>
        <v>10.099163902573062</v>
      </c>
      <c r="J263" s="242">
        <f>+IF(H263=0,"",'Ark1'!AH2483)</f>
        <v>10.026309130983702</v>
      </c>
      <c r="K263" s="620"/>
      <c r="L263" s="241">
        <f>+IF(H263=0,"",'Ark1'!U2483)</f>
        <v>19.032867727438212</v>
      </c>
      <c r="M263" s="620"/>
      <c r="N263" s="391">
        <f>+'Ark1'!AJ2483</f>
        <v>41142</v>
      </c>
      <c r="O263" s="620"/>
      <c r="P263" s="272">
        <f>+IF(N263=0,"",'Ark1'!AK2483)</f>
        <v>96.746436731319847</v>
      </c>
      <c r="Q263" s="101"/>
      <c r="R263" s="272">
        <f>+IF(N263=0,"",'Ark1'!AL2483)</f>
        <v>20.320281668155737</v>
      </c>
      <c r="S263" s="222"/>
      <c r="T263" s="28">
        <f>+IF(H263=0,"",'Ark1'!S2483)</f>
        <v>7.6348111259565181</v>
      </c>
      <c r="U263" s="222"/>
      <c r="V263" s="242">
        <f>+IF(H263=0,"",'Ark1'!T2483)</f>
        <v>5.76343981537714</v>
      </c>
      <c r="W263" s="243">
        <f>+IF(H263=0,"",'Ark1'!W2483)</f>
        <v>2.3563707032673382</v>
      </c>
      <c r="X263" s="243">
        <f>+IF(H263=0,"",'Ark1'!X2483)</f>
        <v>69.772865298190226</v>
      </c>
      <c r="Y263" s="243">
        <f>+IF(H263=0,"",'Ark1'!Y2483)</f>
        <v>17.733511478197499</v>
      </c>
      <c r="Z263" s="243">
        <f>+IF(H263=0,"",'Ark1'!Z2483)</f>
        <v>0</v>
      </c>
      <c r="AA263" s="243">
        <f>+IF(H263=0,"",'Ark1'!Z2483)</f>
        <v>0</v>
      </c>
      <c r="AB263" s="242">
        <f>+IF(H263=0,"",'Ark1'!AC2483)</f>
        <v>1.496701721550646</v>
      </c>
      <c r="AC263" s="243">
        <f>+IF(H263=0,"",'Ark1'!AE2483)</f>
        <v>45.311269253854064</v>
      </c>
      <c r="AD263" s="243">
        <f t="shared" si="85"/>
        <v>6.1595041189120431E-2</v>
      </c>
      <c r="AE263" s="241">
        <f t="shared" si="86"/>
        <v>2.0721486699866391E-2</v>
      </c>
      <c r="AF263" s="620"/>
      <c r="AI263" s="30"/>
      <c r="AJ263" s="28"/>
      <c r="AM263" s="28"/>
      <c r="AN263" s="28"/>
      <c r="AO263" s="28"/>
      <c r="AQ263" s="28"/>
      <c r="AS263" s="28"/>
      <c r="AT263" s="28"/>
    </row>
    <row r="264" spans="1:46" ht="15" customHeight="1">
      <c r="A264" s="620"/>
      <c r="B264" s="305">
        <f>+'Ark1'!C2484</f>
        <v>2024</v>
      </c>
      <c r="C264" s="240">
        <f>+'Ark1'!J2484</f>
        <v>309</v>
      </c>
      <c r="D264" s="240" t="str">
        <f>VLOOKUP(C264,RNR!$A$1:$B$26,2)</f>
        <v>Malvik</v>
      </c>
      <c r="E264" s="240">
        <f>+'Ark1'!D2484</f>
        <v>11</v>
      </c>
      <c r="F264" s="240" t="str">
        <f t="shared" si="84"/>
        <v>Nov</v>
      </c>
      <c r="G264" s="240">
        <f>+'Ark1'!Q2484</f>
        <v>571</v>
      </c>
      <c r="H264" s="376">
        <f>+'Ark1'!R2484</f>
        <v>13618</v>
      </c>
      <c r="I264" s="242">
        <f>+IF(H264=0,"",'Ark1'!AG2484)</f>
        <v>13.145295185142279</v>
      </c>
      <c r="J264" s="242">
        <f>+IF(H264=0,"",'Ark1'!AH2484)</f>
        <v>12.929204363993165</v>
      </c>
      <c r="K264" s="620"/>
      <c r="L264" s="241">
        <f>+IF(H264=0,"",'Ark1'!U2484)</f>
        <v>18.80873109120277</v>
      </c>
      <c r="M264" s="620"/>
      <c r="N264" s="391">
        <f>+'Ark1'!AJ2484</f>
        <v>13613</v>
      </c>
      <c r="O264" s="620"/>
      <c r="P264" s="272">
        <f>+IF(N264=0,"",'Ark1'!AK2484)</f>
        <v>97.248652023800815</v>
      </c>
      <c r="Q264" s="101"/>
      <c r="R264" s="272">
        <f>+IF(N264=0,"",'Ark1'!AL2484)</f>
        <v>19.633263364284598</v>
      </c>
      <c r="S264" s="222"/>
      <c r="T264" s="28">
        <f>+IF(H264=0,"",'Ark1'!S2484)</f>
        <v>7.2998971948891151</v>
      </c>
      <c r="U264" s="222"/>
      <c r="V264" s="242">
        <f>+IF(H264=0,"",'Ark1'!T2484)</f>
        <v>5.7898369804670313</v>
      </c>
      <c r="W264" s="243">
        <f>+IF(H264=0,"",'Ark1'!W2484)</f>
        <v>2.1809369951534734</v>
      </c>
      <c r="X264" s="243">
        <f>+IF(H264=0,"",'Ark1'!X2484)</f>
        <v>62.395359083565907</v>
      </c>
      <c r="Y264" s="243">
        <f>+IF(H264=0,"",'Ark1'!Y2484)</f>
        <v>18.365398736965776</v>
      </c>
      <c r="Z264" s="243">
        <f>+IF(H264=0,"",'Ark1'!Z2484)</f>
        <v>0</v>
      </c>
      <c r="AA264" s="243">
        <f>+IF(H264=0,"",'Ark1'!Z2484)</f>
        <v>0</v>
      </c>
      <c r="AB264" s="242">
        <f>+IF(H264=0,"",'Ark1'!AC2484)</f>
        <v>1.5525861728774859</v>
      </c>
      <c r="AC264" s="243">
        <f>+IF(H264=0,"",'Ark1'!AE2484)</f>
        <v>46.356350418257442</v>
      </c>
      <c r="AD264" s="243">
        <f t="shared" si="85"/>
        <v>6.0869679906805078E-2</v>
      </c>
      <c r="AE264" s="241">
        <f t="shared" si="86"/>
        <v>4.1929798795711556E-2</v>
      </c>
      <c r="AF264" s="620"/>
      <c r="AI264" s="30"/>
      <c r="AJ264" s="28"/>
      <c r="AM264" s="28"/>
      <c r="AN264" s="28"/>
      <c r="AO264" s="28"/>
      <c r="AQ264" s="28"/>
      <c r="AS264" s="28"/>
      <c r="AT264" s="28"/>
    </row>
    <row r="265" spans="1:46" ht="15" customHeight="1">
      <c r="A265" s="620"/>
      <c r="B265" s="305">
        <f>+'Ark1'!C2485</f>
        <v>2024</v>
      </c>
      <c r="C265" s="240">
        <f>+'Ark1'!J2485</f>
        <v>309</v>
      </c>
      <c r="D265" s="240" t="str">
        <f>VLOOKUP(C265,RNR!$A$1:$B$26,2)</f>
        <v>Malvik</v>
      </c>
      <c r="E265" s="240">
        <f>+'Ark1'!D2485</f>
        <v>12</v>
      </c>
      <c r="F265" s="240" t="str">
        <f t="shared" si="84"/>
        <v>Des</v>
      </c>
      <c r="G265" s="240">
        <f>+'Ark1'!Q2485</f>
        <v>81</v>
      </c>
      <c r="H265" s="376">
        <f>+'Ark1'!R2485</f>
        <v>1280</v>
      </c>
      <c r="I265" s="242">
        <f>+IF(H265=0,"",'Ark1'!AG2485)</f>
        <v>11.57219057951361</v>
      </c>
      <c r="J265" s="242">
        <f>+IF(H265=0,"",'Ark1'!AH2485)</f>
        <v>11.381003745507016</v>
      </c>
      <c r="K265" s="620"/>
      <c r="L265" s="241">
        <f>+IF(H265=0,"",'Ark1'!U2485)</f>
        <v>18.357265624999997</v>
      </c>
      <c r="M265" s="620"/>
      <c r="N265" s="391">
        <f>+'Ark1'!AJ2485</f>
        <v>1279</v>
      </c>
      <c r="O265" s="620"/>
      <c r="P265" s="272">
        <f>+IF(N265=0,"",'Ark1'!AK2485)</f>
        <v>96.616262705238526</v>
      </c>
      <c r="Q265" s="101"/>
      <c r="R265" s="272">
        <f>+IF(N265=0,"",'Ark1'!AL2485)</f>
        <v>19.277139074520647</v>
      </c>
      <c r="S265" s="222"/>
      <c r="T265" s="28">
        <f>+IF(H265=0,"",'Ark1'!S2485)</f>
        <v>7.0875000000000004</v>
      </c>
      <c r="U265" s="222"/>
      <c r="V265" s="242">
        <f>+IF(H265=0,"",'Ark1'!T2485)</f>
        <v>5.6460937500000004</v>
      </c>
      <c r="W265" s="243">
        <f>+IF(H265=0,"",'Ark1'!W2485)</f>
        <v>2.734375</v>
      </c>
      <c r="X265" s="243">
        <f>+IF(H265=0,"",'Ark1'!X2485)</f>
        <v>60.234375</v>
      </c>
      <c r="Y265" s="243">
        <f>+IF(H265=0,"",'Ark1'!Y2485)</f>
        <v>18.75</v>
      </c>
      <c r="Z265" s="243">
        <f>+IF(H265=0,"",'Ark1'!Z2485)</f>
        <v>0</v>
      </c>
      <c r="AA265" s="243">
        <f>+IF(H265=0,"",'Ark1'!Z2485)</f>
        <v>0</v>
      </c>
      <c r="AB265" s="242">
        <f>+IF(H265=0,"",'Ark1'!AC2485)</f>
        <v>1.4881512410406861</v>
      </c>
      <c r="AC265" s="243">
        <f>+IF(H265=0,"",'Ark1'!AE2485)</f>
        <v>66.920513562268866</v>
      </c>
      <c r="AD265" s="243">
        <f t="shared" si="85"/>
        <v>5.9408626618122969E-2</v>
      </c>
      <c r="AE265" s="241">
        <f t="shared" si="86"/>
        <v>6.3281249999999997E-2</v>
      </c>
      <c r="AF265" s="620"/>
      <c r="AI265" s="30"/>
      <c r="AJ265" s="28"/>
      <c r="AM265" s="28"/>
      <c r="AN265" s="28"/>
      <c r="AO265" s="28"/>
      <c r="AQ265" s="28"/>
      <c r="AS265" s="28"/>
      <c r="AT265" s="28"/>
    </row>
    <row r="266" spans="1:46" ht="15" customHeight="1">
      <c r="A266" s="620"/>
      <c r="B266" s="620"/>
      <c r="C266" s="620"/>
      <c r="D266" s="620"/>
      <c r="E266" s="620"/>
      <c r="F266" s="620"/>
      <c r="G266" s="620"/>
      <c r="H266" s="620"/>
      <c r="I266" s="620"/>
      <c r="J266" s="620"/>
      <c r="K266" s="620"/>
      <c r="L266" s="620"/>
      <c r="M266" s="620"/>
      <c r="N266" s="372"/>
      <c r="O266" s="620"/>
      <c r="P266" s="620"/>
      <c r="Q266" s="101"/>
      <c r="R266" s="620"/>
      <c r="S266" s="620"/>
      <c r="T266" s="620"/>
      <c r="U266" s="620"/>
      <c r="V266" s="620"/>
      <c r="W266" s="620"/>
      <c r="X266" s="620"/>
      <c r="Y266" s="620"/>
      <c r="Z266" s="620"/>
      <c r="AA266" s="620"/>
      <c r="AB266" s="620"/>
      <c r="AC266" s="620"/>
      <c r="AD266" s="620"/>
      <c r="AE266" s="620"/>
      <c r="AF266" s="620"/>
      <c r="AG266" s="28"/>
      <c r="AI266" s="30"/>
      <c r="AJ266" s="28"/>
      <c r="AK266" s="621"/>
      <c r="AL266" s="621"/>
      <c r="AP266" s="621"/>
    </row>
    <row r="267" spans="1:46" ht="15" customHeight="1">
      <c r="A267" s="620"/>
      <c r="B267" s="620"/>
      <c r="C267" s="238" t="str">
        <f>+D269</f>
        <v>Jens Eide</v>
      </c>
      <c r="D267" s="620"/>
      <c r="E267" s="620"/>
      <c r="F267" s="620"/>
      <c r="G267" s="620"/>
      <c r="H267" s="391">
        <f>SUM(H269:H280)</f>
        <v>12846</v>
      </c>
      <c r="I267" s="222"/>
      <c r="J267" s="222"/>
      <c r="K267" s="222"/>
      <c r="L267" s="272">
        <f>+Slakteri!M29</f>
        <v>17.268355908453984</v>
      </c>
      <c r="M267" s="620"/>
      <c r="N267" s="391">
        <f>SUM(N269:N280)</f>
        <v>12667</v>
      </c>
      <c r="O267" s="101"/>
      <c r="P267" s="222"/>
      <c r="Q267" s="101"/>
      <c r="R267" s="225">
        <f>+Slakteri!V29</f>
        <v>18.615949956621812</v>
      </c>
      <c r="S267" s="222"/>
      <c r="T267" s="225">
        <f>+Slakteri!X29</f>
        <v>6.9594426280554282</v>
      </c>
      <c r="U267" s="620"/>
      <c r="V267" s="620"/>
      <c r="W267" s="620"/>
      <c r="X267" s="620"/>
      <c r="Y267" s="620"/>
      <c r="Z267" s="620"/>
      <c r="AA267" s="620"/>
      <c r="AB267" s="620"/>
      <c r="AC267" s="620"/>
      <c r="AD267" s="620"/>
      <c r="AE267" s="620"/>
      <c r="AF267" s="620"/>
      <c r="AG267" s="28"/>
      <c r="AI267" s="30"/>
      <c r="AJ267" s="28"/>
      <c r="AK267" s="621"/>
      <c r="AL267" s="621"/>
      <c r="AP267" s="621"/>
    </row>
    <row r="268" spans="1:46" ht="15" customHeight="1">
      <c r="A268" s="620"/>
      <c r="B268" s="620"/>
      <c r="C268" s="620"/>
      <c r="D268" s="620"/>
      <c r="E268" s="620"/>
      <c r="F268" s="620"/>
      <c r="G268" s="620"/>
      <c r="H268" s="620"/>
      <c r="I268" s="620"/>
      <c r="J268" s="620"/>
      <c r="K268" s="620"/>
      <c r="L268" s="620"/>
      <c r="M268" s="620"/>
      <c r="N268" s="372"/>
      <c r="O268" s="620"/>
      <c r="P268" s="620"/>
      <c r="Q268" s="101"/>
      <c r="R268" s="620"/>
      <c r="S268" s="620"/>
      <c r="T268" s="620"/>
      <c r="U268" s="620"/>
      <c r="V268" s="620"/>
      <c r="W268" s="620"/>
      <c r="X268" s="620"/>
      <c r="Y268" s="620"/>
      <c r="Z268" s="620"/>
      <c r="AA268" s="620"/>
      <c r="AB268" s="620"/>
      <c r="AC268" s="620"/>
      <c r="AD268" s="620"/>
      <c r="AE268" s="620"/>
      <c r="AF268" s="620"/>
      <c r="AI268" s="30"/>
      <c r="AJ268" s="28"/>
      <c r="AM268" s="28"/>
      <c r="AN268" s="28"/>
      <c r="AO268" s="28"/>
      <c r="AQ268" s="28"/>
      <c r="AR268" s="245"/>
      <c r="AS268" s="28"/>
      <c r="AT268" s="28"/>
    </row>
    <row r="269" spans="1:46" ht="15" customHeight="1">
      <c r="A269" s="620"/>
      <c r="B269" s="305">
        <f>+'Ark1'!C2486</f>
        <v>2024</v>
      </c>
      <c r="C269" s="240">
        <f>+'Ark1'!J2486</f>
        <v>470</v>
      </c>
      <c r="D269" s="240" t="str">
        <f>VLOOKUP(C269,RNR!$A$1:$B$26,2)</f>
        <v>Jens Eide</v>
      </c>
      <c r="E269" s="240">
        <f>+'Ark1'!D2486</f>
        <v>1</v>
      </c>
      <c r="F269" s="240" t="str">
        <f t="shared" ref="F269:F280" si="87">+F254</f>
        <v>Jan</v>
      </c>
      <c r="G269" s="240">
        <f>+'Ark1'!Q2486</f>
        <v>10</v>
      </c>
      <c r="H269" s="376">
        <f>+'Ark1'!R2486</f>
        <v>119</v>
      </c>
      <c r="I269" s="242">
        <f>+IF(H269=0,"",'Ark1'!AG2486)</f>
        <v>1.3664025720519002</v>
      </c>
      <c r="J269" s="242">
        <f>+IF(H269=0,"",'Ark1'!AH2486)</f>
        <v>1.1665844406881103</v>
      </c>
      <c r="K269" s="620"/>
      <c r="L269" s="241">
        <f>+IF(H269=0,"",'Ark1'!U2486)</f>
        <v>18.181512605042016</v>
      </c>
      <c r="M269" s="620"/>
      <c r="N269" s="391">
        <f>+'Ark1'!AJ2486</f>
        <v>0</v>
      </c>
      <c r="O269" s="620"/>
      <c r="P269" s="272" t="str">
        <f>+IF(N269=0,"",'Ark1'!AK2486)</f>
        <v/>
      </c>
      <c r="Q269" s="101"/>
      <c r="R269" s="272" t="str">
        <f>+IF(N269=0,"",'Ark1'!AL2486)</f>
        <v/>
      </c>
      <c r="S269" s="620"/>
      <c r="T269" s="28">
        <f>+IF(H269=0,"",'Ark1'!S2486)</f>
        <v>6.6302521008403374</v>
      </c>
      <c r="U269" s="620"/>
      <c r="V269" s="242">
        <f>+IF(H269=0,"",'Ark1'!T2486)</f>
        <v>5.8655462184873963</v>
      </c>
      <c r="W269" s="243">
        <f>+IF(H269=0,"",'Ark1'!W2486)</f>
        <v>5.882352941176471</v>
      </c>
      <c r="X269" s="243">
        <f>+IF(H269=0,"",'Ark1'!X2486)</f>
        <v>61.344537815126039</v>
      </c>
      <c r="Y269" s="243">
        <f>+IF(H269=0,"",'Ark1'!Y2486)</f>
        <v>15.966386554621851</v>
      </c>
      <c r="Z269" s="243">
        <f>+IF(H269=0,"",'Ark1'!Z2486)</f>
        <v>0</v>
      </c>
      <c r="AA269" s="243">
        <f>+IF(H269=0,"",'Ark1'!Z2486)</f>
        <v>0</v>
      </c>
      <c r="AB269" s="242">
        <f>+IF(H269=0,"",'Ark1'!AC2486)</f>
        <v>1.7913159790889723</v>
      </c>
      <c r="AC269" s="243">
        <f>+IF(H269=0,"",'Ark1'!AE2486)</f>
        <v>53.337738447686064</v>
      </c>
      <c r="AD269" s="243">
        <f>+IF(H269=0,"",+L269/C269)</f>
        <v>3.8684069372429825E-2</v>
      </c>
      <c r="AE269" s="241">
        <f>+IF(H269=0,"",G269/H269)</f>
        <v>8.4033613445378158E-2</v>
      </c>
      <c r="AF269" s="620"/>
      <c r="AI269" s="30"/>
      <c r="AJ269" s="28"/>
      <c r="AM269" s="28"/>
      <c r="AN269" s="28"/>
      <c r="AO269" s="28"/>
      <c r="AQ269" s="28"/>
      <c r="AS269" s="28"/>
      <c r="AT269" s="28"/>
    </row>
    <row r="270" spans="1:46" ht="15" customHeight="1">
      <c r="A270" s="620"/>
      <c r="B270" s="305">
        <f>+'Ark1'!C2487</f>
        <v>2024</v>
      </c>
      <c r="C270" s="240">
        <f>+'Ark1'!J2487</f>
        <v>470</v>
      </c>
      <c r="D270" s="240" t="str">
        <f>VLOOKUP(C270,RNR!$A$1:$B$26,2)</f>
        <v>Jens Eide</v>
      </c>
      <c r="E270" s="240">
        <f>+'Ark1'!D2487</f>
        <v>2</v>
      </c>
      <c r="F270" s="240" t="str">
        <f t="shared" si="87"/>
        <v>Feb</v>
      </c>
      <c r="G270" s="240">
        <f>+'Ark1'!Q2487</f>
        <v>18</v>
      </c>
      <c r="H270" s="376">
        <f>+'Ark1'!R2487</f>
        <v>145</v>
      </c>
      <c r="I270" s="242">
        <f>+IF(H270=0,"",'Ark1'!AG2487)</f>
        <v>1.3513513513513515</v>
      </c>
      <c r="J270" s="242">
        <f>+IF(H270=0,"",'Ark1'!AH2487)</f>
        <v>1.2278341224406897</v>
      </c>
      <c r="K270" s="620"/>
      <c r="L270" s="241">
        <f>+IF(H270=0,"",'Ark1'!U2487)</f>
        <v>20.013103448275849</v>
      </c>
      <c r="M270" s="620"/>
      <c r="N270" s="391">
        <f>+'Ark1'!AJ2487</f>
        <v>85</v>
      </c>
      <c r="O270" s="620"/>
      <c r="P270" s="272">
        <f>+IF(N270=0,"",'Ark1'!AK2487)</f>
        <v>99.787058823529406</v>
      </c>
      <c r="Q270" s="101"/>
      <c r="R270" s="272">
        <f>+IF(N270=0,"",'Ark1'!AL2487)</f>
        <v>19.576837912097112</v>
      </c>
      <c r="S270" s="620"/>
      <c r="T270" s="28">
        <f>+IF(H270=0,"",'Ark1'!S2487)</f>
        <v>7.0620689655172404</v>
      </c>
      <c r="U270" s="620"/>
      <c r="V270" s="242">
        <f>+IF(H270=0,"",'Ark1'!T2487)</f>
        <v>5.7655172413793112</v>
      </c>
      <c r="W270" s="243">
        <f>+IF(H270=0,"",'Ark1'!W2487)</f>
        <v>6.2068965517241361</v>
      </c>
      <c r="X270" s="243">
        <f>+IF(H270=0,"",'Ark1'!X2487)</f>
        <v>65.517241379310363</v>
      </c>
      <c r="Y270" s="243">
        <f>+IF(H270=0,"",'Ark1'!Y2487)</f>
        <v>23.448275862068968</v>
      </c>
      <c r="Z270" s="243">
        <f>+IF(H270=0,"",'Ark1'!Z2487)</f>
        <v>0</v>
      </c>
      <c r="AA270" s="243">
        <f>+IF(H270=0,"",'Ark1'!Z2487)</f>
        <v>0</v>
      </c>
      <c r="AB270" s="242">
        <f>+IF(H270=0,"",'Ark1'!AC2487)</f>
        <v>1.5625522583413205</v>
      </c>
      <c r="AC270" s="243">
        <f>+IF(H270=0,"",'Ark1'!AE2487)</f>
        <v>39.707149167241198</v>
      </c>
      <c r="AD270" s="243">
        <f t="shared" ref="AD270:AD280" si="88">+IF(H270=0,"",+L270/C270)</f>
        <v>4.258107116654436E-2</v>
      </c>
      <c r="AE270" s="241">
        <f t="shared" ref="AE270:AE280" si="89">+IF(H270=0,"",G270/H270)</f>
        <v>0.12413793103448276</v>
      </c>
      <c r="AF270" s="620"/>
      <c r="AI270" s="30"/>
      <c r="AJ270" s="28"/>
      <c r="AM270" s="28"/>
      <c r="AN270" s="28"/>
      <c r="AO270" s="28"/>
      <c r="AQ270" s="28"/>
      <c r="AS270" s="28"/>
      <c r="AT270" s="28"/>
    </row>
    <row r="271" spans="1:46" ht="15" customHeight="1">
      <c r="A271" s="620"/>
      <c r="B271" s="305">
        <f>+'Ark1'!C2488</f>
        <v>2024</v>
      </c>
      <c r="C271" s="240">
        <f>+'Ark1'!J2488</f>
        <v>470</v>
      </c>
      <c r="D271" s="240" t="str">
        <f>VLOOKUP(C271,RNR!$A$1:$B$26,2)</f>
        <v>Jens Eide</v>
      </c>
      <c r="E271" s="240">
        <f>+'Ark1'!D2488</f>
        <v>3</v>
      </c>
      <c r="F271" s="240" t="str">
        <f t="shared" si="87"/>
        <v>Mar</v>
      </c>
      <c r="G271" s="240">
        <f>+'Ark1'!Q2488</f>
        <v>54</v>
      </c>
      <c r="H271" s="376">
        <f>+'Ark1'!R2488</f>
        <v>539</v>
      </c>
      <c r="I271" s="242">
        <f>+IF(H271=0,"",'Ark1'!AG2488)</f>
        <v>1.3054324396328321</v>
      </c>
      <c r="J271" s="242">
        <f>+IF(H271=0,"",'Ark1'!AH2488)</f>
        <v>1.1930659013195779</v>
      </c>
      <c r="K271" s="620"/>
      <c r="L271" s="241">
        <f>+IF(H271=0,"",'Ark1'!U2488)</f>
        <v>23.571985157699402</v>
      </c>
      <c r="M271" s="620"/>
      <c r="N271" s="391">
        <f>+'Ark1'!AJ2488</f>
        <v>539</v>
      </c>
      <c r="O271" s="620"/>
      <c r="P271" s="272">
        <f>+IF(N271=0,"",'Ark1'!AK2488)</f>
        <v>104.28571428571431</v>
      </c>
      <c r="Q271" s="101"/>
      <c r="R271" s="272">
        <f>+IF(N271=0,"",'Ark1'!AL2488)</f>
        <v>19.870309228007329</v>
      </c>
      <c r="S271" s="620"/>
      <c r="T271" s="28">
        <f>+IF(H271=0,"",'Ark1'!S2488)</f>
        <v>7.1280148423005594</v>
      </c>
      <c r="U271" s="620"/>
      <c r="V271" s="242">
        <f>+IF(H271=0,"",'Ark1'!T2488)</f>
        <v>6.207792207792207</v>
      </c>
      <c r="W271" s="243">
        <f>+IF(H271=0,"",'Ark1'!W2488)</f>
        <v>12.244897959183673</v>
      </c>
      <c r="X271" s="243">
        <f>+IF(H271=0,"",'Ark1'!X2488)</f>
        <v>78.849721706864557</v>
      </c>
      <c r="Y271" s="243">
        <f>+IF(H271=0,"",'Ark1'!Y2488)</f>
        <v>45.454545454545446</v>
      </c>
      <c r="Z271" s="243">
        <f>+IF(H271=0,"",'Ark1'!Z2488)</f>
        <v>0</v>
      </c>
      <c r="AA271" s="243">
        <f>+IF(H271=0,"",'Ark1'!Z2488)</f>
        <v>0</v>
      </c>
      <c r="AB271" s="242">
        <f>+IF(H271=0,"",'Ark1'!AC2488)</f>
        <v>2.2524887380992502</v>
      </c>
      <c r="AC271" s="243">
        <f>+IF(H271=0,"",'Ark1'!AE2488)</f>
        <v>63.923542112660861</v>
      </c>
      <c r="AD271" s="243">
        <f t="shared" si="88"/>
        <v>5.0153159909998725E-2</v>
      </c>
      <c r="AE271" s="241">
        <f t="shared" si="89"/>
        <v>0.10018552875695733</v>
      </c>
      <c r="AF271" s="620"/>
      <c r="AI271" s="30"/>
      <c r="AJ271" s="28"/>
      <c r="AM271" s="28"/>
      <c r="AN271" s="28"/>
      <c r="AO271" s="28"/>
      <c r="AQ271" s="28"/>
      <c r="AS271" s="28"/>
      <c r="AT271" s="28"/>
    </row>
    <row r="272" spans="1:46" ht="15" customHeight="1">
      <c r="A272" s="620"/>
      <c r="B272" s="305">
        <f>+'Ark1'!C2489</f>
        <v>2024</v>
      </c>
      <c r="C272" s="240">
        <f>+'Ark1'!J2489</f>
        <v>470</v>
      </c>
      <c r="D272" s="240" t="str">
        <f>VLOOKUP(C272,RNR!$A$1:$B$26,2)</f>
        <v>Jens Eide</v>
      </c>
      <c r="E272" s="240">
        <f>+'Ark1'!D2489</f>
        <v>4</v>
      </c>
      <c r="F272" s="240" t="str">
        <f t="shared" si="87"/>
        <v>Apr</v>
      </c>
      <c r="G272" s="240">
        <f>+'Ark1'!Q2489</f>
        <v>16</v>
      </c>
      <c r="H272" s="376">
        <f>+'Ark1'!R2489</f>
        <v>86</v>
      </c>
      <c r="I272" s="242">
        <f>+IF(H272=0,"",'Ark1'!AG2489)</f>
        <v>1.2078651685393258</v>
      </c>
      <c r="J272" s="242">
        <f>+IF(H272=0,"",'Ark1'!AH2489)</f>
        <v>1.142470450462967</v>
      </c>
      <c r="K272" s="620"/>
      <c r="L272" s="241">
        <f>+IF(H272=0,"",'Ark1'!U2489)</f>
        <v>21.417441860465111</v>
      </c>
      <c r="M272" s="620"/>
      <c r="N272" s="391">
        <f>+'Ark1'!AJ2489</f>
        <v>86</v>
      </c>
      <c r="O272" s="620"/>
      <c r="P272" s="272">
        <f>+IF(N272=0,"",'Ark1'!AK2489)</f>
        <v>102.3906976744186</v>
      </c>
      <c r="Q272" s="101"/>
      <c r="R272" s="272">
        <f>+IF(N272=0,"",'Ark1'!AL2489)</f>
        <v>19.018145142211136</v>
      </c>
      <c r="S272" s="620"/>
      <c r="T272" s="28">
        <f>+IF(H272=0,"",'Ark1'!S2489)</f>
        <v>6.9069767441860455</v>
      </c>
      <c r="U272" s="620"/>
      <c r="V272" s="242">
        <f>+IF(H272=0,"",'Ark1'!T2489)</f>
        <v>6.4186046511627923</v>
      </c>
      <c r="W272" s="243">
        <f>+IF(H272=0,"",'Ark1'!W2489)</f>
        <v>13.95348837209302</v>
      </c>
      <c r="X272" s="243">
        <f>+IF(H272=0,"",'Ark1'!X2489)</f>
        <v>74.418604651162795</v>
      </c>
      <c r="Y272" s="243">
        <f>+IF(H272=0,"",'Ark1'!Y2489)</f>
        <v>29.06976744186046</v>
      </c>
      <c r="Z272" s="243">
        <f>+IF(H272=0,"",'Ark1'!Z2489)</f>
        <v>0</v>
      </c>
      <c r="AA272" s="243">
        <f>+IF(H272=0,"",'Ark1'!Z2489)</f>
        <v>0</v>
      </c>
      <c r="AB272" s="242">
        <f>+IF(H272=0,"",'Ark1'!AC2489)</f>
        <v>2.3499882052107273</v>
      </c>
      <c r="AC272" s="243">
        <f>+IF(H272=0,"",'Ark1'!AE2489)</f>
        <v>61.597390070968707</v>
      </c>
      <c r="AD272" s="243">
        <f t="shared" si="88"/>
        <v>4.5569025235032153E-2</v>
      </c>
      <c r="AE272" s="241">
        <f t="shared" si="89"/>
        <v>0.18604651162790697</v>
      </c>
      <c r="AF272" s="620"/>
      <c r="AI272" s="30"/>
      <c r="AJ272" s="28"/>
      <c r="AM272" s="28"/>
      <c r="AN272" s="28"/>
      <c r="AO272" s="28"/>
      <c r="AQ272" s="28"/>
      <c r="AS272" s="28"/>
      <c r="AT272" s="28"/>
    </row>
    <row r="273" spans="1:46" ht="15" customHeight="1">
      <c r="A273" s="620"/>
      <c r="B273" s="305">
        <f>+'Ark1'!C2490</f>
        <v>2024</v>
      </c>
      <c r="C273" s="240">
        <f>+'Ark1'!J2490</f>
        <v>470</v>
      </c>
      <c r="D273" s="240" t="str">
        <f>VLOOKUP(C273,RNR!$A$1:$B$26,2)</f>
        <v>Jens Eide</v>
      </c>
      <c r="E273" s="240">
        <f>+'Ark1'!D2490</f>
        <v>5</v>
      </c>
      <c r="F273" s="240" t="str">
        <f t="shared" si="87"/>
        <v>Mai</v>
      </c>
      <c r="G273" s="240">
        <f>+'Ark1'!Q2490</f>
        <v>14</v>
      </c>
      <c r="H273" s="376">
        <f>+'Ark1'!R2490</f>
        <v>44</v>
      </c>
      <c r="I273" s="242">
        <f>+IF(H273=0,"",'Ark1'!AG2490)</f>
        <v>1.3656114214773427</v>
      </c>
      <c r="J273" s="242">
        <f>+IF(H273=0,"",'Ark1'!AH2490)</f>
        <v>1.5600670882912659</v>
      </c>
      <c r="K273" s="620"/>
      <c r="L273" s="241">
        <f>+IF(H273=0,"",'Ark1'!U2490)</f>
        <v>29.511363636363637</v>
      </c>
      <c r="M273" s="620"/>
      <c r="N273" s="391">
        <f>+'Ark1'!AJ2490</f>
        <v>44</v>
      </c>
      <c r="O273" s="620"/>
      <c r="P273" s="272">
        <f>+IF(N273=0,"",'Ark1'!AK2490)</f>
        <v>108.16363636363636</v>
      </c>
      <c r="Q273" s="101"/>
      <c r="R273" s="272">
        <f>+IF(N273=0,"",'Ark1'!AL2490)</f>
        <v>22.534411572952497</v>
      </c>
      <c r="S273" s="620"/>
      <c r="T273" s="28">
        <f>+IF(H273=0,"",'Ark1'!S2490)</f>
        <v>8.1136363636363615</v>
      </c>
      <c r="U273" s="620"/>
      <c r="V273" s="242">
        <f>+IF(H273=0,"",'Ark1'!T2490)</f>
        <v>7.9090909090909101</v>
      </c>
      <c r="W273" s="243">
        <f>+IF(H273=0,"",'Ark1'!W2490)</f>
        <v>29.54545454545455</v>
      </c>
      <c r="X273" s="243">
        <f>+IF(H273=0,"",'Ark1'!X2490)</f>
        <v>95.454545454545439</v>
      </c>
      <c r="Y273" s="243">
        <f>+IF(H273=0,"",'Ark1'!Y2490)</f>
        <v>68.181818181818187</v>
      </c>
      <c r="Z273" s="243">
        <f>+IF(H273=0,"",'Ark1'!Z2490)</f>
        <v>0</v>
      </c>
      <c r="AA273" s="243">
        <f>+IF(H273=0,"",'Ark1'!Z2490)</f>
        <v>0</v>
      </c>
      <c r="AB273" s="242">
        <f>+IF(H273=0,"",'Ark1'!AC2490)</f>
        <v>2.6613238487826254</v>
      </c>
      <c r="AC273" s="243">
        <f>+IF(H273=0,"",'Ark1'!AE2490)</f>
        <v>69.143845851843352</v>
      </c>
      <c r="AD273" s="243">
        <f t="shared" si="88"/>
        <v>6.2790135396518371E-2</v>
      </c>
      <c r="AE273" s="241">
        <f t="shared" si="89"/>
        <v>0.31818181818181818</v>
      </c>
      <c r="AF273" s="620"/>
      <c r="AI273" s="30"/>
      <c r="AJ273" s="28"/>
      <c r="AM273" s="28"/>
      <c r="AN273" s="28"/>
      <c r="AO273" s="28"/>
      <c r="AQ273" s="28"/>
      <c r="AS273" s="28"/>
      <c r="AT273" s="28"/>
    </row>
    <row r="274" spans="1:46" ht="15" customHeight="1">
      <c r="A274" s="620"/>
      <c r="B274" s="305">
        <f>+'Ark1'!C2491</f>
        <v>2024</v>
      </c>
      <c r="C274" s="240">
        <f>+'Ark1'!J2491</f>
        <v>470</v>
      </c>
      <c r="D274" s="240" t="str">
        <f>VLOOKUP(C274,RNR!$A$1:$B$26,2)</f>
        <v>Jens Eide</v>
      </c>
      <c r="E274" s="240">
        <f>+'Ark1'!D2491</f>
        <v>6</v>
      </c>
      <c r="F274" s="240" t="str">
        <f t="shared" si="87"/>
        <v>Jun</v>
      </c>
      <c r="G274" s="240">
        <f>+'Ark1'!Q2491</f>
        <v>8</v>
      </c>
      <c r="H274" s="376">
        <f>+'Ark1'!R2491</f>
        <v>58</v>
      </c>
      <c r="I274" s="242">
        <f>+IF(H274=0,"",'Ark1'!AG2491)</f>
        <v>1.5053205294575653</v>
      </c>
      <c r="J274" s="242">
        <f>+IF(H274=0,"",'Ark1'!AH2491)</f>
        <v>1.4129506347519347</v>
      </c>
      <c r="K274" s="620"/>
      <c r="L274" s="241">
        <f>+IF(H274=0,"",'Ark1'!U2491)</f>
        <v>18.681034482758626</v>
      </c>
      <c r="M274" s="620"/>
      <c r="N274" s="391">
        <f>+'Ark1'!AJ2491</f>
        <v>58</v>
      </c>
      <c r="O274" s="620"/>
      <c r="P274" s="272">
        <f>+IF(N274=0,"",'Ark1'!AK2491)</f>
        <v>90.863793103448259</v>
      </c>
      <c r="Q274" s="101"/>
      <c r="R274" s="272">
        <f>+IF(N274=0,"",'Ark1'!AL2491)</f>
        <v>23.561714690019656</v>
      </c>
      <c r="S274" s="620"/>
      <c r="T274" s="28">
        <f>+IF(H274=0,"",'Ark1'!S2491)</f>
        <v>9.0517241379310391</v>
      </c>
      <c r="U274" s="620"/>
      <c r="V274" s="242">
        <f>+IF(H274=0,"",'Ark1'!T2491)</f>
        <v>7.7068965517241388</v>
      </c>
      <c r="W274" s="243">
        <f>+IF(H274=0,"",'Ark1'!W2491)</f>
        <v>37.931034482758605</v>
      </c>
      <c r="X274" s="243">
        <f>+IF(H274=0,"",'Ark1'!X2491)</f>
        <v>39.655172413793117</v>
      </c>
      <c r="Y274" s="243">
        <f>+IF(H274=0,"",'Ark1'!Y2491)</f>
        <v>17.241379310344826</v>
      </c>
      <c r="Z274" s="243">
        <f>+IF(H274=0,"",'Ark1'!Z2491)</f>
        <v>0</v>
      </c>
      <c r="AA274" s="243">
        <f>+IF(H274=0,"",'Ark1'!Z2491)</f>
        <v>0</v>
      </c>
      <c r="AB274" s="242">
        <f>+IF(H274=0,"",'Ark1'!AC2491)</f>
        <v>2.3415925960444484</v>
      </c>
      <c r="AC274" s="243">
        <f>+IF(H274=0,"",'Ark1'!AE2491)</f>
        <v>49.38211098639249</v>
      </c>
      <c r="AD274" s="243">
        <f t="shared" si="88"/>
        <v>3.9746881878209843E-2</v>
      </c>
      <c r="AE274" s="241">
        <f t="shared" si="89"/>
        <v>0.13793103448275862</v>
      </c>
      <c r="AF274" s="620"/>
      <c r="AI274" s="30"/>
      <c r="AJ274" s="28"/>
      <c r="AM274" s="28"/>
      <c r="AN274" s="28"/>
      <c r="AO274" s="28"/>
      <c r="AQ274" s="28"/>
      <c r="AS274" s="28"/>
      <c r="AT274" s="28"/>
    </row>
    <row r="275" spans="1:46" ht="15" customHeight="1">
      <c r="A275" s="620"/>
      <c r="B275" s="305">
        <f>+'Ark1'!C2492</f>
        <v>2024</v>
      </c>
      <c r="C275" s="240">
        <f>+'Ark1'!J2492</f>
        <v>470</v>
      </c>
      <c r="D275" s="240" t="str">
        <f>VLOOKUP(C275,RNR!$A$1:$B$26,2)</f>
        <v>Jens Eide</v>
      </c>
      <c r="E275" s="240">
        <f>+'Ark1'!D2492</f>
        <v>7</v>
      </c>
      <c r="F275" s="240" t="str">
        <f t="shared" si="87"/>
        <v>Jul</v>
      </c>
      <c r="G275" s="240">
        <f>+'Ark1'!Q2492</f>
        <v>17</v>
      </c>
      <c r="H275" s="376">
        <f>+'Ark1'!R2492</f>
        <v>175</v>
      </c>
      <c r="I275" s="242">
        <f>+IF(H275=0,"",'Ark1'!AG2492)</f>
        <v>5.0946142649199437</v>
      </c>
      <c r="J275" s="242">
        <f>+IF(H275=0,"",'Ark1'!AH2492)</f>
        <v>4.4418929262911471</v>
      </c>
      <c r="K275" s="620"/>
      <c r="L275" s="241">
        <f>+IF(H275=0,"",'Ark1'!U2492)</f>
        <v>18.038857142857129</v>
      </c>
      <c r="M275" s="620"/>
      <c r="N275" s="391">
        <f>+'Ark1'!AJ2492</f>
        <v>175</v>
      </c>
      <c r="O275" s="620"/>
      <c r="P275" s="272">
        <f>+IF(N275=0,"",'Ark1'!AK2492)</f>
        <v>93.276571428571486</v>
      </c>
      <c r="Q275" s="101"/>
      <c r="R275" s="272">
        <f>+IF(N275=0,"",'Ark1'!AL2492)</f>
        <v>21.362419558022722</v>
      </c>
      <c r="S275" s="620"/>
      <c r="T275" s="28">
        <f>+IF(H275=0,"",'Ark1'!S2492)</f>
        <v>8.1885714285714304</v>
      </c>
      <c r="U275" s="620"/>
      <c r="V275" s="242">
        <f>+IF(H275=0,"",'Ark1'!T2492)</f>
        <v>6.2057142857142846</v>
      </c>
      <c r="W275" s="243">
        <f>+IF(H275=0,"",'Ark1'!W2492)</f>
        <v>9.7142857142857117</v>
      </c>
      <c r="X275" s="243">
        <f>+IF(H275=0,"",'Ark1'!X2492)</f>
        <v>54.857142857142847</v>
      </c>
      <c r="Y275" s="243">
        <f>+IF(H275=0,"",'Ark1'!Y2492)</f>
        <v>17.714285714285722</v>
      </c>
      <c r="Z275" s="243">
        <f>+IF(H275=0,"",'Ark1'!Z2492)</f>
        <v>0</v>
      </c>
      <c r="AA275" s="243">
        <f>+IF(H275=0,"",'Ark1'!Z2492)</f>
        <v>0</v>
      </c>
      <c r="AB275" s="242">
        <f>+IF(H275=0,"",'Ark1'!AC2492)</f>
        <v>1.8432801286437881</v>
      </c>
      <c r="AC275" s="243">
        <f>+IF(H275=0,"",'Ark1'!AE2492)</f>
        <v>41.560504718124811</v>
      </c>
      <c r="AD275" s="243">
        <f t="shared" si="88"/>
        <v>3.8380547112461978E-2</v>
      </c>
      <c r="AE275" s="241">
        <f t="shared" si="89"/>
        <v>9.7142857142857142E-2</v>
      </c>
      <c r="AF275" s="620"/>
      <c r="AI275" s="30"/>
      <c r="AJ275" s="28"/>
      <c r="AM275" s="28"/>
      <c r="AN275" s="28"/>
      <c r="AO275" s="28"/>
      <c r="AQ275" s="28"/>
      <c r="AS275" s="28"/>
      <c r="AT275" s="28"/>
    </row>
    <row r="276" spans="1:46" ht="15" customHeight="1">
      <c r="A276" s="620"/>
      <c r="B276" s="305">
        <f>+'Ark1'!C2493</f>
        <v>2024</v>
      </c>
      <c r="C276" s="240">
        <f>+'Ark1'!J2493</f>
        <v>470</v>
      </c>
      <c r="D276" s="240" t="str">
        <f>VLOOKUP(C276,RNR!$A$1:$B$26,2)</f>
        <v>Jens Eide</v>
      </c>
      <c r="E276" s="240">
        <f>+'Ark1'!D2493</f>
        <v>8</v>
      </c>
      <c r="F276" s="240" t="str">
        <f t="shared" si="87"/>
        <v>Aug</v>
      </c>
      <c r="G276" s="240">
        <f>+'Ark1'!Q2493</f>
        <v>31</v>
      </c>
      <c r="H276" s="376">
        <f>+'Ark1'!R2493</f>
        <v>1081</v>
      </c>
      <c r="I276" s="242">
        <f>+IF(H276=0,"",'Ark1'!AG2493)</f>
        <v>1.070615034168565</v>
      </c>
      <c r="J276" s="242">
        <f>+IF(H276=0,"",'Ark1'!AH2493)</f>
        <v>0.61059421453993756</v>
      </c>
      <c r="K276" s="620"/>
      <c r="L276" s="241">
        <f>+IF(H276=0,"",'Ark1'!U2493)</f>
        <v>12.533672525439416</v>
      </c>
      <c r="M276" s="620"/>
      <c r="N276" s="391">
        <f>+'Ark1'!AJ2493</f>
        <v>1081</v>
      </c>
      <c r="O276" s="620"/>
      <c r="P276" s="272">
        <f>+IF(N276=0,"",'Ark1'!AK2493)</f>
        <v>87.889824236817731</v>
      </c>
      <c r="Q276" s="101"/>
      <c r="R276" s="272">
        <f>+IF(N276=0,"",'Ark1'!AL2493)</f>
        <v>16.548858942995615</v>
      </c>
      <c r="S276" s="620"/>
      <c r="T276" s="28">
        <f>+IF(H276=0,"",'Ark1'!S2493)</f>
        <v>5.6734505087881582</v>
      </c>
      <c r="U276" s="620"/>
      <c r="V276" s="242">
        <f>+IF(H276=0,"",'Ark1'!T2493)</f>
        <v>4.8371877890841812</v>
      </c>
      <c r="W276" s="243">
        <f>+IF(H276=0,"",'Ark1'!W2493)</f>
        <v>3.0527289546716019</v>
      </c>
      <c r="X276" s="243">
        <f>+IF(H276=0,"",'Ark1'!X2493)</f>
        <v>31.729879740980568</v>
      </c>
      <c r="Y276" s="243">
        <f>+IF(H276=0,"",'Ark1'!Y2493)</f>
        <v>8.8806660499537475</v>
      </c>
      <c r="Z276" s="243">
        <f>+IF(H276=0,"",'Ark1'!Z2493)</f>
        <v>0</v>
      </c>
      <c r="AA276" s="243">
        <f>+IF(H276=0,"",'Ark1'!Z2493)</f>
        <v>0</v>
      </c>
      <c r="AB276" s="242">
        <f>+IF(H276=0,"",'Ark1'!AC2493)</f>
        <v>1.6590360460544731</v>
      </c>
      <c r="AC276" s="243">
        <f>+IF(H276=0,"",'Ark1'!AE2493)</f>
        <v>62.675633780636943</v>
      </c>
      <c r="AD276" s="243">
        <f t="shared" si="88"/>
        <v>2.6667388351998757E-2</v>
      </c>
      <c r="AE276" s="241">
        <f t="shared" si="89"/>
        <v>2.8677150786308975E-2</v>
      </c>
      <c r="AF276" s="620"/>
      <c r="AI276" s="30"/>
      <c r="AJ276" s="28"/>
      <c r="AM276" s="28"/>
      <c r="AN276" s="28"/>
      <c r="AO276" s="28"/>
      <c r="AQ276" s="28"/>
      <c r="AS276" s="28"/>
      <c r="AT276" s="28"/>
    </row>
    <row r="277" spans="1:46" ht="15" customHeight="1">
      <c r="A277" s="620"/>
      <c r="B277" s="305">
        <f>+'Ark1'!C2494</f>
        <v>2024</v>
      </c>
      <c r="C277" s="240">
        <f>+'Ark1'!J2494</f>
        <v>470</v>
      </c>
      <c r="D277" s="240" t="str">
        <f>VLOOKUP(C277,RNR!$A$1:$B$26,2)</f>
        <v>Jens Eide</v>
      </c>
      <c r="E277" s="240">
        <f>+'Ark1'!D2494</f>
        <v>9</v>
      </c>
      <c r="F277" s="240" t="str">
        <f t="shared" si="87"/>
        <v>Sep</v>
      </c>
      <c r="G277" s="240">
        <f>+'Ark1'!Q2494</f>
        <v>152</v>
      </c>
      <c r="H277" s="376">
        <f>+'Ark1'!R2494</f>
        <v>4330</v>
      </c>
      <c r="I277" s="242">
        <f>+IF(H277=0,"",'Ark1'!AG2494)</f>
        <v>1.1805860396382444</v>
      </c>
      <c r="J277" s="242">
        <f>+IF(H277=0,"",'Ark1'!AH2494)</f>
        <v>1.0486169538474601</v>
      </c>
      <c r="K277" s="620"/>
      <c r="L277" s="241">
        <f>+IF(H277=0,"",'Ark1'!U2494)</f>
        <v>17.700969976905309</v>
      </c>
      <c r="M277" s="620"/>
      <c r="N277" s="391">
        <f>+'Ark1'!AJ2494</f>
        <v>4330</v>
      </c>
      <c r="O277" s="620"/>
      <c r="P277" s="272">
        <f>+IF(N277=0,"",'Ark1'!AK2494)</f>
        <v>96.572817551963027</v>
      </c>
      <c r="Q277" s="101"/>
      <c r="R277" s="272">
        <f>+IF(N277=0,"",'Ark1'!AL2494)</f>
        <v>18.992999499086626</v>
      </c>
      <c r="S277" s="620"/>
      <c r="T277" s="28">
        <f>+IF(H277=0,"",'Ark1'!S2494)</f>
        <v>7.2297921478060063</v>
      </c>
      <c r="U277" s="620"/>
      <c r="V277" s="242">
        <f>+IF(H277=0,"",'Ark1'!T2494)</f>
        <v>5.8831408775981524</v>
      </c>
      <c r="W277" s="243">
        <f>+IF(H277=0,"",'Ark1'!W2494)</f>
        <v>4.0646651270207856</v>
      </c>
      <c r="X277" s="243">
        <f>+IF(H277=0,"",'Ark1'!X2494)</f>
        <v>62.933025404157043</v>
      </c>
      <c r="Y277" s="243">
        <f>+IF(H277=0,"",'Ark1'!Y2494)</f>
        <v>14.31870669745958</v>
      </c>
      <c r="Z277" s="243">
        <f>+IF(H277=0,"",'Ark1'!Z2494)</f>
        <v>0</v>
      </c>
      <c r="AA277" s="243">
        <f>+IF(H277=0,"",'Ark1'!Z2494)</f>
        <v>0</v>
      </c>
      <c r="AB277" s="242">
        <f>+IF(H277=0,"",'Ark1'!AC2494)</f>
        <v>1.4649775383963035</v>
      </c>
      <c r="AC277" s="243">
        <f>+IF(H277=0,"",'Ark1'!AE2494)</f>
        <v>43.576873619969824</v>
      </c>
      <c r="AD277" s="243">
        <f t="shared" si="88"/>
        <v>3.7661638248734704E-2</v>
      </c>
      <c r="AE277" s="241">
        <f t="shared" si="89"/>
        <v>3.5103926096997688E-2</v>
      </c>
      <c r="AF277" s="620"/>
      <c r="AI277" s="30"/>
      <c r="AJ277" s="28"/>
      <c r="AM277" s="28"/>
      <c r="AN277" s="28"/>
      <c r="AO277" s="28"/>
      <c r="AQ277" s="28"/>
      <c r="AS277" s="28"/>
      <c r="AT277" s="28"/>
    </row>
    <row r="278" spans="1:46" ht="15" customHeight="1">
      <c r="A278" s="620"/>
      <c r="B278" s="305">
        <f>+'Ark1'!C2495</f>
        <v>2024</v>
      </c>
      <c r="C278" s="240">
        <f>+'Ark1'!J2495</f>
        <v>470</v>
      </c>
      <c r="D278" s="240" t="str">
        <f>VLOOKUP(C278,RNR!$A$1:$B$26,2)</f>
        <v>Jens Eide</v>
      </c>
      <c r="E278" s="240">
        <f>+'Ark1'!D2495</f>
        <v>10</v>
      </c>
      <c r="F278" s="240" t="str">
        <f t="shared" si="87"/>
        <v>Okt</v>
      </c>
      <c r="G278" s="240">
        <f>+'Ark1'!Q2495</f>
        <v>169</v>
      </c>
      <c r="H278" s="376">
        <f>+'Ark1'!R2495</f>
        <v>4582</v>
      </c>
      <c r="I278" s="242">
        <f>+IF(H278=0,"",'Ark1'!AG2495)</f>
        <v>1.1241192518301899</v>
      </c>
      <c r="J278" s="242">
        <f>+IF(H278=0,"",'Ark1'!AH2495)</f>
        <v>1.0031056824231905</v>
      </c>
      <c r="K278" s="620"/>
      <c r="L278" s="241">
        <f>+IF(H278=0,"",'Ark1'!U2495)</f>
        <v>17.107354866870342</v>
      </c>
      <c r="M278" s="620"/>
      <c r="N278" s="391">
        <f>+'Ark1'!AJ2495</f>
        <v>4582</v>
      </c>
      <c r="O278" s="620"/>
      <c r="P278" s="272">
        <f>+IF(N278=0,"",'Ark1'!AK2495)</f>
        <v>96.31368398079438</v>
      </c>
      <c r="Q278" s="101"/>
      <c r="R278" s="272">
        <f>+IF(N278=0,"",'Ark1'!AL2495)</f>
        <v>18.440293671718937</v>
      </c>
      <c r="S278" s="620"/>
      <c r="T278" s="28">
        <f>+IF(H278=0,"",'Ark1'!S2495)</f>
        <v>6.9458751636839828</v>
      </c>
      <c r="U278" s="620"/>
      <c r="V278" s="242">
        <f>+IF(H278=0,"",'Ark1'!T2495)</f>
        <v>5.7542557835006551</v>
      </c>
      <c r="W278" s="243">
        <f>+IF(H278=0,"",'Ark1'!W2495)</f>
        <v>4.1030117852466175</v>
      </c>
      <c r="X278" s="243">
        <f>+IF(H278=0,"",'Ark1'!X2495)</f>
        <v>58.489742470536882</v>
      </c>
      <c r="Y278" s="243">
        <f>+IF(H278=0,"",'Ark1'!Y2495)</f>
        <v>10.846791793976427</v>
      </c>
      <c r="Z278" s="243">
        <f>+IF(H278=0,"",'Ark1'!Z2495)</f>
        <v>0</v>
      </c>
      <c r="AA278" s="243">
        <f>+IF(H278=0,"",'Ark1'!Z2495)</f>
        <v>0</v>
      </c>
      <c r="AB278" s="242">
        <f>+IF(H278=0,"",'Ark1'!AC2495)</f>
        <v>1.5352181631380644</v>
      </c>
      <c r="AC278" s="243">
        <f>+IF(H278=0,"",'Ark1'!AE2495)</f>
        <v>52.272059060063363</v>
      </c>
      <c r="AD278" s="243">
        <f t="shared" si="88"/>
        <v>3.6398627376319874E-2</v>
      </c>
      <c r="AE278" s="241">
        <f t="shared" si="89"/>
        <v>3.6883457005674379E-2</v>
      </c>
      <c r="AF278" s="620"/>
      <c r="AI278" s="30"/>
      <c r="AJ278" s="28"/>
      <c r="AM278" s="28"/>
      <c r="AN278" s="28"/>
      <c r="AO278" s="28"/>
      <c r="AQ278" s="28"/>
      <c r="AS278" s="28"/>
      <c r="AT278" s="28"/>
    </row>
    <row r="279" spans="1:46" ht="15" customHeight="1">
      <c r="A279" s="620"/>
      <c r="B279" s="305">
        <f>+'Ark1'!C2496</f>
        <v>2024</v>
      </c>
      <c r="C279" s="240">
        <f>+'Ark1'!J2496</f>
        <v>470</v>
      </c>
      <c r="D279" s="240" t="str">
        <f>VLOOKUP(C279,RNR!$A$1:$B$26,2)</f>
        <v>Jens Eide</v>
      </c>
      <c r="E279" s="240">
        <f>+'Ark1'!D2496</f>
        <v>11</v>
      </c>
      <c r="F279" s="240" t="str">
        <f t="shared" si="87"/>
        <v>Nov</v>
      </c>
      <c r="G279" s="240">
        <f>+'Ark1'!Q2496</f>
        <v>73</v>
      </c>
      <c r="H279" s="376">
        <f>+'Ark1'!R2496</f>
        <v>1523</v>
      </c>
      <c r="I279" s="242">
        <f>+IF(H279=0,"",'Ark1'!AG2496)</f>
        <v>1.4701339820070276</v>
      </c>
      <c r="J279" s="242">
        <f>+IF(H279=0,"",'Ark1'!AH2496)</f>
        <v>1.2879317320314148</v>
      </c>
      <c r="K279" s="620"/>
      <c r="L279" s="241">
        <f>+IF(H279=0,"",'Ark1'!U2496)</f>
        <v>16.753053184504267</v>
      </c>
      <c r="M279" s="620"/>
      <c r="N279" s="391">
        <f>+'Ark1'!AJ2496</f>
        <v>1523</v>
      </c>
      <c r="O279" s="620"/>
      <c r="P279" s="272">
        <f>+IF(N279=0,"",'Ark1'!AK2496)</f>
        <v>95.479120157583623</v>
      </c>
      <c r="Q279" s="101"/>
      <c r="R279" s="272">
        <f>+IF(N279=0,"",'Ark1'!AL2496)</f>
        <v>18.471232899622663</v>
      </c>
      <c r="S279" s="620"/>
      <c r="T279" s="28">
        <f>+IF(H279=0,"",'Ark1'!S2496)</f>
        <v>6.883782009192382</v>
      </c>
      <c r="U279" s="620"/>
      <c r="V279" s="242">
        <f>+IF(H279=0,"",'Ark1'!T2496)</f>
        <v>6.2140512147078146</v>
      </c>
      <c r="W279" s="243">
        <f>+IF(H279=0,"",'Ark1'!W2496)</f>
        <v>10.768220617202889</v>
      </c>
      <c r="X279" s="243">
        <f>+IF(H279=0,"",'Ark1'!X2496)</f>
        <v>51.477347340774784</v>
      </c>
      <c r="Y279" s="243">
        <f>+IF(H279=0,"",'Ark1'!Y2496)</f>
        <v>10.8338804990151</v>
      </c>
      <c r="Z279" s="243">
        <f>+IF(H279=0,"",'Ark1'!Z2496)</f>
        <v>0</v>
      </c>
      <c r="AA279" s="243">
        <f>+IF(H279=0,"",'Ark1'!Z2496)</f>
        <v>0</v>
      </c>
      <c r="AB279" s="242">
        <f>+IF(H279=0,"",'Ark1'!AC2496)</f>
        <v>1.9518530522288913</v>
      </c>
      <c r="AC279" s="243">
        <f>+IF(H279=0,"",'Ark1'!AE2496)</f>
        <v>47.514941295322338</v>
      </c>
      <c r="AD279" s="243">
        <f t="shared" si="88"/>
        <v>3.564479400958355E-2</v>
      </c>
      <c r="AE279" s="241">
        <f t="shared" si="89"/>
        <v>4.7931713722915298E-2</v>
      </c>
      <c r="AF279" s="620"/>
      <c r="AI279" s="30"/>
      <c r="AJ279" s="28"/>
      <c r="AM279" s="28"/>
      <c r="AN279" s="28"/>
      <c r="AO279" s="28"/>
      <c r="AQ279" s="28"/>
      <c r="AS279" s="28"/>
      <c r="AT279" s="28"/>
    </row>
    <row r="280" spans="1:46" ht="15" customHeight="1">
      <c r="A280" s="620"/>
      <c r="B280" s="305">
        <f>+'Ark1'!C2497</f>
        <v>2024</v>
      </c>
      <c r="C280" s="240">
        <f>+'Ark1'!J2497</f>
        <v>470</v>
      </c>
      <c r="D280" s="240" t="str">
        <f>VLOOKUP(C280,RNR!$A$1:$B$26,2)</f>
        <v>Jens Eide</v>
      </c>
      <c r="E280" s="240">
        <f>+'Ark1'!D2497</f>
        <v>12</v>
      </c>
      <c r="F280" s="240" t="str">
        <f t="shared" si="87"/>
        <v>Des</v>
      </c>
      <c r="G280" s="240">
        <f>+'Ark1'!Q2497</f>
        <v>13</v>
      </c>
      <c r="H280" s="376">
        <f>+'Ark1'!R2497</f>
        <v>164</v>
      </c>
      <c r="I280" s="242">
        <f>+IF(H280=0,"",'Ark1'!AG2497)</f>
        <v>1.4826869180001812</v>
      </c>
      <c r="J280" s="242">
        <f>+IF(H280=0,"",'Ark1'!AH2497)</f>
        <v>1.2510371223191641</v>
      </c>
      <c r="K280" s="620"/>
      <c r="L280" s="241">
        <f>+IF(H280=0,"",'Ark1'!U2497)</f>
        <v>15.749390243902452</v>
      </c>
      <c r="M280" s="620"/>
      <c r="N280" s="391">
        <f>+'Ark1'!AJ2497</f>
        <v>164</v>
      </c>
      <c r="O280" s="620"/>
      <c r="P280" s="272">
        <f>+IF(N280=0,"",'Ark1'!AK2497)</f>
        <v>93.901219512195127</v>
      </c>
      <c r="Q280" s="101"/>
      <c r="R280" s="272">
        <f>+IF(N280=0,"",'Ark1'!AL2497)</f>
        <v>17.975091948926543</v>
      </c>
      <c r="S280" s="620"/>
      <c r="T280" s="28">
        <f>+IF(H280=0,"",'Ark1'!S2497)</f>
        <v>6.6402439024390247</v>
      </c>
      <c r="U280" s="620"/>
      <c r="V280" s="242">
        <f>+IF(H280=0,"",'Ark1'!T2497)</f>
        <v>5.8231707317073171</v>
      </c>
      <c r="W280" s="243">
        <f>+IF(H280=0,"",'Ark1'!W2497)</f>
        <v>7.926829268292682</v>
      </c>
      <c r="X280" s="243">
        <f>+IF(H280=0,"",'Ark1'!X2497)</f>
        <v>47.560975609756085</v>
      </c>
      <c r="Y280" s="243">
        <f>+IF(H280=0,"",'Ark1'!Y2497)</f>
        <v>11.585365853658535</v>
      </c>
      <c r="Z280" s="243">
        <f>+IF(H280=0,"",'Ark1'!Z2497)</f>
        <v>0</v>
      </c>
      <c r="AA280" s="243">
        <f>+IF(H280=0,"",'Ark1'!Z2497)</f>
        <v>0</v>
      </c>
      <c r="AB280" s="242">
        <f>+IF(H280=0,"",'Ark1'!AC2497)</f>
        <v>2.0300666083321794</v>
      </c>
      <c r="AC280" s="243">
        <f>+IF(H280=0,"",'Ark1'!AE2497)</f>
        <v>60.092715736218651</v>
      </c>
      <c r="AD280" s="243">
        <f t="shared" si="88"/>
        <v>3.3509340944473304E-2</v>
      </c>
      <c r="AE280" s="241">
        <f t="shared" si="89"/>
        <v>7.926829268292683E-2</v>
      </c>
      <c r="AF280" s="620"/>
      <c r="AI280" s="30"/>
      <c r="AJ280" s="28"/>
      <c r="AM280" s="28"/>
      <c r="AN280" s="28"/>
      <c r="AO280" s="28"/>
      <c r="AQ280" s="28"/>
      <c r="AS280" s="28"/>
      <c r="AT280" s="28"/>
    </row>
    <row r="281" spans="1:46" ht="15" customHeight="1">
      <c r="A281" s="620"/>
      <c r="B281" s="620"/>
      <c r="C281" s="620"/>
      <c r="D281" s="620"/>
      <c r="E281" s="620"/>
      <c r="F281" s="620"/>
      <c r="G281" s="620"/>
      <c r="H281" s="620"/>
      <c r="I281" s="620"/>
      <c r="J281" s="620"/>
      <c r="K281" s="620"/>
      <c r="L281" s="620"/>
      <c r="M281" s="620"/>
      <c r="N281" s="372"/>
      <c r="O281" s="620"/>
      <c r="P281" s="620"/>
      <c r="Q281" s="101"/>
      <c r="R281" s="620"/>
      <c r="S281" s="620"/>
      <c r="T281" s="620"/>
      <c r="U281" s="620"/>
      <c r="V281" s="620"/>
      <c r="W281" s="620"/>
      <c r="X281" s="620"/>
      <c r="Y281" s="620"/>
      <c r="Z281" s="620"/>
      <c r="AA281" s="620"/>
      <c r="AB281" s="620"/>
      <c r="AC281" s="620"/>
      <c r="AD281" s="620"/>
      <c r="AE281" s="620"/>
      <c r="AF281" s="620"/>
      <c r="AG281" s="28"/>
      <c r="AI281" s="30"/>
      <c r="AJ281" s="28"/>
      <c r="AK281" s="621"/>
      <c r="AL281" s="621"/>
      <c r="AP281" s="621"/>
    </row>
    <row r="282" spans="1:46" ht="15" customHeight="1">
      <c r="A282" s="620"/>
      <c r="B282" s="620"/>
      <c r="C282" s="238" t="str">
        <f>+D284</f>
        <v>Bø</v>
      </c>
      <c r="D282" s="620"/>
      <c r="E282" s="620"/>
      <c r="F282" s="620"/>
      <c r="G282" s="620"/>
      <c r="H282" s="391">
        <f>SUM(H284:H295)</f>
        <v>0</v>
      </c>
      <c r="I282" s="222"/>
      <c r="J282" s="222"/>
      <c r="K282" s="222"/>
      <c r="L282" s="272" t="str">
        <f>+Slakteri!M30</f>
        <v/>
      </c>
      <c r="M282" s="620"/>
      <c r="N282" s="391">
        <f>SUM(N284:N295)</f>
        <v>0</v>
      </c>
      <c r="O282" s="101"/>
      <c r="P282" s="222"/>
      <c r="Q282" s="101"/>
      <c r="R282" s="225" t="str">
        <f>+Slakteri!V44</f>
        <v/>
      </c>
      <c r="S282" s="222"/>
      <c r="T282" s="225" t="str">
        <f>+Slakteri!X30</f>
        <v/>
      </c>
      <c r="U282" s="620"/>
      <c r="V282" s="620"/>
      <c r="W282" s="620"/>
      <c r="X282" s="620"/>
      <c r="Y282" s="620"/>
      <c r="Z282" s="620"/>
      <c r="AA282" s="620"/>
      <c r="AB282" s="620"/>
      <c r="AC282" s="620"/>
      <c r="AD282" s="620"/>
      <c r="AE282" s="620"/>
      <c r="AF282" s="620"/>
      <c r="AG282" s="28"/>
      <c r="AI282" s="30"/>
      <c r="AJ282" s="28"/>
      <c r="AK282" s="621"/>
      <c r="AL282" s="621"/>
      <c r="AP282" s="621"/>
    </row>
    <row r="283" spans="1:46" ht="15" customHeight="1">
      <c r="A283" s="620"/>
      <c r="B283" s="620"/>
      <c r="C283" s="620"/>
      <c r="D283" s="620"/>
      <c r="E283" s="620"/>
      <c r="F283" s="620"/>
      <c r="G283" s="620"/>
      <c r="H283" s="620"/>
      <c r="I283" s="620"/>
      <c r="J283" s="620"/>
      <c r="K283" s="620"/>
      <c r="L283" s="620"/>
      <c r="M283" s="620"/>
      <c r="N283" s="372"/>
      <c r="O283" s="620"/>
      <c r="P283" s="620"/>
      <c r="Q283" s="101"/>
      <c r="R283" s="620"/>
      <c r="S283" s="620"/>
      <c r="T283" s="620"/>
      <c r="U283" s="620"/>
      <c r="V283" s="620"/>
      <c r="W283" s="620"/>
      <c r="X283" s="620"/>
      <c r="Y283" s="620"/>
      <c r="Z283" s="620"/>
      <c r="AA283" s="620"/>
      <c r="AB283" s="620"/>
      <c r="AC283" s="620"/>
      <c r="AD283" s="620"/>
      <c r="AE283" s="620"/>
      <c r="AF283" s="620"/>
      <c r="AI283" s="30"/>
      <c r="AJ283" s="28"/>
      <c r="AM283" s="28"/>
      <c r="AN283" s="28"/>
      <c r="AO283" s="28"/>
      <c r="AQ283" s="28"/>
      <c r="AS283" s="28"/>
      <c r="AT283" s="28"/>
    </row>
    <row r="284" spans="1:46" ht="15" customHeight="1">
      <c r="A284" s="620"/>
      <c r="B284" s="305">
        <f>+'Ark1'!C2498</f>
        <v>2024</v>
      </c>
      <c r="C284" s="240">
        <f>+'Ark1'!J2498</f>
        <v>629</v>
      </c>
      <c r="D284" s="240" t="str">
        <f>VLOOKUP(C284,RNR!$A$1:$B$26,2)</f>
        <v>Bø</v>
      </c>
      <c r="E284" s="240">
        <f>+'Ark1'!D2498</f>
        <v>1</v>
      </c>
      <c r="F284" s="240" t="str">
        <f t="shared" ref="F284:F295" si="90">+F269</f>
        <v>Jan</v>
      </c>
      <c r="G284" s="240">
        <f>+'Ark1'!Q2498</f>
        <v>0</v>
      </c>
      <c r="H284" s="376">
        <f>+'Ark1'!R2498</f>
        <v>0</v>
      </c>
      <c r="I284" s="242" t="str">
        <f>+IF(H284=0,"",'Ark1'!AG2498)</f>
        <v/>
      </c>
      <c r="J284" s="242" t="str">
        <f>+IF(H284=0,"",'Ark1'!AH2498)</f>
        <v/>
      </c>
      <c r="K284" s="242"/>
      <c r="L284" s="241" t="str">
        <f>+IF(H284=0,"",'Ark1'!U2498)</f>
        <v/>
      </c>
      <c r="M284" s="620"/>
      <c r="N284" s="391">
        <f>+'Ark1'!AJ2498</f>
        <v>0</v>
      </c>
      <c r="O284" s="620"/>
      <c r="P284" s="272" t="str">
        <f>+IF(N284=0,"",'Ark1'!AK2498)</f>
        <v/>
      </c>
      <c r="Q284" s="101"/>
      <c r="R284" s="272" t="str">
        <f>+IF(N284=0,"",'Ark1'!AL2498)</f>
        <v/>
      </c>
      <c r="S284" s="620"/>
      <c r="T284" s="28" t="str">
        <f>+IF(H284=0,"",'Ark1'!S2498)</f>
        <v/>
      </c>
      <c r="U284" s="620"/>
      <c r="V284" s="242" t="str">
        <f>+IF(H284=0,"",'Ark1'!T2498)</f>
        <v/>
      </c>
      <c r="W284" s="243" t="str">
        <f>+IF(H284=0,"",'Ark1'!W2498)</f>
        <v/>
      </c>
      <c r="X284" s="243" t="str">
        <f>+IF(H284=0,"",'Ark1'!X2498)</f>
        <v/>
      </c>
      <c r="Y284" s="243" t="str">
        <f>+IF(H284=0,"",'Ark1'!Y2498)</f>
        <v/>
      </c>
      <c r="Z284" s="243" t="str">
        <f>+IF(H284=0,"",'Ark1'!Z2498)</f>
        <v/>
      </c>
      <c r="AA284" s="243" t="str">
        <f>+IF(H284=0,"",'Ark1'!Z2498)</f>
        <v/>
      </c>
      <c r="AB284" s="242" t="str">
        <f>+IF(H284=0,"",'Ark1'!AC2498)</f>
        <v/>
      </c>
      <c r="AC284" s="243" t="str">
        <f>+IF(H284=0,"",'Ark1'!AE2498)</f>
        <v/>
      </c>
      <c r="AD284" s="243" t="str">
        <f>+IF(H284=0,"",+L284/C284)</f>
        <v/>
      </c>
      <c r="AE284" s="241" t="str">
        <f>+IF(H284=0,"",G284/H284)</f>
        <v/>
      </c>
      <c r="AF284" s="620"/>
      <c r="AI284" s="30"/>
      <c r="AJ284" s="28"/>
      <c r="AM284" s="28"/>
      <c r="AN284" s="28"/>
      <c r="AO284" s="28"/>
      <c r="AQ284" s="28"/>
      <c r="AS284" s="28"/>
      <c r="AT284" s="28"/>
    </row>
    <row r="285" spans="1:46" ht="15" customHeight="1">
      <c r="A285" s="620"/>
      <c r="B285" s="305">
        <f>+'Ark1'!C2499</f>
        <v>2024</v>
      </c>
      <c r="C285" s="240">
        <f>+'Ark1'!J2499</f>
        <v>629</v>
      </c>
      <c r="D285" s="240" t="str">
        <f>VLOOKUP(C285,RNR!$A$1:$B$26,2)</f>
        <v>Bø</v>
      </c>
      <c r="E285" s="240">
        <f>+'Ark1'!D2499</f>
        <v>2</v>
      </c>
      <c r="F285" s="240" t="str">
        <f t="shared" si="90"/>
        <v>Feb</v>
      </c>
      <c r="G285" s="240">
        <f>+'Ark1'!Q2499</f>
        <v>0</v>
      </c>
      <c r="H285" s="376">
        <f>+'Ark1'!R2499</f>
        <v>0</v>
      </c>
      <c r="I285" s="242" t="str">
        <f>+IF(H285=0,"",'Ark1'!AG2499)</f>
        <v/>
      </c>
      <c r="J285" s="242" t="str">
        <f>+IF(H285=0,"",'Ark1'!AH2499)</f>
        <v/>
      </c>
      <c r="K285" s="242"/>
      <c r="L285" s="241" t="str">
        <f>+IF(H285=0,"",'Ark1'!U2499)</f>
        <v/>
      </c>
      <c r="M285" s="620"/>
      <c r="N285" s="391">
        <f>+'Ark1'!AJ2499</f>
        <v>0</v>
      </c>
      <c r="O285" s="620"/>
      <c r="P285" s="272" t="str">
        <f>+IF(N285=0,"",'Ark1'!AK2499)</f>
        <v/>
      </c>
      <c r="Q285" s="101"/>
      <c r="R285" s="272" t="str">
        <f>+IF(N285=0,"",'Ark1'!AL2499)</f>
        <v/>
      </c>
      <c r="S285" s="620"/>
      <c r="T285" s="28" t="str">
        <f>+IF(H285=0,"",'Ark1'!S2499)</f>
        <v/>
      </c>
      <c r="U285" s="620"/>
      <c r="V285" s="242" t="str">
        <f>+IF(H285=0,"",'Ark1'!T2499)</f>
        <v/>
      </c>
      <c r="W285" s="243" t="str">
        <f>+IF(H285=0,"",'Ark1'!W2499)</f>
        <v/>
      </c>
      <c r="X285" s="243" t="str">
        <f>+IF(H285=0,"",'Ark1'!X2499)</f>
        <v/>
      </c>
      <c r="Y285" s="243" t="str">
        <f>+IF(H285=0,"",'Ark1'!Y2499)</f>
        <v/>
      </c>
      <c r="Z285" s="243" t="str">
        <f>+IF(H285=0,"",'Ark1'!Z2499)</f>
        <v/>
      </c>
      <c r="AA285" s="243" t="str">
        <f>+IF(H285=0,"",'Ark1'!Z2499)</f>
        <v/>
      </c>
      <c r="AB285" s="242" t="str">
        <f>+IF(H285=0,"",'Ark1'!AC2499)</f>
        <v/>
      </c>
      <c r="AC285" s="243" t="str">
        <f>+IF(H285=0,"",'Ark1'!AE2499)</f>
        <v/>
      </c>
      <c r="AD285" s="243" t="str">
        <f t="shared" ref="AD285:AD295" si="91">+IF(H285=0,"",+L285/C285)</f>
        <v/>
      </c>
      <c r="AE285" s="241" t="str">
        <f t="shared" ref="AE285:AE295" si="92">+IF(H285=0,"",G285/H285)</f>
        <v/>
      </c>
      <c r="AF285" s="620"/>
      <c r="AI285" s="30"/>
      <c r="AJ285" s="28"/>
      <c r="AM285" s="28"/>
      <c r="AN285" s="28"/>
      <c r="AO285" s="28"/>
      <c r="AQ285" s="28"/>
      <c r="AS285" s="28"/>
      <c r="AT285" s="28"/>
    </row>
    <row r="286" spans="1:46" ht="15" customHeight="1">
      <c r="A286" s="620"/>
      <c r="B286" s="305">
        <f>+'Ark1'!C2500</f>
        <v>2024</v>
      </c>
      <c r="C286" s="240">
        <f>+'Ark1'!J2500</f>
        <v>629</v>
      </c>
      <c r="D286" s="240" t="str">
        <f>VLOOKUP(C286,RNR!$A$1:$B$26,2)</f>
        <v>Bø</v>
      </c>
      <c r="E286" s="240">
        <f>+'Ark1'!D2500</f>
        <v>3</v>
      </c>
      <c r="F286" s="240" t="str">
        <f t="shared" si="90"/>
        <v>Mar</v>
      </c>
      <c r="G286" s="240">
        <f>+'Ark1'!Q2500</f>
        <v>0</v>
      </c>
      <c r="H286" s="376">
        <f>+'Ark1'!R2500</f>
        <v>0</v>
      </c>
      <c r="I286" s="242" t="str">
        <f>+IF(H286=0,"",'Ark1'!AG2500)</f>
        <v/>
      </c>
      <c r="J286" s="242" t="str">
        <f>+IF(H286=0,"",'Ark1'!AH2500)</f>
        <v/>
      </c>
      <c r="K286" s="242"/>
      <c r="L286" s="241" t="str">
        <f>+IF(H286=0,"",'Ark1'!U2500)</f>
        <v/>
      </c>
      <c r="M286" s="620"/>
      <c r="N286" s="391">
        <f>+'Ark1'!AJ2500</f>
        <v>0</v>
      </c>
      <c r="O286" s="620"/>
      <c r="P286" s="272" t="str">
        <f>+IF(N286=0,"",'Ark1'!AK2500)</f>
        <v/>
      </c>
      <c r="Q286" s="101"/>
      <c r="R286" s="272" t="str">
        <f>+IF(N286=0,"",'Ark1'!AL2500)</f>
        <v/>
      </c>
      <c r="S286" s="620"/>
      <c r="T286" s="28" t="str">
        <f>+IF(H286=0,"",'Ark1'!S2500)</f>
        <v/>
      </c>
      <c r="U286" s="620"/>
      <c r="V286" s="242" t="str">
        <f>+IF(H286=0,"",'Ark1'!T2500)</f>
        <v/>
      </c>
      <c r="W286" s="243" t="str">
        <f>+IF(H286=0,"",'Ark1'!W2500)</f>
        <v/>
      </c>
      <c r="X286" s="243" t="str">
        <f>+IF(H286=0,"",'Ark1'!X2500)</f>
        <v/>
      </c>
      <c r="Y286" s="243" t="str">
        <f>+IF(H286=0,"",'Ark1'!Y2500)</f>
        <v/>
      </c>
      <c r="Z286" s="243" t="str">
        <f>+IF(H286=0,"",'Ark1'!Z2500)</f>
        <v/>
      </c>
      <c r="AA286" s="243" t="str">
        <f>+IF(H286=0,"",'Ark1'!Z2500)</f>
        <v/>
      </c>
      <c r="AB286" s="242" t="str">
        <f>+IF(H286=0,"",'Ark1'!AC2500)</f>
        <v/>
      </c>
      <c r="AC286" s="243" t="str">
        <f>+IF(H286=0,"",'Ark1'!AE2500)</f>
        <v/>
      </c>
      <c r="AD286" s="243" t="str">
        <f t="shared" si="91"/>
        <v/>
      </c>
      <c r="AE286" s="241" t="str">
        <f t="shared" si="92"/>
        <v/>
      </c>
      <c r="AF286" s="620"/>
      <c r="AI286" s="30"/>
      <c r="AJ286" s="28"/>
      <c r="AM286" s="28"/>
      <c r="AN286" s="28"/>
      <c r="AO286" s="28"/>
      <c r="AQ286" s="28"/>
      <c r="AS286" s="28"/>
      <c r="AT286" s="28"/>
    </row>
    <row r="287" spans="1:46" ht="15" customHeight="1">
      <c r="A287" s="620"/>
      <c r="B287" s="305">
        <f>+'Ark1'!C2501</f>
        <v>2024</v>
      </c>
      <c r="C287" s="240">
        <f>+'Ark1'!J2501</f>
        <v>629</v>
      </c>
      <c r="D287" s="240" t="str">
        <f>VLOOKUP(C287,RNR!$A$1:$B$26,2)</f>
        <v>Bø</v>
      </c>
      <c r="E287" s="240">
        <f>+'Ark1'!D2501</f>
        <v>4</v>
      </c>
      <c r="F287" s="240" t="str">
        <f t="shared" si="90"/>
        <v>Apr</v>
      </c>
      <c r="G287" s="240">
        <f>+'Ark1'!Q2501</f>
        <v>0</v>
      </c>
      <c r="H287" s="376">
        <f>+'Ark1'!R2501</f>
        <v>0</v>
      </c>
      <c r="I287" s="242" t="str">
        <f>+IF(H287=0,"",'Ark1'!AG2501)</f>
        <v/>
      </c>
      <c r="J287" s="242" t="str">
        <f>+IF(H287=0,"",'Ark1'!AH2501)</f>
        <v/>
      </c>
      <c r="K287" s="242"/>
      <c r="L287" s="241" t="str">
        <f>+IF(H287=0,"",'Ark1'!U2501)</f>
        <v/>
      </c>
      <c r="M287" s="620"/>
      <c r="N287" s="391">
        <f>+'Ark1'!AJ2501</f>
        <v>0</v>
      </c>
      <c r="O287" s="620"/>
      <c r="P287" s="272" t="str">
        <f>+IF(N287=0,"",'Ark1'!AK2501)</f>
        <v/>
      </c>
      <c r="Q287" s="101"/>
      <c r="R287" s="272" t="str">
        <f>+IF(N287=0,"",'Ark1'!AL2501)</f>
        <v/>
      </c>
      <c r="S287" s="620"/>
      <c r="T287" s="28" t="str">
        <f>+IF(H287=0,"",'Ark1'!S2501)</f>
        <v/>
      </c>
      <c r="U287" s="620"/>
      <c r="V287" s="242" t="str">
        <f>+IF(H287=0,"",'Ark1'!T2501)</f>
        <v/>
      </c>
      <c r="W287" s="243" t="str">
        <f>+IF(H287=0,"",'Ark1'!W2501)</f>
        <v/>
      </c>
      <c r="X287" s="243" t="str">
        <f>+IF(H287=0,"",'Ark1'!X2501)</f>
        <v/>
      </c>
      <c r="Y287" s="243" t="str">
        <f>+IF(H287=0,"",'Ark1'!Y2501)</f>
        <v/>
      </c>
      <c r="Z287" s="243" t="str">
        <f>+IF(H287=0,"",'Ark1'!Z2501)</f>
        <v/>
      </c>
      <c r="AA287" s="243" t="str">
        <f>+IF(H287=0,"",'Ark1'!Z2501)</f>
        <v/>
      </c>
      <c r="AB287" s="242" t="str">
        <f>+IF(H287=0,"",'Ark1'!AC2501)</f>
        <v/>
      </c>
      <c r="AC287" s="243" t="str">
        <f>+IF(H287=0,"",'Ark1'!AE2501)</f>
        <v/>
      </c>
      <c r="AD287" s="243" t="str">
        <f t="shared" si="91"/>
        <v/>
      </c>
      <c r="AE287" s="241" t="str">
        <f t="shared" si="92"/>
        <v/>
      </c>
      <c r="AF287" s="620"/>
      <c r="AI287" s="30"/>
      <c r="AJ287" s="28"/>
      <c r="AM287" s="28"/>
      <c r="AN287" s="28"/>
      <c r="AO287" s="28"/>
      <c r="AQ287" s="28"/>
      <c r="AS287" s="28"/>
      <c r="AT287" s="28"/>
    </row>
    <row r="288" spans="1:46" ht="15" customHeight="1">
      <c r="A288" s="620"/>
      <c r="B288" s="305">
        <f>+'Ark1'!C2502</f>
        <v>2024</v>
      </c>
      <c r="C288" s="240">
        <f>+'Ark1'!J2502</f>
        <v>629</v>
      </c>
      <c r="D288" s="240" t="str">
        <f>VLOOKUP(C288,RNR!$A$1:$B$26,2)</f>
        <v>Bø</v>
      </c>
      <c r="E288" s="240">
        <f>+'Ark1'!D2502</f>
        <v>5</v>
      </c>
      <c r="F288" s="240" t="str">
        <f t="shared" si="90"/>
        <v>Mai</v>
      </c>
      <c r="G288" s="240">
        <f>+'Ark1'!Q2502</f>
        <v>0</v>
      </c>
      <c r="H288" s="376">
        <f>+'Ark1'!R2502</f>
        <v>0</v>
      </c>
      <c r="I288" s="242" t="str">
        <f>+IF(H288=0,"",'Ark1'!AG2502)</f>
        <v/>
      </c>
      <c r="J288" s="242" t="str">
        <f>+IF(H288=0,"",'Ark1'!AH2502)</f>
        <v/>
      </c>
      <c r="K288" s="242"/>
      <c r="L288" s="241" t="str">
        <f>+IF(H288=0,"",'Ark1'!U2502)</f>
        <v/>
      </c>
      <c r="M288" s="620"/>
      <c r="N288" s="391">
        <f>+'Ark1'!AJ2502</f>
        <v>0</v>
      </c>
      <c r="O288" s="620"/>
      <c r="P288" s="272" t="str">
        <f>+IF(N288=0,"",'Ark1'!AK2502)</f>
        <v/>
      </c>
      <c r="Q288" s="101"/>
      <c r="R288" s="272" t="str">
        <f>+IF(N288=0,"",'Ark1'!AL2502)</f>
        <v/>
      </c>
      <c r="S288" s="620"/>
      <c r="T288" s="28" t="str">
        <f>+IF(H288=0,"",'Ark1'!S2502)</f>
        <v/>
      </c>
      <c r="U288" s="620"/>
      <c r="V288" s="242" t="str">
        <f>+IF(H288=0,"",'Ark1'!T2502)</f>
        <v/>
      </c>
      <c r="W288" s="243" t="str">
        <f>+IF(H288=0,"",'Ark1'!W2502)</f>
        <v/>
      </c>
      <c r="X288" s="243" t="str">
        <f>+IF(H288=0,"",'Ark1'!X2502)</f>
        <v/>
      </c>
      <c r="Y288" s="243" t="str">
        <f>+IF(H288=0,"",'Ark1'!Y2502)</f>
        <v/>
      </c>
      <c r="Z288" s="243" t="str">
        <f>+IF(H288=0,"",'Ark1'!Z2502)</f>
        <v/>
      </c>
      <c r="AA288" s="243" t="str">
        <f>+IF(H288=0,"",'Ark1'!Z2502)</f>
        <v/>
      </c>
      <c r="AB288" s="242" t="str">
        <f>+IF(H288=0,"",'Ark1'!AC2502)</f>
        <v/>
      </c>
      <c r="AC288" s="243" t="str">
        <f>+IF(H288=0,"",'Ark1'!AE2502)</f>
        <v/>
      </c>
      <c r="AD288" s="243" t="str">
        <f t="shared" si="91"/>
        <v/>
      </c>
      <c r="AE288" s="241" t="str">
        <f t="shared" si="92"/>
        <v/>
      </c>
      <c r="AF288" s="620"/>
      <c r="AI288" s="30"/>
      <c r="AJ288" s="28"/>
      <c r="AM288" s="28"/>
      <c r="AN288" s="28"/>
      <c r="AO288" s="28"/>
      <c r="AQ288" s="28"/>
      <c r="AS288" s="28"/>
      <c r="AT288" s="28"/>
    </row>
    <row r="289" spans="1:46" ht="15" customHeight="1">
      <c r="A289" s="620"/>
      <c r="B289" s="305">
        <f>+'Ark1'!C2503</f>
        <v>2024</v>
      </c>
      <c r="C289" s="240">
        <f>+'Ark1'!J2503</f>
        <v>629</v>
      </c>
      <c r="D289" s="240" t="str">
        <f>VLOOKUP(C289,RNR!$A$1:$B$26,2)</f>
        <v>Bø</v>
      </c>
      <c r="E289" s="240">
        <f>+'Ark1'!D2503</f>
        <v>6</v>
      </c>
      <c r="F289" s="240" t="str">
        <f t="shared" si="90"/>
        <v>Jun</v>
      </c>
      <c r="G289" s="240">
        <f>+'Ark1'!Q2503</f>
        <v>0</v>
      </c>
      <c r="H289" s="376">
        <f>+'Ark1'!R2503</f>
        <v>0</v>
      </c>
      <c r="I289" s="242" t="str">
        <f>+IF(H289=0,"",'Ark1'!AG2503)</f>
        <v/>
      </c>
      <c r="J289" s="242" t="str">
        <f>+IF(H289=0,"",'Ark1'!AH2503)</f>
        <v/>
      </c>
      <c r="K289" s="242"/>
      <c r="L289" s="241" t="str">
        <f>+IF(H289=0,"",'Ark1'!U2503)</f>
        <v/>
      </c>
      <c r="M289" s="620"/>
      <c r="N289" s="391">
        <f>+'Ark1'!AJ2503</f>
        <v>0</v>
      </c>
      <c r="O289" s="620"/>
      <c r="P289" s="272" t="str">
        <f>+IF(N289=0,"",'Ark1'!AK2503)</f>
        <v/>
      </c>
      <c r="Q289" s="101"/>
      <c r="R289" s="272" t="str">
        <f>+IF(N289=0,"",'Ark1'!AL2503)</f>
        <v/>
      </c>
      <c r="S289" s="620"/>
      <c r="T289" s="28" t="str">
        <f>+IF(H289=0,"",'Ark1'!S2503)</f>
        <v/>
      </c>
      <c r="U289" s="620"/>
      <c r="V289" s="242" t="str">
        <f>+IF(H289=0,"",'Ark1'!T2503)</f>
        <v/>
      </c>
      <c r="W289" s="243" t="str">
        <f>+IF(H289=0,"",'Ark1'!W2503)</f>
        <v/>
      </c>
      <c r="X289" s="243" t="str">
        <f>+IF(H289=0,"",'Ark1'!X2503)</f>
        <v/>
      </c>
      <c r="Y289" s="243" t="str">
        <f>+IF(H289=0,"",'Ark1'!Y2503)</f>
        <v/>
      </c>
      <c r="Z289" s="243" t="str">
        <f>+IF(H289=0,"",'Ark1'!Z2503)</f>
        <v/>
      </c>
      <c r="AA289" s="243" t="str">
        <f>+IF(H289=0,"",'Ark1'!Z2503)</f>
        <v/>
      </c>
      <c r="AB289" s="242" t="str">
        <f>+IF(H289=0,"",'Ark1'!AC2503)</f>
        <v/>
      </c>
      <c r="AC289" s="243" t="str">
        <f>+IF(H289=0,"",'Ark1'!AE2503)</f>
        <v/>
      </c>
      <c r="AD289" s="243" t="str">
        <f t="shared" si="91"/>
        <v/>
      </c>
      <c r="AE289" s="241" t="str">
        <f t="shared" si="92"/>
        <v/>
      </c>
      <c r="AF289" s="620"/>
      <c r="AI289" s="30"/>
      <c r="AJ289" s="28"/>
      <c r="AM289" s="28"/>
      <c r="AN289" s="28"/>
      <c r="AO289" s="28"/>
      <c r="AQ289" s="28"/>
      <c r="AS289" s="28"/>
      <c r="AT289" s="28"/>
    </row>
    <row r="290" spans="1:46" ht="15" customHeight="1">
      <c r="A290" s="620"/>
      <c r="B290" s="305">
        <f>+'Ark1'!C2504</f>
        <v>2024</v>
      </c>
      <c r="C290" s="240">
        <f>+'Ark1'!J2504</f>
        <v>629</v>
      </c>
      <c r="D290" s="240" t="str">
        <f>VLOOKUP(C290,RNR!$A$1:$B$26,2)</f>
        <v>Bø</v>
      </c>
      <c r="E290" s="240">
        <f>+'Ark1'!D2504</f>
        <v>7</v>
      </c>
      <c r="F290" s="240" t="str">
        <f t="shared" si="90"/>
        <v>Jul</v>
      </c>
      <c r="G290" s="240">
        <f>+'Ark1'!Q2504</f>
        <v>0</v>
      </c>
      <c r="H290" s="376">
        <f>+'Ark1'!R2504</f>
        <v>0</v>
      </c>
      <c r="I290" s="242" t="str">
        <f>+IF(H290=0,"",'Ark1'!AG2504)</f>
        <v/>
      </c>
      <c r="J290" s="242" t="str">
        <f>+IF(H290=0,"",'Ark1'!AH2504)</f>
        <v/>
      </c>
      <c r="K290" s="242"/>
      <c r="L290" s="241" t="str">
        <f>+IF(H290=0,"",'Ark1'!U2504)</f>
        <v/>
      </c>
      <c r="M290" s="620"/>
      <c r="N290" s="391">
        <f>+'Ark1'!AJ2504</f>
        <v>0</v>
      </c>
      <c r="O290" s="620"/>
      <c r="P290" s="272" t="str">
        <f>+IF(N290=0,"",'Ark1'!AK2504)</f>
        <v/>
      </c>
      <c r="Q290" s="101"/>
      <c r="R290" s="272" t="str">
        <f>+IF(N290=0,"",'Ark1'!AL2504)</f>
        <v/>
      </c>
      <c r="S290" s="620"/>
      <c r="T290" s="28" t="str">
        <f>+IF(H290=0,"",'Ark1'!S2504)</f>
        <v/>
      </c>
      <c r="U290" s="620"/>
      <c r="V290" s="242" t="str">
        <f>+IF(H290=0,"",'Ark1'!T2504)</f>
        <v/>
      </c>
      <c r="W290" s="243" t="str">
        <f>+IF(H290=0,"",'Ark1'!W2504)</f>
        <v/>
      </c>
      <c r="X290" s="243" t="str">
        <f>+IF(H290=0,"",'Ark1'!X2504)</f>
        <v/>
      </c>
      <c r="Y290" s="243" t="str">
        <f>+IF(H290=0,"",'Ark1'!Y2504)</f>
        <v/>
      </c>
      <c r="Z290" s="243" t="str">
        <f>+IF(H290=0,"",'Ark1'!Z2504)</f>
        <v/>
      </c>
      <c r="AA290" s="243" t="str">
        <f>+IF(H290=0,"",'Ark1'!Z2504)</f>
        <v/>
      </c>
      <c r="AB290" s="242" t="str">
        <f>+IF(H290=0,"",'Ark1'!AC2504)</f>
        <v/>
      </c>
      <c r="AC290" s="243" t="str">
        <f>+IF(H290=0,"",'Ark1'!AE2504)</f>
        <v/>
      </c>
      <c r="AD290" s="243" t="str">
        <f t="shared" si="91"/>
        <v/>
      </c>
      <c r="AE290" s="241" t="str">
        <f t="shared" si="92"/>
        <v/>
      </c>
      <c r="AF290" s="620"/>
      <c r="AI290" s="30"/>
      <c r="AJ290" s="28"/>
      <c r="AM290" s="28"/>
      <c r="AN290" s="28"/>
      <c r="AO290" s="28"/>
      <c r="AQ290" s="28"/>
      <c r="AS290" s="28"/>
      <c r="AT290" s="28"/>
    </row>
    <row r="291" spans="1:46" ht="15" customHeight="1">
      <c r="A291" s="620"/>
      <c r="B291" s="305">
        <f>+'Ark1'!C2505</f>
        <v>2024</v>
      </c>
      <c r="C291" s="240">
        <f>+'Ark1'!J2505</f>
        <v>629</v>
      </c>
      <c r="D291" s="240" t="str">
        <f>VLOOKUP(C291,RNR!$A$1:$B$26,2)</f>
        <v>Bø</v>
      </c>
      <c r="E291" s="240">
        <f>+'Ark1'!D2505</f>
        <v>8</v>
      </c>
      <c r="F291" s="240" t="str">
        <f t="shared" si="90"/>
        <v>Aug</v>
      </c>
      <c r="G291" s="240">
        <f>+'Ark1'!Q2505</f>
        <v>0</v>
      </c>
      <c r="H291" s="376">
        <f>+'Ark1'!R2505</f>
        <v>0</v>
      </c>
      <c r="I291" s="242" t="str">
        <f>+IF(H291=0,"",'Ark1'!AG2505)</f>
        <v/>
      </c>
      <c r="J291" s="242" t="str">
        <f>+IF(H291=0,"",'Ark1'!AH2505)</f>
        <v/>
      </c>
      <c r="K291" s="242"/>
      <c r="L291" s="241" t="str">
        <f>+IF(H291=0,"",'Ark1'!U2505)</f>
        <v/>
      </c>
      <c r="M291" s="620"/>
      <c r="N291" s="391">
        <f>+'Ark1'!AJ2505</f>
        <v>0</v>
      </c>
      <c r="O291" s="620"/>
      <c r="P291" s="272" t="str">
        <f>+IF(N291=0,"",'Ark1'!AK2505)</f>
        <v/>
      </c>
      <c r="Q291" s="101"/>
      <c r="R291" s="272" t="str">
        <f>+IF(N291=0,"",'Ark1'!AL2505)</f>
        <v/>
      </c>
      <c r="S291" s="620"/>
      <c r="T291" s="28" t="str">
        <f>+IF(H291=0,"",'Ark1'!S2505)</f>
        <v/>
      </c>
      <c r="U291" s="620"/>
      <c r="V291" s="242" t="str">
        <f>+IF(H291=0,"",'Ark1'!T2505)</f>
        <v/>
      </c>
      <c r="W291" s="243" t="str">
        <f>+IF(H291=0,"",'Ark1'!W2505)</f>
        <v/>
      </c>
      <c r="X291" s="243" t="str">
        <f>+IF(H291=0,"",'Ark1'!X2505)</f>
        <v/>
      </c>
      <c r="Y291" s="243" t="str">
        <f>+IF(H291=0,"",'Ark1'!Y2505)</f>
        <v/>
      </c>
      <c r="Z291" s="243" t="str">
        <f>+IF(H291=0,"",'Ark1'!Z2505)</f>
        <v/>
      </c>
      <c r="AA291" s="243" t="str">
        <f>+IF(H291=0,"",'Ark1'!Z2505)</f>
        <v/>
      </c>
      <c r="AB291" s="242" t="str">
        <f>+IF(H291=0,"",'Ark1'!AC2505)</f>
        <v/>
      </c>
      <c r="AC291" s="243" t="str">
        <f>+IF(H291=0,"",'Ark1'!AE2505)</f>
        <v/>
      </c>
      <c r="AD291" s="243" t="str">
        <f t="shared" si="91"/>
        <v/>
      </c>
      <c r="AE291" s="241" t="str">
        <f t="shared" si="92"/>
        <v/>
      </c>
      <c r="AF291" s="620"/>
      <c r="AI291" s="30"/>
      <c r="AJ291" s="28"/>
      <c r="AM291" s="28"/>
      <c r="AN291" s="28"/>
      <c r="AO291" s="28"/>
      <c r="AQ291" s="28"/>
      <c r="AS291" s="28"/>
      <c r="AT291" s="28"/>
    </row>
    <row r="292" spans="1:46" ht="15" customHeight="1">
      <c r="A292" s="620"/>
      <c r="B292" s="305">
        <f>+'Ark1'!C2506</f>
        <v>2024</v>
      </c>
      <c r="C292" s="240">
        <f>+'Ark1'!J2506</f>
        <v>629</v>
      </c>
      <c r="D292" s="240" t="str">
        <f>VLOOKUP(C292,RNR!$A$1:$B$26,2)</f>
        <v>Bø</v>
      </c>
      <c r="E292" s="240">
        <f>+'Ark1'!D2506</f>
        <v>9</v>
      </c>
      <c r="F292" s="240" t="str">
        <f t="shared" si="90"/>
        <v>Sep</v>
      </c>
      <c r="G292" s="240">
        <f>+'Ark1'!Q2506</f>
        <v>0</v>
      </c>
      <c r="H292" s="376">
        <f>+'Ark1'!R2506</f>
        <v>0</v>
      </c>
      <c r="I292" s="242" t="str">
        <f>+IF(H292=0,"",'Ark1'!AG2506)</f>
        <v/>
      </c>
      <c r="J292" s="242" t="str">
        <f>+IF(H292=0,"",'Ark1'!AH2506)</f>
        <v/>
      </c>
      <c r="K292" s="242"/>
      <c r="L292" s="241" t="str">
        <f>+IF(H292=0,"",'Ark1'!U2506)</f>
        <v/>
      </c>
      <c r="M292" s="620"/>
      <c r="N292" s="391">
        <f>+'Ark1'!AJ2506</f>
        <v>0</v>
      </c>
      <c r="O292" s="620"/>
      <c r="P292" s="272" t="str">
        <f>+IF(N292=0,"",'Ark1'!AK2506)</f>
        <v/>
      </c>
      <c r="Q292" s="101"/>
      <c r="R292" s="272" t="str">
        <f>+IF(N292=0,"",'Ark1'!AL2506)</f>
        <v/>
      </c>
      <c r="S292" s="620"/>
      <c r="T292" s="28" t="str">
        <f>+IF(H292=0,"",'Ark1'!S2506)</f>
        <v/>
      </c>
      <c r="U292" s="620"/>
      <c r="V292" s="242" t="str">
        <f>+IF(H292=0,"",'Ark1'!T2506)</f>
        <v/>
      </c>
      <c r="W292" s="243" t="str">
        <f>+IF(H292=0,"",'Ark1'!W2506)</f>
        <v/>
      </c>
      <c r="X292" s="243" t="str">
        <f>+IF(H292=0,"",'Ark1'!X2506)</f>
        <v/>
      </c>
      <c r="Y292" s="243" t="str">
        <f>+IF(H292=0,"",'Ark1'!Y2506)</f>
        <v/>
      </c>
      <c r="Z292" s="243" t="str">
        <f>+IF(H292=0,"",'Ark1'!Z2506)</f>
        <v/>
      </c>
      <c r="AA292" s="243" t="str">
        <f>+IF(H292=0,"",'Ark1'!Z2506)</f>
        <v/>
      </c>
      <c r="AB292" s="242" t="str">
        <f>+IF(H292=0,"",'Ark1'!AC2506)</f>
        <v/>
      </c>
      <c r="AC292" s="243" t="str">
        <f>+IF(H292=0,"",'Ark1'!AE2506)</f>
        <v/>
      </c>
      <c r="AD292" s="243" t="str">
        <f t="shared" si="91"/>
        <v/>
      </c>
      <c r="AE292" s="241" t="str">
        <f t="shared" si="92"/>
        <v/>
      </c>
      <c r="AF292" s="620"/>
      <c r="AI292" s="30"/>
      <c r="AJ292" s="28"/>
      <c r="AM292" s="28"/>
      <c r="AN292" s="28"/>
      <c r="AO292" s="28"/>
      <c r="AQ292" s="28"/>
      <c r="AS292" s="28"/>
      <c r="AT292" s="28"/>
    </row>
    <row r="293" spans="1:46" ht="15" customHeight="1">
      <c r="A293" s="620"/>
      <c r="B293" s="305">
        <f>+'Ark1'!C2507</f>
        <v>2024</v>
      </c>
      <c r="C293" s="240">
        <f>+'Ark1'!J2507</f>
        <v>629</v>
      </c>
      <c r="D293" s="240" t="str">
        <f>VLOOKUP(C293,RNR!$A$1:$B$26,2)</f>
        <v>Bø</v>
      </c>
      <c r="E293" s="240">
        <f>+'Ark1'!D2507</f>
        <v>10</v>
      </c>
      <c r="F293" s="240" t="str">
        <f t="shared" si="90"/>
        <v>Okt</v>
      </c>
      <c r="G293" s="240">
        <f>+'Ark1'!Q2507</f>
        <v>0</v>
      </c>
      <c r="H293" s="376">
        <f>+'Ark1'!R2507</f>
        <v>0</v>
      </c>
      <c r="I293" s="242" t="str">
        <f>+IF(H293=0,"",'Ark1'!AG2507)</f>
        <v/>
      </c>
      <c r="J293" s="242" t="str">
        <f>+IF(H293=0,"",'Ark1'!AH2507)</f>
        <v/>
      </c>
      <c r="K293" s="242"/>
      <c r="L293" s="241" t="str">
        <f>+IF(H293=0,"",'Ark1'!U2507)</f>
        <v/>
      </c>
      <c r="M293" s="620"/>
      <c r="N293" s="391">
        <f>+'Ark1'!AJ2507</f>
        <v>0</v>
      </c>
      <c r="O293" s="620"/>
      <c r="P293" s="272" t="str">
        <f>+IF(N293=0,"",'Ark1'!AK2507)</f>
        <v/>
      </c>
      <c r="Q293" s="101"/>
      <c r="R293" s="272" t="str">
        <f>+IF(N293=0,"",'Ark1'!AL2507)</f>
        <v/>
      </c>
      <c r="S293" s="620"/>
      <c r="T293" s="28" t="str">
        <f>+IF(H293=0,"",'Ark1'!S2507)</f>
        <v/>
      </c>
      <c r="U293" s="620"/>
      <c r="V293" s="242" t="str">
        <f>+IF(H293=0,"",'Ark1'!T2507)</f>
        <v/>
      </c>
      <c r="W293" s="243" t="str">
        <f>+IF(H293=0,"",'Ark1'!W2507)</f>
        <v/>
      </c>
      <c r="X293" s="243" t="str">
        <f>+IF(H293=0,"",'Ark1'!X2507)</f>
        <v/>
      </c>
      <c r="Y293" s="243" t="str">
        <f>+IF(H293=0,"",'Ark1'!Y2507)</f>
        <v/>
      </c>
      <c r="Z293" s="243" t="str">
        <f>+IF(H293=0,"",'Ark1'!Z2507)</f>
        <v/>
      </c>
      <c r="AA293" s="243" t="str">
        <f>+IF(H293=0,"",'Ark1'!Z2507)</f>
        <v/>
      </c>
      <c r="AB293" s="242" t="str">
        <f>+IF(H293=0,"",'Ark1'!AC2507)</f>
        <v/>
      </c>
      <c r="AC293" s="243" t="str">
        <f>+IF(H293=0,"",'Ark1'!AE2507)</f>
        <v/>
      </c>
      <c r="AD293" s="243" t="str">
        <f t="shared" si="91"/>
        <v/>
      </c>
      <c r="AE293" s="241" t="str">
        <f t="shared" si="92"/>
        <v/>
      </c>
      <c r="AF293" s="620"/>
      <c r="AI293" s="30"/>
      <c r="AJ293" s="28"/>
      <c r="AM293" s="28"/>
      <c r="AN293" s="28"/>
      <c r="AO293" s="28"/>
      <c r="AQ293" s="28"/>
      <c r="AS293" s="28"/>
      <c r="AT293" s="28"/>
    </row>
    <row r="294" spans="1:46" ht="15" customHeight="1">
      <c r="A294" s="620"/>
      <c r="B294" s="305">
        <f>+'Ark1'!C2508</f>
        <v>2024</v>
      </c>
      <c r="C294" s="240">
        <f>+'Ark1'!J2508</f>
        <v>629</v>
      </c>
      <c r="D294" s="240" t="str">
        <f>VLOOKUP(C294,RNR!$A$1:$B$26,2)</f>
        <v>Bø</v>
      </c>
      <c r="E294" s="240">
        <f>+'Ark1'!D2508</f>
        <v>11</v>
      </c>
      <c r="F294" s="240" t="str">
        <f t="shared" si="90"/>
        <v>Nov</v>
      </c>
      <c r="G294" s="240">
        <f>+'Ark1'!Q2508</f>
        <v>0</v>
      </c>
      <c r="H294" s="376">
        <f>+'Ark1'!R2508</f>
        <v>0</v>
      </c>
      <c r="I294" s="242" t="str">
        <f>+IF(H294=0,"",'Ark1'!AG2508)</f>
        <v/>
      </c>
      <c r="J294" s="242" t="str">
        <f>+IF(H294=0,"",'Ark1'!AH2508)</f>
        <v/>
      </c>
      <c r="K294" s="242"/>
      <c r="L294" s="241" t="str">
        <f>+IF(H294=0,"",'Ark1'!U2508)</f>
        <v/>
      </c>
      <c r="M294" s="620"/>
      <c r="N294" s="391">
        <f>+'Ark1'!AJ2508</f>
        <v>0</v>
      </c>
      <c r="O294" s="620"/>
      <c r="P294" s="272" t="str">
        <f>+IF(N294=0,"",'Ark1'!AK2508)</f>
        <v/>
      </c>
      <c r="Q294" s="101"/>
      <c r="R294" s="272" t="str">
        <f>+IF(N294=0,"",'Ark1'!AL2508)</f>
        <v/>
      </c>
      <c r="S294" s="620"/>
      <c r="T294" s="28" t="str">
        <f>+IF(H294=0,"",'Ark1'!S2508)</f>
        <v/>
      </c>
      <c r="U294" s="620"/>
      <c r="V294" s="242" t="str">
        <f>+IF(H294=0,"",'Ark1'!T2508)</f>
        <v/>
      </c>
      <c r="W294" s="243" t="str">
        <f>+IF(H294=0,"",'Ark1'!W2508)</f>
        <v/>
      </c>
      <c r="X294" s="243" t="str">
        <f>+IF(H294=0,"",'Ark1'!X2508)</f>
        <v/>
      </c>
      <c r="Y294" s="243" t="str">
        <f>+IF(H294=0,"",'Ark1'!Y2508)</f>
        <v/>
      </c>
      <c r="Z294" s="243" t="str">
        <f>+IF(H294=0,"",'Ark1'!Z2508)</f>
        <v/>
      </c>
      <c r="AA294" s="243" t="str">
        <f>+IF(H294=0,"",'Ark1'!Z2508)</f>
        <v/>
      </c>
      <c r="AB294" s="242" t="str">
        <f>+IF(H294=0,"",'Ark1'!AC2508)</f>
        <v/>
      </c>
      <c r="AC294" s="243" t="str">
        <f>+IF(H294=0,"",'Ark1'!AE2508)</f>
        <v/>
      </c>
      <c r="AD294" s="243" t="str">
        <f t="shared" si="91"/>
        <v/>
      </c>
      <c r="AE294" s="241" t="str">
        <f t="shared" si="92"/>
        <v/>
      </c>
      <c r="AF294" s="620"/>
      <c r="AI294" s="30"/>
      <c r="AJ294" s="28"/>
      <c r="AM294" s="28"/>
      <c r="AN294" s="28"/>
      <c r="AO294" s="28"/>
      <c r="AQ294" s="28"/>
      <c r="AS294" s="28"/>
      <c r="AT294" s="28"/>
    </row>
    <row r="295" spans="1:46" ht="15" customHeight="1">
      <c r="A295" s="620"/>
      <c r="B295" s="305">
        <f>+'Ark1'!C2509</f>
        <v>2024</v>
      </c>
      <c r="C295" s="240">
        <f>+'Ark1'!J2509</f>
        <v>629</v>
      </c>
      <c r="D295" s="240" t="str">
        <f>VLOOKUP(C295,RNR!$A$1:$B$26,2)</f>
        <v>Bø</v>
      </c>
      <c r="E295" s="240">
        <f>+'Ark1'!D2509</f>
        <v>12</v>
      </c>
      <c r="F295" s="240" t="str">
        <f t="shared" si="90"/>
        <v>Des</v>
      </c>
      <c r="G295" s="240">
        <f>+'Ark1'!Q2509</f>
        <v>0</v>
      </c>
      <c r="H295" s="376">
        <f>+'Ark1'!R2509</f>
        <v>0</v>
      </c>
      <c r="I295" s="242" t="str">
        <f>+IF(H295=0,"",'Ark1'!AG2509)</f>
        <v/>
      </c>
      <c r="J295" s="242" t="str">
        <f>+IF(H295=0,"",'Ark1'!AH2509)</f>
        <v/>
      </c>
      <c r="K295" s="242"/>
      <c r="L295" s="241" t="str">
        <f>+IF(H295=0,"",'Ark1'!U2509)</f>
        <v/>
      </c>
      <c r="M295" s="620"/>
      <c r="N295" s="391">
        <f>+'Ark1'!AJ2509</f>
        <v>0</v>
      </c>
      <c r="O295" s="620"/>
      <c r="P295" s="272" t="str">
        <f>+IF(N295=0,"",'Ark1'!AK2509)</f>
        <v/>
      </c>
      <c r="Q295" s="101"/>
      <c r="R295" s="272" t="str">
        <f>+IF(N295=0,"",'Ark1'!AL2509)</f>
        <v/>
      </c>
      <c r="S295" s="620"/>
      <c r="T295" s="28" t="str">
        <f>+IF(H295=0,"",'Ark1'!S2509)</f>
        <v/>
      </c>
      <c r="U295" s="620"/>
      <c r="V295" s="242" t="str">
        <f>+IF(H295=0,"",'Ark1'!T2509)</f>
        <v/>
      </c>
      <c r="W295" s="243" t="str">
        <f>+IF(H295=0,"",'Ark1'!W2509)</f>
        <v/>
      </c>
      <c r="X295" s="243" t="str">
        <f>+IF(H295=0,"",'Ark1'!X2509)</f>
        <v/>
      </c>
      <c r="Y295" s="243" t="str">
        <f>+IF(H295=0,"",'Ark1'!Y2509)</f>
        <v/>
      </c>
      <c r="Z295" s="243" t="str">
        <f>+IF(H295=0,"",'Ark1'!Z2509)</f>
        <v/>
      </c>
      <c r="AA295" s="243" t="str">
        <f>+IF(H295=0,"",'Ark1'!Z2509)</f>
        <v/>
      </c>
      <c r="AB295" s="242" t="str">
        <f>+IF(H295=0,"",'Ark1'!AC2509)</f>
        <v/>
      </c>
      <c r="AC295" s="243" t="str">
        <f>+IF(H295=0,"",'Ark1'!AE2509)</f>
        <v/>
      </c>
      <c r="AD295" s="243" t="str">
        <f t="shared" si="91"/>
        <v/>
      </c>
      <c r="AE295" s="241" t="str">
        <f t="shared" si="92"/>
        <v/>
      </c>
      <c r="AF295" s="620"/>
      <c r="AI295" s="30"/>
      <c r="AJ295" s="28"/>
      <c r="AM295" s="28"/>
      <c r="AN295" s="28"/>
      <c r="AO295" s="28"/>
      <c r="AQ295" s="28"/>
      <c r="AS295" s="28"/>
      <c r="AT295" s="28"/>
    </row>
    <row r="296" spans="1:46" ht="15" customHeight="1">
      <c r="A296" s="620"/>
      <c r="B296" s="620"/>
      <c r="C296" s="620"/>
      <c r="D296" s="620"/>
      <c r="E296" s="620"/>
      <c r="F296" s="620"/>
      <c r="G296" s="620"/>
      <c r="H296" s="620"/>
      <c r="I296" s="620"/>
      <c r="J296" s="620"/>
      <c r="K296" s="620"/>
      <c r="L296" s="620"/>
      <c r="M296" s="620"/>
      <c r="N296" s="372"/>
      <c r="O296" s="620"/>
      <c r="P296" s="620"/>
      <c r="Q296" s="620"/>
      <c r="R296" s="620"/>
      <c r="S296" s="620"/>
      <c r="T296" s="620"/>
      <c r="U296" s="620"/>
      <c r="V296" s="620"/>
      <c r="W296" s="620"/>
      <c r="X296" s="620"/>
      <c r="Y296" s="620"/>
      <c r="Z296" s="620"/>
      <c r="AA296" s="620"/>
      <c r="AB296" s="620"/>
      <c r="AC296" s="620"/>
      <c r="AD296" s="620"/>
      <c r="AE296" s="620"/>
      <c r="AF296" s="620"/>
      <c r="AG296" s="28"/>
      <c r="AI296" s="30"/>
      <c r="AJ296" s="28"/>
      <c r="AK296" s="621"/>
      <c r="AL296" s="621"/>
      <c r="AP296" s="621"/>
    </row>
    <row r="297" spans="1:46" ht="15" customHeight="1">
      <c r="A297" s="620"/>
      <c r="B297" s="620"/>
      <c r="C297" s="238" t="str">
        <f>+D299</f>
        <v>Bjerka</v>
      </c>
      <c r="D297" s="620"/>
      <c r="E297" s="620"/>
      <c r="F297" s="620"/>
      <c r="G297" s="620"/>
      <c r="H297" s="391">
        <f>SUM(H299:H310)</f>
        <v>54814</v>
      </c>
      <c r="I297" s="222"/>
      <c r="J297" s="222"/>
      <c r="K297" s="222"/>
      <c r="L297" s="272">
        <f>+Slakteri!M31</f>
        <v>18.887187579815336</v>
      </c>
      <c r="M297" s="620"/>
      <c r="N297" s="391">
        <f>SUM(N299:N310)</f>
        <v>51208</v>
      </c>
      <c r="O297" s="101"/>
      <c r="P297" s="222"/>
      <c r="Q297" s="101"/>
      <c r="R297" s="225">
        <f>+Slakteri!V31</f>
        <v>20.478248634771973</v>
      </c>
      <c r="S297" s="222"/>
      <c r="T297" s="225">
        <f>+Slakteri!X31</f>
        <v>7.6531178166161933</v>
      </c>
      <c r="U297" s="620"/>
      <c r="V297" s="620"/>
      <c r="W297" s="620"/>
      <c r="X297" s="620"/>
      <c r="Y297" s="620"/>
      <c r="Z297" s="620"/>
      <c r="AA297" s="620"/>
      <c r="AB297" s="620"/>
      <c r="AC297" s="620"/>
      <c r="AD297" s="620"/>
      <c r="AE297" s="620"/>
      <c r="AF297" s="620"/>
      <c r="AG297" s="28"/>
      <c r="AI297" s="30"/>
      <c r="AJ297" s="28"/>
      <c r="AK297" s="621"/>
      <c r="AL297" s="621"/>
      <c r="AP297" s="621"/>
    </row>
    <row r="298" spans="1:46" ht="15" customHeight="1">
      <c r="A298" s="620"/>
      <c r="B298" s="620"/>
      <c r="C298" s="620"/>
      <c r="D298" s="620"/>
      <c r="E298" s="620"/>
      <c r="F298" s="620"/>
      <c r="G298" s="620"/>
      <c r="H298" s="620"/>
      <c r="I298" s="620"/>
      <c r="J298" s="620"/>
      <c r="K298" s="620"/>
      <c r="L298" s="620"/>
      <c r="M298" s="620"/>
      <c r="N298" s="372"/>
      <c r="O298" s="620"/>
      <c r="P298" s="620"/>
      <c r="Q298" s="620"/>
      <c r="R298" s="620"/>
      <c r="S298" s="620"/>
      <c r="T298" s="620"/>
      <c r="U298" s="620"/>
      <c r="V298" s="620"/>
      <c r="W298" s="620"/>
      <c r="X298" s="620"/>
      <c r="Y298" s="620"/>
      <c r="Z298" s="620"/>
      <c r="AA298" s="620"/>
      <c r="AB298" s="620"/>
      <c r="AC298" s="620"/>
      <c r="AD298" s="620"/>
      <c r="AE298" s="620"/>
      <c r="AF298" s="620"/>
      <c r="AI298" s="30"/>
      <c r="AJ298" s="28"/>
      <c r="AM298" s="28"/>
      <c r="AN298" s="28"/>
      <c r="AO298" s="28"/>
      <c r="AQ298" s="28"/>
      <c r="AS298" s="28"/>
      <c r="AT298" s="28"/>
    </row>
    <row r="299" spans="1:46" ht="15" customHeight="1">
      <c r="A299" s="620"/>
      <c r="B299" s="305">
        <f>+'Ark1'!C2510</f>
        <v>2024</v>
      </c>
      <c r="C299" s="240">
        <f>+'Ark1'!J2510</f>
        <v>643</v>
      </c>
      <c r="D299" s="240" t="str">
        <f>VLOOKUP(C299,RNR!A1:B26,2)</f>
        <v>Bjerka</v>
      </c>
      <c r="E299" s="240">
        <f>+'Ark1'!D2510</f>
        <v>1</v>
      </c>
      <c r="F299" s="240" t="str">
        <f t="shared" ref="F299:F310" si="93">+F284</f>
        <v>Jan</v>
      </c>
      <c r="G299" s="240">
        <f>+'Ark1'!Q2510</f>
        <v>44</v>
      </c>
      <c r="H299" s="376">
        <f>+'Ark1'!R2510</f>
        <v>856</v>
      </c>
      <c r="I299" s="242">
        <f>+IF(H299=0,"",'Ark1'!AG2510)</f>
        <v>9.828912619129639</v>
      </c>
      <c r="J299" s="242">
        <f>+IF(H299=0,"",'Ark1'!AH2510)</f>
        <v>8.7277619167010361</v>
      </c>
      <c r="K299" s="242"/>
      <c r="L299" s="241">
        <f>+IF(H299=0,"",'Ark1'!U2510)</f>
        <v>18.909929906542047</v>
      </c>
      <c r="M299" s="620"/>
      <c r="N299" s="391">
        <f>+'Ark1'!AJ2510</f>
        <v>0</v>
      </c>
      <c r="O299" s="620"/>
      <c r="P299" s="272" t="str">
        <f>+IF(N299=0,"",'Ark1'!AK2510)</f>
        <v/>
      </c>
      <c r="Q299" s="620"/>
      <c r="R299" s="272" t="str">
        <f>+IF(N299=0,"",'Ark1'!AL2510)</f>
        <v/>
      </c>
      <c r="S299" s="620"/>
      <c r="T299" s="28">
        <f>+IF(H299=0,"",'Ark1'!S2510)</f>
        <v>7.1787383177570065</v>
      </c>
      <c r="U299" s="620"/>
      <c r="V299" s="242">
        <f>+IF(H299=0,"",'Ark1'!T2510)</f>
        <v>6.0467289719626161</v>
      </c>
      <c r="W299" s="243">
        <f>+IF(H299=0,"",'Ark1'!W2510)</f>
        <v>6.7757009345794392</v>
      </c>
      <c r="X299" s="243">
        <f>+IF(H299=0,"",'Ark1'!X2510)</f>
        <v>64.719626168224309</v>
      </c>
      <c r="Y299" s="243">
        <f>+IF(H299=0,"",'Ark1'!Y2510)</f>
        <v>19.859813084112151</v>
      </c>
      <c r="Z299" s="243">
        <f>+IF(H299=0,"",'Ark1'!Z2510)</f>
        <v>0</v>
      </c>
      <c r="AA299" s="243">
        <f>+IF(H299=0,"",'Ark1'!Z2510)</f>
        <v>0</v>
      </c>
      <c r="AB299" s="242">
        <f>+IF(H299=0,"",'Ark1'!AC2510)</f>
        <v>1.7246599424808378</v>
      </c>
      <c r="AC299" s="243">
        <f>+IF(H299=0,"",'Ark1'!AE2510)</f>
        <v>52.582210717985163</v>
      </c>
      <c r="AD299" s="243">
        <f>+IF(H299=0,"",+L299/C299)</f>
        <v>2.940891120768592E-2</v>
      </c>
      <c r="AE299" s="241">
        <f>+IF(H299=0,"",G299/H299)</f>
        <v>5.1401869158878503E-2</v>
      </c>
      <c r="AF299" s="620"/>
      <c r="AI299" s="30"/>
      <c r="AJ299" s="28"/>
      <c r="AM299" s="28"/>
      <c r="AN299" s="28"/>
      <c r="AO299" s="28"/>
      <c r="AQ299" s="28"/>
      <c r="AS299" s="28"/>
      <c r="AT299" s="28"/>
    </row>
    <row r="300" spans="1:46" ht="15" customHeight="1">
      <c r="A300" s="620"/>
      <c r="B300" s="305">
        <f>+'Ark1'!C2511</f>
        <v>2024</v>
      </c>
      <c r="C300" s="240">
        <f>+'Ark1'!J2511</f>
        <v>643</v>
      </c>
      <c r="D300" s="240" t="str">
        <f>VLOOKUP(C300,RNR!A2:B27,2)</f>
        <v>Bjerka</v>
      </c>
      <c r="E300" s="240">
        <f>+'Ark1'!D2511</f>
        <v>2</v>
      </c>
      <c r="F300" s="240" t="str">
        <f t="shared" si="93"/>
        <v>Feb</v>
      </c>
      <c r="G300" s="240">
        <f>+'Ark1'!Q2511</f>
        <v>31</v>
      </c>
      <c r="H300" s="376">
        <f>+'Ark1'!R2511</f>
        <v>364</v>
      </c>
      <c r="I300" s="242">
        <f>+IF(H300=0,"",'Ark1'!AG2511)</f>
        <v>3.3923578751164958</v>
      </c>
      <c r="J300" s="242">
        <f>+IF(H300=0,"",'Ark1'!AH2511)</f>
        <v>3.2422369183771038</v>
      </c>
      <c r="K300" s="242"/>
      <c r="L300" s="241">
        <f>+IF(H300=0,"",'Ark1'!U2511)</f>
        <v>21.05164835164836</v>
      </c>
      <c r="M300" s="620"/>
      <c r="N300" s="391">
        <f>+'Ark1'!AJ2511</f>
        <v>0</v>
      </c>
      <c r="O300" s="620"/>
      <c r="P300" s="272" t="str">
        <f>+IF(N300=0,"",'Ark1'!AK2511)</f>
        <v/>
      </c>
      <c r="Q300" s="620"/>
      <c r="R300" s="272" t="str">
        <f>+IF(N300=0,"",'Ark1'!AL2511)</f>
        <v/>
      </c>
      <c r="S300" s="620"/>
      <c r="T300" s="28">
        <f>+IF(H300=0,"",'Ark1'!S2511)</f>
        <v>7.3269230769230749</v>
      </c>
      <c r="U300" s="620"/>
      <c r="V300" s="242">
        <f>+IF(H300=0,"",'Ark1'!T2511)</f>
        <v>6.0219780219780201</v>
      </c>
      <c r="W300" s="243">
        <f>+IF(H300=0,"",'Ark1'!W2511)</f>
        <v>9.3406593406593448</v>
      </c>
      <c r="X300" s="243">
        <f>+IF(H300=0,"",'Ark1'!X2511)</f>
        <v>72.802197802197782</v>
      </c>
      <c r="Y300" s="243">
        <f>+IF(H300=0,"",'Ark1'!Y2511)</f>
        <v>28.846153846153847</v>
      </c>
      <c r="Z300" s="243">
        <f>+IF(H300=0,"",'Ark1'!Z2511)</f>
        <v>0</v>
      </c>
      <c r="AA300" s="243">
        <f>+IF(H300=0,"",'Ark1'!Z2511)</f>
        <v>0</v>
      </c>
      <c r="AB300" s="242">
        <f>+IF(H300=0,"",'Ark1'!AC2511)</f>
        <v>1.7726742818146479</v>
      </c>
      <c r="AC300" s="243">
        <f>+IF(H300=0,"",'Ark1'!AE2511)</f>
        <v>52.771272373290785</v>
      </c>
      <c r="AD300" s="243">
        <f t="shared" ref="AD300:AD310" si="94">+IF(H300=0,"",+L300/C300)</f>
        <v>3.2739733050775058E-2</v>
      </c>
      <c r="AE300" s="241">
        <f t="shared" ref="AE300:AE310" si="95">+IF(H300=0,"",G300/H300)</f>
        <v>8.5164835164835168E-2</v>
      </c>
      <c r="AF300" s="620"/>
      <c r="AI300" s="30"/>
      <c r="AJ300" s="28"/>
      <c r="AM300" s="28"/>
      <c r="AN300" s="28"/>
      <c r="AO300" s="28"/>
      <c r="AQ300" s="28"/>
    </row>
    <row r="301" spans="1:46" ht="15" customHeight="1">
      <c r="A301" s="620"/>
      <c r="B301" s="305">
        <f>+'Ark1'!C2512</f>
        <v>2024</v>
      </c>
      <c r="C301" s="240">
        <f>+'Ark1'!J2512</f>
        <v>643</v>
      </c>
      <c r="D301" s="240" t="str">
        <f>VLOOKUP(C301,RNR!A3:B28,2)</f>
        <v>Bjerka</v>
      </c>
      <c r="E301" s="240">
        <f>+'Ark1'!D2512</f>
        <v>3</v>
      </c>
      <c r="F301" s="240" t="str">
        <f t="shared" si="93"/>
        <v>Mar</v>
      </c>
      <c r="G301" s="240">
        <f>+'Ark1'!Q2512</f>
        <v>98</v>
      </c>
      <c r="H301" s="376">
        <f>+'Ark1'!R2512</f>
        <v>1322</v>
      </c>
      <c r="I301" s="242">
        <f>+IF(H301=0,"",'Ark1'!AG2512)</f>
        <v>3.2018213083387819</v>
      </c>
      <c r="J301" s="242">
        <f>+IF(H301=0,"",'Ark1'!AH2512)</f>
        <v>3.1884109413532493</v>
      </c>
      <c r="K301" s="242"/>
      <c r="L301" s="241">
        <f>+IF(H301=0,"",'Ark1'!U2512)</f>
        <v>25.684039334341904</v>
      </c>
      <c r="M301" s="620"/>
      <c r="N301" s="391">
        <f>+'Ark1'!AJ2512</f>
        <v>0</v>
      </c>
      <c r="O301" s="620"/>
      <c r="P301" s="272" t="str">
        <f>+IF(N301=0,"",'Ark1'!AK2512)</f>
        <v/>
      </c>
      <c r="Q301" s="620"/>
      <c r="R301" s="272" t="str">
        <f>+IF(N301=0,"",'Ark1'!AL2512)</f>
        <v/>
      </c>
      <c r="S301" s="620"/>
      <c r="T301" s="28">
        <f>+IF(H301=0,"",'Ark1'!S2512)</f>
        <v>7.2488653555219358</v>
      </c>
      <c r="U301" s="620"/>
      <c r="V301" s="242">
        <f>+IF(H301=0,"",'Ark1'!T2512)</f>
        <v>6.3925869894099856</v>
      </c>
      <c r="W301" s="243">
        <f>+IF(H301=0,"",'Ark1'!W2512)</f>
        <v>13.388804841149772</v>
      </c>
      <c r="X301" s="243">
        <f>+IF(H301=0,"",'Ark1'!X2512)</f>
        <v>77.08018154311651</v>
      </c>
      <c r="Y301" s="243">
        <f>+IF(H301=0,"",'Ark1'!Y2512)</f>
        <v>52.4962178517398</v>
      </c>
      <c r="Z301" s="243">
        <f>+IF(H301=0,"",'Ark1'!Z2512)</f>
        <v>0</v>
      </c>
      <c r="AA301" s="243">
        <f>+IF(H301=0,"",'Ark1'!Z2512)</f>
        <v>0</v>
      </c>
      <c r="AB301" s="242">
        <f>+IF(H301=0,"",'Ark1'!AC2512)</f>
        <v>1.9907591646938536</v>
      </c>
      <c r="AC301" s="243">
        <f>+IF(H301=0,"",'Ark1'!AE2512)</f>
        <v>61.630261512378034</v>
      </c>
      <c r="AD301" s="243">
        <f t="shared" si="94"/>
        <v>3.9944073614839662E-2</v>
      </c>
      <c r="AE301" s="241">
        <f t="shared" si="95"/>
        <v>7.4130105900151289E-2</v>
      </c>
      <c r="AF301" s="620"/>
      <c r="AI301" s="30"/>
      <c r="AJ301" s="28"/>
      <c r="AM301" s="28"/>
      <c r="AN301" s="28"/>
      <c r="AO301" s="28"/>
      <c r="AQ301" s="28"/>
    </row>
    <row r="302" spans="1:46" ht="15" customHeight="1">
      <c r="A302" s="620"/>
      <c r="B302" s="305">
        <f>+'Ark1'!C2513</f>
        <v>2024</v>
      </c>
      <c r="C302" s="240">
        <f>+'Ark1'!J2513</f>
        <v>643</v>
      </c>
      <c r="D302" s="240" t="str">
        <f>VLOOKUP(C302,RNR!A4:B29,2)</f>
        <v>Bjerka</v>
      </c>
      <c r="E302" s="240">
        <f>+'Ark1'!D2513</f>
        <v>4</v>
      </c>
      <c r="F302" s="240" t="str">
        <f t="shared" si="93"/>
        <v>Apr</v>
      </c>
      <c r="G302" s="240">
        <f>+'Ark1'!Q2513</f>
        <v>82</v>
      </c>
      <c r="H302" s="376">
        <f>+'Ark1'!R2513</f>
        <v>964</v>
      </c>
      <c r="I302" s="242">
        <f>+IF(H302=0,"",'Ark1'!AG2513)</f>
        <v>13.539325842696632</v>
      </c>
      <c r="J302" s="242">
        <f>+IF(H302=0,"",'Ark1'!AH2513)</f>
        <v>12.969542391552457</v>
      </c>
      <c r="K302" s="242"/>
      <c r="L302" s="241">
        <f>+IF(H302=0,"",'Ark1'!U2513)</f>
        <v>21.690456431535274</v>
      </c>
      <c r="M302" s="620"/>
      <c r="N302" s="391">
        <f>+'Ark1'!AJ2513</f>
        <v>0</v>
      </c>
      <c r="O302" s="620"/>
      <c r="P302" s="272" t="str">
        <f>+IF(N302=0,"",'Ark1'!AK2513)</f>
        <v/>
      </c>
      <c r="Q302" s="620"/>
      <c r="R302" s="272" t="str">
        <f>+IF(N302=0,"",'Ark1'!AL2513)</f>
        <v/>
      </c>
      <c r="S302" s="620"/>
      <c r="T302" s="28">
        <f>+IF(H302=0,"",'Ark1'!S2513)</f>
        <v>6.5622406639004121</v>
      </c>
      <c r="U302" s="620"/>
      <c r="V302" s="242">
        <f>+IF(H302=0,"",'Ark1'!T2513)</f>
        <v>5.5892116182572611</v>
      </c>
      <c r="W302" s="243">
        <f>+IF(H302=0,"",'Ark1'!W2513)</f>
        <v>8.2987551867219906</v>
      </c>
      <c r="X302" s="243">
        <f>+IF(H302=0,"",'Ark1'!X2513)</f>
        <v>65.975103734439827</v>
      </c>
      <c r="Y302" s="243">
        <f>+IF(H302=0,"",'Ark1'!Y2513)</f>
        <v>37.655601659751035</v>
      </c>
      <c r="Z302" s="243">
        <f>+IF(H302=0,"",'Ark1'!Z2513)</f>
        <v>0</v>
      </c>
      <c r="AA302" s="243">
        <f>+IF(H302=0,"",'Ark1'!Z2513)</f>
        <v>0</v>
      </c>
      <c r="AB302" s="242">
        <f>+IF(H302=0,"",'Ark1'!AC2513)</f>
        <v>1.939255910481658</v>
      </c>
      <c r="AC302" s="243">
        <f>+IF(H302=0,"",'Ark1'!AE2513)</f>
        <v>65.021161357431652</v>
      </c>
      <c r="AD302" s="243">
        <f t="shared" si="94"/>
        <v>3.3733213734891562E-2</v>
      </c>
      <c r="AE302" s="241">
        <f t="shared" si="95"/>
        <v>8.5062240663900418E-2</v>
      </c>
      <c r="AF302" s="620"/>
      <c r="AI302" s="30"/>
      <c r="AJ302" s="28"/>
      <c r="AM302" s="28"/>
      <c r="AN302" s="28"/>
      <c r="AO302" s="28"/>
      <c r="AQ302" s="28"/>
    </row>
    <row r="303" spans="1:46" ht="15" customHeight="1">
      <c r="A303" s="620"/>
      <c r="B303" s="305">
        <f>+'Ark1'!C2514</f>
        <v>2024</v>
      </c>
      <c r="C303" s="240">
        <f>+'Ark1'!J2514</f>
        <v>643</v>
      </c>
      <c r="D303" s="240" t="str">
        <f>VLOOKUP(C303,RNR!A5:B30,2)</f>
        <v>Bjerka</v>
      </c>
      <c r="E303" s="240">
        <f>+'Ark1'!D2514</f>
        <v>5</v>
      </c>
      <c r="F303" s="240" t="str">
        <f t="shared" si="93"/>
        <v>Mai</v>
      </c>
      <c r="G303" s="240">
        <f>+'Ark1'!Q2514</f>
        <v>17</v>
      </c>
      <c r="H303" s="376">
        <f>+'Ark1'!R2514</f>
        <v>111</v>
      </c>
      <c r="I303" s="242">
        <f>+IF(H303=0,"",'Ark1'!AG2514)</f>
        <v>3.4450651769087526</v>
      </c>
      <c r="J303" s="242">
        <f>+IF(H303=0,"",'Ark1'!AH2514)</f>
        <v>2.9104832663731943</v>
      </c>
      <c r="K303" s="242"/>
      <c r="L303" s="241">
        <f>+IF(H303=0,"",'Ark1'!U2514)</f>
        <v>21.824324324324337</v>
      </c>
      <c r="M303" s="620"/>
      <c r="N303" s="391">
        <f>+'Ark1'!AJ2514</f>
        <v>82</v>
      </c>
      <c r="O303" s="620"/>
      <c r="P303" s="272">
        <f>+IF(N303=0,"",'Ark1'!AK2514)</f>
        <v>103.09024390243901</v>
      </c>
      <c r="Q303" s="620"/>
      <c r="R303" s="272">
        <f>+IF(N303=0,"",'Ark1'!AL2514)</f>
        <v>22.461936959381873</v>
      </c>
      <c r="S303" s="620"/>
      <c r="T303" s="28">
        <f>+IF(H303=0,"",'Ark1'!S2514)</f>
        <v>7.3873873873873892</v>
      </c>
      <c r="U303" s="620"/>
      <c r="V303" s="242">
        <f>+IF(H303=0,"",'Ark1'!T2514)</f>
        <v>6.3873873873873892</v>
      </c>
      <c r="W303" s="243">
        <f>+IF(H303=0,"",'Ark1'!W2514)</f>
        <v>28.828828828828819</v>
      </c>
      <c r="X303" s="243">
        <f>+IF(H303=0,"",'Ark1'!X2514)</f>
        <v>79.279279279279294</v>
      </c>
      <c r="Y303" s="243">
        <f>+IF(H303=0,"",'Ark1'!Y2514)</f>
        <v>39.639639639639647</v>
      </c>
      <c r="Z303" s="243">
        <f>+IF(H303=0,"",'Ark1'!Z2514)</f>
        <v>0</v>
      </c>
      <c r="AA303" s="243">
        <f>+IF(H303=0,"",'Ark1'!Z2514)</f>
        <v>0</v>
      </c>
      <c r="AB303" s="242">
        <f>+IF(H303=0,"",'Ark1'!AC2514)</f>
        <v>4.0673854877288029</v>
      </c>
      <c r="AC303" s="243">
        <f>+IF(H303=0,"",'Ark1'!AE2514)</f>
        <v>70.9166521640052</v>
      </c>
      <c r="AD303" s="243">
        <f t="shared" si="94"/>
        <v>3.3941406414190259E-2</v>
      </c>
      <c r="AE303" s="241">
        <f t="shared" si="95"/>
        <v>0.15315315315315314</v>
      </c>
      <c r="AF303" s="620"/>
      <c r="AI303" s="30"/>
      <c r="AJ303" s="28"/>
      <c r="AM303" s="28"/>
      <c r="AN303" s="28"/>
      <c r="AO303" s="28"/>
      <c r="AQ303" s="28"/>
    </row>
    <row r="304" spans="1:46" ht="15" customHeight="1">
      <c r="A304" s="620"/>
      <c r="B304" s="305">
        <f>+'Ark1'!C2515</f>
        <v>2024</v>
      </c>
      <c r="C304" s="240">
        <f>+'Ark1'!J2515</f>
        <v>643</v>
      </c>
      <c r="D304" s="240" t="str">
        <f>VLOOKUP(C304,RNR!A6:B31,2)</f>
        <v>Bjerka</v>
      </c>
      <c r="E304" s="240">
        <f>+'Ark1'!D2515</f>
        <v>6</v>
      </c>
      <c r="F304" s="240" t="str">
        <f t="shared" si="93"/>
        <v>Jun</v>
      </c>
      <c r="G304" s="240">
        <f>+'Ark1'!Q2515</f>
        <v>8</v>
      </c>
      <c r="H304" s="376">
        <f>+'Ark1'!R2515</f>
        <v>41</v>
      </c>
      <c r="I304" s="242">
        <f>+IF(H304=0,"",'Ark1'!AG2515)</f>
        <v>1.064105891513107</v>
      </c>
      <c r="J304" s="242">
        <f>+IF(H304=0,"",'Ark1'!AH2515)</f>
        <v>1.2460307628107743</v>
      </c>
      <c r="K304" s="242"/>
      <c r="L304" s="241">
        <f>+IF(H304=0,"",'Ark1'!U2515)</f>
        <v>23.304878048780488</v>
      </c>
      <c r="M304" s="620"/>
      <c r="N304" s="391">
        <f>+'Ark1'!AJ2515</f>
        <v>41</v>
      </c>
      <c r="O304" s="620"/>
      <c r="P304" s="272">
        <f>+IF(N304=0,"",'Ark1'!AK2515)</f>
        <v>106.16585365853656</v>
      </c>
      <c r="Q304" s="620"/>
      <c r="R304" s="272">
        <f>+IF(N304=0,"",'Ark1'!AL2515)</f>
        <v>18.504298100827</v>
      </c>
      <c r="S304" s="620"/>
      <c r="T304" s="28">
        <f>+IF(H304=0,"",'Ark1'!S2515)</f>
        <v>6.6829268292682897</v>
      </c>
      <c r="U304" s="620"/>
      <c r="V304" s="242">
        <f>+IF(H304=0,"",'Ark1'!T2515)</f>
        <v>6.5365853658536572</v>
      </c>
      <c r="W304" s="243">
        <f>+IF(H304=0,"",'Ark1'!W2515)</f>
        <v>14.634146341463419</v>
      </c>
      <c r="X304" s="243">
        <f>+IF(H304=0,"",'Ark1'!X2515)</f>
        <v>73.170731707317088</v>
      </c>
      <c r="Y304" s="243">
        <f>+IF(H304=0,"",'Ark1'!Y2515)</f>
        <v>43.902439024390247</v>
      </c>
      <c r="Z304" s="243">
        <f>+IF(H304=0,"",'Ark1'!Z2515)</f>
        <v>0</v>
      </c>
      <c r="AA304" s="243">
        <f>+IF(H304=0,"",'Ark1'!Z2515)</f>
        <v>0</v>
      </c>
      <c r="AB304" s="242">
        <f>+IF(H304=0,"",'Ark1'!AC2515)</f>
        <v>1.9392928177448043</v>
      </c>
      <c r="AC304" s="243">
        <f>+IF(H304=0,"",'Ark1'!AE2515)</f>
        <v>59.686349707400424</v>
      </c>
      <c r="AD304" s="243">
        <f t="shared" si="94"/>
        <v>3.624397830292455E-2</v>
      </c>
      <c r="AE304" s="241">
        <f t="shared" si="95"/>
        <v>0.1951219512195122</v>
      </c>
      <c r="AF304" s="620"/>
      <c r="AI304" s="30"/>
      <c r="AJ304" s="28"/>
      <c r="AM304" s="28"/>
      <c r="AN304" s="28"/>
      <c r="AO304" s="28"/>
      <c r="AQ304" s="28"/>
    </row>
    <row r="305" spans="1:46" ht="15" customHeight="1">
      <c r="A305" s="620"/>
      <c r="B305" s="305">
        <f>+'Ark1'!C2516</f>
        <v>2024</v>
      </c>
      <c r="C305" s="240">
        <f>+'Ark1'!J2516</f>
        <v>643</v>
      </c>
      <c r="D305" s="240" t="str">
        <f>VLOOKUP(C305,RNR!A7:B32,2)</f>
        <v>Bjerka</v>
      </c>
      <c r="E305" s="240">
        <f>+'Ark1'!D2516</f>
        <v>7</v>
      </c>
      <c r="F305" s="240" t="str">
        <f t="shared" si="93"/>
        <v>Jul</v>
      </c>
      <c r="G305" s="240">
        <f>+'Ark1'!Q2516</f>
        <v>0</v>
      </c>
      <c r="H305" s="376">
        <f>+'Ark1'!R2516</f>
        <v>0</v>
      </c>
      <c r="I305" s="242" t="str">
        <f>+IF(H305=0,"",'Ark1'!AG2516)</f>
        <v/>
      </c>
      <c r="J305" s="242" t="str">
        <f>+IF(H305=0,"",'Ark1'!AH2516)</f>
        <v/>
      </c>
      <c r="K305" s="242"/>
      <c r="L305" s="241" t="str">
        <f>+IF(H305=0,"",'Ark1'!U2516)</f>
        <v/>
      </c>
      <c r="M305" s="620"/>
      <c r="N305" s="391">
        <f>+'Ark1'!AJ2516</f>
        <v>0</v>
      </c>
      <c r="O305" s="620"/>
      <c r="P305" s="272" t="str">
        <f>+IF(N305=0,"",'Ark1'!AK2516)</f>
        <v/>
      </c>
      <c r="Q305" s="620"/>
      <c r="R305" s="272" t="str">
        <f>+IF(N305=0,"",'Ark1'!AL2516)</f>
        <v/>
      </c>
      <c r="S305" s="620"/>
      <c r="T305" s="28" t="str">
        <f>+IF(H305=0,"",'Ark1'!S2516)</f>
        <v/>
      </c>
      <c r="U305" s="620"/>
      <c r="V305" s="242" t="str">
        <f>+IF(H305=0,"",'Ark1'!T2516)</f>
        <v/>
      </c>
      <c r="W305" s="243" t="str">
        <f>+IF(H305=0,"",'Ark1'!W2516)</f>
        <v/>
      </c>
      <c r="X305" s="243" t="str">
        <f>+IF(H305=0,"",'Ark1'!X2516)</f>
        <v/>
      </c>
      <c r="Y305" s="243" t="str">
        <f>+IF(H305=0,"",'Ark1'!Y2516)</f>
        <v/>
      </c>
      <c r="Z305" s="243" t="str">
        <f>+IF(H305=0,"",'Ark1'!Z2516)</f>
        <v/>
      </c>
      <c r="AA305" s="243" t="str">
        <f>+IF(H305=0,"",'Ark1'!Z2516)</f>
        <v/>
      </c>
      <c r="AB305" s="242" t="str">
        <f>+IF(H305=0,"",'Ark1'!AC2516)</f>
        <v/>
      </c>
      <c r="AC305" s="243" t="str">
        <f>+IF(H305=0,"",'Ark1'!AE2516)</f>
        <v/>
      </c>
      <c r="AD305" s="243" t="str">
        <f t="shared" si="94"/>
        <v/>
      </c>
      <c r="AE305" s="241" t="str">
        <f t="shared" si="95"/>
        <v/>
      </c>
      <c r="AF305" s="620"/>
      <c r="AI305" s="30"/>
      <c r="AJ305" s="28"/>
      <c r="AM305" s="28"/>
      <c r="AN305" s="28"/>
      <c r="AO305" s="28"/>
      <c r="AQ305" s="28"/>
    </row>
    <row r="306" spans="1:46" ht="15" customHeight="1">
      <c r="A306" s="620"/>
      <c r="B306" s="305">
        <f>+'Ark1'!C2517</f>
        <v>2024</v>
      </c>
      <c r="C306" s="240">
        <f>+'Ark1'!J2517</f>
        <v>643</v>
      </c>
      <c r="D306" s="240" t="str">
        <f>VLOOKUP(C306,RNR!A8:B33,2)</f>
        <v>Bjerka</v>
      </c>
      <c r="E306" s="240">
        <f>+'Ark1'!D2517</f>
        <v>8</v>
      </c>
      <c r="F306" s="240" t="str">
        <f t="shared" si="93"/>
        <v>Aug</v>
      </c>
      <c r="G306" s="240">
        <f>+'Ark1'!Q2517</f>
        <v>65</v>
      </c>
      <c r="H306" s="376">
        <f>+'Ark1'!R2517</f>
        <v>1317</v>
      </c>
      <c r="I306" s="242">
        <f>+IF(H306=0,"",'Ark1'!AG2517)</f>
        <v>1.3043478260869563</v>
      </c>
      <c r="J306" s="242">
        <f>+IF(H306=0,"",'Ark1'!AH2517)</f>
        <v>1.248768797914128</v>
      </c>
      <c r="K306" s="242"/>
      <c r="L306" s="241">
        <f>+IF(H306=0,"",'Ark1'!U2517)</f>
        <v>21.040091116173087</v>
      </c>
      <c r="M306" s="620"/>
      <c r="N306" s="391">
        <f>+'Ark1'!AJ2517</f>
        <v>1314</v>
      </c>
      <c r="O306" s="620"/>
      <c r="P306" s="272">
        <f>+IF(N306=0,"",'Ark1'!AK2517)</f>
        <v>98.00334855403338</v>
      </c>
      <c r="Q306" s="620"/>
      <c r="R306" s="272">
        <f>+IF(N306=0,"",'Ark1'!AL2517)</f>
        <v>21.896567564450724</v>
      </c>
      <c r="S306" s="620"/>
      <c r="T306" s="28">
        <f>+IF(H306=0,"",'Ark1'!S2517)</f>
        <v>8.0478359908883803</v>
      </c>
      <c r="U306" s="620"/>
      <c r="V306" s="242">
        <f>+IF(H306=0,"",'Ark1'!T2517)</f>
        <v>5.3986332574031888</v>
      </c>
      <c r="W306" s="243">
        <f>+IF(H306=0,"",'Ark1'!W2517)</f>
        <v>3.1890660592255125</v>
      </c>
      <c r="X306" s="243">
        <f>+IF(H306=0,"",'Ark1'!X2517)</f>
        <v>85.345482156416111</v>
      </c>
      <c r="Y306" s="243">
        <f>+IF(H306=0,"",'Ark1'!Y2517)</f>
        <v>27.638572513287777</v>
      </c>
      <c r="Z306" s="243">
        <f>+IF(H306=0,"",'Ark1'!Z2517)</f>
        <v>0</v>
      </c>
      <c r="AA306" s="243">
        <f>+IF(H306=0,"",'Ark1'!Z2517)</f>
        <v>0</v>
      </c>
      <c r="AB306" s="242">
        <f>+IF(H306=0,"",'Ark1'!AC2517)</f>
        <v>1.53563531105281</v>
      </c>
      <c r="AC306" s="243">
        <f>+IF(H306=0,"",'Ark1'!AE2517)</f>
        <v>28.051171375203168</v>
      </c>
      <c r="AD306" s="243">
        <f t="shared" si="94"/>
        <v>3.2721759123130773E-2</v>
      </c>
      <c r="AE306" s="241">
        <f t="shared" si="95"/>
        <v>4.9354593773728167E-2</v>
      </c>
      <c r="AF306" s="620"/>
      <c r="AI306" s="30"/>
      <c r="AJ306" s="28"/>
      <c r="AM306" s="28"/>
      <c r="AN306" s="28"/>
      <c r="AO306" s="28"/>
      <c r="AQ306" s="28"/>
    </row>
    <row r="307" spans="1:46" ht="15" customHeight="1">
      <c r="A307" s="620"/>
      <c r="B307" s="305">
        <f>+'Ark1'!C2518</f>
        <v>2024</v>
      </c>
      <c r="C307" s="240">
        <f>+'Ark1'!J2518</f>
        <v>643</v>
      </c>
      <c r="D307" s="240" t="str">
        <f>VLOOKUP(C307,RNR!A9:B34,2)</f>
        <v>Bjerka</v>
      </c>
      <c r="E307" s="240">
        <f>+'Ark1'!D2518</f>
        <v>9</v>
      </c>
      <c r="F307" s="240" t="str">
        <f t="shared" si="93"/>
        <v>Sep</v>
      </c>
      <c r="G307" s="240">
        <f>+'Ark1'!Q2518</f>
        <v>322</v>
      </c>
      <c r="H307" s="376">
        <f>+'Ark1'!R2518</f>
        <v>14511</v>
      </c>
      <c r="I307" s="242">
        <f>+IF(H307=0,"",'Ark1'!AG2518)</f>
        <v>3.9564628224458591</v>
      </c>
      <c r="J307" s="242">
        <f>+IF(H307=0,"",'Ark1'!AH2518)</f>
        <v>3.7902837783067822</v>
      </c>
      <c r="K307" s="242"/>
      <c r="L307" s="241">
        <f>+IF(H307=0,"",'Ark1'!U2518)</f>
        <v>19.091606367583225</v>
      </c>
      <c r="M307" s="620"/>
      <c r="N307" s="391">
        <f>+'Ark1'!AJ2518</f>
        <v>14492</v>
      </c>
      <c r="O307" s="620"/>
      <c r="P307" s="272">
        <f>+IF(N307=0,"",'Ark1'!AK2518)</f>
        <v>95.523826939000998</v>
      </c>
      <c r="Q307" s="620"/>
      <c r="R307" s="272">
        <f>+IF(N307=0,"",'Ark1'!AL2518)</f>
        <v>21.252898500849344</v>
      </c>
      <c r="S307" s="620"/>
      <c r="T307" s="28">
        <f>+IF(H307=0,"",'Ark1'!S2518)</f>
        <v>8.0452070842808894</v>
      </c>
      <c r="U307" s="620"/>
      <c r="V307" s="242">
        <f>+IF(H307=0,"",'Ark1'!T2518)</f>
        <v>6.0152298256495103</v>
      </c>
      <c r="W307" s="243">
        <f>+IF(H307=0,"",'Ark1'!W2518)</f>
        <v>4.307077389566536</v>
      </c>
      <c r="X307" s="243">
        <f>+IF(H307=0,"",'Ark1'!X2518)</f>
        <v>72.593205154710219</v>
      </c>
      <c r="Y307" s="243">
        <f>+IF(H307=0,"",'Ark1'!Y2518)</f>
        <v>21.004755013438089</v>
      </c>
      <c r="Z307" s="243">
        <f>+IF(H307=0,"",'Ark1'!Z2518)</f>
        <v>0</v>
      </c>
      <c r="AA307" s="243">
        <f>+IF(H307=0,"",'Ark1'!Z2518)</f>
        <v>0</v>
      </c>
      <c r="AB307" s="242">
        <f>+IF(H307=0,"",'Ark1'!AC2518)</f>
        <v>1.5840157184167296</v>
      </c>
      <c r="AC307" s="243">
        <f>+IF(H307=0,"",'Ark1'!AE2518)</f>
        <v>42.659593241035296</v>
      </c>
      <c r="AD307" s="243">
        <f t="shared" si="94"/>
        <v>2.9691456248185418E-2</v>
      </c>
      <c r="AE307" s="241">
        <f t="shared" si="95"/>
        <v>2.2190062711046791E-2</v>
      </c>
      <c r="AF307" s="620"/>
      <c r="AI307" s="30"/>
      <c r="AJ307" s="28"/>
      <c r="AM307" s="28"/>
      <c r="AN307" s="28"/>
      <c r="AO307" s="28"/>
      <c r="AQ307" s="28"/>
    </row>
    <row r="308" spans="1:46" ht="15" customHeight="1">
      <c r="A308" s="620"/>
      <c r="B308" s="305">
        <f>+'Ark1'!C2519</f>
        <v>2024</v>
      </c>
      <c r="C308" s="240">
        <f>+'Ark1'!J2519</f>
        <v>643</v>
      </c>
      <c r="D308" s="240" t="str">
        <f>VLOOKUP(C308,RNR!A10:B35,2)</f>
        <v>Bjerka</v>
      </c>
      <c r="E308" s="240">
        <f>+'Ark1'!D2519</f>
        <v>10</v>
      </c>
      <c r="F308" s="240" t="str">
        <f t="shared" si="93"/>
        <v>Okt</v>
      </c>
      <c r="G308" s="240">
        <f>+'Ark1'!Q2519</f>
        <v>455</v>
      </c>
      <c r="H308" s="376">
        <f>+'Ark1'!R2519</f>
        <v>27688</v>
      </c>
      <c r="I308" s="242">
        <f>+IF(H308=0,"",'Ark1'!AG2519)</f>
        <v>6.7928009263802496</v>
      </c>
      <c r="J308" s="242">
        <f>+IF(H308=0,"",'Ark1'!AH2519)</f>
        <v>6.5447360930083276</v>
      </c>
      <c r="K308" s="242"/>
      <c r="L308" s="241">
        <f>+IF(H308=0,"",'Ark1'!U2519)</f>
        <v>18.471059664836766</v>
      </c>
      <c r="M308" s="620"/>
      <c r="N308" s="391">
        <f>+'Ark1'!AJ2519</f>
        <v>27676</v>
      </c>
      <c r="O308" s="620"/>
      <c r="P308" s="272">
        <f>+IF(N308=0,"",'Ark1'!AK2519)</f>
        <v>95.739471021824002</v>
      </c>
      <c r="Q308" s="620"/>
      <c r="R308" s="272">
        <f>+IF(N308=0,"",'Ark1'!AL2519)</f>
        <v>20.293560084193594</v>
      </c>
      <c r="S308" s="620"/>
      <c r="T308" s="28">
        <f>+IF(H308=0,"",'Ark1'!S2519)</f>
        <v>7.6376408552441486</v>
      </c>
      <c r="U308" s="620"/>
      <c r="V308" s="242">
        <f>+IF(H308=0,"",'Ark1'!T2519)</f>
        <v>5.9233241837619204</v>
      </c>
      <c r="W308" s="243">
        <f>+IF(H308=0,"",'Ark1'!W2519)</f>
        <v>4.496532793990176</v>
      </c>
      <c r="X308" s="243">
        <f>+IF(H308=0,"",'Ark1'!X2519)</f>
        <v>65.158191274198188</v>
      </c>
      <c r="Y308" s="243">
        <f>+IF(H308=0,"",'Ark1'!Y2519)</f>
        <v>18.249783299624394</v>
      </c>
      <c r="Z308" s="243">
        <f>+IF(H308=0,"",'Ark1'!Z2519)</f>
        <v>0</v>
      </c>
      <c r="AA308" s="243">
        <f>+IF(H308=0,"",'Ark1'!Z2519)</f>
        <v>0</v>
      </c>
      <c r="AB308" s="242">
        <f>+IF(H308=0,"",'Ark1'!AC2519)</f>
        <v>1.5266369528488015</v>
      </c>
      <c r="AC308" s="243">
        <f>+IF(H308=0,"",'Ark1'!AE2519)</f>
        <v>40.225726127823926</v>
      </c>
      <c r="AD308" s="243">
        <f t="shared" si="94"/>
        <v>2.8726375839559511E-2</v>
      </c>
      <c r="AE308" s="241">
        <f t="shared" si="95"/>
        <v>1.6433111817393816E-2</v>
      </c>
      <c r="AF308" s="620"/>
      <c r="AI308" s="30"/>
      <c r="AJ308" s="28"/>
      <c r="AM308" s="28"/>
      <c r="AN308" s="28"/>
      <c r="AO308" s="28"/>
      <c r="AQ308" s="28"/>
    </row>
    <row r="309" spans="1:46" ht="15" customHeight="1">
      <c r="A309" s="620"/>
      <c r="B309" s="305">
        <f>+'Ark1'!C2520</f>
        <v>2024</v>
      </c>
      <c r="C309" s="240">
        <f>+'Ark1'!J2520</f>
        <v>643</v>
      </c>
      <c r="D309" s="240" t="str">
        <f>VLOOKUP(C309,RNR!A11:B36,2)</f>
        <v>Bjerka</v>
      </c>
      <c r="E309" s="240">
        <f>+'Ark1'!D2520</f>
        <v>11</v>
      </c>
      <c r="F309" s="240" t="str">
        <f t="shared" si="93"/>
        <v>Nov</v>
      </c>
      <c r="G309" s="240">
        <f>+'Ark1'!Q2520</f>
        <v>254</v>
      </c>
      <c r="H309" s="376">
        <f>+'Ark1'!R2520</f>
        <v>7575</v>
      </c>
      <c r="I309" s="242">
        <f>+IF(H309=0,"",'Ark1'!AG2520)</f>
        <v>7.3120583806324611</v>
      </c>
      <c r="J309" s="242">
        <f>+IF(H309=0,"",'Ark1'!AH2520)</f>
        <v>6.8592489281705644</v>
      </c>
      <c r="K309" s="242"/>
      <c r="L309" s="241">
        <f>+IF(H309=0,"",'Ark1'!U2520)</f>
        <v>17.938864686468598</v>
      </c>
      <c r="M309" s="620"/>
      <c r="N309" s="391">
        <f>+'Ark1'!AJ2520</f>
        <v>7539</v>
      </c>
      <c r="O309" s="620"/>
      <c r="P309" s="272">
        <f>+IF(N309=0,"",'Ark1'!AK2520)</f>
        <v>96.108091258787525</v>
      </c>
      <c r="Q309" s="620"/>
      <c r="R309" s="272">
        <f>+IF(N309=0,"",'Ark1'!AL2520)</f>
        <v>19.436495844374775</v>
      </c>
      <c r="S309" s="620"/>
      <c r="T309" s="28">
        <f>+IF(H309=0,"",'Ark1'!S2520)</f>
        <v>7.1932673267326734</v>
      </c>
      <c r="U309" s="620"/>
      <c r="V309" s="242">
        <f>+IF(H309=0,"",'Ark1'!T2520)</f>
        <v>5.4801320132013203</v>
      </c>
      <c r="W309" s="243">
        <f>+IF(H309=0,"",'Ark1'!W2520)</f>
        <v>2.613861386138614</v>
      </c>
      <c r="X309" s="243">
        <f>+IF(H309=0,"",'Ark1'!X2520)</f>
        <v>57.636963696369641</v>
      </c>
      <c r="Y309" s="243">
        <f>+IF(H309=0,"",'Ark1'!Y2520)</f>
        <v>15.93399339933994</v>
      </c>
      <c r="Z309" s="243">
        <f>+IF(H309=0,"",'Ark1'!Z2520)</f>
        <v>0</v>
      </c>
      <c r="AA309" s="243">
        <f>+IF(H309=0,"",'Ark1'!Z2520)</f>
        <v>0</v>
      </c>
      <c r="AB309" s="242">
        <f>+IF(H309=0,"",'Ark1'!AC2520)</f>
        <v>1.4560110917861151</v>
      </c>
      <c r="AC309" s="243">
        <f>+IF(H309=0,"",'Ark1'!AE2520)</f>
        <v>43.483147380121778</v>
      </c>
      <c r="AD309" s="243">
        <f t="shared" si="94"/>
        <v>2.7898700912081801E-2</v>
      </c>
      <c r="AE309" s="241">
        <f t="shared" si="95"/>
        <v>3.3531353135313531E-2</v>
      </c>
      <c r="AF309" s="620"/>
      <c r="AI309" s="30"/>
      <c r="AJ309" s="28"/>
      <c r="AM309" s="28"/>
      <c r="AN309" s="28"/>
      <c r="AO309" s="28"/>
      <c r="AQ309" s="28"/>
    </row>
    <row r="310" spans="1:46" ht="15" customHeight="1">
      <c r="A310" s="620"/>
      <c r="B310" s="305">
        <f>+'Ark1'!C2521</f>
        <v>2024</v>
      </c>
      <c r="C310" s="240">
        <f>+'Ark1'!J2521</f>
        <v>643</v>
      </c>
      <c r="D310" s="240" t="str">
        <f>VLOOKUP(C310,RNR!A12:B37,2)</f>
        <v>Bjerka</v>
      </c>
      <c r="E310" s="240">
        <f>+'Ark1'!D2521</f>
        <v>12</v>
      </c>
      <c r="F310" s="240" t="str">
        <f t="shared" si="93"/>
        <v>Des</v>
      </c>
      <c r="G310" s="240">
        <f>+'Ark1'!Q2521</f>
        <v>4</v>
      </c>
      <c r="H310" s="376">
        <f>+'Ark1'!R2521</f>
        <v>65</v>
      </c>
      <c r="I310" s="242">
        <f>+IF(H310=0,"",'Ark1'!AG2521)</f>
        <v>0.58765030286592523</v>
      </c>
      <c r="J310" s="242">
        <f>+IF(H310=0,"",'Ark1'!AH2521)</f>
        <v>0.54683530570224759</v>
      </c>
      <c r="K310" s="242"/>
      <c r="L310" s="241">
        <f>+IF(H310=0,"",'Ark1'!U2521)</f>
        <v>17.369230769230764</v>
      </c>
      <c r="M310" s="620"/>
      <c r="N310" s="391">
        <f>+'Ark1'!AJ2521</f>
        <v>64</v>
      </c>
      <c r="O310" s="620"/>
      <c r="P310" s="272">
        <f>+IF(N310=0,"",'Ark1'!AK2521)</f>
        <v>98.628125000000011</v>
      </c>
      <c r="Q310" s="620"/>
      <c r="R310" s="272">
        <f>+IF(N310=0,"",'Ark1'!AL2521)</f>
        <v>17.253048776909679</v>
      </c>
      <c r="S310" s="620"/>
      <c r="T310" s="28">
        <f>+IF(H310=0,"",'Ark1'!S2521)</f>
        <v>5.8461538461538476</v>
      </c>
      <c r="U310" s="620"/>
      <c r="V310" s="242">
        <f>+IF(H310=0,"",'Ark1'!T2521)</f>
        <v>6.4</v>
      </c>
      <c r="W310" s="243">
        <f>+IF(H310=0,"",'Ark1'!W2521)</f>
        <v>9.2307692307692282</v>
      </c>
      <c r="X310" s="243">
        <f>+IF(H310=0,"",'Ark1'!X2521)</f>
        <v>53.84615384615384</v>
      </c>
      <c r="Y310" s="243">
        <f>+IF(H310=0,"",'Ark1'!Y2521)</f>
        <v>12.307692307692305</v>
      </c>
      <c r="Z310" s="243">
        <f>+IF(H310=0,"",'Ark1'!Z2521)</f>
        <v>0</v>
      </c>
      <c r="AA310" s="243">
        <f>+IF(H310=0,"",'Ark1'!Z2521)</f>
        <v>0</v>
      </c>
      <c r="AB310" s="242">
        <f>+IF(H310=0,"",'Ark1'!AC2521)</f>
        <v>1.9119060163576576</v>
      </c>
      <c r="AC310" s="243">
        <f>+IF(H310=0,"",'Ark1'!AE2521)</f>
        <v>35.427582757548578</v>
      </c>
      <c r="AD310" s="243">
        <f t="shared" si="94"/>
        <v>2.701280057423136E-2</v>
      </c>
      <c r="AE310" s="241">
        <f t="shared" si="95"/>
        <v>6.1538461538461542E-2</v>
      </c>
      <c r="AF310" s="620"/>
      <c r="AI310" s="30"/>
      <c r="AJ310" s="28"/>
      <c r="AM310" s="28"/>
      <c r="AN310" s="28"/>
      <c r="AO310" s="28"/>
      <c r="AQ310" s="28"/>
    </row>
    <row r="311" spans="1:46" ht="15" customHeight="1">
      <c r="A311" s="620"/>
      <c r="B311" s="620"/>
      <c r="C311" s="620"/>
      <c r="D311" s="620"/>
      <c r="E311" s="620"/>
      <c r="F311" s="620"/>
      <c r="G311" s="620"/>
      <c r="H311" s="620"/>
      <c r="I311" s="620"/>
      <c r="J311" s="620"/>
      <c r="K311" s="620"/>
      <c r="L311" s="620"/>
      <c r="M311" s="620"/>
      <c r="N311" s="372"/>
      <c r="O311" s="620"/>
      <c r="P311" s="620"/>
      <c r="Q311" s="620"/>
      <c r="R311" s="620"/>
      <c r="S311" s="620"/>
      <c r="T311" s="620"/>
      <c r="U311" s="620"/>
      <c r="V311" s="620"/>
      <c r="W311" s="620"/>
      <c r="X311" s="620"/>
      <c r="Y311" s="620"/>
      <c r="Z311" s="620"/>
      <c r="AA311" s="620"/>
      <c r="AB311" s="620"/>
      <c r="AC311" s="620"/>
      <c r="AD311" s="620"/>
      <c r="AE311" s="620"/>
      <c r="AF311" s="620"/>
      <c r="AG311" s="28"/>
      <c r="AI311" s="30"/>
      <c r="AJ311" s="28"/>
      <c r="AK311" s="621"/>
      <c r="AL311" s="621"/>
      <c r="AP311" s="621"/>
    </row>
    <row r="312" spans="1:46" ht="15" customHeight="1">
      <c r="A312" s="620"/>
      <c r="B312" s="620"/>
      <c r="C312" s="238" t="str">
        <f>+D314</f>
        <v>Karasjok</v>
      </c>
      <c r="D312" s="620"/>
      <c r="E312" s="620"/>
      <c r="F312" s="620"/>
      <c r="G312" s="620"/>
      <c r="H312" s="391">
        <f>SUM(H314:H325)</f>
        <v>10581</v>
      </c>
      <c r="I312" s="222"/>
      <c r="J312" s="222"/>
      <c r="K312" s="222"/>
      <c r="L312" s="272">
        <f>+Slakteri!M33</f>
        <v>20.450382761554025</v>
      </c>
      <c r="M312" s="620"/>
      <c r="N312" s="391">
        <f>SUM(N314:N325)</f>
        <v>10573</v>
      </c>
      <c r="O312" s="101"/>
      <c r="P312" s="222"/>
      <c r="Q312" s="101"/>
      <c r="R312" s="225">
        <f>+Slakteri!V33</f>
        <v>20.714041804530297</v>
      </c>
      <c r="S312" s="222"/>
      <c r="T312" s="225">
        <f>+Slakteri!X33</f>
        <v>7.94329458463283</v>
      </c>
      <c r="U312" s="620"/>
      <c r="V312" s="620"/>
      <c r="W312" s="620"/>
      <c r="X312" s="620"/>
      <c r="Y312" s="620"/>
      <c r="Z312" s="620"/>
      <c r="AA312" s="620"/>
      <c r="AB312" s="620"/>
      <c r="AC312" s="620"/>
      <c r="AD312" s="620"/>
      <c r="AE312" s="620"/>
      <c r="AF312" s="620"/>
      <c r="AG312" s="28"/>
      <c r="AI312" s="30"/>
      <c r="AJ312" s="28"/>
      <c r="AK312" s="621"/>
      <c r="AL312" s="621"/>
      <c r="AP312" s="621"/>
    </row>
    <row r="313" spans="1:46" ht="15" customHeight="1">
      <c r="A313" s="620"/>
      <c r="B313" s="620"/>
      <c r="C313" s="620"/>
      <c r="D313" s="620"/>
      <c r="E313" s="620"/>
      <c r="F313" s="620"/>
      <c r="G313" s="620"/>
      <c r="H313" s="620"/>
      <c r="I313" s="620"/>
      <c r="J313" s="620"/>
      <c r="K313" s="620"/>
      <c r="L313" s="620"/>
      <c r="M313" s="620"/>
      <c r="N313" s="372"/>
      <c r="O313" s="620"/>
      <c r="P313" s="620"/>
      <c r="Q313" s="620"/>
      <c r="R313" s="620"/>
      <c r="S313" s="620"/>
      <c r="T313" s="620"/>
      <c r="U313" s="620"/>
      <c r="V313" s="620"/>
      <c r="W313" s="620"/>
      <c r="X313" s="620"/>
      <c r="Y313" s="620"/>
      <c r="Z313" s="620"/>
      <c r="AA313" s="620"/>
      <c r="AB313" s="620"/>
      <c r="AC313" s="620"/>
      <c r="AD313" s="620"/>
      <c r="AE313" s="620"/>
      <c r="AF313" s="620"/>
      <c r="AI313" s="30"/>
      <c r="AJ313" s="28"/>
      <c r="AM313" s="28"/>
      <c r="AN313" s="28"/>
      <c r="AO313" s="28"/>
      <c r="AQ313" s="28"/>
      <c r="AS313" s="28"/>
      <c r="AT313" s="28"/>
    </row>
    <row r="314" spans="1:46" ht="15" customHeight="1">
      <c r="A314" s="620"/>
      <c r="B314" s="305">
        <f>+'Ark1'!C2534</f>
        <v>2024</v>
      </c>
      <c r="C314" s="240">
        <f>+'Ark1'!J2534</f>
        <v>802</v>
      </c>
      <c r="D314" s="240" t="str">
        <f>VLOOKUP(C314,RNR!$A$1:$B$25,2)</f>
        <v>Karasjok</v>
      </c>
      <c r="E314" s="240">
        <f>+'Ark1'!D2534</f>
        <v>1</v>
      </c>
      <c r="F314" s="240" t="str">
        <f t="shared" ref="F314:F325" si="96">+F299</f>
        <v>Jan</v>
      </c>
      <c r="G314" s="240">
        <f>+'Ark1'!Q2534</f>
        <v>4</v>
      </c>
      <c r="H314" s="376">
        <f>+'Ark1'!R2534</f>
        <v>78</v>
      </c>
      <c r="I314" s="242">
        <f>+IF(H314=0,"",'Ark1'!AG2534)</f>
        <v>0.89562521529452288</v>
      </c>
      <c r="J314" s="242">
        <f>+IF(H314=0,"",'Ark1'!AH2534)</f>
        <v>0.8622674420172064</v>
      </c>
      <c r="K314" s="242"/>
      <c r="L314" s="241">
        <f>+IF(H314=0,"",'Ark1'!U2534)</f>
        <v>20.502564102564126</v>
      </c>
      <c r="M314" s="620"/>
      <c r="N314" s="391">
        <f>+'Ark1'!AJ2534</f>
        <v>78</v>
      </c>
      <c r="O314" s="620"/>
      <c r="P314" s="272">
        <f>+IF(N314=0,"",'Ark1'!AK2534)</f>
        <v>98.641025641025621</v>
      </c>
      <c r="Q314" s="620"/>
      <c r="R314" s="272">
        <f>+IF(N314=0,"",'Ark1'!AL2534)</f>
        <v>21.373324497286191</v>
      </c>
      <c r="S314" s="620"/>
      <c r="T314" s="28">
        <f>+IF(H314=0,"",'Ark1'!S2534)</f>
        <v>8.3333333333333357</v>
      </c>
      <c r="U314" s="620"/>
      <c r="V314" s="242">
        <f>+IF(H314=0,"",'Ark1'!T2534)</f>
        <v>5.8974358974358996</v>
      </c>
      <c r="W314" s="243">
        <f>+IF(H314=0,"",'Ark1'!W2534)</f>
        <v>2.5641025641025639</v>
      </c>
      <c r="X314" s="243">
        <f>+IF(H314=0,"",'Ark1'!X2534)</f>
        <v>100</v>
      </c>
      <c r="Y314" s="243">
        <f>+IF(H314=0,"",'Ark1'!Y2534)</f>
        <v>12.820512820512819</v>
      </c>
      <c r="Z314" s="243">
        <f>+IF(H314=0,"",'Ark1'!Z2534)</f>
        <v>0</v>
      </c>
      <c r="AA314" s="243">
        <f>+IF(H314=0,"",'Ark1'!Z2534)</f>
        <v>0</v>
      </c>
      <c r="AB314" s="242">
        <f>+IF(H314=0,"",'Ark1'!AC2534)</f>
        <v>1.2668327514908313</v>
      </c>
      <c r="AC314" s="243">
        <f>+IF(H314=0,"",'Ark1'!AE2534)</f>
        <v>7.9833328768527982</v>
      </c>
      <c r="AD314" s="243">
        <f>+IF(H314=0,"",+L314/C314)</f>
        <v>2.5564294392224594E-2</v>
      </c>
      <c r="AE314" s="241">
        <f>+IF(H314=0,"",G314/H314)</f>
        <v>5.128205128205128E-2</v>
      </c>
      <c r="AF314" s="620"/>
      <c r="AI314" s="30"/>
      <c r="AJ314" s="28"/>
      <c r="AM314" s="28"/>
      <c r="AN314" s="28"/>
      <c r="AO314" s="28"/>
      <c r="AQ314" s="28"/>
      <c r="AS314" s="28"/>
      <c r="AT314" s="28"/>
    </row>
    <row r="315" spans="1:46" ht="15" customHeight="1">
      <c r="A315" s="620"/>
      <c r="B315" s="305">
        <f>+'Ark1'!C2535</f>
        <v>2024</v>
      </c>
      <c r="C315" s="240">
        <f>+'Ark1'!J2535</f>
        <v>802</v>
      </c>
      <c r="D315" s="240" t="str">
        <f>VLOOKUP(C315,RNR!$A$1:$B$25,2)</f>
        <v>Karasjok</v>
      </c>
      <c r="E315" s="240">
        <f>+'Ark1'!D2535</f>
        <v>2</v>
      </c>
      <c r="F315" s="240" t="str">
        <f t="shared" si="96"/>
        <v>Feb</v>
      </c>
      <c r="G315" s="240">
        <f>+'Ark1'!Q2535</f>
        <v>11</v>
      </c>
      <c r="H315" s="376">
        <f>+'Ark1'!R2535</f>
        <v>226</v>
      </c>
      <c r="I315" s="242">
        <f>+IF(H315=0,"",'Ark1'!AG2535)</f>
        <v>2.1062441752096923</v>
      </c>
      <c r="J315" s="242">
        <f>+IF(H315=0,"",'Ark1'!AH2535)</f>
        <v>1.6682956550437296</v>
      </c>
      <c r="K315" s="242"/>
      <c r="L315" s="241">
        <f>+IF(H315=0,"",'Ark1'!U2535)</f>
        <v>17.446460176991152</v>
      </c>
      <c r="M315" s="620"/>
      <c r="N315" s="391">
        <f>+'Ark1'!AJ2535</f>
        <v>226</v>
      </c>
      <c r="O315" s="620"/>
      <c r="P315" s="272">
        <f>+IF(N315=0,"",'Ark1'!AK2535)</f>
        <v>96.32345132743373</v>
      </c>
      <c r="Q315" s="620"/>
      <c r="R315" s="272">
        <f>+IF(N315=0,"",'Ark1'!AL2535)</f>
        <v>19.25947372436929</v>
      </c>
      <c r="S315" s="620"/>
      <c r="T315" s="28">
        <f>+IF(H315=0,"",'Ark1'!S2535)</f>
        <v>7.4203539823008846</v>
      </c>
      <c r="U315" s="620"/>
      <c r="V315" s="242">
        <f>+IF(H315=0,"",'Ark1'!T2535)</f>
        <v>5.0309734513274336</v>
      </c>
      <c r="W315" s="243">
        <f>+IF(H315=0,"",'Ark1'!W2535)</f>
        <v>0.44247787610619471</v>
      </c>
      <c r="X315" s="243">
        <f>+IF(H315=0,"",'Ark1'!X2535)</f>
        <v>64.601769911504405</v>
      </c>
      <c r="Y315" s="243">
        <f>+IF(H315=0,"",'Ark1'!Y2535)</f>
        <v>7.9646017699115053</v>
      </c>
      <c r="Z315" s="243">
        <f>+IF(H315=0,"",'Ark1'!Z2535)</f>
        <v>0</v>
      </c>
      <c r="AA315" s="243">
        <f>+IF(H315=0,"",'Ark1'!Z2535)</f>
        <v>0</v>
      </c>
      <c r="AB315" s="242">
        <f>+IF(H315=0,"",'Ark1'!AC2535)</f>
        <v>1.3115942906882312</v>
      </c>
      <c r="AC315" s="243">
        <f>+IF(H315=0,"",'Ark1'!AE2535)</f>
        <v>55.802424581347267</v>
      </c>
      <c r="AD315" s="243">
        <f t="shared" ref="AD315:AD325" si="97">+IF(H315=0,"",+L315/C315)</f>
        <v>2.1753690993754553E-2</v>
      </c>
      <c r="AE315" s="241">
        <f t="shared" ref="AE315:AE325" si="98">+IF(H315=0,"",G315/H315)</f>
        <v>4.8672566371681415E-2</v>
      </c>
      <c r="AF315" s="620"/>
      <c r="AI315" s="30"/>
      <c r="AJ315" s="28"/>
      <c r="AM315" s="28"/>
      <c r="AN315" s="28"/>
      <c r="AO315" s="28"/>
      <c r="AQ315" s="28"/>
    </row>
    <row r="316" spans="1:46" ht="15" customHeight="1">
      <c r="A316" s="620"/>
      <c r="B316" s="305">
        <f>+'Ark1'!C2536</f>
        <v>2024</v>
      </c>
      <c r="C316" s="240">
        <f>+'Ark1'!J2536</f>
        <v>802</v>
      </c>
      <c r="D316" s="240" t="str">
        <f>VLOOKUP(C316,RNR!$A$1:$B$25,2)</f>
        <v>Karasjok</v>
      </c>
      <c r="E316" s="240">
        <f>+'Ark1'!D2536</f>
        <v>3</v>
      </c>
      <c r="F316" s="240" t="str">
        <f t="shared" si="96"/>
        <v>Mar</v>
      </c>
      <c r="G316" s="240">
        <f>+'Ark1'!Q2536</f>
        <v>8</v>
      </c>
      <c r="H316" s="376">
        <f>+'Ark1'!R2536</f>
        <v>102</v>
      </c>
      <c r="I316" s="242">
        <f>+IF(H316=0,"",'Ark1'!AG2536)</f>
        <v>0.24703916297318901</v>
      </c>
      <c r="J316" s="242">
        <f>+IF(H316=0,"",'Ark1'!AH2536)</f>
        <v>0.20469916950300696</v>
      </c>
      <c r="K316" s="242"/>
      <c r="L316" s="241">
        <f>+IF(H316=0,"",'Ark1'!U2536)</f>
        <v>21.371568627450987</v>
      </c>
      <c r="M316" s="620"/>
      <c r="N316" s="391">
        <f>+'Ark1'!AJ2536</f>
        <v>102</v>
      </c>
      <c r="O316" s="620"/>
      <c r="P316" s="272">
        <f>+IF(N316=0,"",'Ark1'!AK2536)</f>
        <v>97.174509803921566</v>
      </c>
      <c r="Q316" s="620"/>
      <c r="R316" s="272">
        <f>+IF(N316=0,"",'Ark1'!AL2536)</f>
        <v>22.061544774182071</v>
      </c>
      <c r="S316" s="620"/>
      <c r="T316" s="28">
        <f>+IF(H316=0,"",'Ark1'!S2536)</f>
        <v>8.1274509803921564</v>
      </c>
      <c r="U316" s="620"/>
      <c r="V316" s="242">
        <f>+IF(H316=0,"",'Ark1'!T2536)</f>
        <v>4.8431372549019605</v>
      </c>
      <c r="W316" s="243">
        <f>+IF(H316=0,"",'Ark1'!W2536)</f>
        <v>0.98039215686274495</v>
      </c>
      <c r="X316" s="243">
        <f>+IF(H316=0,"",'Ark1'!X2536)</f>
        <v>68.627450980392183</v>
      </c>
      <c r="Y316" s="243">
        <f>+IF(H316=0,"",'Ark1'!Y2536)</f>
        <v>28.431372549019621</v>
      </c>
      <c r="Z316" s="243">
        <f>+IF(H316=0,"",'Ark1'!Z2536)</f>
        <v>0</v>
      </c>
      <c r="AA316" s="243">
        <f>+IF(H316=0,"",'Ark1'!Z2536)</f>
        <v>0</v>
      </c>
      <c r="AB316" s="242">
        <f>+IF(H316=0,"",'Ark1'!AC2536)</f>
        <v>1.4467346467213127</v>
      </c>
      <c r="AC316" s="243">
        <f>+IF(H316=0,"",'Ark1'!AE2536)</f>
        <v>69.401994516136341</v>
      </c>
      <c r="AD316" s="243">
        <f t="shared" si="97"/>
        <v>2.6647841181360332E-2</v>
      </c>
      <c r="AE316" s="241">
        <f t="shared" si="98"/>
        <v>7.8431372549019607E-2</v>
      </c>
      <c r="AF316" s="620"/>
      <c r="AI316" s="30"/>
      <c r="AJ316" s="28"/>
      <c r="AM316" s="28"/>
      <c r="AN316" s="28"/>
      <c r="AO316" s="28"/>
      <c r="AQ316" s="28"/>
    </row>
    <row r="317" spans="1:46" ht="15" customHeight="1">
      <c r="A317" s="620"/>
      <c r="B317" s="305">
        <f>+'Ark1'!C2537</f>
        <v>2024</v>
      </c>
      <c r="C317" s="240">
        <f>+'Ark1'!J2537</f>
        <v>802</v>
      </c>
      <c r="D317" s="240" t="str">
        <f>VLOOKUP(C317,RNR!$A$1:$B$25,2)</f>
        <v>Karasjok</v>
      </c>
      <c r="E317" s="240">
        <f>+'Ark1'!D2537</f>
        <v>4</v>
      </c>
      <c r="F317" s="240" t="str">
        <f t="shared" si="96"/>
        <v>Apr</v>
      </c>
      <c r="G317" s="240">
        <f>+'Ark1'!Q2537</f>
        <v>25</v>
      </c>
      <c r="H317" s="376">
        <f>+'Ark1'!R2537</f>
        <v>361</v>
      </c>
      <c r="I317" s="242">
        <f>+IF(H317=0,"",'Ark1'!AG2537)</f>
        <v>5.070224719101124</v>
      </c>
      <c r="J317" s="242">
        <f>+IF(H317=0,"",'Ark1'!AH2537)</f>
        <v>5.2558354753232717</v>
      </c>
      <c r="K317" s="242"/>
      <c r="L317" s="241">
        <f>+IF(H317=0,"",'Ark1'!U2537)</f>
        <v>23.472299168975024</v>
      </c>
      <c r="M317" s="620"/>
      <c r="N317" s="391">
        <f>+'Ark1'!AJ2537</f>
        <v>361</v>
      </c>
      <c r="O317" s="620"/>
      <c r="P317" s="272">
        <f>+IF(N317=0,"",'Ark1'!AK2537)</f>
        <v>102.65567867036015</v>
      </c>
      <c r="Q317" s="620"/>
      <c r="R317" s="272">
        <f>+IF(N317=0,"",'Ark1'!AL2537)</f>
        <v>20.92362489955066</v>
      </c>
      <c r="S317" s="620"/>
      <c r="T317" s="28">
        <f>+IF(H317=0,"",'Ark1'!S2537)</f>
        <v>7.8531855955678687</v>
      </c>
      <c r="U317" s="620"/>
      <c r="V317" s="242">
        <f>+IF(H317=0,"",'Ark1'!T2537)</f>
        <v>5.9030470914127422</v>
      </c>
      <c r="W317" s="243">
        <f>+IF(H317=0,"",'Ark1'!W2537)</f>
        <v>11.080332409972298</v>
      </c>
      <c r="X317" s="243">
        <f>+IF(H317=0,"",'Ark1'!X2537)</f>
        <v>86.149584487534625</v>
      </c>
      <c r="Y317" s="243">
        <f>+IF(H317=0,"",'Ark1'!Y2537)</f>
        <v>39.889196675900273</v>
      </c>
      <c r="Z317" s="243">
        <f>+IF(H317=0,"",'Ark1'!Z2537)</f>
        <v>0</v>
      </c>
      <c r="AA317" s="243">
        <f>+IF(H317=0,"",'Ark1'!Z2537)</f>
        <v>0</v>
      </c>
      <c r="AB317" s="242">
        <f>+IF(H317=0,"",'Ark1'!AC2537)</f>
        <v>1.9816377625991912</v>
      </c>
      <c r="AC317" s="243">
        <f>+IF(H317=0,"",'Ark1'!AE2537)</f>
        <v>71.670367484625686</v>
      </c>
      <c r="AD317" s="243">
        <f t="shared" si="97"/>
        <v>2.9267205946352896E-2</v>
      </c>
      <c r="AE317" s="241">
        <f t="shared" si="98"/>
        <v>6.9252077562326875E-2</v>
      </c>
      <c r="AF317" s="620"/>
      <c r="AI317" s="30"/>
      <c r="AJ317" s="28"/>
      <c r="AM317" s="28"/>
      <c r="AN317" s="28"/>
      <c r="AO317" s="28"/>
      <c r="AQ317" s="28"/>
    </row>
    <row r="318" spans="1:46" ht="15" customHeight="1">
      <c r="A318" s="620"/>
      <c r="B318" s="305">
        <f>+'Ark1'!C2538</f>
        <v>2024</v>
      </c>
      <c r="C318" s="240">
        <f>+'Ark1'!J2538</f>
        <v>802</v>
      </c>
      <c r="D318" s="240" t="str">
        <f>VLOOKUP(C318,RNR!$A$1:$B$25,2)</f>
        <v>Karasjok</v>
      </c>
      <c r="E318" s="240">
        <f>+'Ark1'!D2538</f>
        <v>5</v>
      </c>
      <c r="F318" s="240" t="str">
        <f t="shared" si="96"/>
        <v>Mai</v>
      </c>
      <c r="G318" s="240">
        <f>+'Ark1'!Q2538</f>
        <v>1</v>
      </c>
      <c r="H318" s="376">
        <f>+'Ark1'!R2538</f>
        <v>50</v>
      </c>
      <c r="I318" s="242">
        <f>+IF(H318=0,"",'Ark1'!AG2538)</f>
        <v>1.5518311607697082</v>
      </c>
      <c r="J318" s="242">
        <f>+IF(H318=0,"",'Ark1'!AH2538)</f>
        <v>0.48309817189212018</v>
      </c>
      <c r="K318" s="242"/>
      <c r="L318" s="241">
        <f>+IF(H318=0,"",'Ark1'!U2538)</f>
        <v>8.041999999999998</v>
      </c>
      <c r="M318" s="620"/>
      <c r="N318" s="391">
        <f>+'Ark1'!AJ2538</f>
        <v>49</v>
      </c>
      <c r="O318" s="620"/>
      <c r="P318" s="272">
        <f>+IF(N318=0,"",'Ark1'!AK2538)</f>
        <v>89.37959183673469</v>
      </c>
      <c r="Q318" s="620"/>
      <c r="R318" s="272">
        <f>+IF(N318=0,"",'Ark1'!AL2538)</f>
        <v>11.036041405942502</v>
      </c>
      <c r="S318" s="620"/>
      <c r="T318" s="28">
        <f>+IF(H318=0,"",'Ark1'!S2538)</f>
        <v>2</v>
      </c>
      <c r="U318" s="620"/>
      <c r="V318" s="242">
        <f>+IF(H318=0,"",'Ark1'!T2538)</f>
        <v>2.44</v>
      </c>
      <c r="W318" s="243">
        <f>+IF(H318=0,"",'Ark1'!W2538)</f>
        <v>0</v>
      </c>
      <c r="X318" s="243">
        <f>+IF(H318=0,"",'Ark1'!X2538)</f>
        <v>2</v>
      </c>
      <c r="Y318" s="243">
        <f>+IF(H318=0,"",'Ark1'!Y2538)</f>
        <v>0</v>
      </c>
      <c r="Z318" s="243">
        <f>+IF(H318=0,"",'Ark1'!Z2538)</f>
        <v>0</v>
      </c>
      <c r="AA318" s="243">
        <f>+IF(H318=0,"",'Ark1'!Z2538)</f>
        <v>0</v>
      </c>
      <c r="AB318" s="242">
        <f>+IF(H318=0,"",'Ark1'!AC2538)</f>
        <v>0.66813172353960237</v>
      </c>
      <c r="AC318" s="243">
        <f>+IF(H318=0,"",'Ark1'!AE2538)</f>
        <v>83.80199585746513</v>
      </c>
      <c r="AD318" s="243">
        <f t="shared" si="97"/>
        <v>1.0027431421446381E-2</v>
      </c>
      <c r="AE318" s="241">
        <f t="shared" si="98"/>
        <v>0.02</v>
      </c>
      <c r="AF318" s="620"/>
      <c r="AI318" s="30"/>
      <c r="AJ318" s="28"/>
      <c r="AM318" s="28"/>
      <c r="AN318" s="28"/>
      <c r="AO318" s="28"/>
      <c r="AQ318" s="28"/>
    </row>
    <row r="319" spans="1:46" ht="15" customHeight="1">
      <c r="A319" s="620"/>
      <c r="B319" s="305">
        <f>+'Ark1'!C2539</f>
        <v>2024</v>
      </c>
      <c r="C319" s="240">
        <f>+'Ark1'!J2539</f>
        <v>802</v>
      </c>
      <c r="D319" s="240" t="str">
        <f>VLOOKUP(C319,RNR!$A$1:$B$25,2)</f>
        <v>Karasjok</v>
      </c>
      <c r="E319" s="240">
        <f>+'Ark1'!D2539</f>
        <v>6</v>
      </c>
      <c r="F319" s="240" t="str">
        <f t="shared" si="96"/>
        <v>Jun</v>
      </c>
      <c r="G319" s="240">
        <f>+'Ark1'!Q2539</f>
        <v>5</v>
      </c>
      <c r="H319" s="376">
        <f>+'Ark1'!R2539</f>
        <v>34</v>
      </c>
      <c r="I319" s="242">
        <f>+IF(H319=0,"",'Ark1'!AG2539)</f>
        <v>0.88242927588891773</v>
      </c>
      <c r="J319" s="242">
        <f>+IF(H319=0,"",'Ark1'!AH2539)</f>
        <v>0.91727685877665999</v>
      </c>
      <c r="K319" s="242"/>
      <c r="L319" s="241">
        <f>+IF(H319=0,"",'Ark1'!U2539)</f>
        <v>20.688235294117653</v>
      </c>
      <c r="M319" s="620"/>
      <c r="N319" s="391">
        <f>+'Ark1'!AJ2539</f>
        <v>34</v>
      </c>
      <c r="O319" s="620"/>
      <c r="P319" s="272">
        <f>+IF(N319=0,"",'Ark1'!AK2539)</f>
        <v>109.51764705882356</v>
      </c>
      <c r="Q319" s="620"/>
      <c r="R319" s="272">
        <f>+IF(N319=0,"",'Ark1'!AL2539)</f>
        <v>15.3814320516225</v>
      </c>
      <c r="S319" s="620"/>
      <c r="T319" s="28">
        <f>+IF(H319=0,"",'Ark1'!S2539)</f>
        <v>5.9411764705882355</v>
      </c>
      <c r="U319" s="620"/>
      <c r="V319" s="242">
        <f>+IF(H319=0,"",'Ark1'!T2539)</f>
        <v>5.5</v>
      </c>
      <c r="W319" s="243">
        <f>+IF(H319=0,"",'Ark1'!W2539)</f>
        <v>11.76470588235294</v>
      </c>
      <c r="X319" s="243">
        <f>+IF(H319=0,"",'Ark1'!X2539)</f>
        <v>55.882352941176485</v>
      </c>
      <c r="Y319" s="243">
        <f>+IF(H319=0,"",'Ark1'!Y2539)</f>
        <v>35.294117647058826</v>
      </c>
      <c r="Z319" s="243">
        <f>+IF(H319=0,"",'Ark1'!Z2539)</f>
        <v>0</v>
      </c>
      <c r="AA319" s="243">
        <f>+IF(H319=0,"",'Ark1'!Z2539)</f>
        <v>0</v>
      </c>
      <c r="AB319" s="242">
        <f>+IF(H319=0,"",'Ark1'!AC2539)</f>
        <v>2.5350484390313519</v>
      </c>
      <c r="AC319" s="243">
        <f>+IF(H319=0,"",'Ark1'!AE2539)</f>
        <v>84.097832963066949</v>
      </c>
      <c r="AD319" s="243">
        <f t="shared" si="97"/>
        <v>2.5795804606131737E-2</v>
      </c>
      <c r="AE319" s="241">
        <f t="shared" si="98"/>
        <v>0.14705882352941177</v>
      </c>
      <c r="AF319" s="620"/>
      <c r="AI319" s="30"/>
      <c r="AJ319" s="28"/>
      <c r="AM319" s="28"/>
      <c r="AN319" s="28"/>
      <c r="AO319" s="28"/>
      <c r="AQ319" s="28"/>
    </row>
    <row r="320" spans="1:46" ht="15" customHeight="1">
      <c r="A320" s="620"/>
      <c r="B320" s="305">
        <f>+'Ark1'!C2540</f>
        <v>2024</v>
      </c>
      <c r="C320" s="240">
        <f>+'Ark1'!J2540</f>
        <v>802</v>
      </c>
      <c r="D320" s="240" t="str">
        <f>VLOOKUP(C320,RNR!$A$1:$B$25,2)</f>
        <v>Karasjok</v>
      </c>
      <c r="E320" s="240">
        <f>+'Ark1'!D2540</f>
        <v>7</v>
      </c>
      <c r="F320" s="240" t="str">
        <f t="shared" si="96"/>
        <v>Jul</v>
      </c>
      <c r="G320" s="240">
        <f>+'Ark1'!Q2540</f>
        <v>0</v>
      </c>
      <c r="H320" s="376">
        <f>+'Ark1'!R2540</f>
        <v>0</v>
      </c>
      <c r="I320" s="242" t="str">
        <f>+IF(H320=0,"",'Ark1'!AG2540)</f>
        <v/>
      </c>
      <c r="J320" s="242" t="str">
        <f>+IF(H320=0,"",'Ark1'!AH2540)</f>
        <v/>
      </c>
      <c r="K320" s="242"/>
      <c r="L320" s="241" t="str">
        <f>+IF(H320=0,"",'Ark1'!U2540)</f>
        <v/>
      </c>
      <c r="M320" s="620"/>
      <c r="N320" s="391">
        <f>+'Ark1'!AJ2540</f>
        <v>0</v>
      </c>
      <c r="O320" s="620"/>
      <c r="P320" s="272" t="str">
        <f>+IF(N320=0,"",'Ark1'!AK2540)</f>
        <v/>
      </c>
      <c r="Q320" s="620"/>
      <c r="R320" s="272" t="str">
        <f>+IF(N320=0,"",'Ark1'!AL2540)</f>
        <v/>
      </c>
      <c r="S320" s="620"/>
      <c r="T320" s="28" t="str">
        <f>+IF(H320=0,"",'Ark1'!S2540)</f>
        <v/>
      </c>
      <c r="U320" s="620"/>
      <c r="V320" s="242" t="str">
        <f>+IF(H320=0,"",'Ark1'!T2540)</f>
        <v/>
      </c>
      <c r="W320" s="243" t="str">
        <f>+IF(H320=0,"",'Ark1'!W2540)</f>
        <v/>
      </c>
      <c r="X320" s="243" t="str">
        <f>+IF(H320=0,"",'Ark1'!X2540)</f>
        <v/>
      </c>
      <c r="Y320" s="243" t="str">
        <f>+IF(H320=0,"",'Ark1'!Y2540)</f>
        <v/>
      </c>
      <c r="Z320" s="243" t="str">
        <f>+IF(H320=0,"",'Ark1'!Z2540)</f>
        <v/>
      </c>
      <c r="AA320" s="243" t="str">
        <f>+IF(H320=0,"",'Ark1'!Z2540)</f>
        <v/>
      </c>
      <c r="AB320" s="242" t="str">
        <f>+IF(H320=0,"",'Ark1'!AC2540)</f>
        <v/>
      </c>
      <c r="AC320" s="243" t="str">
        <f>+IF(H320=0,"",'Ark1'!AE2540)</f>
        <v/>
      </c>
      <c r="AD320" s="243" t="str">
        <f t="shared" si="97"/>
        <v/>
      </c>
      <c r="AE320" s="241" t="str">
        <f t="shared" si="98"/>
        <v/>
      </c>
      <c r="AF320" s="620"/>
      <c r="AI320" s="30"/>
      <c r="AJ320" s="28"/>
      <c r="AM320" s="28"/>
      <c r="AN320" s="28"/>
      <c r="AO320" s="28"/>
      <c r="AQ320" s="28"/>
    </row>
    <row r="321" spans="1:43" ht="15" customHeight="1">
      <c r="A321" s="620"/>
      <c r="B321" s="305">
        <f>+'Ark1'!C2541</f>
        <v>2024</v>
      </c>
      <c r="C321" s="240">
        <f>+'Ark1'!J2541</f>
        <v>802</v>
      </c>
      <c r="D321" s="240" t="str">
        <f>VLOOKUP(C321,RNR!$A$1:$B$25,2)</f>
        <v>Karasjok</v>
      </c>
      <c r="E321" s="240">
        <f>+'Ark1'!D2541</f>
        <v>8</v>
      </c>
      <c r="F321" s="240" t="str">
        <f t="shared" si="96"/>
        <v>Aug</v>
      </c>
      <c r="G321" s="240">
        <f>+'Ark1'!Q2541</f>
        <v>0</v>
      </c>
      <c r="H321" s="376">
        <f>+'Ark1'!R2541</f>
        <v>0</v>
      </c>
      <c r="I321" s="242" t="str">
        <f>+IF(H321=0,"",'Ark1'!AG2541)</f>
        <v/>
      </c>
      <c r="J321" s="242" t="str">
        <f>+IF(H321=0,"",'Ark1'!AH2541)</f>
        <v/>
      </c>
      <c r="K321" s="242"/>
      <c r="L321" s="241" t="str">
        <f>+IF(H321=0,"",'Ark1'!U2541)</f>
        <v/>
      </c>
      <c r="M321" s="620"/>
      <c r="N321" s="391">
        <f>+'Ark1'!AJ2541</f>
        <v>0</v>
      </c>
      <c r="O321" s="620"/>
      <c r="P321" s="272" t="str">
        <f>+IF(N321=0,"",'Ark1'!AK2541)</f>
        <v/>
      </c>
      <c r="Q321" s="620"/>
      <c r="R321" s="272" t="str">
        <f>+IF(N321=0,"",'Ark1'!AL2541)</f>
        <v/>
      </c>
      <c r="S321" s="620"/>
      <c r="T321" s="28" t="str">
        <f>+IF(H321=0,"",'Ark1'!S2541)</f>
        <v/>
      </c>
      <c r="U321" s="620"/>
      <c r="V321" s="242" t="str">
        <f>+IF(H321=0,"",'Ark1'!T2541)</f>
        <v/>
      </c>
      <c r="W321" s="243" t="str">
        <f>+IF(H321=0,"",'Ark1'!W2541)</f>
        <v/>
      </c>
      <c r="X321" s="243" t="str">
        <f>+IF(H321=0,"",'Ark1'!X2541)</f>
        <v/>
      </c>
      <c r="Y321" s="243" t="str">
        <f>+IF(H321=0,"",'Ark1'!Y2541)</f>
        <v/>
      </c>
      <c r="Z321" s="243" t="str">
        <f>+IF(H321=0,"",'Ark1'!Z2541)</f>
        <v/>
      </c>
      <c r="AA321" s="243" t="str">
        <f>+IF(H321=0,"",'Ark1'!Z2541)</f>
        <v/>
      </c>
      <c r="AB321" s="242" t="str">
        <f>+IF(H321=0,"",'Ark1'!AC2541)</f>
        <v/>
      </c>
      <c r="AC321" s="243" t="str">
        <f>+IF(H321=0,"",'Ark1'!AE2541)</f>
        <v/>
      </c>
      <c r="AD321" s="243" t="str">
        <f t="shared" si="97"/>
        <v/>
      </c>
      <c r="AE321" s="241" t="str">
        <f t="shared" si="98"/>
        <v/>
      </c>
      <c r="AF321" s="620"/>
      <c r="AI321" s="30"/>
      <c r="AJ321" s="28"/>
      <c r="AM321" s="28"/>
      <c r="AN321" s="28"/>
      <c r="AO321" s="28"/>
      <c r="AQ321" s="28"/>
    </row>
    <row r="322" spans="1:43" ht="15" customHeight="1">
      <c r="A322" s="620"/>
      <c r="B322" s="305">
        <f>+'Ark1'!C2542</f>
        <v>2024</v>
      </c>
      <c r="C322" s="240">
        <f>+'Ark1'!J2542</f>
        <v>802</v>
      </c>
      <c r="D322" s="240" t="str">
        <f>VLOOKUP(C322,RNR!$A$1:$B$25,2)</f>
        <v>Karasjok</v>
      </c>
      <c r="E322" s="240">
        <f>+'Ark1'!D2542</f>
        <v>9</v>
      </c>
      <c r="F322" s="240" t="str">
        <f t="shared" si="96"/>
        <v>Sep</v>
      </c>
      <c r="G322" s="240">
        <f>+'Ark1'!Q2542</f>
        <v>55</v>
      </c>
      <c r="H322" s="376">
        <f>+'Ark1'!R2542</f>
        <v>2652</v>
      </c>
      <c r="I322" s="242">
        <f>+IF(H322=0,"",'Ark1'!AG2542)</f>
        <v>0.72307486769529439</v>
      </c>
      <c r="J322" s="242">
        <f>+IF(H322=0,"",'Ark1'!AH2542)</f>
        <v>0.76568333938416688</v>
      </c>
      <c r="K322" s="242"/>
      <c r="L322" s="241">
        <f>+IF(H322=0,"",'Ark1'!U2542)</f>
        <v>21.102978883860825</v>
      </c>
      <c r="M322" s="620"/>
      <c r="N322" s="391">
        <f>+'Ark1'!AJ2542</f>
        <v>2649</v>
      </c>
      <c r="O322" s="620"/>
      <c r="P322" s="272">
        <f>+IF(N322=0,"",'Ark1'!AK2542)</f>
        <v>97.893771234428101</v>
      </c>
      <c r="Q322" s="620"/>
      <c r="R322" s="272">
        <f>+IF(N322=0,"",'Ark1'!AL2542)</f>
        <v>22.182040465018623</v>
      </c>
      <c r="S322" s="620"/>
      <c r="T322" s="28">
        <f>+IF(H322=0,"",'Ark1'!S2542)</f>
        <v>8.5158371040723999</v>
      </c>
      <c r="U322" s="620"/>
      <c r="V322" s="242">
        <f>+IF(H322=0,"",'Ark1'!T2542)</f>
        <v>6.1945701357466065</v>
      </c>
      <c r="W322" s="243">
        <f>+IF(H322=0,"",'Ark1'!W2542)</f>
        <v>5.920060331825038</v>
      </c>
      <c r="X322" s="243">
        <f>+IF(H322=0,"",'Ark1'!X2542)</f>
        <v>88.536953242835551</v>
      </c>
      <c r="Y322" s="243">
        <f>+IF(H322=0,"",'Ark1'!Y2542)</f>
        <v>28.996983408748122</v>
      </c>
      <c r="Z322" s="243">
        <f>+IF(H322=0,"",'Ark1'!Z2542)</f>
        <v>0</v>
      </c>
      <c r="AA322" s="243">
        <f>+IF(H322=0,"",'Ark1'!Z2542)</f>
        <v>0</v>
      </c>
      <c r="AB322" s="242">
        <f>+IF(H322=0,"",'Ark1'!AC2542)</f>
        <v>1.4491899502995813</v>
      </c>
      <c r="AC322" s="243">
        <f>+IF(H322=0,"",'Ark1'!AE2542)</f>
        <v>40.134967088828496</v>
      </c>
      <c r="AD322" s="243">
        <f t="shared" si="97"/>
        <v>2.6312941251696788E-2</v>
      </c>
      <c r="AE322" s="241">
        <f t="shared" si="98"/>
        <v>2.0739064856711915E-2</v>
      </c>
      <c r="AF322" s="620"/>
      <c r="AI322" s="30"/>
      <c r="AJ322" s="28"/>
      <c r="AM322" s="28"/>
      <c r="AN322" s="28"/>
      <c r="AO322" s="28"/>
      <c r="AQ322" s="28"/>
    </row>
    <row r="323" spans="1:43" ht="15" customHeight="1">
      <c r="A323" s="620"/>
      <c r="B323" s="305">
        <f>+'Ark1'!C2543</f>
        <v>2024</v>
      </c>
      <c r="C323" s="240">
        <f>+'Ark1'!J2543</f>
        <v>802</v>
      </c>
      <c r="D323" s="240" t="str">
        <f>VLOOKUP(C323,RNR!$A$1:$B$25,2)</f>
        <v>Karasjok</v>
      </c>
      <c r="E323" s="240">
        <f>+'Ark1'!D2543</f>
        <v>10</v>
      </c>
      <c r="F323" s="240" t="str">
        <f t="shared" si="96"/>
        <v>Okt</v>
      </c>
      <c r="G323" s="240">
        <f>+'Ark1'!Q2543</f>
        <v>80</v>
      </c>
      <c r="H323" s="376">
        <f>+'Ark1'!R2543</f>
        <v>4764</v>
      </c>
      <c r="I323" s="242">
        <f>+IF(H323=0,"",'Ark1'!AG2543)</f>
        <v>1.1687699947007912</v>
      </c>
      <c r="J323" s="242">
        <f>+IF(H323=0,"",'Ark1'!AH2543)</f>
        <v>1.2718468751962511</v>
      </c>
      <c r="K323" s="242"/>
      <c r="L323" s="241">
        <f>+IF(H323=0,"",'Ark1'!U2543)</f>
        <v>20.861922753987827</v>
      </c>
      <c r="M323" s="620"/>
      <c r="N323" s="391">
        <f>+'Ark1'!AJ2543</f>
        <v>4760</v>
      </c>
      <c r="O323" s="620"/>
      <c r="P323" s="272">
        <f>+IF(N323=0,"",'Ark1'!AK2543)</f>
        <v>99.500861344537725</v>
      </c>
      <c r="Q323" s="620"/>
      <c r="R323" s="272">
        <f>+IF(N323=0,"",'Ark1'!AL2543)</f>
        <v>20.752423585558123</v>
      </c>
      <c r="S323" s="620"/>
      <c r="T323" s="28">
        <f>+IF(H323=0,"",'Ark1'!S2543)</f>
        <v>8.0008396305625507</v>
      </c>
      <c r="U323" s="620"/>
      <c r="V323" s="242">
        <f>+IF(H323=0,"",'Ark1'!T2543)</f>
        <v>6.433669185558359</v>
      </c>
      <c r="W323" s="243">
        <f>+IF(H323=0,"",'Ark1'!W2543)</f>
        <v>7.892527287993282</v>
      </c>
      <c r="X323" s="243">
        <f>+IF(H323=0,"",'Ark1'!X2543)</f>
        <v>83.459277917716193</v>
      </c>
      <c r="Y323" s="243">
        <f>+IF(H323=0,"",'Ark1'!Y2543)</f>
        <v>26.154492023509647</v>
      </c>
      <c r="Z323" s="243">
        <f>+IF(H323=0,"",'Ark1'!Z2543)</f>
        <v>0</v>
      </c>
      <c r="AA323" s="243">
        <f>+IF(H323=0,"",'Ark1'!Z2543)</f>
        <v>0</v>
      </c>
      <c r="AB323" s="242">
        <f>+IF(H323=0,"",'Ark1'!AC2543)</f>
        <v>1.5413445300292663</v>
      </c>
      <c r="AC323" s="243">
        <f>+IF(H323=0,"",'Ark1'!AE2543)</f>
        <v>42.195045975781007</v>
      </c>
      <c r="AD323" s="243">
        <f t="shared" si="97"/>
        <v>2.6012372511206767E-2</v>
      </c>
      <c r="AE323" s="241">
        <f t="shared" si="98"/>
        <v>1.6792611251049538E-2</v>
      </c>
      <c r="AF323" s="620"/>
      <c r="AI323" s="30"/>
      <c r="AJ323" s="28"/>
      <c r="AM323" s="28"/>
      <c r="AN323" s="28"/>
      <c r="AO323" s="28"/>
      <c r="AQ323" s="28"/>
    </row>
    <row r="324" spans="1:43" ht="15" customHeight="1">
      <c r="A324" s="620"/>
      <c r="B324" s="305">
        <f>+'Ark1'!C2544</f>
        <v>2024</v>
      </c>
      <c r="C324" s="240">
        <f>+'Ark1'!J2544</f>
        <v>802</v>
      </c>
      <c r="D324" s="240" t="str">
        <f>VLOOKUP(C324,RNR!$A$1:$B$25,2)</f>
        <v>Karasjok</v>
      </c>
      <c r="E324" s="240">
        <f>+'Ark1'!D2544</f>
        <v>11</v>
      </c>
      <c r="F324" s="240" t="str">
        <f t="shared" si="96"/>
        <v>Nov</v>
      </c>
      <c r="G324" s="240">
        <f>+'Ark1'!Q2544</f>
        <v>53</v>
      </c>
      <c r="H324" s="376">
        <f>+'Ark1'!R2544</f>
        <v>1996</v>
      </c>
      <c r="I324" s="242">
        <f>+IF(H324=0,"",'Ark1'!AG2544)</f>
        <v>1.9267153171937139</v>
      </c>
      <c r="J324" s="242">
        <f>+IF(H324=0,"",'Ark1'!AH2544)</f>
        <v>1.9224759480393443</v>
      </c>
      <c r="K324" s="242"/>
      <c r="L324" s="241">
        <f>+IF(H324=0,"",'Ark1'!U2544)</f>
        <v>19.081012024048182</v>
      </c>
      <c r="M324" s="620"/>
      <c r="N324" s="391">
        <f>+'Ark1'!AJ2544</f>
        <v>1996</v>
      </c>
      <c r="O324" s="620"/>
      <c r="P324" s="272">
        <f>+IF(N324=0,"",'Ark1'!AK2544)</f>
        <v>98.456012024048192</v>
      </c>
      <c r="Q324" s="620"/>
      <c r="R324" s="272">
        <f>+IF(N324=0,"",'Ark1'!AL2544)</f>
        <v>19.168673540942525</v>
      </c>
      <c r="S324" s="620"/>
      <c r="T324" s="28">
        <f>+IF(H324=0,"",'Ark1'!S2544)</f>
        <v>7.3116232464929887</v>
      </c>
      <c r="U324" s="620"/>
      <c r="V324" s="242">
        <f>+IF(H324=0,"",'Ark1'!T2544)</f>
        <v>6.4844689378757518</v>
      </c>
      <c r="W324" s="243">
        <f>+IF(H324=0,"",'Ark1'!W2544)</f>
        <v>8.9178356713426865</v>
      </c>
      <c r="X324" s="243">
        <f>+IF(H324=0,"",'Ark1'!X2544)</f>
        <v>63.076152304609202</v>
      </c>
      <c r="Y324" s="243">
        <f>+IF(H324=0,"",'Ark1'!Y2544)</f>
        <v>18.837675350701403</v>
      </c>
      <c r="Z324" s="243">
        <f>+IF(H324=0,"",'Ark1'!Z2544)</f>
        <v>0</v>
      </c>
      <c r="AA324" s="243">
        <f>+IF(H324=0,"",'Ark1'!Z2544)</f>
        <v>0</v>
      </c>
      <c r="AB324" s="242">
        <f>+IF(H324=0,"",'Ark1'!AC2544)</f>
        <v>1.8248065943410472</v>
      </c>
      <c r="AC324" s="243">
        <f>+IF(H324=0,"",'Ark1'!AE2544)</f>
        <v>50.219792997254437</v>
      </c>
      <c r="AD324" s="243">
        <f t="shared" si="97"/>
        <v>2.3791785566144866E-2</v>
      </c>
      <c r="AE324" s="241">
        <f t="shared" si="98"/>
        <v>2.6553106212424848E-2</v>
      </c>
      <c r="AF324" s="620"/>
      <c r="AI324" s="30"/>
      <c r="AJ324" s="28"/>
      <c r="AM324" s="28"/>
      <c r="AN324" s="28"/>
      <c r="AO324" s="28"/>
      <c r="AQ324" s="28"/>
    </row>
    <row r="325" spans="1:43" ht="15" customHeight="1">
      <c r="A325" s="620"/>
      <c r="B325" s="305">
        <f>+'Ark1'!C2545</f>
        <v>2024</v>
      </c>
      <c r="C325" s="240">
        <f>+'Ark1'!J2545</f>
        <v>802</v>
      </c>
      <c r="D325" s="240" t="str">
        <f>VLOOKUP(C325,RNR!$A$1:$B$25,2)</f>
        <v>Karasjok</v>
      </c>
      <c r="E325" s="240">
        <f>+'Ark1'!D2545</f>
        <v>12</v>
      </c>
      <c r="F325" s="240" t="str">
        <f t="shared" si="96"/>
        <v>Des</v>
      </c>
      <c r="G325" s="240">
        <f>+'Ark1'!Q2545</f>
        <v>17</v>
      </c>
      <c r="H325" s="376">
        <f>+'Ark1'!R2545</f>
        <v>318</v>
      </c>
      <c r="I325" s="242">
        <f>+IF(H325=0,"",'Ark1'!AG2545)</f>
        <v>2.8749660970979112</v>
      </c>
      <c r="J325" s="242">
        <f>+IF(H325=0,"",'Ark1'!AH2545)</f>
        <v>2.7353874127134139</v>
      </c>
      <c r="K325" s="242"/>
      <c r="L325" s="241">
        <f>+IF(H325=0,"",'Ark1'!U2545)</f>
        <v>17.759433962264158</v>
      </c>
      <c r="M325" s="620"/>
      <c r="N325" s="391">
        <f>+'Ark1'!AJ2545</f>
        <v>318</v>
      </c>
      <c r="O325" s="620"/>
      <c r="P325" s="272">
        <f>+IF(N325=0,"",'Ark1'!AK2545)</f>
        <v>95.804088050314434</v>
      </c>
      <c r="Q325" s="620"/>
      <c r="R325" s="272">
        <f>+IF(N325=0,"",'Ark1'!AL2545)</f>
        <v>19.873990269307587</v>
      </c>
      <c r="S325" s="620"/>
      <c r="T325" s="28">
        <f>+IF(H325=0,"",'Ark1'!S2545)</f>
        <v>7.7389937106918252</v>
      </c>
      <c r="U325" s="620"/>
      <c r="V325" s="242">
        <f>+IF(H325=0,"",'Ark1'!T2545)</f>
        <v>6.4779874213836477</v>
      </c>
      <c r="W325" s="243">
        <f>+IF(H325=0,"",'Ark1'!W2545)</f>
        <v>6.2893081761006258</v>
      </c>
      <c r="X325" s="243">
        <f>+IF(H325=0,"",'Ark1'!X2545)</f>
        <v>62.893081761006258</v>
      </c>
      <c r="Y325" s="243">
        <f>+IF(H325=0,"",'Ark1'!Y2545)</f>
        <v>4.7169811320754702</v>
      </c>
      <c r="Z325" s="243">
        <f>+IF(H325=0,"",'Ark1'!Z2545)</f>
        <v>0</v>
      </c>
      <c r="AA325" s="243">
        <f>+IF(H325=0,"",'Ark1'!Z2545)</f>
        <v>0</v>
      </c>
      <c r="AB325" s="242">
        <f>+IF(H325=0,"",'Ark1'!AC2545)</f>
        <v>1.406796074351337</v>
      </c>
      <c r="AC325" s="243">
        <f>+IF(H325=0,"",'Ark1'!AE2545)</f>
        <v>61.599623824073646</v>
      </c>
      <c r="AD325" s="243">
        <f t="shared" si="97"/>
        <v>2.2143932621277004E-2</v>
      </c>
      <c r="AE325" s="241">
        <f t="shared" si="98"/>
        <v>5.3459119496855348E-2</v>
      </c>
      <c r="AF325" s="620"/>
      <c r="AI325" s="30"/>
      <c r="AJ325" s="28"/>
      <c r="AM325" s="28"/>
      <c r="AN325" s="28"/>
      <c r="AO325" s="28"/>
      <c r="AQ325" s="28"/>
    </row>
    <row r="326" spans="1:43" ht="15" customHeight="1">
      <c r="A326" s="620"/>
      <c r="B326" s="620"/>
      <c r="C326" s="620"/>
      <c r="D326" s="620"/>
      <c r="E326" s="620"/>
      <c r="F326" s="620"/>
      <c r="G326" s="620"/>
      <c r="H326" s="620"/>
      <c r="I326" s="620"/>
      <c r="J326" s="620"/>
      <c r="K326" s="620"/>
      <c r="L326" s="620"/>
      <c r="M326" s="620"/>
      <c r="N326" s="372"/>
      <c r="O326" s="620"/>
      <c r="P326" s="620"/>
      <c r="Q326" s="620"/>
      <c r="R326" s="620"/>
      <c r="S326" s="620"/>
      <c r="T326" s="620"/>
      <c r="U326" s="620"/>
      <c r="V326" s="620"/>
      <c r="W326" s="620"/>
      <c r="X326" s="620"/>
      <c r="Y326" s="620"/>
      <c r="Z326" s="620"/>
      <c r="AA326" s="620"/>
      <c r="AB326" s="620"/>
      <c r="AC326" s="620"/>
      <c r="AD326" s="620"/>
      <c r="AE326" s="620"/>
      <c r="AF326" s="620"/>
      <c r="AG326" s="28"/>
      <c r="AI326" s="30"/>
      <c r="AJ326" s="28"/>
      <c r="AK326" s="621"/>
      <c r="AL326" s="621"/>
      <c r="AP326" s="621"/>
    </row>
    <row r="327" spans="1:43" ht="15" customHeight="1">
      <c r="A327" s="620"/>
      <c r="B327" s="620"/>
      <c r="C327" s="620"/>
      <c r="D327" s="620"/>
      <c r="E327" s="620"/>
      <c r="F327" s="620"/>
      <c r="G327" s="620"/>
      <c r="H327" s="620"/>
      <c r="I327" s="620"/>
      <c r="J327" s="620"/>
      <c r="K327" s="620"/>
      <c r="L327" s="620"/>
      <c r="M327" s="620"/>
      <c r="N327" s="372"/>
      <c r="O327" s="620"/>
      <c r="P327" s="620"/>
      <c r="Q327" s="620"/>
      <c r="R327" s="620"/>
      <c r="S327" s="620"/>
      <c r="T327" s="620"/>
      <c r="U327" s="620"/>
      <c r="V327" s="620"/>
      <c r="W327" s="620"/>
      <c r="X327" s="620"/>
      <c r="Y327" s="620"/>
      <c r="Z327" s="620"/>
      <c r="AA327" s="620"/>
      <c r="AB327" s="620"/>
      <c r="AC327" s="620"/>
      <c r="AD327" s="620"/>
      <c r="AE327" s="620"/>
      <c r="AF327" s="620"/>
      <c r="AG327" s="28"/>
      <c r="AI327" s="30"/>
      <c r="AJ327" s="28"/>
      <c r="AK327" s="621"/>
      <c r="AL327" s="621"/>
      <c r="AP327" s="621"/>
    </row>
  </sheetData>
  <mergeCells count="1">
    <mergeCell ref="AA5:AC5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E357"/>
  <sheetViews>
    <sheetView zoomScale="96" zoomScaleNormal="96" workbookViewId="0">
      <pane ySplit="9" topLeftCell="A10" activePane="bottomLeft" state="frozen"/>
      <selection pane="bottomLeft" activeCell="H26" sqref="H26"/>
    </sheetView>
  </sheetViews>
  <sheetFormatPr baseColWidth="10" defaultRowHeight="15"/>
  <cols>
    <col min="1" max="1" width="3.36328125" customWidth="1"/>
    <col min="2" max="2" width="6.54296875" customWidth="1"/>
    <col min="3" max="3" width="3.1796875" customWidth="1"/>
    <col min="4" max="4" width="9.36328125" customWidth="1"/>
    <col min="5" max="5" width="7.36328125" style="331" customWidth="1"/>
    <col min="6" max="6" width="2" style="593" customWidth="1"/>
    <col min="7" max="7" width="7.453125" style="331" customWidth="1"/>
    <col min="8" max="8" width="2" style="596" customWidth="1"/>
    <col min="9" max="9" width="6.81640625" style="98" customWidth="1"/>
    <col min="10" max="10" width="4.6328125" style="98" customWidth="1"/>
    <col min="11" max="11" width="5.6328125" style="98" customWidth="1"/>
    <col min="12" max="12" width="2" style="98" customWidth="1"/>
    <col min="13" max="13" width="7.453125" style="98" customWidth="1"/>
    <col min="14" max="14" width="4.6328125" style="98" customWidth="1"/>
    <col min="15" max="15" width="1.54296875" style="98" customWidth="1"/>
    <col min="16" max="16" width="7.54296875" style="331" customWidth="1"/>
    <col min="17" max="17" width="1.26953125" style="98" customWidth="1"/>
    <col min="18" max="18" width="5.7265625" style="98" customWidth="1"/>
    <col min="19" max="19" width="1.453125" style="98" customWidth="1"/>
    <col min="20" max="20" width="6.90625" style="98" customWidth="1"/>
    <col min="21" max="21" width="1.26953125" style="98" customWidth="1"/>
    <col min="22" max="22" width="6.6328125" style="98" customWidth="1"/>
    <col min="23" max="23" width="2" style="98" customWidth="1"/>
    <col min="24" max="24" width="7.453125" customWidth="1"/>
    <col min="25" max="25" width="4.6328125" style="98" customWidth="1"/>
    <col min="26" max="26" width="6.6328125" style="98" customWidth="1"/>
    <col min="27" max="27" width="1.81640625" style="98" customWidth="1"/>
    <col min="28" max="28" width="6" style="11" customWidth="1"/>
    <col min="29" max="29" width="5.453125" style="11" customWidth="1"/>
    <col min="30" max="30" width="5.1796875" style="11" customWidth="1"/>
    <col min="31" max="31" width="1.81640625" style="11" customWidth="1"/>
    <col min="32" max="32" width="7.90625" style="98" customWidth="1"/>
    <col min="33" max="33" width="6.36328125" customWidth="1"/>
    <col min="34" max="34" width="6.08984375" style="11" customWidth="1"/>
    <col min="35" max="35" width="7" style="98" customWidth="1"/>
    <col min="48" max="48" width="14" customWidth="1"/>
    <col min="49" max="49" width="12.54296875" customWidth="1"/>
    <col min="50" max="50" width="10.90625" customWidth="1"/>
  </cols>
  <sheetData>
    <row r="1" spans="1:57" ht="15.6">
      <c r="A1" s="47"/>
      <c r="B1" s="47"/>
      <c r="C1" s="47"/>
      <c r="D1" s="47"/>
      <c r="E1" s="334"/>
      <c r="F1" s="334"/>
      <c r="G1" s="334"/>
      <c r="H1" s="334"/>
      <c r="I1" s="93"/>
      <c r="J1" s="93"/>
      <c r="K1" s="93"/>
      <c r="L1" s="93"/>
      <c r="M1" s="93"/>
      <c r="N1" s="93"/>
      <c r="O1" s="93"/>
      <c r="P1" s="334"/>
      <c r="Q1" s="93"/>
      <c r="R1" s="93"/>
      <c r="S1" s="93"/>
      <c r="T1" s="93"/>
      <c r="U1" s="93"/>
      <c r="V1" s="93"/>
      <c r="W1" s="93"/>
      <c r="X1" s="47"/>
      <c r="Y1" s="93"/>
      <c r="Z1" s="93"/>
      <c r="AA1" s="93"/>
      <c r="AB1" s="73"/>
      <c r="AC1" s="73"/>
      <c r="AD1" s="73"/>
      <c r="AE1" s="73"/>
      <c r="AF1" s="93"/>
      <c r="AG1" s="47"/>
      <c r="AH1" s="73"/>
      <c r="AI1" s="93"/>
      <c r="AJ1" s="47"/>
      <c r="AK1" s="2"/>
      <c r="AL1" s="5"/>
      <c r="AM1" s="5"/>
    </row>
    <row r="2" spans="1:57" s="189" customFormat="1" ht="31.8">
      <c r="A2" s="188"/>
      <c r="B2" s="188"/>
      <c r="C2" s="142" t="s">
        <v>27</v>
      </c>
      <c r="D2" s="188"/>
      <c r="E2" s="343"/>
      <c r="F2" s="343"/>
      <c r="G2" s="343"/>
      <c r="H2" s="343"/>
      <c r="I2" s="199"/>
      <c r="J2" s="199"/>
      <c r="K2" s="199"/>
      <c r="L2" s="199"/>
      <c r="M2" s="199"/>
      <c r="N2" s="199"/>
      <c r="O2" s="199"/>
      <c r="P2" s="178" t="str">
        <f>+År!B2</f>
        <v>ALL SAU :</v>
      </c>
      <c r="Q2" s="199"/>
      <c r="R2" s="199"/>
      <c r="S2" s="199"/>
      <c r="T2" s="199"/>
      <c r="U2" s="199"/>
      <c r="V2" s="199"/>
      <c r="W2" s="188"/>
      <c r="X2" s="199"/>
      <c r="Y2" s="199"/>
      <c r="Z2" s="199"/>
      <c r="AA2" s="204"/>
      <c r="AB2" s="204"/>
      <c r="AC2" s="204"/>
      <c r="AD2" s="204"/>
      <c r="AE2" s="199"/>
      <c r="AF2" s="188"/>
      <c r="AG2" s="204"/>
      <c r="AH2" s="199"/>
      <c r="AI2" s="188"/>
      <c r="AJ2" s="188"/>
      <c r="AK2" s="5"/>
      <c r="AL2" s="5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:57" ht="15.6">
      <c r="A3" s="47"/>
      <c r="B3" s="47"/>
      <c r="C3" s="47"/>
      <c r="D3" s="47"/>
      <c r="E3" s="334"/>
      <c r="F3" s="334"/>
      <c r="G3" s="334"/>
      <c r="H3" s="334"/>
      <c r="I3" s="93"/>
      <c r="J3" s="93"/>
      <c r="K3" s="93"/>
      <c r="L3" s="93"/>
      <c r="M3" s="93"/>
      <c r="N3" s="93"/>
      <c r="O3" s="93"/>
      <c r="P3" s="334"/>
      <c r="Q3" s="93"/>
      <c r="R3" s="93"/>
      <c r="S3" s="93"/>
      <c r="T3" s="93"/>
      <c r="U3" s="93"/>
      <c r="V3" s="93"/>
      <c r="W3" s="93"/>
      <c r="X3" s="47"/>
      <c r="Y3" s="93"/>
      <c r="Z3" s="93"/>
      <c r="AA3" s="93"/>
      <c r="AB3" s="73"/>
      <c r="AC3" s="73"/>
      <c r="AD3" s="73"/>
      <c r="AE3" s="73"/>
      <c r="AF3" s="93"/>
      <c r="AG3" s="47"/>
      <c r="AH3" s="73"/>
      <c r="AI3" s="93"/>
      <c r="AJ3" s="47"/>
      <c r="AK3" s="2"/>
      <c r="AL3" s="5"/>
      <c r="AM3" s="5"/>
    </row>
    <row r="4" spans="1:57" s="193" customFormat="1" ht="19.8">
      <c r="A4" s="47"/>
      <c r="B4" s="191"/>
      <c r="C4" s="187" t="s">
        <v>5</v>
      </c>
      <c r="D4" s="187"/>
      <c r="E4" s="371">
        <f>+År!O2</f>
        <v>49</v>
      </c>
      <c r="F4" s="334"/>
      <c r="G4" s="369"/>
      <c r="H4" s="369"/>
      <c r="I4" s="212"/>
      <c r="J4" s="208"/>
      <c r="K4" s="208"/>
      <c r="L4" s="208"/>
      <c r="M4" s="191"/>
      <c r="N4" s="191"/>
      <c r="O4" s="208"/>
      <c r="P4" s="369"/>
      <c r="Q4" s="208"/>
      <c r="R4" s="208"/>
      <c r="S4" s="212" t="s">
        <v>427</v>
      </c>
      <c r="T4" s="212"/>
      <c r="U4" s="212"/>
      <c r="V4" s="212"/>
      <c r="W4" s="212"/>
      <c r="X4" s="212"/>
      <c r="Y4" s="208"/>
      <c r="Z4" s="646">
        <f>SUM(G10:G26)</f>
        <v>1068323</v>
      </c>
      <c r="AA4" s="657"/>
      <c r="AB4" s="657"/>
      <c r="AC4" s="647"/>
      <c r="AD4" s="73"/>
      <c r="AE4" s="73"/>
      <c r="AF4" s="73"/>
      <c r="AG4" s="93"/>
      <c r="AH4" s="212"/>
      <c r="AI4" s="210"/>
      <c r="AJ4" s="210"/>
      <c r="AK4" s="2"/>
      <c r="AL4" s="2"/>
      <c r="AM4" s="2"/>
      <c r="AN4" s="5"/>
      <c r="AO4" s="5"/>
      <c r="AP4"/>
      <c r="AQ4"/>
      <c r="AR4"/>
      <c r="AS4"/>
      <c r="AT4"/>
      <c r="AU4"/>
      <c r="AV4"/>
      <c r="AW4"/>
      <c r="AX4"/>
      <c r="AY4"/>
      <c r="AZ4"/>
      <c r="BA4"/>
      <c r="BB4"/>
      <c r="BC4" s="190"/>
      <c r="BD4" s="192"/>
      <c r="BE4" s="192"/>
    </row>
    <row r="5" spans="1:57" ht="15.6">
      <c r="A5" s="54"/>
      <c r="B5" s="54"/>
      <c r="C5" s="54"/>
      <c r="D5" s="54"/>
      <c r="E5" s="345"/>
      <c r="F5" s="334"/>
      <c r="G5" s="345"/>
      <c r="H5" s="345"/>
      <c r="I5" s="100"/>
      <c r="J5" s="100"/>
      <c r="K5" s="100"/>
      <c r="L5" s="100"/>
      <c r="M5" s="100"/>
      <c r="N5" s="100"/>
      <c r="O5" s="100"/>
      <c r="P5" s="656">
        <f>SUM(P10:P26)</f>
        <v>1055573</v>
      </c>
      <c r="Q5" s="647"/>
      <c r="R5" s="100"/>
      <c r="S5" s="100"/>
      <c r="T5" s="100"/>
      <c r="U5" s="100"/>
      <c r="V5" s="100"/>
      <c r="W5" s="100"/>
      <c r="X5" s="54"/>
      <c r="Y5" s="100"/>
      <c r="Z5" s="93"/>
      <c r="AA5" s="93"/>
      <c r="AB5" s="73"/>
      <c r="AC5" s="73"/>
      <c r="AD5" s="73"/>
      <c r="AE5" s="73"/>
      <c r="AF5" s="93"/>
      <c r="AG5" s="47"/>
      <c r="AH5" s="73"/>
      <c r="AI5" s="93"/>
      <c r="AJ5" s="47"/>
      <c r="AK5" s="2"/>
      <c r="AL5" s="5"/>
      <c r="AM5" s="5"/>
    </row>
    <row r="6" spans="1:57" ht="15.6">
      <c r="A6" s="54"/>
      <c r="B6" s="54"/>
      <c r="C6" s="54"/>
      <c r="D6" s="54"/>
      <c r="E6" s="345"/>
      <c r="F6" s="334"/>
      <c r="G6" s="345"/>
      <c r="H6" s="345"/>
      <c r="I6" s="100"/>
      <c r="J6" s="100"/>
      <c r="K6" s="100"/>
      <c r="L6" s="100"/>
      <c r="M6" s="100"/>
      <c r="N6" s="100"/>
      <c r="O6" s="100"/>
      <c r="P6" s="452"/>
      <c r="Q6" s="443"/>
      <c r="R6" s="443" t="s">
        <v>404</v>
      </c>
      <c r="S6" s="100"/>
      <c r="T6" s="100"/>
      <c r="U6" s="100"/>
      <c r="V6" s="100"/>
      <c r="W6" s="100"/>
      <c r="X6" s="54"/>
      <c r="Y6" s="100"/>
      <c r="Z6" s="93"/>
      <c r="AA6" s="93"/>
      <c r="AB6" s="73"/>
      <c r="AC6" s="73"/>
      <c r="AD6" s="73"/>
      <c r="AE6" s="73"/>
      <c r="AF6" s="93"/>
      <c r="AG6" s="47"/>
      <c r="AH6" s="73"/>
      <c r="AI6" s="100" t="s">
        <v>2</v>
      </c>
      <c r="AJ6" s="47"/>
      <c r="AK6" s="2"/>
      <c r="AL6" s="5"/>
      <c r="AM6" s="5"/>
    </row>
    <row r="7" spans="1:57" ht="15.75" customHeight="1">
      <c r="A7" s="63"/>
      <c r="B7" s="47"/>
      <c r="C7" s="47"/>
      <c r="D7" s="47"/>
      <c r="E7" s="345" t="s">
        <v>2</v>
      </c>
      <c r="F7" s="334"/>
      <c r="G7" s="334"/>
      <c r="H7" s="334"/>
      <c r="I7" s="93"/>
      <c r="J7" s="93"/>
      <c r="K7" s="93"/>
      <c r="L7" s="93"/>
      <c r="M7" s="93"/>
      <c r="N7" s="93"/>
      <c r="O7" s="93"/>
      <c r="P7" s="452" t="s">
        <v>2</v>
      </c>
      <c r="Q7" s="442"/>
      <c r="R7" s="442" t="s">
        <v>674</v>
      </c>
      <c r="S7" s="93"/>
      <c r="T7" s="93"/>
      <c r="U7" s="93"/>
      <c r="V7" s="93"/>
      <c r="W7" s="93"/>
      <c r="X7" s="54" t="s">
        <v>22</v>
      </c>
      <c r="Y7" s="93"/>
      <c r="Z7" s="151" t="s">
        <v>404</v>
      </c>
      <c r="AA7" s="151"/>
      <c r="AB7" s="74" t="s">
        <v>597</v>
      </c>
      <c r="AC7" s="73"/>
      <c r="AD7" s="73"/>
      <c r="AE7" s="73"/>
      <c r="AF7" s="100" t="s">
        <v>428</v>
      </c>
      <c r="AG7" s="47"/>
      <c r="AH7" s="74" t="s">
        <v>551</v>
      </c>
      <c r="AI7" s="100" t="s">
        <v>8</v>
      </c>
      <c r="AJ7" s="47"/>
      <c r="AK7" s="2"/>
      <c r="AL7" s="5"/>
      <c r="AM7" s="5"/>
    </row>
    <row r="8" spans="1:57" ht="15.6">
      <c r="A8" s="47"/>
      <c r="B8" s="47"/>
      <c r="C8" s="47"/>
      <c r="D8" s="47"/>
      <c r="E8" s="345" t="s">
        <v>493</v>
      </c>
      <c r="F8" s="334"/>
      <c r="G8" s="345" t="s">
        <v>2</v>
      </c>
      <c r="H8" s="345"/>
      <c r="I8" s="100" t="s">
        <v>2</v>
      </c>
      <c r="J8" s="218"/>
      <c r="K8" s="100" t="s">
        <v>1</v>
      </c>
      <c r="L8" s="100"/>
      <c r="M8" s="100" t="s">
        <v>22</v>
      </c>
      <c r="N8" s="218"/>
      <c r="O8" s="100"/>
      <c r="P8" s="452" t="s">
        <v>674</v>
      </c>
      <c r="Q8" s="443"/>
      <c r="R8" s="443" t="s">
        <v>683</v>
      </c>
      <c r="S8" s="218"/>
      <c r="T8" s="443" t="s">
        <v>678</v>
      </c>
      <c r="U8" s="93"/>
      <c r="V8" s="479" t="s">
        <v>22</v>
      </c>
      <c r="W8" s="93"/>
      <c r="X8" s="54" t="s">
        <v>495</v>
      </c>
      <c r="Y8" s="218"/>
      <c r="Z8" s="100" t="s">
        <v>536</v>
      </c>
      <c r="AA8" s="100"/>
      <c r="AB8" s="74" t="s">
        <v>548</v>
      </c>
      <c r="AC8" s="74" t="s">
        <v>548</v>
      </c>
      <c r="AD8" s="74" t="s">
        <v>548</v>
      </c>
      <c r="AE8" s="73"/>
      <c r="AF8" s="100" t="s">
        <v>416</v>
      </c>
      <c r="AG8" s="54" t="s">
        <v>414</v>
      </c>
      <c r="AH8" s="74" t="s">
        <v>1</v>
      </c>
      <c r="AI8" s="100" t="s">
        <v>70</v>
      </c>
      <c r="AJ8" s="47"/>
      <c r="AK8" s="4"/>
      <c r="AL8" s="4"/>
      <c r="AM8" s="4"/>
      <c r="AN8" s="4"/>
      <c r="AO8" s="4"/>
    </row>
    <row r="9" spans="1:57" ht="15.6">
      <c r="A9" s="47"/>
      <c r="B9" s="54" t="s">
        <v>90</v>
      </c>
      <c r="C9" s="54" t="s">
        <v>0</v>
      </c>
      <c r="D9" s="50"/>
      <c r="E9" s="346" t="s">
        <v>494</v>
      </c>
      <c r="F9" s="334"/>
      <c r="G9" s="346" t="s">
        <v>8</v>
      </c>
      <c r="H9" s="346"/>
      <c r="I9" s="101" t="s">
        <v>404</v>
      </c>
      <c r="J9" s="218" t="s">
        <v>496</v>
      </c>
      <c r="K9" s="101" t="s">
        <v>404</v>
      </c>
      <c r="L9" s="101"/>
      <c r="M9" s="101" t="s">
        <v>44</v>
      </c>
      <c r="N9" s="218" t="s">
        <v>496</v>
      </c>
      <c r="O9" s="101"/>
      <c r="P9" s="517" t="s">
        <v>670</v>
      </c>
      <c r="Q9" s="459"/>
      <c r="R9" s="459" t="s">
        <v>682</v>
      </c>
      <c r="S9" s="218"/>
      <c r="T9" s="443" t="s">
        <v>670</v>
      </c>
      <c r="U9" s="93"/>
      <c r="V9" s="479" t="s">
        <v>673</v>
      </c>
      <c r="W9" s="93"/>
      <c r="X9" s="55" t="s">
        <v>415</v>
      </c>
      <c r="Y9" s="218" t="s">
        <v>496</v>
      </c>
      <c r="Z9" s="101" t="s">
        <v>498</v>
      </c>
      <c r="AA9" s="101"/>
      <c r="AB9" s="75" t="s">
        <v>479</v>
      </c>
      <c r="AC9" s="75" t="s">
        <v>73</v>
      </c>
      <c r="AD9" s="75" t="s">
        <v>476</v>
      </c>
      <c r="AE9" s="73"/>
      <c r="AF9" s="101" t="s">
        <v>44</v>
      </c>
      <c r="AG9" s="55" t="s">
        <v>531</v>
      </c>
      <c r="AH9" s="75" t="s">
        <v>523</v>
      </c>
      <c r="AI9" s="101" t="s">
        <v>553</v>
      </c>
      <c r="AJ9" s="47"/>
      <c r="AK9" s="4"/>
      <c r="AL9" s="61"/>
      <c r="AM9" s="61"/>
      <c r="AN9" s="1"/>
      <c r="AO9" s="5"/>
    </row>
    <row r="10" spans="1:57" ht="15.6">
      <c r="A10" s="47"/>
      <c r="B10" s="67">
        <f>+'Ark1'!C511</f>
        <v>2024</v>
      </c>
      <c r="C10" s="67">
        <f>+'Ark1'!L511</f>
        <v>1</v>
      </c>
      <c r="D10" s="67" t="str">
        <f>VLOOKUP(C10,RNR!$I$16:$J$31,2)</f>
        <v>P-</v>
      </c>
      <c r="E10" s="347">
        <f>+'Ark1'!Q511</f>
        <v>248</v>
      </c>
      <c r="F10" s="334"/>
      <c r="G10" s="347">
        <f>+'Ark1'!R511</f>
        <v>591</v>
      </c>
      <c r="H10" s="346"/>
      <c r="I10" s="202">
        <f>+'Ark1'!AG511</f>
        <v>5.5318431989217133E-2</v>
      </c>
      <c r="J10" s="219">
        <f t="shared" ref="J10:J23" si="0">+I10-I28</f>
        <v>-5.6130988022586613E-2</v>
      </c>
      <c r="K10" s="202">
        <f>+'Ark1'!AH511</f>
        <v>2.0099079916154877E-2</v>
      </c>
      <c r="L10" s="101"/>
      <c r="M10" s="288">
        <f>+'Ark1'!U511</f>
        <v>7.2808798646362014</v>
      </c>
      <c r="N10" s="219">
        <f t="shared" ref="N10:N23" si="1">+M10-M28</f>
        <v>-2.2551525240277606</v>
      </c>
      <c r="O10" s="101"/>
      <c r="P10" s="521">
        <f>+'Ark1'!AJ511</f>
        <v>575</v>
      </c>
      <c r="Q10" s="101"/>
      <c r="R10" s="161">
        <f>IF(G10=0,"",100*P10/G10)</f>
        <v>97.29272419627749</v>
      </c>
      <c r="S10" s="218"/>
      <c r="T10" s="476">
        <f>+IF(P10=0,"",'Ark1'!AK511)</f>
        <v>88.152869565217429</v>
      </c>
      <c r="U10" s="93"/>
      <c r="V10" s="477">
        <f>+IF(P10=0,"",'Ark1'!AL511)</f>
        <v>9.9541424482783114</v>
      </c>
      <c r="W10" s="93"/>
      <c r="X10" s="68">
        <f>+'Ark1'!T511</f>
        <v>2.3333333333333339</v>
      </c>
      <c r="Y10" s="116">
        <f t="shared" ref="Y10:Y23" si="2">+X10-X28</f>
        <v>8.7179487179488202E-2</v>
      </c>
      <c r="Z10" s="140">
        <f>+'Ark1'!W511</f>
        <v>0.16920473773265651</v>
      </c>
      <c r="AA10" s="101"/>
      <c r="AB10" s="141">
        <f>+'Ark1'!X511</f>
        <v>2.1996615905245345</v>
      </c>
      <c r="AC10" s="141">
        <f>+'Ark1'!Y511</f>
        <v>0.16920473773265651</v>
      </c>
      <c r="AD10" s="141">
        <f>+'Ark1'!Z511</f>
        <v>0</v>
      </c>
      <c r="AE10" s="73"/>
      <c r="AF10" s="140">
        <f>+'Ark1'!AA511</f>
        <v>3.4516123264692213</v>
      </c>
      <c r="AG10" s="68">
        <f>+'Ark1'!AC511</f>
        <v>1.5917157219963338</v>
      </c>
      <c r="AH10" s="141">
        <f>+'Ark1'!AE511</f>
        <v>18.323888340366153</v>
      </c>
      <c r="AI10" s="140">
        <f t="shared" ref="AI10:AI24" si="3">+G10/E10</f>
        <v>2.3830645161290325</v>
      </c>
      <c r="AJ10" s="47"/>
      <c r="AK10" s="4"/>
      <c r="AL10" s="61"/>
      <c r="AM10" s="61"/>
      <c r="AN10" s="1"/>
      <c r="AO10" s="5"/>
    </row>
    <row r="11" spans="1:57" ht="15.6">
      <c r="A11" s="47"/>
      <c r="B11" s="67">
        <f>+'Ark1'!C512</f>
        <v>2024</v>
      </c>
      <c r="C11" s="67">
        <f>+'Ark1'!L512</f>
        <v>2</v>
      </c>
      <c r="D11" s="67" t="str">
        <f>VLOOKUP(C11,RNR!$I$16:$J$31,2)</f>
        <v>P</v>
      </c>
      <c r="E11" s="347">
        <f>+'Ark1'!Q512</f>
        <v>1076</v>
      </c>
      <c r="F11" s="334"/>
      <c r="G11" s="347">
        <f>+'Ark1'!R512</f>
        <v>2652</v>
      </c>
      <c r="H11" s="346"/>
      <c r="I11" s="202">
        <f>+'Ark1'!AG512</f>
        <v>0.24823093339323823</v>
      </c>
      <c r="J11" s="219">
        <f t="shared" si="0"/>
        <v>-0.14973825061652238</v>
      </c>
      <c r="K11" s="202">
        <f>+'Ark1'!AH512</f>
        <v>0.10317558829931724</v>
      </c>
      <c r="L11" s="101"/>
      <c r="M11" s="288">
        <f>+'Ark1'!U512</f>
        <v>8.3291101055806998</v>
      </c>
      <c r="N11" s="219">
        <f t="shared" si="1"/>
        <v>-3.0338604159612448</v>
      </c>
      <c r="O11" s="101"/>
      <c r="P11" s="521">
        <f>+'Ark1'!AJ512</f>
        <v>2606</v>
      </c>
      <c r="Q11" s="101"/>
      <c r="R11" s="161">
        <f t="shared" ref="R11:R38" si="4">IF(G11=0,"",100*P11/G11)</f>
        <v>98.265460030165912</v>
      </c>
      <c r="S11" s="218"/>
      <c r="T11" s="476">
        <f>+IF(P11=0,"",'Ark1'!AK512)</f>
        <v>87.624290099769652</v>
      </c>
      <c r="U11" s="93"/>
      <c r="V11" s="477">
        <f>+IF(P11=0,"",'Ark1'!AL512)</f>
        <v>11.460717956303622</v>
      </c>
      <c r="W11" s="93"/>
      <c r="X11" s="68">
        <f>+'Ark1'!T512</f>
        <v>2.5746606334841631</v>
      </c>
      <c r="Y11" s="116">
        <f t="shared" si="2"/>
        <v>-0.37227814202604081</v>
      </c>
      <c r="Z11" s="140">
        <f>+'Ark1'!W512</f>
        <v>0</v>
      </c>
      <c r="AA11" s="101"/>
      <c r="AB11" s="141">
        <f>+'Ark1'!X512</f>
        <v>8.107088989441932</v>
      </c>
      <c r="AC11" s="141">
        <f>+'Ark1'!Y512</f>
        <v>0.60331825037707387</v>
      </c>
      <c r="AD11" s="141">
        <f>+'Ark1'!Z512</f>
        <v>3.7707390648567117E-2</v>
      </c>
      <c r="AE11" s="73"/>
      <c r="AF11" s="140">
        <f>+'Ark1'!AA512</f>
        <v>4.3029547487835504</v>
      </c>
      <c r="AG11" s="68">
        <f>+'Ark1'!AC512</f>
        <v>0.62689146505842397</v>
      </c>
      <c r="AH11" s="141">
        <f>+'Ark1'!AE512</f>
        <v>33.202757050707433</v>
      </c>
      <c r="AI11" s="140">
        <f t="shared" si="3"/>
        <v>2.4646840148698885</v>
      </c>
      <c r="AJ11" s="47"/>
      <c r="AK11" s="4"/>
      <c r="AL11" s="61"/>
      <c r="AM11" s="61"/>
      <c r="AN11" s="1"/>
      <c r="AO11" s="5"/>
    </row>
    <row r="12" spans="1:57" ht="15.6">
      <c r="A12" s="47"/>
      <c r="B12" s="67">
        <f>+'Ark1'!C513</f>
        <v>2024</v>
      </c>
      <c r="C12" s="67">
        <f>+'Ark1'!L513</f>
        <v>3</v>
      </c>
      <c r="D12" s="67" t="str">
        <f>VLOOKUP(C12,RNR!$I$16:$J$31,2)</f>
        <v>P+</v>
      </c>
      <c r="E12" s="347">
        <f>+'Ark1'!Q513</f>
        <v>2643</v>
      </c>
      <c r="F12" s="334"/>
      <c r="G12" s="347">
        <f>+'Ark1'!R513</f>
        <v>8451</v>
      </c>
      <c r="H12" s="346"/>
      <c r="I12" s="202">
        <f>+'Ark1'!AG513</f>
        <v>0.79102549702347502</v>
      </c>
      <c r="J12" s="219">
        <f t="shared" si="0"/>
        <v>7.9917986895310378E-3</v>
      </c>
      <c r="K12" s="202">
        <f>+'Ark1'!AH513</f>
        <v>0.37307825260774113</v>
      </c>
      <c r="L12" s="101"/>
      <c r="M12" s="288">
        <f>+'Ark1'!U513</f>
        <v>9.4512010412968515</v>
      </c>
      <c r="N12" s="219">
        <f t="shared" si="1"/>
        <v>-2.8950937610542198</v>
      </c>
      <c r="O12" s="101"/>
      <c r="P12" s="521">
        <f>+'Ark1'!AJ513</f>
        <v>8346</v>
      </c>
      <c r="Q12" s="101"/>
      <c r="R12" s="161">
        <f t="shared" si="4"/>
        <v>98.75754348597799</v>
      </c>
      <c r="S12" s="218"/>
      <c r="T12" s="476">
        <f>+IF(P12=0,"",'Ark1'!AK513)</f>
        <v>88.612029714833611</v>
      </c>
      <c r="U12" s="93"/>
      <c r="V12" s="477">
        <f>+IF(P12=0,"",'Ark1'!AL513)</f>
        <v>12.838391353141525</v>
      </c>
      <c r="W12" s="93"/>
      <c r="X12" s="68">
        <f>+'Ark1'!T513</f>
        <v>2.9245059756241858</v>
      </c>
      <c r="Y12" s="116">
        <f t="shared" si="2"/>
        <v>-0.64193403820547834</v>
      </c>
      <c r="Z12" s="140">
        <f>+'Ark1'!W513</f>
        <v>2.3665838362323974E-2</v>
      </c>
      <c r="AA12" s="101"/>
      <c r="AB12" s="141">
        <f>+'Ark1'!X513</f>
        <v>10.2118092533428</v>
      </c>
      <c r="AC12" s="141">
        <f>+'Ark1'!Y513</f>
        <v>1.6684416045438411</v>
      </c>
      <c r="AD12" s="141">
        <f>+'Ark1'!Z513</f>
        <v>0</v>
      </c>
      <c r="AE12" s="73"/>
      <c r="AF12" s="140">
        <f>+'Ark1'!AA513</f>
        <v>4.3256932089769755</v>
      </c>
      <c r="AG12" s="68">
        <f>+'Ark1'!AC513</f>
        <v>0.87847791234947148</v>
      </c>
      <c r="AH12" s="141">
        <f>+'Ark1'!AE513</f>
        <v>18.814730799199673</v>
      </c>
      <c r="AI12" s="140">
        <f t="shared" si="3"/>
        <v>3.1975028376844494</v>
      </c>
      <c r="AJ12" s="47"/>
      <c r="AK12" s="4"/>
      <c r="AL12" s="61"/>
      <c r="AM12" s="61"/>
      <c r="AN12" s="1"/>
      <c r="AO12" s="5"/>
    </row>
    <row r="13" spans="1:57" ht="15.6">
      <c r="A13" s="47"/>
      <c r="B13" s="67">
        <f>+'Ark1'!C514</f>
        <v>2024</v>
      </c>
      <c r="C13" s="67">
        <f>+'Ark1'!L514</f>
        <v>4</v>
      </c>
      <c r="D13" s="67" t="str">
        <f>VLOOKUP(C13,RNR!$I$16:$J$31,2)</f>
        <v>O-</v>
      </c>
      <c r="E13" s="347">
        <f>+'Ark1'!Q514</f>
        <v>4529</v>
      </c>
      <c r="F13" s="334"/>
      <c r="G13" s="347">
        <f>+'Ark1'!R514</f>
        <v>16356</v>
      </c>
      <c r="H13" s="346"/>
      <c r="I13" s="202">
        <f>+'Ark1'!AG514</f>
        <v>1.5309446254071659</v>
      </c>
      <c r="J13" s="219">
        <f t="shared" si="0"/>
        <v>-0.16498165012467769</v>
      </c>
      <c r="K13" s="202">
        <f>+'Ark1'!AH514</f>
        <v>0.88206888447467213</v>
      </c>
      <c r="L13" s="101"/>
      <c r="M13" s="288">
        <f>+'Ark1'!U514</f>
        <v>11.545707997065181</v>
      </c>
      <c r="N13" s="219">
        <f t="shared" si="1"/>
        <v>-1.506747704525857</v>
      </c>
      <c r="O13" s="101"/>
      <c r="P13" s="521">
        <f>+'Ark1'!AJ514</f>
        <v>16136</v>
      </c>
      <c r="Q13" s="101"/>
      <c r="R13" s="161">
        <f t="shared" si="4"/>
        <v>98.654927855221331</v>
      </c>
      <c r="S13" s="218"/>
      <c r="T13" s="476">
        <f>+IF(P13=0,"",'Ark1'!AK514)</f>
        <v>92.301202280614845</v>
      </c>
      <c r="U13" s="93"/>
      <c r="V13" s="477">
        <f>+IF(P13=0,"",'Ark1'!AL514)</f>
        <v>13.928804459412673</v>
      </c>
      <c r="W13" s="93"/>
      <c r="X13" s="68">
        <f>+'Ark1'!T514</f>
        <v>3.6927732942039606</v>
      </c>
      <c r="Y13" s="116">
        <f t="shared" si="2"/>
        <v>-0.42817599542515872</v>
      </c>
      <c r="Z13" s="140">
        <f>+'Ark1'!W514</f>
        <v>4.8911714355588158E-2</v>
      </c>
      <c r="AA13" s="101"/>
      <c r="AB13" s="141">
        <f>+'Ark1'!X514</f>
        <v>16.452677916360965</v>
      </c>
      <c r="AC13" s="141">
        <f>+'Ark1'!Y514</f>
        <v>3.9863047199804358</v>
      </c>
      <c r="AD13" s="141">
        <f>+'Ark1'!Z514</f>
        <v>0</v>
      </c>
      <c r="AE13" s="73"/>
      <c r="AF13" s="140">
        <f>+'Ark1'!AA514</f>
        <v>4.865428025287132</v>
      </c>
      <c r="AG13" s="68">
        <f>+'Ark1'!AC514</f>
        <v>1.2454658731159729</v>
      </c>
      <c r="AH13" s="141">
        <f>+'Ark1'!AE514</f>
        <v>8.2468441539422628</v>
      </c>
      <c r="AI13" s="140">
        <f t="shared" si="3"/>
        <v>3.6113932435416207</v>
      </c>
      <c r="AJ13" s="47"/>
      <c r="AK13" s="4"/>
      <c r="AL13" s="61"/>
      <c r="AM13" s="61"/>
      <c r="AN13" s="1"/>
      <c r="AO13" s="5"/>
    </row>
    <row r="14" spans="1:57" ht="15.6">
      <c r="A14" s="47"/>
      <c r="B14" s="67">
        <f>+'Ark1'!C515</f>
        <v>2024</v>
      </c>
      <c r="C14" s="67">
        <f>+'Ark1'!L515</f>
        <v>5</v>
      </c>
      <c r="D14" s="67" t="str">
        <f>VLOOKUP(C14,RNR!$I$16:$J$31,2)</f>
        <v>O</v>
      </c>
      <c r="E14" s="347">
        <f>+'Ark1'!Q515</f>
        <v>7845</v>
      </c>
      <c r="F14" s="334"/>
      <c r="G14" s="347">
        <f>+'Ark1'!R515</f>
        <v>48838</v>
      </c>
      <c r="H14" s="346"/>
      <c r="I14" s="202">
        <f>+'Ark1'!AG515</f>
        <v>4.5713055524355086</v>
      </c>
      <c r="J14" s="219">
        <f t="shared" si="0"/>
        <v>-0.46665944432478845</v>
      </c>
      <c r="K14" s="202">
        <f>+'Ark1'!AH515</f>
        <v>2.970918663222641</v>
      </c>
      <c r="L14" s="101"/>
      <c r="M14" s="288">
        <f>+'Ark1'!U515</f>
        <v>13.023510381260548</v>
      </c>
      <c r="N14" s="219">
        <f t="shared" si="1"/>
        <v>-0.6846648744402799</v>
      </c>
      <c r="O14" s="101"/>
      <c r="P14" s="521">
        <f>+'Ark1'!AJ515</f>
        <v>47996</v>
      </c>
      <c r="Q14" s="101"/>
      <c r="R14" s="161">
        <f t="shared" si="4"/>
        <v>98.275932675375728</v>
      </c>
      <c r="S14" s="218"/>
      <c r="T14" s="476">
        <f>+IF(P14=0,"",'Ark1'!AK515)</f>
        <v>93.541024252020449</v>
      </c>
      <c r="U14" s="93"/>
      <c r="V14" s="477">
        <f>+IF(P14=0,"",'Ark1'!AL515)</f>
        <v>15.108768780754502</v>
      </c>
      <c r="W14" s="93"/>
      <c r="X14" s="68">
        <f>+'Ark1'!T515</f>
        <v>4.4405995331504151</v>
      </c>
      <c r="Y14" s="116">
        <f t="shared" si="2"/>
        <v>-0.46156250314026881</v>
      </c>
      <c r="Z14" s="140">
        <f>+'Ark1'!W515</f>
        <v>0.16175928580203935</v>
      </c>
      <c r="AA14" s="101"/>
      <c r="AB14" s="141">
        <f>+'Ark1'!X515</f>
        <v>21.020516810680203</v>
      </c>
      <c r="AC14" s="141">
        <f>+'Ark1'!Y515</f>
        <v>8.8824276178385695</v>
      </c>
      <c r="AD14" s="141">
        <f>+'Ark1'!Z515</f>
        <v>2.2523444858511817E-2</v>
      </c>
      <c r="AE14" s="73"/>
      <c r="AF14" s="140">
        <f>+'Ark1'!AA515</f>
        <v>5.4700131973304194</v>
      </c>
      <c r="AG14" s="68">
        <f>+'Ark1'!AC515</f>
        <v>1.4697572299094106</v>
      </c>
      <c r="AH14" s="141">
        <f>+'Ark1'!AE515</f>
        <v>1.7131075021742599</v>
      </c>
      <c r="AI14" s="140">
        <f t="shared" si="3"/>
        <v>6.2253664754620779</v>
      </c>
      <c r="AJ14" s="47"/>
      <c r="AK14" s="4"/>
      <c r="AL14" s="61"/>
      <c r="AM14" s="61"/>
      <c r="AN14" s="1"/>
      <c r="AO14" s="5"/>
      <c r="AQ14" s="2"/>
      <c r="AR14" s="2"/>
      <c r="AS14" s="2"/>
    </row>
    <row r="15" spans="1:57" ht="15.6">
      <c r="A15" s="47"/>
      <c r="B15" s="67">
        <f>+'Ark1'!C516</f>
        <v>2024</v>
      </c>
      <c r="C15" s="67">
        <f>+'Ark1'!L516</f>
        <v>6</v>
      </c>
      <c r="D15" s="67" t="str">
        <f>VLOOKUP(C15,RNR!$I$16:$J$31,2)</f>
        <v>O+</v>
      </c>
      <c r="E15" s="347">
        <f>+'Ark1'!Q516</f>
        <v>10820</v>
      </c>
      <c r="F15" s="334"/>
      <c r="G15" s="347">
        <f>+'Ark1'!R516</f>
        <v>110426</v>
      </c>
      <c r="H15" s="346"/>
      <c r="I15" s="202">
        <f>+'Ark1'!AG516</f>
        <v>10.33602905387697</v>
      </c>
      <c r="J15" s="219">
        <f t="shared" si="0"/>
        <v>-2.0513709349329705</v>
      </c>
      <c r="K15" s="202">
        <f>+'Ark1'!AH516</f>
        <v>7.9630391979885857</v>
      </c>
      <c r="L15" s="101"/>
      <c r="M15" s="288">
        <f>+'Ark1'!U516</f>
        <v>15.438413960480419</v>
      </c>
      <c r="N15" s="219">
        <f t="shared" si="1"/>
        <v>-0.27398149949576833</v>
      </c>
      <c r="O15" s="101"/>
      <c r="P15" s="521">
        <f>+'Ark1'!AJ516</f>
        <v>108179</v>
      </c>
      <c r="Q15" s="101"/>
      <c r="R15" s="161">
        <f t="shared" si="4"/>
        <v>97.965153134225631</v>
      </c>
      <c r="S15" s="218"/>
      <c r="T15" s="476">
        <f>+IF(P15=0,"",'Ark1'!AK516)</f>
        <v>96.0092559554068</v>
      </c>
      <c r="U15" s="93"/>
      <c r="V15" s="477">
        <f>+IF(P15=0,"",'Ark1'!AL516)</f>
        <v>16.773676232857039</v>
      </c>
      <c r="W15" s="93"/>
      <c r="X15" s="68">
        <f>+'Ark1'!T516</f>
        <v>5.0195606107257342</v>
      </c>
      <c r="Y15" s="116">
        <f t="shared" si="2"/>
        <v>-0.52504556114243517</v>
      </c>
      <c r="Z15" s="140">
        <f>+'Ark1'!W516</f>
        <v>0.67556553710176948</v>
      </c>
      <c r="AA15" s="101"/>
      <c r="AB15" s="141">
        <f>+'Ark1'!X516</f>
        <v>28.248781989748792</v>
      </c>
      <c r="AC15" s="141">
        <f>+'Ark1'!Y516</f>
        <v>13.660732073968088</v>
      </c>
      <c r="AD15" s="141">
        <f>+'Ark1'!Z516</f>
        <v>5.6146197453498282E-2</v>
      </c>
      <c r="AE15" s="73"/>
      <c r="AF15" s="140">
        <f>+'Ark1'!AA516</f>
        <v>5.6501806465164197</v>
      </c>
      <c r="AG15" s="68">
        <f>+'Ark1'!AC516</f>
        <v>1.4535339783490204</v>
      </c>
      <c r="AH15" s="141">
        <f>+'Ark1'!AE516</f>
        <v>4.0621757193200114</v>
      </c>
      <c r="AI15" s="140">
        <f t="shared" si="3"/>
        <v>10.205730129390018</v>
      </c>
      <c r="AJ15" s="47"/>
      <c r="AK15" s="4"/>
      <c r="AL15" s="61"/>
      <c r="AM15" s="61"/>
      <c r="AN15" s="13"/>
      <c r="AO15" s="5"/>
      <c r="AQ15" s="2"/>
      <c r="AR15" s="2"/>
      <c r="AS15" s="4"/>
      <c r="AT15" s="4"/>
      <c r="AU15" s="4"/>
    </row>
    <row r="16" spans="1:57" ht="15.6">
      <c r="A16" s="47"/>
      <c r="B16" s="67">
        <f>+'Ark1'!C517</f>
        <v>2024</v>
      </c>
      <c r="C16" s="67">
        <f>+'Ark1'!L517</f>
        <v>7</v>
      </c>
      <c r="D16" s="67" t="str">
        <f>VLOOKUP(C16,RNR!$I$16:$J$31,2)</f>
        <v>R-</v>
      </c>
      <c r="E16" s="347">
        <f>+'Ark1'!Q517</f>
        <v>11848</v>
      </c>
      <c r="F16" s="334"/>
      <c r="G16" s="347">
        <f>+'Ark1'!R517</f>
        <v>187995</v>
      </c>
      <c r="H16" s="346"/>
      <c r="I16" s="202">
        <f>+'Ark1'!AG517</f>
        <v>17.596596652813659</v>
      </c>
      <c r="J16" s="219">
        <f t="shared" si="0"/>
        <v>1.5713432069058832</v>
      </c>
      <c r="K16" s="202">
        <f>+'Ark1'!AH517</f>
        <v>15.8559380720767</v>
      </c>
      <c r="L16" s="101"/>
      <c r="M16" s="288">
        <f>+'Ark1'!U517</f>
        <v>18.056800978749877</v>
      </c>
      <c r="N16" s="219">
        <f t="shared" si="1"/>
        <v>-0.35734982652124714</v>
      </c>
      <c r="O16" s="101"/>
      <c r="P16" s="521">
        <f>+'Ark1'!AJ517</f>
        <v>185743</v>
      </c>
      <c r="Q16" s="101"/>
      <c r="R16" s="161">
        <f t="shared" si="4"/>
        <v>98.802095800420219</v>
      </c>
      <c r="S16" s="218"/>
      <c r="T16" s="476">
        <f>+IF(P16=0,"",'Ark1'!AK517)</f>
        <v>97.981863650312647</v>
      </c>
      <c r="U16" s="93"/>
      <c r="V16" s="477">
        <f>+IF(P16=0,"",'Ark1'!AL517)</f>
        <v>18.669965787964642</v>
      </c>
      <c r="W16" s="93"/>
      <c r="X16" s="68">
        <f>+'Ark1'!T517</f>
        <v>5.4556397776536629</v>
      </c>
      <c r="Y16" s="116">
        <f t="shared" si="2"/>
        <v>-0.44443906005328593</v>
      </c>
      <c r="Z16" s="140">
        <f>+'Ark1'!W517</f>
        <v>1.6351498710072077</v>
      </c>
      <c r="AA16" s="101"/>
      <c r="AB16" s="141">
        <f>+'Ark1'!X517</f>
        <v>57.73664193196629</v>
      </c>
      <c r="AC16" s="141">
        <f>+'Ark1'!Y517</f>
        <v>14.53815261044177</v>
      </c>
      <c r="AD16" s="141">
        <f>+'Ark1'!Z517</f>
        <v>0.1563871379557967</v>
      </c>
      <c r="AE16" s="73"/>
      <c r="AF16" s="140">
        <f>+'Ark1'!AA517</f>
        <v>5.5562274102294786</v>
      </c>
      <c r="AG16" s="68">
        <f>+'Ark1'!AC517</f>
        <v>1.4525314607571067</v>
      </c>
      <c r="AH16" s="141">
        <f>+'Ark1'!AE517</f>
        <v>9.4384106203797309</v>
      </c>
      <c r="AI16" s="140">
        <f t="shared" si="3"/>
        <v>15.867234976367319</v>
      </c>
      <c r="AJ16" s="47"/>
      <c r="AK16" s="4"/>
      <c r="AL16" s="61"/>
      <c r="AM16" s="61"/>
      <c r="AN16" s="1"/>
      <c r="AO16" s="5"/>
    </row>
    <row r="17" spans="1:47" ht="15.6">
      <c r="A17" s="47"/>
      <c r="B17" s="67">
        <f>+'Ark1'!C518</f>
        <v>2024</v>
      </c>
      <c r="C17" s="67">
        <f>+'Ark1'!L518</f>
        <v>8</v>
      </c>
      <c r="D17" s="67" t="str">
        <f>VLOOKUP(C17,RNR!$I$16:$J$31,2)</f>
        <v>R</v>
      </c>
      <c r="E17" s="347">
        <f>+'Ark1'!Q518</f>
        <v>11315</v>
      </c>
      <c r="F17" s="334"/>
      <c r="G17" s="347">
        <f>+'Ark1'!R518</f>
        <v>297018</v>
      </c>
      <c r="H17" s="346"/>
      <c r="I17" s="202">
        <f>+'Ark1'!AG518</f>
        <v>27.801302931596094</v>
      </c>
      <c r="J17" s="219">
        <f t="shared" si="0"/>
        <v>-0.33232086208801803</v>
      </c>
      <c r="K17" s="202">
        <f>+'Ark1'!AH518</f>
        <v>27.903723604218317</v>
      </c>
      <c r="L17" s="101"/>
      <c r="M17" s="288">
        <f>+'Ark1'!U518</f>
        <v>20.112893831352473</v>
      </c>
      <c r="N17" s="219">
        <f t="shared" si="1"/>
        <v>-0.43757352132159255</v>
      </c>
      <c r="O17" s="101"/>
      <c r="P17" s="521">
        <f>+'Ark1'!AJ518</f>
        <v>293571</v>
      </c>
      <c r="Q17" s="101"/>
      <c r="R17" s="161">
        <f t="shared" si="4"/>
        <v>98.839464274892435</v>
      </c>
      <c r="S17" s="218"/>
      <c r="T17" s="476">
        <f>+IF(P17=0,"",'Ark1'!AK518)</f>
        <v>98.116999294889979</v>
      </c>
      <c r="U17" s="93"/>
      <c r="V17" s="477">
        <f>+IF(P17=0,"",'Ark1'!AL518)</f>
        <v>20.886163403518129</v>
      </c>
      <c r="W17" s="93"/>
      <c r="X17" s="68">
        <f>+'Ark1'!T518</f>
        <v>5.7605296648687938</v>
      </c>
      <c r="Y17" s="116">
        <f t="shared" si="2"/>
        <v>-0.30256134220083997</v>
      </c>
      <c r="Z17" s="140">
        <f>+'Ark1'!W518</f>
        <v>3.0311294264994042</v>
      </c>
      <c r="AA17" s="101"/>
      <c r="AB17" s="141">
        <f>+'Ark1'!X518</f>
        <v>90.299914483297357</v>
      </c>
      <c r="AC17" s="141">
        <f>+'Ark1'!Y518</f>
        <v>12.740305301362204</v>
      </c>
      <c r="AD17" s="141">
        <f>+'Ark1'!Z518</f>
        <v>0.75618312694853507</v>
      </c>
      <c r="AE17" s="73"/>
      <c r="AF17" s="140">
        <f>+'Ark1'!AA518</f>
        <v>5.1610367948871554</v>
      </c>
      <c r="AG17" s="68">
        <f>+'Ark1'!AC518</f>
        <v>1.4017459356428479</v>
      </c>
      <c r="AH17" s="141">
        <f>+'Ark1'!AE518</f>
        <v>24.23665077437672</v>
      </c>
      <c r="AI17" s="140">
        <f t="shared" si="3"/>
        <v>26.24993371630579</v>
      </c>
      <c r="AJ17" s="47"/>
      <c r="AK17" s="4"/>
      <c r="AL17" s="61"/>
      <c r="AM17" s="61"/>
      <c r="AN17" s="1"/>
      <c r="AO17" s="5"/>
    </row>
    <row r="18" spans="1:47" ht="15.6">
      <c r="A18" s="47"/>
      <c r="B18" s="67">
        <f>+'Ark1'!C519</f>
        <v>2024</v>
      </c>
      <c r="C18" s="67">
        <f>+'Ark1'!L519</f>
        <v>9</v>
      </c>
      <c r="D18" s="67" t="str">
        <f>VLOOKUP(C18,RNR!$I$16:$J$31,2)</f>
        <v>R+</v>
      </c>
      <c r="E18" s="347">
        <f>+'Ark1'!Q519</f>
        <v>9755</v>
      </c>
      <c r="F18" s="334"/>
      <c r="G18" s="347">
        <f>+'Ark1'!R519</f>
        <v>273045</v>
      </c>
      <c r="H18" s="346"/>
      <c r="I18" s="202">
        <f>+'Ark1'!AG519</f>
        <v>25.557396383241603</v>
      </c>
      <c r="J18" s="219">
        <f t="shared" si="0"/>
        <v>-0.84691143012980419</v>
      </c>
      <c r="K18" s="202">
        <f>+'Ark1'!AH519</f>
        <v>28.687091199403927</v>
      </c>
      <c r="L18" s="101"/>
      <c r="M18" s="288">
        <f>+'Ark1'!U519</f>
        <v>22.493003717336407</v>
      </c>
      <c r="N18" s="219">
        <f t="shared" si="1"/>
        <v>-0.31566497945390637</v>
      </c>
      <c r="O18" s="101"/>
      <c r="P18" s="521">
        <f>+'Ark1'!AJ519</f>
        <v>270644</v>
      </c>
      <c r="Q18" s="101"/>
      <c r="R18" s="161">
        <f t="shared" si="4"/>
        <v>99.120657767034743</v>
      </c>
      <c r="S18" s="218"/>
      <c r="T18" s="476">
        <f>+IF(P18=0,"",'Ark1'!AK519)</f>
        <v>98.175214303660766</v>
      </c>
      <c r="U18" s="93"/>
      <c r="V18" s="477">
        <f>+IF(P18=0,"",'Ark1'!AL519)</f>
        <v>23.384363214005088</v>
      </c>
      <c r="W18" s="93"/>
      <c r="X18" s="68">
        <f>+'Ark1'!T519</f>
        <v>6.2551813803585485</v>
      </c>
      <c r="Y18" s="116">
        <f t="shared" si="2"/>
        <v>-5.1131484269107297E-2</v>
      </c>
      <c r="Z18" s="140">
        <f>+'Ark1'!W519</f>
        <v>5.2815469977476237</v>
      </c>
      <c r="AA18" s="101"/>
      <c r="AB18" s="141">
        <f>+'Ark1'!X519</f>
        <v>98.881136808950899</v>
      </c>
      <c r="AC18" s="141">
        <f>+'Ark1'!Y519</f>
        <v>26.516508267867938</v>
      </c>
      <c r="AD18" s="141">
        <f>+'Ark1'!Z519</f>
        <v>2.6361954989104355</v>
      </c>
      <c r="AE18" s="73"/>
      <c r="AF18" s="140">
        <f>+'Ark1'!AA519</f>
        <v>5.425350168771816</v>
      </c>
      <c r="AG18" s="68">
        <f>+'Ark1'!AC519</f>
        <v>1.4039260580348609</v>
      </c>
      <c r="AH18" s="141">
        <f>+'Ark1'!AE519</f>
        <v>33.323398749744534</v>
      </c>
      <c r="AI18" s="140">
        <f t="shared" si="3"/>
        <v>27.990261404407995</v>
      </c>
      <c r="AJ18" s="47"/>
      <c r="AK18" s="4"/>
      <c r="AL18" s="61"/>
      <c r="AM18" s="61"/>
      <c r="AN18" s="1"/>
      <c r="AO18" s="5"/>
      <c r="AQ18" s="2"/>
      <c r="AR18" s="2"/>
      <c r="AS18" s="2"/>
    </row>
    <row r="19" spans="1:47" ht="15.6">
      <c r="A19" s="47"/>
      <c r="B19" s="67">
        <f>+'Ark1'!C520</f>
        <v>2024</v>
      </c>
      <c r="C19" s="67">
        <f>+'Ark1'!L520</f>
        <v>10</v>
      </c>
      <c r="D19" s="67" t="str">
        <f>VLOOKUP(C19,RNR!$I$16:$J$31,2)</f>
        <v>U-</v>
      </c>
      <c r="E19" s="347">
        <f>+'Ark1'!Q520</f>
        <v>7420</v>
      </c>
      <c r="F19" s="334"/>
      <c r="G19" s="347">
        <f>+'Ark1'!R520</f>
        <v>104065</v>
      </c>
      <c r="H19" s="346"/>
      <c r="I19" s="202">
        <f>+'Ark1'!AG520</f>
        <v>9.7406304990827035</v>
      </c>
      <c r="J19" s="219">
        <f t="shared" si="0"/>
        <v>2.7161585527516872</v>
      </c>
      <c r="K19" s="202">
        <f>+'Ark1'!AH520</f>
        <v>12.446060267849981</v>
      </c>
      <c r="L19" s="101"/>
      <c r="M19" s="288">
        <f>+'Ark1'!U520</f>
        <v>25.604858501898633</v>
      </c>
      <c r="N19" s="219">
        <f t="shared" si="1"/>
        <v>0.25381919049039681</v>
      </c>
      <c r="O19" s="101"/>
      <c r="P19" s="521">
        <f>+'Ark1'!AJ520</f>
        <v>103391</v>
      </c>
      <c r="Q19" s="101"/>
      <c r="R19" s="161">
        <f t="shared" si="4"/>
        <v>99.352327872003073</v>
      </c>
      <c r="S19" s="218"/>
      <c r="T19" s="476">
        <f>+IF(P19=0,"",'Ark1'!AK520)</f>
        <v>98.969953864456286</v>
      </c>
      <c r="U19" s="93"/>
      <c r="V19" s="477">
        <f>+IF(P19=0,"",'Ark1'!AL520)</f>
        <v>25.943605365811045</v>
      </c>
      <c r="W19" s="93"/>
      <c r="X19" s="68">
        <f>+'Ark1'!T520</f>
        <v>7.1800893672224104</v>
      </c>
      <c r="Y19" s="116">
        <f t="shared" si="2"/>
        <v>0.42551588315252431</v>
      </c>
      <c r="Z19" s="140">
        <f>+'Ark1'!W520</f>
        <v>12.469129870753857</v>
      </c>
      <c r="AA19" s="101"/>
      <c r="AB19" s="141">
        <f>+'Ark1'!X520</f>
        <v>99.455148224667283</v>
      </c>
      <c r="AC19" s="141">
        <f>+'Ark1'!Y520</f>
        <v>61.00225820400712</v>
      </c>
      <c r="AD19" s="141">
        <f>+'Ark1'!Z520</f>
        <v>6.1961274203622736</v>
      </c>
      <c r="AE19" s="73"/>
      <c r="AF19" s="140">
        <f>+'Ark1'!AA520</f>
        <v>6.4994001944760358</v>
      </c>
      <c r="AG19" s="68">
        <f>+'Ark1'!AC520</f>
        <v>1.4107233075645251</v>
      </c>
      <c r="AH19" s="141">
        <f>+'Ark1'!AE520</f>
        <v>39.531479004821655</v>
      </c>
      <c r="AI19" s="140">
        <f t="shared" si="3"/>
        <v>14.024932614555256</v>
      </c>
      <c r="AJ19" s="47"/>
      <c r="AK19" s="4"/>
      <c r="AL19" s="61"/>
      <c r="AM19" s="61"/>
      <c r="AN19" s="1"/>
      <c r="AO19" s="5"/>
      <c r="AQ19" s="2"/>
      <c r="AR19" s="2"/>
      <c r="AS19" s="2"/>
    </row>
    <row r="20" spans="1:47" ht="15.6">
      <c r="A20" s="47"/>
      <c r="B20" s="67">
        <f>+'Ark1'!C521</f>
        <v>2024</v>
      </c>
      <c r="C20" s="67">
        <f>+'Ark1'!L521</f>
        <v>11</v>
      </c>
      <c r="D20" s="67" t="str">
        <f>VLOOKUP(C20,RNR!$I$16:$J$31,2)</f>
        <v>U</v>
      </c>
      <c r="E20" s="347">
        <f>+'Ark1'!Q521</f>
        <v>4170</v>
      </c>
      <c r="F20" s="334"/>
      <c r="G20" s="347">
        <f>+'Ark1'!R521</f>
        <v>16638</v>
      </c>
      <c r="H20" s="346"/>
      <c r="I20" s="202">
        <f>+'Ark1'!AG521</f>
        <v>1.557340222396945</v>
      </c>
      <c r="J20" s="219">
        <f t="shared" si="0"/>
        <v>-0.10826459149606027</v>
      </c>
      <c r="K20" s="202">
        <f>+'Ark1'!AH521</f>
        <v>2.4363952401528861</v>
      </c>
      <c r="L20" s="101"/>
      <c r="M20" s="288">
        <f>+'Ark1'!U521</f>
        <v>31.350306527226873</v>
      </c>
      <c r="N20" s="219">
        <f t="shared" si="1"/>
        <v>2.930108228478435</v>
      </c>
      <c r="O20" s="101"/>
      <c r="P20" s="521">
        <f>+'Ark1'!AJ521</f>
        <v>16386</v>
      </c>
      <c r="Q20" s="101"/>
      <c r="R20" s="161">
        <f t="shared" si="4"/>
        <v>98.485394879192214</v>
      </c>
      <c r="S20" s="218"/>
      <c r="T20" s="476">
        <f>+IF(P20=0,"",'Ark1'!AK521)</f>
        <v>101.6993897229341</v>
      </c>
      <c r="U20" s="93"/>
      <c r="V20" s="477">
        <f>+IF(P20=0,"",'Ark1'!AL521)</f>
        <v>28.924103014579341</v>
      </c>
      <c r="W20" s="93"/>
      <c r="X20" s="68">
        <f>+'Ark1'!T521</f>
        <v>8.2857915614857571</v>
      </c>
      <c r="Y20" s="116">
        <f t="shared" si="2"/>
        <v>1.0754648561707008</v>
      </c>
      <c r="Z20" s="140">
        <f>+'Ark1'!W521</f>
        <v>33.513643466762829</v>
      </c>
      <c r="AA20" s="101"/>
      <c r="AB20" s="141">
        <f>+'Ark1'!X521</f>
        <v>99.146532035100378</v>
      </c>
      <c r="AC20" s="141">
        <f>+'Ark1'!Y521</f>
        <v>88.075489842529137</v>
      </c>
      <c r="AD20" s="141">
        <f>+'Ark1'!Z521</f>
        <v>18.541892054333452</v>
      </c>
      <c r="AE20" s="73"/>
      <c r="AF20" s="140">
        <f>+'Ark1'!AA521</f>
        <v>9.7518233303532718</v>
      </c>
      <c r="AG20" s="68">
        <f>+'Ark1'!AC521</f>
        <v>1.7456015358695147</v>
      </c>
      <c r="AH20" s="141">
        <f>+'Ark1'!AE521</f>
        <v>56.302169017658706</v>
      </c>
      <c r="AI20" s="140">
        <f t="shared" si="3"/>
        <v>3.9899280575539566</v>
      </c>
      <c r="AJ20" s="47"/>
      <c r="AK20" s="4"/>
      <c r="AL20" s="61"/>
      <c r="AM20" s="61"/>
      <c r="AN20" s="1"/>
      <c r="AO20" s="5"/>
      <c r="AQ20" s="2"/>
      <c r="AR20" s="2"/>
      <c r="AS20" s="2"/>
    </row>
    <row r="21" spans="1:47" ht="15.6">
      <c r="A21" s="47"/>
      <c r="B21" s="67">
        <f>+'Ark1'!C522</f>
        <v>2024</v>
      </c>
      <c r="C21" s="67">
        <f>+'Ark1'!L522</f>
        <v>12</v>
      </c>
      <c r="D21" s="67" t="str">
        <f>VLOOKUP(C21,RNR!$I$16:$J$31,2)</f>
        <v>U+</v>
      </c>
      <c r="E21" s="347">
        <f>+'Ark1'!Q522</f>
        <v>828</v>
      </c>
      <c r="F21" s="334"/>
      <c r="G21" s="347">
        <f>+'Ark1'!R522</f>
        <v>1185</v>
      </c>
      <c r="H21" s="346"/>
      <c r="I21" s="202">
        <f>+'Ark1'!AG522</f>
        <v>0.11091766820172975</v>
      </c>
      <c r="J21" s="219">
        <f t="shared" si="0"/>
        <v>-8.9149833147394872E-2</v>
      </c>
      <c r="K21" s="202">
        <f>+'Ark1'!AH522</f>
        <v>0.22846156579015403</v>
      </c>
      <c r="L21" s="101"/>
      <c r="M21" s="288">
        <f>+'Ark1'!U522</f>
        <v>41.275274261603293</v>
      </c>
      <c r="N21" s="219">
        <f t="shared" si="1"/>
        <v>8.0814222092803618</v>
      </c>
      <c r="O21" s="101"/>
      <c r="P21" s="521">
        <f>+'Ark1'!AJ522</f>
        <v>1140</v>
      </c>
      <c r="Q21" s="101"/>
      <c r="R21" s="161">
        <f t="shared" si="4"/>
        <v>96.202531645569621</v>
      </c>
      <c r="S21" s="218"/>
      <c r="T21" s="476">
        <f>+IF(P21=0,"",'Ark1'!AK522)</f>
        <v>108.33500000000016</v>
      </c>
      <c r="U21" s="93"/>
      <c r="V21" s="477">
        <f>+IF(P21=0,"",'Ark1'!AL522)</f>
        <v>31.333938280195305</v>
      </c>
      <c r="W21" s="93"/>
      <c r="X21" s="68">
        <f>+'Ark1'!T522</f>
        <v>10.206751054852322</v>
      </c>
      <c r="Y21" s="116">
        <f t="shared" si="2"/>
        <v>2.165704595673251</v>
      </c>
      <c r="Z21" s="140">
        <f>+'Ark1'!W522</f>
        <v>71.476793248945143</v>
      </c>
      <c r="AA21" s="101"/>
      <c r="AB21" s="141">
        <f>+'Ark1'!X522</f>
        <v>99.156118143459921</v>
      </c>
      <c r="AC21" s="141">
        <f>+'Ark1'!Y522</f>
        <v>92.489451476793278</v>
      </c>
      <c r="AD21" s="141">
        <f>+'Ark1'!Z522</f>
        <v>53.164556962025308</v>
      </c>
      <c r="AE21" s="73"/>
      <c r="AF21" s="140">
        <f>+'Ark1'!AA522</f>
        <v>12.892363406586499</v>
      </c>
      <c r="AG21" s="68">
        <f>+'Ark1'!AC522</f>
        <v>2.5554353409758144</v>
      </c>
      <c r="AH21" s="141">
        <f>+'Ark1'!AE522</f>
        <v>49.928764216160921</v>
      </c>
      <c r="AI21" s="140">
        <f t="shared" si="3"/>
        <v>1.431159420289855</v>
      </c>
      <c r="AJ21" s="47"/>
      <c r="AK21" s="4"/>
      <c r="AL21" s="61"/>
      <c r="AM21" s="61"/>
      <c r="AN21" s="1"/>
      <c r="AO21" s="5"/>
      <c r="AQ21" s="2"/>
      <c r="AR21" s="2"/>
      <c r="AS21" s="2"/>
    </row>
    <row r="22" spans="1:47" ht="15.6">
      <c r="A22" s="47"/>
      <c r="B22" s="67">
        <f>+'Ark1'!C523</f>
        <v>2024</v>
      </c>
      <c r="C22" s="67">
        <f>+'Ark1'!L523</f>
        <v>13</v>
      </c>
      <c r="D22" s="67" t="str">
        <f>VLOOKUP(C22,RNR!$I$16:$J$31,2)</f>
        <v>E-</v>
      </c>
      <c r="E22" s="347">
        <f>+'Ark1'!Q523</f>
        <v>169</v>
      </c>
      <c r="F22" s="334"/>
      <c r="G22" s="347">
        <f>+'Ark1'!R523</f>
        <v>215</v>
      </c>
      <c r="H22" s="346"/>
      <c r="I22" s="202">
        <f>+'Ark1'!AG523</f>
        <v>2.0124302669512151E-2</v>
      </c>
      <c r="J22" s="219">
        <f t="shared" si="0"/>
        <v>4.6928445140316331E-3</v>
      </c>
      <c r="K22" s="202">
        <f>+'Ark1'!AH523</f>
        <v>5.0298146005375487E-2</v>
      </c>
      <c r="L22" s="101"/>
      <c r="M22" s="288">
        <f>+'Ark1'!U523</f>
        <v>50.085116279069773</v>
      </c>
      <c r="N22" s="219">
        <f t="shared" si="1"/>
        <v>13.131315109479118</v>
      </c>
      <c r="O22" s="101"/>
      <c r="P22" s="521">
        <f>+'Ark1'!AJ523</f>
        <v>210</v>
      </c>
      <c r="Q22" s="101"/>
      <c r="R22" s="161">
        <f t="shared" si="4"/>
        <v>97.674418604651166</v>
      </c>
      <c r="S22" s="218"/>
      <c r="T22" s="476">
        <f>+IF(P22=0,"",'Ark1'!AK523)</f>
        <v>112.57857142857148</v>
      </c>
      <c r="U22" s="93"/>
      <c r="V22" s="477">
        <f>+IF(P22=0,"",'Ark1'!AL523)</f>
        <v>34.156976378469373</v>
      </c>
      <c r="W22" s="93"/>
      <c r="X22" s="68">
        <f>+'Ark1'!T523</f>
        <v>12.288372093023252</v>
      </c>
      <c r="Y22" s="116">
        <f t="shared" si="2"/>
        <v>3.7386644906840711</v>
      </c>
      <c r="Z22" s="140">
        <f>+'Ark1'!W523</f>
        <v>84.186046511627907</v>
      </c>
      <c r="AA22" s="101"/>
      <c r="AB22" s="141">
        <f>+'Ark1'!X523</f>
        <v>100</v>
      </c>
      <c r="AC22" s="141">
        <f>+'Ark1'!Y523</f>
        <v>93.953488372092991</v>
      </c>
      <c r="AD22" s="141">
        <f>+'Ark1'!Z523</f>
        <v>82.32558139534882</v>
      </c>
      <c r="AE22" s="73"/>
      <c r="AF22" s="140">
        <f>+'Ark1'!AA523</f>
        <v>12.767187662145117</v>
      </c>
      <c r="AG22" s="68">
        <f>+'Ark1'!AC523</f>
        <v>2.9946626398749898</v>
      </c>
      <c r="AH22" s="141">
        <f>+'Ark1'!AE523</f>
        <v>63.811491005026049</v>
      </c>
      <c r="AI22" s="140">
        <f t="shared" si="3"/>
        <v>1.2721893491124261</v>
      </c>
      <c r="AJ22" s="47"/>
      <c r="AK22" s="4"/>
      <c r="AL22" s="61"/>
      <c r="AM22" s="61"/>
      <c r="AN22" s="13"/>
      <c r="AO22" s="5"/>
      <c r="AQ22" s="2"/>
      <c r="AR22" s="2"/>
      <c r="AS22" s="4"/>
      <c r="AT22" s="4"/>
      <c r="AU22" s="4"/>
    </row>
    <row r="23" spans="1:47" ht="15.6">
      <c r="A23" s="47"/>
      <c r="B23" s="67">
        <f>+'Ark1'!C524</f>
        <v>2024</v>
      </c>
      <c r="C23" s="67">
        <f>+'Ark1'!L524</f>
        <v>14</v>
      </c>
      <c r="D23" s="67" t="str">
        <f>VLOOKUP(C23,RNR!$I$16:$J$31,2)</f>
        <v>E</v>
      </c>
      <c r="E23" s="347">
        <f>+'Ark1'!Q524</f>
        <v>17</v>
      </c>
      <c r="F23" s="334"/>
      <c r="G23" s="347">
        <f>+'Ark1'!R524</f>
        <v>21</v>
      </c>
      <c r="H23" s="346"/>
      <c r="I23" s="202">
        <f>+'Ark1'!AG524</f>
        <v>1.9656295630686282E-3</v>
      </c>
      <c r="J23" s="219">
        <f t="shared" si="0"/>
        <v>-1.5538258057251728E-3</v>
      </c>
      <c r="K23" s="202">
        <f>+'Ark1'!AH524</f>
        <v>5.152987442133875E-3</v>
      </c>
      <c r="L23" s="101"/>
      <c r="M23" s="288">
        <f>+'Ark1'!U524</f>
        <v>52.533333333333317</v>
      </c>
      <c r="N23" s="219">
        <f t="shared" si="1"/>
        <v>11.702564102564111</v>
      </c>
      <c r="O23" s="101"/>
      <c r="P23" s="521">
        <f>+'Ark1'!AJ524</f>
        <v>20</v>
      </c>
      <c r="Q23" s="101"/>
      <c r="R23" s="161">
        <f t="shared" si="4"/>
        <v>95.238095238095241</v>
      </c>
      <c r="S23" s="218"/>
      <c r="T23" s="476">
        <f>+IF(P23=0,"",'Ark1'!AK524)</f>
        <v>110.69</v>
      </c>
      <c r="U23" s="93"/>
      <c r="V23" s="477">
        <f>+IF(P23=0,"",'Ark1'!AL524)</f>
        <v>36.430478152433352</v>
      </c>
      <c r="W23" s="93"/>
      <c r="X23" s="68">
        <f>+'Ark1'!T524</f>
        <v>11.047619047619047</v>
      </c>
      <c r="Y23" s="116">
        <f t="shared" si="2"/>
        <v>1.8168498168498193</v>
      </c>
      <c r="Z23" s="140">
        <f>+'Ark1'!W524</f>
        <v>76.190476190476218</v>
      </c>
      <c r="AA23" s="101"/>
      <c r="AB23" s="141">
        <f>+'Ark1'!X524</f>
        <v>100</v>
      </c>
      <c r="AC23" s="141">
        <f>+'Ark1'!Y524</f>
        <v>85.714285714285694</v>
      </c>
      <c r="AD23" s="141">
        <f>+'Ark1'!Z524</f>
        <v>80.952380952380949</v>
      </c>
      <c r="AE23" s="73"/>
      <c r="AF23" s="140">
        <f>+'Ark1'!AA524</f>
        <v>17.83208273318558</v>
      </c>
      <c r="AG23" s="68">
        <f>+'Ark1'!AC524</f>
        <v>3.8726905926376096</v>
      </c>
      <c r="AH23" s="141">
        <f>+'Ark1'!AE524</f>
        <v>61.250438082392435</v>
      </c>
      <c r="AI23" s="140">
        <f t="shared" si="3"/>
        <v>1.2352941176470589</v>
      </c>
      <c r="AJ23" s="47"/>
      <c r="AK23" s="4"/>
      <c r="AL23" s="61"/>
      <c r="AM23" s="61"/>
      <c r="AN23" s="13"/>
      <c r="AO23" s="5"/>
      <c r="AQ23" s="1"/>
      <c r="AR23" s="1"/>
      <c r="AS23" s="11"/>
      <c r="AT23" s="11"/>
      <c r="AU23" s="11"/>
    </row>
    <row r="24" spans="1:47" s="589" customFormat="1" ht="15.6">
      <c r="A24" s="47"/>
      <c r="B24" s="67">
        <f>+'Ark1'!C525</f>
        <v>2024</v>
      </c>
      <c r="C24" s="67">
        <f>+'Ark1'!L525</f>
        <v>15</v>
      </c>
      <c r="D24" s="67" t="str">
        <f>VLOOKUP(C24,RNR!$I$16:$J$31,2)</f>
        <v>E+</v>
      </c>
      <c r="E24" s="347">
        <f>+'Ark1'!Q525</f>
        <v>3</v>
      </c>
      <c r="F24" s="334"/>
      <c r="G24" s="347">
        <f>+'Ark1'!R525</f>
        <v>4</v>
      </c>
      <c r="H24" s="346"/>
      <c r="I24" s="202">
        <f>+'Ark1'!AG525</f>
        <v>3.7440563106069119E-4</v>
      </c>
      <c r="J24" s="219">
        <f>+I24-I44</f>
        <v>-0.10087761805577632</v>
      </c>
      <c r="K24" s="202">
        <f>+'Ark1'!AH525</f>
        <v>6.1890032277260587E-4</v>
      </c>
      <c r="L24" s="101"/>
      <c r="M24" s="288">
        <f>+'Ark1'!U525</f>
        <v>33.125</v>
      </c>
      <c r="N24" s="219">
        <f>+M24-M44</f>
        <v>14.131827094474168</v>
      </c>
      <c r="O24" s="101"/>
      <c r="P24" s="521">
        <f>+'Ark1'!AJ525</f>
        <v>4</v>
      </c>
      <c r="Q24" s="101"/>
      <c r="R24" s="161">
        <f t="shared" ref="R24:R26" si="5">IF(G24=0,"",100*P24/G24)</f>
        <v>100</v>
      </c>
      <c r="S24" s="218"/>
      <c r="T24" s="476">
        <f>+IF(P24=0,"",'Ark1'!AK525)</f>
        <v>93.600000000000023</v>
      </c>
      <c r="U24" s="93"/>
      <c r="V24" s="477">
        <f>+IF(P24=0,"",'Ark1'!AL525)</f>
        <v>38.452692932209281</v>
      </c>
      <c r="W24" s="93"/>
      <c r="X24" s="68">
        <f>+'Ark1'!T525</f>
        <v>5.25</v>
      </c>
      <c r="Y24" s="116">
        <f>+X24-X44</f>
        <v>1.1581996434937594</v>
      </c>
      <c r="Z24" s="140">
        <f>+'Ark1'!W525</f>
        <v>25</v>
      </c>
      <c r="AA24" s="101"/>
      <c r="AB24" s="141">
        <f>+'Ark1'!X525</f>
        <v>100</v>
      </c>
      <c r="AC24" s="141">
        <f>+'Ark1'!Y525</f>
        <v>100</v>
      </c>
      <c r="AD24" s="141">
        <f>+'Ark1'!Z525</f>
        <v>25</v>
      </c>
      <c r="AE24" s="73"/>
      <c r="AF24" s="140">
        <f>+'Ark1'!AA525</f>
        <v>13.194009057144084</v>
      </c>
      <c r="AG24" s="68">
        <f>+'Ark1'!AC525</f>
        <v>2.7726341266023558</v>
      </c>
      <c r="AH24" s="141">
        <f>+'Ark1'!AE525</f>
        <v>99.279950172070627</v>
      </c>
      <c r="AI24" s="140">
        <f t="shared" si="3"/>
        <v>1.3333333333333333</v>
      </c>
      <c r="AJ24" s="47"/>
      <c r="AK24" s="4"/>
      <c r="AL24" s="61"/>
      <c r="AM24" s="61"/>
      <c r="AN24" s="13"/>
      <c r="AO24" s="5"/>
      <c r="AQ24" s="1"/>
      <c r="AR24" s="1"/>
      <c r="AS24" s="590"/>
      <c r="AT24" s="590"/>
      <c r="AU24" s="590"/>
    </row>
    <row r="25" spans="1:47" s="589" customFormat="1" ht="15.6">
      <c r="A25" s="47"/>
      <c r="B25" s="47"/>
      <c r="C25" s="47"/>
      <c r="D25" s="47"/>
      <c r="E25" s="47"/>
      <c r="F25" s="334"/>
      <c r="G25" s="47"/>
      <c r="H25" s="346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"/>
      <c r="AL25" s="61"/>
      <c r="AM25" s="61"/>
      <c r="AN25" s="13"/>
      <c r="AO25" s="5"/>
      <c r="AQ25" s="1"/>
      <c r="AR25" s="1"/>
      <c r="AS25" s="590"/>
      <c r="AT25" s="590"/>
      <c r="AU25" s="590"/>
    </row>
    <row r="26" spans="1:47" ht="15.6">
      <c r="A26" s="47"/>
      <c r="B26" s="67">
        <f>+'Ark1'!C526</f>
        <v>2024</v>
      </c>
      <c r="C26" s="67">
        <f>+'Ark1'!L526</f>
        <v>99</v>
      </c>
      <c r="D26" s="67" t="str">
        <f>VLOOKUP(C26,RNR!$I$16:$J$31,2)</f>
        <v>Kasserte</v>
      </c>
      <c r="E26" s="347">
        <f>+'Ark1'!Q526</f>
        <v>680</v>
      </c>
      <c r="F26" s="334"/>
      <c r="G26" s="347">
        <f>+'Ark1'!R526</f>
        <v>823</v>
      </c>
      <c r="H26" s="346"/>
      <c r="I26" s="202">
        <f>+'Ark1'!AG526</f>
        <v>7.7033958590737195E-2</v>
      </c>
      <c r="J26" s="219">
        <f>+I26-I45</f>
        <v>7.7033958590737195E-2</v>
      </c>
      <c r="K26" s="202"/>
      <c r="L26" s="101"/>
      <c r="M26" s="288">
        <f>+'Ark1'!U526</f>
        <v>18.348238153098436</v>
      </c>
      <c r="N26" s="219"/>
      <c r="O26" s="101"/>
      <c r="P26" s="521">
        <f>+'Ark1'!AJ526</f>
        <v>626</v>
      </c>
      <c r="Q26" s="101"/>
      <c r="R26" s="161">
        <f t="shared" si="5"/>
        <v>76.063183475091137</v>
      </c>
      <c r="S26" s="218"/>
      <c r="T26" s="476">
        <f>+IF(P26=0,"",'Ark1'!AK526)</f>
        <v>100.66389776357836</v>
      </c>
      <c r="U26" s="93"/>
      <c r="V26" s="477">
        <f>+IF(P26=0,"",'Ark1'!AL526)</f>
        <v>16.457196733048548</v>
      </c>
      <c r="W26" s="93"/>
      <c r="X26" s="68">
        <f>+'Ark1'!T526</f>
        <v>4.0036452004860257</v>
      </c>
      <c r="Y26" s="116"/>
      <c r="Z26" s="140">
        <f>+'Ark1'!W526</f>
        <v>1.3365735115431348</v>
      </c>
      <c r="AA26" s="101"/>
      <c r="AB26" s="141">
        <f>+'Ark1'!X526</f>
        <v>60.510328068043755</v>
      </c>
      <c r="AC26" s="141">
        <f>+'Ark1'!Y526</f>
        <v>27.460510328068043</v>
      </c>
      <c r="AD26" s="141">
        <f>+'Ark1'!Z526</f>
        <v>1.8226002430133663</v>
      </c>
      <c r="AE26" s="73"/>
      <c r="AF26" s="140">
        <f>+'Ark1'!AA526</f>
        <v>9.047459243737876</v>
      </c>
      <c r="AG26" s="68">
        <f>+'Ark1'!AC526</f>
        <v>2.573580384527359</v>
      </c>
      <c r="AH26" s="141">
        <f>+'Ark1'!AE526</f>
        <v>43.71571055325024</v>
      </c>
      <c r="AI26" s="140">
        <f>+G26/E26</f>
        <v>1.2102941176470587</v>
      </c>
      <c r="AJ26" s="47"/>
      <c r="AK26" s="4"/>
      <c r="AL26" s="61"/>
      <c r="AM26" s="61"/>
      <c r="AN26" s="13"/>
      <c r="AO26" s="5"/>
      <c r="AQ26" s="1"/>
      <c r="AR26" s="1"/>
      <c r="AS26" s="11"/>
      <c r="AT26" s="11"/>
      <c r="AU26" s="11"/>
    </row>
    <row r="27" spans="1:47" ht="15.6">
      <c r="A27" s="47"/>
      <c r="B27" s="47"/>
      <c r="C27" s="47"/>
      <c r="D27" s="47"/>
      <c r="E27" s="334"/>
      <c r="F27" s="334"/>
      <c r="G27" s="47"/>
      <c r="H27" s="346"/>
      <c r="I27" s="47"/>
      <c r="J27" s="47"/>
      <c r="K27" s="47"/>
      <c r="L27" s="334"/>
      <c r="M27" s="334"/>
      <c r="N27" s="47"/>
      <c r="O27" s="47"/>
      <c r="P27" s="334"/>
      <c r="Q27" s="334"/>
      <c r="R27" s="334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"/>
      <c r="AL27" s="61"/>
      <c r="AM27" s="61"/>
      <c r="AN27" s="13"/>
      <c r="AO27" s="5"/>
      <c r="AQ27" s="1"/>
      <c r="AR27" s="1"/>
      <c r="AS27" s="11"/>
      <c r="AT27" s="11"/>
      <c r="AU27" s="11"/>
    </row>
    <row r="28" spans="1:47" ht="15" customHeight="1">
      <c r="A28" s="47"/>
      <c r="B28">
        <f>+'Ark1'!C527</f>
        <v>2023</v>
      </c>
      <c r="C28">
        <f>+'Ark1'!L527</f>
        <v>1</v>
      </c>
      <c r="D28" s="67" t="str">
        <f>VLOOKUP(C28,RNR!$I$16:$J$31,2)</f>
        <v>P-</v>
      </c>
      <c r="E28" s="320">
        <f>+'Ark1'!Q527</f>
        <v>689</v>
      </c>
      <c r="F28" s="345"/>
      <c r="G28" s="320">
        <f>+'Ark1'!R527</f>
        <v>1235</v>
      </c>
      <c r="H28" s="346"/>
      <c r="I28" s="152">
        <f>+'Ark1'!AG527</f>
        <v>0.11144942001180375</v>
      </c>
      <c r="J28" s="152">
        <f t="shared" ref="J28:J41" si="6">+I28-I46</f>
        <v>-2.6094564221161715E-3</v>
      </c>
      <c r="K28" s="152">
        <f>+'Ark1'!AH527</f>
        <v>5.2836395368740255E-2</v>
      </c>
      <c r="L28" s="101"/>
      <c r="M28" s="288">
        <f>+'Ark1'!U527</f>
        <v>9.536032388663962</v>
      </c>
      <c r="N28" s="219">
        <f t="shared" ref="N28:N42" si="7">+M28-M45</f>
        <v>9.536032388663962</v>
      </c>
      <c r="O28" s="101"/>
      <c r="P28" s="521">
        <f>+'Ark1'!AJ527</f>
        <v>261</v>
      </c>
      <c r="Q28" s="101"/>
      <c r="R28" s="94">
        <f t="shared" si="4"/>
        <v>21.133603238866396</v>
      </c>
      <c r="S28" s="218"/>
      <c r="T28" s="476">
        <f>+IF(P28=0,"",'Ark1'!AK527)</f>
        <v>98.015325670498058</v>
      </c>
      <c r="U28" s="100"/>
      <c r="V28" s="477">
        <f>+IF(P28=0,"",'Ark1'!AL527)</f>
        <v>11.688925760769084</v>
      </c>
      <c r="W28" s="100"/>
      <c r="X28" s="5">
        <f>+'Ark1'!T527</f>
        <v>2.2461538461538457</v>
      </c>
      <c r="Y28" s="152">
        <f t="shared" ref="Y28:Y41" si="8">+X28-X46</f>
        <v>2.4099465489193062E-2</v>
      </c>
      <c r="Z28" s="60">
        <f>+'Ark1'!W527</f>
        <v>0</v>
      </c>
      <c r="AA28" s="101"/>
      <c r="AB28" s="598">
        <f>+'Ark1'!X527</f>
        <v>16.275303643724698</v>
      </c>
      <c r="AC28" s="598">
        <f>+'Ark1'!Y527</f>
        <v>2.6720647773279338</v>
      </c>
      <c r="AD28" s="598">
        <f>+'Ark1'!Z527</f>
        <v>0</v>
      </c>
      <c r="AE28" s="74"/>
      <c r="AF28" s="60">
        <f>+'Ark1'!AA527</f>
        <v>5.5371375231583313</v>
      </c>
      <c r="AG28" s="5">
        <f>+'Ark1'!AC527</f>
        <v>0.85041986808861858</v>
      </c>
      <c r="AH28" s="598">
        <f>+'Ark1'!AE527</f>
        <v>38.482561087388376</v>
      </c>
      <c r="AI28" s="60">
        <f t="shared" ref="AI28:AI42" si="9">+G28/E28</f>
        <v>1.7924528301886793</v>
      </c>
      <c r="AJ28" s="47"/>
      <c r="AK28" s="4"/>
      <c r="AL28" s="61"/>
      <c r="AM28" s="61"/>
      <c r="AN28" s="13"/>
      <c r="AO28" s="5"/>
      <c r="AQ28" s="1"/>
      <c r="AR28" s="1"/>
      <c r="AS28" s="11"/>
      <c r="AT28" s="11"/>
      <c r="AU28" s="11"/>
    </row>
    <row r="29" spans="1:47" ht="15" customHeight="1">
      <c r="A29" s="47"/>
      <c r="B29">
        <f>+'Ark1'!C528</f>
        <v>2023</v>
      </c>
      <c r="C29">
        <f>+'Ark1'!L528</f>
        <v>2</v>
      </c>
      <c r="D29" s="67" t="str">
        <f>VLOOKUP(C29,RNR!$I$16:$J$31,2)</f>
        <v>P</v>
      </c>
      <c r="E29" s="320">
        <f>+'Ark1'!Q528</f>
        <v>2007</v>
      </c>
      <c r="F29" s="345"/>
      <c r="G29" s="320">
        <f>+'Ark1'!R528</f>
        <v>4410</v>
      </c>
      <c r="H29" s="346"/>
      <c r="I29" s="152">
        <f>+'Ark1'!AG528</f>
        <v>0.39796918400976061</v>
      </c>
      <c r="J29" s="152">
        <f t="shared" si="6"/>
        <v>-9.8583205540930197E-2</v>
      </c>
      <c r="K29" s="152">
        <f>+'Ark1'!AH528</f>
        <v>0.22481691070767881</v>
      </c>
      <c r="L29" s="101"/>
      <c r="M29" s="288">
        <f>+'Ark1'!U528</f>
        <v>11.362970521541945</v>
      </c>
      <c r="N29" s="219">
        <f t="shared" si="7"/>
        <v>1.1608481650464686</v>
      </c>
      <c r="O29" s="101"/>
      <c r="P29" s="521">
        <f>+'Ark1'!AJ528</f>
        <v>957</v>
      </c>
      <c r="Q29" s="101"/>
      <c r="R29" s="94">
        <f t="shared" si="4"/>
        <v>21.700680272108844</v>
      </c>
      <c r="S29" s="218"/>
      <c r="T29" s="476">
        <f>+IF(P29=0,"",'Ark1'!AK528)</f>
        <v>99.393730407523321</v>
      </c>
      <c r="U29" s="100"/>
      <c r="V29" s="477">
        <f>+IF(P29=0,"",'Ark1'!AL528)</f>
        <v>13.1431713060605</v>
      </c>
      <c r="W29" s="100"/>
      <c r="X29" s="5">
        <f>+'Ark1'!T528</f>
        <v>2.9469387755102039</v>
      </c>
      <c r="Y29" s="152">
        <f t="shared" si="8"/>
        <v>-1.5760738716027234E-2</v>
      </c>
      <c r="Z29" s="60">
        <f>+'Ark1'!W528</f>
        <v>4.5351473922902494E-2</v>
      </c>
      <c r="AA29" s="101"/>
      <c r="AB29" s="598">
        <f>+'Ark1'!X528</f>
        <v>24.104308390022677</v>
      </c>
      <c r="AC29" s="598">
        <f>+'Ark1'!Y528</f>
        <v>5.8503401360544212</v>
      </c>
      <c r="AD29" s="598">
        <f>+'Ark1'!Z528</f>
        <v>0</v>
      </c>
      <c r="AE29" s="74"/>
      <c r="AF29" s="60">
        <f>+'Ark1'!AA528</f>
        <v>6.120312692761801</v>
      </c>
      <c r="AG29" s="5">
        <f>+'Ark1'!AC528</f>
        <v>1.0772417614343091</v>
      </c>
      <c r="AH29" s="598">
        <f>+'Ark1'!AE528</f>
        <v>38.665137142217112</v>
      </c>
      <c r="AI29" s="60">
        <f t="shared" si="9"/>
        <v>2.1973094170403589</v>
      </c>
      <c r="AJ29" s="47"/>
      <c r="AK29" s="4"/>
      <c r="AL29" s="61"/>
      <c r="AM29" s="61"/>
      <c r="AN29" s="5"/>
      <c r="AO29" s="5"/>
      <c r="AQ29" s="1"/>
      <c r="AR29" s="1"/>
      <c r="AS29" s="11"/>
      <c r="AT29" s="11"/>
      <c r="AU29" s="11"/>
    </row>
    <row r="30" spans="1:47" ht="15" customHeight="1">
      <c r="A30" s="47"/>
      <c r="B30">
        <f>+'Ark1'!C529</f>
        <v>2023</v>
      </c>
      <c r="C30">
        <f>+'Ark1'!L529</f>
        <v>3</v>
      </c>
      <c r="D30" s="67" t="str">
        <f>VLOOKUP(C30,RNR!$I$16:$J$31,2)</f>
        <v>P+</v>
      </c>
      <c r="E30" s="320">
        <f>+'Ark1'!Q529</f>
        <v>3337</v>
      </c>
      <c r="F30" s="345"/>
      <c r="G30" s="320">
        <f>+'Ark1'!R529</f>
        <v>8677</v>
      </c>
      <c r="H30" s="346"/>
      <c r="I30" s="152">
        <f>+'Ark1'!AG529</f>
        <v>0.78303369833394398</v>
      </c>
      <c r="J30" s="152">
        <f t="shared" si="6"/>
        <v>-0.16760051726145309</v>
      </c>
      <c r="K30" s="152">
        <f>+'Ark1'!AH529</f>
        <v>0.48062321747293185</v>
      </c>
      <c r="L30" s="101"/>
      <c r="M30" s="288">
        <f>+'Ark1'!U529</f>
        <v>12.346294802351071</v>
      </c>
      <c r="N30" s="219">
        <f t="shared" si="7"/>
        <v>0.72572922289234398</v>
      </c>
      <c r="O30" s="101"/>
      <c r="P30" s="521">
        <f>+'Ark1'!AJ529</f>
        <v>2074</v>
      </c>
      <c r="Q30" s="101"/>
      <c r="R30" s="94">
        <f t="shared" si="4"/>
        <v>23.90227036994353</v>
      </c>
      <c r="S30" s="218"/>
      <c r="T30" s="476">
        <f>+IF(P30=0,"",'Ark1'!AK529)</f>
        <v>98.598987463838114</v>
      </c>
      <c r="U30" s="100"/>
      <c r="V30" s="477">
        <f>+IF(P30=0,"",'Ark1'!AL529)</f>
        <v>13.991646499695456</v>
      </c>
      <c r="W30" s="100"/>
      <c r="X30" s="5">
        <f>+'Ark1'!T529</f>
        <v>3.5664400138296641</v>
      </c>
      <c r="Y30" s="152">
        <f t="shared" si="8"/>
        <v>-3.2019433383748463E-2</v>
      </c>
      <c r="Z30" s="60">
        <f>+'Ark1'!W529</f>
        <v>3.4574161576581774E-2</v>
      </c>
      <c r="AA30" s="101"/>
      <c r="AB30" s="598">
        <f>+'Ark1'!X529</f>
        <v>25.654027889823674</v>
      </c>
      <c r="AC30" s="598">
        <f>+'Ark1'!Y529</f>
        <v>8.9086089662325705</v>
      </c>
      <c r="AD30" s="598">
        <f>+'Ark1'!Z529</f>
        <v>1.1524720525527258E-2</v>
      </c>
      <c r="AE30" s="74"/>
      <c r="AF30" s="60">
        <f>+'Ark1'!AA529</f>
        <v>6.3250153533953197</v>
      </c>
      <c r="AG30" s="5">
        <f>+'Ark1'!AC529</f>
        <v>1.1962518454815645</v>
      </c>
      <c r="AH30" s="598">
        <f>+'Ark1'!AE529</f>
        <v>30.297163080203379</v>
      </c>
      <c r="AI30" s="60">
        <f t="shared" si="9"/>
        <v>2.6002397362900811</v>
      </c>
      <c r="AJ30" s="47"/>
      <c r="AK30" s="4"/>
      <c r="AL30" s="61"/>
      <c r="AM30" s="61"/>
      <c r="AN30" s="5"/>
      <c r="AO30" s="5"/>
      <c r="AQ30" s="1"/>
      <c r="AR30" s="1"/>
      <c r="AS30" s="11"/>
      <c r="AT30" s="11"/>
      <c r="AU30" s="11"/>
    </row>
    <row r="31" spans="1:47" ht="15" customHeight="1">
      <c r="A31" s="47"/>
      <c r="B31">
        <f>+'Ark1'!C530</f>
        <v>2023</v>
      </c>
      <c r="C31">
        <f>+'Ark1'!L530</f>
        <v>4</v>
      </c>
      <c r="D31" s="67" t="str">
        <f>VLOOKUP(C31,RNR!$I$16:$J$31,2)</f>
        <v>O-</v>
      </c>
      <c r="E31" s="320">
        <f>+'Ark1'!Q530</f>
        <v>5413</v>
      </c>
      <c r="F31" s="345"/>
      <c r="G31" s="320">
        <f>+'Ark1'!R530</f>
        <v>18793</v>
      </c>
      <c r="H31" s="346"/>
      <c r="I31" s="152">
        <f>+'Ark1'!AG530</f>
        <v>1.6959262755318436</v>
      </c>
      <c r="J31" s="152">
        <f t="shared" si="6"/>
        <v>-0.22153782693506763</v>
      </c>
      <c r="K31" s="152">
        <f>+'Ark1'!AH530</f>
        <v>1.1004918939200219</v>
      </c>
      <c r="L31" s="101"/>
      <c r="M31" s="288">
        <f>+'Ark1'!U530</f>
        <v>13.052455701591038</v>
      </c>
      <c r="N31" s="219">
        <f t="shared" si="7"/>
        <v>0.65766911346235446</v>
      </c>
      <c r="O31" s="101"/>
      <c r="P31" s="521">
        <f>+'Ark1'!AJ530</f>
        <v>4654</v>
      </c>
      <c r="Q31" s="101"/>
      <c r="R31" s="94">
        <f t="shared" si="4"/>
        <v>24.764539988293514</v>
      </c>
      <c r="S31" s="218"/>
      <c r="T31" s="476">
        <f>+IF(P31=0,"",'Ark1'!AK530)</f>
        <v>98.412032660077372</v>
      </c>
      <c r="U31" s="100"/>
      <c r="V31" s="477">
        <f>+IF(P31=0,"",'Ark1'!AL530)</f>
        <v>14.765187953876969</v>
      </c>
      <c r="W31" s="100"/>
      <c r="X31" s="5">
        <f>+'Ark1'!T530</f>
        <v>4.1209492896291193</v>
      </c>
      <c r="Y31" s="152">
        <f t="shared" si="8"/>
        <v>-7.5474468120904525E-2</v>
      </c>
      <c r="Z31" s="60">
        <f>+'Ark1'!W530</f>
        <v>0.13834938540946098</v>
      </c>
      <c r="AA31" s="101"/>
      <c r="AB31" s="598">
        <f>+'Ark1'!X530</f>
        <v>25.030596498696323</v>
      </c>
      <c r="AC31" s="598">
        <f>+'Ark1'!Y530</f>
        <v>11.365934124408028</v>
      </c>
      <c r="AD31" s="598">
        <f>+'Ark1'!Z530</f>
        <v>3.1926781248337151E-2</v>
      </c>
      <c r="AE31" s="74"/>
      <c r="AF31" s="60">
        <f>+'Ark1'!AA530</f>
        <v>6.3137483939384316</v>
      </c>
      <c r="AG31" s="5">
        <f>+'Ark1'!AC530</f>
        <v>1.3208293331932277</v>
      </c>
      <c r="AH31" s="598">
        <f>+'Ark1'!AE530</f>
        <v>21.134402746334263</v>
      </c>
      <c r="AI31" s="60">
        <f t="shared" si="9"/>
        <v>3.4718270829484572</v>
      </c>
      <c r="AJ31" s="47"/>
      <c r="AK31" s="4"/>
      <c r="AL31" s="61"/>
      <c r="AM31" s="61"/>
      <c r="AN31" s="5"/>
      <c r="AO31" s="5"/>
      <c r="AQ31" s="1"/>
      <c r="AR31" s="1"/>
      <c r="AS31" s="11"/>
      <c r="AT31" s="11"/>
      <c r="AU31" s="11"/>
    </row>
    <row r="32" spans="1:47" ht="15" customHeight="1">
      <c r="A32" s="47"/>
      <c r="B32">
        <f>+'Ark1'!C531</f>
        <v>2023</v>
      </c>
      <c r="C32">
        <f>+'Ark1'!L531</f>
        <v>5</v>
      </c>
      <c r="D32" s="67" t="str">
        <f>VLOOKUP(C32,RNR!$I$16:$J$31,2)</f>
        <v>O</v>
      </c>
      <c r="E32" s="320">
        <f>+'Ark1'!Q531</f>
        <v>8455</v>
      </c>
      <c r="F32" s="345"/>
      <c r="G32" s="320">
        <f>+'Ark1'!R531</f>
        <v>55827</v>
      </c>
      <c r="H32" s="346"/>
      <c r="I32" s="152">
        <f>+'Ark1'!AG531</f>
        <v>5.0379649967602971</v>
      </c>
      <c r="J32" s="152">
        <f t="shared" si="6"/>
        <v>-0.41661648297271725</v>
      </c>
      <c r="K32" s="152">
        <f>+'Ark1'!AH531</f>
        <v>3.433384522126258</v>
      </c>
      <c r="L32" s="101"/>
      <c r="M32" s="288">
        <f>+'Ark1'!U531</f>
        <v>13.708175255700828</v>
      </c>
      <c r="N32" s="219">
        <f t="shared" si="7"/>
        <v>0.41006446407537567</v>
      </c>
      <c r="O32" s="101"/>
      <c r="P32" s="521">
        <f>+'Ark1'!AJ531</f>
        <v>13435</v>
      </c>
      <c r="Q32" s="101"/>
      <c r="R32" s="94">
        <f t="shared" si="4"/>
        <v>24.065416375588871</v>
      </c>
      <c r="S32" s="218"/>
      <c r="T32" s="476">
        <f>+IF(P32=0,"",'Ark1'!AK531)</f>
        <v>98.156471901749526</v>
      </c>
      <c r="U32" s="100"/>
      <c r="V32" s="477">
        <f>+IF(P32=0,"",'Ark1'!AL531)</f>
        <v>15.753324613361404</v>
      </c>
      <c r="W32" s="100"/>
      <c r="X32" s="5">
        <f>+'Ark1'!T531</f>
        <v>4.9021620362906839</v>
      </c>
      <c r="Y32" s="152">
        <f t="shared" si="8"/>
        <v>-6.9441166640597629E-2</v>
      </c>
      <c r="Z32" s="60">
        <f>+'Ark1'!W531</f>
        <v>0.58215558779801879</v>
      </c>
      <c r="AA32" s="101"/>
      <c r="AB32" s="598">
        <f>+'Ark1'!X531</f>
        <v>22.195353502785395</v>
      </c>
      <c r="AC32" s="598">
        <f>+'Ark1'!Y531</f>
        <v>11.626990524298281</v>
      </c>
      <c r="AD32" s="598">
        <f>+'Ark1'!Z531</f>
        <v>2.686871943683164E-2</v>
      </c>
      <c r="AE32" s="74"/>
      <c r="AF32" s="60">
        <f>+'Ark1'!AA531</f>
        <v>5.9572357964087281</v>
      </c>
      <c r="AG32" s="5">
        <f>+'Ark1'!AC531</f>
        <v>1.4480922490173276</v>
      </c>
      <c r="AH32" s="598">
        <f>+'Ark1'!AE531</f>
        <v>14.895462253077971</v>
      </c>
      <c r="AI32" s="60">
        <f t="shared" si="9"/>
        <v>6.602838557066824</v>
      </c>
      <c r="AJ32" s="47"/>
      <c r="AK32" s="4"/>
      <c r="AL32" s="61"/>
      <c r="AM32" s="61"/>
      <c r="AN32" s="5"/>
      <c r="AO32" s="5"/>
      <c r="AQ32" s="1"/>
      <c r="AR32" s="1"/>
      <c r="AS32" s="11"/>
      <c r="AT32" s="11"/>
      <c r="AU32" s="11"/>
    </row>
    <row r="33" spans="1:47" ht="15" customHeight="1">
      <c r="A33" s="47"/>
      <c r="B33">
        <f>+'Ark1'!C532</f>
        <v>2023</v>
      </c>
      <c r="C33">
        <f>+'Ark1'!L532</f>
        <v>6</v>
      </c>
      <c r="D33" s="67" t="str">
        <f>VLOOKUP(C33,RNR!$I$16:$J$31,2)</f>
        <v>O+</v>
      </c>
      <c r="E33" s="320">
        <f>+'Ark1'!Q532</f>
        <v>11387</v>
      </c>
      <c r="F33" s="345"/>
      <c r="G33" s="320">
        <f>+'Ark1'!R532</f>
        <v>137268</v>
      </c>
      <c r="H33" s="346"/>
      <c r="I33" s="152">
        <f>+'Ark1'!AG532</f>
        <v>12.387399988809941</v>
      </c>
      <c r="J33" s="152">
        <f t="shared" si="6"/>
        <v>-0.14779113734055649</v>
      </c>
      <c r="K33" s="152">
        <f>+'Ark1'!AH532</f>
        <v>9.6763198049161527</v>
      </c>
      <c r="L33" s="101"/>
      <c r="M33" s="288">
        <f>+'Ark1'!U532</f>
        <v>15.712395459976188</v>
      </c>
      <c r="N33" s="219">
        <f t="shared" si="7"/>
        <v>1.5973355234660751</v>
      </c>
      <c r="O33" s="101"/>
      <c r="P33" s="521">
        <f>+'Ark1'!AJ532</f>
        <v>38034</v>
      </c>
      <c r="Q33" s="101"/>
      <c r="R33" s="94">
        <f t="shared" si="4"/>
        <v>27.707841594544977</v>
      </c>
      <c r="S33" s="218"/>
      <c r="T33" s="476">
        <f>+IF(P33=0,"",'Ark1'!AK532)</f>
        <v>98.158855234789684</v>
      </c>
      <c r="U33" s="100"/>
      <c r="V33" s="477">
        <f>+IF(P33=0,"",'Ark1'!AL532)</f>
        <v>17.103914374209861</v>
      </c>
      <c r="W33" s="100"/>
      <c r="X33" s="5">
        <f>+'Ark1'!T532</f>
        <v>5.5446061718681694</v>
      </c>
      <c r="Y33" s="152">
        <f t="shared" si="8"/>
        <v>-2.7214127907102537E-2</v>
      </c>
      <c r="Z33" s="60">
        <f>+'Ark1'!W532</f>
        <v>1.7156219949296267</v>
      </c>
      <c r="AA33" s="101"/>
      <c r="AB33" s="598">
        <f>+'Ark1'!X532</f>
        <v>32.000903342366762</v>
      </c>
      <c r="AC33" s="598">
        <f>+'Ark1'!Y532</f>
        <v>12.117900748899959</v>
      </c>
      <c r="AD33" s="598">
        <f>+'Ark1'!Z532</f>
        <v>8.7420229041000094E-2</v>
      </c>
      <c r="AE33" s="74"/>
      <c r="AF33" s="60">
        <f>+'Ark1'!AA532</f>
        <v>5.5870710774671934</v>
      </c>
      <c r="AG33" s="5">
        <f>+'Ark1'!AC532</f>
        <v>1.528545197612559</v>
      </c>
      <c r="AH33" s="598">
        <f>+'Ark1'!AE532</f>
        <v>14.347424285074975</v>
      </c>
      <c r="AI33" s="60">
        <f t="shared" si="9"/>
        <v>12.054799332572232</v>
      </c>
      <c r="AJ33" s="47"/>
      <c r="AK33" s="4"/>
      <c r="AL33" s="61"/>
      <c r="AM33" s="61"/>
      <c r="AN33" s="5"/>
      <c r="AO33" s="5"/>
      <c r="AQ33" s="1"/>
      <c r="AR33" s="1"/>
      <c r="AS33" s="11"/>
      <c r="AT33" s="11"/>
      <c r="AU33" s="11"/>
    </row>
    <row r="34" spans="1:47" ht="15" customHeight="1">
      <c r="A34" s="47"/>
      <c r="B34">
        <f>+'Ark1'!C533</f>
        <v>2023</v>
      </c>
      <c r="C34">
        <f>+'Ark1'!L533</f>
        <v>7</v>
      </c>
      <c r="D34" s="67" t="str">
        <f>VLOOKUP(C34,RNR!$I$16:$J$31,2)</f>
        <v>R-</v>
      </c>
      <c r="E34" s="320">
        <f>+'Ark1'!Q533</f>
        <v>11862</v>
      </c>
      <c r="F34" s="345"/>
      <c r="G34" s="320">
        <f>+'Ark1'!R533</f>
        <v>177580</v>
      </c>
      <c r="H34" s="346"/>
      <c r="I34" s="152">
        <f>+'Ark1'!AG533</f>
        <v>16.025253445907776</v>
      </c>
      <c r="J34" s="152">
        <f t="shared" si="6"/>
        <v>0.95139084722617184</v>
      </c>
      <c r="K34" s="152">
        <f>+'Ark1'!AH533</f>
        <v>14.670477628106749</v>
      </c>
      <c r="L34" s="101"/>
      <c r="M34" s="288">
        <f>+'Ark1'!U533</f>
        <v>18.414150805271124</v>
      </c>
      <c r="N34" s="219">
        <f t="shared" si="7"/>
        <v>2.3205040892604103</v>
      </c>
      <c r="O34" s="101"/>
      <c r="P34" s="521">
        <f>+'Ark1'!AJ533</f>
        <v>59829</v>
      </c>
      <c r="Q34" s="101"/>
      <c r="R34" s="94">
        <f t="shared" si="4"/>
        <v>33.691294064646918</v>
      </c>
      <c r="S34" s="218"/>
      <c r="T34" s="476">
        <f>+IF(P34=0,"",'Ark1'!AK533)</f>
        <v>99.317150545721773</v>
      </c>
      <c r="U34" s="100"/>
      <c r="V34" s="477">
        <f>+IF(P34=0,"",'Ark1'!AL533)</f>
        <v>18.689755423186281</v>
      </c>
      <c r="W34" s="100"/>
      <c r="X34" s="5">
        <f>+'Ark1'!T533</f>
        <v>5.9000788377069489</v>
      </c>
      <c r="Y34" s="152">
        <f t="shared" si="8"/>
        <v>3.6221667091215437E-2</v>
      </c>
      <c r="Z34" s="60">
        <f>+'Ark1'!W533</f>
        <v>3.7245185268611327</v>
      </c>
      <c r="AA34" s="101"/>
      <c r="AB34" s="598">
        <f>+'Ark1'!X533</f>
        <v>64.614821488906387</v>
      </c>
      <c r="AC34" s="598">
        <f>+'Ark1'!Y533</f>
        <v>14.309606937718216</v>
      </c>
      <c r="AD34" s="598">
        <f>+'Ark1'!Z533</f>
        <v>0.32041896609978598</v>
      </c>
      <c r="AE34" s="74"/>
      <c r="AF34" s="60">
        <f>+'Ark1'!AA533</f>
        <v>5.4802876177499584</v>
      </c>
      <c r="AG34" s="5">
        <f>+'Ark1'!AC533</f>
        <v>1.5893783159174657</v>
      </c>
      <c r="AH34" s="598">
        <f>+'Ark1'!AE533</f>
        <v>21.928981970354535</v>
      </c>
      <c r="AI34" s="60">
        <f t="shared" si="9"/>
        <v>14.970494014500085</v>
      </c>
      <c r="AJ34" s="47"/>
      <c r="AK34" s="4"/>
      <c r="AL34" s="61"/>
      <c r="AM34" s="61"/>
      <c r="AN34" s="5"/>
      <c r="AO34" s="5"/>
      <c r="AQ34" s="1"/>
      <c r="AR34" s="1"/>
      <c r="AS34" s="11"/>
      <c r="AT34" s="11"/>
      <c r="AU34" s="11"/>
    </row>
    <row r="35" spans="1:47" ht="15" customHeight="1">
      <c r="A35" s="47"/>
      <c r="B35">
        <f>+'Ark1'!C534</f>
        <v>2023</v>
      </c>
      <c r="C35">
        <f>+'Ark1'!L534</f>
        <v>8</v>
      </c>
      <c r="D35" s="67" t="str">
        <f>VLOOKUP(C35,RNR!$I$16:$J$31,2)</f>
        <v>R</v>
      </c>
      <c r="E35" s="320">
        <f>+'Ark1'!Q534</f>
        <v>11153</v>
      </c>
      <c r="F35" s="345"/>
      <c r="G35" s="320">
        <f>+'Ark1'!R534</f>
        <v>311756</v>
      </c>
      <c r="H35" s="346"/>
      <c r="I35" s="152">
        <f>+'Ark1'!AG534</f>
        <v>28.133623793684112</v>
      </c>
      <c r="J35" s="152">
        <f t="shared" si="6"/>
        <v>0.25105274809847344</v>
      </c>
      <c r="K35" s="152">
        <f>+'Ark1'!AH534</f>
        <v>28.743194239226991</v>
      </c>
      <c r="L35" s="101"/>
      <c r="M35" s="288">
        <f>+'Ark1'!U534</f>
        <v>20.550467352674065</v>
      </c>
      <c r="N35" s="219">
        <f t="shared" si="7"/>
        <v>1.9820321779663104</v>
      </c>
      <c r="O35" s="101"/>
      <c r="P35" s="521">
        <f>+'Ark1'!AJ534</f>
        <v>109194</v>
      </c>
      <c r="Q35" s="101"/>
      <c r="R35" s="94">
        <f t="shared" si="4"/>
        <v>35.02546863572794</v>
      </c>
      <c r="S35" s="218"/>
      <c r="T35" s="476">
        <f>+IF(P35=0,"",'Ark1'!AK534)</f>
        <v>99.14574427166248</v>
      </c>
      <c r="U35" s="100"/>
      <c r="V35" s="477">
        <f>+IF(P35=0,"",'Ark1'!AL534)</f>
        <v>20.669352153003619</v>
      </c>
      <c r="W35" s="100"/>
      <c r="X35" s="5">
        <f>+'Ark1'!T534</f>
        <v>6.0630910070696338</v>
      </c>
      <c r="Y35" s="152">
        <f t="shared" si="8"/>
        <v>1.6441890928557967E-3</v>
      </c>
      <c r="Z35" s="60">
        <f>+'Ark1'!W534</f>
        <v>5.5764764751921394</v>
      </c>
      <c r="AA35" s="101"/>
      <c r="AB35" s="598">
        <f>+'Ark1'!X534</f>
        <v>90.3155031498993</v>
      </c>
      <c r="AC35" s="598">
        <f>+'Ark1'!Y534</f>
        <v>16.236415658399522</v>
      </c>
      <c r="AD35" s="598">
        <f>+'Ark1'!Z534</f>
        <v>1.1646929008583633</v>
      </c>
      <c r="AE35" s="74"/>
      <c r="AF35" s="60">
        <f>+'Ark1'!AA534</f>
        <v>5.5796654252633751</v>
      </c>
      <c r="AG35" s="5">
        <f>+'Ark1'!AC534</f>
        <v>1.6000608466915307</v>
      </c>
      <c r="AH35" s="598">
        <f>+'Ark1'!AE534</f>
        <v>36.819126160971827</v>
      </c>
      <c r="AI35" s="60">
        <f t="shared" si="9"/>
        <v>27.952658477539675</v>
      </c>
      <c r="AJ35" s="47"/>
      <c r="AK35" s="4"/>
      <c r="AL35" s="61"/>
      <c r="AM35" s="61"/>
      <c r="AN35" s="5"/>
      <c r="AO35" s="5"/>
      <c r="AQ35" s="13"/>
      <c r="AR35" s="13"/>
      <c r="AS35" s="11"/>
      <c r="AT35" s="11"/>
      <c r="AU35" s="11"/>
    </row>
    <row r="36" spans="1:47" ht="15" customHeight="1">
      <c r="A36" s="47"/>
      <c r="B36">
        <f>+'Ark1'!C535</f>
        <v>2023</v>
      </c>
      <c r="C36">
        <f>+'Ark1'!L535</f>
        <v>9</v>
      </c>
      <c r="D36" s="67" t="str">
        <f>VLOOKUP(C36,RNR!$I$16:$J$31,2)</f>
        <v>R+</v>
      </c>
      <c r="E36" s="320">
        <f>+'Ark1'!Q535</f>
        <v>9187</v>
      </c>
      <c r="F36" s="345"/>
      <c r="G36" s="320">
        <f>+'Ark1'!R535</f>
        <v>292593</v>
      </c>
      <c r="H36" s="346"/>
      <c r="I36" s="152">
        <f>+'Ark1'!AG535</f>
        <v>26.404307813371407</v>
      </c>
      <c r="J36" s="152">
        <f t="shared" si="6"/>
        <v>0.2823268415622131</v>
      </c>
      <c r="K36" s="152">
        <f>+'Ark1'!AH535</f>
        <v>29.940729323264009</v>
      </c>
      <c r="L36" s="101"/>
      <c r="M36" s="288">
        <f>+'Ark1'!U535</f>
        <v>22.808668696790313</v>
      </c>
      <c r="N36" s="219">
        <f t="shared" si="7"/>
        <v>2.255289121801102</v>
      </c>
      <c r="O36" s="101"/>
      <c r="P36" s="521">
        <f>+'Ark1'!AJ535</f>
        <v>106248</v>
      </c>
      <c r="Q36" s="101"/>
      <c r="R36" s="94">
        <f t="shared" si="4"/>
        <v>36.312557033148437</v>
      </c>
      <c r="S36" s="218"/>
      <c r="T36" s="476">
        <f>+IF(P36=0,"",'Ark1'!AK535)</f>
        <v>98.933691928317273</v>
      </c>
      <c r="U36" s="100"/>
      <c r="V36" s="477">
        <f>+IF(P36=0,"",'Ark1'!AL535)</f>
        <v>22.906114082672424</v>
      </c>
      <c r="W36" s="100"/>
      <c r="X36" s="5">
        <f>+'Ark1'!T535</f>
        <v>6.3063128646276558</v>
      </c>
      <c r="Y36" s="152">
        <f t="shared" si="8"/>
        <v>-3.7379113276542419E-2</v>
      </c>
      <c r="Z36" s="60">
        <f>+'Ark1'!W535</f>
        <v>6.8313322601702708</v>
      </c>
      <c r="AA36" s="101"/>
      <c r="AB36" s="598">
        <f>+'Ark1'!X535</f>
        <v>98.550888093700095</v>
      </c>
      <c r="AC36" s="598">
        <f>+'Ark1'!Y535</f>
        <v>29.357161654585035</v>
      </c>
      <c r="AD36" s="598">
        <f>+'Ark1'!Z535</f>
        <v>3.1986411158161676</v>
      </c>
      <c r="AE36" s="74"/>
      <c r="AF36" s="60">
        <f>+'Ark1'!AA535</f>
        <v>5.9002148380246258</v>
      </c>
      <c r="AG36" s="5">
        <f>+'Ark1'!AC535</f>
        <v>1.5612454191376803</v>
      </c>
      <c r="AH36" s="598">
        <f>+'Ark1'!AE535</f>
        <v>46.305924079360473</v>
      </c>
      <c r="AI36" s="60">
        <f t="shared" si="9"/>
        <v>31.848590399477523</v>
      </c>
      <c r="AJ36" s="47"/>
      <c r="AK36" s="4"/>
      <c r="AL36" s="61"/>
      <c r="AM36" s="61"/>
      <c r="AN36" s="5"/>
      <c r="AO36" s="5"/>
      <c r="AQ36" s="13"/>
      <c r="AR36" s="13"/>
      <c r="AS36" s="11"/>
      <c r="AT36" s="11"/>
      <c r="AU36" s="11"/>
    </row>
    <row r="37" spans="1:47" ht="15" customHeight="1">
      <c r="A37" s="47"/>
      <c r="B37">
        <f>+'Ark1'!C536</f>
        <v>2023</v>
      </c>
      <c r="C37">
        <f>+'Ark1'!L536</f>
        <v>10</v>
      </c>
      <c r="D37" s="67" t="str">
        <f>VLOOKUP(C37,RNR!$I$16:$J$31,2)</f>
        <v>U-</v>
      </c>
      <c r="E37" s="320">
        <f>+'Ark1'!Q536</f>
        <v>6315</v>
      </c>
      <c r="F37" s="345"/>
      <c r="G37" s="320">
        <f>+'Ark1'!R536</f>
        <v>77840</v>
      </c>
      <c r="H37" s="346"/>
      <c r="I37" s="152">
        <f>+'Ark1'!AG536</f>
        <v>7.0244719463310163</v>
      </c>
      <c r="J37" s="152">
        <f t="shared" si="6"/>
        <v>-0.16270177119580342</v>
      </c>
      <c r="K37" s="152">
        <f>+'Ark1'!AH536</f>
        <v>8.8531353152229624</v>
      </c>
      <c r="L37" s="101"/>
      <c r="M37" s="288">
        <f>+'Ark1'!U536</f>
        <v>25.351039311408236</v>
      </c>
      <c r="N37" s="219">
        <f t="shared" si="7"/>
        <v>2.5699514393661467</v>
      </c>
      <c r="O37" s="101"/>
      <c r="P37" s="521">
        <f>+'Ark1'!AJ536</f>
        <v>29538</v>
      </c>
      <c r="Q37" s="101"/>
      <c r="R37" s="94">
        <f t="shared" si="4"/>
        <v>37.947070914696816</v>
      </c>
      <c r="S37" s="218"/>
      <c r="T37" s="476">
        <f>+IF(P37=0,"",'Ark1'!AK536)</f>
        <v>99.288770397453675</v>
      </c>
      <c r="U37" s="100"/>
      <c r="V37" s="477">
        <f>+IF(P37=0,"",'Ark1'!AL536)</f>
        <v>25.140353999009378</v>
      </c>
      <c r="W37" s="100"/>
      <c r="X37" s="5">
        <f>+'Ark1'!T536</f>
        <v>6.7545734840698861</v>
      </c>
      <c r="Y37" s="152">
        <f t="shared" si="8"/>
        <v>-2.1044106935641516E-2</v>
      </c>
      <c r="Z37" s="60">
        <f>+'Ark1'!W536</f>
        <v>10.336587872559093</v>
      </c>
      <c r="AA37" s="101"/>
      <c r="AB37" s="598">
        <f>+'Ark1'!X536</f>
        <v>99.491264131551901</v>
      </c>
      <c r="AC37" s="598">
        <f>+'Ark1'!Y536</f>
        <v>56.510791366906481</v>
      </c>
      <c r="AD37" s="598">
        <f>+'Ark1'!Z536</f>
        <v>6.0187564234326834</v>
      </c>
      <c r="AE37" s="74"/>
      <c r="AF37" s="60">
        <f>+'Ark1'!AA536</f>
        <v>6.7230578331544306</v>
      </c>
      <c r="AG37" s="5">
        <f>+'Ark1'!AC536</f>
        <v>1.5615554569118544</v>
      </c>
      <c r="AH37" s="598">
        <f>+'Ark1'!AE536</f>
        <v>52.647542135626999</v>
      </c>
      <c r="AI37" s="60">
        <f t="shared" si="9"/>
        <v>12.326207442596992</v>
      </c>
      <c r="AJ37" s="47"/>
      <c r="AK37" s="4"/>
      <c r="AL37" s="61"/>
      <c r="AM37" s="60"/>
      <c r="AN37" s="5"/>
      <c r="AO37" s="5"/>
      <c r="AQ37" s="13"/>
      <c r="AR37" s="13"/>
      <c r="AS37" s="11"/>
      <c r="AT37" s="11"/>
      <c r="AU37" s="11"/>
    </row>
    <row r="38" spans="1:47" ht="15" customHeight="1">
      <c r="A38" s="47"/>
      <c r="B38">
        <f>+'Ark1'!C537</f>
        <v>2023</v>
      </c>
      <c r="C38">
        <f>+'Ark1'!L537</f>
        <v>11</v>
      </c>
      <c r="D38" s="67" t="str">
        <f>VLOOKUP(C38,RNR!$I$16:$J$31,2)</f>
        <v>U</v>
      </c>
      <c r="E38" s="320">
        <f>+'Ark1'!Q537</f>
        <v>3739</v>
      </c>
      <c r="F38" s="345"/>
      <c r="G38" s="320">
        <f>+'Ark1'!R537</f>
        <v>18457</v>
      </c>
      <c r="H38" s="346"/>
      <c r="I38" s="152">
        <f>+'Ark1'!AG537</f>
        <v>1.6656048138930053</v>
      </c>
      <c r="J38" s="152">
        <f t="shared" si="6"/>
        <v>-0.23066708041473349</v>
      </c>
      <c r="K38" s="152">
        <f>+'Ark1'!AH537</f>
        <v>2.3533510850730512</v>
      </c>
      <c r="L38" s="101"/>
      <c r="M38" s="288">
        <f>+'Ark1'!U537</f>
        <v>28.420198298748439</v>
      </c>
      <c r="N38" s="219">
        <f t="shared" si="7"/>
        <v>3.2571160371844137</v>
      </c>
      <c r="O38" s="101"/>
      <c r="P38" s="521">
        <f>+'Ark1'!AJ537</f>
        <v>5776</v>
      </c>
      <c r="Q38" s="101"/>
      <c r="R38" s="94">
        <f t="shared" si="4"/>
        <v>31.294359863466436</v>
      </c>
      <c r="S38" s="218"/>
      <c r="T38" s="476">
        <f>+IF(P38=0,"",'Ark1'!AK537)</f>
        <v>100.41045706371176</v>
      </c>
      <c r="U38" s="100"/>
      <c r="V38" s="477">
        <f>+IF(P38=0,"",'Ark1'!AL537)</f>
        <v>27.175569996557236</v>
      </c>
      <c r="W38" s="100"/>
      <c r="X38" s="5">
        <f>+'Ark1'!T537</f>
        <v>7.2103267053150564</v>
      </c>
      <c r="Y38" s="152">
        <f t="shared" si="8"/>
        <v>1.4478985889287976E-2</v>
      </c>
      <c r="Z38" s="60">
        <f>+'Ark1'!W537</f>
        <v>17.505553448556103</v>
      </c>
      <c r="AA38" s="101"/>
      <c r="AB38" s="598">
        <f>+'Ark1'!X537</f>
        <v>99.59906810424232</v>
      </c>
      <c r="AC38" s="598">
        <f>+'Ark1'!Y537</f>
        <v>73.917754781383778</v>
      </c>
      <c r="AD38" s="598">
        <f>+'Ark1'!Z537</f>
        <v>12.082136858644413</v>
      </c>
      <c r="AE38" s="74"/>
      <c r="AF38" s="60">
        <f>+'Ark1'!AA537</f>
        <v>8.8281240649937267</v>
      </c>
      <c r="AG38" s="5">
        <f>+'Ark1'!AC537</f>
        <v>1.8027795706979599</v>
      </c>
      <c r="AH38" s="598">
        <f>+'Ark1'!AE537</f>
        <v>60.738326766029296</v>
      </c>
      <c r="AI38" s="60">
        <f t="shared" si="9"/>
        <v>4.9363466167424441</v>
      </c>
      <c r="AJ38" s="47"/>
      <c r="AL38" s="61"/>
      <c r="AQ38" s="13"/>
      <c r="AR38" s="13"/>
      <c r="AS38" s="11"/>
      <c r="AT38" s="11"/>
      <c r="AU38" s="11"/>
    </row>
    <row r="39" spans="1:47" ht="15" customHeight="1">
      <c r="A39" s="47"/>
      <c r="B39" s="589">
        <f>+'Ark1'!C538</f>
        <v>2023</v>
      </c>
      <c r="C39" s="589">
        <f>+'Ark1'!L538</f>
        <v>12</v>
      </c>
      <c r="D39" s="67" t="str">
        <f>VLOOKUP(C39,RNR!$I$16:$J$31,2)</f>
        <v>U+</v>
      </c>
      <c r="E39" s="320">
        <f>+'Ark1'!Q538</f>
        <v>1174</v>
      </c>
      <c r="F39" s="345"/>
      <c r="G39" s="320">
        <f>+'Ark1'!R538</f>
        <v>2217</v>
      </c>
      <c r="H39" s="346"/>
      <c r="I39" s="152">
        <f>+'Ark1'!AG538</f>
        <v>0.20006750134912463</v>
      </c>
      <c r="J39" s="152">
        <f t="shared" si="6"/>
        <v>-4.0455446538718659E-2</v>
      </c>
      <c r="K39" s="152">
        <f>+'Ark1'!AH538</f>
        <v>0.33015802150038476</v>
      </c>
      <c r="L39" s="101"/>
      <c r="M39" s="288">
        <f>+'Ark1'!U538</f>
        <v>33.193852052322931</v>
      </c>
      <c r="N39" s="219">
        <f t="shared" si="7"/>
        <v>5.0300741130171396</v>
      </c>
      <c r="O39" s="101"/>
      <c r="P39" s="521">
        <f>+'Ark1'!AJ538</f>
        <v>793</v>
      </c>
      <c r="Q39" s="101"/>
      <c r="R39" s="94">
        <f t="shared" ref="R39:R44" si="10">IF(G39=0,"",100*P39/G39)</f>
        <v>35.769057284618853</v>
      </c>
      <c r="S39" s="218"/>
      <c r="T39" s="476">
        <f>+IF(P39=0,"",'Ark1'!AK538)</f>
        <v>103.25283732660763</v>
      </c>
      <c r="U39" s="100"/>
      <c r="V39" s="477">
        <f>+IF(P39=0,"",'Ark1'!AL538)</f>
        <v>29.463991451481096</v>
      </c>
      <c r="W39" s="100"/>
      <c r="X39" s="5">
        <f>+'Ark1'!T538</f>
        <v>8.0410464591790713</v>
      </c>
      <c r="Y39" s="152">
        <f t="shared" si="8"/>
        <v>0.26704932450858632</v>
      </c>
      <c r="Z39" s="60">
        <f>+'Ark1'!W538</f>
        <v>31.754623364907541</v>
      </c>
      <c r="AA39" s="101"/>
      <c r="AB39" s="598">
        <f>+'Ark1'!X538</f>
        <v>99.2783040144339</v>
      </c>
      <c r="AC39" s="598">
        <f>+'Ark1'!Y538</f>
        <v>81.912494361750106</v>
      </c>
      <c r="AD39" s="598">
        <f>+'Ark1'!Z538</f>
        <v>25.394677492106442</v>
      </c>
      <c r="AE39" s="74"/>
      <c r="AF39" s="60">
        <f>+'Ark1'!AA538</f>
        <v>12.089616563145256</v>
      </c>
      <c r="AG39" s="5">
        <f>+'Ark1'!AC538</f>
        <v>2.3038538022192951</v>
      </c>
      <c r="AH39" s="598">
        <f>+'Ark1'!AE538</f>
        <v>66.732295477303637</v>
      </c>
      <c r="AI39" s="60">
        <f t="shared" si="9"/>
        <v>1.8884156729131176</v>
      </c>
      <c r="AJ39" s="47"/>
      <c r="AK39" s="2"/>
      <c r="AL39" s="61"/>
      <c r="AM39" s="60"/>
      <c r="AO39" s="5"/>
      <c r="AQ39" s="13"/>
      <c r="AR39" s="13"/>
      <c r="AS39" s="11"/>
      <c r="AT39" s="11"/>
      <c r="AU39" s="11"/>
    </row>
    <row r="40" spans="1:47" ht="15" customHeight="1">
      <c r="A40" s="47"/>
      <c r="B40" s="589">
        <f>+'Ark1'!C539</f>
        <v>2023</v>
      </c>
      <c r="C40" s="589">
        <f>+'Ark1'!L539</f>
        <v>13</v>
      </c>
      <c r="D40" s="67" t="str">
        <f>VLOOKUP(C40,RNR!$I$16:$J$31,2)</f>
        <v>E-</v>
      </c>
      <c r="E40" s="320">
        <f>+'Ark1'!Q539</f>
        <v>131</v>
      </c>
      <c r="F40" s="345"/>
      <c r="G40" s="320">
        <f>+'Ark1'!R539</f>
        <v>171</v>
      </c>
      <c r="H40" s="346"/>
      <c r="I40" s="152">
        <f>+'Ark1'!AG539</f>
        <v>1.5431458155480518E-2</v>
      </c>
      <c r="J40" s="152">
        <f t="shared" si="6"/>
        <v>-3.6070703127191132E-3</v>
      </c>
      <c r="K40" s="152">
        <f>+'Ark1'!AH539</f>
        <v>2.8350043812057999E-2</v>
      </c>
      <c r="L40" s="101"/>
      <c r="M40" s="288">
        <f>+'Ark1'!U539</f>
        <v>36.953801169590655</v>
      </c>
      <c r="N40" s="219">
        <f t="shared" si="7"/>
        <v>4.2154344074130492</v>
      </c>
      <c r="O40" s="101"/>
      <c r="P40" s="521">
        <f>+'Ark1'!AJ539</f>
        <v>43</v>
      </c>
      <c r="Q40" s="101"/>
      <c r="R40" s="94">
        <f t="shared" si="10"/>
        <v>25.146198830409357</v>
      </c>
      <c r="S40" s="218"/>
      <c r="T40" s="476">
        <f>+IF(P40=0,"",'Ark1'!AK539)</f>
        <v>107.13488372093018</v>
      </c>
      <c r="U40" s="100"/>
      <c r="V40" s="477">
        <f>+IF(P40=0,"",'Ark1'!AL539)</f>
        <v>31.981741009878984</v>
      </c>
      <c r="W40" s="100"/>
      <c r="X40" s="5">
        <f>+'Ark1'!T539</f>
        <v>8.5497076023391809</v>
      </c>
      <c r="Y40" s="152">
        <f t="shared" si="8"/>
        <v>0.94337276071022114</v>
      </c>
      <c r="Z40" s="60">
        <f>+'Ark1'!W539</f>
        <v>36.84210526315789</v>
      </c>
      <c r="AA40" s="101"/>
      <c r="AB40" s="598">
        <f>+'Ark1'!X539</f>
        <v>99.415204678362571</v>
      </c>
      <c r="AC40" s="598">
        <f>+'Ark1'!Y539</f>
        <v>83.040935672514621</v>
      </c>
      <c r="AD40" s="598">
        <f>+'Ark1'!Z539</f>
        <v>33.918128654970758</v>
      </c>
      <c r="AE40" s="74"/>
      <c r="AF40" s="60">
        <f>+'Ark1'!AA539</f>
        <v>15.08258843352832</v>
      </c>
      <c r="AG40" s="5">
        <f>+'Ark1'!AC539</f>
        <v>2.7212908501503104</v>
      </c>
      <c r="AH40" s="598">
        <f>+'Ark1'!AE539</f>
        <v>68.561848690858596</v>
      </c>
      <c r="AI40" s="60">
        <f t="shared" si="9"/>
        <v>1.3053435114503817</v>
      </c>
      <c r="AJ40" s="47"/>
      <c r="AK40" s="2"/>
      <c r="AL40" s="61"/>
      <c r="AM40" s="60"/>
      <c r="AQ40" s="13"/>
      <c r="AR40" s="13"/>
      <c r="AS40" s="11"/>
      <c r="AT40" s="11"/>
      <c r="AU40" s="11"/>
    </row>
    <row r="41" spans="1:47" ht="15" customHeight="1">
      <c r="A41" s="47"/>
      <c r="B41" s="589">
        <f>+'Ark1'!C540</f>
        <v>2023</v>
      </c>
      <c r="C41" s="589">
        <f>+'Ark1'!L540</f>
        <v>14</v>
      </c>
      <c r="D41" s="67" t="str">
        <f>VLOOKUP(C41,RNR!$I$16:$J$31,2)</f>
        <v>E</v>
      </c>
      <c r="E41" s="320">
        <f>+'Ark1'!Q540</f>
        <v>31</v>
      </c>
      <c r="F41" s="345"/>
      <c r="G41" s="320">
        <f>+'Ark1'!R540</f>
        <v>39</v>
      </c>
      <c r="H41" s="346"/>
      <c r="I41" s="152">
        <f>+'Ark1'!AG540</f>
        <v>3.5194553687938009E-3</v>
      </c>
      <c r="J41" s="152">
        <f t="shared" si="6"/>
        <v>-2.4247005782911499E-3</v>
      </c>
      <c r="K41" s="152">
        <f>+'Ark1'!AH540</f>
        <v>7.144151820088482E-3</v>
      </c>
      <c r="L41" s="101"/>
      <c r="M41" s="288">
        <f>+'Ark1'!U540</f>
        <v>40.830769230769207</v>
      </c>
      <c r="N41" s="219">
        <f t="shared" si="7"/>
        <v>4.8950226244343611</v>
      </c>
      <c r="O41" s="101"/>
      <c r="P41" s="521">
        <f>+'Ark1'!AJ540</f>
        <v>8</v>
      </c>
      <c r="Q41" s="101"/>
      <c r="R41" s="94">
        <f t="shared" si="10"/>
        <v>20.512820512820515</v>
      </c>
      <c r="S41" s="218"/>
      <c r="T41" s="476">
        <f>+IF(P41=0,"",'Ark1'!AK540)</f>
        <v>113.71250000000001</v>
      </c>
      <c r="U41" s="100"/>
      <c r="V41" s="477">
        <f>+IF(P41=0,"",'Ark1'!AL540)</f>
        <v>35.487870597561127</v>
      </c>
      <c r="W41" s="100"/>
      <c r="X41" s="5">
        <f>+'Ark1'!T540</f>
        <v>9.2307692307692282</v>
      </c>
      <c r="Y41" s="152">
        <f t="shared" si="8"/>
        <v>0.89743589743589247</v>
      </c>
      <c r="Z41" s="60">
        <f>+'Ark1'!W540</f>
        <v>48.717948717948723</v>
      </c>
      <c r="AA41" s="101"/>
      <c r="AB41" s="598">
        <f>+'Ark1'!X540</f>
        <v>100</v>
      </c>
      <c r="AC41" s="598">
        <f>+'Ark1'!Y540</f>
        <v>82.051282051282044</v>
      </c>
      <c r="AD41" s="598">
        <f>+'Ark1'!Z540</f>
        <v>51.282051282051277</v>
      </c>
      <c r="AE41" s="74"/>
      <c r="AF41" s="60">
        <f>+'Ark1'!AA540</f>
        <v>16.946842287306779</v>
      </c>
      <c r="AG41" s="5">
        <f>+'Ark1'!AC540</f>
        <v>4.2272712812412596</v>
      </c>
      <c r="AH41" s="598">
        <f>+'Ark1'!AE540</f>
        <v>80.812100190766571</v>
      </c>
      <c r="AI41" s="60">
        <f t="shared" si="9"/>
        <v>1.2580645161290323</v>
      </c>
      <c r="AJ41" s="47"/>
      <c r="AK41" s="14"/>
      <c r="AL41" s="61"/>
      <c r="AM41" s="13"/>
      <c r="AQ41" s="13"/>
      <c r="AR41" s="13"/>
      <c r="AS41" s="11"/>
      <c r="AT41" s="11"/>
      <c r="AU41" s="11"/>
    </row>
    <row r="42" spans="1:47" s="589" customFormat="1" ht="15" customHeight="1">
      <c r="A42" s="47"/>
      <c r="B42" s="589">
        <f>+'Ark1'!C541</f>
        <v>2023</v>
      </c>
      <c r="C42" s="589">
        <f>+'Ark1'!L541</f>
        <v>15</v>
      </c>
      <c r="D42" s="67" t="str">
        <f>VLOOKUP(C42,RNR!$I$16:$J$31,2)</f>
        <v>E+</v>
      </c>
      <c r="E42" s="320">
        <f>+'Ark1'!Q541</f>
        <v>5</v>
      </c>
      <c r="F42" s="345"/>
      <c r="G42" s="320">
        <f>+'Ark1'!R541</f>
        <v>5</v>
      </c>
      <c r="H42" s="346"/>
      <c r="I42" s="152">
        <f>+'Ark1'!AG541</f>
        <v>4.512122267684361E-4</v>
      </c>
      <c r="J42" s="152">
        <f>+I42-I62</f>
        <v>-9.0778659482839724E-2</v>
      </c>
      <c r="K42" s="152">
        <f>+'Ark1'!AH541</f>
        <v>1.1978702185152128E-3</v>
      </c>
      <c r="L42" s="101"/>
      <c r="M42" s="288">
        <f>+'Ark1'!U541</f>
        <v>53.4</v>
      </c>
      <c r="N42" s="219">
        <f t="shared" si="7"/>
        <v>14.837101449275359</v>
      </c>
      <c r="O42" s="101"/>
      <c r="P42" s="521">
        <f>+'Ark1'!AJ541</f>
        <v>3</v>
      </c>
      <c r="Q42" s="101"/>
      <c r="R42" s="94">
        <f t="shared" si="10"/>
        <v>60</v>
      </c>
      <c r="S42" s="218"/>
      <c r="T42" s="476">
        <f>+IF(P42=0,"",'Ark1'!AK541)</f>
        <v>122.8666666666667</v>
      </c>
      <c r="U42" s="100"/>
      <c r="V42" s="477">
        <f>+IF(P42=0,"",'Ark1'!AL541)</f>
        <v>37.826527343364809</v>
      </c>
      <c r="W42" s="100"/>
      <c r="X42" s="5">
        <f>+'Ark1'!T541</f>
        <v>9</v>
      </c>
      <c r="Y42" s="152">
        <f>+X42-X62</f>
        <v>5.2974504249291776</v>
      </c>
      <c r="Z42" s="60">
        <f>+'Ark1'!W541</f>
        <v>60</v>
      </c>
      <c r="AA42" s="101"/>
      <c r="AB42" s="598">
        <f>+'Ark1'!X541</f>
        <v>100</v>
      </c>
      <c r="AC42" s="598">
        <f>+'Ark1'!Y541</f>
        <v>100</v>
      </c>
      <c r="AD42" s="598">
        <f>+'Ark1'!Z541</f>
        <v>60</v>
      </c>
      <c r="AE42" s="74"/>
      <c r="AF42" s="60">
        <f>+'Ark1'!AA541</f>
        <v>25.769827318008943</v>
      </c>
      <c r="AG42" s="5">
        <f>+'Ark1'!AC541</f>
        <v>5.1768716422179137</v>
      </c>
      <c r="AH42" s="598">
        <f>+'Ark1'!AE541</f>
        <v>92.933592667464765</v>
      </c>
      <c r="AI42" s="60">
        <f t="shared" si="9"/>
        <v>1</v>
      </c>
      <c r="AJ42" s="47"/>
      <c r="AK42" s="14"/>
      <c r="AL42" s="61"/>
      <c r="AM42" s="13"/>
      <c r="AQ42" s="13"/>
      <c r="AR42" s="13"/>
      <c r="AS42" s="590"/>
      <c r="AT42" s="590"/>
      <c r="AU42" s="590"/>
    </row>
    <row r="43" spans="1:47" s="589" customFormat="1" ht="15" customHeight="1">
      <c r="A43" s="47"/>
      <c r="B43" s="47"/>
      <c r="C43" s="47"/>
      <c r="D43" s="47"/>
      <c r="E43" s="54"/>
      <c r="F43" s="345"/>
      <c r="G43" s="54"/>
      <c r="H43" s="346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47"/>
      <c r="AK43" s="14"/>
      <c r="AL43" s="61"/>
      <c r="AM43" s="13"/>
      <c r="AQ43" s="13"/>
      <c r="AR43" s="13"/>
      <c r="AS43" s="590"/>
      <c r="AT43" s="590"/>
      <c r="AU43" s="590"/>
    </row>
    <row r="44" spans="1:47" ht="15" customHeight="1">
      <c r="A44" s="47"/>
      <c r="B44" s="589">
        <f>+'Ark1'!C542</f>
        <v>2023</v>
      </c>
      <c r="C44" s="589">
        <f>+'Ark1'!L542</f>
        <v>99</v>
      </c>
      <c r="D44" s="67" t="str">
        <f>VLOOKUP(C44,RNR!$I$16:$J$31,2)</f>
        <v>Kasserte</v>
      </c>
      <c r="E44" s="320">
        <f>+'Ark1'!Q542</f>
        <v>896</v>
      </c>
      <c r="F44" s="345"/>
      <c r="G44" s="320">
        <f>+'Ark1'!R542</f>
        <v>1122</v>
      </c>
      <c r="H44" s="346"/>
      <c r="I44" s="152">
        <f>+'Ark1'!AG542</f>
        <v>0.10125202368683701</v>
      </c>
      <c r="J44" s="152">
        <f t="shared" ref="J44" si="11">+I44-I64</f>
        <v>0.10125202368683701</v>
      </c>
      <c r="K44" s="152">
        <f>+'Ark1'!AH542</f>
        <v>9.5606822593383767E-2</v>
      </c>
      <c r="L44" s="101"/>
      <c r="M44" s="288">
        <f>+'Ark1'!U542</f>
        <v>18.993172905525832</v>
      </c>
      <c r="N44" s="219">
        <f t="shared" ref="N44" si="12">+M44-M62</f>
        <v>-5.354097549398773E-2</v>
      </c>
      <c r="O44" s="101"/>
      <c r="P44" s="521">
        <f>+'Ark1'!AJ542</f>
        <v>176</v>
      </c>
      <c r="Q44" s="101"/>
      <c r="R44" s="94">
        <f t="shared" si="10"/>
        <v>15.686274509803921</v>
      </c>
      <c r="S44" s="218"/>
      <c r="T44" s="476">
        <f>+IF(P44=0,"",'Ark1'!AK542)</f>
        <v>98.295454545454433</v>
      </c>
      <c r="U44" s="100"/>
      <c r="V44" s="477">
        <f>+IF(P44=0,"",'Ark1'!AL542)</f>
        <v>16.314189218018264</v>
      </c>
      <c r="W44" s="100"/>
      <c r="X44" s="5">
        <f>+'Ark1'!T542</f>
        <v>4.0918003565062406</v>
      </c>
      <c r="Y44" s="152">
        <f t="shared" ref="Y44" si="13">+X44-X64</f>
        <v>4.0918003565062406</v>
      </c>
      <c r="Z44" s="60">
        <f>+'Ark1'!W542</f>
        <v>1.8716577540106951</v>
      </c>
      <c r="AA44" s="101"/>
      <c r="AB44" s="598">
        <f>+'Ark1'!X542</f>
        <v>60.873440285205007</v>
      </c>
      <c r="AC44" s="598">
        <f>+'Ark1'!Y542</f>
        <v>28.698752228163997</v>
      </c>
      <c r="AD44" s="598">
        <f>+'Ark1'!Z542</f>
        <v>2.8520499108734398</v>
      </c>
      <c r="AE44" s="74"/>
      <c r="AF44" s="60">
        <f>+'Ark1'!AA542</f>
        <v>9.5505666276665604</v>
      </c>
      <c r="AG44" s="5">
        <f>+'Ark1'!AC542</f>
        <v>2.4274765113718204</v>
      </c>
      <c r="AH44" s="598">
        <f>+'Ark1'!AE542</f>
        <v>46.659239358209931</v>
      </c>
      <c r="AI44" s="60">
        <f>+G44/E44</f>
        <v>1.2522321428571428</v>
      </c>
      <c r="AJ44" s="47"/>
      <c r="AK44" s="2"/>
      <c r="AL44" s="61"/>
      <c r="AM44" s="5"/>
      <c r="AQ44" s="59"/>
      <c r="AR44" s="59"/>
      <c r="AS44" s="11"/>
      <c r="AT44" s="11"/>
      <c r="AU44" s="11"/>
    </row>
    <row r="45" spans="1:47" ht="18.600000000000001" customHeight="1">
      <c r="A45" s="47"/>
      <c r="B45" s="47"/>
      <c r="C45" s="47"/>
      <c r="D45" s="47"/>
      <c r="E45" s="334"/>
      <c r="F45" s="334"/>
      <c r="G45" s="334"/>
      <c r="H45" s="346"/>
      <c r="I45" s="47"/>
      <c r="J45" s="47"/>
      <c r="K45" s="47"/>
      <c r="L45" s="47"/>
      <c r="M45" s="47"/>
      <c r="N45" s="47"/>
      <c r="O45" s="47"/>
      <c r="P45" s="334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101"/>
      <c r="AB45" s="47"/>
      <c r="AC45" s="47"/>
      <c r="AD45" s="47"/>
      <c r="AE45" s="73"/>
      <c r="AF45" s="47"/>
      <c r="AG45" s="47"/>
      <c r="AH45" s="47"/>
      <c r="AI45" s="47"/>
      <c r="AJ45" s="47"/>
      <c r="AK45" s="2"/>
      <c r="AL45" s="61"/>
      <c r="AM45" s="5"/>
      <c r="AQ45" s="59"/>
      <c r="AR45" s="59"/>
      <c r="AS45" s="11"/>
      <c r="AT45" s="11"/>
      <c r="AU45" s="11"/>
    </row>
    <row r="46" spans="1:47" ht="15.6">
      <c r="A46" s="47"/>
      <c r="B46" s="56">
        <f>+'Ark1'!C543</f>
        <v>2022</v>
      </c>
      <c r="C46" s="56">
        <f>+'Ark1'!L543</f>
        <v>1</v>
      </c>
      <c r="D46" s="67" t="str">
        <f>VLOOKUP(C46,RNR!$I$16:$J$31,2)</f>
        <v>P-</v>
      </c>
      <c r="E46" s="348">
        <f>+'Ark1'!Q543</f>
        <v>758</v>
      </c>
      <c r="F46" s="334"/>
      <c r="G46" s="348">
        <f>+'Ark1'!R543</f>
        <v>1324</v>
      </c>
      <c r="H46" s="346"/>
      <c r="I46" s="185">
        <f>+'Ark1'!AG543</f>
        <v>0.11405887643391992</v>
      </c>
      <c r="J46" s="185">
        <f t="shared" ref="J46:J60" si="14">+I46-I64</f>
        <v>0.11405887643391992</v>
      </c>
      <c r="K46" s="185">
        <f>+'Ark1'!AH543</f>
        <v>5.7721141270913198E-2</v>
      </c>
      <c r="L46" s="185"/>
      <c r="M46" s="162">
        <f>+'Ark1'!U543</f>
        <v>10.202122356495476</v>
      </c>
      <c r="N46" s="185">
        <f t="shared" ref="N46:N60" si="15">+M46-M64</f>
        <v>10.202122356495476</v>
      </c>
      <c r="O46" s="185"/>
      <c r="P46" s="519"/>
      <c r="Q46" s="185"/>
      <c r="R46" s="185"/>
      <c r="S46" s="185"/>
      <c r="T46" s="185"/>
      <c r="U46" s="185"/>
      <c r="V46" s="185"/>
      <c r="W46" s="185"/>
      <c r="X46" s="58">
        <f>+'Ark1'!T543</f>
        <v>2.2220543806646527</v>
      </c>
      <c r="Y46" s="185">
        <f t="shared" ref="Y46:Y60" si="16">+X46-X64</f>
        <v>2.2220543806646527</v>
      </c>
      <c r="Z46" s="162">
        <f>+'Ark1'!W543</f>
        <v>7.552870090634442E-2</v>
      </c>
      <c r="AA46" s="101"/>
      <c r="AB46" s="76">
        <f>+'Ark1'!X543</f>
        <v>21.827794561933537</v>
      </c>
      <c r="AC46" s="76">
        <f>+'Ark1'!Y543</f>
        <v>3.0966767371601205</v>
      </c>
      <c r="AD46" s="76">
        <f>+'Ark1'!Z543</f>
        <v>7.552870090634442E-2</v>
      </c>
      <c r="AE46" s="73"/>
      <c r="AF46" s="162">
        <f>+'Ark1'!AA543</f>
        <v>6.0292560988794097</v>
      </c>
      <c r="AG46" s="58">
        <f>+'Ark1'!AC543</f>
        <v>1.1746041346665157</v>
      </c>
      <c r="AH46" s="76">
        <f>+'Ark1'!AE543</f>
        <v>23.72242634301044</v>
      </c>
      <c r="AI46" s="162">
        <f t="shared" ref="AI46:AI60" si="17">+G46/E46</f>
        <v>1.7467018469656992</v>
      </c>
      <c r="AJ46" s="47"/>
      <c r="AK46" s="4"/>
      <c r="AL46" s="61"/>
      <c r="AM46" s="4"/>
      <c r="AN46" s="4"/>
      <c r="AO46" s="4"/>
    </row>
    <row r="47" spans="1:47" ht="15.6">
      <c r="A47" s="47"/>
      <c r="B47" s="56">
        <f>+'Ark1'!C544</f>
        <v>2022</v>
      </c>
      <c r="C47" s="56">
        <f>+'Ark1'!L544</f>
        <v>2</v>
      </c>
      <c r="D47" s="67" t="str">
        <f>VLOOKUP(C47,RNR!$I$16:$J$31,2)</f>
        <v>P</v>
      </c>
      <c r="E47" s="348">
        <f>+'Ark1'!Q544</f>
        <v>2379</v>
      </c>
      <c r="F47" s="334"/>
      <c r="G47" s="348">
        <f>+'Ark1'!R544</f>
        <v>5764</v>
      </c>
      <c r="H47" s="346"/>
      <c r="I47" s="185">
        <f>+'Ark1'!AG544</f>
        <v>0.49655238955069081</v>
      </c>
      <c r="J47" s="185">
        <f t="shared" si="14"/>
        <v>0.49655238955069081</v>
      </c>
      <c r="K47" s="185">
        <f>+'Ark1'!AH544</f>
        <v>0.28622504648850255</v>
      </c>
      <c r="L47" s="185"/>
      <c r="M47" s="162">
        <f>+'Ark1'!U544</f>
        <v>11.620565579458727</v>
      </c>
      <c r="N47" s="185">
        <f t="shared" si="15"/>
        <v>11.620565579458727</v>
      </c>
      <c r="O47" s="185"/>
      <c r="P47" s="519"/>
      <c r="Q47" s="185"/>
      <c r="R47" s="185"/>
      <c r="S47" s="185"/>
      <c r="T47" s="185"/>
      <c r="U47" s="185"/>
      <c r="V47" s="185"/>
      <c r="W47" s="185"/>
      <c r="X47" s="58">
        <f>+'Ark1'!T544</f>
        <v>2.9626995142262311</v>
      </c>
      <c r="Y47" s="185">
        <f t="shared" si="16"/>
        <v>2.9626995142262311</v>
      </c>
      <c r="Z47" s="162">
        <f>+'Ark1'!W544</f>
        <v>6.9396252602359487E-2</v>
      </c>
      <c r="AA47" s="101"/>
      <c r="AB47" s="76">
        <f>+'Ark1'!X544</f>
        <v>25.537820957668281</v>
      </c>
      <c r="AC47" s="76">
        <f>+'Ark1'!Y544</f>
        <v>6.9049271339347662</v>
      </c>
      <c r="AD47" s="76">
        <f>+'Ark1'!Z544</f>
        <v>1.7349063150589872E-2</v>
      </c>
      <c r="AE47" s="73"/>
      <c r="AF47" s="162">
        <f>+'Ark1'!AA544</f>
        <v>6.3815478620186088</v>
      </c>
      <c r="AG47" s="58">
        <f>+'Ark1'!AC544</f>
        <v>1.1509116257822003</v>
      </c>
      <c r="AH47" s="76">
        <f>+'Ark1'!AE544</f>
        <v>36.774450146405698</v>
      </c>
      <c r="AI47" s="162">
        <f t="shared" si="17"/>
        <v>2.422866750735603</v>
      </c>
      <c r="AJ47" s="47"/>
      <c r="AK47" s="4"/>
      <c r="AL47" s="61"/>
      <c r="AM47" s="16"/>
      <c r="AN47" s="1"/>
      <c r="AO47" s="18"/>
      <c r="AQ47" s="1"/>
      <c r="AR47" s="5"/>
    </row>
    <row r="48" spans="1:47" ht="15.6">
      <c r="A48" s="47"/>
      <c r="B48" s="56">
        <f>+'Ark1'!C545</f>
        <v>2022</v>
      </c>
      <c r="C48" s="56">
        <f>+'Ark1'!L545</f>
        <v>3</v>
      </c>
      <c r="D48" s="67" t="str">
        <f>VLOOKUP(C48,RNR!$I$16:$J$31,2)</f>
        <v>P+</v>
      </c>
      <c r="E48" s="348">
        <f>+'Ark1'!Q545</f>
        <v>3770</v>
      </c>
      <c r="F48" s="334"/>
      <c r="G48" s="348">
        <f>+'Ark1'!R545</f>
        <v>11035</v>
      </c>
      <c r="H48" s="346"/>
      <c r="I48" s="185">
        <f>+'Ark1'!AG545</f>
        <v>0.95063421559539707</v>
      </c>
      <c r="J48" s="185">
        <f t="shared" si="14"/>
        <v>0.95063421559539707</v>
      </c>
      <c r="K48" s="185">
        <f>+'Ark1'!AH545</f>
        <v>0.58447748694305035</v>
      </c>
      <c r="L48" s="185"/>
      <c r="M48" s="162">
        <f>+'Ark1'!U545</f>
        <v>12.394786588128683</v>
      </c>
      <c r="N48" s="185">
        <f t="shared" si="15"/>
        <v>12.394786588128683</v>
      </c>
      <c r="O48" s="185"/>
      <c r="P48" s="519"/>
      <c r="Q48" s="185"/>
      <c r="R48" s="185"/>
      <c r="S48" s="185"/>
      <c r="T48" s="185"/>
      <c r="U48" s="185"/>
      <c r="V48" s="185"/>
      <c r="W48" s="185"/>
      <c r="X48" s="58">
        <f>+'Ark1'!T545</f>
        <v>3.5984594472134126</v>
      </c>
      <c r="Y48" s="185">
        <f t="shared" si="16"/>
        <v>3.5984594472134126</v>
      </c>
      <c r="Z48" s="162">
        <f>+'Ark1'!W545</f>
        <v>6.3434526506569999E-2</v>
      </c>
      <c r="AA48" s="101"/>
      <c r="AB48" s="76">
        <f>+'Ark1'!X545</f>
        <v>25.138196647032167</v>
      </c>
      <c r="AC48" s="76">
        <f>+'Ark1'!Y545</f>
        <v>10.02265518803806</v>
      </c>
      <c r="AD48" s="76">
        <f>+'Ark1'!Z545</f>
        <v>0</v>
      </c>
      <c r="AE48" s="73"/>
      <c r="AF48" s="162">
        <f>+'Ark1'!AA545</f>
        <v>6.3961375208432232</v>
      </c>
      <c r="AG48" s="58">
        <f>+'Ark1'!AC545</f>
        <v>1.3160944339919729</v>
      </c>
      <c r="AH48" s="76">
        <f>+'Ark1'!AE545</f>
        <v>27.868435148526036</v>
      </c>
      <c r="AI48" s="162">
        <f t="shared" si="17"/>
        <v>2.9270557029177717</v>
      </c>
      <c r="AJ48" s="47"/>
      <c r="AK48" s="4"/>
      <c r="AL48" s="61"/>
      <c r="AM48" s="16"/>
      <c r="AN48" s="1"/>
      <c r="AO48" s="18"/>
    </row>
    <row r="49" spans="1:41" ht="15.6">
      <c r="A49" s="47"/>
      <c r="B49" s="56">
        <f>+'Ark1'!C546</f>
        <v>2022</v>
      </c>
      <c r="C49" s="56">
        <f>+'Ark1'!L546</f>
        <v>4</v>
      </c>
      <c r="D49" s="67" t="str">
        <f>VLOOKUP(C49,RNR!$I$16:$J$31,2)</f>
        <v>O-</v>
      </c>
      <c r="E49" s="348">
        <f>+'Ark1'!Q546</f>
        <v>5945</v>
      </c>
      <c r="F49" s="334"/>
      <c r="G49" s="348">
        <f>+'Ark1'!R546</f>
        <v>22258</v>
      </c>
      <c r="H49" s="346"/>
      <c r="I49" s="185">
        <f>+'Ark1'!AG546</f>
        <v>1.9174641024669112</v>
      </c>
      <c r="J49" s="185">
        <f t="shared" si="14"/>
        <v>1.9174641024669112</v>
      </c>
      <c r="K49" s="185">
        <f>+'Ark1'!AH546</f>
        <v>1.2648309424121451</v>
      </c>
      <c r="L49" s="185"/>
      <c r="M49" s="162">
        <f>+'Ark1'!U546</f>
        <v>13.298110791625453</v>
      </c>
      <c r="N49" s="185">
        <f t="shared" si="15"/>
        <v>13.298110791625453</v>
      </c>
      <c r="O49" s="185"/>
      <c r="P49" s="519"/>
      <c r="Q49" s="185"/>
      <c r="R49" s="185"/>
      <c r="S49" s="185"/>
      <c r="T49" s="185"/>
      <c r="U49" s="185"/>
      <c r="V49" s="185"/>
      <c r="W49" s="185"/>
      <c r="X49" s="58">
        <f>+'Ark1'!T546</f>
        <v>4.1964237577500239</v>
      </c>
      <c r="Y49" s="185">
        <f t="shared" si="16"/>
        <v>4.1964237577500239</v>
      </c>
      <c r="Z49" s="162">
        <f>+'Ark1'!W546</f>
        <v>0.24260939886782285</v>
      </c>
      <c r="AA49" s="101"/>
      <c r="AB49" s="76">
        <f>+'Ark1'!X546</f>
        <v>24.786593584329225</v>
      </c>
      <c r="AC49" s="76">
        <f>+'Ark1'!Y546</f>
        <v>12.157426543265345</v>
      </c>
      <c r="AD49" s="76">
        <f>+'Ark1'!Z546</f>
        <v>4.4927666457004242E-3</v>
      </c>
      <c r="AE49" s="73"/>
      <c r="AF49" s="162">
        <f>+'Ark1'!AA546</f>
        <v>6.3441124391672252</v>
      </c>
      <c r="AG49" s="58">
        <f>+'Ark1'!AC546</f>
        <v>1.3076019177227227</v>
      </c>
      <c r="AH49" s="76">
        <f>+'Ark1'!AE546</f>
        <v>22.486732384525187</v>
      </c>
      <c r="AI49" s="162">
        <f t="shared" si="17"/>
        <v>3.7439865433137092</v>
      </c>
      <c r="AJ49" s="47"/>
      <c r="AK49" s="4"/>
      <c r="AL49" s="61"/>
      <c r="AM49" s="16"/>
      <c r="AN49" s="1"/>
      <c r="AO49" s="18"/>
    </row>
    <row r="50" spans="1:41" ht="15.6">
      <c r="A50" s="47"/>
      <c r="B50" s="56">
        <f>+'Ark1'!C547</f>
        <v>2022</v>
      </c>
      <c r="C50" s="56">
        <f>+'Ark1'!L547</f>
        <v>5</v>
      </c>
      <c r="D50" s="67" t="str">
        <f>VLOOKUP(C50,RNR!$I$16:$J$31,2)</f>
        <v>O</v>
      </c>
      <c r="E50" s="348">
        <f>+'Ark1'!Q547</f>
        <v>8925</v>
      </c>
      <c r="F50" s="334"/>
      <c r="G50" s="348">
        <f>+'Ark1'!R547</f>
        <v>63317</v>
      </c>
      <c r="H50" s="346"/>
      <c r="I50" s="185">
        <f>+'Ark1'!AG547</f>
        <v>5.4545814797330143</v>
      </c>
      <c r="J50" s="185">
        <f t="shared" si="14"/>
        <v>5.4545814797330143</v>
      </c>
      <c r="K50" s="185">
        <f>+'Ark1'!AH547</f>
        <v>3.8190861277716968</v>
      </c>
      <c r="L50" s="185"/>
      <c r="M50" s="162">
        <f>+'Ark1'!U547</f>
        <v>14.115059936510113</v>
      </c>
      <c r="N50" s="185">
        <f t="shared" si="15"/>
        <v>14.115059936510113</v>
      </c>
      <c r="O50" s="185"/>
      <c r="P50" s="519"/>
      <c r="Q50" s="185"/>
      <c r="R50" s="185"/>
      <c r="S50" s="185"/>
      <c r="T50" s="185"/>
      <c r="U50" s="185"/>
      <c r="V50" s="185"/>
      <c r="W50" s="185"/>
      <c r="X50" s="58">
        <f>+'Ark1'!T547</f>
        <v>4.9716032029312816</v>
      </c>
      <c r="Y50" s="185">
        <f t="shared" si="16"/>
        <v>4.9716032029312816</v>
      </c>
      <c r="Z50" s="162">
        <f>+'Ark1'!W547</f>
        <v>0.8260024953803875</v>
      </c>
      <c r="AA50" s="101"/>
      <c r="AB50" s="76">
        <f>+'Ark1'!X547</f>
        <v>22.840627319677179</v>
      </c>
      <c r="AC50" s="76">
        <f>+'Ark1'!Y547</f>
        <v>11.9746671510021</v>
      </c>
      <c r="AD50" s="76">
        <f>+'Ark1'!Z547</f>
        <v>5.0539349621744542E-2</v>
      </c>
      <c r="AE50" s="73"/>
      <c r="AF50" s="162">
        <f>+'Ark1'!AA547</f>
        <v>5.9642634014470195</v>
      </c>
      <c r="AG50" s="58">
        <f>+'Ark1'!AC547</f>
        <v>1.454952622028592</v>
      </c>
      <c r="AH50" s="76">
        <f>+'Ark1'!AE547</f>
        <v>17.722767663044934</v>
      </c>
      <c r="AI50" s="162">
        <f t="shared" si="17"/>
        <v>7.0943417366946777</v>
      </c>
      <c r="AJ50" s="47"/>
      <c r="AK50" s="4"/>
      <c r="AL50" s="61"/>
      <c r="AM50" s="16"/>
      <c r="AN50" s="1"/>
      <c r="AO50" s="18"/>
    </row>
    <row r="51" spans="1:41" ht="15.6">
      <c r="A51" s="47"/>
      <c r="B51" s="56">
        <f>+'Ark1'!C548</f>
        <v>2022</v>
      </c>
      <c r="C51" s="56">
        <f>+'Ark1'!L548</f>
        <v>6</v>
      </c>
      <c r="D51" s="67" t="str">
        <f>VLOOKUP(C51,RNR!$I$16:$J$31,2)</f>
        <v>O+</v>
      </c>
      <c r="E51" s="348">
        <f>+'Ark1'!Q548</f>
        <v>11668</v>
      </c>
      <c r="F51" s="334"/>
      <c r="G51" s="348">
        <f>+'Ark1'!R548</f>
        <v>145509</v>
      </c>
      <c r="H51" s="346"/>
      <c r="I51" s="185">
        <f>+'Ark1'!AG548</f>
        <v>12.535191126150497</v>
      </c>
      <c r="J51" s="185">
        <f t="shared" si="14"/>
        <v>12.535191126150497</v>
      </c>
      <c r="K51" s="185">
        <f>+'Ark1'!AH548</f>
        <v>10.006926642928587</v>
      </c>
      <c r="L51" s="185"/>
      <c r="M51" s="162">
        <f>+'Ark1'!U548</f>
        <v>16.093646716010714</v>
      </c>
      <c r="N51" s="185">
        <f t="shared" si="15"/>
        <v>16.093646716010714</v>
      </c>
      <c r="O51" s="185"/>
      <c r="P51" s="519"/>
      <c r="Q51" s="185"/>
      <c r="R51" s="185"/>
      <c r="S51" s="185"/>
      <c r="T51" s="185"/>
      <c r="U51" s="185"/>
      <c r="V51" s="185"/>
      <c r="W51" s="185"/>
      <c r="X51" s="58">
        <f>+'Ark1'!T548</f>
        <v>5.5718202997752719</v>
      </c>
      <c r="Y51" s="185">
        <f t="shared" si="16"/>
        <v>5.5718202997752719</v>
      </c>
      <c r="Z51" s="162">
        <f>+'Ark1'!W548</f>
        <v>2.3146334590987494</v>
      </c>
      <c r="AA51" s="101"/>
      <c r="AB51" s="76">
        <f>+'Ark1'!X548</f>
        <v>35.318777532661194</v>
      </c>
      <c r="AC51" s="76">
        <f>+'Ark1'!Y548</f>
        <v>12.749726821021381</v>
      </c>
      <c r="AD51" s="76">
        <f>+'Ark1'!Z548</f>
        <v>0.11683126129655212</v>
      </c>
      <c r="AE51" s="73"/>
      <c r="AF51" s="162">
        <f>+'Ark1'!AA548</f>
        <v>5.6997842448943636</v>
      </c>
      <c r="AG51" s="58">
        <f>+'Ark1'!AC548</f>
        <v>1.5413951569945901</v>
      </c>
      <c r="AH51" s="76">
        <f>+'Ark1'!AE548</f>
        <v>17.026116233982027</v>
      </c>
      <c r="AI51" s="162">
        <f t="shared" si="17"/>
        <v>12.470774768597874</v>
      </c>
      <c r="AJ51" s="47"/>
      <c r="AK51" s="4"/>
      <c r="AL51" s="61"/>
      <c r="AM51" s="16"/>
      <c r="AN51" s="13"/>
      <c r="AO51" s="18"/>
    </row>
    <row r="52" spans="1:41" ht="15.6">
      <c r="A52" s="47"/>
      <c r="B52" s="56">
        <f>+'Ark1'!C549</f>
        <v>2022</v>
      </c>
      <c r="C52" s="56">
        <f>+'Ark1'!L549</f>
        <v>7</v>
      </c>
      <c r="D52" s="67" t="str">
        <f>VLOOKUP(C52,RNR!$I$16:$J$31,2)</f>
        <v>R-</v>
      </c>
      <c r="E52" s="348">
        <f>+'Ark1'!Q549</f>
        <v>11980</v>
      </c>
      <c r="F52" s="334"/>
      <c r="G52" s="348">
        <f>+'Ark1'!R549</f>
        <v>174978</v>
      </c>
      <c r="H52" s="346"/>
      <c r="I52" s="185">
        <f>+'Ark1'!AG549</f>
        <v>15.073862598681604</v>
      </c>
      <c r="J52" s="185">
        <f t="shared" si="14"/>
        <v>15.073862598681604</v>
      </c>
      <c r="K52" s="185">
        <f>+'Ark1'!AH549</f>
        <v>13.884017440865156</v>
      </c>
      <c r="L52" s="185"/>
      <c r="M52" s="162">
        <f>+'Ark1'!U549</f>
        <v>18.568435174707755</v>
      </c>
      <c r="N52" s="185">
        <f t="shared" si="15"/>
        <v>18.568435174707755</v>
      </c>
      <c r="O52" s="185"/>
      <c r="P52" s="519"/>
      <c r="Q52" s="185"/>
      <c r="R52" s="185"/>
      <c r="S52" s="185"/>
      <c r="T52" s="185"/>
      <c r="U52" s="185"/>
      <c r="V52" s="185"/>
      <c r="W52" s="185"/>
      <c r="X52" s="58">
        <f>+'Ark1'!T549</f>
        <v>5.8638571706157334</v>
      </c>
      <c r="Y52" s="185">
        <f t="shared" si="16"/>
        <v>5.8638571706157334</v>
      </c>
      <c r="Z52" s="162">
        <f>+'Ark1'!W549</f>
        <v>3.6170261404290822</v>
      </c>
      <c r="AA52" s="101"/>
      <c r="AB52" s="76">
        <f>+'Ark1'!X549</f>
        <v>66.222610842505915</v>
      </c>
      <c r="AC52" s="76">
        <f>+'Ark1'!Y549</f>
        <v>14.479534570060236</v>
      </c>
      <c r="AD52" s="76">
        <f>+'Ark1'!Z549</f>
        <v>0.39662128953354125</v>
      </c>
      <c r="AE52" s="73"/>
      <c r="AF52" s="162">
        <f>+'Ark1'!AA549</f>
        <v>5.5716581844118123</v>
      </c>
      <c r="AG52" s="58">
        <f>+'Ark1'!AC549</f>
        <v>1.56843675656152</v>
      </c>
      <c r="AH52" s="76">
        <f>+'Ark1'!AE549</f>
        <v>25.719540596178671</v>
      </c>
      <c r="AI52" s="162">
        <f t="shared" si="17"/>
        <v>14.60584307178631</v>
      </c>
      <c r="AJ52" s="47"/>
      <c r="AK52" s="4"/>
      <c r="AL52" s="61"/>
      <c r="AM52" s="16"/>
      <c r="AN52" s="13"/>
      <c r="AO52" s="18"/>
    </row>
    <row r="53" spans="1:41" ht="15.6">
      <c r="A53" s="47"/>
      <c r="B53" s="56">
        <f>+'Ark1'!C550</f>
        <v>2022</v>
      </c>
      <c r="C53" s="56">
        <f>+'Ark1'!L550</f>
        <v>8</v>
      </c>
      <c r="D53" s="67" t="str">
        <f>VLOOKUP(C53,RNR!$I$16:$J$31,2)</f>
        <v>R</v>
      </c>
      <c r="E53" s="348">
        <f>+'Ark1'!Q550</f>
        <v>11360</v>
      </c>
      <c r="F53" s="334"/>
      <c r="G53" s="348">
        <f>+'Ark1'!R550</f>
        <v>323662</v>
      </c>
      <c r="H53" s="346"/>
      <c r="I53" s="185">
        <f>+'Ark1'!AG550</f>
        <v>27.882571045585639</v>
      </c>
      <c r="J53" s="185">
        <f t="shared" si="14"/>
        <v>27.882571045585639</v>
      </c>
      <c r="K53" s="185">
        <f>+'Ark1'!AH550</f>
        <v>28.427021155335197</v>
      </c>
      <c r="L53" s="185"/>
      <c r="M53" s="162">
        <f>+'Ark1'!U550</f>
        <v>20.553379574989211</v>
      </c>
      <c r="N53" s="185">
        <f t="shared" si="15"/>
        <v>20.553379574989211</v>
      </c>
      <c r="O53" s="185"/>
      <c r="P53" s="519"/>
      <c r="Q53" s="185"/>
      <c r="R53" s="185"/>
      <c r="S53" s="185"/>
      <c r="T53" s="185"/>
      <c r="U53" s="185"/>
      <c r="V53" s="185"/>
      <c r="W53" s="185"/>
      <c r="X53" s="58">
        <f>+'Ark1'!T550</f>
        <v>6.061446817976778</v>
      </c>
      <c r="Y53" s="185">
        <f t="shared" si="16"/>
        <v>6.061446817976778</v>
      </c>
      <c r="Z53" s="162">
        <f>+'Ark1'!W550</f>
        <v>5.190600070443856</v>
      </c>
      <c r="AA53" s="101"/>
      <c r="AB53" s="76">
        <f>+'Ark1'!X550</f>
        <v>90.347028690423983</v>
      </c>
      <c r="AC53" s="76">
        <f>+'Ark1'!Y550</f>
        <v>16.25492025631678</v>
      </c>
      <c r="AD53" s="76">
        <f>+'Ark1'!Z550</f>
        <v>1.3708745543190117</v>
      </c>
      <c r="AE53" s="73"/>
      <c r="AF53" s="162">
        <f>+'Ark1'!AA550</f>
        <v>5.6640417630810154</v>
      </c>
      <c r="AG53" s="58">
        <f>+'Ark1'!AC550</f>
        <v>1.5716064633692188</v>
      </c>
      <c r="AH53" s="76">
        <f>+'Ark1'!AE550</f>
        <v>39.023628091366731</v>
      </c>
      <c r="AI53" s="162">
        <f t="shared" si="17"/>
        <v>28.491373239436619</v>
      </c>
      <c r="AJ53" s="47"/>
      <c r="AK53" s="4"/>
      <c r="AL53" s="61"/>
      <c r="AM53" s="16"/>
      <c r="AN53" s="13"/>
      <c r="AO53" s="18"/>
    </row>
    <row r="54" spans="1:41" ht="15.6">
      <c r="A54" s="47"/>
      <c r="B54" s="56">
        <f>+'Ark1'!C551</f>
        <v>2022</v>
      </c>
      <c r="C54" s="56">
        <f>+'Ark1'!L551</f>
        <v>9</v>
      </c>
      <c r="D54" s="67" t="str">
        <f>VLOOKUP(C54,RNR!$I$16:$J$31,2)</f>
        <v>R+</v>
      </c>
      <c r="E54" s="348">
        <f>+'Ark1'!Q551</f>
        <v>9429</v>
      </c>
      <c r="F54" s="334"/>
      <c r="G54" s="348">
        <f>+'Ark1'!R551</f>
        <v>303225</v>
      </c>
      <c r="H54" s="346"/>
      <c r="I54" s="185">
        <f>+'Ark1'!AG551</f>
        <v>26.121980971809194</v>
      </c>
      <c r="J54" s="185">
        <f t="shared" si="14"/>
        <v>26.121980971809194</v>
      </c>
      <c r="K54" s="185">
        <f>+'Ark1'!AH551</f>
        <v>29.518607097949022</v>
      </c>
      <c r="L54" s="185"/>
      <c r="M54" s="162">
        <f>+'Ark1'!U551</f>
        <v>22.78108787204209</v>
      </c>
      <c r="N54" s="185">
        <f t="shared" si="15"/>
        <v>22.78108787204209</v>
      </c>
      <c r="O54" s="185"/>
      <c r="P54" s="519"/>
      <c r="Q54" s="185"/>
      <c r="R54" s="185"/>
      <c r="S54" s="185"/>
      <c r="T54" s="185"/>
      <c r="U54" s="185"/>
      <c r="V54" s="185"/>
      <c r="W54" s="185"/>
      <c r="X54" s="58">
        <f>+'Ark1'!T551</f>
        <v>6.3436919779041983</v>
      </c>
      <c r="Y54" s="185">
        <f t="shared" si="16"/>
        <v>6.3436919779041983</v>
      </c>
      <c r="Z54" s="162">
        <f>+'Ark1'!W551</f>
        <v>6.5324429054332596</v>
      </c>
      <c r="AA54" s="101"/>
      <c r="AB54" s="76">
        <f>+'Ark1'!X551</f>
        <v>98.568719597658529</v>
      </c>
      <c r="AC54" s="76">
        <f>+'Ark1'!Y551</f>
        <v>28.860746970071723</v>
      </c>
      <c r="AD54" s="76">
        <f>+'Ark1'!Z551</f>
        <v>3.3569131832797439</v>
      </c>
      <c r="AE54" s="73"/>
      <c r="AF54" s="162">
        <f>+'Ark1'!AA551</f>
        <v>6.0026050799510164</v>
      </c>
      <c r="AG54" s="58">
        <f>+'Ark1'!AC551</f>
        <v>1.5312134777970423</v>
      </c>
      <c r="AH54" s="76">
        <f>+'Ark1'!AE551</f>
        <v>47.351293406570043</v>
      </c>
      <c r="AI54" s="162">
        <f t="shared" si="17"/>
        <v>32.158765510658604</v>
      </c>
      <c r="AJ54" s="47"/>
      <c r="AK54" s="4"/>
      <c r="AL54" s="61"/>
      <c r="AM54" s="16"/>
      <c r="AN54" s="13"/>
      <c r="AO54" s="18"/>
    </row>
    <row r="55" spans="1:41" ht="15.6">
      <c r="A55" s="47"/>
      <c r="B55" s="56">
        <f>+'Ark1'!C552</f>
        <v>2022</v>
      </c>
      <c r="C55" s="56">
        <f>+'Ark1'!L552</f>
        <v>10</v>
      </c>
      <c r="D55" s="67" t="str">
        <f>VLOOKUP(C55,RNR!$I$16:$J$31,2)</f>
        <v>U-</v>
      </c>
      <c r="E55" s="348">
        <f>+'Ark1'!Q552</f>
        <v>6531</v>
      </c>
      <c r="F55" s="334"/>
      <c r="G55" s="348">
        <f>+'Ark1'!R552</f>
        <v>83429</v>
      </c>
      <c r="H55" s="346"/>
      <c r="I55" s="185">
        <f>+'Ark1'!AG552</f>
        <v>7.1871737175268198</v>
      </c>
      <c r="J55" s="185">
        <f t="shared" si="14"/>
        <v>7.1871737175268198</v>
      </c>
      <c r="K55" s="185">
        <f>+'Ark1'!AH552</f>
        <v>8.9709259524052811</v>
      </c>
      <c r="L55" s="185"/>
      <c r="M55" s="162">
        <f>+'Ark1'!U552</f>
        <v>25.163082261564025</v>
      </c>
      <c r="N55" s="185">
        <f t="shared" si="15"/>
        <v>25.163082261564025</v>
      </c>
      <c r="O55" s="185"/>
      <c r="P55" s="519"/>
      <c r="Q55" s="185"/>
      <c r="R55" s="185"/>
      <c r="S55" s="185"/>
      <c r="T55" s="185"/>
      <c r="U55" s="185"/>
      <c r="V55" s="185"/>
      <c r="W55" s="185"/>
      <c r="X55" s="58">
        <f>+'Ark1'!T552</f>
        <v>6.7756175910055276</v>
      </c>
      <c r="Y55" s="185">
        <f t="shared" si="16"/>
        <v>6.7756175910055276</v>
      </c>
      <c r="Z55" s="162">
        <f>+'Ark1'!W552</f>
        <v>9.5782042215536567</v>
      </c>
      <c r="AA55" s="101"/>
      <c r="AB55" s="76">
        <f>+'Ark1'!X552</f>
        <v>99.570892615277685</v>
      </c>
      <c r="AC55" s="76">
        <f>+'Ark1'!Y552</f>
        <v>55.768377902168318</v>
      </c>
      <c r="AD55" s="76">
        <f>+'Ark1'!Z552</f>
        <v>5.4537391075045845</v>
      </c>
      <c r="AE55" s="73"/>
      <c r="AF55" s="162">
        <f>+'Ark1'!AA552</f>
        <v>6.5495552445268688</v>
      </c>
      <c r="AG55" s="58">
        <f>+'Ark1'!AC552</f>
        <v>1.5277209766238278</v>
      </c>
      <c r="AH55" s="76">
        <f>+'Ark1'!AE552</f>
        <v>52.047163984278576</v>
      </c>
      <c r="AI55" s="162">
        <f t="shared" si="17"/>
        <v>12.774307150512938</v>
      </c>
      <c r="AJ55" s="47"/>
      <c r="AK55" s="4"/>
      <c r="AL55" s="61"/>
      <c r="AM55" s="16"/>
      <c r="AN55" s="5"/>
      <c r="AO55" s="18"/>
    </row>
    <row r="56" spans="1:41" ht="15.6">
      <c r="A56" s="47"/>
      <c r="B56" s="56">
        <f>+'Ark1'!C553</f>
        <v>2022</v>
      </c>
      <c r="C56" s="56">
        <f>+'Ark1'!L553</f>
        <v>11</v>
      </c>
      <c r="D56" s="67" t="str">
        <f>VLOOKUP(C56,RNR!$I$16:$J$31,2)</f>
        <v>U</v>
      </c>
      <c r="E56" s="348">
        <f>+'Ark1'!Q553</f>
        <v>4016</v>
      </c>
      <c r="F56" s="334"/>
      <c r="G56" s="348">
        <f>+'Ark1'!R553</f>
        <v>22012</v>
      </c>
      <c r="H56" s="346"/>
      <c r="I56" s="185">
        <f>+'Ark1'!AG553</f>
        <v>1.8962718943077388</v>
      </c>
      <c r="J56" s="185">
        <f t="shared" si="14"/>
        <v>1.8962718943077388</v>
      </c>
      <c r="K56" s="185">
        <f>+'Ark1'!AH553</f>
        <v>2.6491516010843088</v>
      </c>
      <c r="L56" s="185"/>
      <c r="M56" s="162">
        <f>+'Ark1'!U553</f>
        <v>28.163777939305792</v>
      </c>
      <c r="N56" s="185">
        <f t="shared" si="15"/>
        <v>28.163777939305792</v>
      </c>
      <c r="O56" s="185"/>
      <c r="P56" s="519"/>
      <c r="Q56" s="185"/>
      <c r="R56" s="185"/>
      <c r="S56" s="185"/>
      <c r="T56" s="185"/>
      <c r="U56" s="185"/>
      <c r="V56" s="185"/>
      <c r="W56" s="185"/>
      <c r="X56" s="58">
        <f>+'Ark1'!T553</f>
        <v>7.1958477194257684</v>
      </c>
      <c r="Y56" s="185">
        <f t="shared" si="16"/>
        <v>7.1958477194257684</v>
      </c>
      <c r="Z56" s="162">
        <f>+'Ark1'!W553</f>
        <v>16.568235507904781</v>
      </c>
      <c r="AA56" s="101"/>
      <c r="AB56" s="76">
        <f>+'Ark1'!X553</f>
        <v>99.541159367617638</v>
      </c>
      <c r="AC56" s="76">
        <f>+'Ark1'!Y553</f>
        <v>75.340723241868062</v>
      </c>
      <c r="AD56" s="76">
        <f>+'Ark1'!Z553</f>
        <v>10.626022169725601</v>
      </c>
      <c r="AE56" s="73"/>
      <c r="AF56" s="162">
        <f>+'Ark1'!AA553</f>
        <v>8.4441632518088579</v>
      </c>
      <c r="AG56" s="58">
        <f>+'Ark1'!AC553</f>
        <v>1.7697600745568169</v>
      </c>
      <c r="AH56" s="76">
        <f>+'Ark1'!AE553</f>
        <v>61.245655004033999</v>
      </c>
      <c r="AI56" s="162">
        <f t="shared" si="17"/>
        <v>5.4810756972111552</v>
      </c>
      <c r="AJ56" s="47"/>
      <c r="AK56" s="4"/>
      <c r="AL56" s="61"/>
      <c r="AM56" s="16"/>
      <c r="AN56" s="5"/>
      <c r="AO56" s="18"/>
    </row>
    <row r="57" spans="1:41" ht="15.6">
      <c r="A57" s="47"/>
      <c r="B57" s="56">
        <f>+'Ark1'!C554</f>
        <v>2022</v>
      </c>
      <c r="C57" s="56">
        <f>+'Ark1'!L554</f>
        <v>12</v>
      </c>
      <c r="D57" s="67" t="str">
        <f>VLOOKUP(C57,RNR!$I$16:$J$31,2)</f>
        <v>U+</v>
      </c>
      <c r="E57" s="348">
        <f>+'Ark1'!Q554</f>
        <v>1298</v>
      </c>
      <c r="F57" s="334"/>
      <c r="G57" s="348">
        <f>+'Ark1'!R554</f>
        <v>2792</v>
      </c>
      <c r="H57" s="346"/>
      <c r="I57" s="185">
        <f>+'Ark1'!AG554</f>
        <v>0.24052294788784329</v>
      </c>
      <c r="J57" s="185">
        <f t="shared" si="14"/>
        <v>0.24052294788784329</v>
      </c>
      <c r="K57" s="185">
        <f>+'Ark1'!AH554</f>
        <v>0.3905969252044787</v>
      </c>
      <c r="L57" s="185"/>
      <c r="M57" s="162">
        <f>+'Ark1'!U554</f>
        <v>32.738366762177606</v>
      </c>
      <c r="N57" s="185">
        <f t="shared" si="15"/>
        <v>32.738366762177606</v>
      </c>
      <c r="O57" s="185"/>
      <c r="P57" s="519"/>
      <c r="Q57" s="185"/>
      <c r="R57" s="185"/>
      <c r="S57" s="185"/>
      <c r="T57" s="185"/>
      <c r="U57" s="185"/>
      <c r="V57" s="185"/>
      <c r="W57" s="185"/>
      <c r="X57" s="58">
        <f>+'Ark1'!T554</f>
        <v>7.773997134670485</v>
      </c>
      <c r="Y57" s="185">
        <f t="shared" si="16"/>
        <v>7.773997134670485</v>
      </c>
      <c r="Z57" s="162">
        <f>+'Ark1'!W554</f>
        <v>28.975644699140403</v>
      </c>
      <c r="AA57" s="101"/>
      <c r="AB57" s="76">
        <f>+'Ark1'!X554</f>
        <v>99.820916905444122</v>
      </c>
      <c r="AC57" s="76">
        <f>+'Ark1'!Y554</f>
        <v>85.351002865329505</v>
      </c>
      <c r="AD57" s="76">
        <f>+'Ark1'!Z554</f>
        <v>22.492836676217767</v>
      </c>
      <c r="AE57" s="73"/>
      <c r="AF57" s="162">
        <f>+'Ark1'!AA554</f>
        <v>11.341992349483773</v>
      </c>
      <c r="AG57" s="58">
        <f>+'Ark1'!AC554</f>
        <v>2.2541264446887381</v>
      </c>
      <c r="AH57" s="76">
        <f>+'Ark1'!AE554</f>
        <v>68.00990960995631</v>
      </c>
      <c r="AI57" s="162">
        <f t="shared" si="17"/>
        <v>2.1510015408320493</v>
      </c>
      <c r="AJ57" s="47"/>
      <c r="AK57" s="4"/>
      <c r="AL57" s="61"/>
      <c r="AM57" s="16"/>
      <c r="AN57" s="5"/>
      <c r="AO57" s="18"/>
    </row>
    <row r="58" spans="1:41" ht="15.6">
      <c r="A58" s="47"/>
      <c r="B58" s="56">
        <f>+'Ark1'!C555</f>
        <v>2022</v>
      </c>
      <c r="C58" s="56">
        <f>+'Ark1'!L555</f>
        <v>13</v>
      </c>
      <c r="D58" s="67" t="str">
        <f>VLOOKUP(C58,RNR!$I$16:$J$31,2)</f>
        <v>E-</v>
      </c>
      <c r="E58" s="348">
        <f>+'Ark1'!Q555</f>
        <v>162</v>
      </c>
      <c r="F58" s="334"/>
      <c r="G58" s="348">
        <f>+'Ark1'!R555</f>
        <v>221</v>
      </c>
      <c r="H58" s="346"/>
      <c r="I58" s="185">
        <f>+'Ark1'!AG555</f>
        <v>1.9038528468199631E-2</v>
      </c>
      <c r="J58" s="185">
        <f t="shared" si="14"/>
        <v>1.9038528468199631E-2</v>
      </c>
      <c r="K58" s="185">
        <f>+'Ark1'!AH555</f>
        <v>3.393714800363188E-2</v>
      </c>
      <c r="L58" s="185"/>
      <c r="M58" s="162">
        <f>+'Ark1'!U555</f>
        <v>35.935746606334845</v>
      </c>
      <c r="N58" s="185">
        <f t="shared" si="15"/>
        <v>35.935746606334845</v>
      </c>
      <c r="O58" s="185"/>
      <c r="P58" s="519"/>
      <c r="Q58" s="185"/>
      <c r="R58" s="185"/>
      <c r="S58" s="185"/>
      <c r="T58" s="185"/>
      <c r="U58" s="185"/>
      <c r="V58" s="185"/>
      <c r="W58" s="185"/>
      <c r="X58" s="58">
        <f>+'Ark1'!T555</f>
        <v>7.6063348416289598</v>
      </c>
      <c r="Y58" s="185">
        <f t="shared" si="16"/>
        <v>7.6063348416289598</v>
      </c>
      <c r="Z58" s="162">
        <f>+'Ark1'!W555</f>
        <v>30.769230769230759</v>
      </c>
      <c r="AA58" s="101"/>
      <c r="AB58" s="76">
        <f>+'Ark1'!X555</f>
        <v>100</v>
      </c>
      <c r="AC58" s="76">
        <f>+'Ark1'!Y555</f>
        <v>88.235294117647058</v>
      </c>
      <c r="AD58" s="76">
        <f>+'Ark1'!Z555</f>
        <v>28.959276018099541</v>
      </c>
      <c r="AE58" s="73"/>
      <c r="AF58" s="162">
        <f>+'Ark1'!AA555</f>
        <v>14.843629528008004</v>
      </c>
      <c r="AG58" s="58">
        <f>+'Ark1'!AC555</f>
        <v>2.5444030771681625</v>
      </c>
      <c r="AH58" s="76">
        <f>+'Ark1'!AE555</f>
        <v>67.437007986430075</v>
      </c>
      <c r="AI58" s="162">
        <f t="shared" si="17"/>
        <v>1.3641975308641976</v>
      </c>
      <c r="AJ58" s="47"/>
      <c r="AK58" s="4"/>
      <c r="AL58" s="61"/>
      <c r="AM58" s="16"/>
      <c r="AN58" s="5"/>
      <c r="AO58" s="18"/>
    </row>
    <row r="59" spans="1:41" ht="15.6">
      <c r="A59" s="47"/>
      <c r="B59" s="56">
        <f>+'Ark1'!C556</f>
        <v>2022</v>
      </c>
      <c r="C59" s="56">
        <f>+'Ark1'!L556</f>
        <v>14</v>
      </c>
      <c r="D59" s="67" t="str">
        <f>VLOOKUP(C59,RNR!$I$16:$J$31,2)</f>
        <v>E</v>
      </c>
      <c r="E59" s="348">
        <f>+'Ark1'!Q556</f>
        <v>48</v>
      </c>
      <c r="F59" s="334"/>
      <c r="G59" s="348">
        <f>+'Ark1'!R556</f>
        <v>69</v>
      </c>
      <c r="H59" s="346"/>
      <c r="I59" s="185">
        <f>+'Ark1'!AG556</f>
        <v>5.9441559470849508E-3</v>
      </c>
      <c r="J59" s="185">
        <f t="shared" si="14"/>
        <v>5.9441559470849508E-3</v>
      </c>
      <c r="K59" s="185">
        <f>+'Ark1'!AH556</f>
        <v>1.1370384660150577E-2</v>
      </c>
      <c r="L59" s="185"/>
      <c r="M59" s="162">
        <f>+'Ark1'!U556</f>
        <v>38.56289855072464</v>
      </c>
      <c r="N59" s="185">
        <f t="shared" si="15"/>
        <v>38.56289855072464</v>
      </c>
      <c r="O59" s="185"/>
      <c r="P59" s="519"/>
      <c r="Q59" s="185"/>
      <c r="R59" s="185"/>
      <c r="S59" s="185"/>
      <c r="T59" s="185"/>
      <c r="U59" s="185"/>
      <c r="V59" s="185"/>
      <c r="W59" s="185"/>
      <c r="X59" s="58">
        <f>+'Ark1'!T556</f>
        <v>8.3333333333333357</v>
      </c>
      <c r="Y59" s="185">
        <f t="shared" si="16"/>
        <v>8.3333333333333357</v>
      </c>
      <c r="Z59" s="162">
        <f>+'Ark1'!W556</f>
        <v>39.130434782608695</v>
      </c>
      <c r="AA59" s="101"/>
      <c r="AB59" s="76">
        <f>+'Ark1'!X556</f>
        <v>100</v>
      </c>
      <c r="AC59" s="76">
        <f>+'Ark1'!Y556</f>
        <v>81.159420289855078</v>
      </c>
      <c r="AD59" s="76">
        <f>+'Ark1'!Z556</f>
        <v>40.579710144927539</v>
      </c>
      <c r="AE59" s="73"/>
      <c r="AF59" s="162">
        <f>+'Ark1'!AA556</f>
        <v>16.929122416749852</v>
      </c>
      <c r="AG59" s="58">
        <f>+'Ark1'!AC556</f>
        <v>3.6461878709603193</v>
      </c>
      <c r="AH59" s="76">
        <f>+'Ark1'!AE556</f>
        <v>78.996891417762214</v>
      </c>
      <c r="AI59" s="162">
        <f t="shared" si="17"/>
        <v>1.4375</v>
      </c>
      <c r="AJ59" s="47"/>
      <c r="AK59" s="4"/>
      <c r="AL59" s="61"/>
      <c r="AM59" s="16"/>
      <c r="AN59" s="5"/>
      <c r="AO59" s="18"/>
    </row>
    <row r="60" spans="1:41" s="595" customFormat="1" ht="15.6">
      <c r="A60" s="47"/>
      <c r="B60" s="56">
        <f>+'Ark1'!C557</f>
        <v>2022</v>
      </c>
      <c r="C60" s="56">
        <f>+'Ark1'!L557</f>
        <v>15</v>
      </c>
      <c r="D60" s="67" t="str">
        <f>VLOOKUP(C60,RNR!$I$16:$J$31,2)</f>
        <v>E+</v>
      </c>
      <c r="E60" s="348">
        <f>+'Ark1'!Q557</f>
        <v>6</v>
      </c>
      <c r="F60" s="334"/>
      <c r="G60" s="348">
        <f>+'Ark1'!R557</f>
        <v>7</v>
      </c>
      <c r="H60" s="346"/>
      <c r="I60" s="185">
        <f>+'Ark1'!AG557</f>
        <v>6.0303031347238645E-4</v>
      </c>
      <c r="J60" s="185">
        <f t="shared" si="14"/>
        <v>6.0303031347238645E-4</v>
      </c>
      <c r="K60" s="185">
        <f>+'Ark1'!AH557</f>
        <v>1.0845460932435683E-3</v>
      </c>
      <c r="L60" s="185"/>
      <c r="M60" s="162">
        <f>+'Ark1'!U557</f>
        <v>36.257142857142874</v>
      </c>
      <c r="N60" s="185">
        <f t="shared" si="15"/>
        <v>36.257142857142874</v>
      </c>
      <c r="O60" s="185"/>
      <c r="P60" s="519"/>
      <c r="Q60" s="185"/>
      <c r="R60" s="185"/>
      <c r="S60" s="185"/>
      <c r="T60" s="185"/>
      <c r="U60" s="185"/>
      <c r="V60" s="185"/>
      <c r="W60" s="185"/>
      <c r="X60" s="58">
        <f>+'Ark1'!T557</f>
        <v>6.8571428571428559</v>
      </c>
      <c r="Y60" s="185">
        <f t="shared" si="16"/>
        <v>6.8571428571428559</v>
      </c>
      <c r="Z60" s="162">
        <f>+'Ark1'!W557</f>
        <v>28.571428571428577</v>
      </c>
      <c r="AA60" s="101"/>
      <c r="AB60" s="76">
        <f>+'Ark1'!X557</f>
        <v>100</v>
      </c>
      <c r="AC60" s="76">
        <f>+'Ark1'!Y557</f>
        <v>71.428571428571445</v>
      </c>
      <c r="AD60" s="76">
        <f>+'Ark1'!Z557</f>
        <v>28.571428571428577</v>
      </c>
      <c r="AE60" s="73"/>
      <c r="AF60" s="162">
        <f>+'Ark1'!AA557</f>
        <v>19.970181853586254</v>
      </c>
      <c r="AG60" s="58">
        <f>+'Ark1'!AC557</f>
        <v>3.9434782119549321</v>
      </c>
      <c r="AH60" s="76">
        <f>+'Ark1'!AE557</f>
        <v>97.422886224086071</v>
      </c>
      <c r="AI60" s="162">
        <f t="shared" si="17"/>
        <v>1.1666666666666667</v>
      </c>
      <c r="AJ60" s="47"/>
      <c r="AK60" s="4"/>
      <c r="AL60" s="61"/>
      <c r="AM60" s="16"/>
      <c r="AN60" s="5"/>
      <c r="AO60" s="598"/>
    </row>
    <row r="61" spans="1:41" s="595" customFormat="1" ht="15.6">
      <c r="A61" s="47"/>
      <c r="B61" s="47"/>
      <c r="C61" s="47"/>
      <c r="D61" s="47"/>
      <c r="E61" s="47"/>
      <c r="F61" s="47"/>
      <c r="G61" s="47"/>
      <c r="H61" s="346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"/>
      <c r="AL61" s="61"/>
      <c r="AM61" s="16"/>
      <c r="AN61" s="5"/>
      <c r="AO61" s="598"/>
    </row>
    <row r="62" spans="1:41" ht="15.6">
      <c r="A62" s="47"/>
      <c r="B62" s="56">
        <f>+'Ark1'!C558</f>
        <v>2022</v>
      </c>
      <c r="C62" s="56">
        <f>+'Ark1'!L558</f>
        <v>99</v>
      </c>
      <c r="D62" s="67" t="str">
        <f>VLOOKUP(C62,RNR!$I$16:$J$31,2)</f>
        <v>Kasserte</v>
      </c>
      <c r="E62" s="348">
        <f>+'Ark1'!Q558</f>
        <v>808</v>
      </c>
      <c r="F62" s="334"/>
      <c r="G62" s="348">
        <f>+'Ark1'!R558</f>
        <v>1059</v>
      </c>
      <c r="H62" s="346"/>
      <c r="I62" s="185">
        <f>+'Ark1'!AG558</f>
        <v>9.1229871709608154E-2</v>
      </c>
      <c r="J62" s="185">
        <f t="shared" ref="J62" si="18">+I62-I79</f>
        <v>9.1229871709608154E-2</v>
      </c>
      <c r="K62" s="185">
        <f>+'Ark1'!AH558</f>
        <v>8.6193082889624045E-2</v>
      </c>
      <c r="L62" s="185"/>
      <c r="M62" s="162">
        <f>+'Ark1'!U558</f>
        <v>19.046713881019819</v>
      </c>
      <c r="N62" s="185">
        <f t="shared" ref="N62" si="19">+M62-M79</f>
        <v>19.046713881019819</v>
      </c>
      <c r="O62" s="185"/>
      <c r="P62" s="519"/>
      <c r="Q62" s="185"/>
      <c r="R62" s="185"/>
      <c r="S62" s="185"/>
      <c r="T62" s="185"/>
      <c r="U62" s="185"/>
      <c r="V62" s="185"/>
      <c r="W62" s="185"/>
      <c r="X62" s="58">
        <f>+'Ark1'!T558</f>
        <v>3.7025495750708224</v>
      </c>
      <c r="Y62" s="185">
        <f t="shared" ref="Y62" si="20">+X62-X79</f>
        <v>3.7025495750708224</v>
      </c>
      <c r="Z62" s="162">
        <f>+'Ark1'!W558</f>
        <v>1.8885741265344664</v>
      </c>
      <c r="AA62" s="101"/>
      <c r="AB62" s="76">
        <f>+'Ark1'!X558</f>
        <v>64.589235127478759</v>
      </c>
      <c r="AC62" s="76">
        <f>+'Ark1'!Y558</f>
        <v>27.856468366383393</v>
      </c>
      <c r="AD62" s="76">
        <f>+'Ark1'!Z558</f>
        <v>1.6997167138810203</v>
      </c>
      <c r="AE62" s="73"/>
      <c r="AF62" s="162">
        <f>+'Ark1'!AA558</f>
        <v>8.9479220246550746</v>
      </c>
      <c r="AG62" s="58">
        <f>+'Ark1'!AC558</f>
        <v>2.5793000192637985</v>
      </c>
      <c r="AH62" s="76">
        <f>+'Ark1'!AE558</f>
        <v>24.839124079462056</v>
      </c>
      <c r="AI62" s="162">
        <f>+G62/E62</f>
        <v>1.3106435643564356</v>
      </c>
      <c r="AJ62" s="47"/>
      <c r="AK62" s="4"/>
      <c r="AL62" s="61"/>
      <c r="AM62" s="16"/>
      <c r="AN62" s="5"/>
      <c r="AO62" s="18"/>
    </row>
    <row r="63" spans="1:41" s="595" customFormat="1" ht="15.6">
      <c r="A63" s="47"/>
      <c r="B63" s="47"/>
      <c r="C63" s="47"/>
      <c r="D63" s="47"/>
      <c r="E63" s="47"/>
      <c r="F63" s="47"/>
      <c r="G63" s="47"/>
      <c r="H63" s="346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"/>
      <c r="AL63" s="61"/>
      <c r="AM63" s="16"/>
      <c r="AN63" s="5"/>
      <c r="AO63" s="598"/>
    </row>
    <row r="64" spans="1:41" ht="15.6">
      <c r="A64" s="47"/>
      <c r="B64">
        <f>+'Ark1'!C559</f>
        <v>2021</v>
      </c>
      <c r="C64">
        <f>+'Ark1'!L559</f>
        <v>1</v>
      </c>
      <c r="D64" s="3" t="str">
        <f t="shared" ref="D64:D77" si="21">+D46</f>
        <v>P-</v>
      </c>
      <c r="E64" s="331">
        <f>+'Ark1'!Q559</f>
        <v>0</v>
      </c>
      <c r="G64" s="331">
        <f>+'Ark1'!R559</f>
        <v>0</v>
      </c>
      <c r="H64" s="346"/>
      <c r="I64" s="203">
        <f>+'Ark1'!AG559</f>
        <v>0</v>
      </c>
      <c r="J64" s="203">
        <f t="shared" ref="J64:J78" si="22">+I64-I80</f>
        <v>0</v>
      </c>
      <c r="K64" s="203">
        <f>+'Ark1'!AH559</f>
        <v>0</v>
      </c>
      <c r="L64" s="203"/>
      <c r="M64" s="98">
        <f>+'Ark1'!U559</f>
        <v>0</v>
      </c>
      <c r="N64" s="203">
        <f t="shared" ref="N64:N78" si="23">+M64-M80</f>
        <v>0</v>
      </c>
      <c r="O64" s="203"/>
      <c r="P64" s="520"/>
      <c r="Q64" s="203"/>
      <c r="R64" s="203"/>
      <c r="S64" s="203"/>
      <c r="T64" s="203"/>
      <c r="U64" s="203"/>
      <c r="V64" s="203"/>
      <c r="W64" s="203"/>
      <c r="X64" s="1">
        <f>+'Ark1'!T559</f>
        <v>0</v>
      </c>
      <c r="Y64" s="203">
        <f t="shared" ref="Y64:Y78" si="24">+X64-X80</f>
        <v>0</v>
      </c>
      <c r="Z64" s="98">
        <f>+'Ark1'!W559</f>
        <v>0</v>
      </c>
      <c r="AA64" s="101"/>
      <c r="AB64" s="11">
        <f>+'Ark1'!X559</f>
        <v>0</v>
      </c>
      <c r="AC64" s="11">
        <f>+'Ark1'!Y559</f>
        <v>0</v>
      </c>
      <c r="AD64" s="11">
        <f>+'Ark1'!Z559</f>
        <v>0</v>
      </c>
      <c r="AE64" s="73"/>
      <c r="AF64" s="98">
        <f>+'Ark1'!AA559</f>
        <v>0</v>
      </c>
      <c r="AG64" s="1">
        <f>+'Ark1'!AC559</f>
        <v>0</v>
      </c>
      <c r="AH64" s="11">
        <f>+'Ark1'!AE559</f>
        <v>0</v>
      </c>
      <c r="AI64" s="98" t="e">
        <f t="shared" ref="AI64:AI78" si="25">+G64/E64</f>
        <v>#DIV/0!</v>
      </c>
      <c r="AJ64" s="47"/>
      <c r="AK64" s="4"/>
      <c r="AL64" s="61"/>
      <c r="AM64" s="16"/>
      <c r="AN64" s="5"/>
      <c r="AO64" s="18"/>
    </row>
    <row r="65" spans="1:41" ht="15.6">
      <c r="A65" s="47"/>
      <c r="B65">
        <f>+'Ark1'!C560</f>
        <v>2021</v>
      </c>
      <c r="C65">
        <f>+'Ark1'!L560</f>
        <v>2</v>
      </c>
      <c r="D65" s="3" t="str">
        <f t="shared" si="21"/>
        <v>P</v>
      </c>
      <c r="E65" s="331">
        <f>+'Ark1'!Q560</f>
        <v>0</v>
      </c>
      <c r="G65" s="331">
        <f>+'Ark1'!R560</f>
        <v>0</v>
      </c>
      <c r="H65" s="346"/>
      <c r="I65" s="203">
        <f>+'Ark1'!AG560</f>
        <v>0</v>
      </c>
      <c r="J65" s="203">
        <f t="shared" si="22"/>
        <v>0</v>
      </c>
      <c r="K65" s="203">
        <f>+'Ark1'!AH560</f>
        <v>0</v>
      </c>
      <c r="L65" s="203"/>
      <c r="M65" s="98">
        <f>+'Ark1'!U560</f>
        <v>0</v>
      </c>
      <c r="N65" s="203">
        <f t="shared" si="23"/>
        <v>0</v>
      </c>
      <c r="O65" s="203"/>
      <c r="P65" s="520"/>
      <c r="Q65" s="203"/>
      <c r="R65" s="203"/>
      <c r="S65" s="203"/>
      <c r="T65" s="203"/>
      <c r="U65" s="203"/>
      <c r="V65" s="203"/>
      <c r="W65" s="203"/>
      <c r="X65" s="1">
        <f>+'Ark1'!T560</f>
        <v>0</v>
      </c>
      <c r="Y65" s="203">
        <f t="shared" si="24"/>
        <v>0</v>
      </c>
      <c r="Z65" s="98">
        <f>+'Ark1'!W560</f>
        <v>0</v>
      </c>
      <c r="AA65" s="101"/>
      <c r="AB65" s="11">
        <f>+'Ark1'!X560</f>
        <v>0</v>
      </c>
      <c r="AC65" s="11">
        <f>+'Ark1'!Y560</f>
        <v>0</v>
      </c>
      <c r="AD65" s="11">
        <f>+'Ark1'!Z560</f>
        <v>0</v>
      </c>
      <c r="AE65" s="73"/>
      <c r="AF65" s="98">
        <f>+'Ark1'!AA560</f>
        <v>0</v>
      </c>
      <c r="AG65" s="1">
        <f>+'Ark1'!AC560</f>
        <v>0</v>
      </c>
      <c r="AH65" s="11">
        <f>+'Ark1'!AE560</f>
        <v>0</v>
      </c>
      <c r="AI65" s="98" t="e">
        <f t="shared" si="25"/>
        <v>#DIV/0!</v>
      </c>
      <c r="AJ65" s="47"/>
      <c r="AK65" s="4"/>
      <c r="AL65" s="61"/>
      <c r="AM65" s="16"/>
      <c r="AN65" s="5"/>
      <c r="AO65" s="18"/>
    </row>
    <row r="66" spans="1:41" ht="15.6">
      <c r="A66" s="47"/>
      <c r="B66">
        <f>+'Ark1'!C561</f>
        <v>2021</v>
      </c>
      <c r="C66">
        <f>+'Ark1'!L561</f>
        <v>3</v>
      </c>
      <c r="D66" s="3" t="str">
        <f t="shared" si="21"/>
        <v>P+</v>
      </c>
      <c r="E66" s="331">
        <f>+'Ark1'!Q561</f>
        <v>0</v>
      </c>
      <c r="G66" s="331">
        <f>+'Ark1'!R561</f>
        <v>0</v>
      </c>
      <c r="H66" s="346"/>
      <c r="I66" s="203">
        <f>+'Ark1'!AG561</f>
        <v>0</v>
      </c>
      <c r="J66" s="203">
        <f t="shared" si="22"/>
        <v>0</v>
      </c>
      <c r="K66" s="203">
        <f>+'Ark1'!AH561</f>
        <v>0</v>
      </c>
      <c r="L66" s="203"/>
      <c r="M66" s="98">
        <f>+'Ark1'!U561</f>
        <v>0</v>
      </c>
      <c r="N66" s="203">
        <f t="shared" si="23"/>
        <v>0</v>
      </c>
      <c r="O66" s="203"/>
      <c r="P66" s="520"/>
      <c r="Q66" s="203"/>
      <c r="R66" s="203"/>
      <c r="S66" s="203"/>
      <c r="T66" s="203"/>
      <c r="U66" s="203"/>
      <c r="V66" s="203"/>
      <c r="W66" s="203"/>
      <c r="X66" s="1">
        <f>+'Ark1'!T561</f>
        <v>0</v>
      </c>
      <c r="Y66" s="203">
        <f t="shared" si="24"/>
        <v>0</v>
      </c>
      <c r="Z66" s="98">
        <f>+'Ark1'!W561</f>
        <v>0</v>
      </c>
      <c r="AA66" s="101"/>
      <c r="AB66" s="11">
        <f>+'Ark1'!X561</f>
        <v>0</v>
      </c>
      <c r="AC66" s="11">
        <f>+'Ark1'!Y561</f>
        <v>0</v>
      </c>
      <c r="AD66" s="11">
        <f>+'Ark1'!Z561</f>
        <v>0</v>
      </c>
      <c r="AE66" s="73"/>
      <c r="AF66" s="98">
        <f>+'Ark1'!AA561</f>
        <v>0</v>
      </c>
      <c r="AG66" s="1">
        <f>+'Ark1'!AC561</f>
        <v>0</v>
      </c>
      <c r="AH66" s="11">
        <f>+'Ark1'!AE561</f>
        <v>0</v>
      </c>
      <c r="AI66" s="98" t="e">
        <f t="shared" si="25"/>
        <v>#DIV/0!</v>
      </c>
      <c r="AJ66" s="47"/>
      <c r="AK66" s="4"/>
      <c r="AL66" s="61"/>
      <c r="AM66" s="18"/>
      <c r="AN66" s="5"/>
      <c r="AO66" s="18"/>
    </row>
    <row r="67" spans="1:41" ht="15.6">
      <c r="A67" s="47"/>
      <c r="B67">
        <f>+'Ark1'!C562</f>
        <v>2021</v>
      </c>
      <c r="C67">
        <f>+'Ark1'!L562</f>
        <v>4</v>
      </c>
      <c r="D67" s="3" t="str">
        <f t="shared" si="21"/>
        <v>O-</v>
      </c>
      <c r="E67" s="331">
        <f>+'Ark1'!Q562</f>
        <v>0</v>
      </c>
      <c r="G67" s="331">
        <f>+'Ark1'!R562</f>
        <v>0</v>
      </c>
      <c r="H67" s="346"/>
      <c r="I67" s="203">
        <f>+'Ark1'!AG562</f>
        <v>0</v>
      </c>
      <c r="J67" s="203">
        <f t="shared" si="22"/>
        <v>0</v>
      </c>
      <c r="K67" s="203">
        <f>+'Ark1'!AH562</f>
        <v>0</v>
      </c>
      <c r="L67" s="203"/>
      <c r="M67" s="98">
        <f>+'Ark1'!U562</f>
        <v>0</v>
      </c>
      <c r="N67" s="203">
        <f t="shared" si="23"/>
        <v>0</v>
      </c>
      <c r="O67" s="203"/>
      <c r="P67" s="520"/>
      <c r="Q67" s="203"/>
      <c r="R67" s="203"/>
      <c r="S67" s="203"/>
      <c r="T67" s="203"/>
      <c r="U67" s="203"/>
      <c r="V67" s="203"/>
      <c r="W67" s="203"/>
      <c r="X67" s="1">
        <f>+'Ark1'!T562</f>
        <v>0</v>
      </c>
      <c r="Y67" s="203">
        <f t="shared" si="24"/>
        <v>0</v>
      </c>
      <c r="Z67" s="98">
        <f>+'Ark1'!W562</f>
        <v>0</v>
      </c>
      <c r="AA67" s="101"/>
      <c r="AB67" s="11">
        <f>+'Ark1'!X562</f>
        <v>0</v>
      </c>
      <c r="AC67" s="11">
        <f>+'Ark1'!Y562</f>
        <v>0</v>
      </c>
      <c r="AD67" s="11">
        <f>+'Ark1'!Z562</f>
        <v>0</v>
      </c>
      <c r="AE67" s="73"/>
      <c r="AF67" s="98">
        <f>+'Ark1'!AA562</f>
        <v>0</v>
      </c>
      <c r="AG67" s="1">
        <f>+'Ark1'!AC562</f>
        <v>0</v>
      </c>
      <c r="AH67" s="11">
        <f>+'Ark1'!AE562</f>
        <v>0</v>
      </c>
      <c r="AI67" s="98" t="e">
        <f t="shared" si="25"/>
        <v>#DIV/0!</v>
      </c>
      <c r="AJ67" s="47"/>
      <c r="AK67" s="13"/>
      <c r="AL67" s="61"/>
    </row>
    <row r="68" spans="1:41" ht="15.6">
      <c r="A68" s="47"/>
      <c r="B68">
        <f>+'Ark1'!C563</f>
        <v>2021</v>
      </c>
      <c r="C68">
        <f>+'Ark1'!L563</f>
        <v>5</v>
      </c>
      <c r="D68" s="3" t="str">
        <f t="shared" si="21"/>
        <v>O</v>
      </c>
      <c r="E68" s="331">
        <f>+'Ark1'!Q563</f>
        <v>0</v>
      </c>
      <c r="G68" s="331">
        <f>+'Ark1'!R563</f>
        <v>0</v>
      </c>
      <c r="H68" s="346"/>
      <c r="I68" s="203">
        <f>+'Ark1'!AG563</f>
        <v>0</v>
      </c>
      <c r="J68" s="203">
        <f t="shared" si="22"/>
        <v>0</v>
      </c>
      <c r="K68" s="203">
        <f>+'Ark1'!AH563</f>
        <v>0</v>
      </c>
      <c r="L68" s="203"/>
      <c r="M68" s="98">
        <f>+'Ark1'!U563</f>
        <v>0</v>
      </c>
      <c r="N68" s="203">
        <f t="shared" si="23"/>
        <v>0</v>
      </c>
      <c r="O68" s="203"/>
      <c r="P68" s="520"/>
      <c r="Q68" s="203"/>
      <c r="R68" s="203"/>
      <c r="S68" s="203"/>
      <c r="T68" s="203"/>
      <c r="U68" s="203"/>
      <c r="V68" s="203"/>
      <c r="W68" s="203"/>
      <c r="X68" s="1">
        <f>+'Ark1'!T563</f>
        <v>0</v>
      </c>
      <c r="Y68" s="203">
        <f t="shared" si="24"/>
        <v>0</v>
      </c>
      <c r="Z68" s="98">
        <f>+'Ark1'!W563</f>
        <v>0</v>
      </c>
      <c r="AA68" s="101"/>
      <c r="AB68" s="11">
        <f>+'Ark1'!X563</f>
        <v>0</v>
      </c>
      <c r="AC68" s="11">
        <f>+'Ark1'!Y563</f>
        <v>0</v>
      </c>
      <c r="AD68" s="11">
        <f>+'Ark1'!Z563</f>
        <v>0</v>
      </c>
      <c r="AE68" s="73"/>
      <c r="AF68" s="98">
        <f>+'Ark1'!AA563</f>
        <v>0</v>
      </c>
      <c r="AG68" s="1">
        <f>+'Ark1'!AC563</f>
        <v>0</v>
      </c>
      <c r="AH68" s="11">
        <f>+'Ark1'!AE563</f>
        <v>0</v>
      </c>
      <c r="AI68" s="98" t="e">
        <f t="shared" si="25"/>
        <v>#DIV/0!</v>
      </c>
      <c r="AJ68" s="47"/>
      <c r="AK68" s="5"/>
      <c r="AL68" s="61"/>
      <c r="AM68" s="18"/>
      <c r="AO68" s="18"/>
    </row>
    <row r="69" spans="1:41" ht="15.6">
      <c r="A69" s="47"/>
      <c r="B69">
        <f>+'Ark1'!C564</f>
        <v>2021</v>
      </c>
      <c r="C69">
        <f>+'Ark1'!L564</f>
        <v>6</v>
      </c>
      <c r="D69" s="3" t="str">
        <f t="shared" si="21"/>
        <v>O+</v>
      </c>
      <c r="E69" s="331">
        <f>+'Ark1'!Q564</f>
        <v>0</v>
      </c>
      <c r="G69" s="331">
        <f>+'Ark1'!R564</f>
        <v>0</v>
      </c>
      <c r="H69" s="346"/>
      <c r="I69" s="203">
        <f>+'Ark1'!AG564</f>
        <v>0</v>
      </c>
      <c r="J69" s="203">
        <f t="shared" si="22"/>
        <v>0</v>
      </c>
      <c r="K69" s="203">
        <f>+'Ark1'!AH564</f>
        <v>0</v>
      </c>
      <c r="L69" s="203"/>
      <c r="M69" s="98">
        <f>+'Ark1'!U564</f>
        <v>0</v>
      </c>
      <c r="N69" s="203">
        <f t="shared" si="23"/>
        <v>0</v>
      </c>
      <c r="O69" s="203"/>
      <c r="P69" s="520"/>
      <c r="Q69" s="203"/>
      <c r="R69" s="203"/>
      <c r="S69" s="203"/>
      <c r="T69" s="203"/>
      <c r="U69" s="203"/>
      <c r="V69" s="203"/>
      <c r="W69" s="203"/>
      <c r="X69" s="1">
        <f>+'Ark1'!T564</f>
        <v>0</v>
      </c>
      <c r="Y69" s="203">
        <f t="shared" si="24"/>
        <v>0</v>
      </c>
      <c r="Z69" s="98">
        <f>+'Ark1'!W564</f>
        <v>0</v>
      </c>
      <c r="AA69" s="101"/>
      <c r="AB69" s="11">
        <f>+'Ark1'!X564</f>
        <v>0</v>
      </c>
      <c r="AC69" s="11">
        <f>+'Ark1'!Y564</f>
        <v>0</v>
      </c>
      <c r="AD69" s="11">
        <f>+'Ark1'!Z564</f>
        <v>0</v>
      </c>
      <c r="AE69" s="73"/>
      <c r="AF69" s="98">
        <f>+'Ark1'!AA564</f>
        <v>0</v>
      </c>
      <c r="AG69" s="1">
        <f>+'Ark1'!AC564</f>
        <v>0</v>
      </c>
      <c r="AH69" s="11">
        <f>+'Ark1'!AE564</f>
        <v>0</v>
      </c>
      <c r="AI69" s="98" t="e">
        <f t="shared" si="25"/>
        <v>#DIV/0!</v>
      </c>
      <c r="AJ69" s="47"/>
      <c r="AK69" s="13"/>
      <c r="AL69" s="61"/>
    </row>
    <row r="70" spans="1:41" ht="15.6">
      <c r="A70" s="47"/>
      <c r="B70">
        <f>+'Ark1'!C565</f>
        <v>2021</v>
      </c>
      <c r="C70">
        <f>+'Ark1'!L565</f>
        <v>7</v>
      </c>
      <c r="D70" s="3" t="str">
        <f t="shared" si="21"/>
        <v>R-</v>
      </c>
      <c r="E70" s="331">
        <f>+'Ark1'!Q565</f>
        <v>0</v>
      </c>
      <c r="G70" s="331">
        <f>+'Ark1'!R565</f>
        <v>0</v>
      </c>
      <c r="H70" s="346"/>
      <c r="I70" s="203">
        <f>+'Ark1'!AG565</f>
        <v>0</v>
      </c>
      <c r="J70" s="203">
        <f t="shared" si="22"/>
        <v>0</v>
      </c>
      <c r="K70" s="203">
        <f>+'Ark1'!AH565</f>
        <v>0</v>
      </c>
      <c r="L70" s="203"/>
      <c r="M70" s="98">
        <f>+'Ark1'!U565</f>
        <v>0</v>
      </c>
      <c r="N70" s="203">
        <f t="shared" si="23"/>
        <v>0</v>
      </c>
      <c r="O70" s="203"/>
      <c r="P70" s="520"/>
      <c r="Q70" s="203"/>
      <c r="R70" s="203"/>
      <c r="S70" s="203"/>
      <c r="T70" s="203"/>
      <c r="U70" s="203"/>
      <c r="V70" s="203"/>
      <c r="W70" s="203"/>
      <c r="X70" s="1">
        <f>+'Ark1'!T565</f>
        <v>0</v>
      </c>
      <c r="Y70" s="203">
        <f t="shared" si="24"/>
        <v>0</v>
      </c>
      <c r="Z70" s="98">
        <f>+'Ark1'!W565</f>
        <v>0</v>
      </c>
      <c r="AA70" s="101"/>
      <c r="AB70" s="11">
        <f>+'Ark1'!X565</f>
        <v>0</v>
      </c>
      <c r="AC70" s="11">
        <f>+'Ark1'!Y565</f>
        <v>0</v>
      </c>
      <c r="AD70" s="11">
        <f>+'Ark1'!Z565</f>
        <v>0</v>
      </c>
      <c r="AE70" s="73"/>
      <c r="AF70" s="98">
        <f>+'Ark1'!AA565</f>
        <v>0</v>
      </c>
      <c r="AG70" s="1">
        <f>+'Ark1'!AC565</f>
        <v>0</v>
      </c>
      <c r="AH70" s="11">
        <f>+'Ark1'!AE565</f>
        <v>0</v>
      </c>
      <c r="AI70" s="98" t="e">
        <f t="shared" si="25"/>
        <v>#DIV/0!</v>
      </c>
      <c r="AJ70" s="47"/>
      <c r="AK70" s="13"/>
      <c r="AL70" s="61"/>
    </row>
    <row r="71" spans="1:41" ht="15.6">
      <c r="A71" s="47"/>
      <c r="B71">
        <f>+'Ark1'!C566</f>
        <v>2021</v>
      </c>
      <c r="C71">
        <f>+'Ark1'!L566</f>
        <v>8</v>
      </c>
      <c r="D71" s="3" t="str">
        <f t="shared" si="21"/>
        <v>R</v>
      </c>
      <c r="E71" s="331">
        <f>+'Ark1'!Q566</f>
        <v>0</v>
      </c>
      <c r="G71" s="331">
        <f>+'Ark1'!R566</f>
        <v>0</v>
      </c>
      <c r="H71" s="346"/>
      <c r="I71" s="203">
        <f>+'Ark1'!AG566</f>
        <v>0</v>
      </c>
      <c r="J71" s="203">
        <f t="shared" si="22"/>
        <v>0</v>
      </c>
      <c r="K71" s="203">
        <f>+'Ark1'!AH566</f>
        <v>0</v>
      </c>
      <c r="L71" s="203"/>
      <c r="M71" s="98">
        <f>+'Ark1'!U566</f>
        <v>0</v>
      </c>
      <c r="N71" s="203">
        <f t="shared" si="23"/>
        <v>0</v>
      </c>
      <c r="O71" s="203"/>
      <c r="P71" s="520"/>
      <c r="Q71" s="203"/>
      <c r="R71" s="203"/>
      <c r="S71" s="203"/>
      <c r="T71" s="203"/>
      <c r="U71" s="203"/>
      <c r="V71" s="203"/>
      <c r="W71" s="203"/>
      <c r="X71" s="1">
        <f>+'Ark1'!T566</f>
        <v>0</v>
      </c>
      <c r="Y71" s="203">
        <f t="shared" si="24"/>
        <v>0</v>
      </c>
      <c r="Z71" s="98">
        <f>+'Ark1'!W566</f>
        <v>0</v>
      </c>
      <c r="AA71" s="101"/>
      <c r="AB71" s="11">
        <f>+'Ark1'!X566</f>
        <v>0</v>
      </c>
      <c r="AC71" s="11">
        <f>+'Ark1'!Y566</f>
        <v>0</v>
      </c>
      <c r="AD71" s="11">
        <f>+'Ark1'!Z566</f>
        <v>0</v>
      </c>
      <c r="AE71" s="73"/>
      <c r="AF71" s="98">
        <f>+'Ark1'!AA566</f>
        <v>0</v>
      </c>
      <c r="AG71" s="1">
        <f>+'Ark1'!AC566</f>
        <v>0</v>
      </c>
      <c r="AH71" s="11">
        <f>+'Ark1'!AE566</f>
        <v>0</v>
      </c>
      <c r="AI71" s="98" t="e">
        <f t="shared" si="25"/>
        <v>#DIV/0!</v>
      </c>
      <c r="AJ71" s="47"/>
      <c r="AK71" s="2"/>
      <c r="AL71" s="61"/>
      <c r="AM71" s="5"/>
    </row>
    <row r="72" spans="1:41" ht="15.6">
      <c r="A72" s="47"/>
      <c r="B72">
        <f>+'Ark1'!C567</f>
        <v>2021</v>
      </c>
      <c r="C72">
        <f>+'Ark1'!L567</f>
        <v>9</v>
      </c>
      <c r="D72" s="3" t="str">
        <f t="shared" si="21"/>
        <v>R+</v>
      </c>
      <c r="E72" s="331">
        <f>+'Ark1'!Q567</f>
        <v>0</v>
      </c>
      <c r="G72" s="331">
        <f>+'Ark1'!R567</f>
        <v>0</v>
      </c>
      <c r="H72" s="346"/>
      <c r="I72" s="203">
        <f>+'Ark1'!AG567</f>
        <v>0</v>
      </c>
      <c r="J72" s="203">
        <f t="shared" si="22"/>
        <v>0</v>
      </c>
      <c r="K72" s="203">
        <f>+'Ark1'!AH567</f>
        <v>0</v>
      </c>
      <c r="L72" s="203"/>
      <c r="M72" s="98">
        <f>+'Ark1'!U567</f>
        <v>0</v>
      </c>
      <c r="N72" s="203">
        <f t="shared" si="23"/>
        <v>0</v>
      </c>
      <c r="O72" s="203"/>
      <c r="P72" s="520"/>
      <c r="Q72" s="203"/>
      <c r="R72" s="203"/>
      <c r="S72" s="203"/>
      <c r="T72" s="203"/>
      <c r="U72" s="203"/>
      <c r="V72" s="203"/>
      <c r="W72" s="203"/>
      <c r="X72" s="1">
        <f>+'Ark1'!T567</f>
        <v>0</v>
      </c>
      <c r="Y72" s="203">
        <f t="shared" si="24"/>
        <v>0</v>
      </c>
      <c r="Z72" s="98">
        <f>+'Ark1'!W567</f>
        <v>0</v>
      </c>
      <c r="AA72" s="101"/>
      <c r="AB72" s="11">
        <f>+'Ark1'!X567</f>
        <v>0</v>
      </c>
      <c r="AC72" s="11">
        <f>+'Ark1'!Y567</f>
        <v>0</v>
      </c>
      <c r="AD72" s="11">
        <f>+'Ark1'!Z567</f>
        <v>0</v>
      </c>
      <c r="AE72" s="73"/>
      <c r="AF72" s="98">
        <f>+'Ark1'!AA567</f>
        <v>0</v>
      </c>
      <c r="AG72" s="1">
        <f>+'Ark1'!AC567</f>
        <v>0</v>
      </c>
      <c r="AH72" s="11">
        <f>+'Ark1'!AE567</f>
        <v>0</v>
      </c>
      <c r="AI72" s="98" t="e">
        <f t="shared" si="25"/>
        <v>#DIV/0!</v>
      </c>
      <c r="AJ72" s="47"/>
      <c r="AK72" s="4"/>
      <c r="AL72" s="61"/>
      <c r="AM72" s="4"/>
      <c r="AN72" s="4"/>
      <c r="AO72" s="4"/>
    </row>
    <row r="73" spans="1:41" ht="15.6">
      <c r="A73" s="47"/>
      <c r="B73">
        <f>+'Ark1'!C568</f>
        <v>2021</v>
      </c>
      <c r="C73">
        <f>+'Ark1'!L568</f>
        <v>10</v>
      </c>
      <c r="D73" s="3" t="str">
        <f t="shared" si="21"/>
        <v>U-</v>
      </c>
      <c r="E73" s="331">
        <f>+'Ark1'!Q568</f>
        <v>0</v>
      </c>
      <c r="G73" s="331">
        <f>+'Ark1'!R568</f>
        <v>0</v>
      </c>
      <c r="H73" s="346"/>
      <c r="I73" s="203">
        <f>+'Ark1'!AG568</f>
        <v>0</v>
      </c>
      <c r="J73" s="203">
        <f t="shared" si="22"/>
        <v>0</v>
      </c>
      <c r="K73" s="203">
        <f>+'Ark1'!AH568</f>
        <v>0</v>
      </c>
      <c r="L73" s="203"/>
      <c r="M73" s="98">
        <f>+'Ark1'!U568</f>
        <v>0</v>
      </c>
      <c r="N73" s="203">
        <f t="shared" si="23"/>
        <v>0</v>
      </c>
      <c r="O73" s="203"/>
      <c r="P73" s="520"/>
      <c r="Q73" s="203"/>
      <c r="R73" s="203"/>
      <c r="S73" s="203"/>
      <c r="T73" s="203"/>
      <c r="U73" s="203"/>
      <c r="V73" s="203"/>
      <c r="W73" s="203"/>
      <c r="X73" s="1">
        <f>+'Ark1'!T568</f>
        <v>0</v>
      </c>
      <c r="Y73" s="203">
        <f t="shared" si="24"/>
        <v>0</v>
      </c>
      <c r="Z73" s="98">
        <f>+'Ark1'!W568</f>
        <v>0</v>
      </c>
      <c r="AA73" s="101"/>
      <c r="AB73" s="11">
        <f>+'Ark1'!X568</f>
        <v>0</v>
      </c>
      <c r="AC73" s="11">
        <f>+'Ark1'!Y568</f>
        <v>0</v>
      </c>
      <c r="AD73" s="11">
        <f>+'Ark1'!Z568</f>
        <v>0</v>
      </c>
      <c r="AE73" s="73"/>
      <c r="AF73" s="98">
        <f>+'Ark1'!AA568</f>
        <v>0</v>
      </c>
      <c r="AG73" s="1">
        <f>+'Ark1'!AC568</f>
        <v>0</v>
      </c>
      <c r="AH73" s="11">
        <f>+'Ark1'!AE568</f>
        <v>0</v>
      </c>
      <c r="AI73" s="98" t="e">
        <f t="shared" si="25"/>
        <v>#DIV/0!</v>
      </c>
      <c r="AJ73" s="47"/>
      <c r="AK73" s="4"/>
      <c r="AL73" s="61"/>
      <c r="AM73" s="13"/>
      <c r="AN73" s="1"/>
      <c r="AO73" s="5"/>
    </row>
    <row r="74" spans="1:41" ht="15.6">
      <c r="A74" s="47"/>
      <c r="B74">
        <f>+'Ark1'!C569</f>
        <v>2021</v>
      </c>
      <c r="C74">
        <f>+'Ark1'!L569</f>
        <v>11</v>
      </c>
      <c r="D74" s="3" t="str">
        <f t="shared" si="21"/>
        <v>U</v>
      </c>
      <c r="E74" s="331">
        <f>+'Ark1'!Q569</f>
        <v>0</v>
      </c>
      <c r="G74" s="331">
        <f>+'Ark1'!R569</f>
        <v>0</v>
      </c>
      <c r="H74" s="346"/>
      <c r="I74" s="203">
        <f>+'Ark1'!AG569</f>
        <v>0</v>
      </c>
      <c r="J74" s="203">
        <f t="shared" si="22"/>
        <v>0</v>
      </c>
      <c r="K74" s="203">
        <f>+'Ark1'!AH569</f>
        <v>0</v>
      </c>
      <c r="L74" s="203"/>
      <c r="M74" s="98">
        <f>+'Ark1'!U569</f>
        <v>0</v>
      </c>
      <c r="N74" s="203">
        <f t="shared" si="23"/>
        <v>0</v>
      </c>
      <c r="O74" s="203"/>
      <c r="P74" s="520"/>
      <c r="Q74" s="203"/>
      <c r="R74" s="203"/>
      <c r="S74" s="203"/>
      <c r="T74" s="203"/>
      <c r="U74" s="203"/>
      <c r="V74" s="203"/>
      <c r="W74" s="203"/>
      <c r="X74" s="1">
        <f>+'Ark1'!T569</f>
        <v>0</v>
      </c>
      <c r="Y74" s="203">
        <f t="shared" si="24"/>
        <v>0</v>
      </c>
      <c r="Z74" s="98">
        <f>+'Ark1'!W569</f>
        <v>0</v>
      </c>
      <c r="AA74" s="101"/>
      <c r="AB74" s="11">
        <f>+'Ark1'!X569</f>
        <v>0</v>
      </c>
      <c r="AC74" s="11">
        <f>+'Ark1'!Y569</f>
        <v>0</v>
      </c>
      <c r="AD74" s="11">
        <f>+'Ark1'!Z569</f>
        <v>0</v>
      </c>
      <c r="AE74" s="73"/>
      <c r="AF74" s="98">
        <f>+'Ark1'!AA569</f>
        <v>0</v>
      </c>
      <c r="AG74" s="1">
        <f>+'Ark1'!AC569</f>
        <v>0</v>
      </c>
      <c r="AH74" s="11">
        <f>+'Ark1'!AE569</f>
        <v>0</v>
      </c>
      <c r="AI74" s="98" t="e">
        <f t="shared" si="25"/>
        <v>#DIV/0!</v>
      </c>
      <c r="AJ74" s="47"/>
      <c r="AK74" s="4"/>
      <c r="AL74" s="61"/>
      <c r="AM74" s="13"/>
      <c r="AN74" s="1"/>
      <c r="AO74" s="5"/>
    </row>
    <row r="75" spans="1:41" ht="15.6">
      <c r="A75" s="47"/>
      <c r="B75">
        <f>+'Ark1'!C570</f>
        <v>2021</v>
      </c>
      <c r="C75">
        <f>+'Ark1'!L570</f>
        <v>12</v>
      </c>
      <c r="D75" s="3" t="str">
        <f t="shared" si="21"/>
        <v>U+</v>
      </c>
      <c r="E75" s="331">
        <f>+'Ark1'!Q570</f>
        <v>0</v>
      </c>
      <c r="G75" s="331">
        <f>+'Ark1'!R570</f>
        <v>0</v>
      </c>
      <c r="H75" s="346"/>
      <c r="I75" s="203">
        <f>+'Ark1'!AG570</f>
        <v>0</v>
      </c>
      <c r="J75" s="203">
        <f t="shared" si="22"/>
        <v>0</v>
      </c>
      <c r="K75" s="203">
        <f>+'Ark1'!AH570</f>
        <v>0</v>
      </c>
      <c r="L75" s="203"/>
      <c r="M75" s="98">
        <f>+'Ark1'!U570</f>
        <v>0</v>
      </c>
      <c r="N75" s="203">
        <f t="shared" si="23"/>
        <v>0</v>
      </c>
      <c r="O75" s="203"/>
      <c r="P75" s="520"/>
      <c r="Q75" s="203"/>
      <c r="R75" s="203"/>
      <c r="S75" s="203"/>
      <c r="T75" s="203"/>
      <c r="U75" s="203"/>
      <c r="V75" s="203"/>
      <c r="W75" s="203"/>
      <c r="X75" s="1">
        <f>+'Ark1'!T570</f>
        <v>0</v>
      </c>
      <c r="Y75" s="203">
        <f t="shared" si="24"/>
        <v>0</v>
      </c>
      <c r="Z75" s="98">
        <f>+'Ark1'!W570</f>
        <v>0</v>
      </c>
      <c r="AA75" s="101"/>
      <c r="AB75" s="11">
        <f>+'Ark1'!X570</f>
        <v>0</v>
      </c>
      <c r="AC75" s="11">
        <f>+'Ark1'!Y570</f>
        <v>0</v>
      </c>
      <c r="AD75" s="11">
        <f>+'Ark1'!Z570</f>
        <v>0</v>
      </c>
      <c r="AE75" s="73"/>
      <c r="AF75" s="98">
        <f>+'Ark1'!AA570</f>
        <v>0</v>
      </c>
      <c r="AG75" s="1">
        <f>+'Ark1'!AC570</f>
        <v>0</v>
      </c>
      <c r="AH75" s="11">
        <f>+'Ark1'!AE570</f>
        <v>0</v>
      </c>
      <c r="AI75" s="98" t="e">
        <f t="shared" si="25"/>
        <v>#DIV/0!</v>
      </c>
      <c r="AJ75" s="47"/>
      <c r="AK75" s="4"/>
      <c r="AL75" s="61"/>
      <c r="AM75" s="13"/>
      <c r="AN75" s="1"/>
      <c r="AO75" s="5"/>
    </row>
    <row r="76" spans="1:41" ht="15.6">
      <c r="A76" s="47"/>
      <c r="B76">
        <f>+'Ark1'!C571</f>
        <v>2021</v>
      </c>
      <c r="C76">
        <f>+'Ark1'!L571</f>
        <v>13</v>
      </c>
      <c r="D76" s="3" t="str">
        <f t="shared" si="21"/>
        <v>E-</v>
      </c>
      <c r="E76" s="331">
        <f>+'Ark1'!Q571</f>
        <v>0</v>
      </c>
      <c r="G76" s="331">
        <f>+'Ark1'!R571</f>
        <v>0</v>
      </c>
      <c r="H76" s="346"/>
      <c r="I76" s="203">
        <f>+'Ark1'!AG571</f>
        <v>0</v>
      </c>
      <c r="J76" s="203">
        <f t="shared" si="22"/>
        <v>0</v>
      </c>
      <c r="K76" s="203">
        <f>+'Ark1'!AH571</f>
        <v>0</v>
      </c>
      <c r="L76" s="203"/>
      <c r="M76" s="98">
        <f>+'Ark1'!U571</f>
        <v>0</v>
      </c>
      <c r="N76" s="203">
        <f t="shared" si="23"/>
        <v>0</v>
      </c>
      <c r="O76" s="203"/>
      <c r="P76" s="520"/>
      <c r="Q76" s="203"/>
      <c r="R76" s="203"/>
      <c r="S76" s="203"/>
      <c r="T76" s="203"/>
      <c r="U76" s="203"/>
      <c r="V76" s="203"/>
      <c r="W76" s="203"/>
      <c r="X76" s="1">
        <f>+'Ark1'!T571</f>
        <v>0</v>
      </c>
      <c r="Y76" s="203">
        <f t="shared" si="24"/>
        <v>0</v>
      </c>
      <c r="Z76" s="98">
        <f>+'Ark1'!W571</f>
        <v>0</v>
      </c>
      <c r="AA76" s="101"/>
      <c r="AB76" s="11">
        <f>+'Ark1'!X571</f>
        <v>0</v>
      </c>
      <c r="AC76" s="11">
        <f>+'Ark1'!Y571</f>
        <v>0</v>
      </c>
      <c r="AD76" s="11">
        <f>+'Ark1'!Z571</f>
        <v>0</v>
      </c>
      <c r="AE76" s="73"/>
      <c r="AF76" s="98">
        <f>+'Ark1'!AA571</f>
        <v>0</v>
      </c>
      <c r="AG76" s="1">
        <f>+'Ark1'!AC571</f>
        <v>0</v>
      </c>
      <c r="AH76" s="11">
        <f>+'Ark1'!AE571</f>
        <v>0</v>
      </c>
      <c r="AI76" s="98" t="e">
        <f t="shared" si="25"/>
        <v>#DIV/0!</v>
      </c>
      <c r="AJ76" s="47"/>
      <c r="AK76" s="4"/>
      <c r="AL76" s="61"/>
      <c r="AM76" s="13"/>
      <c r="AN76" s="1"/>
      <c r="AO76" s="5"/>
    </row>
    <row r="77" spans="1:41" ht="15.6">
      <c r="A77" s="47"/>
      <c r="B77">
        <f>+'Ark1'!C572</f>
        <v>2021</v>
      </c>
      <c r="C77">
        <f>+'Ark1'!L572</f>
        <v>14</v>
      </c>
      <c r="D77" s="3" t="str">
        <f t="shared" si="21"/>
        <v>E</v>
      </c>
      <c r="E77" s="331">
        <f>+'Ark1'!Q572</f>
        <v>0</v>
      </c>
      <c r="G77" s="331">
        <f>+'Ark1'!R572</f>
        <v>0</v>
      </c>
      <c r="H77" s="346"/>
      <c r="I77" s="203">
        <f>+'Ark1'!AG572</f>
        <v>0</v>
      </c>
      <c r="J77" s="203">
        <f t="shared" si="22"/>
        <v>0</v>
      </c>
      <c r="K77" s="203">
        <f>+'Ark1'!AH572</f>
        <v>0</v>
      </c>
      <c r="L77" s="203"/>
      <c r="M77" s="98">
        <f>+'Ark1'!U572</f>
        <v>0</v>
      </c>
      <c r="N77" s="203">
        <f t="shared" si="23"/>
        <v>0</v>
      </c>
      <c r="O77" s="203"/>
      <c r="P77" s="520"/>
      <c r="Q77" s="203"/>
      <c r="R77" s="203"/>
      <c r="S77" s="203"/>
      <c r="T77" s="203"/>
      <c r="U77" s="203"/>
      <c r="V77" s="203"/>
      <c r="W77" s="203"/>
      <c r="X77" s="1">
        <f>+'Ark1'!T572</f>
        <v>0</v>
      </c>
      <c r="Y77" s="203">
        <f t="shared" si="24"/>
        <v>0</v>
      </c>
      <c r="Z77" s="98">
        <f>+'Ark1'!W572</f>
        <v>0</v>
      </c>
      <c r="AA77" s="101"/>
      <c r="AB77" s="11">
        <f>+'Ark1'!X572</f>
        <v>0</v>
      </c>
      <c r="AC77" s="11">
        <f>+'Ark1'!Y572</f>
        <v>0</v>
      </c>
      <c r="AD77" s="11">
        <f>+'Ark1'!Z572</f>
        <v>0</v>
      </c>
      <c r="AE77" s="73"/>
      <c r="AF77" s="98">
        <f>+'Ark1'!AA572</f>
        <v>0</v>
      </c>
      <c r="AG77" s="1">
        <f>+'Ark1'!AC572</f>
        <v>0</v>
      </c>
      <c r="AH77" s="11">
        <f>+'Ark1'!AE572</f>
        <v>0</v>
      </c>
      <c r="AI77" s="98" t="e">
        <f t="shared" si="25"/>
        <v>#DIV/0!</v>
      </c>
      <c r="AJ77" s="47"/>
      <c r="AK77" s="4"/>
      <c r="AL77" s="61"/>
      <c r="AM77" s="13"/>
      <c r="AN77" s="13"/>
      <c r="AO77" s="5"/>
    </row>
    <row r="78" spans="1:41" ht="15.6">
      <c r="A78" s="47"/>
      <c r="B78">
        <f>+'Ark1'!C573</f>
        <v>2021</v>
      </c>
      <c r="C78">
        <f>+'Ark1'!L573</f>
        <v>15</v>
      </c>
      <c r="D78" s="3" t="str">
        <f>+D62</f>
        <v>Kasserte</v>
      </c>
      <c r="E78" s="331">
        <f>+'Ark1'!Q573</f>
        <v>0</v>
      </c>
      <c r="G78" s="331">
        <f>+'Ark1'!R573</f>
        <v>0</v>
      </c>
      <c r="H78" s="346"/>
      <c r="I78" s="203">
        <f>+'Ark1'!AG573</f>
        <v>0</v>
      </c>
      <c r="J78" s="203">
        <f t="shared" si="22"/>
        <v>0</v>
      </c>
      <c r="K78" s="203">
        <f>+'Ark1'!AH573</f>
        <v>0</v>
      </c>
      <c r="L78" s="203"/>
      <c r="M78" s="98">
        <f>+'Ark1'!U573</f>
        <v>0</v>
      </c>
      <c r="N78" s="203">
        <f t="shared" si="23"/>
        <v>0</v>
      </c>
      <c r="O78" s="203"/>
      <c r="P78" s="520"/>
      <c r="Q78" s="203"/>
      <c r="R78" s="203"/>
      <c r="S78" s="203"/>
      <c r="T78" s="203"/>
      <c r="U78" s="203"/>
      <c r="V78" s="203"/>
      <c r="W78" s="203"/>
      <c r="X78" s="1">
        <f>+'Ark1'!T573</f>
        <v>0</v>
      </c>
      <c r="Y78" s="203">
        <f t="shared" si="24"/>
        <v>0</v>
      </c>
      <c r="Z78" s="98">
        <f>+'Ark1'!W573</f>
        <v>0</v>
      </c>
      <c r="AA78" s="101"/>
      <c r="AB78" s="11">
        <f>+'Ark1'!X573</f>
        <v>0</v>
      </c>
      <c r="AC78" s="11">
        <f>+'Ark1'!Y573</f>
        <v>0</v>
      </c>
      <c r="AD78" s="11">
        <f>+'Ark1'!Z573</f>
        <v>0</v>
      </c>
      <c r="AE78" s="73"/>
      <c r="AF78" s="98">
        <f>+'Ark1'!AA573</f>
        <v>0</v>
      </c>
      <c r="AG78" s="1">
        <f>+'Ark1'!AC573</f>
        <v>0</v>
      </c>
      <c r="AH78" s="11">
        <f>+'Ark1'!AE573</f>
        <v>0</v>
      </c>
      <c r="AI78" s="98" t="e">
        <f t="shared" si="25"/>
        <v>#DIV/0!</v>
      </c>
      <c r="AJ78" s="47"/>
      <c r="AK78" s="4"/>
      <c r="AL78" s="61"/>
      <c r="AM78" s="13"/>
      <c r="AN78" s="13"/>
      <c r="AO78" s="5"/>
    </row>
    <row r="79" spans="1:41" ht="15.6">
      <c r="A79" s="47"/>
      <c r="B79" s="47"/>
      <c r="C79" s="47"/>
      <c r="D79" s="47"/>
      <c r="E79" s="47"/>
      <c r="F79" s="47"/>
      <c r="G79" s="47"/>
      <c r="H79" s="346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"/>
      <c r="AL79" s="61"/>
      <c r="AM79" s="13"/>
      <c r="AN79" s="13"/>
      <c r="AO79" s="5"/>
    </row>
    <row r="80" spans="1:41" ht="15.6">
      <c r="A80" s="47"/>
      <c r="B80" s="56">
        <f>+'Ark1'!C574</f>
        <v>2020</v>
      </c>
      <c r="C80" s="56">
        <f>+'Ark1'!L574</f>
        <v>1</v>
      </c>
      <c r="D80" s="67" t="s">
        <v>28</v>
      </c>
      <c r="E80" s="348">
        <f>+'Ark1'!Q574</f>
        <v>0</v>
      </c>
      <c r="F80" s="348"/>
      <c r="G80" s="348">
        <f>+'Ark1'!R574</f>
        <v>0</v>
      </c>
      <c r="H80" s="346"/>
      <c r="I80" s="185">
        <f>+'Ark1'!AG574</f>
        <v>0</v>
      </c>
      <c r="J80" s="185">
        <f t="shared" ref="J80:J94" si="26">+I80-I96</f>
        <v>0</v>
      </c>
      <c r="K80" s="185">
        <f>+'Ark1'!AH574</f>
        <v>0</v>
      </c>
      <c r="L80" s="185"/>
      <c r="M80" s="162">
        <f>+'Ark1'!U574</f>
        <v>0</v>
      </c>
      <c r="N80" s="185">
        <f t="shared" ref="N80:N94" si="27">+M80-M96</f>
        <v>0</v>
      </c>
      <c r="O80" s="185"/>
      <c r="P80" s="519"/>
      <c r="Q80" s="185"/>
      <c r="R80" s="185"/>
      <c r="S80" s="185"/>
      <c r="T80" s="185"/>
      <c r="U80" s="185"/>
      <c r="V80" s="185"/>
      <c r="W80" s="185"/>
      <c r="X80" s="58">
        <f>+'Ark1'!T574</f>
        <v>0</v>
      </c>
      <c r="Y80" s="185">
        <f t="shared" ref="Y80:Y94" si="28">+X80-X96</f>
        <v>0</v>
      </c>
      <c r="Z80" s="162">
        <f>+'Ark1'!W574</f>
        <v>0</v>
      </c>
      <c r="AA80" s="101"/>
      <c r="AB80" s="76">
        <f>+'Ark1'!X574</f>
        <v>0</v>
      </c>
      <c r="AC80" s="76">
        <f>+'Ark1'!Y574</f>
        <v>0</v>
      </c>
      <c r="AD80" s="76">
        <f>+'Ark1'!Z574</f>
        <v>0</v>
      </c>
      <c r="AE80" s="73"/>
      <c r="AF80" s="162">
        <f>+'Ark1'!AA574</f>
        <v>0</v>
      </c>
      <c r="AG80" s="58">
        <f>+'Ark1'!AC574</f>
        <v>0</v>
      </c>
      <c r="AH80" s="76">
        <f>+'Ark1'!AE574</f>
        <v>0</v>
      </c>
      <c r="AI80" s="162" t="e">
        <f t="shared" ref="AI80:AI94" si="29">+G80/E80</f>
        <v>#DIV/0!</v>
      </c>
      <c r="AJ80" s="47"/>
      <c r="AK80" s="4"/>
      <c r="AL80" s="61"/>
      <c r="AM80" s="13"/>
      <c r="AN80" s="13"/>
      <c r="AO80" s="5"/>
    </row>
    <row r="81" spans="1:41" ht="15.6">
      <c r="A81" s="47"/>
      <c r="B81" s="56">
        <f>+'Ark1'!C575</f>
        <v>2020</v>
      </c>
      <c r="C81" s="56">
        <f>+'Ark1'!L575</f>
        <v>2</v>
      </c>
      <c r="D81" s="67" t="s">
        <v>29</v>
      </c>
      <c r="E81" s="348">
        <f>+'Ark1'!Q575</f>
        <v>0</v>
      </c>
      <c r="F81" s="348"/>
      <c r="G81" s="348">
        <f>+'Ark1'!R575</f>
        <v>0</v>
      </c>
      <c r="H81" s="346"/>
      <c r="I81" s="185">
        <f>+'Ark1'!AG575</f>
        <v>0</v>
      </c>
      <c r="J81" s="185">
        <f t="shared" si="26"/>
        <v>0</v>
      </c>
      <c r="K81" s="185">
        <f>+'Ark1'!AH575</f>
        <v>0</v>
      </c>
      <c r="L81" s="185"/>
      <c r="M81" s="162">
        <f>+'Ark1'!U575</f>
        <v>0</v>
      </c>
      <c r="N81" s="185">
        <f t="shared" si="27"/>
        <v>0</v>
      </c>
      <c r="O81" s="185"/>
      <c r="P81" s="519"/>
      <c r="Q81" s="185"/>
      <c r="R81" s="185"/>
      <c r="S81" s="185"/>
      <c r="T81" s="185"/>
      <c r="U81" s="185"/>
      <c r="V81" s="185"/>
      <c r="W81" s="185"/>
      <c r="X81" s="58">
        <f>+'Ark1'!T575</f>
        <v>0</v>
      </c>
      <c r="Y81" s="185">
        <f t="shared" si="28"/>
        <v>0</v>
      </c>
      <c r="Z81" s="162">
        <f>+'Ark1'!W575</f>
        <v>0</v>
      </c>
      <c r="AA81" s="101"/>
      <c r="AB81" s="76">
        <f>+'Ark1'!X575</f>
        <v>0</v>
      </c>
      <c r="AC81" s="76">
        <f>+'Ark1'!Y575</f>
        <v>0</v>
      </c>
      <c r="AD81" s="76">
        <f>+'Ark1'!Z575</f>
        <v>0</v>
      </c>
      <c r="AE81" s="73"/>
      <c r="AF81" s="162">
        <f>+'Ark1'!AA575</f>
        <v>0</v>
      </c>
      <c r="AG81" s="58">
        <f>+'Ark1'!AC575</f>
        <v>0</v>
      </c>
      <c r="AH81" s="76">
        <f>+'Ark1'!AE575</f>
        <v>0</v>
      </c>
      <c r="AI81" s="162" t="e">
        <f t="shared" si="29"/>
        <v>#DIV/0!</v>
      </c>
      <c r="AJ81" s="47"/>
      <c r="AK81" s="4"/>
      <c r="AL81" s="61"/>
      <c r="AM81" s="13"/>
      <c r="AN81" s="13"/>
      <c r="AO81" s="5"/>
    </row>
    <row r="82" spans="1:41" ht="15.6">
      <c r="A82" s="47"/>
      <c r="B82" s="56">
        <f>+'Ark1'!C576</f>
        <v>2020</v>
      </c>
      <c r="C82" s="56">
        <f>+'Ark1'!L576</f>
        <v>3</v>
      </c>
      <c r="D82" s="67" t="s">
        <v>30</v>
      </c>
      <c r="E82" s="348">
        <f>+'Ark1'!Q576</f>
        <v>0</v>
      </c>
      <c r="F82" s="348"/>
      <c r="G82" s="348">
        <f>+'Ark1'!R576</f>
        <v>0</v>
      </c>
      <c r="H82" s="346"/>
      <c r="I82" s="185">
        <f>+'Ark1'!AG576</f>
        <v>0</v>
      </c>
      <c r="J82" s="185">
        <f t="shared" si="26"/>
        <v>0</v>
      </c>
      <c r="K82" s="185">
        <f>+'Ark1'!AH576</f>
        <v>0</v>
      </c>
      <c r="L82" s="185"/>
      <c r="M82" s="162">
        <f>+'Ark1'!U576</f>
        <v>0</v>
      </c>
      <c r="N82" s="185">
        <f t="shared" si="27"/>
        <v>0</v>
      </c>
      <c r="O82" s="185"/>
      <c r="P82" s="519"/>
      <c r="Q82" s="185"/>
      <c r="R82" s="185"/>
      <c r="S82" s="185"/>
      <c r="T82" s="185"/>
      <c r="U82" s="185"/>
      <c r="V82" s="185"/>
      <c r="W82" s="185"/>
      <c r="X82" s="58">
        <f>+'Ark1'!T576</f>
        <v>0</v>
      </c>
      <c r="Y82" s="185">
        <f t="shared" si="28"/>
        <v>0</v>
      </c>
      <c r="Z82" s="162">
        <f>+'Ark1'!W576</f>
        <v>0</v>
      </c>
      <c r="AA82" s="101"/>
      <c r="AB82" s="76">
        <f>+'Ark1'!X576</f>
        <v>0</v>
      </c>
      <c r="AC82" s="76">
        <f>+'Ark1'!Y576</f>
        <v>0</v>
      </c>
      <c r="AD82" s="76">
        <f>+'Ark1'!Z576</f>
        <v>0</v>
      </c>
      <c r="AE82" s="73"/>
      <c r="AF82" s="162">
        <f>+'Ark1'!AA576</f>
        <v>0</v>
      </c>
      <c r="AG82" s="58">
        <f>+'Ark1'!AC576</f>
        <v>0</v>
      </c>
      <c r="AH82" s="76">
        <f>+'Ark1'!AE576</f>
        <v>0</v>
      </c>
      <c r="AI82" s="162" t="e">
        <f t="shared" si="29"/>
        <v>#DIV/0!</v>
      </c>
      <c r="AJ82" s="47"/>
      <c r="AK82" s="4"/>
      <c r="AL82" s="61"/>
      <c r="AM82" s="13"/>
      <c r="AN82" s="5"/>
      <c r="AO82" s="5"/>
    </row>
    <row r="83" spans="1:41" ht="15.6">
      <c r="A83" s="47"/>
      <c r="B83" s="56">
        <f>+'Ark1'!C577</f>
        <v>2020</v>
      </c>
      <c r="C83" s="56">
        <f>+'Ark1'!L577</f>
        <v>4</v>
      </c>
      <c r="D83" s="67" t="s">
        <v>31</v>
      </c>
      <c r="E83" s="348">
        <f>+'Ark1'!Q577</f>
        <v>0</v>
      </c>
      <c r="F83" s="348"/>
      <c r="G83" s="348">
        <f>+'Ark1'!R577</f>
        <v>0</v>
      </c>
      <c r="H83" s="346"/>
      <c r="I83" s="185">
        <f>+'Ark1'!AG577</f>
        <v>0</v>
      </c>
      <c r="J83" s="185">
        <f t="shared" si="26"/>
        <v>0</v>
      </c>
      <c r="K83" s="185">
        <f>+'Ark1'!AH577</f>
        <v>0</v>
      </c>
      <c r="L83" s="185"/>
      <c r="M83" s="162">
        <f>+'Ark1'!U577</f>
        <v>0</v>
      </c>
      <c r="N83" s="185">
        <f t="shared" si="27"/>
        <v>0</v>
      </c>
      <c r="O83" s="185"/>
      <c r="P83" s="519"/>
      <c r="Q83" s="185"/>
      <c r="R83" s="185"/>
      <c r="S83" s="185"/>
      <c r="T83" s="185"/>
      <c r="U83" s="185"/>
      <c r="V83" s="185"/>
      <c r="W83" s="185"/>
      <c r="X83" s="58">
        <f>+'Ark1'!T577</f>
        <v>0</v>
      </c>
      <c r="Y83" s="185">
        <f t="shared" si="28"/>
        <v>0</v>
      </c>
      <c r="Z83" s="162">
        <f>+'Ark1'!W577</f>
        <v>0</v>
      </c>
      <c r="AA83" s="101"/>
      <c r="AB83" s="76">
        <f>+'Ark1'!X577</f>
        <v>0</v>
      </c>
      <c r="AC83" s="76">
        <f>+'Ark1'!Y577</f>
        <v>0</v>
      </c>
      <c r="AD83" s="76">
        <f>+'Ark1'!Z577</f>
        <v>0</v>
      </c>
      <c r="AE83" s="73"/>
      <c r="AF83" s="162">
        <f>+'Ark1'!AA577</f>
        <v>0</v>
      </c>
      <c r="AG83" s="58">
        <f>+'Ark1'!AC577</f>
        <v>0</v>
      </c>
      <c r="AH83" s="76">
        <f>+'Ark1'!AE577</f>
        <v>0</v>
      </c>
      <c r="AI83" s="162" t="e">
        <f t="shared" si="29"/>
        <v>#DIV/0!</v>
      </c>
      <c r="AJ83" s="47"/>
      <c r="AK83" s="4"/>
      <c r="AL83" s="61"/>
      <c r="AM83" s="13"/>
      <c r="AN83" s="5"/>
      <c r="AO83" s="5"/>
    </row>
    <row r="84" spans="1:41" ht="15.6">
      <c r="A84" s="47"/>
      <c r="B84" s="56">
        <f>+'Ark1'!C578</f>
        <v>2020</v>
      </c>
      <c r="C84" s="56">
        <f>+'Ark1'!L578</f>
        <v>5</v>
      </c>
      <c r="D84" s="67" t="s">
        <v>402</v>
      </c>
      <c r="E84" s="348">
        <f>+'Ark1'!Q578</f>
        <v>0</v>
      </c>
      <c r="F84" s="348"/>
      <c r="G84" s="348">
        <f>+'Ark1'!R578</f>
        <v>0</v>
      </c>
      <c r="H84" s="346"/>
      <c r="I84" s="185">
        <f>+'Ark1'!AG578</f>
        <v>0</v>
      </c>
      <c r="J84" s="185">
        <f t="shared" si="26"/>
        <v>0</v>
      </c>
      <c r="K84" s="185">
        <f>+'Ark1'!AH578</f>
        <v>0</v>
      </c>
      <c r="L84" s="185"/>
      <c r="M84" s="162">
        <f>+'Ark1'!U578</f>
        <v>0</v>
      </c>
      <c r="N84" s="185">
        <f t="shared" si="27"/>
        <v>0</v>
      </c>
      <c r="O84" s="185"/>
      <c r="P84" s="519"/>
      <c r="Q84" s="185"/>
      <c r="R84" s="185"/>
      <c r="S84" s="185"/>
      <c r="T84" s="185"/>
      <c r="U84" s="185"/>
      <c r="V84" s="185"/>
      <c r="W84" s="185"/>
      <c r="X84" s="58">
        <f>+'Ark1'!T578</f>
        <v>0</v>
      </c>
      <c r="Y84" s="185">
        <f t="shared" si="28"/>
        <v>0</v>
      </c>
      <c r="Z84" s="162">
        <f>+'Ark1'!W578</f>
        <v>0</v>
      </c>
      <c r="AA84" s="101"/>
      <c r="AB84" s="76">
        <f>+'Ark1'!X578</f>
        <v>0</v>
      </c>
      <c r="AC84" s="76">
        <f>+'Ark1'!Y578</f>
        <v>0</v>
      </c>
      <c r="AD84" s="76">
        <f>+'Ark1'!Z578</f>
        <v>0</v>
      </c>
      <c r="AE84" s="73"/>
      <c r="AF84" s="162">
        <f>+'Ark1'!AA578</f>
        <v>0</v>
      </c>
      <c r="AG84" s="58">
        <f>+'Ark1'!AC578</f>
        <v>0</v>
      </c>
      <c r="AH84" s="76">
        <f>+'Ark1'!AE578</f>
        <v>0</v>
      </c>
      <c r="AI84" s="162" t="e">
        <f t="shared" si="29"/>
        <v>#DIV/0!</v>
      </c>
      <c r="AJ84" s="47"/>
      <c r="AK84" s="4"/>
      <c r="AL84" s="61"/>
      <c r="AM84" s="13"/>
      <c r="AN84" s="5"/>
      <c r="AO84" s="5"/>
    </row>
    <row r="85" spans="1:41" ht="15.6">
      <c r="A85" s="47"/>
      <c r="B85" s="56">
        <f>+'Ark1'!C579</f>
        <v>2020</v>
      </c>
      <c r="C85" s="56">
        <f>+'Ark1'!L579</f>
        <v>6</v>
      </c>
      <c r="D85" s="67" t="s">
        <v>32</v>
      </c>
      <c r="E85" s="348">
        <f>+'Ark1'!Q579</f>
        <v>0</v>
      </c>
      <c r="F85" s="348"/>
      <c r="G85" s="348">
        <f>+'Ark1'!R579</f>
        <v>0</v>
      </c>
      <c r="H85" s="346"/>
      <c r="I85" s="185">
        <f>+'Ark1'!AG579</f>
        <v>0</v>
      </c>
      <c r="J85" s="185">
        <f t="shared" si="26"/>
        <v>0</v>
      </c>
      <c r="K85" s="185">
        <f>+'Ark1'!AH579</f>
        <v>0</v>
      </c>
      <c r="L85" s="185"/>
      <c r="M85" s="162">
        <f>+'Ark1'!U579</f>
        <v>0</v>
      </c>
      <c r="N85" s="185">
        <f t="shared" si="27"/>
        <v>0</v>
      </c>
      <c r="O85" s="185"/>
      <c r="P85" s="519"/>
      <c r="Q85" s="185"/>
      <c r="R85" s="185"/>
      <c r="S85" s="185"/>
      <c r="T85" s="185"/>
      <c r="U85" s="185"/>
      <c r="V85" s="185"/>
      <c r="W85" s="185"/>
      <c r="X85" s="58">
        <f>+'Ark1'!T579</f>
        <v>0</v>
      </c>
      <c r="Y85" s="185">
        <f t="shared" si="28"/>
        <v>0</v>
      </c>
      <c r="Z85" s="162">
        <f>+'Ark1'!W579</f>
        <v>0</v>
      </c>
      <c r="AA85" s="101"/>
      <c r="AB85" s="76">
        <f>+'Ark1'!X579</f>
        <v>0</v>
      </c>
      <c r="AC85" s="76">
        <f>+'Ark1'!Y579</f>
        <v>0</v>
      </c>
      <c r="AD85" s="76">
        <f>+'Ark1'!Z579</f>
        <v>0</v>
      </c>
      <c r="AE85" s="73"/>
      <c r="AF85" s="162">
        <f>+'Ark1'!AA579</f>
        <v>0</v>
      </c>
      <c r="AG85" s="58">
        <f>+'Ark1'!AC579</f>
        <v>0</v>
      </c>
      <c r="AH85" s="76">
        <f>+'Ark1'!AE579</f>
        <v>0</v>
      </c>
      <c r="AI85" s="162" t="e">
        <f t="shared" si="29"/>
        <v>#DIV/0!</v>
      </c>
      <c r="AJ85" s="47"/>
      <c r="AK85" s="4"/>
      <c r="AL85" s="61"/>
      <c r="AM85" s="13"/>
      <c r="AN85" s="5"/>
      <c r="AO85" s="5"/>
    </row>
    <row r="86" spans="1:41" ht="15.6">
      <c r="A86" s="47"/>
      <c r="B86" s="56">
        <f>+'Ark1'!C580</f>
        <v>2020</v>
      </c>
      <c r="C86" s="56">
        <f>+'Ark1'!L580</f>
        <v>7</v>
      </c>
      <c r="D86" s="67" t="s">
        <v>33</v>
      </c>
      <c r="E86" s="348">
        <f>+'Ark1'!Q580</f>
        <v>0</v>
      </c>
      <c r="F86" s="348"/>
      <c r="G86" s="348">
        <f>+'Ark1'!R580</f>
        <v>0</v>
      </c>
      <c r="H86" s="346"/>
      <c r="I86" s="185">
        <f>+'Ark1'!AG580</f>
        <v>0</v>
      </c>
      <c r="J86" s="185">
        <f t="shared" si="26"/>
        <v>0</v>
      </c>
      <c r="K86" s="185">
        <f>+'Ark1'!AH580</f>
        <v>0</v>
      </c>
      <c r="L86" s="185"/>
      <c r="M86" s="162">
        <f>+'Ark1'!U580</f>
        <v>0</v>
      </c>
      <c r="N86" s="185">
        <f t="shared" si="27"/>
        <v>0</v>
      </c>
      <c r="O86" s="185"/>
      <c r="P86" s="519"/>
      <c r="Q86" s="185"/>
      <c r="R86" s="185"/>
      <c r="S86" s="185"/>
      <c r="T86" s="185"/>
      <c r="U86" s="185"/>
      <c r="V86" s="185"/>
      <c r="W86" s="185"/>
      <c r="X86" s="58">
        <f>+'Ark1'!T580</f>
        <v>0</v>
      </c>
      <c r="Y86" s="185">
        <f t="shared" si="28"/>
        <v>0</v>
      </c>
      <c r="Z86" s="162">
        <f>+'Ark1'!W580</f>
        <v>0</v>
      </c>
      <c r="AA86" s="101"/>
      <c r="AB86" s="76">
        <f>+'Ark1'!X580</f>
        <v>0</v>
      </c>
      <c r="AC86" s="76">
        <f>+'Ark1'!Y580</f>
        <v>0</v>
      </c>
      <c r="AD86" s="76">
        <f>+'Ark1'!Z580</f>
        <v>0</v>
      </c>
      <c r="AE86" s="73"/>
      <c r="AF86" s="162">
        <f>+'Ark1'!AA580</f>
        <v>0</v>
      </c>
      <c r="AG86" s="58">
        <f>+'Ark1'!AC580</f>
        <v>0</v>
      </c>
      <c r="AH86" s="76">
        <f>+'Ark1'!AE580</f>
        <v>0</v>
      </c>
      <c r="AI86" s="162" t="e">
        <f t="shared" si="29"/>
        <v>#DIV/0!</v>
      </c>
      <c r="AJ86" s="47"/>
      <c r="AK86" s="4"/>
      <c r="AL86" s="61"/>
      <c r="AM86" s="13"/>
      <c r="AN86" s="5"/>
      <c r="AO86" s="5"/>
    </row>
    <row r="87" spans="1:41" ht="15.6">
      <c r="A87" s="47"/>
      <c r="B87" s="56">
        <f>+'Ark1'!C581</f>
        <v>2020</v>
      </c>
      <c r="C87" s="56">
        <f>+'Ark1'!L581</f>
        <v>8</v>
      </c>
      <c r="D87" s="67" t="s">
        <v>34</v>
      </c>
      <c r="E87" s="348">
        <f>+'Ark1'!Q581</f>
        <v>0</v>
      </c>
      <c r="F87" s="348"/>
      <c r="G87" s="348">
        <f>+'Ark1'!R581</f>
        <v>0</v>
      </c>
      <c r="H87" s="346"/>
      <c r="I87" s="185">
        <f>+'Ark1'!AG581</f>
        <v>0</v>
      </c>
      <c r="J87" s="185">
        <f t="shared" si="26"/>
        <v>0</v>
      </c>
      <c r="K87" s="185">
        <f>+'Ark1'!AH581</f>
        <v>0</v>
      </c>
      <c r="L87" s="185"/>
      <c r="M87" s="162">
        <f>+'Ark1'!U581</f>
        <v>0</v>
      </c>
      <c r="N87" s="185">
        <f t="shared" si="27"/>
        <v>0</v>
      </c>
      <c r="O87" s="185"/>
      <c r="P87" s="519"/>
      <c r="Q87" s="185"/>
      <c r="R87" s="185"/>
      <c r="S87" s="185"/>
      <c r="T87" s="185"/>
      <c r="U87" s="185"/>
      <c r="V87" s="185"/>
      <c r="W87" s="185"/>
      <c r="X87" s="58">
        <f>+'Ark1'!T581</f>
        <v>0</v>
      </c>
      <c r="Y87" s="185">
        <f t="shared" si="28"/>
        <v>0</v>
      </c>
      <c r="Z87" s="162">
        <f>+'Ark1'!W581</f>
        <v>0</v>
      </c>
      <c r="AA87" s="101"/>
      <c r="AB87" s="76">
        <f>+'Ark1'!X581</f>
        <v>0</v>
      </c>
      <c r="AC87" s="76">
        <f>+'Ark1'!Y581</f>
        <v>0</v>
      </c>
      <c r="AD87" s="76">
        <f>+'Ark1'!Z581</f>
        <v>0</v>
      </c>
      <c r="AE87" s="73"/>
      <c r="AF87" s="162">
        <f>+'Ark1'!AA581</f>
        <v>0</v>
      </c>
      <c r="AG87" s="58">
        <f>+'Ark1'!AC581</f>
        <v>0</v>
      </c>
      <c r="AH87" s="76">
        <f>+'Ark1'!AE581</f>
        <v>0</v>
      </c>
      <c r="AI87" s="162" t="e">
        <f t="shared" si="29"/>
        <v>#DIV/0!</v>
      </c>
      <c r="AJ87" s="47"/>
      <c r="AK87" s="4"/>
      <c r="AL87" s="61"/>
      <c r="AM87" s="13"/>
      <c r="AN87" s="5"/>
      <c r="AO87" s="5"/>
    </row>
    <row r="88" spans="1:41" ht="15.6">
      <c r="A88" s="47"/>
      <c r="B88" s="56">
        <f>+'Ark1'!C582</f>
        <v>2020</v>
      </c>
      <c r="C88" s="56">
        <f>+'Ark1'!L582</f>
        <v>9</v>
      </c>
      <c r="D88" s="67" t="s">
        <v>35</v>
      </c>
      <c r="E88" s="348">
        <f>+'Ark1'!Q582</f>
        <v>0</v>
      </c>
      <c r="F88" s="348"/>
      <c r="G88" s="348">
        <f>+'Ark1'!R582</f>
        <v>0</v>
      </c>
      <c r="H88" s="346"/>
      <c r="I88" s="185">
        <f>+'Ark1'!AG582</f>
        <v>0</v>
      </c>
      <c r="J88" s="185">
        <f t="shared" si="26"/>
        <v>0</v>
      </c>
      <c r="K88" s="185">
        <f>+'Ark1'!AH582</f>
        <v>0</v>
      </c>
      <c r="L88" s="185"/>
      <c r="M88" s="162">
        <f>+'Ark1'!U582</f>
        <v>0</v>
      </c>
      <c r="N88" s="185">
        <f t="shared" si="27"/>
        <v>0</v>
      </c>
      <c r="O88" s="185"/>
      <c r="P88" s="519"/>
      <c r="Q88" s="185"/>
      <c r="R88" s="185"/>
      <c r="S88" s="185"/>
      <c r="T88" s="185"/>
      <c r="U88" s="185"/>
      <c r="V88" s="185"/>
      <c r="W88" s="185"/>
      <c r="X88" s="58">
        <f>+'Ark1'!T582</f>
        <v>0</v>
      </c>
      <c r="Y88" s="185">
        <f t="shared" si="28"/>
        <v>0</v>
      </c>
      <c r="Z88" s="162">
        <f>+'Ark1'!W582</f>
        <v>0</v>
      </c>
      <c r="AA88" s="101"/>
      <c r="AB88" s="76">
        <f>+'Ark1'!X582</f>
        <v>0</v>
      </c>
      <c r="AC88" s="76">
        <f>+'Ark1'!Y582</f>
        <v>0</v>
      </c>
      <c r="AD88" s="76">
        <f>+'Ark1'!Z582</f>
        <v>0</v>
      </c>
      <c r="AE88" s="73"/>
      <c r="AF88" s="162">
        <f>+'Ark1'!AA582</f>
        <v>0</v>
      </c>
      <c r="AG88" s="58">
        <f>+'Ark1'!AC582</f>
        <v>0</v>
      </c>
      <c r="AH88" s="76">
        <f>+'Ark1'!AE582</f>
        <v>0</v>
      </c>
      <c r="AI88" s="162" t="e">
        <f t="shared" si="29"/>
        <v>#DIV/0!</v>
      </c>
      <c r="AJ88" s="47"/>
      <c r="AK88" s="4"/>
      <c r="AL88" s="61"/>
      <c r="AM88" s="13"/>
      <c r="AN88" s="5"/>
      <c r="AO88" s="5"/>
    </row>
    <row r="89" spans="1:41" ht="15.6">
      <c r="A89" s="47"/>
      <c r="B89" s="56">
        <f>+'Ark1'!C583</f>
        <v>2020</v>
      </c>
      <c r="C89" s="56">
        <f>+'Ark1'!L583</f>
        <v>10</v>
      </c>
      <c r="D89" s="67" t="s">
        <v>36</v>
      </c>
      <c r="E89" s="348">
        <f>+'Ark1'!Q583</f>
        <v>0</v>
      </c>
      <c r="F89" s="348"/>
      <c r="G89" s="348">
        <f>+'Ark1'!R583</f>
        <v>0</v>
      </c>
      <c r="H89" s="346"/>
      <c r="I89" s="185">
        <f>+'Ark1'!AG583</f>
        <v>0</v>
      </c>
      <c r="J89" s="185">
        <f t="shared" si="26"/>
        <v>0</v>
      </c>
      <c r="K89" s="185">
        <f>+'Ark1'!AH583</f>
        <v>0</v>
      </c>
      <c r="L89" s="185"/>
      <c r="M89" s="162">
        <f>+'Ark1'!U583</f>
        <v>0</v>
      </c>
      <c r="N89" s="185">
        <f t="shared" si="27"/>
        <v>0</v>
      </c>
      <c r="O89" s="185"/>
      <c r="P89" s="519"/>
      <c r="Q89" s="185"/>
      <c r="R89" s="185"/>
      <c r="S89" s="185"/>
      <c r="T89" s="185"/>
      <c r="U89" s="185"/>
      <c r="V89" s="185"/>
      <c r="W89" s="185"/>
      <c r="X89" s="58">
        <f>+'Ark1'!T583</f>
        <v>0</v>
      </c>
      <c r="Y89" s="185">
        <f t="shared" si="28"/>
        <v>0</v>
      </c>
      <c r="Z89" s="162">
        <f>+'Ark1'!W583</f>
        <v>0</v>
      </c>
      <c r="AA89" s="101"/>
      <c r="AB89" s="76">
        <f>+'Ark1'!X583</f>
        <v>0</v>
      </c>
      <c r="AC89" s="76">
        <f>+'Ark1'!Y583</f>
        <v>0</v>
      </c>
      <c r="AD89" s="76">
        <f>+'Ark1'!Z583</f>
        <v>0</v>
      </c>
      <c r="AE89" s="73"/>
      <c r="AF89" s="162">
        <f>+'Ark1'!AA583</f>
        <v>0</v>
      </c>
      <c r="AG89" s="58">
        <f>+'Ark1'!AC583</f>
        <v>0</v>
      </c>
      <c r="AH89" s="76">
        <f>+'Ark1'!AE583</f>
        <v>0</v>
      </c>
      <c r="AI89" s="162" t="e">
        <f t="shared" si="29"/>
        <v>#DIV/0!</v>
      </c>
      <c r="AJ89" s="47"/>
      <c r="AK89" s="4"/>
      <c r="AL89" s="61"/>
      <c r="AM89" s="13"/>
      <c r="AN89" s="5"/>
      <c r="AO89" s="5"/>
    </row>
    <row r="90" spans="1:41" ht="15.6">
      <c r="A90" s="47"/>
      <c r="B90" s="56">
        <f>+'Ark1'!C584</f>
        <v>2020</v>
      </c>
      <c r="C90" s="56">
        <f>+'Ark1'!L584</f>
        <v>11</v>
      </c>
      <c r="D90" s="67" t="s">
        <v>37</v>
      </c>
      <c r="E90" s="348">
        <f>+'Ark1'!Q584</f>
        <v>0</v>
      </c>
      <c r="F90" s="348"/>
      <c r="G90" s="348">
        <f>+'Ark1'!R584</f>
        <v>0</v>
      </c>
      <c r="H90" s="346"/>
      <c r="I90" s="185">
        <f>+'Ark1'!AG584</f>
        <v>0</v>
      </c>
      <c r="J90" s="185">
        <f t="shared" si="26"/>
        <v>0</v>
      </c>
      <c r="K90" s="185">
        <f>+'Ark1'!AH584</f>
        <v>0</v>
      </c>
      <c r="L90" s="185"/>
      <c r="M90" s="162">
        <f>+'Ark1'!U584</f>
        <v>0</v>
      </c>
      <c r="N90" s="185">
        <f t="shared" si="27"/>
        <v>0</v>
      </c>
      <c r="O90" s="185"/>
      <c r="P90" s="519"/>
      <c r="Q90" s="185"/>
      <c r="R90" s="185"/>
      <c r="S90" s="185"/>
      <c r="T90" s="185"/>
      <c r="U90" s="185"/>
      <c r="V90" s="185"/>
      <c r="W90" s="185"/>
      <c r="X90" s="58">
        <f>+'Ark1'!T584</f>
        <v>0</v>
      </c>
      <c r="Y90" s="185">
        <f t="shared" si="28"/>
        <v>0</v>
      </c>
      <c r="Z90" s="162">
        <f>+'Ark1'!W584</f>
        <v>0</v>
      </c>
      <c r="AA90" s="101"/>
      <c r="AB90" s="76">
        <f>+'Ark1'!X584</f>
        <v>0</v>
      </c>
      <c r="AC90" s="76">
        <f>+'Ark1'!Y584</f>
        <v>0</v>
      </c>
      <c r="AD90" s="76">
        <f>+'Ark1'!Z584</f>
        <v>0</v>
      </c>
      <c r="AE90" s="73"/>
      <c r="AF90" s="162">
        <f>+'Ark1'!AA584</f>
        <v>0</v>
      </c>
      <c r="AG90" s="58">
        <f>+'Ark1'!AC584</f>
        <v>0</v>
      </c>
      <c r="AH90" s="76">
        <f>+'Ark1'!AE584</f>
        <v>0</v>
      </c>
      <c r="AI90" s="162" t="e">
        <f t="shared" si="29"/>
        <v>#DIV/0!</v>
      </c>
      <c r="AJ90" s="47"/>
      <c r="AK90" s="4"/>
      <c r="AL90" s="61"/>
      <c r="AM90" s="5"/>
      <c r="AN90" s="5"/>
      <c r="AO90" s="5"/>
    </row>
    <row r="91" spans="1:41" ht="15.6">
      <c r="A91" s="47"/>
      <c r="B91" s="56">
        <f>+'Ark1'!C585</f>
        <v>2020</v>
      </c>
      <c r="C91" s="56">
        <f>+'Ark1'!L585</f>
        <v>12</v>
      </c>
      <c r="D91" s="67" t="s">
        <v>38</v>
      </c>
      <c r="E91" s="348">
        <f>+'Ark1'!Q585</f>
        <v>0</v>
      </c>
      <c r="F91" s="348"/>
      <c r="G91" s="348">
        <f>+'Ark1'!R585</f>
        <v>0</v>
      </c>
      <c r="H91" s="346"/>
      <c r="I91" s="185">
        <f>+'Ark1'!AG585</f>
        <v>0</v>
      </c>
      <c r="J91" s="185">
        <f t="shared" si="26"/>
        <v>0</v>
      </c>
      <c r="K91" s="185">
        <f>+'Ark1'!AH585</f>
        <v>0</v>
      </c>
      <c r="L91" s="185"/>
      <c r="M91" s="162">
        <f>+'Ark1'!U585</f>
        <v>0</v>
      </c>
      <c r="N91" s="185">
        <f t="shared" si="27"/>
        <v>0</v>
      </c>
      <c r="O91" s="185"/>
      <c r="P91" s="519"/>
      <c r="Q91" s="185"/>
      <c r="R91" s="185"/>
      <c r="S91" s="185"/>
      <c r="T91" s="185"/>
      <c r="U91" s="185"/>
      <c r="V91" s="185"/>
      <c r="W91" s="185"/>
      <c r="X91" s="58">
        <f>+'Ark1'!T585</f>
        <v>0</v>
      </c>
      <c r="Y91" s="185">
        <f t="shared" si="28"/>
        <v>0</v>
      </c>
      <c r="Z91" s="162">
        <f>+'Ark1'!W585</f>
        <v>0</v>
      </c>
      <c r="AA91" s="101"/>
      <c r="AB91" s="76">
        <f>+'Ark1'!X585</f>
        <v>0</v>
      </c>
      <c r="AC91" s="76">
        <f>+'Ark1'!Y585</f>
        <v>0</v>
      </c>
      <c r="AD91" s="76">
        <f>+'Ark1'!Z585</f>
        <v>0</v>
      </c>
      <c r="AE91" s="73"/>
      <c r="AF91" s="162">
        <f>+'Ark1'!AA585</f>
        <v>0</v>
      </c>
      <c r="AG91" s="58">
        <f>+'Ark1'!AC585</f>
        <v>0</v>
      </c>
      <c r="AH91" s="76">
        <f>+'Ark1'!AE585</f>
        <v>0</v>
      </c>
      <c r="AI91" s="162" t="e">
        <f t="shared" si="29"/>
        <v>#DIV/0!</v>
      </c>
      <c r="AJ91" s="47"/>
      <c r="AK91" s="13"/>
      <c r="AL91" s="61"/>
    </row>
    <row r="92" spans="1:41" ht="15.6">
      <c r="A92" s="47"/>
      <c r="B92" s="56">
        <f>+'Ark1'!C586</f>
        <v>2020</v>
      </c>
      <c r="C92" s="56">
        <f>+'Ark1'!L586</f>
        <v>13</v>
      </c>
      <c r="D92" s="67" t="s">
        <v>39</v>
      </c>
      <c r="E92" s="348">
        <f>+'Ark1'!Q586</f>
        <v>0</v>
      </c>
      <c r="F92" s="348"/>
      <c r="G92" s="348">
        <f>+'Ark1'!R586</f>
        <v>0</v>
      </c>
      <c r="H92" s="346"/>
      <c r="I92" s="185">
        <f>+'Ark1'!AG586</f>
        <v>0</v>
      </c>
      <c r="J92" s="185">
        <f t="shared" si="26"/>
        <v>0</v>
      </c>
      <c r="K92" s="185">
        <f>+'Ark1'!AH586</f>
        <v>0</v>
      </c>
      <c r="L92" s="185"/>
      <c r="M92" s="162">
        <f>+'Ark1'!U586</f>
        <v>0</v>
      </c>
      <c r="N92" s="185">
        <f t="shared" si="27"/>
        <v>0</v>
      </c>
      <c r="O92" s="185"/>
      <c r="P92" s="519"/>
      <c r="Q92" s="185"/>
      <c r="R92" s="185"/>
      <c r="S92" s="185"/>
      <c r="T92" s="185"/>
      <c r="U92" s="185"/>
      <c r="V92" s="185"/>
      <c r="W92" s="185"/>
      <c r="X92" s="58">
        <f>+'Ark1'!T586</f>
        <v>0</v>
      </c>
      <c r="Y92" s="185">
        <f t="shared" si="28"/>
        <v>0</v>
      </c>
      <c r="Z92" s="162">
        <f>+'Ark1'!W586</f>
        <v>0</v>
      </c>
      <c r="AA92" s="101"/>
      <c r="AB92" s="76">
        <f>+'Ark1'!X586</f>
        <v>0</v>
      </c>
      <c r="AC92" s="76">
        <f>+'Ark1'!Y586</f>
        <v>0</v>
      </c>
      <c r="AD92" s="76">
        <f>+'Ark1'!Z586</f>
        <v>0</v>
      </c>
      <c r="AE92" s="73"/>
      <c r="AF92" s="162">
        <f>+'Ark1'!AA586</f>
        <v>0</v>
      </c>
      <c r="AG92" s="58">
        <f>+'Ark1'!AC586</f>
        <v>0</v>
      </c>
      <c r="AH92" s="76">
        <f>+'Ark1'!AE586</f>
        <v>0</v>
      </c>
      <c r="AI92" s="162" t="e">
        <f t="shared" si="29"/>
        <v>#DIV/0!</v>
      </c>
      <c r="AJ92" s="47"/>
      <c r="AK92" s="5"/>
      <c r="AL92" s="61"/>
      <c r="AM92" s="5"/>
      <c r="AO92" s="5"/>
    </row>
    <row r="93" spans="1:41" ht="15.6">
      <c r="A93" s="47"/>
      <c r="B93" s="56">
        <f>+'Ark1'!C587</f>
        <v>2020</v>
      </c>
      <c r="C93" s="56">
        <f>+'Ark1'!L587</f>
        <v>14</v>
      </c>
      <c r="D93" s="67" t="s">
        <v>403</v>
      </c>
      <c r="E93" s="348">
        <f>+'Ark1'!Q587</f>
        <v>0</v>
      </c>
      <c r="F93" s="348"/>
      <c r="G93" s="348">
        <f>+'Ark1'!R587</f>
        <v>0</v>
      </c>
      <c r="H93" s="346"/>
      <c r="I93" s="185">
        <f>+'Ark1'!AG587</f>
        <v>0</v>
      </c>
      <c r="J93" s="185">
        <f t="shared" si="26"/>
        <v>0</v>
      </c>
      <c r="K93" s="185">
        <f>+'Ark1'!AH587</f>
        <v>0</v>
      </c>
      <c r="L93" s="185"/>
      <c r="M93" s="162">
        <f>+'Ark1'!U587</f>
        <v>0</v>
      </c>
      <c r="N93" s="185">
        <f t="shared" si="27"/>
        <v>0</v>
      </c>
      <c r="O93" s="185"/>
      <c r="P93" s="519"/>
      <c r="Q93" s="185"/>
      <c r="R93" s="185"/>
      <c r="S93" s="185"/>
      <c r="T93" s="185"/>
      <c r="U93" s="185"/>
      <c r="V93" s="185"/>
      <c r="W93" s="185"/>
      <c r="X93" s="58">
        <f>+'Ark1'!T587</f>
        <v>0</v>
      </c>
      <c r="Y93" s="185">
        <f t="shared" si="28"/>
        <v>0</v>
      </c>
      <c r="Z93" s="162">
        <f>+'Ark1'!W587</f>
        <v>0</v>
      </c>
      <c r="AA93" s="101"/>
      <c r="AB93" s="76">
        <f>+'Ark1'!X587</f>
        <v>0</v>
      </c>
      <c r="AC93" s="76">
        <f>+'Ark1'!Y587</f>
        <v>0</v>
      </c>
      <c r="AD93" s="76">
        <f>+'Ark1'!Z587</f>
        <v>0</v>
      </c>
      <c r="AE93" s="73"/>
      <c r="AF93" s="162">
        <f>+'Ark1'!AA587</f>
        <v>0</v>
      </c>
      <c r="AG93" s="58">
        <f>+'Ark1'!AC587</f>
        <v>0</v>
      </c>
      <c r="AH93" s="76">
        <f>+'Ark1'!AE587</f>
        <v>0</v>
      </c>
      <c r="AI93" s="162" t="e">
        <f t="shared" si="29"/>
        <v>#DIV/0!</v>
      </c>
      <c r="AJ93" s="47"/>
      <c r="AK93" s="13"/>
      <c r="AL93" s="61"/>
    </row>
    <row r="94" spans="1:41" ht="15.6">
      <c r="A94" s="47"/>
      <c r="B94" s="56">
        <f>+'Ark1'!C588</f>
        <v>2020</v>
      </c>
      <c r="C94" s="56">
        <f>+'Ark1'!L588</f>
        <v>15</v>
      </c>
      <c r="D94" s="67" t="s">
        <v>40</v>
      </c>
      <c r="E94" s="348">
        <f>+'Ark1'!Q588</f>
        <v>0</v>
      </c>
      <c r="F94" s="348"/>
      <c r="G94" s="348">
        <f>+'Ark1'!R588</f>
        <v>0</v>
      </c>
      <c r="H94" s="346"/>
      <c r="I94" s="185">
        <f>+'Ark1'!AG588</f>
        <v>0</v>
      </c>
      <c r="J94" s="185">
        <f t="shared" si="26"/>
        <v>0</v>
      </c>
      <c r="K94" s="185">
        <f>+'Ark1'!AH588</f>
        <v>0</v>
      </c>
      <c r="L94" s="185"/>
      <c r="M94" s="162">
        <f>+'Ark1'!U588</f>
        <v>0</v>
      </c>
      <c r="N94" s="185">
        <f t="shared" si="27"/>
        <v>0</v>
      </c>
      <c r="O94" s="185"/>
      <c r="P94" s="519"/>
      <c r="Q94" s="185"/>
      <c r="R94" s="185"/>
      <c r="S94" s="185"/>
      <c r="T94" s="185"/>
      <c r="U94" s="185"/>
      <c r="V94" s="185"/>
      <c r="W94" s="185"/>
      <c r="X94" s="58">
        <f>+'Ark1'!T588</f>
        <v>0</v>
      </c>
      <c r="Y94" s="185">
        <f t="shared" si="28"/>
        <v>0</v>
      </c>
      <c r="Z94" s="162">
        <f>+'Ark1'!W588</f>
        <v>0</v>
      </c>
      <c r="AA94" s="101"/>
      <c r="AB94" s="76">
        <f>+'Ark1'!X588</f>
        <v>0</v>
      </c>
      <c r="AC94" s="76">
        <f>+'Ark1'!Y588</f>
        <v>0</v>
      </c>
      <c r="AD94" s="76">
        <f>+'Ark1'!Z588</f>
        <v>0</v>
      </c>
      <c r="AE94" s="73"/>
      <c r="AF94" s="162">
        <f>+'Ark1'!AA588</f>
        <v>0</v>
      </c>
      <c r="AG94" s="58">
        <f>+'Ark1'!AC588</f>
        <v>0</v>
      </c>
      <c r="AH94" s="76">
        <f>+'Ark1'!AE588</f>
        <v>0</v>
      </c>
      <c r="AI94" s="162" t="e">
        <f t="shared" si="29"/>
        <v>#DIV/0!</v>
      </c>
      <c r="AJ94" s="47"/>
      <c r="AK94" s="13"/>
      <c r="AL94" s="61"/>
    </row>
    <row r="95" spans="1:41" ht="15.6">
      <c r="A95" s="47"/>
      <c r="B95" s="47"/>
      <c r="C95" s="47"/>
      <c r="D95" s="47"/>
      <c r="E95" s="47"/>
      <c r="F95" s="47"/>
      <c r="G95" s="47"/>
      <c r="H95" s="346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13"/>
      <c r="AL95" s="61"/>
    </row>
    <row r="96" spans="1:41" ht="15.6">
      <c r="A96" s="47"/>
      <c r="B96">
        <f>+'Ark1'!C589</f>
        <v>2019</v>
      </c>
      <c r="C96">
        <f>+'Ark1'!L589</f>
        <v>1</v>
      </c>
      <c r="D96" s="3" t="str">
        <f t="shared" ref="D96" si="30">+D80</f>
        <v>P-</v>
      </c>
      <c r="E96" s="331">
        <f>+'Ark1'!Q589</f>
        <v>0</v>
      </c>
      <c r="G96" s="331">
        <f>+'Ark1'!R589</f>
        <v>0</v>
      </c>
      <c r="H96" s="346"/>
      <c r="I96" s="203">
        <f>+'Ark1'!AG589</f>
        <v>0</v>
      </c>
      <c r="J96" s="203">
        <f t="shared" ref="J96:J149" si="31">+I96-I111</f>
        <v>0</v>
      </c>
      <c r="K96" s="203">
        <f>+'Ark1'!AH589</f>
        <v>0</v>
      </c>
      <c r="L96" s="203"/>
      <c r="M96" s="98">
        <f>+'Ark1'!U589</f>
        <v>0</v>
      </c>
      <c r="N96" s="203">
        <f t="shared" ref="N96:N149" si="32">+M96-M111</f>
        <v>0</v>
      </c>
      <c r="O96" s="203"/>
      <c r="P96" s="520"/>
      <c r="Q96" s="203"/>
      <c r="R96" s="203"/>
      <c r="S96" s="203"/>
      <c r="T96" s="203"/>
      <c r="U96" s="203"/>
      <c r="V96" s="203"/>
      <c r="W96" s="203"/>
      <c r="X96" s="1">
        <f>+'Ark1'!T589</f>
        <v>0</v>
      </c>
      <c r="Y96" s="203">
        <f t="shared" ref="Y96:Y149" si="33">+X96-X111</f>
        <v>0</v>
      </c>
      <c r="Z96" s="98">
        <f>+'Ark1'!W589</f>
        <v>0</v>
      </c>
      <c r="AA96" s="101"/>
      <c r="AB96" s="11">
        <f>+'Ark1'!X589</f>
        <v>0</v>
      </c>
      <c r="AC96" s="11">
        <f>+'Ark1'!Y589</f>
        <v>0</v>
      </c>
      <c r="AD96" s="11">
        <f>+'Ark1'!Z589</f>
        <v>0</v>
      </c>
      <c r="AE96" s="73"/>
      <c r="AF96" s="98">
        <f>+'Ark1'!AA589</f>
        <v>0</v>
      </c>
      <c r="AG96" s="1">
        <f>+'Ark1'!AC589</f>
        <v>0</v>
      </c>
      <c r="AH96" s="11">
        <f>+'Ark1'!AE589</f>
        <v>0</v>
      </c>
      <c r="AI96" s="98" t="e">
        <f t="shared" ref="AI96:AI127" si="34">+G96/E96</f>
        <v>#DIV/0!</v>
      </c>
      <c r="AJ96" s="47"/>
      <c r="AK96" s="2"/>
      <c r="AL96" s="61"/>
      <c r="AM96" s="5"/>
      <c r="AO96" s="2"/>
    </row>
    <row r="97" spans="1:41" ht="15.6">
      <c r="A97" s="47"/>
      <c r="B97">
        <f>+'Ark1'!C590</f>
        <v>2019</v>
      </c>
      <c r="C97">
        <f>+'Ark1'!L590</f>
        <v>2</v>
      </c>
      <c r="D97" s="3" t="str">
        <f t="shared" ref="D97:D110" si="35">+D81</f>
        <v>P</v>
      </c>
      <c r="E97" s="331">
        <f>+'Ark1'!Q590</f>
        <v>0</v>
      </c>
      <c r="G97" s="331">
        <f>+'Ark1'!R590</f>
        <v>0</v>
      </c>
      <c r="H97" s="346"/>
      <c r="I97" s="203">
        <f>+'Ark1'!AG590</f>
        <v>0</v>
      </c>
      <c r="J97" s="203">
        <f t="shared" si="31"/>
        <v>0</v>
      </c>
      <c r="K97" s="203">
        <f>+'Ark1'!AH590</f>
        <v>0</v>
      </c>
      <c r="L97" s="203"/>
      <c r="M97" s="98">
        <f>+'Ark1'!U590</f>
        <v>0</v>
      </c>
      <c r="N97" s="203">
        <f t="shared" si="32"/>
        <v>0</v>
      </c>
      <c r="O97" s="203"/>
      <c r="P97" s="520"/>
      <c r="Q97" s="203"/>
      <c r="R97" s="203"/>
      <c r="S97" s="203"/>
      <c r="T97" s="203"/>
      <c r="U97" s="203"/>
      <c r="V97" s="203"/>
      <c r="W97" s="203"/>
      <c r="X97" s="1">
        <f>+'Ark1'!T590</f>
        <v>0</v>
      </c>
      <c r="Y97" s="203">
        <f t="shared" si="33"/>
        <v>0</v>
      </c>
      <c r="Z97" s="98">
        <f>+'Ark1'!W590</f>
        <v>0</v>
      </c>
      <c r="AA97" s="101"/>
      <c r="AB97" s="11">
        <f>+'Ark1'!X590</f>
        <v>0</v>
      </c>
      <c r="AC97" s="11">
        <f>+'Ark1'!Y590</f>
        <v>0</v>
      </c>
      <c r="AD97" s="11">
        <f>+'Ark1'!Z590</f>
        <v>0</v>
      </c>
      <c r="AE97" s="73"/>
      <c r="AF97" s="98">
        <f>+'Ark1'!AA590</f>
        <v>0</v>
      </c>
      <c r="AG97" s="1">
        <f>+'Ark1'!AC590</f>
        <v>0</v>
      </c>
      <c r="AH97" s="11">
        <f>+'Ark1'!AE590</f>
        <v>0</v>
      </c>
      <c r="AI97" s="98" t="e">
        <f t="shared" si="34"/>
        <v>#DIV/0!</v>
      </c>
      <c r="AJ97" s="47"/>
      <c r="AK97" s="4"/>
      <c r="AL97" s="61"/>
      <c r="AM97" s="4"/>
      <c r="AN97" s="4"/>
      <c r="AO97" s="4"/>
    </row>
    <row r="98" spans="1:41" ht="15.6">
      <c r="A98" s="47"/>
      <c r="B98">
        <f>+'Ark1'!C591</f>
        <v>2019</v>
      </c>
      <c r="C98">
        <f>+'Ark1'!L591</f>
        <v>3</v>
      </c>
      <c r="D98" s="3" t="str">
        <f t="shared" si="35"/>
        <v>P+</v>
      </c>
      <c r="E98" s="331">
        <f>+'Ark1'!Q591</f>
        <v>0</v>
      </c>
      <c r="G98" s="331">
        <f>+'Ark1'!R591</f>
        <v>0</v>
      </c>
      <c r="H98" s="346"/>
      <c r="I98" s="203">
        <f>+'Ark1'!AG591</f>
        <v>0</v>
      </c>
      <c r="J98" s="203">
        <f t="shared" si="31"/>
        <v>0</v>
      </c>
      <c r="K98" s="203">
        <f>+'Ark1'!AH591</f>
        <v>0</v>
      </c>
      <c r="L98" s="203"/>
      <c r="M98" s="98">
        <f>+'Ark1'!U591</f>
        <v>0</v>
      </c>
      <c r="N98" s="203">
        <f t="shared" si="32"/>
        <v>0</v>
      </c>
      <c r="O98" s="203"/>
      <c r="P98" s="520"/>
      <c r="Q98" s="203"/>
      <c r="R98" s="203"/>
      <c r="S98" s="203"/>
      <c r="T98" s="203"/>
      <c r="U98" s="203"/>
      <c r="V98" s="203"/>
      <c r="W98" s="203"/>
      <c r="X98" s="1">
        <f>+'Ark1'!T591</f>
        <v>0</v>
      </c>
      <c r="Y98" s="203">
        <f t="shared" si="33"/>
        <v>0</v>
      </c>
      <c r="Z98" s="98">
        <f>+'Ark1'!W591</f>
        <v>0</v>
      </c>
      <c r="AA98" s="101"/>
      <c r="AB98" s="11">
        <f>+'Ark1'!X591</f>
        <v>0</v>
      </c>
      <c r="AC98" s="11">
        <f>+'Ark1'!Y591</f>
        <v>0</v>
      </c>
      <c r="AD98" s="11">
        <f>+'Ark1'!Z591</f>
        <v>0</v>
      </c>
      <c r="AE98" s="73"/>
      <c r="AF98" s="98">
        <f>+'Ark1'!AA591</f>
        <v>0</v>
      </c>
      <c r="AG98" s="1">
        <f>+'Ark1'!AC591</f>
        <v>0</v>
      </c>
      <c r="AH98" s="11">
        <f>+'Ark1'!AE591</f>
        <v>0</v>
      </c>
      <c r="AI98" s="98" t="e">
        <f t="shared" si="34"/>
        <v>#DIV/0!</v>
      </c>
      <c r="AJ98" s="47"/>
      <c r="AK98" s="4"/>
      <c r="AL98" s="61"/>
      <c r="AM98" s="13"/>
      <c r="AN98" s="1"/>
      <c r="AO98" s="5"/>
    </row>
    <row r="99" spans="1:41" ht="15.6">
      <c r="A99" s="47"/>
      <c r="B99">
        <f>+'Ark1'!C592</f>
        <v>2019</v>
      </c>
      <c r="C99">
        <f>+'Ark1'!L592</f>
        <v>4</v>
      </c>
      <c r="D99" s="3" t="str">
        <f t="shared" si="35"/>
        <v>O-</v>
      </c>
      <c r="E99" s="331">
        <f>+'Ark1'!Q592</f>
        <v>0</v>
      </c>
      <c r="G99" s="331">
        <f>+'Ark1'!R592</f>
        <v>0</v>
      </c>
      <c r="H99" s="346"/>
      <c r="I99" s="203">
        <f>+'Ark1'!AG592</f>
        <v>0</v>
      </c>
      <c r="J99" s="203">
        <f t="shared" si="31"/>
        <v>0</v>
      </c>
      <c r="K99" s="203">
        <f>+'Ark1'!AH592</f>
        <v>0</v>
      </c>
      <c r="L99" s="203"/>
      <c r="M99" s="98">
        <f>+'Ark1'!U592</f>
        <v>0</v>
      </c>
      <c r="N99" s="203">
        <f t="shared" si="32"/>
        <v>0</v>
      </c>
      <c r="O99" s="203"/>
      <c r="P99" s="520"/>
      <c r="Q99" s="203"/>
      <c r="R99" s="203"/>
      <c r="S99" s="203"/>
      <c r="T99" s="203"/>
      <c r="U99" s="203"/>
      <c r="V99" s="203"/>
      <c r="W99" s="203"/>
      <c r="X99" s="1">
        <f>+'Ark1'!T592</f>
        <v>0</v>
      </c>
      <c r="Y99" s="203">
        <f t="shared" si="33"/>
        <v>0</v>
      </c>
      <c r="Z99" s="98">
        <f>+'Ark1'!W592</f>
        <v>0</v>
      </c>
      <c r="AA99" s="101"/>
      <c r="AB99" s="11">
        <f>+'Ark1'!X592</f>
        <v>0</v>
      </c>
      <c r="AC99" s="11">
        <f>+'Ark1'!Y592</f>
        <v>0</v>
      </c>
      <c r="AD99" s="11">
        <f>+'Ark1'!Z592</f>
        <v>0</v>
      </c>
      <c r="AE99" s="73"/>
      <c r="AF99" s="98">
        <f>+'Ark1'!AA592</f>
        <v>0</v>
      </c>
      <c r="AG99" s="1">
        <f>+'Ark1'!AC592</f>
        <v>0</v>
      </c>
      <c r="AH99" s="11">
        <f>+'Ark1'!AE592</f>
        <v>0</v>
      </c>
      <c r="AI99" s="98" t="e">
        <f t="shared" si="34"/>
        <v>#DIV/0!</v>
      </c>
      <c r="AJ99" s="47"/>
      <c r="AK99" s="4"/>
      <c r="AL99" s="61"/>
      <c r="AM99" s="13"/>
      <c r="AN99" s="1"/>
      <c r="AO99" s="5"/>
    </row>
    <row r="100" spans="1:41" ht="15.6">
      <c r="A100" s="47"/>
      <c r="B100">
        <f>+'Ark1'!C593</f>
        <v>2019</v>
      </c>
      <c r="C100">
        <f>+'Ark1'!L593</f>
        <v>5</v>
      </c>
      <c r="D100" s="3" t="str">
        <f t="shared" si="35"/>
        <v>O</v>
      </c>
      <c r="E100" s="331">
        <f>+'Ark1'!Q593</f>
        <v>0</v>
      </c>
      <c r="G100" s="331">
        <f>+'Ark1'!R593</f>
        <v>0</v>
      </c>
      <c r="H100" s="346"/>
      <c r="I100" s="203">
        <f>+'Ark1'!AG593</f>
        <v>0</v>
      </c>
      <c r="J100" s="203">
        <f t="shared" si="31"/>
        <v>0</v>
      </c>
      <c r="K100" s="203">
        <f>+'Ark1'!AH593</f>
        <v>0</v>
      </c>
      <c r="L100" s="203"/>
      <c r="M100" s="98">
        <f>+'Ark1'!U593</f>
        <v>0</v>
      </c>
      <c r="N100" s="203">
        <f t="shared" si="32"/>
        <v>0</v>
      </c>
      <c r="O100" s="203"/>
      <c r="P100" s="520"/>
      <c r="Q100" s="203"/>
      <c r="R100" s="203"/>
      <c r="S100" s="203"/>
      <c r="T100" s="203"/>
      <c r="U100" s="203"/>
      <c r="V100" s="203"/>
      <c r="W100" s="203"/>
      <c r="X100" s="1">
        <f>+'Ark1'!T593</f>
        <v>0</v>
      </c>
      <c r="Y100" s="203">
        <f t="shared" si="33"/>
        <v>0</v>
      </c>
      <c r="Z100" s="98">
        <f>+'Ark1'!W593</f>
        <v>0</v>
      </c>
      <c r="AA100" s="101"/>
      <c r="AB100" s="11">
        <f>+'Ark1'!X593</f>
        <v>0</v>
      </c>
      <c r="AC100" s="11">
        <f>+'Ark1'!Y593</f>
        <v>0</v>
      </c>
      <c r="AD100" s="11">
        <f>+'Ark1'!Z593</f>
        <v>0</v>
      </c>
      <c r="AE100" s="73"/>
      <c r="AF100" s="98">
        <f>+'Ark1'!AA593</f>
        <v>0</v>
      </c>
      <c r="AG100" s="1">
        <f>+'Ark1'!AC593</f>
        <v>0</v>
      </c>
      <c r="AH100" s="11">
        <f>+'Ark1'!AE593</f>
        <v>0</v>
      </c>
      <c r="AI100" s="98" t="e">
        <f t="shared" si="34"/>
        <v>#DIV/0!</v>
      </c>
      <c r="AJ100" s="47"/>
      <c r="AK100" s="4"/>
      <c r="AL100" s="61"/>
      <c r="AM100" s="13"/>
      <c r="AN100" s="1"/>
      <c r="AO100" s="5"/>
    </row>
    <row r="101" spans="1:41" ht="15.6">
      <c r="A101" s="47"/>
      <c r="B101">
        <f>+'Ark1'!C594</f>
        <v>2019</v>
      </c>
      <c r="C101">
        <f>+'Ark1'!L594</f>
        <v>6</v>
      </c>
      <c r="D101" s="3" t="str">
        <f t="shared" si="35"/>
        <v>O+</v>
      </c>
      <c r="E101" s="331">
        <f>+'Ark1'!Q594</f>
        <v>0</v>
      </c>
      <c r="G101" s="331">
        <f>+'Ark1'!R594</f>
        <v>0</v>
      </c>
      <c r="H101" s="346"/>
      <c r="I101" s="203">
        <f>+'Ark1'!AG594</f>
        <v>0</v>
      </c>
      <c r="J101" s="203">
        <f t="shared" si="31"/>
        <v>0</v>
      </c>
      <c r="K101" s="203">
        <f>+'Ark1'!AH594</f>
        <v>0</v>
      </c>
      <c r="L101" s="203"/>
      <c r="M101" s="98">
        <f>+'Ark1'!U594</f>
        <v>0</v>
      </c>
      <c r="N101" s="203">
        <f t="shared" si="32"/>
        <v>0</v>
      </c>
      <c r="O101" s="203"/>
      <c r="P101" s="520"/>
      <c r="Q101" s="203"/>
      <c r="R101" s="203"/>
      <c r="S101" s="203"/>
      <c r="T101" s="203"/>
      <c r="U101" s="203"/>
      <c r="V101" s="203"/>
      <c r="W101" s="203"/>
      <c r="X101" s="1">
        <f>+'Ark1'!T594</f>
        <v>0</v>
      </c>
      <c r="Y101" s="203">
        <f t="shared" si="33"/>
        <v>0</v>
      </c>
      <c r="Z101" s="98">
        <f>+'Ark1'!W594</f>
        <v>0</v>
      </c>
      <c r="AA101" s="101"/>
      <c r="AB101" s="11">
        <f>+'Ark1'!X594</f>
        <v>0</v>
      </c>
      <c r="AC101" s="11">
        <f>+'Ark1'!Y594</f>
        <v>0</v>
      </c>
      <c r="AD101" s="11">
        <f>+'Ark1'!Z594</f>
        <v>0</v>
      </c>
      <c r="AE101" s="73"/>
      <c r="AF101" s="98">
        <f>+'Ark1'!AA594</f>
        <v>0</v>
      </c>
      <c r="AG101" s="1">
        <f>+'Ark1'!AC594</f>
        <v>0</v>
      </c>
      <c r="AH101" s="11">
        <f>+'Ark1'!AE594</f>
        <v>0</v>
      </c>
      <c r="AI101" s="98" t="e">
        <f t="shared" si="34"/>
        <v>#DIV/0!</v>
      </c>
      <c r="AJ101" s="47"/>
      <c r="AK101" s="4"/>
      <c r="AL101" s="61"/>
      <c r="AM101" s="13"/>
      <c r="AN101" s="1"/>
      <c r="AO101" s="5"/>
    </row>
    <row r="102" spans="1:41" ht="15.6">
      <c r="A102" s="47"/>
      <c r="B102">
        <f>+'Ark1'!C595</f>
        <v>2019</v>
      </c>
      <c r="C102">
        <f>+'Ark1'!L595</f>
        <v>7</v>
      </c>
      <c r="D102" s="3" t="str">
        <f t="shared" si="35"/>
        <v>R-</v>
      </c>
      <c r="E102" s="331">
        <f>+'Ark1'!Q595</f>
        <v>0</v>
      </c>
      <c r="G102" s="331">
        <f>+'Ark1'!R595</f>
        <v>0</v>
      </c>
      <c r="H102" s="346"/>
      <c r="I102" s="203">
        <f>+'Ark1'!AG595</f>
        <v>0</v>
      </c>
      <c r="J102" s="203">
        <f t="shared" si="31"/>
        <v>0</v>
      </c>
      <c r="K102" s="203">
        <f>+'Ark1'!AH595</f>
        <v>0</v>
      </c>
      <c r="L102" s="203"/>
      <c r="M102" s="98">
        <f>+'Ark1'!U595</f>
        <v>0</v>
      </c>
      <c r="N102" s="203">
        <f t="shared" si="32"/>
        <v>0</v>
      </c>
      <c r="O102" s="203"/>
      <c r="P102" s="520"/>
      <c r="Q102" s="203"/>
      <c r="R102" s="203"/>
      <c r="S102" s="203"/>
      <c r="T102" s="203"/>
      <c r="U102" s="203"/>
      <c r="V102" s="203"/>
      <c r="W102" s="203"/>
      <c r="X102" s="1">
        <f>+'Ark1'!T595</f>
        <v>0</v>
      </c>
      <c r="Y102" s="203">
        <f t="shared" si="33"/>
        <v>0</v>
      </c>
      <c r="Z102" s="98">
        <f>+'Ark1'!W595</f>
        <v>0</v>
      </c>
      <c r="AA102" s="101"/>
      <c r="AB102" s="11">
        <f>+'Ark1'!X595</f>
        <v>0</v>
      </c>
      <c r="AC102" s="11">
        <f>+'Ark1'!Y595</f>
        <v>0</v>
      </c>
      <c r="AD102" s="11">
        <f>+'Ark1'!Z595</f>
        <v>0</v>
      </c>
      <c r="AE102" s="73"/>
      <c r="AF102" s="98">
        <f>+'Ark1'!AA595</f>
        <v>0</v>
      </c>
      <c r="AG102" s="1">
        <f>+'Ark1'!AC595</f>
        <v>0</v>
      </c>
      <c r="AH102" s="11">
        <f>+'Ark1'!AE595</f>
        <v>0</v>
      </c>
      <c r="AI102" s="98" t="e">
        <f t="shared" si="34"/>
        <v>#DIV/0!</v>
      </c>
      <c r="AJ102" s="47"/>
      <c r="AK102" s="4"/>
      <c r="AL102" s="61"/>
      <c r="AM102" s="13"/>
      <c r="AN102" s="13"/>
      <c r="AO102" s="5"/>
    </row>
    <row r="103" spans="1:41" ht="15.6">
      <c r="A103" s="47"/>
      <c r="B103">
        <f>+'Ark1'!C596</f>
        <v>2019</v>
      </c>
      <c r="C103">
        <f>+'Ark1'!L596</f>
        <v>8</v>
      </c>
      <c r="D103" s="3" t="str">
        <f t="shared" si="35"/>
        <v>R</v>
      </c>
      <c r="E103" s="331">
        <f>+'Ark1'!Q596</f>
        <v>0</v>
      </c>
      <c r="G103" s="331">
        <f>+'Ark1'!R596</f>
        <v>0</v>
      </c>
      <c r="H103" s="346"/>
      <c r="I103" s="203">
        <f>+'Ark1'!AG596</f>
        <v>0</v>
      </c>
      <c r="J103" s="203">
        <f t="shared" si="31"/>
        <v>0</v>
      </c>
      <c r="K103" s="203">
        <f>+'Ark1'!AH596</f>
        <v>0</v>
      </c>
      <c r="L103" s="203"/>
      <c r="M103" s="98">
        <f>+'Ark1'!U596</f>
        <v>0</v>
      </c>
      <c r="N103" s="203">
        <f t="shared" si="32"/>
        <v>0</v>
      </c>
      <c r="O103" s="203"/>
      <c r="P103" s="520"/>
      <c r="Q103" s="203"/>
      <c r="R103" s="203"/>
      <c r="S103" s="203"/>
      <c r="T103" s="203"/>
      <c r="U103" s="203"/>
      <c r="V103" s="203"/>
      <c r="W103" s="203"/>
      <c r="X103" s="1">
        <f>+'Ark1'!T596</f>
        <v>0</v>
      </c>
      <c r="Y103" s="203">
        <f t="shared" si="33"/>
        <v>0</v>
      </c>
      <c r="Z103" s="98">
        <f>+'Ark1'!W596</f>
        <v>0</v>
      </c>
      <c r="AA103" s="101"/>
      <c r="AB103" s="11">
        <f>+'Ark1'!X596</f>
        <v>0</v>
      </c>
      <c r="AC103" s="11">
        <f>+'Ark1'!Y596</f>
        <v>0</v>
      </c>
      <c r="AD103" s="11">
        <f>+'Ark1'!Z596</f>
        <v>0</v>
      </c>
      <c r="AE103" s="73"/>
      <c r="AF103" s="98">
        <f>+'Ark1'!AA596</f>
        <v>0</v>
      </c>
      <c r="AG103" s="1">
        <f>+'Ark1'!AC596</f>
        <v>0</v>
      </c>
      <c r="AH103" s="11">
        <f>+'Ark1'!AE596</f>
        <v>0</v>
      </c>
      <c r="AI103" s="98" t="e">
        <f t="shared" si="34"/>
        <v>#DIV/0!</v>
      </c>
      <c r="AJ103" s="47"/>
      <c r="AK103" s="4"/>
      <c r="AL103" s="61"/>
      <c r="AM103" s="13"/>
      <c r="AN103" s="13"/>
      <c r="AO103" s="5"/>
    </row>
    <row r="104" spans="1:41" ht="15.6">
      <c r="A104" s="47"/>
      <c r="B104">
        <f>+'Ark1'!C597</f>
        <v>2019</v>
      </c>
      <c r="C104">
        <f>+'Ark1'!L597</f>
        <v>9</v>
      </c>
      <c r="D104" s="3" t="str">
        <f t="shared" si="35"/>
        <v>R+</v>
      </c>
      <c r="E104" s="331">
        <f>+'Ark1'!Q597</f>
        <v>0</v>
      </c>
      <c r="G104" s="331">
        <f>+'Ark1'!R597</f>
        <v>0</v>
      </c>
      <c r="H104" s="346"/>
      <c r="I104" s="203">
        <f>+'Ark1'!AG597</f>
        <v>0</v>
      </c>
      <c r="J104" s="203">
        <f t="shared" si="31"/>
        <v>0</v>
      </c>
      <c r="K104" s="203">
        <f>+'Ark1'!AH597</f>
        <v>0</v>
      </c>
      <c r="L104" s="203"/>
      <c r="M104" s="98">
        <f>+'Ark1'!U597</f>
        <v>0</v>
      </c>
      <c r="N104" s="203">
        <f t="shared" si="32"/>
        <v>0</v>
      </c>
      <c r="O104" s="203"/>
      <c r="P104" s="520"/>
      <c r="Q104" s="203"/>
      <c r="R104" s="203"/>
      <c r="S104" s="203"/>
      <c r="T104" s="203"/>
      <c r="U104" s="203"/>
      <c r="V104" s="203"/>
      <c r="W104" s="203"/>
      <c r="X104" s="1">
        <f>+'Ark1'!T597</f>
        <v>0</v>
      </c>
      <c r="Y104" s="203">
        <f t="shared" si="33"/>
        <v>0</v>
      </c>
      <c r="Z104" s="98">
        <f>+'Ark1'!W597</f>
        <v>0</v>
      </c>
      <c r="AA104" s="101"/>
      <c r="AB104" s="11">
        <f>+'Ark1'!X597</f>
        <v>0</v>
      </c>
      <c r="AC104" s="11">
        <f>+'Ark1'!Y597</f>
        <v>0</v>
      </c>
      <c r="AD104" s="11">
        <f>+'Ark1'!Z597</f>
        <v>0</v>
      </c>
      <c r="AE104" s="73"/>
      <c r="AF104" s="98">
        <f>+'Ark1'!AA597</f>
        <v>0</v>
      </c>
      <c r="AG104" s="1">
        <f>+'Ark1'!AC597</f>
        <v>0</v>
      </c>
      <c r="AH104" s="11">
        <f>+'Ark1'!AE597</f>
        <v>0</v>
      </c>
      <c r="AI104" s="98" t="e">
        <f t="shared" si="34"/>
        <v>#DIV/0!</v>
      </c>
      <c r="AJ104" s="47"/>
      <c r="AK104" s="4"/>
      <c r="AL104" s="61"/>
      <c r="AM104" s="13"/>
      <c r="AN104" s="13"/>
      <c r="AO104" s="5"/>
    </row>
    <row r="105" spans="1:41" ht="15.6">
      <c r="A105" s="47"/>
      <c r="B105">
        <f>+'Ark1'!C598</f>
        <v>2019</v>
      </c>
      <c r="C105">
        <f>+'Ark1'!L598</f>
        <v>10</v>
      </c>
      <c r="D105" s="3" t="str">
        <f t="shared" si="35"/>
        <v>U-</v>
      </c>
      <c r="E105" s="331">
        <f>+'Ark1'!Q598</f>
        <v>0</v>
      </c>
      <c r="G105" s="331">
        <f>+'Ark1'!R598</f>
        <v>0</v>
      </c>
      <c r="H105" s="346"/>
      <c r="I105" s="203">
        <f>+'Ark1'!AG598</f>
        <v>0</v>
      </c>
      <c r="J105" s="203">
        <f t="shared" si="31"/>
        <v>0</v>
      </c>
      <c r="K105" s="203">
        <f>+'Ark1'!AH598</f>
        <v>0</v>
      </c>
      <c r="L105" s="203"/>
      <c r="M105" s="98">
        <f>+'Ark1'!U598</f>
        <v>0</v>
      </c>
      <c r="N105" s="203">
        <f t="shared" si="32"/>
        <v>0</v>
      </c>
      <c r="O105" s="203"/>
      <c r="P105" s="520"/>
      <c r="Q105" s="203"/>
      <c r="R105" s="203"/>
      <c r="S105" s="203"/>
      <c r="T105" s="203"/>
      <c r="U105" s="203"/>
      <c r="V105" s="203"/>
      <c r="W105" s="203"/>
      <c r="X105" s="1">
        <f>+'Ark1'!T598</f>
        <v>0</v>
      </c>
      <c r="Y105" s="203">
        <f t="shared" si="33"/>
        <v>0</v>
      </c>
      <c r="Z105" s="98">
        <f>+'Ark1'!W598</f>
        <v>0</v>
      </c>
      <c r="AA105" s="101"/>
      <c r="AB105" s="11">
        <f>+'Ark1'!X598</f>
        <v>0</v>
      </c>
      <c r="AC105" s="11">
        <f>+'Ark1'!Y598</f>
        <v>0</v>
      </c>
      <c r="AD105" s="11">
        <f>+'Ark1'!Z598</f>
        <v>0</v>
      </c>
      <c r="AE105" s="73"/>
      <c r="AF105" s="98">
        <f>+'Ark1'!AA598</f>
        <v>0</v>
      </c>
      <c r="AG105" s="1">
        <f>+'Ark1'!AC598</f>
        <v>0</v>
      </c>
      <c r="AH105" s="11">
        <f>+'Ark1'!AE598</f>
        <v>0</v>
      </c>
      <c r="AI105" s="98" t="e">
        <f t="shared" si="34"/>
        <v>#DIV/0!</v>
      </c>
      <c r="AJ105" s="47"/>
      <c r="AK105" s="4"/>
      <c r="AL105" s="61"/>
      <c r="AM105" s="13"/>
      <c r="AN105" s="13"/>
      <c r="AO105" s="5"/>
    </row>
    <row r="106" spans="1:41" ht="15.6">
      <c r="A106" s="47"/>
      <c r="B106">
        <f>+'Ark1'!C599</f>
        <v>2019</v>
      </c>
      <c r="C106">
        <f>+'Ark1'!L599</f>
        <v>11</v>
      </c>
      <c r="D106" s="3" t="str">
        <f t="shared" si="35"/>
        <v>U</v>
      </c>
      <c r="E106" s="331">
        <f>+'Ark1'!Q599</f>
        <v>0</v>
      </c>
      <c r="G106" s="331">
        <f>+'Ark1'!R599</f>
        <v>0</v>
      </c>
      <c r="H106" s="346"/>
      <c r="I106" s="203">
        <f>+'Ark1'!AG599</f>
        <v>0</v>
      </c>
      <c r="J106" s="203">
        <f t="shared" si="31"/>
        <v>0</v>
      </c>
      <c r="K106" s="203">
        <f>+'Ark1'!AH599</f>
        <v>0</v>
      </c>
      <c r="L106" s="203"/>
      <c r="M106" s="98">
        <f>+'Ark1'!U599</f>
        <v>0</v>
      </c>
      <c r="N106" s="203">
        <f t="shared" si="32"/>
        <v>0</v>
      </c>
      <c r="O106" s="203"/>
      <c r="P106" s="520"/>
      <c r="Q106" s="203"/>
      <c r="R106" s="203"/>
      <c r="S106" s="203"/>
      <c r="T106" s="203"/>
      <c r="U106" s="203"/>
      <c r="V106" s="203"/>
      <c r="W106" s="203"/>
      <c r="X106" s="1">
        <f>+'Ark1'!T599</f>
        <v>0</v>
      </c>
      <c r="Y106" s="203">
        <f t="shared" si="33"/>
        <v>0</v>
      </c>
      <c r="Z106" s="98">
        <f>+'Ark1'!W599</f>
        <v>0</v>
      </c>
      <c r="AA106" s="101"/>
      <c r="AB106" s="11">
        <f>+'Ark1'!X599</f>
        <v>0</v>
      </c>
      <c r="AC106" s="11">
        <f>+'Ark1'!Y599</f>
        <v>0</v>
      </c>
      <c r="AD106" s="11">
        <f>+'Ark1'!Z599</f>
        <v>0</v>
      </c>
      <c r="AE106" s="73"/>
      <c r="AF106" s="98">
        <f>+'Ark1'!AA599</f>
        <v>0</v>
      </c>
      <c r="AG106" s="1">
        <f>+'Ark1'!AC599</f>
        <v>0</v>
      </c>
      <c r="AH106" s="11">
        <f>+'Ark1'!AE599</f>
        <v>0</v>
      </c>
      <c r="AI106" s="98" t="e">
        <f t="shared" si="34"/>
        <v>#DIV/0!</v>
      </c>
      <c r="AJ106" s="47"/>
      <c r="AK106" s="4"/>
      <c r="AL106" s="61"/>
      <c r="AM106" s="13"/>
      <c r="AN106" s="5"/>
      <c r="AO106" s="5"/>
    </row>
    <row r="107" spans="1:41" ht="15.6">
      <c r="A107" s="47"/>
      <c r="B107">
        <f>+'Ark1'!C600</f>
        <v>2019</v>
      </c>
      <c r="C107">
        <f>+'Ark1'!L600</f>
        <v>12</v>
      </c>
      <c r="D107" s="3" t="str">
        <f t="shared" si="35"/>
        <v>U+</v>
      </c>
      <c r="E107" s="331">
        <f>+'Ark1'!Q600</f>
        <v>0</v>
      </c>
      <c r="G107" s="331">
        <f>+'Ark1'!R600</f>
        <v>0</v>
      </c>
      <c r="H107" s="346"/>
      <c r="I107" s="203">
        <f>+'Ark1'!AG600</f>
        <v>0</v>
      </c>
      <c r="J107" s="203">
        <f t="shared" si="31"/>
        <v>0</v>
      </c>
      <c r="K107" s="203">
        <f>+'Ark1'!AH600</f>
        <v>0</v>
      </c>
      <c r="L107" s="203"/>
      <c r="M107" s="98">
        <f>+'Ark1'!U600</f>
        <v>0</v>
      </c>
      <c r="N107" s="203">
        <f t="shared" si="32"/>
        <v>0</v>
      </c>
      <c r="O107" s="203"/>
      <c r="P107" s="520"/>
      <c r="Q107" s="203"/>
      <c r="R107" s="203"/>
      <c r="S107" s="203"/>
      <c r="T107" s="203"/>
      <c r="U107" s="203"/>
      <c r="V107" s="203"/>
      <c r="W107" s="203"/>
      <c r="X107" s="1">
        <f>+'Ark1'!T600</f>
        <v>0</v>
      </c>
      <c r="Y107" s="203">
        <f t="shared" si="33"/>
        <v>0</v>
      </c>
      <c r="Z107" s="98">
        <f>+'Ark1'!W600</f>
        <v>0</v>
      </c>
      <c r="AA107" s="101"/>
      <c r="AB107" s="11">
        <f>+'Ark1'!X600</f>
        <v>0</v>
      </c>
      <c r="AC107" s="11">
        <f>+'Ark1'!Y600</f>
        <v>0</v>
      </c>
      <c r="AD107" s="11">
        <f>+'Ark1'!Z600</f>
        <v>0</v>
      </c>
      <c r="AE107" s="73"/>
      <c r="AF107" s="98">
        <f>+'Ark1'!AA600</f>
        <v>0</v>
      </c>
      <c r="AG107" s="1">
        <f>+'Ark1'!AC600</f>
        <v>0</v>
      </c>
      <c r="AH107" s="11">
        <f>+'Ark1'!AE600</f>
        <v>0</v>
      </c>
      <c r="AI107" s="98" t="e">
        <f t="shared" si="34"/>
        <v>#DIV/0!</v>
      </c>
      <c r="AJ107" s="47"/>
      <c r="AK107" s="4"/>
      <c r="AL107" s="61"/>
      <c r="AM107" s="13"/>
      <c r="AN107" s="5"/>
      <c r="AO107" s="5"/>
    </row>
    <row r="108" spans="1:41" ht="15.6">
      <c r="A108" s="47"/>
      <c r="B108">
        <f>+'Ark1'!C601</f>
        <v>2019</v>
      </c>
      <c r="C108">
        <f>+'Ark1'!L601</f>
        <v>13</v>
      </c>
      <c r="D108" s="3" t="str">
        <f t="shared" si="35"/>
        <v>E-</v>
      </c>
      <c r="E108" s="331">
        <f>+'Ark1'!Q601</f>
        <v>0</v>
      </c>
      <c r="G108" s="331">
        <f>+'Ark1'!R601</f>
        <v>0</v>
      </c>
      <c r="H108" s="346"/>
      <c r="I108" s="203">
        <f>+'Ark1'!AG601</f>
        <v>0</v>
      </c>
      <c r="J108" s="203">
        <f t="shared" si="31"/>
        <v>0</v>
      </c>
      <c r="K108" s="203">
        <f>+'Ark1'!AH601</f>
        <v>0</v>
      </c>
      <c r="L108" s="203"/>
      <c r="M108" s="98">
        <f>+'Ark1'!U601</f>
        <v>0</v>
      </c>
      <c r="N108" s="203">
        <f t="shared" si="32"/>
        <v>0</v>
      </c>
      <c r="O108" s="203"/>
      <c r="P108" s="520"/>
      <c r="Q108" s="203"/>
      <c r="R108" s="203"/>
      <c r="S108" s="203"/>
      <c r="T108" s="203"/>
      <c r="U108" s="203"/>
      <c r="V108" s="203"/>
      <c r="W108" s="203"/>
      <c r="X108" s="1">
        <f>+'Ark1'!T601</f>
        <v>0</v>
      </c>
      <c r="Y108" s="203">
        <f t="shared" si="33"/>
        <v>0</v>
      </c>
      <c r="Z108" s="98">
        <f>+'Ark1'!W601</f>
        <v>0</v>
      </c>
      <c r="AA108" s="101"/>
      <c r="AB108" s="11">
        <f>+'Ark1'!X601</f>
        <v>0</v>
      </c>
      <c r="AC108" s="11">
        <f>+'Ark1'!Y601</f>
        <v>0</v>
      </c>
      <c r="AD108" s="11">
        <f>+'Ark1'!Z601</f>
        <v>0</v>
      </c>
      <c r="AE108" s="73"/>
      <c r="AF108" s="98">
        <f>+'Ark1'!AA601</f>
        <v>0</v>
      </c>
      <c r="AG108" s="1">
        <f>+'Ark1'!AC601</f>
        <v>0</v>
      </c>
      <c r="AH108" s="11">
        <f>+'Ark1'!AE601</f>
        <v>0</v>
      </c>
      <c r="AI108" s="98" t="e">
        <f t="shared" si="34"/>
        <v>#DIV/0!</v>
      </c>
      <c r="AJ108" s="47"/>
      <c r="AK108" s="4"/>
      <c r="AL108" s="61"/>
      <c r="AM108" s="13"/>
      <c r="AN108" s="5"/>
      <c r="AO108" s="5"/>
    </row>
    <row r="109" spans="1:41" ht="15.6">
      <c r="A109" s="47"/>
      <c r="B109">
        <f>+'Ark1'!C602</f>
        <v>2019</v>
      </c>
      <c r="C109">
        <f>+'Ark1'!L602</f>
        <v>14</v>
      </c>
      <c r="D109" s="3" t="str">
        <f t="shared" si="35"/>
        <v>E</v>
      </c>
      <c r="E109" s="331">
        <f>+'Ark1'!Q602</f>
        <v>0</v>
      </c>
      <c r="G109" s="331">
        <f>+'Ark1'!R602</f>
        <v>0</v>
      </c>
      <c r="H109" s="346"/>
      <c r="I109" s="203">
        <f>+'Ark1'!AG602</f>
        <v>0</v>
      </c>
      <c r="J109" s="203">
        <f t="shared" si="31"/>
        <v>0</v>
      </c>
      <c r="K109" s="203">
        <f>+'Ark1'!AH602</f>
        <v>0</v>
      </c>
      <c r="L109" s="203"/>
      <c r="M109" s="98">
        <f>+'Ark1'!U602</f>
        <v>0</v>
      </c>
      <c r="N109" s="203">
        <f t="shared" si="32"/>
        <v>0</v>
      </c>
      <c r="O109" s="203"/>
      <c r="P109" s="520"/>
      <c r="Q109" s="203"/>
      <c r="R109" s="203"/>
      <c r="S109" s="203"/>
      <c r="T109" s="203"/>
      <c r="U109" s="203"/>
      <c r="V109" s="203"/>
      <c r="W109" s="203"/>
      <c r="X109" s="1">
        <f>+'Ark1'!T602</f>
        <v>0</v>
      </c>
      <c r="Y109" s="203">
        <f t="shared" si="33"/>
        <v>0</v>
      </c>
      <c r="Z109" s="98">
        <f>+'Ark1'!W602</f>
        <v>0</v>
      </c>
      <c r="AA109" s="101"/>
      <c r="AB109" s="11">
        <f>+'Ark1'!X602</f>
        <v>0</v>
      </c>
      <c r="AC109" s="11">
        <f>+'Ark1'!Y602</f>
        <v>0</v>
      </c>
      <c r="AD109" s="11">
        <f>+'Ark1'!Z602</f>
        <v>0</v>
      </c>
      <c r="AE109" s="73"/>
      <c r="AF109" s="98">
        <f>+'Ark1'!AA602</f>
        <v>0</v>
      </c>
      <c r="AG109" s="1">
        <f>+'Ark1'!AC602</f>
        <v>0</v>
      </c>
      <c r="AH109" s="11">
        <f>+'Ark1'!AE602</f>
        <v>0</v>
      </c>
      <c r="AI109" s="98" t="e">
        <f t="shared" si="34"/>
        <v>#DIV/0!</v>
      </c>
      <c r="AJ109" s="47"/>
      <c r="AK109" s="4"/>
      <c r="AL109" s="61"/>
      <c r="AM109" s="13"/>
      <c r="AN109" s="5"/>
      <c r="AO109" s="5"/>
    </row>
    <row r="110" spans="1:41" ht="15.6">
      <c r="A110" s="47"/>
      <c r="B110">
        <f>+'Ark1'!C603</f>
        <v>2019</v>
      </c>
      <c r="C110">
        <f>+'Ark1'!L603</f>
        <v>15</v>
      </c>
      <c r="D110" s="3" t="str">
        <f t="shared" si="35"/>
        <v>E+</v>
      </c>
      <c r="E110" s="331">
        <f>+'Ark1'!Q603</f>
        <v>0</v>
      </c>
      <c r="G110" s="331">
        <f>+'Ark1'!R603</f>
        <v>0</v>
      </c>
      <c r="H110" s="346"/>
      <c r="I110" s="203">
        <f>+'Ark1'!AG603</f>
        <v>0</v>
      </c>
      <c r="J110" s="203">
        <f t="shared" si="31"/>
        <v>0</v>
      </c>
      <c r="K110" s="203">
        <f>+'Ark1'!AH603</f>
        <v>0</v>
      </c>
      <c r="L110" s="203"/>
      <c r="M110" s="98">
        <f>+'Ark1'!U603</f>
        <v>0</v>
      </c>
      <c r="N110" s="203">
        <f t="shared" si="32"/>
        <v>0</v>
      </c>
      <c r="O110" s="203"/>
      <c r="P110" s="520"/>
      <c r="Q110" s="203"/>
      <c r="R110" s="203"/>
      <c r="S110" s="203"/>
      <c r="T110" s="203"/>
      <c r="U110" s="203"/>
      <c r="V110" s="203"/>
      <c r="W110" s="203"/>
      <c r="X110" s="1">
        <f>+'Ark1'!T603</f>
        <v>0</v>
      </c>
      <c r="Y110" s="203">
        <f t="shared" si="33"/>
        <v>0</v>
      </c>
      <c r="Z110" s="98">
        <f>+'Ark1'!W603</f>
        <v>0</v>
      </c>
      <c r="AA110" s="101"/>
      <c r="AB110" s="11">
        <f>+'Ark1'!X603</f>
        <v>0</v>
      </c>
      <c r="AC110" s="11">
        <f>+'Ark1'!Y603</f>
        <v>0</v>
      </c>
      <c r="AD110" s="11">
        <f>+'Ark1'!Z603</f>
        <v>0</v>
      </c>
      <c r="AE110" s="73"/>
      <c r="AF110" s="98">
        <f>+'Ark1'!AA603</f>
        <v>0</v>
      </c>
      <c r="AG110" s="1">
        <f>+'Ark1'!AC603</f>
        <v>0</v>
      </c>
      <c r="AH110" s="11">
        <f>+'Ark1'!AE603</f>
        <v>0</v>
      </c>
      <c r="AI110" s="98" t="e">
        <f t="shared" si="34"/>
        <v>#DIV/0!</v>
      </c>
      <c r="AJ110" s="47"/>
      <c r="AK110" s="4"/>
      <c r="AL110" s="61"/>
      <c r="AM110" s="13"/>
      <c r="AN110" s="5"/>
      <c r="AO110" s="5"/>
    </row>
    <row r="111" spans="1:41" ht="15.6">
      <c r="A111" s="47"/>
      <c r="B111" s="56">
        <f>+'Ark1'!C604</f>
        <v>2018</v>
      </c>
      <c r="C111" s="56">
        <f>+'Ark1'!L604</f>
        <v>1</v>
      </c>
      <c r="D111" s="67" t="s">
        <v>28</v>
      </c>
      <c r="E111" s="348">
        <f>+'Ark1'!Q604</f>
        <v>0</v>
      </c>
      <c r="F111" s="348"/>
      <c r="G111" s="348">
        <f>+'Ark1'!R604</f>
        <v>0</v>
      </c>
      <c r="H111" s="346"/>
      <c r="I111" s="185">
        <f>+'Ark1'!AG604</f>
        <v>0</v>
      </c>
      <c r="J111" s="185" t="e">
        <f t="shared" si="31"/>
        <v>#REF!</v>
      </c>
      <c r="K111" s="185">
        <f>+'Ark1'!AH604</f>
        <v>0</v>
      </c>
      <c r="L111" s="185"/>
      <c r="M111" s="162">
        <f>+'Ark1'!U604</f>
        <v>0</v>
      </c>
      <c r="N111" s="185" t="e">
        <f t="shared" si="32"/>
        <v>#REF!</v>
      </c>
      <c r="O111" s="185"/>
      <c r="P111" s="519"/>
      <c r="Q111" s="185"/>
      <c r="R111" s="185"/>
      <c r="S111" s="185"/>
      <c r="T111" s="185"/>
      <c r="U111" s="185"/>
      <c r="V111" s="185"/>
      <c r="W111" s="185"/>
      <c r="X111" s="58">
        <f>+'Ark1'!T604</f>
        <v>0</v>
      </c>
      <c r="Y111" s="185" t="e">
        <f t="shared" si="33"/>
        <v>#REF!</v>
      </c>
      <c r="Z111" s="162">
        <f>+'Ark1'!W604</f>
        <v>0</v>
      </c>
      <c r="AA111" s="101"/>
      <c r="AB111" s="76">
        <f>+'Ark1'!X604</f>
        <v>0</v>
      </c>
      <c r="AC111" s="76">
        <f>+'Ark1'!Y604</f>
        <v>0</v>
      </c>
      <c r="AD111" s="76">
        <f>+'Ark1'!Z604</f>
        <v>0</v>
      </c>
      <c r="AE111" s="73"/>
      <c r="AF111" s="162">
        <f>+'Ark1'!AA604</f>
        <v>0</v>
      </c>
      <c r="AG111" s="58">
        <f>+'Ark1'!AC604</f>
        <v>0</v>
      </c>
      <c r="AH111" s="76">
        <f>+'Ark1'!AE604</f>
        <v>0</v>
      </c>
      <c r="AI111" s="162" t="e">
        <f t="shared" si="34"/>
        <v>#DIV/0!</v>
      </c>
      <c r="AJ111" s="47"/>
      <c r="AK111" s="4"/>
      <c r="AL111" s="61"/>
      <c r="AM111" s="13"/>
      <c r="AN111" s="5"/>
      <c r="AO111" s="5"/>
    </row>
    <row r="112" spans="1:41" ht="15.6">
      <c r="A112" s="47"/>
      <c r="B112" s="56">
        <f>+'Ark1'!C605</f>
        <v>2018</v>
      </c>
      <c r="C112" s="56">
        <f>+'Ark1'!L605</f>
        <v>2</v>
      </c>
      <c r="D112" s="67" t="s">
        <v>29</v>
      </c>
      <c r="E112" s="348">
        <f>+'Ark1'!Q605</f>
        <v>0</v>
      </c>
      <c r="F112" s="348"/>
      <c r="G112" s="348">
        <f>+'Ark1'!R605</f>
        <v>0</v>
      </c>
      <c r="H112" s="346"/>
      <c r="I112" s="185">
        <f>+'Ark1'!AG605</f>
        <v>0</v>
      </c>
      <c r="J112" s="185" t="e">
        <f t="shared" si="31"/>
        <v>#REF!</v>
      </c>
      <c r="K112" s="185">
        <f>+'Ark1'!AH605</f>
        <v>0</v>
      </c>
      <c r="L112" s="185"/>
      <c r="M112" s="162">
        <f>+'Ark1'!U605</f>
        <v>0</v>
      </c>
      <c r="N112" s="185" t="e">
        <f t="shared" si="32"/>
        <v>#REF!</v>
      </c>
      <c r="O112" s="185"/>
      <c r="P112" s="519"/>
      <c r="Q112" s="185"/>
      <c r="R112" s="185"/>
      <c r="S112" s="185"/>
      <c r="T112" s="185"/>
      <c r="U112" s="185"/>
      <c r="V112" s="185"/>
      <c r="W112" s="185"/>
      <c r="X112" s="58">
        <f>+'Ark1'!T605</f>
        <v>0</v>
      </c>
      <c r="Y112" s="185" t="e">
        <f t="shared" si="33"/>
        <v>#REF!</v>
      </c>
      <c r="Z112" s="162">
        <f>+'Ark1'!W605</f>
        <v>0</v>
      </c>
      <c r="AA112" s="101"/>
      <c r="AB112" s="76">
        <f>+'Ark1'!X605</f>
        <v>0</v>
      </c>
      <c r="AC112" s="76">
        <f>+'Ark1'!Y605</f>
        <v>0</v>
      </c>
      <c r="AD112" s="76">
        <f>+'Ark1'!Z605</f>
        <v>0</v>
      </c>
      <c r="AE112" s="73"/>
      <c r="AF112" s="162">
        <f>+'Ark1'!AA605</f>
        <v>0</v>
      </c>
      <c r="AG112" s="58">
        <f>+'Ark1'!AC605</f>
        <v>0</v>
      </c>
      <c r="AH112" s="76">
        <f>+'Ark1'!AE605</f>
        <v>0</v>
      </c>
      <c r="AI112" s="162" t="e">
        <f t="shared" si="34"/>
        <v>#DIV/0!</v>
      </c>
      <c r="AJ112" s="47"/>
      <c r="AK112" s="4"/>
      <c r="AL112" s="61"/>
      <c r="AM112" s="13"/>
      <c r="AN112" s="5"/>
      <c r="AO112" s="5"/>
    </row>
    <row r="113" spans="1:41" ht="15.6">
      <c r="A113" s="47"/>
      <c r="B113" s="56">
        <f>+'Ark1'!C606</f>
        <v>2018</v>
      </c>
      <c r="C113" s="56">
        <f>+'Ark1'!L606</f>
        <v>3</v>
      </c>
      <c r="D113" s="67" t="s">
        <v>30</v>
      </c>
      <c r="E113" s="348">
        <f>+'Ark1'!Q606</f>
        <v>0</v>
      </c>
      <c r="F113" s="348"/>
      <c r="G113" s="348">
        <f>+'Ark1'!R606</f>
        <v>0</v>
      </c>
      <c r="H113" s="346"/>
      <c r="I113" s="185">
        <f>+'Ark1'!AG606</f>
        <v>0</v>
      </c>
      <c r="J113" s="185" t="e">
        <f t="shared" si="31"/>
        <v>#REF!</v>
      </c>
      <c r="K113" s="185">
        <f>+'Ark1'!AH606</f>
        <v>0</v>
      </c>
      <c r="L113" s="185"/>
      <c r="M113" s="162">
        <f>+'Ark1'!U606</f>
        <v>0</v>
      </c>
      <c r="N113" s="185" t="e">
        <f t="shared" si="32"/>
        <v>#REF!</v>
      </c>
      <c r="O113" s="185"/>
      <c r="P113" s="519"/>
      <c r="Q113" s="185"/>
      <c r="R113" s="185"/>
      <c r="S113" s="185"/>
      <c r="T113" s="185"/>
      <c r="U113" s="185"/>
      <c r="V113" s="185"/>
      <c r="W113" s="185"/>
      <c r="X113" s="58">
        <f>+'Ark1'!T606</f>
        <v>0</v>
      </c>
      <c r="Y113" s="185" t="e">
        <f t="shared" si="33"/>
        <v>#REF!</v>
      </c>
      <c r="Z113" s="162">
        <f>+'Ark1'!W606</f>
        <v>0</v>
      </c>
      <c r="AA113" s="101"/>
      <c r="AB113" s="76">
        <f>+'Ark1'!X606</f>
        <v>0</v>
      </c>
      <c r="AC113" s="76">
        <f>+'Ark1'!Y606</f>
        <v>0</v>
      </c>
      <c r="AD113" s="76">
        <f>+'Ark1'!Z606</f>
        <v>0</v>
      </c>
      <c r="AE113" s="73"/>
      <c r="AF113" s="162">
        <f>+'Ark1'!AA606</f>
        <v>0</v>
      </c>
      <c r="AG113" s="58">
        <f>+'Ark1'!AC606</f>
        <v>0</v>
      </c>
      <c r="AH113" s="76">
        <f>+'Ark1'!AE606</f>
        <v>0</v>
      </c>
      <c r="AI113" s="162" t="e">
        <f t="shared" si="34"/>
        <v>#DIV/0!</v>
      </c>
      <c r="AJ113" s="47"/>
      <c r="AK113" s="4"/>
      <c r="AL113" s="61"/>
      <c r="AM113" s="13"/>
      <c r="AN113" s="5"/>
      <c r="AO113" s="5"/>
    </row>
    <row r="114" spans="1:41" ht="15.6">
      <c r="A114" s="47"/>
      <c r="B114" s="56">
        <f>+'Ark1'!C607</f>
        <v>2018</v>
      </c>
      <c r="C114" s="56">
        <f>+'Ark1'!L607</f>
        <v>4</v>
      </c>
      <c r="D114" s="67" t="s">
        <v>31</v>
      </c>
      <c r="E114" s="348">
        <f>+'Ark1'!Q607</f>
        <v>0</v>
      </c>
      <c r="F114" s="348"/>
      <c r="G114" s="348">
        <f>+'Ark1'!R607</f>
        <v>0</v>
      </c>
      <c r="H114" s="346"/>
      <c r="I114" s="185">
        <f>+'Ark1'!AG607</f>
        <v>0</v>
      </c>
      <c r="J114" s="185" t="e">
        <f t="shared" si="31"/>
        <v>#REF!</v>
      </c>
      <c r="K114" s="185">
        <f>+'Ark1'!AH607</f>
        <v>0</v>
      </c>
      <c r="L114" s="185"/>
      <c r="M114" s="162">
        <f>+'Ark1'!U607</f>
        <v>0</v>
      </c>
      <c r="N114" s="185" t="e">
        <f t="shared" si="32"/>
        <v>#REF!</v>
      </c>
      <c r="O114" s="185"/>
      <c r="P114" s="519"/>
      <c r="Q114" s="185"/>
      <c r="R114" s="185"/>
      <c r="S114" s="185"/>
      <c r="T114" s="185"/>
      <c r="U114" s="185"/>
      <c r="V114" s="185"/>
      <c r="W114" s="185"/>
      <c r="X114" s="58">
        <f>+'Ark1'!T607</f>
        <v>0</v>
      </c>
      <c r="Y114" s="185" t="e">
        <f t="shared" si="33"/>
        <v>#REF!</v>
      </c>
      <c r="Z114" s="162">
        <f>+'Ark1'!W607</f>
        <v>0</v>
      </c>
      <c r="AA114" s="101"/>
      <c r="AB114" s="76">
        <f>+'Ark1'!X607</f>
        <v>0</v>
      </c>
      <c r="AC114" s="76">
        <f>+'Ark1'!Y607</f>
        <v>0</v>
      </c>
      <c r="AD114" s="76">
        <f>+'Ark1'!Z607</f>
        <v>0</v>
      </c>
      <c r="AE114" s="73"/>
      <c r="AF114" s="162">
        <f>+'Ark1'!AA607</f>
        <v>0</v>
      </c>
      <c r="AG114" s="58">
        <f>+'Ark1'!AC607</f>
        <v>0</v>
      </c>
      <c r="AH114" s="76">
        <f>+'Ark1'!AE607</f>
        <v>0</v>
      </c>
      <c r="AI114" s="162" t="e">
        <f t="shared" si="34"/>
        <v>#DIV/0!</v>
      </c>
      <c r="AJ114" s="47"/>
      <c r="AK114" s="4"/>
      <c r="AL114" s="61"/>
      <c r="AM114" s="5"/>
      <c r="AN114" s="5"/>
      <c r="AO114" s="5"/>
    </row>
    <row r="115" spans="1:41" ht="15.6">
      <c r="A115" s="47"/>
      <c r="B115" s="56">
        <f>+'Ark1'!C608</f>
        <v>2018</v>
      </c>
      <c r="C115" s="56">
        <f>+'Ark1'!L608</f>
        <v>5</v>
      </c>
      <c r="D115" s="67" t="s">
        <v>402</v>
      </c>
      <c r="E115" s="348">
        <f>+'Ark1'!Q608</f>
        <v>0</v>
      </c>
      <c r="F115" s="348"/>
      <c r="G115" s="348">
        <f>+'Ark1'!R608</f>
        <v>0</v>
      </c>
      <c r="H115" s="346"/>
      <c r="I115" s="185">
        <f>+'Ark1'!AG608</f>
        <v>0</v>
      </c>
      <c r="J115" s="185" t="e">
        <f t="shared" si="31"/>
        <v>#REF!</v>
      </c>
      <c r="K115" s="185">
        <f>+'Ark1'!AH608</f>
        <v>0</v>
      </c>
      <c r="L115" s="185"/>
      <c r="M115" s="162">
        <f>+'Ark1'!U608</f>
        <v>0</v>
      </c>
      <c r="N115" s="185" t="e">
        <f t="shared" si="32"/>
        <v>#REF!</v>
      </c>
      <c r="O115" s="185"/>
      <c r="P115" s="519"/>
      <c r="Q115" s="185"/>
      <c r="R115" s="185"/>
      <c r="S115" s="185"/>
      <c r="T115" s="185"/>
      <c r="U115" s="185"/>
      <c r="V115" s="185"/>
      <c r="W115" s="185"/>
      <c r="X115" s="58">
        <f>+'Ark1'!T608</f>
        <v>0</v>
      </c>
      <c r="Y115" s="185" t="e">
        <f t="shared" si="33"/>
        <v>#REF!</v>
      </c>
      <c r="Z115" s="162">
        <f>+'Ark1'!W608</f>
        <v>0</v>
      </c>
      <c r="AA115" s="101"/>
      <c r="AB115" s="76">
        <f>+'Ark1'!X608</f>
        <v>0</v>
      </c>
      <c r="AC115" s="76">
        <f>+'Ark1'!Y608</f>
        <v>0</v>
      </c>
      <c r="AD115" s="76">
        <f>+'Ark1'!Z608</f>
        <v>0</v>
      </c>
      <c r="AE115" s="73"/>
      <c r="AF115" s="162">
        <f>+'Ark1'!AA608</f>
        <v>0</v>
      </c>
      <c r="AG115" s="58">
        <f>+'Ark1'!AC608</f>
        <v>0</v>
      </c>
      <c r="AH115" s="76">
        <f>+'Ark1'!AE608</f>
        <v>0</v>
      </c>
      <c r="AI115" s="162" t="e">
        <f t="shared" si="34"/>
        <v>#DIV/0!</v>
      </c>
      <c r="AJ115" s="47"/>
      <c r="AK115" s="13"/>
      <c r="AL115" s="61"/>
    </row>
    <row r="116" spans="1:41" ht="15.6">
      <c r="A116" s="47"/>
      <c r="B116" s="56">
        <f>+'Ark1'!C609</f>
        <v>2018</v>
      </c>
      <c r="C116" s="56">
        <f>+'Ark1'!L609</f>
        <v>6</v>
      </c>
      <c r="D116" s="67" t="s">
        <v>32</v>
      </c>
      <c r="E116" s="348">
        <f>+'Ark1'!Q609</f>
        <v>0</v>
      </c>
      <c r="F116" s="348"/>
      <c r="G116" s="348">
        <f>+'Ark1'!R609</f>
        <v>0</v>
      </c>
      <c r="H116" s="346"/>
      <c r="I116" s="185">
        <f>+'Ark1'!AG609</f>
        <v>0</v>
      </c>
      <c r="J116" s="185" t="e">
        <f t="shared" si="31"/>
        <v>#REF!</v>
      </c>
      <c r="K116" s="185">
        <f>+'Ark1'!AH609</f>
        <v>0</v>
      </c>
      <c r="L116" s="185"/>
      <c r="M116" s="162">
        <f>+'Ark1'!U609</f>
        <v>0</v>
      </c>
      <c r="N116" s="185" t="e">
        <f t="shared" si="32"/>
        <v>#REF!</v>
      </c>
      <c r="O116" s="185"/>
      <c r="P116" s="519"/>
      <c r="Q116" s="185"/>
      <c r="R116" s="185"/>
      <c r="S116" s="185"/>
      <c r="T116" s="185"/>
      <c r="U116" s="185"/>
      <c r="V116" s="185"/>
      <c r="W116" s="185"/>
      <c r="X116" s="58">
        <f>+'Ark1'!T609</f>
        <v>0</v>
      </c>
      <c r="Y116" s="185" t="e">
        <f t="shared" si="33"/>
        <v>#REF!</v>
      </c>
      <c r="Z116" s="162">
        <f>+'Ark1'!W609</f>
        <v>0</v>
      </c>
      <c r="AA116" s="101"/>
      <c r="AB116" s="76">
        <f>+'Ark1'!X609</f>
        <v>0</v>
      </c>
      <c r="AC116" s="76">
        <f>+'Ark1'!Y609</f>
        <v>0</v>
      </c>
      <c r="AD116" s="76">
        <f>+'Ark1'!Z609</f>
        <v>0</v>
      </c>
      <c r="AE116" s="73"/>
      <c r="AF116" s="162">
        <f>+'Ark1'!AA609</f>
        <v>0</v>
      </c>
      <c r="AG116" s="58">
        <f>+'Ark1'!AC609</f>
        <v>0</v>
      </c>
      <c r="AH116" s="76">
        <f>+'Ark1'!AE609</f>
        <v>0</v>
      </c>
      <c r="AI116" s="162" t="e">
        <f t="shared" si="34"/>
        <v>#DIV/0!</v>
      </c>
      <c r="AJ116" s="47"/>
      <c r="AK116" s="5"/>
      <c r="AL116" s="61"/>
      <c r="AM116" s="5"/>
      <c r="AO116" s="5"/>
    </row>
    <row r="117" spans="1:41" ht="15.6">
      <c r="A117" s="47"/>
      <c r="B117" s="56">
        <f>+'Ark1'!C610</f>
        <v>2018</v>
      </c>
      <c r="C117" s="56">
        <f>+'Ark1'!L610</f>
        <v>7</v>
      </c>
      <c r="D117" s="67" t="s">
        <v>33</v>
      </c>
      <c r="E117" s="348">
        <f>+'Ark1'!Q610</f>
        <v>0</v>
      </c>
      <c r="F117" s="348"/>
      <c r="G117" s="348">
        <f>+'Ark1'!R610</f>
        <v>0</v>
      </c>
      <c r="H117" s="346"/>
      <c r="I117" s="185">
        <f>+'Ark1'!AG610</f>
        <v>0</v>
      </c>
      <c r="J117" s="185" t="e">
        <f t="shared" si="31"/>
        <v>#REF!</v>
      </c>
      <c r="K117" s="185">
        <f>+'Ark1'!AH610</f>
        <v>0</v>
      </c>
      <c r="L117" s="185"/>
      <c r="M117" s="162">
        <f>+'Ark1'!U610</f>
        <v>0</v>
      </c>
      <c r="N117" s="185" t="e">
        <f t="shared" si="32"/>
        <v>#REF!</v>
      </c>
      <c r="O117" s="185"/>
      <c r="P117" s="519"/>
      <c r="Q117" s="185"/>
      <c r="R117" s="185"/>
      <c r="S117" s="185"/>
      <c r="T117" s="185"/>
      <c r="U117" s="185"/>
      <c r="V117" s="185"/>
      <c r="W117" s="185"/>
      <c r="X117" s="58">
        <f>+'Ark1'!T610</f>
        <v>0</v>
      </c>
      <c r="Y117" s="185" t="e">
        <f t="shared" si="33"/>
        <v>#REF!</v>
      </c>
      <c r="Z117" s="162">
        <f>+'Ark1'!W610</f>
        <v>0</v>
      </c>
      <c r="AA117" s="101"/>
      <c r="AB117" s="76">
        <f>+'Ark1'!X610</f>
        <v>0</v>
      </c>
      <c r="AC117" s="76">
        <f>+'Ark1'!Y610</f>
        <v>0</v>
      </c>
      <c r="AD117" s="76">
        <f>+'Ark1'!Z610</f>
        <v>0</v>
      </c>
      <c r="AE117" s="73"/>
      <c r="AF117" s="162">
        <f>+'Ark1'!AA610</f>
        <v>0</v>
      </c>
      <c r="AG117" s="58">
        <f>+'Ark1'!AC610</f>
        <v>0</v>
      </c>
      <c r="AH117" s="76">
        <f>+'Ark1'!AE610</f>
        <v>0</v>
      </c>
      <c r="AI117" s="162" t="e">
        <f t="shared" si="34"/>
        <v>#DIV/0!</v>
      </c>
      <c r="AJ117" s="47"/>
      <c r="AK117" s="13"/>
      <c r="AL117" s="61"/>
    </row>
    <row r="118" spans="1:41" ht="15.6">
      <c r="A118" s="47"/>
      <c r="B118" s="56">
        <f>+'Ark1'!C611</f>
        <v>2018</v>
      </c>
      <c r="C118" s="56">
        <f>+'Ark1'!L611</f>
        <v>8</v>
      </c>
      <c r="D118" s="67" t="s">
        <v>34</v>
      </c>
      <c r="E118" s="348">
        <f>+'Ark1'!Q611</f>
        <v>0</v>
      </c>
      <c r="F118" s="348"/>
      <c r="G118" s="348">
        <f>+'Ark1'!R611</f>
        <v>0</v>
      </c>
      <c r="H118" s="346"/>
      <c r="I118" s="185">
        <f>+'Ark1'!AG611</f>
        <v>0</v>
      </c>
      <c r="J118" s="185" t="e">
        <f t="shared" si="31"/>
        <v>#REF!</v>
      </c>
      <c r="K118" s="185">
        <f>+'Ark1'!AH611</f>
        <v>0</v>
      </c>
      <c r="L118" s="185"/>
      <c r="M118" s="162">
        <f>+'Ark1'!U611</f>
        <v>0</v>
      </c>
      <c r="N118" s="185" t="e">
        <f t="shared" si="32"/>
        <v>#REF!</v>
      </c>
      <c r="O118" s="185"/>
      <c r="P118" s="519"/>
      <c r="Q118" s="185"/>
      <c r="R118" s="185"/>
      <c r="S118" s="185"/>
      <c r="T118" s="185"/>
      <c r="U118" s="185"/>
      <c r="V118" s="185"/>
      <c r="W118" s="185"/>
      <c r="X118" s="58">
        <f>+'Ark1'!T611</f>
        <v>0</v>
      </c>
      <c r="Y118" s="185" t="e">
        <f t="shared" si="33"/>
        <v>#REF!</v>
      </c>
      <c r="Z118" s="162">
        <f>+'Ark1'!W611</f>
        <v>0</v>
      </c>
      <c r="AA118" s="101"/>
      <c r="AB118" s="76">
        <f>+'Ark1'!X611</f>
        <v>0</v>
      </c>
      <c r="AC118" s="76">
        <f>+'Ark1'!Y611</f>
        <v>0</v>
      </c>
      <c r="AD118" s="76">
        <f>+'Ark1'!Z611</f>
        <v>0</v>
      </c>
      <c r="AE118" s="73"/>
      <c r="AF118" s="162">
        <f>+'Ark1'!AA611</f>
        <v>0</v>
      </c>
      <c r="AG118" s="58">
        <f>+'Ark1'!AC611</f>
        <v>0</v>
      </c>
      <c r="AH118" s="76">
        <f>+'Ark1'!AE611</f>
        <v>0</v>
      </c>
      <c r="AI118" s="162" t="e">
        <f t="shared" si="34"/>
        <v>#DIV/0!</v>
      </c>
      <c r="AJ118" s="47"/>
      <c r="AK118" s="13"/>
      <c r="AL118" s="61"/>
    </row>
    <row r="119" spans="1:41" ht="15.6">
      <c r="A119" s="47"/>
      <c r="B119" s="56">
        <f>+'Ark1'!C612</f>
        <v>2018</v>
      </c>
      <c r="C119" s="56">
        <f>+'Ark1'!L612</f>
        <v>9</v>
      </c>
      <c r="D119" s="67" t="s">
        <v>35</v>
      </c>
      <c r="E119" s="348">
        <f>+'Ark1'!Q612</f>
        <v>0</v>
      </c>
      <c r="F119" s="348"/>
      <c r="G119" s="348">
        <f>+'Ark1'!R612</f>
        <v>0</v>
      </c>
      <c r="H119" s="346"/>
      <c r="I119" s="185">
        <f>+'Ark1'!AG612</f>
        <v>0</v>
      </c>
      <c r="J119" s="185" t="e">
        <f t="shared" si="31"/>
        <v>#REF!</v>
      </c>
      <c r="K119" s="185">
        <f>+'Ark1'!AH612</f>
        <v>0</v>
      </c>
      <c r="L119" s="185"/>
      <c r="M119" s="162">
        <f>+'Ark1'!U612</f>
        <v>0</v>
      </c>
      <c r="N119" s="185" t="e">
        <f t="shared" si="32"/>
        <v>#REF!</v>
      </c>
      <c r="O119" s="185"/>
      <c r="P119" s="519"/>
      <c r="Q119" s="185"/>
      <c r="R119" s="185"/>
      <c r="S119" s="185"/>
      <c r="T119" s="185"/>
      <c r="U119" s="185"/>
      <c r="V119" s="185"/>
      <c r="W119" s="185"/>
      <c r="X119" s="58">
        <f>+'Ark1'!T612</f>
        <v>0</v>
      </c>
      <c r="Y119" s="185" t="e">
        <f t="shared" si="33"/>
        <v>#REF!</v>
      </c>
      <c r="Z119" s="162">
        <f>+'Ark1'!W612</f>
        <v>0</v>
      </c>
      <c r="AA119" s="101"/>
      <c r="AB119" s="76">
        <f>+'Ark1'!X612</f>
        <v>0</v>
      </c>
      <c r="AC119" s="76">
        <f>+'Ark1'!Y612</f>
        <v>0</v>
      </c>
      <c r="AD119" s="76">
        <f>+'Ark1'!Z612</f>
        <v>0</v>
      </c>
      <c r="AE119" s="73"/>
      <c r="AF119" s="162">
        <f>+'Ark1'!AA612</f>
        <v>0</v>
      </c>
      <c r="AG119" s="58">
        <f>+'Ark1'!AC612</f>
        <v>0</v>
      </c>
      <c r="AH119" s="76">
        <f>+'Ark1'!AE612</f>
        <v>0</v>
      </c>
      <c r="AI119" s="162" t="e">
        <f t="shared" si="34"/>
        <v>#DIV/0!</v>
      </c>
      <c r="AJ119" s="47"/>
      <c r="AK119" s="13"/>
      <c r="AL119" s="61"/>
    </row>
    <row r="120" spans="1:41" ht="15.6">
      <c r="A120" s="47"/>
      <c r="B120" s="56">
        <f>+'Ark1'!C613</f>
        <v>2018</v>
      </c>
      <c r="C120" s="56">
        <f>+'Ark1'!L613</f>
        <v>10</v>
      </c>
      <c r="D120" s="67" t="s">
        <v>36</v>
      </c>
      <c r="E120" s="348">
        <f>+'Ark1'!Q613</f>
        <v>0</v>
      </c>
      <c r="F120" s="348"/>
      <c r="G120" s="348">
        <f>+'Ark1'!R613</f>
        <v>0</v>
      </c>
      <c r="H120" s="346"/>
      <c r="I120" s="185">
        <f>+'Ark1'!AG613</f>
        <v>0</v>
      </c>
      <c r="J120" s="185" t="e">
        <f t="shared" si="31"/>
        <v>#REF!</v>
      </c>
      <c r="K120" s="185">
        <f>+'Ark1'!AH613</f>
        <v>0</v>
      </c>
      <c r="L120" s="185"/>
      <c r="M120" s="162">
        <f>+'Ark1'!U613</f>
        <v>0</v>
      </c>
      <c r="N120" s="185" t="e">
        <f t="shared" si="32"/>
        <v>#REF!</v>
      </c>
      <c r="O120" s="185"/>
      <c r="P120" s="519"/>
      <c r="Q120" s="185"/>
      <c r="R120" s="185"/>
      <c r="S120" s="185"/>
      <c r="T120" s="185"/>
      <c r="U120" s="185"/>
      <c r="V120" s="185"/>
      <c r="W120" s="185"/>
      <c r="X120" s="58">
        <f>+'Ark1'!T613</f>
        <v>0</v>
      </c>
      <c r="Y120" s="185" t="e">
        <f t="shared" si="33"/>
        <v>#REF!</v>
      </c>
      <c r="Z120" s="162">
        <f>+'Ark1'!W613</f>
        <v>0</v>
      </c>
      <c r="AA120" s="101"/>
      <c r="AB120" s="76">
        <f>+'Ark1'!X613</f>
        <v>0</v>
      </c>
      <c r="AC120" s="76">
        <f>+'Ark1'!Y613</f>
        <v>0</v>
      </c>
      <c r="AD120" s="76">
        <f>+'Ark1'!Z613</f>
        <v>0</v>
      </c>
      <c r="AE120" s="73"/>
      <c r="AF120" s="162">
        <f>+'Ark1'!AA613</f>
        <v>0</v>
      </c>
      <c r="AG120" s="58">
        <f>+'Ark1'!AC613</f>
        <v>0</v>
      </c>
      <c r="AH120" s="76">
        <f>+'Ark1'!AE613</f>
        <v>0</v>
      </c>
      <c r="AI120" s="162" t="e">
        <f t="shared" si="34"/>
        <v>#DIV/0!</v>
      </c>
      <c r="AJ120" s="47"/>
      <c r="AK120" s="13"/>
      <c r="AL120" s="61"/>
    </row>
    <row r="121" spans="1:41" ht="15.6">
      <c r="A121" s="47"/>
      <c r="B121" s="56">
        <f>+'Ark1'!C614</f>
        <v>2018</v>
      </c>
      <c r="C121" s="56">
        <f>+'Ark1'!L614</f>
        <v>11</v>
      </c>
      <c r="D121" s="67" t="s">
        <v>37</v>
      </c>
      <c r="E121" s="348">
        <f>+'Ark1'!Q614</f>
        <v>0</v>
      </c>
      <c r="F121" s="348"/>
      <c r="G121" s="348">
        <f>+'Ark1'!R614</f>
        <v>0</v>
      </c>
      <c r="H121" s="346"/>
      <c r="I121" s="185">
        <f>+'Ark1'!AG614</f>
        <v>0</v>
      </c>
      <c r="J121" s="185" t="e">
        <f t="shared" si="31"/>
        <v>#REF!</v>
      </c>
      <c r="K121" s="185">
        <f>+'Ark1'!AH614</f>
        <v>0</v>
      </c>
      <c r="L121" s="185"/>
      <c r="M121" s="162">
        <f>+'Ark1'!U614</f>
        <v>0</v>
      </c>
      <c r="N121" s="185" t="e">
        <f t="shared" si="32"/>
        <v>#REF!</v>
      </c>
      <c r="O121" s="185"/>
      <c r="P121" s="519"/>
      <c r="Q121" s="185"/>
      <c r="R121" s="185"/>
      <c r="S121" s="185"/>
      <c r="T121" s="185"/>
      <c r="U121" s="185"/>
      <c r="V121" s="185"/>
      <c r="W121" s="185"/>
      <c r="X121" s="58">
        <f>+'Ark1'!T614</f>
        <v>0</v>
      </c>
      <c r="Y121" s="185" t="e">
        <f t="shared" si="33"/>
        <v>#REF!</v>
      </c>
      <c r="Z121" s="162">
        <f>+'Ark1'!W614</f>
        <v>0</v>
      </c>
      <c r="AA121" s="101"/>
      <c r="AB121" s="76">
        <f>+'Ark1'!X614</f>
        <v>0</v>
      </c>
      <c r="AC121" s="76">
        <f>+'Ark1'!Y614</f>
        <v>0</v>
      </c>
      <c r="AD121" s="76">
        <f>+'Ark1'!Z614</f>
        <v>0</v>
      </c>
      <c r="AE121" s="73"/>
      <c r="AF121" s="162">
        <f>+'Ark1'!AA614</f>
        <v>0</v>
      </c>
      <c r="AG121" s="58">
        <f>+'Ark1'!AC614</f>
        <v>0</v>
      </c>
      <c r="AH121" s="76">
        <f>+'Ark1'!AE614</f>
        <v>0</v>
      </c>
      <c r="AI121" s="162" t="e">
        <f t="shared" si="34"/>
        <v>#DIV/0!</v>
      </c>
      <c r="AJ121" s="47"/>
      <c r="AK121" s="13"/>
      <c r="AL121" s="61"/>
    </row>
    <row r="122" spans="1:41" ht="15.6">
      <c r="A122" s="47"/>
      <c r="B122" s="56">
        <f>+'Ark1'!C615</f>
        <v>2018</v>
      </c>
      <c r="C122" s="56">
        <f>+'Ark1'!L615</f>
        <v>12</v>
      </c>
      <c r="D122" s="67" t="s">
        <v>38</v>
      </c>
      <c r="E122" s="348">
        <f>+'Ark1'!Q615</f>
        <v>0</v>
      </c>
      <c r="F122" s="348"/>
      <c r="G122" s="348">
        <f>+'Ark1'!R615</f>
        <v>0</v>
      </c>
      <c r="H122" s="346"/>
      <c r="I122" s="185">
        <f>+'Ark1'!AG615</f>
        <v>0</v>
      </c>
      <c r="J122" s="185" t="e">
        <f t="shared" si="31"/>
        <v>#REF!</v>
      </c>
      <c r="K122" s="185">
        <f>+'Ark1'!AH615</f>
        <v>0</v>
      </c>
      <c r="L122" s="185"/>
      <c r="M122" s="162">
        <f>+'Ark1'!U615</f>
        <v>0</v>
      </c>
      <c r="N122" s="185" t="e">
        <f t="shared" si="32"/>
        <v>#REF!</v>
      </c>
      <c r="O122" s="185"/>
      <c r="P122" s="519"/>
      <c r="Q122" s="185"/>
      <c r="R122" s="185"/>
      <c r="S122" s="185"/>
      <c r="T122" s="185"/>
      <c r="U122" s="185"/>
      <c r="V122" s="185"/>
      <c r="W122" s="185"/>
      <c r="X122" s="58">
        <f>+'Ark1'!T615</f>
        <v>0</v>
      </c>
      <c r="Y122" s="185" t="e">
        <f t="shared" si="33"/>
        <v>#REF!</v>
      </c>
      <c r="Z122" s="162">
        <f>+'Ark1'!W615</f>
        <v>0</v>
      </c>
      <c r="AA122" s="101"/>
      <c r="AB122" s="76">
        <f>+'Ark1'!X615</f>
        <v>0</v>
      </c>
      <c r="AC122" s="76">
        <f>+'Ark1'!Y615</f>
        <v>0</v>
      </c>
      <c r="AD122" s="76">
        <f>+'Ark1'!Z615</f>
        <v>0</v>
      </c>
      <c r="AE122" s="73"/>
      <c r="AF122" s="162">
        <f>+'Ark1'!AA615</f>
        <v>0</v>
      </c>
      <c r="AG122" s="58">
        <f>+'Ark1'!AC615</f>
        <v>0</v>
      </c>
      <c r="AH122" s="76">
        <f>+'Ark1'!AE615</f>
        <v>0</v>
      </c>
      <c r="AI122" s="162" t="e">
        <f t="shared" si="34"/>
        <v>#DIV/0!</v>
      </c>
      <c r="AJ122" s="47"/>
      <c r="AK122" s="13"/>
      <c r="AL122" s="61"/>
    </row>
    <row r="123" spans="1:41" ht="15.6">
      <c r="A123" s="47"/>
      <c r="B123" s="56">
        <f>+'Ark1'!C616</f>
        <v>2018</v>
      </c>
      <c r="C123" s="56">
        <f>+'Ark1'!L616</f>
        <v>13</v>
      </c>
      <c r="D123" s="67" t="s">
        <v>39</v>
      </c>
      <c r="E123" s="348">
        <f>+'Ark1'!Q616</f>
        <v>0</v>
      </c>
      <c r="F123" s="348"/>
      <c r="G123" s="348">
        <f>+'Ark1'!R616</f>
        <v>0</v>
      </c>
      <c r="H123" s="346"/>
      <c r="I123" s="185">
        <f>+'Ark1'!AG616</f>
        <v>0</v>
      </c>
      <c r="J123" s="185" t="e">
        <f t="shared" si="31"/>
        <v>#REF!</v>
      </c>
      <c r="K123" s="185">
        <f>+'Ark1'!AH616</f>
        <v>0</v>
      </c>
      <c r="L123" s="185"/>
      <c r="M123" s="162">
        <f>+'Ark1'!U616</f>
        <v>0</v>
      </c>
      <c r="N123" s="185" t="e">
        <f t="shared" si="32"/>
        <v>#REF!</v>
      </c>
      <c r="O123" s="185"/>
      <c r="P123" s="519"/>
      <c r="Q123" s="185"/>
      <c r="R123" s="185"/>
      <c r="S123" s="185"/>
      <c r="T123" s="185"/>
      <c r="U123" s="185"/>
      <c r="V123" s="185"/>
      <c r="W123" s="185"/>
      <c r="X123" s="58">
        <f>+'Ark1'!T616</f>
        <v>0</v>
      </c>
      <c r="Y123" s="185" t="e">
        <f t="shared" si="33"/>
        <v>#REF!</v>
      </c>
      <c r="Z123" s="162">
        <f>+'Ark1'!W616</f>
        <v>0</v>
      </c>
      <c r="AA123" s="101"/>
      <c r="AB123" s="76">
        <f>+'Ark1'!X616</f>
        <v>0</v>
      </c>
      <c r="AC123" s="76">
        <f>+'Ark1'!Y616</f>
        <v>0</v>
      </c>
      <c r="AD123" s="76">
        <f>+'Ark1'!Z616</f>
        <v>0</v>
      </c>
      <c r="AE123" s="73"/>
      <c r="AF123" s="162">
        <f>+'Ark1'!AA616</f>
        <v>0</v>
      </c>
      <c r="AG123" s="58">
        <f>+'Ark1'!AC616</f>
        <v>0</v>
      </c>
      <c r="AH123" s="76">
        <f>+'Ark1'!AE616</f>
        <v>0</v>
      </c>
      <c r="AI123" s="162" t="e">
        <f t="shared" si="34"/>
        <v>#DIV/0!</v>
      </c>
      <c r="AJ123" s="47"/>
      <c r="AK123" s="13"/>
      <c r="AL123" s="61"/>
    </row>
    <row r="124" spans="1:41" ht="15.6">
      <c r="A124" s="47"/>
      <c r="B124" s="56">
        <f>+'Ark1'!C617</f>
        <v>2018</v>
      </c>
      <c r="C124" s="56">
        <f>+'Ark1'!L617</f>
        <v>14</v>
      </c>
      <c r="D124" s="67" t="s">
        <v>403</v>
      </c>
      <c r="E124" s="348">
        <f>+'Ark1'!Q617</f>
        <v>0</v>
      </c>
      <c r="F124" s="348"/>
      <c r="G124" s="348">
        <f>+'Ark1'!R617</f>
        <v>0</v>
      </c>
      <c r="H124" s="346"/>
      <c r="I124" s="185">
        <f>+'Ark1'!AG617</f>
        <v>0</v>
      </c>
      <c r="J124" s="185" t="e">
        <f t="shared" si="31"/>
        <v>#REF!</v>
      </c>
      <c r="K124" s="185">
        <f>+'Ark1'!AH617</f>
        <v>0</v>
      </c>
      <c r="L124" s="185"/>
      <c r="M124" s="162">
        <f>+'Ark1'!U617</f>
        <v>0</v>
      </c>
      <c r="N124" s="185" t="e">
        <f t="shared" si="32"/>
        <v>#REF!</v>
      </c>
      <c r="O124" s="185"/>
      <c r="P124" s="519"/>
      <c r="Q124" s="185"/>
      <c r="R124" s="185"/>
      <c r="S124" s="185"/>
      <c r="T124" s="185"/>
      <c r="U124" s="185"/>
      <c r="V124" s="185"/>
      <c r="W124" s="185"/>
      <c r="X124" s="58">
        <f>+'Ark1'!T617</f>
        <v>0</v>
      </c>
      <c r="Y124" s="185" t="e">
        <f t="shared" si="33"/>
        <v>#REF!</v>
      </c>
      <c r="Z124" s="162">
        <f>+'Ark1'!W617</f>
        <v>0</v>
      </c>
      <c r="AA124" s="101"/>
      <c r="AB124" s="76">
        <f>+'Ark1'!X617</f>
        <v>0</v>
      </c>
      <c r="AC124" s="76">
        <f>+'Ark1'!Y617</f>
        <v>0</v>
      </c>
      <c r="AD124" s="76">
        <f>+'Ark1'!Z617</f>
        <v>0</v>
      </c>
      <c r="AE124" s="73"/>
      <c r="AF124" s="162">
        <f>+'Ark1'!AA617</f>
        <v>0</v>
      </c>
      <c r="AG124" s="58">
        <f>+'Ark1'!AC617</f>
        <v>0</v>
      </c>
      <c r="AH124" s="76">
        <f>+'Ark1'!AE617</f>
        <v>0</v>
      </c>
      <c r="AI124" s="162" t="e">
        <f t="shared" si="34"/>
        <v>#DIV/0!</v>
      </c>
      <c r="AJ124" s="47"/>
      <c r="AK124" s="13"/>
      <c r="AL124" s="61"/>
    </row>
    <row r="125" spans="1:41" ht="15.6">
      <c r="A125" s="47"/>
      <c r="B125" s="56">
        <f>+'Ark1'!C618</f>
        <v>2018</v>
      </c>
      <c r="C125" s="56">
        <f>+'Ark1'!L618</f>
        <v>15</v>
      </c>
      <c r="D125" s="67" t="s">
        <v>40</v>
      </c>
      <c r="E125" s="348">
        <f>+'Ark1'!Q618</f>
        <v>0</v>
      </c>
      <c r="F125" s="348"/>
      <c r="G125" s="348">
        <f>+'Ark1'!R618</f>
        <v>0</v>
      </c>
      <c r="H125" s="346"/>
      <c r="I125" s="185">
        <f>+'Ark1'!AG618</f>
        <v>0</v>
      </c>
      <c r="J125" s="185" t="e">
        <f t="shared" si="31"/>
        <v>#REF!</v>
      </c>
      <c r="K125" s="185">
        <f>+'Ark1'!AH618</f>
        <v>0</v>
      </c>
      <c r="L125" s="185"/>
      <c r="M125" s="162">
        <f>+'Ark1'!U618</f>
        <v>0</v>
      </c>
      <c r="N125" s="185" t="e">
        <f t="shared" si="32"/>
        <v>#REF!</v>
      </c>
      <c r="O125" s="185"/>
      <c r="P125" s="519"/>
      <c r="Q125" s="185"/>
      <c r="R125" s="185"/>
      <c r="S125" s="185"/>
      <c r="T125" s="185"/>
      <c r="U125" s="185"/>
      <c r="V125" s="185"/>
      <c r="W125" s="185"/>
      <c r="X125" s="58">
        <f>+'Ark1'!T618</f>
        <v>0</v>
      </c>
      <c r="Y125" s="185" t="e">
        <f t="shared" si="33"/>
        <v>#REF!</v>
      </c>
      <c r="Z125" s="162">
        <f>+'Ark1'!W618</f>
        <v>0</v>
      </c>
      <c r="AA125" s="101"/>
      <c r="AB125" s="76">
        <f>+'Ark1'!X618</f>
        <v>0</v>
      </c>
      <c r="AC125" s="76">
        <f>+'Ark1'!Y618</f>
        <v>0</v>
      </c>
      <c r="AD125" s="76">
        <f>+'Ark1'!Z618</f>
        <v>0</v>
      </c>
      <c r="AE125" s="73"/>
      <c r="AF125" s="162">
        <f>+'Ark1'!AA618</f>
        <v>0</v>
      </c>
      <c r="AG125" s="58">
        <f>+'Ark1'!AC618</f>
        <v>0</v>
      </c>
      <c r="AH125" s="76">
        <f>+'Ark1'!AE618</f>
        <v>0</v>
      </c>
      <c r="AI125" s="162" t="e">
        <f t="shared" si="34"/>
        <v>#DIV/0!</v>
      </c>
      <c r="AJ125" s="47"/>
      <c r="AK125" s="13"/>
      <c r="AL125" s="61"/>
    </row>
    <row r="126" spans="1:41" ht="15.6">
      <c r="A126" s="47"/>
      <c r="B126" t="e">
        <f>+'Ark1'!#REF!</f>
        <v>#REF!</v>
      </c>
      <c r="C126" t="e">
        <f>+'Ark1'!#REF!</f>
        <v>#REF!</v>
      </c>
      <c r="D126" s="3" t="str">
        <f t="shared" ref="D126" si="36">+D111</f>
        <v>P-</v>
      </c>
      <c r="E126" s="331" t="e">
        <f>+'Ark1'!#REF!</f>
        <v>#REF!</v>
      </c>
      <c r="G126" s="331" t="e">
        <f>+'Ark1'!#REF!</f>
        <v>#REF!</v>
      </c>
      <c r="H126" s="346"/>
      <c r="I126" s="203" t="e">
        <f>+'Ark1'!#REF!</f>
        <v>#REF!</v>
      </c>
      <c r="J126" s="203" t="e">
        <f t="shared" si="31"/>
        <v>#REF!</v>
      </c>
      <c r="K126" s="203" t="e">
        <f>+'Ark1'!#REF!</f>
        <v>#REF!</v>
      </c>
      <c r="L126" s="203"/>
      <c r="M126" s="98" t="e">
        <f>+'Ark1'!#REF!</f>
        <v>#REF!</v>
      </c>
      <c r="N126" s="203" t="e">
        <f t="shared" si="32"/>
        <v>#REF!</v>
      </c>
      <c r="O126" s="203"/>
      <c r="P126" s="520"/>
      <c r="Q126" s="203"/>
      <c r="R126" s="203"/>
      <c r="S126" s="203"/>
      <c r="T126" s="203"/>
      <c r="U126" s="203"/>
      <c r="V126" s="203"/>
      <c r="W126" s="203"/>
      <c r="X126" s="1" t="e">
        <f>+'Ark1'!#REF!</f>
        <v>#REF!</v>
      </c>
      <c r="Y126" s="203" t="e">
        <f t="shared" si="33"/>
        <v>#REF!</v>
      </c>
      <c r="Z126" s="98" t="e">
        <f>+'Ark1'!#REF!</f>
        <v>#REF!</v>
      </c>
      <c r="AA126" s="101"/>
      <c r="AB126" s="11" t="e">
        <f>+'Ark1'!#REF!</f>
        <v>#REF!</v>
      </c>
      <c r="AC126" s="11" t="e">
        <f>+'Ark1'!#REF!</f>
        <v>#REF!</v>
      </c>
      <c r="AD126" s="11" t="e">
        <f>+'Ark1'!#REF!</f>
        <v>#REF!</v>
      </c>
      <c r="AE126" s="73"/>
      <c r="AF126" s="98" t="e">
        <f>+'Ark1'!#REF!</f>
        <v>#REF!</v>
      </c>
      <c r="AG126" s="1" t="e">
        <f>+'Ark1'!#REF!</f>
        <v>#REF!</v>
      </c>
      <c r="AH126" s="11" t="e">
        <f>+'Ark1'!#REF!</f>
        <v>#REF!</v>
      </c>
      <c r="AI126" s="98" t="e">
        <f t="shared" si="34"/>
        <v>#REF!</v>
      </c>
      <c r="AJ126" s="47"/>
      <c r="AK126" s="13"/>
      <c r="AL126" s="61"/>
    </row>
    <row r="127" spans="1:41" ht="15.6">
      <c r="A127" s="47"/>
      <c r="B127" t="e">
        <f>+'Ark1'!#REF!</f>
        <v>#REF!</v>
      </c>
      <c r="C127" t="e">
        <f>+'Ark1'!#REF!</f>
        <v>#REF!</v>
      </c>
      <c r="D127" s="3" t="str">
        <f t="shared" ref="D127:D129" si="37">+D112</f>
        <v>P</v>
      </c>
      <c r="E127" s="331" t="e">
        <f>+'Ark1'!#REF!</f>
        <v>#REF!</v>
      </c>
      <c r="G127" s="331" t="e">
        <f>+'Ark1'!#REF!</f>
        <v>#REF!</v>
      </c>
      <c r="H127" s="346"/>
      <c r="I127" s="203" t="e">
        <f>+'Ark1'!#REF!</f>
        <v>#REF!</v>
      </c>
      <c r="J127" s="203" t="e">
        <f t="shared" si="31"/>
        <v>#REF!</v>
      </c>
      <c r="K127" s="203" t="e">
        <f>+'Ark1'!#REF!</f>
        <v>#REF!</v>
      </c>
      <c r="L127" s="203"/>
      <c r="M127" s="98" t="e">
        <f>+'Ark1'!#REF!</f>
        <v>#REF!</v>
      </c>
      <c r="N127" s="203" t="e">
        <f t="shared" si="32"/>
        <v>#REF!</v>
      </c>
      <c r="O127" s="203"/>
      <c r="P127" s="520"/>
      <c r="Q127" s="203"/>
      <c r="R127" s="203"/>
      <c r="S127" s="203"/>
      <c r="T127" s="203"/>
      <c r="U127" s="203"/>
      <c r="V127" s="203"/>
      <c r="W127" s="203"/>
      <c r="X127" s="1" t="e">
        <f>+'Ark1'!#REF!</f>
        <v>#REF!</v>
      </c>
      <c r="Y127" s="203" t="e">
        <f t="shared" si="33"/>
        <v>#REF!</v>
      </c>
      <c r="Z127" s="98" t="e">
        <f>+'Ark1'!#REF!</f>
        <v>#REF!</v>
      </c>
      <c r="AA127" s="101"/>
      <c r="AB127" s="11" t="e">
        <f>+'Ark1'!#REF!</f>
        <v>#REF!</v>
      </c>
      <c r="AC127" s="11" t="e">
        <f>+'Ark1'!#REF!</f>
        <v>#REF!</v>
      </c>
      <c r="AD127" s="11" t="e">
        <f>+'Ark1'!#REF!</f>
        <v>#REF!</v>
      </c>
      <c r="AE127" s="73"/>
      <c r="AF127" s="98" t="e">
        <f>+'Ark1'!#REF!</f>
        <v>#REF!</v>
      </c>
      <c r="AG127" s="1" t="e">
        <f>+'Ark1'!#REF!</f>
        <v>#REF!</v>
      </c>
      <c r="AH127" s="11" t="e">
        <f>+'Ark1'!#REF!</f>
        <v>#REF!</v>
      </c>
      <c r="AI127" s="98" t="e">
        <f t="shared" si="34"/>
        <v>#REF!</v>
      </c>
      <c r="AJ127" s="47"/>
      <c r="AK127" s="13"/>
      <c r="AL127" s="61"/>
    </row>
    <row r="128" spans="1:41" ht="15.6">
      <c r="A128" s="47"/>
      <c r="B128" t="e">
        <f>+'Ark1'!#REF!</f>
        <v>#REF!</v>
      </c>
      <c r="C128" t="e">
        <f>+'Ark1'!#REF!</f>
        <v>#REF!</v>
      </c>
      <c r="D128" s="3" t="str">
        <f t="shared" si="37"/>
        <v>P+</v>
      </c>
      <c r="E128" s="331" t="e">
        <f>+'Ark1'!#REF!</f>
        <v>#REF!</v>
      </c>
      <c r="G128" s="331" t="e">
        <f>+'Ark1'!#REF!</f>
        <v>#REF!</v>
      </c>
      <c r="H128" s="346"/>
      <c r="I128" s="203" t="e">
        <f>+'Ark1'!#REF!</f>
        <v>#REF!</v>
      </c>
      <c r="J128" s="203" t="e">
        <f t="shared" si="31"/>
        <v>#REF!</v>
      </c>
      <c r="K128" s="203" t="e">
        <f>+'Ark1'!#REF!</f>
        <v>#REF!</v>
      </c>
      <c r="L128" s="203"/>
      <c r="M128" s="98" t="e">
        <f>+'Ark1'!#REF!</f>
        <v>#REF!</v>
      </c>
      <c r="N128" s="203" t="e">
        <f t="shared" si="32"/>
        <v>#REF!</v>
      </c>
      <c r="O128" s="203"/>
      <c r="P128" s="520"/>
      <c r="Q128" s="203"/>
      <c r="R128" s="203"/>
      <c r="S128" s="203"/>
      <c r="T128" s="203"/>
      <c r="U128" s="203"/>
      <c r="V128" s="203"/>
      <c r="W128" s="203"/>
      <c r="X128" s="1" t="e">
        <f>+'Ark1'!#REF!</f>
        <v>#REF!</v>
      </c>
      <c r="Y128" s="203" t="e">
        <f t="shared" si="33"/>
        <v>#REF!</v>
      </c>
      <c r="Z128" s="98" t="e">
        <f>+'Ark1'!#REF!</f>
        <v>#REF!</v>
      </c>
      <c r="AA128" s="101"/>
      <c r="AB128" s="11" t="e">
        <f>+'Ark1'!#REF!</f>
        <v>#REF!</v>
      </c>
      <c r="AC128" s="11" t="e">
        <f>+'Ark1'!#REF!</f>
        <v>#REF!</v>
      </c>
      <c r="AD128" s="11" t="e">
        <f>+'Ark1'!#REF!</f>
        <v>#REF!</v>
      </c>
      <c r="AE128" s="73"/>
      <c r="AF128" s="98" t="e">
        <f>+'Ark1'!#REF!</f>
        <v>#REF!</v>
      </c>
      <c r="AG128" s="1" t="e">
        <f>+'Ark1'!#REF!</f>
        <v>#REF!</v>
      </c>
      <c r="AH128" s="11" t="e">
        <f>+'Ark1'!#REF!</f>
        <v>#REF!</v>
      </c>
      <c r="AI128" s="98" t="e">
        <f t="shared" ref="AI128:AI159" si="38">+G128/E128</f>
        <v>#REF!</v>
      </c>
      <c r="AJ128" s="47"/>
      <c r="AK128" s="13"/>
      <c r="AL128" s="61"/>
    </row>
    <row r="129" spans="1:38" ht="15.6">
      <c r="A129" s="47"/>
      <c r="B129" t="e">
        <f>+'Ark1'!#REF!</f>
        <v>#REF!</v>
      </c>
      <c r="C129" t="e">
        <f>+'Ark1'!#REF!</f>
        <v>#REF!</v>
      </c>
      <c r="D129" s="3" t="str">
        <f t="shared" si="37"/>
        <v>O-</v>
      </c>
      <c r="E129" s="331" t="e">
        <f>+'Ark1'!#REF!</f>
        <v>#REF!</v>
      </c>
      <c r="G129" s="331" t="e">
        <f>+'Ark1'!#REF!</f>
        <v>#REF!</v>
      </c>
      <c r="H129" s="346"/>
      <c r="I129" s="203" t="e">
        <f>+'Ark1'!#REF!</f>
        <v>#REF!</v>
      </c>
      <c r="J129" s="203" t="e">
        <f t="shared" si="31"/>
        <v>#REF!</v>
      </c>
      <c r="K129" s="203" t="e">
        <f>+'Ark1'!#REF!</f>
        <v>#REF!</v>
      </c>
      <c r="L129" s="203"/>
      <c r="M129" s="98" t="e">
        <f>+'Ark1'!#REF!</f>
        <v>#REF!</v>
      </c>
      <c r="N129" s="203" t="e">
        <f t="shared" si="32"/>
        <v>#REF!</v>
      </c>
      <c r="O129" s="203"/>
      <c r="P129" s="520"/>
      <c r="Q129" s="203"/>
      <c r="R129" s="203"/>
      <c r="S129" s="203"/>
      <c r="T129" s="203"/>
      <c r="U129" s="203"/>
      <c r="V129" s="203"/>
      <c r="W129" s="203"/>
      <c r="X129" s="1" t="e">
        <f>+'Ark1'!#REF!</f>
        <v>#REF!</v>
      </c>
      <c r="Y129" s="203" t="e">
        <f t="shared" si="33"/>
        <v>#REF!</v>
      </c>
      <c r="Z129" s="98" t="e">
        <f>+'Ark1'!#REF!</f>
        <v>#REF!</v>
      </c>
      <c r="AA129" s="101"/>
      <c r="AB129" s="11" t="e">
        <f>+'Ark1'!#REF!</f>
        <v>#REF!</v>
      </c>
      <c r="AC129" s="11" t="e">
        <f>+'Ark1'!#REF!</f>
        <v>#REF!</v>
      </c>
      <c r="AD129" s="11" t="e">
        <f>+'Ark1'!#REF!</f>
        <v>#REF!</v>
      </c>
      <c r="AE129" s="73"/>
      <c r="AF129" s="98" t="e">
        <f>+'Ark1'!#REF!</f>
        <v>#REF!</v>
      </c>
      <c r="AG129" s="1" t="e">
        <f>+'Ark1'!#REF!</f>
        <v>#REF!</v>
      </c>
      <c r="AH129" s="11" t="e">
        <f>+'Ark1'!#REF!</f>
        <v>#REF!</v>
      </c>
      <c r="AI129" s="98" t="e">
        <f t="shared" si="38"/>
        <v>#REF!</v>
      </c>
      <c r="AJ129" s="47"/>
      <c r="AK129" s="13"/>
      <c r="AL129" s="61"/>
    </row>
    <row r="130" spans="1:38" ht="15.6">
      <c r="A130" s="47"/>
      <c r="B130" t="e">
        <f>+'Ark1'!#REF!</f>
        <v>#REF!</v>
      </c>
      <c r="C130" t="e">
        <f>+'Ark1'!#REF!</f>
        <v>#REF!</v>
      </c>
      <c r="D130" s="3" t="str">
        <f t="shared" ref="D130:D193" si="39">+D115</f>
        <v>O</v>
      </c>
      <c r="E130" s="331" t="e">
        <f>+'Ark1'!#REF!</f>
        <v>#REF!</v>
      </c>
      <c r="G130" s="331" t="e">
        <f>+'Ark1'!#REF!</f>
        <v>#REF!</v>
      </c>
      <c r="H130" s="346"/>
      <c r="I130" s="203" t="e">
        <f>+'Ark1'!#REF!</f>
        <v>#REF!</v>
      </c>
      <c r="J130" s="203" t="e">
        <f t="shared" si="31"/>
        <v>#REF!</v>
      </c>
      <c r="K130" s="203" t="e">
        <f>+'Ark1'!#REF!</f>
        <v>#REF!</v>
      </c>
      <c r="L130" s="203"/>
      <c r="M130" s="98" t="e">
        <f>+'Ark1'!#REF!</f>
        <v>#REF!</v>
      </c>
      <c r="N130" s="203" t="e">
        <f t="shared" si="32"/>
        <v>#REF!</v>
      </c>
      <c r="O130" s="203"/>
      <c r="P130" s="520"/>
      <c r="Q130" s="203"/>
      <c r="R130" s="203"/>
      <c r="S130" s="203"/>
      <c r="T130" s="203"/>
      <c r="U130" s="203"/>
      <c r="V130" s="203"/>
      <c r="W130" s="203"/>
      <c r="X130" s="1" t="e">
        <f>+'Ark1'!#REF!</f>
        <v>#REF!</v>
      </c>
      <c r="Y130" s="203" t="e">
        <f t="shared" si="33"/>
        <v>#REF!</v>
      </c>
      <c r="Z130" s="98" t="e">
        <f>+'Ark1'!#REF!</f>
        <v>#REF!</v>
      </c>
      <c r="AA130" s="101"/>
      <c r="AB130" s="11" t="e">
        <f>+'Ark1'!#REF!</f>
        <v>#REF!</v>
      </c>
      <c r="AC130" s="11" t="e">
        <f>+'Ark1'!#REF!</f>
        <v>#REF!</v>
      </c>
      <c r="AD130" s="11" t="e">
        <f>+'Ark1'!#REF!</f>
        <v>#REF!</v>
      </c>
      <c r="AE130" s="73"/>
      <c r="AF130" s="98" t="e">
        <f>+'Ark1'!#REF!</f>
        <v>#REF!</v>
      </c>
      <c r="AG130" s="1" t="e">
        <f>+'Ark1'!#REF!</f>
        <v>#REF!</v>
      </c>
      <c r="AH130" s="11" t="e">
        <f>+'Ark1'!#REF!</f>
        <v>#REF!</v>
      </c>
      <c r="AI130" s="98" t="e">
        <f t="shared" si="38"/>
        <v>#REF!</v>
      </c>
      <c r="AJ130" s="47"/>
      <c r="AK130" s="13"/>
      <c r="AL130" s="61"/>
    </row>
    <row r="131" spans="1:38" ht="15.6">
      <c r="A131" s="47"/>
      <c r="B131" t="e">
        <f>+'Ark1'!#REF!</f>
        <v>#REF!</v>
      </c>
      <c r="C131" t="e">
        <f>+'Ark1'!#REF!</f>
        <v>#REF!</v>
      </c>
      <c r="D131" s="3" t="str">
        <f t="shared" si="39"/>
        <v>O+</v>
      </c>
      <c r="E131" s="331" t="e">
        <f>+'Ark1'!#REF!</f>
        <v>#REF!</v>
      </c>
      <c r="G131" s="331" t="e">
        <f>+'Ark1'!#REF!</f>
        <v>#REF!</v>
      </c>
      <c r="H131" s="346"/>
      <c r="I131" s="203" t="e">
        <f>+'Ark1'!#REF!</f>
        <v>#REF!</v>
      </c>
      <c r="J131" s="203" t="e">
        <f t="shared" si="31"/>
        <v>#REF!</v>
      </c>
      <c r="K131" s="203" t="e">
        <f>+'Ark1'!#REF!</f>
        <v>#REF!</v>
      </c>
      <c r="L131" s="203"/>
      <c r="M131" s="98" t="e">
        <f>+'Ark1'!#REF!</f>
        <v>#REF!</v>
      </c>
      <c r="N131" s="203" t="e">
        <f t="shared" si="32"/>
        <v>#REF!</v>
      </c>
      <c r="O131" s="203"/>
      <c r="P131" s="520"/>
      <c r="Q131" s="203"/>
      <c r="R131" s="203"/>
      <c r="S131" s="203"/>
      <c r="T131" s="203"/>
      <c r="U131" s="203"/>
      <c r="V131" s="203"/>
      <c r="W131" s="203"/>
      <c r="X131" s="1" t="e">
        <f>+'Ark1'!#REF!</f>
        <v>#REF!</v>
      </c>
      <c r="Y131" s="203" t="e">
        <f t="shared" si="33"/>
        <v>#REF!</v>
      </c>
      <c r="Z131" s="98" t="e">
        <f>+'Ark1'!#REF!</f>
        <v>#REF!</v>
      </c>
      <c r="AA131" s="101"/>
      <c r="AB131" s="11" t="e">
        <f>+'Ark1'!#REF!</f>
        <v>#REF!</v>
      </c>
      <c r="AC131" s="11" t="e">
        <f>+'Ark1'!#REF!</f>
        <v>#REF!</v>
      </c>
      <c r="AD131" s="11" t="e">
        <f>+'Ark1'!#REF!</f>
        <v>#REF!</v>
      </c>
      <c r="AE131" s="73"/>
      <c r="AF131" s="98" t="e">
        <f>+'Ark1'!#REF!</f>
        <v>#REF!</v>
      </c>
      <c r="AG131" s="1" t="e">
        <f>+'Ark1'!#REF!</f>
        <v>#REF!</v>
      </c>
      <c r="AH131" s="11" t="e">
        <f>+'Ark1'!#REF!</f>
        <v>#REF!</v>
      </c>
      <c r="AI131" s="98" t="e">
        <f t="shared" si="38"/>
        <v>#REF!</v>
      </c>
      <c r="AJ131" s="47"/>
      <c r="AK131" s="13"/>
      <c r="AL131" s="61"/>
    </row>
    <row r="132" spans="1:38" ht="15.6">
      <c r="A132" s="47"/>
      <c r="B132" t="e">
        <f>+'Ark1'!#REF!</f>
        <v>#REF!</v>
      </c>
      <c r="C132" t="e">
        <f>+'Ark1'!#REF!</f>
        <v>#REF!</v>
      </c>
      <c r="D132" s="3" t="str">
        <f t="shared" si="39"/>
        <v>R-</v>
      </c>
      <c r="E132" s="331" t="e">
        <f>+'Ark1'!#REF!</f>
        <v>#REF!</v>
      </c>
      <c r="G132" s="331" t="e">
        <f>+'Ark1'!#REF!</f>
        <v>#REF!</v>
      </c>
      <c r="H132" s="346"/>
      <c r="I132" s="203" t="e">
        <f>+'Ark1'!#REF!</f>
        <v>#REF!</v>
      </c>
      <c r="J132" s="203" t="e">
        <f t="shared" si="31"/>
        <v>#REF!</v>
      </c>
      <c r="K132" s="203" t="e">
        <f>+'Ark1'!#REF!</f>
        <v>#REF!</v>
      </c>
      <c r="L132" s="203"/>
      <c r="M132" s="98" t="e">
        <f>+'Ark1'!#REF!</f>
        <v>#REF!</v>
      </c>
      <c r="N132" s="203" t="e">
        <f t="shared" si="32"/>
        <v>#REF!</v>
      </c>
      <c r="O132" s="203"/>
      <c r="P132" s="520"/>
      <c r="Q132" s="203"/>
      <c r="R132" s="203"/>
      <c r="S132" s="203"/>
      <c r="T132" s="203"/>
      <c r="U132" s="203"/>
      <c r="V132" s="203"/>
      <c r="W132" s="203"/>
      <c r="X132" s="1" t="e">
        <f>+'Ark1'!#REF!</f>
        <v>#REF!</v>
      </c>
      <c r="Y132" s="203" t="e">
        <f t="shared" si="33"/>
        <v>#REF!</v>
      </c>
      <c r="Z132" s="98" t="e">
        <f>+'Ark1'!#REF!</f>
        <v>#REF!</v>
      </c>
      <c r="AA132" s="101"/>
      <c r="AB132" s="11" t="e">
        <f>+'Ark1'!#REF!</f>
        <v>#REF!</v>
      </c>
      <c r="AC132" s="11" t="e">
        <f>+'Ark1'!#REF!</f>
        <v>#REF!</v>
      </c>
      <c r="AD132" s="11" t="e">
        <f>+'Ark1'!#REF!</f>
        <v>#REF!</v>
      </c>
      <c r="AE132" s="73"/>
      <c r="AF132" s="98" t="e">
        <f>+'Ark1'!#REF!</f>
        <v>#REF!</v>
      </c>
      <c r="AG132" s="1" t="e">
        <f>+'Ark1'!#REF!</f>
        <v>#REF!</v>
      </c>
      <c r="AH132" s="11" t="e">
        <f>+'Ark1'!#REF!</f>
        <v>#REF!</v>
      </c>
      <c r="AI132" s="98" t="e">
        <f t="shared" si="38"/>
        <v>#REF!</v>
      </c>
      <c r="AJ132" s="47"/>
      <c r="AK132" s="13"/>
      <c r="AL132" s="61"/>
    </row>
    <row r="133" spans="1:38" ht="15.6">
      <c r="A133" s="47"/>
      <c r="B133" t="e">
        <f>+'Ark1'!#REF!</f>
        <v>#REF!</v>
      </c>
      <c r="C133" t="e">
        <f>+'Ark1'!#REF!</f>
        <v>#REF!</v>
      </c>
      <c r="D133" s="3" t="str">
        <f t="shared" si="39"/>
        <v>R</v>
      </c>
      <c r="E133" s="331" t="e">
        <f>+'Ark1'!#REF!</f>
        <v>#REF!</v>
      </c>
      <c r="G133" s="331" t="e">
        <f>+'Ark1'!#REF!</f>
        <v>#REF!</v>
      </c>
      <c r="H133" s="346"/>
      <c r="I133" s="203" t="e">
        <f>+'Ark1'!#REF!</f>
        <v>#REF!</v>
      </c>
      <c r="J133" s="203" t="e">
        <f t="shared" si="31"/>
        <v>#REF!</v>
      </c>
      <c r="K133" s="203" t="e">
        <f>+'Ark1'!#REF!</f>
        <v>#REF!</v>
      </c>
      <c r="L133" s="203"/>
      <c r="M133" s="98" t="e">
        <f>+'Ark1'!#REF!</f>
        <v>#REF!</v>
      </c>
      <c r="N133" s="203" t="e">
        <f t="shared" si="32"/>
        <v>#REF!</v>
      </c>
      <c r="O133" s="203"/>
      <c r="P133" s="520"/>
      <c r="Q133" s="203"/>
      <c r="R133" s="203"/>
      <c r="S133" s="203"/>
      <c r="T133" s="203"/>
      <c r="U133" s="203"/>
      <c r="V133" s="203"/>
      <c r="W133" s="203"/>
      <c r="X133" s="1" t="e">
        <f>+'Ark1'!#REF!</f>
        <v>#REF!</v>
      </c>
      <c r="Y133" s="203" t="e">
        <f t="shared" si="33"/>
        <v>#REF!</v>
      </c>
      <c r="Z133" s="98" t="e">
        <f>+'Ark1'!#REF!</f>
        <v>#REF!</v>
      </c>
      <c r="AA133" s="101"/>
      <c r="AB133" s="11" t="e">
        <f>+'Ark1'!#REF!</f>
        <v>#REF!</v>
      </c>
      <c r="AC133" s="11" t="e">
        <f>+'Ark1'!#REF!</f>
        <v>#REF!</v>
      </c>
      <c r="AD133" s="11" t="e">
        <f>+'Ark1'!#REF!</f>
        <v>#REF!</v>
      </c>
      <c r="AE133" s="73"/>
      <c r="AF133" s="98" t="e">
        <f>+'Ark1'!#REF!</f>
        <v>#REF!</v>
      </c>
      <c r="AG133" s="1" t="e">
        <f>+'Ark1'!#REF!</f>
        <v>#REF!</v>
      </c>
      <c r="AH133" s="11" t="e">
        <f>+'Ark1'!#REF!</f>
        <v>#REF!</v>
      </c>
      <c r="AI133" s="98" t="e">
        <f t="shared" si="38"/>
        <v>#REF!</v>
      </c>
      <c r="AJ133" s="47"/>
      <c r="AK133" s="13"/>
      <c r="AL133" s="61"/>
    </row>
    <row r="134" spans="1:38" ht="15.6">
      <c r="A134" s="47"/>
      <c r="B134" t="e">
        <f>+'Ark1'!#REF!</f>
        <v>#REF!</v>
      </c>
      <c r="C134" t="e">
        <f>+'Ark1'!#REF!</f>
        <v>#REF!</v>
      </c>
      <c r="D134" s="3" t="str">
        <f t="shared" si="39"/>
        <v>R+</v>
      </c>
      <c r="E134" s="331" t="e">
        <f>+'Ark1'!#REF!</f>
        <v>#REF!</v>
      </c>
      <c r="G134" s="331" t="e">
        <f>+'Ark1'!#REF!</f>
        <v>#REF!</v>
      </c>
      <c r="H134" s="346"/>
      <c r="I134" s="203" t="e">
        <f>+'Ark1'!#REF!</f>
        <v>#REF!</v>
      </c>
      <c r="J134" s="203" t="e">
        <f t="shared" si="31"/>
        <v>#REF!</v>
      </c>
      <c r="K134" s="203" t="e">
        <f>+'Ark1'!#REF!</f>
        <v>#REF!</v>
      </c>
      <c r="L134" s="203"/>
      <c r="M134" s="98" t="e">
        <f>+'Ark1'!#REF!</f>
        <v>#REF!</v>
      </c>
      <c r="N134" s="203" t="e">
        <f t="shared" si="32"/>
        <v>#REF!</v>
      </c>
      <c r="O134" s="203"/>
      <c r="P134" s="520"/>
      <c r="Q134" s="203"/>
      <c r="R134" s="203"/>
      <c r="S134" s="203"/>
      <c r="T134" s="203"/>
      <c r="U134" s="203"/>
      <c r="V134" s="203"/>
      <c r="W134" s="203"/>
      <c r="X134" s="1" t="e">
        <f>+'Ark1'!#REF!</f>
        <v>#REF!</v>
      </c>
      <c r="Y134" s="203" t="e">
        <f t="shared" si="33"/>
        <v>#REF!</v>
      </c>
      <c r="Z134" s="98" t="e">
        <f>+'Ark1'!#REF!</f>
        <v>#REF!</v>
      </c>
      <c r="AA134" s="101"/>
      <c r="AB134" s="11" t="e">
        <f>+'Ark1'!#REF!</f>
        <v>#REF!</v>
      </c>
      <c r="AC134" s="11" t="e">
        <f>+'Ark1'!#REF!</f>
        <v>#REF!</v>
      </c>
      <c r="AD134" s="11" t="e">
        <f>+'Ark1'!#REF!</f>
        <v>#REF!</v>
      </c>
      <c r="AE134" s="73"/>
      <c r="AF134" s="98" t="e">
        <f>+'Ark1'!#REF!</f>
        <v>#REF!</v>
      </c>
      <c r="AG134" s="1" t="e">
        <f>+'Ark1'!#REF!</f>
        <v>#REF!</v>
      </c>
      <c r="AH134" s="11" t="e">
        <f>+'Ark1'!#REF!</f>
        <v>#REF!</v>
      </c>
      <c r="AI134" s="98" t="e">
        <f t="shared" si="38"/>
        <v>#REF!</v>
      </c>
      <c r="AJ134" s="47"/>
      <c r="AK134" s="13"/>
      <c r="AL134" s="61"/>
    </row>
    <row r="135" spans="1:38" ht="15.6">
      <c r="A135" s="47"/>
      <c r="B135" t="e">
        <f>+'Ark1'!#REF!</f>
        <v>#REF!</v>
      </c>
      <c r="C135" t="e">
        <f>+'Ark1'!#REF!</f>
        <v>#REF!</v>
      </c>
      <c r="D135" s="3" t="str">
        <f t="shared" si="39"/>
        <v>U-</v>
      </c>
      <c r="E135" s="331" t="e">
        <f>+'Ark1'!#REF!</f>
        <v>#REF!</v>
      </c>
      <c r="G135" s="331" t="e">
        <f>+'Ark1'!#REF!</f>
        <v>#REF!</v>
      </c>
      <c r="H135" s="346"/>
      <c r="I135" s="203" t="e">
        <f>+'Ark1'!#REF!</f>
        <v>#REF!</v>
      </c>
      <c r="J135" s="203" t="e">
        <f t="shared" si="31"/>
        <v>#REF!</v>
      </c>
      <c r="K135" s="203" t="e">
        <f>+'Ark1'!#REF!</f>
        <v>#REF!</v>
      </c>
      <c r="L135" s="203"/>
      <c r="M135" s="98" t="e">
        <f>+'Ark1'!#REF!</f>
        <v>#REF!</v>
      </c>
      <c r="N135" s="203" t="e">
        <f t="shared" si="32"/>
        <v>#REF!</v>
      </c>
      <c r="O135" s="203"/>
      <c r="P135" s="520"/>
      <c r="Q135" s="203"/>
      <c r="R135" s="203"/>
      <c r="S135" s="203"/>
      <c r="T135" s="203"/>
      <c r="U135" s="203"/>
      <c r="V135" s="203"/>
      <c r="W135" s="203"/>
      <c r="X135" s="1" t="e">
        <f>+'Ark1'!#REF!</f>
        <v>#REF!</v>
      </c>
      <c r="Y135" s="203" t="e">
        <f t="shared" si="33"/>
        <v>#REF!</v>
      </c>
      <c r="Z135" s="98" t="e">
        <f>+'Ark1'!#REF!</f>
        <v>#REF!</v>
      </c>
      <c r="AA135" s="101"/>
      <c r="AB135" s="11" t="e">
        <f>+'Ark1'!#REF!</f>
        <v>#REF!</v>
      </c>
      <c r="AC135" s="11" t="e">
        <f>+'Ark1'!#REF!</f>
        <v>#REF!</v>
      </c>
      <c r="AD135" s="11" t="e">
        <f>+'Ark1'!#REF!</f>
        <v>#REF!</v>
      </c>
      <c r="AE135" s="73"/>
      <c r="AF135" s="98" t="e">
        <f>+'Ark1'!#REF!</f>
        <v>#REF!</v>
      </c>
      <c r="AG135" s="1" t="e">
        <f>+'Ark1'!#REF!</f>
        <v>#REF!</v>
      </c>
      <c r="AH135" s="11" t="e">
        <f>+'Ark1'!#REF!</f>
        <v>#REF!</v>
      </c>
      <c r="AI135" s="98" t="e">
        <f t="shared" si="38"/>
        <v>#REF!</v>
      </c>
      <c r="AJ135" s="47"/>
      <c r="AK135" s="13"/>
      <c r="AL135" s="61"/>
    </row>
    <row r="136" spans="1:38" ht="15.6">
      <c r="A136" s="47"/>
      <c r="B136" t="e">
        <f>+'Ark1'!#REF!</f>
        <v>#REF!</v>
      </c>
      <c r="C136" t="e">
        <f>+'Ark1'!#REF!</f>
        <v>#REF!</v>
      </c>
      <c r="D136" s="3" t="str">
        <f t="shared" si="39"/>
        <v>U</v>
      </c>
      <c r="E136" s="331" t="e">
        <f>+'Ark1'!#REF!</f>
        <v>#REF!</v>
      </c>
      <c r="G136" s="331" t="e">
        <f>+'Ark1'!#REF!</f>
        <v>#REF!</v>
      </c>
      <c r="H136" s="346"/>
      <c r="I136" s="203" t="e">
        <f>+'Ark1'!#REF!</f>
        <v>#REF!</v>
      </c>
      <c r="J136" s="203" t="e">
        <f t="shared" si="31"/>
        <v>#REF!</v>
      </c>
      <c r="K136" s="203" t="e">
        <f>+'Ark1'!#REF!</f>
        <v>#REF!</v>
      </c>
      <c r="L136" s="203"/>
      <c r="M136" s="98" t="e">
        <f>+'Ark1'!#REF!</f>
        <v>#REF!</v>
      </c>
      <c r="N136" s="203" t="e">
        <f t="shared" si="32"/>
        <v>#REF!</v>
      </c>
      <c r="O136" s="203"/>
      <c r="P136" s="520"/>
      <c r="Q136" s="203"/>
      <c r="R136" s="203"/>
      <c r="S136" s="203"/>
      <c r="T136" s="203"/>
      <c r="U136" s="203"/>
      <c r="V136" s="203"/>
      <c r="W136" s="203"/>
      <c r="X136" s="1" t="e">
        <f>+'Ark1'!#REF!</f>
        <v>#REF!</v>
      </c>
      <c r="Y136" s="203" t="e">
        <f t="shared" si="33"/>
        <v>#REF!</v>
      </c>
      <c r="Z136" s="98" t="e">
        <f>+'Ark1'!#REF!</f>
        <v>#REF!</v>
      </c>
      <c r="AA136" s="101"/>
      <c r="AB136" s="11" t="e">
        <f>+'Ark1'!#REF!</f>
        <v>#REF!</v>
      </c>
      <c r="AC136" s="11" t="e">
        <f>+'Ark1'!#REF!</f>
        <v>#REF!</v>
      </c>
      <c r="AD136" s="11" t="e">
        <f>+'Ark1'!#REF!</f>
        <v>#REF!</v>
      </c>
      <c r="AE136" s="73"/>
      <c r="AF136" s="98" t="e">
        <f>+'Ark1'!#REF!</f>
        <v>#REF!</v>
      </c>
      <c r="AG136" s="1" t="e">
        <f>+'Ark1'!#REF!</f>
        <v>#REF!</v>
      </c>
      <c r="AH136" s="11" t="e">
        <f>+'Ark1'!#REF!</f>
        <v>#REF!</v>
      </c>
      <c r="AI136" s="98" t="e">
        <f t="shared" si="38"/>
        <v>#REF!</v>
      </c>
      <c r="AJ136" s="47"/>
      <c r="AK136" s="13"/>
      <c r="AL136" s="61"/>
    </row>
    <row r="137" spans="1:38" ht="15.6">
      <c r="A137" s="47"/>
      <c r="B137" t="e">
        <f>+'Ark1'!#REF!</f>
        <v>#REF!</v>
      </c>
      <c r="C137" t="e">
        <f>+'Ark1'!#REF!</f>
        <v>#REF!</v>
      </c>
      <c r="D137" s="3" t="str">
        <f t="shared" si="39"/>
        <v>U+</v>
      </c>
      <c r="E137" s="331" t="e">
        <f>+'Ark1'!#REF!</f>
        <v>#REF!</v>
      </c>
      <c r="G137" s="331" t="e">
        <f>+'Ark1'!#REF!</f>
        <v>#REF!</v>
      </c>
      <c r="H137" s="346"/>
      <c r="I137" s="203" t="e">
        <f>+'Ark1'!#REF!</f>
        <v>#REF!</v>
      </c>
      <c r="J137" s="203" t="e">
        <f t="shared" si="31"/>
        <v>#REF!</v>
      </c>
      <c r="K137" s="203" t="e">
        <f>+'Ark1'!#REF!</f>
        <v>#REF!</v>
      </c>
      <c r="L137" s="203"/>
      <c r="M137" s="98" t="e">
        <f>+'Ark1'!#REF!</f>
        <v>#REF!</v>
      </c>
      <c r="N137" s="203" t="e">
        <f t="shared" si="32"/>
        <v>#REF!</v>
      </c>
      <c r="O137" s="203"/>
      <c r="P137" s="520"/>
      <c r="Q137" s="203"/>
      <c r="R137" s="203"/>
      <c r="S137" s="203"/>
      <c r="T137" s="203"/>
      <c r="U137" s="203"/>
      <c r="V137" s="203"/>
      <c r="W137" s="203"/>
      <c r="X137" s="1" t="e">
        <f>+'Ark1'!#REF!</f>
        <v>#REF!</v>
      </c>
      <c r="Y137" s="203" t="e">
        <f t="shared" si="33"/>
        <v>#REF!</v>
      </c>
      <c r="Z137" s="98" t="e">
        <f>+'Ark1'!#REF!</f>
        <v>#REF!</v>
      </c>
      <c r="AA137" s="101"/>
      <c r="AB137" s="11" t="e">
        <f>+'Ark1'!#REF!</f>
        <v>#REF!</v>
      </c>
      <c r="AC137" s="11" t="e">
        <f>+'Ark1'!#REF!</f>
        <v>#REF!</v>
      </c>
      <c r="AD137" s="11" t="e">
        <f>+'Ark1'!#REF!</f>
        <v>#REF!</v>
      </c>
      <c r="AE137" s="73"/>
      <c r="AF137" s="98" t="e">
        <f>+'Ark1'!#REF!</f>
        <v>#REF!</v>
      </c>
      <c r="AG137" s="1" t="e">
        <f>+'Ark1'!#REF!</f>
        <v>#REF!</v>
      </c>
      <c r="AH137" s="11" t="e">
        <f>+'Ark1'!#REF!</f>
        <v>#REF!</v>
      </c>
      <c r="AI137" s="98" t="e">
        <f t="shared" si="38"/>
        <v>#REF!</v>
      </c>
      <c r="AJ137" s="47"/>
      <c r="AK137" s="13"/>
      <c r="AL137" s="61"/>
    </row>
    <row r="138" spans="1:38" ht="15.6">
      <c r="A138" s="47"/>
      <c r="B138" t="e">
        <f>+'Ark1'!#REF!</f>
        <v>#REF!</v>
      </c>
      <c r="C138" t="e">
        <f>+'Ark1'!#REF!</f>
        <v>#REF!</v>
      </c>
      <c r="D138" s="3" t="str">
        <f t="shared" si="39"/>
        <v>E-</v>
      </c>
      <c r="E138" s="331" t="e">
        <f>+'Ark1'!#REF!</f>
        <v>#REF!</v>
      </c>
      <c r="G138" s="331" t="e">
        <f>+'Ark1'!#REF!</f>
        <v>#REF!</v>
      </c>
      <c r="H138" s="346"/>
      <c r="I138" s="203" t="e">
        <f>+'Ark1'!#REF!</f>
        <v>#REF!</v>
      </c>
      <c r="J138" s="203" t="e">
        <f t="shared" si="31"/>
        <v>#REF!</v>
      </c>
      <c r="K138" s="203" t="e">
        <f>+'Ark1'!#REF!</f>
        <v>#REF!</v>
      </c>
      <c r="L138" s="203"/>
      <c r="M138" s="98" t="e">
        <f>+'Ark1'!#REF!</f>
        <v>#REF!</v>
      </c>
      <c r="N138" s="203" t="e">
        <f t="shared" si="32"/>
        <v>#REF!</v>
      </c>
      <c r="O138" s="203"/>
      <c r="P138" s="520"/>
      <c r="Q138" s="203"/>
      <c r="R138" s="203"/>
      <c r="S138" s="203"/>
      <c r="T138" s="203"/>
      <c r="U138" s="203"/>
      <c r="V138" s="203"/>
      <c r="W138" s="203"/>
      <c r="X138" s="1" t="e">
        <f>+'Ark1'!#REF!</f>
        <v>#REF!</v>
      </c>
      <c r="Y138" s="203" t="e">
        <f t="shared" si="33"/>
        <v>#REF!</v>
      </c>
      <c r="Z138" s="98" t="e">
        <f>+'Ark1'!#REF!</f>
        <v>#REF!</v>
      </c>
      <c r="AA138" s="101"/>
      <c r="AB138" s="11" t="e">
        <f>+'Ark1'!#REF!</f>
        <v>#REF!</v>
      </c>
      <c r="AC138" s="11" t="e">
        <f>+'Ark1'!#REF!</f>
        <v>#REF!</v>
      </c>
      <c r="AD138" s="11" t="e">
        <f>+'Ark1'!#REF!</f>
        <v>#REF!</v>
      </c>
      <c r="AE138" s="73"/>
      <c r="AF138" s="98" t="e">
        <f>+'Ark1'!#REF!</f>
        <v>#REF!</v>
      </c>
      <c r="AG138" s="1" t="e">
        <f>+'Ark1'!#REF!</f>
        <v>#REF!</v>
      </c>
      <c r="AH138" s="11" t="e">
        <f>+'Ark1'!#REF!</f>
        <v>#REF!</v>
      </c>
      <c r="AI138" s="98" t="e">
        <f t="shared" si="38"/>
        <v>#REF!</v>
      </c>
      <c r="AJ138" s="47"/>
      <c r="AK138" s="13"/>
      <c r="AL138" s="61"/>
    </row>
    <row r="139" spans="1:38" ht="15.6">
      <c r="A139" s="47"/>
      <c r="B139" t="e">
        <f>+'Ark1'!#REF!</f>
        <v>#REF!</v>
      </c>
      <c r="C139" t="e">
        <f>+'Ark1'!#REF!</f>
        <v>#REF!</v>
      </c>
      <c r="D139" s="3" t="str">
        <f t="shared" si="39"/>
        <v>E</v>
      </c>
      <c r="E139" s="331" t="e">
        <f>+'Ark1'!#REF!</f>
        <v>#REF!</v>
      </c>
      <c r="G139" s="331" t="e">
        <f>+'Ark1'!#REF!</f>
        <v>#REF!</v>
      </c>
      <c r="H139" s="346"/>
      <c r="I139" s="203" t="e">
        <f>+'Ark1'!#REF!</f>
        <v>#REF!</v>
      </c>
      <c r="J139" s="203" t="e">
        <f t="shared" si="31"/>
        <v>#REF!</v>
      </c>
      <c r="K139" s="203" t="e">
        <f>+'Ark1'!#REF!</f>
        <v>#REF!</v>
      </c>
      <c r="L139" s="203"/>
      <c r="M139" s="98" t="e">
        <f>+'Ark1'!#REF!</f>
        <v>#REF!</v>
      </c>
      <c r="N139" s="203" t="e">
        <f t="shared" si="32"/>
        <v>#REF!</v>
      </c>
      <c r="O139" s="203"/>
      <c r="P139" s="520"/>
      <c r="Q139" s="203"/>
      <c r="R139" s="203"/>
      <c r="S139" s="203"/>
      <c r="T139" s="203"/>
      <c r="U139" s="203"/>
      <c r="V139" s="203"/>
      <c r="W139" s="203"/>
      <c r="X139" s="1" t="e">
        <f>+'Ark1'!#REF!</f>
        <v>#REF!</v>
      </c>
      <c r="Y139" s="203" t="e">
        <f t="shared" si="33"/>
        <v>#REF!</v>
      </c>
      <c r="Z139" s="98" t="e">
        <f>+'Ark1'!#REF!</f>
        <v>#REF!</v>
      </c>
      <c r="AA139" s="101"/>
      <c r="AB139" s="11" t="e">
        <f>+'Ark1'!#REF!</f>
        <v>#REF!</v>
      </c>
      <c r="AC139" s="11" t="e">
        <f>+'Ark1'!#REF!</f>
        <v>#REF!</v>
      </c>
      <c r="AD139" s="11" t="e">
        <f>+'Ark1'!#REF!</f>
        <v>#REF!</v>
      </c>
      <c r="AE139" s="73"/>
      <c r="AF139" s="98" t="e">
        <f>+'Ark1'!#REF!</f>
        <v>#REF!</v>
      </c>
      <c r="AG139" s="1" t="e">
        <f>+'Ark1'!#REF!</f>
        <v>#REF!</v>
      </c>
      <c r="AH139" s="11" t="e">
        <f>+'Ark1'!#REF!</f>
        <v>#REF!</v>
      </c>
      <c r="AI139" s="98" t="e">
        <f t="shared" si="38"/>
        <v>#REF!</v>
      </c>
      <c r="AJ139" s="47"/>
      <c r="AK139" s="13"/>
      <c r="AL139" s="61"/>
    </row>
    <row r="140" spans="1:38" ht="15.6">
      <c r="A140" s="47"/>
      <c r="B140" t="e">
        <f>+'Ark1'!#REF!</f>
        <v>#REF!</v>
      </c>
      <c r="C140" t="e">
        <f>+'Ark1'!#REF!</f>
        <v>#REF!</v>
      </c>
      <c r="D140" s="3" t="str">
        <f t="shared" si="39"/>
        <v>E+</v>
      </c>
      <c r="E140" s="331" t="e">
        <f>+'Ark1'!#REF!</f>
        <v>#REF!</v>
      </c>
      <c r="G140" s="331" t="e">
        <f>+'Ark1'!#REF!</f>
        <v>#REF!</v>
      </c>
      <c r="H140" s="346"/>
      <c r="I140" s="203" t="e">
        <f>+'Ark1'!#REF!</f>
        <v>#REF!</v>
      </c>
      <c r="J140" s="203" t="e">
        <f t="shared" si="31"/>
        <v>#REF!</v>
      </c>
      <c r="K140" s="203" t="e">
        <f>+'Ark1'!#REF!</f>
        <v>#REF!</v>
      </c>
      <c r="L140" s="203"/>
      <c r="M140" s="98" t="e">
        <f>+'Ark1'!#REF!</f>
        <v>#REF!</v>
      </c>
      <c r="N140" s="203" t="e">
        <f t="shared" si="32"/>
        <v>#REF!</v>
      </c>
      <c r="O140" s="203"/>
      <c r="P140" s="520"/>
      <c r="Q140" s="203"/>
      <c r="R140" s="203"/>
      <c r="S140" s="203"/>
      <c r="T140" s="203"/>
      <c r="U140" s="203"/>
      <c r="V140" s="203"/>
      <c r="W140" s="203"/>
      <c r="X140" s="1" t="e">
        <f>+'Ark1'!#REF!</f>
        <v>#REF!</v>
      </c>
      <c r="Y140" s="203" t="e">
        <f t="shared" si="33"/>
        <v>#REF!</v>
      </c>
      <c r="Z140" s="98" t="e">
        <f>+'Ark1'!#REF!</f>
        <v>#REF!</v>
      </c>
      <c r="AA140" s="101"/>
      <c r="AB140" s="11" t="e">
        <f>+'Ark1'!#REF!</f>
        <v>#REF!</v>
      </c>
      <c r="AC140" s="11" t="e">
        <f>+'Ark1'!#REF!</f>
        <v>#REF!</v>
      </c>
      <c r="AD140" s="11" t="e">
        <f>+'Ark1'!#REF!</f>
        <v>#REF!</v>
      </c>
      <c r="AE140" s="73"/>
      <c r="AF140" s="98" t="e">
        <f>+'Ark1'!#REF!</f>
        <v>#REF!</v>
      </c>
      <c r="AG140" s="1" t="e">
        <f>+'Ark1'!#REF!</f>
        <v>#REF!</v>
      </c>
      <c r="AH140" s="11" t="e">
        <f>+'Ark1'!#REF!</f>
        <v>#REF!</v>
      </c>
      <c r="AI140" s="98" t="e">
        <f t="shared" si="38"/>
        <v>#REF!</v>
      </c>
      <c r="AJ140" s="47"/>
      <c r="AK140" s="13"/>
      <c r="AL140" s="61"/>
    </row>
    <row r="141" spans="1:38" ht="15.6">
      <c r="A141" s="47"/>
      <c r="B141" s="56" t="e">
        <f>+'Ark1'!#REF!</f>
        <v>#REF!</v>
      </c>
      <c r="C141" s="56" t="e">
        <f>+'Ark1'!#REF!</f>
        <v>#REF!</v>
      </c>
      <c r="D141" s="67" t="s">
        <v>28</v>
      </c>
      <c r="E141" s="348" t="e">
        <f>+'Ark1'!#REF!</f>
        <v>#REF!</v>
      </c>
      <c r="F141" s="348"/>
      <c r="G141" s="348" t="e">
        <f>+'Ark1'!#REF!</f>
        <v>#REF!</v>
      </c>
      <c r="H141" s="346"/>
      <c r="I141" s="185" t="e">
        <f>+'Ark1'!#REF!</f>
        <v>#REF!</v>
      </c>
      <c r="J141" s="185" t="e">
        <f t="shared" si="31"/>
        <v>#REF!</v>
      </c>
      <c r="K141" s="185" t="e">
        <f>+'Ark1'!#REF!</f>
        <v>#REF!</v>
      </c>
      <c r="L141" s="185"/>
      <c r="M141" s="162" t="e">
        <f>+'Ark1'!#REF!</f>
        <v>#REF!</v>
      </c>
      <c r="N141" s="185" t="e">
        <f t="shared" si="32"/>
        <v>#REF!</v>
      </c>
      <c r="O141" s="185"/>
      <c r="P141" s="519"/>
      <c r="Q141" s="185"/>
      <c r="R141" s="185"/>
      <c r="S141" s="185"/>
      <c r="T141" s="185"/>
      <c r="U141" s="185"/>
      <c r="V141" s="185"/>
      <c r="W141" s="185"/>
      <c r="X141" s="58" t="e">
        <f>+'Ark1'!#REF!</f>
        <v>#REF!</v>
      </c>
      <c r="Y141" s="185" t="e">
        <f t="shared" si="33"/>
        <v>#REF!</v>
      </c>
      <c r="Z141" s="162" t="e">
        <f>+'Ark1'!#REF!</f>
        <v>#REF!</v>
      </c>
      <c r="AA141" s="101"/>
      <c r="AB141" s="76" t="e">
        <f>+'Ark1'!#REF!</f>
        <v>#REF!</v>
      </c>
      <c r="AC141" s="76" t="e">
        <f>+'Ark1'!#REF!</f>
        <v>#REF!</v>
      </c>
      <c r="AD141" s="76" t="e">
        <f>+'Ark1'!#REF!</f>
        <v>#REF!</v>
      </c>
      <c r="AE141" s="73"/>
      <c r="AF141" s="162" t="e">
        <f>+'Ark1'!#REF!</f>
        <v>#REF!</v>
      </c>
      <c r="AG141" s="58" t="e">
        <f>+'Ark1'!#REF!</f>
        <v>#REF!</v>
      </c>
      <c r="AH141" s="76" t="e">
        <f>+'Ark1'!#REF!</f>
        <v>#REF!</v>
      </c>
      <c r="AI141" s="162" t="e">
        <f t="shared" si="38"/>
        <v>#REF!</v>
      </c>
      <c r="AJ141" s="47"/>
      <c r="AK141" s="13"/>
      <c r="AL141" s="61"/>
    </row>
    <row r="142" spans="1:38" ht="15.6">
      <c r="A142" s="47"/>
      <c r="B142" s="56" t="e">
        <f>+'Ark1'!#REF!</f>
        <v>#REF!</v>
      </c>
      <c r="C142" s="56" t="e">
        <f>+'Ark1'!#REF!</f>
        <v>#REF!</v>
      </c>
      <c r="D142" s="67" t="s">
        <v>29</v>
      </c>
      <c r="E142" s="348" t="e">
        <f>+'Ark1'!#REF!</f>
        <v>#REF!</v>
      </c>
      <c r="F142" s="348"/>
      <c r="G142" s="348" t="e">
        <f>+'Ark1'!#REF!</f>
        <v>#REF!</v>
      </c>
      <c r="H142" s="346"/>
      <c r="I142" s="185" t="e">
        <f>+'Ark1'!#REF!</f>
        <v>#REF!</v>
      </c>
      <c r="J142" s="185" t="e">
        <f t="shared" si="31"/>
        <v>#REF!</v>
      </c>
      <c r="K142" s="185" t="e">
        <f>+'Ark1'!#REF!</f>
        <v>#REF!</v>
      </c>
      <c r="L142" s="185"/>
      <c r="M142" s="162" t="e">
        <f>+'Ark1'!#REF!</f>
        <v>#REF!</v>
      </c>
      <c r="N142" s="185" t="e">
        <f t="shared" si="32"/>
        <v>#REF!</v>
      </c>
      <c r="O142" s="185"/>
      <c r="P142" s="519"/>
      <c r="Q142" s="185"/>
      <c r="R142" s="185"/>
      <c r="S142" s="185"/>
      <c r="T142" s="185"/>
      <c r="U142" s="185"/>
      <c r="V142" s="185"/>
      <c r="W142" s="185"/>
      <c r="X142" s="58" t="e">
        <f>+'Ark1'!#REF!</f>
        <v>#REF!</v>
      </c>
      <c r="Y142" s="185" t="e">
        <f t="shared" si="33"/>
        <v>#REF!</v>
      </c>
      <c r="Z142" s="162" t="e">
        <f>+'Ark1'!#REF!</f>
        <v>#REF!</v>
      </c>
      <c r="AA142" s="101"/>
      <c r="AB142" s="76" t="e">
        <f>+'Ark1'!#REF!</f>
        <v>#REF!</v>
      </c>
      <c r="AC142" s="76" t="e">
        <f>+'Ark1'!#REF!</f>
        <v>#REF!</v>
      </c>
      <c r="AD142" s="76" t="e">
        <f>+'Ark1'!#REF!</f>
        <v>#REF!</v>
      </c>
      <c r="AE142" s="73"/>
      <c r="AF142" s="162" t="e">
        <f>+'Ark1'!#REF!</f>
        <v>#REF!</v>
      </c>
      <c r="AG142" s="58" t="e">
        <f>+'Ark1'!#REF!</f>
        <v>#REF!</v>
      </c>
      <c r="AH142" s="76" t="e">
        <f>+'Ark1'!#REF!</f>
        <v>#REF!</v>
      </c>
      <c r="AI142" s="162" t="e">
        <f t="shared" si="38"/>
        <v>#REF!</v>
      </c>
      <c r="AJ142" s="47"/>
      <c r="AK142" s="13"/>
      <c r="AL142" s="61"/>
    </row>
    <row r="143" spans="1:38" ht="15.6">
      <c r="A143" s="47"/>
      <c r="B143" s="56" t="e">
        <f>+'Ark1'!#REF!</f>
        <v>#REF!</v>
      </c>
      <c r="C143" s="56" t="e">
        <f>+'Ark1'!#REF!</f>
        <v>#REF!</v>
      </c>
      <c r="D143" s="67" t="s">
        <v>30</v>
      </c>
      <c r="E143" s="348" t="e">
        <f>+'Ark1'!#REF!</f>
        <v>#REF!</v>
      </c>
      <c r="F143" s="348"/>
      <c r="G143" s="348" t="e">
        <f>+'Ark1'!#REF!</f>
        <v>#REF!</v>
      </c>
      <c r="H143" s="346"/>
      <c r="I143" s="185" t="e">
        <f>+'Ark1'!#REF!</f>
        <v>#REF!</v>
      </c>
      <c r="J143" s="185" t="e">
        <f t="shared" si="31"/>
        <v>#REF!</v>
      </c>
      <c r="K143" s="185" t="e">
        <f>+'Ark1'!#REF!</f>
        <v>#REF!</v>
      </c>
      <c r="L143" s="185"/>
      <c r="M143" s="162" t="e">
        <f>+'Ark1'!#REF!</f>
        <v>#REF!</v>
      </c>
      <c r="N143" s="185" t="e">
        <f t="shared" si="32"/>
        <v>#REF!</v>
      </c>
      <c r="O143" s="185"/>
      <c r="P143" s="519"/>
      <c r="Q143" s="185"/>
      <c r="R143" s="185"/>
      <c r="S143" s="185"/>
      <c r="T143" s="185"/>
      <c r="U143" s="185"/>
      <c r="V143" s="185"/>
      <c r="W143" s="185"/>
      <c r="X143" s="58" t="e">
        <f>+'Ark1'!#REF!</f>
        <v>#REF!</v>
      </c>
      <c r="Y143" s="185" t="e">
        <f t="shared" si="33"/>
        <v>#REF!</v>
      </c>
      <c r="Z143" s="162" t="e">
        <f>+'Ark1'!#REF!</f>
        <v>#REF!</v>
      </c>
      <c r="AA143" s="101"/>
      <c r="AB143" s="76" t="e">
        <f>+'Ark1'!#REF!</f>
        <v>#REF!</v>
      </c>
      <c r="AC143" s="76" t="e">
        <f>+'Ark1'!#REF!</f>
        <v>#REF!</v>
      </c>
      <c r="AD143" s="76" t="e">
        <f>+'Ark1'!#REF!</f>
        <v>#REF!</v>
      </c>
      <c r="AE143" s="73"/>
      <c r="AF143" s="162" t="e">
        <f>+'Ark1'!#REF!</f>
        <v>#REF!</v>
      </c>
      <c r="AG143" s="58" t="e">
        <f>+'Ark1'!#REF!</f>
        <v>#REF!</v>
      </c>
      <c r="AH143" s="76" t="e">
        <f>+'Ark1'!#REF!</f>
        <v>#REF!</v>
      </c>
      <c r="AI143" s="162" t="e">
        <f t="shared" si="38"/>
        <v>#REF!</v>
      </c>
      <c r="AJ143" s="47"/>
      <c r="AK143" s="13"/>
      <c r="AL143" s="61"/>
    </row>
    <row r="144" spans="1:38" ht="15.6">
      <c r="A144" s="47"/>
      <c r="B144" s="56" t="e">
        <f>+'Ark1'!#REF!</f>
        <v>#REF!</v>
      </c>
      <c r="C144" s="56" t="e">
        <f>+'Ark1'!#REF!</f>
        <v>#REF!</v>
      </c>
      <c r="D144" s="67" t="s">
        <v>31</v>
      </c>
      <c r="E144" s="348" t="e">
        <f>+'Ark1'!#REF!</f>
        <v>#REF!</v>
      </c>
      <c r="F144" s="348"/>
      <c r="G144" s="348" t="e">
        <f>+'Ark1'!#REF!</f>
        <v>#REF!</v>
      </c>
      <c r="H144" s="346"/>
      <c r="I144" s="185" t="e">
        <f>+'Ark1'!#REF!</f>
        <v>#REF!</v>
      </c>
      <c r="J144" s="185" t="e">
        <f t="shared" si="31"/>
        <v>#REF!</v>
      </c>
      <c r="K144" s="185" t="e">
        <f>+'Ark1'!#REF!</f>
        <v>#REF!</v>
      </c>
      <c r="L144" s="185"/>
      <c r="M144" s="162" t="e">
        <f>+'Ark1'!#REF!</f>
        <v>#REF!</v>
      </c>
      <c r="N144" s="185" t="e">
        <f t="shared" si="32"/>
        <v>#REF!</v>
      </c>
      <c r="O144" s="185"/>
      <c r="P144" s="519"/>
      <c r="Q144" s="185"/>
      <c r="R144" s="185"/>
      <c r="S144" s="185"/>
      <c r="T144" s="185"/>
      <c r="U144" s="185"/>
      <c r="V144" s="185"/>
      <c r="W144" s="185"/>
      <c r="X144" s="58" t="e">
        <f>+'Ark1'!#REF!</f>
        <v>#REF!</v>
      </c>
      <c r="Y144" s="185" t="e">
        <f t="shared" si="33"/>
        <v>#REF!</v>
      </c>
      <c r="Z144" s="162" t="e">
        <f>+'Ark1'!#REF!</f>
        <v>#REF!</v>
      </c>
      <c r="AA144" s="101"/>
      <c r="AB144" s="76" t="e">
        <f>+'Ark1'!#REF!</f>
        <v>#REF!</v>
      </c>
      <c r="AC144" s="76" t="e">
        <f>+'Ark1'!#REF!</f>
        <v>#REF!</v>
      </c>
      <c r="AD144" s="76" t="e">
        <f>+'Ark1'!#REF!</f>
        <v>#REF!</v>
      </c>
      <c r="AE144" s="73"/>
      <c r="AF144" s="162" t="e">
        <f>+'Ark1'!#REF!</f>
        <v>#REF!</v>
      </c>
      <c r="AG144" s="58" t="e">
        <f>+'Ark1'!#REF!</f>
        <v>#REF!</v>
      </c>
      <c r="AH144" s="76" t="e">
        <f>+'Ark1'!#REF!</f>
        <v>#REF!</v>
      </c>
      <c r="AI144" s="162" t="e">
        <f t="shared" si="38"/>
        <v>#REF!</v>
      </c>
      <c r="AJ144" s="47"/>
      <c r="AK144" s="13"/>
      <c r="AL144" s="61"/>
    </row>
    <row r="145" spans="1:38" ht="15.6">
      <c r="A145" s="47"/>
      <c r="B145" s="56" t="e">
        <f>+'Ark1'!#REF!</f>
        <v>#REF!</v>
      </c>
      <c r="C145" s="56" t="e">
        <f>+'Ark1'!#REF!</f>
        <v>#REF!</v>
      </c>
      <c r="D145" s="67" t="s">
        <v>402</v>
      </c>
      <c r="E145" s="348" t="e">
        <f>+'Ark1'!#REF!</f>
        <v>#REF!</v>
      </c>
      <c r="F145" s="348"/>
      <c r="G145" s="348" t="e">
        <f>+'Ark1'!#REF!</f>
        <v>#REF!</v>
      </c>
      <c r="H145" s="346"/>
      <c r="I145" s="185" t="e">
        <f>+'Ark1'!#REF!</f>
        <v>#REF!</v>
      </c>
      <c r="J145" s="185" t="e">
        <f t="shared" si="31"/>
        <v>#REF!</v>
      </c>
      <c r="K145" s="185" t="e">
        <f>+'Ark1'!#REF!</f>
        <v>#REF!</v>
      </c>
      <c r="L145" s="185"/>
      <c r="M145" s="162" t="e">
        <f>+'Ark1'!#REF!</f>
        <v>#REF!</v>
      </c>
      <c r="N145" s="185" t="e">
        <f t="shared" si="32"/>
        <v>#REF!</v>
      </c>
      <c r="O145" s="185"/>
      <c r="P145" s="519"/>
      <c r="Q145" s="185"/>
      <c r="R145" s="185"/>
      <c r="S145" s="185"/>
      <c r="T145" s="185"/>
      <c r="U145" s="185"/>
      <c r="V145" s="185"/>
      <c r="W145" s="185"/>
      <c r="X145" s="58" t="e">
        <f>+'Ark1'!#REF!</f>
        <v>#REF!</v>
      </c>
      <c r="Y145" s="185" t="e">
        <f t="shared" si="33"/>
        <v>#REF!</v>
      </c>
      <c r="Z145" s="162" t="e">
        <f>+'Ark1'!#REF!</f>
        <v>#REF!</v>
      </c>
      <c r="AA145" s="101"/>
      <c r="AB145" s="76" t="e">
        <f>+'Ark1'!#REF!</f>
        <v>#REF!</v>
      </c>
      <c r="AC145" s="76" t="e">
        <f>+'Ark1'!#REF!</f>
        <v>#REF!</v>
      </c>
      <c r="AD145" s="76" t="e">
        <f>+'Ark1'!#REF!</f>
        <v>#REF!</v>
      </c>
      <c r="AE145" s="73"/>
      <c r="AF145" s="162" t="e">
        <f>+'Ark1'!#REF!</f>
        <v>#REF!</v>
      </c>
      <c r="AG145" s="58" t="e">
        <f>+'Ark1'!#REF!</f>
        <v>#REF!</v>
      </c>
      <c r="AH145" s="76" t="e">
        <f>+'Ark1'!#REF!</f>
        <v>#REF!</v>
      </c>
      <c r="AI145" s="162" t="e">
        <f t="shared" si="38"/>
        <v>#REF!</v>
      </c>
      <c r="AJ145" s="47"/>
      <c r="AK145" s="13"/>
      <c r="AL145" s="61"/>
    </row>
    <row r="146" spans="1:38" ht="15.6">
      <c r="A146" s="47"/>
      <c r="B146" s="56" t="e">
        <f>+'Ark1'!#REF!</f>
        <v>#REF!</v>
      </c>
      <c r="C146" s="56" t="e">
        <f>+'Ark1'!#REF!</f>
        <v>#REF!</v>
      </c>
      <c r="D146" s="67" t="s">
        <v>32</v>
      </c>
      <c r="E146" s="348" t="e">
        <f>+'Ark1'!#REF!</f>
        <v>#REF!</v>
      </c>
      <c r="F146" s="348"/>
      <c r="G146" s="348" t="e">
        <f>+'Ark1'!#REF!</f>
        <v>#REF!</v>
      </c>
      <c r="H146" s="346"/>
      <c r="I146" s="185" t="e">
        <f>+'Ark1'!#REF!</f>
        <v>#REF!</v>
      </c>
      <c r="J146" s="185" t="e">
        <f t="shared" si="31"/>
        <v>#REF!</v>
      </c>
      <c r="K146" s="185" t="e">
        <f>+'Ark1'!#REF!</f>
        <v>#REF!</v>
      </c>
      <c r="L146" s="185"/>
      <c r="M146" s="162" t="e">
        <f>+'Ark1'!#REF!</f>
        <v>#REF!</v>
      </c>
      <c r="N146" s="185" t="e">
        <f t="shared" si="32"/>
        <v>#REF!</v>
      </c>
      <c r="O146" s="185"/>
      <c r="P146" s="519"/>
      <c r="Q146" s="185"/>
      <c r="R146" s="185"/>
      <c r="S146" s="185"/>
      <c r="T146" s="185"/>
      <c r="U146" s="185"/>
      <c r="V146" s="185"/>
      <c r="W146" s="185"/>
      <c r="X146" s="58" t="e">
        <f>+'Ark1'!#REF!</f>
        <v>#REF!</v>
      </c>
      <c r="Y146" s="185" t="e">
        <f t="shared" si="33"/>
        <v>#REF!</v>
      </c>
      <c r="Z146" s="162" t="e">
        <f>+'Ark1'!#REF!</f>
        <v>#REF!</v>
      </c>
      <c r="AA146" s="101"/>
      <c r="AB146" s="76" t="e">
        <f>+'Ark1'!#REF!</f>
        <v>#REF!</v>
      </c>
      <c r="AC146" s="76" t="e">
        <f>+'Ark1'!#REF!</f>
        <v>#REF!</v>
      </c>
      <c r="AD146" s="76" t="e">
        <f>+'Ark1'!#REF!</f>
        <v>#REF!</v>
      </c>
      <c r="AE146" s="73"/>
      <c r="AF146" s="162" t="e">
        <f>+'Ark1'!#REF!</f>
        <v>#REF!</v>
      </c>
      <c r="AG146" s="58" t="e">
        <f>+'Ark1'!#REF!</f>
        <v>#REF!</v>
      </c>
      <c r="AH146" s="76" t="e">
        <f>+'Ark1'!#REF!</f>
        <v>#REF!</v>
      </c>
      <c r="AI146" s="162" t="e">
        <f t="shared" si="38"/>
        <v>#REF!</v>
      </c>
      <c r="AJ146" s="47"/>
      <c r="AK146" s="13"/>
      <c r="AL146" s="61"/>
    </row>
    <row r="147" spans="1:38" ht="15.6">
      <c r="A147" s="47"/>
      <c r="B147" s="56" t="e">
        <f>+'Ark1'!#REF!</f>
        <v>#REF!</v>
      </c>
      <c r="C147" s="56" t="e">
        <f>+'Ark1'!#REF!</f>
        <v>#REF!</v>
      </c>
      <c r="D147" s="67" t="s">
        <v>33</v>
      </c>
      <c r="E147" s="348" t="e">
        <f>+'Ark1'!#REF!</f>
        <v>#REF!</v>
      </c>
      <c r="F147" s="348"/>
      <c r="G147" s="348" t="e">
        <f>+'Ark1'!#REF!</f>
        <v>#REF!</v>
      </c>
      <c r="H147" s="346"/>
      <c r="I147" s="185" t="e">
        <f>+'Ark1'!#REF!</f>
        <v>#REF!</v>
      </c>
      <c r="J147" s="185" t="e">
        <f t="shared" si="31"/>
        <v>#REF!</v>
      </c>
      <c r="K147" s="185" t="e">
        <f>+'Ark1'!#REF!</f>
        <v>#REF!</v>
      </c>
      <c r="L147" s="185"/>
      <c r="M147" s="162" t="e">
        <f>+'Ark1'!#REF!</f>
        <v>#REF!</v>
      </c>
      <c r="N147" s="185" t="e">
        <f t="shared" si="32"/>
        <v>#REF!</v>
      </c>
      <c r="O147" s="185"/>
      <c r="P147" s="519"/>
      <c r="Q147" s="185"/>
      <c r="R147" s="185"/>
      <c r="S147" s="185"/>
      <c r="T147" s="185"/>
      <c r="U147" s="185"/>
      <c r="V147" s="185"/>
      <c r="W147" s="185"/>
      <c r="X147" s="58" t="e">
        <f>+'Ark1'!#REF!</f>
        <v>#REF!</v>
      </c>
      <c r="Y147" s="185" t="e">
        <f t="shared" si="33"/>
        <v>#REF!</v>
      </c>
      <c r="Z147" s="162" t="e">
        <f>+'Ark1'!#REF!</f>
        <v>#REF!</v>
      </c>
      <c r="AA147" s="101"/>
      <c r="AB147" s="76" t="e">
        <f>+'Ark1'!#REF!</f>
        <v>#REF!</v>
      </c>
      <c r="AC147" s="76" t="e">
        <f>+'Ark1'!#REF!</f>
        <v>#REF!</v>
      </c>
      <c r="AD147" s="76" t="e">
        <f>+'Ark1'!#REF!</f>
        <v>#REF!</v>
      </c>
      <c r="AE147" s="73"/>
      <c r="AF147" s="162" t="e">
        <f>+'Ark1'!#REF!</f>
        <v>#REF!</v>
      </c>
      <c r="AG147" s="58" t="e">
        <f>+'Ark1'!#REF!</f>
        <v>#REF!</v>
      </c>
      <c r="AH147" s="76" t="e">
        <f>+'Ark1'!#REF!</f>
        <v>#REF!</v>
      </c>
      <c r="AI147" s="162" t="e">
        <f t="shared" si="38"/>
        <v>#REF!</v>
      </c>
      <c r="AJ147" s="47"/>
      <c r="AK147" s="13"/>
      <c r="AL147" s="61"/>
    </row>
    <row r="148" spans="1:38" ht="15.6">
      <c r="A148" s="47"/>
      <c r="B148" s="56" t="e">
        <f>+'Ark1'!#REF!</f>
        <v>#REF!</v>
      </c>
      <c r="C148" s="56" t="e">
        <f>+'Ark1'!#REF!</f>
        <v>#REF!</v>
      </c>
      <c r="D148" s="67" t="s">
        <v>34</v>
      </c>
      <c r="E148" s="348" t="e">
        <f>+'Ark1'!#REF!</f>
        <v>#REF!</v>
      </c>
      <c r="F148" s="348"/>
      <c r="G148" s="348" t="e">
        <f>+'Ark1'!#REF!</f>
        <v>#REF!</v>
      </c>
      <c r="H148" s="346"/>
      <c r="I148" s="185" t="e">
        <f>+'Ark1'!#REF!</f>
        <v>#REF!</v>
      </c>
      <c r="J148" s="185" t="e">
        <f t="shared" si="31"/>
        <v>#REF!</v>
      </c>
      <c r="K148" s="185" t="e">
        <f>+'Ark1'!#REF!</f>
        <v>#REF!</v>
      </c>
      <c r="L148" s="185"/>
      <c r="M148" s="162" t="e">
        <f>+'Ark1'!#REF!</f>
        <v>#REF!</v>
      </c>
      <c r="N148" s="185" t="e">
        <f t="shared" si="32"/>
        <v>#REF!</v>
      </c>
      <c r="O148" s="185"/>
      <c r="P148" s="519"/>
      <c r="Q148" s="185"/>
      <c r="R148" s="185"/>
      <c r="S148" s="185"/>
      <c r="T148" s="185"/>
      <c r="U148" s="185"/>
      <c r="V148" s="185"/>
      <c r="W148" s="185"/>
      <c r="X148" s="58" t="e">
        <f>+'Ark1'!#REF!</f>
        <v>#REF!</v>
      </c>
      <c r="Y148" s="185" t="e">
        <f t="shared" si="33"/>
        <v>#REF!</v>
      </c>
      <c r="Z148" s="162" t="e">
        <f>+'Ark1'!#REF!</f>
        <v>#REF!</v>
      </c>
      <c r="AA148" s="101"/>
      <c r="AB148" s="76" t="e">
        <f>+'Ark1'!#REF!</f>
        <v>#REF!</v>
      </c>
      <c r="AC148" s="76" t="e">
        <f>+'Ark1'!#REF!</f>
        <v>#REF!</v>
      </c>
      <c r="AD148" s="76" t="e">
        <f>+'Ark1'!#REF!</f>
        <v>#REF!</v>
      </c>
      <c r="AE148" s="73"/>
      <c r="AF148" s="162" t="e">
        <f>+'Ark1'!#REF!</f>
        <v>#REF!</v>
      </c>
      <c r="AG148" s="58" t="e">
        <f>+'Ark1'!#REF!</f>
        <v>#REF!</v>
      </c>
      <c r="AH148" s="76" t="e">
        <f>+'Ark1'!#REF!</f>
        <v>#REF!</v>
      </c>
      <c r="AI148" s="162" t="e">
        <f t="shared" si="38"/>
        <v>#REF!</v>
      </c>
      <c r="AJ148" s="47"/>
      <c r="AK148" s="13"/>
      <c r="AL148" s="61"/>
    </row>
    <row r="149" spans="1:38" ht="15.6">
      <c r="A149" s="47"/>
      <c r="B149" s="56" t="e">
        <f>+'Ark1'!#REF!</f>
        <v>#REF!</v>
      </c>
      <c r="C149" s="56" t="e">
        <f>+'Ark1'!#REF!</f>
        <v>#REF!</v>
      </c>
      <c r="D149" s="67" t="s">
        <v>35</v>
      </c>
      <c r="E149" s="348" t="e">
        <f>+'Ark1'!#REF!</f>
        <v>#REF!</v>
      </c>
      <c r="F149" s="348"/>
      <c r="G149" s="348" t="e">
        <f>+'Ark1'!#REF!</f>
        <v>#REF!</v>
      </c>
      <c r="H149" s="346"/>
      <c r="I149" s="185" t="e">
        <f>+'Ark1'!#REF!</f>
        <v>#REF!</v>
      </c>
      <c r="J149" s="185" t="e">
        <f t="shared" si="31"/>
        <v>#REF!</v>
      </c>
      <c r="K149" s="185" t="e">
        <f>+'Ark1'!#REF!</f>
        <v>#REF!</v>
      </c>
      <c r="L149" s="185"/>
      <c r="M149" s="162" t="e">
        <f>+'Ark1'!#REF!</f>
        <v>#REF!</v>
      </c>
      <c r="N149" s="185" t="e">
        <f t="shared" si="32"/>
        <v>#REF!</v>
      </c>
      <c r="O149" s="185"/>
      <c r="P149" s="519"/>
      <c r="Q149" s="185"/>
      <c r="R149" s="185"/>
      <c r="S149" s="185"/>
      <c r="T149" s="185"/>
      <c r="U149" s="185"/>
      <c r="V149" s="185"/>
      <c r="W149" s="185"/>
      <c r="X149" s="58" t="e">
        <f>+'Ark1'!#REF!</f>
        <v>#REF!</v>
      </c>
      <c r="Y149" s="185" t="e">
        <f t="shared" si="33"/>
        <v>#REF!</v>
      </c>
      <c r="Z149" s="162" t="e">
        <f>+'Ark1'!#REF!</f>
        <v>#REF!</v>
      </c>
      <c r="AA149" s="101"/>
      <c r="AB149" s="76" t="e">
        <f>+'Ark1'!#REF!</f>
        <v>#REF!</v>
      </c>
      <c r="AC149" s="76" t="e">
        <f>+'Ark1'!#REF!</f>
        <v>#REF!</v>
      </c>
      <c r="AD149" s="76" t="e">
        <f>+'Ark1'!#REF!</f>
        <v>#REF!</v>
      </c>
      <c r="AE149" s="73"/>
      <c r="AF149" s="162" t="e">
        <f>+'Ark1'!#REF!</f>
        <v>#REF!</v>
      </c>
      <c r="AG149" s="58" t="e">
        <f>+'Ark1'!#REF!</f>
        <v>#REF!</v>
      </c>
      <c r="AH149" s="76" t="e">
        <f>+'Ark1'!#REF!</f>
        <v>#REF!</v>
      </c>
      <c r="AI149" s="162" t="e">
        <f t="shared" si="38"/>
        <v>#REF!</v>
      </c>
      <c r="AJ149" s="47"/>
      <c r="AK149" s="13"/>
      <c r="AL149" s="61"/>
    </row>
    <row r="150" spans="1:38" ht="15.6">
      <c r="A150" s="47"/>
      <c r="B150" s="56" t="e">
        <f>+'Ark1'!#REF!</f>
        <v>#REF!</v>
      </c>
      <c r="C150" s="56" t="e">
        <f>+'Ark1'!#REF!</f>
        <v>#REF!</v>
      </c>
      <c r="D150" s="67" t="s">
        <v>36</v>
      </c>
      <c r="E150" s="348" t="e">
        <f>+'Ark1'!#REF!</f>
        <v>#REF!</v>
      </c>
      <c r="F150" s="348"/>
      <c r="G150" s="348" t="e">
        <f>+'Ark1'!#REF!</f>
        <v>#REF!</v>
      </c>
      <c r="H150" s="346"/>
      <c r="I150" s="185" t="e">
        <f>+'Ark1'!#REF!</f>
        <v>#REF!</v>
      </c>
      <c r="J150" s="185" t="e">
        <f t="shared" ref="J150:J213" si="40">+I150-I165</f>
        <v>#REF!</v>
      </c>
      <c r="K150" s="185" t="e">
        <f>+'Ark1'!#REF!</f>
        <v>#REF!</v>
      </c>
      <c r="L150" s="185"/>
      <c r="M150" s="162" t="e">
        <f>+'Ark1'!#REF!</f>
        <v>#REF!</v>
      </c>
      <c r="N150" s="185" t="e">
        <f t="shared" ref="N150:N213" si="41">+M150-M165</f>
        <v>#REF!</v>
      </c>
      <c r="O150" s="185"/>
      <c r="P150" s="519"/>
      <c r="Q150" s="185"/>
      <c r="R150" s="185"/>
      <c r="S150" s="185"/>
      <c r="T150" s="185"/>
      <c r="U150" s="185"/>
      <c r="V150" s="185"/>
      <c r="W150" s="185"/>
      <c r="X150" s="58" t="e">
        <f>+'Ark1'!#REF!</f>
        <v>#REF!</v>
      </c>
      <c r="Y150" s="185" t="e">
        <f t="shared" ref="Y150:Y213" si="42">+X150-X165</f>
        <v>#REF!</v>
      </c>
      <c r="Z150" s="162" t="e">
        <f>+'Ark1'!#REF!</f>
        <v>#REF!</v>
      </c>
      <c r="AA150" s="101"/>
      <c r="AB150" s="76" t="e">
        <f>+'Ark1'!#REF!</f>
        <v>#REF!</v>
      </c>
      <c r="AC150" s="76" t="e">
        <f>+'Ark1'!#REF!</f>
        <v>#REF!</v>
      </c>
      <c r="AD150" s="76" t="e">
        <f>+'Ark1'!#REF!</f>
        <v>#REF!</v>
      </c>
      <c r="AE150" s="73"/>
      <c r="AF150" s="162" t="e">
        <f>+'Ark1'!#REF!</f>
        <v>#REF!</v>
      </c>
      <c r="AG150" s="58" t="e">
        <f>+'Ark1'!#REF!</f>
        <v>#REF!</v>
      </c>
      <c r="AH150" s="76" t="e">
        <f>+'Ark1'!#REF!</f>
        <v>#REF!</v>
      </c>
      <c r="AI150" s="162" t="e">
        <f t="shared" si="38"/>
        <v>#REF!</v>
      </c>
      <c r="AJ150" s="47"/>
      <c r="AK150" s="13"/>
      <c r="AL150" s="61"/>
    </row>
    <row r="151" spans="1:38" ht="15.6">
      <c r="A151" s="47"/>
      <c r="B151" s="56" t="e">
        <f>+'Ark1'!#REF!</f>
        <v>#REF!</v>
      </c>
      <c r="C151" s="56" t="e">
        <f>+'Ark1'!#REF!</f>
        <v>#REF!</v>
      </c>
      <c r="D151" s="67" t="s">
        <v>37</v>
      </c>
      <c r="E151" s="348" t="e">
        <f>+'Ark1'!#REF!</f>
        <v>#REF!</v>
      </c>
      <c r="F151" s="348"/>
      <c r="G151" s="348" t="e">
        <f>+'Ark1'!#REF!</f>
        <v>#REF!</v>
      </c>
      <c r="H151" s="346"/>
      <c r="I151" s="185" t="e">
        <f>+'Ark1'!#REF!</f>
        <v>#REF!</v>
      </c>
      <c r="J151" s="185" t="e">
        <f t="shared" si="40"/>
        <v>#REF!</v>
      </c>
      <c r="K151" s="185" t="e">
        <f>+'Ark1'!#REF!</f>
        <v>#REF!</v>
      </c>
      <c r="L151" s="185"/>
      <c r="M151" s="162" t="e">
        <f>+'Ark1'!#REF!</f>
        <v>#REF!</v>
      </c>
      <c r="N151" s="185" t="e">
        <f t="shared" si="41"/>
        <v>#REF!</v>
      </c>
      <c r="O151" s="185"/>
      <c r="P151" s="519"/>
      <c r="Q151" s="185"/>
      <c r="R151" s="185"/>
      <c r="S151" s="185"/>
      <c r="T151" s="185"/>
      <c r="U151" s="185"/>
      <c r="V151" s="185"/>
      <c r="W151" s="185"/>
      <c r="X151" s="58" t="e">
        <f>+'Ark1'!#REF!</f>
        <v>#REF!</v>
      </c>
      <c r="Y151" s="185" t="e">
        <f t="shared" si="42"/>
        <v>#REF!</v>
      </c>
      <c r="Z151" s="162" t="e">
        <f>+'Ark1'!#REF!</f>
        <v>#REF!</v>
      </c>
      <c r="AA151" s="101"/>
      <c r="AB151" s="76" t="e">
        <f>+'Ark1'!#REF!</f>
        <v>#REF!</v>
      </c>
      <c r="AC151" s="76" t="e">
        <f>+'Ark1'!#REF!</f>
        <v>#REF!</v>
      </c>
      <c r="AD151" s="76" t="e">
        <f>+'Ark1'!#REF!</f>
        <v>#REF!</v>
      </c>
      <c r="AE151" s="73"/>
      <c r="AF151" s="162" t="e">
        <f>+'Ark1'!#REF!</f>
        <v>#REF!</v>
      </c>
      <c r="AG151" s="58" t="e">
        <f>+'Ark1'!#REF!</f>
        <v>#REF!</v>
      </c>
      <c r="AH151" s="76" t="e">
        <f>+'Ark1'!#REF!</f>
        <v>#REF!</v>
      </c>
      <c r="AI151" s="162" t="e">
        <f t="shared" si="38"/>
        <v>#REF!</v>
      </c>
      <c r="AJ151" s="47"/>
      <c r="AK151" s="13"/>
      <c r="AL151" s="61"/>
    </row>
    <row r="152" spans="1:38" ht="15.6">
      <c r="A152" s="47"/>
      <c r="B152" s="56" t="e">
        <f>+'Ark1'!#REF!</f>
        <v>#REF!</v>
      </c>
      <c r="C152" s="56" t="e">
        <f>+'Ark1'!#REF!</f>
        <v>#REF!</v>
      </c>
      <c r="D152" s="67" t="s">
        <v>38</v>
      </c>
      <c r="E152" s="348" t="e">
        <f>+'Ark1'!#REF!</f>
        <v>#REF!</v>
      </c>
      <c r="F152" s="348"/>
      <c r="G152" s="348" t="e">
        <f>+'Ark1'!#REF!</f>
        <v>#REF!</v>
      </c>
      <c r="H152" s="346"/>
      <c r="I152" s="185" t="e">
        <f>+'Ark1'!#REF!</f>
        <v>#REF!</v>
      </c>
      <c r="J152" s="185" t="e">
        <f t="shared" si="40"/>
        <v>#REF!</v>
      </c>
      <c r="K152" s="185" t="e">
        <f>+'Ark1'!#REF!</f>
        <v>#REF!</v>
      </c>
      <c r="L152" s="185"/>
      <c r="M152" s="162" t="e">
        <f>+'Ark1'!#REF!</f>
        <v>#REF!</v>
      </c>
      <c r="N152" s="185" t="e">
        <f t="shared" si="41"/>
        <v>#REF!</v>
      </c>
      <c r="O152" s="185"/>
      <c r="P152" s="519"/>
      <c r="Q152" s="185"/>
      <c r="R152" s="185"/>
      <c r="S152" s="185"/>
      <c r="T152" s="185"/>
      <c r="U152" s="185"/>
      <c r="V152" s="185"/>
      <c r="W152" s="185"/>
      <c r="X152" s="58" t="e">
        <f>+'Ark1'!#REF!</f>
        <v>#REF!</v>
      </c>
      <c r="Y152" s="185" t="e">
        <f t="shared" si="42"/>
        <v>#REF!</v>
      </c>
      <c r="Z152" s="162" t="e">
        <f>+'Ark1'!#REF!</f>
        <v>#REF!</v>
      </c>
      <c r="AA152" s="101"/>
      <c r="AB152" s="76" t="e">
        <f>+'Ark1'!#REF!</f>
        <v>#REF!</v>
      </c>
      <c r="AC152" s="76" t="e">
        <f>+'Ark1'!#REF!</f>
        <v>#REF!</v>
      </c>
      <c r="AD152" s="76" t="e">
        <f>+'Ark1'!#REF!</f>
        <v>#REF!</v>
      </c>
      <c r="AE152" s="73"/>
      <c r="AF152" s="162" t="e">
        <f>+'Ark1'!#REF!</f>
        <v>#REF!</v>
      </c>
      <c r="AG152" s="58" t="e">
        <f>+'Ark1'!#REF!</f>
        <v>#REF!</v>
      </c>
      <c r="AH152" s="76" t="e">
        <f>+'Ark1'!#REF!</f>
        <v>#REF!</v>
      </c>
      <c r="AI152" s="162" t="e">
        <f t="shared" si="38"/>
        <v>#REF!</v>
      </c>
      <c r="AJ152" s="47"/>
      <c r="AK152" s="13"/>
      <c r="AL152" s="61"/>
    </row>
    <row r="153" spans="1:38" ht="15.6">
      <c r="A153" s="47"/>
      <c r="B153" s="56" t="e">
        <f>+'Ark1'!#REF!</f>
        <v>#REF!</v>
      </c>
      <c r="C153" s="56" t="e">
        <f>+'Ark1'!#REF!</f>
        <v>#REF!</v>
      </c>
      <c r="D153" s="67" t="s">
        <v>39</v>
      </c>
      <c r="E153" s="348" t="e">
        <f>+'Ark1'!#REF!</f>
        <v>#REF!</v>
      </c>
      <c r="F153" s="348"/>
      <c r="G153" s="348" t="e">
        <f>+'Ark1'!#REF!</f>
        <v>#REF!</v>
      </c>
      <c r="H153" s="346"/>
      <c r="I153" s="185" t="e">
        <f>+'Ark1'!#REF!</f>
        <v>#REF!</v>
      </c>
      <c r="J153" s="185" t="e">
        <f t="shared" si="40"/>
        <v>#REF!</v>
      </c>
      <c r="K153" s="185" t="e">
        <f>+'Ark1'!#REF!</f>
        <v>#REF!</v>
      </c>
      <c r="L153" s="185"/>
      <c r="M153" s="162" t="e">
        <f>+'Ark1'!#REF!</f>
        <v>#REF!</v>
      </c>
      <c r="N153" s="185" t="e">
        <f t="shared" si="41"/>
        <v>#REF!</v>
      </c>
      <c r="O153" s="185"/>
      <c r="P153" s="519"/>
      <c r="Q153" s="185"/>
      <c r="R153" s="185"/>
      <c r="S153" s="185"/>
      <c r="T153" s="185"/>
      <c r="U153" s="185"/>
      <c r="V153" s="185"/>
      <c r="W153" s="185"/>
      <c r="X153" s="58" t="e">
        <f>+'Ark1'!#REF!</f>
        <v>#REF!</v>
      </c>
      <c r="Y153" s="185" t="e">
        <f t="shared" si="42"/>
        <v>#REF!</v>
      </c>
      <c r="Z153" s="162" t="e">
        <f>+'Ark1'!#REF!</f>
        <v>#REF!</v>
      </c>
      <c r="AA153" s="101"/>
      <c r="AB153" s="76" t="e">
        <f>+'Ark1'!#REF!</f>
        <v>#REF!</v>
      </c>
      <c r="AC153" s="76" t="e">
        <f>+'Ark1'!#REF!</f>
        <v>#REF!</v>
      </c>
      <c r="AD153" s="76" t="e">
        <f>+'Ark1'!#REF!</f>
        <v>#REF!</v>
      </c>
      <c r="AE153" s="73"/>
      <c r="AF153" s="162" t="e">
        <f>+'Ark1'!#REF!</f>
        <v>#REF!</v>
      </c>
      <c r="AG153" s="58" t="e">
        <f>+'Ark1'!#REF!</f>
        <v>#REF!</v>
      </c>
      <c r="AH153" s="76" t="e">
        <f>+'Ark1'!#REF!</f>
        <v>#REF!</v>
      </c>
      <c r="AI153" s="162" t="e">
        <f t="shared" si="38"/>
        <v>#REF!</v>
      </c>
      <c r="AJ153" s="47"/>
      <c r="AK153" s="13"/>
      <c r="AL153" s="61"/>
    </row>
    <row r="154" spans="1:38" ht="15.6">
      <c r="A154" s="47"/>
      <c r="B154" s="56" t="e">
        <f>+'Ark1'!#REF!</f>
        <v>#REF!</v>
      </c>
      <c r="C154" s="56" t="e">
        <f>+'Ark1'!#REF!</f>
        <v>#REF!</v>
      </c>
      <c r="D154" s="67" t="s">
        <v>403</v>
      </c>
      <c r="E154" s="348" t="e">
        <f>+'Ark1'!#REF!</f>
        <v>#REF!</v>
      </c>
      <c r="F154" s="348"/>
      <c r="G154" s="348" t="e">
        <f>+'Ark1'!#REF!</f>
        <v>#REF!</v>
      </c>
      <c r="H154" s="346"/>
      <c r="I154" s="185" t="e">
        <f>+'Ark1'!#REF!</f>
        <v>#REF!</v>
      </c>
      <c r="J154" s="185" t="e">
        <f t="shared" si="40"/>
        <v>#REF!</v>
      </c>
      <c r="K154" s="185" t="e">
        <f>+'Ark1'!#REF!</f>
        <v>#REF!</v>
      </c>
      <c r="L154" s="185"/>
      <c r="M154" s="162" t="e">
        <f>+'Ark1'!#REF!</f>
        <v>#REF!</v>
      </c>
      <c r="N154" s="185" t="e">
        <f t="shared" si="41"/>
        <v>#REF!</v>
      </c>
      <c r="O154" s="185"/>
      <c r="P154" s="519"/>
      <c r="Q154" s="185"/>
      <c r="R154" s="185"/>
      <c r="S154" s="185"/>
      <c r="T154" s="185"/>
      <c r="U154" s="185"/>
      <c r="V154" s="185"/>
      <c r="W154" s="185"/>
      <c r="X154" s="58" t="e">
        <f>+'Ark1'!#REF!</f>
        <v>#REF!</v>
      </c>
      <c r="Y154" s="185" t="e">
        <f t="shared" si="42"/>
        <v>#REF!</v>
      </c>
      <c r="Z154" s="162" t="e">
        <f>+'Ark1'!#REF!</f>
        <v>#REF!</v>
      </c>
      <c r="AA154" s="101"/>
      <c r="AB154" s="76" t="e">
        <f>+'Ark1'!#REF!</f>
        <v>#REF!</v>
      </c>
      <c r="AC154" s="76" t="e">
        <f>+'Ark1'!#REF!</f>
        <v>#REF!</v>
      </c>
      <c r="AD154" s="76" t="e">
        <f>+'Ark1'!#REF!</f>
        <v>#REF!</v>
      </c>
      <c r="AE154" s="73"/>
      <c r="AF154" s="162" t="e">
        <f>+'Ark1'!#REF!</f>
        <v>#REF!</v>
      </c>
      <c r="AG154" s="58" t="e">
        <f>+'Ark1'!#REF!</f>
        <v>#REF!</v>
      </c>
      <c r="AH154" s="76" t="e">
        <f>+'Ark1'!#REF!</f>
        <v>#REF!</v>
      </c>
      <c r="AI154" s="162" t="e">
        <f t="shared" si="38"/>
        <v>#REF!</v>
      </c>
      <c r="AJ154" s="47"/>
      <c r="AK154" s="13"/>
      <c r="AL154" s="61"/>
    </row>
    <row r="155" spans="1:38" ht="15.6">
      <c r="A155" s="47"/>
      <c r="B155" s="56" t="e">
        <f>+'Ark1'!#REF!</f>
        <v>#REF!</v>
      </c>
      <c r="C155" s="56" t="e">
        <f>+'Ark1'!#REF!</f>
        <v>#REF!</v>
      </c>
      <c r="D155" s="67" t="s">
        <v>40</v>
      </c>
      <c r="E155" s="348" t="e">
        <f>+'Ark1'!#REF!</f>
        <v>#REF!</v>
      </c>
      <c r="F155" s="348"/>
      <c r="G155" s="348" t="e">
        <f>+'Ark1'!#REF!</f>
        <v>#REF!</v>
      </c>
      <c r="H155" s="346"/>
      <c r="I155" s="185" t="e">
        <f>+'Ark1'!#REF!</f>
        <v>#REF!</v>
      </c>
      <c r="J155" s="185" t="e">
        <f t="shared" si="40"/>
        <v>#REF!</v>
      </c>
      <c r="K155" s="185" t="e">
        <f>+'Ark1'!#REF!</f>
        <v>#REF!</v>
      </c>
      <c r="L155" s="185"/>
      <c r="M155" s="162" t="e">
        <f>+'Ark1'!#REF!</f>
        <v>#REF!</v>
      </c>
      <c r="N155" s="185" t="e">
        <f t="shared" si="41"/>
        <v>#REF!</v>
      </c>
      <c r="O155" s="185"/>
      <c r="P155" s="519"/>
      <c r="Q155" s="185"/>
      <c r="R155" s="185"/>
      <c r="S155" s="185"/>
      <c r="T155" s="185"/>
      <c r="U155" s="185"/>
      <c r="V155" s="185"/>
      <c r="W155" s="185"/>
      <c r="X155" s="58" t="e">
        <f>+'Ark1'!#REF!</f>
        <v>#REF!</v>
      </c>
      <c r="Y155" s="185" t="e">
        <f t="shared" si="42"/>
        <v>#REF!</v>
      </c>
      <c r="Z155" s="162" t="e">
        <f>+'Ark1'!#REF!</f>
        <v>#REF!</v>
      </c>
      <c r="AA155" s="101"/>
      <c r="AB155" s="76" t="e">
        <f>+'Ark1'!#REF!</f>
        <v>#REF!</v>
      </c>
      <c r="AC155" s="76" t="e">
        <f>+'Ark1'!#REF!</f>
        <v>#REF!</v>
      </c>
      <c r="AD155" s="76" t="e">
        <f>+'Ark1'!#REF!</f>
        <v>#REF!</v>
      </c>
      <c r="AE155" s="73"/>
      <c r="AF155" s="162" t="e">
        <f>+'Ark1'!#REF!</f>
        <v>#REF!</v>
      </c>
      <c r="AG155" s="58" t="e">
        <f>+'Ark1'!#REF!</f>
        <v>#REF!</v>
      </c>
      <c r="AH155" s="76" t="e">
        <f>+'Ark1'!#REF!</f>
        <v>#REF!</v>
      </c>
      <c r="AI155" s="162" t="e">
        <f t="shared" si="38"/>
        <v>#REF!</v>
      </c>
      <c r="AJ155" s="47"/>
      <c r="AK155" s="13"/>
      <c r="AL155" s="61"/>
    </row>
    <row r="156" spans="1:38" ht="15.6">
      <c r="A156" s="47"/>
      <c r="B156" t="e">
        <f>+'Ark1'!#REF!</f>
        <v>#REF!</v>
      </c>
      <c r="C156" t="e">
        <f>+'Ark1'!#REF!</f>
        <v>#REF!</v>
      </c>
      <c r="D156" s="3" t="str">
        <f t="shared" ref="D156" si="43">+D141</f>
        <v>P-</v>
      </c>
      <c r="E156" s="331" t="e">
        <f>+'Ark1'!#REF!</f>
        <v>#REF!</v>
      </c>
      <c r="G156" s="331" t="e">
        <f>+'Ark1'!#REF!</f>
        <v>#REF!</v>
      </c>
      <c r="H156" s="346"/>
      <c r="I156" s="203" t="e">
        <f>+'Ark1'!#REF!</f>
        <v>#REF!</v>
      </c>
      <c r="J156" s="203" t="e">
        <f t="shared" si="40"/>
        <v>#REF!</v>
      </c>
      <c r="K156" s="203" t="e">
        <f>+'Ark1'!#REF!</f>
        <v>#REF!</v>
      </c>
      <c r="L156" s="203"/>
      <c r="M156" s="98" t="e">
        <f>+'Ark1'!#REF!</f>
        <v>#REF!</v>
      </c>
      <c r="N156" s="203" t="e">
        <f t="shared" si="41"/>
        <v>#REF!</v>
      </c>
      <c r="O156" s="203"/>
      <c r="P156" s="520"/>
      <c r="Q156" s="203"/>
      <c r="R156" s="203"/>
      <c r="S156" s="203"/>
      <c r="T156" s="203"/>
      <c r="U156" s="203"/>
      <c r="V156" s="203"/>
      <c r="W156" s="203"/>
      <c r="X156" s="1" t="e">
        <f>+'Ark1'!#REF!</f>
        <v>#REF!</v>
      </c>
      <c r="Y156" s="203" t="e">
        <f t="shared" si="42"/>
        <v>#REF!</v>
      </c>
      <c r="Z156" s="98" t="e">
        <f>+'Ark1'!#REF!</f>
        <v>#REF!</v>
      </c>
      <c r="AA156" s="101"/>
      <c r="AB156" s="11" t="e">
        <f>+'Ark1'!#REF!</f>
        <v>#REF!</v>
      </c>
      <c r="AC156" s="11" t="e">
        <f>+'Ark1'!#REF!</f>
        <v>#REF!</v>
      </c>
      <c r="AD156" s="11" t="e">
        <f>+'Ark1'!#REF!</f>
        <v>#REF!</v>
      </c>
      <c r="AE156" s="73"/>
      <c r="AF156" s="98" t="e">
        <f>+'Ark1'!#REF!</f>
        <v>#REF!</v>
      </c>
      <c r="AG156" s="1" t="e">
        <f>+'Ark1'!#REF!</f>
        <v>#REF!</v>
      </c>
      <c r="AH156" s="11" t="e">
        <f>+'Ark1'!#REF!</f>
        <v>#REF!</v>
      </c>
      <c r="AI156" s="98" t="e">
        <f t="shared" si="38"/>
        <v>#REF!</v>
      </c>
      <c r="AJ156" s="47"/>
      <c r="AK156" s="13"/>
      <c r="AL156" s="61"/>
    </row>
    <row r="157" spans="1:38" ht="15.6">
      <c r="A157" s="47"/>
      <c r="B157" t="e">
        <f>+'Ark1'!#REF!</f>
        <v>#REF!</v>
      </c>
      <c r="C157" t="e">
        <f>+'Ark1'!#REF!</f>
        <v>#REF!</v>
      </c>
      <c r="D157" s="3" t="str">
        <f t="shared" si="39"/>
        <v>P</v>
      </c>
      <c r="E157" s="331" t="e">
        <f>+'Ark1'!#REF!</f>
        <v>#REF!</v>
      </c>
      <c r="G157" s="331" t="e">
        <f>+'Ark1'!#REF!</f>
        <v>#REF!</v>
      </c>
      <c r="H157" s="346"/>
      <c r="I157" s="203" t="e">
        <f>+'Ark1'!#REF!</f>
        <v>#REF!</v>
      </c>
      <c r="J157" s="203" t="e">
        <f t="shared" si="40"/>
        <v>#REF!</v>
      </c>
      <c r="K157" s="203" t="e">
        <f>+'Ark1'!#REF!</f>
        <v>#REF!</v>
      </c>
      <c r="L157" s="203"/>
      <c r="M157" s="98" t="e">
        <f>+'Ark1'!#REF!</f>
        <v>#REF!</v>
      </c>
      <c r="N157" s="203" t="e">
        <f t="shared" si="41"/>
        <v>#REF!</v>
      </c>
      <c r="O157" s="203"/>
      <c r="P157" s="520"/>
      <c r="Q157" s="203"/>
      <c r="R157" s="203"/>
      <c r="S157" s="203"/>
      <c r="T157" s="203"/>
      <c r="U157" s="203"/>
      <c r="V157" s="203"/>
      <c r="W157" s="203"/>
      <c r="X157" s="1" t="e">
        <f>+'Ark1'!#REF!</f>
        <v>#REF!</v>
      </c>
      <c r="Y157" s="203" t="e">
        <f t="shared" si="42"/>
        <v>#REF!</v>
      </c>
      <c r="Z157" s="98" t="e">
        <f>+'Ark1'!#REF!</f>
        <v>#REF!</v>
      </c>
      <c r="AA157" s="101"/>
      <c r="AB157" s="11" t="e">
        <f>+'Ark1'!#REF!</f>
        <v>#REF!</v>
      </c>
      <c r="AC157" s="11" t="e">
        <f>+'Ark1'!#REF!</f>
        <v>#REF!</v>
      </c>
      <c r="AD157" s="11" t="e">
        <f>+'Ark1'!#REF!</f>
        <v>#REF!</v>
      </c>
      <c r="AE157" s="73"/>
      <c r="AF157" s="98" t="e">
        <f>+'Ark1'!#REF!</f>
        <v>#REF!</v>
      </c>
      <c r="AG157" s="1" t="e">
        <f>+'Ark1'!#REF!</f>
        <v>#REF!</v>
      </c>
      <c r="AH157" s="11" t="e">
        <f>+'Ark1'!#REF!</f>
        <v>#REF!</v>
      </c>
      <c r="AI157" s="98" t="e">
        <f t="shared" si="38"/>
        <v>#REF!</v>
      </c>
      <c r="AJ157" s="47"/>
      <c r="AK157" s="13"/>
      <c r="AL157" s="61"/>
    </row>
    <row r="158" spans="1:38" ht="15.6">
      <c r="A158" s="47"/>
      <c r="B158" t="e">
        <f>+'Ark1'!#REF!</f>
        <v>#REF!</v>
      </c>
      <c r="C158" t="e">
        <f>+'Ark1'!#REF!</f>
        <v>#REF!</v>
      </c>
      <c r="D158" s="3" t="str">
        <f t="shared" si="39"/>
        <v>P+</v>
      </c>
      <c r="E158" s="331" t="e">
        <f>+'Ark1'!#REF!</f>
        <v>#REF!</v>
      </c>
      <c r="G158" s="331" t="e">
        <f>+'Ark1'!#REF!</f>
        <v>#REF!</v>
      </c>
      <c r="H158" s="346"/>
      <c r="I158" s="203" t="e">
        <f>+'Ark1'!#REF!</f>
        <v>#REF!</v>
      </c>
      <c r="J158" s="203" t="e">
        <f t="shared" si="40"/>
        <v>#REF!</v>
      </c>
      <c r="K158" s="203" t="e">
        <f>+'Ark1'!#REF!</f>
        <v>#REF!</v>
      </c>
      <c r="L158" s="203"/>
      <c r="M158" s="98" t="e">
        <f>+'Ark1'!#REF!</f>
        <v>#REF!</v>
      </c>
      <c r="N158" s="203" t="e">
        <f t="shared" si="41"/>
        <v>#REF!</v>
      </c>
      <c r="O158" s="203"/>
      <c r="P158" s="520"/>
      <c r="Q158" s="203"/>
      <c r="R158" s="203"/>
      <c r="S158" s="203"/>
      <c r="T158" s="203"/>
      <c r="U158" s="203"/>
      <c r="V158" s="203"/>
      <c r="W158" s="203"/>
      <c r="X158" s="1" t="e">
        <f>+'Ark1'!#REF!</f>
        <v>#REF!</v>
      </c>
      <c r="Y158" s="203" t="e">
        <f t="shared" si="42"/>
        <v>#REF!</v>
      </c>
      <c r="Z158" s="98" t="e">
        <f>+'Ark1'!#REF!</f>
        <v>#REF!</v>
      </c>
      <c r="AA158" s="101"/>
      <c r="AB158" s="11" t="e">
        <f>+'Ark1'!#REF!</f>
        <v>#REF!</v>
      </c>
      <c r="AC158" s="11" t="e">
        <f>+'Ark1'!#REF!</f>
        <v>#REF!</v>
      </c>
      <c r="AD158" s="11" t="e">
        <f>+'Ark1'!#REF!</f>
        <v>#REF!</v>
      </c>
      <c r="AE158" s="73"/>
      <c r="AF158" s="98" t="e">
        <f>+'Ark1'!#REF!</f>
        <v>#REF!</v>
      </c>
      <c r="AG158" s="1" t="e">
        <f>+'Ark1'!#REF!</f>
        <v>#REF!</v>
      </c>
      <c r="AH158" s="11" t="e">
        <f>+'Ark1'!#REF!</f>
        <v>#REF!</v>
      </c>
      <c r="AI158" s="98" t="e">
        <f t="shared" si="38"/>
        <v>#REF!</v>
      </c>
      <c r="AJ158" s="47"/>
      <c r="AK158" s="13"/>
      <c r="AL158" s="61"/>
    </row>
    <row r="159" spans="1:38" ht="15.6">
      <c r="A159" s="47"/>
      <c r="B159" t="e">
        <f>+'Ark1'!#REF!</f>
        <v>#REF!</v>
      </c>
      <c r="C159" t="e">
        <f>+'Ark1'!#REF!</f>
        <v>#REF!</v>
      </c>
      <c r="D159" s="3" t="str">
        <f t="shared" si="39"/>
        <v>O-</v>
      </c>
      <c r="E159" s="331" t="e">
        <f>+'Ark1'!#REF!</f>
        <v>#REF!</v>
      </c>
      <c r="G159" s="331" t="e">
        <f>+'Ark1'!#REF!</f>
        <v>#REF!</v>
      </c>
      <c r="H159" s="346"/>
      <c r="I159" s="203" t="e">
        <f>+'Ark1'!#REF!</f>
        <v>#REF!</v>
      </c>
      <c r="J159" s="203" t="e">
        <f t="shared" si="40"/>
        <v>#REF!</v>
      </c>
      <c r="K159" s="203" t="e">
        <f>+'Ark1'!#REF!</f>
        <v>#REF!</v>
      </c>
      <c r="L159" s="203"/>
      <c r="M159" s="98" t="e">
        <f>+'Ark1'!#REF!</f>
        <v>#REF!</v>
      </c>
      <c r="N159" s="203" t="e">
        <f t="shared" si="41"/>
        <v>#REF!</v>
      </c>
      <c r="O159" s="203"/>
      <c r="P159" s="520"/>
      <c r="Q159" s="203"/>
      <c r="R159" s="203"/>
      <c r="S159" s="203"/>
      <c r="T159" s="203"/>
      <c r="U159" s="203"/>
      <c r="V159" s="203"/>
      <c r="W159" s="203"/>
      <c r="X159" s="1" t="e">
        <f>+'Ark1'!#REF!</f>
        <v>#REF!</v>
      </c>
      <c r="Y159" s="203" t="e">
        <f t="shared" si="42"/>
        <v>#REF!</v>
      </c>
      <c r="Z159" s="98" t="e">
        <f>+'Ark1'!#REF!</f>
        <v>#REF!</v>
      </c>
      <c r="AA159" s="101"/>
      <c r="AB159" s="11" t="e">
        <f>+'Ark1'!#REF!</f>
        <v>#REF!</v>
      </c>
      <c r="AC159" s="11" t="e">
        <f>+'Ark1'!#REF!</f>
        <v>#REF!</v>
      </c>
      <c r="AD159" s="11" t="e">
        <f>+'Ark1'!#REF!</f>
        <v>#REF!</v>
      </c>
      <c r="AE159" s="73"/>
      <c r="AF159" s="98" t="e">
        <f>+'Ark1'!#REF!</f>
        <v>#REF!</v>
      </c>
      <c r="AG159" s="1" t="e">
        <f>+'Ark1'!#REF!</f>
        <v>#REF!</v>
      </c>
      <c r="AH159" s="11" t="e">
        <f>+'Ark1'!#REF!</f>
        <v>#REF!</v>
      </c>
      <c r="AI159" s="98" t="e">
        <f t="shared" si="38"/>
        <v>#REF!</v>
      </c>
      <c r="AJ159" s="47"/>
      <c r="AK159" s="13"/>
      <c r="AL159" s="61"/>
    </row>
    <row r="160" spans="1:38" ht="15.6">
      <c r="A160" s="47"/>
      <c r="B160" t="e">
        <f>+'Ark1'!#REF!</f>
        <v>#REF!</v>
      </c>
      <c r="C160" t="e">
        <f>+'Ark1'!#REF!</f>
        <v>#REF!</v>
      </c>
      <c r="D160" s="3" t="str">
        <f t="shared" si="39"/>
        <v>O</v>
      </c>
      <c r="E160" s="331" t="e">
        <f>+'Ark1'!#REF!</f>
        <v>#REF!</v>
      </c>
      <c r="G160" s="331" t="e">
        <f>+'Ark1'!#REF!</f>
        <v>#REF!</v>
      </c>
      <c r="H160" s="346"/>
      <c r="I160" s="203" t="e">
        <f>+'Ark1'!#REF!</f>
        <v>#REF!</v>
      </c>
      <c r="J160" s="203" t="e">
        <f t="shared" si="40"/>
        <v>#REF!</v>
      </c>
      <c r="K160" s="203" t="e">
        <f>+'Ark1'!#REF!</f>
        <v>#REF!</v>
      </c>
      <c r="L160" s="203"/>
      <c r="M160" s="98" t="e">
        <f>+'Ark1'!#REF!</f>
        <v>#REF!</v>
      </c>
      <c r="N160" s="203" t="e">
        <f t="shared" si="41"/>
        <v>#REF!</v>
      </c>
      <c r="O160" s="203"/>
      <c r="P160" s="520"/>
      <c r="Q160" s="203"/>
      <c r="R160" s="203"/>
      <c r="S160" s="203"/>
      <c r="T160" s="203"/>
      <c r="U160" s="203"/>
      <c r="V160" s="203"/>
      <c r="W160" s="203"/>
      <c r="X160" s="1" t="e">
        <f>+'Ark1'!#REF!</f>
        <v>#REF!</v>
      </c>
      <c r="Y160" s="203" t="e">
        <f t="shared" si="42"/>
        <v>#REF!</v>
      </c>
      <c r="Z160" s="98" t="e">
        <f>+'Ark1'!#REF!</f>
        <v>#REF!</v>
      </c>
      <c r="AA160" s="101"/>
      <c r="AB160" s="11" t="e">
        <f>+'Ark1'!#REF!</f>
        <v>#REF!</v>
      </c>
      <c r="AC160" s="11" t="e">
        <f>+'Ark1'!#REF!</f>
        <v>#REF!</v>
      </c>
      <c r="AD160" s="11" t="e">
        <f>+'Ark1'!#REF!</f>
        <v>#REF!</v>
      </c>
      <c r="AE160" s="73"/>
      <c r="AF160" s="98" t="e">
        <f>+'Ark1'!#REF!</f>
        <v>#REF!</v>
      </c>
      <c r="AG160" s="1" t="e">
        <f>+'Ark1'!#REF!</f>
        <v>#REF!</v>
      </c>
      <c r="AH160" s="11" t="e">
        <f>+'Ark1'!#REF!</f>
        <v>#REF!</v>
      </c>
      <c r="AI160" s="98" t="e">
        <f t="shared" ref="AI160:AI191" si="44">+G160/E160</f>
        <v>#REF!</v>
      </c>
      <c r="AJ160" s="47"/>
      <c r="AK160" s="13"/>
      <c r="AL160" s="61"/>
    </row>
    <row r="161" spans="1:38" ht="15.6">
      <c r="A161" s="47"/>
      <c r="B161" t="e">
        <f>+'Ark1'!#REF!</f>
        <v>#REF!</v>
      </c>
      <c r="C161" t="e">
        <f>+'Ark1'!#REF!</f>
        <v>#REF!</v>
      </c>
      <c r="D161" s="3" t="str">
        <f t="shared" si="39"/>
        <v>O+</v>
      </c>
      <c r="E161" s="331" t="e">
        <f>+'Ark1'!#REF!</f>
        <v>#REF!</v>
      </c>
      <c r="G161" s="331" t="e">
        <f>+'Ark1'!#REF!</f>
        <v>#REF!</v>
      </c>
      <c r="H161" s="346"/>
      <c r="I161" s="203" t="e">
        <f>+'Ark1'!#REF!</f>
        <v>#REF!</v>
      </c>
      <c r="J161" s="203" t="e">
        <f t="shared" si="40"/>
        <v>#REF!</v>
      </c>
      <c r="K161" s="203" t="e">
        <f>+'Ark1'!#REF!</f>
        <v>#REF!</v>
      </c>
      <c r="L161" s="203"/>
      <c r="M161" s="98" t="e">
        <f>+'Ark1'!#REF!</f>
        <v>#REF!</v>
      </c>
      <c r="N161" s="203" t="e">
        <f t="shared" si="41"/>
        <v>#REF!</v>
      </c>
      <c r="O161" s="203"/>
      <c r="P161" s="520"/>
      <c r="Q161" s="203"/>
      <c r="R161" s="203"/>
      <c r="S161" s="203"/>
      <c r="T161" s="203"/>
      <c r="U161" s="203"/>
      <c r="V161" s="203"/>
      <c r="W161" s="203"/>
      <c r="X161" s="1" t="e">
        <f>+'Ark1'!#REF!</f>
        <v>#REF!</v>
      </c>
      <c r="Y161" s="203" t="e">
        <f t="shared" si="42"/>
        <v>#REF!</v>
      </c>
      <c r="Z161" s="98" t="e">
        <f>+'Ark1'!#REF!</f>
        <v>#REF!</v>
      </c>
      <c r="AA161" s="101"/>
      <c r="AB161" s="11" t="e">
        <f>+'Ark1'!#REF!</f>
        <v>#REF!</v>
      </c>
      <c r="AC161" s="11" t="e">
        <f>+'Ark1'!#REF!</f>
        <v>#REF!</v>
      </c>
      <c r="AD161" s="11" t="e">
        <f>+'Ark1'!#REF!</f>
        <v>#REF!</v>
      </c>
      <c r="AE161" s="73"/>
      <c r="AF161" s="98" t="e">
        <f>+'Ark1'!#REF!</f>
        <v>#REF!</v>
      </c>
      <c r="AG161" s="1" t="e">
        <f>+'Ark1'!#REF!</f>
        <v>#REF!</v>
      </c>
      <c r="AH161" s="11" t="e">
        <f>+'Ark1'!#REF!</f>
        <v>#REF!</v>
      </c>
      <c r="AI161" s="98" t="e">
        <f t="shared" si="44"/>
        <v>#REF!</v>
      </c>
      <c r="AJ161" s="47"/>
      <c r="AK161" s="13"/>
      <c r="AL161" s="61"/>
    </row>
    <row r="162" spans="1:38" ht="15.6">
      <c r="A162" s="47"/>
      <c r="B162" t="e">
        <f>+'Ark1'!#REF!</f>
        <v>#REF!</v>
      </c>
      <c r="C162" t="e">
        <f>+'Ark1'!#REF!</f>
        <v>#REF!</v>
      </c>
      <c r="D162" s="3" t="str">
        <f t="shared" si="39"/>
        <v>R-</v>
      </c>
      <c r="E162" s="331" t="e">
        <f>+'Ark1'!#REF!</f>
        <v>#REF!</v>
      </c>
      <c r="G162" s="331" t="e">
        <f>+'Ark1'!#REF!</f>
        <v>#REF!</v>
      </c>
      <c r="H162" s="346"/>
      <c r="I162" s="203" t="e">
        <f>+'Ark1'!#REF!</f>
        <v>#REF!</v>
      </c>
      <c r="J162" s="203" t="e">
        <f t="shared" si="40"/>
        <v>#REF!</v>
      </c>
      <c r="K162" s="203" t="e">
        <f>+'Ark1'!#REF!</f>
        <v>#REF!</v>
      </c>
      <c r="L162" s="203"/>
      <c r="M162" s="98" t="e">
        <f>+'Ark1'!#REF!</f>
        <v>#REF!</v>
      </c>
      <c r="N162" s="203" t="e">
        <f t="shared" si="41"/>
        <v>#REF!</v>
      </c>
      <c r="O162" s="203"/>
      <c r="P162" s="520"/>
      <c r="Q162" s="203"/>
      <c r="R162" s="203"/>
      <c r="S162" s="203"/>
      <c r="T162" s="203"/>
      <c r="U162" s="203"/>
      <c r="V162" s="203"/>
      <c r="W162" s="203"/>
      <c r="X162" s="1" t="e">
        <f>+'Ark1'!#REF!</f>
        <v>#REF!</v>
      </c>
      <c r="Y162" s="203" t="e">
        <f t="shared" si="42"/>
        <v>#REF!</v>
      </c>
      <c r="Z162" s="98" t="e">
        <f>+'Ark1'!#REF!</f>
        <v>#REF!</v>
      </c>
      <c r="AA162" s="101"/>
      <c r="AB162" s="11" t="e">
        <f>+'Ark1'!#REF!</f>
        <v>#REF!</v>
      </c>
      <c r="AC162" s="11" t="e">
        <f>+'Ark1'!#REF!</f>
        <v>#REF!</v>
      </c>
      <c r="AD162" s="11" t="e">
        <f>+'Ark1'!#REF!</f>
        <v>#REF!</v>
      </c>
      <c r="AE162" s="73"/>
      <c r="AF162" s="98" t="e">
        <f>+'Ark1'!#REF!</f>
        <v>#REF!</v>
      </c>
      <c r="AG162" s="1" t="e">
        <f>+'Ark1'!#REF!</f>
        <v>#REF!</v>
      </c>
      <c r="AH162" s="11" t="e">
        <f>+'Ark1'!#REF!</f>
        <v>#REF!</v>
      </c>
      <c r="AI162" s="98" t="e">
        <f t="shared" si="44"/>
        <v>#REF!</v>
      </c>
      <c r="AJ162" s="47"/>
      <c r="AK162" s="13"/>
      <c r="AL162" s="61"/>
    </row>
    <row r="163" spans="1:38" ht="15.6">
      <c r="A163" s="47"/>
      <c r="B163" t="e">
        <f>+'Ark1'!#REF!</f>
        <v>#REF!</v>
      </c>
      <c r="C163" t="e">
        <f>+'Ark1'!#REF!</f>
        <v>#REF!</v>
      </c>
      <c r="D163" s="3" t="str">
        <f t="shared" si="39"/>
        <v>R</v>
      </c>
      <c r="E163" s="331" t="e">
        <f>+'Ark1'!#REF!</f>
        <v>#REF!</v>
      </c>
      <c r="G163" s="331" t="e">
        <f>+'Ark1'!#REF!</f>
        <v>#REF!</v>
      </c>
      <c r="H163" s="346"/>
      <c r="I163" s="203" t="e">
        <f>+'Ark1'!#REF!</f>
        <v>#REF!</v>
      </c>
      <c r="J163" s="203" t="e">
        <f t="shared" si="40"/>
        <v>#REF!</v>
      </c>
      <c r="K163" s="203" t="e">
        <f>+'Ark1'!#REF!</f>
        <v>#REF!</v>
      </c>
      <c r="L163" s="203"/>
      <c r="M163" s="98" t="e">
        <f>+'Ark1'!#REF!</f>
        <v>#REF!</v>
      </c>
      <c r="N163" s="203" t="e">
        <f t="shared" si="41"/>
        <v>#REF!</v>
      </c>
      <c r="O163" s="203"/>
      <c r="P163" s="520"/>
      <c r="Q163" s="203"/>
      <c r="R163" s="203"/>
      <c r="S163" s="203"/>
      <c r="T163" s="203"/>
      <c r="U163" s="203"/>
      <c r="V163" s="203"/>
      <c r="W163" s="203"/>
      <c r="X163" s="1" t="e">
        <f>+'Ark1'!#REF!</f>
        <v>#REF!</v>
      </c>
      <c r="Y163" s="203" t="e">
        <f t="shared" si="42"/>
        <v>#REF!</v>
      </c>
      <c r="Z163" s="98" t="e">
        <f>+'Ark1'!#REF!</f>
        <v>#REF!</v>
      </c>
      <c r="AA163" s="101"/>
      <c r="AB163" s="11" t="e">
        <f>+'Ark1'!#REF!</f>
        <v>#REF!</v>
      </c>
      <c r="AC163" s="11" t="e">
        <f>+'Ark1'!#REF!</f>
        <v>#REF!</v>
      </c>
      <c r="AD163" s="11" t="e">
        <f>+'Ark1'!#REF!</f>
        <v>#REF!</v>
      </c>
      <c r="AE163" s="73"/>
      <c r="AF163" s="98" t="e">
        <f>+'Ark1'!#REF!</f>
        <v>#REF!</v>
      </c>
      <c r="AG163" s="1" t="e">
        <f>+'Ark1'!#REF!</f>
        <v>#REF!</v>
      </c>
      <c r="AH163" s="11" t="e">
        <f>+'Ark1'!#REF!</f>
        <v>#REF!</v>
      </c>
      <c r="AI163" s="98" t="e">
        <f t="shared" si="44"/>
        <v>#REF!</v>
      </c>
      <c r="AJ163" s="47"/>
      <c r="AK163" s="13"/>
      <c r="AL163" s="61"/>
    </row>
    <row r="164" spans="1:38" ht="15.6">
      <c r="A164" s="47"/>
      <c r="B164" t="e">
        <f>+'Ark1'!#REF!</f>
        <v>#REF!</v>
      </c>
      <c r="C164" t="e">
        <f>+'Ark1'!#REF!</f>
        <v>#REF!</v>
      </c>
      <c r="D164" s="3" t="str">
        <f t="shared" si="39"/>
        <v>R+</v>
      </c>
      <c r="E164" s="331" t="e">
        <f>+'Ark1'!#REF!</f>
        <v>#REF!</v>
      </c>
      <c r="G164" s="331" t="e">
        <f>+'Ark1'!#REF!</f>
        <v>#REF!</v>
      </c>
      <c r="H164" s="346"/>
      <c r="I164" s="203" t="e">
        <f>+'Ark1'!#REF!</f>
        <v>#REF!</v>
      </c>
      <c r="J164" s="203" t="e">
        <f t="shared" si="40"/>
        <v>#REF!</v>
      </c>
      <c r="K164" s="203" t="e">
        <f>+'Ark1'!#REF!</f>
        <v>#REF!</v>
      </c>
      <c r="L164" s="203"/>
      <c r="M164" s="98" t="e">
        <f>+'Ark1'!#REF!</f>
        <v>#REF!</v>
      </c>
      <c r="N164" s="203" t="e">
        <f t="shared" si="41"/>
        <v>#REF!</v>
      </c>
      <c r="O164" s="203"/>
      <c r="P164" s="520"/>
      <c r="Q164" s="203"/>
      <c r="R164" s="203"/>
      <c r="S164" s="203"/>
      <c r="T164" s="203"/>
      <c r="U164" s="203"/>
      <c r="V164" s="203"/>
      <c r="W164" s="203"/>
      <c r="X164" s="1" t="e">
        <f>+'Ark1'!#REF!</f>
        <v>#REF!</v>
      </c>
      <c r="Y164" s="203" t="e">
        <f t="shared" si="42"/>
        <v>#REF!</v>
      </c>
      <c r="Z164" s="98" t="e">
        <f>+'Ark1'!#REF!</f>
        <v>#REF!</v>
      </c>
      <c r="AA164" s="101"/>
      <c r="AB164" s="11" t="e">
        <f>+'Ark1'!#REF!</f>
        <v>#REF!</v>
      </c>
      <c r="AC164" s="11" t="e">
        <f>+'Ark1'!#REF!</f>
        <v>#REF!</v>
      </c>
      <c r="AD164" s="11" t="e">
        <f>+'Ark1'!#REF!</f>
        <v>#REF!</v>
      </c>
      <c r="AE164" s="73"/>
      <c r="AF164" s="98" t="e">
        <f>+'Ark1'!#REF!</f>
        <v>#REF!</v>
      </c>
      <c r="AG164" s="1" t="e">
        <f>+'Ark1'!#REF!</f>
        <v>#REF!</v>
      </c>
      <c r="AH164" s="11" t="e">
        <f>+'Ark1'!#REF!</f>
        <v>#REF!</v>
      </c>
      <c r="AI164" s="98" t="e">
        <f t="shared" si="44"/>
        <v>#REF!</v>
      </c>
      <c r="AJ164" s="47"/>
      <c r="AK164" s="13"/>
      <c r="AL164" s="61"/>
    </row>
    <row r="165" spans="1:38" ht="15.6">
      <c r="A165" s="47"/>
      <c r="B165" t="e">
        <f>+'Ark1'!#REF!</f>
        <v>#REF!</v>
      </c>
      <c r="C165" t="e">
        <f>+'Ark1'!#REF!</f>
        <v>#REF!</v>
      </c>
      <c r="D165" s="3" t="str">
        <f t="shared" si="39"/>
        <v>U-</v>
      </c>
      <c r="E165" s="331" t="e">
        <f>+'Ark1'!#REF!</f>
        <v>#REF!</v>
      </c>
      <c r="G165" s="331" t="e">
        <f>+'Ark1'!#REF!</f>
        <v>#REF!</v>
      </c>
      <c r="H165" s="346"/>
      <c r="I165" s="203" t="e">
        <f>+'Ark1'!#REF!</f>
        <v>#REF!</v>
      </c>
      <c r="J165" s="203" t="e">
        <f t="shared" si="40"/>
        <v>#REF!</v>
      </c>
      <c r="K165" s="203" t="e">
        <f>+'Ark1'!#REF!</f>
        <v>#REF!</v>
      </c>
      <c r="L165" s="203"/>
      <c r="M165" s="98" t="e">
        <f>+'Ark1'!#REF!</f>
        <v>#REF!</v>
      </c>
      <c r="N165" s="203" t="e">
        <f t="shared" si="41"/>
        <v>#REF!</v>
      </c>
      <c r="O165" s="203"/>
      <c r="P165" s="520"/>
      <c r="Q165" s="203"/>
      <c r="R165" s="203"/>
      <c r="S165" s="203"/>
      <c r="T165" s="203"/>
      <c r="U165" s="203"/>
      <c r="V165" s="203"/>
      <c r="W165" s="203"/>
      <c r="X165" s="1" t="e">
        <f>+'Ark1'!#REF!</f>
        <v>#REF!</v>
      </c>
      <c r="Y165" s="203" t="e">
        <f t="shared" si="42"/>
        <v>#REF!</v>
      </c>
      <c r="Z165" s="98" t="e">
        <f>+'Ark1'!#REF!</f>
        <v>#REF!</v>
      </c>
      <c r="AA165" s="101"/>
      <c r="AB165" s="11" t="e">
        <f>+'Ark1'!#REF!</f>
        <v>#REF!</v>
      </c>
      <c r="AC165" s="11" t="e">
        <f>+'Ark1'!#REF!</f>
        <v>#REF!</v>
      </c>
      <c r="AD165" s="11" t="e">
        <f>+'Ark1'!#REF!</f>
        <v>#REF!</v>
      </c>
      <c r="AE165" s="73"/>
      <c r="AF165" s="98" t="e">
        <f>+'Ark1'!#REF!</f>
        <v>#REF!</v>
      </c>
      <c r="AG165" s="1" t="e">
        <f>+'Ark1'!#REF!</f>
        <v>#REF!</v>
      </c>
      <c r="AH165" s="11" t="e">
        <f>+'Ark1'!#REF!</f>
        <v>#REF!</v>
      </c>
      <c r="AI165" s="98" t="e">
        <f t="shared" si="44"/>
        <v>#REF!</v>
      </c>
      <c r="AJ165" s="47"/>
      <c r="AK165" s="13"/>
      <c r="AL165" s="61"/>
    </row>
    <row r="166" spans="1:38" ht="15.6">
      <c r="A166" s="47"/>
      <c r="B166" t="e">
        <f>+'Ark1'!#REF!</f>
        <v>#REF!</v>
      </c>
      <c r="C166" t="e">
        <f>+'Ark1'!#REF!</f>
        <v>#REF!</v>
      </c>
      <c r="D166" s="3" t="str">
        <f t="shared" si="39"/>
        <v>U</v>
      </c>
      <c r="E166" s="331" t="e">
        <f>+'Ark1'!#REF!</f>
        <v>#REF!</v>
      </c>
      <c r="G166" s="331" t="e">
        <f>+'Ark1'!#REF!</f>
        <v>#REF!</v>
      </c>
      <c r="H166" s="346"/>
      <c r="I166" s="203" t="e">
        <f>+'Ark1'!#REF!</f>
        <v>#REF!</v>
      </c>
      <c r="J166" s="203" t="e">
        <f t="shared" si="40"/>
        <v>#REF!</v>
      </c>
      <c r="K166" s="203" t="e">
        <f>+'Ark1'!#REF!</f>
        <v>#REF!</v>
      </c>
      <c r="L166" s="203"/>
      <c r="M166" s="98" t="e">
        <f>+'Ark1'!#REF!</f>
        <v>#REF!</v>
      </c>
      <c r="N166" s="203" t="e">
        <f t="shared" si="41"/>
        <v>#REF!</v>
      </c>
      <c r="O166" s="203"/>
      <c r="P166" s="520"/>
      <c r="Q166" s="203"/>
      <c r="R166" s="203"/>
      <c r="S166" s="203"/>
      <c r="T166" s="203"/>
      <c r="U166" s="203"/>
      <c r="V166" s="203"/>
      <c r="W166" s="203"/>
      <c r="X166" s="1" t="e">
        <f>+'Ark1'!#REF!</f>
        <v>#REF!</v>
      </c>
      <c r="Y166" s="203" t="e">
        <f t="shared" si="42"/>
        <v>#REF!</v>
      </c>
      <c r="Z166" s="98" t="e">
        <f>+'Ark1'!#REF!</f>
        <v>#REF!</v>
      </c>
      <c r="AA166" s="101"/>
      <c r="AB166" s="11" t="e">
        <f>+'Ark1'!#REF!</f>
        <v>#REF!</v>
      </c>
      <c r="AC166" s="11" t="e">
        <f>+'Ark1'!#REF!</f>
        <v>#REF!</v>
      </c>
      <c r="AD166" s="11" t="e">
        <f>+'Ark1'!#REF!</f>
        <v>#REF!</v>
      </c>
      <c r="AE166" s="73"/>
      <c r="AF166" s="98" t="e">
        <f>+'Ark1'!#REF!</f>
        <v>#REF!</v>
      </c>
      <c r="AG166" s="1" t="e">
        <f>+'Ark1'!#REF!</f>
        <v>#REF!</v>
      </c>
      <c r="AH166" s="11" t="e">
        <f>+'Ark1'!#REF!</f>
        <v>#REF!</v>
      </c>
      <c r="AI166" s="98" t="e">
        <f t="shared" si="44"/>
        <v>#REF!</v>
      </c>
      <c r="AJ166" s="47"/>
      <c r="AK166" s="13"/>
      <c r="AL166" s="61"/>
    </row>
    <row r="167" spans="1:38" ht="15.6">
      <c r="A167" s="47"/>
      <c r="B167" t="e">
        <f>+'Ark1'!#REF!</f>
        <v>#REF!</v>
      </c>
      <c r="C167" t="e">
        <f>+'Ark1'!#REF!</f>
        <v>#REF!</v>
      </c>
      <c r="D167" s="3" t="str">
        <f t="shared" si="39"/>
        <v>U+</v>
      </c>
      <c r="E167" s="331" t="e">
        <f>+'Ark1'!#REF!</f>
        <v>#REF!</v>
      </c>
      <c r="G167" s="331" t="e">
        <f>+'Ark1'!#REF!</f>
        <v>#REF!</v>
      </c>
      <c r="H167" s="346"/>
      <c r="I167" s="203" t="e">
        <f>+'Ark1'!#REF!</f>
        <v>#REF!</v>
      </c>
      <c r="J167" s="203" t="e">
        <f t="shared" si="40"/>
        <v>#REF!</v>
      </c>
      <c r="K167" s="203" t="e">
        <f>+'Ark1'!#REF!</f>
        <v>#REF!</v>
      </c>
      <c r="L167" s="203"/>
      <c r="M167" s="98" t="e">
        <f>+'Ark1'!#REF!</f>
        <v>#REF!</v>
      </c>
      <c r="N167" s="203" t="e">
        <f t="shared" si="41"/>
        <v>#REF!</v>
      </c>
      <c r="O167" s="203"/>
      <c r="P167" s="520"/>
      <c r="Q167" s="203"/>
      <c r="R167" s="203"/>
      <c r="S167" s="203"/>
      <c r="T167" s="203"/>
      <c r="U167" s="203"/>
      <c r="V167" s="203"/>
      <c r="W167" s="203"/>
      <c r="X167" s="1" t="e">
        <f>+'Ark1'!#REF!</f>
        <v>#REF!</v>
      </c>
      <c r="Y167" s="203" t="e">
        <f t="shared" si="42"/>
        <v>#REF!</v>
      </c>
      <c r="Z167" s="98" t="e">
        <f>+'Ark1'!#REF!</f>
        <v>#REF!</v>
      </c>
      <c r="AA167" s="101"/>
      <c r="AB167" s="11" t="e">
        <f>+'Ark1'!#REF!</f>
        <v>#REF!</v>
      </c>
      <c r="AC167" s="11" t="e">
        <f>+'Ark1'!#REF!</f>
        <v>#REF!</v>
      </c>
      <c r="AD167" s="11" t="e">
        <f>+'Ark1'!#REF!</f>
        <v>#REF!</v>
      </c>
      <c r="AE167" s="73"/>
      <c r="AF167" s="98" t="e">
        <f>+'Ark1'!#REF!</f>
        <v>#REF!</v>
      </c>
      <c r="AG167" s="1" t="e">
        <f>+'Ark1'!#REF!</f>
        <v>#REF!</v>
      </c>
      <c r="AH167" s="11" t="e">
        <f>+'Ark1'!#REF!</f>
        <v>#REF!</v>
      </c>
      <c r="AI167" s="98" t="e">
        <f t="shared" si="44"/>
        <v>#REF!</v>
      </c>
      <c r="AJ167" s="47"/>
      <c r="AK167" s="13"/>
      <c r="AL167" s="61"/>
    </row>
    <row r="168" spans="1:38" ht="15.6">
      <c r="A168" s="47"/>
      <c r="B168" t="e">
        <f>+'Ark1'!#REF!</f>
        <v>#REF!</v>
      </c>
      <c r="C168" t="e">
        <f>+'Ark1'!#REF!</f>
        <v>#REF!</v>
      </c>
      <c r="D168" s="3" t="str">
        <f t="shared" si="39"/>
        <v>E-</v>
      </c>
      <c r="E168" s="331" t="e">
        <f>+'Ark1'!#REF!</f>
        <v>#REF!</v>
      </c>
      <c r="G168" s="331" t="e">
        <f>+'Ark1'!#REF!</f>
        <v>#REF!</v>
      </c>
      <c r="H168" s="346"/>
      <c r="I168" s="203" t="e">
        <f>+'Ark1'!#REF!</f>
        <v>#REF!</v>
      </c>
      <c r="J168" s="203" t="e">
        <f t="shared" si="40"/>
        <v>#REF!</v>
      </c>
      <c r="K168" s="203" t="e">
        <f>+'Ark1'!#REF!</f>
        <v>#REF!</v>
      </c>
      <c r="L168" s="203"/>
      <c r="M168" s="98" t="e">
        <f>+'Ark1'!#REF!</f>
        <v>#REF!</v>
      </c>
      <c r="N168" s="203" t="e">
        <f t="shared" si="41"/>
        <v>#REF!</v>
      </c>
      <c r="O168" s="203"/>
      <c r="P168" s="520"/>
      <c r="Q168" s="203"/>
      <c r="R168" s="203"/>
      <c r="S168" s="203"/>
      <c r="T168" s="203"/>
      <c r="U168" s="203"/>
      <c r="V168" s="203"/>
      <c r="W168" s="203"/>
      <c r="X168" s="1" t="e">
        <f>+'Ark1'!#REF!</f>
        <v>#REF!</v>
      </c>
      <c r="Y168" s="203" t="e">
        <f t="shared" si="42"/>
        <v>#REF!</v>
      </c>
      <c r="Z168" s="98" t="e">
        <f>+'Ark1'!#REF!</f>
        <v>#REF!</v>
      </c>
      <c r="AA168" s="101"/>
      <c r="AB168" s="11" t="e">
        <f>+'Ark1'!#REF!</f>
        <v>#REF!</v>
      </c>
      <c r="AC168" s="11" t="e">
        <f>+'Ark1'!#REF!</f>
        <v>#REF!</v>
      </c>
      <c r="AD168" s="11" t="e">
        <f>+'Ark1'!#REF!</f>
        <v>#REF!</v>
      </c>
      <c r="AE168" s="73"/>
      <c r="AF168" s="98" t="e">
        <f>+'Ark1'!#REF!</f>
        <v>#REF!</v>
      </c>
      <c r="AG168" s="1" t="e">
        <f>+'Ark1'!#REF!</f>
        <v>#REF!</v>
      </c>
      <c r="AH168" s="11" t="e">
        <f>+'Ark1'!#REF!</f>
        <v>#REF!</v>
      </c>
      <c r="AI168" s="98" t="e">
        <f t="shared" si="44"/>
        <v>#REF!</v>
      </c>
      <c r="AJ168" s="47"/>
      <c r="AK168" s="13"/>
      <c r="AL168" s="61"/>
    </row>
    <row r="169" spans="1:38" ht="15.6">
      <c r="A169" s="47"/>
      <c r="B169" t="e">
        <f>+'Ark1'!#REF!</f>
        <v>#REF!</v>
      </c>
      <c r="C169" t="e">
        <f>+'Ark1'!#REF!</f>
        <v>#REF!</v>
      </c>
      <c r="D169" s="3" t="str">
        <f t="shared" si="39"/>
        <v>E</v>
      </c>
      <c r="E169" s="331" t="e">
        <f>+'Ark1'!#REF!</f>
        <v>#REF!</v>
      </c>
      <c r="G169" s="331" t="e">
        <f>+'Ark1'!#REF!</f>
        <v>#REF!</v>
      </c>
      <c r="H169" s="346"/>
      <c r="I169" s="203" t="e">
        <f>+'Ark1'!#REF!</f>
        <v>#REF!</v>
      </c>
      <c r="J169" s="203" t="e">
        <f t="shared" si="40"/>
        <v>#REF!</v>
      </c>
      <c r="K169" s="203" t="e">
        <f>+'Ark1'!#REF!</f>
        <v>#REF!</v>
      </c>
      <c r="L169" s="203"/>
      <c r="M169" s="98" t="e">
        <f>+'Ark1'!#REF!</f>
        <v>#REF!</v>
      </c>
      <c r="N169" s="203" t="e">
        <f t="shared" si="41"/>
        <v>#REF!</v>
      </c>
      <c r="O169" s="203"/>
      <c r="P169" s="520"/>
      <c r="Q169" s="203"/>
      <c r="R169" s="203"/>
      <c r="S169" s="203"/>
      <c r="T169" s="203"/>
      <c r="U169" s="203"/>
      <c r="V169" s="203"/>
      <c r="W169" s="203"/>
      <c r="X169" s="1" t="e">
        <f>+'Ark1'!#REF!</f>
        <v>#REF!</v>
      </c>
      <c r="Y169" s="203" t="e">
        <f t="shared" si="42"/>
        <v>#REF!</v>
      </c>
      <c r="Z169" s="98" t="e">
        <f>+'Ark1'!#REF!</f>
        <v>#REF!</v>
      </c>
      <c r="AA169" s="101"/>
      <c r="AB169" s="11" t="e">
        <f>+'Ark1'!#REF!</f>
        <v>#REF!</v>
      </c>
      <c r="AC169" s="11" t="e">
        <f>+'Ark1'!#REF!</f>
        <v>#REF!</v>
      </c>
      <c r="AD169" s="11" t="e">
        <f>+'Ark1'!#REF!</f>
        <v>#REF!</v>
      </c>
      <c r="AE169" s="73"/>
      <c r="AF169" s="98" t="e">
        <f>+'Ark1'!#REF!</f>
        <v>#REF!</v>
      </c>
      <c r="AG169" s="1" t="e">
        <f>+'Ark1'!#REF!</f>
        <v>#REF!</v>
      </c>
      <c r="AH169" s="11" t="e">
        <f>+'Ark1'!#REF!</f>
        <v>#REF!</v>
      </c>
      <c r="AI169" s="98" t="e">
        <f t="shared" si="44"/>
        <v>#REF!</v>
      </c>
      <c r="AJ169" s="47"/>
      <c r="AK169" s="13"/>
      <c r="AL169" s="61"/>
    </row>
    <row r="170" spans="1:38" ht="15.6">
      <c r="A170" s="47"/>
      <c r="B170" t="e">
        <f>+'Ark1'!#REF!</f>
        <v>#REF!</v>
      </c>
      <c r="C170" t="e">
        <f>+'Ark1'!#REF!</f>
        <v>#REF!</v>
      </c>
      <c r="D170" s="3" t="str">
        <f t="shared" si="39"/>
        <v>E+</v>
      </c>
      <c r="E170" s="331" t="e">
        <f>+'Ark1'!#REF!</f>
        <v>#REF!</v>
      </c>
      <c r="G170" s="331" t="e">
        <f>+'Ark1'!#REF!</f>
        <v>#REF!</v>
      </c>
      <c r="H170" s="346"/>
      <c r="I170" s="203" t="e">
        <f>+'Ark1'!#REF!</f>
        <v>#REF!</v>
      </c>
      <c r="J170" s="203" t="e">
        <f t="shared" si="40"/>
        <v>#REF!</v>
      </c>
      <c r="K170" s="203" t="e">
        <f>+'Ark1'!#REF!</f>
        <v>#REF!</v>
      </c>
      <c r="L170" s="203"/>
      <c r="M170" s="98" t="e">
        <f>+'Ark1'!#REF!</f>
        <v>#REF!</v>
      </c>
      <c r="N170" s="203" t="e">
        <f t="shared" si="41"/>
        <v>#REF!</v>
      </c>
      <c r="O170" s="203"/>
      <c r="P170" s="520"/>
      <c r="Q170" s="203"/>
      <c r="R170" s="203"/>
      <c r="S170" s="203"/>
      <c r="T170" s="203"/>
      <c r="U170" s="203"/>
      <c r="V170" s="203"/>
      <c r="W170" s="203"/>
      <c r="X170" s="1" t="e">
        <f>+'Ark1'!#REF!</f>
        <v>#REF!</v>
      </c>
      <c r="Y170" s="203" t="e">
        <f t="shared" si="42"/>
        <v>#REF!</v>
      </c>
      <c r="Z170" s="98" t="e">
        <f>+'Ark1'!#REF!</f>
        <v>#REF!</v>
      </c>
      <c r="AA170" s="101"/>
      <c r="AB170" s="11" t="e">
        <f>+'Ark1'!#REF!</f>
        <v>#REF!</v>
      </c>
      <c r="AC170" s="11" t="e">
        <f>+'Ark1'!#REF!</f>
        <v>#REF!</v>
      </c>
      <c r="AD170" s="11" t="e">
        <f>+'Ark1'!#REF!</f>
        <v>#REF!</v>
      </c>
      <c r="AE170" s="73"/>
      <c r="AF170" s="98" t="e">
        <f>+'Ark1'!#REF!</f>
        <v>#REF!</v>
      </c>
      <c r="AG170" s="1" t="e">
        <f>+'Ark1'!#REF!</f>
        <v>#REF!</v>
      </c>
      <c r="AH170" s="11" t="e">
        <f>+'Ark1'!#REF!</f>
        <v>#REF!</v>
      </c>
      <c r="AI170" s="98" t="e">
        <f t="shared" si="44"/>
        <v>#REF!</v>
      </c>
      <c r="AJ170" s="47"/>
      <c r="AK170" s="13"/>
      <c r="AL170" s="61"/>
    </row>
    <row r="171" spans="1:38" ht="15.6">
      <c r="A171" s="47"/>
      <c r="B171" s="56" t="e">
        <f>+'Ark1'!#REF!</f>
        <v>#REF!</v>
      </c>
      <c r="C171" s="56" t="e">
        <f>+'Ark1'!#REF!</f>
        <v>#REF!</v>
      </c>
      <c r="D171" s="67" t="s">
        <v>28</v>
      </c>
      <c r="E171" s="348" t="e">
        <f>+'Ark1'!#REF!</f>
        <v>#REF!</v>
      </c>
      <c r="F171" s="348"/>
      <c r="G171" s="348" t="e">
        <f>+'Ark1'!#REF!</f>
        <v>#REF!</v>
      </c>
      <c r="H171" s="346"/>
      <c r="I171" s="185" t="e">
        <f>+'Ark1'!#REF!</f>
        <v>#REF!</v>
      </c>
      <c r="J171" s="185" t="e">
        <f t="shared" si="40"/>
        <v>#REF!</v>
      </c>
      <c r="K171" s="185" t="e">
        <f>+'Ark1'!#REF!</f>
        <v>#REF!</v>
      </c>
      <c r="L171" s="185"/>
      <c r="M171" s="162" t="e">
        <f>+'Ark1'!#REF!</f>
        <v>#REF!</v>
      </c>
      <c r="N171" s="185" t="e">
        <f t="shared" si="41"/>
        <v>#REF!</v>
      </c>
      <c r="O171" s="185"/>
      <c r="P171" s="519"/>
      <c r="Q171" s="185"/>
      <c r="R171" s="185"/>
      <c r="S171" s="185"/>
      <c r="T171" s="185"/>
      <c r="U171" s="185"/>
      <c r="V171" s="185"/>
      <c r="W171" s="185"/>
      <c r="X171" s="58" t="e">
        <f>+'Ark1'!#REF!</f>
        <v>#REF!</v>
      </c>
      <c r="Y171" s="185" t="e">
        <f t="shared" si="42"/>
        <v>#REF!</v>
      </c>
      <c r="Z171" s="162" t="e">
        <f>+'Ark1'!#REF!</f>
        <v>#REF!</v>
      </c>
      <c r="AA171" s="101"/>
      <c r="AB171" s="76" t="e">
        <f>+'Ark1'!#REF!</f>
        <v>#REF!</v>
      </c>
      <c r="AC171" s="76" t="e">
        <f>+'Ark1'!#REF!</f>
        <v>#REF!</v>
      </c>
      <c r="AD171" s="76" t="e">
        <f>+'Ark1'!#REF!</f>
        <v>#REF!</v>
      </c>
      <c r="AE171" s="73"/>
      <c r="AF171" s="162" t="e">
        <f>+'Ark1'!#REF!</f>
        <v>#REF!</v>
      </c>
      <c r="AG171" s="58" t="e">
        <f>+'Ark1'!#REF!</f>
        <v>#REF!</v>
      </c>
      <c r="AH171" s="76" t="e">
        <f>+'Ark1'!#REF!</f>
        <v>#REF!</v>
      </c>
      <c r="AI171" s="162" t="e">
        <f t="shared" si="44"/>
        <v>#REF!</v>
      </c>
      <c r="AJ171" s="47"/>
      <c r="AK171" s="13"/>
      <c r="AL171" s="61"/>
    </row>
    <row r="172" spans="1:38" ht="15.6">
      <c r="A172" s="47"/>
      <c r="B172" s="56" t="e">
        <f>+'Ark1'!#REF!</f>
        <v>#REF!</v>
      </c>
      <c r="C172" s="56" t="e">
        <f>+'Ark1'!#REF!</f>
        <v>#REF!</v>
      </c>
      <c r="D172" s="67" t="s">
        <v>29</v>
      </c>
      <c r="E172" s="348" t="e">
        <f>+'Ark1'!#REF!</f>
        <v>#REF!</v>
      </c>
      <c r="F172" s="348"/>
      <c r="G172" s="348" t="e">
        <f>+'Ark1'!#REF!</f>
        <v>#REF!</v>
      </c>
      <c r="H172" s="346"/>
      <c r="I172" s="185" t="e">
        <f>+'Ark1'!#REF!</f>
        <v>#REF!</v>
      </c>
      <c r="J172" s="185" t="e">
        <f t="shared" si="40"/>
        <v>#REF!</v>
      </c>
      <c r="K172" s="185" t="e">
        <f>+'Ark1'!#REF!</f>
        <v>#REF!</v>
      </c>
      <c r="L172" s="185"/>
      <c r="M172" s="162" t="e">
        <f>+'Ark1'!#REF!</f>
        <v>#REF!</v>
      </c>
      <c r="N172" s="185" t="e">
        <f t="shared" si="41"/>
        <v>#REF!</v>
      </c>
      <c r="O172" s="185"/>
      <c r="P172" s="519"/>
      <c r="Q172" s="185"/>
      <c r="R172" s="185"/>
      <c r="S172" s="185"/>
      <c r="T172" s="185"/>
      <c r="U172" s="185"/>
      <c r="V172" s="185"/>
      <c r="W172" s="185"/>
      <c r="X172" s="58" t="e">
        <f>+'Ark1'!#REF!</f>
        <v>#REF!</v>
      </c>
      <c r="Y172" s="185" t="e">
        <f t="shared" si="42"/>
        <v>#REF!</v>
      </c>
      <c r="Z172" s="162" t="e">
        <f>+'Ark1'!#REF!</f>
        <v>#REF!</v>
      </c>
      <c r="AA172" s="101"/>
      <c r="AB172" s="76" t="e">
        <f>+'Ark1'!#REF!</f>
        <v>#REF!</v>
      </c>
      <c r="AC172" s="76" t="e">
        <f>+'Ark1'!#REF!</f>
        <v>#REF!</v>
      </c>
      <c r="AD172" s="76" t="e">
        <f>+'Ark1'!#REF!</f>
        <v>#REF!</v>
      </c>
      <c r="AE172" s="73"/>
      <c r="AF172" s="162" t="e">
        <f>+'Ark1'!#REF!</f>
        <v>#REF!</v>
      </c>
      <c r="AG172" s="58" t="e">
        <f>+'Ark1'!#REF!</f>
        <v>#REF!</v>
      </c>
      <c r="AH172" s="76" t="e">
        <f>+'Ark1'!#REF!</f>
        <v>#REF!</v>
      </c>
      <c r="AI172" s="162" t="e">
        <f t="shared" si="44"/>
        <v>#REF!</v>
      </c>
      <c r="AJ172" s="47"/>
      <c r="AL172" s="61"/>
    </row>
    <row r="173" spans="1:38" ht="15.6">
      <c r="A173" s="47"/>
      <c r="B173" s="56" t="e">
        <f>+'Ark1'!#REF!</f>
        <v>#REF!</v>
      </c>
      <c r="C173" s="56" t="e">
        <f>+'Ark1'!#REF!</f>
        <v>#REF!</v>
      </c>
      <c r="D173" s="67" t="s">
        <v>30</v>
      </c>
      <c r="E173" s="348" t="e">
        <f>+'Ark1'!#REF!</f>
        <v>#REF!</v>
      </c>
      <c r="F173" s="348"/>
      <c r="G173" s="348" t="e">
        <f>+'Ark1'!#REF!</f>
        <v>#REF!</v>
      </c>
      <c r="H173" s="346"/>
      <c r="I173" s="185" t="e">
        <f>+'Ark1'!#REF!</f>
        <v>#REF!</v>
      </c>
      <c r="J173" s="185" t="e">
        <f t="shared" si="40"/>
        <v>#REF!</v>
      </c>
      <c r="K173" s="185" t="e">
        <f>+'Ark1'!#REF!</f>
        <v>#REF!</v>
      </c>
      <c r="L173" s="185"/>
      <c r="M173" s="162" t="e">
        <f>+'Ark1'!#REF!</f>
        <v>#REF!</v>
      </c>
      <c r="N173" s="185" t="e">
        <f t="shared" si="41"/>
        <v>#REF!</v>
      </c>
      <c r="O173" s="185"/>
      <c r="P173" s="519"/>
      <c r="Q173" s="185"/>
      <c r="R173" s="185"/>
      <c r="S173" s="185"/>
      <c r="T173" s="185"/>
      <c r="U173" s="185"/>
      <c r="V173" s="185"/>
      <c r="W173" s="185"/>
      <c r="X173" s="58" t="e">
        <f>+'Ark1'!#REF!</f>
        <v>#REF!</v>
      </c>
      <c r="Y173" s="185" t="e">
        <f t="shared" si="42"/>
        <v>#REF!</v>
      </c>
      <c r="Z173" s="162" t="e">
        <f>+'Ark1'!#REF!</f>
        <v>#REF!</v>
      </c>
      <c r="AA173" s="101"/>
      <c r="AB173" s="76" t="e">
        <f>+'Ark1'!#REF!</f>
        <v>#REF!</v>
      </c>
      <c r="AC173" s="76" t="e">
        <f>+'Ark1'!#REF!</f>
        <v>#REF!</v>
      </c>
      <c r="AD173" s="76" t="e">
        <f>+'Ark1'!#REF!</f>
        <v>#REF!</v>
      </c>
      <c r="AE173" s="73"/>
      <c r="AF173" s="162" t="e">
        <f>+'Ark1'!#REF!</f>
        <v>#REF!</v>
      </c>
      <c r="AG173" s="58" t="e">
        <f>+'Ark1'!#REF!</f>
        <v>#REF!</v>
      </c>
      <c r="AH173" s="76" t="e">
        <f>+'Ark1'!#REF!</f>
        <v>#REF!</v>
      </c>
      <c r="AI173" s="162" t="e">
        <f t="shared" si="44"/>
        <v>#REF!</v>
      </c>
      <c r="AJ173" s="47"/>
      <c r="AL173" s="61"/>
    </row>
    <row r="174" spans="1:38" ht="15.6">
      <c r="A174" s="47"/>
      <c r="B174" s="56" t="e">
        <f>+'Ark1'!#REF!</f>
        <v>#REF!</v>
      </c>
      <c r="C174" s="56" t="e">
        <f>+'Ark1'!#REF!</f>
        <v>#REF!</v>
      </c>
      <c r="D174" s="67" t="s">
        <v>31</v>
      </c>
      <c r="E174" s="348" t="e">
        <f>+'Ark1'!#REF!</f>
        <v>#REF!</v>
      </c>
      <c r="F174" s="348"/>
      <c r="G174" s="348" t="e">
        <f>+'Ark1'!#REF!</f>
        <v>#REF!</v>
      </c>
      <c r="H174" s="346"/>
      <c r="I174" s="185" t="e">
        <f>+'Ark1'!#REF!</f>
        <v>#REF!</v>
      </c>
      <c r="J174" s="185" t="e">
        <f t="shared" si="40"/>
        <v>#REF!</v>
      </c>
      <c r="K174" s="185" t="e">
        <f>+'Ark1'!#REF!</f>
        <v>#REF!</v>
      </c>
      <c r="L174" s="185"/>
      <c r="M174" s="162" t="e">
        <f>+'Ark1'!#REF!</f>
        <v>#REF!</v>
      </c>
      <c r="N174" s="185" t="e">
        <f t="shared" si="41"/>
        <v>#REF!</v>
      </c>
      <c r="O174" s="185"/>
      <c r="P174" s="519"/>
      <c r="Q174" s="185"/>
      <c r="R174" s="185"/>
      <c r="S174" s="185"/>
      <c r="T174" s="185"/>
      <c r="U174" s="185"/>
      <c r="V174" s="185"/>
      <c r="W174" s="185"/>
      <c r="X174" s="58" t="e">
        <f>+'Ark1'!#REF!</f>
        <v>#REF!</v>
      </c>
      <c r="Y174" s="185" t="e">
        <f t="shared" si="42"/>
        <v>#REF!</v>
      </c>
      <c r="Z174" s="162" t="e">
        <f>+'Ark1'!#REF!</f>
        <v>#REF!</v>
      </c>
      <c r="AA174" s="101"/>
      <c r="AB174" s="76" t="e">
        <f>+'Ark1'!#REF!</f>
        <v>#REF!</v>
      </c>
      <c r="AC174" s="76" t="e">
        <f>+'Ark1'!#REF!</f>
        <v>#REF!</v>
      </c>
      <c r="AD174" s="76" t="e">
        <f>+'Ark1'!#REF!</f>
        <v>#REF!</v>
      </c>
      <c r="AE174" s="73"/>
      <c r="AF174" s="162" t="e">
        <f>+'Ark1'!#REF!</f>
        <v>#REF!</v>
      </c>
      <c r="AG174" s="58" t="e">
        <f>+'Ark1'!#REF!</f>
        <v>#REF!</v>
      </c>
      <c r="AH174" s="76" t="e">
        <f>+'Ark1'!#REF!</f>
        <v>#REF!</v>
      </c>
      <c r="AI174" s="162" t="e">
        <f t="shared" si="44"/>
        <v>#REF!</v>
      </c>
      <c r="AJ174" s="47"/>
      <c r="AL174" s="61"/>
    </row>
    <row r="175" spans="1:38" ht="15.6">
      <c r="A175" s="47"/>
      <c r="B175" s="56" t="e">
        <f>+'Ark1'!#REF!</f>
        <v>#REF!</v>
      </c>
      <c r="C175" s="56" t="e">
        <f>+'Ark1'!#REF!</f>
        <v>#REF!</v>
      </c>
      <c r="D175" s="67" t="s">
        <v>402</v>
      </c>
      <c r="E175" s="348" t="e">
        <f>+'Ark1'!#REF!</f>
        <v>#REF!</v>
      </c>
      <c r="F175" s="348"/>
      <c r="G175" s="348" t="e">
        <f>+'Ark1'!#REF!</f>
        <v>#REF!</v>
      </c>
      <c r="H175" s="346"/>
      <c r="I175" s="185" t="e">
        <f>+'Ark1'!#REF!</f>
        <v>#REF!</v>
      </c>
      <c r="J175" s="185" t="e">
        <f t="shared" si="40"/>
        <v>#REF!</v>
      </c>
      <c r="K175" s="185" t="e">
        <f>+'Ark1'!#REF!</f>
        <v>#REF!</v>
      </c>
      <c r="L175" s="185"/>
      <c r="M175" s="162" t="e">
        <f>+'Ark1'!#REF!</f>
        <v>#REF!</v>
      </c>
      <c r="N175" s="185" t="e">
        <f t="shared" si="41"/>
        <v>#REF!</v>
      </c>
      <c r="O175" s="185"/>
      <c r="P175" s="519"/>
      <c r="Q175" s="185"/>
      <c r="R175" s="185"/>
      <c r="S175" s="185"/>
      <c r="T175" s="185"/>
      <c r="U175" s="185"/>
      <c r="V175" s="185"/>
      <c r="W175" s="185"/>
      <c r="X175" s="58" t="e">
        <f>+'Ark1'!#REF!</f>
        <v>#REF!</v>
      </c>
      <c r="Y175" s="185" t="e">
        <f t="shared" si="42"/>
        <v>#REF!</v>
      </c>
      <c r="Z175" s="162" t="e">
        <f>+'Ark1'!#REF!</f>
        <v>#REF!</v>
      </c>
      <c r="AA175" s="101"/>
      <c r="AB175" s="76" t="e">
        <f>+'Ark1'!#REF!</f>
        <v>#REF!</v>
      </c>
      <c r="AC175" s="76" t="e">
        <f>+'Ark1'!#REF!</f>
        <v>#REF!</v>
      </c>
      <c r="AD175" s="76" t="e">
        <f>+'Ark1'!#REF!</f>
        <v>#REF!</v>
      </c>
      <c r="AE175" s="73"/>
      <c r="AF175" s="162" t="e">
        <f>+'Ark1'!#REF!</f>
        <v>#REF!</v>
      </c>
      <c r="AG175" s="58" t="e">
        <f>+'Ark1'!#REF!</f>
        <v>#REF!</v>
      </c>
      <c r="AH175" s="76" t="e">
        <f>+'Ark1'!#REF!</f>
        <v>#REF!</v>
      </c>
      <c r="AI175" s="162" t="e">
        <f t="shared" si="44"/>
        <v>#REF!</v>
      </c>
      <c r="AJ175" s="47"/>
      <c r="AL175" s="61"/>
    </row>
    <row r="176" spans="1:38" ht="15.6">
      <c r="A176" s="47"/>
      <c r="B176" s="56" t="e">
        <f>+'Ark1'!#REF!</f>
        <v>#REF!</v>
      </c>
      <c r="C176" s="56" t="e">
        <f>+'Ark1'!#REF!</f>
        <v>#REF!</v>
      </c>
      <c r="D176" s="67" t="s">
        <v>32</v>
      </c>
      <c r="E176" s="348" t="e">
        <f>+'Ark1'!#REF!</f>
        <v>#REF!</v>
      </c>
      <c r="F176" s="348"/>
      <c r="G176" s="348" t="e">
        <f>+'Ark1'!#REF!</f>
        <v>#REF!</v>
      </c>
      <c r="H176" s="346"/>
      <c r="I176" s="185" t="e">
        <f>+'Ark1'!#REF!</f>
        <v>#REF!</v>
      </c>
      <c r="J176" s="185" t="e">
        <f t="shared" si="40"/>
        <v>#REF!</v>
      </c>
      <c r="K176" s="185" t="e">
        <f>+'Ark1'!#REF!</f>
        <v>#REF!</v>
      </c>
      <c r="L176" s="185"/>
      <c r="M176" s="162" t="e">
        <f>+'Ark1'!#REF!</f>
        <v>#REF!</v>
      </c>
      <c r="N176" s="185" t="e">
        <f t="shared" si="41"/>
        <v>#REF!</v>
      </c>
      <c r="O176" s="185"/>
      <c r="P176" s="519"/>
      <c r="Q176" s="185"/>
      <c r="R176" s="185"/>
      <c r="S176" s="185"/>
      <c r="T176" s="185"/>
      <c r="U176" s="185"/>
      <c r="V176" s="185"/>
      <c r="W176" s="185"/>
      <c r="X176" s="58" t="e">
        <f>+'Ark1'!#REF!</f>
        <v>#REF!</v>
      </c>
      <c r="Y176" s="185" t="e">
        <f t="shared" si="42"/>
        <v>#REF!</v>
      </c>
      <c r="Z176" s="162" t="e">
        <f>+'Ark1'!#REF!</f>
        <v>#REF!</v>
      </c>
      <c r="AA176" s="101"/>
      <c r="AB176" s="76" t="e">
        <f>+'Ark1'!#REF!</f>
        <v>#REF!</v>
      </c>
      <c r="AC176" s="76" t="e">
        <f>+'Ark1'!#REF!</f>
        <v>#REF!</v>
      </c>
      <c r="AD176" s="76" t="e">
        <f>+'Ark1'!#REF!</f>
        <v>#REF!</v>
      </c>
      <c r="AE176" s="73"/>
      <c r="AF176" s="162" t="e">
        <f>+'Ark1'!#REF!</f>
        <v>#REF!</v>
      </c>
      <c r="AG176" s="58" t="e">
        <f>+'Ark1'!#REF!</f>
        <v>#REF!</v>
      </c>
      <c r="AH176" s="76" t="e">
        <f>+'Ark1'!#REF!</f>
        <v>#REF!</v>
      </c>
      <c r="AI176" s="162" t="e">
        <f t="shared" si="44"/>
        <v>#REF!</v>
      </c>
      <c r="AJ176" s="47"/>
      <c r="AL176" s="61"/>
    </row>
    <row r="177" spans="1:38" ht="15.6">
      <c r="A177" s="47"/>
      <c r="B177" s="56" t="e">
        <f>+'Ark1'!#REF!</f>
        <v>#REF!</v>
      </c>
      <c r="C177" s="56" t="e">
        <f>+'Ark1'!#REF!</f>
        <v>#REF!</v>
      </c>
      <c r="D177" s="67" t="s">
        <v>33</v>
      </c>
      <c r="E177" s="348" t="e">
        <f>+'Ark1'!#REF!</f>
        <v>#REF!</v>
      </c>
      <c r="F177" s="348"/>
      <c r="G177" s="348" t="e">
        <f>+'Ark1'!#REF!</f>
        <v>#REF!</v>
      </c>
      <c r="H177" s="346"/>
      <c r="I177" s="185" t="e">
        <f>+'Ark1'!#REF!</f>
        <v>#REF!</v>
      </c>
      <c r="J177" s="185" t="e">
        <f t="shared" si="40"/>
        <v>#REF!</v>
      </c>
      <c r="K177" s="185" t="e">
        <f>+'Ark1'!#REF!</f>
        <v>#REF!</v>
      </c>
      <c r="L177" s="185"/>
      <c r="M177" s="162" t="e">
        <f>+'Ark1'!#REF!</f>
        <v>#REF!</v>
      </c>
      <c r="N177" s="185" t="e">
        <f t="shared" si="41"/>
        <v>#REF!</v>
      </c>
      <c r="O177" s="185"/>
      <c r="P177" s="519"/>
      <c r="Q177" s="185"/>
      <c r="R177" s="185"/>
      <c r="S177" s="185"/>
      <c r="T177" s="185"/>
      <c r="U177" s="185"/>
      <c r="V177" s="185"/>
      <c r="W177" s="185"/>
      <c r="X177" s="58" t="e">
        <f>+'Ark1'!#REF!</f>
        <v>#REF!</v>
      </c>
      <c r="Y177" s="185" t="e">
        <f t="shared" si="42"/>
        <v>#REF!</v>
      </c>
      <c r="Z177" s="162" t="e">
        <f>+'Ark1'!#REF!</f>
        <v>#REF!</v>
      </c>
      <c r="AA177" s="101"/>
      <c r="AB177" s="76" t="e">
        <f>+'Ark1'!#REF!</f>
        <v>#REF!</v>
      </c>
      <c r="AC177" s="76" t="e">
        <f>+'Ark1'!#REF!</f>
        <v>#REF!</v>
      </c>
      <c r="AD177" s="76" t="e">
        <f>+'Ark1'!#REF!</f>
        <v>#REF!</v>
      </c>
      <c r="AE177" s="73"/>
      <c r="AF177" s="162" t="e">
        <f>+'Ark1'!#REF!</f>
        <v>#REF!</v>
      </c>
      <c r="AG177" s="58" t="e">
        <f>+'Ark1'!#REF!</f>
        <v>#REF!</v>
      </c>
      <c r="AH177" s="76" t="e">
        <f>+'Ark1'!#REF!</f>
        <v>#REF!</v>
      </c>
      <c r="AI177" s="162" t="e">
        <f t="shared" si="44"/>
        <v>#REF!</v>
      </c>
      <c r="AJ177" s="47"/>
      <c r="AL177" s="61"/>
    </row>
    <row r="178" spans="1:38" ht="15.6">
      <c r="A178" s="47"/>
      <c r="B178" s="56" t="e">
        <f>+'Ark1'!#REF!</f>
        <v>#REF!</v>
      </c>
      <c r="C178" s="56" t="e">
        <f>+'Ark1'!#REF!</f>
        <v>#REF!</v>
      </c>
      <c r="D178" s="67" t="s">
        <v>34</v>
      </c>
      <c r="E178" s="348" t="e">
        <f>+'Ark1'!#REF!</f>
        <v>#REF!</v>
      </c>
      <c r="F178" s="348"/>
      <c r="G178" s="348" t="e">
        <f>+'Ark1'!#REF!</f>
        <v>#REF!</v>
      </c>
      <c r="H178" s="346"/>
      <c r="I178" s="185" t="e">
        <f>+'Ark1'!#REF!</f>
        <v>#REF!</v>
      </c>
      <c r="J178" s="185" t="e">
        <f t="shared" si="40"/>
        <v>#REF!</v>
      </c>
      <c r="K178" s="185" t="e">
        <f>+'Ark1'!#REF!</f>
        <v>#REF!</v>
      </c>
      <c r="L178" s="185"/>
      <c r="M178" s="162" t="e">
        <f>+'Ark1'!#REF!</f>
        <v>#REF!</v>
      </c>
      <c r="N178" s="185" t="e">
        <f t="shared" si="41"/>
        <v>#REF!</v>
      </c>
      <c r="O178" s="185"/>
      <c r="P178" s="519"/>
      <c r="Q178" s="185"/>
      <c r="R178" s="185"/>
      <c r="S178" s="185"/>
      <c r="T178" s="185"/>
      <c r="U178" s="185"/>
      <c r="V178" s="185"/>
      <c r="W178" s="185"/>
      <c r="X178" s="58" t="e">
        <f>+'Ark1'!#REF!</f>
        <v>#REF!</v>
      </c>
      <c r="Y178" s="185" t="e">
        <f t="shared" si="42"/>
        <v>#REF!</v>
      </c>
      <c r="Z178" s="162" t="e">
        <f>+'Ark1'!#REF!</f>
        <v>#REF!</v>
      </c>
      <c r="AA178" s="101"/>
      <c r="AB178" s="76" t="e">
        <f>+'Ark1'!#REF!</f>
        <v>#REF!</v>
      </c>
      <c r="AC178" s="76" t="e">
        <f>+'Ark1'!#REF!</f>
        <v>#REF!</v>
      </c>
      <c r="AD178" s="76" t="e">
        <f>+'Ark1'!#REF!</f>
        <v>#REF!</v>
      </c>
      <c r="AE178" s="73"/>
      <c r="AF178" s="162" t="e">
        <f>+'Ark1'!#REF!</f>
        <v>#REF!</v>
      </c>
      <c r="AG178" s="58" t="e">
        <f>+'Ark1'!#REF!</f>
        <v>#REF!</v>
      </c>
      <c r="AH178" s="76" t="e">
        <f>+'Ark1'!#REF!</f>
        <v>#REF!</v>
      </c>
      <c r="AI178" s="162" t="e">
        <f t="shared" si="44"/>
        <v>#REF!</v>
      </c>
      <c r="AJ178" s="47"/>
      <c r="AL178" s="61"/>
    </row>
    <row r="179" spans="1:38" ht="15.6">
      <c r="A179" s="47"/>
      <c r="B179" s="56" t="e">
        <f>+'Ark1'!#REF!</f>
        <v>#REF!</v>
      </c>
      <c r="C179" s="56" t="e">
        <f>+'Ark1'!#REF!</f>
        <v>#REF!</v>
      </c>
      <c r="D179" s="67" t="s">
        <v>35</v>
      </c>
      <c r="E179" s="348" t="e">
        <f>+'Ark1'!#REF!</f>
        <v>#REF!</v>
      </c>
      <c r="F179" s="348"/>
      <c r="G179" s="348" t="e">
        <f>+'Ark1'!#REF!</f>
        <v>#REF!</v>
      </c>
      <c r="H179" s="346"/>
      <c r="I179" s="185" t="e">
        <f>+'Ark1'!#REF!</f>
        <v>#REF!</v>
      </c>
      <c r="J179" s="185" t="e">
        <f t="shared" si="40"/>
        <v>#REF!</v>
      </c>
      <c r="K179" s="185" t="e">
        <f>+'Ark1'!#REF!</f>
        <v>#REF!</v>
      </c>
      <c r="L179" s="185"/>
      <c r="M179" s="162" t="e">
        <f>+'Ark1'!#REF!</f>
        <v>#REF!</v>
      </c>
      <c r="N179" s="185" t="e">
        <f t="shared" si="41"/>
        <v>#REF!</v>
      </c>
      <c r="O179" s="185"/>
      <c r="P179" s="519"/>
      <c r="Q179" s="185"/>
      <c r="R179" s="185"/>
      <c r="S179" s="185"/>
      <c r="T179" s="185"/>
      <c r="U179" s="185"/>
      <c r="V179" s="185"/>
      <c r="W179" s="185"/>
      <c r="X179" s="58" t="e">
        <f>+'Ark1'!#REF!</f>
        <v>#REF!</v>
      </c>
      <c r="Y179" s="185" t="e">
        <f t="shared" si="42"/>
        <v>#REF!</v>
      </c>
      <c r="Z179" s="162" t="e">
        <f>+'Ark1'!#REF!</f>
        <v>#REF!</v>
      </c>
      <c r="AA179" s="101"/>
      <c r="AB179" s="76" t="e">
        <f>+'Ark1'!#REF!</f>
        <v>#REF!</v>
      </c>
      <c r="AC179" s="76" t="e">
        <f>+'Ark1'!#REF!</f>
        <v>#REF!</v>
      </c>
      <c r="AD179" s="76" t="e">
        <f>+'Ark1'!#REF!</f>
        <v>#REF!</v>
      </c>
      <c r="AE179" s="73"/>
      <c r="AF179" s="162" t="e">
        <f>+'Ark1'!#REF!</f>
        <v>#REF!</v>
      </c>
      <c r="AG179" s="58" t="e">
        <f>+'Ark1'!#REF!</f>
        <v>#REF!</v>
      </c>
      <c r="AH179" s="76" t="e">
        <f>+'Ark1'!#REF!</f>
        <v>#REF!</v>
      </c>
      <c r="AI179" s="162" t="e">
        <f t="shared" si="44"/>
        <v>#REF!</v>
      </c>
      <c r="AJ179" s="47"/>
      <c r="AL179" s="61"/>
    </row>
    <row r="180" spans="1:38" ht="15.6">
      <c r="A180" s="47"/>
      <c r="B180" s="56" t="e">
        <f>+'Ark1'!#REF!</f>
        <v>#REF!</v>
      </c>
      <c r="C180" s="56" t="e">
        <f>+'Ark1'!#REF!</f>
        <v>#REF!</v>
      </c>
      <c r="D180" s="67" t="s">
        <v>36</v>
      </c>
      <c r="E180" s="348" t="e">
        <f>+'Ark1'!#REF!</f>
        <v>#REF!</v>
      </c>
      <c r="F180" s="348"/>
      <c r="G180" s="348" t="e">
        <f>+'Ark1'!#REF!</f>
        <v>#REF!</v>
      </c>
      <c r="H180" s="346"/>
      <c r="I180" s="185" t="e">
        <f>+'Ark1'!#REF!</f>
        <v>#REF!</v>
      </c>
      <c r="J180" s="185" t="e">
        <f t="shared" si="40"/>
        <v>#REF!</v>
      </c>
      <c r="K180" s="185" t="e">
        <f>+'Ark1'!#REF!</f>
        <v>#REF!</v>
      </c>
      <c r="L180" s="185"/>
      <c r="M180" s="162" t="e">
        <f>+'Ark1'!#REF!</f>
        <v>#REF!</v>
      </c>
      <c r="N180" s="185" t="e">
        <f t="shared" si="41"/>
        <v>#REF!</v>
      </c>
      <c r="O180" s="185"/>
      <c r="P180" s="519"/>
      <c r="Q180" s="185"/>
      <c r="R180" s="185"/>
      <c r="S180" s="185"/>
      <c r="T180" s="185"/>
      <c r="U180" s="185"/>
      <c r="V180" s="185"/>
      <c r="W180" s="185"/>
      <c r="X180" s="58" t="e">
        <f>+'Ark1'!#REF!</f>
        <v>#REF!</v>
      </c>
      <c r="Y180" s="185" t="e">
        <f t="shared" si="42"/>
        <v>#REF!</v>
      </c>
      <c r="Z180" s="162" t="e">
        <f>+'Ark1'!#REF!</f>
        <v>#REF!</v>
      </c>
      <c r="AA180" s="101"/>
      <c r="AB180" s="76" t="e">
        <f>+'Ark1'!#REF!</f>
        <v>#REF!</v>
      </c>
      <c r="AC180" s="76" t="e">
        <f>+'Ark1'!#REF!</f>
        <v>#REF!</v>
      </c>
      <c r="AD180" s="76" t="e">
        <f>+'Ark1'!#REF!</f>
        <v>#REF!</v>
      </c>
      <c r="AE180" s="73"/>
      <c r="AF180" s="162" t="e">
        <f>+'Ark1'!#REF!</f>
        <v>#REF!</v>
      </c>
      <c r="AG180" s="58" t="e">
        <f>+'Ark1'!#REF!</f>
        <v>#REF!</v>
      </c>
      <c r="AH180" s="76" t="e">
        <f>+'Ark1'!#REF!</f>
        <v>#REF!</v>
      </c>
      <c r="AI180" s="162" t="e">
        <f t="shared" si="44"/>
        <v>#REF!</v>
      </c>
      <c r="AJ180" s="47"/>
      <c r="AL180" s="61"/>
    </row>
    <row r="181" spans="1:38" ht="15.6">
      <c r="A181" s="47"/>
      <c r="B181" s="56" t="e">
        <f>+'Ark1'!#REF!</f>
        <v>#REF!</v>
      </c>
      <c r="C181" s="56" t="e">
        <f>+'Ark1'!#REF!</f>
        <v>#REF!</v>
      </c>
      <c r="D181" s="67" t="s">
        <v>37</v>
      </c>
      <c r="E181" s="348" t="e">
        <f>+'Ark1'!#REF!</f>
        <v>#REF!</v>
      </c>
      <c r="F181" s="348"/>
      <c r="G181" s="348" t="e">
        <f>+'Ark1'!#REF!</f>
        <v>#REF!</v>
      </c>
      <c r="H181" s="346"/>
      <c r="I181" s="185" t="e">
        <f>+'Ark1'!#REF!</f>
        <v>#REF!</v>
      </c>
      <c r="J181" s="185" t="e">
        <f t="shared" si="40"/>
        <v>#REF!</v>
      </c>
      <c r="K181" s="185" t="e">
        <f>+'Ark1'!#REF!</f>
        <v>#REF!</v>
      </c>
      <c r="L181" s="185"/>
      <c r="M181" s="162" t="e">
        <f>+'Ark1'!#REF!</f>
        <v>#REF!</v>
      </c>
      <c r="N181" s="185" t="e">
        <f t="shared" si="41"/>
        <v>#REF!</v>
      </c>
      <c r="O181" s="185"/>
      <c r="P181" s="519"/>
      <c r="Q181" s="185"/>
      <c r="R181" s="185"/>
      <c r="S181" s="185"/>
      <c r="T181" s="185"/>
      <c r="U181" s="185"/>
      <c r="V181" s="185"/>
      <c r="W181" s="185"/>
      <c r="X181" s="58" t="e">
        <f>+'Ark1'!#REF!</f>
        <v>#REF!</v>
      </c>
      <c r="Y181" s="185" t="e">
        <f t="shared" si="42"/>
        <v>#REF!</v>
      </c>
      <c r="Z181" s="162" t="e">
        <f>+'Ark1'!#REF!</f>
        <v>#REF!</v>
      </c>
      <c r="AA181" s="101"/>
      <c r="AB181" s="76" t="e">
        <f>+'Ark1'!#REF!</f>
        <v>#REF!</v>
      </c>
      <c r="AC181" s="76" t="e">
        <f>+'Ark1'!#REF!</f>
        <v>#REF!</v>
      </c>
      <c r="AD181" s="76" t="e">
        <f>+'Ark1'!#REF!</f>
        <v>#REF!</v>
      </c>
      <c r="AE181" s="73"/>
      <c r="AF181" s="162" t="e">
        <f>+'Ark1'!#REF!</f>
        <v>#REF!</v>
      </c>
      <c r="AG181" s="58" t="e">
        <f>+'Ark1'!#REF!</f>
        <v>#REF!</v>
      </c>
      <c r="AH181" s="76" t="e">
        <f>+'Ark1'!#REF!</f>
        <v>#REF!</v>
      </c>
      <c r="AI181" s="162" t="e">
        <f t="shared" si="44"/>
        <v>#REF!</v>
      </c>
      <c r="AJ181" s="47"/>
      <c r="AL181" s="61"/>
    </row>
    <row r="182" spans="1:38" ht="15.6">
      <c r="A182" s="47"/>
      <c r="B182" s="56" t="e">
        <f>+'Ark1'!#REF!</f>
        <v>#REF!</v>
      </c>
      <c r="C182" s="56" t="e">
        <f>+'Ark1'!#REF!</f>
        <v>#REF!</v>
      </c>
      <c r="D182" s="67" t="s">
        <v>38</v>
      </c>
      <c r="E182" s="348" t="e">
        <f>+'Ark1'!#REF!</f>
        <v>#REF!</v>
      </c>
      <c r="F182" s="348"/>
      <c r="G182" s="348" t="e">
        <f>+'Ark1'!#REF!</f>
        <v>#REF!</v>
      </c>
      <c r="H182" s="346"/>
      <c r="I182" s="185" t="e">
        <f>+'Ark1'!#REF!</f>
        <v>#REF!</v>
      </c>
      <c r="J182" s="185" t="e">
        <f t="shared" si="40"/>
        <v>#REF!</v>
      </c>
      <c r="K182" s="185" t="e">
        <f>+'Ark1'!#REF!</f>
        <v>#REF!</v>
      </c>
      <c r="L182" s="185"/>
      <c r="M182" s="162" t="e">
        <f>+'Ark1'!#REF!</f>
        <v>#REF!</v>
      </c>
      <c r="N182" s="185" t="e">
        <f t="shared" si="41"/>
        <v>#REF!</v>
      </c>
      <c r="O182" s="185"/>
      <c r="P182" s="519"/>
      <c r="Q182" s="185"/>
      <c r="R182" s="185"/>
      <c r="S182" s="185"/>
      <c r="T182" s="185"/>
      <c r="U182" s="185"/>
      <c r="V182" s="185"/>
      <c r="W182" s="185"/>
      <c r="X182" s="58" t="e">
        <f>+'Ark1'!#REF!</f>
        <v>#REF!</v>
      </c>
      <c r="Y182" s="185" t="e">
        <f t="shared" si="42"/>
        <v>#REF!</v>
      </c>
      <c r="Z182" s="162" t="e">
        <f>+'Ark1'!#REF!</f>
        <v>#REF!</v>
      </c>
      <c r="AA182" s="101"/>
      <c r="AB182" s="76" t="e">
        <f>+'Ark1'!#REF!</f>
        <v>#REF!</v>
      </c>
      <c r="AC182" s="76" t="e">
        <f>+'Ark1'!#REF!</f>
        <v>#REF!</v>
      </c>
      <c r="AD182" s="76" t="e">
        <f>+'Ark1'!#REF!</f>
        <v>#REF!</v>
      </c>
      <c r="AE182" s="73"/>
      <c r="AF182" s="162" t="e">
        <f>+'Ark1'!#REF!</f>
        <v>#REF!</v>
      </c>
      <c r="AG182" s="58" t="e">
        <f>+'Ark1'!#REF!</f>
        <v>#REF!</v>
      </c>
      <c r="AH182" s="76" t="e">
        <f>+'Ark1'!#REF!</f>
        <v>#REF!</v>
      </c>
      <c r="AI182" s="162" t="e">
        <f t="shared" si="44"/>
        <v>#REF!</v>
      </c>
      <c r="AJ182" s="47"/>
      <c r="AL182" s="61"/>
    </row>
    <row r="183" spans="1:38" ht="15.6">
      <c r="A183" s="47"/>
      <c r="B183" s="56" t="e">
        <f>+'Ark1'!#REF!</f>
        <v>#REF!</v>
      </c>
      <c r="C183" s="56" t="e">
        <f>+'Ark1'!#REF!</f>
        <v>#REF!</v>
      </c>
      <c r="D183" s="67" t="s">
        <v>39</v>
      </c>
      <c r="E183" s="348" t="e">
        <f>+'Ark1'!#REF!</f>
        <v>#REF!</v>
      </c>
      <c r="F183" s="348"/>
      <c r="G183" s="348" t="e">
        <f>+'Ark1'!#REF!</f>
        <v>#REF!</v>
      </c>
      <c r="H183" s="346"/>
      <c r="I183" s="185" t="e">
        <f>+'Ark1'!#REF!</f>
        <v>#REF!</v>
      </c>
      <c r="J183" s="185" t="e">
        <f t="shared" si="40"/>
        <v>#REF!</v>
      </c>
      <c r="K183" s="185" t="e">
        <f>+'Ark1'!#REF!</f>
        <v>#REF!</v>
      </c>
      <c r="L183" s="185"/>
      <c r="M183" s="162" t="e">
        <f>+'Ark1'!#REF!</f>
        <v>#REF!</v>
      </c>
      <c r="N183" s="185" t="e">
        <f t="shared" si="41"/>
        <v>#REF!</v>
      </c>
      <c r="O183" s="185"/>
      <c r="P183" s="519"/>
      <c r="Q183" s="185"/>
      <c r="R183" s="185"/>
      <c r="S183" s="185"/>
      <c r="T183" s="185"/>
      <c r="U183" s="185"/>
      <c r="V183" s="185"/>
      <c r="W183" s="185"/>
      <c r="X183" s="58" t="e">
        <f>+'Ark1'!#REF!</f>
        <v>#REF!</v>
      </c>
      <c r="Y183" s="185" t="e">
        <f t="shared" si="42"/>
        <v>#REF!</v>
      </c>
      <c r="Z183" s="162" t="e">
        <f>+'Ark1'!#REF!</f>
        <v>#REF!</v>
      </c>
      <c r="AA183" s="101"/>
      <c r="AB183" s="76" t="e">
        <f>+'Ark1'!#REF!</f>
        <v>#REF!</v>
      </c>
      <c r="AC183" s="76" t="e">
        <f>+'Ark1'!#REF!</f>
        <v>#REF!</v>
      </c>
      <c r="AD183" s="76" t="e">
        <f>+'Ark1'!#REF!</f>
        <v>#REF!</v>
      </c>
      <c r="AE183" s="73"/>
      <c r="AF183" s="162" t="e">
        <f>+'Ark1'!#REF!</f>
        <v>#REF!</v>
      </c>
      <c r="AG183" s="58" t="e">
        <f>+'Ark1'!#REF!</f>
        <v>#REF!</v>
      </c>
      <c r="AH183" s="76" t="e">
        <f>+'Ark1'!#REF!</f>
        <v>#REF!</v>
      </c>
      <c r="AI183" s="162" t="e">
        <f t="shared" si="44"/>
        <v>#REF!</v>
      </c>
      <c r="AJ183" s="47"/>
      <c r="AL183" s="61"/>
    </row>
    <row r="184" spans="1:38" ht="15.6">
      <c r="A184" s="47"/>
      <c r="B184" s="56" t="e">
        <f>+'Ark1'!#REF!</f>
        <v>#REF!</v>
      </c>
      <c r="C184" s="56" t="e">
        <f>+'Ark1'!#REF!</f>
        <v>#REF!</v>
      </c>
      <c r="D184" s="67" t="s">
        <v>403</v>
      </c>
      <c r="E184" s="348" t="e">
        <f>+'Ark1'!#REF!</f>
        <v>#REF!</v>
      </c>
      <c r="F184" s="348"/>
      <c r="G184" s="348" t="e">
        <f>+'Ark1'!#REF!</f>
        <v>#REF!</v>
      </c>
      <c r="H184" s="346"/>
      <c r="I184" s="185" t="e">
        <f>+'Ark1'!#REF!</f>
        <v>#REF!</v>
      </c>
      <c r="J184" s="185" t="e">
        <f t="shared" si="40"/>
        <v>#REF!</v>
      </c>
      <c r="K184" s="185" t="e">
        <f>+'Ark1'!#REF!</f>
        <v>#REF!</v>
      </c>
      <c r="L184" s="185"/>
      <c r="M184" s="162" t="e">
        <f>+'Ark1'!#REF!</f>
        <v>#REF!</v>
      </c>
      <c r="N184" s="185" t="e">
        <f t="shared" si="41"/>
        <v>#REF!</v>
      </c>
      <c r="O184" s="185"/>
      <c r="P184" s="519"/>
      <c r="Q184" s="185"/>
      <c r="R184" s="185"/>
      <c r="S184" s="185"/>
      <c r="T184" s="185"/>
      <c r="U184" s="185"/>
      <c r="V184" s="185"/>
      <c r="W184" s="185"/>
      <c r="X184" s="58" t="e">
        <f>+'Ark1'!#REF!</f>
        <v>#REF!</v>
      </c>
      <c r="Y184" s="185" t="e">
        <f t="shared" si="42"/>
        <v>#REF!</v>
      </c>
      <c r="Z184" s="162" t="e">
        <f>+'Ark1'!#REF!</f>
        <v>#REF!</v>
      </c>
      <c r="AA184" s="101"/>
      <c r="AB184" s="76" t="e">
        <f>+'Ark1'!#REF!</f>
        <v>#REF!</v>
      </c>
      <c r="AC184" s="76" t="e">
        <f>+'Ark1'!#REF!</f>
        <v>#REF!</v>
      </c>
      <c r="AD184" s="76" t="e">
        <f>+'Ark1'!#REF!</f>
        <v>#REF!</v>
      </c>
      <c r="AE184" s="73"/>
      <c r="AF184" s="162" t="e">
        <f>+'Ark1'!#REF!</f>
        <v>#REF!</v>
      </c>
      <c r="AG184" s="58" t="e">
        <f>+'Ark1'!#REF!</f>
        <v>#REF!</v>
      </c>
      <c r="AH184" s="76" t="e">
        <f>+'Ark1'!#REF!</f>
        <v>#REF!</v>
      </c>
      <c r="AI184" s="162" t="e">
        <f t="shared" si="44"/>
        <v>#REF!</v>
      </c>
      <c r="AJ184" s="47"/>
      <c r="AL184" s="61"/>
    </row>
    <row r="185" spans="1:38" ht="15.6">
      <c r="A185" s="47"/>
      <c r="B185" s="56" t="e">
        <f>+'Ark1'!#REF!</f>
        <v>#REF!</v>
      </c>
      <c r="C185" s="56" t="e">
        <f>+'Ark1'!#REF!</f>
        <v>#REF!</v>
      </c>
      <c r="D185" s="67" t="s">
        <v>40</v>
      </c>
      <c r="E185" s="348" t="e">
        <f>+'Ark1'!#REF!</f>
        <v>#REF!</v>
      </c>
      <c r="F185" s="348"/>
      <c r="G185" s="348" t="e">
        <f>+'Ark1'!#REF!</f>
        <v>#REF!</v>
      </c>
      <c r="H185" s="346"/>
      <c r="I185" s="185" t="e">
        <f>+'Ark1'!#REF!</f>
        <v>#REF!</v>
      </c>
      <c r="J185" s="185" t="e">
        <f t="shared" si="40"/>
        <v>#REF!</v>
      </c>
      <c r="K185" s="185" t="e">
        <f>+'Ark1'!#REF!</f>
        <v>#REF!</v>
      </c>
      <c r="L185" s="185"/>
      <c r="M185" s="162" t="e">
        <f>+'Ark1'!#REF!</f>
        <v>#REF!</v>
      </c>
      <c r="N185" s="185" t="e">
        <f t="shared" si="41"/>
        <v>#REF!</v>
      </c>
      <c r="O185" s="185"/>
      <c r="P185" s="519"/>
      <c r="Q185" s="185"/>
      <c r="R185" s="185"/>
      <c r="S185" s="185"/>
      <c r="T185" s="185"/>
      <c r="U185" s="185"/>
      <c r="V185" s="185"/>
      <c r="W185" s="185"/>
      <c r="X185" s="58" t="e">
        <f>+'Ark1'!#REF!</f>
        <v>#REF!</v>
      </c>
      <c r="Y185" s="185" t="e">
        <f t="shared" si="42"/>
        <v>#REF!</v>
      </c>
      <c r="Z185" s="162" t="e">
        <f>+'Ark1'!#REF!</f>
        <v>#REF!</v>
      </c>
      <c r="AA185" s="101"/>
      <c r="AB185" s="76" t="e">
        <f>+'Ark1'!#REF!</f>
        <v>#REF!</v>
      </c>
      <c r="AC185" s="76" t="e">
        <f>+'Ark1'!#REF!</f>
        <v>#REF!</v>
      </c>
      <c r="AD185" s="76" t="e">
        <f>+'Ark1'!#REF!</f>
        <v>#REF!</v>
      </c>
      <c r="AE185" s="73"/>
      <c r="AF185" s="162" t="e">
        <f>+'Ark1'!#REF!</f>
        <v>#REF!</v>
      </c>
      <c r="AG185" s="58" t="e">
        <f>+'Ark1'!#REF!</f>
        <v>#REF!</v>
      </c>
      <c r="AH185" s="76" t="e">
        <f>+'Ark1'!#REF!</f>
        <v>#REF!</v>
      </c>
      <c r="AI185" s="162" t="e">
        <f t="shared" si="44"/>
        <v>#REF!</v>
      </c>
      <c r="AJ185" s="47"/>
      <c r="AL185" s="61"/>
    </row>
    <row r="186" spans="1:38" ht="15.6">
      <c r="A186" s="47"/>
      <c r="B186" t="e">
        <f>+'Ark1'!#REF!</f>
        <v>#REF!</v>
      </c>
      <c r="C186" t="e">
        <f>+'Ark1'!#REF!</f>
        <v>#REF!</v>
      </c>
      <c r="D186" s="3" t="str">
        <f t="shared" ref="D186" si="45">+D171</f>
        <v>P-</v>
      </c>
      <c r="E186" s="331" t="e">
        <f>+'Ark1'!#REF!</f>
        <v>#REF!</v>
      </c>
      <c r="G186" s="331" t="e">
        <f>+'Ark1'!#REF!</f>
        <v>#REF!</v>
      </c>
      <c r="H186" s="346"/>
      <c r="I186" s="203" t="e">
        <f>+'Ark1'!#REF!</f>
        <v>#REF!</v>
      </c>
      <c r="J186" s="203" t="e">
        <f t="shared" si="40"/>
        <v>#REF!</v>
      </c>
      <c r="K186" s="203" t="e">
        <f>+'Ark1'!#REF!</f>
        <v>#REF!</v>
      </c>
      <c r="L186" s="203"/>
      <c r="M186" s="98" t="e">
        <f>+'Ark1'!#REF!</f>
        <v>#REF!</v>
      </c>
      <c r="N186" s="203" t="e">
        <f t="shared" si="41"/>
        <v>#REF!</v>
      </c>
      <c r="O186" s="203"/>
      <c r="P186" s="520"/>
      <c r="Q186" s="203"/>
      <c r="R186" s="203"/>
      <c r="S186" s="203"/>
      <c r="T186" s="203"/>
      <c r="U186" s="203"/>
      <c r="V186" s="203"/>
      <c r="W186" s="203"/>
      <c r="X186" s="1" t="e">
        <f>+'Ark1'!#REF!</f>
        <v>#REF!</v>
      </c>
      <c r="Y186" s="203" t="e">
        <f t="shared" si="42"/>
        <v>#REF!</v>
      </c>
      <c r="Z186" s="98" t="e">
        <f>+'Ark1'!#REF!</f>
        <v>#REF!</v>
      </c>
      <c r="AA186" s="101"/>
      <c r="AB186" s="11" t="e">
        <f>+'Ark1'!#REF!</f>
        <v>#REF!</v>
      </c>
      <c r="AC186" s="11" t="e">
        <f>+'Ark1'!#REF!</f>
        <v>#REF!</v>
      </c>
      <c r="AD186" s="11" t="e">
        <f>+'Ark1'!#REF!</f>
        <v>#REF!</v>
      </c>
      <c r="AE186" s="73"/>
      <c r="AF186" s="98" t="e">
        <f>+'Ark1'!#REF!</f>
        <v>#REF!</v>
      </c>
      <c r="AG186" s="1" t="e">
        <f>+'Ark1'!#REF!</f>
        <v>#REF!</v>
      </c>
      <c r="AH186" s="11" t="e">
        <f>+'Ark1'!#REF!</f>
        <v>#REF!</v>
      </c>
      <c r="AI186" s="98" t="e">
        <f t="shared" si="44"/>
        <v>#REF!</v>
      </c>
      <c r="AJ186" s="47"/>
      <c r="AL186" s="61"/>
    </row>
    <row r="187" spans="1:38" ht="15.6">
      <c r="A187" s="47"/>
      <c r="B187" t="e">
        <f>+'Ark1'!#REF!</f>
        <v>#REF!</v>
      </c>
      <c r="C187" t="e">
        <f>+'Ark1'!#REF!</f>
        <v>#REF!</v>
      </c>
      <c r="D187" s="3" t="str">
        <f t="shared" si="39"/>
        <v>P</v>
      </c>
      <c r="E187" s="331" t="e">
        <f>+'Ark1'!#REF!</f>
        <v>#REF!</v>
      </c>
      <c r="G187" s="331" t="e">
        <f>+'Ark1'!#REF!</f>
        <v>#REF!</v>
      </c>
      <c r="H187" s="346"/>
      <c r="I187" s="203" t="e">
        <f>+'Ark1'!#REF!</f>
        <v>#REF!</v>
      </c>
      <c r="J187" s="203" t="e">
        <f t="shared" si="40"/>
        <v>#REF!</v>
      </c>
      <c r="K187" s="203" t="e">
        <f>+'Ark1'!#REF!</f>
        <v>#REF!</v>
      </c>
      <c r="L187" s="203"/>
      <c r="M187" s="98" t="e">
        <f>+'Ark1'!#REF!</f>
        <v>#REF!</v>
      </c>
      <c r="N187" s="203" t="e">
        <f t="shared" si="41"/>
        <v>#REF!</v>
      </c>
      <c r="O187" s="203"/>
      <c r="P187" s="520"/>
      <c r="Q187" s="203"/>
      <c r="R187" s="203"/>
      <c r="S187" s="203"/>
      <c r="T187" s="203"/>
      <c r="U187" s="203"/>
      <c r="V187" s="203"/>
      <c r="W187" s="203"/>
      <c r="X187" s="1" t="e">
        <f>+'Ark1'!#REF!</f>
        <v>#REF!</v>
      </c>
      <c r="Y187" s="203" t="e">
        <f t="shared" si="42"/>
        <v>#REF!</v>
      </c>
      <c r="Z187" s="98" t="e">
        <f>+'Ark1'!#REF!</f>
        <v>#REF!</v>
      </c>
      <c r="AA187" s="101"/>
      <c r="AB187" s="11" t="e">
        <f>+'Ark1'!#REF!</f>
        <v>#REF!</v>
      </c>
      <c r="AC187" s="11" t="e">
        <f>+'Ark1'!#REF!</f>
        <v>#REF!</v>
      </c>
      <c r="AD187" s="11" t="e">
        <f>+'Ark1'!#REF!</f>
        <v>#REF!</v>
      </c>
      <c r="AE187" s="73"/>
      <c r="AF187" s="98" t="e">
        <f>+'Ark1'!#REF!</f>
        <v>#REF!</v>
      </c>
      <c r="AG187" s="1" t="e">
        <f>+'Ark1'!#REF!</f>
        <v>#REF!</v>
      </c>
      <c r="AH187" s="11" t="e">
        <f>+'Ark1'!#REF!</f>
        <v>#REF!</v>
      </c>
      <c r="AI187" s="98" t="e">
        <f t="shared" si="44"/>
        <v>#REF!</v>
      </c>
      <c r="AJ187" s="47"/>
      <c r="AL187" s="61"/>
    </row>
    <row r="188" spans="1:38" ht="15.6">
      <c r="A188" s="47"/>
      <c r="B188" t="e">
        <f>+'Ark1'!#REF!</f>
        <v>#REF!</v>
      </c>
      <c r="C188" t="e">
        <f>+'Ark1'!#REF!</f>
        <v>#REF!</v>
      </c>
      <c r="D188" s="3" t="str">
        <f t="shared" si="39"/>
        <v>P+</v>
      </c>
      <c r="E188" s="331" t="e">
        <f>+'Ark1'!#REF!</f>
        <v>#REF!</v>
      </c>
      <c r="G188" s="331" t="e">
        <f>+'Ark1'!#REF!</f>
        <v>#REF!</v>
      </c>
      <c r="H188" s="346"/>
      <c r="I188" s="203" t="e">
        <f>+'Ark1'!#REF!</f>
        <v>#REF!</v>
      </c>
      <c r="J188" s="203" t="e">
        <f t="shared" si="40"/>
        <v>#REF!</v>
      </c>
      <c r="K188" s="203" t="e">
        <f>+'Ark1'!#REF!</f>
        <v>#REF!</v>
      </c>
      <c r="L188" s="203"/>
      <c r="M188" s="98" t="e">
        <f>+'Ark1'!#REF!</f>
        <v>#REF!</v>
      </c>
      <c r="N188" s="203" t="e">
        <f t="shared" si="41"/>
        <v>#REF!</v>
      </c>
      <c r="O188" s="203"/>
      <c r="P188" s="520"/>
      <c r="Q188" s="203"/>
      <c r="R188" s="203"/>
      <c r="S188" s="203"/>
      <c r="T188" s="203"/>
      <c r="U188" s="203"/>
      <c r="V188" s="203"/>
      <c r="W188" s="203"/>
      <c r="X188" s="1" t="e">
        <f>+'Ark1'!#REF!</f>
        <v>#REF!</v>
      </c>
      <c r="Y188" s="203" t="e">
        <f t="shared" si="42"/>
        <v>#REF!</v>
      </c>
      <c r="Z188" s="98" t="e">
        <f>+'Ark1'!#REF!</f>
        <v>#REF!</v>
      </c>
      <c r="AA188" s="101"/>
      <c r="AB188" s="11" t="e">
        <f>+'Ark1'!#REF!</f>
        <v>#REF!</v>
      </c>
      <c r="AC188" s="11" t="e">
        <f>+'Ark1'!#REF!</f>
        <v>#REF!</v>
      </c>
      <c r="AD188" s="11" t="e">
        <f>+'Ark1'!#REF!</f>
        <v>#REF!</v>
      </c>
      <c r="AE188" s="73"/>
      <c r="AF188" s="98" t="e">
        <f>+'Ark1'!#REF!</f>
        <v>#REF!</v>
      </c>
      <c r="AG188" s="1" t="e">
        <f>+'Ark1'!#REF!</f>
        <v>#REF!</v>
      </c>
      <c r="AH188" s="11" t="e">
        <f>+'Ark1'!#REF!</f>
        <v>#REF!</v>
      </c>
      <c r="AI188" s="98" t="e">
        <f t="shared" si="44"/>
        <v>#REF!</v>
      </c>
      <c r="AJ188" s="47"/>
      <c r="AL188" s="61"/>
    </row>
    <row r="189" spans="1:38" ht="15.6">
      <c r="A189" s="47"/>
      <c r="B189" t="e">
        <f>+'Ark1'!#REF!</f>
        <v>#REF!</v>
      </c>
      <c r="C189" t="e">
        <f>+'Ark1'!#REF!</f>
        <v>#REF!</v>
      </c>
      <c r="D189" s="3" t="str">
        <f t="shared" si="39"/>
        <v>O-</v>
      </c>
      <c r="E189" s="331" t="e">
        <f>+'Ark1'!#REF!</f>
        <v>#REF!</v>
      </c>
      <c r="G189" s="331" t="e">
        <f>+'Ark1'!#REF!</f>
        <v>#REF!</v>
      </c>
      <c r="H189" s="346"/>
      <c r="I189" s="203" t="e">
        <f>+'Ark1'!#REF!</f>
        <v>#REF!</v>
      </c>
      <c r="J189" s="203" t="e">
        <f t="shared" si="40"/>
        <v>#REF!</v>
      </c>
      <c r="K189" s="203" t="e">
        <f>+'Ark1'!#REF!</f>
        <v>#REF!</v>
      </c>
      <c r="L189" s="203"/>
      <c r="M189" s="98" t="e">
        <f>+'Ark1'!#REF!</f>
        <v>#REF!</v>
      </c>
      <c r="N189" s="203" t="e">
        <f t="shared" si="41"/>
        <v>#REF!</v>
      </c>
      <c r="O189" s="203"/>
      <c r="P189" s="520"/>
      <c r="Q189" s="203"/>
      <c r="R189" s="203"/>
      <c r="S189" s="203"/>
      <c r="T189" s="203"/>
      <c r="U189" s="203"/>
      <c r="V189" s="203"/>
      <c r="W189" s="203"/>
      <c r="X189" s="1" t="e">
        <f>+'Ark1'!#REF!</f>
        <v>#REF!</v>
      </c>
      <c r="Y189" s="203" t="e">
        <f t="shared" si="42"/>
        <v>#REF!</v>
      </c>
      <c r="Z189" s="98" t="e">
        <f>+'Ark1'!#REF!</f>
        <v>#REF!</v>
      </c>
      <c r="AA189" s="101"/>
      <c r="AB189" s="11" t="e">
        <f>+'Ark1'!#REF!</f>
        <v>#REF!</v>
      </c>
      <c r="AC189" s="11" t="e">
        <f>+'Ark1'!#REF!</f>
        <v>#REF!</v>
      </c>
      <c r="AD189" s="11" t="e">
        <f>+'Ark1'!#REF!</f>
        <v>#REF!</v>
      </c>
      <c r="AE189" s="73"/>
      <c r="AF189" s="98" t="e">
        <f>+'Ark1'!#REF!</f>
        <v>#REF!</v>
      </c>
      <c r="AG189" s="1" t="e">
        <f>+'Ark1'!#REF!</f>
        <v>#REF!</v>
      </c>
      <c r="AH189" s="11" t="e">
        <f>+'Ark1'!#REF!</f>
        <v>#REF!</v>
      </c>
      <c r="AI189" s="98" t="e">
        <f t="shared" si="44"/>
        <v>#REF!</v>
      </c>
      <c r="AJ189" s="47"/>
      <c r="AL189" s="61"/>
    </row>
    <row r="190" spans="1:38" ht="15.6">
      <c r="A190" s="47"/>
      <c r="B190" t="e">
        <f>+'Ark1'!#REF!</f>
        <v>#REF!</v>
      </c>
      <c r="C190" t="e">
        <f>+'Ark1'!#REF!</f>
        <v>#REF!</v>
      </c>
      <c r="D190" s="3" t="str">
        <f t="shared" si="39"/>
        <v>O</v>
      </c>
      <c r="E190" s="331" t="e">
        <f>+'Ark1'!#REF!</f>
        <v>#REF!</v>
      </c>
      <c r="G190" s="331" t="e">
        <f>+'Ark1'!#REF!</f>
        <v>#REF!</v>
      </c>
      <c r="H190" s="346"/>
      <c r="I190" s="203" t="e">
        <f>+'Ark1'!#REF!</f>
        <v>#REF!</v>
      </c>
      <c r="J190" s="203" t="e">
        <f t="shared" si="40"/>
        <v>#REF!</v>
      </c>
      <c r="K190" s="203" t="e">
        <f>+'Ark1'!#REF!</f>
        <v>#REF!</v>
      </c>
      <c r="L190" s="203"/>
      <c r="M190" s="98" t="e">
        <f>+'Ark1'!#REF!</f>
        <v>#REF!</v>
      </c>
      <c r="N190" s="203" t="e">
        <f t="shared" si="41"/>
        <v>#REF!</v>
      </c>
      <c r="O190" s="203"/>
      <c r="P190" s="520"/>
      <c r="Q190" s="203"/>
      <c r="R190" s="203"/>
      <c r="S190" s="203"/>
      <c r="T190" s="203"/>
      <c r="U190" s="203"/>
      <c r="V190" s="203"/>
      <c r="W190" s="203"/>
      <c r="X190" s="1" t="e">
        <f>+'Ark1'!#REF!</f>
        <v>#REF!</v>
      </c>
      <c r="Y190" s="203" t="e">
        <f t="shared" si="42"/>
        <v>#REF!</v>
      </c>
      <c r="Z190" s="98" t="e">
        <f>+'Ark1'!#REF!</f>
        <v>#REF!</v>
      </c>
      <c r="AA190" s="101"/>
      <c r="AB190" s="11" t="e">
        <f>+'Ark1'!#REF!</f>
        <v>#REF!</v>
      </c>
      <c r="AC190" s="11" t="e">
        <f>+'Ark1'!#REF!</f>
        <v>#REF!</v>
      </c>
      <c r="AD190" s="11" t="e">
        <f>+'Ark1'!#REF!</f>
        <v>#REF!</v>
      </c>
      <c r="AE190" s="73"/>
      <c r="AF190" s="98" t="e">
        <f>+'Ark1'!#REF!</f>
        <v>#REF!</v>
      </c>
      <c r="AG190" s="1" t="e">
        <f>+'Ark1'!#REF!</f>
        <v>#REF!</v>
      </c>
      <c r="AH190" s="11" t="e">
        <f>+'Ark1'!#REF!</f>
        <v>#REF!</v>
      </c>
      <c r="AI190" s="98" t="e">
        <f t="shared" si="44"/>
        <v>#REF!</v>
      </c>
      <c r="AJ190" s="47"/>
      <c r="AL190" s="61"/>
    </row>
    <row r="191" spans="1:38" ht="15.6">
      <c r="A191" s="47"/>
      <c r="B191" t="e">
        <f>+'Ark1'!#REF!</f>
        <v>#REF!</v>
      </c>
      <c r="C191" t="e">
        <f>+'Ark1'!#REF!</f>
        <v>#REF!</v>
      </c>
      <c r="D191" s="3" t="str">
        <f t="shared" si="39"/>
        <v>O+</v>
      </c>
      <c r="E191" s="331" t="e">
        <f>+'Ark1'!#REF!</f>
        <v>#REF!</v>
      </c>
      <c r="G191" s="331" t="e">
        <f>+'Ark1'!#REF!</f>
        <v>#REF!</v>
      </c>
      <c r="H191" s="346"/>
      <c r="I191" s="203" t="e">
        <f>+'Ark1'!#REF!</f>
        <v>#REF!</v>
      </c>
      <c r="J191" s="203" t="e">
        <f t="shared" si="40"/>
        <v>#REF!</v>
      </c>
      <c r="K191" s="203" t="e">
        <f>+'Ark1'!#REF!</f>
        <v>#REF!</v>
      </c>
      <c r="L191" s="203"/>
      <c r="M191" s="98" t="e">
        <f>+'Ark1'!#REF!</f>
        <v>#REF!</v>
      </c>
      <c r="N191" s="203" t="e">
        <f t="shared" si="41"/>
        <v>#REF!</v>
      </c>
      <c r="O191" s="203"/>
      <c r="P191" s="520"/>
      <c r="Q191" s="203"/>
      <c r="R191" s="203"/>
      <c r="S191" s="203"/>
      <c r="T191" s="203"/>
      <c r="U191" s="203"/>
      <c r="V191" s="203"/>
      <c r="W191" s="203"/>
      <c r="X191" s="1" t="e">
        <f>+'Ark1'!#REF!</f>
        <v>#REF!</v>
      </c>
      <c r="Y191" s="203" t="e">
        <f t="shared" si="42"/>
        <v>#REF!</v>
      </c>
      <c r="Z191" s="98" t="e">
        <f>+'Ark1'!#REF!</f>
        <v>#REF!</v>
      </c>
      <c r="AA191" s="101"/>
      <c r="AB191" s="11" t="e">
        <f>+'Ark1'!#REF!</f>
        <v>#REF!</v>
      </c>
      <c r="AC191" s="11" t="e">
        <f>+'Ark1'!#REF!</f>
        <v>#REF!</v>
      </c>
      <c r="AD191" s="11" t="e">
        <f>+'Ark1'!#REF!</f>
        <v>#REF!</v>
      </c>
      <c r="AE191" s="73"/>
      <c r="AF191" s="98" t="e">
        <f>+'Ark1'!#REF!</f>
        <v>#REF!</v>
      </c>
      <c r="AG191" s="1" t="e">
        <f>+'Ark1'!#REF!</f>
        <v>#REF!</v>
      </c>
      <c r="AH191" s="11" t="e">
        <f>+'Ark1'!#REF!</f>
        <v>#REF!</v>
      </c>
      <c r="AI191" s="98" t="e">
        <f t="shared" si="44"/>
        <v>#REF!</v>
      </c>
      <c r="AJ191" s="47"/>
      <c r="AL191" s="61"/>
    </row>
    <row r="192" spans="1:38" ht="15.6">
      <c r="A192" s="47"/>
      <c r="B192" t="e">
        <f>+'Ark1'!#REF!</f>
        <v>#REF!</v>
      </c>
      <c r="C192" t="e">
        <f>+'Ark1'!#REF!</f>
        <v>#REF!</v>
      </c>
      <c r="D192" s="3" t="str">
        <f t="shared" si="39"/>
        <v>R-</v>
      </c>
      <c r="E192" s="331" t="e">
        <f>+'Ark1'!#REF!</f>
        <v>#REF!</v>
      </c>
      <c r="G192" s="331" t="e">
        <f>+'Ark1'!#REF!</f>
        <v>#REF!</v>
      </c>
      <c r="H192" s="346"/>
      <c r="I192" s="203" t="e">
        <f>+'Ark1'!#REF!</f>
        <v>#REF!</v>
      </c>
      <c r="J192" s="203" t="e">
        <f t="shared" si="40"/>
        <v>#REF!</v>
      </c>
      <c r="K192" s="203" t="e">
        <f>+'Ark1'!#REF!</f>
        <v>#REF!</v>
      </c>
      <c r="L192" s="203"/>
      <c r="M192" s="98" t="e">
        <f>+'Ark1'!#REF!</f>
        <v>#REF!</v>
      </c>
      <c r="N192" s="203" t="e">
        <f t="shared" si="41"/>
        <v>#REF!</v>
      </c>
      <c r="O192" s="203"/>
      <c r="P192" s="520"/>
      <c r="Q192" s="203"/>
      <c r="R192" s="203"/>
      <c r="S192" s="203"/>
      <c r="T192" s="203"/>
      <c r="U192" s="203"/>
      <c r="V192" s="203"/>
      <c r="W192" s="203"/>
      <c r="X192" s="1" t="e">
        <f>+'Ark1'!#REF!</f>
        <v>#REF!</v>
      </c>
      <c r="Y192" s="203" t="e">
        <f t="shared" si="42"/>
        <v>#REF!</v>
      </c>
      <c r="Z192" s="98" t="e">
        <f>+'Ark1'!#REF!</f>
        <v>#REF!</v>
      </c>
      <c r="AA192" s="101"/>
      <c r="AB192" s="11" t="e">
        <f>+'Ark1'!#REF!</f>
        <v>#REF!</v>
      </c>
      <c r="AC192" s="11" t="e">
        <f>+'Ark1'!#REF!</f>
        <v>#REF!</v>
      </c>
      <c r="AD192" s="11" t="e">
        <f>+'Ark1'!#REF!</f>
        <v>#REF!</v>
      </c>
      <c r="AE192" s="73"/>
      <c r="AF192" s="98" t="e">
        <f>+'Ark1'!#REF!</f>
        <v>#REF!</v>
      </c>
      <c r="AG192" s="1" t="e">
        <f>+'Ark1'!#REF!</f>
        <v>#REF!</v>
      </c>
      <c r="AH192" s="11" t="e">
        <f>+'Ark1'!#REF!</f>
        <v>#REF!</v>
      </c>
      <c r="AI192" s="98" t="e">
        <f t="shared" ref="AI192:AI223" si="46">+G192/E192</f>
        <v>#REF!</v>
      </c>
      <c r="AJ192" s="47"/>
      <c r="AL192" s="61"/>
    </row>
    <row r="193" spans="1:38" ht="15.6">
      <c r="A193" s="47"/>
      <c r="B193" t="e">
        <f>+'Ark1'!#REF!</f>
        <v>#REF!</v>
      </c>
      <c r="C193" t="e">
        <f>+'Ark1'!#REF!</f>
        <v>#REF!</v>
      </c>
      <c r="D193" s="3" t="str">
        <f t="shared" si="39"/>
        <v>R</v>
      </c>
      <c r="E193" s="331" t="e">
        <f>+'Ark1'!#REF!</f>
        <v>#REF!</v>
      </c>
      <c r="G193" s="331" t="e">
        <f>+'Ark1'!#REF!</f>
        <v>#REF!</v>
      </c>
      <c r="H193" s="346"/>
      <c r="I193" s="203" t="e">
        <f>+'Ark1'!#REF!</f>
        <v>#REF!</v>
      </c>
      <c r="J193" s="203" t="e">
        <f t="shared" si="40"/>
        <v>#REF!</v>
      </c>
      <c r="K193" s="203" t="e">
        <f>+'Ark1'!#REF!</f>
        <v>#REF!</v>
      </c>
      <c r="L193" s="203"/>
      <c r="M193" s="98" t="e">
        <f>+'Ark1'!#REF!</f>
        <v>#REF!</v>
      </c>
      <c r="N193" s="203" t="e">
        <f t="shared" si="41"/>
        <v>#REF!</v>
      </c>
      <c r="O193" s="203"/>
      <c r="P193" s="520"/>
      <c r="Q193" s="203"/>
      <c r="R193" s="203"/>
      <c r="S193" s="203"/>
      <c r="T193" s="203"/>
      <c r="U193" s="203"/>
      <c r="V193" s="203"/>
      <c r="W193" s="203"/>
      <c r="X193" s="1" t="e">
        <f>+'Ark1'!#REF!</f>
        <v>#REF!</v>
      </c>
      <c r="Y193" s="203" t="e">
        <f t="shared" si="42"/>
        <v>#REF!</v>
      </c>
      <c r="Z193" s="98" t="e">
        <f>+'Ark1'!#REF!</f>
        <v>#REF!</v>
      </c>
      <c r="AA193" s="101"/>
      <c r="AB193" s="11" t="e">
        <f>+'Ark1'!#REF!</f>
        <v>#REF!</v>
      </c>
      <c r="AC193" s="11" t="e">
        <f>+'Ark1'!#REF!</f>
        <v>#REF!</v>
      </c>
      <c r="AD193" s="11" t="e">
        <f>+'Ark1'!#REF!</f>
        <v>#REF!</v>
      </c>
      <c r="AE193" s="73"/>
      <c r="AF193" s="98" t="e">
        <f>+'Ark1'!#REF!</f>
        <v>#REF!</v>
      </c>
      <c r="AG193" s="1" t="e">
        <f>+'Ark1'!#REF!</f>
        <v>#REF!</v>
      </c>
      <c r="AH193" s="11" t="e">
        <f>+'Ark1'!#REF!</f>
        <v>#REF!</v>
      </c>
      <c r="AI193" s="98" t="e">
        <f t="shared" si="46"/>
        <v>#REF!</v>
      </c>
      <c r="AJ193" s="47"/>
      <c r="AL193" s="61"/>
    </row>
    <row r="194" spans="1:38" ht="15.6">
      <c r="A194" s="47"/>
      <c r="B194" t="e">
        <f>+'Ark1'!#REF!</f>
        <v>#REF!</v>
      </c>
      <c r="C194" t="e">
        <f>+'Ark1'!#REF!</f>
        <v>#REF!</v>
      </c>
      <c r="D194" s="3" t="str">
        <f t="shared" ref="D194:D257" si="47">+D179</f>
        <v>R+</v>
      </c>
      <c r="E194" s="331" t="e">
        <f>+'Ark1'!#REF!</f>
        <v>#REF!</v>
      </c>
      <c r="G194" s="331" t="e">
        <f>+'Ark1'!#REF!</f>
        <v>#REF!</v>
      </c>
      <c r="H194" s="346"/>
      <c r="I194" s="203" t="e">
        <f>+'Ark1'!#REF!</f>
        <v>#REF!</v>
      </c>
      <c r="J194" s="203" t="e">
        <f t="shared" si="40"/>
        <v>#REF!</v>
      </c>
      <c r="K194" s="203" t="e">
        <f>+'Ark1'!#REF!</f>
        <v>#REF!</v>
      </c>
      <c r="L194" s="203"/>
      <c r="M194" s="98" t="e">
        <f>+'Ark1'!#REF!</f>
        <v>#REF!</v>
      </c>
      <c r="N194" s="203" t="e">
        <f t="shared" si="41"/>
        <v>#REF!</v>
      </c>
      <c r="O194" s="203"/>
      <c r="P194" s="520"/>
      <c r="Q194" s="203"/>
      <c r="R194" s="203"/>
      <c r="S194" s="203"/>
      <c r="T194" s="203"/>
      <c r="U194" s="203"/>
      <c r="V194" s="203"/>
      <c r="W194" s="203"/>
      <c r="X194" s="1" t="e">
        <f>+'Ark1'!#REF!</f>
        <v>#REF!</v>
      </c>
      <c r="Y194" s="203" t="e">
        <f t="shared" si="42"/>
        <v>#REF!</v>
      </c>
      <c r="Z194" s="98" t="e">
        <f>+'Ark1'!#REF!</f>
        <v>#REF!</v>
      </c>
      <c r="AA194" s="101"/>
      <c r="AB194" s="11" t="e">
        <f>+'Ark1'!#REF!</f>
        <v>#REF!</v>
      </c>
      <c r="AC194" s="11" t="e">
        <f>+'Ark1'!#REF!</f>
        <v>#REF!</v>
      </c>
      <c r="AD194" s="11" t="e">
        <f>+'Ark1'!#REF!</f>
        <v>#REF!</v>
      </c>
      <c r="AE194" s="73"/>
      <c r="AF194" s="98" t="e">
        <f>+'Ark1'!#REF!</f>
        <v>#REF!</v>
      </c>
      <c r="AG194" s="1" t="e">
        <f>+'Ark1'!#REF!</f>
        <v>#REF!</v>
      </c>
      <c r="AH194" s="11" t="e">
        <f>+'Ark1'!#REF!</f>
        <v>#REF!</v>
      </c>
      <c r="AI194" s="98" t="e">
        <f t="shared" si="46"/>
        <v>#REF!</v>
      </c>
      <c r="AJ194" s="47"/>
      <c r="AL194" s="61"/>
    </row>
    <row r="195" spans="1:38" ht="15.6">
      <c r="A195" s="47"/>
      <c r="B195" t="e">
        <f>+'Ark1'!#REF!</f>
        <v>#REF!</v>
      </c>
      <c r="C195" t="e">
        <f>+'Ark1'!#REF!</f>
        <v>#REF!</v>
      </c>
      <c r="D195" s="3" t="str">
        <f t="shared" si="47"/>
        <v>U-</v>
      </c>
      <c r="E195" s="331" t="e">
        <f>+'Ark1'!#REF!</f>
        <v>#REF!</v>
      </c>
      <c r="G195" s="331" t="e">
        <f>+'Ark1'!#REF!</f>
        <v>#REF!</v>
      </c>
      <c r="H195" s="346"/>
      <c r="I195" s="203" t="e">
        <f>+'Ark1'!#REF!</f>
        <v>#REF!</v>
      </c>
      <c r="J195" s="203" t="e">
        <f t="shared" si="40"/>
        <v>#REF!</v>
      </c>
      <c r="K195" s="203" t="e">
        <f>+'Ark1'!#REF!</f>
        <v>#REF!</v>
      </c>
      <c r="L195" s="203"/>
      <c r="M195" s="98" t="e">
        <f>+'Ark1'!#REF!</f>
        <v>#REF!</v>
      </c>
      <c r="N195" s="203" t="e">
        <f t="shared" si="41"/>
        <v>#REF!</v>
      </c>
      <c r="O195" s="203"/>
      <c r="P195" s="520"/>
      <c r="Q195" s="203"/>
      <c r="R195" s="203"/>
      <c r="S195" s="203"/>
      <c r="T195" s="203"/>
      <c r="U195" s="203"/>
      <c r="V195" s="203"/>
      <c r="W195" s="203"/>
      <c r="X195" s="1" t="e">
        <f>+'Ark1'!#REF!</f>
        <v>#REF!</v>
      </c>
      <c r="Y195" s="203" t="e">
        <f t="shared" si="42"/>
        <v>#REF!</v>
      </c>
      <c r="Z195" s="98" t="e">
        <f>+'Ark1'!#REF!</f>
        <v>#REF!</v>
      </c>
      <c r="AA195" s="101"/>
      <c r="AB195" s="11" t="e">
        <f>+'Ark1'!#REF!</f>
        <v>#REF!</v>
      </c>
      <c r="AC195" s="11" t="e">
        <f>+'Ark1'!#REF!</f>
        <v>#REF!</v>
      </c>
      <c r="AD195" s="11" t="e">
        <f>+'Ark1'!#REF!</f>
        <v>#REF!</v>
      </c>
      <c r="AE195" s="73"/>
      <c r="AF195" s="98" t="e">
        <f>+'Ark1'!#REF!</f>
        <v>#REF!</v>
      </c>
      <c r="AG195" s="1" t="e">
        <f>+'Ark1'!#REF!</f>
        <v>#REF!</v>
      </c>
      <c r="AH195" s="11" t="e">
        <f>+'Ark1'!#REF!</f>
        <v>#REF!</v>
      </c>
      <c r="AI195" s="98" t="e">
        <f t="shared" si="46"/>
        <v>#REF!</v>
      </c>
      <c r="AJ195" s="47"/>
      <c r="AL195" s="61"/>
    </row>
    <row r="196" spans="1:38" ht="15.6">
      <c r="A196" s="47"/>
      <c r="B196" t="e">
        <f>+'Ark1'!#REF!</f>
        <v>#REF!</v>
      </c>
      <c r="C196" t="e">
        <f>+'Ark1'!#REF!</f>
        <v>#REF!</v>
      </c>
      <c r="D196" s="3" t="str">
        <f t="shared" si="47"/>
        <v>U</v>
      </c>
      <c r="E196" s="331" t="e">
        <f>+'Ark1'!#REF!</f>
        <v>#REF!</v>
      </c>
      <c r="G196" s="331" t="e">
        <f>+'Ark1'!#REF!</f>
        <v>#REF!</v>
      </c>
      <c r="H196" s="346"/>
      <c r="I196" s="203" t="e">
        <f>+'Ark1'!#REF!</f>
        <v>#REF!</v>
      </c>
      <c r="J196" s="203" t="e">
        <f t="shared" si="40"/>
        <v>#REF!</v>
      </c>
      <c r="K196" s="203" t="e">
        <f>+'Ark1'!#REF!</f>
        <v>#REF!</v>
      </c>
      <c r="L196" s="203"/>
      <c r="M196" s="98" t="e">
        <f>+'Ark1'!#REF!</f>
        <v>#REF!</v>
      </c>
      <c r="N196" s="203" t="e">
        <f t="shared" si="41"/>
        <v>#REF!</v>
      </c>
      <c r="O196" s="203"/>
      <c r="P196" s="520"/>
      <c r="Q196" s="203"/>
      <c r="R196" s="203"/>
      <c r="S196" s="203"/>
      <c r="T196" s="203"/>
      <c r="U196" s="203"/>
      <c r="V196" s="203"/>
      <c r="W196" s="203"/>
      <c r="X196" s="1" t="e">
        <f>+'Ark1'!#REF!</f>
        <v>#REF!</v>
      </c>
      <c r="Y196" s="203" t="e">
        <f t="shared" si="42"/>
        <v>#REF!</v>
      </c>
      <c r="Z196" s="98" t="e">
        <f>+'Ark1'!#REF!</f>
        <v>#REF!</v>
      </c>
      <c r="AA196" s="101"/>
      <c r="AB196" s="11" t="e">
        <f>+'Ark1'!#REF!</f>
        <v>#REF!</v>
      </c>
      <c r="AC196" s="11" t="e">
        <f>+'Ark1'!#REF!</f>
        <v>#REF!</v>
      </c>
      <c r="AD196" s="11" t="e">
        <f>+'Ark1'!#REF!</f>
        <v>#REF!</v>
      </c>
      <c r="AE196" s="73"/>
      <c r="AF196" s="98" t="e">
        <f>+'Ark1'!#REF!</f>
        <v>#REF!</v>
      </c>
      <c r="AG196" s="1" t="e">
        <f>+'Ark1'!#REF!</f>
        <v>#REF!</v>
      </c>
      <c r="AH196" s="11" t="e">
        <f>+'Ark1'!#REF!</f>
        <v>#REF!</v>
      </c>
      <c r="AI196" s="98" t="e">
        <f t="shared" si="46"/>
        <v>#REF!</v>
      </c>
      <c r="AJ196" s="47"/>
      <c r="AL196" s="61"/>
    </row>
    <row r="197" spans="1:38" ht="15.6">
      <c r="A197" s="47"/>
      <c r="B197" t="e">
        <f>+'Ark1'!#REF!</f>
        <v>#REF!</v>
      </c>
      <c r="C197" t="e">
        <f>+'Ark1'!#REF!</f>
        <v>#REF!</v>
      </c>
      <c r="D197" s="3" t="str">
        <f t="shared" si="47"/>
        <v>U+</v>
      </c>
      <c r="E197" s="331" t="e">
        <f>+'Ark1'!#REF!</f>
        <v>#REF!</v>
      </c>
      <c r="G197" s="331" t="e">
        <f>+'Ark1'!#REF!</f>
        <v>#REF!</v>
      </c>
      <c r="H197" s="346"/>
      <c r="I197" s="203" t="e">
        <f>+'Ark1'!#REF!</f>
        <v>#REF!</v>
      </c>
      <c r="J197" s="203" t="e">
        <f t="shared" si="40"/>
        <v>#REF!</v>
      </c>
      <c r="K197" s="203" t="e">
        <f>+'Ark1'!#REF!</f>
        <v>#REF!</v>
      </c>
      <c r="L197" s="203"/>
      <c r="M197" s="98" t="e">
        <f>+'Ark1'!#REF!</f>
        <v>#REF!</v>
      </c>
      <c r="N197" s="203" t="e">
        <f t="shared" si="41"/>
        <v>#REF!</v>
      </c>
      <c r="O197" s="203"/>
      <c r="P197" s="520"/>
      <c r="Q197" s="203"/>
      <c r="R197" s="203"/>
      <c r="S197" s="203"/>
      <c r="T197" s="203"/>
      <c r="U197" s="203"/>
      <c r="V197" s="203"/>
      <c r="W197" s="203"/>
      <c r="X197" s="1" t="e">
        <f>+'Ark1'!#REF!</f>
        <v>#REF!</v>
      </c>
      <c r="Y197" s="203" t="e">
        <f t="shared" si="42"/>
        <v>#REF!</v>
      </c>
      <c r="Z197" s="98" t="e">
        <f>+'Ark1'!#REF!</f>
        <v>#REF!</v>
      </c>
      <c r="AA197" s="101"/>
      <c r="AB197" s="11" t="e">
        <f>+'Ark1'!#REF!</f>
        <v>#REF!</v>
      </c>
      <c r="AC197" s="11" t="e">
        <f>+'Ark1'!#REF!</f>
        <v>#REF!</v>
      </c>
      <c r="AD197" s="11" t="e">
        <f>+'Ark1'!#REF!</f>
        <v>#REF!</v>
      </c>
      <c r="AE197" s="73"/>
      <c r="AF197" s="98" t="e">
        <f>+'Ark1'!#REF!</f>
        <v>#REF!</v>
      </c>
      <c r="AG197" s="1" t="e">
        <f>+'Ark1'!#REF!</f>
        <v>#REF!</v>
      </c>
      <c r="AH197" s="11" t="e">
        <f>+'Ark1'!#REF!</f>
        <v>#REF!</v>
      </c>
      <c r="AI197" s="98" t="e">
        <f t="shared" si="46"/>
        <v>#REF!</v>
      </c>
      <c r="AJ197" s="47"/>
      <c r="AL197" s="61"/>
    </row>
    <row r="198" spans="1:38" ht="15.6">
      <c r="A198" s="47"/>
      <c r="B198" t="e">
        <f>+'Ark1'!#REF!</f>
        <v>#REF!</v>
      </c>
      <c r="C198" t="e">
        <f>+'Ark1'!#REF!</f>
        <v>#REF!</v>
      </c>
      <c r="D198" s="3" t="str">
        <f t="shared" si="47"/>
        <v>E-</v>
      </c>
      <c r="E198" s="331" t="e">
        <f>+'Ark1'!#REF!</f>
        <v>#REF!</v>
      </c>
      <c r="G198" s="331" t="e">
        <f>+'Ark1'!#REF!</f>
        <v>#REF!</v>
      </c>
      <c r="H198" s="346"/>
      <c r="I198" s="203" t="e">
        <f>+'Ark1'!#REF!</f>
        <v>#REF!</v>
      </c>
      <c r="J198" s="203" t="e">
        <f t="shared" si="40"/>
        <v>#REF!</v>
      </c>
      <c r="K198" s="203" t="e">
        <f>+'Ark1'!#REF!</f>
        <v>#REF!</v>
      </c>
      <c r="L198" s="203"/>
      <c r="M198" s="98" t="e">
        <f>+'Ark1'!#REF!</f>
        <v>#REF!</v>
      </c>
      <c r="N198" s="203" t="e">
        <f t="shared" si="41"/>
        <v>#REF!</v>
      </c>
      <c r="O198" s="203"/>
      <c r="P198" s="520"/>
      <c r="Q198" s="203"/>
      <c r="R198" s="203"/>
      <c r="S198" s="203"/>
      <c r="T198" s="203"/>
      <c r="U198" s="203"/>
      <c r="V198" s="203"/>
      <c r="W198" s="203"/>
      <c r="X198" s="1" t="e">
        <f>+'Ark1'!#REF!</f>
        <v>#REF!</v>
      </c>
      <c r="Y198" s="203" t="e">
        <f t="shared" si="42"/>
        <v>#REF!</v>
      </c>
      <c r="Z198" s="98" t="e">
        <f>+'Ark1'!#REF!</f>
        <v>#REF!</v>
      </c>
      <c r="AA198" s="101"/>
      <c r="AB198" s="11" t="e">
        <f>+'Ark1'!#REF!</f>
        <v>#REF!</v>
      </c>
      <c r="AC198" s="11" t="e">
        <f>+'Ark1'!#REF!</f>
        <v>#REF!</v>
      </c>
      <c r="AD198" s="11" t="e">
        <f>+'Ark1'!#REF!</f>
        <v>#REF!</v>
      </c>
      <c r="AE198" s="73"/>
      <c r="AF198" s="98" t="e">
        <f>+'Ark1'!#REF!</f>
        <v>#REF!</v>
      </c>
      <c r="AG198" s="1" t="e">
        <f>+'Ark1'!#REF!</f>
        <v>#REF!</v>
      </c>
      <c r="AH198" s="11" t="e">
        <f>+'Ark1'!#REF!</f>
        <v>#REF!</v>
      </c>
      <c r="AI198" s="98" t="e">
        <f t="shared" si="46"/>
        <v>#REF!</v>
      </c>
      <c r="AJ198" s="47"/>
      <c r="AL198" s="61"/>
    </row>
    <row r="199" spans="1:38" ht="15.6">
      <c r="A199" s="47"/>
      <c r="B199" t="e">
        <f>+'Ark1'!#REF!</f>
        <v>#REF!</v>
      </c>
      <c r="C199" t="e">
        <f>+'Ark1'!#REF!</f>
        <v>#REF!</v>
      </c>
      <c r="D199" s="3" t="str">
        <f t="shared" si="47"/>
        <v>E</v>
      </c>
      <c r="E199" s="331" t="e">
        <f>+'Ark1'!#REF!</f>
        <v>#REF!</v>
      </c>
      <c r="G199" s="331" t="e">
        <f>+'Ark1'!#REF!</f>
        <v>#REF!</v>
      </c>
      <c r="H199" s="346"/>
      <c r="I199" s="203" t="e">
        <f>+'Ark1'!#REF!</f>
        <v>#REF!</v>
      </c>
      <c r="J199" s="203" t="e">
        <f t="shared" si="40"/>
        <v>#REF!</v>
      </c>
      <c r="K199" s="203" t="e">
        <f>+'Ark1'!#REF!</f>
        <v>#REF!</v>
      </c>
      <c r="L199" s="203"/>
      <c r="M199" s="98" t="e">
        <f>+'Ark1'!#REF!</f>
        <v>#REF!</v>
      </c>
      <c r="N199" s="203" t="e">
        <f t="shared" si="41"/>
        <v>#REF!</v>
      </c>
      <c r="O199" s="203"/>
      <c r="P199" s="520"/>
      <c r="Q199" s="203"/>
      <c r="R199" s="203"/>
      <c r="S199" s="203"/>
      <c r="T199" s="203"/>
      <c r="U199" s="203"/>
      <c r="V199" s="203"/>
      <c r="W199" s="203"/>
      <c r="X199" s="1" t="e">
        <f>+'Ark1'!#REF!</f>
        <v>#REF!</v>
      </c>
      <c r="Y199" s="203" t="e">
        <f t="shared" si="42"/>
        <v>#REF!</v>
      </c>
      <c r="Z199" s="98" t="e">
        <f>+'Ark1'!#REF!</f>
        <v>#REF!</v>
      </c>
      <c r="AA199" s="101"/>
      <c r="AB199" s="11" t="e">
        <f>+'Ark1'!#REF!</f>
        <v>#REF!</v>
      </c>
      <c r="AC199" s="11" t="e">
        <f>+'Ark1'!#REF!</f>
        <v>#REF!</v>
      </c>
      <c r="AD199" s="11" t="e">
        <f>+'Ark1'!#REF!</f>
        <v>#REF!</v>
      </c>
      <c r="AE199" s="73"/>
      <c r="AF199" s="98" t="e">
        <f>+'Ark1'!#REF!</f>
        <v>#REF!</v>
      </c>
      <c r="AG199" s="1" t="e">
        <f>+'Ark1'!#REF!</f>
        <v>#REF!</v>
      </c>
      <c r="AH199" s="11" t="e">
        <f>+'Ark1'!#REF!</f>
        <v>#REF!</v>
      </c>
      <c r="AI199" s="98" t="e">
        <f t="shared" si="46"/>
        <v>#REF!</v>
      </c>
      <c r="AJ199" s="47"/>
      <c r="AL199" s="61"/>
    </row>
    <row r="200" spans="1:38" ht="15.6">
      <c r="A200" s="47"/>
      <c r="B200" t="e">
        <f>+'Ark1'!#REF!</f>
        <v>#REF!</v>
      </c>
      <c r="C200" t="e">
        <f>+'Ark1'!#REF!</f>
        <v>#REF!</v>
      </c>
      <c r="D200" s="3" t="str">
        <f t="shared" si="47"/>
        <v>E+</v>
      </c>
      <c r="E200" s="331" t="e">
        <f>+'Ark1'!#REF!</f>
        <v>#REF!</v>
      </c>
      <c r="G200" s="331" t="e">
        <f>+'Ark1'!#REF!</f>
        <v>#REF!</v>
      </c>
      <c r="H200" s="346"/>
      <c r="I200" s="203" t="e">
        <f>+'Ark1'!#REF!</f>
        <v>#REF!</v>
      </c>
      <c r="J200" s="203" t="e">
        <f t="shared" si="40"/>
        <v>#REF!</v>
      </c>
      <c r="K200" s="203" t="e">
        <f>+'Ark1'!#REF!</f>
        <v>#REF!</v>
      </c>
      <c r="L200" s="203"/>
      <c r="M200" s="98" t="e">
        <f>+'Ark1'!#REF!</f>
        <v>#REF!</v>
      </c>
      <c r="N200" s="203" t="e">
        <f t="shared" si="41"/>
        <v>#REF!</v>
      </c>
      <c r="O200" s="203"/>
      <c r="P200" s="520"/>
      <c r="Q200" s="203"/>
      <c r="R200" s="203"/>
      <c r="S200" s="203"/>
      <c r="T200" s="203"/>
      <c r="U200" s="203"/>
      <c r="V200" s="203"/>
      <c r="W200" s="203"/>
      <c r="X200" s="1" t="e">
        <f>+'Ark1'!#REF!</f>
        <v>#REF!</v>
      </c>
      <c r="Y200" s="203" t="e">
        <f t="shared" si="42"/>
        <v>#REF!</v>
      </c>
      <c r="Z200" s="98" t="e">
        <f>+'Ark1'!#REF!</f>
        <v>#REF!</v>
      </c>
      <c r="AA200" s="101"/>
      <c r="AB200" s="11" t="e">
        <f>+'Ark1'!#REF!</f>
        <v>#REF!</v>
      </c>
      <c r="AC200" s="11" t="e">
        <f>+'Ark1'!#REF!</f>
        <v>#REF!</v>
      </c>
      <c r="AD200" s="11" t="e">
        <f>+'Ark1'!#REF!</f>
        <v>#REF!</v>
      </c>
      <c r="AE200" s="73"/>
      <c r="AF200" s="98" t="e">
        <f>+'Ark1'!#REF!</f>
        <v>#REF!</v>
      </c>
      <c r="AG200" s="1" t="e">
        <f>+'Ark1'!#REF!</f>
        <v>#REF!</v>
      </c>
      <c r="AH200" s="11" t="e">
        <f>+'Ark1'!#REF!</f>
        <v>#REF!</v>
      </c>
      <c r="AI200" s="98" t="e">
        <f t="shared" si="46"/>
        <v>#REF!</v>
      </c>
      <c r="AJ200" s="47"/>
      <c r="AL200" s="61"/>
    </row>
    <row r="201" spans="1:38" ht="15.6">
      <c r="A201" s="47"/>
      <c r="B201" s="56" t="e">
        <f>+'Ark1'!#REF!</f>
        <v>#REF!</v>
      </c>
      <c r="C201" s="56" t="e">
        <f>+'Ark1'!#REF!</f>
        <v>#REF!</v>
      </c>
      <c r="D201" s="67" t="s">
        <v>28</v>
      </c>
      <c r="E201" s="348" t="e">
        <f>+'Ark1'!#REF!</f>
        <v>#REF!</v>
      </c>
      <c r="F201" s="348"/>
      <c r="G201" s="348" t="e">
        <f>+'Ark1'!#REF!</f>
        <v>#REF!</v>
      </c>
      <c r="H201" s="346"/>
      <c r="I201" s="185" t="e">
        <f>+'Ark1'!#REF!</f>
        <v>#REF!</v>
      </c>
      <c r="J201" s="185" t="e">
        <f t="shared" si="40"/>
        <v>#REF!</v>
      </c>
      <c r="K201" s="185" t="e">
        <f>+'Ark1'!#REF!</f>
        <v>#REF!</v>
      </c>
      <c r="L201" s="185"/>
      <c r="M201" s="162" t="e">
        <f>+'Ark1'!#REF!</f>
        <v>#REF!</v>
      </c>
      <c r="N201" s="185" t="e">
        <f t="shared" si="41"/>
        <v>#REF!</v>
      </c>
      <c r="O201" s="185"/>
      <c r="P201" s="519"/>
      <c r="Q201" s="185"/>
      <c r="R201" s="185"/>
      <c r="S201" s="185"/>
      <c r="T201" s="185"/>
      <c r="U201" s="185"/>
      <c r="V201" s="185"/>
      <c r="W201" s="185"/>
      <c r="X201" s="58" t="e">
        <f>+'Ark1'!#REF!</f>
        <v>#REF!</v>
      </c>
      <c r="Y201" s="185" t="e">
        <f t="shared" si="42"/>
        <v>#REF!</v>
      </c>
      <c r="Z201" s="162" t="e">
        <f>+'Ark1'!#REF!</f>
        <v>#REF!</v>
      </c>
      <c r="AA201" s="101"/>
      <c r="AB201" s="76" t="e">
        <f>+'Ark1'!#REF!</f>
        <v>#REF!</v>
      </c>
      <c r="AC201" s="76" t="e">
        <f>+'Ark1'!#REF!</f>
        <v>#REF!</v>
      </c>
      <c r="AD201" s="76" t="e">
        <f>+'Ark1'!#REF!</f>
        <v>#REF!</v>
      </c>
      <c r="AE201" s="73"/>
      <c r="AF201" s="162" t="e">
        <f>+'Ark1'!#REF!</f>
        <v>#REF!</v>
      </c>
      <c r="AG201" s="58" t="e">
        <f>+'Ark1'!#REF!</f>
        <v>#REF!</v>
      </c>
      <c r="AH201" s="76" t="e">
        <f>+'Ark1'!#REF!</f>
        <v>#REF!</v>
      </c>
      <c r="AI201" s="162" t="e">
        <f t="shared" si="46"/>
        <v>#REF!</v>
      </c>
      <c r="AJ201" s="47"/>
      <c r="AL201" s="61"/>
    </row>
    <row r="202" spans="1:38" ht="15.6">
      <c r="A202" s="47"/>
      <c r="B202" s="56" t="e">
        <f>+'Ark1'!#REF!</f>
        <v>#REF!</v>
      </c>
      <c r="C202" s="56" t="e">
        <f>+'Ark1'!#REF!</f>
        <v>#REF!</v>
      </c>
      <c r="D202" s="67" t="s">
        <v>29</v>
      </c>
      <c r="E202" s="348" t="e">
        <f>+'Ark1'!#REF!</f>
        <v>#REF!</v>
      </c>
      <c r="F202" s="348"/>
      <c r="G202" s="348" t="e">
        <f>+'Ark1'!#REF!</f>
        <v>#REF!</v>
      </c>
      <c r="H202" s="346"/>
      <c r="I202" s="185" t="e">
        <f>+'Ark1'!#REF!</f>
        <v>#REF!</v>
      </c>
      <c r="J202" s="185" t="e">
        <f t="shared" si="40"/>
        <v>#REF!</v>
      </c>
      <c r="K202" s="185" t="e">
        <f>+'Ark1'!#REF!</f>
        <v>#REF!</v>
      </c>
      <c r="L202" s="185"/>
      <c r="M202" s="162" t="e">
        <f>+'Ark1'!#REF!</f>
        <v>#REF!</v>
      </c>
      <c r="N202" s="185" t="e">
        <f t="shared" si="41"/>
        <v>#REF!</v>
      </c>
      <c r="O202" s="185"/>
      <c r="P202" s="519"/>
      <c r="Q202" s="185"/>
      <c r="R202" s="185"/>
      <c r="S202" s="185"/>
      <c r="T202" s="185"/>
      <c r="U202" s="185"/>
      <c r="V202" s="185"/>
      <c r="W202" s="185"/>
      <c r="X202" s="58" t="e">
        <f>+'Ark1'!#REF!</f>
        <v>#REF!</v>
      </c>
      <c r="Y202" s="185" t="e">
        <f t="shared" si="42"/>
        <v>#REF!</v>
      </c>
      <c r="Z202" s="162" t="e">
        <f>+'Ark1'!#REF!</f>
        <v>#REF!</v>
      </c>
      <c r="AA202" s="101"/>
      <c r="AB202" s="76" t="e">
        <f>+'Ark1'!#REF!</f>
        <v>#REF!</v>
      </c>
      <c r="AC202" s="76" t="e">
        <f>+'Ark1'!#REF!</f>
        <v>#REF!</v>
      </c>
      <c r="AD202" s="76" t="e">
        <f>+'Ark1'!#REF!</f>
        <v>#REF!</v>
      </c>
      <c r="AE202" s="73"/>
      <c r="AF202" s="162" t="e">
        <f>+'Ark1'!#REF!</f>
        <v>#REF!</v>
      </c>
      <c r="AG202" s="58" t="e">
        <f>+'Ark1'!#REF!</f>
        <v>#REF!</v>
      </c>
      <c r="AH202" s="76" t="e">
        <f>+'Ark1'!#REF!</f>
        <v>#REF!</v>
      </c>
      <c r="AI202" s="162" t="e">
        <f t="shared" si="46"/>
        <v>#REF!</v>
      </c>
      <c r="AJ202" s="47"/>
      <c r="AL202" s="61"/>
    </row>
    <row r="203" spans="1:38" ht="15.6">
      <c r="A203" s="47"/>
      <c r="B203" s="56" t="e">
        <f>+'Ark1'!#REF!</f>
        <v>#REF!</v>
      </c>
      <c r="C203" s="56" t="e">
        <f>+'Ark1'!#REF!</f>
        <v>#REF!</v>
      </c>
      <c r="D203" s="67" t="s">
        <v>30</v>
      </c>
      <c r="E203" s="348" t="e">
        <f>+'Ark1'!#REF!</f>
        <v>#REF!</v>
      </c>
      <c r="F203" s="348"/>
      <c r="G203" s="348" t="e">
        <f>+'Ark1'!#REF!</f>
        <v>#REF!</v>
      </c>
      <c r="H203" s="346"/>
      <c r="I203" s="185" t="e">
        <f>+'Ark1'!#REF!</f>
        <v>#REF!</v>
      </c>
      <c r="J203" s="185" t="e">
        <f t="shared" si="40"/>
        <v>#REF!</v>
      </c>
      <c r="K203" s="185" t="e">
        <f>+'Ark1'!#REF!</f>
        <v>#REF!</v>
      </c>
      <c r="L203" s="185"/>
      <c r="M203" s="162" t="e">
        <f>+'Ark1'!#REF!</f>
        <v>#REF!</v>
      </c>
      <c r="N203" s="185" t="e">
        <f t="shared" si="41"/>
        <v>#REF!</v>
      </c>
      <c r="O203" s="185"/>
      <c r="P203" s="519"/>
      <c r="Q203" s="185"/>
      <c r="R203" s="185"/>
      <c r="S203" s="185"/>
      <c r="T203" s="185"/>
      <c r="U203" s="185"/>
      <c r="V203" s="185"/>
      <c r="W203" s="185"/>
      <c r="X203" s="58" t="e">
        <f>+'Ark1'!#REF!</f>
        <v>#REF!</v>
      </c>
      <c r="Y203" s="185" t="e">
        <f t="shared" si="42"/>
        <v>#REF!</v>
      </c>
      <c r="Z203" s="162" t="e">
        <f>+'Ark1'!#REF!</f>
        <v>#REF!</v>
      </c>
      <c r="AA203" s="101"/>
      <c r="AB203" s="76" t="e">
        <f>+'Ark1'!#REF!</f>
        <v>#REF!</v>
      </c>
      <c r="AC203" s="76" t="e">
        <f>+'Ark1'!#REF!</f>
        <v>#REF!</v>
      </c>
      <c r="AD203" s="76" t="e">
        <f>+'Ark1'!#REF!</f>
        <v>#REF!</v>
      </c>
      <c r="AE203" s="73"/>
      <c r="AF203" s="162" t="e">
        <f>+'Ark1'!#REF!</f>
        <v>#REF!</v>
      </c>
      <c r="AG203" s="58" t="e">
        <f>+'Ark1'!#REF!</f>
        <v>#REF!</v>
      </c>
      <c r="AH203" s="76" t="e">
        <f>+'Ark1'!#REF!</f>
        <v>#REF!</v>
      </c>
      <c r="AI203" s="162" t="e">
        <f t="shared" si="46"/>
        <v>#REF!</v>
      </c>
      <c r="AJ203" s="47"/>
      <c r="AL203" s="61"/>
    </row>
    <row r="204" spans="1:38" ht="15.6">
      <c r="A204" s="47"/>
      <c r="B204" s="56" t="e">
        <f>+'Ark1'!#REF!</f>
        <v>#REF!</v>
      </c>
      <c r="C204" s="56" t="e">
        <f>+'Ark1'!#REF!</f>
        <v>#REF!</v>
      </c>
      <c r="D204" s="67" t="s">
        <v>31</v>
      </c>
      <c r="E204" s="348" t="e">
        <f>+'Ark1'!#REF!</f>
        <v>#REF!</v>
      </c>
      <c r="F204" s="348"/>
      <c r="G204" s="348" t="e">
        <f>+'Ark1'!#REF!</f>
        <v>#REF!</v>
      </c>
      <c r="H204" s="346"/>
      <c r="I204" s="185" t="e">
        <f>+'Ark1'!#REF!</f>
        <v>#REF!</v>
      </c>
      <c r="J204" s="185" t="e">
        <f t="shared" si="40"/>
        <v>#REF!</v>
      </c>
      <c r="K204" s="185" t="e">
        <f>+'Ark1'!#REF!</f>
        <v>#REF!</v>
      </c>
      <c r="L204" s="185"/>
      <c r="M204" s="162" t="e">
        <f>+'Ark1'!#REF!</f>
        <v>#REF!</v>
      </c>
      <c r="N204" s="185" t="e">
        <f t="shared" si="41"/>
        <v>#REF!</v>
      </c>
      <c r="O204" s="185"/>
      <c r="P204" s="519"/>
      <c r="Q204" s="185"/>
      <c r="R204" s="185"/>
      <c r="S204" s="185"/>
      <c r="T204" s="185"/>
      <c r="U204" s="185"/>
      <c r="V204" s="185"/>
      <c r="W204" s="185"/>
      <c r="X204" s="58" t="e">
        <f>+'Ark1'!#REF!</f>
        <v>#REF!</v>
      </c>
      <c r="Y204" s="185" t="e">
        <f t="shared" si="42"/>
        <v>#REF!</v>
      </c>
      <c r="Z204" s="162" t="e">
        <f>+'Ark1'!#REF!</f>
        <v>#REF!</v>
      </c>
      <c r="AA204" s="101"/>
      <c r="AB204" s="76" t="e">
        <f>+'Ark1'!#REF!</f>
        <v>#REF!</v>
      </c>
      <c r="AC204" s="76" t="e">
        <f>+'Ark1'!#REF!</f>
        <v>#REF!</v>
      </c>
      <c r="AD204" s="76" t="e">
        <f>+'Ark1'!#REF!</f>
        <v>#REF!</v>
      </c>
      <c r="AE204" s="73"/>
      <c r="AF204" s="162" t="e">
        <f>+'Ark1'!#REF!</f>
        <v>#REF!</v>
      </c>
      <c r="AG204" s="58" t="e">
        <f>+'Ark1'!#REF!</f>
        <v>#REF!</v>
      </c>
      <c r="AH204" s="76" t="e">
        <f>+'Ark1'!#REF!</f>
        <v>#REF!</v>
      </c>
      <c r="AI204" s="162" t="e">
        <f t="shared" si="46"/>
        <v>#REF!</v>
      </c>
      <c r="AJ204" s="47"/>
      <c r="AL204" s="61"/>
    </row>
    <row r="205" spans="1:38" ht="15.6">
      <c r="A205" s="47"/>
      <c r="B205" s="56" t="e">
        <f>+'Ark1'!#REF!</f>
        <v>#REF!</v>
      </c>
      <c r="C205" s="56" t="e">
        <f>+'Ark1'!#REF!</f>
        <v>#REF!</v>
      </c>
      <c r="D205" s="67" t="s">
        <v>402</v>
      </c>
      <c r="E205" s="348" t="e">
        <f>+'Ark1'!#REF!</f>
        <v>#REF!</v>
      </c>
      <c r="F205" s="348"/>
      <c r="G205" s="348" t="e">
        <f>+'Ark1'!#REF!</f>
        <v>#REF!</v>
      </c>
      <c r="H205" s="346"/>
      <c r="I205" s="185" t="e">
        <f>+'Ark1'!#REF!</f>
        <v>#REF!</v>
      </c>
      <c r="J205" s="185" t="e">
        <f t="shared" si="40"/>
        <v>#REF!</v>
      </c>
      <c r="K205" s="185" t="e">
        <f>+'Ark1'!#REF!</f>
        <v>#REF!</v>
      </c>
      <c r="L205" s="185"/>
      <c r="M205" s="162" t="e">
        <f>+'Ark1'!#REF!</f>
        <v>#REF!</v>
      </c>
      <c r="N205" s="185" t="e">
        <f t="shared" si="41"/>
        <v>#REF!</v>
      </c>
      <c r="O205" s="185"/>
      <c r="P205" s="519"/>
      <c r="Q205" s="185"/>
      <c r="R205" s="185"/>
      <c r="S205" s="185"/>
      <c r="T205" s="185"/>
      <c r="U205" s="185"/>
      <c r="V205" s="185"/>
      <c r="W205" s="185"/>
      <c r="X205" s="58" t="e">
        <f>+'Ark1'!#REF!</f>
        <v>#REF!</v>
      </c>
      <c r="Y205" s="185" t="e">
        <f t="shared" si="42"/>
        <v>#REF!</v>
      </c>
      <c r="Z205" s="162" t="e">
        <f>+'Ark1'!#REF!</f>
        <v>#REF!</v>
      </c>
      <c r="AA205" s="101"/>
      <c r="AB205" s="76" t="e">
        <f>+'Ark1'!#REF!</f>
        <v>#REF!</v>
      </c>
      <c r="AC205" s="76" t="e">
        <f>+'Ark1'!#REF!</f>
        <v>#REF!</v>
      </c>
      <c r="AD205" s="76" t="e">
        <f>+'Ark1'!#REF!</f>
        <v>#REF!</v>
      </c>
      <c r="AE205" s="73"/>
      <c r="AF205" s="162" t="e">
        <f>+'Ark1'!#REF!</f>
        <v>#REF!</v>
      </c>
      <c r="AG205" s="58" t="e">
        <f>+'Ark1'!#REF!</f>
        <v>#REF!</v>
      </c>
      <c r="AH205" s="76" t="e">
        <f>+'Ark1'!#REF!</f>
        <v>#REF!</v>
      </c>
      <c r="AI205" s="162" t="e">
        <f t="shared" si="46"/>
        <v>#REF!</v>
      </c>
      <c r="AJ205" s="47"/>
      <c r="AL205" s="61"/>
    </row>
    <row r="206" spans="1:38" ht="15.6">
      <c r="A206" s="47"/>
      <c r="B206" s="56" t="e">
        <f>+'Ark1'!#REF!</f>
        <v>#REF!</v>
      </c>
      <c r="C206" s="56" t="e">
        <f>+'Ark1'!#REF!</f>
        <v>#REF!</v>
      </c>
      <c r="D206" s="67" t="s">
        <v>32</v>
      </c>
      <c r="E206" s="348" t="e">
        <f>+'Ark1'!#REF!</f>
        <v>#REF!</v>
      </c>
      <c r="F206" s="348"/>
      <c r="G206" s="348" t="e">
        <f>+'Ark1'!#REF!</f>
        <v>#REF!</v>
      </c>
      <c r="H206" s="346"/>
      <c r="I206" s="185" t="e">
        <f>+'Ark1'!#REF!</f>
        <v>#REF!</v>
      </c>
      <c r="J206" s="185" t="e">
        <f t="shared" si="40"/>
        <v>#REF!</v>
      </c>
      <c r="K206" s="185" t="e">
        <f>+'Ark1'!#REF!</f>
        <v>#REF!</v>
      </c>
      <c r="L206" s="185"/>
      <c r="M206" s="162" t="e">
        <f>+'Ark1'!#REF!</f>
        <v>#REF!</v>
      </c>
      <c r="N206" s="185" t="e">
        <f t="shared" si="41"/>
        <v>#REF!</v>
      </c>
      <c r="O206" s="185"/>
      <c r="P206" s="519"/>
      <c r="Q206" s="185"/>
      <c r="R206" s="185"/>
      <c r="S206" s="185"/>
      <c r="T206" s="185"/>
      <c r="U206" s="185"/>
      <c r="V206" s="185"/>
      <c r="W206" s="185"/>
      <c r="X206" s="58" t="e">
        <f>+'Ark1'!#REF!</f>
        <v>#REF!</v>
      </c>
      <c r="Y206" s="185" t="e">
        <f t="shared" si="42"/>
        <v>#REF!</v>
      </c>
      <c r="Z206" s="162" t="e">
        <f>+'Ark1'!#REF!</f>
        <v>#REF!</v>
      </c>
      <c r="AA206" s="101"/>
      <c r="AB206" s="76" t="e">
        <f>+'Ark1'!#REF!</f>
        <v>#REF!</v>
      </c>
      <c r="AC206" s="76" t="e">
        <f>+'Ark1'!#REF!</f>
        <v>#REF!</v>
      </c>
      <c r="AD206" s="76" t="e">
        <f>+'Ark1'!#REF!</f>
        <v>#REF!</v>
      </c>
      <c r="AE206" s="73"/>
      <c r="AF206" s="162" t="e">
        <f>+'Ark1'!#REF!</f>
        <v>#REF!</v>
      </c>
      <c r="AG206" s="58" t="e">
        <f>+'Ark1'!#REF!</f>
        <v>#REF!</v>
      </c>
      <c r="AH206" s="76" t="e">
        <f>+'Ark1'!#REF!</f>
        <v>#REF!</v>
      </c>
      <c r="AI206" s="162" t="e">
        <f t="shared" si="46"/>
        <v>#REF!</v>
      </c>
      <c r="AJ206" s="47"/>
      <c r="AL206" s="61"/>
    </row>
    <row r="207" spans="1:38" ht="15.6">
      <c r="A207" s="47"/>
      <c r="B207" s="56" t="e">
        <f>+'Ark1'!#REF!</f>
        <v>#REF!</v>
      </c>
      <c r="C207" s="56" t="e">
        <f>+'Ark1'!#REF!</f>
        <v>#REF!</v>
      </c>
      <c r="D207" s="67" t="s">
        <v>33</v>
      </c>
      <c r="E207" s="348" t="e">
        <f>+'Ark1'!#REF!</f>
        <v>#REF!</v>
      </c>
      <c r="F207" s="348"/>
      <c r="G207" s="348" t="e">
        <f>+'Ark1'!#REF!</f>
        <v>#REF!</v>
      </c>
      <c r="H207" s="346"/>
      <c r="I207" s="185" t="e">
        <f>+'Ark1'!#REF!</f>
        <v>#REF!</v>
      </c>
      <c r="J207" s="185" t="e">
        <f t="shared" si="40"/>
        <v>#REF!</v>
      </c>
      <c r="K207" s="185" t="e">
        <f>+'Ark1'!#REF!</f>
        <v>#REF!</v>
      </c>
      <c r="L207" s="185"/>
      <c r="M207" s="162" t="e">
        <f>+'Ark1'!#REF!</f>
        <v>#REF!</v>
      </c>
      <c r="N207" s="185" t="e">
        <f t="shared" si="41"/>
        <v>#REF!</v>
      </c>
      <c r="O207" s="185"/>
      <c r="P207" s="519"/>
      <c r="Q207" s="185"/>
      <c r="R207" s="185"/>
      <c r="S207" s="185"/>
      <c r="T207" s="185"/>
      <c r="U207" s="185"/>
      <c r="V207" s="185"/>
      <c r="W207" s="185"/>
      <c r="X207" s="58" t="e">
        <f>+'Ark1'!#REF!</f>
        <v>#REF!</v>
      </c>
      <c r="Y207" s="185" t="e">
        <f t="shared" si="42"/>
        <v>#REF!</v>
      </c>
      <c r="Z207" s="162" t="e">
        <f>+'Ark1'!#REF!</f>
        <v>#REF!</v>
      </c>
      <c r="AA207" s="101"/>
      <c r="AB207" s="76" t="e">
        <f>+'Ark1'!#REF!</f>
        <v>#REF!</v>
      </c>
      <c r="AC207" s="76" t="e">
        <f>+'Ark1'!#REF!</f>
        <v>#REF!</v>
      </c>
      <c r="AD207" s="76" t="e">
        <f>+'Ark1'!#REF!</f>
        <v>#REF!</v>
      </c>
      <c r="AE207" s="73"/>
      <c r="AF207" s="162" t="e">
        <f>+'Ark1'!#REF!</f>
        <v>#REF!</v>
      </c>
      <c r="AG207" s="58" t="e">
        <f>+'Ark1'!#REF!</f>
        <v>#REF!</v>
      </c>
      <c r="AH207" s="76" t="e">
        <f>+'Ark1'!#REF!</f>
        <v>#REF!</v>
      </c>
      <c r="AI207" s="162" t="e">
        <f t="shared" si="46"/>
        <v>#REF!</v>
      </c>
      <c r="AJ207" s="47"/>
      <c r="AL207" s="61"/>
    </row>
    <row r="208" spans="1:38" ht="15.6">
      <c r="A208" s="47"/>
      <c r="B208" s="56" t="e">
        <f>+'Ark1'!#REF!</f>
        <v>#REF!</v>
      </c>
      <c r="C208" s="56" t="e">
        <f>+'Ark1'!#REF!</f>
        <v>#REF!</v>
      </c>
      <c r="D208" s="67" t="s">
        <v>34</v>
      </c>
      <c r="E208" s="348" t="e">
        <f>+'Ark1'!#REF!</f>
        <v>#REF!</v>
      </c>
      <c r="F208" s="348"/>
      <c r="G208" s="348" t="e">
        <f>+'Ark1'!#REF!</f>
        <v>#REF!</v>
      </c>
      <c r="H208" s="346"/>
      <c r="I208" s="185" t="e">
        <f>+'Ark1'!#REF!</f>
        <v>#REF!</v>
      </c>
      <c r="J208" s="185" t="e">
        <f t="shared" si="40"/>
        <v>#REF!</v>
      </c>
      <c r="K208" s="185" t="e">
        <f>+'Ark1'!#REF!</f>
        <v>#REF!</v>
      </c>
      <c r="L208" s="185"/>
      <c r="M208" s="162" t="e">
        <f>+'Ark1'!#REF!</f>
        <v>#REF!</v>
      </c>
      <c r="N208" s="185" t="e">
        <f t="shared" si="41"/>
        <v>#REF!</v>
      </c>
      <c r="O208" s="185"/>
      <c r="P208" s="519"/>
      <c r="Q208" s="185"/>
      <c r="R208" s="185"/>
      <c r="S208" s="185"/>
      <c r="T208" s="185"/>
      <c r="U208" s="185"/>
      <c r="V208" s="185"/>
      <c r="W208" s="185"/>
      <c r="X208" s="58" t="e">
        <f>+'Ark1'!#REF!</f>
        <v>#REF!</v>
      </c>
      <c r="Y208" s="185" t="e">
        <f t="shared" si="42"/>
        <v>#REF!</v>
      </c>
      <c r="Z208" s="162" t="e">
        <f>+'Ark1'!#REF!</f>
        <v>#REF!</v>
      </c>
      <c r="AA208" s="101"/>
      <c r="AB208" s="76" t="e">
        <f>+'Ark1'!#REF!</f>
        <v>#REF!</v>
      </c>
      <c r="AC208" s="76" t="e">
        <f>+'Ark1'!#REF!</f>
        <v>#REF!</v>
      </c>
      <c r="AD208" s="76" t="e">
        <f>+'Ark1'!#REF!</f>
        <v>#REF!</v>
      </c>
      <c r="AE208" s="73"/>
      <c r="AF208" s="162" t="e">
        <f>+'Ark1'!#REF!</f>
        <v>#REF!</v>
      </c>
      <c r="AG208" s="58" t="e">
        <f>+'Ark1'!#REF!</f>
        <v>#REF!</v>
      </c>
      <c r="AH208" s="76" t="e">
        <f>+'Ark1'!#REF!</f>
        <v>#REF!</v>
      </c>
      <c r="AI208" s="162" t="e">
        <f t="shared" si="46"/>
        <v>#REF!</v>
      </c>
      <c r="AJ208" s="47"/>
      <c r="AL208" s="61"/>
    </row>
    <row r="209" spans="1:38" ht="15.6">
      <c r="A209" s="47"/>
      <c r="B209" s="56" t="e">
        <f>+'Ark1'!#REF!</f>
        <v>#REF!</v>
      </c>
      <c r="C209" s="56" t="e">
        <f>+'Ark1'!#REF!</f>
        <v>#REF!</v>
      </c>
      <c r="D209" s="67" t="s">
        <v>35</v>
      </c>
      <c r="E209" s="348" t="e">
        <f>+'Ark1'!#REF!</f>
        <v>#REF!</v>
      </c>
      <c r="F209" s="348"/>
      <c r="G209" s="348" t="e">
        <f>+'Ark1'!#REF!</f>
        <v>#REF!</v>
      </c>
      <c r="H209" s="346"/>
      <c r="I209" s="185" t="e">
        <f>+'Ark1'!#REF!</f>
        <v>#REF!</v>
      </c>
      <c r="J209" s="185" t="e">
        <f t="shared" si="40"/>
        <v>#REF!</v>
      </c>
      <c r="K209" s="185" t="e">
        <f>+'Ark1'!#REF!</f>
        <v>#REF!</v>
      </c>
      <c r="L209" s="185"/>
      <c r="M209" s="162" t="e">
        <f>+'Ark1'!#REF!</f>
        <v>#REF!</v>
      </c>
      <c r="N209" s="185" t="e">
        <f t="shared" si="41"/>
        <v>#REF!</v>
      </c>
      <c r="O209" s="185"/>
      <c r="P209" s="519"/>
      <c r="Q209" s="185"/>
      <c r="R209" s="185"/>
      <c r="S209" s="185"/>
      <c r="T209" s="185"/>
      <c r="U209" s="185"/>
      <c r="V209" s="185"/>
      <c r="W209" s="185"/>
      <c r="X209" s="58" t="e">
        <f>+'Ark1'!#REF!</f>
        <v>#REF!</v>
      </c>
      <c r="Y209" s="185" t="e">
        <f t="shared" si="42"/>
        <v>#REF!</v>
      </c>
      <c r="Z209" s="162" t="e">
        <f>+'Ark1'!#REF!</f>
        <v>#REF!</v>
      </c>
      <c r="AA209" s="101"/>
      <c r="AB209" s="76" t="e">
        <f>+'Ark1'!#REF!</f>
        <v>#REF!</v>
      </c>
      <c r="AC209" s="76" t="e">
        <f>+'Ark1'!#REF!</f>
        <v>#REF!</v>
      </c>
      <c r="AD209" s="76" t="e">
        <f>+'Ark1'!#REF!</f>
        <v>#REF!</v>
      </c>
      <c r="AE209" s="73"/>
      <c r="AF209" s="162" t="e">
        <f>+'Ark1'!#REF!</f>
        <v>#REF!</v>
      </c>
      <c r="AG209" s="58" t="e">
        <f>+'Ark1'!#REF!</f>
        <v>#REF!</v>
      </c>
      <c r="AH209" s="76" t="e">
        <f>+'Ark1'!#REF!</f>
        <v>#REF!</v>
      </c>
      <c r="AI209" s="162" t="e">
        <f t="shared" si="46"/>
        <v>#REF!</v>
      </c>
      <c r="AJ209" s="47"/>
      <c r="AL209" s="61"/>
    </row>
    <row r="210" spans="1:38" ht="15.6">
      <c r="A210" s="47"/>
      <c r="B210" s="56" t="e">
        <f>+'Ark1'!#REF!</f>
        <v>#REF!</v>
      </c>
      <c r="C210" s="56" t="e">
        <f>+'Ark1'!#REF!</f>
        <v>#REF!</v>
      </c>
      <c r="D210" s="67" t="s">
        <v>36</v>
      </c>
      <c r="E210" s="348" t="e">
        <f>+'Ark1'!#REF!</f>
        <v>#REF!</v>
      </c>
      <c r="F210" s="348"/>
      <c r="G210" s="348" t="e">
        <f>+'Ark1'!#REF!</f>
        <v>#REF!</v>
      </c>
      <c r="H210" s="346"/>
      <c r="I210" s="185" t="e">
        <f>+'Ark1'!#REF!</f>
        <v>#REF!</v>
      </c>
      <c r="J210" s="185" t="e">
        <f t="shared" si="40"/>
        <v>#REF!</v>
      </c>
      <c r="K210" s="185" t="e">
        <f>+'Ark1'!#REF!</f>
        <v>#REF!</v>
      </c>
      <c r="L210" s="185"/>
      <c r="M210" s="162" t="e">
        <f>+'Ark1'!#REF!</f>
        <v>#REF!</v>
      </c>
      <c r="N210" s="185" t="e">
        <f t="shared" si="41"/>
        <v>#REF!</v>
      </c>
      <c r="O210" s="185"/>
      <c r="P210" s="519"/>
      <c r="Q210" s="185"/>
      <c r="R210" s="185"/>
      <c r="S210" s="185"/>
      <c r="T210" s="185"/>
      <c r="U210" s="185"/>
      <c r="V210" s="185"/>
      <c r="W210" s="185"/>
      <c r="X210" s="58" t="e">
        <f>+'Ark1'!#REF!</f>
        <v>#REF!</v>
      </c>
      <c r="Y210" s="185" t="e">
        <f t="shared" si="42"/>
        <v>#REF!</v>
      </c>
      <c r="Z210" s="162" t="e">
        <f>+'Ark1'!#REF!</f>
        <v>#REF!</v>
      </c>
      <c r="AA210" s="101"/>
      <c r="AB210" s="76" t="e">
        <f>+'Ark1'!#REF!</f>
        <v>#REF!</v>
      </c>
      <c r="AC210" s="76" t="e">
        <f>+'Ark1'!#REF!</f>
        <v>#REF!</v>
      </c>
      <c r="AD210" s="76" t="e">
        <f>+'Ark1'!#REF!</f>
        <v>#REF!</v>
      </c>
      <c r="AE210" s="73"/>
      <c r="AF210" s="162" t="e">
        <f>+'Ark1'!#REF!</f>
        <v>#REF!</v>
      </c>
      <c r="AG210" s="58" t="e">
        <f>+'Ark1'!#REF!</f>
        <v>#REF!</v>
      </c>
      <c r="AH210" s="76" t="e">
        <f>+'Ark1'!#REF!</f>
        <v>#REF!</v>
      </c>
      <c r="AI210" s="162" t="e">
        <f t="shared" si="46"/>
        <v>#REF!</v>
      </c>
      <c r="AJ210" s="47"/>
      <c r="AL210" s="61"/>
    </row>
    <row r="211" spans="1:38" ht="15.6">
      <c r="A211" s="47"/>
      <c r="B211" s="56" t="e">
        <f>+'Ark1'!#REF!</f>
        <v>#REF!</v>
      </c>
      <c r="C211" s="56" t="e">
        <f>+'Ark1'!#REF!</f>
        <v>#REF!</v>
      </c>
      <c r="D211" s="67" t="s">
        <v>37</v>
      </c>
      <c r="E211" s="348" t="e">
        <f>+'Ark1'!#REF!</f>
        <v>#REF!</v>
      </c>
      <c r="F211" s="348"/>
      <c r="G211" s="348" t="e">
        <f>+'Ark1'!#REF!</f>
        <v>#REF!</v>
      </c>
      <c r="H211" s="346"/>
      <c r="I211" s="185" t="e">
        <f>+'Ark1'!#REF!</f>
        <v>#REF!</v>
      </c>
      <c r="J211" s="185" t="e">
        <f t="shared" si="40"/>
        <v>#REF!</v>
      </c>
      <c r="K211" s="185" t="e">
        <f>+'Ark1'!#REF!</f>
        <v>#REF!</v>
      </c>
      <c r="L211" s="185"/>
      <c r="M211" s="162" t="e">
        <f>+'Ark1'!#REF!</f>
        <v>#REF!</v>
      </c>
      <c r="N211" s="185" t="e">
        <f t="shared" si="41"/>
        <v>#REF!</v>
      </c>
      <c r="O211" s="185"/>
      <c r="P211" s="519"/>
      <c r="Q211" s="185"/>
      <c r="R211" s="185"/>
      <c r="S211" s="185"/>
      <c r="T211" s="185"/>
      <c r="U211" s="185"/>
      <c r="V211" s="185"/>
      <c r="W211" s="185"/>
      <c r="X211" s="58" t="e">
        <f>+'Ark1'!#REF!</f>
        <v>#REF!</v>
      </c>
      <c r="Y211" s="185" t="e">
        <f t="shared" si="42"/>
        <v>#REF!</v>
      </c>
      <c r="Z211" s="162" t="e">
        <f>+'Ark1'!#REF!</f>
        <v>#REF!</v>
      </c>
      <c r="AA211" s="101"/>
      <c r="AB211" s="76" t="e">
        <f>+'Ark1'!#REF!</f>
        <v>#REF!</v>
      </c>
      <c r="AC211" s="76" t="e">
        <f>+'Ark1'!#REF!</f>
        <v>#REF!</v>
      </c>
      <c r="AD211" s="76" t="e">
        <f>+'Ark1'!#REF!</f>
        <v>#REF!</v>
      </c>
      <c r="AE211" s="73"/>
      <c r="AF211" s="162" t="e">
        <f>+'Ark1'!#REF!</f>
        <v>#REF!</v>
      </c>
      <c r="AG211" s="58" t="e">
        <f>+'Ark1'!#REF!</f>
        <v>#REF!</v>
      </c>
      <c r="AH211" s="76" t="e">
        <f>+'Ark1'!#REF!</f>
        <v>#REF!</v>
      </c>
      <c r="AI211" s="162" t="e">
        <f t="shared" si="46"/>
        <v>#REF!</v>
      </c>
      <c r="AJ211" s="47"/>
      <c r="AL211" s="61"/>
    </row>
    <row r="212" spans="1:38" ht="15.6">
      <c r="A212" s="47"/>
      <c r="B212" s="56" t="e">
        <f>+'Ark1'!#REF!</f>
        <v>#REF!</v>
      </c>
      <c r="C212" s="56" t="e">
        <f>+'Ark1'!#REF!</f>
        <v>#REF!</v>
      </c>
      <c r="D212" s="67" t="s">
        <v>38</v>
      </c>
      <c r="E212" s="348" t="e">
        <f>+'Ark1'!#REF!</f>
        <v>#REF!</v>
      </c>
      <c r="F212" s="348"/>
      <c r="G212" s="348" t="e">
        <f>+'Ark1'!#REF!</f>
        <v>#REF!</v>
      </c>
      <c r="H212" s="346"/>
      <c r="I212" s="185" t="e">
        <f>+'Ark1'!#REF!</f>
        <v>#REF!</v>
      </c>
      <c r="J212" s="185" t="e">
        <f t="shared" si="40"/>
        <v>#REF!</v>
      </c>
      <c r="K212" s="185" t="e">
        <f>+'Ark1'!#REF!</f>
        <v>#REF!</v>
      </c>
      <c r="L212" s="185"/>
      <c r="M212" s="162" t="e">
        <f>+'Ark1'!#REF!</f>
        <v>#REF!</v>
      </c>
      <c r="N212" s="185" t="e">
        <f t="shared" si="41"/>
        <v>#REF!</v>
      </c>
      <c r="O212" s="185"/>
      <c r="P212" s="519"/>
      <c r="Q212" s="185"/>
      <c r="R212" s="185"/>
      <c r="S212" s="185"/>
      <c r="T212" s="185"/>
      <c r="U212" s="185"/>
      <c r="V212" s="185"/>
      <c r="W212" s="185"/>
      <c r="X212" s="58" t="e">
        <f>+'Ark1'!#REF!</f>
        <v>#REF!</v>
      </c>
      <c r="Y212" s="185" t="e">
        <f t="shared" si="42"/>
        <v>#REF!</v>
      </c>
      <c r="Z212" s="162" t="e">
        <f>+'Ark1'!#REF!</f>
        <v>#REF!</v>
      </c>
      <c r="AA212" s="101"/>
      <c r="AB212" s="76" t="e">
        <f>+'Ark1'!#REF!</f>
        <v>#REF!</v>
      </c>
      <c r="AC212" s="76" t="e">
        <f>+'Ark1'!#REF!</f>
        <v>#REF!</v>
      </c>
      <c r="AD212" s="76" t="e">
        <f>+'Ark1'!#REF!</f>
        <v>#REF!</v>
      </c>
      <c r="AE212" s="73"/>
      <c r="AF212" s="162" t="e">
        <f>+'Ark1'!#REF!</f>
        <v>#REF!</v>
      </c>
      <c r="AG212" s="58" t="e">
        <f>+'Ark1'!#REF!</f>
        <v>#REF!</v>
      </c>
      <c r="AH212" s="76" t="e">
        <f>+'Ark1'!#REF!</f>
        <v>#REF!</v>
      </c>
      <c r="AI212" s="162" t="e">
        <f t="shared" si="46"/>
        <v>#REF!</v>
      </c>
      <c r="AJ212" s="47"/>
      <c r="AL212" s="61"/>
    </row>
    <row r="213" spans="1:38" ht="15.6">
      <c r="A213" s="47"/>
      <c r="B213" s="56" t="e">
        <f>+'Ark1'!#REF!</f>
        <v>#REF!</v>
      </c>
      <c r="C213" s="56" t="e">
        <f>+'Ark1'!#REF!</f>
        <v>#REF!</v>
      </c>
      <c r="D213" s="67" t="s">
        <v>39</v>
      </c>
      <c r="E213" s="348" t="e">
        <f>+'Ark1'!#REF!</f>
        <v>#REF!</v>
      </c>
      <c r="F213" s="348"/>
      <c r="G213" s="348" t="e">
        <f>+'Ark1'!#REF!</f>
        <v>#REF!</v>
      </c>
      <c r="H213" s="346"/>
      <c r="I213" s="185" t="e">
        <f>+'Ark1'!#REF!</f>
        <v>#REF!</v>
      </c>
      <c r="J213" s="185" t="e">
        <f t="shared" si="40"/>
        <v>#REF!</v>
      </c>
      <c r="K213" s="185" t="e">
        <f>+'Ark1'!#REF!</f>
        <v>#REF!</v>
      </c>
      <c r="L213" s="185"/>
      <c r="M213" s="162" t="e">
        <f>+'Ark1'!#REF!</f>
        <v>#REF!</v>
      </c>
      <c r="N213" s="185" t="e">
        <f t="shared" si="41"/>
        <v>#REF!</v>
      </c>
      <c r="O213" s="185"/>
      <c r="P213" s="519"/>
      <c r="Q213" s="185"/>
      <c r="R213" s="185"/>
      <c r="S213" s="185"/>
      <c r="T213" s="185"/>
      <c r="U213" s="185"/>
      <c r="V213" s="185"/>
      <c r="W213" s="185"/>
      <c r="X213" s="58" t="e">
        <f>+'Ark1'!#REF!</f>
        <v>#REF!</v>
      </c>
      <c r="Y213" s="185" t="e">
        <f t="shared" si="42"/>
        <v>#REF!</v>
      </c>
      <c r="Z213" s="162" t="e">
        <f>+'Ark1'!#REF!</f>
        <v>#REF!</v>
      </c>
      <c r="AA213" s="101"/>
      <c r="AB213" s="76" t="e">
        <f>+'Ark1'!#REF!</f>
        <v>#REF!</v>
      </c>
      <c r="AC213" s="76" t="e">
        <f>+'Ark1'!#REF!</f>
        <v>#REF!</v>
      </c>
      <c r="AD213" s="76" t="e">
        <f>+'Ark1'!#REF!</f>
        <v>#REF!</v>
      </c>
      <c r="AE213" s="73"/>
      <c r="AF213" s="162" t="e">
        <f>+'Ark1'!#REF!</f>
        <v>#REF!</v>
      </c>
      <c r="AG213" s="58" t="e">
        <f>+'Ark1'!#REF!</f>
        <v>#REF!</v>
      </c>
      <c r="AH213" s="76" t="e">
        <f>+'Ark1'!#REF!</f>
        <v>#REF!</v>
      </c>
      <c r="AI213" s="162" t="e">
        <f t="shared" si="46"/>
        <v>#REF!</v>
      </c>
      <c r="AJ213" s="47"/>
      <c r="AL213" s="61"/>
    </row>
    <row r="214" spans="1:38" ht="15.6">
      <c r="A214" s="47"/>
      <c r="B214" s="56" t="e">
        <f>+'Ark1'!#REF!</f>
        <v>#REF!</v>
      </c>
      <c r="C214" s="56" t="e">
        <f>+'Ark1'!#REF!</f>
        <v>#REF!</v>
      </c>
      <c r="D214" s="67" t="s">
        <v>403</v>
      </c>
      <c r="E214" s="348" t="e">
        <f>+'Ark1'!#REF!</f>
        <v>#REF!</v>
      </c>
      <c r="F214" s="348"/>
      <c r="G214" s="348" t="e">
        <f>+'Ark1'!#REF!</f>
        <v>#REF!</v>
      </c>
      <c r="H214" s="346"/>
      <c r="I214" s="185" t="e">
        <f>+'Ark1'!#REF!</f>
        <v>#REF!</v>
      </c>
      <c r="J214" s="185" t="e">
        <f t="shared" ref="J214:J277" si="48">+I214-I229</f>
        <v>#REF!</v>
      </c>
      <c r="K214" s="185" t="e">
        <f>+'Ark1'!#REF!</f>
        <v>#REF!</v>
      </c>
      <c r="L214" s="185"/>
      <c r="M214" s="162" t="e">
        <f>+'Ark1'!#REF!</f>
        <v>#REF!</v>
      </c>
      <c r="N214" s="185" t="e">
        <f t="shared" ref="N214:N277" si="49">+M214-M229</f>
        <v>#REF!</v>
      </c>
      <c r="O214" s="185"/>
      <c r="P214" s="519"/>
      <c r="Q214" s="185"/>
      <c r="R214" s="185"/>
      <c r="S214" s="185"/>
      <c r="T214" s="185"/>
      <c r="U214" s="185"/>
      <c r="V214" s="185"/>
      <c r="W214" s="185"/>
      <c r="X214" s="58" t="e">
        <f>+'Ark1'!#REF!</f>
        <v>#REF!</v>
      </c>
      <c r="Y214" s="185" t="e">
        <f t="shared" ref="Y214:Y277" si="50">+X214-X229</f>
        <v>#REF!</v>
      </c>
      <c r="Z214" s="162" t="e">
        <f>+'Ark1'!#REF!</f>
        <v>#REF!</v>
      </c>
      <c r="AA214" s="101"/>
      <c r="AB214" s="76" t="e">
        <f>+'Ark1'!#REF!</f>
        <v>#REF!</v>
      </c>
      <c r="AC214" s="76" t="e">
        <f>+'Ark1'!#REF!</f>
        <v>#REF!</v>
      </c>
      <c r="AD214" s="76" t="e">
        <f>+'Ark1'!#REF!</f>
        <v>#REF!</v>
      </c>
      <c r="AE214" s="73"/>
      <c r="AF214" s="162" t="e">
        <f>+'Ark1'!#REF!</f>
        <v>#REF!</v>
      </c>
      <c r="AG214" s="58" t="e">
        <f>+'Ark1'!#REF!</f>
        <v>#REF!</v>
      </c>
      <c r="AH214" s="76" t="e">
        <f>+'Ark1'!#REF!</f>
        <v>#REF!</v>
      </c>
      <c r="AI214" s="162" t="e">
        <f t="shared" si="46"/>
        <v>#REF!</v>
      </c>
      <c r="AJ214" s="47"/>
      <c r="AL214" s="61"/>
    </row>
    <row r="215" spans="1:38" ht="15.6">
      <c r="A215" s="47"/>
      <c r="B215" s="56" t="e">
        <f>+'Ark1'!#REF!</f>
        <v>#REF!</v>
      </c>
      <c r="C215" s="56" t="e">
        <f>+'Ark1'!#REF!</f>
        <v>#REF!</v>
      </c>
      <c r="D215" s="67" t="s">
        <v>40</v>
      </c>
      <c r="E215" s="348" t="e">
        <f>+'Ark1'!#REF!</f>
        <v>#REF!</v>
      </c>
      <c r="F215" s="348"/>
      <c r="G215" s="348" t="e">
        <f>+'Ark1'!#REF!</f>
        <v>#REF!</v>
      </c>
      <c r="H215" s="346"/>
      <c r="I215" s="185" t="e">
        <f>+'Ark1'!#REF!</f>
        <v>#REF!</v>
      </c>
      <c r="J215" s="185" t="e">
        <f t="shared" si="48"/>
        <v>#REF!</v>
      </c>
      <c r="K215" s="185" t="e">
        <f>+'Ark1'!#REF!</f>
        <v>#REF!</v>
      </c>
      <c r="L215" s="185"/>
      <c r="M215" s="162" t="e">
        <f>+'Ark1'!#REF!</f>
        <v>#REF!</v>
      </c>
      <c r="N215" s="185" t="e">
        <f t="shared" si="49"/>
        <v>#REF!</v>
      </c>
      <c r="O215" s="185"/>
      <c r="P215" s="519"/>
      <c r="Q215" s="185"/>
      <c r="R215" s="185"/>
      <c r="S215" s="185"/>
      <c r="T215" s="185"/>
      <c r="U215" s="185"/>
      <c r="V215" s="185"/>
      <c r="W215" s="185"/>
      <c r="X215" s="58" t="e">
        <f>+'Ark1'!#REF!</f>
        <v>#REF!</v>
      </c>
      <c r="Y215" s="185" t="e">
        <f t="shared" si="50"/>
        <v>#REF!</v>
      </c>
      <c r="Z215" s="162" t="e">
        <f>+'Ark1'!#REF!</f>
        <v>#REF!</v>
      </c>
      <c r="AA215" s="101"/>
      <c r="AB215" s="76" t="e">
        <f>+'Ark1'!#REF!</f>
        <v>#REF!</v>
      </c>
      <c r="AC215" s="76" t="e">
        <f>+'Ark1'!#REF!</f>
        <v>#REF!</v>
      </c>
      <c r="AD215" s="76" t="e">
        <f>+'Ark1'!#REF!</f>
        <v>#REF!</v>
      </c>
      <c r="AE215" s="73"/>
      <c r="AF215" s="162" t="e">
        <f>+'Ark1'!#REF!</f>
        <v>#REF!</v>
      </c>
      <c r="AG215" s="58" t="e">
        <f>+'Ark1'!#REF!</f>
        <v>#REF!</v>
      </c>
      <c r="AH215" s="76" t="e">
        <f>+'Ark1'!#REF!</f>
        <v>#REF!</v>
      </c>
      <c r="AI215" s="162" t="e">
        <f t="shared" si="46"/>
        <v>#REF!</v>
      </c>
      <c r="AJ215" s="47"/>
      <c r="AL215" s="61"/>
    </row>
    <row r="216" spans="1:38" ht="15.6">
      <c r="A216" s="47"/>
      <c r="B216" t="e">
        <f>+'Ark1'!#REF!</f>
        <v>#REF!</v>
      </c>
      <c r="C216" t="e">
        <f>+'Ark1'!#REF!</f>
        <v>#REF!</v>
      </c>
      <c r="D216" s="3" t="str">
        <f t="shared" ref="D216" si="51">+D201</f>
        <v>P-</v>
      </c>
      <c r="E216" s="331" t="e">
        <f>+'Ark1'!#REF!</f>
        <v>#REF!</v>
      </c>
      <c r="G216" s="331" t="e">
        <f>+'Ark1'!#REF!</f>
        <v>#REF!</v>
      </c>
      <c r="H216" s="346"/>
      <c r="I216" s="203" t="e">
        <f>+'Ark1'!#REF!</f>
        <v>#REF!</v>
      </c>
      <c r="J216" s="203" t="e">
        <f t="shared" si="48"/>
        <v>#REF!</v>
      </c>
      <c r="K216" s="203" t="e">
        <f>+'Ark1'!#REF!</f>
        <v>#REF!</v>
      </c>
      <c r="L216" s="203"/>
      <c r="M216" s="98" t="e">
        <f>+'Ark1'!#REF!</f>
        <v>#REF!</v>
      </c>
      <c r="N216" s="203" t="e">
        <f t="shared" si="49"/>
        <v>#REF!</v>
      </c>
      <c r="O216" s="203"/>
      <c r="P216" s="520"/>
      <c r="Q216" s="203"/>
      <c r="R216" s="203"/>
      <c r="S216" s="203"/>
      <c r="T216" s="203"/>
      <c r="U216" s="203"/>
      <c r="V216" s="203"/>
      <c r="W216" s="203"/>
      <c r="X216" s="1" t="e">
        <f>+'Ark1'!#REF!</f>
        <v>#REF!</v>
      </c>
      <c r="Y216" s="203" t="e">
        <f t="shared" si="50"/>
        <v>#REF!</v>
      </c>
      <c r="Z216" s="98" t="e">
        <f>+'Ark1'!#REF!</f>
        <v>#REF!</v>
      </c>
      <c r="AA216" s="101"/>
      <c r="AB216" s="11" t="e">
        <f>+'Ark1'!#REF!</f>
        <v>#REF!</v>
      </c>
      <c r="AC216" s="11" t="e">
        <f>+'Ark1'!#REF!</f>
        <v>#REF!</v>
      </c>
      <c r="AD216" s="11" t="e">
        <f>+'Ark1'!#REF!</f>
        <v>#REF!</v>
      </c>
      <c r="AE216" s="73"/>
      <c r="AF216" s="98" t="e">
        <f>+'Ark1'!#REF!</f>
        <v>#REF!</v>
      </c>
      <c r="AG216" s="1" t="e">
        <f>+'Ark1'!#REF!</f>
        <v>#REF!</v>
      </c>
      <c r="AH216" s="11" t="e">
        <f>+'Ark1'!#REF!</f>
        <v>#REF!</v>
      </c>
      <c r="AI216" s="98" t="e">
        <f t="shared" si="46"/>
        <v>#REF!</v>
      </c>
      <c r="AJ216" s="47"/>
      <c r="AL216" s="61"/>
    </row>
    <row r="217" spans="1:38" ht="15.6">
      <c r="A217" s="47"/>
      <c r="B217" t="e">
        <f>+'Ark1'!#REF!</f>
        <v>#REF!</v>
      </c>
      <c r="C217" t="e">
        <f>+'Ark1'!#REF!</f>
        <v>#REF!</v>
      </c>
      <c r="D217" s="3" t="str">
        <f t="shared" si="47"/>
        <v>P</v>
      </c>
      <c r="E217" s="331" t="e">
        <f>+'Ark1'!#REF!</f>
        <v>#REF!</v>
      </c>
      <c r="G217" s="331" t="e">
        <f>+'Ark1'!#REF!</f>
        <v>#REF!</v>
      </c>
      <c r="H217" s="346"/>
      <c r="I217" s="203" t="e">
        <f>+'Ark1'!#REF!</f>
        <v>#REF!</v>
      </c>
      <c r="J217" s="203" t="e">
        <f t="shared" si="48"/>
        <v>#REF!</v>
      </c>
      <c r="K217" s="203" t="e">
        <f>+'Ark1'!#REF!</f>
        <v>#REF!</v>
      </c>
      <c r="L217" s="203"/>
      <c r="M217" s="98" t="e">
        <f>+'Ark1'!#REF!</f>
        <v>#REF!</v>
      </c>
      <c r="N217" s="203" t="e">
        <f t="shared" si="49"/>
        <v>#REF!</v>
      </c>
      <c r="O217" s="203"/>
      <c r="P217" s="520"/>
      <c r="Q217" s="203"/>
      <c r="R217" s="203"/>
      <c r="S217" s="203"/>
      <c r="T217" s="203"/>
      <c r="U217" s="203"/>
      <c r="V217" s="203"/>
      <c r="W217" s="203"/>
      <c r="X217" s="1" t="e">
        <f>+'Ark1'!#REF!</f>
        <v>#REF!</v>
      </c>
      <c r="Y217" s="203" t="e">
        <f t="shared" si="50"/>
        <v>#REF!</v>
      </c>
      <c r="Z217" s="98" t="e">
        <f>+'Ark1'!#REF!</f>
        <v>#REF!</v>
      </c>
      <c r="AA217" s="101"/>
      <c r="AB217" s="11" t="e">
        <f>+'Ark1'!#REF!</f>
        <v>#REF!</v>
      </c>
      <c r="AC217" s="11" t="e">
        <f>+'Ark1'!#REF!</f>
        <v>#REF!</v>
      </c>
      <c r="AD217" s="11" t="e">
        <f>+'Ark1'!#REF!</f>
        <v>#REF!</v>
      </c>
      <c r="AE217" s="73"/>
      <c r="AF217" s="98" t="e">
        <f>+'Ark1'!#REF!</f>
        <v>#REF!</v>
      </c>
      <c r="AG217" s="1" t="e">
        <f>+'Ark1'!#REF!</f>
        <v>#REF!</v>
      </c>
      <c r="AH217" s="11" t="e">
        <f>+'Ark1'!#REF!</f>
        <v>#REF!</v>
      </c>
      <c r="AI217" s="98" t="e">
        <f t="shared" si="46"/>
        <v>#REF!</v>
      </c>
      <c r="AJ217" s="47"/>
      <c r="AL217" s="61"/>
    </row>
    <row r="218" spans="1:38" ht="15.6">
      <c r="A218" s="47"/>
      <c r="B218" t="e">
        <f>+'Ark1'!#REF!</f>
        <v>#REF!</v>
      </c>
      <c r="C218" t="e">
        <f>+'Ark1'!#REF!</f>
        <v>#REF!</v>
      </c>
      <c r="D218" s="3" t="str">
        <f t="shared" si="47"/>
        <v>P+</v>
      </c>
      <c r="E218" s="331" t="e">
        <f>+'Ark1'!#REF!</f>
        <v>#REF!</v>
      </c>
      <c r="G218" s="331" t="e">
        <f>+'Ark1'!#REF!</f>
        <v>#REF!</v>
      </c>
      <c r="H218" s="346"/>
      <c r="I218" s="203" t="e">
        <f>+'Ark1'!#REF!</f>
        <v>#REF!</v>
      </c>
      <c r="J218" s="203" t="e">
        <f t="shared" si="48"/>
        <v>#REF!</v>
      </c>
      <c r="K218" s="203" t="e">
        <f>+'Ark1'!#REF!</f>
        <v>#REF!</v>
      </c>
      <c r="L218" s="203"/>
      <c r="M218" s="98" t="e">
        <f>+'Ark1'!#REF!</f>
        <v>#REF!</v>
      </c>
      <c r="N218" s="203" t="e">
        <f t="shared" si="49"/>
        <v>#REF!</v>
      </c>
      <c r="O218" s="203"/>
      <c r="P218" s="520"/>
      <c r="Q218" s="203"/>
      <c r="R218" s="203"/>
      <c r="S218" s="203"/>
      <c r="T218" s="203"/>
      <c r="U218" s="203"/>
      <c r="V218" s="203"/>
      <c r="W218" s="203"/>
      <c r="X218" s="1" t="e">
        <f>+'Ark1'!#REF!</f>
        <v>#REF!</v>
      </c>
      <c r="Y218" s="203" t="e">
        <f t="shared" si="50"/>
        <v>#REF!</v>
      </c>
      <c r="Z218" s="98" t="e">
        <f>+'Ark1'!#REF!</f>
        <v>#REF!</v>
      </c>
      <c r="AA218" s="101"/>
      <c r="AB218" s="11" t="e">
        <f>+'Ark1'!#REF!</f>
        <v>#REF!</v>
      </c>
      <c r="AC218" s="11" t="e">
        <f>+'Ark1'!#REF!</f>
        <v>#REF!</v>
      </c>
      <c r="AD218" s="11" t="e">
        <f>+'Ark1'!#REF!</f>
        <v>#REF!</v>
      </c>
      <c r="AE218" s="73"/>
      <c r="AF218" s="98" t="e">
        <f>+'Ark1'!#REF!</f>
        <v>#REF!</v>
      </c>
      <c r="AG218" s="1" t="e">
        <f>+'Ark1'!#REF!</f>
        <v>#REF!</v>
      </c>
      <c r="AH218" s="11" t="e">
        <f>+'Ark1'!#REF!</f>
        <v>#REF!</v>
      </c>
      <c r="AI218" s="98" t="e">
        <f t="shared" si="46"/>
        <v>#REF!</v>
      </c>
      <c r="AJ218" s="47"/>
      <c r="AL218" s="61"/>
    </row>
    <row r="219" spans="1:38" ht="15.6">
      <c r="A219" s="47"/>
      <c r="B219" t="e">
        <f>+'Ark1'!#REF!</f>
        <v>#REF!</v>
      </c>
      <c r="C219" t="e">
        <f>+'Ark1'!#REF!</f>
        <v>#REF!</v>
      </c>
      <c r="D219" s="3" t="str">
        <f t="shared" si="47"/>
        <v>O-</v>
      </c>
      <c r="E219" s="331" t="e">
        <f>+'Ark1'!#REF!</f>
        <v>#REF!</v>
      </c>
      <c r="G219" s="331" t="e">
        <f>+'Ark1'!#REF!</f>
        <v>#REF!</v>
      </c>
      <c r="H219" s="346"/>
      <c r="I219" s="203" t="e">
        <f>+'Ark1'!#REF!</f>
        <v>#REF!</v>
      </c>
      <c r="J219" s="203" t="e">
        <f t="shared" si="48"/>
        <v>#REF!</v>
      </c>
      <c r="K219" s="203" t="e">
        <f>+'Ark1'!#REF!</f>
        <v>#REF!</v>
      </c>
      <c r="L219" s="203"/>
      <c r="M219" s="98" t="e">
        <f>+'Ark1'!#REF!</f>
        <v>#REF!</v>
      </c>
      <c r="N219" s="203" t="e">
        <f t="shared" si="49"/>
        <v>#REF!</v>
      </c>
      <c r="O219" s="203"/>
      <c r="P219" s="520"/>
      <c r="Q219" s="203"/>
      <c r="R219" s="203"/>
      <c r="S219" s="203"/>
      <c r="T219" s="203"/>
      <c r="U219" s="203"/>
      <c r="V219" s="203"/>
      <c r="W219" s="203"/>
      <c r="X219" s="1" t="e">
        <f>+'Ark1'!#REF!</f>
        <v>#REF!</v>
      </c>
      <c r="Y219" s="203" t="e">
        <f t="shared" si="50"/>
        <v>#REF!</v>
      </c>
      <c r="Z219" s="98" t="e">
        <f>+'Ark1'!#REF!</f>
        <v>#REF!</v>
      </c>
      <c r="AA219" s="101"/>
      <c r="AB219" s="11" t="e">
        <f>+'Ark1'!#REF!</f>
        <v>#REF!</v>
      </c>
      <c r="AC219" s="11" t="e">
        <f>+'Ark1'!#REF!</f>
        <v>#REF!</v>
      </c>
      <c r="AD219" s="11" t="e">
        <f>+'Ark1'!#REF!</f>
        <v>#REF!</v>
      </c>
      <c r="AE219" s="73"/>
      <c r="AF219" s="98" t="e">
        <f>+'Ark1'!#REF!</f>
        <v>#REF!</v>
      </c>
      <c r="AG219" s="1" t="e">
        <f>+'Ark1'!#REF!</f>
        <v>#REF!</v>
      </c>
      <c r="AH219" s="11" t="e">
        <f>+'Ark1'!#REF!</f>
        <v>#REF!</v>
      </c>
      <c r="AI219" s="98" t="e">
        <f t="shared" si="46"/>
        <v>#REF!</v>
      </c>
      <c r="AJ219" s="47"/>
      <c r="AL219" s="61"/>
    </row>
    <row r="220" spans="1:38" ht="15.6">
      <c r="A220" s="47"/>
      <c r="B220" t="e">
        <f>+'Ark1'!#REF!</f>
        <v>#REF!</v>
      </c>
      <c r="C220" t="e">
        <f>+'Ark1'!#REF!</f>
        <v>#REF!</v>
      </c>
      <c r="D220" s="3" t="str">
        <f t="shared" si="47"/>
        <v>O</v>
      </c>
      <c r="E220" s="331" t="e">
        <f>+'Ark1'!#REF!</f>
        <v>#REF!</v>
      </c>
      <c r="G220" s="331" t="e">
        <f>+'Ark1'!#REF!</f>
        <v>#REF!</v>
      </c>
      <c r="H220" s="346"/>
      <c r="I220" s="203" t="e">
        <f>+'Ark1'!#REF!</f>
        <v>#REF!</v>
      </c>
      <c r="J220" s="203" t="e">
        <f t="shared" si="48"/>
        <v>#REF!</v>
      </c>
      <c r="K220" s="203" t="e">
        <f>+'Ark1'!#REF!</f>
        <v>#REF!</v>
      </c>
      <c r="L220" s="203"/>
      <c r="M220" s="98" t="e">
        <f>+'Ark1'!#REF!</f>
        <v>#REF!</v>
      </c>
      <c r="N220" s="203" t="e">
        <f t="shared" si="49"/>
        <v>#REF!</v>
      </c>
      <c r="O220" s="203"/>
      <c r="P220" s="520"/>
      <c r="Q220" s="203"/>
      <c r="R220" s="203"/>
      <c r="S220" s="203"/>
      <c r="T220" s="203"/>
      <c r="U220" s="203"/>
      <c r="V220" s="203"/>
      <c r="W220" s="203"/>
      <c r="X220" s="1" t="e">
        <f>+'Ark1'!#REF!</f>
        <v>#REF!</v>
      </c>
      <c r="Y220" s="203" t="e">
        <f t="shared" si="50"/>
        <v>#REF!</v>
      </c>
      <c r="Z220" s="98" t="e">
        <f>+'Ark1'!#REF!</f>
        <v>#REF!</v>
      </c>
      <c r="AA220" s="101"/>
      <c r="AB220" s="11" t="e">
        <f>+'Ark1'!#REF!</f>
        <v>#REF!</v>
      </c>
      <c r="AC220" s="11" t="e">
        <f>+'Ark1'!#REF!</f>
        <v>#REF!</v>
      </c>
      <c r="AD220" s="11" t="e">
        <f>+'Ark1'!#REF!</f>
        <v>#REF!</v>
      </c>
      <c r="AE220" s="73"/>
      <c r="AF220" s="98" t="e">
        <f>+'Ark1'!#REF!</f>
        <v>#REF!</v>
      </c>
      <c r="AG220" s="1" t="e">
        <f>+'Ark1'!#REF!</f>
        <v>#REF!</v>
      </c>
      <c r="AH220" s="11" t="e">
        <f>+'Ark1'!#REF!</f>
        <v>#REF!</v>
      </c>
      <c r="AI220" s="98" t="e">
        <f t="shared" si="46"/>
        <v>#REF!</v>
      </c>
      <c r="AJ220" s="47"/>
      <c r="AL220" s="61"/>
    </row>
    <row r="221" spans="1:38" ht="15.6">
      <c r="A221" s="47"/>
      <c r="B221" t="e">
        <f>+'Ark1'!#REF!</f>
        <v>#REF!</v>
      </c>
      <c r="C221" t="e">
        <f>+'Ark1'!#REF!</f>
        <v>#REF!</v>
      </c>
      <c r="D221" s="3" t="str">
        <f t="shared" si="47"/>
        <v>O+</v>
      </c>
      <c r="E221" s="331" t="e">
        <f>+'Ark1'!#REF!</f>
        <v>#REF!</v>
      </c>
      <c r="G221" s="331" t="e">
        <f>+'Ark1'!#REF!</f>
        <v>#REF!</v>
      </c>
      <c r="H221" s="346"/>
      <c r="I221" s="203" t="e">
        <f>+'Ark1'!#REF!</f>
        <v>#REF!</v>
      </c>
      <c r="J221" s="203" t="e">
        <f t="shared" si="48"/>
        <v>#REF!</v>
      </c>
      <c r="K221" s="203" t="e">
        <f>+'Ark1'!#REF!</f>
        <v>#REF!</v>
      </c>
      <c r="L221" s="203"/>
      <c r="M221" s="98" t="e">
        <f>+'Ark1'!#REF!</f>
        <v>#REF!</v>
      </c>
      <c r="N221" s="203" t="e">
        <f t="shared" si="49"/>
        <v>#REF!</v>
      </c>
      <c r="O221" s="203"/>
      <c r="P221" s="520"/>
      <c r="Q221" s="203"/>
      <c r="R221" s="203"/>
      <c r="S221" s="203"/>
      <c r="T221" s="203"/>
      <c r="U221" s="203"/>
      <c r="V221" s="203"/>
      <c r="W221" s="203"/>
      <c r="X221" s="1" t="e">
        <f>+'Ark1'!#REF!</f>
        <v>#REF!</v>
      </c>
      <c r="Y221" s="203" t="e">
        <f t="shared" si="50"/>
        <v>#REF!</v>
      </c>
      <c r="Z221" s="98" t="e">
        <f>+'Ark1'!#REF!</f>
        <v>#REF!</v>
      </c>
      <c r="AA221" s="101"/>
      <c r="AB221" s="11" t="e">
        <f>+'Ark1'!#REF!</f>
        <v>#REF!</v>
      </c>
      <c r="AC221" s="11" t="e">
        <f>+'Ark1'!#REF!</f>
        <v>#REF!</v>
      </c>
      <c r="AD221" s="11" t="e">
        <f>+'Ark1'!#REF!</f>
        <v>#REF!</v>
      </c>
      <c r="AE221" s="73"/>
      <c r="AF221" s="98" t="e">
        <f>+'Ark1'!#REF!</f>
        <v>#REF!</v>
      </c>
      <c r="AG221" s="1" t="e">
        <f>+'Ark1'!#REF!</f>
        <v>#REF!</v>
      </c>
      <c r="AH221" s="11" t="e">
        <f>+'Ark1'!#REF!</f>
        <v>#REF!</v>
      </c>
      <c r="AI221" s="98" t="e">
        <f t="shared" si="46"/>
        <v>#REF!</v>
      </c>
      <c r="AJ221" s="47"/>
      <c r="AL221" s="61"/>
    </row>
    <row r="222" spans="1:38" ht="15.6">
      <c r="A222" s="47"/>
      <c r="B222" t="e">
        <f>+'Ark1'!#REF!</f>
        <v>#REF!</v>
      </c>
      <c r="C222" t="e">
        <f>+'Ark1'!#REF!</f>
        <v>#REF!</v>
      </c>
      <c r="D222" s="3" t="str">
        <f t="shared" si="47"/>
        <v>R-</v>
      </c>
      <c r="E222" s="331" t="e">
        <f>+'Ark1'!#REF!</f>
        <v>#REF!</v>
      </c>
      <c r="G222" s="331" t="e">
        <f>+'Ark1'!#REF!</f>
        <v>#REF!</v>
      </c>
      <c r="H222" s="346"/>
      <c r="I222" s="203" t="e">
        <f>+'Ark1'!#REF!</f>
        <v>#REF!</v>
      </c>
      <c r="J222" s="203" t="e">
        <f t="shared" si="48"/>
        <v>#REF!</v>
      </c>
      <c r="K222" s="203" t="e">
        <f>+'Ark1'!#REF!</f>
        <v>#REF!</v>
      </c>
      <c r="L222" s="203"/>
      <c r="M222" s="98" t="e">
        <f>+'Ark1'!#REF!</f>
        <v>#REF!</v>
      </c>
      <c r="N222" s="203" t="e">
        <f t="shared" si="49"/>
        <v>#REF!</v>
      </c>
      <c r="O222" s="203"/>
      <c r="P222" s="520"/>
      <c r="Q222" s="203"/>
      <c r="R222" s="203"/>
      <c r="S222" s="203"/>
      <c r="T222" s="203"/>
      <c r="U222" s="203"/>
      <c r="V222" s="203"/>
      <c r="W222" s="203"/>
      <c r="X222" s="1" t="e">
        <f>+'Ark1'!#REF!</f>
        <v>#REF!</v>
      </c>
      <c r="Y222" s="203" t="e">
        <f t="shared" si="50"/>
        <v>#REF!</v>
      </c>
      <c r="Z222" s="98" t="e">
        <f>+'Ark1'!#REF!</f>
        <v>#REF!</v>
      </c>
      <c r="AA222" s="101"/>
      <c r="AB222" s="11" t="e">
        <f>+'Ark1'!#REF!</f>
        <v>#REF!</v>
      </c>
      <c r="AC222" s="11" t="e">
        <f>+'Ark1'!#REF!</f>
        <v>#REF!</v>
      </c>
      <c r="AD222" s="11" t="e">
        <f>+'Ark1'!#REF!</f>
        <v>#REF!</v>
      </c>
      <c r="AE222" s="73"/>
      <c r="AF222" s="98" t="e">
        <f>+'Ark1'!#REF!</f>
        <v>#REF!</v>
      </c>
      <c r="AG222" s="1" t="e">
        <f>+'Ark1'!#REF!</f>
        <v>#REF!</v>
      </c>
      <c r="AH222" s="11" t="e">
        <f>+'Ark1'!#REF!</f>
        <v>#REF!</v>
      </c>
      <c r="AI222" s="98" t="e">
        <f t="shared" si="46"/>
        <v>#REF!</v>
      </c>
      <c r="AJ222" s="47"/>
      <c r="AL222" s="61"/>
    </row>
    <row r="223" spans="1:38" ht="15.6">
      <c r="A223" s="47"/>
      <c r="B223" t="e">
        <f>+'Ark1'!#REF!</f>
        <v>#REF!</v>
      </c>
      <c r="C223" t="e">
        <f>+'Ark1'!#REF!</f>
        <v>#REF!</v>
      </c>
      <c r="D223" s="3" t="str">
        <f t="shared" si="47"/>
        <v>R</v>
      </c>
      <c r="E223" s="331" t="e">
        <f>+'Ark1'!#REF!</f>
        <v>#REF!</v>
      </c>
      <c r="G223" s="331" t="e">
        <f>+'Ark1'!#REF!</f>
        <v>#REF!</v>
      </c>
      <c r="H223" s="346"/>
      <c r="I223" s="203" t="e">
        <f>+'Ark1'!#REF!</f>
        <v>#REF!</v>
      </c>
      <c r="J223" s="203" t="e">
        <f t="shared" si="48"/>
        <v>#REF!</v>
      </c>
      <c r="K223" s="203" t="e">
        <f>+'Ark1'!#REF!</f>
        <v>#REF!</v>
      </c>
      <c r="L223" s="203"/>
      <c r="M223" s="98" t="e">
        <f>+'Ark1'!#REF!</f>
        <v>#REF!</v>
      </c>
      <c r="N223" s="203" t="e">
        <f t="shared" si="49"/>
        <v>#REF!</v>
      </c>
      <c r="O223" s="203"/>
      <c r="P223" s="520"/>
      <c r="Q223" s="203"/>
      <c r="R223" s="203"/>
      <c r="S223" s="203"/>
      <c r="T223" s="203"/>
      <c r="U223" s="203"/>
      <c r="V223" s="203"/>
      <c r="W223" s="203"/>
      <c r="X223" s="1" t="e">
        <f>+'Ark1'!#REF!</f>
        <v>#REF!</v>
      </c>
      <c r="Y223" s="203" t="e">
        <f t="shared" si="50"/>
        <v>#REF!</v>
      </c>
      <c r="Z223" s="98" t="e">
        <f>+'Ark1'!#REF!</f>
        <v>#REF!</v>
      </c>
      <c r="AA223" s="101"/>
      <c r="AB223" s="11" t="e">
        <f>+'Ark1'!#REF!</f>
        <v>#REF!</v>
      </c>
      <c r="AC223" s="11" t="e">
        <f>+'Ark1'!#REF!</f>
        <v>#REF!</v>
      </c>
      <c r="AD223" s="11" t="e">
        <f>+'Ark1'!#REF!</f>
        <v>#REF!</v>
      </c>
      <c r="AE223" s="73"/>
      <c r="AF223" s="98" t="e">
        <f>+'Ark1'!#REF!</f>
        <v>#REF!</v>
      </c>
      <c r="AG223" s="1" t="e">
        <f>+'Ark1'!#REF!</f>
        <v>#REF!</v>
      </c>
      <c r="AH223" s="11" t="e">
        <f>+'Ark1'!#REF!</f>
        <v>#REF!</v>
      </c>
      <c r="AI223" s="98" t="e">
        <f t="shared" si="46"/>
        <v>#REF!</v>
      </c>
      <c r="AJ223" s="47"/>
      <c r="AL223" s="61"/>
    </row>
    <row r="224" spans="1:38" ht="15.6">
      <c r="A224" s="47"/>
      <c r="B224" t="e">
        <f>+'Ark1'!#REF!</f>
        <v>#REF!</v>
      </c>
      <c r="C224" t="e">
        <f>+'Ark1'!#REF!</f>
        <v>#REF!</v>
      </c>
      <c r="D224" s="3" t="str">
        <f t="shared" si="47"/>
        <v>R+</v>
      </c>
      <c r="E224" s="331" t="e">
        <f>+'Ark1'!#REF!</f>
        <v>#REF!</v>
      </c>
      <c r="G224" s="331" t="e">
        <f>+'Ark1'!#REF!</f>
        <v>#REF!</v>
      </c>
      <c r="H224" s="346"/>
      <c r="I224" s="203" t="e">
        <f>+'Ark1'!#REF!</f>
        <v>#REF!</v>
      </c>
      <c r="J224" s="203" t="e">
        <f t="shared" si="48"/>
        <v>#REF!</v>
      </c>
      <c r="K224" s="203" t="e">
        <f>+'Ark1'!#REF!</f>
        <v>#REF!</v>
      </c>
      <c r="L224" s="203"/>
      <c r="M224" s="98" t="e">
        <f>+'Ark1'!#REF!</f>
        <v>#REF!</v>
      </c>
      <c r="N224" s="203" t="e">
        <f t="shared" si="49"/>
        <v>#REF!</v>
      </c>
      <c r="O224" s="203"/>
      <c r="P224" s="520"/>
      <c r="Q224" s="203"/>
      <c r="R224" s="203"/>
      <c r="S224" s="203"/>
      <c r="T224" s="203"/>
      <c r="U224" s="203"/>
      <c r="V224" s="203"/>
      <c r="W224" s="203"/>
      <c r="X224" s="1" t="e">
        <f>+'Ark1'!#REF!</f>
        <v>#REF!</v>
      </c>
      <c r="Y224" s="203" t="e">
        <f t="shared" si="50"/>
        <v>#REF!</v>
      </c>
      <c r="Z224" s="98" t="e">
        <f>+'Ark1'!#REF!</f>
        <v>#REF!</v>
      </c>
      <c r="AA224" s="101"/>
      <c r="AB224" s="11" t="e">
        <f>+'Ark1'!#REF!</f>
        <v>#REF!</v>
      </c>
      <c r="AC224" s="11" t="e">
        <f>+'Ark1'!#REF!</f>
        <v>#REF!</v>
      </c>
      <c r="AD224" s="11" t="e">
        <f>+'Ark1'!#REF!</f>
        <v>#REF!</v>
      </c>
      <c r="AE224" s="73"/>
      <c r="AF224" s="98" t="e">
        <f>+'Ark1'!#REF!</f>
        <v>#REF!</v>
      </c>
      <c r="AG224" s="1" t="e">
        <f>+'Ark1'!#REF!</f>
        <v>#REF!</v>
      </c>
      <c r="AH224" s="11" t="e">
        <f>+'Ark1'!#REF!</f>
        <v>#REF!</v>
      </c>
      <c r="AI224" s="98" t="e">
        <f t="shared" ref="AI224:AI255" si="52">+G224/E224</f>
        <v>#REF!</v>
      </c>
      <c r="AJ224" s="47"/>
      <c r="AL224" s="61"/>
    </row>
    <row r="225" spans="1:38" ht="15.6">
      <c r="A225" s="47"/>
      <c r="B225" t="e">
        <f>+'Ark1'!#REF!</f>
        <v>#REF!</v>
      </c>
      <c r="C225" t="e">
        <f>+'Ark1'!#REF!</f>
        <v>#REF!</v>
      </c>
      <c r="D225" s="3" t="str">
        <f t="shared" si="47"/>
        <v>U-</v>
      </c>
      <c r="E225" s="331" t="e">
        <f>+'Ark1'!#REF!</f>
        <v>#REF!</v>
      </c>
      <c r="G225" s="331" t="e">
        <f>+'Ark1'!#REF!</f>
        <v>#REF!</v>
      </c>
      <c r="H225" s="346"/>
      <c r="I225" s="203" t="e">
        <f>+'Ark1'!#REF!</f>
        <v>#REF!</v>
      </c>
      <c r="J225" s="203" t="e">
        <f t="shared" si="48"/>
        <v>#REF!</v>
      </c>
      <c r="K225" s="203" t="e">
        <f>+'Ark1'!#REF!</f>
        <v>#REF!</v>
      </c>
      <c r="L225" s="203"/>
      <c r="M225" s="98" t="e">
        <f>+'Ark1'!#REF!</f>
        <v>#REF!</v>
      </c>
      <c r="N225" s="203" t="e">
        <f t="shared" si="49"/>
        <v>#REF!</v>
      </c>
      <c r="O225" s="203"/>
      <c r="P225" s="520"/>
      <c r="Q225" s="203"/>
      <c r="R225" s="203"/>
      <c r="S225" s="203"/>
      <c r="T225" s="203"/>
      <c r="U225" s="203"/>
      <c r="V225" s="203"/>
      <c r="W225" s="203"/>
      <c r="X225" s="1" t="e">
        <f>+'Ark1'!#REF!</f>
        <v>#REF!</v>
      </c>
      <c r="Y225" s="203" t="e">
        <f t="shared" si="50"/>
        <v>#REF!</v>
      </c>
      <c r="Z225" s="98" t="e">
        <f>+'Ark1'!#REF!</f>
        <v>#REF!</v>
      </c>
      <c r="AA225" s="101"/>
      <c r="AB225" s="11" t="e">
        <f>+'Ark1'!#REF!</f>
        <v>#REF!</v>
      </c>
      <c r="AC225" s="11" t="e">
        <f>+'Ark1'!#REF!</f>
        <v>#REF!</v>
      </c>
      <c r="AD225" s="11" t="e">
        <f>+'Ark1'!#REF!</f>
        <v>#REF!</v>
      </c>
      <c r="AE225" s="73"/>
      <c r="AF225" s="98" t="e">
        <f>+'Ark1'!#REF!</f>
        <v>#REF!</v>
      </c>
      <c r="AG225" s="1" t="e">
        <f>+'Ark1'!#REF!</f>
        <v>#REF!</v>
      </c>
      <c r="AH225" s="11" t="e">
        <f>+'Ark1'!#REF!</f>
        <v>#REF!</v>
      </c>
      <c r="AI225" s="98" t="e">
        <f t="shared" si="52"/>
        <v>#REF!</v>
      </c>
      <c r="AJ225" s="47"/>
      <c r="AL225" s="61"/>
    </row>
    <row r="226" spans="1:38" ht="15.6">
      <c r="A226" s="47"/>
      <c r="B226" t="e">
        <f>+'Ark1'!#REF!</f>
        <v>#REF!</v>
      </c>
      <c r="C226" t="e">
        <f>+'Ark1'!#REF!</f>
        <v>#REF!</v>
      </c>
      <c r="D226" s="3" t="str">
        <f t="shared" si="47"/>
        <v>U</v>
      </c>
      <c r="E226" s="331" t="e">
        <f>+'Ark1'!#REF!</f>
        <v>#REF!</v>
      </c>
      <c r="G226" s="331" t="e">
        <f>+'Ark1'!#REF!</f>
        <v>#REF!</v>
      </c>
      <c r="H226" s="346"/>
      <c r="I226" s="203" t="e">
        <f>+'Ark1'!#REF!</f>
        <v>#REF!</v>
      </c>
      <c r="J226" s="203" t="e">
        <f t="shared" si="48"/>
        <v>#REF!</v>
      </c>
      <c r="K226" s="203" t="e">
        <f>+'Ark1'!#REF!</f>
        <v>#REF!</v>
      </c>
      <c r="L226" s="203"/>
      <c r="M226" s="98" t="e">
        <f>+'Ark1'!#REF!</f>
        <v>#REF!</v>
      </c>
      <c r="N226" s="203" t="e">
        <f t="shared" si="49"/>
        <v>#REF!</v>
      </c>
      <c r="O226" s="203"/>
      <c r="P226" s="520"/>
      <c r="Q226" s="203"/>
      <c r="R226" s="203"/>
      <c r="S226" s="203"/>
      <c r="T226" s="203"/>
      <c r="U226" s="203"/>
      <c r="V226" s="203"/>
      <c r="W226" s="203"/>
      <c r="X226" s="1" t="e">
        <f>+'Ark1'!#REF!</f>
        <v>#REF!</v>
      </c>
      <c r="Y226" s="203" t="e">
        <f t="shared" si="50"/>
        <v>#REF!</v>
      </c>
      <c r="Z226" s="98" t="e">
        <f>+'Ark1'!#REF!</f>
        <v>#REF!</v>
      </c>
      <c r="AA226" s="101"/>
      <c r="AB226" s="11" t="e">
        <f>+'Ark1'!#REF!</f>
        <v>#REF!</v>
      </c>
      <c r="AC226" s="11" t="e">
        <f>+'Ark1'!#REF!</f>
        <v>#REF!</v>
      </c>
      <c r="AD226" s="11" t="e">
        <f>+'Ark1'!#REF!</f>
        <v>#REF!</v>
      </c>
      <c r="AE226" s="73"/>
      <c r="AF226" s="98" t="e">
        <f>+'Ark1'!#REF!</f>
        <v>#REF!</v>
      </c>
      <c r="AG226" s="1" t="e">
        <f>+'Ark1'!#REF!</f>
        <v>#REF!</v>
      </c>
      <c r="AH226" s="11" t="e">
        <f>+'Ark1'!#REF!</f>
        <v>#REF!</v>
      </c>
      <c r="AI226" s="98" t="e">
        <f t="shared" si="52"/>
        <v>#REF!</v>
      </c>
      <c r="AJ226" s="47"/>
      <c r="AL226" s="61"/>
    </row>
    <row r="227" spans="1:38" ht="15.6">
      <c r="A227" s="47"/>
      <c r="B227" t="e">
        <f>+'Ark1'!#REF!</f>
        <v>#REF!</v>
      </c>
      <c r="C227" t="e">
        <f>+'Ark1'!#REF!</f>
        <v>#REF!</v>
      </c>
      <c r="D227" s="3" t="str">
        <f t="shared" si="47"/>
        <v>U+</v>
      </c>
      <c r="E227" s="331" t="e">
        <f>+'Ark1'!#REF!</f>
        <v>#REF!</v>
      </c>
      <c r="G227" s="331" t="e">
        <f>+'Ark1'!#REF!</f>
        <v>#REF!</v>
      </c>
      <c r="H227" s="346"/>
      <c r="I227" s="203" t="e">
        <f>+'Ark1'!#REF!</f>
        <v>#REF!</v>
      </c>
      <c r="J227" s="203" t="e">
        <f t="shared" si="48"/>
        <v>#REF!</v>
      </c>
      <c r="K227" s="203" t="e">
        <f>+'Ark1'!#REF!</f>
        <v>#REF!</v>
      </c>
      <c r="L227" s="203"/>
      <c r="M227" s="98" t="e">
        <f>+'Ark1'!#REF!</f>
        <v>#REF!</v>
      </c>
      <c r="N227" s="203" t="e">
        <f t="shared" si="49"/>
        <v>#REF!</v>
      </c>
      <c r="O227" s="203"/>
      <c r="P227" s="520"/>
      <c r="Q227" s="203"/>
      <c r="R227" s="203"/>
      <c r="S227" s="203"/>
      <c r="T227" s="203"/>
      <c r="U227" s="203"/>
      <c r="V227" s="203"/>
      <c r="W227" s="203"/>
      <c r="X227" s="1" t="e">
        <f>+'Ark1'!#REF!</f>
        <v>#REF!</v>
      </c>
      <c r="Y227" s="203" t="e">
        <f t="shared" si="50"/>
        <v>#REF!</v>
      </c>
      <c r="Z227" s="98" t="e">
        <f>+'Ark1'!#REF!</f>
        <v>#REF!</v>
      </c>
      <c r="AA227" s="101"/>
      <c r="AB227" s="11" t="e">
        <f>+'Ark1'!#REF!</f>
        <v>#REF!</v>
      </c>
      <c r="AC227" s="11" t="e">
        <f>+'Ark1'!#REF!</f>
        <v>#REF!</v>
      </c>
      <c r="AD227" s="11" t="e">
        <f>+'Ark1'!#REF!</f>
        <v>#REF!</v>
      </c>
      <c r="AE227" s="73"/>
      <c r="AF227" s="98" t="e">
        <f>+'Ark1'!#REF!</f>
        <v>#REF!</v>
      </c>
      <c r="AG227" s="1" t="e">
        <f>+'Ark1'!#REF!</f>
        <v>#REF!</v>
      </c>
      <c r="AH227" s="11" t="e">
        <f>+'Ark1'!#REF!</f>
        <v>#REF!</v>
      </c>
      <c r="AI227" s="98" t="e">
        <f t="shared" si="52"/>
        <v>#REF!</v>
      </c>
      <c r="AJ227" s="47"/>
      <c r="AL227" s="61"/>
    </row>
    <row r="228" spans="1:38" ht="15.6">
      <c r="A228" s="47"/>
      <c r="B228" t="e">
        <f>+'Ark1'!#REF!</f>
        <v>#REF!</v>
      </c>
      <c r="C228" t="e">
        <f>+'Ark1'!#REF!</f>
        <v>#REF!</v>
      </c>
      <c r="D228" s="3" t="str">
        <f t="shared" si="47"/>
        <v>E-</v>
      </c>
      <c r="E228" s="331" t="e">
        <f>+'Ark1'!#REF!</f>
        <v>#REF!</v>
      </c>
      <c r="G228" s="331" t="e">
        <f>+'Ark1'!#REF!</f>
        <v>#REF!</v>
      </c>
      <c r="H228" s="346"/>
      <c r="I228" s="203" t="e">
        <f>+'Ark1'!#REF!</f>
        <v>#REF!</v>
      </c>
      <c r="J228" s="203" t="e">
        <f t="shared" si="48"/>
        <v>#REF!</v>
      </c>
      <c r="K228" s="203" t="e">
        <f>+'Ark1'!#REF!</f>
        <v>#REF!</v>
      </c>
      <c r="L228" s="203"/>
      <c r="M228" s="98" t="e">
        <f>+'Ark1'!#REF!</f>
        <v>#REF!</v>
      </c>
      <c r="N228" s="203" t="e">
        <f t="shared" si="49"/>
        <v>#REF!</v>
      </c>
      <c r="O228" s="203"/>
      <c r="P228" s="520"/>
      <c r="Q228" s="203"/>
      <c r="R228" s="203"/>
      <c r="S228" s="203"/>
      <c r="T228" s="203"/>
      <c r="U228" s="203"/>
      <c r="V228" s="203"/>
      <c r="W228" s="203"/>
      <c r="X228" s="1" t="e">
        <f>+'Ark1'!#REF!</f>
        <v>#REF!</v>
      </c>
      <c r="Y228" s="203" t="e">
        <f t="shared" si="50"/>
        <v>#REF!</v>
      </c>
      <c r="Z228" s="98" t="e">
        <f>+'Ark1'!#REF!</f>
        <v>#REF!</v>
      </c>
      <c r="AA228" s="101"/>
      <c r="AB228" s="11" t="e">
        <f>+'Ark1'!#REF!</f>
        <v>#REF!</v>
      </c>
      <c r="AC228" s="11" t="e">
        <f>+'Ark1'!#REF!</f>
        <v>#REF!</v>
      </c>
      <c r="AD228" s="11" t="e">
        <f>+'Ark1'!#REF!</f>
        <v>#REF!</v>
      </c>
      <c r="AE228" s="73"/>
      <c r="AF228" s="98" t="e">
        <f>+'Ark1'!#REF!</f>
        <v>#REF!</v>
      </c>
      <c r="AG228" s="1" t="e">
        <f>+'Ark1'!#REF!</f>
        <v>#REF!</v>
      </c>
      <c r="AH228" s="11" t="e">
        <f>+'Ark1'!#REF!</f>
        <v>#REF!</v>
      </c>
      <c r="AI228" s="98" t="e">
        <f t="shared" si="52"/>
        <v>#REF!</v>
      </c>
      <c r="AJ228" s="47"/>
      <c r="AL228" s="61"/>
    </row>
    <row r="229" spans="1:38" ht="15.6">
      <c r="A229" s="47"/>
      <c r="B229" t="e">
        <f>+'Ark1'!#REF!</f>
        <v>#REF!</v>
      </c>
      <c r="C229" t="e">
        <f>+'Ark1'!#REF!</f>
        <v>#REF!</v>
      </c>
      <c r="D229" s="3" t="str">
        <f t="shared" si="47"/>
        <v>E</v>
      </c>
      <c r="E229" s="331" t="e">
        <f>+'Ark1'!#REF!</f>
        <v>#REF!</v>
      </c>
      <c r="G229" s="331" t="e">
        <f>+'Ark1'!#REF!</f>
        <v>#REF!</v>
      </c>
      <c r="H229" s="346"/>
      <c r="I229" s="203" t="e">
        <f>+'Ark1'!#REF!</f>
        <v>#REF!</v>
      </c>
      <c r="J229" s="203" t="e">
        <f t="shared" si="48"/>
        <v>#REF!</v>
      </c>
      <c r="K229" s="203" t="e">
        <f>+'Ark1'!#REF!</f>
        <v>#REF!</v>
      </c>
      <c r="L229" s="203"/>
      <c r="M229" s="98" t="e">
        <f>+'Ark1'!#REF!</f>
        <v>#REF!</v>
      </c>
      <c r="N229" s="203" t="e">
        <f t="shared" si="49"/>
        <v>#REF!</v>
      </c>
      <c r="O229" s="203"/>
      <c r="P229" s="520"/>
      <c r="Q229" s="203"/>
      <c r="R229" s="203"/>
      <c r="S229" s="203"/>
      <c r="T229" s="203"/>
      <c r="U229" s="203"/>
      <c r="V229" s="203"/>
      <c r="W229" s="203"/>
      <c r="X229" s="1" t="e">
        <f>+'Ark1'!#REF!</f>
        <v>#REF!</v>
      </c>
      <c r="Y229" s="203" t="e">
        <f t="shared" si="50"/>
        <v>#REF!</v>
      </c>
      <c r="Z229" s="98" t="e">
        <f>+'Ark1'!#REF!</f>
        <v>#REF!</v>
      </c>
      <c r="AA229" s="101"/>
      <c r="AB229" s="11" t="e">
        <f>+'Ark1'!#REF!</f>
        <v>#REF!</v>
      </c>
      <c r="AC229" s="11" t="e">
        <f>+'Ark1'!#REF!</f>
        <v>#REF!</v>
      </c>
      <c r="AD229" s="11" t="e">
        <f>+'Ark1'!#REF!</f>
        <v>#REF!</v>
      </c>
      <c r="AE229" s="73"/>
      <c r="AF229" s="98" t="e">
        <f>+'Ark1'!#REF!</f>
        <v>#REF!</v>
      </c>
      <c r="AG229" s="1" t="e">
        <f>+'Ark1'!#REF!</f>
        <v>#REF!</v>
      </c>
      <c r="AH229" s="11" t="e">
        <f>+'Ark1'!#REF!</f>
        <v>#REF!</v>
      </c>
      <c r="AI229" s="98" t="e">
        <f t="shared" si="52"/>
        <v>#REF!</v>
      </c>
      <c r="AJ229" s="47"/>
      <c r="AL229" s="61"/>
    </row>
    <row r="230" spans="1:38" ht="15.6">
      <c r="A230" s="47"/>
      <c r="B230" t="e">
        <f>+'Ark1'!#REF!</f>
        <v>#REF!</v>
      </c>
      <c r="C230" t="e">
        <f>+'Ark1'!#REF!</f>
        <v>#REF!</v>
      </c>
      <c r="D230" s="3" t="str">
        <f t="shared" si="47"/>
        <v>E+</v>
      </c>
      <c r="E230" s="331" t="e">
        <f>+'Ark1'!#REF!</f>
        <v>#REF!</v>
      </c>
      <c r="G230" s="331" t="e">
        <f>+'Ark1'!#REF!</f>
        <v>#REF!</v>
      </c>
      <c r="H230" s="346"/>
      <c r="I230" s="203" t="e">
        <f>+'Ark1'!#REF!</f>
        <v>#REF!</v>
      </c>
      <c r="J230" s="203" t="e">
        <f t="shared" si="48"/>
        <v>#REF!</v>
      </c>
      <c r="K230" s="203" t="e">
        <f>+'Ark1'!#REF!</f>
        <v>#REF!</v>
      </c>
      <c r="L230" s="203"/>
      <c r="M230" s="98" t="e">
        <f>+'Ark1'!#REF!</f>
        <v>#REF!</v>
      </c>
      <c r="N230" s="203" t="e">
        <f t="shared" si="49"/>
        <v>#REF!</v>
      </c>
      <c r="O230" s="203"/>
      <c r="P230" s="520"/>
      <c r="Q230" s="203"/>
      <c r="R230" s="203"/>
      <c r="S230" s="203"/>
      <c r="T230" s="203"/>
      <c r="U230" s="203"/>
      <c r="V230" s="203"/>
      <c r="W230" s="203"/>
      <c r="X230" s="1" t="e">
        <f>+'Ark1'!#REF!</f>
        <v>#REF!</v>
      </c>
      <c r="Y230" s="203" t="e">
        <f t="shared" si="50"/>
        <v>#REF!</v>
      </c>
      <c r="Z230" s="98" t="e">
        <f>+'Ark1'!#REF!</f>
        <v>#REF!</v>
      </c>
      <c r="AA230" s="101"/>
      <c r="AB230" s="11" t="e">
        <f>+'Ark1'!#REF!</f>
        <v>#REF!</v>
      </c>
      <c r="AC230" s="11" t="e">
        <f>+'Ark1'!#REF!</f>
        <v>#REF!</v>
      </c>
      <c r="AD230" s="11" t="e">
        <f>+'Ark1'!#REF!</f>
        <v>#REF!</v>
      </c>
      <c r="AE230" s="73"/>
      <c r="AF230" s="98" t="e">
        <f>+'Ark1'!#REF!</f>
        <v>#REF!</v>
      </c>
      <c r="AG230" s="1" t="e">
        <f>+'Ark1'!#REF!</f>
        <v>#REF!</v>
      </c>
      <c r="AH230" s="11" t="e">
        <f>+'Ark1'!#REF!</f>
        <v>#REF!</v>
      </c>
      <c r="AI230" s="98" t="e">
        <f t="shared" si="52"/>
        <v>#REF!</v>
      </c>
      <c r="AJ230" s="47"/>
      <c r="AL230" s="61"/>
    </row>
    <row r="231" spans="1:38" ht="15.6">
      <c r="A231" s="47"/>
      <c r="B231" s="56" t="e">
        <f>+'Ark1'!#REF!</f>
        <v>#REF!</v>
      </c>
      <c r="C231" s="56" t="e">
        <f>+'Ark1'!#REF!</f>
        <v>#REF!</v>
      </c>
      <c r="D231" s="67" t="s">
        <v>28</v>
      </c>
      <c r="E231" s="348" t="e">
        <f>+'Ark1'!#REF!</f>
        <v>#REF!</v>
      </c>
      <c r="F231" s="348"/>
      <c r="G231" s="348" t="e">
        <f>+'Ark1'!#REF!</f>
        <v>#REF!</v>
      </c>
      <c r="H231" s="346"/>
      <c r="I231" s="185" t="e">
        <f>+'Ark1'!#REF!</f>
        <v>#REF!</v>
      </c>
      <c r="J231" s="185" t="e">
        <f t="shared" si="48"/>
        <v>#REF!</v>
      </c>
      <c r="K231" s="185" t="e">
        <f>+'Ark1'!#REF!</f>
        <v>#REF!</v>
      </c>
      <c r="L231" s="185"/>
      <c r="M231" s="162" t="e">
        <f>+'Ark1'!#REF!</f>
        <v>#REF!</v>
      </c>
      <c r="N231" s="185" t="e">
        <f t="shared" si="49"/>
        <v>#REF!</v>
      </c>
      <c r="O231" s="185"/>
      <c r="P231" s="519"/>
      <c r="Q231" s="185"/>
      <c r="R231" s="185"/>
      <c r="S231" s="185"/>
      <c r="T231" s="185"/>
      <c r="U231" s="185"/>
      <c r="V231" s="185"/>
      <c r="W231" s="185"/>
      <c r="X231" s="58" t="e">
        <f>+'Ark1'!#REF!</f>
        <v>#REF!</v>
      </c>
      <c r="Y231" s="185" t="e">
        <f t="shared" si="50"/>
        <v>#REF!</v>
      </c>
      <c r="Z231" s="162" t="e">
        <f>+'Ark1'!#REF!</f>
        <v>#REF!</v>
      </c>
      <c r="AA231" s="101"/>
      <c r="AB231" s="76" t="e">
        <f>+'Ark1'!#REF!</f>
        <v>#REF!</v>
      </c>
      <c r="AC231" s="76" t="e">
        <f>+'Ark1'!#REF!</f>
        <v>#REF!</v>
      </c>
      <c r="AD231" s="76" t="e">
        <f>+'Ark1'!#REF!</f>
        <v>#REF!</v>
      </c>
      <c r="AE231" s="73"/>
      <c r="AF231" s="162" t="e">
        <f>+'Ark1'!#REF!</f>
        <v>#REF!</v>
      </c>
      <c r="AG231" s="58" t="e">
        <f>+'Ark1'!#REF!</f>
        <v>#REF!</v>
      </c>
      <c r="AH231" s="76" t="e">
        <f>+'Ark1'!#REF!</f>
        <v>#REF!</v>
      </c>
      <c r="AI231" s="162" t="e">
        <f t="shared" si="52"/>
        <v>#REF!</v>
      </c>
      <c r="AJ231" s="47"/>
      <c r="AL231" s="61"/>
    </row>
    <row r="232" spans="1:38" ht="15.6">
      <c r="A232" s="47"/>
      <c r="B232" s="56" t="e">
        <f>+'Ark1'!#REF!</f>
        <v>#REF!</v>
      </c>
      <c r="C232" s="56" t="e">
        <f>+'Ark1'!#REF!</f>
        <v>#REF!</v>
      </c>
      <c r="D232" s="67" t="s">
        <v>29</v>
      </c>
      <c r="E232" s="348" t="e">
        <f>+'Ark1'!#REF!</f>
        <v>#REF!</v>
      </c>
      <c r="F232" s="348"/>
      <c r="G232" s="348" t="e">
        <f>+'Ark1'!#REF!</f>
        <v>#REF!</v>
      </c>
      <c r="H232" s="346"/>
      <c r="I232" s="185" t="e">
        <f>+'Ark1'!#REF!</f>
        <v>#REF!</v>
      </c>
      <c r="J232" s="185" t="e">
        <f t="shared" si="48"/>
        <v>#REF!</v>
      </c>
      <c r="K232" s="185" t="e">
        <f>+'Ark1'!#REF!</f>
        <v>#REF!</v>
      </c>
      <c r="L232" s="185"/>
      <c r="M232" s="162" t="e">
        <f>+'Ark1'!#REF!</f>
        <v>#REF!</v>
      </c>
      <c r="N232" s="185" t="e">
        <f t="shared" si="49"/>
        <v>#REF!</v>
      </c>
      <c r="O232" s="185"/>
      <c r="P232" s="519"/>
      <c r="Q232" s="185"/>
      <c r="R232" s="185"/>
      <c r="S232" s="185"/>
      <c r="T232" s="185"/>
      <c r="U232" s="185"/>
      <c r="V232" s="185"/>
      <c r="W232" s="185"/>
      <c r="X232" s="58" t="e">
        <f>+'Ark1'!#REF!</f>
        <v>#REF!</v>
      </c>
      <c r="Y232" s="185" t="e">
        <f t="shared" si="50"/>
        <v>#REF!</v>
      </c>
      <c r="Z232" s="162" t="e">
        <f>+'Ark1'!#REF!</f>
        <v>#REF!</v>
      </c>
      <c r="AA232" s="101"/>
      <c r="AB232" s="76" t="e">
        <f>+'Ark1'!#REF!</f>
        <v>#REF!</v>
      </c>
      <c r="AC232" s="76" t="e">
        <f>+'Ark1'!#REF!</f>
        <v>#REF!</v>
      </c>
      <c r="AD232" s="76" t="e">
        <f>+'Ark1'!#REF!</f>
        <v>#REF!</v>
      </c>
      <c r="AE232" s="73"/>
      <c r="AF232" s="162" t="e">
        <f>+'Ark1'!#REF!</f>
        <v>#REF!</v>
      </c>
      <c r="AG232" s="58" t="e">
        <f>+'Ark1'!#REF!</f>
        <v>#REF!</v>
      </c>
      <c r="AH232" s="76" t="e">
        <f>+'Ark1'!#REF!</f>
        <v>#REF!</v>
      </c>
      <c r="AI232" s="162" t="e">
        <f t="shared" si="52"/>
        <v>#REF!</v>
      </c>
      <c r="AJ232" s="47"/>
      <c r="AL232" s="61"/>
    </row>
    <row r="233" spans="1:38" ht="15.6">
      <c r="A233" s="47"/>
      <c r="B233" s="56" t="e">
        <f>+'Ark1'!#REF!</f>
        <v>#REF!</v>
      </c>
      <c r="C233" s="56" t="e">
        <f>+'Ark1'!#REF!</f>
        <v>#REF!</v>
      </c>
      <c r="D233" s="67" t="s">
        <v>30</v>
      </c>
      <c r="E233" s="348" t="e">
        <f>+'Ark1'!#REF!</f>
        <v>#REF!</v>
      </c>
      <c r="F233" s="348"/>
      <c r="G233" s="348" t="e">
        <f>+'Ark1'!#REF!</f>
        <v>#REF!</v>
      </c>
      <c r="H233" s="346"/>
      <c r="I233" s="185" t="e">
        <f>+'Ark1'!#REF!</f>
        <v>#REF!</v>
      </c>
      <c r="J233" s="185" t="e">
        <f t="shared" si="48"/>
        <v>#REF!</v>
      </c>
      <c r="K233" s="185" t="e">
        <f>+'Ark1'!#REF!</f>
        <v>#REF!</v>
      </c>
      <c r="L233" s="185"/>
      <c r="M233" s="162" t="e">
        <f>+'Ark1'!#REF!</f>
        <v>#REF!</v>
      </c>
      <c r="N233" s="185" t="e">
        <f t="shared" si="49"/>
        <v>#REF!</v>
      </c>
      <c r="O233" s="185"/>
      <c r="P233" s="519"/>
      <c r="Q233" s="185"/>
      <c r="R233" s="185"/>
      <c r="S233" s="185"/>
      <c r="T233" s="185"/>
      <c r="U233" s="185"/>
      <c r="V233" s="185"/>
      <c r="W233" s="185"/>
      <c r="X233" s="58" t="e">
        <f>+'Ark1'!#REF!</f>
        <v>#REF!</v>
      </c>
      <c r="Y233" s="185" t="e">
        <f t="shared" si="50"/>
        <v>#REF!</v>
      </c>
      <c r="Z233" s="162" t="e">
        <f>+'Ark1'!#REF!</f>
        <v>#REF!</v>
      </c>
      <c r="AA233" s="101"/>
      <c r="AB233" s="76" t="e">
        <f>+'Ark1'!#REF!</f>
        <v>#REF!</v>
      </c>
      <c r="AC233" s="76" t="e">
        <f>+'Ark1'!#REF!</f>
        <v>#REF!</v>
      </c>
      <c r="AD233" s="76" t="e">
        <f>+'Ark1'!#REF!</f>
        <v>#REF!</v>
      </c>
      <c r="AE233" s="73"/>
      <c r="AF233" s="162" t="e">
        <f>+'Ark1'!#REF!</f>
        <v>#REF!</v>
      </c>
      <c r="AG233" s="58" t="e">
        <f>+'Ark1'!#REF!</f>
        <v>#REF!</v>
      </c>
      <c r="AH233" s="76" t="e">
        <f>+'Ark1'!#REF!</f>
        <v>#REF!</v>
      </c>
      <c r="AI233" s="162" t="e">
        <f t="shared" si="52"/>
        <v>#REF!</v>
      </c>
      <c r="AJ233" s="47"/>
      <c r="AL233" s="61"/>
    </row>
    <row r="234" spans="1:38" ht="15.6">
      <c r="A234" s="47"/>
      <c r="B234" s="56" t="e">
        <f>+'Ark1'!#REF!</f>
        <v>#REF!</v>
      </c>
      <c r="C234" s="56" t="e">
        <f>+'Ark1'!#REF!</f>
        <v>#REF!</v>
      </c>
      <c r="D234" s="67" t="s">
        <v>31</v>
      </c>
      <c r="E234" s="348" t="e">
        <f>+'Ark1'!#REF!</f>
        <v>#REF!</v>
      </c>
      <c r="F234" s="348"/>
      <c r="G234" s="348" t="e">
        <f>+'Ark1'!#REF!</f>
        <v>#REF!</v>
      </c>
      <c r="H234" s="346"/>
      <c r="I234" s="185" t="e">
        <f>+'Ark1'!#REF!</f>
        <v>#REF!</v>
      </c>
      <c r="J234" s="185" t="e">
        <f t="shared" si="48"/>
        <v>#REF!</v>
      </c>
      <c r="K234" s="185" t="e">
        <f>+'Ark1'!#REF!</f>
        <v>#REF!</v>
      </c>
      <c r="L234" s="185"/>
      <c r="M234" s="162" t="e">
        <f>+'Ark1'!#REF!</f>
        <v>#REF!</v>
      </c>
      <c r="N234" s="185" t="e">
        <f t="shared" si="49"/>
        <v>#REF!</v>
      </c>
      <c r="O234" s="185"/>
      <c r="P234" s="519"/>
      <c r="Q234" s="185"/>
      <c r="R234" s="185"/>
      <c r="S234" s="185"/>
      <c r="T234" s="185"/>
      <c r="U234" s="185"/>
      <c r="V234" s="185"/>
      <c r="W234" s="185"/>
      <c r="X234" s="58" t="e">
        <f>+'Ark1'!#REF!</f>
        <v>#REF!</v>
      </c>
      <c r="Y234" s="185" t="e">
        <f t="shared" si="50"/>
        <v>#REF!</v>
      </c>
      <c r="Z234" s="162" t="e">
        <f>+'Ark1'!#REF!</f>
        <v>#REF!</v>
      </c>
      <c r="AA234" s="101"/>
      <c r="AB234" s="76" t="e">
        <f>+'Ark1'!#REF!</f>
        <v>#REF!</v>
      </c>
      <c r="AC234" s="76" t="e">
        <f>+'Ark1'!#REF!</f>
        <v>#REF!</v>
      </c>
      <c r="AD234" s="76" t="e">
        <f>+'Ark1'!#REF!</f>
        <v>#REF!</v>
      </c>
      <c r="AE234" s="73"/>
      <c r="AF234" s="162" t="e">
        <f>+'Ark1'!#REF!</f>
        <v>#REF!</v>
      </c>
      <c r="AG234" s="58" t="e">
        <f>+'Ark1'!#REF!</f>
        <v>#REF!</v>
      </c>
      <c r="AH234" s="76" t="e">
        <f>+'Ark1'!#REF!</f>
        <v>#REF!</v>
      </c>
      <c r="AI234" s="162" t="e">
        <f t="shared" si="52"/>
        <v>#REF!</v>
      </c>
      <c r="AJ234" s="47"/>
      <c r="AL234" s="61"/>
    </row>
    <row r="235" spans="1:38" ht="15.6">
      <c r="A235" s="47"/>
      <c r="B235" s="56" t="e">
        <f>+'Ark1'!#REF!</f>
        <v>#REF!</v>
      </c>
      <c r="C235" s="56" t="e">
        <f>+'Ark1'!#REF!</f>
        <v>#REF!</v>
      </c>
      <c r="D235" s="67" t="s">
        <v>402</v>
      </c>
      <c r="E235" s="348" t="e">
        <f>+'Ark1'!#REF!</f>
        <v>#REF!</v>
      </c>
      <c r="F235" s="348"/>
      <c r="G235" s="348" t="e">
        <f>+'Ark1'!#REF!</f>
        <v>#REF!</v>
      </c>
      <c r="H235" s="346"/>
      <c r="I235" s="185" t="e">
        <f>+'Ark1'!#REF!</f>
        <v>#REF!</v>
      </c>
      <c r="J235" s="185" t="e">
        <f t="shared" si="48"/>
        <v>#REF!</v>
      </c>
      <c r="K235" s="185" t="e">
        <f>+'Ark1'!#REF!</f>
        <v>#REF!</v>
      </c>
      <c r="L235" s="185"/>
      <c r="M235" s="162" t="e">
        <f>+'Ark1'!#REF!</f>
        <v>#REF!</v>
      </c>
      <c r="N235" s="185" t="e">
        <f t="shared" si="49"/>
        <v>#REF!</v>
      </c>
      <c r="O235" s="185"/>
      <c r="P235" s="519"/>
      <c r="Q235" s="185"/>
      <c r="R235" s="185"/>
      <c r="S235" s="185"/>
      <c r="T235" s="185"/>
      <c r="U235" s="185"/>
      <c r="V235" s="185"/>
      <c r="W235" s="185"/>
      <c r="X235" s="58" t="e">
        <f>+'Ark1'!#REF!</f>
        <v>#REF!</v>
      </c>
      <c r="Y235" s="185" t="e">
        <f t="shared" si="50"/>
        <v>#REF!</v>
      </c>
      <c r="Z235" s="162" t="e">
        <f>+'Ark1'!#REF!</f>
        <v>#REF!</v>
      </c>
      <c r="AA235" s="101"/>
      <c r="AB235" s="76" t="e">
        <f>+'Ark1'!#REF!</f>
        <v>#REF!</v>
      </c>
      <c r="AC235" s="76" t="e">
        <f>+'Ark1'!#REF!</f>
        <v>#REF!</v>
      </c>
      <c r="AD235" s="76" t="e">
        <f>+'Ark1'!#REF!</f>
        <v>#REF!</v>
      </c>
      <c r="AE235" s="73"/>
      <c r="AF235" s="162" t="e">
        <f>+'Ark1'!#REF!</f>
        <v>#REF!</v>
      </c>
      <c r="AG235" s="58" t="e">
        <f>+'Ark1'!#REF!</f>
        <v>#REF!</v>
      </c>
      <c r="AH235" s="76" t="e">
        <f>+'Ark1'!#REF!</f>
        <v>#REF!</v>
      </c>
      <c r="AI235" s="162" t="e">
        <f t="shared" si="52"/>
        <v>#REF!</v>
      </c>
      <c r="AJ235" s="47"/>
      <c r="AL235" s="61"/>
    </row>
    <row r="236" spans="1:38" ht="15.6">
      <c r="A236" s="47"/>
      <c r="B236" s="56" t="e">
        <f>+'Ark1'!#REF!</f>
        <v>#REF!</v>
      </c>
      <c r="C236" s="56" t="e">
        <f>+'Ark1'!#REF!</f>
        <v>#REF!</v>
      </c>
      <c r="D236" s="67" t="s">
        <v>32</v>
      </c>
      <c r="E236" s="348" t="e">
        <f>+'Ark1'!#REF!</f>
        <v>#REF!</v>
      </c>
      <c r="F236" s="348"/>
      <c r="G236" s="348" t="e">
        <f>+'Ark1'!#REF!</f>
        <v>#REF!</v>
      </c>
      <c r="H236" s="346"/>
      <c r="I236" s="185" t="e">
        <f>+'Ark1'!#REF!</f>
        <v>#REF!</v>
      </c>
      <c r="J236" s="185" t="e">
        <f t="shared" si="48"/>
        <v>#REF!</v>
      </c>
      <c r="K236" s="185" t="e">
        <f>+'Ark1'!#REF!</f>
        <v>#REF!</v>
      </c>
      <c r="L236" s="185"/>
      <c r="M236" s="162" t="e">
        <f>+'Ark1'!#REF!</f>
        <v>#REF!</v>
      </c>
      <c r="N236" s="185" t="e">
        <f t="shared" si="49"/>
        <v>#REF!</v>
      </c>
      <c r="O236" s="185"/>
      <c r="P236" s="519"/>
      <c r="Q236" s="185"/>
      <c r="R236" s="185"/>
      <c r="S236" s="185"/>
      <c r="T236" s="185"/>
      <c r="U236" s="185"/>
      <c r="V236" s="185"/>
      <c r="W236" s="185"/>
      <c r="X236" s="58" t="e">
        <f>+'Ark1'!#REF!</f>
        <v>#REF!</v>
      </c>
      <c r="Y236" s="185" t="e">
        <f t="shared" si="50"/>
        <v>#REF!</v>
      </c>
      <c r="Z236" s="162" t="e">
        <f>+'Ark1'!#REF!</f>
        <v>#REF!</v>
      </c>
      <c r="AA236" s="101"/>
      <c r="AB236" s="76" t="e">
        <f>+'Ark1'!#REF!</f>
        <v>#REF!</v>
      </c>
      <c r="AC236" s="76" t="e">
        <f>+'Ark1'!#REF!</f>
        <v>#REF!</v>
      </c>
      <c r="AD236" s="76" t="e">
        <f>+'Ark1'!#REF!</f>
        <v>#REF!</v>
      </c>
      <c r="AE236" s="73"/>
      <c r="AF236" s="162" t="e">
        <f>+'Ark1'!#REF!</f>
        <v>#REF!</v>
      </c>
      <c r="AG236" s="58" t="e">
        <f>+'Ark1'!#REF!</f>
        <v>#REF!</v>
      </c>
      <c r="AH236" s="76" t="e">
        <f>+'Ark1'!#REF!</f>
        <v>#REF!</v>
      </c>
      <c r="AI236" s="162" t="e">
        <f t="shared" si="52"/>
        <v>#REF!</v>
      </c>
      <c r="AJ236" s="47"/>
      <c r="AL236" s="61"/>
    </row>
    <row r="237" spans="1:38" ht="15.6">
      <c r="A237" s="47"/>
      <c r="B237" s="56" t="e">
        <f>+'Ark1'!#REF!</f>
        <v>#REF!</v>
      </c>
      <c r="C237" s="56" t="e">
        <f>+'Ark1'!#REF!</f>
        <v>#REF!</v>
      </c>
      <c r="D237" s="67" t="s">
        <v>33</v>
      </c>
      <c r="E237" s="348" t="e">
        <f>+'Ark1'!#REF!</f>
        <v>#REF!</v>
      </c>
      <c r="F237" s="348"/>
      <c r="G237" s="348" t="e">
        <f>+'Ark1'!#REF!</f>
        <v>#REF!</v>
      </c>
      <c r="H237" s="346"/>
      <c r="I237" s="185" t="e">
        <f>+'Ark1'!#REF!</f>
        <v>#REF!</v>
      </c>
      <c r="J237" s="185" t="e">
        <f t="shared" si="48"/>
        <v>#REF!</v>
      </c>
      <c r="K237" s="185" t="e">
        <f>+'Ark1'!#REF!</f>
        <v>#REF!</v>
      </c>
      <c r="L237" s="185"/>
      <c r="M237" s="162" t="e">
        <f>+'Ark1'!#REF!</f>
        <v>#REF!</v>
      </c>
      <c r="N237" s="185" t="e">
        <f t="shared" si="49"/>
        <v>#REF!</v>
      </c>
      <c r="O237" s="185"/>
      <c r="P237" s="519"/>
      <c r="Q237" s="185"/>
      <c r="R237" s="185"/>
      <c r="S237" s="185"/>
      <c r="T237" s="185"/>
      <c r="U237" s="185"/>
      <c r="V237" s="185"/>
      <c r="W237" s="185"/>
      <c r="X237" s="58" t="e">
        <f>+'Ark1'!#REF!</f>
        <v>#REF!</v>
      </c>
      <c r="Y237" s="185" t="e">
        <f t="shared" si="50"/>
        <v>#REF!</v>
      </c>
      <c r="Z237" s="162" t="e">
        <f>+'Ark1'!#REF!</f>
        <v>#REF!</v>
      </c>
      <c r="AA237" s="101"/>
      <c r="AB237" s="76" t="e">
        <f>+'Ark1'!#REF!</f>
        <v>#REF!</v>
      </c>
      <c r="AC237" s="76" t="e">
        <f>+'Ark1'!#REF!</f>
        <v>#REF!</v>
      </c>
      <c r="AD237" s="76" t="e">
        <f>+'Ark1'!#REF!</f>
        <v>#REF!</v>
      </c>
      <c r="AE237" s="73"/>
      <c r="AF237" s="162" t="e">
        <f>+'Ark1'!#REF!</f>
        <v>#REF!</v>
      </c>
      <c r="AG237" s="58" t="e">
        <f>+'Ark1'!#REF!</f>
        <v>#REF!</v>
      </c>
      <c r="AH237" s="76" t="e">
        <f>+'Ark1'!#REF!</f>
        <v>#REF!</v>
      </c>
      <c r="AI237" s="162" t="e">
        <f t="shared" si="52"/>
        <v>#REF!</v>
      </c>
      <c r="AJ237" s="47"/>
      <c r="AL237" s="61"/>
    </row>
    <row r="238" spans="1:38" ht="15.6">
      <c r="A238" s="47"/>
      <c r="B238" s="56" t="e">
        <f>+'Ark1'!#REF!</f>
        <v>#REF!</v>
      </c>
      <c r="C238" s="56" t="e">
        <f>+'Ark1'!#REF!</f>
        <v>#REF!</v>
      </c>
      <c r="D238" s="67" t="s">
        <v>34</v>
      </c>
      <c r="E238" s="348" t="e">
        <f>+'Ark1'!#REF!</f>
        <v>#REF!</v>
      </c>
      <c r="F238" s="348"/>
      <c r="G238" s="348" t="e">
        <f>+'Ark1'!#REF!</f>
        <v>#REF!</v>
      </c>
      <c r="H238" s="346"/>
      <c r="I238" s="185" t="e">
        <f>+'Ark1'!#REF!</f>
        <v>#REF!</v>
      </c>
      <c r="J238" s="185" t="e">
        <f t="shared" si="48"/>
        <v>#REF!</v>
      </c>
      <c r="K238" s="185" t="e">
        <f>+'Ark1'!#REF!</f>
        <v>#REF!</v>
      </c>
      <c r="L238" s="185"/>
      <c r="M238" s="162" t="e">
        <f>+'Ark1'!#REF!</f>
        <v>#REF!</v>
      </c>
      <c r="N238" s="185" t="e">
        <f t="shared" si="49"/>
        <v>#REF!</v>
      </c>
      <c r="O238" s="185"/>
      <c r="P238" s="519"/>
      <c r="Q238" s="185"/>
      <c r="R238" s="185"/>
      <c r="S238" s="185"/>
      <c r="T238" s="185"/>
      <c r="U238" s="185"/>
      <c r="V238" s="185"/>
      <c r="W238" s="185"/>
      <c r="X238" s="58" t="e">
        <f>+'Ark1'!#REF!</f>
        <v>#REF!</v>
      </c>
      <c r="Y238" s="185" t="e">
        <f t="shared" si="50"/>
        <v>#REF!</v>
      </c>
      <c r="Z238" s="162" t="e">
        <f>+'Ark1'!#REF!</f>
        <v>#REF!</v>
      </c>
      <c r="AA238" s="101"/>
      <c r="AB238" s="76" t="e">
        <f>+'Ark1'!#REF!</f>
        <v>#REF!</v>
      </c>
      <c r="AC238" s="76" t="e">
        <f>+'Ark1'!#REF!</f>
        <v>#REF!</v>
      </c>
      <c r="AD238" s="76" t="e">
        <f>+'Ark1'!#REF!</f>
        <v>#REF!</v>
      </c>
      <c r="AE238" s="73"/>
      <c r="AF238" s="162" t="e">
        <f>+'Ark1'!#REF!</f>
        <v>#REF!</v>
      </c>
      <c r="AG238" s="58" t="e">
        <f>+'Ark1'!#REF!</f>
        <v>#REF!</v>
      </c>
      <c r="AH238" s="76" t="e">
        <f>+'Ark1'!#REF!</f>
        <v>#REF!</v>
      </c>
      <c r="AI238" s="162" t="e">
        <f t="shared" si="52"/>
        <v>#REF!</v>
      </c>
      <c r="AJ238" s="47"/>
      <c r="AL238" s="61"/>
    </row>
    <row r="239" spans="1:38" ht="15.6">
      <c r="A239" s="47"/>
      <c r="B239" s="56" t="e">
        <f>+'Ark1'!#REF!</f>
        <v>#REF!</v>
      </c>
      <c r="C239" s="56" t="e">
        <f>+'Ark1'!#REF!</f>
        <v>#REF!</v>
      </c>
      <c r="D239" s="67" t="s">
        <v>35</v>
      </c>
      <c r="E239" s="348" t="e">
        <f>+'Ark1'!#REF!</f>
        <v>#REF!</v>
      </c>
      <c r="F239" s="348"/>
      <c r="G239" s="348" t="e">
        <f>+'Ark1'!#REF!</f>
        <v>#REF!</v>
      </c>
      <c r="H239" s="346"/>
      <c r="I239" s="185" t="e">
        <f>+'Ark1'!#REF!</f>
        <v>#REF!</v>
      </c>
      <c r="J239" s="185" t="e">
        <f t="shared" si="48"/>
        <v>#REF!</v>
      </c>
      <c r="K239" s="185" t="e">
        <f>+'Ark1'!#REF!</f>
        <v>#REF!</v>
      </c>
      <c r="L239" s="185"/>
      <c r="M239" s="162" t="e">
        <f>+'Ark1'!#REF!</f>
        <v>#REF!</v>
      </c>
      <c r="N239" s="185" t="e">
        <f t="shared" si="49"/>
        <v>#REF!</v>
      </c>
      <c r="O239" s="185"/>
      <c r="P239" s="519"/>
      <c r="Q239" s="185"/>
      <c r="R239" s="185"/>
      <c r="S239" s="185"/>
      <c r="T239" s="185"/>
      <c r="U239" s="185"/>
      <c r="V239" s="185"/>
      <c r="W239" s="185"/>
      <c r="X239" s="58" t="e">
        <f>+'Ark1'!#REF!</f>
        <v>#REF!</v>
      </c>
      <c r="Y239" s="185" t="e">
        <f t="shared" si="50"/>
        <v>#REF!</v>
      </c>
      <c r="Z239" s="162" t="e">
        <f>+'Ark1'!#REF!</f>
        <v>#REF!</v>
      </c>
      <c r="AA239" s="101"/>
      <c r="AB239" s="76" t="e">
        <f>+'Ark1'!#REF!</f>
        <v>#REF!</v>
      </c>
      <c r="AC239" s="76" t="e">
        <f>+'Ark1'!#REF!</f>
        <v>#REF!</v>
      </c>
      <c r="AD239" s="76" t="e">
        <f>+'Ark1'!#REF!</f>
        <v>#REF!</v>
      </c>
      <c r="AE239" s="73"/>
      <c r="AF239" s="162" t="e">
        <f>+'Ark1'!#REF!</f>
        <v>#REF!</v>
      </c>
      <c r="AG239" s="58" t="e">
        <f>+'Ark1'!#REF!</f>
        <v>#REF!</v>
      </c>
      <c r="AH239" s="76" t="e">
        <f>+'Ark1'!#REF!</f>
        <v>#REF!</v>
      </c>
      <c r="AI239" s="162" t="e">
        <f t="shared" si="52"/>
        <v>#REF!</v>
      </c>
      <c r="AJ239" s="47"/>
      <c r="AL239" s="61"/>
    </row>
    <row r="240" spans="1:38" ht="15.6">
      <c r="A240" s="47"/>
      <c r="B240" s="56" t="e">
        <f>+'Ark1'!#REF!</f>
        <v>#REF!</v>
      </c>
      <c r="C240" s="56" t="e">
        <f>+'Ark1'!#REF!</f>
        <v>#REF!</v>
      </c>
      <c r="D240" s="67" t="s">
        <v>36</v>
      </c>
      <c r="E240" s="348" t="e">
        <f>+'Ark1'!#REF!</f>
        <v>#REF!</v>
      </c>
      <c r="F240" s="348"/>
      <c r="G240" s="348" t="e">
        <f>+'Ark1'!#REF!</f>
        <v>#REF!</v>
      </c>
      <c r="H240" s="346"/>
      <c r="I240" s="185" t="e">
        <f>+'Ark1'!#REF!</f>
        <v>#REF!</v>
      </c>
      <c r="J240" s="185" t="e">
        <f t="shared" si="48"/>
        <v>#REF!</v>
      </c>
      <c r="K240" s="185" t="e">
        <f>+'Ark1'!#REF!</f>
        <v>#REF!</v>
      </c>
      <c r="L240" s="185"/>
      <c r="M240" s="162" t="e">
        <f>+'Ark1'!#REF!</f>
        <v>#REF!</v>
      </c>
      <c r="N240" s="185" t="e">
        <f t="shared" si="49"/>
        <v>#REF!</v>
      </c>
      <c r="O240" s="185"/>
      <c r="P240" s="519"/>
      <c r="Q240" s="185"/>
      <c r="R240" s="185"/>
      <c r="S240" s="185"/>
      <c r="T240" s="185"/>
      <c r="U240" s="185"/>
      <c r="V240" s="185"/>
      <c r="W240" s="185"/>
      <c r="X240" s="58" t="e">
        <f>+'Ark1'!#REF!</f>
        <v>#REF!</v>
      </c>
      <c r="Y240" s="185" t="e">
        <f t="shared" si="50"/>
        <v>#REF!</v>
      </c>
      <c r="Z240" s="162" t="e">
        <f>+'Ark1'!#REF!</f>
        <v>#REF!</v>
      </c>
      <c r="AA240" s="101"/>
      <c r="AB240" s="76" t="e">
        <f>+'Ark1'!#REF!</f>
        <v>#REF!</v>
      </c>
      <c r="AC240" s="76" t="e">
        <f>+'Ark1'!#REF!</f>
        <v>#REF!</v>
      </c>
      <c r="AD240" s="76" t="e">
        <f>+'Ark1'!#REF!</f>
        <v>#REF!</v>
      </c>
      <c r="AE240" s="73"/>
      <c r="AF240" s="162" t="e">
        <f>+'Ark1'!#REF!</f>
        <v>#REF!</v>
      </c>
      <c r="AG240" s="58" t="e">
        <f>+'Ark1'!#REF!</f>
        <v>#REF!</v>
      </c>
      <c r="AH240" s="76" t="e">
        <f>+'Ark1'!#REF!</f>
        <v>#REF!</v>
      </c>
      <c r="AI240" s="162" t="e">
        <f t="shared" si="52"/>
        <v>#REF!</v>
      </c>
      <c r="AJ240" s="47"/>
      <c r="AL240" s="61"/>
    </row>
    <row r="241" spans="1:38" ht="15.6">
      <c r="A241" s="47"/>
      <c r="B241" s="56" t="e">
        <f>+'Ark1'!#REF!</f>
        <v>#REF!</v>
      </c>
      <c r="C241" s="56" t="e">
        <f>+'Ark1'!#REF!</f>
        <v>#REF!</v>
      </c>
      <c r="D241" s="67" t="s">
        <v>37</v>
      </c>
      <c r="E241" s="348" t="e">
        <f>+'Ark1'!#REF!</f>
        <v>#REF!</v>
      </c>
      <c r="F241" s="348"/>
      <c r="G241" s="348" t="e">
        <f>+'Ark1'!#REF!</f>
        <v>#REF!</v>
      </c>
      <c r="H241" s="346"/>
      <c r="I241" s="185" t="e">
        <f>+'Ark1'!#REF!</f>
        <v>#REF!</v>
      </c>
      <c r="J241" s="185" t="e">
        <f t="shared" si="48"/>
        <v>#REF!</v>
      </c>
      <c r="K241" s="185" t="e">
        <f>+'Ark1'!#REF!</f>
        <v>#REF!</v>
      </c>
      <c r="L241" s="185"/>
      <c r="M241" s="162" t="e">
        <f>+'Ark1'!#REF!</f>
        <v>#REF!</v>
      </c>
      <c r="N241" s="185" t="e">
        <f t="shared" si="49"/>
        <v>#REF!</v>
      </c>
      <c r="O241" s="185"/>
      <c r="P241" s="519"/>
      <c r="Q241" s="185"/>
      <c r="R241" s="185"/>
      <c r="S241" s="185"/>
      <c r="T241" s="185"/>
      <c r="U241" s="185"/>
      <c r="V241" s="185"/>
      <c r="W241" s="185"/>
      <c r="X241" s="58" t="e">
        <f>+'Ark1'!#REF!</f>
        <v>#REF!</v>
      </c>
      <c r="Y241" s="185" t="e">
        <f t="shared" si="50"/>
        <v>#REF!</v>
      </c>
      <c r="Z241" s="162" t="e">
        <f>+'Ark1'!#REF!</f>
        <v>#REF!</v>
      </c>
      <c r="AA241" s="101"/>
      <c r="AB241" s="76" t="e">
        <f>+'Ark1'!#REF!</f>
        <v>#REF!</v>
      </c>
      <c r="AC241" s="76" t="e">
        <f>+'Ark1'!#REF!</f>
        <v>#REF!</v>
      </c>
      <c r="AD241" s="76" t="e">
        <f>+'Ark1'!#REF!</f>
        <v>#REF!</v>
      </c>
      <c r="AE241" s="73"/>
      <c r="AF241" s="162" t="e">
        <f>+'Ark1'!#REF!</f>
        <v>#REF!</v>
      </c>
      <c r="AG241" s="58" t="e">
        <f>+'Ark1'!#REF!</f>
        <v>#REF!</v>
      </c>
      <c r="AH241" s="76" t="e">
        <f>+'Ark1'!#REF!</f>
        <v>#REF!</v>
      </c>
      <c r="AI241" s="162" t="e">
        <f t="shared" si="52"/>
        <v>#REF!</v>
      </c>
      <c r="AJ241" s="47"/>
      <c r="AL241" s="61"/>
    </row>
    <row r="242" spans="1:38" ht="15.6">
      <c r="A242" s="47"/>
      <c r="B242" s="56" t="e">
        <f>+'Ark1'!#REF!</f>
        <v>#REF!</v>
      </c>
      <c r="C242" s="56" t="e">
        <f>+'Ark1'!#REF!</f>
        <v>#REF!</v>
      </c>
      <c r="D242" s="67" t="s">
        <v>38</v>
      </c>
      <c r="E242" s="348" t="e">
        <f>+'Ark1'!#REF!</f>
        <v>#REF!</v>
      </c>
      <c r="F242" s="348"/>
      <c r="G242" s="348" t="e">
        <f>+'Ark1'!#REF!</f>
        <v>#REF!</v>
      </c>
      <c r="H242" s="346"/>
      <c r="I242" s="185" t="e">
        <f>+'Ark1'!#REF!</f>
        <v>#REF!</v>
      </c>
      <c r="J242" s="185" t="e">
        <f t="shared" si="48"/>
        <v>#REF!</v>
      </c>
      <c r="K242" s="185" t="e">
        <f>+'Ark1'!#REF!</f>
        <v>#REF!</v>
      </c>
      <c r="L242" s="185"/>
      <c r="M242" s="162" t="e">
        <f>+'Ark1'!#REF!</f>
        <v>#REF!</v>
      </c>
      <c r="N242" s="185" t="e">
        <f t="shared" si="49"/>
        <v>#REF!</v>
      </c>
      <c r="O242" s="185"/>
      <c r="P242" s="519"/>
      <c r="Q242" s="185"/>
      <c r="R242" s="185"/>
      <c r="S242" s="185"/>
      <c r="T242" s="185"/>
      <c r="U242" s="185"/>
      <c r="V242" s="185"/>
      <c r="W242" s="185"/>
      <c r="X242" s="58" t="e">
        <f>+'Ark1'!#REF!</f>
        <v>#REF!</v>
      </c>
      <c r="Y242" s="185" t="e">
        <f t="shared" si="50"/>
        <v>#REF!</v>
      </c>
      <c r="Z242" s="162" t="e">
        <f>+'Ark1'!#REF!</f>
        <v>#REF!</v>
      </c>
      <c r="AA242" s="101"/>
      <c r="AB242" s="76" t="e">
        <f>+'Ark1'!#REF!</f>
        <v>#REF!</v>
      </c>
      <c r="AC242" s="76" t="e">
        <f>+'Ark1'!#REF!</f>
        <v>#REF!</v>
      </c>
      <c r="AD242" s="76" t="e">
        <f>+'Ark1'!#REF!</f>
        <v>#REF!</v>
      </c>
      <c r="AE242" s="73"/>
      <c r="AF242" s="162" t="e">
        <f>+'Ark1'!#REF!</f>
        <v>#REF!</v>
      </c>
      <c r="AG242" s="58" t="e">
        <f>+'Ark1'!#REF!</f>
        <v>#REF!</v>
      </c>
      <c r="AH242" s="76" t="e">
        <f>+'Ark1'!#REF!</f>
        <v>#REF!</v>
      </c>
      <c r="AI242" s="162" t="e">
        <f t="shared" si="52"/>
        <v>#REF!</v>
      </c>
      <c r="AJ242" s="47"/>
      <c r="AL242" s="61"/>
    </row>
    <row r="243" spans="1:38" ht="15.6">
      <c r="A243" s="47"/>
      <c r="B243" s="56" t="e">
        <f>+'Ark1'!#REF!</f>
        <v>#REF!</v>
      </c>
      <c r="C243" s="56" t="e">
        <f>+'Ark1'!#REF!</f>
        <v>#REF!</v>
      </c>
      <c r="D243" s="67" t="s">
        <v>39</v>
      </c>
      <c r="E243" s="348" t="e">
        <f>+'Ark1'!#REF!</f>
        <v>#REF!</v>
      </c>
      <c r="F243" s="348"/>
      <c r="G243" s="348" t="e">
        <f>+'Ark1'!#REF!</f>
        <v>#REF!</v>
      </c>
      <c r="H243" s="346"/>
      <c r="I243" s="185" t="e">
        <f>+'Ark1'!#REF!</f>
        <v>#REF!</v>
      </c>
      <c r="J243" s="185" t="e">
        <f t="shared" si="48"/>
        <v>#REF!</v>
      </c>
      <c r="K243" s="185" t="e">
        <f>+'Ark1'!#REF!</f>
        <v>#REF!</v>
      </c>
      <c r="L243" s="185"/>
      <c r="M243" s="162" t="e">
        <f>+'Ark1'!#REF!</f>
        <v>#REF!</v>
      </c>
      <c r="N243" s="185" t="e">
        <f t="shared" si="49"/>
        <v>#REF!</v>
      </c>
      <c r="O243" s="185"/>
      <c r="P243" s="519"/>
      <c r="Q243" s="185"/>
      <c r="R243" s="185"/>
      <c r="S243" s="185"/>
      <c r="T243" s="185"/>
      <c r="U243" s="185"/>
      <c r="V243" s="185"/>
      <c r="W243" s="185"/>
      <c r="X243" s="58" t="e">
        <f>+'Ark1'!#REF!</f>
        <v>#REF!</v>
      </c>
      <c r="Y243" s="185" t="e">
        <f t="shared" si="50"/>
        <v>#REF!</v>
      </c>
      <c r="Z243" s="162" t="e">
        <f>+'Ark1'!#REF!</f>
        <v>#REF!</v>
      </c>
      <c r="AA243" s="101"/>
      <c r="AB243" s="76" t="e">
        <f>+'Ark1'!#REF!</f>
        <v>#REF!</v>
      </c>
      <c r="AC243" s="76" t="e">
        <f>+'Ark1'!#REF!</f>
        <v>#REF!</v>
      </c>
      <c r="AD243" s="76" t="e">
        <f>+'Ark1'!#REF!</f>
        <v>#REF!</v>
      </c>
      <c r="AE243" s="73"/>
      <c r="AF243" s="162" t="e">
        <f>+'Ark1'!#REF!</f>
        <v>#REF!</v>
      </c>
      <c r="AG243" s="58" t="e">
        <f>+'Ark1'!#REF!</f>
        <v>#REF!</v>
      </c>
      <c r="AH243" s="76" t="e">
        <f>+'Ark1'!#REF!</f>
        <v>#REF!</v>
      </c>
      <c r="AI243" s="162" t="e">
        <f t="shared" si="52"/>
        <v>#REF!</v>
      </c>
      <c r="AJ243" s="47"/>
      <c r="AL243" s="61"/>
    </row>
    <row r="244" spans="1:38" ht="15.6">
      <c r="A244" s="47"/>
      <c r="B244" s="56" t="e">
        <f>+'Ark1'!#REF!</f>
        <v>#REF!</v>
      </c>
      <c r="C244" s="56" t="e">
        <f>+'Ark1'!#REF!</f>
        <v>#REF!</v>
      </c>
      <c r="D244" s="67" t="s">
        <v>403</v>
      </c>
      <c r="E244" s="348" t="e">
        <f>+'Ark1'!#REF!</f>
        <v>#REF!</v>
      </c>
      <c r="F244" s="348"/>
      <c r="G244" s="348" t="e">
        <f>+'Ark1'!#REF!</f>
        <v>#REF!</v>
      </c>
      <c r="H244" s="346"/>
      <c r="I244" s="185" t="e">
        <f>+'Ark1'!#REF!</f>
        <v>#REF!</v>
      </c>
      <c r="J244" s="185" t="e">
        <f t="shared" si="48"/>
        <v>#REF!</v>
      </c>
      <c r="K244" s="185" t="e">
        <f>+'Ark1'!#REF!</f>
        <v>#REF!</v>
      </c>
      <c r="L244" s="185"/>
      <c r="M244" s="162" t="e">
        <f>+'Ark1'!#REF!</f>
        <v>#REF!</v>
      </c>
      <c r="N244" s="185" t="e">
        <f t="shared" si="49"/>
        <v>#REF!</v>
      </c>
      <c r="O244" s="185"/>
      <c r="P244" s="519"/>
      <c r="Q244" s="185"/>
      <c r="R244" s="185"/>
      <c r="S244" s="185"/>
      <c r="T244" s="185"/>
      <c r="U244" s="185"/>
      <c r="V244" s="185"/>
      <c r="W244" s="185"/>
      <c r="X244" s="58" t="e">
        <f>+'Ark1'!#REF!</f>
        <v>#REF!</v>
      </c>
      <c r="Y244" s="185" t="e">
        <f t="shared" si="50"/>
        <v>#REF!</v>
      </c>
      <c r="Z244" s="162" t="e">
        <f>+'Ark1'!#REF!</f>
        <v>#REF!</v>
      </c>
      <c r="AA244" s="101"/>
      <c r="AB244" s="76" t="e">
        <f>+'Ark1'!#REF!</f>
        <v>#REF!</v>
      </c>
      <c r="AC244" s="76" t="e">
        <f>+'Ark1'!#REF!</f>
        <v>#REF!</v>
      </c>
      <c r="AD244" s="76" t="e">
        <f>+'Ark1'!#REF!</f>
        <v>#REF!</v>
      </c>
      <c r="AE244" s="73"/>
      <c r="AF244" s="162" t="e">
        <f>+'Ark1'!#REF!</f>
        <v>#REF!</v>
      </c>
      <c r="AG244" s="58" t="e">
        <f>+'Ark1'!#REF!</f>
        <v>#REF!</v>
      </c>
      <c r="AH244" s="76" t="e">
        <f>+'Ark1'!#REF!</f>
        <v>#REF!</v>
      </c>
      <c r="AI244" s="162" t="e">
        <f t="shared" si="52"/>
        <v>#REF!</v>
      </c>
      <c r="AJ244" s="47"/>
      <c r="AL244" s="61"/>
    </row>
    <row r="245" spans="1:38" ht="15.6">
      <c r="A245" s="47"/>
      <c r="B245" s="56" t="e">
        <f>+'Ark1'!#REF!</f>
        <v>#REF!</v>
      </c>
      <c r="C245" s="56" t="e">
        <f>+'Ark1'!#REF!</f>
        <v>#REF!</v>
      </c>
      <c r="D245" s="67" t="s">
        <v>40</v>
      </c>
      <c r="E245" s="348" t="e">
        <f>+'Ark1'!#REF!</f>
        <v>#REF!</v>
      </c>
      <c r="F245" s="348"/>
      <c r="G245" s="348" t="e">
        <f>+'Ark1'!#REF!</f>
        <v>#REF!</v>
      </c>
      <c r="H245" s="346"/>
      <c r="I245" s="185" t="e">
        <f>+'Ark1'!#REF!</f>
        <v>#REF!</v>
      </c>
      <c r="J245" s="185" t="e">
        <f t="shared" si="48"/>
        <v>#REF!</v>
      </c>
      <c r="K245" s="185" t="e">
        <f>+'Ark1'!#REF!</f>
        <v>#REF!</v>
      </c>
      <c r="L245" s="185"/>
      <c r="M245" s="162" t="e">
        <f>+'Ark1'!#REF!</f>
        <v>#REF!</v>
      </c>
      <c r="N245" s="185" t="e">
        <f t="shared" si="49"/>
        <v>#REF!</v>
      </c>
      <c r="O245" s="185"/>
      <c r="P245" s="519"/>
      <c r="Q245" s="185"/>
      <c r="R245" s="185"/>
      <c r="S245" s="185"/>
      <c r="T245" s="185"/>
      <c r="U245" s="185"/>
      <c r="V245" s="185"/>
      <c r="W245" s="185"/>
      <c r="X245" s="58" t="e">
        <f>+'Ark1'!#REF!</f>
        <v>#REF!</v>
      </c>
      <c r="Y245" s="185" t="e">
        <f t="shared" si="50"/>
        <v>#REF!</v>
      </c>
      <c r="Z245" s="162" t="e">
        <f>+'Ark1'!#REF!</f>
        <v>#REF!</v>
      </c>
      <c r="AA245" s="101"/>
      <c r="AB245" s="76" t="e">
        <f>+'Ark1'!#REF!</f>
        <v>#REF!</v>
      </c>
      <c r="AC245" s="76" t="e">
        <f>+'Ark1'!#REF!</f>
        <v>#REF!</v>
      </c>
      <c r="AD245" s="76" t="e">
        <f>+'Ark1'!#REF!</f>
        <v>#REF!</v>
      </c>
      <c r="AE245" s="73"/>
      <c r="AF245" s="162" t="e">
        <f>+'Ark1'!#REF!</f>
        <v>#REF!</v>
      </c>
      <c r="AG245" s="58" t="e">
        <f>+'Ark1'!#REF!</f>
        <v>#REF!</v>
      </c>
      <c r="AH245" s="76" t="e">
        <f>+'Ark1'!#REF!</f>
        <v>#REF!</v>
      </c>
      <c r="AI245" s="162" t="e">
        <f t="shared" si="52"/>
        <v>#REF!</v>
      </c>
      <c r="AJ245" s="47"/>
      <c r="AL245" s="61"/>
    </row>
    <row r="246" spans="1:38" ht="15.6">
      <c r="A246" s="47"/>
      <c r="B246" t="e">
        <f>+'Ark1'!#REF!</f>
        <v>#REF!</v>
      </c>
      <c r="C246" t="e">
        <f>+'Ark1'!#REF!</f>
        <v>#REF!</v>
      </c>
      <c r="D246" s="3" t="str">
        <f t="shared" ref="D246" si="53">+D231</f>
        <v>P-</v>
      </c>
      <c r="E246" s="331" t="e">
        <f>+'Ark1'!#REF!</f>
        <v>#REF!</v>
      </c>
      <c r="G246" s="331" t="e">
        <f>+'Ark1'!#REF!</f>
        <v>#REF!</v>
      </c>
      <c r="H246" s="346"/>
      <c r="I246" s="203" t="e">
        <f>+'Ark1'!#REF!</f>
        <v>#REF!</v>
      </c>
      <c r="J246" s="203" t="e">
        <f t="shared" si="48"/>
        <v>#REF!</v>
      </c>
      <c r="K246" s="203" t="e">
        <f>+'Ark1'!#REF!</f>
        <v>#REF!</v>
      </c>
      <c r="L246" s="203"/>
      <c r="M246" s="98" t="e">
        <f>+'Ark1'!#REF!</f>
        <v>#REF!</v>
      </c>
      <c r="N246" s="203" t="e">
        <f t="shared" si="49"/>
        <v>#REF!</v>
      </c>
      <c r="O246" s="203"/>
      <c r="P246" s="520"/>
      <c r="Q246" s="203"/>
      <c r="R246" s="203"/>
      <c r="S246" s="203"/>
      <c r="T246" s="203"/>
      <c r="U246" s="203"/>
      <c r="V246" s="203"/>
      <c r="W246" s="203"/>
      <c r="X246" s="1" t="e">
        <f>+'Ark1'!#REF!</f>
        <v>#REF!</v>
      </c>
      <c r="Y246" s="203" t="e">
        <f t="shared" si="50"/>
        <v>#REF!</v>
      </c>
      <c r="Z246" s="98" t="e">
        <f>+'Ark1'!#REF!</f>
        <v>#REF!</v>
      </c>
      <c r="AA246" s="101"/>
      <c r="AB246" s="11" t="e">
        <f>+'Ark1'!#REF!</f>
        <v>#REF!</v>
      </c>
      <c r="AC246" s="11" t="e">
        <f>+'Ark1'!#REF!</f>
        <v>#REF!</v>
      </c>
      <c r="AD246" s="11" t="e">
        <f>+'Ark1'!#REF!</f>
        <v>#REF!</v>
      </c>
      <c r="AE246" s="73"/>
      <c r="AF246" s="98" t="e">
        <f>+'Ark1'!#REF!</f>
        <v>#REF!</v>
      </c>
      <c r="AG246" s="1" t="e">
        <f>+'Ark1'!#REF!</f>
        <v>#REF!</v>
      </c>
      <c r="AH246" s="11" t="e">
        <f>+'Ark1'!#REF!</f>
        <v>#REF!</v>
      </c>
      <c r="AI246" s="98" t="e">
        <f t="shared" si="52"/>
        <v>#REF!</v>
      </c>
      <c r="AJ246" s="47"/>
      <c r="AL246" s="61"/>
    </row>
    <row r="247" spans="1:38" ht="15.6">
      <c r="A247" s="47"/>
      <c r="B247" t="e">
        <f>+'Ark1'!#REF!</f>
        <v>#REF!</v>
      </c>
      <c r="C247" t="e">
        <f>+'Ark1'!#REF!</f>
        <v>#REF!</v>
      </c>
      <c r="D247" s="3" t="str">
        <f t="shared" si="47"/>
        <v>P</v>
      </c>
      <c r="E247" s="331" t="e">
        <f>+'Ark1'!#REF!</f>
        <v>#REF!</v>
      </c>
      <c r="G247" s="331" t="e">
        <f>+'Ark1'!#REF!</f>
        <v>#REF!</v>
      </c>
      <c r="H247" s="346"/>
      <c r="I247" s="203" t="e">
        <f>+'Ark1'!#REF!</f>
        <v>#REF!</v>
      </c>
      <c r="J247" s="203" t="e">
        <f t="shared" si="48"/>
        <v>#REF!</v>
      </c>
      <c r="K247" s="203" t="e">
        <f>+'Ark1'!#REF!</f>
        <v>#REF!</v>
      </c>
      <c r="L247" s="203"/>
      <c r="M247" s="98" t="e">
        <f>+'Ark1'!#REF!</f>
        <v>#REF!</v>
      </c>
      <c r="N247" s="203" t="e">
        <f t="shared" si="49"/>
        <v>#REF!</v>
      </c>
      <c r="O247" s="203"/>
      <c r="P247" s="520"/>
      <c r="Q247" s="203"/>
      <c r="R247" s="203"/>
      <c r="S247" s="203"/>
      <c r="T247" s="203"/>
      <c r="U247" s="203"/>
      <c r="V247" s="203"/>
      <c r="W247" s="203"/>
      <c r="X247" s="1" t="e">
        <f>+'Ark1'!#REF!</f>
        <v>#REF!</v>
      </c>
      <c r="Y247" s="203" t="e">
        <f t="shared" si="50"/>
        <v>#REF!</v>
      </c>
      <c r="Z247" s="98" t="e">
        <f>+'Ark1'!#REF!</f>
        <v>#REF!</v>
      </c>
      <c r="AA247" s="101"/>
      <c r="AB247" s="11" t="e">
        <f>+'Ark1'!#REF!</f>
        <v>#REF!</v>
      </c>
      <c r="AC247" s="11" t="e">
        <f>+'Ark1'!#REF!</f>
        <v>#REF!</v>
      </c>
      <c r="AD247" s="11" t="e">
        <f>+'Ark1'!#REF!</f>
        <v>#REF!</v>
      </c>
      <c r="AE247" s="73"/>
      <c r="AF247" s="98" t="e">
        <f>+'Ark1'!#REF!</f>
        <v>#REF!</v>
      </c>
      <c r="AG247" s="1" t="e">
        <f>+'Ark1'!#REF!</f>
        <v>#REF!</v>
      </c>
      <c r="AH247" s="11" t="e">
        <f>+'Ark1'!#REF!</f>
        <v>#REF!</v>
      </c>
      <c r="AI247" s="98" t="e">
        <f t="shared" si="52"/>
        <v>#REF!</v>
      </c>
      <c r="AJ247" s="47"/>
      <c r="AL247" s="61"/>
    </row>
    <row r="248" spans="1:38" ht="15.6">
      <c r="A248" s="47"/>
      <c r="B248" t="e">
        <f>+'Ark1'!#REF!</f>
        <v>#REF!</v>
      </c>
      <c r="C248" t="e">
        <f>+'Ark1'!#REF!</f>
        <v>#REF!</v>
      </c>
      <c r="D248" s="3" t="str">
        <f t="shared" si="47"/>
        <v>P+</v>
      </c>
      <c r="E248" s="331" t="e">
        <f>+'Ark1'!#REF!</f>
        <v>#REF!</v>
      </c>
      <c r="G248" s="331" t="e">
        <f>+'Ark1'!#REF!</f>
        <v>#REF!</v>
      </c>
      <c r="H248" s="346"/>
      <c r="I248" s="203" t="e">
        <f>+'Ark1'!#REF!</f>
        <v>#REF!</v>
      </c>
      <c r="J248" s="203" t="e">
        <f t="shared" si="48"/>
        <v>#REF!</v>
      </c>
      <c r="K248" s="203" t="e">
        <f>+'Ark1'!#REF!</f>
        <v>#REF!</v>
      </c>
      <c r="L248" s="203"/>
      <c r="M248" s="98" t="e">
        <f>+'Ark1'!#REF!</f>
        <v>#REF!</v>
      </c>
      <c r="N248" s="203" t="e">
        <f t="shared" si="49"/>
        <v>#REF!</v>
      </c>
      <c r="O248" s="203"/>
      <c r="P248" s="520"/>
      <c r="Q248" s="203"/>
      <c r="R248" s="203"/>
      <c r="S248" s="203"/>
      <c r="T248" s="203"/>
      <c r="U248" s="203"/>
      <c r="V248" s="203"/>
      <c r="W248" s="203"/>
      <c r="X248" s="1" t="e">
        <f>+'Ark1'!#REF!</f>
        <v>#REF!</v>
      </c>
      <c r="Y248" s="203" t="e">
        <f t="shared" si="50"/>
        <v>#REF!</v>
      </c>
      <c r="Z248" s="98" t="e">
        <f>+'Ark1'!#REF!</f>
        <v>#REF!</v>
      </c>
      <c r="AA248" s="101"/>
      <c r="AB248" s="11" t="e">
        <f>+'Ark1'!#REF!</f>
        <v>#REF!</v>
      </c>
      <c r="AC248" s="11" t="e">
        <f>+'Ark1'!#REF!</f>
        <v>#REF!</v>
      </c>
      <c r="AD248" s="11" t="e">
        <f>+'Ark1'!#REF!</f>
        <v>#REF!</v>
      </c>
      <c r="AE248" s="73"/>
      <c r="AF248" s="98" t="e">
        <f>+'Ark1'!#REF!</f>
        <v>#REF!</v>
      </c>
      <c r="AG248" s="1" t="e">
        <f>+'Ark1'!#REF!</f>
        <v>#REF!</v>
      </c>
      <c r="AH248" s="11" t="e">
        <f>+'Ark1'!#REF!</f>
        <v>#REF!</v>
      </c>
      <c r="AI248" s="98" t="e">
        <f t="shared" si="52"/>
        <v>#REF!</v>
      </c>
      <c r="AJ248" s="47"/>
      <c r="AL248" s="61"/>
    </row>
    <row r="249" spans="1:38" ht="15.6">
      <c r="A249" s="47"/>
      <c r="B249" t="e">
        <f>+'Ark1'!#REF!</f>
        <v>#REF!</v>
      </c>
      <c r="C249" t="e">
        <f>+'Ark1'!#REF!</f>
        <v>#REF!</v>
      </c>
      <c r="D249" s="3" t="str">
        <f t="shared" si="47"/>
        <v>O-</v>
      </c>
      <c r="E249" s="331" t="e">
        <f>+'Ark1'!#REF!</f>
        <v>#REF!</v>
      </c>
      <c r="G249" s="331" t="e">
        <f>+'Ark1'!#REF!</f>
        <v>#REF!</v>
      </c>
      <c r="H249" s="346"/>
      <c r="I249" s="203" t="e">
        <f>+'Ark1'!#REF!</f>
        <v>#REF!</v>
      </c>
      <c r="J249" s="203" t="e">
        <f t="shared" si="48"/>
        <v>#REF!</v>
      </c>
      <c r="K249" s="203" t="e">
        <f>+'Ark1'!#REF!</f>
        <v>#REF!</v>
      </c>
      <c r="L249" s="203"/>
      <c r="M249" s="98" t="e">
        <f>+'Ark1'!#REF!</f>
        <v>#REF!</v>
      </c>
      <c r="N249" s="203" t="e">
        <f t="shared" si="49"/>
        <v>#REF!</v>
      </c>
      <c r="O249" s="203"/>
      <c r="P249" s="520"/>
      <c r="Q249" s="203"/>
      <c r="R249" s="203"/>
      <c r="S249" s="203"/>
      <c r="T249" s="203"/>
      <c r="U249" s="203"/>
      <c r="V249" s="203"/>
      <c r="W249" s="203"/>
      <c r="X249" s="1" t="e">
        <f>+'Ark1'!#REF!</f>
        <v>#REF!</v>
      </c>
      <c r="Y249" s="203" t="e">
        <f t="shared" si="50"/>
        <v>#REF!</v>
      </c>
      <c r="Z249" s="98" t="e">
        <f>+'Ark1'!#REF!</f>
        <v>#REF!</v>
      </c>
      <c r="AA249" s="101"/>
      <c r="AB249" s="11" t="e">
        <f>+'Ark1'!#REF!</f>
        <v>#REF!</v>
      </c>
      <c r="AC249" s="11" t="e">
        <f>+'Ark1'!#REF!</f>
        <v>#REF!</v>
      </c>
      <c r="AD249" s="11" t="e">
        <f>+'Ark1'!#REF!</f>
        <v>#REF!</v>
      </c>
      <c r="AE249" s="73"/>
      <c r="AF249" s="98" t="e">
        <f>+'Ark1'!#REF!</f>
        <v>#REF!</v>
      </c>
      <c r="AG249" s="1" t="e">
        <f>+'Ark1'!#REF!</f>
        <v>#REF!</v>
      </c>
      <c r="AH249" s="11" t="e">
        <f>+'Ark1'!#REF!</f>
        <v>#REF!</v>
      </c>
      <c r="AI249" s="98" t="e">
        <f t="shared" si="52"/>
        <v>#REF!</v>
      </c>
      <c r="AJ249" s="47"/>
      <c r="AL249" s="61"/>
    </row>
    <row r="250" spans="1:38" ht="15.6">
      <c r="A250" s="47"/>
      <c r="B250" t="e">
        <f>+'Ark1'!#REF!</f>
        <v>#REF!</v>
      </c>
      <c r="C250" t="e">
        <f>+'Ark1'!#REF!</f>
        <v>#REF!</v>
      </c>
      <c r="D250" s="3" t="str">
        <f t="shared" si="47"/>
        <v>O</v>
      </c>
      <c r="E250" s="331" t="e">
        <f>+'Ark1'!#REF!</f>
        <v>#REF!</v>
      </c>
      <c r="G250" s="331" t="e">
        <f>+'Ark1'!#REF!</f>
        <v>#REF!</v>
      </c>
      <c r="H250" s="346"/>
      <c r="I250" s="203" t="e">
        <f>+'Ark1'!#REF!</f>
        <v>#REF!</v>
      </c>
      <c r="J250" s="203" t="e">
        <f t="shared" si="48"/>
        <v>#REF!</v>
      </c>
      <c r="K250" s="203" t="e">
        <f>+'Ark1'!#REF!</f>
        <v>#REF!</v>
      </c>
      <c r="L250" s="203"/>
      <c r="M250" s="98" t="e">
        <f>+'Ark1'!#REF!</f>
        <v>#REF!</v>
      </c>
      <c r="N250" s="203" t="e">
        <f t="shared" si="49"/>
        <v>#REF!</v>
      </c>
      <c r="O250" s="203"/>
      <c r="P250" s="520"/>
      <c r="Q250" s="203"/>
      <c r="R250" s="203"/>
      <c r="S250" s="203"/>
      <c r="T250" s="203"/>
      <c r="U250" s="203"/>
      <c r="V250" s="203"/>
      <c r="W250" s="203"/>
      <c r="X250" s="1" t="e">
        <f>+'Ark1'!#REF!</f>
        <v>#REF!</v>
      </c>
      <c r="Y250" s="203" t="e">
        <f t="shared" si="50"/>
        <v>#REF!</v>
      </c>
      <c r="Z250" s="98" t="e">
        <f>+'Ark1'!#REF!</f>
        <v>#REF!</v>
      </c>
      <c r="AA250" s="101"/>
      <c r="AB250" s="11" t="e">
        <f>+'Ark1'!#REF!</f>
        <v>#REF!</v>
      </c>
      <c r="AC250" s="11" t="e">
        <f>+'Ark1'!#REF!</f>
        <v>#REF!</v>
      </c>
      <c r="AD250" s="11" t="e">
        <f>+'Ark1'!#REF!</f>
        <v>#REF!</v>
      </c>
      <c r="AE250" s="73"/>
      <c r="AF250" s="98" t="e">
        <f>+'Ark1'!#REF!</f>
        <v>#REF!</v>
      </c>
      <c r="AG250" s="1" t="e">
        <f>+'Ark1'!#REF!</f>
        <v>#REF!</v>
      </c>
      <c r="AH250" s="11" t="e">
        <f>+'Ark1'!#REF!</f>
        <v>#REF!</v>
      </c>
      <c r="AI250" s="98" t="e">
        <f t="shared" si="52"/>
        <v>#REF!</v>
      </c>
      <c r="AJ250" s="47"/>
      <c r="AL250" s="61"/>
    </row>
    <row r="251" spans="1:38" ht="15.6">
      <c r="A251" s="47"/>
      <c r="B251" t="e">
        <f>+'Ark1'!#REF!</f>
        <v>#REF!</v>
      </c>
      <c r="C251" t="e">
        <f>+'Ark1'!#REF!</f>
        <v>#REF!</v>
      </c>
      <c r="D251" s="3" t="str">
        <f t="shared" si="47"/>
        <v>O+</v>
      </c>
      <c r="E251" s="331" t="e">
        <f>+'Ark1'!#REF!</f>
        <v>#REF!</v>
      </c>
      <c r="G251" s="331" t="e">
        <f>+'Ark1'!#REF!</f>
        <v>#REF!</v>
      </c>
      <c r="H251" s="346"/>
      <c r="I251" s="203" t="e">
        <f>+'Ark1'!#REF!</f>
        <v>#REF!</v>
      </c>
      <c r="J251" s="203" t="e">
        <f t="shared" si="48"/>
        <v>#REF!</v>
      </c>
      <c r="K251" s="203" t="e">
        <f>+'Ark1'!#REF!</f>
        <v>#REF!</v>
      </c>
      <c r="L251" s="203"/>
      <c r="M251" s="98" t="e">
        <f>+'Ark1'!#REF!</f>
        <v>#REF!</v>
      </c>
      <c r="N251" s="203" t="e">
        <f t="shared" si="49"/>
        <v>#REF!</v>
      </c>
      <c r="O251" s="203"/>
      <c r="P251" s="520"/>
      <c r="Q251" s="203"/>
      <c r="R251" s="203"/>
      <c r="S251" s="203"/>
      <c r="T251" s="203"/>
      <c r="U251" s="203"/>
      <c r="V251" s="203"/>
      <c r="W251" s="203"/>
      <c r="X251" s="1" t="e">
        <f>+'Ark1'!#REF!</f>
        <v>#REF!</v>
      </c>
      <c r="Y251" s="203" t="e">
        <f t="shared" si="50"/>
        <v>#REF!</v>
      </c>
      <c r="Z251" s="98" t="e">
        <f>+'Ark1'!#REF!</f>
        <v>#REF!</v>
      </c>
      <c r="AA251" s="101"/>
      <c r="AB251" s="11" t="e">
        <f>+'Ark1'!#REF!</f>
        <v>#REF!</v>
      </c>
      <c r="AC251" s="11" t="e">
        <f>+'Ark1'!#REF!</f>
        <v>#REF!</v>
      </c>
      <c r="AD251" s="11" t="e">
        <f>+'Ark1'!#REF!</f>
        <v>#REF!</v>
      </c>
      <c r="AE251" s="73"/>
      <c r="AF251" s="98" t="e">
        <f>+'Ark1'!#REF!</f>
        <v>#REF!</v>
      </c>
      <c r="AG251" s="1" t="e">
        <f>+'Ark1'!#REF!</f>
        <v>#REF!</v>
      </c>
      <c r="AH251" s="11" t="e">
        <f>+'Ark1'!#REF!</f>
        <v>#REF!</v>
      </c>
      <c r="AI251" s="98" t="e">
        <f t="shared" si="52"/>
        <v>#REF!</v>
      </c>
      <c r="AJ251" s="47"/>
      <c r="AL251" s="61"/>
    </row>
    <row r="252" spans="1:38" ht="15.6">
      <c r="A252" s="47"/>
      <c r="B252" t="e">
        <f>+'Ark1'!#REF!</f>
        <v>#REF!</v>
      </c>
      <c r="C252" t="e">
        <f>+'Ark1'!#REF!</f>
        <v>#REF!</v>
      </c>
      <c r="D252" s="3" t="str">
        <f t="shared" si="47"/>
        <v>R-</v>
      </c>
      <c r="E252" s="331" t="e">
        <f>+'Ark1'!#REF!</f>
        <v>#REF!</v>
      </c>
      <c r="G252" s="331" t="e">
        <f>+'Ark1'!#REF!</f>
        <v>#REF!</v>
      </c>
      <c r="H252" s="346"/>
      <c r="I252" s="203" t="e">
        <f>+'Ark1'!#REF!</f>
        <v>#REF!</v>
      </c>
      <c r="J252" s="203" t="e">
        <f t="shared" si="48"/>
        <v>#REF!</v>
      </c>
      <c r="K252" s="203" t="e">
        <f>+'Ark1'!#REF!</f>
        <v>#REF!</v>
      </c>
      <c r="L252" s="203"/>
      <c r="M252" s="98" t="e">
        <f>+'Ark1'!#REF!</f>
        <v>#REF!</v>
      </c>
      <c r="N252" s="203" t="e">
        <f t="shared" si="49"/>
        <v>#REF!</v>
      </c>
      <c r="O252" s="203"/>
      <c r="P252" s="520"/>
      <c r="Q252" s="203"/>
      <c r="R252" s="203"/>
      <c r="S252" s="203"/>
      <c r="T252" s="203"/>
      <c r="U252" s="203"/>
      <c r="V252" s="203"/>
      <c r="W252" s="203"/>
      <c r="X252" s="1" t="e">
        <f>+'Ark1'!#REF!</f>
        <v>#REF!</v>
      </c>
      <c r="Y252" s="203" t="e">
        <f t="shared" si="50"/>
        <v>#REF!</v>
      </c>
      <c r="Z252" s="98" t="e">
        <f>+'Ark1'!#REF!</f>
        <v>#REF!</v>
      </c>
      <c r="AA252" s="101"/>
      <c r="AB252" s="11" t="e">
        <f>+'Ark1'!#REF!</f>
        <v>#REF!</v>
      </c>
      <c r="AC252" s="11" t="e">
        <f>+'Ark1'!#REF!</f>
        <v>#REF!</v>
      </c>
      <c r="AD252" s="11" t="e">
        <f>+'Ark1'!#REF!</f>
        <v>#REF!</v>
      </c>
      <c r="AE252" s="73"/>
      <c r="AF252" s="98" t="e">
        <f>+'Ark1'!#REF!</f>
        <v>#REF!</v>
      </c>
      <c r="AG252" s="1" t="e">
        <f>+'Ark1'!#REF!</f>
        <v>#REF!</v>
      </c>
      <c r="AH252" s="11" t="e">
        <f>+'Ark1'!#REF!</f>
        <v>#REF!</v>
      </c>
      <c r="AI252" s="98" t="e">
        <f t="shared" si="52"/>
        <v>#REF!</v>
      </c>
      <c r="AJ252" s="47"/>
      <c r="AL252" s="61"/>
    </row>
    <row r="253" spans="1:38" ht="15.6">
      <c r="A253" s="47"/>
      <c r="B253" t="e">
        <f>+'Ark1'!#REF!</f>
        <v>#REF!</v>
      </c>
      <c r="C253" t="e">
        <f>+'Ark1'!#REF!</f>
        <v>#REF!</v>
      </c>
      <c r="D253" s="3" t="str">
        <f t="shared" si="47"/>
        <v>R</v>
      </c>
      <c r="E253" s="331" t="e">
        <f>+'Ark1'!#REF!</f>
        <v>#REF!</v>
      </c>
      <c r="G253" s="331" t="e">
        <f>+'Ark1'!#REF!</f>
        <v>#REF!</v>
      </c>
      <c r="H253" s="346"/>
      <c r="I253" s="203" t="e">
        <f>+'Ark1'!#REF!</f>
        <v>#REF!</v>
      </c>
      <c r="J253" s="203" t="e">
        <f t="shared" si="48"/>
        <v>#REF!</v>
      </c>
      <c r="K253" s="203" t="e">
        <f>+'Ark1'!#REF!</f>
        <v>#REF!</v>
      </c>
      <c r="L253" s="203"/>
      <c r="M253" s="98" t="e">
        <f>+'Ark1'!#REF!</f>
        <v>#REF!</v>
      </c>
      <c r="N253" s="203" t="e">
        <f t="shared" si="49"/>
        <v>#REF!</v>
      </c>
      <c r="O253" s="203"/>
      <c r="P253" s="520"/>
      <c r="Q253" s="203"/>
      <c r="R253" s="203"/>
      <c r="S253" s="203"/>
      <c r="T253" s="203"/>
      <c r="U253" s="203"/>
      <c r="V253" s="203"/>
      <c r="W253" s="203"/>
      <c r="X253" s="1" t="e">
        <f>+'Ark1'!#REF!</f>
        <v>#REF!</v>
      </c>
      <c r="Y253" s="203" t="e">
        <f t="shared" si="50"/>
        <v>#REF!</v>
      </c>
      <c r="Z253" s="98" t="e">
        <f>+'Ark1'!#REF!</f>
        <v>#REF!</v>
      </c>
      <c r="AA253" s="101"/>
      <c r="AB253" s="11" t="e">
        <f>+'Ark1'!#REF!</f>
        <v>#REF!</v>
      </c>
      <c r="AC253" s="11" t="e">
        <f>+'Ark1'!#REF!</f>
        <v>#REF!</v>
      </c>
      <c r="AD253" s="11" t="e">
        <f>+'Ark1'!#REF!</f>
        <v>#REF!</v>
      </c>
      <c r="AE253" s="73"/>
      <c r="AF253" s="98" t="e">
        <f>+'Ark1'!#REF!</f>
        <v>#REF!</v>
      </c>
      <c r="AG253" s="1" t="e">
        <f>+'Ark1'!#REF!</f>
        <v>#REF!</v>
      </c>
      <c r="AH253" s="11" t="e">
        <f>+'Ark1'!#REF!</f>
        <v>#REF!</v>
      </c>
      <c r="AI253" s="98" t="e">
        <f t="shared" si="52"/>
        <v>#REF!</v>
      </c>
      <c r="AJ253" s="47"/>
      <c r="AL253" s="61"/>
    </row>
    <row r="254" spans="1:38" ht="15.6">
      <c r="A254" s="47"/>
      <c r="B254" t="e">
        <f>+'Ark1'!#REF!</f>
        <v>#REF!</v>
      </c>
      <c r="C254" t="e">
        <f>+'Ark1'!#REF!</f>
        <v>#REF!</v>
      </c>
      <c r="D254" s="3" t="str">
        <f t="shared" si="47"/>
        <v>R+</v>
      </c>
      <c r="E254" s="331" t="e">
        <f>+'Ark1'!#REF!</f>
        <v>#REF!</v>
      </c>
      <c r="G254" s="331" t="e">
        <f>+'Ark1'!#REF!</f>
        <v>#REF!</v>
      </c>
      <c r="H254" s="346"/>
      <c r="I254" s="203" t="e">
        <f>+'Ark1'!#REF!</f>
        <v>#REF!</v>
      </c>
      <c r="J254" s="203" t="e">
        <f t="shared" si="48"/>
        <v>#REF!</v>
      </c>
      <c r="K254" s="203" t="e">
        <f>+'Ark1'!#REF!</f>
        <v>#REF!</v>
      </c>
      <c r="L254" s="203"/>
      <c r="M254" s="98" t="e">
        <f>+'Ark1'!#REF!</f>
        <v>#REF!</v>
      </c>
      <c r="N254" s="203" t="e">
        <f t="shared" si="49"/>
        <v>#REF!</v>
      </c>
      <c r="O254" s="203"/>
      <c r="P254" s="520"/>
      <c r="Q254" s="203"/>
      <c r="R254" s="203"/>
      <c r="S254" s="203"/>
      <c r="T254" s="203"/>
      <c r="U254" s="203"/>
      <c r="V254" s="203"/>
      <c r="W254" s="203"/>
      <c r="X254" s="1" t="e">
        <f>+'Ark1'!#REF!</f>
        <v>#REF!</v>
      </c>
      <c r="Y254" s="203" t="e">
        <f t="shared" si="50"/>
        <v>#REF!</v>
      </c>
      <c r="Z254" s="98" t="e">
        <f>+'Ark1'!#REF!</f>
        <v>#REF!</v>
      </c>
      <c r="AA254" s="101"/>
      <c r="AB254" s="11" t="e">
        <f>+'Ark1'!#REF!</f>
        <v>#REF!</v>
      </c>
      <c r="AC254" s="11" t="e">
        <f>+'Ark1'!#REF!</f>
        <v>#REF!</v>
      </c>
      <c r="AD254" s="11" t="e">
        <f>+'Ark1'!#REF!</f>
        <v>#REF!</v>
      </c>
      <c r="AE254" s="73"/>
      <c r="AF254" s="98" t="e">
        <f>+'Ark1'!#REF!</f>
        <v>#REF!</v>
      </c>
      <c r="AG254" s="1" t="e">
        <f>+'Ark1'!#REF!</f>
        <v>#REF!</v>
      </c>
      <c r="AH254" s="11" t="e">
        <f>+'Ark1'!#REF!</f>
        <v>#REF!</v>
      </c>
      <c r="AI254" s="98" t="e">
        <f t="shared" si="52"/>
        <v>#REF!</v>
      </c>
      <c r="AJ254" s="47"/>
      <c r="AL254" s="61"/>
    </row>
    <row r="255" spans="1:38" ht="15.6">
      <c r="A255" s="47"/>
      <c r="B255" t="e">
        <f>+'Ark1'!#REF!</f>
        <v>#REF!</v>
      </c>
      <c r="C255" t="e">
        <f>+'Ark1'!#REF!</f>
        <v>#REF!</v>
      </c>
      <c r="D255" s="3" t="str">
        <f t="shared" si="47"/>
        <v>U-</v>
      </c>
      <c r="E255" s="331" t="e">
        <f>+'Ark1'!#REF!</f>
        <v>#REF!</v>
      </c>
      <c r="G255" s="331" t="e">
        <f>+'Ark1'!#REF!</f>
        <v>#REF!</v>
      </c>
      <c r="H255" s="346"/>
      <c r="I255" s="203" t="e">
        <f>+'Ark1'!#REF!</f>
        <v>#REF!</v>
      </c>
      <c r="J255" s="203" t="e">
        <f t="shared" si="48"/>
        <v>#REF!</v>
      </c>
      <c r="K255" s="203" t="e">
        <f>+'Ark1'!#REF!</f>
        <v>#REF!</v>
      </c>
      <c r="L255" s="203"/>
      <c r="M255" s="98" t="e">
        <f>+'Ark1'!#REF!</f>
        <v>#REF!</v>
      </c>
      <c r="N255" s="203" t="e">
        <f t="shared" si="49"/>
        <v>#REF!</v>
      </c>
      <c r="O255" s="203"/>
      <c r="P255" s="520"/>
      <c r="Q255" s="203"/>
      <c r="R255" s="203"/>
      <c r="S255" s="203"/>
      <c r="T255" s="203"/>
      <c r="U255" s="203"/>
      <c r="V255" s="203"/>
      <c r="W255" s="203"/>
      <c r="X255" s="1" t="e">
        <f>+'Ark1'!#REF!</f>
        <v>#REF!</v>
      </c>
      <c r="Y255" s="203" t="e">
        <f t="shared" si="50"/>
        <v>#REF!</v>
      </c>
      <c r="Z255" s="98" t="e">
        <f>+'Ark1'!#REF!</f>
        <v>#REF!</v>
      </c>
      <c r="AA255" s="101"/>
      <c r="AB255" s="11" t="e">
        <f>+'Ark1'!#REF!</f>
        <v>#REF!</v>
      </c>
      <c r="AC255" s="11" t="e">
        <f>+'Ark1'!#REF!</f>
        <v>#REF!</v>
      </c>
      <c r="AD255" s="11" t="e">
        <f>+'Ark1'!#REF!</f>
        <v>#REF!</v>
      </c>
      <c r="AE255" s="73"/>
      <c r="AF255" s="98" t="e">
        <f>+'Ark1'!#REF!</f>
        <v>#REF!</v>
      </c>
      <c r="AG255" s="1" t="e">
        <f>+'Ark1'!#REF!</f>
        <v>#REF!</v>
      </c>
      <c r="AH255" s="11" t="e">
        <f>+'Ark1'!#REF!</f>
        <v>#REF!</v>
      </c>
      <c r="AI255" s="98" t="e">
        <f t="shared" si="52"/>
        <v>#REF!</v>
      </c>
      <c r="AJ255" s="47"/>
      <c r="AL255" s="61"/>
    </row>
    <row r="256" spans="1:38" ht="15.6">
      <c r="A256" s="47"/>
      <c r="B256" t="e">
        <f>+'Ark1'!#REF!</f>
        <v>#REF!</v>
      </c>
      <c r="C256" t="e">
        <f>+'Ark1'!#REF!</f>
        <v>#REF!</v>
      </c>
      <c r="D256" s="3" t="str">
        <f t="shared" si="47"/>
        <v>U</v>
      </c>
      <c r="E256" s="331" t="e">
        <f>+'Ark1'!#REF!</f>
        <v>#REF!</v>
      </c>
      <c r="G256" s="331" t="e">
        <f>+'Ark1'!#REF!</f>
        <v>#REF!</v>
      </c>
      <c r="H256" s="346"/>
      <c r="I256" s="203" t="e">
        <f>+'Ark1'!#REF!</f>
        <v>#REF!</v>
      </c>
      <c r="J256" s="203" t="e">
        <f t="shared" si="48"/>
        <v>#REF!</v>
      </c>
      <c r="K256" s="203" t="e">
        <f>+'Ark1'!#REF!</f>
        <v>#REF!</v>
      </c>
      <c r="L256" s="203"/>
      <c r="M256" s="98" t="e">
        <f>+'Ark1'!#REF!</f>
        <v>#REF!</v>
      </c>
      <c r="N256" s="203" t="e">
        <f t="shared" si="49"/>
        <v>#REF!</v>
      </c>
      <c r="O256" s="203"/>
      <c r="P256" s="520"/>
      <c r="Q256" s="203"/>
      <c r="R256" s="203"/>
      <c r="S256" s="203"/>
      <c r="T256" s="203"/>
      <c r="U256" s="203"/>
      <c r="V256" s="203"/>
      <c r="W256" s="203"/>
      <c r="X256" s="1" t="e">
        <f>+'Ark1'!#REF!</f>
        <v>#REF!</v>
      </c>
      <c r="Y256" s="203" t="e">
        <f t="shared" si="50"/>
        <v>#REF!</v>
      </c>
      <c r="Z256" s="98" t="e">
        <f>+'Ark1'!#REF!</f>
        <v>#REF!</v>
      </c>
      <c r="AA256" s="101"/>
      <c r="AB256" s="11" t="e">
        <f>+'Ark1'!#REF!</f>
        <v>#REF!</v>
      </c>
      <c r="AC256" s="11" t="e">
        <f>+'Ark1'!#REF!</f>
        <v>#REF!</v>
      </c>
      <c r="AD256" s="11" t="e">
        <f>+'Ark1'!#REF!</f>
        <v>#REF!</v>
      </c>
      <c r="AE256" s="73"/>
      <c r="AF256" s="98" t="e">
        <f>+'Ark1'!#REF!</f>
        <v>#REF!</v>
      </c>
      <c r="AG256" s="1" t="e">
        <f>+'Ark1'!#REF!</f>
        <v>#REF!</v>
      </c>
      <c r="AH256" s="11" t="e">
        <f>+'Ark1'!#REF!</f>
        <v>#REF!</v>
      </c>
      <c r="AI256" s="98" t="e">
        <f t="shared" ref="AI256:AI292" si="54">+G256/E256</f>
        <v>#REF!</v>
      </c>
      <c r="AJ256" s="47"/>
      <c r="AL256" s="61"/>
    </row>
    <row r="257" spans="1:38" ht="15.6">
      <c r="A257" s="47"/>
      <c r="B257" t="e">
        <f>+'Ark1'!#REF!</f>
        <v>#REF!</v>
      </c>
      <c r="C257" t="e">
        <f>+'Ark1'!#REF!</f>
        <v>#REF!</v>
      </c>
      <c r="D257" s="3" t="str">
        <f t="shared" si="47"/>
        <v>U+</v>
      </c>
      <c r="E257" s="331" t="e">
        <f>+'Ark1'!#REF!</f>
        <v>#REF!</v>
      </c>
      <c r="G257" s="331" t="e">
        <f>+'Ark1'!#REF!</f>
        <v>#REF!</v>
      </c>
      <c r="H257" s="346"/>
      <c r="I257" s="203" t="e">
        <f>+'Ark1'!#REF!</f>
        <v>#REF!</v>
      </c>
      <c r="J257" s="203" t="e">
        <f t="shared" si="48"/>
        <v>#REF!</v>
      </c>
      <c r="K257" s="203" t="e">
        <f>+'Ark1'!#REF!</f>
        <v>#REF!</v>
      </c>
      <c r="L257" s="203"/>
      <c r="M257" s="98" t="e">
        <f>+'Ark1'!#REF!</f>
        <v>#REF!</v>
      </c>
      <c r="N257" s="203" t="e">
        <f t="shared" si="49"/>
        <v>#REF!</v>
      </c>
      <c r="O257" s="203"/>
      <c r="P257" s="520"/>
      <c r="Q257" s="203"/>
      <c r="R257" s="203"/>
      <c r="S257" s="203"/>
      <c r="T257" s="203"/>
      <c r="U257" s="203"/>
      <c r="V257" s="203"/>
      <c r="W257" s="203"/>
      <c r="X257" s="1" t="e">
        <f>+'Ark1'!#REF!</f>
        <v>#REF!</v>
      </c>
      <c r="Y257" s="203" t="e">
        <f t="shared" si="50"/>
        <v>#REF!</v>
      </c>
      <c r="Z257" s="98" t="e">
        <f>+'Ark1'!#REF!</f>
        <v>#REF!</v>
      </c>
      <c r="AA257" s="101"/>
      <c r="AB257" s="11" t="e">
        <f>+'Ark1'!#REF!</f>
        <v>#REF!</v>
      </c>
      <c r="AC257" s="11" t="e">
        <f>+'Ark1'!#REF!</f>
        <v>#REF!</v>
      </c>
      <c r="AD257" s="11" t="e">
        <f>+'Ark1'!#REF!</f>
        <v>#REF!</v>
      </c>
      <c r="AE257" s="73"/>
      <c r="AF257" s="98" t="e">
        <f>+'Ark1'!#REF!</f>
        <v>#REF!</v>
      </c>
      <c r="AG257" s="1" t="e">
        <f>+'Ark1'!#REF!</f>
        <v>#REF!</v>
      </c>
      <c r="AH257" s="11" t="e">
        <f>+'Ark1'!#REF!</f>
        <v>#REF!</v>
      </c>
      <c r="AI257" s="98" t="e">
        <f t="shared" si="54"/>
        <v>#REF!</v>
      </c>
      <c r="AJ257" s="47"/>
      <c r="AL257" s="61"/>
    </row>
    <row r="258" spans="1:38" ht="15.6">
      <c r="A258" s="47"/>
      <c r="B258" t="e">
        <f>+'Ark1'!#REF!</f>
        <v>#REF!</v>
      </c>
      <c r="C258" t="e">
        <f>+'Ark1'!#REF!</f>
        <v>#REF!</v>
      </c>
      <c r="D258" s="3" t="str">
        <f t="shared" ref="D258:D320" si="55">+D243</f>
        <v>E-</v>
      </c>
      <c r="E258" s="331" t="e">
        <f>+'Ark1'!#REF!</f>
        <v>#REF!</v>
      </c>
      <c r="G258" s="331" t="e">
        <f>+'Ark1'!#REF!</f>
        <v>#REF!</v>
      </c>
      <c r="H258" s="346"/>
      <c r="I258" s="203" t="e">
        <f>+'Ark1'!#REF!</f>
        <v>#REF!</v>
      </c>
      <c r="J258" s="203" t="e">
        <f t="shared" si="48"/>
        <v>#REF!</v>
      </c>
      <c r="K258" s="203" t="e">
        <f>+'Ark1'!#REF!</f>
        <v>#REF!</v>
      </c>
      <c r="L258" s="203"/>
      <c r="M258" s="98" t="e">
        <f>+'Ark1'!#REF!</f>
        <v>#REF!</v>
      </c>
      <c r="N258" s="203" t="e">
        <f t="shared" si="49"/>
        <v>#REF!</v>
      </c>
      <c r="O258" s="203"/>
      <c r="P258" s="520"/>
      <c r="Q258" s="203"/>
      <c r="R258" s="203"/>
      <c r="S258" s="203"/>
      <c r="T258" s="203"/>
      <c r="U258" s="203"/>
      <c r="V258" s="203"/>
      <c r="W258" s="203"/>
      <c r="X258" s="1" t="e">
        <f>+'Ark1'!#REF!</f>
        <v>#REF!</v>
      </c>
      <c r="Y258" s="203" t="e">
        <f t="shared" si="50"/>
        <v>#REF!</v>
      </c>
      <c r="Z258" s="98" t="e">
        <f>+'Ark1'!#REF!</f>
        <v>#REF!</v>
      </c>
      <c r="AA258" s="101"/>
      <c r="AB258" s="11" t="e">
        <f>+'Ark1'!#REF!</f>
        <v>#REF!</v>
      </c>
      <c r="AC258" s="11" t="e">
        <f>+'Ark1'!#REF!</f>
        <v>#REF!</v>
      </c>
      <c r="AD258" s="11" t="e">
        <f>+'Ark1'!#REF!</f>
        <v>#REF!</v>
      </c>
      <c r="AE258" s="73"/>
      <c r="AF258" s="98" t="e">
        <f>+'Ark1'!#REF!</f>
        <v>#REF!</v>
      </c>
      <c r="AG258" s="1" t="e">
        <f>+'Ark1'!#REF!</f>
        <v>#REF!</v>
      </c>
      <c r="AH258" s="11" t="e">
        <f>+'Ark1'!#REF!</f>
        <v>#REF!</v>
      </c>
      <c r="AI258" s="98" t="e">
        <f t="shared" si="54"/>
        <v>#REF!</v>
      </c>
      <c r="AJ258" s="47"/>
      <c r="AL258" s="61"/>
    </row>
    <row r="259" spans="1:38" ht="15.6">
      <c r="A259" s="47"/>
      <c r="B259" t="e">
        <f>+'Ark1'!#REF!</f>
        <v>#REF!</v>
      </c>
      <c r="C259" t="e">
        <f>+'Ark1'!#REF!</f>
        <v>#REF!</v>
      </c>
      <c r="D259" s="3" t="str">
        <f t="shared" si="55"/>
        <v>E</v>
      </c>
      <c r="E259" s="331" t="e">
        <f>+'Ark1'!#REF!</f>
        <v>#REF!</v>
      </c>
      <c r="G259" s="331" t="e">
        <f>+'Ark1'!#REF!</f>
        <v>#REF!</v>
      </c>
      <c r="H259" s="346"/>
      <c r="I259" s="203" t="e">
        <f>+'Ark1'!#REF!</f>
        <v>#REF!</v>
      </c>
      <c r="J259" s="203" t="e">
        <f t="shared" si="48"/>
        <v>#REF!</v>
      </c>
      <c r="K259" s="203" t="e">
        <f>+'Ark1'!#REF!</f>
        <v>#REF!</v>
      </c>
      <c r="L259" s="203"/>
      <c r="M259" s="98" t="e">
        <f>+'Ark1'!#REF!</f>
        <v>#REF!</v>
      </c>
      <c r="N259" s="203" t="e">
        <f t="shared" si="49"/>
        <v>#REF!</v>
      </c>
      <c r="O259" s="203"/>
      <c r="P259" s="520"/>
      <c r="Q259" s="203"/>
      <c r="R259" s="203"/>
      <c r="S259" s="203"/>
      <c r="T259" s="203"/>
      <c r="U259" s="203"/>
      <c r="V259" s="203"/>
      <c r="W259" s="203"/>
      <c r="X259" s="1" t="e">
        <f>+'Ark1'!#REF!</f>
        <v>#REF!</v>
      </c>
      <c r="Y259" s="203" t="e">
        <f t="shared" si="50"/>
        <v>#REF!</v>
      </c>
      <c r="Z259" s="98" t="e">
        <f>+'Ark1'!#REF!</f>
        <v>#REF!</v>
      </c>
      <c r="AA259" s="101"/>
      <c r="AB259" s="11" t="e">
        <f>+'Ark1'!#REF!</f>
        <v>#REF!</v>
      </c>
      <c r="AC259" s="11" t="e">
        <f>+'Ark1'!#REF!</f>
        <v>#REF!</v>
      </c>
      <c r="AD259" s="11" t="e">
        <f>+'Ark1'!#REF!</f>
        <v>#REF!</v>
      </c>
      <c r="AE259" s="73"/>
      <c r="AF259" s="98" t="e">
        <f>+'Ark1'!#REF!</f>
        <v>#REF!</v>
      </c>
      <c r="AG259" s="1" t="e">
        <f>+'Ark1'!#REF!</f>
        <v>#REF!</v>
      </c>
      <c r="AH259" s="11" t="e">
        <f>+'Ark1'!#REF!</f>
        <v>#REF!</v>
      </c>
      <c r="AI259" s="98" t="e">
        <f t="shared" si="54"/>
        <v>#REF!</v>
      </c>
      <c r="AJ259" s="47"/>
      <c r="AL259" s="61"/>
    </row>
    <row r="260" spans="1:38" ht="15.6">
      <c r="A260" s="47"/>
      <c r="B260" t="e">
        <f>+'Ark1'!#REF!</f>
        <v>#REF!</v>
      </c>
      <c r="C260" t="e">
        <f>+'Ark1'!#REF!</f>
        <v>#REF!</v>
      </c>
      <c r="D260" s="3" t="str">
        <f t="shared" si="55"/>
        <v>E+</v>
      </c>
      <c r="E260" s="331" t="e">
        <f>+'Ark1'!#REF!</f>
        <v>#REF!</v>
      </c>
      <c r="G260" s="331" t="e">
        <f>+'Ark1'!#REF!</f>
        <v>#REF!</v>
      </c>
      <c r="H260" s="346"/>
      <c r="I260" s="203" t="e">
        <f>+'Ark1'!#REF!</f>
        <v>#REF!</v>
      </c>
      <c r="J260" s="203" t="e">
        <f t="shared" si="48"/>
        <v>#REF!</v>
      </c>
      <c r="K260" s="203" t="e">
        <f>+'Ark1'!#REF!</f>
        <v>#REF!</v>
      </c>
      <c r="L260" s="203"/>
      <c r="M260" s="98" t="e">
        <f>+'Ark1'!#REF!</f>
        <v>#REF!</v>
      </c>
      <c r="N260" s="203" t="e">
        <f t="shared" si="49"/>
        <v>#REF!</v>
      </c>
      <c r="O260" s="203"/>
      <c r="P260" s="520"/>
      <c r="Q260" s="203"/>
      <c r="R260" s="203"/>
      <c r="S260" s="203"/>
      <c r="T260" s="203"/>
      <c r="U260" s="203"/>
      <c r="V260" s="203"/>
      <c r="W260" s="203"/>
      <c r="X260" s="1" t="e">
        <f>+'Ark1'!#REF!</f>
        <v>#REF!</v>
      </c>
      <c r="Y260" s="203" t="e">
        <f t="shared" si="50"/>
        <v>#REF!</v>
      </c>
      <c r="Z260" s="98" t="e">
        <f>+'Ark1'!#REF!</f>
        <v>#REF!</v>
      </c>
      <c r="AA260" s="101"/>
      <c r="AB260" s="11" t="e">
        <f>+'Ark1'!#REF!</f>
        <v>#REF!</v>
      </c>
      <c r="AC260" s="11" t="e">
        <f>+'Ark1'!#REF!</f>
        <v>#REF!</v>
      </c>
      <c r="AD260" s="11" t="e">
        <f>+'Ark1'!#REF!</f>
        <v>#REF!</v>
      </c>
      <c r="AE260" s="73"/>
      <c r="AF260" s="98" t="e">
        <f>+'Ark1'!#REF!</f>
        <v>#REF!</v>
      </c>
      <c r="AG260" s="1" t="e">
        <f>+'Ark1'!#REF!</f>
        <v>#REF!</v>
      </c>
      <c r="AH260" s="11" t="e">
        <f>+'Ark1'!#REF!</f>
        <v>#REF!</v>
      </c>
      <c r="AI260" s="98" t="e">
        <f t="shared" si="54"/>
        <v>#REF!</v>
      </c>
      <c r="AJ260" s="47"/>
      <c r="AL260" s="61"/>
    </row>
    <row r="261" spans="1:38" ht="15.6">
      <c r="A261" s="47"/>
      <c r="B261" s="56" t="e">
        <f>+'Ark1'!#REF!</f>
        <v>#REF!</v>
      </c>
      <c r="C261" s="56" t="e">
        <f>+'Ark1'!#REF!</f>
        <v>#REF!</v>
      </c>
      <c r="D261" s="67" t="s">
        <v>28</v>
      </c>
      <c r="E261" s="348" t="e">
        <f>+'Ark1'!#REF!</f>
        <v>#REF!</v>
      </c>
      <c r="F261" s="348"/>
      <c r="G261" s="348" t="e">
        <f>+'Ark1'!#REF!</f>
        <v>#REF!</v>
      </c>
      <c r="H261" s="346"/>
      <c r="I261" s="185" t="e">
        <f>+'Ark1'!#REF!</f>
        <v>#REF!</v>
      </c>
      <c r="J261" s="185" t="e">
        <f t="shared" si="48"/>
        <v>#REF!</v>
      </c>
      <c r="K261" s="185" t="e">
        <f>+'Ark1'!#REF!</f>
        <v>#REF!</v>
      </c>
      <c r="L261" s="185"/>
      <c r="M261" s="162" t="e">
        <f>+'Ark1'!#REF!</f>
        <v>#REF!</v>
      </c>
      <c r="N261" s="185" t="e">
        <f t="shared" si="49"/>
        <v>#REF!</v>
      </c>
      <c r="O261" s="185"/>
      <c r="P261" s="519"/>
      <c r="Q261" s="185"/>
      <c r="R261" s="185"/>
      <c r="S261" s="185"/>
      <c r="T261" s="185"/>
      <c r="U261" s="185"/>
      <c r="V261" s="185"/>
      <c r="W261" s="185"/>
      <c r="X261" s="58" t="e">
        <f>+'Ark1'!#REF!</f>
        <v>#REF!</v>
      </c>
      <c r="Y261" s="185" t="e">
        <f t="shared" si="50"/>
        <v>#REF!</v>
      </c>
      <c r="Z261" s="162" t="e">
        <f>+'Ark1'!#REF!</f>
        <v>#REF!</v>
      </c>
      <c r="AA261" s="101"/>
      <c r="AB261" s="76" t="e">
        <f>+'Ark1'!#REF!</f>
        <v>#REF!</v>
      </c>
      <c r="AC261" s="76" t="e">
        <f>+'Ark1'!#REF!</f>
        <v>#REF!</v>
      </c>
      <c r="AD261" s="76" t="e">
        <f>+'Ark1'!#REF!</f>
        <v>#REF!</v>
      </c>
      <c r="AE261" s="73"/>
      <c r="AF261" s="162" t="e">
        <f>+'Ark1'!#REF!</f>
        <v>#REF!</v>
      </c>
      <c r="AG261" s="58" t="e">
        <f>+'Ark1'!#REF!</f>
        <v>#REF!</v>
      </c>
      <c r="AH261" s="76" t="e">
        <f>+'Ark1'!#REF!</f>
        <v>#REF!</v>
      </c>
      <c r="AI261" s="162" t="e">
        <f t="shared" si="54"/>
        <v>#REF!</v>
      </c>
      <c r="AJ261" s="47"/>
      <c r="AL261" s="61"/>
    </row>
    <row r="262" spans="1:38" ht="15.6">
      <c r="A262" s="47"/>
      <c r="B262" s="56" t="e">
        <f>+'Ark1'!#REF!</f>
        <v>#REF!</v>
      </c>
      <c r="C262" s="56" t="e">
        <f>+'Ark1'!#REF!</f>
        <v>#REF!</v>
      </c>
      <c r="D262" s="67" t="s">
        <v>29</v>
      </c>
      <c r="E262" s="348" t="e">
        <f>+'Ark1'!#REF!</f>
        <v>#REF!</v>
      </c>
      <c r="F262" s="348"/>
      <c r="G262" s="348" t="e">
        <f>+'Ark1'!#REF!</f>
        <v>#REF!</v>
      </c>
      <c r="H262" s="346"/>
      <c r="I262" s="185" t="e">
        <f>+'Ark1'!#REF!</f>
        <v>#REF!</v>
      </c>
      <c r="J262" s="185" t="e">
        <f t="shared" si="48"/>
        <v>#REF!</v>
      </c>
      <c r="K262" s="185" t="e">
        <f>+'Ark1'!#REF!</f>
        <v>#REF!</v>
      </c>
      <c r="L262" s="185"/>
      <c r="M262" s="162" t="e">
        <f>+'Ark1'!#REF!</f>
        <v>#REF!</v>
      </c>
      <c r="N262" s="185" t="e">
        <f t="shared" si="49"/>
        <v>#REF!</v>
      </c>
      <c r="O262" s="185"/>
      <c r="P262" s="519"/>
      <c r="Q262" s="185"/>
      <c r="R262" s="185"/>
      <c r="S262" s="185"/>
      <c r="T262" s="185"/>
      <c r="U262" s="185"/>
      <c r="V262" s="185"/>
      <c r="W262" s="185"/>
      <c r="X262" s="58" t="e">
        <f>+'Ark1'!#REF!</f>
        <v>#REF!</v>
      </c>
      <c r="Y262" s="185" t="e">
        <f t="shared" si="50"/>
        <v>#REF!</v>
      </c>
      <c r="Z262" s="162" t="e">
        <f>+'Ark1'!#REF!</f>
        <v>#REF!</v>
      </c>
      <c r="AA262" s="101"/>
      <c r="AB262" s="76" t="e">
        <f>+'Ark1'!#REF!</f>
        <v>#REF!</v>
      </c>
      <c r="AC262" s="76" t="e">
        <f>+'Ark1'!#REF!</f>
        <v>#REF!</v>
      </c>
      <c r="AD262" s="76" t="e">
        <f>+'Ark1'!#REF!</f>
        <v>#REF!</v>
      </c>
      <c r="AE262" s="73"/>
      <c r="AF262" s="162" t="e">
        <f>+'Ark1'!#REF!</f>
        <v>#REF!</v>
      </c>
      <c r="AG262" s="58" t="e">
        <f>+'Ark1'!#REF!</f>
        <v>#REF!</v>
      </c>
      <c r="AH262" s="76" t="e">
        <f>+'Ark1'!#REF!</f>
        <v>#REF!</v>
      </c>
      <c r="AI262" s="162" t="e">
        <f t="shared" si="54"/>
        <v>#REF!</v>
      </c>
      <c r="AJ262" s="47"/>
      <c r="AL262" s="61"/>
    </row>
    <row r="263" spans="1:38" ht="15.6">
      <c r="A263" s="47"/>
      <c r="B263" s="56" t="e">
        <f>+'Ark1'!#REF!</f>
        <v>#REF!</v>
      </c>
      <c r="C263" s="56" t="e">
        <f>+'Ark1'!#REF!</f>
        <v>#REF!</v>
      </c>
      <c r="D263" s="67" t="s">
        <v>30</v>
      </c>
      <c r="E263" s="348" t="e">
        <f>+'Ark1'!#REF!</f>
        <v>#REF!</v>
      </c>
      <c r="F263" s="348"/>
      <c r="G263" s="348" t="e">
        <f>+'Ark1'!#REF!</f>
        <v>#REF!</v>
      </c>
      <c r="H263" s="346"/>
      <c r="I263" s="185" t="e">
        <f>+'Ark1'!#REF!</f>
        <v>#REF!</v>
      </c>
      <c r="J263" s="185" t="e">
        <f t="shared" si="48"/>
        <v>#REF!</v>
      </c>
      <c r="K263" s="185" t="e">
        <f>+'Ark1'!#REF!</f>
        <v>#REF!</v>
      </c>
      <c r="L263" s="185"/>
      <c r="M263" s="162" t="e">
        <f>+'Ark1'!#REF!</f>
        <v>#REF!</v>
      </c>
      <c r="N263" s="185" t="e">
        <f t="shared" si="49"/>
        <v>#REF!</v>
      </c>
      <c r="O263" s="185"/>
      <c r="P263" s="519"/>
      <c r="Q263" s="185"/>
      <c r="R263" s="185"/>
      <c r="S263" s="185"/>
      <c r="T263" s="185"/>
      <c r="U263" s="185"/>
      <c r="V263" s="185"/>
      <c r="W263" s="185"/>
      <c r="X263" s="58" t="e">
        <f>+'Ark1'!#REF!</f>
        <v>#REF!</v>
      </c>
      <c r="Y263" s="185" t="e">
        <f t="shared" si="50"/>
        <v>#REF!</v>
      </c>
      <c r="Z263" s="162" t="e">
        <f>+'Ark1'!#REF!</f>
        <v>#REF!</v>
      </c>
      <c r="AA263" s="101"/>
      <c r="AB263" s="76" t="e">
        <f>+'Ark1'!#REF!</f>
        <v>#REF!</v>
      </c>
      <c r="AC263" s="76" t="e">
        <f>+'Ark1'!#REF!</f>
        <v>#REF!</v>
      </c>
      <c r="AD263" s="76" t="e">
        <f>+'Ark1'!#REF!</f>
        <v>#REF!</v>
      </c>
      <c r="AE263" s="73"/>
      <c r="AF263" s="162" t="e">
        <f>+'Ark1'!#REF!</f>
        <v>#REF!</v>
      </c>
      <c r="AG263" s="58" t="e">
        <f>+'Ark1'!#REF!</f>
        <v>#REF!</v>
      </c>
      <c r="AH263" s="76" t="e">
        <f>+'Ark1'!#REF!</f>
        <v>#REF!</v>
      </c>
      <c r="AI263" s="162" t="e">
        <f t="shared" si="54"/>
        <v>#REF!</v>
      </c>
      <c r="AJ263" s="47"/>
      <c r="AL263" s="61"/>
    </row>
    <row r="264" spans="1:38" ht="15.6">
      <c r="A264" s="47"/>
      <c r="B264" s="56" t="e">
        <f>+'Ark1'!#REF!</f>
        <v>#REF!</v>
      </c>
      <c r="C264" s="56" t="e">
        <f>+'Ark1'!#REF!</f>
        <v>#REF!</v>
      </c>
      <c r="D264" s="67" t="s">
        <v>31</v>
      </c>
      <c r="E264" s="348" t="e">
        <f>+'Ark1'!#REF!</f>
        <v>#REF!</v>
      </c>
      <c r="F264" s="348"/>
      <c r="G264" s="348" t="e">
        <f>+'Ark1'!#REF!</f>
        <v>#REF!</v>
      </c>
      <c r="H264" s="346"/>
      <c r="I264" s="185" t="e">
        <f>+'Ark1'!#REF!</f>
        <v>#REF!</v>
      </c>
      <c r="J264" s="185" t="e">
        <f t="shared" si="48"/>
        <v>#REF!</v>
      </c>
      <c r="K264" s="185" t="e">
        <f>+'Ark1'!#REF!</f>
        <v>#REF!</v>
      </c>
      <c r="L264" s="185"/>
      <c r="M264" s="162" t="e">
        <f>+'Ark1'!#REF!</f>
        <v>#REF!</v>
      </c>
      <c r="N264" s="185" t="e">
        <f t="shared" si="49"/>
        <v>#REF!</v>
      </c>
      <c r="O264" s="185"/>
      <c r="P264" s="519"/>
      <c r="Q264" s="185"/>
      <c r="R264" s="185"/>
      <c r="S264" s="185"/>
      <c r="T264" s="185"/>
      <c r="U264" s="185"/>
      <c r="V264" s="185"/>
      <c r="W264" s="185"/>
      <c r="X264" s="58" t="e">
        <f>+'Ark1'!#REF!</f>
        <v>#REF!</v>
      </c>
      <c r="Y264" s="185" t="e">
        <f t="shared" si="50"/>
        <v>#REF!</v>
      </c>
      <c r="Z264" s="162" t="e">
        <f>+'Ark1'!#REF!</f>
        <v>#REF!</v>
      </c>
      <c r="AA264" s="101"/>
      <c r="AB264" s="76" t="e">
        <f>+'Ark1'!#REF!</f>
        <v>#REF!</v>
      </c>
      <c r="AC264" s="76" t="e">
        <f>+'Ark1'!#REF!</f>
        <v>#REF!</v>
      </c>
      <c r="AD264" s="76" t="e">
        <f>+'Ark1'!#REF!</f>
        <v>#REF!</v>
      </c>
      <c r="AE264" s="73"/>
      <c r="AF264" s="162" t="e">
        <f>+'Ark1'!#REF!</f>
        <v>#REF!</v>
      </c>
      <c r="AG264" s="58" t="e">
        <f>+'Ark1'!#REF!</f>
        <v>#REF!</v>
      </c>
      <c r="AH264" s="76" t="e">
        <f>+'Ark1'!#REF!</f>
        <v>#REF!</v>
      </c>
      <c r="AI264" s="162" t="e">
        <f t="shared" si="54"/>
        <v>#REF!</v>
      </c>
      <c r="AJ264" s="47"/>
      <c r="AL264" s="61"/>
    </row>
    <row r="265" spans="1:38" ht="15.6">
      <c r="A265" s="47"/>
      <c r="B265" s="56" t="e">
        <f>+'Ark1'!#REF!</f>
        <v>#REF!</v>
      </c>
      <c r="C265" s="56" t="e">
        <f>+'Ark1'!#REF!</f>
        <v>#REF!</v>
      </c>
      <c r="D265" s="67" t="s">
        <v>402</v>
      </c>
      <c r="E265" s="348" t="e">
        <f>+'Ark1'!#REF!</f>
        <v>#REF!</v>
      </c>
      <c r="F265" s="348"/>
      <c r="G265" s="348" t="e">
        <f>+'Ark1'!#REF!</f>
        <v>#REF!</v>
      </c>
      <c r="H265" s="346"/>
      <c r="I265" s="185" t="e">
        <f>+'Ark1'!#REF!</f>
        <v>#REF!</v>
      </c>
      <c r="J265" s="185" t="e">
        <f t="shared" si="48"/>
        <v>#REF!</v>
      </c>
      <c r="K265" s="185" t="e">
        <f>+'Ark1'!#REF!</f>
        <v>#REF!</v>
      </c>
      <c r="L265" s="185"/>
      <c r="M265" s="162" t="e">
        <f>+'Ark1'!#REF!</f>
        <v>#REF!</v>
      </c>
      <c r="N265" s="185" t="e">
        <f t="shared" si="49"/>
        <v>#REF!</v>
      </c>
      <c r="O265" s="185"/>
      <c r="P265" s="519"/>
      <c r="Q265" s="185"/>
      <c r="R265" s="185"/>
      <c r="S265" s="185"/>
      <c r="T265" s="185"/>
      <c r="U265" s="185"/>
      <c r="V265" s="185"/>
      <c r="W265" s="185"/>
      <c r="X265" s="58" t="e">
        <f>+'Ark1'!#REF!</f>
        <v>#REF!</v>
      </c>
      <c r="Y265" s="185" t="e">
        <f t="shared" si="50"/>
        <v>#REF!</v>
      </c>
      <c r="Z265" s="162" t="e">
        <f>+'Ark1'!#REF!</f>
        <v>#REF!</v>
      </c>
      <c r="AA265" s="101"/>
      <c r="AB265" s="76" t="e">
        <f>+'Ark1'!#REF!</f>
        <v>#REF!</v>
      </c>
      <c r="AC265" s="76" t="e">
        <f>+'Ark1'!#REF!</f>
        <v>#REF!</v>
      </c>
      <c r="AD265" s="76" t="e">
        <f>+'Ark1'!#REF!</f>
        <v>#REF!</v>
      </c>
      <c r="AE265" s="73"/>
      <c r="AF265" s="162" t="e">
        <f>+'Ark1'!#REF!</f>
        <v>#REF!</v>
      </c>
      <c r="AG265" s="58" t="e">
        <f>+'Ark1'!#REF!</f>
        <v>#REF!</v>
      </c>
      <c r="AH265" s="76" t="e">
        <f>+'Ark1'!#REF!</f>
        <v>#REF!</v>
      </c>
      <c r="AI265" s="162" t="e">
        <f t="shared" si="54"/>
        <v>#REF!</v>
      </c>
      <c r="AJ265" s="47"/>
      <c r="AL265" s="61"/>
    </row>
    <row r="266" spans="1:38" ht="15.6">
      <c r="A266" s="47"/>
      <c r="B266" s="56" t="e">
        <f>+'Ark1'!#REF!</f>
        <v>#REF!</v>
      </c>
      <c r="C266" s="56" t="e">
        <f>+'Ark1'!#REF!</f>
        <v>#REF!</v>
      </c>
      <c r="D266" s="67" t="s">
        <v>32</v>
      </c>
      <c r="E266" s="348" t="e">
        <f>+'Ark1'!#REF!</f>
        <v>#REF!</v>
      </c>
      <c r="F266" s="348"/>
      <c r="G266" s="348" t="e">
        <f>+'Ark1'!#REF!</f>
        <v>#REF!</v>
      </c>
      <c r="H266" s="346"/>
      <c r="I266" s="185" t="e">
        <f>+'Ark1'!#REF!</f>
        <v>#REF!</v>
      </c>
      <c r="J266" s="185" t="e">
        <f t="shared" si="48"/>
        <v>#REF!</v>
      </c>
      <c r="K266" s="185" t="e">
        <f>+'Ark1'!#REF!</f>
        <v>#REF!</v>
      </c>
      <c r="L266" s="185"/>
      <c r="M266" s="162" t="e">
        <f>+'Ark1'!#REF!</f>
        <v>#REF!</v>
      </c>
      <c r="N266" s="185" t="e">
        <f t="shared" si="49"/>
        <v>#REF!</v>
      </c>
      <c r="O266" s="185"/>
      <c r="P266" s="519"/>
      <c r="Q266" s="185"/>
      <c r="R266" s="185"/>
      <c r="S266" s="185"/>
      <c r="T266" s="185"/>
      <c r="U266" s="185"/>
      <c r="V266" s="185"/>
      <c r="W266" s="185"/>
      <c r="X266" s="58" t="e">
        <f>+'Ark1'!#REF!</f>
        <v>#REF!</v>
      </c>
      <c r="Y266" s="185" t="e">
        <f t="shared" si="50"/>
        <v>#REF!</v>
      </c>
      <c r="Z266" s="162" t="e">
        <f>+'Ark1'!#REF!</f>
        <v>#REF!</v>
      </c>
      <c r="AA266" s="101"/>
      <c r="AB266" s="76" t="e">
        <f>+'Ark1'!#REF!</f>
        <v>#REF!</v>
      </c>
      <c r="AC266" s="76" t="e">
        <f>+'Ark1'!#REF!</f>
        <v>#REF!</v>
      </c>
      <c r="AD266" s="76" t="e">
        <f>+'Ark1'!#REF!</f>
        <v>#REF!</v>
      </c>
      <c r="AE266" s="73"/>
      <c r="AF266" s="162" t="e">
        <f>+'Ark1'!#REF!</f>
        <v>#REF!</v>
      </c>
      <c r="AG266" s="58" t="e">
        <f>+'Ark1'!#REF!</f>
        <v>#REF!</v>
      </c>
      <c r="AH266" s="76" t="e">
        <f>+'Ark1'!#REF!</f>
        <v>#REF!</v>
      </c>
      <c r="AI266" s="162" t="e">
        <f t="shared" si="54"/>
        <v>#REF!</v>
      </c>
      <c r="AJ266" s="47"/>
      <c r="AL266" s="61"/>
    </row>
    <row r="267" spans="1:38" ht="15.6">
      <c r="A267" s="47"/>
      <c r="B267" s="56" t="e">
        <f>+'Ark1'!#REF!</f>
        <v>#REF!</v>
      </c>
      <c r="C267" s="56" t="e">
        <f>+'Ark1'!#REF!</f>
        <v>#REF!</v>
      </c>
      <c r="D267" s="67" t="s">
        <v>33</v>
      </c>
      <c r="E267" s="348" t="e">
        <f>+'Ark1'!#REF!</f>
        <v>#REF!</v>
      </c>
      <c r="F267" s="348"/>
      <c r="G267" s="348" t="e">
        <f>+'Ark1'!#REF!</f>
        <v>#REF!</v>
      </c>
      <c r="H267" s="346"/>
      <c r="I267" s="185" t="e">
        <f>+'Ark1'!#REF!</f>
        <v>#REF!</v>
      </c>
      <c r="J267" s="185" t="e">
        <f t="shared" si="48"/>
        <v>#REF!</v>
      </c>
      <c r="K267" s="185" t="e">
        <f>+'Ark1'!#REF!</f>
        <v>#REF!</v>
      </c>
      <c r="L267" s="185"/>
      <c r="M267" s="162" t="e">
        <f>+'Ark1'!#REF!</f>
        <v>#REF!</v>
      </c>
      <c r="N267" s="185" t="e">
        <f t="shared" si="49"/>
        <v>#REF!</v>
      </c>
      <c r="O267" s="185"/>
      <c r="P267" s="519"/>
      <c r="Q267" s="185"/>
      <c r="R267" s="185"/>
      <c r="S267" s="185"/>
      <c r="T267" s="185"/>
      <c r="U267" s="185"/>
      <c r="V267" s="185"/>
      <c r="W267" s="185"/>
      <c r="X267" s="58" t="e">
        <f>+'Ark1'!#REF!</f>
        <v>#REF!</v>
      </c>
      <c r="Y267" s="185" t="e">
        <f t="shared" si="50"/>
        <v>#REF!</v>
      </c>
      <c r="Z267" s="162" t="e">
        <f>+'Ark1'!#REF!</f>
        <v>#REF!</v>
      </c>
      <c r="AA267" s="101"/>
      <c r="AB267" s="76" t="e">
        <f>+'Ark1'!#REF!</f>
        <v>#REF!</v>
      </c>
      <c r="AC267" s="76" t="e">
        <f>+'Ark1'!#REF!</f>
        <v>#REF!</v>
      </c>
      <c r="AD267" s="76" t="e">
        <f>+'Ark1'!#REF!</f>
        <v>#REF!</v>
      </c>
      <c r="AE267" s="73"/>
      <c r="AF267" s="162" t="e">
        <f>+'Ark1'!#REF!</f>
        <v>#REF!</v>
      </c>
      <c r="AG267" s="58" t="e">
        <f>+'Ark1'!#REF!</f>
        <v>#REF!</v>
      </c>
      <c r="AH267" s="76" t="e">
        <f>+'Ark1'!#REF!</f>
        <v>#REF!</v>
      </c>
      <c r="AI267" s="162" t="e">
        <f t="shared" si="54"/>
        <v>#REF!</v>
      </c>
      <c r="AJ267" s="47"/>
      <c r="AL267" s="61"/>
    </row>
    <row r="268" spans="1:38" ht="15.6">
      <c r="A268" s="47"/>
      <c r="B268" s="56" t="e">
        <f>+'Ark1'!#REF!</f>
        <v>#REF!</v>
      </c>
      <c r="C268" s="56" t="e">
        <f>+'Ark1'!#REF!</f>
        <v>#REF!</v>
      </c>
      <c r="D268" s="67" t="s">
        <v>34</v>
      </c>
      <c r="E268" s="348" t="e">
        <f>+'Ark1'!#REF!</f>
        <v>#REF!</v>
      </c>
      <c r="F268" s="348"/>
      <c r="G268" s="348" t="e">
        <f>+'Ark1'!#REF!</f>
        <v>#REF!</v>
      </c>
      <c r="H268" s="346"/>
      <c r="I268" s="185" t="e">
        <f>+'Ark1'!#REF!</f>
        <v>#REF!</v>
      </c>
      <c r="J268" s="185" t="e">
        <f t="shared" si="48"/>
        <v>#REF!</v>
      </c>
      <c r="K268" s="185" t="e">
        <f>+'Ark1'!#REF!</f>
        <v>#REF!</v>
      </c>
      <c r="L268" s="185"/>
      <c r="M268" s="162" t="e">
        <f>+'Ark1'!#REF!</f>
        <v>#REF!</v>
      </c>
      <c r="N268" s="185" t="e">
        <f t="shared" si="49"/>
        <v>#REF!</v>
      </c>
      <c r="O268" s="185"/>
      <c r="P268" s="519"/>
      <c r="Q268" s="185"/>
      <c r="R268" s="185"/>
      <c r="S268" s="185"/>
      <c r="T268" s="185"/>
      <c r="U268" s="185"/>
      <c r="V268" s="185"/>
      <c r="W268" s="185"/>
      <c r="X268" s="58" t="e">
        <f>+'Ark1'!#REF!</f>
        <v>#REF!</v>
      </c>
      <c r="Y268" s="185" t="e">
        <f t="shared" si="50"/>
        <v>#REF!</v>
      </c>
      <c r="Z268" s="162" t="e">
        <f>+'Ark1'!#REF!</f>
        <v>#REF!</v>
      </c>
      <c r="AA268" s="101"/>
      <c r="AB268" s="76" t="e">
        <f>+'Ark1'!#REF!</f>
        <v>#REF!</v>
      </c>
      <c r="AC268" s="76" t="e">
        <f>+'Ark1'!#REF!</f>
        <v>#REF!</v>
      </c>
      <c r="AD268" s="76" t="e">
        <f>+'Ark1'!#REF!</f>
        <v>#REF!</v>
      </c>
      <c r="AE268" s="73"/>
      <c r="AF268" s="162" t="e">
        <f>+'Ark1'!#REF!</f>
        <v>#REF!</v>
      </c>
      <c r="AG268" s="58" t="e">
        <f>+'Ark1'!#REF!</f>
        <v>#REF!</v>
      </c>
      <c r="AH268" s="76" t="e">
        <f>+'Ark1'!#REF!</f>
        <v>#REF!</v>
      </c>
      <c r="AI268" s="162" t="e">
        <f t="shared" si="54"/>
        <v>#REF!</v>
      </c>
      <c r="AJ268" s="47"/>
      <c r="AL268" s="61"/>
    </row>
    <row r="269" spans="1:38" ht="15.6">
      <c r="A269" s="47"/>
      <c r="B269" s="56" t="e">
        <f>+'Ark1'!#REF!</f>
        <v>#REF!</v>
      </c>
      <c r="C269" s="56" t="e">
        <f>+'Ark1'!#REF!</f>
        <v>#REF!</v>
      </c>
      <c r="D269" s="67" t="s">
        <v>35</v>
      </c>
      <c r="E269" s="348" t="e">
        <f>+'Ark1'!#REF!</f>
        <v>#REF!</v>
      </c>
      <c r="F269" s="348"/>
      <c r="G269" s="348" t="e">
        <f>+'Ark1'!#REF!</f>
        <v>#REF!</v>
      </c>
      <c r="H269" s="346"/>
      <c r="I269" s="185" t="e">
        <f>+'Ark1'!#REF!</f>
        <v>#REF!</v>
      </c>
      <c r="J269" s="185" t="e">
        <f t="shared" si="48"/>
        <v>#REF!</v>
      </c>
      <c r="K269" s="185" t="e">
        <f>+'Ark1'!#REF!</f>
        <v>#REF!</v>
      </c>
      <c r="L269" s="185"/>
      <c r="M269" s="162" t="e">
        <f>+'Ark1'!#REF!</f>
        <v>#REF!</v>
      </c>
      <c r="N269" s="185" t="e">
        <f t="shared" si="49"/>
        <v>#REF!</v>
      </c>
      <c r="O269" s="185"/>
      <c r="P269" s="519"/>
      <c r="Q269" s="185"/>
      <c r="R269" s="185"/>
      <c r="S269" s="185"/>
      <c r="T269" s="185"/>
      <c r="U269" s="185"/>
      <c r="V269" s="185"/>
      <c r="W269" s="185"/>
      <c r="X269" s="58" t="e">
        <f>+'Ark1'!#REF!</f>
        <v>#REF!</v>
      </c>
      <c r="Y269" s="185" t="e">
        <f t="shared" si="50"/>
        <v>#REF!</v>
      </c>
      <c r="Z269" s="162" t="e">
        <f>+'Ark1'!#REF!</f>
        <v>#REF!</v>
      </c>
      <c r="AA269" s="101"/>
      <c r="AB269" s="76" t="e">
        <f>+'Ark1'!#REF!</f>
        <v>#REF!</v>
      </c>
      <c r="AC269" s="76" t="e">
        <f>+'Ark1'!#REF!</f>
        <v>#REF!</v>
      </c>
      <c r="AD269" s="76" t="e">
        <f>+'Ark1'!#REF!</f>
        <v>#REF!</v>
      </c>
      <c r="AE269" s="73"/>
      <c r="AF269" s="162" t="e">
        <f>+'Ark1'!#REF!</f>
        <v>#REF!</v>
      </c>
      <c r="AG269" s="58" t="e">
        <f>+'Ark1'!#REF!</f>
        <v>#REF!</v>
      </c>
      <c r="AH269" s="76" t="e">
        <f>+'Ark1'!#REF!</f>
        <v>#REF!</v>
      </c>
      <c r="AI269" s="162" t="e">
        <f t="shared" si="54"/>
        <v>#REF!</v>
      </c>
      <c r="AJ269" s="47"/>
      <c r="AL269" s="61"/>
    </row>
    <row r="270" spans="1:38" ht="15.6">
      <c r="A270" s="47"/>
      <c r="B270" s="56" t="e">
        <f>+'Ark1'!#REF!</f>
        <v>#REF!</v>
      </c>
      <c r="C270" s="56" t="e">
        <f>+'Ark1'!#REF!</f>
        <v>#REF!</v>
      </c>
      <c r="D270" s="67" t="s">
        <v>36</v>
      </c>
      <c r="E270" s="348" t="e">
        <f>+'Ark1'!#REF!</f>
        <v>#REF!</v>
      </c>
      <c r="F270" s="348"/>
      <c r="G270" s="348" t="e">
        <f>+'Ark1'!#REF!</f>
        <v>#REF!</v>
      </c>
      <c r="H270" s="346"/>
      <c r="I270" s="185" t="e">
        <f>+'Ark1'!#REF!</f>
        <v>#REF!</v>
      </c>
      <c r="J270" s="185" t="e">
        <f t="shared" si="48"/>
        <v>#REF!</v>
      </c>
      <c r="K270" s="185" t="e">
        <f>+'Ark1'!#REF!</f>
        <v>#REF!</v>
      </c>
      <c r="L270" s="185"/>
      <c r="M270" s="162" t="e">
        <f>+'Ark1'!#REF!</f>
        <v>#REF!</v>
      </c>
      <c r="N270" s="185" t="e">
        <f t="shared" si="49"/>
        <v>#REF!</v>
      </c>
      <c r="O270" s="185"/>
      <c r="P270" s="519"/>
      <c r="Q270" s="185"/>
      <c r="R270" s="185"/>
      <c r="S270" s="185"/>
      <c r="T270" s="185"/>
      <c r="U270" s="185"/>
      <c r="V270" s="185"/>
      <c r="W270" s="185"/>
      <c r="X270" s="58" t="e">
        <f>+'Ark1'!#REF!</f>
        <v>#REF!</v>
      </c>
      <c r="Y270" s="185" t="e">
        <f t="shared" si="50"/>
        <v>#REF!</v>
      </c>
      <c r="Z270" s="162" t="e">
        <f>+'Ark1'!#REF!</f>
        <v>#REF!</v>
      </c>
      <c r="AA270" s="101"/>
      <c r="AB270" s="76" t="e">
        <f>+'Ark1'!#REF!</f>
        <v>#REF!</v>
      </c>
      <c r="AC270" s="76" t="e">
        <f>+'Ark1'!#REF!</f>
        <v>#REF!</v>
      </c>
      <c r="AD270" s="76" t="e">
        <f>+'Ark1'!#REF!</f>
        <v>#REF!</v>
      </c>
      <c r="AE270" s="73"/>
      <c r="AF270" s="162" t="e">
        <f>+'Ark1'!#REF!</f>
        <v>#REF!</v>
      </c>
      <c r="AG270" s="58" t="e">
        <f>+'Ark1'!#REF!</f>
        <v>#REF!</v>
      </c>
      <c r="AH270" s="76" t="e">
        <f>+'Ark1'!#REF!</f>
        <v>#REF!</v>
      </c>
      <c r="AI270" s="162" t="e">
        <f t="shared" si="54"/>
        <v>#REF!</v>
      </c>
      <c r="AJ270" s="47"/>
      <c r="AL270" s="61"/>
    </row>
    <row r="271" spans="1:38" ht="15.6">
      <c r="A271" s="47"/>
      <c r="B271" s="56" t="e">
        <f>+'Ark1'!#REF!</f>
        <v>#REF!</v>
      </c>
      <c r="C271" s="56" t="e">
        <f>+'Ark1'!#REF!</f>
        <v>#REF!</v>
      </c>
      <c r="D271" s="67" t="s">
        <v>37</v>
      </c>
      <c r="E271" s="348" t="e">
        <f>+'Ark1'!#REF!</f>
        <v>#REF!</v>
      </c>
      <c r="F271" s="348"/>
      <c r="G271" s="348" t="e">
        <f>+'Ark1'!#REF!</f>
        <v>#REF!</v>
      </c>
      <c r="H271" s="346"/>
      <c r="I271" s="185" t="e">
        <f>+'Ark1'!#REF!</f>
        <v>#REF!</v>
      </c>
      <c r="J271" s="185" t="e">
        <f t="shared" si="48"/>
        <v>#REF!</v>
      </c>
      <c r="K271" s="185" t="e">
        <f>+'Ark1'!#REF!</f>
        <v>#REF!</v>
      </c>
      <c r="L271" s="185"/>
      <c r="M271" s="162" t="e">
        <f>+'Ark1'!#REF!</f>
        <v>#REF!</v>
      </c>
      <c r="N271" s="185" t="e">
        <f t="shared" si="49"/>
        <v>#REF!</v>
      </c>
      <c r="O271" s="185"/>
      <c r="P271" s="519"/>
      <c r="Q271" s="185"/>
      <c r="R271" s="185"/>
      <c r="S271" s="185"/>
      <c r="T271" s="185"/>
      <c r="U271" s="185"/>
      <c r="V271" s="185"/>
      <c r="W271" s="185"/>
      <c r="X271" s="58" t="e">
        <f>+'Ark1'!#REF!</f>
        <v>#REF!</v>
      </c>
      <c r="Y271" s="185" t="e">
        <f t="shared" si="50"/>
        <v>#REF!</v>
      </c>
      <c r="Z271" s="162" t="e">
        <f>+'Ark1'!#REF!</f>
        <v>#REF!</v>
      </c>
      <c r="AA271" s="101"/>
      <c r="AB271" s="76" t="e">
        <f>+'Ark1'!#REF!</f>
        <v>#REF!</v>
      </c>
      <c r="AC271" s="76" t="e">
        <f>+'Ark1'!#REF!</f>
        <v>#REF!</v>
      </c>
      <c r="AD271" s="76" t="e">
        <f>+'Ark1'!#REF!</f>
        <v>#REF!</v>
      </c>
      <c r="AE271" s="73"/>
      <c r="AF271" s="162" t="e">
        <f>+'Ark1'!#REF!</f>
        <v>#REF!</v>
      </c>
      <c r="AG271" s="58" t="e">
        <f>+'Ark1'!#REF!</f>
        <v>#REF!</v>
      </c>
      <c r="AH271" s="76" t="e">
        <f>+'Ark1'!#REF!</f>
        <v>#REF!</v>
      </c>
      <c r="AI271" s="162" t="e">
        <f t="shared" si="54"/>
        <v>#REF!</v>
      </c>
      <c r="AJ271" s="47"/>
      <c r="AL271" s="61"/>
    </row>
    <row r="272" spans="1:38" ht="15.6">
      <c r="A272" s="47"/>
      <c r="B272" s="56" t="e">
        <f>+'Ark1'!#REF!</f>
        <v>#REF!</v>
      </c>
      <c r="C272" s="56" t="e">
        <f>+'Ark1'!#REF!</f>
        <v>#REF!</v>
      </c>
      <c r="D272" s="67" t="s">
        <v>38</v>
      </c>
      <c r="E272" s="348" t="e">
        <f>+'Ark1'!#REF!</f>
        <v>#REF!</v>
      </c>
      <c r="F272" s="348"/>
      <c r="G272" s="348" t="e">
        <f>+'Ark1'!#REF!</f>
        <v>#REF!</v>
      </c>
      <c r="H272" s="346"/>
      <c r="I272" s="185" t="e">
        <f>+'Ark1'!#REF!</f>
        <v>#REF!</v>
      </c>
      <c r="J272" s="185" t="e">
        <f t="shared" si="48"/>
        <v>#REF!</v>
      </c>
      <c r="K272" s="185" t="e">
        <f>+'Ark1'!#REF!</f>
        <v>#REF!</v>
      </c>
      <c r="L272" s="185"/>
      <c r="M272" s="162" t="e">
        <f>+'Ark1'!#REF!</f>
        <v>#REF!</v>
      </c>
      <c r="N272" s="185" t="e">
        <f t="shared" si="49"/>
        <v>#REF!</v>
      </c>
      <c r="O272" s="185"/>
      <c r="P272" s="519"/>
      <c r="Q272" s="185"/>
      <c r="R272" s="185"/>
      <c r="S272" s="185"/>
      <c r="T272" s="185"/>
      <c r="U272" s="185"/>
      <c r="V272" s="185"/>
      <c r="W272" s="185"/>
      <c r="X272" s="58" t="e">
        <f>+'Ark1'!#REF!</f>
        <v>#REF!</v>
      </c>
      <c r="Y272" s="185" t="e">
        <f t="shared" si="50"/>
        <v>#REF!</v>
      </c>
      <c r="Z272" s="162" t="e">
        <f>+'Ark1'!#REF!</f>
        <v>#REF!</v>
      </c>
      <c r="AA272" s="101"/>
      <c r="AB272" s="76" t="e">
        <f>+'Ark1'!#REF!</f>
        <v>#REF!</v>
      </c>
      <c r="AC272" s="76" t="e">
        <f>+'Ark1'!#REF!</f>
        <v>#REF!</v>
      </c>
      <c r="AD272" s="76" t="e">
        <f>+'Ark1'!#REF!</f>
        <v>#REF!</v>
      </c>
      <c r="AE272" s="73"/>
      <c r="AF272" s="162" t="e">
        <f>+'Ark1'!#REF!</f>
        <v>#REF!</v>
      </c>
      <c r="AG272" s="58" t="e">
        <f>+'Ark1'!#REF!</f>
        <v>#REF!</v>
      </c>
      <c r="AH272" s="76" t="e">
        <f>+'Ark1'!#REF!</f>
        <v>#REF!</v>
      </c>
      <c r="AI272" s="162" t="e">
        <f t="shared" si="54"/>
        <v>#REF!</v>
      </c>
      <c r="AJ272" s="47"/>
      <c r="AL272" s="61"/>
    </row>
    <row r="273" spans="1:38" ht="15.6">
      <c r="A273" s="47"/>
      <c r="B273" s="56" t="e">
        <f>+'Ark1'!#REF!</f>
        <v>#REF!</v>
      </c>
      <c r="C273" s="56" t="e">
        <f>+'Ark1'!#REF!</f>
        <v>#REF!</v>
      </c>
      <c r="D273" s="67" t="s">
        <v>39</v>
      </c>
      <c r="E273" s="348" t="e">
        <f>+'Ark1'!#REF!</f>
        <v>#REF!</v>
      </c>
      <c r="F273" s="348"/>
      <c r="G273" s="348" t="e">
        <f>+'Ark1'!#REF!</f>
        <v>#REF!</v>
      </c>
      <c r="H273" s="346"/>
      <c r="I273" s="185" t="e">
        <f>+'Ark1'!#REF!</f>
        <v>#REF!</v>
      </c>
      <c r="J273" s="185" t="e">
        <f t="shared" si="48"/>
        <v>#REF!</v>
      </c>
      <c r="K273" s="185" t="e">
        <f>+'Ark1'!#REF!</f>
        <v>#REF!</v>
      </c>
      <c r="L273" s="185"/>
      <c r="M273" s="162" t="e">
        <f>+'Ark1'!#REF!</f>
        <v>#REF!</v>
      </c>
      <c r="N273" s="185" t="e">
        <f t="shared" si="49"/>
        <v>#REF!</v>
      </c>
      <c r="O273" s="185"/>
      <c r="P273" s="519"/>
      <c r="Q273" s="185"/>
      <c r="R273" s="185"/>
      <c r="S273" s="185"/>
      <c r="T273" s="185"/>
      <c r="U273" s="185"/>
      <c r="V273" s="185"/>
      <c r="W273" s="185"/>
      <c r="X273" s="58" t="e">
        <f>+'Ark1'!#REF!</f>
        <v>#REF!</v>
      </c>
      <c r="Y273" s="185" t="e">
        <f t="shared" si="50"/>
        <v>#REF!</v>
      </c>
      <c r="Z273" s="162" t="e">
        <f>+'Ark1'!#REF!</f>
        <v>#REF!</v>
      </c>
      <c r="AA273" s="101"/>
      <c r="AB273" s="76" t="e">
        <f>+'Ark1'!#REF!</f>
        <v>#REF!</v>
      </c>
      <c r="AC273" s="76" t="e">
        <f>+'Ark1'!#REF!</f>
        <v>#REF!</v>
      </c>
      <c r="AD273" s="76" t="e">
        <f>+'Ark1'!#REF!</f>
        <v>#REF!</v>
      </c>
      <c r="AE273" s="73"/>
      <c r="AF273" s="162" t="e">
        <f>+'Ark1'!#REF!</f>
        <v>#REF!</v>
      </c>
      <c r="AG273" s="58" t="e">
        <f>+'Ark1'!#REF!</f>
        <v>#REF!</v>
      </c>
      <c r="AH273" s="76" t="e">
        <f>+'Ark1'!#REF!</f>
        <v>#REF!</v>
      </c>
      <c r="AI273" s="162" t="e">
        <f t="shared" si="54"/>
        <v>#REF!</v>
      </c>
      <c r="AJ273" s="47"/>
      <c r="AL273" s="61"/>
    </row>
    <row r="274" spans="1:38" ht="15.6">
      <c r="A274" s="47"/>
      <c r="B274" s="56" t="e">
        <f>+'Ark1'!#REF!</f>
        <v>#REF!</v>
      </c>
      <c r="C274" s="56" t="e">
        <f>+'Ark1'!#REF!</f>
        <v>#REF!</v>
      </c>
      <c r="D274" s="67" t="s">
        <v>403</v>
      </c>
      <c r="E274" s="348" t="e">
        <f>+'Ark1'!#REF!</f>
        <v>#REF!</v>
      </c>
      <c r="F274" s="348"/>
      <c r="G274" s="348" t="e">
        <f>+'Ark1'!#REF!</f>
        <v>#REF!</v>
      </c>
      <c r="H274" s="346"/>
      <c r="I274" s="185" t="e">
        <f>+'Ark1'!#REF!</f>
        <v>#REF!</v>
      </c>
      <c r="J274" s="185" t="e">
        <f t="shared" si="48"/>
        <v>#REF!</v>
      </c>
      <c r="K274" s="185" t="e">
        <f>+'Ark1'!#REF!</f>
        <v>#REF!</v>
      </c>
      <c r="L274" s="185"/>
      <c r="M274" s="162" t="e">
        <f>+'Ark1'!#REF!</f>
        <v>#REF!</v>
      </c>
      <c r="N274" s="185" t="e">
        <f t="shared" si="49"/>
        <v>#REF!</v>
      </c>
      <c r="O274" s="185"/>
      <c r="P274" s="519"/>
      <c r="Q274" s="185"/>
      <c r="R274" s="185"/>
      <c r="S274" s="185"/>
      <c r="T274" s="185"/>
      <c r="U274" s="185"/>
      <c r="V274" s="185"/>
      <c r="W274" s="185"/>
      <c r="X274" s="58" t="e">
        <f>+'Ark1'!#REF!</f>
        <v>#REF!</v>
      </c>
      <c r="Y274" s="185" t="e">
        <f t="shared" si="50"/>
        <v>#REF!</v>
      </c>
      <c r="Z274" s="162" t="e">
        <f>+'Ark1'!#REF!</f>
        <v>#REF!</v>
      </c>
      <c r="AA274" s="101"/>
      <c r="AB274" s="76" t="e">
        <f>+'Ark1'!#REF!</f>
        <v>#REF!</v>
      </c>
      <c r="AC274" s="76" t="e">
        <f>+'Ark1'!#REF!</f>
        <v>#REF!</v>
      </c>
      <c r="AD274" s="76" t="e">
        <f>+'Ark1'!#REF!</f>
        <v>#REF!</v>
      </c>
      <c r="AE274" s="73"/>
      <c r="AF274" s="162" t="e">
        <f>+'Ark1'!#REF!</f>
        <v>#REF!</v>
      </c>
      <c r="AG274" s="58" t="e">
        <f>+'Ark1'!#REF!</f>
        <v>#REF!</v>
      </c>
      <c r="AH274" s="76" t="e">
        <f>+'Ark1'!#REF!</f>
        <v>#REF!</v>
      </c>
      <c r="AI274" s="162" t="e">
        <f t="shared" si="54"/>
        <v>#REF!</v>
      </c>
      <c r="AJ274" s="47"/>
      <c r="AL274" s="61"/>
    </row>
    <row r="275" spans="1:38" ht="15.6">
      <c r="A275" s="47"/>
      <c r="B275" s="56" t="e">
        <f>+'Ark1'!#REF!</f>
        <v>#REF!</v>
      </c>
      <c r="C275" s="56" t="e">
        <f>+'Ark1'!#REF!</f>
        <v>#REF!</v>
      </c>
      <c r="D275" s="67" t="s">
        <v>40</v>
      </c>
      <c r="E275" s="348" t="e">
        <f>+'Ark1'!#REF!</f>
        <v>#REF!</v>
      </c>
      <c r="F275" s="348"/>
      <c r="G275" s="348" t="e">
        <f>+'Ark1'!#REF!</f>
        <v>#REF!</v>
      </c>
      <c r="H275" s="346"/>
      <c r="I275" s="185" t="e">
        <f>+'Ark1'!#REF!</f>
        <v>#REF!</v>
      </c>
      <c r="J275" s="185" t="e">
        <f t="shared" si="48"/>
        <v>#REF!</v>
      </c>
      <c r="K275" s="185" t="e">
        <f>+'Ark1'!#REF!</f>
        <v>#REF!</v>
      </c>
      <c r="L275" s="185"/>
      <c r="M275" s="162" t="e">
        <f>+'Ark1'!#REF!</f>
        <v>#REF!</v>
      </c>
      <c r="N275" s="185" t="e">
        <f t="shared" si="49"/>
        <v>#REF!</v>
      </c>
      <c r="O275" s="185"/>
      <c r="P275" s="519"/>
      <c r="Q275" s="185"/>
      <c r="R275" s="185"/>
      <c r="S275" s="185"/>
      <c r="T275" s="185"/>
      <c r="U275" s="185"/>
      <c r="V275" s="185"/>
      <c r="W275" s="185"/>
      <c r="X275" s="58" t="e">
        <f>+'Ark1'!#REF!</f>
        <v>#REF!</v>
      </c>
      <c r="Y275" s="185" t="e">
        <f t="shared" si="50"/>
        <v>#REF!</v>
      </c>
      <c r="Z275" s="162" t="e">
        <f>+'Ark1'!#REF!</f>
        <v>#REF!</v>
      </c>
      <c r="AA275" s="101"/>
      <c r="AB275" s="76" t="e">
        <f>+'Ark1'!#REF!</f>
        <v>#REF!</v>
      </c>
      <c r="AC275" s="76" t="e">
        <f>+'Ark1'!#REF!</f>
        <v>#REF!</v>
      </c>
      <c r="AD275" s="76" t="e">
        <f>+'Ark1'!#REF!</f>
        <v>#REF!</v>
      </c>
      <c r="AE275" s="73"/>
      <c r="AF275" s="162" t="e">
        <f>+'Ark1'!#REF!</f>
        <v>#REF!</v>
      </c>
      <c r="AG275" s="58" t="e">
        <f>+'Ark1'!#REF!</f>
        <v>#REF!</v>
      </c>
      <c r="AH275" s="76" t="e">
        <f>+'Ark1'!#REF!</f>
        <v>#REF!</v>
      </c>
      <c r="AI275" s="162" t="e">
        <f t="shared" si="54"/>
        <v>#REF!</v>
      </c>
      <c r="AJ275" s="47"/>
      <c r="AL275" s="61"/>
    </row>
    <row r="276" spans="1:38" ht="15.6">
      <c r="A276" s="47"/>
      <c r="B276" t="e">
        <f>+'Ark1'!#REF!</f>
        <v>#REF!</v>
      </c>
      <c r="C276" t="e">
        <f>+'Ark1'!#REF!</f>
        <v>#REF!</v>
      </c>
      <c r="D276" s="3" t="str">
        <f t="shared" ref="D276" si="56">+D261</f>
        <v>P-</v>
      </c>
      <c r="E276" s="331" t="e">
        <f>+'Ark1'!#REF!</f>
        <v>#REF!</v>
      </c>
      <c r="G276" s="331" t="e">
        <f>+'Ark1'!#REF!</f>
        <v>#REF!</v>
      </c>
      <c r="H276" s="346"/>
      <c r="I276" s="203" t="e">
        <f>+'Ark1'!#REF!</f>
        <v>#REF!</v>
      </c>
      <c r="J276" s="203" t="e">
        <f t="shared" si="48"/>
        <v>#REF!</v>
      </c>
      <c r="K276" s="203" t="e">
        <f>+'Ark1'!#REF!</f>
        <v>#REF!</v>
      </c>
      <c r="L276" s="203"/>
      <c r="M276" s="98" t="e">
        <f>+'Ark1'!#REF!</f>
        <v>#REF!</v>
      </c>
      <c r="N276" s="203" t="e">
        <f t="shared" si="49"/>
        <v>#REF!</v>
      </c>
      <c r="O276" s="203"/>
      <c r="P276" s="520"/>
      <c r="Q276" s="203"/>
      <c r="R276" s="203"/>
      <c r="S276" s="203"/>
      <c r="T276" s="203"/>
      <c r="U276" s="203"/>
      <c r="V276" s="203"/>
      <c r="W276" s="203"/>
      <c r="X276" s="1" t="e">
        <f>+'Ark1'!#REF!</f>
        <v>#REF!</v>
      </c>
      <c r="Y276" s="203" t="e">
        <f t="shared" si="50"/>
        <v>#REF!</v>
      </c>
      <c r="Z276" s="98" t="e">
        <f>+'Ark1'!#REF!</f>
        <v>#REF!</v>
      </c>
      <c r="AA276" s="101"/>
      <c r="AB276" s="11" t="e">
        <f>+'Ark1'!#REF!</f>
        <v>#REF!</v>
      </c>
      <c r="AC276" s="11" t="e">
        <f>+'Ark1'!#REF!</f>
        <v>#REF!</v>
      </c>
      <c r="AD276" s="11" t="e">
        <f>+'Ark1'!#REF!</f>
        <v>#REF!</v>
      </c>
      <c r="AE276" s="73"/>
      <c r="AF276" s="98" t="e">
        <f>+'Ark1'!#REF!</f>
        <v>#REF!</v>
      </c>
      <c r="AG276" s="1" t="e">
        <f>+'Ark1'!#REF!</f>
        <v>#REF!</v>
      </c>
      <c r="AH276" s="11" t="e">
        <f>+'Ark1'!#REF!</f>
        <v>#REF!</v>
      </c>
      <c r="AI276" s="98" t="e">
        <f t="shared" si="54"/>
        <v>#REF!</v>
      </c>
      <c r="AJ276" s="47"/>
      <c r="AL276" s="61"/>
    </row>
    <row r="277" spans="1:38" ht="15.6">
      <c r="A277" s="47"/>
      <c r="B277" t="e">
        <f>+'Ark1'!#REF!</f>
        <v>#REF!</v>
      </c>
      <c r="C277" t="e">
        <f>+'Ark1'!#REF!</f>
        <v>#REF!</v>
      </c>
      <c r="D277" s="3" t="str">
        <f t="shared" si="55"/>
        <v>P</v>
      </c>
      <c r="E277" s="331" t="e">
        <f>+'Ark1'!#REF!</f>
        <v>#REF!</v>
      </c>
      <c r="G277" s="331" t="e">
        <f>+'Ark1'!#REF!</f>
        <v>#REF!</v>
      </c>
      <c r="H277" s="346"/>
      <c r="I277" s="203" t="e">
        <f>+'Ark1'!#REF!</f>
        <v>#REF!</v>
      </c>
      <c r="J277" s="203" t="e">
        <f t="shared" si="48"/>
        <v>#REF!</v>
      </c>
      <c r="K277" s="203" t="e">
        <f>+'Ark1'!#REF!</f>
        <v>#REF!</v>
      </c>
      <c r="L277" s="203"/>
      <c r="M277" s="98" t="e">
        <f>+'Ark1'!#REF!</f>
        <v>#REF!</v>
      </c>
      <c r="N277" s="203" t="e">
        <f t="shared" si="49"/>
        <v>#REF!</v>
      </c>
      <c r="O277" s="203"/>
      <c r="P277" s="520"/>
      <c r="Q277" s="203"/>
      <c r="R277" s="203"/>
      <c r="S277" s="203"/>
      <c r="T277" s="203"/>
      <c r="U277" s="203"/>
      <c r="V277" s="203"/>
      <c r="W277" s="203"/>
      <c r="X277" s="1" t="e">
        <f>+'Ark1'!#REF!</f>
        <v>#REF!</v>
      </c>
      <c r="Y277" s="203" t="e">
        <f t="shared" si="50"/>
        <v>#REF!</v>
      </c>
      <c r="Z277" s="98" t="e">
        <f>+'Ark1'!#REF!</f>
        <v>#REF!</v>
      </c>
      <c r="AA277" s="101"/>
      <c r="AB277" s="11" t="e">
        <f>+'Ark1'!#REF!</f>
        <v>#REF!</v>
      </c>
      <c r="AC277" s="11" t="e">
        <f>+'Ark1'!#REF!</f>
        <v>#REF!</v>
      </c>
      <c r="AD277" s="11" t="e">
        <f>+'Ark1'!#REF!</f>
        <v>#REF!</v>
      </c>
      <c r="AE277" s="73"/>
      <c r="AF277" s="98" t="e">
        <f>+'Ark1'!#REF!</f>
        <v>#REF!</v>
      </c>
      <c r="AG277" s="1" t="e">
        <f>+'Ark1'!#REF!</f>
        <v>#REF!</v>
      </c>
      <c r="AH277" s="11" t="e">
        <f>+'Ark1'!#REF!</f>
        <v>#REF!</v>
      </c>
      <c r="AI277" s="98" t="e">
        <f t="shared" si="54"/>
        <v>#REF!</v>
      </c>
      <c r="AJ277" s="47"/>
      <c r="AL277" s="61"/>
    </row>
    <row r="278" spans="1:38" ht="15.6">
      <c r="A278" s="47"/>
      <c r="B278" t="e">
        <f>+'Ark1'!#REF!</f>
        <v>#REF!</v>
      </c>
      <c r="C278" t="e">
        <f>+'Ark1'!#REF!</f>
        <v>#REF!</v>
      </c>
      <c r="D278" s="3" t="str">
        <f t="shared" si="55"/>
        <v>P+</v>
      </c>
      <c r="E278" s="331" t="e">
        <f>+'Ark1'!#REF!</f>
        <v>#REF!</v>
      </c>
      <c r="G278" s="331" t="e">
        <f>+'Ark1'!#REF!</f>
        <v>#REF!</v>
      </c>
      <c r="H278" s="346"/>
      <c r="I278" s="203" t="e">
        <f>+'Ark1'!#REF!</f>
        <v>#REF!</v>
      </c>
      <c r="J278" s="203" t="e">
        <f t="shared" ref="J278:J320" si="57">+I278-I293</f>
        <v>#REF!</v>
      </c>
      <c r="K278" s="203" t="e">
        <f>+'Ark1'!#REF!</f>
        <v>#REF!</v>
      </c>
      <c r="L278" s="203"/>
      <c r="M278" s="98" t="e">
        <f>+'Ark1'!#REF!</f>
        <v>#REF!</v>
      </c>
      <c r="N278" s="203" t="e">
        <f t="shared" ref="N278:N320" si="58">+M278-M293</f>
        <v>#REF!</v>
      </c>
      <c r="O278" s="203"/>
      <c r="P278" s="520"/>
      <c r="Q278" s="203"/>
      <c r="R278" s="203"/>
      <c r="S278" s="203"/>
      <c r="T278" s="203"/>
      <c r="U278" s="203"/>
      <c r="V278" s="203"/>
      <c r="W278" s="203"/>
      <c r="X278" s="1" t="e">
        <f>+'Ark1'!#REF!</f>
        <v>#REF!</v>
      </c>
      <c r="Y278" s="203" t="e">
        <f t="shared" ref="Y278:Y320" si="59">+X278-X293</f>
        <v>#REF!</v>
      </c>
      <c r="Z278" s="98" t="e">
        <f>+'Ark1'!#REF!</f>
        <v>#REF!</v>
      </c>
      <c r="AA278" s="101"/>
      <c r="AB278" s="11" t="e">
        <f>+'Ark1'!#REF!</f>
        <v>#REF!</v>
      </c>
      <c r="AC278" s="11" t="e">
        <f>+'Ark1'!#REF!</f>
        <v>#REF!</v>
      </c>
      <c r="AD278" s="11" t="e">
        <f>+'Ark1'!#REF!</f>
        <v>#REF!</v>
      </c>
      <c r="AE278" s="73"/>
      <c r="AF278" s="98" t="e">
        <f>+'Ark1'!#REF!</f>
        <v>#REF!</v>
      </c>
      <c r="AG278" s="1" t="e">
        <f>+'Ark1'!#REF!</f>
        <v>#REF!</v>
      </c>
      <c r="AH278" s="11" t="e">
        <f>+'Ark1'!#REF!</f>
        <v>#REF!</v>
      </c>
      <c r="AI278" s="98" t="e">
        <f t="shared" si="54"/>
        <v>#REF!</v>
      </c>
      <c r="AJ278" s="47"/>
      <c r="AL278" s="61"/>
    </row>
    <row r="279" spans="1:38" ht="15.6">
      <c r="A279" s="47"/>
      <c r="B279" t="e">
        <f>+'Ark1'!#REF!</f>
        <v>#REF!</v>
      </c>
      <c r="C279" t="e">
        <f>+'Ark1'!#REF!</f>
        <v>#REF!</v>
      </c>
      <c r="D279" s="3" t="str">
        <f t="shared" si="55"/>
        <v>O-</v>
      </c>
      <c r="E279" s="331" t="e">
        <f>+'Ark1'!#REF!</f>
        <v>#REF!</v>
      </c>
      <c r="G279" s="331" t="e">
        <f>+'Ark1'!#REF!</f>
        <v>#REF!</v>
      </c>
      <c r="H279" s="346"/>
      <c r="I279" s="203" t="e">
        <f>+'Ark1'!#REF!</f>
        <v>#REF!</v>
      </c>
      <c r="J279" s="203" t="e">
        <f t="shared" si="57"/>
        <v>#REF!</v>
      </c>
      <c r="K279" s="203" t="e">
        <f>+'Ark1'!#REF!</f>
        <v>#REF!</v>
      </c>
      <c r="L279" s="203"/>
      <c r="M279" s="98" t="e">
        <f>+'Ark1'!#REF!</f>
        <v>#REF!</v>
      </c>
      <c r="N279" s="203" t="e">
        <f t="shared" si="58"/>
        <v>#REF!</v>
      </c>
      <c r="O279" s="203"/>
      <c r="P279" s="520"/>
      <c r="Q279" s="203"/>
      <c r="R279" s="203"/>
      <c r="S279" s="203"/>
      <c r="T279" s="203"/>
      <c r="U279" s="203"/>
      <c r="V279" s="203"/>
      <c r="W279" s="203"/>
      <c r="X279" s="1" t="e">
        <f>+'Ark1'!#REF!</f>
        <v>#REF!</v>
      </c>
      <c r="Y279" s="203" t="e">
        <f t="shared" si="59"/>
        <v>#REF!</v>
      </c>
      <c r="Z279" s="98" t="e">
        <f>+'Ark1'!#REF!</f>
        <v>#REF!</v>
      </c>
      <c r="AA279" s="101"/>
      <c r="AB279" s="11" t="e">
        <f>+'Ark1'!#REF!</f>
        <v>#REF!</v>
      </c>
      <c r="AC279" s="11" t="e">
        <f>+'Ark1'!#REF!</f>
        <v>#REF!</v>
      </c>
      <c r="AD279" s="11" t="e">
        <f>+'Ark1'!#REF!</f>
        <v>#REF!</v>
      </c>
      <c r="AE279" s="73"/>
      <c r="AF279" s="98" t="e">
        <f>+'Ark1'!#REF!</f>
        <v>#REF!</v>
      </c>
      <c r="AG279" s="1" t="e">
        <f>+'Ark1'!#REF!</f>
        <v>#REF!</v>
      </c>
      <c r="AH279" s="11" t="e">
        <f>+'Ark1'!#REF!</f>
        <v>#REF!</v>
      </c>
      <c r="AI279" s="98" t="e">
        <f t="shared" si="54"/>
        <v>#REF!</v>
      </c>
      <c r="AJ279" s="47"/>
      <c r="AL279" s="61"/>
    </row>
    <row r="280" spans="1:38" ht="15.6">
      <c r="A280" s="47"/>
      <c r="B280" t="e">
        <f>+'Ark1'!#REF!</f>
        <v>#REF!</v>
      </c>
      <c r="C280" t="e">
        <f>+'Ark1'!#REF!</f>
        <v>#REF!</v>
      </c>
      <c r="D280" s="3" t="str">
        <f t="shared" si="55"/>
        <v>O</v>
      </c>
      <c r="E280" s="331" t="e">
        <f>+'Ark1'!#REF!</f>
        <v>#REF!</v>
      </c>
      <c r="G280" s="331" t="e">
        <f>+'Ark1'!#REF!</f>
        <v>#REF!</v>
      </c>
      <c r="H280" s="346"/>
      <c r="I280" s="203" t="e">
        <f>+'Ark1'!#REF!</f>
        <v>#REF!</v>
      </c>
      <c r="J280" s="203" t="e">
        <f t="shared" si="57"/>
        <v>#REF!</v>
      </c>
      <c r="K280" s="203" t="e">
        <f>+'Ark1'!#REF!</f>
        <v>#REF!</v>
      </c>
      <c r="L280" s="203"/>
      <c r="M280" s="98" t="e">
        <f>+'Ark1'!#REF!</f>
        <v>#REF!</v>
      </c>
      <c r="N280" s="203" t="e">
        <f t="shared" si="58"/>
        <v>#REF!</v>
      </c>
      <c r="O280" s="203"/>
      <c r="P280" s="520"/>
      <c r="Q280" s="203"/>
      <c r="R280" s="203"/>
      <c r="S280" s="203"/>
      <c r="T280" s="203"/>
      <c r="U280" s="203"/>
      <c r="V280" s="203"/>
      <c r="W280" s="203"/>
      <c r="X280" s="1" t="e">
        <f>+'Ark1'!#REF!</f>
        <v>#REF!</v>
      </c>
      <c r="Y280" s="203" t="e">
        <f t="shared" si="59"/>
        <v>#REF!</v>
      </c>
      <c r="Z280" s="98" t="e">
        <f>+'Ark1'!#REF!</f>
        <v>#REF!</v>
      </c>
      <c r="AA280" s="101"/>
      <c r="AB280" s="11" t="e">
        <f>+'Ark1'!#REF!</f>
        <v>#REF!</v>
      </c>
      <c r="AC280" s="11" t="e">
        <f>+'Ark1'!#REF!</f>
        <v>#REF!</v>
      </c>
      <c r="AD280" s="11" t="e">
        <f>+'Ark1'!#REF!</f>
        <v>#REF!</v>
      </c>
      <c r="AE280" s="73"/>
      <c r="AF280" s="98" t="e">
        <f>+'Ark1'!#REF!</f>
        <v>#REF!</v>
      </c>
      <c r="AG280" s="1" t="e">
        <f>+'Ark1'!#REF!</f>
        <v>#REF!</v>
      </c>
      <c r="AH280" s="11" t="e">
        <f>+'Ark1'!#REF!</f>
        <v>#REF!</v>
      </c>
      <c r="AI280" s="98" t="e">
        <f t="shared" si="54"/>
        <v>#REF!</v>
      </c>
      <c r="AJ280" s="47"/>
      <c r="AL280" s="61"/>
    </row>
    <row r="281" spans="1:38" ht="15.6">
      <c r="A281" s="47"/>
      <c r="B281" t="e">
        <f>+'Ark1'!#REF!</f>
        <v>#REF!</v>
      </c>
      <c r="C281" t="e">
        <f>+'Ark1'!#REF!</f>
        <v>#REF!</v>
      </c>
      <c r="D281" s="3" t="str">
        <f t="shared" si="55"/>
        <v>O+</v>
      </c>
      <c r="E281" s="331" t="e">
        <f>+'Ark1'!#REF!</f>
        <v>#REF!</v>
      </c>
      <c r="G281" s="331" t="e">
        <f>+'Ark1'!#REF!</f>
        <v>#REF!</v>
      </c>
      <c r="H281" s="346"/>
      <c r="I281" s="203" t="e">
        <f>+'Ark1'!#REF!</f>
        <v>#REF!</v>
      </c>
      <c r="J281" s="203" t="e">
        <f t="shared" si="57"/>
        <v>#REF!</v>
      </c>
      <c r="K281" s="203" t="e">
        <f>+'Ark1'!#REF!</f>
        <v>#REF!</v>
      </c>
      <c r="L281" s="203"/>
      <c r="M281" s="98" t="e">
        <f>+'Ark1'!#REF!</f>
        <v>#REF!</v>
      </c>
      <c r="N281" s="203" t="e">
        <f t="shared" si="58"/>
        <v>#REF!</v>
      </c>
      <c r="O281" s="203"/>
      <c r="P281" s="520"/>
      <c r="Q281" s="203"/>
      <c r="R281" s="203"/>
      <c r="S281" s="203"/>
      <c r="T281" s="203"/>
      <c r="U281" s="203"/>
      <c r="V281" s="203"/>
      <c r="W281" s="203"/>
      <c r="X281" s="1" t="e">
        <f>+'Ark1'!#REF!</f>
        <v>#REF!</v>
      </c>
      <c r="Y281" s="203" t="e">
        <f t="shared" si="59"/>
        <v>#REF!</v>
      </c>
      <c r="Z281" s="98" t="e">
        <f>+'Ark1'!#REF!</f>
        <v>#REF!</v>
      </c>
      <c r="AA281" s="101"/>
      <c r="AB281" s="11" t="e">
        <f>+'Ark1'!#REF!</f>
        <v>#REF!</v>
      </c>
      <c r="AC281" s="11" t="e">
        <f>+'Ark1'!#REF!</f>
        <v>#REF!</v>
      </c>
      <c r="AD281" s="11" t="e">
        <f>+'Ark1'!#REF!</f>
        <v>#REF!</v>
      </c>
      <c r="AE281" s="73"/>
      <c r="AF281" s="98" t="e">
        <f>+'Ark1'!#REF!</f>
        <v>#REF!</v>
      </c>
      <c r="AG281" s="1" t="e">
        <f>+'Ark1'!#REF!</f>
        <v>#REF!</v>
      </c>
      <c r="AH281" s="11" t="e">
        <f>+'Ark1'!#REF!</f>
        <v>#REF!</v>
      </c>
      <c r="AI281" s="98" t="e">
        <f t="shared" si="54"/>
        <v>#REF!</v>
      </c>
      <c r="AJ281" s="47"/>
      <c r="AL281" s="61"/>
    </row>
    <row r="282" spans="1:38" ht="15.6">
      <c r="A282" s="47"/>
      <c r="B282" t="e">
        <f>+'Ark1'!#REF!</f>
        <v>#REF!</v>
      </c>
      <c r="C282" t="e">
        <f>+'Ark1'!#REF!</f>
        <v>#REF!</v>
      </c>
      <c r="D282" s="3" t="str">
        <f t="shared" si="55"/>
        <v>R-</v>
      </c>
      <c r="E282" s="331" t="e">
        <f>+'Ark1'!#REF!</f>
        <v>#REF!</v>
      </c>
      <c r="G282" s="331" t="e">
        <f>+'Ark1'!#REF!</f>
        <v>#REF!</v>
      </c>
      <c r="H282" s="346"/>
      <c r="I282" s="203" t="e">
        <f>+'Ark1'!#REF!</f>
        <v>#REF!</v>
      </c>
      <c r="J282" s="203" t="e">
        <f t="shared" si="57"/>
        <v>#REF!</v>
      </c>
      <c r="K282" s="203" t="e">
        <f>+'Ark1'!#REF!</f>
        <v>#REF!</v>
      </c>
      <c r="L282" s="203"/>
      <c r="M282" s="98" t="e">
        <f>+'Ark1'!#REF!</f>
        <v>#REF!</v>
      </c>
      <c r="N282" s="203" t="e">
        <f t="shared" si="58"/>
        <v>#REF!</v>
      </c>
      <c r="O282" s="203"/>
      <c r="P282" s="520"/>
      <c r="Q282" s="203"/>
      <c r="R282" s="203"/>
      <c r="S282" s="203"/>
      <c r="T282" s="203"/>
      <c r="U282" s="203"/>
      <c r="V282" s="203"/>
      <c r="W282" s="203"/>
      <c r="X282" s="1" t="e">
        <f>+'Ark1'!#REF!</f>
        <v>#REF!</v>
      </c>
      <c r="Y282" s="203" t="e">
        <f t="shared" si="59"/>
        <v>#REF!</v>
      </c>
      <c r="Z282" s="98" t="e">
        <f>+'Ark1'!#REF!</f>
        <v>#REF!</v>
      </c>
      <c r="AA282" s="101"/>
      <c r="AB282" s="11" t="e">
        <f>+'Ark1'!#REF!</f>
        <v>#REF!</v>
      </c>
      <c r="AC282" s="11" t="e">
        <f>+'Ark1'!#REF!</f>
        <v>#REF!</v>
      </c>
      <c r="AD282" s="11" t="e">
        <f>+'Ark1'!#REF!</f>
        <v>#REF!</v>
      </c>
      <c r="AE282" s="73"/>
      <c r="AF282" s="98" t="e">
        <f>+'Ark1'!#REF!</f>
        <v>#REF!</v>
      </c>
      <c r="AG282" s="1" t="e">
        <f>+'Ark1'!#REF!</f>
        <v>#REF!</v>
      </c>
      <c r="AH282" s="11" t="e">
        <f>+'Ark1'!#REF!</f>
        <v>#REF!</v>
      </c>
      <c r="AI282" s="98" t="e">
        <f t="shared" si="54"/>
        <v>#REF!</v>
      </c>
      <c r="AJ282" s="47"/>
      <c r="AL282" s="61"/>
    </row>
    <row r="283" spans="1:38" ht="15.6">
      <c r="A283" s="47"/>
      <c r="B283" t="e">
        <f>+'Ark1'!#REF!</f>
        <v>#REF!</v>
      </c>
      <c r="C283" t="e">
        <f>+'Ark1'!#REF!</f>
        <v>#REF!</v>
      </c>
      <c r="D283" s="3" t="str">
        <f t="shared" si="55"/>
        <v>R</v>
      </c>
      <c r="E283" s="331" t="e">
        <f>+'Ark1'!#REF!</f>
        <v>#REF!</v>
      </c>
      <c r="G283" s="331" t="e">
        <f>+'Ark1'!#REF!</f>
        <v>#REF!</v>
      </c>
      <c r="H283" s="346"/>
      <c r="I283" s="203" t="e">
        <f>+'Ark1'!#REF!</f>
        <v>#REF!</v>
      </c>
      <c r="J283" s="203" t="e">
        <f t="shared" si="57"/>
        <v>#REF!</v>
      </c>
      <c r="K283" s="203" t="e">
        <f>+'Ark1'!#REF!</f>
        <v>#REF!</v>
      </c>
      <c r="L283" s="203"/>
      <c r="M283" s="98" t="e">
        <f>+'Ark1'!#REF!</f>
        <v>#REF!</v>
      </c>
      <c r="N283" s="203" t="e">
        <f t="shared" si="58"/>
        <v>#REF!</v>
      </c>
      <c r="O283" s="203"/>
      <c r="P283" s="520"/>
      <c r="Q283" s="203"/>
      <c r="R283" s="203"/>
      <c r="S283" s="203"/>
      <c r="T283" s="203"/>
      <c r="U283" s="203"/>
      <c r="V283" s="203"/>
      <c r="W283" s="203"/>
      <c r="X283" s="1" t="e">
        <f>+'Ark1'!#REF!</f>
        <v>#REF!</v>
      </c>
      <c r="Y283" s="203" t="e">
        <f t="shared" si="59"/>
        <v>#REF!</v>
      </c>
      <c r="Z283" s="98" t="e">
        <f>+'Ark1'!#REF!</f>
        <v>#REF!</v>
      </c>
      <c r="AA283" s="101"/>
      <c r="AB283" s="11" t="e">
        <f>+'Ark1'!#REF!</f>
        <v>#REF!</v>
      </c>
      <c r="AC283" s="11" t="e">
        <f>+'Ark1'!#REF!</f>
        <v>#REF!</v>
      </c>
      <c r="AD283" s="11" t="e">
        <f>+'Ark1'!#REF!</f>
        <v>#REF!</v>
      </c>
      <c r="AE283" s="73"/>
      <c r="AF283" s="98" t="e">
        <f>+'Ark1'!#REF!</f>
        <v>#REF!</v>
      </c>
      <c r="AG283" s="1" t="e">
        <f>+'Ark1'!#REF!</f>
        <v>#REF!</v>
      </c>
      <c r="AH283" s="11" t="e">
        <f>+'Ark1'!#REF!</f>
        <v>#REF!</v>
      </c>
      <c r="AI283" s="98" t="e">
        <f t="shared" si="54"/>
        <v>#REF!</v>
      </c>
      <c r="AJ283" s="47"/>
      <c r="AL283" s="61"/>
    </row>
    <row r="284" spans="1:38" ht="15.6">
      <c r="A284" s="47"/>
      <c r="B284" t="e">
        <f>+'Ark1'!#REF!</f>
        <v>#REF!</v>
      </c>
      <c r="C284" t="e">
        <f>+'Ark1'!#REF!</f>
        <v>#REF!</v>
      </c>
      <c r="D284" s="3" t="str">
        <f t="shared" si="55"/>
        <v>R+</v>
      </c>
      <c r="E284" s="331" t="e">
        <f>+'Ark1'!#REF!</f>
        <v>#REF!</v>
      </c>
      <c r="G284" s="331" t="e">
        <f>+'Ark1'!#REF!</f>
        <v>#REF!</v>
      </c>
      <c r="H284" s="346"/>
      <c r="I284" s="203" t="e">
        <f>+'Ark1'!#REF!</f>
        <v>#REF!</v>
      </c>
      <c r="J284" s="203" t="e">
        <f t="shared" si="57"/>
        <v>#REF!</v>
      </c>
      <c r="K284" s="203" t="e">
        <f>+'Ark1'!#REF!</f>
        <v>#REF!</v>
      </c>
      <c r="L284" s="203"/>
      <c r="M284" s="98" t="e">
        <f>+'Ark1'!#REF!</f>
        <v>#REF!</v>
      </c>
      <c r="N284" s="203" t="e">
        <f t="shared" si="58"/>
        <v>#REF!</v>
      </c>
      <c r="O284" s="203"/>
      <c r="P284" s="520"/>
      <c r="Q284" s="203"/>
      <c r="R284" s="203"/>
      <c r="S284" s="203"/>
      <c r="T284" s="203"/>
      <c r="U284" s="203"/>
      <c r="V284" s="203"/>
      <c r="W284" s="203"/>
      <c r="X284" s="1" t="e">
        <f>+'Ark1'!#REF!</f>
        <v>#REF!</v>
      </c>
      <c r="Y284" s="203" t="e">
        <f t="shared" si="59"/>
        <v>#REF!</v>
      </c>
      <c r="Z284" s="98" t="e">
        <f>+'Ark1'!#REF!</f>
        <v>#REF!</v>
      </c>
      <c r="AA284" s="101"/>
      <c r="AB284" s="11" t="e">
        <f>+'Ark1'!#REF!</f>
        <v>#REF!</v>
      </c>
      <c r="AC284" s="11" t="e">
        <f>+'Ark1'!#REF!</f>
        <v>#REF!</v>
      </c>
      <c r="AD284" s="11" t="e">
        <f>+'Ark1'!#REF!</f>
        <v>#REF!</v>
      </c>
      <c r="AE284" s="73"/>
      <c r="AF284" s="98" t="e">
        <f>+'Ark1'!#REF!</f>
        <v>#REF!</v>
      </c>
      <c r="AG284" s="1" t="e">
        <f>+'Ark1'!#REF!</f>
        <v>#REF!</v>
      </c>
      <c r="AH284" s="11" t="e">
        <f>+'Ark1'!#REF!</f>
        <v>#REF!</v>
      </c>
      <c r="AI284" s="98" t="e">
        <f t="shared" si="54"/>
        <v>#REF!</v>
      </c>
      <c r="AJ284" s="47"/>
      <c r="AL284" s="61"/>
    </row>
    <row r="285" spans="1:38" ht="15.6">
      <c r="A285" s="47"/>
      <c r="B285" t="e">
        <f>+'Ark1'!#REF!</f>
        <v>#REF!</v>
      </c>
      <c r="C285" t="e">
        <f>+'Ark1'!#REF!</f>
        <v>#REF!</v>
      </c>
      <c r="D285" s="3" t="str">
        <f t="shared" si="55"/>
        <v>U-</v>
      </c>
      <c r="E285" s="331" t="e">
        <f>+'Ark1'!#REF!</f>
        <v>#REF!</v>
      </c>
      <c r="G285" s="331" t="e">
        <f>+'Ark1'!#REF!</f>
        <v>#REF!</v>
      </c>
      <c r="H285" s="346"/>
      <c r="I285" s="203" t="e">
        <f>+'Ark1'!#REF!</f>
        <v>#REF!</v>
      </c>
      <c r="J285" s="203" t="e">
        <f t="shared" si="57"/>
        <v>#REF!</v>
      </c>
      <c r="K285" s="203" t="e">
        <f>+'Ark1'!#REF!</f>
        <v>#REF!</v>
      </c>
      <c r="L285" s="203"/>
      <c r="M285" s="98" t="e">
        <f>+'Ark1'!#REF!</f>
        <v>#REF!</v>
      </c>
      <c r="N285" s="203" t="e">
        <f t="shared" si="58"/>
        <v>#REF!</v>
      </c>
      <c r="O285" s="203"/>
      <c r="P285" s="520"/>
      <c r="Q285" s="203"/>
      <c r="R285" s="203"/>
      <c r="S285" s="203"/>
      <c r="T285" s="203"/>
      <c r="U285" s="203"/>
      <c r="V285" s="203"/>
      <c r="W285" s="203"/>
      <c r="X285" s="1" t="e">
        <f>+'Ark1'!#REF!</f>
        <v>#REF!</v>
      </c>
      <c r="Y285" s="203" t="e">
        <f t="shared" si="59"/>
        <v>#REF!</v>
      </c>
      <c r="Z285" s="98" t="e">
        <f>+'Ark1'!#REF!</f>
        <v>#REF!</v>
      </c>
      <c r="AA285" s="101"/>
      <c r="AB285" s="11" t="e">
        <f>+'Ark1'!#REF!</f>
        <v>#REF!</v>
      </c>
      <c r="AC285" s="11" t="e">
        <f>+'Ark1'!#REF!</f>
        <v>#REF!</v>
      </c>
      <c r="AD285" s="11" t="e">
        <f>+'Ark1'!#REF!</f>
        <v>#REF!</v>
      </c>
      <c r="AE285" s="73"/>
      <c r="AF285" s="98" t="e">
        <f>+'Ark1'!#REF!</f>
        <v>#REF!</v>
      </c>
      <c r="AG285" s="1" t="e">
        <f>+'Ark1'!#REF!</f>
        <v>#REF!</v>
      </c>
      <c r="AH285" s="11" t="e">
        <f>+'Ark1'!#REF!</f>
        <v>#REF!</v>
      </c>
      <c r="AI285" s="98" t="e">
        <f t="shared" si="54"/>
        <v>#REF!</v>
      </c>
      <c r="AJ285" s="47"/>
      <c r="AL285" s="61"/>
    </row>
    <row r="286" spans="1:38" ht="15.6">
      <c r="A286" s="47"/>
      <c r="B286" t="e">
        <f>+'Ark1'!#REF!</f>
        <v>#REF!</v>
      </c>
      <c r="C286" t="e">
        <f>+'Ark1'!#REF!</f>
        <v>#REF!</v>
      </c>
      <c r="D286" s="3" t="str">
        <f t="shared" si="55"/>
        <v>U</v>
      </c>
      <c r="E286" s="331" t="e">
        <f>+'Ark1'!#REF!</f>
        <v>#REF!</v>
      </c>
      <c r="G286" s="331" t="e">
        <f>+'Ark1'!#REF!</f>
        <v>#REF!</v>
      </c>
      <c r="H286" s="346"/>
      <c r="I286" s="203" t="e">
        <f>+'Ark1'!#REF!</f>
        <v>#REF!</v>
      </c>
      <c r="J286" s="203" t="e">
        <f t="shared" si="57"/>
        <v>#REF!</v>
      </c>
      <c r="K286" s="203" t="e">
        <f>+'Ark1'!#REF!</f>
        <v>#REF!</v>
      </c>
      <c r="L286" s="203"/>
      <c r="M286" s="98" t="e">
        <f>+'Ark1'!#REF!</f>
        <v>#REF!</v>
      </c>
      <c r="N286" s="203" t="e">
        <f t="shared" si="58"/>
        <v>#REF!</v>
      </c>
      <c r="O286" s="203"/>
      <c r="P286" s="520"/>
      <c r="Q286" s="203"/>
      <c r="R286" s="203"/>
      <c r="S286" s="203"/>
      <c r="T286" s="203"/>
      <c r="U286" s="203"/>
      <c r="V286" s="203"/>
      <c r="W286" s="203"/>
      <c r="X286" s="1" t="e">
        <f>+'Ark1'!#REF!</f>
        <v>#REF!</v>
      </c>
      <c r="Y286" s="203" t="e">
        <f t="shared" si="59"/>
        <v>#REF!</v>
      </c>
      <c r="Z286" s="98" t="e">
        <f>+'Ark1'!#REF!</f>
        <v>#REF!</v>
      </c>
      <c r="AA286" s="101"/>
      <c r="AB286" s="11" t="e">
        <f>+'Ark1'!#REF!</f>
        <v>#REF!</v>
      </c>
      <c r="AC286" s="11" t="e">
        <f>+'Ark1'!#REF!</f>
        <v>#REF!</v>
      </c>
      <c r="AD286" s="11" t="e">
        <f>+'Ark1'!#REF!</f>
        <v>#REF!</v>
      </c>
      <c r="AE286" s="73"/>
      <c r="AF286" s="98" t="e">
        <f>+'Ark1'!#REF!</f>
        <v>#REF!</v>
      </c>
      <c r="AG286" s="1" t="e">
        <f>+'Ark1'!#REF!</f>
        <v>#REF!</v>
      </c>
      <c r="AH286" s="11" t="e">
        <f>+'Ark1'!#REF!</f>
        <v>#REF!</v>
      </c>
      <c r="AI286" s="98" t="e">
        <f t="shared" si="54"/>
        <v>#REF!</v>
      </c>
      <c r="AJ286" s="47"/>
      <c r="AL286" s="61"/>
    </row>
    <row r="287" spans="1:38" ht="15.6">
      <c r="A287" s="47"/>
      <c r="B287" t="e">
        <f>+'Ark1'!#REF!</f>
        <v>#REF!</v>
      </c>
      <c r="C287" t="e">
        <f>+'Ark1'!#REF!</f>
        <v>#REF!</v>
      </c>
      <c r="D287" s="3" t="str">
        <f t="shared" si="55"/>
        <v>U+</v>
      </c>
      <c r="E287" s="331" t="e">
        <f>+'Ark1'!#REF!</f>
        <v>#REF!</v>
      </c>
      <c r="G287" s="331" t="e">
        <f>+'Ark1'!#REF!</f>
        <v>#REF!</v>
      </c>
      <c r="H287" s="346"/>
      <c r="I287" s="203" t="e">
        <f>+'Ark1'!#REF!</f>
        <v>#REF!</v>
      </c>
      <c r="J287" s="203" t="e">
        <f t="shared" si="57"/>
        <v>#REF!</v>
      </c>
      <c r="K287" s="203" t="e">
        <f>+'Ark1'!#REF!</f>
        <v>#REF!</v>
      </c>
      <c r="L287" s="203"/>
      <c r="M287" s="98" t="e">
        <f>+'Ark1'!#REF!</f>
        <v>#REF!</v>
      </c>
      <c r="N287" s="203" t="e">
        <f t="shared" si="58"/>
        <v>#REF!</v>
      </c>
      <c r="O287" s="203"/>
      <c r="P287" s="520"/>
      <c r="Q287" s="203"/>
      <c r="R287" s="203"/>
      <c r="S287" s="203"/>
      <c r="T287" s="203"/>
      <c r="U287" s="203"/>
      <c r="V287" s="203"/>
      <c r="W287" s="203"/>
      <c r="X287" s="1" t="e">
        <f>+'Ark1'!#REF!</f>
        <v>#REF!</v>
      </c>
      <c r="Y287" s="203" t="e">
        <f t="shared" si="59"/>
        <v>#REF!</v>
      </c>
      <c r="Z287" s="98" t="e">
        <f>+'Ark1'!#REF!</f>
        <v>#REF!</v>
      </c>
      <c r="AA287" s="101"/>
      <c r="AB287" s="11" t="e">
        <f>+'Ark1'!#REF!</f>
        <v>#REF!</v>
      </c>
      <c r="AC287" s="11" t="e">
        <f>+'Ark1'!#REF!</f>
        <v>#REF!</v>
      </c>
      <c r="AD287" s="11" t="e">
        <f>+'Ark1'!#REF!</f>
        <v>#REF!</v>
      </c>
      <c r="AE287" s="73"/>
      <c r="AF287" s="98" t="e">
        <f>+'Ark1'!#REF!</f>
        <v>#REF!</v>
      </c>
      <c r="AG287" s="1" t="e">
        <f>+'Ark1'!#REF!</f>
        <v>#REF!</v>
      </c>
      <c r="AH287" s="11" t="e">
        <f>+'Ark1'!#REF!</f>
        <v>#REF!</v>
      </c>
      <c r="AI287" s="98" t="e">
        <f t="shared" si="54"/>
        <v>#REF!</v>
      </c>
      <c r="AJ287" s="47"/>
      <c r="AL287" s="61"/>
    </row>
    <row r="288" spans="1:38" ht="15.6">
      <c r="A288" s="47"/>
      <c r="B288" t="e">
        <f>+'Ark1'!#REF!</f>
        <v>#REF!</v>
      </c>
      <c r="C288" t="e">
        <f>+'Ark1'!#REF!</f>
        <v>#REF!</v>
      </c>
      <c r="D288" s="3" t="str">
        <f t="shared" si="55"/>
        <v>E-</v>
      </c>
      <c r="E288" s="331" t="e">
        <f>+'Ark1'!#REF!</f>
        <v>#REF!</v>
      </c>
      <c r="G288" s="331" t="e">
        <f>+'Ark1'!#REF!</f>
        <v>#REF!</v>
      </c>
      <c r="H288" s="346"/>
      <c r="I288" s="203" t="e">
        <f>+'Ark1'!#REF!</f>
        <v>#REF!</v>
      </c>
      <c r="J288" s="203" t="e">
        <f t="shared" si="57"/>
        <v>#REF!</v>
      </c>
      <c r="K288" s="203" t="e">
        <f>+'Ark1'!#REF!</f>
        <v>#REF!</v>
      </c>
      <c r="L288" s="203"/>
      <c r="M288" s="98" t="e">
        <f>+'Ark1'!#REF!</f>
        <v>#REF!</v>
      </c>
      <c r="N288" s="203" t="e">
        <f t="shared" si="58"/>
        <v>#REF!</v>
      </c>
      <c r="O288" s="203"/>
      <c r="P288" s="520"/>
      <c r="Q288" s="203"/>
      <c r="R288" s="203"/>
      <c r="S288" s="203"/>
      <c r="T288" s="203"/>
      <c r="U288" s="203"/>
      <c r="V288" s="203"/>
      <c r="W288" s="203"/>
      <c r="X288" s="1" t="e">
        <f>+'Ark1'!#REF!</f>
        <v>#REF!</v>
      </c>
      <c r="Y288" s="203" t="e">
        <f t="shared" si="59"/>
        <v>#REF!</v>
      </c>
      <c r="Z288" s="98" t="e">
        <f>+'Ark1'!#REF!</f>
        <v>#REF!</v>
      </c>
      <c r="AA288" s="101"/>
      <c r="AB288" s="11" t="e">
        <f>+'Ark1'!#REF!</f>
        <v>#REF!</v>
      </c>
      <c r="AC288" s="11" t="e">
        <f>+'Ark1'!#REF!</f>
        <v>#REF!</v>
      </c>
      <c r="AD288" s="11" t="e">
        <f>+'Ark1'!#REF!</f>
        <v>#REF!</v>
      </c>
      <c r="AE288" s="73"/>
      <c r="AF288" s="98" t="e">
        <f>+'Ark1'!#REF!</f>
        <v>#REF!</v>
      </c>
      <c r="AG288" s="1" t="e">
        <f>+'Ark1'!#REF!</f>
        <v>#REF!</v>
      </c>
      <c r="AH288" s="11" t="e">
        <f>+'Ark1'!#REF!</f>
        <v>#REF!</v>
      </c>
      <c r="AI288" s="98" t="e">
        <f t="shared" si="54"/>
        <v>#REF!</v>
      </c>
      <c r="AJ288" s="47"/>
      <c r="AL288" s="61"/>
    </row>
    <row r="289" spans="1:38" ht="15.6">
      <c r="A289" s="47"/>
      <c r="B289" t="e">
        <f>+'Ark1'!#REF!</f>
        <v>#REF!</v>
      </c>
      <c r="C289" t="e">
        <f>+'Ark1'!#REF!</f>
        <v>#REF!</v>
      </c>
      <c r="D289" s="3" t="str">
        <f t="shared" si="55"/>
        <v>E</v>
      </c>
      <c r="E289" s="331" t="e">
        <f>+'Ark1'!#REF!</f>
        <v>#REF!</v>
      </c>
      <c r="G289" s="331" t="e">
        <f>+'Ark1'!#REF!</f>
        <v>#REF!</v>
      </c>
      <c r="H289" s="346"/>
      <c r="I289" s="203" t="e">
        <f>+'Ark1'!#REF!</f>
        <v>#REF!</v>
      </c>
      <c r="J289" s="203" t="e">
        <f t="shared" si="57"/>
        <v>#REF!</v>
      </c>
      <c r="K289" s="203" t="e">
        <f>+'Ark1'!#REF!</f>
        <v>#REF!</v>
      </c>
      <c r="L289" s="203"/>
      <c r="M289" s="98" t="e">
        <f>+'Ark1'!#REF!</f>
        <v>#REF!</v>
      </c>
      <c r="N289" s="203" t="e">
        <f t="shared" si="58"/>
        <v>#REF!</v>
      </c>
      <c r="O289" s="203"/>
      <c r="P289" s="520"/>
      <c r="Q289" s="203"/>
      <c r="R289" s="203"/>
      <c r="S289" s="203"/>
      <c r="T289" s="203"/>
      <c r="U289" s="203"/>
      <c r="V289" s="203"/>
      <c r="W289" s="203"/>
      <c r="X289" s="1" t="e">
        <f>+'Ark1'!#REF!</f>
        <v>#REF!</v>
      </c>
      <c r="Y289" s="203" t="e">
        <f t="shared" si="59"/>
        <v>#REF!</v>
      </c>
      <c r="Z289" s="98" t="e">
        <f>+'Ark1'!#REF!</f>
        <v>#REF!</v>
      </c>
      <c r="AA289" s="101"/>
      <c r="AB289" s="11" t="e">
        <f>+'Ark1'!#REF!</f>
        <v>#REF!</v>
      </c>
      <c r="AC289" s="11" t="e">
        <f>+'Ark1'!#REF!</f>
        <v>#REF!</v>
      </c>
      <c r="AD289" s="11" t="e">
        <f>+'Ark1'!#REF!</f>
        <v>#REF!</v>
      </c>
      <c r="AE289" s="73"/>
      <c r="AF289" s="98" t="e">
        <f>+'Ark1'!#REF!</f>
        <v>#REF!</v>
      </c>
      <c r="AG289" s="1" t="e">
        <f>+'Ark1'!#REF!</f>
        <v>#REF!</v>
      </c>
      <c r="AH289" s="11" t="e">
        <f>+'Ark1'!#REF!</f>
        <v>#REF!</v>
      </c>
      <c r="AI289" s="98" t="e">
        <f t="shared" si="54"/>
        <v>#REF!</v>
      </c>
      <c r="AJ289" s="47"/>
      <c r="AL289" s="61"/>
    </row>
    <row r="290" spans="1:38" ht="15.6">
      <c r="A290" s="47"/>
      <c r="B290" t="e">
        <f>+'Ark1'!#REF!</f>
        <v>#REF!</v>
      </c>
      <c r="C290" t="e">
        <f>+'Ark1'!#REF!</f>
        <v>#REF!</v>
      </c>
      <c r="D290" s="3" t="str">
        <f t="shared" si="55"/>
        <v>E+</v>
      </c>
      <c r="E290" s="331" t="e">
        <f>+'Ark1'!#REF!</f>
        <v>#REF!</v>
      </c>
      <c r="G290" s="331" t="e">
        <f>+'Ark1'!#REF!</f>
        <v>#REF!</v>
      </c>
      <c r="H290" s="346"/>
      <c r="I290" s="203" t="e">
        <f>+'Ark1'!#REF!</f>
        <v>#REF!</v>
      </c>
      <c r="J290" s="203" t="e">
        <f t="shared" si="57"/>
        <v>#REF!</v>
      </c>
      <c r="K290" s="203" t="e">
        <f>+'Ark1'!#REF!</f>
        <v>#REF!</v>
      </c>
      <c r="L290" s="203"/>
      <c r="M290" s="98" t="e">
        <f>+'Ark1'!#REF!</f>
        <v>#REF!</v>
      </c>
      <c r="N290" s="203" t="e">
        <f t="shared" si="58"/>
        <v>#REF!</v>
      </c>
      <c r="O290" s="203"/>
      <c r="P290" s="520"/>
      <c r="Q290" s="203"/>
      <c r="R290" s="203"/>
      <c r="S290" s="203"/>
      <c r="T290" s="203"/>
      <c r="U290" s="203"/>
      <c r="V290" s="203"/>
      <c r="W290" s="203"/>
      <c r="X290" s="1" t="e">
        <f>+'Ark1'!#REF!</f>
        <v>#REF!</v>
      </c>
      <c r="Y290" s="203" t="e">
        <f t="shared" si="59"/>
        <v>#REF!</v>
      </c>
      <c r="Z290" s="98" t="e">
        <f>+'Ark1'!#REF!</f>
        <v>#REF!</v>
      </c>
      <c r="AA290" s="101"/>
      <c r="AB290" s="11" t="e">
        <f>+'Ark1'!#REF!</f>
        <v>#REF!</v>
      </c>
      <c r="AC290" s="11" t="e">
        <f>+'Ark1'!#REF!</f>
        <v>#REF!</v>
      </c>
      <c r="AD290" s="11" t="e">
        <f>+'Ark1'!#REF!</f>
        <v>#REF!</v>
      </c>
      <c r="AE290" s="73"/>
      <c r="AF290" s="98" t="e">
        <f>+'Ark1'!#REF!</f>
        <v>#REF!</v>
      </c>
      <c r="AG290" s="1" t="e">
        <f>+'Ark1'!#REF!</f>
        <v>#REF!</v>
      </c>
      <c r="AH290" s="11" t="e">
        <f>+'Ark1'!#REF!</f>
        <v>#REF!</v>
      </c>
      <c r="AI290" s="98" t="e">
        <f t="shared" si="54"/>
        <v>#REF!</v>
      </c>
      <c r="AJ290" s="47"/>
      <c r="AL290" s="61"/>
    </row>
    <row r="291" spans="1:38" ht="15.6">
      <c r="A291" s="47"/>
      <c r="B291" s="56" t="e">
        <f>+'Ark1'!#REF!</f>
        <v>#REF!</v>
      </c>
      <c r="C291" s="56" t="e">
        <f>+'Ark1'!#REF!</f>
        <v>#REF!</v>
      </c>
      <c r="D291" s="67" t="s">
        <v>28</v>
      </c>
      <c r="E291" s="348" t="e">
        <f>+'Ark1'!#REF!</f>
        <v>#REF!</v>
      </c>
      <c r="F291" s="348"/>
      <c r="G291" s="348" t="e">
        <f>+'Ark1'!#REF!</f>
        <v>#REF!</v>
      </c>
      <c r="H291" s="346"/>
      <c r="I291" s="185" t="e">
        <f>+'Ark1'!#REF!</f>
        <v>#REF!</v>
      </c>
      <c r="J291" s="185" t="e">
        <f t="shared" si="57"/>
        <v>#REF!</v>
      </c>
      <c r="K291" s="185" t="e">
        <f>+'Ark1'!#REF!</f>
        <v>#REF!</v>
      </c>
      <c r="L291" s="185"/>
      <c r="M291" s="162" t="e">
        <f>+'Ark1'!#REF!</f>
        <v>#REF!</v>
      </c>
      <c r="N291" s="185" t="e">
        <f t="shared" si="58"/>
        <v>#REF!</v>
      </c>
      <c r="O291" s="185"/>
      <c r="P291" s="519"/>
      <c r="Q291" s="185"/>
      <c r="R291" s="185"/>
      <c r="S291" s="185"/>
      <c r="T291" s="185"/>
      <c r="U291" s="185"/>
      <c r="V291" s="185"/>
      <c r="W291" s="185"/>
      <c r="X291" s="58" t="e">
        <f>+'Ark1'!#REF!</f>
        <v>#REF!</v>
      </c>
      <c r="Y291" s="185" t="e">
        <f t="shared" si="59"/>
        <v>#REF!</v>
      </c>
      <c r="Z291" s="162" t="e">
        <f>+'Ark1'!#REF!</f>
        <v>#REF!</v>
      </c>
      <c r="AA291" s="101"/>
      <c r="AB291" s="76" t="e">
        <f>+'Ark1'!#REF!</f>
        <v>#REF!</v>
      </c>
      <c r="AC291" s="76" t="e">
        <f>+'Ark1'!#REF!</f>
        <v>#REF!</v>
      </c>
      <c r="AD291" s="76" t="e">
        <f>+'Ark1'!#REF!</f>
        <v>#REF!</v>
      </c>
      <c r="AE291" s="73"/>
      <c r="AF291" s="162" t="e">
        <f>+'Ark1'!#REF!</f>
        <v>#REF!</v>
      </c>
      <c r="AG291" s="58" t="e">
        <f>+'Ark1'!#REF!</f>
        <v>#REF!</v>
      </c>
      <c r="AH291" s="76" t="e">
        <f>+'Ark1'!#REF!</f>
        <v>#REF!</v>
      </c>
      <c r="AI291" s="162" t="e">
        <f t="shared" si="54"/>
        <v>#REF!</v>
      </c>
      <c r="AJ291" s="47"/>
      <c r="AL291" s="61"/>
    </row>
    <row r="292" spans="1:38" ht="15.6">
      <c r="A292" s="47"/>
      <c r="B292" s="56" t="e">
        <f>+'Ark1'!#REF!</f>
        <v>#REF!</v>
      </c>
      <c r="C292" s="56" t="e">
        <f>+'Ark1'!#REF!</f>
        <v>#REF!</v>
      </c>
      <c r="D292" s="67" t="s">
        <v>29</v>
      </c>
      <c r="E292" s="348" t="e">
        <f>+'Ark1'!#REF!</f>
        <v>#REF!</v>
      </c>
      <c r="F292" s="348"/>
      <c r="G292" s="348" t="e">
        <f>+'Ark1'!#REF!</f>
        <v>#REF!</v>
      </c>
      <c r="H292" s="346"/>
      <c r="I292" s="185" t="e">
        <f>+'Ark1'!#REF!</f>
        <v>#REF!</v>
      </c>
      <c r="J292" s="185" t="e">
        <f t="shared" si="57"/>
        <v>#REF!</v>
      </c>
      <c r="K292" s="185" t="e">
        <f>+'Ark1'!#REF!</f>
        <v>#REF!</v>
      </c>
      <c r="L292" s="185"/>
      <c r="M292" s="162" t="e">
        <f>+'Ark1'!#REF!</f>
        <v>#REF!</v>
      </c>
      <c r="N292" s="185" t="e">
        <f t="shared" si="58"/>
        <v>#REF!</v>
      </c>
      <c r="O292" s="185"/>
      <c r="P292" s="519"/>
      <c r="Q292" s="185"/>
      <c r="R292" s="185"/>
      <c r="S292" s="185"/>
      <c r="T292" s="185"/>
      <c r="U292" s="185"/>
      <c r="V292" s="185"/>
      <c r="W292" s="185"/>
      <c r="X292" s="58" t="e">
        <f>+'Ark1'!#REF!</f>
        <v>#REF!</v>
      </c>
      <c r="Y292" s="185" t="e">
        <f t="shared" si="59"/>
        <v>#REF!</v>
      </c>
      <c r="Z292" s="162" t="e">
        <f>+'Ark1'!#REF!</f>
        <v>#REF!</v>
      </c>
      <c r="AA292" s="101"/>
      <c r="AB292" s="76" t="e">
        <f>+'Ark1'!#REF!</f>
        <v>#REF!</v>
      </c>
      <c r="AC292" s="76" t="e">
        <f>+'Ark1'!#REF!</f>
        <v>#REF!</v>
      </c>
      <c r="AD292" s="76" t="e">
        <f>+'Ark1'!#REF!</f>
        <v>#REF!</v>
      </c>
      <c r="AE292" s="73"/>
      <c r="AF292" s="162" t="e">
        <f>+'Ark1'!#REF!</f>
        <v>#REF!</v>
      </c>
      <c r="AG292" s="58" t="e">
        <f>+'Ark1'!#REF!</f>
        <v>#REF!</v>
      </c>
      <c r="AH292" s="76" t="e">
        <f>+'Ark1'!#REF!</f>
        <v>#REF!</v>
      </c>
      <c r="AI292" s="162" t="e">
        <f t="shared" si="54"/>
        <v>#REF!</v>
      </c>
      <c r="AJ292" s="47"/>
      <c r="AL292" s="61"/>
    </row>
    <row r="293" spans="1:38" ht="15.6">
      <c r="A293" s="47"/>
      <c r="B293" s="56" t="e">
        <f>+'Ark1'!#REF!</f>
        <v>#REF!</v>
      </c>
      <c r="C293" s="56" t="e">
        <f>+'Ark1'!#REF!</f>
        <v>#REF!</v>
      </c>
      <c r="D293" s="67" t="s">
        <v>30</v>
      </c>
      <c r="E293" s="348" t="e">
        <f>+'Ark1'!#REF!</f>
        <v>#REF!</v>
      </c>
      <c r="F293" s="348"/>
      <c r="G293" s="348" t="e">
        <f>+'Ark1'!#REF!</f>
        <v>#REF!</v>
      </c>
      <c r="H293" s="346"/>
      <c r="I293" s="185" t="e">
        <f>+'Ark1'!#REF!</f>
        <v>#REF!</v>
      </c>
      <c r="J293" s="185" t="e">
        <f t="shared" si="57"/>
        <v>#REF!</v>
      </c>
      <c r="K293" s="185" t="e">
        <f>+'Ark1'!#REF!</f>
        <v>#REF!</v>
      </c>
      <c r="L293" s="185"/>
      <c r="M293" s="162" t="e">
        <f>+'Ark1'!#REF!</f>
        <v>#REF!</v>
      </c>
      <c r="N293" s="185" t="e">
        <f t="shared" si="58"/>
        <v>#REF!</v>
      </c>
      <c r="O293" s="185"/>
      <c r="P293" s="519"/>
      <c r="Q293" s="185"/>
      <c r="R293" s="185"/>
      <c r="S293" s="185"/>
      <c r="T293" s="185"/>
      <c r="U293" s="185"/>
      <c r="V293" s="185"/>
      <c r="W293" s="185"/>
      <c r="X293" s="58" t="e">
        <f>+'Ark1'!#REF!</f>
        <v>#REF!</v>
      </c>
      <c r="Y293" s="185" t="e">
        <f t="shared" si="59"/>
        <v>#REF!</v>
      </c>
      <c r="Z293" s="162" t="e">
        <f>+'Ark1'!#REF!</f>
        <v>#REF!</v>
      </c>
      <c r="AA293" s="101"/>
      <c r="AB293" s="76" t="e">
        <f>+'Ark1'!#REF!</f>
        <v>#REF!</v>
      </c>
      <c r="AC293" s="76" t="e">
        <f>+'Ark1'!#REF!</f>
        <v>#REF!</v>
      </c>
      <c r="AD293" s="76" t="e">
        <f>+'Ark1'!#REF!</f>
        <v>#REF!</v>
      </c>
      <c r="AE293" s="73"/>
      <c r="AF293" s="162" t="e">
        <f>+'Ark1'!#REF!</f>
        <v>#REF!</v>
      </c>
      <c r="AG293" s="58" t="e">
        <f>+'Ark1'!#REF!</f>
        <v>#REF!</v>
      </c>
      <c r="AH293" s="76" t="e">
        <f>+'Ark1'!#REF!</f>
        <v>#REF!</v>
      </c>
      <c r="AI293" s="162" t="e">
        <f t="shared" ref="AI293:AI320" si="60">+G293/E293</f>
        <v>#REF!</v>
      </c>
      <c r="AJ293" s="47"/>
      <c r="AL293" s="61"/>
    </row>
    <row r="294" spans="1:38" ht="15.6">
      <c r="A294" s="47"/>
      <c r="B294" s="56" t="e">
        <f>+'Ark1'!#REF!</f>
        <v>#REF!</v>
      </c>
      <c r="C294" s="56" t="e">
        <f>+'Ark1'!#REF!</f>
        <v>#REF!</v>
      </c>
      <c r="D294" s="67" t="s">
        <v>31</v>
      </c>
      <c r="E294" s="348" t="e">
        <f>+'Ark1'!#REF!</f>
        <v>#REF!</v>
      </c>
      <c r="F294" s="348"/>
      <c r="G294" s="348" t="e">
        <f>+'Ark1'!#REF!</f>
        <v>#REF!</v>
      </c>
      <c r="H294" s="346"/>
      <c r="I294" s="185" t="e">
        <f>+'Ark1'!#REF!</f>
        <v>#REF!</v>
      </c>
      <c r="J294" s="185" t="e">
        <f t="shared" si="57"/>
        <v>#REF!</v>
      </c>
      <c r="K294" s="185" t="e">
        <f>+'Ark1'!#REF!</f>
        <v>#REF!</v>
      </c>
      <c r="L294" s="185"/>
      <c r="M294" s="162" t="e">
        <f>+'Ark1'!#REF!</f>
        <v>#REF!</v>
      </c>
      <c r="N294" s="185" t="e">
        <f t="shared" si="58"/>
        <v>#REF!</v>
      </c>
      <c r="O294" s="185"/>
      <c r="P294" s="519"/>
      <c r="Q294" s="185"/>
      <c r="R294" s="185"/>
      <c r="S294" s="185"/>
      <c r="T294" s="185"/>
      <c r="U294" s="185"/>
      <c r="V294" s="185"/>
      <c r="W294" s="185"/>
      <c r="X294" s="58" t="e">
        <f>+'Ark1'!#REF!</f>
        <v>#REF!</v>
      </c>
      <c r="Y294" s="185" t="e">
        <f t="shared" si="59"/>
        <v>#REF!</v>
      </c>
      <c r="Z294" s="162" t="e">
        <f>+'Ark1'!#REF!</f>
        <v>#REF!</v>
      </c>
      <c r="AA294" s="101"/>
      <c r="AB294" s="76" t="e">
        <f>+'Ark1'!#REF!</f>
        <v>#REF!</v>
      </c>
      <c r="AC294" s="76" t="e">
        <f>+'Ark1'!#REF!</f>
        <v>#REF!</v>
      </c>
      <c r="AD294" s="76" t="e">
        <f>+'Ark1'!#REF!</f>
        <v>#REF!</v>
      </c>
      <c r="AE294" s="73"/>
      <c r="AF294" s="162" t="e">
        <f>+'Ark1'!#REF!</f>
        <v>#REF!</v>
      </c>
      <c r="AG294" s="58" t="e">
        <f>+'Ark1'!#REF!</f>
        <v>#REF!</v>
      </c>
      <c r="AH294" s="76" t="e">
        <f>+'Ark1'!#REF!</f>
        <v>#REF!</v>
      </c>
      <c r="AI294" s="162" t="e">
        <f t="shared" si="60"/>
        <v>#REF!</v>
      </c>
      <c r="AJ294" s="47"/>
      <c r="AL294" s="61"/>
    </row>
    <row r="295" spans="1:38" ht="15.6">
      <c r="A295" s="47"/>
      <c r="B295" s="56" t="e">
        <f>+'Ark1'!#REF!</f>
        <v>#REF!</v>
      </c>
      <c r="C295" s="56" t="e">
        <f>+'Ark1'!#REF!</f>
        <v>#REF!</v>
      </c>
      <c r="D295" s="67" t="s">
        <v>402</v>
      </c>
      <c r="E295" s="348" t="e">
        <f>+'Ark1'!#REF!</f>
        <v>#REF!</v>
      </c>
      <c r="F295" s="348"/>
      <c r="G295" s="348" t="e">
        <f>+'Ark1'!#REF!</f>
        <v>#REF!</v>
      </c>
      <c r="H295" s="346"/>
      <c r="I295" s="185" t="e">
        <f>+'Ark1'!#REF!</f>
        <v>#REF!</v>
      </c>
      <c r="J295" s="185" t="e">
        <f t="shared" si="57"/>
        <v>#REF!</v>
      </c>
      <c r="K295" s="185" t="e">
        <f>+'Ark1'!#REF!</f>
        <v>#REF!</v>
      </c>
      <c r="L295" s="185"/>
      <c r="M295" s="162" t="e">
        <f>+'Ark1'!#REF!</f>
        <v>#REF!</v>
      </c>
      <c r="N295" s="185" t="e">
        <f t="shared" si="58"/>
        <v>#REF!</v>
      </c>
      <c r="O295" s="185"/>
      <c r="P295" s="519"/>
      <c r="Q295" s="185"/>
      <c r="R295" s="185"/>
      <c r="S295" s="185"/>
      <c r="T295" s="185"/>
      <c r="U295" s="185"/>
      <c r="V295" s="185"/>
      <c r="W295" s="185"/>
      <c r="X295" s="58" t="e">
        <f>+'Ark1'!#REF!</f>
        <v>#REF!</v>
      </c>
      <c r="Y295" s="185" t="e">
        <f t="shared" si="59"/>
        <v>#REF!</v>
      </c>
      <c r="Z295" s="162" t="e">
        <f>+'Ark1'!#REF!</f>
        <v>#REF!</v>
      </c>
      <c r="AA295" s="101"/>
      <c r="AB295" s="76" t="e">
        <f>+'Ark1'!#REF!</f>
        <v>#REF!</v>
      </c>
      <c r="AC295" s="76" t="e">
        <f>+'Ark1'!#REF!</f>
        <v>#REF!</v>
      </c>
      <c r="AD295" s="76" t="e">
        <f>+'Ark1'!#REF!</f>
        <v>#REF!</v>
      </c>
      <c r="AE295" s="73"/>
      <c r="AF295" s="162" t="e">
        <f>+'Ark1'!#REF!</f>
        <v>#REF!</v>
      </c>
      <c r="AG295" s="58" t="e">
        <f>+'Ark1'!#REF!</f>
        <v>#REF!</v>
      </c>
      <c r="AH295" s="76" t="e">
        <f>+'Ark1'!#REF!</f>
        <v>#REF!</v>
      </c>
      <c r="AI295" s="162" t="e">
        <f t="shared" si="60"/>
        <v>#REF!</v>
      </c>
      <c r="AJ295" s="47"/>
      <c r="AL295" s="61"/>
    </row>
    <row r="296" spans="1:38" ht="15.6">
      <c r="A296" s="47"/>
      <c r="B296" s="56" t="e">
        <f>+'Ark1'!#REF!</f>
        <v>#REF!</v>
      </c>
      <c r="C296" s="56" t="e">
        <f>+'Ark1'!#REF!</f>
        <v>#REF!</v>
      </c>
      <c r="D296" s="67" t="s">
        <v>32</v>
      </c>
      <c r="E296" s="348" t="e">
        <f>+'Ark1'!#REF!</f>
        <v>#REF!</v>
      </c>
      <c r="F296" s="348"/>
      <c r="G296" s="348" t="e">
        <f>+'Ark1'!#REF!</f>
        <v>#REF!</v>
      </c>
      <c r="H296" s="346"/>
      <c r="I296" s="185" t="e">
        <f>+'Ark1'!#REF!</f>
        <v>#REF!</v>
      </c>
      <c r="J296" s="185" t="e">
        <f t="shared" si="57"/>
        <v>#REF!</v>
      </c>
      <c r="K296" s="185" t="e">
        <f>+'Ark1'!#REF!</f>
        <v>#REF!</v>
      </c>
      <c r="L296" s="185"/>
      <c r="M296" s="162" t="e">
        <f>+'Ark1'!#REF!</f>
        <v>#REF!</v>
      </c>
      <c r="N296" s="185" t="e">
        <f t="shared" si="58"/>
        <v>#REF!</v>
      </c>
      <c r="O296" s="185"/>
      <c r="P296" s="519"/>
      <c r="Q296" s="185"/>
      <c r="R296" s="185"/>
      <c r="S296" s="185"/>
      <c r="T296" s="185"/>
      <c r="U296" s="185"/>
      <c r="V296" s="185"/>
      <c r="W296" s="185"/>
      <c r="X296" s="58" t="e">
        <f>+'Ark1'!#REF!</f>
        <v>#REF!</v>
      </c>
      <c r="Y296" s="185" t="e">
        <f t="shared" si="59"/>
        <v>#REF!</v>
      </c>
      <c r="Z296" s="162" t="e">
        <f>+'Ark1'!#REF!</f>
        <v>#REF!</v>
      </c>
      <c r="AA296" s="101"/>
      <c r="AB296" s="76" t="e">
        <f>+'Ark1'!#REF!</f>
        <v>#REF!</v>
      </c>
      <c r="AC296" s="76" t="e">
        <f>+'Ark1'!#REF!</f>
        <v>#REF!</v>
      </c>
      <c r="AD296" s="76" t="e">
        <f>+'Ark1'!#REF!</f>
        <v>#REF!</v>
      </c>
      <c r="AE296" s="73"/>
      <c r="AF296" s="162" t="e">
        <f>+'Ark1'!#REF!</f>
        <v>#REF!</v>
      </c>
      <c r="AG296" s="58" t="e">
        <f>+'Ark1'!#REF!</f>
        <v>#REF!</v>
      </c>
      <c r="AH296" s="76" t="e">
        <f>+'Ark1'!#REF!</f>
        <v>#REF!</v>
      </c>
      <c r="AI296" s="162" t="e">
        <f t="shared" si="60"/>
        <v>#REF!</v>
      </c>
      <c r="AJ296" s="47"/>
      <c r="AL296" s="61"/>
    </row>
    <row r="297" spans="1:38" ht="15.6">
      <c r="A297" s="47"/>
      <c r="B297" s="56" t="e">
        <f>+'Ark1'!#REF!</f>
        <v>#REF!</v>
      </c>
      <c r="C297" s="56" t="e">
        <f>+'Ark1'!#REF!</f>
        <v>#REF!</v>
      </c>
      <c r="D297" s="67" t="s">
        <v>33</v>
      </c>
      <c r="E297" s="348" t="e">
        <f>+'Ark1'!#REF!</f>
        <v>#REF!</v>
      </c>
      <c r="F297" s="348"/>
      <c r="G297" s="348" t="e">
        <f>+'Ark1'!#REF!</f>
        <v>#REF!</v>
      </c>
      <c r="H297" s="346"/>
      <c r="I297" s="185" t="e">
        <f>+'Ark1'!#REF!</f>
        <v>#REF!</v>
      </c>
      <c r="J297" s="185" t="e">
        <f t="shared" si="57"/>
        <v>#REF!</v>
      </c>
      <c r="K297" s="185" t="e">
        <f>+'Ark1'!#REF!</f>
        <v>#REF!</v>
      </c>
      <c r="L297" s="185"/>
      <c r="M297" s="162" t="e">
        <f>+'Ark1'!#REF!</f>
        <v>#REF!</v>
      </c>
      <c r="N297" s="185" t="e">
        <f t="shared" si="58"/>
        <v>#REF!</v>
      </c>
      <c r="O297" s="185"/>
      <c r="P297" s="519"/>
      <c r="Q297" s="185"/>
      <c r="R297" s="185"/>
      <c r="S297" s="185"/>
      <c r="T297" s="185"/>
      <c r="U297" s="185"/>
      <c r="V297" s="185"/>
      <c r="W297" s="185"/>
      <c r="X297" s="58" t="e">
        <f>+'Ark1'!#REF!</f>
        <v>#REF!</v>
      </c>
      <c r="Y297" s="185" t="e">
        <f t="shared" si="59"/>
        <v>#REF!</v>
      </c>
      <c r="Z297" s="162" t="e">
        <f>+'Ark1'!#REF!</f>
        <v>#REF!</v>
      </c>
      <c r="AA297" s="101"/>
      <c r="AB297" s="76" t="e">
        <f>+'Ark1'!#REF!</f>
        <v>#REF!</v>
      </c>
      <c r="AC297" s="76" t="e">
        <f>+'Ark1'!#REF!</f>
        <v>#REF!</v>
      </c>
      <c r="AD297" s="76" t="e">
        <f>+'Ark1'!#REF!</f>
        <v>#REF!</v>
      </c>
      <c r="AE297" s="73"/>
      <c r="AF297" s="162" t="e">
        <f>+'Ark1'!#REF!</f>
        <v>#REF!</v>
      </c>
      <c r="AG297" s="58" t="e">
        <f>+'Ark1'!#REF!</f>
        <v>#REF!</v>
      </c>
      <c r="AH297" s="76" t="e">
        <f>+'Ark1'!#REF!</f>
        <v>#REF!</v>
      </c>
      <c r="AI297" s="162" t="e">
        <f t="shared" si="60"/>
        <v>#REF!</v>
      </c>
      <c r="AJ297" s="47"/>
      <c r="AL297" s="61"/>
    </row>
    <row r="298" spans="1:38" ht="15.6">
      <c r="A298" s="47"/>
      <c r="B298" s="56" t="e">
        <f>+'Ark1'!#REF!</f>
        <v>#REF!</v>
      </c>
      <c r="C298" s="56" t="e">
        <f>+'Ark1'!#REF!</f>
        <v>#REF!</v>
      </c>
      <c r="D298" s="67" t="s">
        <v>34</v>
      </c>
      <c r="E298" s="348" t="e">
        <f>+'Ark1'!#REF!</f>
        <v>#REF!</v>
      </c>
      <c r="F298" s="348"/>
      <c r="G298" s="348" t="e">
        <f>+'Ark1'!#REF!</f>
        <v>#REF!</v>
      </c>
      <c r="H298" s="346"/>
      <c r="I298" s="185" t="e">
        <f>+'Ark1'!#REF!</f>
        <v>#REF!</v>
      </c>
      <c r="J298" s="185" t="e">
        <f t="shared" si="57"/>
        <v>#REF!</v>
      </c>
      <c r="K298" s="185" t="e">
        <f>+'Ark1'!#REF!</f>
        <v>#REF!</v>
      </c>
      <c r="L298" s="185"/>
      <c r="M298" s="162" t="e">
        <f>+'Ark1'!#REF!</f>
        <v>#REF!</v>
      </c>
      <c r="N298" s="185" t="e">
        <f t="shared" si="58"/>
        <v>#REF!</v>
      </c>
      <c r="O298" s="185"/>
      <c r="P298" s="519"/>
      <c r="Q298" s="185"/>
      <c r="R298" s="185"/>
      <c r="S298" s="185"/>
      <c r="T298" s="185"/>
      <c r="U298" s="185"/>
      <c r="V298" s="185"/>
      <c r="W298" s="185"/>
      <c r="X298" s="58" t="e">
        <f>+'Ark1'!#REF!</f>
        <v>#REF!</v>
      </c>
      <c r="Y298" s="185" t="e">
        <f t="shared" si="59"/>
        <v>#REF!</v>
      </c>
      <c r="Z298" s="162" t="e">
        <f>+'Ark1'!#REF!</f>
        <v>#REF!</v>
      </c>
      <c r="AA298" s="101"/>
      <c r="AB298" s="76" t="e">
        <f>+'Ark1'!#REF!</f>
        <v>#REF!</v>
      </c>
      <c r="AC298" s="76" t="e">
        <f>+'Ark1'!#REF!</f>
        <v>#REF!</v>
      </c>
      <c r="AD298" s="76" t="e">
        <f>+'Ark1'!#REF!</f>
        <v>#REF!</v>
      </c>
      <c r="AE298" s="73"/>
      <c r="AF298" s="162" t="e">
        <f>+'Ark1'!#REF!</f>
        <v>#REF!</v>
      </c>
      <c r="AG298" s="58" t="e">
        <f>+'Ark1'!#REF!</f>
        <v>#REF!</v>
      </c>
      <c r="AH298" s="76" t="e">
        <f>+'Ark1'!#REF!</f>
        <v>#REF!</v>
      </c>
      <c r="AI298" s="162" t="e">
        <f t="shared" si="60"/>
        <v>#REF!</v>
      </c>
      <c r="AJ298" s="47"/>
      <c r="AL298" s="61"/>
    </row>
    <row r="299" spans="1:38" ht="15.6">
      <c r="A299" s="47"/>
      <c r="B299" s="56" t="e">
        <f>+'Ark1'!#REF!</f>
        <v>#REF!</v>
      </c>
      <c r="C299" s="56" t="e">
        <f>+'Ark1'!#REF!</f>
        <v>#REF!</v>
      </c>
      <c r="D299" s="67" t="s">
        <v>35</v>
      </c>
      <c r="E299" s="348" t="e">
        <f>+'Ark1'!#REF!</f>
        <v>#REF!</v>
      </c>
      <c r="F299" s="348"/>
      <c r="G299" s="348" t="e">
        <f>+'Ark1'!#REF!</f>
        <v>#REF!</v>
      </c>
      <c r="H299" s="346"/>
      <c r="I299" s="185" t="e">
        <f>+'Ark1'!#REF!</f>
        <v>#REF!</v>
      </c>
      <c r="J299" s="185" t="e">
        <f t="shared" si="57"/>
        <v>#REF!</v>
      </c>
      <c r="K299" s="185" t="e">
        <f>+'Ark1'!#REF!</f>
        <v>#REF!</v>
      </c>
      <c r="L299" s="185"/>
      <c r="M299" s="162" t="e">
        <f>+'Ark1'!#REF!</f>
        <v>#REF!</v>
      </c>
      <c r="N299" s="185" t="e">
        <f t="shared" si="58"/>
        <v>#REF!</v>
      </c>
      <c r="O299" s="185"/>
      <c r="P299" s="519"/>
      <c r="Q299" s="185"/>
      <c r="R299" s="185"/>
      <c r="S299" s="185"/>
      <c r="T299" s="185"/>
      <c r="U299" s="185"/>
      <c r="V299" s="185"/>
      <c r="W299" s="185"/>
      <c r="X299" s="58" t="e">
        <f>+'Ark1'!#REF!</f>
        <v>#REF!</v>
      </c>
      <c r="Y299" s="185" t="e">
        <f t="shared" si="59"/>
        <v>#REF!</v>
      </c>
      <c r="Z299" s="162" t="e">
        <f>+'Ark1'!#REF!</f>
        <v>#REF!</v>
      </c>
      <c r="AA299" s="101"/>
      <c r="AB299" s="76" t="e">
        <f>+'Ark1'!#REF!</f>
        <v>#REF!</v>
      </c>
      <c r="AC299" s="76" t="e">
        <f>+'Ark1'!#REF!</f>
        <v>#REF!</v>
      </c>
      <c r="AD299" s="76" t="e">
        <f>+'Ark1'!#REF!</f>
        <v>#REF!</v>
      </c>
      <c r="AE299" s="73"/>
      <c r="AF299" s="162" t="e">
        <f>+'Ark1'!#REF!</f>
        <v>#REF!</v>
      </c>
      <c r="AG299" s="58" t="e">
        <f>+'Ark1'!#REF!</f>
        <v>#REF!</v>
      </c>
      <c r="AH299" s="76" t="e">
        <f>+'Ark1'!#REF!</f>
        <v>#REF!</v>
      </c>
      <c r="AI299" s="162" t="e">
        <f t="shared" si="60"/>
        <v>#REF!</v>
      </c>
      <c r="AJ299" s="47"/>
      <c r="AL299" s="61"/>
    </row>
    <row r="300" spans="1:38" ht="15.6">
      <c r="A300" s="47"/>
      <c r="B300" s="56" t="e">
        <f>+'Ark1'!#REF!</f>
        <v>#REF!</v>
      </c>
      <c r="C300" s="56" t="e">
        <f>+'Ark1'!#REF!</f>
        <v>#REF!</v>
      </c>
      <c r="D300" s="67" t="s">
        <v>36</v>
      </c>
      <c r="E300" s="348" t="e">
        <f>+'Ark1'!#REF!</f>
        <v>#REF!</v>
      </c>
      <c r="F300" s="348"/>
      <c r="G300" s="348" t="e">
        <f>+'Ark1'!#REF!</f>
        <v>#REF!</v>
      </c>
      <c r="H300" s="346"/>
      <c r="I300" s="185" t="e">
        <f>+'Ark1'!#REF!</f>
        <v>#REF!</v>
      </c>
      <c r="J300" s="185" t="e">
        <f t="shared" si="57"/>
        <v>#REF!</v>
      </c>
      <c r="K300" s="185" t="e">
        <f>+'Ark1'!#REF!</f>
        <v>#REF!</v>
      </c>
      <c r="L300" s="185"/>
      <c r="M300" s="162" t="e">
        <f>+'Ark1'!#REF!</f>
        <v>#REF!</v>
      </c>
      <c r="N300" s="185" t="e">
        <f t="shared" si="58"/>
        <v>#REF!</v>
      </c>
      <c r="O300" s="185"/>
      <c r="P300" s="519"/>
      <c r="Q300" s="185"/>
      <c r="R300" s="185"/>
      <c r="S300" s="185"/>
      <c r="T300" s="185"/>
      <c r="U300" s="185"/>
      <c r="V300" s="185"/>
      <c r="W300" s="185"/>
      <c r="X300" s="58" t="e">
        <f>+'Ark1'!#REF!</f>
        <v>#REF!</v>
      </c>
      <c r="Y300" s="185" t="e">
        <f t="shared" si="59"/>
        <v>#REF!</v>
      </c>
      <c r="Z300" s="162" t="e">
        <f>+'Ark1'!#REF!</f>
        <v>#REF!</v>
      </c>
      <c r="AA300" s="101"/>
      <c r="AB300" s="76" t="e">
        <f>+'Ark1'!#REF!</f>
        <v>#REF!</v>
      </c>
      <c r="AC300" s="76" t="e">
        <f>+'Ark1'!#REF!</f>
        <v>#REF!</v>
      </c>
      <c r="AD300" s="76" t="e">
        <f>+'Ark1'!#REF!</f>
        <v>#REF!</v>
      </c>
      <c r="AE300" s="73"/>
      <c r="AF300" s="162" t="e">
        <f>+'Ark1'!#REF!</f>
        <v>#REF!</v>
      </c>
      <c r="AG300" s="58" t="e">
        <f>+'Ark1'!#REF!</f>
        <v>#REF!</v>
      </c>
      <c r="AH300" s="76" t="e">
        <f>+'Ark1'!#REF!</f>
        <v>#REF!</v>
      </c>
      <c r="AI300" s="162" t="e">
        <f t="shared" si="60"/>
        <v>#REF!</v>
      </c>
      <c r="AJ300" s="47"/>
      <c r="AL300" s="61"/>
    </row>
    <row r="301" spans="1:38" ht="15.6">
      <c r="A301" s="47"/>
      <c r="B301" s="56" t="e">
        <f>+'Ark1'!#REF!</f>
        <v>#REF!</v>
      </c>
      <c r="C301" s="56" t="e">
        <f>+'Ark1'!#REF!</f>
        <v>#REF!</v>
      </c>
      <c r="D301" s="67" t="s">
        <v>37</v>
      </c>
      <c r="E301" s="348" t="e">
        <f>+'Ark1'!#REF!</f>
        <v>#REF!</v>
      </c>
      <c r="F301" s="348"/>
      <c r="G301" s="348" t="e">
        <f>+'Ark1'!#REF!</f>
        <v>#REF!</v>
      </c>
      <c r="H301" s="346"/>
      <c r="I301" s="185" t="e">
        <f>+'Ark1'!#REF!</f>
        <v>#REF!</v>
      </c>
      <c r="J301" s="185" t="e">
        <f t="shared" si="57"/>
        <v>#REF!</v>
      </c>
      <c r="K301" s="185" t="e">
        <f>+'Ark1'!#REF!</f>
        <v>#REF!</v>
      </c>
      <c r="L301" s="185"/>
      <c r="M301" s="162" t="e">
        <f>+'Ark1'!#REF!</f>
        <v>#REF!</v>
      </c>
      <c r="N301" s="185" t="e">
        <f t="shared" si="58"/>
        <v>#REF!</v>
      </c>
      <c r="O301" s="185"/>
      <c r="P301" s="519"/>
      <c r="Q301" s="185"/>
      <c r="R301" s="185"/>
      <c r="S301" s="185"/>
      <c r="T301" s="185"/>
      <c r="U301" s="185"/>
      <c r="V301" s="185"/>
      <c r="W301" s="185"/>
      <c r="X301" s="58" t="e">
        <f>+'Ark1'!#REF!</f>
        <v>#REF!</v>
      </c>
      <c r="Y301" s="185" t="e">
        <f t="shared" si="59"/>
        <v>#REF!</v>
      </c>
      <c r="Z301" s="162" t="e">
        <f>+'Ark1'!#REF!</f>
        <v>#REF!</v>
      </c>
      <c r="AA301" s="101"/>
      <c r="AB301" s="76" t="e">
        <f>+'Ark1'!#REF!</f>
        <v>#REF!</v>
      </c>
      <c r="AC301" s="76" t="e">
        <f>+'Ark1'!#REF!</f>
        <v>#REF!</v>
      </c>
      <c r="AD301" s="76" t="e">
        <f>+'Ark1'!#REF!</f>
        <v>#REF!</v>
      </c>
      <c r="AE301" s="73"/>
      <c r="AF301" s="162" t="e">
        <f>+'Ark1'!#REF!</f>
        <v>#REF!</v>
      </c>
      <c r="AG301" s="58" t="e">
        <f>+'Ark1'!#REF!</f>
        <v>#REF!</v>
      </c>
      <c r="AH301" s="76" t="e">
        <f>+'Ark1'!#REF!</f>
        <v>#REF!</v>
      </c>
      <c r="AI301" s="162" t="e">
        <f t="shared" si="60"/>
        <v>#REF!</v>
      </c>
      <c r="AJ301" s="47"/>
      <c r="AL301" s="61"/>
    </row>
    <row r="302" spans="1:38" ht="15.6">
      <c r="A302" s="47"/>
      <c r="B302" s="56" t="e">
        <f>+'Ark1'!#REF!</f>
        <v>#REF!</v>
      </c>
      <c r="C302" s="56" t="e">
        <f>+'Ark1'!#REF!</f>
        <v>#REF!</v>
      </c>
      <c r="D302" s="67" t="s">
        <v>38</v>
      </c>
      <c r="E302" s="348" t="e">
        <f>+'Ark1'!#REF!</f>
        <v>#REF!</v>
      </c>
      <c r="F302" s="348"/>
      <c r="G302" s="348" t="e">
        <f>+'Ark1'!#REF!</f>
        <v>#REF!</v>
      </c>
      <c r="H302" s="346"/>
      <c r="I302" s="185" t="e">
        <f>+'Ark1'!#REF!</f>
        <v>#REF!</v>
      </c>
      <c r="J302" s="185" t="e">
        <f t="shared" si="57"/>
        <v>#REF!</v>
      </c>
      <c r="K302" s="185" t="e">
        <f>+'Ark1'!#REF!</f>
        <v>#REF!</v>
      </c>
      <c r="L302" s="185"/>
      <c r="M302" s="162" t="e">
        <f>+'Ark1'!#REF!</f>
        <v>#REF!</v>
      </c>
      <c r="N302" s="185" t="e">
        <f t="shared" si="58"/>
        <v>#REF!</v>
      </c>
      <c r="O302" s="185"/>
      <c r="P302" s="519"/>
      <c r="Q302" s="185"/>
      <c r="R302" s="185"/>
      <c r="S302" s="185"/>
      <c r="T302" s="185"/>
      <c r="U302" s="185"/>
      <c r="V302" s="185"/>
      <c r="W302" s="185"/>
      <c r="X302" s="58" t="e">
        <f>+'Ark1'!#REF!</f>
        <v>#REF!</v>
      </c>
      <c r="Y302" s="185" t="e">
        <f t="shared" si="59"/>
        <v>#REF!</v>
      </c>
      <c r="Z302" s="162" t="e">
        <f>+'Ark1'!#REF!</f>
        <v>#REF!</v>
      </c>
      <c r="AA302" s="101"/>
      <c r="AB302" s="76" t="e">
        <f>+'Ark1'!#REF!</f>
        <v>#REF!</v>
      </c>
      <c r="AC302" s="76" t="e">
        <f>+'Ark1'!#REF!</f>
        <v>#REF!</v>
      </c>
      <c r="AD302" s="76" t="e">
        <f>+'Ark1'!#REF!</f>
        <v>#REF!</v>
      </c>
      <c r="AE302" s="73"/>
      <c r="AF302" s="162" t="e">
        <f>+'Ark1'!#REF!</f>
        <v>#REF!</v>
      </c>
      <c r="AG302" s="58" t="e">
        <f>+'Ark1'!#REF!</f>
        <v>#REF!</v>
      </c>
      <c r="AH302" s="76" t="e">
        <f>+'Ark1'!#REF!</f>
        <v>#REF!</v>
      </c>
      <c r="AI302" s="162" t="e">
        <f t="shared" si="60"/>
        <v>#REF!</v>
      </c>
      <c r="AJ302" s="47"/>
      <c r="AL302" s="61"/>
    </row>
    <row r="303" spans="1:38" ht="15.6">
      <c r="A303" s="47"/>
      <c r="B303" s="56" t="e">
        <f>+'Ark1'!#REF!</f>
        <v>#REF!</v>
      </c>
      <c r="C303" s="56" t="e">
        <f>+'Ark1'!#REF!</f>
        <v>#REF!</v>
      </c>
      <c r="D303" s="67" t="s">
        <v>39</v>
      </c>
      <c r="E303" s="348" t="e">
        <f>+'Ark1'!#REF!</f>
        <v>#REF!</v>
      </c>
      <c r="F303" s="348"/>
      <c r="G303" s="348" t="e">
        <f>+'Ark1'!#REF!</f>
        <v>#REF!</v>
      </c>
      <c r="H303" s="346"/>
      <c r="I303" s="185" t="e">
        <f>+'Ark1'!#REF!</f>
        <v>#REF!</v>
      </c>
      <c r="J303" s="185" t="e">
        <f t="shared" si="57"/>
        <v>#REF!</v>
      </c>
      <c r="K303" s="185" t="e">
        <f>+'Ark1'!#REF!</f>
        <v>#REF!</v>
      </c>
      <c r="L303" s="185"/>
      <c r="M303" s="162" t="e">
        <f>+'Ark1'!#REF!</f>
        <v>#REF!</v>
      </c>
      <c r="N303" s="185" t="e">
        <f t="shared" si="58"/>
        <v>#REF!</v>
      </c>
      <c r="O303" s="185"/>
      <c r="P303" s="519"/>
      <c r="Q303" s="185"/>
      <c r="R303" s="185"/>
      <c r="S303" s="185"/>
      <c r="T303" s="185"/>
      <c r="U303" s="185"/>
      <c r="V303" s="185"/>
      <c r="W303" s="185"/>
      <c r="X303" s="58" t="e">
        <f>+'Ark1'!#REF!</f>
        <v>#REF!</v>
      </c>
      <c r="Y303" s="185" t="e">
        <f t="shared" si="59"/>
        <v>#REF!</v>
      </c>
      <c r="Z303" s="162" t="e">
        <f>+'Ark1'!#REF!</f>
        <v>#REF!</v>
      </c>
      <c r="AA303" s="101"/>
      <c r="AB303" s="76" t="e">
        <f>+'Ark1'!#REF!</f>
        <v>#REF!</v>
      </c>
      <c r="AC303" s="76" t="e">
        <f>+'Ark1'!#REF!</f>
        <v>#REF!</v>
      </c>
      <c r="AD303" s="76" t="e">
        <f>+'Ark1'!#REF!</f>
        <v>#REF!</v>
      </c>
      <c r="AE303" s="73"/>
      <c r="AF303" s="162" t="e">
        <f>+'Ark1'!#REF!</f>
        <v>#REF!</v>
      </c>
      <c r="AG303" s="58" t="e">
        <f>+'Ark1'!#REF!</f>
        <v>#REF!</v>
      </c>
      <c r="AH303" s="76" t="e">
        <f>+'Ark1'!#REF!</f>
        <v>#REF!</v>
      </c>
      <c r="AI303" s="162" t="e">
        <f t="shared" si="60"/>
        <v>#REF!</v>
      </c>
      <c r="AJ303" s="47"/>
      <c r="AL303" s="61"/>
    </row>
    <row r="304" spans="1:38" ht="15.6">
      <c r="A304" s="47"/>
      <c r="B304" s="56" t="e">
        <f>+'Ark1'!#REF!</f>
        <v>#REF!</v>
      </c>
      <c r="C304" s="56" t="e">
        <f>+'Ark1'!#REF!</f>
        <v>#REF!</v>
      </c>
      <c r="D304" s="67" t="s">
        <v>403</v>
      </c>
      <c r="E304" s="348" t="e">
        <f>+'Ark1'!#REF!</f>
        <v>#REF!</v>
      </c>
      <c r="F304" s="348"/>
      <c r="G304" s="348" t="e">
        <f>+'Ark1'!#REF!</f>
        <v>#REF!</v>
      </c>
      <c r="H304" s="346"/>
      <c r="I304" s="185" t="e">
        <f>+'Ark1'!#REF!</f>
        <v>#REF!</v>
      </c>
      <c r="J304" s="185" t="e">
        <f t="shared" si="57"/>
        <v>#REF!</v>
      </c>
      <c r="K304" s="185" t="e">
        <f>+'Ark1'!#REF!</f>
        <v>#REF!</v>
      </c>
      <c r="L304" s="185"/>
      <c r="M304" s="162" t="e">
        <f>+'Ark1'!#REF!</f>
        <v>#REF!</v>
      </c>
      <c r="N304" s="185" t="e">
        <f t="shared" si="58"/>
        <v>#REF!</v>
      </c>
      <c r="O304" s="185"/>
      <c r="P304" s="519"/>
      <c r="Q304" s="185"/>
      <c r="R304" s="185"/>
      <c r="S304" s="185"/>
      <c r="T304" s="185"/>
      <c r="U304" s="185"/>
      <c r="V304" s="185"/>
      <c r="W304" s="185"/>
      <c r="X304" s="58" t="e">
        <f>+'Ark1'!#REF!</f>
        <v>#REF!</v>
      </c>
      <c r="Y304" s="185" t="e">
        <f t="shared" si="59"/>
        <v>#REF!</v>
      </c>
      <c r="Z304" s="162" t="e">
        <f>+'Ark1'!#REF!</f>
        <v>#REF!</v>
      </c>
      <c r="AA304" s="101"/>
      <c r="AB304" s="76" t="e">
        <f>+'Ark1'!#REF!</f>
        <v>#REF!</v>
      </c>
      <c r="AC304" s="76" t="e">
        <f>+'Ark1'!#REF!</f>
        <v>#REF!</v>
      </c>
      <c r="AD304" s="76" t="e">
        <f>+'Ark1'!#REF!</f>
        <v>#REF!</v>
      </c>
      <c r="AE304" s="73"/>
      <c r="AF304" s="162" t="e">
        <f>+'Ark1'!#REF!</f>
        <v>#REF!</v>
      </c>
      <c r="AG304" s="58" t="e">
        <f>+'Ark1'!#REF!</f>
        <v>#REF!</v>
      </c>
      <c r="AH304" s="76" t="e">
        <f>+'Ark1'!#REF!</f>
        <v>#REF!</v>
      </c>
      <c r="AI304" s="162" t="e">
        <f t="shared" si="60"/>
        <v>#REF!</v>
      </c>
      <c r="AJ304" s="47"/>
      <c r="AL304" s="61"/>
    </row>
    <row r="305" spans="1:38" ht="15.6">
      <c r="A305" s="47"/>
      <c r="B305" s="56" t="e">
        <f>+'Ark1'!#REF!</f>
        <v>#REF!</v>
      </c>
      <c r="C305" s="56" t="e">
        <f>+'Ark1'!#REF!</f>
        <v>#REF!</v>
      </c>
      <c r="D305" s="67" t="s">
        <v>40</v>
      </c>
      <c r="E305" s="348" t="e">
        <f>+'Ark1'!#REF!</f>
        <v>#REF!</v>
      </c>
      <c r="F305" s="348"/>
      <c r="G305" s="348" t="e">
        <f>+'Ark1'!#REF!</f>
        <v>#REF!</v>
      </c>
      <c r="H305" s="346"/>
      <c r="I305" s="185" t="e">
        <f>+'Ark1'!#REF!</f>
        <v>#REF!</v>
      </c>
      <c r="J305" s="185" t="e">
        <f t="shared" si="57"/>
        <v>#REF!</v>
      </c>
      <c r="K305" s="185" t="e">
        <f>+'Ark1'!#REF!</f>
        <v>#REF!</v>
      </c>
      <c r="L305" s="185"/>
      <c r="M305" s="162" t="e">
        <f>+'Ark1'!#REF!</f>
        <v>#REF!</v>
      </c>
      <c r="N305" s="185" t="e">
        <f t="shared" si="58"/>
        <v>#REF!</v>
      </c>
      <c r="O305" s="185"/>
      <c r="P305" s="519"/>
      <c r="Q305" s="185"/>
      <c r="R305" s="185"/>
      <c r="S305" s="185"/>
      <c r="T305" s="185"/>
      <c r="U305" s="185"/>
      <c r="V305" s="185"/>
      <c r="W305" s="185"/>
      <c r="X305" s="58" t="e">
        <f>+'Ark1'!#REF!</f>
        <v>#REF!</v>
      </c>
      <c r="Y305" s="185" t="e">
        <f t="shared" si="59"/>
        <v>#REF!</v>
      </c>
      <c r="Z305" s="162" t="e">
        <f>+'Ark1'!#REF!</f>
        <v>#REF!</v>
      </c>
      <c r="AA305" s="101"/>
      <c r="AB305" s="76" t="e">
        <f>+'Ark1'!#REF!</f>
        <v>#REF!</v>
      </c>
      <c r="AC305" s="76" t="e">
        <f>+'Ark1'!#REF!</f>
        <v>#REF!</v>
      </c>
      <c r="AD305" s="76" t="e">
        <f>+'Ark1'!#REF!</f>
        <v>#REF!</v>
      </c>
      <c r="AE305" s="73"/>
      <c r="AF305" s="162" t="e">
        <f>+'Ark1'!#REF!</f>
        <v>#REF!</v>
      </c>
      <c r="AG305" s="58" t="e">
        <f>+'Ark1'!#REF!</f>
        <v>#REF!</v>
      </c>
      <c r="AH305" s="76" t="e">
        <f>+'Ark1'!#REF!</f>
        <v>#REF!</v>
      </c>
      <c r="AI305" s="162" t="e">
        <f t="shared" si="60"/>
        <v>#REF!</v>
      </c>
      <c r="AJ305" s="47"/>
      <c r="AL305" s="61"/>
    </row>
    <row r="306" spans="1:38" ht="15.6">
      <c r="A306" s="47"/>
      <c r="B306" t="e">
        <f>+'Ark1'!#REF!</f>
        <v>#REF!</v>
      </c>
      <c r="C306" t="e">
        <f>+'Ark1'!#REF!</f>
        <v>#REF!</v>
      </c>
      <c r="D306" s="3" t="str">
        <f t="shared" ref="D306" si="61">+D291</f>
        <v>P-</v>
      </c>
      <c r="E306" s="331" t="e">
        <f>+'Ark1'!#REF!</f>
        <v>#REF!</v>
      </c>
      <c r="G306" s="331" t="e">
        <f>+'Ark1'!#REF!</f>
        <v>#REF!</v>
      </c>
      <c r="H306" s="346"/>
      <c r="I306" s="203" t="e">
        <f>+'Ark1'!#REF!</f>
        <v>#REF!</v>
      </c>
      <c r="J306" s="203" t="e">
        <f t="shared" si="57"/>
        <v>#REF!</v>
      </c>
      <c r="K306" s="203" t="e">
        <f>+'Ark1'!#REF!</f>
        <v>#REF!</v>
      </c>
      <c r="L306" s="203"/>
      <c r="M306" s="98" t="e">
        <f>+'Ark1'!#REF!</f>
        <v>#REF!</v>
      </c>
      <c r="N306" s="203" t="e">
        <f t="shared" si="58"/>
        <v>#REF!</v>
      </c>
      <c r="O306" s="203"/>
      <c r="P306" s="520"/>
      <c r="Q306" s="203"/>
      <c r="R306" s="203"/>
      <c r="S306" s="203"/>
      <c r="T306" s="203"/>
      <c r="U306" s="203"/>
      <c r="V306" s="203"/>
      <c r="W306" s="203"/>
      <c r="X306" s="1" t="e">
        <f>+'Ark1'!#REF!</f>
        <v>#REF!</v>
      </c>
      <c r="Y306" s="203" t="e">
        <f t="shared" si="59"/>
        <v>#REF!</v>
      </c>
      <c r="Z306" s="98" t="e">
        <f>+'Ark1'!#REF!</f>
        <v>#REF!</v>
      </c>
      <c r="AA306" s="101"/>
      <c r="AB306" s="11" t="e">
        <f>+'Ark1'!#REF!</f>
        <v>#REF!</v>
      </c>
      <c r="AC306" s="11" t="e">
        <f>+'Ark1'!#REF!</f>
        <v>#REF!</v>
      </c>
      <c r="AD306" s="11" t="e">
        <f>+'Ark1'!#REF!</f>
        <v>#REF!</v>
      </c>
      <c r="AE306" s="73"/>
      <c r="AF306" s="98" t="e">
        <f>+'Ark1'!#REF!</f>
        <v>#REF!</v>
      </c>
      <c r="AG306" s="1" t="e">
        <f>+'Ark1'!#REF!</f>
        <v>#REF!</v>
      </c>
      <c r="AH306" s="11" t="e">
        <f>+'Ark1'!#REF!</f>
        <v>#REF!</v>
      </c>
      <c r="AI306" s="98" t="e">
        <f t="shared" si="60"/>
        <v>#REF!</v>
      </c>
      <c r="AJ306" s="47"/>
      <c r="AL306" s="61"/>
    </row>
    <row r="307" spans="1:38" ht="15.6">
      <c r="A307" s="47"/>
      <c r="B307" t="e">
        <f>+'Ark1'!#REF!</f>
        <v>#REF!</v>
      </c>
      <c r="C307" t="e">
        <f>+'Ark1'!#REF!</f>
        <v>#REF!</v>
      </c>
      <c r="D307" s="3" t="str">
        <f t="shared" si="55"/>
        <v>P</v>
      </c>
      <c r="E307" s="331" t="e">
        <f>+'Ark1'!#REF!</f>
        <v>#REF!</v>
      </c>
      <c r="G307" s="331" t="e">
        <f>+'Ark1'!#REF!</f>
        <v>#REF!</v>
      </c>
      <c r="H307" s="346"/>
      <c r="I307" s="203" t="e">
        <f>+'Ark1'!#REF!</f>
        <v>#REF!</v>
      </c>
      <c r="J307" s="203" t="e">
        <f t="shared" si="57"/>
        <v>#REF!</v>
      </c>
      <c r="K307" s="203" t="e">
        <f>+'Ark1'!#REF!</f>
        <v>#REF!</v>
      </c>
      <c r="L307" s="203"/>
      <c r="M307" s="98" t="e">
        <f>+'Ark1'!#REF!</f>
        <v>#REF!</v>
      </c>
      <c r="N307" s="203" t="e">
        <f t="shared" si="58"/>
        <v>#REF!</v>
      </c>
      <c r="O307" s="203"/>
      <c r="P307" s="520"/>
      <c r="Q307" s="203"/>
      <c r="R307" s="203"/>
      <c r="S307" s="203"/>
      <c r="T307" s="203"/>
      <c r="U307" s="203"/>
      <c r="V307" s="203"/>
      <c r="W307" s="203"/>
      <c r="X307" s="1" t="e">
        <f>+'Ark1'!#REF!</f>
        <v>#REF!</v>
      </c>
      <c r="Y307" s="203" t="e">
        <f t="shared" si="59"/>
        <v>#REF!</v>
      </c>
      <c r="Z307" s="98" t="e">
        <f>+'Ark1'!#REF!</f>
        <v>#REF!</v>
      </c>
      <c r="AA307" s="101"/>
      <c r="AB307" s="11" t="e">
        <f>+'Ark1'!#REF!</f>
        <v>#REF!</v>
      </c>
      <c r="AC307" s="11" t="e">
        <f>+'Ark1'!#REF!</f>
        <v>#REF!</v>
      </c>
      <c r="AD307" s="11" t="e">
        <f>+'Ark1'!#REF!</f>
        <v>#REF!</v>
      </c>
      <c r="AE307" s="73"/>
      <c r="AF307" s="98" t="e">
        <f>+'Ark1'!#REF!</f>
        <v>#REF!</v>
      </c>
      <c r="AG307" s="1" t="e">
        <f>+'Ark1'!#REF!</f>
        <v>#REF!</v>
      </c>
      <c r="AH307" s="11" t="e">
        <f>+'Ark1'!#REF!</f>
        <v>#REF!</v>
      </c>
      <c r="AI307" s="98" t="e">
        <f t="shared" si="60"/>
        <v>#REF!</v>
      </c>
      <c r="AJ307" s="47"/>
      <c r="AL307" s="61"/>
    </row>
    <row r="308" spans="1:38" ht="15.6">
      <c r="A308" s="47"/>
      <c r="B308" t="e">
        <f>+'Ark1'!#REF!</f>
        <v>#REF!</v>
      </c>
      <c r="C308" t="e">
        <f>+'Ark1'!#REF!</f>
        <v>#REF!</v>
      </c>
      <c r="D308" s="3" t="str">
        <f t="shared" si="55"/>
        <v>P+</v>
      </c>
      <c r="E308" s="331" t="e">
        <f>+'Ark1'!#REF!</f>
        <v>#REF!</v>
      </c>
      <c r="G308" s="331" t="e">
        <f>+'Ark1'!#REF!</f>
        <v>#REF!</v>
      </c>
      <c r="H308" s="346"/>
      <c r="I308" s="203" t="e">
        <f>+'Ark1'!#REF!</f>
        <v>#REF!</v>
      </c>
      <c r="J308" s="203" t="e">
        <f t="shared" si="57"/>
        <v>#REF!</v>
      </c>
      <c r="K308" s="203" t="e">
        <f>+'Ark1'!#REF!</f>
        <v>#REF!</v>
      </c>
      <c r="L308" s="203"/>
      <c r="M308" s="98" t="e">
        <f>+'Ark1'!#REF!</f>
        <v>#REF!</v>
      </c>
      <c r="N308" s="203" t="e">
        <f t="shared" si="58"/>
        <v>#REF!</v>
      </c>
      <c r="O308" s="203"/>
      <c r="P308" s="520"/>
      <c r="Q308" s="203"/>
      <c r="R308" s="203"/>
      <c r="S308" s="203"/>
      <c r="T308" s="203"/>
      <c r="U308" s="203"/>
      <c r="V308" s="203"/>
      <c r="W308" s="203"/>
      <c r="X308" s="1" t="e">
        <f>+'Ark1'!#REF!</f>
        <v>#REF!</v>
      </c>
      <c r="Y308" s="203" t="e">
        <f t="shared" si="59"/>
        <v>#REF!</v>
      </c>
      <c r="Z308" s="98" t="e">
        <f>+'Ark1'!#REF!</f>
        <v>#REF!</v>
      </c>
      <c r="AA308" s="101"/>
      <c r="AB308" s="11" t="e">
        <f>+'Ark1'!#REF!</f>
        <v>#REF!</v>
      </c>
      <c r="AC308" s="11" t="e">
        <f>+'Ark1'!#REF!</f>
        <v>#REF!</v>
      </c>
      <c r="AD308" s="11" t="e">
        <f>+'Ark1'!#REF!</f>
        <v>#REF!</v>
      </c>
      <c r="AE308" s="73"/>
      <c r="AF308" s="98" t="e">
        <f>+'Ark1'!#REF!</f>
        <v>#REF!</v>
      </c>
      <c r="AG308" s="1" t="e">
        <f>+'Ark1'!#REF!</f>
        <v>#REF!</v>
      </c>
      <c r="AH308" s="11" t="e">
        <f>+'Ark1'!#REF!</f>
        <v>#REF!</v>
      </c>
      <c r="AI308" s="98" t="e">
        <f t="shared" si="60"/>
        <v>#REF!</v>
      </c>
      <c r="AJ308" s="47"/>
      <c r="AL308" s="61"/>
    </row>
    <row r="309" spans="1:38" ht="15.6">
      <c r="A309" s="47"/>
      <c r="B309" t="e">
        <f>+'Ark1'!#REF!</f>
        <v>#REF!</v>
      </c>
      <c r="C309" t="e">
        <f>+'Ark1'!#REF!</f>
        <v>#REF!</v>
      </c>
      <c r="D309" s="3" t="str">
        <f t="shared" si="55"/>
        <v>O-</v>
      </c>
      <c r="E309" s="331" t="e">
        <f>+'Ark1'!#REF!</f>
        <v>#REF!</v>
      </c>
      <c r="G309" s="331" t="e">
        <f>+'Ark1'!#REF!</f>
        <v>#REF!</v>
      </c>
      <c r="H309" s="346"/>
      <c r="I309" s="203" t="e">
        <f>+'Ark1'!#REF!</f>
        <v>#REF!</v>
      </c>
      <c r="J309" s="203" t="e">
        <f t="shared" si="57"/>
        <v>#REF!</v>
      </c>
      <c r="K309" s="203" t="e">
        <f>+'Ark1'!#REF!</f>
        <v>#REF!</v>
      </c>
      <c r="L309" s="203"/>
      <c r="M309" s="98" t="e">
        <f>+'Ark1'!#REF!</f>
        <v>#REF!</v>
      </c>
      <c r="N309" s="203" t="e">
        <f t="shared" si="58"/>
        <v>#REF!</v>
      </c>
      <c r="O309" s="203"/>
      <c r="P309" s="520"/>
      <c r="Q309" s="203"/>
      <c r="R309" s="203"/>
      <c r="S309" s="203"/>
      <c r="T309" s="203"/>
      <c r="U309" s="203"/>
      <c r="V309" s="203"/>
      <c r="W309" s="203"/>
      <c r="X309" s="1" t="e">
        <f>+'Ark1'!#REF!</f>
        <v>#REF!</v>
      </c>
      <c r="Y309" s="203" t="e">
        <f t="shared" si="59"/>
        <v>#REF!</v>
      </c>
      <c r="Z309" s="98" t="e">
        <f>+'Ark1'!#REF!</f>
        <v>#REF!</v>
      </c>
      <c r="AA309" s="101"/>
      <c r="AB309" s="11" t="e">
        <f>+'Ark1'!#REF!</f>
        <v>#REF!</v>
      </c>
      <c r="AC309" s="11" t="e">
        <f>+'Ark1'!#REF!</f>
        <v>#REF!</v>
      </c>
      <c r="AD309" s="11" t="e">
        <f>+'Ark1'!#REF!</f>
        <v>#REF!</v>
      </c>
      <c r="AE309" s="73"/>
      <c r="AF309" s="98" t="e">
        <f>+'Ark1'!#REF!</f>
        <v>#REF!</v>
      </c>
      <c r="AG309" s="1" t="e">
        <f>+'Ark1'!#REF!</f>
        <v>#REF!</v>
      </c>
      <c r="AH309" s="11" t="e">
        <f>+'Ark1'!#REF!</f>
        <v>#REF!</v>
      </c>
      <c r="AI309" s="98" t="e">
        <f t="shared" si="60"/>
        <v>#REF!</v>
      </c>
      <c r="AJ309" s="47"/>
      <c r="AL309" s="61"/>
    </row>
    <row r="310" spans="1:38" ht="15.6">
      <c r="A310" s="47"/>
      <c r="B310" t="e">
        <f>+'Ark1'!#REF!</f>
        <v>#REF!</v>
      </c>
      <c r="C310" t="e">
        <f>+'Ark1'!#REF!</f>
        <v>#REF!</v>
      </c>
      <c r="D310" s="3" t="str">
        <f t="shared" si="55"/>
        <v>O</v>
      </c>
      <c r="E310" s="331" t="e">
        <f>+'Ark1'!#REF!</f>
        <v>#REF!</v>
      </c>
      <c r="G310" s="331" t="e">
        <f>+'Ark1'!#REF!</f>
        <v>#REF!</v>
      </c>
      <c r="H310" s="346"/>
      <c r="I310" s="203" t="e">
        <f>+'Ark1'!#REF!</f>
        <v>#REF!</v>
      </c>
      <c r="J310" s="203" t="e">
        <f t="shared" si="57"/>
        <v>#REF!</v>
      </c>
      <c r="K310" s="203" t="e">
        <f>+'Ark1'!#REF!</f>
        <v>#REF!</v>
      </c>
      <c r="L310" s="203"/>
      <c r="M310" s="98" t="e">
        <f>+'Ark1'!#REF!</f>
        <v>#REF!</v>
      </c>
      <c r="N310" s="203" t="e">
        <f t="shared" si="58"/>
        <v>#REF!</v>
      </c>
      <c r="O310" s="203"/>
      <c r="P310" s="520"/>
      <c r="Q310" s="203"/>
      <c r="R310" s="203"/>
      <c r="S310" s="203"/>
      <c r="T310" s="203"/>
      <c r="U310" s="203"/>
      <c r="V310" s="203"/>
      <c r="W310" s="203"/>
      <c r="X310" s="1" t="e">
        <f>+'Ark1'!#REF!</f>
        <v>#REF!</v>
      </c>
      <c r="Y310" s="203" t="e">
        <f t="shared" si="59"/>
        <v>#REF!</v>
      </c>
      <c r="Z310" s="98" t="e">
        <f>+'Ark1'!#REF!</f>
        <v>#REF!</v>
      </c>
      <c r="AA310" s="101"/>
      <c r="AB310" s="11" t="e">
        <f>+'Ark1'!#REF!</f>
        <v>#REF!</v>
      </c>
      <c r="AC310" s="11" t="e">
        <f>+'Ark1'!#REF!</f>
        <v>#REF!</v>
      </c>
      <c r="AD310" s="11" t="e">
        <f>+'Ark1'!#REF!</f>
        <v>#REF!</v>
      </c>
      <c r="AE310" s="73"/>
      <c r="AF310" s="98" t="e">
        <f>+'Ark1'!#REF!</f>
        <v>#REF!</v>
      </c>
      <c r="AG310" s="1" t="e">
        <f>+'Ark1'!#REF!</f>
        <v>#REF!</v>
      </c>
      <c r="AH310" s="11" t="e">
        <f>+'Ark1'!#REF!</f>
        <v>#REF!</v>
      </c>
      <c r="AI310" s="98" t="e">
        <f t="shared" si="60"/>
        <v>#REF!</v>
      </c>
      <c r="AJ310" s="47"/>
      <c r="AL310" s="61"/>
    </row>
    <row r="311" spans="1:38" ht="15.6">
      <c r="A311" s="47"/>
      <c r="B311" t="e">
        <f>+'Ark1'!#REF!</f>
        <v>#REF!</v>
      </c>
      <c r="C311" t="e">
        <f>+'Ark1'!#REF!</f>
        <v>#REF!</v>
      </c>
      <c r="D311" s="3" t="str">
        <f t="shared" si="55"/>
        <v>O+</v>
      </c>
      <c r="E311" s="331" t="e">
        <f>+'Ark1'!#REF!</f>
        <v>#REF!</v>
      </c>
      <c r="G311" s="331" t="e">
        <f>+'Ark1'!#REF!</f>
        <v>#REF!</v>
      </c>
      <c r="H311" s="346"/>
      <c r="I311" s="203" t="e">
        <f>+'Ark1'!#REF!</f>
        <v>#REF!</v>
      </c>
      <c r="J311" s="203" t="e">
        <f t="shared" si="57"/>
        <v>#REF!</v>
      </c>
      <c r="K311" s="203" t="e">
        <f>+'Ark1'!#REF!</f>
        <v>#REF!</v>
      </c>
      <c r="L311" s="203"/>
      <c r="M311" s="98" t="e">
        <f>+'Ark1'!#REF!</f>
        <v>#REF!</v>
      </c>
      <c r="N311" s="203" t="e">
        <f t="shared" si="58"/>
        <v>#REF!</v>
      </c>
      <c r="O311" s="203"/>
      <c r="P311" s="520"/>
      <c r="Q311" s="203"/>
      <c r="R311" s="203"/>
      <c r="S311" s="203"/>
      <c r="T311" s="203"/>
      <c r="U311" s="203"/>
      <c r="V311" s="203"/>
      <c r="W311" s="203"/>
      <c r="X311" s="1" t="e">
        <f>+'Ark1'!#REF!</f>
        <v>#REF!</v>
      </c>
      <c r="Y311" s="203" t="e">
        <f t="shared" si="59"/>
        <v>#REF!</v>
      </c>
      <c r="Z311" s="98" t="e">
        <f>+'Ark1'!#REF!</f>
        <v>#REF!</v>
      </c>
      <c r="AA311" s="101"/>
      <c r="AB311" s="11" t="e">
        <f>+'Ark1'!#REF!</f>
        <v>#REF!</v>
      </c>
      <c r="AC311" s="11" t="e">
        <f>+'Ark1'!#REF!</f>
        <v>#REF!</v>
      </c>
      <c r="AD311" s="11" t="e">
        <f>+'Ark1'!#REF!</f>
        <v>#REF!</v>
      </c>
      <c r="AE311" s="73"/>
      <c r="AF311" s="98" t="e">
        <f>+'Ark1'!#REF!</f>
        <v>#REF!</v>
      </c>
      <c r="AG311" s="1" t="e">
        <f>+'Ark1'!#REF!</f>
        <v>#REF!</v>
      </c>
      <c r="AH311" s="11" t="e">
        <f>+'Ark1'!#REF!</f>
        <v>#REF!</v>
      </c>
      <c r="AI311" s="98" t="e">
        <f t="shared" si="60"/>
        <v>#REF!</v>
      </c>
      <c r="AJ311" s="47"/>
      <c r="AL311" s="61"/>
    </row>
    <row r="312" spans="1:38" ht="15.6">
      <c r="A312" s="47"/>
      <c r="B312" t="e">
        <f>+'Ark1'!#REF!</f>
        <v>#REF!</v>
      </c>
      <c r="C312" t="e">
        <f>+'Ark1'!#REF!</f>
        <v>#REF!</v>
      </c>
      <c r="D312" s="3" t="str">
        <f t="shared" si="55"/>
        <v>R-</v>
      </c>
      <c r="E312" s="331" t="e">
        <f>+'Ark1'!#REF!</f>
        <v>#REF!</v>
      </c>
      <c r="G312" s="331" t="e">
        <f>+'Ark1'!#REF!</f>
        <v>#REF!</v>
      </c>
      <c r="H312" s="346"/>
      <c r="I312" s="203" t="e">
        <f>+'Ark1'!#REF!</f>
        <v>#REF!</v>
      </c>
      <c r="J312" s="203" t="e">
        <f t="shared" si="57"/>
        <v>#REF!</v>
      </c>
      <c r="K312" s="203" t="e">
        <f>+'Ark1'!#REF!</f>
        <v>#REF!</v>
      </c>
      <c r="L312" s="203"/>
      <c r="M312" s="98" t="e">
        <f>+'Ark1'!#REF!</f>
        <v>#REF!</v>
      </c>
      <c r="N312" s="203" t="e">
        <f t="shared" si="58"/>
        <v>#REF!</v>
      </c>
      <c r="O312" s="203"/>
      <c r="P312" s="520"/>
      <c r="Q312" s="203"/>
      <c r="R312" s="203"/>
      <c r="S312" s="203"/>
      <c r="T312" s="203"/>
      <c r="U312" s="203"/>
      <c r="V312" s="203"/>
      <c r="W312" s="203"/>
      <c r="X312" s="1" t="e">
        <f>+'Ark1'!#REF!</f>
        <v>#REF!</v>
      </c>
      <c r="Y312" s="203" t="e">
        <f t="shared" si="59"/>
        <v>#REF!</v>
      </c>
      <c r="Z312" s="98" t="e">
        <f>+'Ark1'!#REF!</f>
        <v>#REF!</v>
      </c>
      <c r="AA312" s="101"/>
      <c r="AB312" s="11" t="e">
        <f>+'Ark1'!#REF!</f>
        <v>#REF!</v>
      </c>
      <c r="AC312" s="11" t="e">
        <f>+'Ark1'!#REF!</f>
        <v>#REF!</v>
      </c>
      <c r="AD312" s="11" t="e">
        <f>+'Ark1'!#REF!</f>
        <v>#REF!</v>
      </c>
      <c r="AE312" s="73"/>
      <c r="AF312" s="98" t="e">
        <f>+'Ark1'!#REF!</f>
        <v>#REF!</v>
      </c>
      <c r="AG312" s="1" t="e">
        <f>+'Ark1'!#REF!</f>
        <v>#REF!</v>
      </c>
      <c r="AH312" s="11" t="e">
        <f>+'Ark1'!#REF!</f>
        <v>#REF!</v>
      </c>
      <c r="AI312" s="98" t="e">
        <f t="shared" si="60"/>
        <v>#REF!</v>
      </c>
      <c r="AJ312" s="47"/>
      <c r="AL312" s="61"/>
    </row>
    <row r="313" spans="1:38" ht="15.6">
      <c r="A313" s="47"/>
      <c r="B313" t="e">
        <f>+'Ark1'!#REF!</f>
        <v>#REF!</v>
      </c>
      <c r="C313" t="e">
        <f>+'Ark1'!#REF!</f>
        <v>#REF!</v>
      </c>
      <c r="D313" s="3" t="str">
        <f t="shared" si="55"/>
        <v>R</v>
      </c>
      <c r="E313" s="331" t="e">
        <f>+'Ark1'!#REF!</f>
        <v>#REF!</v>
      </c>
      <c r="G313" s="331" t="e">
        <f>+'Ark1'!#REF!</f>
        <v>#REF!</v>
      </c>
      <c r="H313" s="346"/>
      <c r="I313" s="203" t="e">
        <f>+'Ark1'!#REF!</f>
        <v>#REF!</v>
      </c>
      <c r="J313" s="203" t="e">
        <f t="shared" si="57"/>
        <v>#REF!</v>
      </c>
      <c r="K313" s="203" t="e">
        <f>+'Ark1'!#REF!</f>
        <v>#REF!</v>
      </c>
      <c r="L313" s="203"/>
      <c r="M313" s="98" t="e">
        <f>+'Ark1'!#REF!</f>
        <v>#REF!</v>
      </c>
      <c r="N313" s="203" t="e">
        <f t="shared" si="58"/>
        <v>#REF!</v>
      </c>
      <c r="O313" s="203"/>
      <c r="P313" s="520"/>
      <c r="Q313" s="203"/>
      <c r="R313" s="203"/>
      <c r="S313" s="203"/>
      <c r="T313" s="203"/>
      <c r="U313" s="203"/>
      <c r="V313" s="203"/>
      <c r="W313" s="203"/>
      <c r="X313" s="1" t="e">
        <f>+'Ark1'!#REF!</f>
        <v>#REF!</v>
      </c>
      <c r="Y313" s="203" t="e">
        <f t="shared" si="59"/>
        <v>#REF!</v>
      </c>
      <c r="Z313" s="98" t="e">
        <f>+'Ark1'!#REF!</f>
        <v>#REF!</v>
      </c>
      <c r="AA313" s="101"/>
      <c r="AB313" s="11" t="e">
        <f>+'Ark1'!#REF!</f>
        <v>#REF!</v>
      </c>
      <c r="AC313" s="11" t="e">
        <f>+'Ark1'!#REF!</f>
        <v>#REF!</v>
      </c>
      <c r="AD313" s="11" t="e">
        <f>+'Ark1'!#REF!</f>
        <v>#REF!</v>
      </c>
      <c r="AE313" s="73"/>
      <c r="AF313" s="98" t="e">
        <f>+'Ark1'!#REF!</f>
        <v>#REF!</v>
      </c>
      <c r="AG313" s="1" t="e">
        <f>+'Ark1'!#REF!</f>
        <v>#REF!</v>
      </c>
      <c r="AH313" s="11" t="e">
        <f>+'Ark1'!#REF!</f>
        <v>#REF!</v>
      </c>
      <c r="AI313" s="98" t="e">
        <f t="shared" si="60"/>
        <v>#REF!</v>
      </c>
      <c r="AJ313" s="47"/>
      <c r="AL313" s="61"/>
    </row>
    <row r="314" spans="1:38" ht="15.6">
      <c r="A314" s="47"/>
      <c r="B314" t="e">
        <f>+'Ark1'!#REF!</f>
        <v>#REF!</v>
      </c>
      <c r="C314" t="e">
        <f>+'Ark1'!#REF!</f>
        <v>#REF!</v>
      </c>
      <c r="D314" s="3" t="str">
        <f t="shared" si="55"/>
        <v>R+</v>
      </c>
      <c r="E314" s="331" t="e">
        <f>+'Ark1'!#REF!</f>
        <v>#REF!</v>
      </c>
      <c r="G314" s="331" t="e">
        <f>+'Ark1'!#REF!</f>
        <v>#REF!</v>
      </c>
      <c r="H314" s="346"/>
      <c r="I314" s="203" t="e">
        <f>+'Ark1'!#REF!</f>
        <v>#REF!</v>
      </c>
      <c r="J314" s="203" t="e">
        <f t="shared" si="57"/>
        <v>#REF!</v>
      </c>
      <c r="K314" s="203" t="e">
        <f>+'Ark1'!#REF!</f>
        <v>#REF!</v>
      </c>
      <c r="L314" s="203"/>
      <c r="M314" s="98" t="e">
        <f>+'Ark1'!#REF!</f>
        <v>#REF!</v>
      </c>
      <c r="N314" s="203" t="e">
        <f t="shared" si="58"/>
        <v>#REF!</v>
      </c>
      <c r="O314" s="203"/>
      <c r="P314" s="520"/>
      <c r="Q314" s="203"/>
      <c r="R314" s="203"/>
      <c r="S314" s="203"/>
      <c r="T314" s="203"/>
      <c r="U314" s="203"/>
      <c r="V314" s="203"/>
      <c r="W314" s="203"/>
      <c r="X314" s="1" t="e">
        <f>+'Ark1'!#REF!</f>
        <v>#REF!</v>
      </c>
      <c r="Y314" s="203" t="e">
        <f t="shared" si="59"/>
        <v>#REF!</v>
      </c>
      <c r="Z314" s="98" t="e">
        <f>+'Ark1'!#REF!</f>
        <v>#REF!</v>
      </c>
      <c r="AA314" s="101"/>
      <c r="AB314" s="11" t="e">
        <f>+'Ark1'!#REF!</f>
        <v>#REF!</v>
      </c>
      <c r="AC314" s="11" t="e">
        <f>+'Ark1'!#REF!</f>
        <v>#REF!</v>
      </c>
      <c r="AD314" s="11" t="e">
        <f>+'Ark1'!#REF!</f>
        <v>#REF!</v>
      </c>
      <c r="AE314" s="73"/>
      <c r="AF314" s="98" t="e">
        <f>+'Ark1'!#REF!</f>
        <v>#REF!</v>
      </c>
      <c r="AG314" s="1" t="e">
        <f>+'Ark1'!#REF!</f>
        <v>#REF!</v>
      </c>
      <c r="AH314" s="11" t="e">
        <f>+'Ark1'!#REF!</f>
        <v>#REF!</v>
      </c>
      <c r="AI314" s="98" t="e">
        <f t="shared" si="60"/>
        <v>#REF!</v>
      </c>
      <c r="AJ314" s="47"/>
      <c r="AL314" s="61"/>
    </row>
    <row r="315" spans="1:38" ht="15.6">
      <c r="A315" s="47"/>
      <c r="B315" t="e">
        <f>+'Ark1'!#REF!</f>
        <v>#REF!</v>
      </c>
      <c r="C315" t="e">
        <f>+'Ark1'!#REF!</f>
        <v>#REF!</v>
      </c>
      <c r="D315" s="3" t="str">
        <f t="shared" si="55"/>
        <v>U-</v>
      </c>
      <c r="E315" s="331" t="e">
        <f>+'Ark1'!#REF!</f>
        <v>#REF!</v>
      </c>
      <c r="G315" s="331" t="e">
        <f>+'Ark1'!#REF!</f>
        <v>#REF!</v>
      </c>
      <c r="H315" s="346"/>
      <c r="I315" s="203" t="e">
        <f>+'Ark1'!#REF!</f>
        <v>#REF!</v>
      </c>
      <c r="J315" s="203" t="e">
        <f t="shared" si="57"/>
        <v>#REF!</v>
      </c>
      <c r="K315" s="203" t="e">
        <f>+'Ark1'!#REF!</f>
        <v>#REF!</v>
      </c>
      <c r="L315" s="203"/>
      <c r="M315" s="98" t="e">
        <f>+'Ark1'!#REF!</f>
        <v>#REF!</v>
      </c>
      <c r="N315" s="203" t="e">
        <f t="shared" si="58"/>
        <v>#REF!</v>
      </c>
      <c r="O315" s="203"/>
      <c r="P315" s="520"/>
      <c r="Q315" s="203"/>
      <c r="R315" s="203"/>
      <c r="S315" s="203"/>
      <c r="T315" s="203"/>
      <c r="U315" s="203"/>
      <c r="V315" s="203"/>
      <c r="W315" s="203"/>
      <c r="X315" s="1" t="e">
        <f>+'Ark1'!#REF!</f>
        <v>#REF!</v>
      </c>
      <c r="Y315" s="203" t="e">
        <f t="shared" si="59"/>
        <v>#REF!</v>
      </c>
      <c r="Z315" s="98" t="e">
        <f>+'Ark1'!#REF!</f>
        <v>#REF!</v>
      </c>
      <c r="AA315" s="101"/>
      <c r="AB315" s="11" t="e">
        <f>+'Ark1'!#REF!</f>
        <v>#REF!</v>
      </c>
      <c r="AC315" s="11" t="e">
        <f>+'Ark1'!#REF!</f>
        <v>#REF!</v>
      </c>
      <c r="AD315" s="11" t="e">
        <f>+'Ark1'!#REF!</f>
        <v>#REF!</v>
      </c>
      <c r="AE315" s="73"/>
      <c r="AF315" s="98" t="e">
        <f>+'Ark1'!#REF!</f>
        <v>#REF!</v>
      </c>
      <c r="AG315" s="1" t="e">
        <f>+'Ark1'!#REF!</f>
        <v>#REF!</v>
      </c>
      <c r="AH315" s="11" t="e">
        <f>+'Ark1'!#REF!</f>
        <v>#REF!</v>
      </c>
      <c r="AI315" s="98" t="e">
        <f t="shared" si="60"/>
        <v>#REF!</v>
      </c>
      <c r="AJ315" s="47"/>
      <c r="AL315" s="61"/>
    </row>
    <row r="316" spans="1:38" ht="15.6">
      <c r="A316" s="47"/>
      <c r="B316" t="e">
        <f>+'Ark1'!#REF!</f>
        <v>#REF!</v>
      </c>
      <c r="C316" t="e">
        <f>+'Ark1'!#REF!</f>
        <v>#REF!</v>
      </c>
      <c r="D316" s="3" t="str">
        <f t="shared" si="55"/>
        <v>U</v>
      </c>
      <c r="E316" s="331" t="e">
        <f>+'Ark1'!#REF!</f>
        <v>#REF!</v>
      </c>
      <c r="G316" s="331" t="e">
        <f>+'Ark1'!#REF!</f>
        <v>#REF!</v>
      </c>
      <c r="H316" s="346"/>
      <c r="I316" s="203" t="e">
        <f>+'Ark1'!#REF!</f>
        <v>#REF!</v>
      </c>
      <c r="J316" s="203" t="e">
        <f t="shared" si="57"/>
        <v>#REF!</v>
      </c>
      <c r="K316" s="203" t="e">
        <f>+'Ark1'!#REF!</f>
        <v>#REF!</v>
      </c>
      <c r="L316" s="203"/>
      <c r="M316" s="98" t="e">
        <f>+'Ark1'!#REF!</f>
        <v>#REF!</v>
      </c>
      <c r="N316" s="203" t="e">
        <f t="shared" si="58"/>
        <v>#REF!</v>
      </c>
      <c r="O316" s="203"/>
      <c r="P316" s="520"/>
      <c r="Q316" s="203"/>
      <c r="R316" s="203"/>
      <c r="S316" s="203"/>
      <c r="T316" s="203"/>
      <c r="U316" s="203"/>
      <c r="V316" s="203"/>
      <c r="W316" s="203"/>
      <c r="X316" s="1" t="e">
        <f>+'Ark1'!#REF!</f>
        <v>#REF!</v>
      </c>
      <c r="Y316" s="203" t="e">
        <f t="shared" si="59"/>
        <v>#REF!</v>
      </c>
      <c r="Z316" s="98" t="e">
        <f>+'Ark1'!#REF!</f>
        <v>#REF!</v>
      </c>
      <c r="AA316" s="101"/>
      <c r="AB316" s="11" t="e">
        <f>+'Ark1'!#REF!</f>
        <v>#REF!</v>
      </c>
      <c r="AC316" s="11" t="e">
        <f>+'Ark1'!#REF!</f>
        <v>#REF!</v>
      </c>
      <c r="AD316" s="11" t="e">
        <f>+'Ark1'!#REF!</f>
        <v>#REF!</v>
      </c>
      <c r="AE316" s="73"/>
      <c r="AF316" s="98" t="e">
        <f>+'Ark1'!#REF!</f>
        <v>#REF!</v>
      </c>
      <c r="AG316" s="1" t="e">
        <f>+'Ark1'!#REF!</f>
        <v>#REF!</v>
      </c>
      <c r="AH316" s="11" t="e">
        <f>+'Ark1'!#REF!</f>
        <v>#REF!</v>
      </c>
      <c r="AI316" s="98" t="e">
        <f t="shared" si="60"/>
        <v>#REF!</v>
      </c>
      <c r="AJ316" s="47"/>
      <c r="AL316" s="61"/>
    </row>
    <row r="317" spans="1:38" ht="15.6">
      <c r="A317" s="47"/>
      <c r="B317" t="e">
        <f>+'Ark1'!#REF!</f>
        <v>#REF!</v>
      </c>
      <c r="C317" t="e">
        <f>+'Ark1'!#REF!</f>
        <v>#REF!</v>
      </c>
      <c r="D317" s="3" t="str">
        <f t="shared" si="55"/>
        <v>U+</v>
      </c>
      <c r="E317" s="331" t="e">
        <f>+'Ark1'!#REF!</f>
        <v>#REF!</v>
      </c>
      <c r="G317" s="331" t="e">
        <f>+'Ark1'!#REF!</f>
        <v>#REF!</v>
      </c>
      <c r="H317" s="346"/>
      <c r="I317" s="203" t="e">
        <f>+'Ark1'!#REF!</f>
        <v>#REF!</v>
      </c>
      <c r="J317" s="203" t="e">
        <f t="shared" si="57"/>
        <v>#REF!</v>
      </c>
      <c r="K317" s="203" t="e">
        <f>+'Ark1'!#REF!</f>
        <v>#REF!</v>
      </c>
      <c r="L317" s="203"/>
      <c r="M317" s="98" t="e">
        <f>+'Ark1'!#REF!</f>
        <v>#REF!</v>
      </c>
      <c r="N317" s="203" t="e">
        <f t="shared" si="58"/>
        <v>#REF!</v>
      </c>
      <c r="O317" s="203"/>
      <c r="P317" s="520"/>
      <c r="Q317" s="203"/>
      <c r="R317" s="203"/>
      <c r="S317" s="203"/>
      <c r="T317" s="203"/>
      <c r="U317" s="203"/>
      <c r="V317" s="203"/>
      <c r="W317" s="203"/>
      <c r="X317" s="1" t="e">
        <f>+'Ark1'!#REF!</f>
        <v>#REF!</v>
      </c>
      <c r="Y317" s="203" t="e">
        <f t="shared" si="59"/>
        <v>#REF!</v>
      </c>
      <c r="Z317" s="98" t="e">
        <f>+'Ark1'!#REF!</f>
        <v>#REF!</v>
      </c>
      <c r="AA317" s="101"/>
      <c r="AB317" s="11" t="e">
        <f>+'Ark1'!#REF!</f>
        <v>#REF!</v>
      </c>
      <c r="AC317" s="11" t="e">
        <f>+'Ark1'!#REF!</f>
        <v>#REF!</v>
      </c>
      <c r="AD317" s="11" t="e">
        <f>+'Ark1'!#REF!</f>
        <v>#REF!</v>
      </c>
      <c r="AE317" s="73"/>
      <c r="AF317" s="98" t="e">
        <f>+'Ark1'!#REF!</f>
        <v>#REF!</v>
      </c>
      <c r="AG317" s="1" t="e">
        <f>+'Ark1'!#REF!</f>
        <v>#REF!</v>
      </c>
      <c r="AH317" s="11" t="e">
        <f>+'Ark1'!#REF!</f>
        <v>#REF!</v>
      </c>
      <c r="AI317" s="98" t="e">
        <f t="shared" si="60"/>
        <v>#REF!</v>
      </c>
      <c r="AJ317" s="47"/>
      <c r="AL317" s="61"/>
    </row>
    <row r="318" spans="1:38" ht="15.6">
      <c r="A318" s="47"/>
      <c r="B318" t="e">
        <f>+'Ark1'!#REF!</f>
        <v>#REF!</v>
      </c>
      <c r="C318" t="e">
        <f>+'Ark1'!#REF!</f>
        <v>#REF!</v>
      </c>
      <c r="D318" s="3" t="str">
        <f t="shared" si="55"/>
        <v>E-</v>
      </c>
      <c r="E318" s="331" t="e">
        <f>+'Ark1'!#REF!</f>
        <v>#REF!</v>
      </c>
      <c r="G318" s="331" t="e">
        <f>+'Ark1'!#REF!</f>
        <v>#REF!</v>
      </c>
      <c r="H318" s="346"/>
      <c r="I318" s="203" t="e">
        <f>+'Ark1'!#REF!</f>
        <v>#REF!</v>
      </c>
      <c r="J318" s="203" t="e">
        <f t="shared" si="57"/>
        <v>#REF!</v>
      </c>
      <c r="K318" s="203" t="e">
        <f>+'Ark1'!#REF!</f>
        <v>#REF!</v>
      </c>
      <c r="L318" s="203"/>
      <c r="M318" s="98" t="e">
        <f>+'Ark1'!#REF!</f>
        <v>#REF!</v>
      </c>
      <c r="N318" s="203" t="e">
        <f t="shared" si="58"/>
        <v>#REF!</v>
      </c>
      <c r="O318" s="203"/>
      <c r="P318" s="520"/>
      <c r="Q318" s="203"/>
      <c r="R318" s="203"/>
      <c r="S318" s="203"/>
      <c r="T318" s="203"/>
      <c r="U318" s="203"/>
      <c r="V318" s="203"/>
      <c r="W318" s="203"/>
      <c r="X318" s="1" t="e">
        <f>+'Ark1'!#REF!</f>
        <v>#REF!</v>
      </c>
      <c r="Y318" s="203" t="e">
        <f t="shared" si="59"/>
        <v>#REF!</v>
      </c>
      <c r="Z318" s="98" t="e">
        <f>+'Ark1'!#REF!</f>
        <v>#REF!</v>
      </c>
      <c r="AA318" s="101"/>
      <c r="AB318" s="11" t="e">
        <f>+'Ark1'!#REF!</f>
        <v>#REF!</v>
      </c>
      <c r="AC318" s="11" t="e">
        <f>+'Ark1'!#REF!</f>
        <v>#REF!</v>
      </c>
      <c r="AD318" s="11" t="e">
        <f>+'Ark1'!#REF!</f>
        <v>#REF!</v>
      </c>
      <c r="AE318" s="73"/>
      <c r="AF318" s="98" t="e">
        <f>+'Ark1'!#REF!</f>
        <v>#REF!</v>
      </c>
      <c r="AG318" s="1" t="e">
        <f>+'Ark1'!#REF!</f>
        <v>#REF!</v>
      </c>
      <c r="AH318" s="11" t="e">
        <f>+'Ark1'!#REF!</f>
        <v>#REF!</v>
      </c>
      <c r="AI318" s="98" t="e">
        <f t="shared" si="60"/>
        <v>#REF!</v>
      </c>
      <c r="AJ318" s="47"/>
      <c r="AL318" s="61"/>
    </row>
    <row r="319" spans="1:38" ht="15.6">
      <c r="A319" s="47"/>
      <c r="B319" t="e">
        <f>+'Ark1'!#REF!</f>
        <v>#REF!</v>
      </c>
      <c r="C319" t="e">
        <f>+'Ark1'!#REF!</f>
        <v>#REF!</v>
      </c>
      <c r="D319" s="3" t="str">
        <f t="shared" si="55"/>
        <v>E</v>
      </c>
      <c r="E319" s="331" t="e">
        <f>+'Ark1'!#REF!</f>
        <v>#REF!</v>
      </c>
      <c r="G319" s="331" t="e">
        <f>+'Ark1'!#REF!</f>
        <v>#REF!</v>
      </c>
      <c r="H319" s="346"/>
      <c r="I319" s="203" t="e">
        <f>+'Ark1'!#REF!</f>
        <v>#REF!</v>
      </c>
      <c r="J319" s="203" t="e">
        <f t="shared" si="57"/>
        <v>#REF!</v>
      </c>
      <c r="K319" s="203" t="e">
        <f>+'Ark1'!#REF!</f>
        <v>#REF!</v>
      </c>
      <c r="L319" s="203"/>
      <c r="M319" s="98" t="e">
        <f>+'Ark1'!#REF!</f>
        <v>#REF!</v>
      </c>
      <c r="N319" s="203" t="e">
        <f t="shared" si="58"/>
        <v>#REF!</v>
      </c>
      <c r="O319" s="203"/>
      <c r="P319" s="520"/>
      <c r="Q319" s="203"/>
      <c r="R319" s="203"/>
      <c r="S319" s="203"/>
      <c r="T319" s="203"/>
      <c r="U319" s="203"/>
      <c r="V319" s="203"/>
      <c r="W319" s="203"/>
      <c r="X319" s="1" t="e">
        <f>+'Ark1'!#REF!</f>
        <v>#REF!</v>
      </c>
      <c r="Y319" s="203" t="e">
        <f t="shared" si="59"/>
        <v>#REF!</v>
      </c>
      <c r="Z319" s="98" t="e">
        <f>+'Ark1'!#REF!</f>
        <v>#REF!</v>
      </c>
      <c r="AA319" s="101"/>
      <c r="AB319" s="11" t="e">
        <f>+'Ark1'!#REF!</f>
        <v>#REF!</v>
      </c>
      <c r="AC319" s="11" t="e">
        <f>+'Ark1'!#REF!</f>
        <v>#REF!</v>
      </c>
      <c r="AD319" s="11" t="e">
        <f>+'Ark1'!#REF!</f>
        <v>#REF!</v>
      </c>
      <c r="AE319" s="73"/>
      <c r="AF319" s="98" t="e">
        <f>+'Ark1'!#REF!</f>
        <v>#REF!</v>
      </c>
      <c r="AG319" s="1" t="e">
        <f>+'Ark1'!#REF!</f>
        <v>#REF!</v>
      </c>
      <c r="AH319" s="11" t="e">
        <f>+'Ark1'!#REF!</f>
        <v>#REF!</v>
      </c>
      <c r="AI319" s="98" t="e">
        <f t="shared" si="60"/>
        <v>#REF!</v>
      </c>
      <c r="AJ319" s="47"/>
      <c r="AL319" s="61"/>
    </row>
    <row r="320" spans="1:38" ht="15.6">
      <c r="A320" s="47"/>
      <c r="B320" t="e">
        <f>+'Ark1'!#REF!</f>
        <v>#REF!</v>
      </c>
      <c r="C320" t="e">
        <f>+'Ark1'!#REF!</f>
        <v>#REF!</v>
      </c>
      <c r="D320" s="3" t="str">
        <f t="shared" si="55"/>
        <v>E+</v>
      </c>
      <c r="E320" s="331" t="e">
        <f>+'Ark1'!#REF!</f>
        <v>#REF!</v>
      </c>
      <c r="G320" s="331" t="e">
        <f>+'Ark1'!#REF!</f>
        <v>#REF!</v>
      </c>
      <c r="H320" s="346"/>
      <c r="I320" s="203" t="e">
        <f>+'Ark1'!#REF!</f>
        <v>#REF!</v>
      </c>
      <c r="J320" s="203" t="e">
        <f t="shared" si="57"/>
        <v>#REF!</v>
      </c>
      <c r="K320" s="203" t="e">
        <f>+'Ark1'!#REF!</f>
        <v>#REF!</v>
      </c>
      <c r="L320" s="203"/>
      <c r="M320" s="98" t="e">
        <f>+'Ark1'!#REF!</f>
        <v>#REF!</v>
      </c>
      <c r="N320" s="203" t="e">
        <f t="shared" si="58"/>
        <v>#REF!</v>
      </c>
      <c r="O320" s="203"/>
      <c r="P320" s="520"/>
      <c r="Q320" s="203"/>
      <c r="R320" s="203"/>
      <c r="S320" s="203"/>
      <c r="T320" s="203"/>
      <c r="U320" s="203"/>
      <c r="V320" s="203"/>
      <c r="W320" s="203"/>
      <c r="X320" s="1" t="e">
        <f>+'Ark1'!#REF!</f>
        <v>#REF!</v>
      </c>
      <c r="Y320" s="203" t="e">
        <f t="shared" si="59"/>
        <v>#REF!</v>
      </c>
      <c r="Z320" s="98" t="e">
        <f>+'Ark1'!#REF!</f>
        <v>#REF!</v>
      </c>
      <c r="AA320" s="101"/>
      <c r="AB320" s="11" t="e">
        <f>+'Ark1'!#REF!</f>
        <v>#REF!</v>
      </c>
      <c r="AC320" s="11" t="e">
        <f>+'Ark1'!#REF!</f>
        <v>#REF!</v>
      </c>
      <c r="AD320" s="11" t="e">
        <f>+'Ark1'!#REF!</f>
        <v>#REF!</v>
      </c>
      <c r="AE320" s="73"/>
      <c r="AF320" s="98" t="e">
        <f>+'Ark1'!#REF!</f>
        <v>#REF!</v>
      </c>
      <c r="AG320" s="1" t="e">
        <f>+'Ark1'!#REF!</f>
        <v>#REF!</v>
      </c>
      <c r="AH320" s="11" t="e">
        <f>+'Ark1'!#REF!</f>
        <v>#REF!</v>
      </c>
      <c r="AI320" s="98" t="e">
        <f t="shared" si="60"/>
        <v>#REF!</v>
      </c>
      <c r="AJ320" s="47"/>
      <c r="AL320" s="61"/>
    </row>
    <row r="321" spans="1:38" ht="15.6">
      <c r="A321" s="47"/>
      <c r="B321" s="47"/>
      <c r="C321" s="47"/>
      <c r="D321" s="47"/>
      <c r="E321" s="334"/>
      <c r="F321" s="334"/>
      <c r="G321" s="334"/>
      <c r="H321" s="346"/>
      <c r="I321" s="93"/>
      <c r="J321" s="93"/>
      <c r="K321" s="93"/>
      <c r="L321" s="93"/>
      <c r="M321" s="93"/>
      <c r="N321" s="93"/>
      <c r="O321" s="93"/>
      <c r="P321" s="334"/>
      <c r="Q321" s="93"/>
      <c r="R321" s="93"/>
      <c r="S321" s="93"/>
      <c r="T321" s="93"/>
      <c r="U321" s="93"/>
      <c r="V321" s="93"/>
      <c r="W321" s="93"/>
      <c r="X321" s="47"/>
      <c r="Y321" s="93"/>
      <c r="Z321" s="93"/>
      <c r="AA321" s="93"/>
      <c r="AB321" s="73"/>
      <c r="AC321" s="73"/>
      <c r="AD321" s="73"/>
      <c r="AE321" s="73"/>
      <c r="AF321" s="93"/>
      <c r="AG321" s="47"/>
      <c r="AH321" s="73"/>
      <c r="AI321" s="93"/>
      <c r="AJ321" s="47"/>
      <c r="AL321" s="61"/>
    </row>
    <row r="322" spans="1:38">
      <c r="A322" s="47"/>
      <c r="B322" s="47"/>
      <c r="C322" s="47"/>
      <c r="D322" s="47"/>
      <c r="E322" s="334"/>
      <c r="F322" s="334"/>
      <c r="G322" s="334"/>
      <c r="H322" s="334"/>
      <c r="I322" s="93"/>
      <c r="J322" s="93"/>
      <c r="K322" s="93"/>
      <c r="L322" s="93"/>
      <c r="M322" s="93"/>
      <c r="N322" s="93"/>
      <c r="O322" s="93"/>
      <c r="P322" s="334"/>
      <c r="Q322" s="93"/>
      <c r="R322" s="93"/>
      <c r="S322" s="93"/>
      <c r="T322" s="93"/>
      <c r="U322" s="93"/>
      <c r="V322" s="93"/>
      <c r="W322" s="93"/>
      <c r="X322" s="47"/>
      <c r="Y322" s="93"/>
      <c r="Z322" s="93"/>
      <c r="AA322" s="93"/>
      <c r="AB322" s="73"/>
      <c r="AC322" s="73"/>
      <c r="AD322" s="73"/>
      <c r="AE322" s="73"/>
      <c r="AF322" s="93"/>
      <c r="AG322" s="47"/>
      <c r="AH322" s="73"/>
      <c r="AI322" s="93"/>
      <c r="AJ322" s="47"/>
      <c r="AL322" s="61"/>
    </row>
    <row r="323" spans="1:38">
      <c r="A323" s="36"/>
      <c r="B323" s="36"/>
      <c r="C323" s="36"/>
      <c r="D323" s="36"/>
      <c r="E323" s="366"/>
      <c r="F323" s="366"/>
      <c r="G323" s="366"/>
      <c r="H323" s="366"/>
      <c r="I323" s="166"/>
      <c r="J323" s="166"/>
      <c r="K323" s="166"/>
      <c r="L323" s="166"/>
      <c r="M323" s="166"/>
      <c r="N323" s="166"/>
      <c r="O323" s="166"/>
      <c r="P323" s="366"/>
      <c r="Q323" s="166"/>
      <c r="R323" s="166"/>
      <c r="S323" s="166"/>
      <c r="T323" s="166"/>
      <c r="U323" s="166"/>
      <c r="V323" s="166"/>
      <c r="W323" s="166"/>
      <c r="X323" s="36"/>
      <c r="Y323" s="166"/>
      <c r="AL323" s="61"/>
    </row>
    <row r="324" spans="1:38">
      <c r="A324" s="36"/>
      <c r="B324" s="36"/>
      <c r="C324" s="36"/>
      <c r="D324" s="36"/>
      <c r="E324" s="366"/>
      <c r="F324" s="366"/>
      <c r="G324" s="366"/>
      <c r="H324" s="366"/>
      <c r="I324" s="166"/>
      <c r="J324" s="166"/>
      <c r="K324" s="166"/>
      <c r="L324" s="166"/>
      <c r="M324" s="166"/>
      <c r="N324" s="166"/>
      <c r="O324" s="166"/>
      <c r="P324" s="366"/>
      <c r="Q324" s="166"/>
      <c r="R324" s="166"/>
      <c r="S324" s="166"/>
      <c r="T324" s="166"/>
      <c r="U324" s="166"/>
      <c r="V324" s="166"/>
      <c r="W324" s="166"/>
      <c r="X324" s="36"/>
      <c r="Y324" s="166"/>
      <c r="AL324" s="61"/>
    </row>
    <row r="325" spans="1:38">
      <c r="A325" s="36"/>
      <c r="B325" s="36"/>
      <c r="C325" s="36"/>
      <c r="D325" s="36"/>
      <c r="E325" s="366"/>
      <c r="F325" s="366"/>
      <c r="G325" s="366"/>
      <c r="H325" s="366"/>
      <c r="I325" s="166"/>
      <c r="J325" s="166"/>
      <c r="K325" s="166"/>
      <c r="L325" s="166"/>
      <c r="M325" s="166"/>
      <c r="N325" s="166"/>
      <c r="O325" s="166"/>
      <c r="P325" s="366"/>
      <c r="Q325" s="166"/>
      <c r="R325" s="166"/>
      <c r="S325" s="166"/>
      <c r="T325" s="166"/>
      <c r="U325" s="166"/>
      <c r="V325" s="166"/>
      <c r="W325" s="166"/>
      <c r="X325" s="36"/>
      <c r="Y325" s="166"/>
      <c r="AL325" s="61"/>
    </row>
    <row r="326" spans="1:38">
      <c r="A326" s="36"/>
      <c r="B326" s="36"/>
      <c r="C326" s="36"/>
      <c r="D326" s="36"/>
      <c r="E326" s="366"/>
      <c r="F326" s="366"/>
      <c r="G326" s="366"/>
      <c r="H326" s="366"/>
      <c r="I326" s="166"/>
      <c r="J326" s="166"/>
      <c r="K326" s="166"/>
      <c r="L326" s="166"/>
      <c r="M326" s="166"/>
      <c r="N326" s="166"/>
      <c r="O326" s="166"/>
      <c r="P326" s="366"/>
      <c r="Q326" s="166"/>
      <c r="R326" s="166"/>
      <c r="S326" s="166"/>
      <c r="T326" s="166"/>
      <c r="U326" s="166"/>
      <c r="V326" s="166"/>
      <c r="W326" s="166"/>
      <c r="X326" s="36"/>
      <c r="Y326" s="166"/>
      <c r="AL326" s="61"/>
    </row>
    <row r="327" spans="1:38">
      <c r="A327" s="36"/>
      <c r="B327" s="36"/>
      <c r="C327" s="36"/>
      <c r="D327" s="36"/>
      <c r="E327" s="366"/>
      <c r="F327" s="366"/>
      <c r="G327" s="366"/>
      <c r="H327" s="366"/>
      <c r="I327" s="166"/>
      <c r="J327" s="166"/>
      <c r="K327" s="166"/>
      <c r="L327" s="166"/>
      <c r="M327" s="166"/>
      <c r="N327" s="166"/>
      <c r="O327" s="166"/>
      <c r="P327" s="366"/>
      <c r="Q327" s="166"/>
      <c r="R327" s="166"/>
      <c r="S327" s="166"/>
      <c r="T327" s="166"/>
      <c r="U327" s="166"/>
      <c r="V327" s="166"/>
      <c r="W327" s="166"/>
      <c r="X327" s="36"/>
      <c r="Y327" s="166"/>
      <c r="AL327" s="61"/>
    </row>
    <row r="328" spans="1:38">
      <c r="A328" s="36"/>
      <c r="B328" s="36"/>
      <c r="C328" s="36"/>
      <c r="D328" s="36"/>
      <c r="E328" s="366"/>
      <c r="F328" s="366"/>
      <c r="G328" s="366"/>
      <c r="H328" s="366"/>
      <c r="I328" s="166"/>
      <c r="J328" s="166"/>
      <c r="K328" s="166"/>
      <c r="L328" s="166"/>
      <c r="M328" s="166"/>
      <c r="N328" s="166"/>
      <c r="O328" s="166"/>
      <c r="P328" s="366"/>
      <c r="Q328" s="166"/>
      <c r="R328" s="166"/>
      <c r="S328" s="166"/>
      <c r="T328" s="166"/>
      <c r="U328" s="166"/>
      <c r="V328" s="166"/>
      <c r="W328" s="166"/>
      <c r="X328" s="36"/>
      <c r="Y328" s="166"/>
      <c r="AL328" s="61"/>
    </row>
    <row r="329" spans="1:38">
      <c r="A329" s="36"/>
      <c r="B329" s="36"/>
      <c r="C329" s="36"/>
      <c r="D329" s="36"/>
      <c r="E329" s="366"/>
      <c r="F329" s="366"/>
      <c r="G329" s="366"/>
      <c r="H329" s="366"/>
      <c r="I329" s="166"/>
      <c r="J329" s="166"/>
      <c r="K329" s="166"/>
      <c r="L329" s="166"/>
      <c r="M329" s="166"/>
      <c r="N329" s="166"/>
      <c r="O329" s="166"/>
      <c r="P329" s="366"/>
      <c r="Q329" s="166"/>
      <c r="R329" s="166"/>
      <c r="S329" s="166"/>
      <c r="T329" s="166"/>
      <c r="U329" s="166"/>
      <c r="V329" s="166"/>
      <c r="W329" s="166"/>
      <c r="X329" s="36"/>
      <c r="Y329" s="166"/>
      <c r="AL329" s="61"/>
    </row>
    <row r="330" spans="1:38">
      <c r="A330" s="36"/>
      <c r="B330" s="36"/>
      <c r="C330" s="36"/>
      <c r="D330" s="36"/>
      <c r="E330" s="366"/>
      <c r="F330" s="366"/>
      <c r="G330" s="366"/>
      <c r="H330" s="366"/>
      <c r="I330" s="166"/>
      <c r="J330" s="166"/>
      <c r="K330" s="166"/>
      <c r="L330" s="166"/>
      <c r="M330" s="166"/>
      <c r="N330" s="166"/>
      <c r="O330" s="166"/>
      <c r="P330" s="366"/>
      <c r="Q330" s="166"/>
      <c r="R330" s="166"/>
      <c r="S330" s="166"/>
      <c r="T330" s="166"/>
      <c r="U330" s="166"/>
      <c r="V330" s="166"/>
      <c r="W330" s="166"/>
      <c r="X330" s="36"/>
      <c r="Y330" s="166"/>
      <c r="AL330" s="61"/>
    </row>
    <row r="331" spans="1:38">
      <c r="A331" s="36"/>
      <c r="B331" s="36"/>
      <c r="C331" s="36"/>
      <c r="D331" s="36"/>
      <c r="E331" s="366"/>
      <c r="F331" s="366"/>
      <c r="G331" s="366"/>
      <c r="H331" s="366"/>
      <c r="I331" s="166"/>
      <c r="J331" s="166"/>
      <c r="K331" s="166"/>
      <c r="L331" s="166"/>
      <c r="M331" s="166"/>
      <c r="N331" s="166"/>
      <c r="O331" s="166"/>
      <c r="P331" s="366"/>
      <c r="Q331" s="166"/>
      <c r="R331" s="166"/>
      <c r="S331" s="166"/>
      <c r="T331" s="166"/>
      <c r="U331" s="166"/>
      <c r="V331" s="166"/>
      <c r="W331" s="166"/>
      <c r="X331" s="36"/>
      <c r="Y331" s="166"/>
      <c r="AL331" s="61"/>
    </row>
    <row r="332" spans="1:38">
      <c r="A332" s="36"/>
      <c r="B332" s="36"/>
      <c r="C332" s="36"/>
      <c r="D332" s="36"/>
      <c r="E332" s="366"/>
      <c r="F332" s="366"/>
      <c r="G332" s="366"/>
      <c r="H332" s="366"/>
      <c r="I332" s="166"/>
      <c r="J332" s="166"/>
      <c r="K332" s="166"/>
      <c r="L332" s="166"/>
      <c r="M332" s="166"/>
      <c r="N332" s="166"/>
      <c r="O332" s="166"/>
      <c r="P332" s="366"/>
      <c r="Q332" s="166"/>
      <c r="R332" s="166"/>
      <c r="S332" s="166"/>
      <c r="T332" s="166"/>
      <c r="U332" s="166"/>
      <c r="V332" s="166"/>
      <c r="W332" s="166"/>
      <c r="X332" s="36"/>
      <c r="Y332" s="166"/>
      <c r="AL332" s="61"/>
    </row>
    <row r="333" spans="1:38">
      <c r="A333" s="36"/>
      <c r="B333" s="36"/>
      <c r="C333" s="36"/>
      <c r="D333" s="36"/>
      <c r="E333" s="366"/>
      <c r="F333" s="366"/>
      <c r="G333" s="366"/>
      <c r="H333" s="366"/>
      <c r="I333" s="166"/>
      <c r="J333" s="166"/>
      <c r="K333" s="166"/>
      <c r="L333" s="166"/>
      <c r="M333" s="166"/>
      <c r="N333" s="166"/>
      <c r="O333" s="166"/>
      <c r="P333" s="366"/>
      <c r="Q333" s="166"/>
      <c r="R333" s="166"/>
      <c r="S333" s="166"/>
      <c r="T333" s="166"/>
      <c r="U333" s="166"/>
      <c r="V333" s="166"/>
      <c r="W333" s="166"/>
      <c r="X333" s="36"/>
      <c r="Y333" s="166"/>
      <c r="AL333" s="61"/>
    </row>
    <row r="334" spans="1:38">
      <c r="A334" s="36"/>
      <c r="B334" s="36"/>
      <c r="C334" s="36"/>
      <c r="D334" s="36"/>
      <c r="E334" s="366"/>
      <c r="F334" s="366"/>
      <c r="G334" s="366"/>
      <c r="H334" s="366"/>
      <c r="I334" s="166"/>
      <c r="J334" s="166"/>
      <c r="K334" s="166"/>
      <c r="L334" s="166"/>
      <c r="M334" s="166"/>
      <c r="N334" s="166"/>
      <c r="O334" s="166"/>
      <c r="P334" s="366"/>
      <c r="Q334" s="166"/>
      <c r="R334" s="166"/>
      <c r="S334" s="166"/>
      <c r="T334" s="166"/>
      <c r="U334" s="166"/>
      <c r="V334" s="166"/>
      <c r="W334" s="166"/>
      <c r="X334" s="36"/>
      <c r="Y334" s="166"/>
      <c r="AL334" s="61"/>
    </row>
    <row r="350" spans="29:46">
      <c r="AC350" s="16"/>
      <c r="AG350" s="62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</row>
    <row r="351" spans="29:46">
      <c r="AC351" s="16"/>
      <c r="AG351" s="62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</row>
    <row r="352" spans="29:46">
      <c r="AC352" s="16"/>
      <c r="AG352" s="62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</row>
    <row r="353" spans="26:46">
      <c r="AC353" s="16"/>
      <c r="AG353" s="62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</row>
    <row r="354" spans="26:46">
      <c r="AC354" s="16"/>
      <c r="AG354" s="62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</row>
    <row r="355" spans="26:46">
      <c r="AC355" s="16"/>
      <c r="AG355" s="62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</row>
    <row r="356" spans="26:46">
      <c r="Z356" s="166"/>
      <c r="AA356" s="166"/>
      <c r="AB356" s="79"/>
      <c r="AC356" s="79"/>
      <c r="AD356" s="79"/>
      <c r="AE356" s="79"/>
      <c r="AF356" s="166"/>
    </row>
    <row r="357" spans="26:46">
      <c r="Z357" s="166"/>
      <c r="AA357" s="166"/>
      <c r="AB357" s="79"/>
      <c r="AC357" s="79"/>
      <c r="AD357" s="79"/>
      <c r="AE357" s="79"/>
      <c r="AF357" s="166"/>
    </row>
  </sheetData>
  <mergeCells count="2">
    <mergeCell ref="P5:Q5"/>
    <mergeCell ref="Z4:AC4"/>
  </mergeCells>
  <conditionalFormatting sqref="AM39:AM40 AM116">
    <cfRule type="cellIs" dxfId="77" priority="14" stopIfTrue="1" operator="lessThan">
      <formula>0</formula>
    </cfRule>
  </conditionalFormatting>
  <conditionalFormatting sqref="AM92">
    <cfRule type="cellIs" dxfId="76" priority="15" stopIfTrue="1" operator="greaterThan">
      <formula>0</formula>
    </cfRule>
  </conditionalFormatting>
  <conditionalFormatting sqref="AM68">
    <cfRule type="cellIs" dxfId="75" priority="16" stopIfTrue="1" operator="greaterThan">
      <formula>0</formula>
    </cfRule>
    <cfRule type="cellIs" dxfId="74" priority="17" stopIfTrue="1" operator="lessThan">
      <formula>0</formula>
    </cfRule>
  </conditionalFormatting>
  <conditionalFormatting sqref="AM92">
    <cfRule type="cellIs" dxfId="73" priority="13" operator="lessThan">
      <formula>0</formula>
    </cfRule>
  </conditionalFormatting>
  <conditionalFormatting sqref="J10:J24 J26">
    <cfRule type="cellIs" dxfId="72" priority="11" operator="lessThan">
      <formula>0</formula>
    </cfRule>
    <cfRule type="cellIs" dxfId="71" priority="12" operator="greaterThan">
      <formula>0</formula>
    </cfRule>
  </conditionalFormatting>
  <conditionalFormatting sqref="N10:N24 N26">
    <cfRule type="cellIs" dxfId="70" priority="9" operator="lessThan">
      <formula>0</formula>
    </cfRule>
    <cfRule type="cellIs" dxfId="69" priority="10" operator="greaterThan">
      <formula>0</formula>
    </cfRule>
  </conditionalFormatting>
  <conditionalFormatting sqref="Y10:Y24 Y26">
    <cfRule type="cellIs" dxfId="68" priority="7" operator="lessThan">
      <formula>0</formula>
    </cfRule>
    <cfRule type="cellIs" dxfId="67" priority="8" operator="greaterThan">
      <formula>0</formula>
    </cfRule>
  </conditionalFormatting>
  <conditionalFormatting sqref="N28:N42 N44">
    <cfRule type="cellIs" dxfId="66" priority="5" operator="lessThan">
      <formula>0</formula>
    </cfRule>
    <cfRule type="cellIs" dxfId="65" priority="6" operator="greaterThan">
      <formula>0</formula>
    </cfRule>
  </conditionalFormatting>
  <conditionalFormatting sqref="P10:P24 P26">
    <cfRule type="top10" dxfId="64" priority="3" percent="1" rank="10"/>
  </conditionalFormatting>
  <conditionalFormatting sqref="G10:G24 G26">
    <cfRule type="top10" dxfId="63" priority="2" percent="1" rank="10"/>
  </conditionalFormatting>
  <conditionalFormatting sqref="R10:R24 R26">
    <cfRule type="top10" dxfId="62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8E66-9C7C-40B4-AC33-5692F277E645}">
  <dimension ref="M1:AW478"/>
  <sheetViews>
    <sheetView zoomScale="95" zoomScaleNormal="95" workbookViewId="0">
      <selection activeCell="A41" sqref="A41"/>
    </sheetView>
  </sheetViews>
  <sheetFormatPr baseColWidth="10" defaultRowHeight="15"/>
  <cols>
    <col min="12" max="12" width="14.26953125" customWidth="1"/>
    <col min="14" max="14" width="7" customWidth="1"/>
    <col min="24" max="24" width="6.54296875" customWidth="1"/>
    <col min="25" max="25" width="3.1796875" customWidth="1"/>
    <col min="26" max="26" width="5" customWidth="1"/>
    <col min="27" max="27" width="7.36328125" customWidth="1"/>
    <col min="28" max="28" width="9.1796875" customWidth="1"/>
    <col min="29" max="29" width="7.453125" customWidth="1"/>
    <col min="30" max="30" width="7.1796875" customWidth="1"/>
    <col min="31" max="31" width="7" style="98" customWidth="1"/>
    <col min="42" max="42" width="14" customWidth="1"/>
    <col min="43" max="43" width="12.54296875" customWidth="1"/>
    <col min="44" max="44" width="10.90625" customWidth="1"/>
  </cols>
  <sheetData>
    <row r="1" spans="24:49" ht="15.6">
      <c r="X1" s="54"/>
      <c r="Y1" s="54"/>
      <c r="Z1" s="54"/>
      <c r="AA1" s="54"/>
      <c r="AB1" s="54"/>
      <c r="AC1" s="54"/>
      <c r="AD1" s="47"/>
      <c r="AE1" s="100" t="s">
        <v>2</v>
      </c>
      <c r="AF1" s="2"/>
      <c r="AG1" s="5"/>
    </row>
    <row r="2" spans="24:49" s="189" customFormat="1" ht="31.8">
      <c r="X2" s="47"/>
      <c r="Y2" s="47"/>
      <c r="Z2" s="47"/>
      <c r="AA2" s="54" t="s">
        <v>2</v>
      </c>
      <c r="AB2" s="47"/>
      <c r="AC2" s="54" t="s">
        <v>22</v>
      </c>
      <c r="AD2" s="47"/>
      <c r="AE2" s="100" t="s">
        <v>8</v>
      </c>
      <c r="AF2" s="2"/>
      <c r="AG2" s="5"/>
      <c r="AH2"/>
      <c r="AI2"/>
      <c r="AJ2"/>
      <c r="AK2"/>
      <c r="AL2"/>
      <c r="AM2"/>
      <c r="AN2"/>
      <c r="AO2"/>
      <c r="AP2"/>
      <c r="AQ2"/>
      <c r="AR2"/>
      <c r="AS2"/>
      <c r="AT2"/>
    </row>
    <row r="3" spans="24:49" ht="15.6">
      <c r="X3" s="47"/>
      <c r="Y3" s="47"/>
      <c r="Z3" s="47"/>
      <c r="AA3" s="54" t="s">
        <v>493</v>
      </c>
      <c r="AB3" s="54" t="s">
        <v>2</v>
      </c>
      <c r="AC3" s="54" t="s">
        <v>495</v>
      </c>
      <c r="AD3" s="54" t="s">
        <v>45</v>
      </c>
      <c r="AE3" s="100" t="s">
        <v>70</v>
      </c>
      <c r="AF3" s="2"/>
      <c r="AG3" s="5"/>
    </row>
    <row r="4" spans="24:49" ht="15.6">
      <c r="X4" s="54" t="s">
        <v>90</v>
      </c>
      <c r="Y4" s="54" t="s">
        <v>0</v>
      </c>
      <c r="Z4" s="50"/>
      <c r="AA4" s="55" t="s">
        <v>494</v>
      </c>
      <c r="AB4" s="55" t="s">
        <v>8</v>
      </c>
      <c r="AC4" s="55" t="s">
        <v>415</v>
      </c>
      <c r="AD4" s="55" t="s">
        <v>4</v>
      </c>
      <c r="AE4" s="101" t="s">
        <v>553</v>
      </c>
      <c r="AF4" s="2"/>
      <c r="AG4" s="5"/>
    </row>
    <row r="5" spans="24:49" s="193" customFormat="1" ht="19.8">
      <c r="X5" s="67">
        <f>+'Ark1'!C511</f>
        <v>2024</v>
      </c>
      <c r="Y5" s="67">
        <f>+'Ark1'!L511</f>
        <v>1</v>
      </c>
      <c r="Z5" s="67" t="s">
        <v>28</v>
      </c>
      <c r="AA5" s="67">
        <f>+'Ark1'!Q511</f>
        <v>248</v>
      </c>
      <c r="AB5" s="67">
        <f>+'Ark1'!R511</f>
        <v>591</v>
      </c>
      <c r="AC5" s="68">
        <f>+'Ark1'!T511</f>
        <v>2.3333333333333339</v>
      </c>
      <c r="AD5" s="68">
        <f>+'Ark1'!W511</f>
        <v>0.16920473773265651</v>
      </c>
      <c r="AE5" s="140">
        <f t="shared" ref="AE5:AE68" si="0">+AB5/AA5</f>
        <v>2.3830645161290325</v>
      </c>
      <c r="AF5" s="2"/>
      <c r="AG5" s="5"/>
      <c r="AH5"/>
      <c r="AI5"/>
      <c r="AJ5"/>
      <c r="AK5"/>
      <c r="AL5"/>
      <c r="AM5"/>
      <c r="AN5"/>
      <c r="AO5"/>
      <c r="AP5"/>
      <c r="AQ5"/>
      <c r="AR5"/>
      <c r="AS5"/>
      <c r="AT5"/>
      <c r="AU5" s="190"/>
      <c r="AV5" s="192"/>
      <c r="AW5" s="192"/>
    </row>
    <row r="6" spans="24:49" ht="15.6">
      <c r="X6" s="67">
        <f>+'Ark1'!C512</f>
        <v>2024</v>
      </c>
      <c r="Y6" s="67">
        <f>+'Ark1'!L512</f>
        <v>2</v>
      </c>
      <c r="Z6" s="67" t="s">
        <v>29</v>
      </c>
      <c r="AA6" s="67">
        <f>+'Ark1'!Q512</f>
        <v>1076</v>
      </c>
      <c r="AB6" s="67">
        <f>+'Ark1'!R512</f>
        <v>2652</v>
      </c>
      <c r="AC6" s="68">
        <f>+'Ark1'!T512</f>
        <v>2.5746606334841631</v>
      </c>
      <c r="AD6" s="68">
        <f>+'Ark1'!W512</f>
        <v>0</v>
      </c>
      <c r="AE6" s="140">
        <f t="shared" si="0"/>
        <v>2.4646840148698885</v>
      </c>
      <c r="AF6" s="2"/>
      <c r="AG6" s="5"/>
    </row>
    <row r="7" spans="24:49" ht="15.6">
      <c r="X7" s="67">
        <f>+'Ark1'!C513</f>
        <v>2024</v>
      </c>
      <c r="Y7" s="67">
        <f>+'Ark1'!L513</f>
        <v>3</v>
      </c>
      <c r="Z7" s="67" t="s">
        <v>30</v>
      </c>
      <c r="AA7" s="67">
        <f>+'Ark1'!Q513</f>
        <v>2643</v>
      </c>
      <c r="AB7" s="67">
        <f>+'Ark1'!R513</f>
        <v>8451</v>
      </c>
      <c r="AC7" s="68">
        <f>+'Ark1'!T513</f>
        <v>2.9245059756241858</v>
      </c>
      <c r="AD7" s="68">
        <f>+'Ark1'!W513</f>
        <v>2.3665838362323974E-2</v>
      </c>
      <c r="AE7" s="140">
        <f t="shared" si="0"/>
        <v>3.1975028376844494</v>
      </c>
      <c r="AF7" s="2"/>
      <c r="AG7" s="5"/>
    </row>
    <row r="8" spans="24:49" ht="15.75" customHeight="1">
      <c r="X8" s="67">
        <f>+'Ark1'!C514</f>
        <v>2024</v>
      </c>
      <c r="Y8" s="67">
        <f>+'Ark1'!L514</f>
        <v>4</v>
      </c>
      <c r="Z8" s="67" t="s">
        <v>31</v>
      </c>
      <c r="AA8" s="67">
        <f>+'Ark1'!Q514</f>
        <v>4529</v>
      </c>
      <c r="AB8" s="67">
        <f>+'Ark1'!R514</f>
        <v>16356</v>
      </c>
      <c r="AC8" s="68">
        <f>+'Ark1'!T514</f>
        <v>3.6927732942039606</v>
      </c>
      <c r="AD8" s="68">
        <f>+'Ark1'!W514</f>
        <v>4.8911714355588158E-2</v>
      </c>
      <c r="AE8" s="140">
        <f t="shared" si="0"/>
        <v>3.6113932435416207</v>
      </c>
      <c r="AF8" s="2"/>
      <c r="AG8" s="5"/>
    </row>
    <row r="9" spans="24:49" ht="15.6">
      <c r="X9" s="67">
        <f>+'Ark1'!C515</f>
        <v>2024</v>
      </c>
      <c r="Y9" s="67">
        <f>+'Ark1'!L515</f>
        <v>5</v>
      </c>
      <c r="Z9" s="67" t="s">
        <v>402</v>
      </c>
      <c r="AA9" s="67">
        <f>+'Ark1'!Q515</f>
        <v>7845</v>
      </c>
      <c r="AB9" s="67">
        <f>+'Ark1'!R515</f>
        <v>48838</v>
      </c>
      <c r="AC9" s="68">
        <f>+'Ark1'!T515</f>
        <v>4.4405995331504151</v>
      </c>
      <c r="AD9" s="68">
        <f>+'Ark1'!W515</f>
        <v>0.16175928580203935</v>
      </c>
      <c r="AE9" s="140">
        <f t="shared" si="0"/>
        <v>6.2253664754620779</v>
      </c>
      <c r="AF9" s="4"/>
      <c r="AG9" s="4"/>
      <c r="AH9" s="4"/>
      <c r="AI9" s="4"/>
    </row>
    <row r="10" spans="24:49" ht="15.6">
      <c r="X10" s="67">
        <f>+'Ark1'!C516</f>
        <v>2024</v>
      </c>
      <c r="Y10" s="67">
        <f>+'Ark1'!L516</f>
        <v>6</v>
      </c>
      <c r="Z10" s="67" t="s">
        <v>32</v>
      </c>
      <c r="AA10" s="67">
        <f>+'Ark1'!Q516</f>
        <v>10820</v>
      </c>
      <c r="AB10" s="67">
        <f>+'Ark1'!R516</f>
        <v>110426</v>
      </c>
      <c r="AC10" s="68">
        <f>+'Ark1'!T516</f>
        <v>5.0195606107257342</v>
      </c>
      <c r="AD10" s="68">
        <f>+'Ark1'!W516</f>
        <v>0.67556553710176948</v>
      </c>
      <c r="AE10" s="140">
        <f t="shared" si="0"/>
        <v>10.205730129390018</v>
      </c>
      <c r="AF10" s="4"/>
      <c r="AG10" s="61"/>
      <c r="AH10" s="1"/>
      <c r="AI10" s="5"/>
    </row>
    <row r="11" spans="24:49" ht="15.6">
      <c r="X11" s="67">
        <f>+'Ark1'!C517</f>
        <v>2024</v>
      </c>
      <c r="Y11" s="67">
        <f>+'Ark1'!L517</f>
        <v>7</v>
      </c>
      <c r="Z11" s="67" t="s">
        <v>33</v>
      </c>
      <c r="AA11" s="67">
        <f>+'Ark1'!Q517</f>
        <v>11848</v>
      </c>
      <c r="AB11" s="67">
        <f>+'Ark1'!R517</f>
        <v>187995</v>
      </c>
      <c r="AC11" s="68">
        <f>+'Ark1'!T517</f>
        <v>5.4556397776536629</v>
      </c>
      <c r="AD11" s="68">
        <f>+'Ark1'!W517</f>
        <v>1.6351498710072077</v>
      </c>
      <c r="AE11" s="140">
        <f t="shared" si="0"/>
        <v>15.867234976367319</v>
      </c>
      <c r="AF11" s="4"/>
      <c r="AG11" s="61"/>
      <c r="AH11" s="1"/>
      <c r="AI11" s="5"/>
    </row>
    <row r="12" spans="24:49" ht="15.6">
      <c r="X12" s="67">
        <f>+'Ark1'!C518</f>
        <v>2024</v>
      </c>
      <c r="Y12" s="67">
        <f>+'Ark1'!L518</f>
        <v>8</v>
      </c>
      <c r="Z12" s="67" t="s">
        <v>34</v>
      </c>
      <c r="AA12" s="67">
        <f>+'Ark1'!Q518</f>
        <v>11315</v>
      </c>
      <c r="AB12" s="67">
        <f>+'Ark1'!R518</f>
        <v>297018</v>
      </c>
      <c r="AC12" s="68">
        <f>+'Ark1'!T518</f>
        <v>5.7605296648687938</v>
      </c>
      <c r="AD12" s="68">
        <f>+'Ark1'!W518</f>
        <v>3.0311294264994042</v>
      </c>
      <c r="AE12" s="140">
        <f t="shared" si="0"/>
        <v>26.24993371630579</v>
      </c>
      <c r="AF12" s="4"/>
      <c r="AG12" s="61"/>
      <c r="AH12" s="1"/>
      <c r="AI12" s="5"/>
    </row>
    <row r="13" spans="24:49" ht="15.6">
      <c r="X13" s="67">
        <f>+'Ark1'!C519</f>
        <v>2024</v>
      </c>
      <c r="Y13" s="67">
        <f>+'Ark1'!L519</f>
        <v>9</v>
      </c>
      <c r="Z13" s="67" t="s">
        <v>35</v>
      </c>
      <c r="AA13" s="67">
        <f>+'Ark1'!Q519</f>
        <v>9755</v>
      </c>
      <c r="AB13" s="67">
        <f>+'Ark1'!R519</f>
        <v>273045</v>
      </c>
      <c r="AC13" s="68">
        <f>+'Ark1'!T519</f>
        <v>6.2551813803585485</v>
      </c>
      <c r="AD13" s="68">
        <f>+'Ark1'!W519</f>
        <v>5.2815469977476237</v>
      </c>
      <c r="AE13" s="140">
        <f t="shared" si="0"/>
        <v>27.990261404407995</v>
      </c>
      <c r="AF13" s="4"/>
      <c r="AG13" s="61"/>
      <c r="AH13" s="1"/>
      <c r="AI13" s="5"/>
    </row>
    <row r="14" spans="24:49" ht="15.6">
      <c r="X14" s="67">
        <f>+'Ark1'!C520</f>
        <v>2024</v>
      </c>
      <c r="Y14" s="67">
        <f>+'Ark1'!L520</f>
        <v>10</v>
      </c>
      <c r="Z14" s="67" t="s">
        <v>36</v>
      </c>
      <c r="AA14" s="67">
        <f>+'Ark1'!Q520</f>
        <v>7420</v>
      </c>
      <c r="AB14" s="67">
        <f>+'Ark1'!R520</f>
        <v>104065</v>
      </c>
      <c r="AC14" s="68">
        <f>+'Ark1'!T520</f>
        <v>7.1800893672224104</v>
      </c>
      <c r="AD14" s="68">
        <f>+'Ark1'!W520</f>
        <v>12.469129870753857</v>
      </c>
      <c r="AE14" s="140">
        <f t="shared" si="0"/>
        <v>14.024932614555256</v>
      </c>
      <c r="AF14" s="4"/>
      <c r="AG14" s="61"/>
      <c r="AH14" s="1"/>
      <c r="AI14" s="5"/>
    </row>
    <row r="15" spans="24:49" ht="15.6">
      <c r="X15" s="67">
        <f>+'Ark1'!C521</f>
        <v>2024</v>
      </c>
      <c r="Y15" s="67">
        <f>+'Ark1'!L521</f>
        <v>11</v>
      </c>
      <c r="Z15" s="67" t="s">
        <v>37</v>
      </c>
      <c r="AA15" s="67">
        <f>+'Ark1'!Q521</f>
        <v>4170</v>
      </c>
      <c r="AB15" s="67">
        <f>+'Ark1'!R521</f>
        <v>16638</v>
      </c>
      <c r="AC15" s="68">
        <f>+'Ark1'!T521</f>
        <v>8.2857915614857571</v>
      </c>
      <c r="AD15" s="68">
        <f>+'Ark1'!W521</f>
        <v>33.513643466762829</v>
      </c>
      <c r="AE15" s="140">
        <f t="shared" si="0"/>
        <v>3.9899280575539566</v>
      </c>
      <c r="AF15" s="4"/>
      <c r="AG15" s="61"/>
      <c r="AH15" s="1"/>
      <c r="AI15" s="5"/>
      <c r="AK15" s="2"/>
      <c r="AL15" s="2"/>
      <c r="AM15" s="2"/>
    </row>
    <row r="16" spans="24:49" ht="15.6">
      <c r="X16" s="67">
        <f>+'Ark1'!C522</f>
        <v>2024</v>
      </c>
      <c r="Y16" s="67">
        <f>+'Ark1'!L522</f>
        <v>12</v>
      </c>
      <c r="Z16" s="67" t="s">
        <v>38</v>
      </c>
      <c r="AA16" s="67">
        <f>+'Ark1'!Q522</f>
        <v>828</v>
      </c>
      <c r="AB16" s="67">
        <f>+'Ark1'!R522</f>
        <v>1185</v>
      </c>
      <c r="AC16" s="68">
        <f>+'Ark1'!T522</f>
        <v>10.206751054852322</v>
      </c>
      <c r="AD16" s="68">
        <f>+'Ark1'!W522</f>
        <v>71.476793248945143</v>
      </c>
      <c r="AE16" s="140">
        <f t="shared" si="0"/>
        <v>1.431159420289855</v>
      </c>
      <c r="AF16" s="4"/>
      <c r="AG16" s="61"/>
      <c r="AH16" s="13"/>
      <c r="AI16" s="5"/>
      <c r="AK16" s="2"/>
      <c r="AL16" s="2"/>
      <c r="AM16" s="4"/>
      <c r="AN16" s="4"/>
      <c r="AO16" s="4"/>
    </row>
    <row r="17" spans="24:41" ht="15.6">
      <c r="X17" s="67">
        <f>+'Ark1'!C523</f>
        <v>2024</v>
      </c>
      <c r="Y17" s="67">
        <f>+'Ark1'!L523</f>
        <v>13</v>
      </c>
      <c r="Z17" s="67" t="s">
        <v>39</v>
      </c>
      <c r="AA17" s="67">
        <f>+'Ark1'!Q523</f>
        <v>169</v>
      </c>
      <c r="AB17" s="67">
        <f>+'Ark1'!R523</f>
        <v>215</v>
      </c>
      <c r="AC17" s="68">
        <f>+'Ark1'!T523</f>
        <v>12.288372093023252</v>
      </c>
      <c r="AD17" s="68">
        <f>+'Ark1'!W523</f>
        <v>84.186046511627907</v>
      </c>
      <c r="AE17" s="140">
        <f t="shared" si="0"/>
        <v>1.2721893491124261</v>
      </c>
      <c r="AF17" s="4"/>
      <c r="AG17" s="61"/>
      <c r="AH17" s="1"/>
      <c r="AI17" s="5"/>
    </row>
    <row r="18" spans="24:41" ht="15.6">
      <c r="X18" s="67">
        <f>+'Ark1'!C524</f>
        <v>2024</v>
      </c>
      <c r="Y18" s="67">
        <f>+'Ark1'!L524</f>
        <v>14</v>
      </c>
      <c r="Z18" s="67" t="s">
        <v>403</v>
      </c>
      <c r="AA18" s="67">
        <f>+'Ark1'!Q524</f>
        <v>17</v>
      </c>
      <c r="AB18" s="67">
        <f>+'Ark1'!R524</f>
        <v>21</v>
      </c>
      <c r="AC18" s="68">
        <f>+'Ark1'!T524</f>
        <v>11.047619047619047</v>
      </c>
      <c r="AD18" s="68">
        <f>+'Ark1'!W524</f>
        <v>76.190476190476218</v>
      </c>
      <c r="AE18" s="140">
        <f t="shared" si="0"/>
        <v>1.2352941176470589</v>
      </c>
      <c r="AF18" s="4"/>
      <c r="AG18" s="61"/>
      <c r="AH18" s="1"/>
      <c r="AI18" s="5"/>
    </row>
    <row r="19" spans="24:41" ht="15.6">
      <c r="X19" s="67">
        <f>+'Ark1'!C525</f>
        <v>2024</v>
      </c>
      <c r="Y19" s="67">
        <f>+'Ark1'!L525</f>
        <v>15</v>
      </c>
      <c r="Z19" s="67" t="s">
        <v>40</v>
      </c>
      <c r="AA19" s="67">
        <f>+'Ark1'!Q525</f>
        <v>3</v>
      </c>
      <c r="AB19" s="67">
        <f>+'Ark1'!R525</f>
        <v>4</v>
      </c>
      <c r="AC19" s="68">
        <f>+'Ark1'!T525</f>
        <v>5.25</v>
      </c>
      <c r="AD19" s="68">
        <f>+'Ark1'!W525</f>
        <v>25</v>
      </c>
      <c r="AE19" s="140">
        <f t="shared" si="0"/>
        <v>1.3333333333333333</v>
      </c>
      <c r="AF19" s="4"/>
      <c r="AG19" s="61"/>
      <c r="AH19" s="1"/>
      <c r="AI19" s="5"/>
      <c r="AK19" s="2"/>
      <c r="AL19" s="2"/>
      <c r="AM19" s="2"/>
    </row>
    <row r="20" spans="24:41" ht="15.6">
      <c r="X20">
        <f>+'Ark1'!C527</f>
        <v>2023</v>
      </c>
      <c r="Y20">
        <f>+'Ark1'!L527</f>
        <v>1</v>
      </c>
      <c r="Z20" s="3" t="s">
        <v>28</v>
      </c>
      <c r="AA20">
        <f>+'Ark1'!Q527</f>
        <v>689</v>
      </c>
      <c r="AB20">
        <f>+'Ark1'!R527</f>
        <v>1235</v>
      </c>
      <c r="AC20" s="1">
        <f>+'Ark1'!T527</f>
        <v>2.2461538461538457</v>
      </c>
      <c r="AD20" s="1">
        <f>+'Ark1'!W527</f>
        <v>0</v>
      </c>
      <c r="AE20" s="98">
        <f t="shared" si="0"/>
        <v>1.7924528301886793</v>
      </c>
      <c r="AF20" s="4"/>
      <c r="AG20" s="61"/>
      <c r="AH20" s="1"/>
      <c r="AI20" s="5"/>
      <c r="AK20" s="2"/>
      <c r="AL20" s="2"/>
      <c r="AM20" s="2"/>
    </row>
    <row r="21" spans="24:41" ht="15.6">
      <c r="X21">
        <f>+'Ark1'!C528</f>
        <v>2023</v>
      </c>
      <c r="Y21">
        <f>+'Ark1'!L528</f>
        <v>2</v>
      </c>
      <c r="Z21" s="3" t="s">
        <v>29</v>
      </c>
      <c r="AA21">
        <f>+'Ark1'!Q528</f>
        <v>2007</v>
      </c>
      <c r="AB21">
        <f>+'Ark1'!R528</f>
        <v>4410</v>
      </c>
      <c r="AC21" s="1">
        <f>+'Ark1'!T528</f>
        <v>2.9469387755102039</v>
      </c>
      <c r="AD21" s="1">
        <f>+'Ark1'!W528</f>
        <v>4.5351473922902494E-2</v>
      </c>
      <c r="AE21" s="98">
        <f t="shared" si="0"/>
        <v>2.1973094170403589</v>
      </c>
      <c r="AF21" s="4"/>
      <c r="AG21" s="61"/>
      <c r="AH21" s="1"/>
      <c r="AI21" s="5"/>
      <c r="AK21" s="2"/>
      <c r="AL21" s="2"/>
      <c r="AM21" s="2"/>
    </row>
    <row r="22" spans="24:41" ht="15.6">
      <c r="X22">
        <f>+'Ark1'!C529</f>
        <v>2023</v>
      </c>
      <c r="Y22">
        <f>+'Ark1'!L529</f>
        <v>3</v>
      </c>
      <c r="Z22" s="3" t="s">
        <v>30</v>
      </c>
      <c r="AA22">
        <f>+'Ark1'!Q529</f>
        <v>3337</v>
      </c>
      <c r="AB22">
        <f>+'Ark1'!R529</f>
        <v>8677</v>
      </c>
      <c r="AC22" s="1">
        <f>+'Ark1'!T529</f>
        <v>3.5664400138296641</v>
      </c>
      <c r="AD22" s="1">
        <f>+'Ark1'!W529</f>
        <v>3.4574161576581774E-2</v>
      </c>
      <c r="AE22" s="98">
        <f t="shared" si="0"/>
        <v>2.6002397362900811</v>
      </c>
      <c r="AF22" s="4"/>
      <c r="AG22" s="61"/>
      <c r="AH22" s="1"/>
      <c r="AI22" s="5"/>
      <c r="AK22" s="2"/>
      <c r="AL22" s="2"/>
      <c r="AM22" s="2"/>
    </row>
    <row r="23" spans="24:41" ht="15.6">
      <c r="X23">
        <f>+'Ark1'!C530</f>
        <v>2023</v>
      </c>
      <c r="Y23">
        <f>+'Ark1'!L530</f>
        <v>4</v>
      </c>
      <c r="Z23" s="3" t="s">
        <v>31</v>
      </c>
      <c r="AA23">
        <f>+'Ark1'!Q530</f>
        <v>5413</v>
      </c>
      <c r="AB23">
        <f>+'Ark1'!R530</f>
        <v>18793</v>
      </c>
      <c r="AC23" s="1">
        <f>+'Ark1'!T530</f>
        <v>4.1209492896291193</v>
      </c>
      <c r="AD23" s="1">
        <f>+'Ark1'!W530</f>
        <v>0.13834938540946098</v>
      </c>
      <c r="AE23" s="98">
        <f t="shared" si="0"/>
        <v>3.4718270829484572</v>
      </c>
      <c r="AF23" s="4"/>
      <c r="AG23" s="61"/>
      <c r="AH23" s="13"/>
      <c r="AI23" s="5"/>
      <c r="AK23" s="2"/>
      <c r="AL23" s="2"/>
      <c r="AM23" s="4"/>
      <c r="AN23" s="4"/>
      <c r="AO23" s="4"/>
    </row>
    <row r="24" spans="24:41" ht="15.6">
      <c r="X24">
        <f>+'Ark1'!C531</f>
        <v>2023</v>
      </c>
      <c r="Y24">
        <f>+'Ark1'!L531</f>
        <v>5</v>
      </c>
      <c r="Z24" s="3" t="s">
        <v>402</v>
      </c>
      <c r="AA24">
        <f>+'Ark1'!Q531</f>
        <v>8455</v>
      </c>
      <c r="AB24">
        <f>+'Ark1'!R531</f>
        <v>55827</v>
      </c>
      <c r="AC24" s="1">
        <f>+'Ark1'!T531</f>
        <v>4.9021620362906839</v>
      </c>
      <c r="AD24" s="1">
        <f>+'Ark1'!W531</f>
        <v>0.58215558779801879</v>
      </c>
      <c r="AE24" s="98">
        <f t="shared" si="0"/>
        <v>6.602838557066824</v>
      </c>
      <c r="AF24" s="4"/>
      <c r="AG24" s="61"/>
      <c r="AH24" s="13"/>
      <c r="AI24" s="5"/>
      <c r="AK24" s="1"/>
      <c r="AL24" s="1"/>
      <c r="AM24" s="11"/>
      <c r="AN24" s="11"/>
      <c r="AO24" s="11"/>
    </row>
    <row r="25" spans="24:41" ht="15.6">
      <c r="X25">
        <f>+'Ark1'!C532</f>
        <v>2023</v>
      </c>
      <c r="Y25">
        <f>+'Ark1'!L532</f>
        <v>6</v>
      </c>
      <c r="Z25" s="3" t="s">
        <v>32</v>
      </c>
      <c r="AA25">
        <f>+'Ark1'!Q532</f>
        <v>11387</v>
      </c>
      <c r="AB25">
        <f>+'Ark1'!R532</f>
        <v>137268</v>
      </c>
      <c r="AC25" s="1">
        <f>+'Ark1'!T532</f>
        <v>5.5446061718681694</v>
      </c>
      <c r="AD25" s="1">
        <f>+'Ark1'!W532</f>
        <v>1.7156219949296267</v>
      </c>
      <c r="AE25" s="98">
        <f t="shared" si="0"/>
        <v>12.054799332572232</v>
      </c>
      <c r="AF25" s="4"/>
      <c r="AG25" s="61"/>
      <c r="AH25" s="13"/>
      <c r="AI25" s="5"/>
      <c r="AK25" s="1"/>
      <c r="AL25" s="1"/>
      <c r="AM25" s="11"/>
      <c r="AN25" s="11"/>
      <c r="AO25" s="11"/>
    </row>
    <row r="26" spans="24:41" ht="15.6">
      <c r="X26">
        <f>+'Ark1'!C533</f>
        <v>2023</v>
      </c>
      <c r="Y26">
        <f>+'Ark1'!L533</f>
        <v>7</v>
      </c>
      <c r="Z26" s="3" t="s">
        <v>33</v>
      </c>
      <c r="AA26">
        <f>+'Ark1'!Q533</f>
        <v>11862</v>
      </c>
      <c r="AB26">
        <f>+'Ark1'!R533</f>
        <v>177580</v>
      </c>
      <c r="AC26" s="1">
        <f>+'Ark1'!T533</f>
        <v>5.9000788377069489</v>
      </c>
      <c r="AD26" s="1">
        <f>+'Ark1'!W533</f>
        <v>3.7245185268611327</v>
      </c>
      <c r="AE26" s="98">
        <f t="shared" si="0"/>
        <v>14.970494014500085</v>
      </c>
      <c r="AF26" s="4"/>
      <c r="AG26" s="61"/>
      <c r="AH26" s="13"/>
      <c r="AI26" s="5"/>
      <c r="AK26" s="1"/>
      <c r="AL26" s="1"/>
      <c r="AM26" s="11"/>
      <c r="AN26" s="11"/>
      <c r="AO26" s="11"/>
    </row>
    <row r="27" spans="24:41" ht="15.6">
      <c r="X27">
        <f>+'Ark1'!C534</f>
        <v>2023</v>
      </c>
      <c r="Y27">
        <f>+'Ark1'!L534</f>
        <v>8</v>
      </c>
      <c r="Z27" s="3" t="s">
        <v>34</v>
      </c>
      <c r="AA27">
        <f>+'Ark1'!Q534</f>
        <v>11153</v>
      </c>
      <c r="AB27">
        <f>+'Ark1'!R534</f>
        <v>311756</v>
      </c>
      <c r="AC27" s="1">
        <f>+'Ark1'!T534</f>
        <v>6.0630910070696338</v>
      </c>
      <c r="AD27" s="1">
        <f>+'Ark1'!W534</f>
        <v>5.5764764751921394</v>
      </c>
      <c r="AE27" s="98">
        <f t="shared" si="0"/>
        <v>27.952658477539675</v>
      </c>
      <c r="AF27" s="4"/>
      <c r="AG27" s="61"/>
      <c r="AH27" s="5"/>
      <c r="AI27" s="5"/>
      <c r="AK27" s="1"/>
      <c r="AL27" s="1"/>
      <c r="AM27" s="11"/>
      <c r="AN27" s="11"/>
      <c r="AO27" s="11"/>
    </row>
    <row r="28" spans="24:41" ht="15.6">
      <c r="X28">
        <f>+'Ark1'!C535</f>
        <v>2023</v>
      </c>
      <c r="Y28">
        <f>+'Ark1'!L535</f>
        <v>9</v>
      </c>
      <c r="Z28" s="3" t="s">
        <v>35</v>
      </c>
      <c r="AA28">
        <f>+'Ark1'!Q535</f>
        <v>9187</v>
      </c>
      <c r="AB28">
        <f>+'Ark1'!R535</f>
        <v>292593</v>
      </c>
      <c r="AC28" s="1">
        <f>+'Ark1'!T535</f>
        <v>6.3063128646276558</v>
      </c>
      <c r="AD28" s="1">
        <f>+'Ark1'!W535</f>
        <v>6.8313322601702708</v>
      </c>
      <c r="AE28" s="98">
        <f t="shared" si="0"/>
        <v>31.848590399477523</v>
      </c>
      <c r="AF28" s="4"/>
      <c r="AG28" s="61"/>
      <c r="AH28" s="5"/>
      <c r="AI28" s="5"/>
      <c r="AK28" s="1"/>
      <c r="AL28" s="1"/>
      <c r="AM28" s="11"/>
      <c r="AN28" s="11"/>
      <c r="AO28" s="11"/>
    </row>
    <row r="29" spans="24:41" ht="15.6">
      <c r="X29">
        <f>+'Ark1'!C536</f>
        <v>2023</v>
      </c>
      <c r="Y29">
        <f>+'Ark1'!L536</f>
        <v>10</v>
      </c>
      <c r="Z29" s="3" t="s">
        <v>36</v>
      </c>
      <c r="AA29">
        <f>+'Ark1'!Q536</f>
        <v>6315</v>
      </c>
      <c r="AB29">
        <f>+'Ark1'!R536</f>
        <v>77840</v>
      </c>
      <c r="AC29" s="1">
        <f>+'Ark1'!T536</f>
        <v>6.7545734840698861</v>
      </c>
      <c r="AD29" s="1">
        <f>+'Ark1'!W536</f>
        <v>10.336587872559093</v>
      </c>
      <c r="AE29" s="98">
        <f t="shared" si="0"/>
        <v>12.326207442596992</v>
      </c>
      <c r="AF29" s="4"/>
      <c r="AG29" s="61"/>
      <c r="AH29" s="5"/>
      <c r="AI29" s="5"/>
      <c r="AK29" s="1"/>
      <c r="AL29" s="1"/>
      <c r="AM29" s="11"/>
      <c r="AN29" s="11"/>
      <c r="AO29" s="11"/>
    </row>
    <row r="30" spans="24:41" ht="15.6">
      <c r="X30">
        <f>+'Ark1'!C537</f>
        <v>2023</v>
      </c>
      <c r="Y30">
        <f>+'Ark1'!L537</f>
        <v>11</v>
      </c>
      <c r="Z30" s="3" t="s">
        <v>37</v>
      </c>
      <c r="AA30">
        <f>+'Ark1'!Q537</f>
        <v>3739</v>
      </c>
      <c r="AB30">
        <f>+'Ark1'!R537</f>
        <v>18457</v>
      </c>
      <c r="AC30" s="1">
        <f>+'Ark1'!T537</f>
        <v>7.2103267053150564</v>
      </c>
      <c r="AD30" s="1">
        <f>+'Ark1'!W537</f>
        <v>17.505553448556103</v>
      </c>
      <c r="AE30" s="98">
        <f t="shared" si="0"/>
        <v>4.9363466167424441</v>
      </c>
      <c r="AF30" s="4"/>
      <c r="AG30" s="61"/>
      <c r="AH30" s="5"/>
      <c r="AI30" s="5"/>
      <c r="AK30" s="1"/>
      <c r="AL30" s="1"/>
      <c r="AM30" s="11"/>
      <c r="AN30" s="11"/>
      <c r="AO30" s="11"/>
    </row>
    <row r="31" spans="24:41" ht="15.6">
      <c r="X31">
        <f>+'Ark1'!C538</f>
        <v>2023</v>
      </c>
      <c r="Y31">
        <f>+'Ark1'!L538</f>
        <v>12</v>
      </c>
      <c r="Z31" s="3" t="s">
        <v>38</v>
      </c>
      <c r="AA31">
        <f>+'Ark1'!Q538</f>
        <v>1174</v>
      </c>
      <c r="AB31">
        <f>+'Ark1'!R538</f>
        <v>2217</v>
      </c>
      <c r="AC31" s="1">
        <f>+'Ark1'!T538</f>
        <v>8.0410464591790713</v>
      </c>
      <c r="AD31" s="1">
        <f>+'Ark1'!W538</f>
        <v>31.754623364907541</v>
      </c>
      <c r="AE31" s="98">
        <f t="shared" si="0"/>
        <v>1.8884156729131176</v>
      </c>
      <c r="AF31" s="4"/>
      <c r="AG31" s="61"/>
      <c r="AH31" s="5"/>
      <c r="AI31" s="5"/>
      <c r="AK31" s="1"/>
      <c r="AL31" s="1"/>
      <c r="AM31" s="11"/>
      <c r="AN31" s="11"/>
      <c r="AO31" s="11"/>
    </row>
    <row r="32" spans="24:41" ht="15.6">
      <c r="X32">
        <f>+'Ark1'!C539</f>
        <v>2023</v>
      </c>
      <c r="Y32">
        <f>+'Ark1'!L539</f>
        <v>13</v>
      </c>
      <c r="Z32" s="3" t="s">
        <v>39</v>
      </c>
      <c r="AA32">
        <f>+'Ark1'!Q539</f>
        <v>131</v>
      </c>
      <c r="AB32">
        <f>+'Ark1'!R539</f>
        <v>171</v>
      </c>
      <c r="AC32" s="1">
        <f>+'Ark1'!T539</f>
        <v>8.5497076023391809</v>
      </c>
      <c r="AD32" s="1">
        <f>+'Ark1'!W539</f>
        <v>36.84210526315789</v>
      </c>
      <c r="AE32" s="98">
        <f t="shared" si="0"/>
        <v>1.3053435114503817</v>
      </c>
      <c r="AF32" s="4"/>
      <c r="AG32" s="61"/>
      <c r="AH32" s="5"/>
      <c r="AI32" s="5"/>
      <c r="AK32" s="1"/>
      <c r="AL32" s="1"/>
      <c r="AM32" s="11"/>
      <c r="AN32" s="11"/>
      <c r="AO32" s="11"/>
    </row>
    <row r="33" spans="24:41" ht="15.6">
      <c r="X33">
        <f>+'Ark1'!C540</f>
        <v>2023</v>
      </c>
      <c r="Y33">
        <f>+'Ark1'!L540</f>
        <v>14</v>
      </c>
      <c r="Z33" s="3" t="s">
        <v>403</v>
      </c>
      <c r="AA33">
        <f>+'Ark1'!Q540</f>
        <v>31</v>
      </c>
      <c r="AB33">
        <f>+'Ark1'!R540</f>
        <v>39</v>
      </c>
      <c r="AC33" s="1">
        <f>+'Ark1'!T540</f>
        <v>9.2307692307692282</v>
      </c>
      <c r="AD33" s="1">
        <f>+'Ark1'!W540</f>
        <v>48.717948717948723</v>
      </c>
      <c r="AE33" s="98">
        <f t="shared" si="0"/>
        <v>1.2580645161290323</v>
      </c>
      <c r="AF33" s="4"/>
      <c r="AG33" s="61"/>
      <c r="AH33" s="5"/>
      <c r="AI33" s="5"/>
      <c r="AK33" s="13"/>
      <c r="AL33" s="13"/>
      <c r="AM33" s="11"/>
      <c r="AN33" s="11"/>
      <c r="AO33" s="11"/>
    </row>
    <row r="34" spans="24:41" ht="16.5" customHeight="1">
      <c r="X34">
        <f>+'Ark1'!C541</f>
        <v>2023</v>
      </c>
      <c r="Y34">
        <f>+'Ark1'!L541</f>
        <v>15</v>
      </c>
      <c r="Z34" s="3" t="s">
        <v>40</v>
      </c>
      <c r="AA34">
        <f>+'Ark1'!Q541</f>
        <v>5</v>
      </c>
      <c r="AB34">
        <f>+'Ark1'!R541</f>
        <v>5</v>
      </c>
      <c r="AC34" s="1">
        <f>+'Ark1'!T541</f>
        <v>9</v>
      </c>
      <c r="AD34" s="1">
        <f>+'Ark1'!W541</f>
        <v>60</v>
      </c>
      <c r="AE34" s="98">
        <f t="shared" si="0"/>
        <v>1</v>
      </c>
      <c r="AF34" s="4"/>
      <c r="AG34" s="61"/>
      <c r="AH34" s="5"/>
      <c r="AI34" s="5"/>
      <c r="AK34" s="13"/>
      <c r="AL34" s="13"/>
      <c r="AM34" s="11"/>
      <c r="AN34" s="11"/>
      <c r="AO34" s="11"/>
    </row>
    <row r="35" spans="24:41" ht="16.5" customHeight="1">
      <c r="X35" s="56">
        <f>+'Ark1'!C543</f>
        <v>2022</v>
      </c>
      <c r="Y35" s="56">
        <f>+'Ark1'!L543</f>
        <v>1</v>
      </c>
      <c r="Z35" s="57" t="s">
        <v>28</v>
      </c>
      <c r="AA35" s="56">
        <f>+'Ark1'!Q543</f>
        <v>758</v>
      </c>
      <c r="AB35" s="56">
        <f>+'Ark1'!R543</f>
        <v>1324</v>
      </c>
      <c r="AC35" s="58">
        <f>+'Ark1'!T543</f>
        <v>2.2220543806646527</v>
      </c>
      <c r="AD35" s="58">
        <f>+'Ark1'!W543</f>
        <v>7.552870090634442E-2</v>
      </c>
      <c r="AE35" s="162">
        <f t="shared" si="0"/>
        <v>1.7467018469656992</v>
      </c>
      <c r="AF35" s="4"/>
      <c r="AG35" s="60"/>
      <c r="AH35" s="5"/>
      <c r="AI35" s="5"/>
      <c r="AK35" s="13"/>
      <c r="AL35" s="13"/>
      <c r="AM35" s="11"/>
      <c r="AN35" s="11"/>
      <c r="AO35" s="11"/>
    </row>
    <row r="36" spans="24:41">
      <c r="X36" s="56">
        <f>+'Ark1'!C544</f>
        <v>2022</v>
      </c>
      <c r="Y36" s="56">
        <f>+'Ark1'!L544</f>
        <v>2</v>
      </c>
      <c r="Z36" s="57" t="s">
        <v>29</v>
      </c>
      <c r="AA36" s="56">
        <f>+'Ark1'!Q544</f>
        <v>2379</v>
      </c>
      <c r="AB36" s="56">
        <f>+'Ark1'!R544</f>
        <v>5764</v>
      </c>
      <c r="AC36" s="58">
        <f>+'Ark1'!T544</f>
        <v>2.9626995142262311</v>
      </c>
      <c r="AD36" s="58">
        <f>+'Ark1'!W544</f>
        <v>6.9396252602359487E-2</v>
      </c>
      <c r="AE36" s="162">
        <f t="shared" si="0"/>
        <v>2.422866750735603</v>
      </c>
      <c r="AK36" s="13"/>
      <c r="AL36" s="13"/>
      <c r="AM36" s="11"/>
      <c r="AN36" s="11"/>
      <c r="AO36" s="11"/>
    </row>
    <row r="37" spans="24:41" ht="17.25" customHeight="1">
      <c r="X37" s="56">
        <f>+'Ark1'!C545</f>
        <v>2022</v>
      </c>
      <c r="Y37" s="56">
        <f>+'Ark1'!L545</f>
        <v>3</v>
      </c>
      <c r="Z37" s="57" t="s">
        <v>30</v>
      </c>
      <c r="AA37" s="56">
        <f>+'Ark1'!Q545</f>
        <v>3770</v>
      </c>
      <c r="AB37" s="56">
        <f>+'Ark1'!R545</f>
        <v>11035</v>
      </c>
      <c r="AC37" s="58">
        <f>+'Ark1'!T545</f>
        <v>3.5984594472134126</v>
      </c>
      <c r="AD37" s="58">
        <f>+'Ark1'!W545</f>
        <v>6.3434526506569999E-2</v>
      </c>
      <c r="AE37" s="162">
        <f t="shared" si="0"/>
        <v>2.9270557029177717</v>
      </c>
      <c r="AF37" s="2"/>
      <c r="AG37" s="60"/>
      <c r="AI37" s="5"/>
      <c r="AK37" s="13"/>
      <c r="AL37" s="13"/>
      <c r="AM37" s="11"/>
      <c r="AN37" s="11"/>
      <c r="AO37" s="11"/>
    </row>
    <row r="38" spans="24:41" ht="15.6">
      <c r="X38" s="56">
        <f>+'Ark1'!C546</f>
        <v>2022</v>
      </c>
      <c r="Y38" s="56">
        <f>+'Ark1'!L546</f>
        <v>4</v>
      </c>
      <c r="Z38" s="57" t="s">
        <v>31</v>
      </c>
      <c r="AA38" s="56">
        <f>+'Ark1'!Q546</f>
        <v>5945</v>
      </c>
      <c r="AB38" s="56">
        <f>+'Ark1'!R546</f>
        <v>22258</v>
      </c>
      <c r="AC38" s="58">
        <f>+'Ark1'!T546</f>
        <v>4.1964237577500239</v>
      </c>
      <c r="AD38" s="58">
        <f>+'Ark1'!W546</f>
        <v>0.24260939886782285</v>
      </c>
      <c r="AE38" s="162">
        <f t="shared" si="0"/>
        <v>3.7439865433137092</v>
      </c>
      <c r="AF38" s="2"/>
      <c r="AG38" s="60"/>
      <c r="AK38" s="13"/>
      <c r="AL38" s="13"/>
      <c r="AM38" s="11"/>
      <c r="AN38" s="11"/>
      <c r="AO38" s="11"/>
    </row>
    <row r="39" spans="24:41">
      <c r="X39" s="56">
        <f>+'Ark1'!C547</f>
        <v>2022</v>
      </c>
      <c r="Y39" s="56">
        <f>+'Ark1'!L547</f>
        <v>5</v>
      </c>
      <c r="Z39" s="57" t="s">
        <v>402</v>
      </c>
      <c r="AA39" s="56">
        <f>+'Ark1'!Q547</f>
        <v>8925</v>
      </c>
      <c r="AB39" s="56">
        <f>+'Ark1'!R547</f>
        <v>63317</v>
      </c>
      <c r="AC39" s="58">
        <f>+'Ark1'!T547</f>
        <v>4.9716032029312816</v>
      </c>
      <c r="AD39" s="58">
        <f>+'Ark1'!W547</f>
        <v>0.8260024953803875</v>
      </c>
      <c r="AE39" s="162">
        <f t="shared" si="0"/>
        <v>7.0943417366946777</v>
      </c>
      <c r="AF39" s="14"/>
      <c r="AG39" s="13"/>
      <c r="AK39" s="13"/>
      <c r="AL39" s="13"/>
      <c r="AM39" s="11"/>
      <c r="AN39" s="11"/>
      <c r="AO39" s="11"/>
    </row>
    <row r="40" spans="24:41" ht="21">
      <c r="X40" s="56">
        <f>+'Ark1'!C548</f>
        <v>2022</v>
      </c>
      <c r="Y40" s="56">
        <f>+'Ark1'!L548</f>
        <v>6</v>
      </c>
      <c r="Z40" s="57" t="s">
        <v>32</v>
      </c>
      <c r="AA40" s="56">
        <f>+'Ark1'!Q548</f>
        <v>11668</v>
      </c>
      <c r="AB40" s="56">
        <f>+'Ark1'!R548</f>
        <v>145509</v>
      </c>
      <c r="AC40" s="58">
        <f>+'Ark1'!T548</f>
        <v>5.5718202997752719</v>
      </c>
      <c r="AD40" s="58">
        <f>+'Ark1'!W548</f>
        <v>2.3146334590987494</v>
      </c>
      <c r="AE40" s="162">
        <f t="shared" si="0"/>
        <v>12.470774768597874</v>
      </c>
      <c r="AF40" s="2"/>
      <c r="AG40" s="5"/>
      <c r="AK40" s="59"/>
      <c r="AL40" s="59"/>
      <c r="AM40" s="11"/>
      <c r="AN40" s="11"/>
      <c r="AO40" s="11"/>
    </row>
    <row r="41" spans="24:41">
      <c r="X41" s="56">
        <f>+'Ark1'!C549</f>
        <v>2022</v>
      </c>
      <c r="Y41" s="56">
        <f>+'Ark1'!L549</f>
        <v>7</v>
      </c>
      <c r="Z41" s="57" t="s">
        <v>33</v>
      </c>
      <c r="AA41" s="56">
        <f>+'Ark1'!Q549</f>
        <v>11980</v>
      </c>
      <c r="AB41" s="56">
        <f>+'Ark1'!R549</f>
        <v>174978</v>
      </c>
      <c r="AC41" s="58">
        <f>+'Ark1'!T549</f>
        <v>5.8638571706157334</v>
      </c>
      <c r="AD41" s="58">
        <f>+'Ark1'!W549</f>
        <v>3.6170261404290822</v>
      </c>
      <c r="AE41" s="162">
        <f t="shared" si="0"/>
        <v>14.60584307178631</v>
      </c>
      <c r="AF41" s="4"/>
      <c r="AG41" s="4"/>
      <c r="AH41" s="4"/>
      <c r="AI41" s="4"/>
    </row>
    <row r="42" spans="24:41" ht="15.6">
      <c r="X42" s="56">
        <f>+'Ark1'!C550</f>
        <v>2022</v>
      </c>
      <c r="Y42" s="56">
        <f>+'Ark1'!L550</f>
        <v>8</v>
      </c>
      <c r="Z42" s="57" t="s">
        <v>34</v>
      </c>
      <c r="AA42" s="56">
        <f>+'Ark1'!Q550</f>
        <v>11360</v>
      </c>
      <c r="AB42" s="56">
        <f>+'Ark1'!R550</f>
        <v>323662</v>
      </c>
      <c r="AC42" s="58">
        <f>+'Ark1'!T550</f>
        <v>6.061446817976778</v>
      </c>
      <c r="AD42" s="58">
        <f>+'Ark1'!W550</f>
        <v>5.190600070443856</v>
      </c>
      <c r="AE42" s="162">
        <f t="shared" si="0"/>
        <v>28.491373239436619</v>
      </c>
      <c r="AF42" s="4"/>
      <c r="AG42" s="16"/>
      <c r="AH42" s="1"/>
      <c r="AI42" s="18"/>
      <c r="AK42" s="1"/>
      <c r="AL42" s="5"/>
    </row>
    <row r="43" spans="24:41" ht="15.6">
      <c r="X43" s="56">
        <f>+'Ark1'!C551</f>
        <v>2022</v>
      </c>
      <c r="Y43" s="56">
        <f>+'Ark1'!L551</f>
        <v>9</v>
      </c>
      <c r="Z43" s="57" t="s">
        <v>35</v>
      </c>
      <c r="AA43" s="56">
        <f>+'Ark1'!Q551</f>
        <v>9429</v>
      </c>
      <c r="AB43" s="56">
        <f>+'Ark1'!R551</f>
        <v>303225</v>
      </c>
      <c r="AC43" s="58">
        <f>+'Ark1'!T551</f>
        <v>6.3436919779041983</v>
      </c>
      <c r="AD43" s="58">
        <f>+'Ark1'!W551</f>
        <v>6.5324429054332596</v>
      </c>
      <c r="AE43" s="162">
        <f t="shared" si="0"/>
        <v>32.158765510658604</v>
      </c>
      <c r="AF43" s="4"/>
      <c r="AG43" s="16"/>
      <c r="AH43" s="1"/>
      <c r="AI43" s="18"/>
    </row>
    <row r="44" spans="24:41" ht="15.6">
      <c r="X44" s="56">
        <f>+'Ark1'!C552</f>
        <v>2022</v>
      </c>
      <c r="Y44" s="56">
        <f>+'Ark1'!L552</f>
        <v>10</v>
      </c>
      <c r="Z44" s="57" t="s">
        <v>36</v>
      </c>
      <c r="AA44" s="56">
        <f>+'Ark1'!Q552</f>
        <v>6531</v>
      </c>
      <c r="AB44" s="56">
        <f>+'Ark1'!R552</f>
        <v>83429</v>
      </c>
      <c r="AC44" s="58">
        <f>+'Ark1'!T552</f>
        <v>6.7756175910055276</v>
      </c>
      <c r="AD44" s="58">
        <f>+'Ark1'!W552</f>
        <v>9.5782042215536567</v>
      </c>
      <c r="AE44" s="162">
        <f t="shared" si="0"/>
        <v>12.774307150512938</v>
      </c>
      <c r="AF44" s="4"/>
      <c r="AG44" s="16"/>
      <c r="AH44" s="1"/>
      <c r="AI44" s="18"/>
    </row>
    <row r="45" spans="24:41" ht="15.6">
      <c r="X45" s="56">
        <f>+'Ark1'!C553</f>
        <v>2022</v>
      </c>
      <c r="Y45" s="56">
        <f>+'Ark1'!L553</f>
        <v>11</v>
      </c>
      <c r="Z45" s="57" t="s">
        <v>37</v>
      </c>
      <c r="AA45" s="56">
        <f>+'Ark1'!Q553</f>
        <v>4016</v>
      </c>
      <c r="AB45" s="56">
        <f>+'Ark1'!R553</f>
        <v>22012</v>
      </c>
      <c r="AC45" s="58">
        <f>+'Ark1'!T553</f>
        <v>7.1958477194257684</v>
      </c>
      <c r="AD45" s="58">
        <f>+'Ark1'!W553</f>
        <v>16.568235507904781</v>
      </c>
      <c r="AE45" s="162">
        <f t="shared" si="0"/>
        <v>5.4810756972111552</v>
      </c>
      <c r="AF45" s="4"/>
      <c r="AG45" s="16"/>
      <c r="AH45" s="1"/>
      <c r="AI45" s="18"/>
    </row>
    <row r="46" spans="24:41" ht="15.6">
      <c r="X46" s="56">
        <f>+'Ark1'!C554</f>
        <v>2022</v>
      </c>
      <c r="Y46" s="56">
        <f>+'Ark1'!L554</f>
        <v>12</v>
      </c>
      <c r="Z46" s="57" t="s">
        <v>38</v>
      </c>
      <c r="AA46" s="56">
        <f>+'Ark1'!Q554</f>
        <v>1298</v>
      </c>
      <c r="AB46" s="56">
        <f>+'Ark1'!R554</f>
        <v>2792</v>
      </c>
      <c r="AC46" s="58">
        <f>+'Ark1'!T554</f>
        <v>7.773997134670485</v>
      </c>
      <c r="AD46" s="58">
        <f>+'Ark1'!W554</f>
        <v>28.975644699140403</v>
      </c>
      <c r="AE46" s="162">
        <f t="shared" si="0"/>
        <v>2.1510015408320493</v>
      </c>
      <c r="AF46" s="4"/>
      <c r="AG46" s="16"/>
      <c r="AH46" s="13"/>
      <c r="AI46" s="18"/>
    </row>
    <row r="47" spans="24:41" ht="15.6">
      <c r="X47" s="56">
        <f>+'Ark1'!C555</f>
        <v>2022</v>
      </c>
      <c r="Y47" s="56">
        <f>+'Ark1'!L555</f>
        <v>13</v>
      </c>
      <c r="Z47" s="57" t="s">
        <v>39</v>
      </c>
      <c r="AA47" s="56">
        <f>+'Ark1'!Q555</f>
        <v>162</v>
      </c>
      <c r="AB47" s="56">
        <f>+'Ark1'!R555</f>
        <v>221</v>
      </c>
      <c r="AC47" s="58">
        <f>+'Ark1'!T555</f>
        <v>7.6063348416289598</v>
      </c>
      <c r="AD47" s="58">
        <f>+'Ark1'!W555</f>
        <v>30.769230769230759</v>
      </c>
      <c r="AE47" s="162">
        <f t="shared" si="0"/>
        <v>1.3641975308641976</v>
      </c>
      <c r="AF47" s="4"/>
      <c r="AG47" s="16"/>
      <c r="AH47" s="13"/>
      <c r="AI47" s="18"/>
    </row>
    <row r="48" spans="24:41" ht="15.6">
      <c r="X48" s="56">
        <f>+'Ark1'!C556</f>
        <v>2022</v>
      </c>
      <c r="Y48" s="56">
        <f>+'Ark1'!L556</f>
        <v>14</v>
      </c>
      <c r="Z48" s="57" t="s">
        <v>403</v>
      </c>
      <c r="AA48" s="56">
        <f>+'Ark1'!Q556</f>
        <v>48</v>
      </c>
      <c r="AB48" s="56">
        <f>+'Ark1'!R556</f>
        <v>69</v>
      </c>
      <c r="AC48" s="58">
        <f>+'Ark1'!T556</f>
        <v>8.3333333333333357</v>
      </c>
      <c r="AD48" s="58">
        <f>+'Ark1'!W556</f>
        <v>39.130434782608695</v>
      </c>
      <c r="AE48" s="162">
        <f t="shared" si="0"/>
        <v>1.4375</v>
      </c>
      <c r="AF48" s="4"/>
      <c r="AG48" s="16"/>
      <c r="AH48" s="13"/>
      <c r="AI48" s="18"/>
    </row>
    <row r="49" spans="24:35" ht="15.6">
      <c r="X49" s="56">
        <f>+'Ark1'!C557</f>
        <v>2022</v>
      </c>
      <c r="Y49" s="56">
        <f>+'Ark1'!L557</f>
        <v>15</v>
      </c>
      <c r="Z49" s="57" t="s">
        <v>40</v>
      </c>
      <c r="AA49" s="56">
        <f>+'Ark1'!Q557</f>
        <v>6</v>
      </c>
      <c r="AB49" s="56">
        <f>+'Ark1'!R557</f>
        <v>7</v>
      </c>
      <c r="AC49" s="58">
        <f>+'Ark1'!T557</f>
        <v>6.8571428571428559</v>
      </c>
      <c r="AD49" s="58">
        <f>+'Ark1'!W557</f>
        <v>28.571428571428577</v>
      </c>
      <c r="AE49" s="162">
        <f t="shared" si="0"/>
        <v>1.1666666666666667</v>
      </c>
      <c r="AF49" s="4"/>
      <c r="AG49" s="16"/>
      <c r="AH49" s="13"/>
      <c r="AI49" s="18"/>
    </row>
    <row r="50" spans="24:35" ht="15.6">
      <c r="X50">
        <f>+'Ark1'!C559</f>
        <v>2021</v>
      </c>
      <c r="Y50">
        <f>+'Ark1'!L559</f>
        <v>1</v>
      </c>
      <c r="Z50" s="3" t="s">
        <v>28</v>
      </c>
      <c r="AA50">
        <f>+'Ark1'!Q559</f>
        <v>0</v>
      </c>
      <c r="AB50">
        <f>+'Ark1'!R559</f>
        <v>0</v>
      </c>
      <c r="AC50" s="1">
        <f>+'Ark1'!T559</f>
        <v>0</v>
      </c>
      <c r="AD50" s="1">
        <f>+'Ark1'!W559</f>
        <v>0</v>
      </c>
      <c r="AE50" s="98" t="e">
        <f t="shared" si="0"/>
        <v>#DIV/0!</v>
      </c>
      <c r="AF50" s="4"/>
      <c r="AG50" s="16"/>
      <c r="AH50" s="5"/>
      <c r="AI50" s="18"/>
    </row>
    <row r="51" spans="24:35" ht="15.6">
      <c r="X51">
        <f>+'Ark1'!C560</f>
        <v>2021</v>
      </c>
      <c r="Y51">
        <f>+'Ark1'!L560</f>
        <v>2</v>
      </c>
      <c r="Z51" s="3" t="s">
        <v>29</v>
      </c>
      <c r="AA51">
        <f>+'Ark1'!Q560</f>
        <v>0</v>
      </c>
      <c r="AB51">
        <f>+'Ark1'!R560</f>
        <v>0</v>
      </c>
      <c r="AC51" s="1">
        <f>+'Ark1'!T560</f>
        <v>0</v>
      </c>
      <c r="AD51" s="1">
        <f>+'Ark1'!W560</f>
        <v>0</v>
      </c>
      <c r="AE51" s="98" t="e">
        <f t="shared" si="0"/>
        <v>#DIV/0!</v>
      </c>
      <c r="AF51" s="4"/>
      <c r="AG51" s="16"/>
      <c r="AH51" s="5"/>
      <c r="AI51" s="18"/>
    </row>
    <row r="52" spans="24:35" ht="15.6">
      <c r="X52">
        <f>+'Ark1'!C561</f>
        <v>2021</v>
      </c>
      <c r="Y52">
        <f>+'Ark1'!L561</f>
        <v>3</v>
      </c>
      <c r="Z52" s="3" t="s">
        <v>30</v>
      </c>
      <c r="AA52">
        <f>+'Ark1'!Q561</f>
        <v>0</v>
      </c>
      <c r="AB52">
        <f>+'Ark1'!R561</f>
        <v>0</v>
      </c>
      <c r="AC52" s="1">
        <f>+'Ark1'!T561</f>
        <v>0</v>
      </c>
      <c r="AD52" s="1">
        <f>+'Ark1'!W561</f>
        <v>0</v>
      </c>
      <c r="AE52" s="98" t="e">
        <f t="shared" si="0"/>
        <v>#DIV/0!</v>
      </c>
      <c r="AF52" s="4"/>
      <c r="AG52" s="16"/>
      <c r="AH52" s="5"/>
      <c r="AI52" s="18"/>
    </row>
    <row r="53" spans="24:35" ht="15.6">
      <c r="X53">
        <f>+'Ark1'!C562</f>
        <v>2021</v>
      </c>
      <c r="Y53">
        <f>+'Ark1'!L562</f>
        <v>4</v>
      </c>
      <c r="Z53" s="3" t="s">
        <v>31</v>
      </c>
      <c r="AA53">
        <f>+'Ark1'!Q562</f>
        <v>0</v>
      </c>
      <c r="AB53">
        <f>+'Ark1'!R562</f>
        <v>0</v>
      </c>
      <c r="AC53" s="1">
        <f>+'Ark1'!T562</f>
        <v>0</v>
      </c>
      <c r="AD53" s="1">
        <f>+'Ark1'!W562</f>
        <v>0</v>
      </c>
      <c r="AE53" s="98" t="e">
        <f t="shared" si="0"/>
        <v>#DIV/0!</v>
      </c>
      <c r="AF53" s="4"/>
      <c r="AG53" s="16"/>
      <c r="AH53" s="5"/>
      <c r="AI53" s="18"/>
    </row>
    <row r="54" spans="24:35" ht="15.6">
      <c r="X54">
        <f>+'Ark1'!C563</f>
        <v>2021</v>
      </c>
      <c r="Y54">
        <f>+'Ark1'!L563</f>
        <v>5</v>
      </c>
      <c r="Z54" s="3" t="s">
        <v>402</v>
      </c>
      <c r="AA54">
        <f>+'Ark1'!Q563</f>
        <v>0</v>
      </c>
      <c r="AB54">
        <f>+'Ark1'!R563</f>
        <v>0</v>
      </c>
      <c r="AC54" s="1">
        <f>+'Ark1'!T563</f>
        <v>0</v>
      </c>
      <c r="AD54" s="1">
        <f>+'Ark1'!W563</f>
        <v>0</v>
      </c>
      <c r="AE54" s="98" t="e">
        <f t="shared" si="0"/>
        <v>#DIV/0!</v>
      </c>
      <c r="AF54" s="4"/>
      <c r="AG54" s="16"/>
      <c r="AH54" s="5"/>
      <c r="AI54" s="18"/>
    </row>
    <row r="55" spans="24:35" ht="15.6">
      <c r="X55">
        <f>+'Ark1'!C564</f>
        <v>2021</v>
      </c>
      <c r="Y55">
        <f>+'Ark1'!L564</f>
        <v>6</v>
      </c>
      <c r="Z55" s="3" t="s">
        <v>32</v>
      </c>
      <c r="AA55">
        <f>+'Ark1'!Q564</f>
        <v>0</v>
      </c>
      <c r="AB55">
        <f>+'Ark1'!R564</f>
        <v>0</v>
      </c>
      <c r="AC55" s="1">
        <f>+'Ark1'!T564</f>
        <v>0</v>
      </c>
      <c r="AD55" s="1">
        <f>+'Ark1'!W564</f>
        <v>0</v>
      </c>
      <c r="AE55" s="98" t="e">
        <f t="shared" si="0"/>
        <v>#DIV/0!</v>
      </c>
      <c r="AF55" s="4"/>
      <c r="AG55" s="16"/>
      <c r="AH55" s="5"/>
      <c r="AI55" s="18"/>
    </row>
    <row r="56" spans="24:35" ht="15.6">
      <c r="X56">
        <f>+'Ark1'!C565</f>
        <v>2021</v>
      </c>
      <c r="Y56">
        <f>+'Ark1'!L565</f>
        <v>7</v>
      </c>
      <c r="Z56" s="3" t="s">
        <v>33</v>
      </c>
      <c r="AA56">
        <f>+'Ark1'!Q565</f>
        <v>0</v>
      </c>
      <c r="AB56">
        <f>+'Ark1'!R565</f>
        <v>0</v>
      </c>
      <c r="AC56" s="1">
        <f>+'Ark1'!T565</f>
        <v>0</v>
      </c>
      <c r="AD56" s="1">
        <f>+'Ark1'!W565</f>
        <v>0</v>
      </c>
      <c r="AE56" s="98" t="e">
        <f t="shared" si="0"/>
        <v>#DIV/0!</v>
      </c>
      <c r="AF56" s="4"/>
      <c r="AG56" s="16"/>
      <c r="AH56" s="5"/>
      <c r="AI56" s="18"/>
    </row>
    <row r="57" spans="24:35" ht="15.6">
      <c r="X57">
        <f>+'Ark1'!C566</f>
        <v>2021</v>
      </c>
      <c r="Y57">
        <f>+'Ark1'!L566</f>
        <v>8</v>
      </c>
      <c r="Z57" s="3" t="s">
        <v>34</v>
      </c>
      <c r="AA57">
        <f>+'Ark1'!Q566</f>
        <v>0</v>
      </c>
      <c r="AB57">
        <f>+'Ark1'!R566</f>
        <v>0</v>
      </c>
      <c r="AC57" s="1">
        <f>+'Ark1'!T566</f>
        <v>0</v>
      </c>
      <c r="AD57" s="1">
        <f>+'Ark1'!W566</f>
        <v>0</v>
      </c>
      <c r="AE57" s="98" t="e">
        <f t="shared" si="0"/>
        <v>#DIV/0!</v>
      </c>
      <c r="AF57" s="4"/>
      <c r="AG57" s="16"/>
      <c r="AH57" s="5"/>
      <c r="AI57" s="18"/>
    </row>
    <row r="58" spans="24:35" ht="15.6">
      <c r="X58">
        <f>+'Ark1'!C567</f>
        <v>2021</v>
      </c>
      <c r="Y58">
        <f>+'Ark1'!L567</f>
        <v>9</v>
      </c>
      <c r="Z58" s="3" t="s">
        <v>35</v>
      </c>
      <c r="AA58">
        <f>+'Ark1'!Q567</f>
        <v>0</v>
      </c>
      <c r="AB58">
        <f>+'Ark1'!R567</f>
        <v>0</v>
      </c>
      <c r="AC58" s="1">
        <f>+'Ark1'!T567</f>
        <v>0</v>
      </c>
      <c r="AD58" s="1">
        <f>+'Ark1'!W567</f>
        <v>0</v>
      </c>
      <c r="AE58" s="98" t="e">
        <f t="shared" si="0"/>
        <v>#DIV/0!</v>
      </c>
      <c r="AF58" s="4"/>
      <c r="AG58" s="18"/>
      <c r="AH58" s="5"/>
      <c r="AI58" s="18"/>
    </row>
    <row r="59" spans="24:35">
      <c r="X59">
        <f>+'Ark1'!C568</f>
        <v>2021</v>
      </c>
      <c r="Y59">
        <f>+'Ark1'!L568</f>
        <v>10</v>
      </c>
      <c r="Z59" s="3" t="s">
        <v>36</v>
      </c>
      <c r="AA59">
        <f>+'Ark1'!Q568</f>
        <v>0</v>
      </c>
      <c r="AB59">
        <f>+'Ark1'!R568</f>
        <v>0</v>
      </c>
      <c r="AC59" s="1">
        <f>+'Ark1'!T568</f>
        <v>0</v>
      </c>
      <c r="AD59" s="1">
        <f>+'Ark1'!W568</f>
        <v>0</v>
      </c>
      <c r="AE59" s="98" t="e">
        <f t="shared" si="0"/>
        <v>#DIV/0!</v>
      </c>
      <c r="AF59" s="13"/>
    </row>
    <row r="60" spans="24:35" ht="15.6">
      <c r="X60">
        <f>+'Ark1'!C569</f>
        <v>2021</v>
      </c>
      <c r="Y60">
        <f>+'Ark1'!L569</f>
        <v>11</v>
      </c>
      <c r="Z60" s="3" t="s">
        <v>37</v>
      </c>
      <c r="AA60">
        <f>+'Ark1'!Q569</f>
        <v>0</v>
      </c>
      <c r="AB60">
        <f>+'Ark1'!R569</f>
        <v>0</v>
      </c>
      <c r="AC60" s="1">
        <f>+'Ark1'!T569</f>
        <v>0</v>
      </c>
      <c r="AD60" s="1">
        <f>+'Ark1'!W569</f>
        <v>0</v>
      </c>
      <c r="AE60" s="98" t="e">
        <f t="shared" si="0"/>
        <v>#DIV/0!</v>
      </c>
      <c r="AF60" s="5"/>
      <c r="AG60" s="18"/>
      <c r="AI60" s="18"/>
    </row>
    <row r="61" spans="24:35">
      <c r="X61">
        <f>+'Ark1'!C570</f>
        <v>2021</v>
      </c>
      <c r="Y61">
        <f>+'Ark1'!L570</f>
        <v>12</v>
      </c>
      <c r="Z61" s="3" t="s">
        <v>38</v>
      </c>
      <c r="AA61">
        <f>+'Ark1'!Q570</f>
        <v>0</v>
      </c>
      <c r="AB61">
        <f>+'Ark1'!R570</f>
        <v>0</v>
      </c>
      <c r="AC61" s="1">
        <f>+'Ark1'!T570</f>
        <v>0</v>
      </c>
      <c r="AD61" s="1">
        <f>+'Ark1'!W570</f>
        <v>0</v>
      </c>
      <c r="AE61" s="98" t="e">
        <f t="shared" si="0"/>
        <v>#DIV/0!</v>
      </c>
      <c r="AF61" s="13"/>
    </row>
    <row r="62" spans="24:35">
      <c r="X62">
        <f>+'Ark1'!C571</f>
        <v>2021</v>
      </c>
      <c r="Y62">
        <f>+'Ark1'!L571</f>
        <v>13</v>
      </c>
      <c r="Z62" s="3" t="s">
        <v>39</v>
      </c>
      <c r="AA62">
        <f>+'Ark1'!Q571</f>
        <v>0</v>
      </c>
      <c r="AB62">
        <f>+'Ark1'!R571</f>
        <v>0</v>
      </c>
      <c r="AC62" s="1">
        <f>+'Ark1'!T571</f>
        <v>0</v>
      </c>
      <c r="AD62" s="1">
        <f>+'Ark1'!W571</f>
        <v>0</v>
      </c>
      <c r="AE62" s="98" t="e">
        <f t="shared" si="0"/>
        <v>#DIV/0!</v>
      </c>
      <c r="AF62" s="13"/>
    </row>
    <row r="63" spans="24:35" ht="15.6">
      <c r="X63">
        <f>+'Ark1'!C572</f>
        <v>2021</v>
      </c>
      <c r="Y63">
        <f>+'Ark1'!L572</f>
        <v>14</v>
      </c>
      <c r="Z63" s="3" t="s">
        <v>403</v>
      </c>
      <c r="AA63">
        <f>+'Ark1'!Q572</f>
        <v>0</v>
      </c>
      <c r="AB63">
        <f>+'Ark1'!R572</f>
        <v>0</v>
      </c>
      <c r="AC63" s="1">
        <f>+'Ark1'!T572</f>
        <v>0</v>
      </c>
      <c r="AD63" s="1">
        <f>+'Ark1'!W572</f>
        <v>0</v>
      </c>
      <c r="AE63" s="98" t="e">
        <f t="shared" si="0"/>
        <v>#DIV/0!</v>
      </c>
      <c r="AF63" s="2"/>
      <c r="AG63" s="5"/>
    </row>
    <row r="64" spans="24:35">
      <c r="X64">
        <f>+'Ark1'!C573</f>
        <v>2021</v>
      </c>
      <c r="Y64">
        <f>+'Ark1'!L573</f>
        <v>15</v>
      </c>
      <c r="Z64" s="3" t="s">
        <v>40</v>
      </c>
      <c r="AA64">
        <f>+'Ark1'!Q573</f>
        <v>0</v>
      </c>
      <c r="AB64">
        <f>+'Ark1'!R573</f>
        <v>0</v>
      </c>
      <c r="AC64" s="1">
        <f>+'Ark1'!T573</f>
        <v>0</v>
      </c>
      <c r="AD64" s="1">
        <f>+'Ark1'!W573</f>
        <v>0</v>
      </c>
      <c r="AE64" s="98" t="e">
        <f t="shared" si="0"/>
        <v>#DIV/0!</v>
      </c>
      <c r="AF64" s="4"/>
      <c r="AG64" s="4"/>
      <c r="AH64" s="4"/>
      <c r="AI64" s="4"/>
    </row>
    <row r="65" spans="24:35" ht="15.6">
      <c r="X65" s="56">
        <f>+'Ark1'!C574</f>
        <v>2020</v>
      </c>
      <c r="Y65" s="56">
        <f>+'Ark1'!L574</f>
        <v>1</v>
      </c>
      <c r="Z65" s="57" t="s">
        <v>28</v>
      </c>
      <c r="AA65" s="56">
        <f>+'Ark1'!Q574</f>
        <v>0</v>
      </c>
      <c r="AB65" s="56">
        <f>+'Ark1'!R574</f>
        <v>0</v>
      </c>
      <c r="AC65" s="58">
        <f>+'Ark1'!T574</f>
        <v>0</v>
      </c>
      <c r="AD65" s="58">
        <f>+'Ark1'!W574</f>
        <v>0</v>
      </c>
      <c r="AE65" s="162" t="e">
        <f t="shared" si="0"/>
        <v>#DIV/0!</v>
      </c>
      <c r="AF65" s="4"/>
      <c r="AG65" s="13"/>
      <c r="AH65" s="1"/>
      <c r="AI65" s="5"/>
    </row>
    <row r="66" spans="24:35" ht="15.6">
      <c r="X66" s="56">
        <f>+'Ark1'!C575</f>
        <v>2020</v>
      </c>
      <c r="Y66" s="56">
        <f>+'Ark1'!L575</f>
        <v>2</v>
      </c>
      <c r="Z66" s="57" t="s">
        <v>29</v>
      </c>
      <c r="AA66" s="56">
        <f>+'Ark1'!Q575</f>
        <v>0</v>
      </c>
      <c r="AB66" s="56">
        <f>+'Ark1'!R575</f>
        <v>0</v>
      </c>
      <c r="AC66" s="58">
        <f>+'Ark1'!T575</f>
        <v>0</v>
      </c>
      <c r="AD66" s="58">
        <f>+'Ark1'!W575</f>
        <v>0</v>
      </c>
      <c r="AE66" s="162" t="e">
        <f t="shared" si="0"/>
        <v>#DIV/0!</v>
      </c>
      <c r="AF66" s="4"/>
      <c r="AG66" s="13"/>
      <c r="AH66" s="1"/>
      <c r="AI66" s="5"/>
    </row>
    <row r="67" spans="24:35" ht="15.6">
      <c r="X67" s="56">
        <f>+'Ark1'!C576</f>
        <v>2020</v>
      </c>
      <c r="Y67" s="56">
        <f>+'Ark1'!L576</f>
        <v>3</v>
      </c>
      <c r="Z67" s="57" t="s">
        <v>30</v>
      </c>
      <c r="AA67" s="56">
        <f>+'Ark1'!Q576</f>
        <v>0</v>
      </c>
      <c r="AB67" s="56">
        <f>+'Ark1'!R576</f>
        <v>0</v>
      </c>
      <c r="AC67" s="58">
        <f>+'Ark1'!T576</f>
        <v>0</v>
      </c>
      <c r="AD67" s="58">
        <f>+'Ark1'!W576</f>
        <v>0</v>
      </c>
      <c r="AE67" s="162" t="e">
        <f t="shared" si="0"/>
        <v>#DIV/0!</v>
      </c>
      <c r="AF67" s="4"/>
      <c r="AG67" s="13"/>
      <c r="AH67" s="1"/>
      <c r="AI67" s="5"/>
    </row>
    <row r="68" spans="24:35" ht="15.6">
      <c r="X68" s="56">
        <f>+'Ark1'!C577</f>
        <v>2020</v>
      </c>
      <c r="Y68" s="56">
        <f>+'Ark1'!L577</f>
        <v>4</v>
      </c>
      <c r="Z68" s="57" t="s">
        <v>31</v>
      </c>
      <c r="AA68" s="56">
        <f>+'Ark1'!Q577</f>
        <v>0</v>
      </c>
      <c r="AB68" s="56">
        <f>+'Ark1'!R577</f>
        <v>0</v>
      </c>
      <c r="AC68" s="58">
        <f>+'Ark1'!T577</f>
        <v>0</v>
      </c>
      <c r="AD68" s="58">
        <f>+'Ark1'!W577</f>
        <v>0</v>
      </c>
      <c r="AE68" s="162" t="e">
        <f t="shared" si="0"/>
        <v>#DIV/0!</v>
      </c>
      <c r="AF68" s="4"/>
      <c r="AG68" s="13"/>
      <c r="AH68" s="1"/>
      <c r="AI68" s="5"/>
    </row>
    <row r="69" spans="24:35" ht="15.6">
      <c r="X69" s="56">
        <f>+'Ark1'!C578</f>
        <v>2020</v>
      </c>
      <c r="Y69" s="56">
        <f>+'Ark1'!L578</f>
        <v>5</v>
      </c>
      <c r="Z69" s="57" t="s">
        <v>402</v>
      </c>
      <c r="AA69" s="56">
        <f>+'Ark1'!Q578</f>
        <v>0</v>
      </c>
      <c r="AB69" s="56">
        <f>+'Ark1'!R578</f>
        <v>0</v>
      </c>
      <c r="AC69" s="58">
        <f>+'Ark1'!T578</f>
        <v>0</v>
      </c>
      <c r="AD69" s="58">
        <f>+'Ark1'!W578</f>
        <v>0</v>
      </c>
      <c r="AE69" s="162" t="e">
        <f t="shared" ref="AE69:AE132" si="1">+AB69/AA69</f>
        <v>#DIV/0!</v>
      </c>
      <c r="AF69" s="4"/>
      <c r="AG69" s="13"/>
      <c r="AH69" s="13"/>
      <c r="AI69" s="5"/>
    </row>
    <row r="70" spans="24:35" ht="15.6">
      <c r="X70" s="56">
        <f>+'Ark1'!C579</f>
        <v>2020</v>
      </c>
      <c r="Y70" s="56">
        <f>+'Ark1'!L579</f>
        <v>6</v>
      </c>
      <c r="Z70" s="57" t="s">
        <v>32</v>
      </c>
      <c r="AA70" s="56">
        <f>+'Ark1'!Q579</f>
        <v>0</v>
      </c>
      <c r="AB70" s="56">
        <f>+'Ark1'!R579</f>
        <v>0</v>
      </c>
      <c r="AC70" s="58">
        <f>+'Ark1'!T579</f>
        <v>0</v>
      </c>
      <c r="AD70" s="58">
        <f>+'Ark1'!W579</f>
        <v>0</v>
      </c>
      <c r="AE70" s="162" t="e">
        <f t="shared" si="1"/>
        <v>#DIV/0!</v>
      </c>
      <c r="AF70" s="4"/>
      <c r="AG70" s="13"/>
      <c r="AH70" s="13"/>
      <c r="AI70" s="5"/>
    </row>
    <row r="71" spans="24:35" ht="15.6">
      <c r="X71" s="56">
        <f>+'Ark1'!C580</f>
        <v>2020</v>
      </c>
      <c r="Y71" s="56">
        <f>+'Ark1'!L580</f>
        <v>7</v>
      </c>
      <c r="Z71" s="57" t="s">
        <v>33</v>
      </c>
      <c r="AA71" s="56">
        <f>+'Ark1'!Q580</f>
        <v>0</v>
      </c>
      <c r="AB71" s="56">
        <f>+'Ark1'!R580</f>
        <v>0</v>
      </c>
      <c r="AC71" s="58">
        <f>+'Ark1'!T580</f>
        <v>0</v>
      </c>
      <c r="AD71" s="58">
        <f>+'Ark1'!W580</f>
        <v>0</v>
      </c>
      <c r="AE71" s="162" t="e">
        <f t="shared" si="1"/>
        <v>#DIV/0!</v>
      </c>
      <c r="AF71" s="4"/>
      <c r="AG71" s="13"/>
      <c r="AH71" s="13"/>
      <c r="AI71" s="5"/>
    </row>
    <row r="72" spans="24:35" ht="15.6">
      <c r="X72" s="56">
        <f>+'Ark1'!C581</f>
        <v>2020</v>
      </c>
      <c r="Y72" s="56">
        <f>+'Ark1'!L581</f>
        <v>8</v>
      </c>
      <c r="Z72" s="57" t="s">
        <v>34</v>
      </c>
      <c r="AA72" s="56">
        <f>+'Ark1'!Q581</f>
        <v>0</v>
      </c>
      <c r="AB72" s="56">
        <f>+'Ark1'!R581</f>
        <v>0</v>
      </c>
      <c r="AC72" s="58">
        <f>+'Ark1'!T581</f>
        <v>0</v>
      </c>
      <c r="AD72" s="58">
        <f>+'Ark1'!W581</f>
        <v>0</v>
      </c>
      <c r="AE72" s="162" t="e">
        <f t="shared" si="1"/>
        <v>#DIV/0!</v>
      </c>
      <c r="AF72" s="4"/>
      <c r="AG72" s="13"/>
      <c r="AH72" s="13"/>
      <c r="AI72" s="5"/>
    </row>
    <row r="73" spans="24:35" ht="15.6">
      <c r="X73" s="56">
        <f>+'Ark1'!C582</f>
        <v>2020</v>
      </c>
      <c r="Y73" s="56">
        <f>+'Ark1'!L582</f>
        <v>9</v>
      </c>
      <c r="Z73" s="57" t="s">
        <v>35</v>
      </c>
      <c r="AA73" s="56">
        <f>+'Ark1'!Q582</f>
        <v>0</v>
      </c>
      <c r="AB73" s="56">
        <f>+'Ark1'!R582</f>
        <v>0</v>
      </c>
      <c r="AC73" s="58">
        <f>+'Ark1'!T582</f>
        <v>0</v>
      </c>
      <c r="AD73" s="58">
        <f>+'Ark1'!W582</f>
        <v>0</v>
      </c>
      <c r="AE73" s="162" t="e">
        <f t="shared" si="1"/>
        <v>#DIV/0!</v>
      </c>
      <c r="AF73" s="4"/>
      <c r="AG73" s="13"/>
      <c r="AH73" s="5"/>
      <c r="AI73" s="5"/>
    </row>
    <row r="74" spans="24:35" ht="15.6">
      <c r="X74" s="56">
        <f>+'Ark1'!C583</f>
        <v>2020</v>
      </c>
      <c r="Y74" s="56">
        <f>+'Ark1'!L583</f>
        <v>10</v>
      </c>
      <c r="Z74" s="57" t="s">
        <v>36</v>
      </c>
      <c r="AA74" s="56">
        <f>+'Ark1'!Q583</f>
        <v>0</v>
      </c>
      <c r="AB74" s="56">
        <f>+'Ark1'!R583</f>
        <v>0</v>
      </c>
      <c r="AC74" s="58">
        <f>+'Ark1'!T583</f>
        <v>0</v>
      </c>
      <c r="AD74" s="58">
        <f>+'Ark1'!W583</f>
        <v>0</v>
      </c>
      <c r="AE74" s="162" t="e">
        <f t="shared" si="1"/>
        <v>#DIV/0!</v>
      </c>
      <c r="AF74" s="4"/>
      <c r="AG74" s="13"/>
      <c r="AH74" s="5"/>
      <c r="AI74" s="5"/>
    </row>
    <row r="75" spans="24:35" ht="15.6">
      <c r="X75" s="56">
        <f>+'Ark1'!C584</f>
        <v>2020</v>
      </c>
      <c r="Y75" s="56">
        <f>+'Ark1'!L584</f>
        <v>11</v>
      </c>
      <c r="Z75" s="57" t="s">
        <v>37</v>
      </c>
      <c r="AA75" s="56">
        <f>+'Ark1'!Q584</f>
        <v>0</v>
      </c>
      <c r="AB75" s="56">
        <f>+'Ark1'!R584</f>
        <v>0</v>
      </c>
      <c r="AC75" s="58">
        <f>+'Ark1'!T584</f>
        <v>0</v>
      </c>
      <c r="AD75" s="58">
        <f>+'Ark1'!W584</f>
        <v>0</v>
      </c>
      <c r="AE75" s="162" t="e">
        <f t="shared" si="1"/>
        <v>#DIV/0!</v>
      </c>
      <c r="AF75" s="4"/>
      <c r="AG75" s="13"/>
      <c r="AH75" s="5"/>
      <c r="AI75" s="5"/>
    </row>
    <row r="76" spans="24:35" ht="15.6">
      <c r="X76" s="56">
        <f>+'Ark1'!C585</f>
        <v>2020</v>
      </c>
      <c r="Y76" s="56">
        <f>+'Ark1'!L585</f>
        <v>12</v>
      </c>
      <c r="Z76" s="57" t="s">
        <v>38</v>
      </c>
      <c r="AA76" s="56">
        <f>+'Ark1'!Q585</f>
        <v>0</v>
      </c>
      <c r="AB76" s="56">
        <f>+'Ark1'!R585</f>
        <v>0</v>
      </c>
      <c r="AC76" s="58">
        <f>+'Ark1'!T585</f>
        <v>0</v>
      </c>
      <c r="AD76" s="58">
        <f>+'Ark1'!W585</f>
        <v>0</v>
      </c>
      <c r="AE76" s="162" t="e">
        <f t="shared" si="1"/>
        <v>#DIV/0!</v>
      </c>
      <c r="AF76" s="4"/>
      <c r="AG76" s="13"/>
      <c r="AH76" s="5"/>
      <c r="AI76" s="5"/>
    </row>
    <row r="77" spans="24:35" ht="15.6">
      <c r="X77" s="56">
        <f>+'Ark1'!C586</f>
        <v>2020</v>
      </c>
      <c r="Y77" s="56">
        <f>+'Ark1'!L586</f>
        <v>13</v>
      </c>
      <c r="Z77" s="57" t="s">
        <v>39</v>
      </c>
      <c r="AA77" s="56">
        <f>+'Ark1'!Q586</f>
        <v>0</v>
      </c>
      <c r="AB77" s="56">
        <f>+'Ark1'!R586</f>
        <v>0</v>
      </c>
      <c r="AC77" s="58">
        <f>+'Ark1'!T586</f>
        <v>0</v>
      </c>
      <c r="AD77" s="58">
        <f>+'Ark1'!W586</f>
        <v>0</v>
      </c>
      <c r="AE77" s="162" t="e">
        <f t="shared" si="1"/>
        <v>#DIV/0!</v>
      </c>
      <c r="AF77" s="4"/>
      <c r="AG77" s="13"/>
      <c r="AH77" s="5"/>
      <c r="AI77" s="5"/>
    </row>
    <row r="78" spans="24:35" ht="15.6">
      <c r="X78" s="56">
        <f>+'Ark1'!C587</f>
        <v>2020</v>
      </c>
      <c r="Y78" s="56">
        <f>+'Ark1'!L587</f>
        <v>14</v>
      </c>
      <c r="Z78" s="57" t="s">
        <v>403</v>
      </c>
      <c r="AA78" s="56">
        <f>+'Ark1'!Q587</f>
        <v>0</v>
      </c>
      <c r="AB78" s="56">
        <f>+'Ark1'!R587</f>
        <v>0</v>
      </c>
      <c r="AC78" s="58">
        <f>+'Ark1'!T587</f>
        <v>0</v>
      </c>
      <c r="AD78" s="58">
        <f>+'Ark1'!W587</f>
        <v>0</v>
      </c>
      <c r="AE78" s="162" t="e">
        <f t="shared" si="1"/>
        <v>#DIV/0!</v>
      </c>
      <c r="AF78" s="4"/>
      <c r="AG78" s="13"/>
      <c r="AH78" s="5"/>
      <c r="AI78" s="5"/>
    </row>
    <row r="79" spans="24:35" ht="15.6">
      <c r="X79" s="56">
        <f>+'Ark1'!C588</f>
        <v>2020</v>
      </c>
      <c r="Y79" s="56">
        <f>+'Ark1'!L588</f>
        <v>15</v>
      </c>
      <c r="Z79" s="57" t="s">
        <v>40</v>
      </c>
      <c r="AA79" s="56">
        <f>+'Ark1'!Q588</f>
        <v>0</v>
      </c>
      <c r="AB79" s="56">
        <f>+'Ark1'!R588</f>
        <v>0</v>
      </c>
      <c r="AC79" s="58">
        <f>+'Ark1'!T588</f>
        <v>0</v>
      </c>
      <c r="AD79" s="58">
        <f>+'Ark1'!W588</f>
        <v>0</v>
      </c>
      <c r="AE79" s="162" t="e">
        <f t="shared" si="1"/>
        <v>#DIV/0!</v>
      </c>
      <c r="AF79" s="4"/>
      <c r="AG79" s="13"/>
      <c r="AH79" s="5"/>
      <c r="AI79" s="5"/>
    </row>
    <row r="80" spans="24:35" ht="15.6">
      <c r="X80">
        <f>+'Ark1'!C589</f>
        <v>2019</v>
      </c>
      <c r="Y80">
        <f>+'Ark1'!L589</f>
        <v>1</v>
      </c>
      <c r="Z80" s="3" t="s">
        <v>28</v>
      </c>
      <c r="AA80">
        <f>+'Ark1'!Q589</f>
        <v>0</v>
      </c>
      <c r="AB80">
        <f>+'Ark1'!R589</f>
        <v>0</v>
      </c>
      <c r="AC80" s="1">
        <f>+'Ark1'!T589</f>
        <v>0</v>
      </c>
      <c r="AD80" s="1">
        <f>+'Ark1'!W589</f>
        <v>0</v>
      </c>
      <c r="AE80" s="98" t="e">
        <f t="shared" si="1"/>
        <v>#DIV/0!</v>
      </c>
      <c r="AF80" s="4"/>
      <c r="AG80" s="13"/>
      <c r="AH80" s="5"/>
      <c r="AI80" s="5"/>
    </row>
    <row r="81" spans="24:35" ht="15.6">
      <c r="X81">
        <f>+'Ark1'!C590</f>
        <v>2019</v>
      </c>
      <c r="Y81">
        <f>+'Ark1'!L590</f>
        <v>2</v>
      </c>
      <c r="Z81" s="3" t="s">
        <v>29</v>
      </c>
      <c r="AA81">
        <f>+'Ark1'!Q590</f>
        <v>0</v>
      </c>
      <c r="AB81">
        <f>+'Ark1'!R590</f>
        <v>0</v>
      </c>
      <c r="AC81" s="1">
        <f>+'Ark1'!T590</f>
        <v>0</v>
      </c>
      <c r="AD81" s="1">
        <f>+'Ark1'!W590</f>
        <v>0</v>
      </c>
      <c r="AE81" s="98" t="e">
        <f t="shared" si="1"/>
        <v>#DIV/0!</v>
      </c>
      <c r="AF81" s="4"/>
      <c r="AG81" s="5"/>
      <c r="AH81" s="5"/>
      <c r="AI81" s="5"/>
    </row>
    <row r="82" spans="24:35">
      <c r="X82">
        <f>+'Ark1'!C591</f>
        <v>2019</v>
      </c>
      <c r="Y82">
        <f>+'Ark1'!L591</f>
        <v>3</v>
      </c>
      <c r="Z82" s="3" t="s">
        <v>30</v>
      </c>
      <c r="AA82">
        <f>+'Ark1'!Q591</f>
        <v>0</v>
      </c>
      <c r="AB82">
        <f>+'Ark1'!R591</f>
        <v>0</v>
      </c>
      <c r="AC82" s="1">
        <f>+'Ark1'!T591</f>
        <v>0</v>
      </c>
      <c r="AD82" s="1">
        <f>+'Ark1'!W591</f>
        <v>0</v>
      </c>
      <c r="AE82" s="98" t="e">
        <f t="shared" si="1"/>
        <v>#DIV/0!</v>
      </c>
      <c r="AF82" s="13"/>
    </row>
    <row r="83" spans="24:35" ht="15.6">
      <c r="X83">
        <f>+'Ark1'!C592</f>
        <v>2019</v>
      </c>
      <c r="Y83">
        <f>+'Ark1'!L592</f>
        <v>4</v>
      </c>
      <c r="Z83" s="3" t="s">
        <v>31</v>
      </c>
      <c r="AA83">
        <f>+'Ark1'!Q592</f>
        <v>0</v>
      </c>
      <c r="AB83">
        <f>+'Ark1'!R592</f>
        <v>0</v>
      </c>
      <c r="AC83" s="1">
        <f>+'Ark1'!T592</f>
        <v>0</v>
      </c>
      <c r="AD83" s="1">
        <f>+'Ark1'!W592</f>
        <v>0</v>
      </c>
      <c r="AE83" s="98" t="e">
        <f t="shared" si="1"/>
        <v>#DIV/0!</v>
      </c>
      <c r="AF83" s="5"/>
      <c r="AG83" s="5"/>
      <c r="AI83" s="5"/>
    </row>
    <row r="84" spans="24:35">
      <c r="X84">
        <f>+'Ark1'!C593</f>
        <v>2019</v>
      </c>
      <c r="Y84">
        <f>+'Ark1'!L593</f>
        <v>5</v>
      </c>
      <c r="Z84" s="3" t="s">
        <v>402</v>
      </c>
      <c r="AA84">
        <f>+'Ark1'!Q593</f>
        <v>0</v>
      </c>
      <c r="AB84">
        <f>+'Ark1'!R593</f>
        <v>0</v>
      </c>
      <c r="AC84" s="1">
        <f>+'Ark1'!T593</f>
        <v>0</v>
      </c>
      <c r="AD84" s="1">
        <f>+'Ark1'!W593</f>
        <v>0</v>
      </c>
      <c r="AE84" s="98" t="e">
        <f t="shared" si="1"/>
        <v>#DIV/0!</v>
      </c>
      <c r="AF84" s="13"/>
    </row>
    <row r="85" spans="24:35">
      <c r="X85">
        <f>+'Ark1'!C594</f>
        <v>2019</v>
      </c>
      <c r="Y85">
        <f>+'Ark1'!L594</f>
        <v>6</v>
      </c>
      <c r="Z85" s="3" t="s">
        <v>32</v>
      </c>
      <c r="AA85">
        <f>+'Ark1'!Q594</f>
        <v>0</v>
      </c>
      <c r="AB85">
        <f>+'Ark1'!R594</f>
        <v>0</v>
      </c>
      <c r="AC85" s="1">
        <f>+'Ark1'!T594</f>
        <v>0</v>
      </c>
      <c r="AD85" s="1">
        <f>+'Ark1'!W594</f>
        <v>0</v>
      </c>
      <c r="AE85" s="98" t="e">
        <f t="shared" si="1"/>
        <v>#DIV/0!</v>
      </c>
      <c r="AF85" s="13"/>
    </row>
    <row r="86" spans="24:35" ht="15.6">
      <c r="X86">
        <f>+'Ark1'!C595</f>
        <v>2019</v>
      </c>
      <c r="Y86">
        <f>+'Ark1'!L595</f>
        <v>7</v>
      </c>
      <c r="Z86" s="3" t="s">
        <v>33</v>
      </c>
      <c r="AA86">
        <f>+'Ark1'!Q595</f>
        <v>0</v>
      </c>
      <c r="AB86">
        <f>+'Ark1'!R595</f>
        <v>0</v>
      </c>
      <c r="AC86" s="1">
        <f>+'Ark1'!T595</f>
        <v>0</v>
      </c>
      <c r="AD86" s="1">
        <f>+'Ark1'!W595</f>
        <v>0</v>
      </c>
      <c r="AE86" s="98" t="e">
        <f t="shared" si="1"/>
        <v>#DIV/0!</v>
      </c>
      <c r="AF86" s="2"/>
      <c r="AG86" s="5"/>
      <c r="AI86" s="2"/>
    </row>
    <row r="87" spans="24:35">
      <c r="X87">
        <f>+'Ark1'!C596</f>
        <v>2019</v>
      </c>
      <c r="Y87">
        <f>+'Ark1'!L596</f>
        <v>8</v>
      </c>
      <c r="Z87" s="3" t="s">
        <v>34</v>
      </c>
      <c r="AA87">
        <f>+'Ark1'!Q596</f>
        <v>0</v>
      </c>
      <c r="AB87">
        <f>+'Ark1'!R596</f>
        <v>0</v>
      </c>
      <c r="AC87" s="1">
        <f>+'Ark1'!T596</f>
        <v>0</v>
      </c>
      <c r="AD87" s="1">
        <f>+'Ark1'!W596</f>
        <v>0</v>
      </c>
      <c r="AE87" s="98" t="e">
        <f t="shared" si="1"/>
        <v>#DIV/0!</v>
      </c>
      <c r="AF87" s="4"/>
      <c r="AG87" s="4"/>
      <c r="AH87" s="4"/>
      <c r="AI87" s="4"/>
    </row>
    <row r="88" spans="24:35" ht="15.6">
      <c r="X88">
        <f>+'Ark1'!C597</f>
        <v>2019</v>
      </c>
      <c r="Y88">
        <f>+'Ark1'!L597</f>
        <v>9</v>
      </c>
      <c r="Z88" s="3" t="s">
        <v>35</v>
      </c>
      <c r="AA88">
        <f>+'Ark1'!Q597</f>
        <v>0</v>
      </c>
      <c r="AB88">
        <f>+'Ark1'!R597</f>
        <v>0</v>
      </c>
      <c r="AC88" s="1">
        <f>+'Ark1'!T597</f>
        <v>0</v>
      </c>
      <c r="AD88" s="1">
        <f>+'Ark1'!W597</f>
        <v>0</v>
      </c>
      <c r="AE88" s="98" t="e">
        <f t="shared" si="1"/>
        <v>#DIV/0!</v>
      </c>
      <c r="AF88" s="4"/>
      <c r="AG88" s="13"/>
      <c r="AH88" s="1"/>
      <c r="AI88" s="5"/>
    </row>
    <row r="89" spans="24:35" ht="15.6">
      <c r="X89">
        <f>+'Ark1'!C598</f>
        <v>2019</v>
      </c>
      <c r="Y89">
        <f>+'Ark1'!L598</f>
        <v>10</v>
      </c>
      <c r="Z89" s="3" t="s">
        <v>36</v>
      </c>
      <c r="AA89">
        <f>+'Ark1'!Q598</f>
        <v>0</v>
      </c>
      <c r="AB89">
        <f>+'Ark1'!R598</f>
        <v>0</v>
      </c>
      <c r="AC89" s="1">
        <f>+'Ark1'!T598</f>
        <v>0</v>
      </c>
      <c r="AD89" s="1">
        <f>+'Ark1'!W598</f>
        <v>0</v>
      </c>
      <c r="AE89" s="98" t="e">
        <f t="shared" si="1"/>
        <v>#DIV/0!</v>
      </c>
      <c r="AF89" s="4"/>
      <c r="AG89" s="13"/>
      <c r="AH89" s="1"/>
      <c r="AI89" s="5"/>
    </row>
    <row r="90" spans="24:35" ht="15.6">
      <c r="X90">
        <f>+'Ark1'!C599</f>
        <v>2019</v>
      </c>
      <c r="Y90">
        <f>+'Ark1'!L599</f>
        <v>11</v>
      </c>
      <c r="Z90" s="3" t="s">
        <v>37</v>
      </c>
      <c r="AA90">
        <f>+'Ark1'!Q599</f>
        <v>0</v>
      </c>
      <c r="AB90">
        <f>+'Ark1'!R599</f>
        <v>0</v>
      </c>
      <c r="AC90" s="1">
        <f>+'Ark1'!T599</f>
        <v>0</v>
      </c>
      <c r="AD90" s="1">
        <f>+'Ark1'!W599</f>
        <v>0</v>
      </c>
      <c r="AE90" s="98" t="e">
        <f t="shared" si="1"/>
        <v>#DIV/0!</v>
      </c>
      <c r="AF90" s="4"/>
      <c r="AG90" s="13"/>
      <c r="AH90" s="1"/>
      <c r="AI90" s="5"/>
    </row>
    <row r="91" spans="24:35" ht="15.6">
      <c r="X91">
        <f>+'Ark1'!C600</f>
        <v>2019</v>
      </c>
      <c r="Y91">
        <f>+'Ark1'!L600</f>
        <v>12</v>
      </c>
      <c r="Z91" s="3" t="s">
        <v>38</v>
      </c>
      <c r="AA91">
        <f>+'Ark1'!Q600</f>
        <v>0</v>
      </c>
      <c r="AB91">
        <f>+'Ark1'!R600</f>
        <v>0</v>
      </c>
      <c r="AC91" s="1">
        <f>+'Ark1'!T600</f>
        <v>0</v>
      </c>
      <c r="AD91" s="1">
        <f>+'Ark1'!W600</f>
        <v>0</v>
      </c>
      <c r="AE91" s="98" t="e">
        <f t="shared" si="1"/>
        <v>#DIV/0!</v>
      </c>
      <c r="AF91" s="4"/>
      <c r="AG91" s="13"/>
      <c r="AH91" s="1"/>
      <c r="AI91" s="5"/>
    </row>
    <row r="92" spans="24:35" ht="15.6">
      <c r="X92">
        <f>+'Ark1'!C601</f>
        <v>2019</v>
      </c>
      <c r="Y92">
        <f>+'Ark1'!L601</f>
        <v>13</v>
      </c>
      <c r="Z92" s="3" t="s">
        <v>39</v>
      </c>
      <c r="AA92">
        <f>+'Ark1'!Q601</f>
        <v>0</v>
      </c>
      <c r="AB92">
        <f>+'Ark1'!R601</f>
        <v>0</v>
      </c>
      <c r="AC92" s="1">
        <f>+'Ark1'!T601</f>
        <v>0</v>
      </c>
      <c r="AD92" s="1">
        <f>+'Ark1'!W601</f>
        <v>0</v>
      </c>
      <c r="AE92" s="98" t="e">
        <f t="shared" si="1"/>
        <v>#DIV/0!</v>
      </c>
      <c r="AF92" s="4"/>
      <c r="AG92" s="13"/>
      <c r="AH92" s="13"/>
      <c r="AI92" s="5"/>
    </row>
    <row r="93" spans="24:35" ht="15.6">
      <c r="X93">
        <f>+'Ark1'!C602</f>
        <v>2019</v>
      </c>
      <c r="Y93">
        <f>+'Ark1'!L602</f>
        <v>14</v>
      </c>
      <c r="Z93" s="3" t="s">
        <v>403</v>
      </c>
      <c r="AA93">
        <f>+'Ark1'!Q602</f>
        <v>0</v>
      </c>
      <c r="AB93">
        <f>+'Ark1'!R602</f>
        <v>0</v>
      </c>
      <c r="AC93" s="1">
        <f>+'Ark1'!T602</f>
        <v>0</v>
      </c>
      <c r="AD93" s="1">
        <f>+'Ark1'!W602</f>
        <v>0</v>
      </c>
      <c r="AE93" s="98" t="e">
        <f t="shared" si="1"/>
        <v>#DIV/0!</v>
      </c>
      <c r="AF93" s="4"/>
      <c r="AG93" s="13"/>
      <c r="AH93" s="13"/>
      <c r="AI93" s="5"/>
    </row>
    <row r="94" spans="24:35" ht="15.6">
      <c r="X94">
        <f>+'Ark1'!C603</f>
        <v>2019</v>
      </c>
      <c r="Y94">
        <f>+'Ark1'!L603</f>
        <v>15</v>
      </c>
      <c r="Z94" s="3" t="s">
        <v>40</v>
      </c>
      <c r="AA94">
        <f>+'Ark1'!Q603</f>
        <v>0</v>
      </c>
      <c r="AB94">
        <f>+'Ark1'!R603</f>
        <v>0</v>
      </c>
      <c r="AC94" s="1">
        <f>+'Ark1'!T603</f>
        <v>0</v>
      </c>
      <c r="AD94" s="1">
        <f>+'Ark1'!W603</f>
        <v>0</v>
      </c>
      <c r="AE94" s="98" t="e">
        <f t="shared" si="1"/>
        <v>#DIV/0!</v>
      </c>
      <c r="AF94" s="4"/>
      <c r="AG94" s="13"/>
      <c r="AH94" s="13"/>
      <c r="AI94" s="5"/>
    </row>
    <row r="95" spans="24:35" ht="15.6">
      <c r="X95" s="56">
        <f>+'Ark1'!C604</f>
        <v>2018</v>
      </c>
      <c r="Y95" s="56">
        <f>+'Ark1'!L604</f>
        <v>1</v>
      </c>
      <c r="Z95" s="57" t="s">
        <v>28</v>
      </c>
      <c r="AA95" s="56">
        <f>+'Ark1'!Q604</f>
        <v>0</v>
      </c>
      <c r="AB95" s="56">
        <f>+'Ark1'!R604</f>
        <v>0</v>
      </c>
      <c r="AC95" s="58">
        <f>+'Ark1'!T604</f>
        <v>0</v>
      </c>
      <c r="AD95" s="58">
        <f>+'Ark1'!W604</f>
        <v>0</v>
      </c>
      <c r="AE95" s="162" t="e">
        <f t="shared" si="1"/>
        <v>#DIV/0!</v>
      </c>
      <c r="AF95" s="4"/>
      <c r="AG95" s="13"/>
      <c r="AH95" s="13"/>
      <c r="AI95" s="5"/>
    </row>
    <row r="96" spans="24:35" ht="15.6">
      <c r="X96" s="56">
        <f>+'Ark1'!C605</f>
        <v>2018</v>
      </c>
      <c r="Y96" s="56">
        <f>+'Ark1'!L605</f>
        <v>2</v>
      </c>
      <c r="Z96" s="57" t="s">
        <v>29</v>
      </c>
      <c r="AA96" s="56">
        <f>+'Ark1'!Q605</f>
        <v>0</v>
      </c>
      <c r="AB96" s="56">
        <f>+'Ark1'!R605</f>
        <v>0</v>
      </c>
      <c r="AC96" s="58">
        <f>+'Ark1'!T605</f>
        <v>0</v>
      </c>
      <c r="AD96" s="58">
        <f>+'Ark1'!W605</f>
        <v>0</v>
      </c>
      <c r="AE96" s="162" t="e">
        <f t="shared" si="1"/>
        <v>#DIV/0!</v>
      </c>
      <c r="AF96" s="4"/>
      <c r="AG96" s="13"/>
      <c r="AH96" s="5"/>
      <c r="AI96" s="5"/>
    </row>
    <row r="97" spans="24:35" ht="15.6">
      <c r="X97" s="56">
        <f>+'Ark1'!C606</f>
        <v>2018</v>
      </c>
      <c r="Y97" s="56">
        <f>+'Ark1'!L606</f>
        <v>3</v>
      </c>
      <c r="Z97" s="57" t="s">
        <v>30</v>
      </c>
      <c r="AA97" s="56">
        <f>+'Ark1'!Q606</f>
        <v>0</v>
      </c>
      <c r="AB97" s="56">
        <f>+'Ark1'!R606</f>
        <v>0</v>
      </c>
      <c r="AC97" s="58">
        <f>+'Ark1'!T606</f>
        <v>0</v>
      </c>
      <c r="AD97" s="58">
        <f>+'Ark1'!W606</f>
        <v>0</v>
      </c>
      <c r="AE97" s="162" t="e">
        <f t="shared" si="1"/>
        <v>#DIV/0!</v>
      </c>
      <c r="AF97" s="4"/>
      <c r="AG97" s="13"/>
      <c r="AH97" s="5"/>
      <c r="AI97" s="5"/>
    </row>
    <row r="98" spans="24:35" ht="15.6">
      <c r="X98" s="56">
        <f>+'Ark1'!C607</f>
        <v>2018</v>
      </c>
      <c r="Y98" s="56">
        <f>+'Ark1'!L607</f>
        <v>4</v>
      </c>
      <c r="Z98" s="57" t="s">
        <v>31</v>
      </c>
      <c r="AA98" s="56">
        <f>+'Ark1'!Q607</f>
        <v>0</v>
      </c>
      <c r="AB98" s="56">
        <f>+'Ark1'!R607</f>
        <v>0</v>
      </c>
      <c r="AC98" s="58">
        <f>+'Ark1'!T607</f>
        <v>0</v>
      </c>
      <c r="AD98" s="58">
        <f>+'Ark1'!W607</f>
        <v>0</v>
      </c>
      <c r="AE98" s="162" t="e">
        <f t="shared" si="1"/>
        <v>#DIV/0!</v>
      </c>
      <c r="AF98" s="4"/>
      <c r="AG98" s="13"/>
      <c r="AH98" s="5"/>
      <c r="AI98" s="5"/>
    </row>
    <row r="99" spans="24:35" ht="15.6">
      <c r="X99" s="56">
        <f>+'Ark1'!C608</f>
        <v>2018</v>
      </c>
      <c r="Y99" s="56">
        <f>+'Ark1'!L608</f>
        <v>5</v>
      </c>
      <c r="Z99" s="57" t="s">
        <v>402</v>
      </c>
      <c r="AA99" s="56">
        <f>+'Ark1'!Q608</f>
        <v>0</v>
      </c>
      <c r="AB99" s="56">
        <f>+'Ark1'!R608</f>
        <v>0</v>
      </c>
      <c r="AC99" s="58">
        <f>+'Ark1'!T608</f>
        <v>0</v>
      </c>
      <c r="AD99" s="58">
        <f>+'Ark1'!W608</f>
        <v>0</v>
      </c>
      <c r="AE99" s="162" t="e">
        <f t="shared" si="1"/>
        <v>#DIV/0!</v>
      </c>
      <c r="AF99" s="4"/>
      <c r="AG99" s="13"/>
      <c r="AH99" s="5"/>
      <c r="AI99" s="5"/>
    </row>
    <row r="100" spans="24:35" ht="15.6">
      <c r="X100" s="56">
        <f>+'Ark1'!C609</f>
        <v>2018</v>
      </c>
      <c r="Y100" s="56">
        <f>+'Ark1'!L609</f>
        <v>6</v>
      </c>
      <c r="Z100" s="57" t="s">
        <v>32</v>
      </c>
      <c r="AA100" s="56">
        <f>+'Ark1'!Q609</f>
        <v>0</v>
      </c>
      <c r="AB100" s="56">
        <f>+'Ark1'!R609</f>
        <v>0</v>
      </c>
      <c r="AC100" s="58">
        <f>+'Ark1'!T609</f>
        <v>0</v>
      </c>
      <c r="AD100" s="58">
        <f>+'Ark1'!W609</f>
        <v>0</v>
      </c>
      <c r="AE100" s="162" t="e">
        <f t="shared" si="1"/>
        <v>#DIV/0!</v>
      </c>
      <c r="AF100" s="4"/>
      <c r="AG100" s="13"/>
      <c r="AH100" s="5"/>
      <c r="AI100" s="5"/>
    </row>
    <row r="101" spans="24:35" ht="15.6">
      <c r="X101" s="56">
        <f>+'Ark1'!C610</f>
        <v>2018</v>
      </c>
      <c r="Y101" s="56">
        <f>+'Ark1'!L610</f>
        <v>7</v>
      </c>
      <c r="Z101" s="57" t="s">
        <v>33</v>
      </c>
      <c r="AA101" s="56">
        <f>+'Ark1'!Q610</f>
        <v>0</v>
      </c>
      <c r="AB101" s="56">
        <f>+'Ark1'!R610</f>
        <v>0</v>
      </c>
      <c r="AC101" s="58">
        <f>+'Ark1'!T610</f>
        <v>0</v>
      </c>
      <c r="AD101" s="58">
        <f>+'Ark1'!W610</f>
        <v>0</v>
      </c>
      <c r="AE101" s="162" t="e">
        <f t="shared" si="1"/>
        <v>#DIV/0!</v>
      </c>
      <c r="AF101" s="4"/>
      <c r="AG101" s="13"/>
      <c r="AH101" s="5"/>
      <c r="AI101" s="5"/>
    </row>
    <row r="102" spans="24:35" ht="15.6">
      <c r="X102" s="56">
        <f>+'Ark1'!C611</f>
        <v>2018</v>
      </c>
      <c r="Y102" s="56">
        <f>+'Ark1'!L611</f>
        <v>8</v>
      </c>
      <c r="Z102" s="57" t="s">
        <v>34</v>
      </c>
      <c r="AA102" s="56">
        <f>+'Ark1'!Q611</f>
        <v>0</v>
      </c>
      <c r="AB102" s="56">
        <f>+'Ark1'!R611</f>
        <v>0</v>
      </c>
      <c r="AC102" s="58">
        <f>+'Ark1'!T611</f>
        <v>0</v>
      </c>
      <c r="AD102" s="58">
        <f>+'Ark1'!W611</f>
        <v>0</v>
      </c>
      <c r="AE102" s="162" t="e">
        <f t="shared" si="1"/>
        <v>#DIV/0!</v>
      </c>
      <c r="AF102" s="4"/>
      <c r="AG102" s="13"/>
      <c r="AH102" s="5"/>
      <c r="AI102" s="5"/>
    </row>
    <row r="103" spans="24:35" ht="15.6">
      <c r="X103" s="56">
        <f>+'Ark1'!C612</f>
        <v>2018</v>
      </c>
      <c r="Y103" s="56">
        <f>+'Ark1'!L612</f>
        <v>9</v>
      </c>
      <c r="Z103" s="57" t="s">
        <v>35</v>
      </c>
      <c r="AA103" s="56">
        <f>+'Ark1'!Q612</f>
        <v>0</v>
      </c>
      <c r="AB103" s="56">
        <f>+'Ark1'!R612</f>
        <v>0</v>
      </c>
      <c r="AC103" s="58">
        <f>+'Ark1'!T612</f>
        <v>0</v>
      </c>
      <c r="AD103" s="58">
        <f>+'Ark1'!W612</f>
        <v>0</v>
      </c>
      <c r="AE103" s="162" t="e">
        <f t="shared" si="1"/>
        <v>#DIV/0!</v>
      </c>
      <c r="AF103" s="4"/>
      <c r="AG103" s="13"/>
      <c r="AH103" s="5"/>
      <c r="AI103" s="5"/>
    </row>
    <row r="104" spans="24:35" ht="15.6">
      <c r="X104" s="56">
        <f>+'Ark1'!C613</f>
        <v>2018</v>
      </c>
      <c r="Y104" s="56">
        <f>+'Ark1'!L613</f>
        <v>10</v>
      </c>
      <c r="Z104" s="57" t="s">
        <v>36</v>
      </c>
      <c r="AA104" s="56">
        <f>+'Ark1'!Q613</f>
        <v>0</v>
      </c>
      <c r="AB104" s="56">
        <f>+'Ark1'!R613</f>
        <v>0</v>
      </c>
      <c r="AC104" s="58">
        <f>+'Ark1'!T613</f>
        <v>0</v>
      </c>
      <c r="AD104" s="58">
        <f>+'Ark1'!W613</f>
        <v>0</v>
      </c>
      <c r="AE104" s="162" t="e">
        <f t="shared" si="1"/>
        <v>#DIV/0!</v>
      </c>
      <c r="AF104" s="4"/>
      <c r="AG104" s="5"/>
      <c r="AH104" s="5"/>
      <c r="AI104" s="5"/>
    </row>
    <row r="105" spans="24:35">
      <c r="X105" s="56">
        <f>+'Ark1'!C614</f>
        <v>2018</v>
      </c>
      <c r="Y105" s="56">
        <f>+'Ark1'!L614</f>
        <v>11</v>
      </c>
      <c r="Z105" s="57" t="s">
        <v>37</v>
      </c>
      <c r="AA105" s="56">
        <f>+'Ark1'!Q614</f>
        <v>0</v>
      </c>
      <c r="AB105" s="56">
        <f>+'Ark1'!R614</f>
        <v>0</v>
      </c>
      <c r="AC105" s="58">
        <f>+'Ark1'!T614</f>
        <v>0</v>
      </c>
      <c r="AD105" s="58">
        <f>+'Ark1'!W614</f>
        <v>0</v>
      </c>
      <c r="AE105" s="162" t="e">
        <f t="shared" si="1"/>
        <v>#DIV/0!</v>
      </c>
      <c r="AF105" s="13"/>
    </row>
    <row r="106" spans="24:35" ht="15.6">
      <c r="X106" s="56">
        <f>+'Ark1'!C615</f>
        <v>2018</v>
      </c>
      <c r="Y106" s="56">
        <f>+'Ark1'!L615</f>
        <v>12</v>
      </c>
      <c r="Z106" s="57" t="s">
        <v>38</v>
      </c>
      <c r="AA106" s="56">
        <f>+'Ark1'!Q615</f>
        <v>0</v>
      </c>
      <c r="AB106" s="56">
        <f>+'Ark1'!R615</f>
        <v>0</v>
      </c>
      <c r="AC106" s="58">
        <f>+'Ark1'!T615</f>
        <v>0</v>
      </c>
      <c r="AD106" s="58">
        <f>+'Ark1'!W615</f>
        <v>0</v>
      </c>
      <c r="AE106" s="162" t="e">
        <f t="shared" si="1"/>
        <v>#DIV/0!</v>
      </c>
      <c r="AF106" s="5"/>
      <c r="AG106" s="5"/>
      <c r="AI106" s="5"/>
    </row>
    <row r="107" spans="24:35">
      <c r="X107" s="56">
        <f>+'Ark1'!C616</f>
        <v>2018</v>
      </c>
      <c r="Y107" s="56">
        <f>+'Ark1'!L616</f>
        <v>13</v>
      </c>
      <c r="Z107" s="57" t="s">
        <v>39</v>
      </c>
      <c r="AA107" s="56">
        <f>+'Ark1'!Q616</f>
        <v>0</v>
      </c>
      <c r="AB107" s="56">
        <f>+'Ark1'!R616</f>
        <v>0</v>
      </c>
      <c r="AC107" s="58">
        <f>+'Ark1'!T616</f>
        <v>0</v>
      </c>
      <c r="AD107" s="58">
        <f>+'Ark1'!W616</f>
        <v>0</v>
      </c>
      <c r="AE107" s="162" t="e">
        <f t="shared" si="1"/>
        <v>#DIV/0!</v>
      </c>
      <c r="AF107" s="13"/>
    </row>
    <row r="108" spans="24:35">
      <c r="X108" s="56">
        <f>+'Ark1'!C617</f>
        <v>2018</v>
      </c>
      <c r="Y108" s="56">
        <f>+'Ark1'!L617</f>
        <v>14</v>
      </c>
      <c r="Z108" s="57" t="s">
        <v>403</v>
      </c>
      <c r="AA108" s="56">
        <f>+'Ark1'!Q617</f>
        <v>0</v>
      </c>
      <c r="AB108" s="56">
        <f>+'Ark1'!R617</f>
        <v>0</v>
      </c>
      <c r="AC108" s="58">
        <f>+'Ark1'!T617</f>
        <v>0</v>
      </c>
      <c r="AD108" s="58">
        <f>+'Ark1'!W617</f>
        <v>0</v>
      </c>
      <c r="AE108" s="162" t="e">
        <f t="shared" si="1"/>
        <v>#DIV/0!</v>
      </c>
      <c r="AF108" s="13"/>
    </row>
    <row r="109" spans="24:35">
      <c r="X109" s="56">
        <f>+'Ark1'!C618</f>
        <v>2018</v>
      </c>
      <c r="Y109" s="56">
        <f>+'Ark1'!L618</f>
        <v>15</v>
      </c>
      <c r="Z109" s="57" t="s">
        <v>40</v>
      </c>
      <c r="AA109" s="56">
        <f>+'Ark1'!Q618</f>
        <v>0</v>
      </c>
      <c r="AB109" s="56">
        <f>+'Ark1'!R618</f>
        <v>0</v>
      </c>
      <c r="AC109" s="58">
        <f>+'Ark1'!T618</f>
        <v>0</v>
      </c>
      <c r="AD109" s="58">
        <f>+'Ark1'!W618</f>
        <v>0</v>
      </c>
      <c r="AE109" s="162" t="e">
        <f t="shared" si="1"/>
        <v>#DIV/0!</v>
      </c>
      <c r="AF109" s="13"/>
    </row>
    <row r="110" spans="24:35">
      <c r="X110" t="e">
        <f>+'Ark1'!#REF!</f>
        <v>#REF!</v>
      </c>
      <c r="Y110" t="e">
        <f>+'Ark1'!#REF!</f>
        <v>#REF!</v>
      </c>
      <c r="Z110" s="3" t="s">
        <v>28</v>
      </c>
      <c r="AA110" t="e">
        <f>+'Ark1'!#REF!</f>
        <v>#REF!</v>
      </c>
      <c r="AB110" t="e">
        <f>+'Ark1'!#REF!</f>
        <v>#REF!</v>
      </c>
      <c r="AC110" s="1" t="e">
        <f>+'Ark1'!#REF!</f>
        <v>#REF!</v>
      </c>
      <c r="AD110" s="1" t="e">
        <f>+'Ark1'!#REF!</f>
        <v>#REF!</v>
      </c>
      <c r="AE110" s="98" t="e">
        <f t="shared" si="1"/>
        <v>#REF!</v>
      </c>
      <c r="AF110" s="13"/>
    </row>
    <row r="111" spans="24:35">
      <c r="X111" t="e">
        <f>+'Ark1'!#REF!</f>
        <v>#REF!</v>
      </c>
      <c r="Y111" t="e">
        <f>+'Ark1'!#REF!</f>
        <v>#REF!</v>
      </c>
      <c r="Z111" s="3" t="s">
        <v>29</v>
      </c>
      <c r="AA111" t="e">
        <f>+'Ark1'!#REF!</f>
        <v>#REF!</v>
      </c>
      <c r="AB111" t="e">
        <f>+'Ark1'!#REF!</f>
        <v>#REF!</v>
      </c>
      <c r="AC111" s="1" t="e">
        <f>+'Ark1'!#REF!</f>
        <v>#REF!</v>
      </c>
      <c r="AD111" s="1" t="e">
        <f>+'Ark1'!#REF!</f>
        <v>#REF!</v>
      </c>
      <c r="AE111" s="98" t="e">
        <f t="shared" si="1"/>
        <v>#REF!</v>
      </c>
      <c r="AF111" s="13"/>
    </row>
    <row r="112" spans="24:35">
      <c r="X112" t="e">
        <f>+'Ark1'!#REF!</f>
        <v>#REF!</v>
      </c>
      <c r="Y112" t="e">
        <f>+'Ark1'!#REF!</f>
        <v>#REF!</v>
      </c>
      <c r="Z112" s="3" t="s">
        <v>30</v>
      </c>
      <c r="AA112" t="e">
        <f>+'Ark1'!#REF!</f>
        <v>#REF!</v>
      </c>
      <c r="AB112" t="e">
        <f>+'Ark1'!#REF!</f>
        <v>#REF!</v>
      </c>
      <c r="AC112" s="1" t="e">
        <f>+'Ark1'!#REF!</f>
        <v>#REF!</v>
      </c>
      <c r="AD112" s="1" t="e">
        <f>+'Ark1'!#REF!</f>
        <v>#REF!</v>
      </c>
      <c r="AE112" s="98" t="e">
        <f t="shared" si="1"/>
        <v>#REF!</v>
      </c>
      <c r="AF112" s="13"/>
    </row>
    <row r="113" spans="24:32">
      <c r="X113" t="e">
        <f>+'Ark1'!#REF!</f>
        <v>#REF!</v>
      </c>
      <c r="Y113" t="e">
        <f>+'Ark1'!#REF!</f>
        <v>#REF!</v>
      </c>
      <c r="Z113" s="3" t="s">
        <v>31</v>
      </c>
      <c r="AA113" t="e">
        <f>+'Ark1'!#REF!</f>
        <v>#REF!</v>
      </c>
      <c r="AB113" t="e">
        <f>+'Ark1'!#REF!</f>
        <v>#REF!</v>
      </c>
      <c r="AC113" s="1" t="e">
        <f>+'Ark1'!#REF!</f>
        <v>#REF!</v>
      </c>
      <c r="AD113" s="1" t="e">
        <f>+'Ark1'!#REF!</f>
        <v>#REF!</v>
      </c>
      <c r="AE113" s="98" t="e">
        <f t="shared" si="1"/>
        <v>#REF!</v>
      </c>
      <c r="AF113" s="13"/>
    </row>
    <row r="114" spans="24:32">
      <c r="X114" t="e">
        <f>+'Ark1'!#REF!</f>
        <v>#REF!</v>
      </c>
      <c r="Y114" t="e">
        <f>+'Ark1'!#REF!</f>
        <v>#REF!</v>
      </c>
      <c r="Z114" s="3" t="s">
        <v>402</v>
      </c>
      <c r="AA114" t="e">
        <f>+'Ark1'!#REF!</f>
        <v>#REF!</v>
      </c>
      <c r="AB114" t="e">
        <f>+'Ark1'!#REF!</f>
        <v>#REF!</v>
      </c>
      <c r="AC114" s="1" t="e">
        <f>+'Ark1'!#REF!</f>
        <v>#REF!</v>
      </c>
      <c r="AD114" s="1" t="e">
        <f>+'Ark1'!#REF!</f>
        <v>#REF!</v>
      </c>
      <c r="AE114" s="98" t="e">
        <f t="shared" si="1"/>
        <v>#REF!</v>
      </c>
      <c r="AF114" s="13"/>
    </row>
    <row r="115" spans="24:32">
      <c r="X115" t="e">
        <f>+'Ark1'!#REF!</f>
        <v>#REF!</v>
      </c>
      <c r="Y115" t="e">
        <f>+'Ark1'!#REF!</f>
        <v>#REF!</v>
      </c>
      <c r="Z115" s="3" t="s">
        <v>32</v>
      </c>
      <c r="AA115" t="e">
        <f>+'Ark1'!#REF!</f>
        <v>#REF!</v>
      </c>
      <c r="AB115" t="e">
        <f>+'Ark1'!#REF!</f>
        <v>#REF!</v>
      </c>
      <c r="AC115" s="1" t="e">
        <f>+'Ark1'!#REF!</f>
        <v>#REF!</v>
      </c>
      <c r="AD115" s="1" t="e">
        <f>+'Ark1'!#REF!</f>
        <v>#REF!</v>
      </c>
      <c r="AE115" s="98" t="e">
        <f t="shared" si="1"/>
        <v>#REF!</v>
      </c>
      <c r="AF115" s="13"/>
    </row>
    <row r="116" spans="24:32">
      <c r="X116" t="e">
        <f>+'Ark1'!#REF!</f>
        <v>#REF!</v>
      </c>
      <c r="Y116" t="e">
        <f>+'Ark1'!#REF!</f>
        <v>#REF!</v>
      </c>
      <c r="Z116" s="3" t="s">
        <v>33</v>
      </c>
      <c r="AA116" t="e">
        <f>+'Ark1'!#REF!</f>
        <v>#REF!</v>
      </c>
      <c r="AB116" t="e">
        <f>+'Ark1'!#REF!</f>
        <v>#REF!</v>
      </c>
      <c r="AC116" s="1" t="e">
        <f>+'Ark1'!#REF!</f>
        <v>#REF!</v>
      </c>
      <c r="AD116" s="1" t="e">
        <f>+'Ark1'!#REF!</f>
        <v>#REF!</v>
      </c>
      <c r="AE116" s="98" t="e">
        <f t="shared" si="1"/>
        <v>#REF!</v>
      </c>
      <c r="AF116" s="13"/>
    </row>
    <row r="117" spans="24:32">
      <c r="X117" t="e">
        <f>+'Ark1'!#REF!</f>
        <v>#REF!</v>
      </c>
      <c r="Y117" t="e">
        <f>+'Ark1'!#REF!</f>
        <v>#REF!</v>
      </c>
      <c r="Z117" s="3" t="s">
        <v>34</v>
      </c>
      <c r="AA117" t="e">
        <f>+'Ark1'!#REF!</f>
        <v>#REF!</v>
      </c>
      <c r="AB117" t="e">
        <f>+'Ark1'!#REF!</f>
        <v>#REF!</v>
      </c>
      <c r="AC117" s="1" t="e">
        <f>+'Ark1'!#REF!</f>
        <v>#REF!</v>
      </c>
      <c r="AD117" s="1" t="e">
        <f>+'Ark1'!#REF!</f>
        <v>#REF!</v>
      </c>
      <c r="AE117" s="98" t="e">
        <f t="shared" si="1"/>
        <v>#REF!</v>
      </c>
      <c r="AF117" s="13"/>
    </row>
    <row r="118" spans="24:32">
      <c r="X118" t="e">
        <f>+'Ark1'!#REF!</f>
        <v>#REF!</v>
      </c>
      <c r="Y118" t="e">
        <f>+'Ark1'!#REF!</f>
        <v>#REF!</v>
      </c>
      <c r="Z118" s="3" t="s">
        <v>35</v>
      </c>
      <c r="AA118" t="e">
        <f>+'Ark1'!#REF!</f>
        <v>#REF!</v>
      </c>
      <c r="AB118" t="e">
        <f>+'Ark1'!#REF!</f>
        <v>#REF!</v>
      </c>
      <c r="AC118" s="1" t="e">
        <f>+'Ark1'!#REF!</f>
        <v>#REF!</v>
      </c>
      <c r="AD118" s="1" t="e">
        <f>+'Ark1'!#REF!</f>
        <v>#REF!</v>
      </c>
      <c r="AE118" s="98" t="e">
        <f t="shared" si="1"/>
        <v>#REF!</v>
      </c>
      <c r="AF118" s="13"/>
    </row>
    <row r="119" spans="24:32">
      <c r="X119" t="e">
        <f>+'Ark1'!#REF!</f>
        <v>#REF!</v>
      </c>
      <c r="Y119" t="e">
        <f>+'Ark1'!#REF!</f>
        <v>#REF!</v>
      </c>
      <c r="Z119" s="3" t="s">
        <v>36</v>
      </c>
      <c r="AA119" t="e">
        <f>+'Ark1'!#REF!</f>
        <v>#REF!</v>
      </c>
      <c r="AB119" t="e">
        <f>+'Ark1'!#REF!</f>
        <v>#REF!</v>
      </c>
      <c r="AC119" s="1" t="e">
        <f>+'Ark1'!#REF!</f>
        <v>#REF!</v>
      </c>
      <c r="AD119" s="1" t="e">
        <f>+'Ark1'!#REF!</f>
        <v>#REF!</v>
      </c>
      <c r="AE119" s="98" t="e">
        <f t="shared" si="1"/>
        <v>#REF!</v>
      </c>
      <c r="AF119" s="13"/>
    </row>
    <row r="120" spans="24:32">
      <c r="X120" t="e">
        <f>+'Ark1'!#REF!</f>
        <v>#REF!</v>
      </c>
      <c r="Y120" t="e">
        <f>+'Ark1'!#REF!</f>
        <v>#REF!</v>
      </c>
      <c r="Z120" s="3" t="s">
        <v>37</v>
      </c>
      <c r="AA120" t="e">
        <f>+'Ark1'!#REF!</f>
        <v>#REF!</v>
      </c>
      <c r="AB120" t="e">
        <f>+'Ark1'!#REF!</f>
        <v>#REF!</v>
      </c>
      <c r="AC120" s="1" t="e">
        <f>+'Ark1'!#REF!</f>
        <v>#REF!</v>
      </c>
      <c r="AD120" s="1" t="e">
        <f>+'Ark1'!#REF!</f>
        <v>#REF!</v>
      </c>
      <c r="AE120" s="98" t="e">
        <f t="shared" si="1"/>
        <v>#REF!</v>
      </c>
      <c r="AF120" s="13"/>
    </row>
    <row r="121" spans="24:32">
      <c r="X121" t="e">
        <f>+'Ark1'!#REF!</f>
        <v>#REF!</v>
      </c>
      <c r="Y121" t="e">
        <f>+'Ark1'!#REF!</f>
        <v>#REF!</v>
      </c>
      <c r="Z121" s="3" t="s">
        <v>38</v>
      </c>
      <c r="AA121" t="e">
        <f>+'Ark1'!#REF!</f>
        <v>#REF!</v>
      </c>
      <c r="AB121" t="e">
        <f>+'Ark1'!#REF!</f>
        <v>#REF!</v>
      </c>
      <c r="AC121" s="1" t="e">
        <f>+'Ark1'!#REF!</f>
        <v>#REF!</v>
      </c>
      <c r="AD121" s="1" t="e">
        <f>+'Ark1'!#REF!</f>
        <v>#REF!</v>
      </c>
      <c r="AE121" s="98" t="e">
        <f t="shared" si="1"/>
        <v>#REF!</v>
      </c>
      <c r="AF121" s="13"/>
    </row>
    <row r="122" spans="24:32">
      <c r="X122" t="e">
        <f>+'Ark1'!#REF!</f>
        <v>#REF!</v>
      </c>
      <c r="Y122" t="e">
        <f>+'Ark1'!#REF!</f>
        <v>#REF!</v>
      </c>
      <c r="Z122" s="3" t="s">
        <v>39</v>
      </c>
      <c r="AA122" t="e">
        <f>+'Ark1'!#REF!</f>
        <v>#REF!</v>
      </c>
      <c r="AB122" t="e">
        <f>+'Ark1'!#REF!</f>
        <v>#REF!</v>
      </c>
      <c r="AC122" s="1" t="e">
        <f>+'Ark1'!#REF!</f>
        <v>#REF!</v>
      </c>
      <c r="AD122" s="1" t="e">
        <f>+'Ark1'!#REF!</f>
        <v>#REF!</v>
      </c>
      <c r="AE122" s="98" t="e">
        <f t="shared" si="1"/>
        <v>#REF!</v>
      </c>
      <c r="AF122" s="13"/>
    </row>
    <row r="123" spans="24:32">
      <c r="X123" t="e">
        <f>+'Ark1'!#REF!</f>
        <v>#REF!</v>
      </c>
      <c r="Y123" t="e">
        <f>+'Ark1'!#REF!</f>
        <v>#REF!</v>
      </c>
      <c r="Z123" s="3" t="s">
        <v>403</v>
      </c>
      <c r="AA123" t="e">
        <f>+'Ark1'!#REF!</f>
        <v>#REF!</v>
      </c>
      <c r="AB123" t="e">
        <f>+'Ark1'!#REF!</f>
        <v>#REF!</v>
      </c>
      <c r="AC123" s="1" t="e">
        <f>+'Ark1'!#REF!</f>
        <v>#REF!</v>
      </c>
      <c r="AD123" s="1" t="e">
        <f>+'Ark1'!#REF!</f>
        <v>#REF!</v>
      </c>
      <c r="AE123" s="98" t="e">
        <f t="shared" si="1"/>
        <v>#REF!</v>
      </c>
      <c r="AF123" s="13"/>
    </row>
    <row r="124" spans="24:32">
      <c r="X124" t="e">
        <f>+'Ark1'!#REF!</f>
        <v>#REF!</v>
      </c>
      <c r="Y124" t="e">
        <f>+'Ark1'!#REF!</f>
        <v>#REF!</v>
      </c>
      <c r="Z124" s="3" t="s">
        <v>40</v>
      </c>
      <c r="AA124" t="e">
        <f>+'Ark1'!#REF!</f>
        <v>#REF!</v>
      </c>
      <c r="AB124" t="e">
        <f>+'Ark1'!#REF!</f>
        <v>#REF!</v>
      </c>
      <c r="AC124" s="1" t="e">
        <f>+'Ark1'!#REF!</f>
        <v>#REF!</v>
      </c>
      <c r="AD124" s="1" t="e">
        <f>+'Ark1'!#REF!</f>
        <v>#REF!</v>
      </c>
      <c r="AE124" s="98" t="e">
        <f t="shared" si="1"/>
        <v>#REF!</v>
      </c>
      <c r="AF124" s="13"/>
    </row>
    <row r="125" spans="24:32">
      <c r="X125" s="56" t="e">
        <f>+'Ark1'!#REF!</f>
        <v>#REF!</v>
      </c>
      <c r="Y125" s="56" t="e">
        <f>+'Ark1'!#REF!</f>
        <v>#REF!</v>
      </c>
      <c r="Z125" s="57" t="s">
        <v>28</v>
      </c>
      <c r="AA125" s="56" t="e">
        <f>+'Ark1'!#REF!</f>
        <v>#REF!</v>
      </c>
      <c r="AB125" s="56" t="e">
        <f>+'Ark1'!#REF!</f>
        <v>#REF!</v>
      </c>
      <c r="AC125" s="58" t="e">
        <f>+'Ark1'!#REF!</f>
        <v>#REF!</v>
      </c>
      <c r="AD125" s="58" t="e">
        <f>+'Ark1'!#REF!</f>
        <v>#REF!</v>
      </c>
      <c r="AE125" s="162" t="e">
        <f t="shared" si="1"/>
        <v>#REF!</v>
      </c>
      <c r="AF125" s="13"/>
    </row>
    <row r="126" spans="24:32">
      <c r="X126" s="56" t="e">
        <f>+'Ark1'!#REF!</f>
        <v>#REF!</v>
      </c>
      <c r="Y126" s="56" t="e">
        <f>+'Ark1'!#REF!</f>
        <v>#REF!</v>
      </c>
      <c r="Z126" s="57" t="s">
        <v>29</v>
      </c>
      <c r="AA126" s="56" t="e">
        <f>+'Ark1'!#REF!</f>
        <v>#REF!</v>
      </c>
      <c r="AB126" s="56" t="e">
        <f>+'Ark1'!#REF!</f>
        <v>#REF!</v>
      </c>
      <c r="AC126" s="58" t="e">
        <f>+'Ark1'!#REF!</f>
        <v>#REF!</v>
      </c>
      <c r="AD126" s="58" t="e">
        <f>+'Ark1'!#REF!</f>
        <v>#REF!</v>
      </c>
      <c r="AE126" s="162" t="e">
        <f t="shared" si="1"/>
        <v>#REF!</v>
      </c>
      <c r="AF126" s="13"/>
    </row>
    <row r="127" spans="24:32">
      <c r="X127" s="56" t="e">
        <f>+'Ark1'!#REF!</f>
        <v>#REF!</v>
      </c>
      <c r="Y127" s="56" t="e">
        <f>+'Ark1'!#REF!</f>
        <v>#REF!</v>
      </c>
      <c r="Z127" s="57" t="s">
        <v>30</v>
      </c>
      <c r="AA127" s="56" t="e">
        <f>+'Ark1'!#REF!</f>
        <v>#REF!</v>
      </c>
      <c r="AB127" s="56" t="e">
        <f>+'Ark1'!#REF!</f>
        <v>#REF!</v>
      </c>
      <c r="AC127" s="58" t="e">
        <f>+'Ark1'!#REF!</f>
        <v>#REF!</v>
      </c>
      <c r="AD127" s="58" t="e">
        <f>+'Ark1'!#REF!</f>
        <v>#REF!</v>
      </c>
      <c r="AE127" s="162" t="e">
        <f t="shared" si="1"/>
        <v>#REF!</v>
      </c>
      <c r="AF127" s="13"/>
    </row>
    <row r="128" spans="24:32">
      <c r="X128" s="56" t="e">
        <f>+'Ark1'!#REF!</f>
        <v>#REF!</v>
      </c>
      <c r="Y128" s="56" t="e">
        <f>+'Ark1'!#REF!</f>
        <v>#REF!</v>
      </c>
      <c r="Z128" s="57" t="s">
        <v>31</v>
      </c>
      <c r="AA128" s="56" t="e">
        <f>+'Ark1'!#REF!</f>
        <v>#REF!</v>
      </c>
      <c r="AB128" s="56" t="e">
        <f>+'Ark1'!#REF!</f>
        <v>#REF!</v>
      </c>
      <c r="AC128" s="58" t="e">
        <f>+'Ark1'!#REF!</f>
        <v>#REF!</v>
      </c>
      <c r="AD128" s="58" t="e">
        <f>+'Ark1'!#REF!</f>
        <v>#REF!</v>
      </c>
      <c r="AE128" s="162" t="e">
        <f t="shared" si="1"/>
        <v>#REF!</v>
      </c>
      <c r="AF128" s="13"/>
    </row>
    <row r="129" spans="24:32">
      <c r="X129" s="56" t="e">
        <f>+'Ark1'!#REF!</f>
        <v>#REF!</v>
      </c>
      <c r="Y129" s="56" t="e">
        <f>+'Ark1'!#REF!</f>
        <v>#REF!</v>
      </c>
      <c r="Z129" s="57" t="s">
        <v>402</v>
      </c>
      <c r="AA129" s="56" t="e">
        <f>+'Ark1'!#REF!</f>
        <v>#REF!</v>
      </c>
      <c r="AB129" s="56" t="e">
        <f>+'Ark1'!#REF!</f>
        <v>#REF!</v>
      </c>
      <c r="AC129" s="58" t="e">
        <f>+'Ark1'!#REF!</f>
        <v>#REF!</v>
      </c>
      <c r="AD129" s="58" t="e">
        <f>+'Ark1'!#REF!</f>
        <v>#REF!</v>
      </c>
      <c r="AE129" s="162" t="e">
        <f t="shared" si="1"/>
        <v>#REF!</v>
      </c>
      <c r="AF129" s="13"/>
    </row>
    <row r="130" spans="24:32">
      <c r="X130" s="56" t="e">
        <f>+'Ark1'!#REF!</f>
        <v>#REF!</v>
      </c>
      <c r="Y130" s="56" t="e">
        <f>+'Ark1'!#REF!</f>
        <v>#REF!</v>
      </c>
      <c r="Z130" s="57" t="s">
        <v>32</v>
      </c>
      <c r="AA130" s="56" t="e">
        <f>+'Ark1'!#REF!</f>
        <v>#REF!</v>
      </c>
      <c r="AB130" s="56" t="e">
        <f>+'Ark1'!#REF!</f>
        <v>#REF!</v>
      </c>
      <c r="AC130" s="58" t="e">
        <f>+'Ark1'!#REF!</f>
        <v>#REF!</v>
      </c>
      <c r="AD130" s="58" t="e">
        <f>+'Ark1'!#REF!</f>
        <v>#REF!</v>
      </c>
      <c r="AE130" s="162" t="e">
        <f t="shared" si="1"/>
        <v>#REF!</v>
      </c>
      <c r="AF130" s="13"/>
    </row>
    <row r="131" spans="24:32">
      <c r="X131" s="56" t="e">
        <f>+'Ark1'!#REF!</f>
        <v>#REF!</v>
      </c>
      <c r="Y131" s="56" t="e">
        <f>+'Ark1'!#REF!</f>
        <v>#REF!</v>
      </c>
      <c r="Z131" s="57" t="s">
        <v>33</v>
      </c>
      <c r="AA131" s="56" t="e">
        <f>+'Ark1'!#REF!</f>
        <v>#REF!</v>
      </c>
      <c r="AB131" s="56" t="e">
        <f>+'Ark1'!#REF!</f>
        <v>#REF!</v>
      </c>
      <c r="AC131" s="58" t="e">
        <f>+'Ark1'!#REF!</f>
        <v>#REF!</v>
      </c>
      <c r="AD131" s="58" t="e">
        <f>+'Ark1'!#REF!</f>
        <v>#REF!</v>
      </c>
      <c r="AE131" s="162" t="e">
        <f t="shared" si="1"/>
        <v>#REF!</v>
      </c>
      <c r="AF131" s="13"/>
    </row>
    <row r="132" spans="24:32">
      <c r="X132" s="56" t="e">
        <f>+'Ark1'!#REF!</f>
        <v>#REF!</v>
      </c>
      <c r="Y132" s="56" t="e">
        <f>+'Ark1'!#REF!</f>
        <v>#REF!</v>
      </c>
      <c r="Z132" s="57" t="s">
        <v>34</v>
      </c>
      <c r="AA132" s="56" t="e">
        <f>+'Ark1'!#REF!</f>
        <v>#REF!</v>
      </c>
      <c r="AB132" s="56" t="e">
        <f>+'Ark1'!#REF!</f>
        <v>#REF!</v>
      </c>
      <c r="AC132" s="58" t="e">
        <f>+'Ark1'!#REF!</f>
        <v>#REF!</v>
      </c>
      <c r="AD132" s="58" t="e">
        <f>+'Ark1'!#REF!</f>
        <v>#REF!</v>
      </c>
      <c r="AE132" s="162" t="e">
        <f t="shared" si="1"/>
        <v>#REF!</v>
      </c>
      <c r="AF132" s="13"/>
    </row>
    <row r="133" spans="24:32">
      <c r="X133" s="56" t="e">
        <f>+'Ark1'!#REF!</f>
        <v>#REF!</v>
      </c>
      <c r="Y133" s="56" t="e">
        <f>+'Ark1'!#REF!</f>
        <v>#REF!</v>
      </c>
      <c r="Z133" s="57" t="s">
        <v>35</v>
      </c>
      <c r="AA133" s="56" t="e">
        <f>+'Ark1'!#REF!</f>
        <v>#REF!</v>
      </c>
      <c r="AB133" s="56" t="e">
        <f>+'Ark1'!#REF!</f>
        <v>#REF!</v>
      </c>
      <c r="AC133" s="58" t="e">
        <f>+'Ark1'!#REF!</f>
        <v>#REF!</v>
      </c>
      <c r="AD133" s="58" t="e">
        <f>+'Ark1'!#REF!</f>
        <v>#REF!</v>
      </c>
      <c r="AE133" s="162" t="e">
        <f t="shared" ref="AE133:AE295" si="2">+AB133/AA133</f>
        <v>#REF!</v>
      </c>
      <c r="AF133" s="13"/>
    </row>
    <row r="134" spans="24:32">
      <c r="X134" s="56" t="e">
        <f>+'Ark1'!#REF!</f>
        <v>#REF!</v>
      </c>
      <c r="Y134" s="56" t="e">
        <f>+'Ark1'!#REF!</f>
        <v>#REF!</v>
      </c>
      <c r="Z134" s="57" t="s">
        <v>36</v>
      </c>
      <c r="AA134" s="56" t="e">
        <f>+'Ark1'!#REF!</f>
        <v>#REF!</v>
      </c>
      <c r="AB134" s="56" t="e">
        <f>+'Ark1'!#REF!</f>
        <v>#REF!</v>
      </c>
      <c r="AC134" s="58" t="e">
        <f>+'Ark1'!#REF!</f>
        <v>#REF!</v>
      </c>
      <c r="AD134" s="58" t="e">
        <f>+'Ark1'!#REF!</f>
        <v>#REF!</v>
      </c>
      <c r="AE134" s="162" t="e">
        <f t="shared" si="2"/>
        <v>#REF!</v>
      </c>
      <c r="AF134" s="13"/>
    </row>
    <row r="135" spans="24:32">
      <c r="X135" s="56" t="e">
        <f>+'Ark1'!#REF!</f>
        <v>#REF!</v>
      </c>
      <c r="Y135" s="56" t="e">
        <f>+'Ark1'!#REF!</f>
        <v>#REF!</v>
      </c>
      <c r="Z135" s="57" t="s">
        <v>37</v>
      </c>
      <c r="AA135" s="56" t="e">
        <f>+'Ark1'!#REF!</f>
        <v>#REF!</v>
      </c>
      <c r="AB135" s="56" t="e">
        <f>+'Ark1'!#REF!</f>
        <v>#REF!</v>
      </c>
      <c r="AC135" s="58" t="e">
        <f>+'Ark1'!#REF!</f>
        <v>#REF!</v>
      </c>
      <c r="AD135" s="58" t="e">
        <f>+'Ark1'!#REF!</f>
        <v>#REF!</v>
      </c>
      <c r="AE135" s="162" t="e">
        <f t="shared" si="2"/>
        <v>#REF!</v>
      </c>
      <c r="AF135" s="13"/>
    </row>
    <row r="136" spans="24:32">
      <c r="X136" s="56" t="e">
        <f>+'Ark1'!#REF!</f>
        <v>#REF!</v>
      </c>
      <c r="Y136" s="56" t="e">
        <f>+'Ark1'!#REF!</f>
        <v>#REF!</v>
      </c>
      <c r="Z136" s="57" t="s">
        <v>38</v>
      </c>
      <c r="AA136" s="56" t="e">
        <f>+'Ark1'!#REF!</f>
        <v>#REF!</v>
      </c>
      <c r="AB136" s="56" t="e">
        <f>+'Ark1'!#REF!</f>
        <v>#REF!</v>
      </c>
      <c r="AC136" s="58" t="e">
        <f>+'Ark1'!#REF!</f>
        <v>#REF!</v>
      </c>
      <c r="AD136" s="58" t="e">
        <f>+'Ark1'!#REF!</f>
        <v>#REF!</v>
      </c>
      <c r="AE136" s="162" t="e">
        <f t="shared" si="2"/>
        <v>#REF!</v>
      </c>
      <c r="AF136" s="13"/>
    </row>
    <row r="137" spans="24:32">
      <c r="X137" s="56" t="e">
        <f>+'Ark1'!#REF!</f>
        <v>#REF!</v>
      </c>
      <c r="Y137" s="56" t="e">
        <f>+'Ark1'!#REF!</f>
        <v>#REF!</v>
      </c>
      <c r="Z137" s="57" t="s">
        <v>39</v>
      </c>
      <c r="AA137" s="56" t="e">
        <f>+'Ark1'!#REF!</f>
        <v>#REF!</v>
      </c>
      <c r="AB137" s="56" t="e">
        <f>+'Ark1'!#REF!</f>
        <v>#REF!</v>
      </c>
      <c r="AC137" s="58" t="e">
        <f>+'Ark1'!#REF!</f>
        <v>#REF!</v>
      </c>
      <c r="AD137" s="58" t="e">
        <f>+'Ark1'!#REF!</f>
        <v>#REF!</v>
      </c>
      <c r="AE137" s="162" t="e">
        <f t="shared" si="2"/>
        <v>#REF!</v>
      </c>
      <c r="AF137" s="13"/>
    </row>
    <row r="138" spans="24:32">
      <c r="X138" s="56" t="e">
        <f>+'Ark1'!#REF!</f>
        <v>#REF!</v>
      </c>
      <c r="Y138" s="56" t="e">
        <f>+'Ark1'!#REF!</f>
        <v>#REF!</v>
      </c>
      <c r="Z138" s="57" t="s">
        <v>403</v>
      </c>
      <c r="AA138" s="56" t="e">
        <f>+'Ark1'!#REF!</f>
        <v>#REF!</v>
      </c>
      <c r="AB138" s="56" t="e">
        <f>+'Ark1'!#REF!</f>
        <v>#REF!</v>
      </c>
      <c r="AC138" s="58" t="e">
        <f>+'Ark1'!#REF!</f>
        <v>#REF!</v>
      </c>
      <c r="AD138" s="58" t="e">
        <f>+'Ark1'!#REF!</f>
        <v>#REF!</v>
      </c>
      <c r="AE138" s="162" t="e">
        <f t="shared" si="2"/>
        <v>#REF!</v>
      </c>
      <c r="AF138" s="13"/>
    </row>
    <row r="139" spans="24:32">
      <c r="X139" s="56" t="e">
        <f>+'Ark1'!#REF!</f>
        <v>#REF!</v>
      </c>
      <c r="Y139" s="56" t="e">
        <f>+'Ark1'!#REF!</f>
        <v>#REF!</v>
      </c>
      <c r="Z139" s="57" t="s">
        <v>40</v>
      </c>
      <c r="AA139" s="56" t="e">
        <f>+'Ark1'!#REF!</f>
        <v>#REF!</v>
      </c>
      <c r="AB139" s="56" t="e">
        <f>+'Ark1'!#REF!</f>
        <v>#REF!</v>
      </c>
      <c r="AC139" s="58" t="e">
        <f>+'Ark1'!#REF!</f>
        <v>#REF!</v>
      </c>
      <c r="AD139" s="58" t="e">
        <f>+'Ark1'!#REF!</f>
        <v>#REF!</v>
      </c>
      <c r="AE139" s="162" t="e">
        <f t="shared" si="2"/>
        <v>#REF!</v>
      </c>
      <c r="AF139" s="13"/>
    </row>
    <row r="140" spans="24:32">
      <c r="X140" t="e">
        <f>+'Ark1'!#REF!</f>
        <v>#REF!</v>
      </c>
      <c r="Y140" t="e">
        <f>+'Ark1'!#REF!</f>
        <v>#REF!</v>
      </c>
      <c r="Z140" s="3" t="s">
        <v>28</v>
      </c>
      <c r="AA140" t="e">
        <f>+'Ark1'!#REF!</f>
        <v>#REF!</v>
      </c>
      <c r="AB140" t="e">
        <f>+'Ark1'!#REF!</f>
        <v>#REF!</v>
      </c>
      <c r="AC140" s="1" t="e">
        <f>+'Ark1'!#REF!</f>
        <v>#REF!</v>
      </c>
      <c r="AD140" s="1" t="e">
        <f>+'Ark1'!#REF!</f>
        <v>#REF!</v>
      </c>
      <c r="AE140" s="98" t="e">
        <f t="shared" si="2"/>
        <v>#REF!</v>
      </c>
      <c r="AF140" s="13"/>
    </row>
    <row r="141" spans="24:32">
      <c r="X141" t="e">
        <f>+'Ark1'!#REF!</f>
        <v>#REF!</v>
      </c>
      <c r="Y141" t="e">
        <f>+'Ark1'!#REF!</f>
        <v>#REF!</v>
      </c>
      <c r="Z141" s="3" t="s">
        <v>29</v>
      </c>
      <c r="AA141" t="e">
        <f>+'Ark1'!#REF!</f>
        <v>#REF!</v>
      </c>
      <c r="AB141" t="e">
        <f>+'Ark1'!#REF!</f>
        <v>#REF!</v>
      </c>
      <c r="AC141" s="1" t="e">
        <f>+'Ark1'!#REF!</f>
        <v>#REF!</v>
      </c>
      <c r="AD141" s="1" t="e">
        <f>+'Ark1'!#REF!</f>
        <v>#REF!</v>
      </c>
      <c r="AE141" s="98" t="e">
        <f t="shared" si="2"/>
        <v>#REF!</v>
      </c>
      <c r="AF141" s="13"/>
    </row>
    <row r="142" spans="24:32">
      <c r="X142" t="e">
        <f>+'Ark1'!#REF!</f>
        <v>#REF!</v>
      </c>
      <c r="Y142" t="e">
        <f>+'Ark1'!#REF!</f>
        <v>#REF!</v>
      </c>
      <c r="Z142" s="3" t="s">
        <v>30</v>
      </c>
      <c r="AA142" t="e">
        <f>+'Ark1'!#REF!</f>
        <v>#REF!</v>
      </c>
      <c r="AB142" t="e">
        <f>+'Ark1'!#REF!</f>
        <v>#REF!</v>
      </c>
      <c r="AC142" s="1" t="e">
        <f>+'Ark1'!#REF!</f>
        <v>#REF!</v>
      </c>
      <c r="AD142" s="1" t="e">
        <f>+'Ark1'!#REF!</f>
        <v>#REF!</v>
      </c>
      <c r="AE142" s="98" t="e">
        <f t="shared" si="2"/>
        <v>#REF!</v>
      </c>
      <c r="AF142" s="13"/>
    </row>
    <row r="143" spans="24:32">
      <c r="X143" t="e">
        <f>+'Ark1'!#REF!</f>
        <v>#REF!</v>
      </c>
      <c r="Y143" t="e">
        <f>+'Ark1'!#REF!</f>
        <v>#REF!</v>
      </c>
      <c r="Z143" s="3" t="s">
        <v>31</v>
      </c>
      <c r="AA143" t="e">
        <f>+'Ark1'!#REF!</f>
        <v>#REF!</v>
      </c>
      <c r="AB143" t="e">
        <f>+'Ark1'!#REF!</f>
        <v>#REF!</v>
      </c>
      <c r="AC143" s="1" t="e">
        <f>+'Ark1'!#REF!</f>
        <v>#REF!</v>
      </c>
      <c r="AD143" s="1" t="e">
        <f>+'Ark1'!#REF!</f>
        <v>#REF!</v>
      </c>
      <c r="AE143" s="98" t="e">
        <f t="shared" si="2"/>
        <v>#REF!</v>
      </c>
      <c r="AF143" s="13"/>
    </row>
    <row r="144" spans="24:32">
      <c r="X144" t="e">
        <f>+'Ark1'!#REF!</f>
        <v>#REF!</v>
      </c>
      <c r="Y144" t="e">
        <f>+'Ark1'!#REF!</f>
        <v>#REF!</v>
      </c>
      <c r="Z144" s="3" t="s">
        <v>402</v>
      </c>
      <c r="AA144" t="e">
        <f>+'Ark1'!#REF!</f>
        <v>#REF!</v>
      </c>
      <c r="AB144" t="e">
        <f>+'Ark1'!#REF!</f>
        <v>#REF!</v>
      </c>
      <c r="AC144" s="1" t="e">
        <f>+'Ark1'!#REF!</f>
        <v>#REF!</v>
      </c>
      <c r="AD144" s="1" t="e">
        <f>+'Ark1'!#REF!</f>
        <v>#REF!</v>
      </c>
      <c r="AE144" s="98" t="e">
        <f t="shared" si="2"/>
        <v>#REF!</v>
      </c>
      <c r="AF144" s="13"/>
    </row>
    <row r="145" spans="24:32">
      <c r="X145" t="e">
        <f>+'Ark1'!#REF!</f>
        <v>#REF!</v>
      </c>
      <c r="Y145" t="e">
        <f>+'Ark1'!#REF!</f>
        <v>#REF!</v>
      </c>
      <c r="Z145" s="3" t="s">
        <v>32</v>
      </c>
      <c r="AA145" t="e">
        <f>+'Ark1'!#REF!</f>
        <v>#REF!</v>
      </c>
      <c r="AB145" t="e">
        <f>+'Ark1'!#REF!</f>
        <v>#REF!</v>
      </c>
      <c r="AC145" s="1" t="e">
        <f>+'Ark1'!#REF!</f>
        <v>#REF!</v>
      </c>
      <c r="AD145" s="1" t="e">
        <f>+'Ark1'!#REF!</f>
        <v>#REF!</v>
      </c>
      <c r="AE145" s="98" t="e">
        <f t="shared" si="2"/>
        <v>#REF!</v>
      </c>
      <c r="AF145" s="13"/>
    </row>
    <row r="146" spans="24:32">
      <c r="X146" t="e">
        <f>+'Ark1'!#REF!</f>
        <v>#REF!</v>
      </c>
      <c r="Y146" t="e">
        <f>+'Ark1'!#REF!</f>
        <v>#REF!</v>
      </c>
      <c r="Z146" s="3" t="s">
        <v>33</v>
      </c>
      <c r="AA146" t="e">
        <f>+'Ark1'!#REF!</f>
        <v>#REF!</v>
      </c>
      <c r="AB146" t="e">
        <f>+'Ark1'!#REF!</f>
        <v>#REF!</v>
      </c>
      <c r="AC146" s="1" t="e">
        <f>+'Ark1'!#REF!</f>
        <v>#REF!</v>
      </c>
      <c r="AD146" s="1" t="e">
        <f>+'Ark1'!#REF!</f>
        <v>#REF!</v>
      </c>
      <c r="AE146" s="98" t="e">
        <f t="shared" si="2"/>
        <v>#REF!</v>
      </c>
      <c r="AF146" s="13"/>
    </row>
    <row r="147" spans="24:32">
      <c r="X147" t="e">
        <f>+'Ark1'!#REF!</f>
        <v>#REF!</v>
      </c>
      <c r="Y147" t="e">
        <f>+'Ark1'!#REF!</f>
        <v>#REF!</v>
      </c>
      <c r="Z147" s="3" t="s">
        <v>34</v>
      </c>
      <c r="AA147" t="e">
        <f>+'Ark1'!#REF!</f>
        <v>#REF!</v>
      </c>
      <c r="AB147" t="e">
        <f>+'Ark1'!#REF!</f>
        <v>#REF!</v>
      </c>
      <c r="AC147" s="1" t="e">
        <f>+'Ark1'!#REF!</f>
        <v>#REF!</v>
      </c>
      <c r="AD147" s="1" t="e">
        <f>+'Ark1'!#REF!</f>
        <v>#REF!</v>
      </c>
      <c r="AE147" s="98" t="e">
        <f t="shared" si="2"/>
        <v>#REF!</v>
      </c>
      <c r="AF147" s="13"/>
    </row>
    <row r="148" spans="24:32">
      <c r="X148" t="e">
        <f>+'Ark1'!#REF!</f>
        <v>#REF!</v>
      </c>
      <c r="Y148" t="e">
        <f>+'Ark1'!#REF!</f>
        <v>#REF!</v>
      </c>
      <c r="Z148" s="3" t="s">
        <v>35</v>
      </c>
      <c r="AA148" t="e">
        <f>+'Ark1'!#REF!</f>
        <v>#REF!</v>
      </c>
      <c r="AB148" t="e">
        <f>+'Ark1'!#REF!</f>
        <v>#REF!</v>
      </c>
      <c r="AC148" s="1" t="e">
        <f>+'Ark1'!#REF!</f>
        <v>#REF!</v>
      </c>
      <c r="AD148" s="1" t="e">
        <f>+'Ark1'!#REF!</f>
        <v>#REF!</v>
      </c>
      <c r="AE148" s="98" t="e">
        <f t="shared" si="2"/>
        <v>#REF!</v>
      </c>
      <c r="AF148" s="13"/>
    </row>
    <row r="149" spans="24:32">
      <c r="X149" t="e">
        <f>+'Ark1'!#REF!</f>
        <v>#REF!</v>
      </c>
      <c r="Y149" t="e">
        <f>+'Ark1'!#REF!</f>
        <v>#REF!</v>
      </c>
      <c r="Z149" s="3" t="s">
        <v>36</v>
      </c>
      <c r="AA149" t="e">
        <f>+'Ark1'!#REF!</f>
        <v>#REF!</v>
      </c>
      <c r="AB149" t="e">
        <f>+'Ark1'!#REF!</f>
        <v>#REF!</v>
      </c>
      <c r="AC149" s="1" t="e">
        <f>+'Ark1'!#REF!</f>
        <v>#REF!</v>
      </c>
      <c r="AD149" s="1" t="e">
        <f>+'Ark1'!#REF!</f>
        <v>#REF!</v>
      </c>
      <c r="AE149" s="98" t="e">
        <f t="shared" si="2"/>
        <v>#REF!</v>
      </c>
      <c r="AF149" s="13"/>
    </row>
    <row r="150" spans="24:32">
      <c r="X150" t="e">
        <f>+'Ark1'!#REF!</f>
        <v>#REF!</v>
      </c>
      <c r="Y150" t="e">
        <f>+'Ark1'!#REF!</f>
        <v>#REF!</v>
      </c>
      <c r="Z150" s="3" t="s">
        <v>37</v>
      </c>
      <c r="AA150" t="e">
        <f>+'Ark1'!#REF!</f>
        <v>#REF!</v>
      </c>
      <c r="AB150" t="e">
        <f>+'Ark1'!#REF!</f>
        <v>#REF!</v>
      </c>
      <c r="AC150" s="1" t="e">
        <f>+'Ark1'!#REF!</f>
        <v>#REF!</v>
      </c>
      <c r="AD150" s="1" t="e">
        <f>+'Ark1'!#REF!</f>
        <v>#REF!</v>
      </c>
      <c r="AE150" s="98" t="e">
        <f t="shared" si="2"/>
        <v>#REF!</v>
      </c>
      <c r="AF150" s="13"/>
    </row>
    <row r="151" spans="24:32">
      <c r="X151" t="e">
        <f>+'Ark1'!#REF!</f>
        <v>#REF!</v>
      </c>
      <c r="Y151" t="e">
        <f>+'Ark1'!#REF!</f>
        <v>#REF!</v>
      </c>
      <c r="Z151" s="3" t="s">
        <v>38</v>
      </c>
      <c r="AA151" t="e">
        <f>+'Ark1'!#REF!</f>
        <v>#REF!</v>
      </c>
      <c r="AB151" t="e">
        <f>+'Ark1'!#REF!</f>
        <v>#REF!</v>
      </c>
      <c r="AC151" s="1" t="e">
        <f>+'Ark1'!#REF!</f>
        <v>#REF!</v>
      </c>
      <c r="AD151" s="1" t="e">
        <f>+'Ark1'!#REF!</f>
        <v>#REF!</v>
      </c>
      <c r="AE151" s="98" t="e">
        <f t="shared" si="2"/>
        <v>#REF!</v>
      </c>
      <c r="AF151" s="13"/>
    </row>
    <row r="152" spans="24:32">
      <c r="X152" t="e">
        <f>+'Ark1'!#REF!</f>
        <v>#REF!</v>
      </c>
      <c r="Y152" t="e">
        <f>+'Ark1'!#REF!</f>
        <v>#REF!</v>
      </c>
      <c r="Z152" s="3" t="s">
        <v>39</v>
      </c>
      <c r="AA152" t="e">
        <f>+'Ark1'!#REF!</f>
        <v>#REF!</v>
      </c>
      <c r="AB152" t="e">
        <f>+'Ark1'!#REF!</f>
        <v>#REF!</v>
      </c>
      <c r="AC152" s="1" t="e">
        <f>+'Ark1'!#REF!</f>
        <v>#REF!</v>
      </c>
      <c r="AD152" s="1" t="e">
        <f>+'Ark1'!#REF!</f>
        <v>#REF!</v>
      </c>
      <c r="AE152" s="98" t="e">
        <f t="shared" si="2"/>
        <v>#REF!</v>
      </c>
      <c r="AF152" s="13"/>
    </row>
    <row r="153" spans="24:32">
      <c r="X153" t="e">
        <f>+'Ark1'!#REF!</f>
        <v>#REF!</v>
      </c>
      <c r="Y153" t="e">
        <f>+'Ark1'!#REF!</f>
        <v>#REF!</v>
      </c>
      <c r="Z153" s="3" t="s">
        <v>403</v>
      </c>
      <c r="AA153" t="e">
        <f>+'Ark1'!#REF!</f>
        <v>#REF!</v>
      </c>
      <c r="AB153" t="e">
        <f>+'Ark1'!#REF!</f>
        <v>#REF!</v>
      </c>
      <c r="AC153" s="1" t="e">
        <f>+'Ark1'!#REF!</f>
        <v>#REF!</v>
      </c>
      <c r="AD153" s="1" t="e">
        <f>+'Ark1'!#REF!</f>
        <v>#REF!</v>
      </c>
      <c r="AE153" s="98" t="e">
        <f t="shared" si="2"/>
        <v>#REF!</v>
      </c>
      <c r="AF153" s="13"/>
    </row>
    <row r="154" spans="24:32">
      <c r="X154" t="e">
        <f>+'Ark1'!#REF!</f>
        <v>#REF!</v>
      </c>
      <c r="Y154" t="e">
        <f>+'Ark1'!#REF!</f>
        <v>#REF!</v>
      </c>
      <c r="Z154" s="3" t="s">
        <v>40</v>
      </c>
      <c r="AA154" t="e">
        <f>+'Ark1'!#REF!</f>
        <v>#REF!</v>
      </c>
      <c r="AB154" t="e">
        <f>+'Ark1'!#REF!</f>
        <v>#REF!</v>
      </c>
      <c r="AC154" s="1" t="e">
        <f>+'Ark1'!#REF!</f>
        <v>#REF!</v>
      </c>
      <c r="AD154" s="1" t="e">
        <f>+'Ark1'!#REF!</f>
        <v>#REF!</v>
      </c>
      <c r="AE154" s="98" t="e">
        <f t="shared" si="2"/>
        <v>#REF!</v>
      </c>
      <c r="AF154" s="13"/>
    </row>
    <row r="155" spans="24:32">
      <c r="X155" s="56" t="e">
        <f>+'Ark1'!#REF!</f>
        <v>#REF!</v>
      </c>
      <c r="Y155" s="56" t="e">
        <f>+'Ark1'!#REF!</f>
        <v>#REF!</v>
      </c>
      <c r="Z155" s="57" t="s">
        <v>28</v>
      </c>
      <c r="AA155" s="56" t="e">
        <f>+'Ark1'!#REF!</f>
        <v>#REF!</v>
      </c>
      <c r="AB155" s="56" t="e">
        <f>+'Ark1'!#REF!</f>
        <v>#REF!</v>
      </c>
      <c r="AC155" s="58" t="e">
        <f>+'Ark1'!#REF!</f>
        <v>#REF!</v>
      </c>
      <c r="AD155" s="58" t="e">
        <f>+'Ark1'!#REF!</f>
        <v>#REF!</v>
      </c>
      <c r="AE155" s="162" t="e">
        <f t="shared" si="2"/>
        <v>#REF!</v>
      </c>
      <c r="AF155" s="13"/>
    </row>
    <row r="156" spans="24:32">
      <c r="X156" s="56" t="e">
        <f>+'Ark1'!#REF!</f>
        <v>#REF!</v>
      </c>
      <c r="Y156" s="56" t="e">
        <f>+'Ark1'!#REF!</f>
        <v>#REF!</v>
      </c>
      <c r="Z156" s="57" t="s">
        <v>29</v>
      </c>
      <c r="AA156" s="56" t="e">
        <f>+'Ark1'!#REF!</f>
        <v>#REF!</v>
      </c>
      <c r="AB156" s="56" t="e">
        <f>+'Ark1'!#REF!</f>
        <v>#REF!</v>
      </c>
      <c r="AC156" s="58" t="e">
        <f>+'Ark1'!#REF!</f>
        <v>#REF!</v>
      </c>
      <c r="AD156" s="58" t="e">
        <f>+'Ark1'!#REF!</f>
        <v>#REF!</v>
      </c>
      <c r="AE156" s="162" t="e">
        <f t="shared" si="2"/>
        <v>#REF!</v>
      </c>
      <c r="AF156" s="13"/>
    </row>
    <row r="157" spans="24:32">
      <c r="X157" s="56" t="e">
        <f>+'Ark1'!#REF!</f>
        <v>#REF!</v>
      </c>
      <c r="Y157" s="56" t="e">
        <f>+'Ark1'!#REF!</f>
        <v>#REF!</v>
      </c>
      <c r="Z157" s="57" t="s">
        <v>30</v>
      </c>
      <c r="AA157" s="56" t="e">
        <f>+'Ark1'!#REF!</f>
        <v>#REF!</v>
      </c>
      <c r="AB157" s="56" t="e">
        <f>+'Ark1'!#REF!</f>
        <v>#REF!</v>
      </c>
      <c r="AC157" s="58" t="e">
        <f>+'Ark1'!#REF!</f>
        <v>#REF!</v>
      </c>
      <c r="AD157" s="58" t="e">
        <f>+'Ark1'!#REF!</f>
        <v>#REF!</v>
      </c>
      <c r="AE157" s="162" t="e">
        <f t="shared" si="2"/>
        <v>#REF!</v>
      </c>
      <c r="AF157" s="13"/>
    </row>
    <row r="158" spans="24:32">
      <c r="X158" s="56" t="e">
        <f>+'Ark1'!#REF!</f>
        <v>#REF!</v>
      </c>
      <c r="Y158" s="56" t="e">
        <f>+'Ark1'!#REF!</f>
        <v>#REF!</v>
      </c>
      <c r="Z158" s="57" t="s">
        <v>31</v>
      </c>
      <c r="AA158" s="56" t="e">
        <f>+'Ark1'!#REF!</f>
        <v>#REF!</v>
      </c>
      <c r="AB158" s="56" t="e">
        <f>+'Ark1'!#REF!</f>
        <v>#REF!</v>
      </c>
      <c r="AC158" s="58" t="e">
        <f>+'Ark1'!#REF!</f>
        <v>#REF!</v>
      </c>
      <c r="AD158" s="58" t="e">
        <f>+'Ark1'!#REF!</f>
        <v>#REF!</v>
      </c>
      <c r="AE158" s="162" t="e">
        <f t="shared" si="2"/>
        <v>#REF!</v>
      </c>
      <c r="AF158" s="13"/>
    </row>
    <row r="159" spans="24:32">
      <c r="X159" s="56" t="e">
        <f>+'Ark1'!#REF!</f>
        <v>#REF!</v>
      </c>
      <c r="Y159" s="56" t="e">
        <f>+'Ark1'!#REF!</f>
        <v>#REF!</v>
      </c>
      <c r="Z159" s="57" t="s">
        <v>402</v>
      </c>
      <c r="AA159" s="56" t="e">
        <f>+'Ark1'!#REF!</f>
        <v>#REF!</v>
      </c>
      <c r="AB159" s="56" t="e">
        <f>+'Ark1'!#REF!</f>
        <v>#REF!</v>
      </c>
      <c r="AC159" s="58" t="e">
        <f>+'Ark1'!#REF!</f>
        <v>#REF!</v>
      </c>
      <c r="AD159" s="58" t="e">
        <f>+'Ark1'!#REF!</f>
        <v>#REF!</v>
      </c>
      <c r="AE159" s="162" t="e">
        <f t="shared" si="2"/>
        <v>#REF!</v>
      </c>
      <c r="AF159" s="13"/>
    </row>
    <row r="160" spans="24:32">
      <c r="X160" s="56" t="e">
        <f>+'Ark1'!#REF!</f>
        <v>#REF!</v>
      </c>
      <c r="Y160" s="56" t="e">
        <f>+'Ark1'!#REF!</f>
        <v>#REF!</v>
      </c>
      <c r="Z160" s="57" t="s">
        <v>32</v>
      </c>
      <c r="AA160" s="56" t="e">
        <f>+'Ark1'!#REF!</f>
        <v>#REF!</v>
      </c>
      <c r="AB160" s="56" t="e">
        <f>+'Ark1'!#REF!</f>
        <v>#REF!</v>
      </c>
      <c r="AC160" s="58" t="e">
        <f>+'Ark1'!#REF!</f>
        <v>#REF!</v>
      </c>
      <c r="AD160" s="58" t="e">
        <f>+'Ark1'!#REF!</f>
        <v>#REF!</v>
      </c>
      <c r="AE160" s="162" t="e">
        <f t="shared" si="2"/>
        <v>#REF!</v>
      </c>
      <c r="AF160" s="13"/>
    </row>
    <row r="161" spans="24:32">
      <c r="X161" s="56" t="e">
        <f>+'Ark1'!#REF!</f>
        <v>#REF!</v>
      </c>
      <c r="Y161" s="56" t="e">
        <f>+'Ark1'!#REF!</f>
        <v>#REF!</v>
      </c>
      <c r="Z161" s="57" t="s">
        <v>33</v>
      </c>
      <c r="AA161" s="56" t="e">
        <f>+'Ark1'!#REF!</f>
        <v>#REF!</v>
      </c>
      <c r="AB161" s="56" t="e">
        <f>+'Ark1'!#REF!</f>
        <v>#REF!</v>
      </c>
      <c r="AC161" s="58" t="e">
        <f>+'Ark1'!#REF!</f>
        <v>#REF!</v>
      </c>
      <c r="AD161" s="58" t="e">
        <f>+'Ark1'!#REF!</f>
        <v>#REF!</v>
      </c>
      <c r="AE161" s="162" t="e">
        <f t="shared" si="2"/>
        <v>#REF!</v>
      </c>
      <c r="AF161" s="13"/>
    </row>
    <row r="162" spans="24:32">
      <c r="X162" s="56" t="e">
        <f>+'Ark1'!#REF!</f>
        <v>#REF!</v>
      </c>
      <c r="Y162" s="56" t="e">
        <f>+'Ark1'!#REF!</f>
        <v>#REF!</v>
      </c>
      <c r="Z162" s="57" t="s">
        <v>34</v>
      </c>
      <c r="AA162" s="56" t="e">
        <f>+'Ark1'!#REF!</f>
        <v>#REF!</v>
      </c>
      <c r="AB162" s="56" t="e">
        <f>+'Ark1'!#REF!</f>
        <v>#REF!</v>
      </c>
      <c r="AC162" s="58" t="e">
        <f>+'Ark1'!#REF!</f>
        <v>#REF!</v>
      </c>
      <c r="AD162" s="58" t="e">
        <f>+'Ark1'!#REF!</f>
        <v>#REF!</v>
      </c>
      <c r="AE162" s="162" t="e">
        <f t="shared" si="2"/>
        <v>#REF!</v>
      </c>
    </row>
    <row r="163" spans="24:32">
      <c r="X163" s="56" t="e">
        <f>+'Ark1'!#REF!</f>
        <v>#REF!</v>
      </c>
      <c r="Y163" s="56" t="e">
        <f>+'Ark1'!#REF!</f>
        <v>#REF!</v>
      </c>
      <c r="Z163" s="57" t="s">
        <v>35</v>
      </c>
      <c r="AA163" s="56" t="e">
        <f>+'Ark1'!#REF!</f>
        <v>#REF!</v>
      </c>
      <c r="AB163" s="56" t="e">
        <f>+'Ark1'!#REF!</f>
        <v>#REF!</v>
      </c>
      <c r="AC163" s="58" t="e">
        <f>+'Ark1'!#REF!</f>
        <v>#REF!</v>
      </c>
      <c r="AD163" s="58" t="e">
        <f>+'Ark1'!#REF!</f>
        <v>#REF!</v>
      </c>
      <c r="AE163" s="162" t="e">
        <f t="shared" si="2"/>
        <v>#REF!</v>
      </c>
    </row>
    <row r="164" spans="24:32">
      <c r="X164" s="56" t="e">
        <f>+'Ark1'!#REF!</f>
        <v>#REF!</v>
      </c>
      <c r="Y164" s="56" t="e">
        <f>+'Ark1'!#REF!</f>
        <v>#REF!</v>
      </c>
      <c r="Z164" s="57" t="s">
        <v>36</v>
      </c>
      <c r="AA164" s="56" t="e">
        <f>+'Ark1'!#REF!</f>
        <v>#REF!</v>
      </c>
      <c r="AB164" s="56" t="e">
        <f>+'Ark1'!#REF!</f>
        <v>#REF!</v>
      </c>
      <c r="AC164" s="58" t="e">
        <f>+'Ark1'!#REF!</f>
        <v>#REF!</v>
      </c>
      <c r="AD164" s="58" t="e">
        <f>+'Ark1'!#REF!</f>
        <v>#REF!</v>
      </c>
      <c r="AE164" s="162" t="e">
        <f t="shared" si="2"/>
        <v>#REF!</v>
      </c>
    </row>
    <row r="165" spans="24:32">
      <c r="X165" s="56" t="e">
        <f>+'Ark1'!#REF!</f>
        <v>#REF!</v>
      </c>
      <c r="Y165" s="56" t="e">
        <f>+'Ark1'!#REF!</f>
        <v>#REF!</v>
      </c>
      <c r="Z165" s="57" t="s">
        <v>37</v>
      </c>
      <c r="AA165" s="56" t="e">
        <f>+'Ark1'!#REF!</f>
        <v>#REF!</v>
      </c>
      <c r="AB165" s="56" t="e">
        <f>+'Ark1'!#REF!</f>
        <v>#REF!</v>
      </c>
      <c r="AC165" s="58" t="e">
        <f>+'Ark1'!#REF!</f>
        <v>#REF!</v>
      </c>
      <c r="AD165" s="58" t="e">
        <f>+'Ark1'!#REF!</f>
        <v>#REF!</v>
      </c>
      <c r="AE165" s="162" t="e">
        <f t="shared" si="2"/>
        <v>#REF!</v>
      </c>
    </row>
    <row r="166" spans="24:32">
      <c r="X166" s="56" t="e">
        <f>+'Ark1'!#REF!</f>
        <v>#REF!</v>
      </c>
      <c r="Y166" s="56" t="e">
        <f>+'Ark1'!#REF!</f>
        <v>#REF!</v>
      </c>
      <c r="Z166" s="57" t="s">
        <v>38</v>
      </c>
      <c r="AA166" s="56" t="e">
        <f>+'Ark1'!#REF!</f>
        <v>#REF!</v>
      </c>
      <c r="AB166" s="56" t="e">
        <f>+'Ark1'!#REF!</f>
        <v>#REF!</v>
      </c>
      <c r="AC166" s="58" t="e">
        <f>+'Ark1'!#REF!</f>
        <v>#REF!</v>
      </c>
      <c r="AD166" s="58" t="e">
        <f>+'Ark1'!#REF!</f>
        <v>#REF!</v>
      </c>
      <c r="AE166" s="162" t="e">
        <f t="shared" si="2"/>
        <v>#REF!</v>
      </c>
    </row>
    <row r="167" spans="24:32">
      <c r="X167" s="56" t="e">
        <f>+'Ark1'!#REF!</f>
        <v>#REF!</v>
      </c>
      <c r="Y167" s="56" t="e">
        <f>+'Ark1'!#REF!</f>
        <v>#REF!</v>
      </c>
      <c r="Z167" s="57" t="s">
        <v>39</v>
      </c>
      <c r="AA167" s="56" t="e">
        <f>+'Ark1'!#REF!</f>
        <v>#REF!</v>
      </c>
      <c r="AB167" s="56" t="e">
        <f>+'Ark1'!#REF!</f>
        <v>#REF!</v>
      </c>
      <c r="AC167" s="58" t="e">
        <f>+'Ark1'!#REF!</f>
        <v>#REF!</v>
      </c>
      <c r="AD167" s="58" t="e">
        <f>+'Ark1'!#REF!</f>
        <v>#REF!</v>
      </c>
      <c r="AE167" s="162" t="e">
        <f t="shared" si="2"/>
        <v>#REF!</v>
      </c>
    </row>
    <row r="168" spans="24:32">
      <c r="X168" s="56" t="e">
        <f>+'Ark1'!#REF!</f>
        <v>#REF!</v>
      </c>
      <c r="Y168" s="56" t="e">
        <f>+'Ark1'!#REF!</f>
        <v>#REF!</v>
      </c>
      <c r="Z168" s="57" t="s">
        <v>403</v>
      </c>
      <c r="AA168" s="56" t="e">
        <f>+'Ark1'!#REF!</f>
        <v>#REF!</v>
      </c>
      <c r="AB168" s="56" t="e">
        <f>+'Ark1'!#REF!</f>
        <v>#REF!</v>
      </c>
      <c r="AC168" s="58" t="e">
        <f>+'Ark1'!#REF!</f>
        <v>#REF!</v>
      </c>
      <c r="AD168" s="58" t="e">
        <f>+'Ark1'!#REF!</f>
        <v>#REF!</v>
      </c>
      <c r="AE168" s="162" t="e">
        <f t="shared" si="2"/>
        <v>#REF!</v>
      </c>
    </row>
    <row r="169" spans="24:32">
      <c r="X169" s="56" t="e">
        <f>+'Ark1'!#REF!</f>
        <v>#REF!</v>
      </c>
      <c r="Y169" s="56" t="e">
        <f>+'Ark1'!#REF!</f>
        <v>#REF!</v>
      </c>
      <c r="Z169" s="57" t="s">
        <v>40</v>
      </c>
      <c r="AA169" s="56" t="e">
        <f>+'Ark1'!#REF!</f>
        <v>#REF!</v>
      </c>
      <c r="AB169" s="56" t="e">
        <f>+'Ark1'!#REF!</f>
        <v>#REF!</v>
      </c>
      <c r="AC169" s="58" t="e">
        <f>+'Ark1'!#REF!</f>
        <v>#REF!</v>
      </c>
      <c r="AD169" s="58" t="e">
        <f>+'Ark1'!#REF!</f>
        <v>#REF!</v>
      </c>
      <c r="AE169" s="162" t="e">
        <f t="shared" si="2"/>
        <v>#REF!</v>
      </c>
    </row>
    <row r="170" spans="24:32">
      <c r="X170" t="e">
        <f>+'Ark1'!#REF!</f>
        <v>#REF!</v>
      </c>
      <c r="Y170" t="e">
        <f>+'Ark1'!#REF!</f>
        <v>#REF!</v>
      </c>
      <c r="Z170" s="3" t="s">
        <v>28</v>
      </c>
      <c r="AA170" t="e">
        <f>+'Ark1'!#REF!</f>
        <v>#REF!</v>
      </c>
      <c r="AB170" t="e">
        <f>+'Ark1'!#REF!</f>
        <v>#REF!</v>
      </c>
      <c r="AC170" s="1" t="e">
        <f>+'Ark1'!#REF!</f>
        <v>#REF!</v>
      </c>
      <c r="AD170" s="1" t="e">
        <f>+'Ark1'!#REF!</f>
        <v>#REF!</v>
      </c>
      <c r="AE170" s="98" t="e">
        <f t="shared" si="2"/>
        <v>#REF!</v>
      </c>
    </row>
    <row r="171" spans="24:32">
      <c r="X171" t="e">
        <f>+'Ark1'!#REF!</f>
        <v>#REF!</v>
      </c>
      <c r="Y171" t="e">
        <f>+'Ark1'!#REF!</f>
        <v>#REF!</v>
      </c>
      <c r="Z171" s="3" t="s">
        <v>29</v>
      </c>
      <c r="AA171" t="e">
        <f>+'Ark1'!#REF!</f>
        <v>#REF!</v>
      </c>
      <c r="AB171" t="e">
        <f>+'Ark1'!#REF!</f>
        <v>#REF!</v>
      </c>
      <c r="AC171" s="1" t="e">
        <f>+'Ark1'!#REF!</f>
        <v>#REF!</v>
      </c>
      <c r="AD171" s="1" t="e">
        <f>+'Ark1'!#REF!</f>
        <v>#REF!</v>
      </c>
      <c r="AE171" s="98" t="e">
        <f t="shared" si="2"/>
        <v>#REF!</v>
      </c>
    </row>
    <row r="172" spans="24:32">
      <c r="X172" t="e">
        <f>+'Ark1'!#REF!</f>
        <v>#REF!</v>
      </c>
      <c r="Y172" t="e">
        <f>+'Ark1'!#REF!</f>
        <v>#REF!</v>
      </c>
      <c r="Z172" s="3" t="s">
        <v>30</v>
      </c>
      <c r="AA172" t="e">
        <f>+'Ark1'!#REF!</f>
        <v>#REF!</v>
      </c>
      <c r="AB172" t="e">
        <f>+'Ark1'!#REF!</f>
        <v>#REF!</v>
      </c>
      <c r="AC172" s="1" t="e">
        <f>+'Ark1'!#REF!</f>
        <v>#REF!</v>
      </c>
      <c r="AD172" s="1" t="e">
        <f>+'Ark1'!#REF!</f>
        <v>#REF!</v>
      </c>
      <c r="AE172" s="98" t="e">
        <f t="shared" si="2"/>
        <v>#REF!</v>
      </c>
    </row>
    <row r="173" spans="24:32">
      <c r="X173" t="e">
        <f>+'Ark1'!#REF!</f>
        <v>#REF!</v>
      </c>
      <c r="Y173" t="e">
        <f>+'Ark1'!#REF!</f>
        <v>#REF!</v>
      </c>
      <c r="Z173" s="3" t="s">
        <v>31</v>
      </c>
      <c r="AA173" t="e">
        <f>+'Ark1'!#REF!</f>
        <v>#REF!</v>
      </c>
      <c r="AB173" t="e">
        <f>+'Ark1'!#REF!</f>
        <v>#REF!</v>
      </c>
      <c r="AC173" s="1" t="e">
        <f>+'Ark1'!#REF!</f>
        <v>#REF!</v>
      </c>
      <c r="AD173" s="1" t="e">
        <f>+'Ark1'!#REF!</f>
        <v>#REF!</v>
      </c>
      <c r="AE173" s="98" t="e">
        <f t="shared" si="2"/>
        <v>#REF!</v>
      </c>
    </row>
    <row r="174" spans="24:32">
      <c r="X174" t="e">
        <f>+'Ark1'!#REF!</f>
        <v>#REF!</v>
      </c>
      <c r="Y174" t="e">
        <f>+'Ark1'!#REF!</f>
        <v>#REF!</v>
      </c>
      <c r="Z174" s="3" t="s">
        <v>402</v>
      </c>
      <c r="AA174" t="e">
        <f>+'Ark1'!#REF!</f>
        <v>#REF!</v>
      </c>
      <c r="AB174" t="e">
        <f>+'Ark1'!#REF!</f>
        <v>#REF!</v>
      </c>
      <c r="AC174" s="1" t="e">
        <f>+'Ark1'!#REF!</f>
        <v>#REF!</v>
      </c>
      <c r="AD174" s="1" t="e">
        <f>+'Ark1'!#REF!</f>
        <v>#REF!</v>
      </c>
      <c r="AE174" s="98" t="e">
        <f t="shared" si="2"/>
        <v>#REF!</v>
      </c>
    </row>
    <row r="175" spans="24:32">
      <c r="X175" t="e">
        <f>+'Ark1'!#REF!</f>
        <v>#REF!</v>
      </c>
      <c r="Y175" t="e">
        <f>+'Ark1'!#REF!</f>
        <v>#REF!</v>
      </c>
      <c r="Z175" s="3" t="s">
        <v>32</v>
      </c>
      <c r="AA175" t="e">
        <f>+'Ark1'!#REF!</f>
        <v>#REF!</v>
      </c>
      <c r="AB175" t="e">
        <f>+'Ark1'!#REF!</f>
        <v>#REF!</v>
      </c>
      <c r="AC175" s="1" t="e">
        <f>+'Ark1'!#REF!</f>
        <v>#REF!</v>
      </c>
      <c r="AD175" s="1" t="e">
        <f>+'Ark1'!#REF!</f>
        <v>#REF!</v>
      </c>
      <c r="AE175" s="98" t="e">
        <f t="shared" si="2"/>
        <v>#REF!</v>
      </c>
    </row>
    <row r="176" spans="24:32">
      <c r="X176" t="e">
        <f>+'Ark1'!#REF!</f>
        <v>#REF!</v>
      </c>
      <c r="Y176" t="e">
        <f>+'Ark1'!#REF!</f>
        <v>#REF!</v>
      </c>
      <c r="Z176" s="3" t="s">
        <v>33</v>
      </c>
      <c r="AA176" t="e">
        <f>+'Ark1'!#REF!</f>
        <v>#REF!</v>
      </c>
      <c r="AB176" t="e">
        <f>+'Ark1'!#REF!</f>
        <v>#REF!</v>
      </c>
      <c r="AC176" s="1" t="e">
        <f>+'Ark1'!#REF!</f>
        <v>#REF!</v>
      </c>
      <c r="AD176" s="1" t="e">
        <f>+'Ark1'!#REF!</f>
        <v>#REF!</v>
      </c>
      <c r="AE176" s="98" t="e">
        <f t="shared" si="2"/>
        <v>#REF!</v>
      </c>
    </row>
    <row r="177" spans="24:31">
      <c r="X177" t="e">
        <f>+'Ark1'!#REF!</f>
        <v>#REF!</v>
      </c>
      <c r="Y177" t="e">
        <f>+'Ark1'!#REF!</f>
        <v>#REF!</v>
      </c>
      <c r="Z177" s="3" t="s">
        <v>34</v>
      </c>
      <c r="AA177" t="e">
        <f>+'Ark1'!#REF!</f>
        <v>#REF!</v>
      </c>
      <c r="AB177" t="e">
        <f>+'Ark1'!#REF!</f>
        <v>#REF!</v>
      </c>
      <c r="AC177" s="1" t="e">
        <f>+'Ark1'!#REF!</f>
        <v>#REF!</v>
      </c>
      <c r="AD177" s="1" t="e">
        <f>+'Ark1'!#REF!</f>
        <v>#REF!</v>
      </c>
      <c r="AE177" s="98" t="e">
        <f t="shared" si="2"/>
        <v>#REF!</v>
      </c>
    </row>
    <row r="178" spans="24:31">
      <c r="X178" t="e">
        <f>+'Ark1'!#REF!</f>
        <v>#REF!</v>
      </c>
      <c r="Y178" t="e">
        <f>+'Ark1'!#REF!</f>
        <v>#REF!</v>
      </c>
      <c r="Z178" s="3" t="s">
        <v>35</v>
      </c>
      <c r="AA178" t="e">
        <f>+'Ark1'!#REF!</f>
        <v>#REF!</v>
      </c>
      <c r="AB178" t="e">
        <f>+'Ark1'!#REF!</f>
        <v>#REF!</v>
      </c>
      <c r="AC178" s="1" t="e">
        <f>+'Ark1'!#REF!</f>
        <v>#REF!</v>
      </c>
      <c r="AD178" s="1" t="e">
        <f>+'Ark1'!#REF!</f>
        <v>#REF!</v>
      </c>
      <c r="AE178" s="98" t="e">
        <f t="shared" si="2"/>
        <v>#REF!</v>
      </c>
    </row>
    <row r="179" spans="24:31">
      <c r="X179" t="e">
        <f>+'Ark1'!#REF!</f>
        <v>#REF!</v>
      </c>
      <c r="Y179" t="e">
        <f>+'Ark1'!#REF!</f>
        <v>#REF!</v>
      </c>
      <c r="Z179" s="3" t="s">
        <v>36</v>
      </c>
      <c r="AA179" t="e">
        <f>+'Ark1'!#REF!</f>
        <v>#REF!</v>
      </c>
      <c r="AB179" t="e">
        <f>+'Ark1'!#REF!</f>
        <v>#REF!</v>
      </c>
      <c r="AC179" s="1" t="e">
        <f>+'Ark1'!#REF!</f>
        <v>#REF!</v>
      </c>
      <c r="AD179" s="1" t="e">
        <f>+'Ark1'!#REF!</f>
        <v>#REF!</v>
      </c>
      <c r="AE179" s="98" t="e">
        <f t="shared" si="2"/>
        <v>#REF!</v>
      </c>
    </row>
    <row r="180" spans="24:31">
      <c r="X180" t="e">
        <f>+'Ark1'!#REF!</f>
        <v>#REF!</v>
      </c>
      <c r="Y180" t="e">
        <f>+'Ark1'!#REF!</f>
        <v>#REF!</v>
      </c>
      <c r="Z180" s="3" t="s">
        <v>37</v>
      </c>
      <c r="AA180" t="e">
        <f>+'Ark1'!#REF!</f>
        <v>#REF!</v>
      </c>
      <c r="AB180" t="e">
        <f>+'Ark1'!#REF!</f>
        <v>#REF!</v>
      </c>
      <c r="AC180" s="1" t="e">
        <f>+'Ark1'!#REF!</f>
        <v>#REF!</v>
      </c>
      <c r="AD180" s="1" t="e">
        <f>+'Ark1'!#REF!</f>
        <v>#REF!</v>
      </c>
      <c r="AE180" s="98" t="e">
        <f t="shared" si="2"/>
        <v>#REF!</v>
      </c>
    </row>
    <row r="181" spans="24:31">
      <c r="X181" t="e">
        <f>+'Ark1'!#REF!</f>
        <v>#REF!</v>
      </c>
      <c r="Y181" t="e">
        <f>+'Ark1'!#REF!</f>
        <v>#REF!</v>
      </c>
      <c r="Z181" s="3" t="s">
        <v>38</v>
      </c>
      <c r="AA181" t="e">
        <f>+'Ark1'!#REF!</f>
        <v>#REF!</v>
      </c>
      <c r="AB181" t="e">
        <f>+'Ark1'!#REF!</f>
        <v>#REF!</v>
      </c>
      <c r="AC181" s="1" t="e">
        <f>+'Ark1'!#REF!</f>
        <v>#REF!</v>
      </c>
      <c r="AD181" s="1" t="e">
        <f>+'Ark1'!#REF!</f>
        <v>#REF!</v>
      </c>
      <c r="AE181" s="98" t="e">
        <f t="shared" si="2"/>
        <v>#REF!</v>
      </c>
    </row>
    <row r="182" spans="24:31">
      <c r="X182" t="e">
        <f>+'Ark1'!#REF!</f>
        <v>#REF!</v>
      </c>
      <c r="Y182" t="e">
        <f>+'Ark1'!#REF!</f>
        <v>#REF!</v>
      </c>
      <c r="Z182" s="3" t="s">
        <v>39</v>
      </c>
      <c r="AA182" t="e">
        <f>+'Ark1'!#REF!</f>
        <v>#REF!</v>
      </c>
      <c r="AB182" t="e">
        <f>+'Ark1'!#REF!</f>
        <v>#REF!</v>
      </c>
      <c r="AC182" s="1" t="e">
        <f>+'Ark1'!#REF!</f>
        <v>#REF!</v>
      </c>
      <c r="AD182" s="1" t="e">
        <f>+'Ark1'!#REF!</f>
        <v>#REF!</v>
      </c>
      <c r="AE182" s="98" t="e">
        <f t="shared" si="2"/>
        <v>#REF!</v>
      </c>
    </row>
    <row r="183" spans="24:31">
      <c r="X183" t="e">
        <f>+'Ark1'!#REF!</f>
        <v>#REF!</v>
      </c>
      <c r="Y183" t="e">
        <f>+'Ark1'!#REF!</f>
        <v>#REF!</v>
      </c>
      <c r="Z183" s="3" t="s">
        <v>403</v>
      </c>
      <c r="AA183" t="e">
        <f>+'Ark1'!#REF!</f>
        <v>#REF!</v>
      </c>
      <c r="AB183" t="e">
        <f>+'Ark1'!#REF!</f>
        <v>#REF!</v>
      </c>
      <c r="AC183" s="1" t="e">
        <f>+'Ark1'!#REF!</f>
        <v>#REF!</v>
      </c>
      <c r="AD183" s="1" t="e">
        <f>+'Ark1'!#REF!</f>
        <v>#REF!</v>
      </c>
      <c r="AE183" s="98" t="e">
        <f t="shared" si="2"/>
        <v>#REF!</v>
      </c>
    </row>
    <row r="184" spans="24:31">
      <c r="X184" t="e">
        <f>+'Ark1'!#REF!</f>
        <v>#REF!</v>
      </c>
      <c r="Y184" t="e">
        <f>+'Ark1'!#REF!</f>
        <v>#REF!</v>
      </c>
      <c r="Z184" s="3" t="s">
        <v>40</v>
      </c>
      <c r="AA184" t="e">
        <f>+'Ark1'!#REF!</f>
        <v>#REF!</v>
      </c>
      <c r="AB184" t="e">
        <f>+'Ark1'!#REF!</f>
        <v>#REF!</v>
      </c>
      <c r="AC184" s="1" t="e">
        <f>+'Ark1'!#REF!</f>
        <v>#REF!</v>
      </c>
      <c r="AD184" s="1" t="e">
        <f>+'Ark1'!#REF!</f>
        <v>#REF!</v>
      </c>
      <c r="AE184" s="98" t="e">
        <f t="shared" si="2"/>
        <v>#REF!</v>
      </c>
    </row>
    <row r="185" spans="24:31">
      <c r="X185" s="56" t="e">
        <f>+'Ark1'!#REF!</f>
        <v>#REF!</v>
      </c>
      <c r="Y185" s="56" t="e">
        <f>+'Ark1'!#REF!</f>
        <v>#REF!</v>
      </c>
      <c r="Z185" s="57" t="s">
        <v>28</v>
      </c>
      <c r="AA185" s="56" t="e">
        <f>+'Ark1'!#REF!</f>
        <v>#REF!</v>
      </c>
      <c r="AB185" s="56" t="e">
        <f>+'Ark1'!#REF!</f>
        <v>#REF!</v>
      </c>
      <c r="AC185" s="58" t="e">
        <f>+'Ark1'!#REF!</f>
        <v>#REF!</v>
      </c>
      <c r="AD185" s="58" t="e">
        <f>+'Ark1'!#REF!</f>
        <v>#REF!</v>
      </c>
      <c r="AE185" s="162" t="e">
        <f t="shared" si="2"/>
        <v>#REF!</v>
      </c>
    </row>
    <row r="186" spans="24:31">
      <c r="X186" s="56" t="e">
        <f>+'Ark1'!#REF!</f>
        <v>#REF!</v>
      </c>
      <c r="Y186" s="56" t="e">
        <f>+'Ark1'!#REF!</f>
        <v>#REF!</v>
      </c>
      <c r="Z186" s="57" t="s">
        <v>29</v>
      </c>
      <c r="AA186" s="56" t="e">
        <f>+'Ark1'!#REF!</f>
        <v>#REF!</v>
      </c>
      <c r="AB186" s="56" t="e">
        <f>+'Ark1'!#REF!</f>
        <v>#REF!</v>
      </c>
      <c r="AC186" s="58" t="e">
        <f>+'Ark1'!#REF!</f>
        <v>#REF!</v>
      </c>
      <c r="AD186" s="58" t="e">
        <f>+'Ark1'!#REF!</f>
        <v>#REF!</v>
      </c>
      <c r="AE186" s="162" t="e">
        <f t="shared" si="2"/>
        <v>#REF!</v>
      </c>
    </row>
    <row r="187" spans="24:31">
      <c r="X187" s="56" t="e">
        <f>+'Ark1'!#REF!</f>
        <v>#REF!</v>
      </c>
      <c r="Y187" s="56" t="e">
        <f>+'Ark1'!#REF!</f>
        <v>#REF!</v>
      </c>
      <c r="Z187" s="57" t="s">
        <v>30</v>
      </c>
      <c r="AA187" s="56" t="e">
        <f>+'Ark1'!#REF!</f>
        <v>#REF!</v>
      </c>
      <c r="AB187" s="56" t="e">
        <f>+'Ark1'!#REF!</f>
        <v>#REF!</v>
      </c>
      <c r="AC187" s="58" t="e">
        <f>+'Ark1'!#REF!</f>
        <v>#REF!</v>
      </c>
      <c r="AD187" s="58" t="e">
        <f>+'Ark1'!#REF!</f>
        <v>#REF!</v>
      </c>
      <c r="AE187" s="162" t="e">
        <f t="shared" si="2"/>
        <v>#REF!</v>
      </c>
    </row>
    <row r="188" spans="24:31">
      <c r="X188" s="56" t="e">
        <f>+'Ark1'!#REF!</f>
        <v>#REF!</v>
      </c>
      <c r="Y188" s="56" t="e">
        <f>+'Ark1'!#REF!</f>
        <v>#REF!</v>
      </c>
      <c r="Z188" s="57" t="s">
        <v>31</v>
      </c>
      <c r="AA188" s="56" t="e">
        <f>+'Ark1'!#REF!</f>
        <v>#REF!</v>
      </c>
      <c r="AB188" s="56" t="e">
        <f>+'Ark1'!#REF!</f>
        <v>#REF!</v>
      </c>
      <c r="AC188" s="58" t="e">
        <f>+'Ark1'!#REF!</f>
        <v>#REF!</v>
      </c>
      <c r="AD188" s="58" t="e">
        <f>+'Ark1'!#REF!</f>
        <v>#REF!</v>
      </c>
      <c r="AE188" s="162" t="e">
        <f t="shared" si="2"/>
        <v>#REF!</v>
      </c>
    </row>
    <row r="189" spans="24:31">
      <c r="X189" s="56" t="e">
        <f>+'Ark1'!#REF!</f>
        <v>#REF!</v>
      </c>
      <c r="Y189" s="56" t="e">
        <f>+'Ark1'!#REF!</f>
        <v>#REF!</v>
      </c>
      <c r="Z189" s="57" t="s">
        <v>402</v>
      </c>
      <c r="AA189" s="56" t="e">
        <f>+'Ark1'!#REF!</f>
        <v>#REF!</v>
      </c>
      <c r="AB189" s="56" t="e">
        <f>+'Ark1'!#REF!</f>
        <v>#REF!</v>
      </c>
      <c r="AC189" s="58" t="e">
        <f>+'Ark1'!#REF!</f>
        <v>#REF!</v>
      </c>
      <c r="AD189" s="58" t="e">
        <f>+'Ark1'!#REF!</f>
        <v>#REF!</v>
      </c>
      <c r="AE189" s="162" t="e">
        <f t="shared" si="2"/>
        <v>#REF!</v>
      </c>
    </row>
    <row r="190" spans="24:31">
      <c r="X190" s="56" t="e">
        <f>+'Ark1'!#REF!</f>
        <v>#REF!</v>
      </c>
      <c r="Y190" s="56" t="e">
        <f>+'Ark1'!#REF!</f>
        <v>#REF!</v>
      </c>
      <c r="Z190" s="57" t="s">
        <v>32</v>
      </c>
      <c r="AA190" s="56" t="e">
        <f>+'Ark1'!#REF!</f>
        <v>#REF!</v>
      </c>
      <c r="AB190" s="56" t="e">
        <f>+'Ark1'!#REF!</f>
        <v>#REF!</v>
      </c>
      <c r="AC190" s="58" t="e">
        <f>+'Ark1'!#REF!</f>
        <v>#REF!</v>
      </c>
      <c r="AD190" s="58" t="e">
        <f>+'Ark1'!#REF!</f>
        <v>#REF!</v>
      </c>
      <c r="AE190" s="162" t="e">
        <f t="shared" si="2"/>
        <v>#REF!</v>
      </c>
    </row>
    <row r="191" spans="24:31">
      <c r="X191" s="56" t="e">
        <f>+'Ark1'!#REF!</f>
        <v>#REF!</v>
      </c>
      <c r="Y191" s="56" t="e">
        <f>+'Ark1'!#REF!</f>
        <v>#REF!</v>
      </c>
      <c r="Z191" s="57" t="s">
        <v>33</v>
      </c>
      <c r="AA191" s="56" t="e">
        <f>+'Ark1'!#REF!</f>
        <v>#REF!</v>
      </c>
      <c r="AB191" s="56" t="e">
        <f>+'Ark1'!#REF!</f>
        <v>#REF!</v>
      </c>
      <c r="AC191" s="58" t="e">
        <f>+'Ark1'!#REF!</f>
        <v>#REF!</v>
      </c>
      <c r="AD191" s="58" t="e">
        <f>+'Ark1'!#REF!</f>
        <v>#REF!</v>
      </c>
      <c r="AE191" s="162" t="e">
        <f t="shared" si="2"/>
        <v>#REF!</v>
      </c>
    </row>
    <row r="192" spans="24:31">
      <c r="X192" s="56" t="e">
        <f>+'Ark1'!#REF!</f>
        <v>#REF!</v>
      </c>
      <c r="Y192" s="56" t="e">
        <f>+'Ark1'!#REF!</f>
        <v>#REF!</v>
      </c>
      <c r="Z192" s="57" t="s">
        <v>34</v>
      </c>
      <c r="AA192" s="56" t="e">
        <f>+'Ark1'!#REF!</f>
        <v>#REF!</v>
      </c>
      <c r="AB192" s="56" t="e">
        <f>+'Ark1'!#REF!</f>
        <v>#REF!</v>
      </c>
      <c r="AC192" s="58" t="e">
        <f>+'Ark1'!#REF!</f>
        <v>#REF!</v>
      </c>
      <c r="AD192" s="58" t="e">
        <f>+'Ark1'!#REF!</f>
        <v>#REF!</v>
      </c>
      <c r="AE192" s="162" t="e">
        <f t="shared" si="2"/>
        <v>#REF!</v>
      </c>
    </row>
    <row r="193" spans="24:31">
      <c r="X193" s="56" t="e">
        <f>+'Ark1'!#REF!</f>
        <v>#REF!</v>
      </c>
      <c r="Y193" s="56" t="e">
        <f>+'Ark1'!#REF!</f>
        <v>#REF!</v>
      </c>
      <c r="Z193" s="57" t="s">
        <v>35</v>
      </c>
      <c r="AA193" s="56" t="e">
        <f>+'Ark1'!#REF!</f>
        <v>#REF!</v>
      </c>
      <c r="AB193" s="56" t="e">
        <f>+'Ark1'!#REF!</f>
        <v>#REF!</v>
      </c>
      <c r="AC193" s="58" t="e">
        <f>+'Ark1'!#REF!</f>
        <v>#REF!</v>
      </c>
      <c r="AD193" s="58" t="e">
        <f>+'Ark1'!#REF!</f>
        <v>#REF!</v>
      </c>
      <c r="AE193" s="162" t="e">
        <f t="shared" si="2"/>
        <v>#REF!</v>
      </c>
    </row>
    <row r="194" spans="24:31">
      <c r="X194" s="56" t="e">
        <f>+'Ark1'!#REF!</f>
        <v>#REF!</v>
      </c>
      <c r="Y194" s="56" t="e">
        <f>+'Ark1'!#REF!</f>
        <v>#REF!</v>
      </c>
      <c r="Z194" s="57" t="s">
        <v>36</v>
      </c>
      <c r="AA194" s="56" t="e">
        <f>+'Ark1'!#REF!</f>
        <v>#REF!</v>
      </c>
      <c r="AB194" s="56" t="e">
        <f>+'Ark1'!#REF!</f>
        <v>#REF!</v>
      </c>
      <c r="AC194" s="58" t="e">
        <f>+'Ark1'!#REF!</f>
        <v>#REF!</v>
      </c>
      <c r="AD194" s="58" t="e">
        <f>+'Ark1'!#REF!</f>
        <v>#REF!</v>
      </c>
      <c r="AE194" s="162" t="e">
        <f t="shared" si="2"/>
        <v>#REF!</v>
      </c>
    </row>
    <row r="195" spans="24:31" s="624" customFormat="1">
      <c r="X195" s="56"/>
      <c r="Y195" s="56"/>
      <c r="Z195" s="57"/>
      <c r="AA195" s="56"/>
      <c r="AB195" s="56"/>
      <c r="AC195" s="58"/>
      <c r="AD195" s="58"/>
      <c r="AE195" s="162"/>
    </row>
    <row r="196" spans="24:31" s="624" customFormat="1">
      <c r="X196" s="56"/>
      <c r="Y196" s="56"/>
      <c r="Z196" s="57"/>
      <c r="AA196" s="56"/>
      <c r="AB196" s="56"/>
      <c r="AC196" s="58"/>
      <c r="AD196" s="58"/>
      <c r="AE196" s="162"/>
    </row>
    <row r="197" spans="24:31" s="624" customFormat="1">
      <c r="X197" s="56"/>
      <c r="Y197" s="56"/>
      <c r="Z197" s="57"/>
      <c r="AA197" s="56"/>
      <c r="AB197" s="56"/>
      <c r="AC197" s="58"/>
      <c r="AD197" s="58"/>
      <c r="AE197" s="162"/>
    </row>
    <row r="198" spans="24:31" s="624" customFormat="1">
      <c r="X198" s="56"/>
      <c r="Y198" s="56"/>
      <c r="Z198" s="57"/>
      <c r="AA198" s="56"/>
      <c r="AB198" s="56"/>
      <c r="AC198" s="58"/>
      <c r="AD198" s="58"/>
      <c r="AE198" s="162"/>
    </row>
    <row r="199" spans="24:31" s="624" customFormat="1">
      <c r="X199" s="56"/>
      <c r="Y199" s="56"/>
      <c r="Z199" s="57"/>
      <c r="AA199" s="56"/>
      <c r="AB199" s="56"/>
      <c r="AC199" s="58"/>
      <c r="AD199" s="58"/>
      <c r="AE199" s="162"/>
    </row>
    <row r="200" spans="24:31" s="624" customFormat="1">
      <c r="X200" s="56"/>
      <c r="Y200" s="56"/>
      <c r="Z200" s="57"/>
      <c r="AA200" s="56"/>
      <c r="AB200" s="56"/>
      <c r="AC200" s="58"/>
      <c r="AD200" s="58"/>
      <c r="AE200" s="162"/>
    </row>
    <row r="201" spans="24:31" s="624" customFormat="1">
      <c r="X201" s="56"/>
      <c r="Y201" s="56"/>
      <c r="Z201" s="57"/>
      <c r="AA201" s="56"/>
      <c r="AB201" s="56"/>
      <c r="AC201" s="58"/>
      <c r="AD201" s="58"/>
      <c r="AE201" s="162"/>
    </row>
    <row r="202" spans="24:31" s="624" customFormat="1">
      <c r="X202" s="56"/>
      <c r="Y202" s="56"/>
      <c r="Z202" s="57"/>
      <c r="AA202" s="56"/>
      <c r="AB202" s="56"/>
      <c r="AC202" s="58"/>
      <c r="AD202" s="58"/>
      <c r="AE202" s="162"/>
    </row>
    <row r="203" spans="24:31" s="624" customFormat="1">
      <c r="X203" s="56"/>
      <c r="Y203" s="56"/>
      <c r="Z203" s="57"/>
      <c r="AA203" s="56"/>
      <c r="AB203" s="56"/>
      <c r="AC203" s="58"/>
      <c r="AD203" s="58"/>
      <c r="AE203" s="162"/>
    </row>
    <row r="204" spans="24:31" s="624" customFormat="1">
      <c r="X204" s="56"/>
      <c r="Y204" s="56"/>
      <c r="Z204" s="57"/>
      <c r="AA204" s="56"/>
      <c r="AB204" s="56"/>
      <c r="AC204" s="58"/>
      <c r="AD204" s="58"/>
      <c r="AE204" s="162"/>
    </row>
    <row r="205" spans="24:31" s="624" customFormat="1">
      <c r="X205" s="56"/>
      <c r="Y205" s="56"/>
      <c r="Z205" s="57"/>
      <c r="AA205" s="56"/>
      <c r="AB205" s="56"/>
      <c r="AC205" s="58"/>
      <c r="AD205" s="58"/>
      <c r="AE205" s="162"/>
    </row>
    <row r="206" spans="24:31" s="624" customFormat="1">
      <c r="X206" s="56"/>
      <c r="Y206" s="56"/>
      <c r="Z206" s="57"/>
      <c r="AA206" s="56"/>
      <c r="AB206" s="56"/>
      <c r="AC206" s="58"/>
      <c r="AD206" s="58"/>
      <c r="AE206" s="162"/>
    </row>
    <row r="207" spans="24:31" s="624" customFormat="1">
      <c r="X207" s="56"/>
      <c r="Y207" s="56"/>
      <c r="Z207" s="57"/>
      <c r="AA207" s="56"/>
      <c r="AB207" s="56"/>
      <c r="AC207" s="58"/>
      <c r="AD207" s="58"/>
      <c r="AE207" s="162"/>
    </row>
    <row r="208" spans="24:31" s="624" customFormat="1">
      <c r="X208" s="56"/>
      <c r="Y208" s="56"/>
      <c r="Z208" s="57"/>
      <c r="AA208" s="56"/>
      <c r="AB208" s="56"/>
      <c r="AC208" s="58"/>
      <c r="AD208" s="58"/>
      <c r="AE208" s="162"/>
    </row>
    <row r="209" spans="24:31" s="624" customFormat="1">
      <c r="X209" s="56"/>
      <c r="Y209" s="56"/>
      <c r="Z209" s="57"/>
      <c r="AA209" s="56"/>
      <c r="AB209" s="56"/>
      <c r="AC209" s="58"/>
      <c r="AD209" s="58"/>
      <c r="AE209" s="162"/>
    </row>
    <row r="210" spans="24:31" s="624" customFormat="1">
      <c r="X210" s="56"/>
      <c r="Y210" s="56"/>
      <c r="Z210" s="57"/>
      <c r="AA210" s="56"/>
      <c r="AB210" s="56"/>
      <c r="AC210" s="58"/>
      <c r="AD210" s="58"/>
      <c r="AE210" s="162"/>
    </row>
    <row r="211" spans="24:31" s="624" customFormat="1">
      <c r="X211" s="56"/>
      <c r="Y211" s="56"/>
      <c r="Z211" s="57"/>
      <c r="AA211" s="56"/>
      <c r="AB211" s="56"/>
      <c r="AC211" s="58"/>
      <c r="AD211" s="58"/>
      <c r="AE211" s="162"/>
    </row>
    <row r="212" spans="24:31" s="624" customFormat="1">
      <c r="X212" s="56"/>
      <c r="Y212" s="56"/>
      <c r="Z212" s="57"/>
      <c r="AA212" s="56"/>
      <c r="AB212" s="56"/>
      <c r="AC212" s="58"/>
      <c r="AD212" s="58"/>
      <c r="AE212" s="162"/>
    </row>
    <row r="213" spans="24:31" s="624" customFormat="1">
      <c r="X213" s="56"/>
      <c r="Y213" s="56"/>
      <c r="Z213" s="57"/>
      <c r="AA213" s="56"/>
      <c r="AB213" s="56"/>
      <c r="AC213" s="58"/>
      <c r="AD213" s="58"/>
      <c r="AE213" s="162"/>
    </row>
    <row r="214" spans="24:31" s="624" customFormat="1">
      <c r="X214" s="56"/>
      <c r="Y214" s="56"/>
      <c r="Z214" s="57"/>
      <c r="AA214" s="56"/>
      <c r="AB214" s="56"/>
      <c r="AC214" s="58"/>
      <c r="AD214" s="58"/>
      <c r="AE214" s="162"/>
    </row>
    <row r="215" spans="24:31" s="624" customFormat="1">
      <c r="X215" s="56"/>
      <c r="Y215" s="56"/>
      <c r="Z215" s="57"/>
      <c r="AA215" s="56"/>
      <c r="AB215" s="56"/>
      <c r="AC215" s="58"/>
      <c r="AD215" s="58"/>
      <c r="AE215" s="162"/>
    </row>
    <row r="216" spans="24:31" s="624" customFormat="1">
      <c r="X216" s="56"/>
      <c r="Y216" s="56"/>
      <c r="Z216" s="57"/>
      <c r="AA216" s="56"/>
      <c r="AB216" s="56"/>
      <c r="AC216" s="58"/>
      <c r="AD216" s="58"/>
      <c r="AE216" s="162"/>
    </row>
    <row r="217" spans="24:31" s="624" customFormat="1">
      <c r="X217" s="56"/>
      <c r="Y217" s="56"/>
      <c r="Z217" s="57"/>
      <c r="AA217" s="56"/>
      <c r="AB217" s="56"/>
      <c r="AC217" s="58"/>
      <c r="AD217" s="58"/>
      <c r="AE217" s="162"/>
    </row>
    <row r="218" spans="24:31" s="624" customFormat="1">
      <c r="X218" s="56"/>
      <c r="Y218" s="56"/>
      <c r="Z218" s="57"/>
      <c r="AA218" s="56"/>
      <c r="AB218" s="56"/>
      <c r="AC218" s="58"/>
      <c r="AD218" s="58"/>
      <c r="AE218" s="162"/>
    </row>
    <row r="219" spans="24:31" s="624" customFormat="1">
      <c r="X219" s="56"/>
      <c r="Y219" s="56"/>
      <c r="Z219" s="57"/>
      <c r="AA219" s="56"/>
      <c r="AB219" s="56"/>
      <c r="AC219" s="58"/>
      <c r="AD219" s="58"/>
      <c r="AE219" s="162"/>
    </row>
    <row r="220" spans="24:31" s="624" customFormat="1">
      <c r="X220" s="56"/>
      <c r="Y220" s="56"/>
      <c r="Z220" s="57"/>
      <c r="AA220" s="56"/>
      <c r="AB220" s="56"/>
      <c r="AC220" s="58"/>
      <c r="AD220" s="58"/>
      <c r="AE220" s="162"/>
    </row>
    <row r="221" spans="24:31" s="624" customFormat="1">
      <c r="X221" s="56"/>
      <c r="Y221" s="56"/>
      <c r="Z221" s="57"/>
      <c r="AA221" s="56"/>
      <c r="AB221" s="56"/>
      <c r="AC221" s="58"/>
      <c r="AD221" s="58"/>
      <c r="AE221" s="162"/>
    </row>
    <row r="222" spans="24:31" s="624" customFormat="1">
      <c r="X222" s="56"/>
      <c r="Y222" s="56"/>
      <c r="Z222" s="57"/>
      <c r="AA222" s="56"/>
      <c r="AB222" s="56"/>
      <c r="AC222" s="58"/>
      <c r="AD222" s="58"/>
      <c r="AE222" s="162"/>
    </row>
    <row r="223" spans="24:31" s="624" customFormat="1">
      <c r="X223" s="56"/>
      <c r="Y223" s="56"/>
      <c r="Z223" s="57"/>
      <c r="AA223" s="56"/>
      <c r="AB223" s="56"/>
      <c r="AC223" s="58"/>
      <c r="AD223" s="58"/>
      <c r="AE223" s="162"/>
    </row>
    <row r="224" spans="24:31" s="624" customFormat="1">
      <c r="X224" s="56"/>
      <c r="Y224" s="56"/>
      <c r="Z224" s="57"/>
      <c r="AA224" s="56"/>
      <c r="AB224" s="56"/>
      <c r="AC224" s="58"/>
      <c r="AD224" s="58"/>
      <c r="AE224" s="162"/>
    </row>
    <row r="225" spans="24:31" s="624" customFormat="1">
      <c r="X225" s="56"/>
      <c r="Y225" s="56"/>
      <c r="Z225" s="57"/>
      <c r="AA225" s="56"/>
      <c r="AB225" s="56"/>
      <c r="AC225" s="58"/>
      <c r="AD225" s="58"/>
      <c r="AE225" s="162"/>
    </row>
    <row r="226" spans="24:31" s="624" customFormat="1">
      <c r="X226" s="56"/>
      <c r="Y226" s="56"/>
      <c r="Z226" s="57"/>
      <c r="AA226" s="56"/>
      <c r="AB226" s="56"/>
      <c r="AC226" s="58"/>
      <c r="AD226" s="58"/>
      <c r="AE226" s="162"/>
    </row>
    <row r="227" spans="24:31" s="624" customFormat="1">
      <c r="X227" s="56"/>
      <c r="Y227" s="56"/>
      <c r="Z227" s="57"/>
      <c r="AA227" s="56"/>
      <c r="AB227" s="56"/>
      <c r="AC227" s="58"/>
      <c r="AD227" s="58"/>
      <c r="AE227" s="162"/>
    </row>
    <row r="228" spans="24:31" s="624" customFormat="1">
      <c r="X228" s="56"/>
      <c r="Y228" s="56"/>
      <c r="Z228" s="57"/>
      <c r="AA228" s="56"/>
      <c r="AB228" s="56"/>
      <c r="AC228" s="58"/>
      <c r="AD228" s="58"/>
      <c r="AE228" s="162"/>
    </row>
    <row r="229" spans="24:31" s="624" customFormat="1">
      <c r="X229" s="56"/>
      <c r="Y229" s="56"/>
      <c r="Z229" s="57"/>
      <c r="AA229" s="56"/>
      <c r="AB229" s="56"/>
      <c r="AC229" s="58"/>
      <c r="AD229" s="58"/>
      <c r="AE229" s="162"/>
    </row>
    <row r="230" spans="24:31" s="624" customFormat="1">
      <c r="X230" s="56"/>
      <c r="Y230" s="56"/>
      <c r="Z230" s="57"/>
      <c r="AA230" s="56"/>
      <c r="AB230" s="56"/>
      <c r="AC230" s="58"/>
      <c r="AD230" s="58"/>
      <c r="AE230" s="162"/>
    </row>
    <row r="231" spans="24:31" s="624" customFormat="1">
      <c r="X231" s="56"/>
      <c r="Y231" s="56"/>
      <c r="Z231" s="57"/>
      <c r="AA231" s="56"/>
      <c r="AB231" s="56"/>
      <c r="AC231" s="58"/>
      <c r="AD231" s="58"/>
      <c r="AE231" s="162"/>
    </row>
    <row r="232" spans="24:31" s="624" customFormat="1">
      <c r="X232" s="56"/>
      <c r="Y232" s="56"/>
      <c r="Z232" s="57"/>
      <c r="AA232" s="56"/>
      <c r="AB232" s="56"/>
      <c r="AC232" s="58"/>
      <c r="AD232" s="58"/>
      <c r="AE232" s="162"/>
    </row>
    <row r="233" spans="24:31" s="624" customFormat="1">
      <c r="X233" s="56"/>
      <c r="Y233" s="56"/>
      <c r="Z233" s="57"/>
      <c r="AA233" s="56"/>
      <c r="AB233" s="56"/>
      <c r="AC233" s="58"/>
      <c r="AD233" s="58"/>
      <c r="AE233" s="162"/>
    </row>
    <row r="234" spans="24:31" s="624" customFormat="1">
      <c r="X234" s="56"/>
      <c r="Y234" s="56"/>
      <c r="Z234" s="57"/>
      <c r="AA234" s="56"/>
      <c r="AB234" s="56"/>
      <c r="AC234" s="58"/>
      <c r="AD234" s="58"/>
      <c r="AE234" s="162"/>
    </row>
    <row r="235" spans="24:31" s="624" customFormat="1">
      <c r="X235" s="56"/>
      <c r="Y235" s="56"/>
      <c r="Z235" s="57"/>
      <c r="AA235" s="56"/>
      <c r="AB235" s="56"/>
      <c r="AC235" s="58"/>
      <c r="AD235" s="58"/>
      <c r="AE235" s="162"/>
    </row>
    <row r="236" spans="24:31" s="624" customFormat="1">
      <c r="X236" s="56"/>
      <c r="Y236" s="56"/>
      <c r="Z236" s="57"/>
      <c r="AA236" s="56"/>
      <c r="AB236" s="56"/>
      <c r="AC236" s="58"/>
      <c r="AD236" s="58"/>
      <c r="AE236" s="162"/>
    </row>
    <row r="237" spans="24:31" s="624" customFormat="1">
      <c r="X237" s="56"/>
      <c r="Y237" s="56"/>
      <c r="Z237" s="57"/>
      <c r="AA237" s="56"/>
      <c r="AB237" s="56"/>
      <c r="AC237" s="58"/>
      <c r="AD237" s="58"/>
      <c r="AE237" s="162"/>
    </row>
    <row r="238" spans="24:31" s="624" customFormat="1">
      <c r="X238" s="56"/>
      <c r="Y238" s="56"/>
      <c r="Z238" s="57"/>
      <c r="AA238" s="56"/>
      <c r="AB238" s="56"/>
      <c r="AC238" s="58"/>
      <c r="AD238" s="58"/>
      <c r="AE238" s="162"/>
    </row>
    <row r="239" spans="24:31" s="624" customFormat="1">
      <c r="X239" s="56"/>
      <c r="Y239" s="56"/>
      <c r="Z239" s="57"/>
      <c r="AA239" s="56"/>
      <c r="AB239" s="56"/>
      <c r="AC239" s="58"/>
      <c r="AD239" s="58"/>
      <c r="AE239" s="162"/>
    </row>
    <row r="240" spans="24:31" s="624" customFormat="1">
      <c r="X240" s="56"/>
      <c r="Y240" s="56"/>
      <c r="Z240" s="57"/>
      <c r="AA240" s="56"/>
      <c r="AB240" s="56"/>
      <c r="AC240" s="58"/>
      <c r="AD240" s="58"/>
      <c r="AE240" s="162"/>
    </row>
    <row r="241" spans="24:31" s="624" customFormat="1">
      <c r="X241" s="56"/>
      <c r="Y241" s="56"/>
      <c r="Z241" s="57"/>
      <c r="AA241" s="56"/>
      <c r="AB241" s="56"/>
      <c r="AC241" s="58"/>
      <c r="AD241" s="58"/>
      <c r="AE241" s="162"/>
    </row>
    <row r="242" spans="24:31" s="624" customFormat="1">
      <c r="X242" s="56"/>
      <c r="Y242" s="56"/>
      <c r="Z242" s="57"/>
      <c r="AA242" s="56"/>
      <c r="AB242" s="56"/>
      <c r="AC242" s="58"/>
      <c r="AD242" s="58"/>
      <c r="AE242" s="162"/>
    </row>
    <row r="243" spans="24:31" s="624" customFormat="1">
      <c r="X243" s="56"/>
      <c r="Y243" s="56"/>
      <c r="Z243" s="57"/>
      <c r="AA243" s="56"/>
      <c r="AB243" s="56"/>
      <c r="AC243" s="58"/>
      <c r="AD243" s="58"/>
      <c r="AE243" s="162"/>
    </row>
    <row r="244" spans="24:31" s="624" customFormat="1">
      <c r="X244" s="56"/>
      <c r="Y244" s="56"/>
      <c r="Z244" s="57"/>
      <c r="AA244" s="56"/>
      <c r="AB244" s="56"/>
      <c r="AC244" s="58"/>
      <c r="AD244" s="58"/>
      <c r="AE244" s="162"/>
    </row>
    <row r="245" spans="24:31" s="624" customFormat="1">
      <c r="X245" s="56"/>
      <c r="Y245" s="56"/>
      <c r="Z245" s="57"/>
      <c r="AA245" s="56"/>
      <c r="AB245" s="56"/>
      <c r="AC245" s="58"/>
      <c r="AD245" s="58"/>
      <c r="AE245" s="162"/>
    </row>
    <row r="246" spans="24:31" s="624" customFormat="1">
      <c r="X246" s="56"/>
      <c r="Y246" s="56"/>
      <c r="Z246" s="57"/>
      <c r="AA246" s="56"/>
      <c r="AB246" s="56"/>
      <c r="AC246" s="58"/>
      <c r="AD246" s="58"/>
      <c r="AE246" s="162"/>
    </row>
    <row r="247" spans="24:31" s="624" customFormat="1">
      <c r="X247" s="56"/>
      <c r="Y247" s="56"/>
      <c r="Z247" s="57"/>
      <c r="AA247" s="56"/>
      <c r="AB247" s="56"/>
      <c r="AC247" s="58"/>
      <c r="AD247" s="58"/>
      <c r="AE247" s="162"/>
    </row>
    <row r="248" spans="24:31" s="624" customFormat="1">
      <c r="X248" s="56"/>
      <c r="Y248" s="56"/>
      <c r="Z248" s="57"/>
      <c r="AA248" s="56"/>
      <c r="AB248" s="56"/>
      <c r="AC248" s="58"/>
      <c r="AD248" s="58"/>
      <c r="AE248" s="162"/>
    </row>
    <row r="249" spans="24:31" s="624" customFormat="1">
      <c r="X249" s="56"/>
      <c r="Y249" s="56"/>
      <c r="Z249" s="57"/>
      <c r="AA249" s="56"/>
      <c r="AB249" s="56"/>
      <c r="AC249" s="58"/>
      <c r="AD249" s="58"/>
      <c r="AE249" s="162"/>
    </row>
    <row r="250" spans="24:31" s="624" customFormat="1">
      <c r="X250" s="56"/>
      <c r="Y250" s="56"/>
      <c r="Z250" s="57"/>
      <c r="AA250" s="56"/>
      <c r="AB250" s="56"/>
      <c r="AC250" s="58"/>
      <c r="AD250" s="58"/>
      <c r="AE250" s="162"/>
    </row>
    <row r="251" spans="24:31" s="624" customFormat="1">
      <c r="X251" s="56"/>
      <c r="Y251" s="56"/>
      <c r="Z251" s="57"/>
      <c r="AA251" s="56"/>
      <c r="AB251" s="56"/>
      <c r="AC251" s="58"/>
      <c r="AD251" s="58"/>
      <c r="AE251" s="162"/>
    </row>
    <row r="252" spans="24:31" s="624" customFormat="1">
      <c r="X252" s="56"/>
      <c r="Y252" s="56"/>
      <c r="Z252" s="57"/>
      <c r="AA252" s="56"/>
      <c r="AB252" s="56"/>
      <c r="AC252" s="58"/>
      <c r="AD252" s="58"/>
      <c r="AE252" s="162"/>
    </row>
    <row r="253" spans="24:31" s="624" customFormat="1">
      <c r="X253" s="56"/>
      <c r="Y253" s="56"/>
      <c r="Z253" s="57"/>
      <c r="AA253" s="56"/>
      <c r="AB253" s="56"/>
      <c r="AC253" s="58"/>
      <c r="AD253" s="58"/>
      <c r="AE253" s="162"/>
    </row>
    <row r="254" spans="24:31" s="624" customFormat="1">
      <c r="X254" s="56"/>
      <c r="Y254" s="56"/>
      <c r="Z254" s="57"/>
      <c r="AA254" s="56"/>
      <c r="AB254" s="56"/>
      <c r="AC254" s="58"/>
      <c r="AD254" s="58"/>
      <c r="AE254" s="162"/>
    </row>
    <row r="255" spans="24:31" s="624" customFormat="1">
      <c r="X255" s="56"/>
      <c r="Y255" s="56"/>
      <c r="Z255" s="57"/>
      <c r="AA255" s="56"/>
      <c r="AB255" s="56"/>
      <c r="AC255" s="58"/>
      <c r="AD255" s="58"/>
      <c r="AE255" s="162"/>
    </row>
    <row r="256" spans="24:31" s="624" customFormat="1">
      <c r="X256" s="56"/>
      <c r="Y256" s="56"/>
      <c r="Z256" s="57"/>
      <c r="AA256" s="56"/>
      <c r="AB256" s="56"/>
      <c r="AC256" s="58"/>
      <c r="AD256" s="58"/>
      <c r="AE256" s="162"/>
    </row>
    <row r="257" spans="24:31" s="624" customFormat="1">
      <c r="X257" s="56"/>
      <c r="Y257" s="56"/>
      <c r="Z257" s="57"/>
      <c r="AA257" s="56"/>
      <c r="AB257" s="56"/>
      <c r="AC257" s="58"/>
      <c r="AD257" s="58"/>
      <c r="AE257" s="162"/>
    </row>
    <row r="258" spans="24:31" s="624" customFormat="1">
      <c r="X258" s="56"/>
      <c r="Y258" s="56"/>
      <c r="Z258" s="57"/>
      <c r="AA258" s="56"/>
      <c r="AB258" s="56"/>
      <c r="AC258" s="58"/>
      <c r="AD258" s="58"/>
      <c r="AE258" s="162"/>
    </row>
    <row r="259" spans="24:31" s="624" customFormat="1">
      <c r="X259" s="56"/>
      <c r="Y259" s="56"/>
      <c r="Z259" s="57"/>
      <c r="AA259" s="56"/>
      <c r="AB259" s="56"/>
      <c r="AC259" s="58"/>
      <c r="AD259" s="58"/>
      <c r="AE259" s="162"/>
    </row>
    <row r="260" spans="24:31" s="624" customFormat="1">
      <c r="X260" s="56"/>
      <c r="Y260" s="56"/>
      <c r="Z260" s="57"/>
      <c r="AA260" s="56"/>
      <c r="AB260" s="56"/>
      <c r="AC260" s="58"/>
      <c r="AD260" s="58"/>
      <c r="AE260" s="162"/>
    </row>
    <row r="261" spans="24:31" s="624" customFormat="1">
      <c r="X261" s="56"/>
      <c r="Y261" s="56"/>
      <c r="Z261" s="57"/>
      <c r="AA261" s="56"/>
      <c r="AB261" s="56"/>
      <c r="AC261" s="58"/>
      <c r="AD261" s="58"/>
      <c r="AE261" s="162"/>
    </row>
    <row r="262" spans="24:31" s="624" customFormat="1">
      <c r="X262" s="56"/>
      <c r="Y262" s="56"/>
      <c r="Z262" s="57"/>
      <c r="AA262" s="56"/>
      <c r="AB262" s="56"/>
      <c r="AC262" s="58"/>
      <c r="AD262" s="58"/>
      <c r="AE262" s="162"/>
    </row>
    <row r="263" spans="24:31" s="624" customFormat="1">
      <c r="X263" s="56"/>
      <c r="Y263" s="56"/>
      <c r="Z263" s="57"/>
      <c r="AA263" s="56"/>
      <c r="AB263" s="56"/>
      <c r="AC263" s="58"/>
      <c r="AD263" s="58"/>
      <c r="AE263" s="162"/>
    </row>
    <row r="264" spans="24:31" s="624" customFormat="1">
      <c r="X264" s="56"/>
      <c r="Y264" s="56"/>
      <c r="Z264" s="57"/>
      <c r="AA264" s="56"/>
      <c r="AB264" s="56"/>
      <c r="AC264" s="58"/>
      <c r="AD264" s="58"/>
      <c r="AE264" s="162"/>
    </row>
    <row r="265" spans="24:31" s="624" customFormat="1">
      <c r="X265" s="56"/>
      <c r="Y265" s="56"/>
      <c r="Z265" s="57"/>
      <c r="AA265" s="56"/>
      <c r="AB265" s="56"/>
      <c r="AC265" s="58"/>
      <c r="AD265" s="58"/>
      <c r="AE265" s="162"/>
    </row>
    <row r="266" spans="24:31" s="624" customFormat="1">
      <c r="X266" s="56"/>
      <c r="Y266" s="56"/>
      <c r="Z266" s="57"/>
      <c r="AA266" s="56"/>
      <c r="AB266" s="56"/>
      <c r="AC266" s="58"/>
      <c r="AD266" s="58"/>
      <c r="AE266" s="162"/>
    </row>
    <row r="267" spans="24:31" s="624" customFormat="1">
      <c r="X267" s="56"/>
      <c r="Y267" s="56"/>
      <c r="Z267" s="57"/>
      <c r="AA267" s="56"/>
      <c r="AB267" s="56"/>
      <c r="AC267" s="58"/>
      <c r="AD267" s="58"/>
      <c r="AE267" s="162"/>
    </row>
    <row r="268" spans="24:31" s="624" customFormat="1">
      <c r="X268" s="56"/>
      <c r="Y268" s="56"/>
      <c r="Z268" s="57"/>
      <c r="AA268" s="56"/>
      <c r="AB268" s="56"/>
      <c r="AC268" s="58"/>
      <c r="AD268" s="58"/>
      <c r="AE268" s="162"/>
    </row>
    <row r="269" spans="24:31" s="624" customFormat="1">
      <c r="X269" s="56"/>
      <c r="Y269" s="56"/>
      <c r="Z269" s="57"/>
      <c r="AA269" s="56"/>
      <c r="AB269" s="56"/>
      <c r="AC269" s="58"/>
      <c r="AD269" s="58"/>
      <c r="AE269" s="162"/>
    </row>
    <row r="270" spans="24:31" s="624" customFormat="1">
      <c r="X270" s="56"/>
      <c r="Y270" s="56"/>
      <c r="Z270" s="57"/>
      <c r="AA270" s="56"/>
      <c r="AB270" s="56"/>
      <c r="AC270" s="58"/>
      <c r="AD270" s="58"/>
      <c r="AE270" s="162"/>
    </row>
    <row r="271" spans="24:31" s="624" customFormat="1">
      <c r="X271" s="56"/>
      <c r="Y271" s="56"/>
      <c r="Z271" s="57"/>
      <c r="AA271" s="56"/>
      <c r="AB271" s="56"/>
      <c r="AC271" s="58"/>
      <c r="AD271" s="58"/>
      <c r="AE271" s="162"/>
    </row>
    <row r="272" spans="24:31" s="624" customFormat="1">
      <c r="X272" s="56"/>
      <c r="Y272" s="56"/>
      <c r="Z272" s="57"/>
      <c r="AA272" s="56"/>
      <c r="AB272" s="56"/>
      <c r="AC272" s="58"/>
      <c r="AD272" s="58"/>
      <c r="AE272" s="162"/>
    </row>
    <row r="273" spans="24:31" s="624" customFormat="1">
      <c r="X273" s="56"/>
      <c r="Y273" s="56"/>
      <c r="Z273" s="57"/>
      <c r="AA273" s="56"/>
      <c r="AB273" s="56"/>
      <c r="AC273" s="58"/>
      <c r="AD273" s="58"/>
      <c r="AE273" s="162"/>
    </row>
    <row r="274" spans="24:31" s="624" customFormat="1">
      <c r="X274" s="56"/>
      <c r="Y274" s="56"/>
      <c r="Z274" s="57"/>
      <c r="AA274" s="56"/>
      <c r="AB274" s="56"/>
      <c r="AC274" s="58"/>
      <c r="AD274" s="58"/>
      <c r="AE274" s="162"/>
    </row>
    <row r="275" spans="24:31" s="624" customFormat="1">
      <c r="X275" s="56"/>
      <c r="Y275" s="56"/>
      <c r="Z275" s="57"/>
      <c r="AA275" s="56"/>
      <c r="AB275" s="56"/>
      <c r="AC275" s="58"/>
      <c r="AD275" s="58"/>
      <c r="AE275" s="162"/>
    </row>
    <row r="276" spans="24:31" s="624" customFormat="1">
      <c r="X276" s="56"/>
      <c r="Y276" s="56"/>
      <c r="Z276" s="57"/>
      <c r="AA276" s="56"/>
      <c r="AB276" s="56"/>
      <c r="AC276" s="58"/>
      <c r="AD276" s="58"/>
      <c r="AE276" s="162"/>
    </row>
    <row r="277" spans="24:31" s="624" customFormat="1">
      <c r="X277" s="56"/>
      <c r="Y277" s="56"/>
      <c r="Z277" s="57"/>
      <c r="AA277" s="56"/>
      <c r="AB277" s="56"/>
      <c r="AC277" s="58"/>
      <c r="AD277" s="58"/>
      <c r="AE277" s="162"/>
    </row>
    <row r="278" spans="24:31" s="624" customFormat="1">
      <c r="X278" s="56"/>
      <c r="Y278" s="56"/>
      <c r="Z278" s="57"/>
      <c r="AA278" s="56"/>
      <c r="AB278" s="56"/>
      <c r="AC278" s="58"/>
      <c r="AD278" s="58"/>
      <c r="AE278" s="162"/>
    </row>
    <row r="279" spans="24:31" s="624" customFormat="1">
      <c r="X279" s="56"/>
      <c r="Y279" s="56"/>
      <c r="Z279" s="57"/>
      <c r="AA279" s="56"/>
      <c r="AB279" s="56"/>
      <c r="AC279" s="58"/>
      <c r="AD279" s="58"/>
      <c r="AE279" s="162"/>
    </row>
    <row r="280" spans="24:31" s="624" customFormat="1">
      <c r="X280" s="56"/>
      <c r="Y280" s="56"/>
      <c r="Z280" s="57"/>
      <c r="AA280" s="56"/>
      <c r="AB280" s="56"/>
      <c r="AC280" s="58"/>
      <c r="AD280" s="58"/>
      <c r="AE280" s="162"/>
    </row>
    <row r="281" spans="24:31" s="624" customFormat="1">
      <c r="X281" s="56"/>
      <c r="Y281" s="56"/>
      <c r="Z281" s="57"/>
      <c r="AA281" s="56"/>
      <c r="AB281" s="56"/>
      <c r="AC281" s="58"/>
      <c r="AD281" s="58"/>
      <c r="AE281" s="162"/>
    </row>
    <row r="282" spans="24:31" s="624" customFormat="1">
      <c r="X282" s="56"/>
      <c r="Y282" s="56"/>
      <c r="Z282" s="57"/>
      <c r="AA282" s="56"/>
      <c r="AB282" s="56"/>
      <c r="AC282" s="58"/>
      <c r="AD282" s="58"/>
      <c r="AE282" s="162"/>
    </row>
    <row r="283" spans="24:31" s="624" customFormat="1">
      <c r="X283" s="56"/>
      <c r="Y283" s="56"/>
      <c r="Z283" s="57"/>
      <c r="AA283" s="56"/>
      <c r="AB283" s="56"/>
      <c r="AC283" s="58"/>
      <c r="AD283" s="58"/>
      <c r="AE283" s="162"/>
    </row>
    <row r="284" spans="24:31" s="624" customFormat="1">
      <c r="X284" s="56"/>
      <c r="Y284" s="56"/>
      <c r="Z284" s="57"/>
      <c r="AA284" s="56"/>
      <c r="AB284" s="56"/>
      <c r="AC284" s="58"/>
      <c r="AD284" s="58"/>
      <c r="AE284" s="162"/>
    </row>
    <row r="285" spans="24:31" s="624" customFormat="1">
      <c r="X285" s="56"/>
      <c r="Y285" s="56"/>
      <c r="Z285" s="57"/>
      <c r="AA285" s="56"/>
      <c r="AB285" s="56"/>
      <c r="AC285" s="58"/>
      <c r="AD285" s="58"/>
      <c r="AE285" s="162"/>
    </row>
    <row r="286" spans="24:31" s="624" customFormat="1">
      <c r="X286" s="56"/>
      <c r="Y286" s="56"/>
      <c r="Z286" s="57"/>
      <c r="AA286" s="56"/>
      <c r="AB286" s="56"/>
      <c r="AC286" s="58"/>
      <c r="AD286" s="58"/>
      <c r="AE286" s="162"/>
    </row>
    <row r="287" spans="24:31" s="624" customFormat="1">
      <c r="X287" s="56"/>
      <c r="Y287" s="56"/>
      <c r="Z287" s="57"/>
      <c r="AA287" s="56"/>
      <c r="AB287" s="56"/>
      <c r="AC287" s="58"/>
      <c r="AD287" s="58"/>
      <c r="AE287" s="162"/>
    </row>
    <row r="288" spans="24:31" s="624" customFormat="1">
      <c r="X288" s="56"/>
      <c r="Y288" s="56"/>
      <c r="Z288" s="57"/>
      <c r="AA288" s="56"/>
      <c r="AB288" s="56"/>
      <c r="AC288" s="58"/>
      <c r="AD288" s="58"/>
      <c r="AE288" s="162"/>
    </row>
    <row r="289" spans="13:31" s="624" customFormat="1">
      <c r="X289" s="56"/>
      <c r="Y289" s="56"/>
      <c r="Z289" s="57"/>
      <c r="AA289" s="56"/>
      <c r="AB289" s="56"/>
      <c r="AC289" s="58"/>
      <c r="AD289" s="58"/>
      <c r="AE289" s="162"/>
    </row>
    <row r="290" spans="13:31" s="624" customFormat="1">
      <c r="X290" s="56"/>
      <c r="Y290" s="56"/>
      <c r="Z290" s="57"/>
      <c r="AA290" s="56"/>
      <c r="AB290" s="56"/>
      <c r="AC290" s="58"/>
      <c r="AD290" s="58"/>
      <c r="AE290" s="162"/>
    </row>
    <row r="291" spans="13:31" s="624" customFormat="1">
      <c r="X291" s="56"/>
      <c r="Y291" s="56"/>
      <c r="Z291" s="57"/>
      <c r="AA291" s="56"/>
      <c r="AB291" s="56"/>
      <c r="AC291" s="58"/>
      <c r="AD291" s="58"/>
      <c r="AE291" s="162"/>
    </row>
    <row r="292" spans="13:31" s="624" customFormat="1">
      <c r="X292" s="56"/>
      <c r="Y292" s="56"/>
      <c r="Z292" s="57"/>
      <c r="AA292" s="56"/>
      <c r="AB292" s="56"/>
      <c r="AC292" s="58"/>
      <c r="AD292" s="58"/>
      <c r="AE292" s="162"/>
    </row>
    <row r="293" spans="13:31" s="624" customFormat="1">
      <c r="X293" s="56"/>
      <c r="Y293" s="56"/>
      <c r="Z293" s="57"/>
      <c r="AA293" s="56"/>
      <c r="AB293" s="56"/>
      <c r="AC293" s="58"/>
      <c r="AD293" s="58"/>
      <c r="AE293" s="162"/>
    </row>
    <row r="294" spans="13:31">
      <c r="X294" s="56" t="e">
        <f>+'Ark1'!#REF!</f>
        <v>#REF!</v>
      </c>
      <c r="Y294" s="56" t="e">
        <f>+'Ark1'!#REF!</f>
        <v>#REF!</v>
      </c>
      <c r="Z294" s="57" t="s">
        <v>37</v>
      </c>
      <c r="AA294" s="56" t="e">
        <f>+'Ark1'!#REF!</f>
        <v>#REF!</v>
      </c>
      <c r="AB294" s="56" t="e">
        <f>+'Ark1'!#REF!</f>
        <v>#REF!</v>
      </c>
      <c r="AC294" s="58" t="e">
        <f>+'Ark1'!#REF!</f>
        <v>#REF!</v>
      </c>
      <c r="AD294" s="58" t="e">
        <f>+'Ark1'!#REF!</f>
        <v>#REF!</v>
      </c>
      <c r="AE294" s="162" t="e">
        <f t="shared" si="2"/>
        <v>#REF!</v>
      </c>
    </row>
    <row r="295" spans="13:31">
      <c r="X295" s="56" t="e">
        <f>+'Ark1'!#REF!</f>
        <v>#REF!</v>
      </c>
      <c r="Y295" s="56" t="e">
        <f>+'Ark1'!#REF!</f>
        <v>#REF!</v>
      </c>
      <c r="Z295" s="57" t="s">
        <v>38</v>
      </c>
      <c r="AA295" s="56" t="e">
        <f>+'Ark1'!#REF!</f>
        <v>#REF!</v>
      </c>
      <c r="AB295" s="56" t="e">
        <f>+'Ark1'!#REF!</f>
        <v>#REF!</v>
      </c>
      <c r="AC295" s="58" t="e">
        <f>+'Ark1'!#REF!</f>
        <v>#REF!</v>
      </c>
      <c r="AD295" s="58" t="e">
        <f>+'Ark1'!#REF!</f>
        <v>#REF!</v>
      </c>
      <c r="AE295" s="162" t="e">
        <f t="shared" si="2"/>
        <v>#REF!</v>
      </c>
    </row>
    <row r="296" spans="13:31">
      <c r="M296" s="3" t="s">
        <v>577</v>
      </c>
      <c r="X296" s="56" t="e">
        <f>+'Ark1'!#REF!</f>
        <v>#REF!</v>
      </c>
      <c r="Y296" s="56" t="e">
        <f>+'Ark1'!#REF!</f>
        <v>#REF!</v>
      </c>
      <c r="Z296" s="57" t="s">
        <v>39</v>
      </c>
      <c r="AA296" s="56" t="e">
        <f>+'Ark1'!#REF!</f>
        <v>#REF!</v>
      </c>
      <c r="AB296" s="56" t="e">
        <f>+'Ark1'!#REF!</f>
        <v>#REF!</v>
      </c>
      <c r="AC296" s="58" t="e">
        <f>+'Ark1'!#REF!</f>
        <v>#REF!</v>
      </c>
      <c r="AD296" s="58" t="e">
        <f>+'Ark1'!#REF!</f>
        <v>#REF!</v>
      </c>
      <c r="AE296" s="162" t="e">
        <f t="shared" ref="AE296:AE359" si="3">+AB296/AA296</f>
        <v>#REF!</v>
      </c>
    </row>
    <row r="297" spans="13:31">
      <c r="M297">
        <v>2</v>
      </c>
      <c r="N297" s="299" t="s">
        <v>94</v>
      </c>
      <c r="X297" s="56" t="e">
        <f>+'Ark1'!#REF!</f>
        <v>#REF!</v>
      </c>
      <c r="Y297" s="56" t="e">
        <f>+'Ark1'!#REF!</f>
        <v>#REF!</v>
      </c>
      <c r="Z297" s="57" t="s">
        <v>403</v>
      </c>
      <c r="AA297" s="56" t="e">
        <f>+'Ark1'!#REF!</f>
        <v>#REF!</v>
      </c>
      <c r="AB297" s="56" t="e">
        <f>+'Ark1'!#REF!</f>
        <v>#REF!</v>
      </c>
      <c r="AC297" s="58" t="e">
        <f>+'Ark1'!#REF!</f>
        <v>#REF!</v>
      </c>
      <c r="AD297" s="58" t="e">
        <f>+'Ark1'!#REF!</f>
        <v>#REF!</v>
      </c>
      <c r="AE297" s="162" t="e">
        <f t="shared" si="3"/>
        <v>#REF!</v>
      </c>
    </row>
    <row r="298" spans="13:31">
      <c r="M298">
        <v>3</v>
      </c>
      <c r="N298" s="3" t="s">
        <v>95</v>
      </c>
      <c r="X298" s="56" t="e">
        <f>+'Ark1'!#REF!</f>
        <v>#REF!</v>
      </c>
      <c r="Y298" s="56" t="e">
        <f>+'Ark1'!#REF!</f>
        <v>#REF!</v>
      </c>
      <c r="Z298" s="57" t="s">
        <v>40</v>
      </c>
      <c r="AA298" s="56" t="e">
        <f>+'Ark1'!#REF!</f>
        <v>#REF!</v>
      </c>
      <c r="AB298" s="56" t="e">
        <f>+'Ark1'!#REF!</f>
        <v>#REF!</v>
      </c>
      <c r="AC298" s="58" t="e">
        <f>+'Ark1'!#REF!</f>
        <v>#REF!</v>
      </c>
      <c r="AD298" s="58" t="e">
        <f>+'Ark1'!#REF!</f>
        <v>#REF!</v>
      </c>
      <c r="AE298" s="162" t="e">
        <f t="shared" si="3"/>
        <v>#REF!</v>
      </c>
    </row>
    <row r="299" spans="13:31">
      <c r="M299">
        <v>4</v>
      </c>
      <c r="N299" s="3" t="s">
        <v>96</v>
      </c>
      <c r="X299" t="e">
        <f>+'Ark1'!#REF!</f>
        <v>#REF!</v>
      </c>
      <c r="Y299" t="e">
        <f>+'Ark1'!#REF!</f>
        <v>#REF!</v>
      </c>
      <c r="Z299" s="3" t="s">
        <v>28</v>
      </c>
      <c r="AA299" t="e">
        <f>+'Ark1'!#REF!</f>
        <v>#REF!</v>
      </c>
      <c r="AB299" t="e">
        <f>+'Ark1'!#REF!</f>
        <v>#REF!</v>
      </c>
      <c r="AC299" s="1" t="e">
        <f>+'Ark1'!#REF!</f>
        <v>#REF!</v>
      </c>
      <c r="AD299" s="1" t="e">
        <f>+'Ark1'!#REF!</f>
        <v>#REF!</v>
      </c>
      <c r="AE299" s="98" t="e">
        <f t="shared" si="3"/>
        <v>#REF!</v>
      </c>
    </row>
    <row r="300" spans="13:31">
      <c r="M300">
        <v>5</v>
      </c>
      <c r="N300" s="299" t="s">
        <v>97</v>
      </c>
      <c r="X300" t="e">
        <f>+'Ark1'!#REF!</f>
        <v>#REF!</v>
      </c>
      <c r="Y300" t="e">
        <f>+'Ark1'!#REF!</f>
        <v>#REF!</v>
      </c>
      <c r="Z300" s="3" t="s">
        <v>29</v>
      </c>
      <c r="AA300" t="e">
        <f>+'Ark1'!#REF!</f>
        <v>#REF!</v>
      </c>
      <c r="AB300" t="e">
        <f>+'Ark1'!#REF!</f>
        <v>#REF!</v>
      </c>
      <c r="AC300" s="1" t="e">
        <f>+'Ark1'!#REF!</f>
        <v>#REF!</v>
      </c>
      <c r="AD300" s="1" t="e">
        <f>+'Ark1'!#REF!</f>
        <v>#REF!</v>
      </c>
      <c r="AE300" s="98" t="e">
        <f t="shared" si="3"/>
        <v>#REF!</v>
      </c>
    </row>
    <row r="301" spans="13:31">
      <c r="M301">
        <v>6</v>
      </c>
      <c r="N301" s="3" t="s">
        <v>98</v>
      </c>
      <c r="X301" t="e">
        <f>+'Ark1'!#REF!</f>
        <v>#REF!</v>
      </c>
      <c r="Y301" t="e">
        <f>+'Ark1'!#REF!</f>
        <v>#REF!</v>
      </c>
      <c r="Z301" s="3" t="s">
        <v>30</v>
      </c>
      <c r="AA301" t="e">
        <f>+'Ark1'!#REF!</f>
        <v>#REF!</v>
      </c>
      <c r="AB301" t="e">
        <f>+'Ark1'!#REF!</f>
        <v>#REF!</v>
      </c>
      <c r="AC301" s="1" t="e">
        <f>+'Ark1'!#REF!</f>
        <v>#REF!</v>
      </c>
      <c r="AD301" s="1" t="e">
        <f>+'Ark1'!#REF!</f>
        <v>#REF!</v>
      </c>
      <c r="AE301" s="98" t="e">
        <f t="shared" si="3"/>
        <v>#REF!</v>
      </c>
    </row>
    <row r="302" spans="13:31">
      <c r="X302" t="e">
        <f>+'Ark1'!#REF!</f>
        <v>#REF!</v>
      </c>
      <c r="Y302" t="e">
        <f>+'Ark1'!#REF!</f>
        <v>#REF!</v>
      </c>
      <c r="Z302" s="3" t="s">
        <v>31</v>
      </c>
      <c r="AA302" t="e">
        <f>+'Ark1'!#REF!</f>
        <v>#REF!</v>
      </c>
      <c r="AB302" t="e">
        <f>+'Ark1'!#REF!</f>
        <v>#REF!</v>
      </c>
      <c r="AC302" s="1" t="e">
        <f>+'Ark1'!#REF!</f>
        <v>#REF!</v>
      </c>
      <c r="AD302" s="1" t="e">
        <f>+'Ark1'!#REF!</f>
        <v>#REF!</v>
      </c>
      <c r="AE302" s="98" t="e">
        <f t="shared" si="3"/>
        <v>#REF!</v>
      </c>
    </row>
    <row r="303" spans="13:31">
      <c r="X303" t="e">
        <f>+'Ark1'!#REF!</f>
        <v>#REF!</v>
      </c>
      <c r="Y303" t="e">
        <f>+'Ark1'!#REF!</f>
        <v>#REF!</v>
      </c>
      <c r="Z303" s="3" t="s">
        <v>402</v>
      </c>
      <c r="AA303" t="e">
        <f>+'Ark1'!#REF!</f>
        <v>#REF!</v>
      </c>
      <c r="AB303" t="e">
        <f>+'Ark1'!#REF!</f>
        <v>#REF!</v>
      </c>
      <c r="AC303" s="1" t="e">
        <f>+'Ark1'!#REF!</f>
        <v>#REF!</v>
      </c>
      <c r="AD303" s="1" t="e">
        <f>+'Ark1'!#REF!</f>
        <v>#REF!</v>
      </c>
      <c r="AE303" s="98" t="e">
        <f t="shared" si="3"/>
        <v>#REF!</v>
      </c>
    </row>
    <row r="304" spans="13:31">
      <c r="X304" t="e">
        <f>+'Ark1'!#REF!</f>
        <v>#REF!</v>
      </c>
      <c r="Y304" t="e">
        <f>+'Ark1'!#REF!</f>
        <v>#REF!</v>
      </c>
      <c r="Z304" s="3" t="s">
        <v>32</v>
      </c>
      <c r="AA304" t="e">
        <f>+'Ark1'!#REF!</f>
        <v>#REF!</v>
      </c>
      <c r="AB304" t="e">
        <f>+'Ark1'!#REF!</f>
        <v>#REF!</v>
      </c>
      <c r="AC304" s="1" t="e">
        <f>+'Ark1'!#REF!</f>
        <v>#REF!</v>
      </c>
      <c r="AD304" s="1" t="e">
        <f>+'Ark1'!#REF!</f>
        <v>#REF!</v>
      </c>
      <c r="AE304" s="98" t="e">
        <f t="shared" si="3"/>
        <v>#REF!</v>
      </c>
    </row>
    <row r="305" spans="24:31">
      <c r="X305" t="e">
        <f>+'Ark1'!#REF!</f>
        <v>#REF!</v>
      </c>
      <c r="Y305" t="e">
        <f>+'Ark1'!#REF!</f>
        <v>#REF!</v>
      </c>
      <c r="Z305" s="3" t="s">
        <v>33</v>
      </c>
      <c r="AA305" t="e">
        <f>+'Ark1'!#REF!</f>
        <v>#REF!</v>
      </c>
      <c r="AB305" t="e">
        <f>+'Ark1'!#REF!</f>
        <v>#REF!</v>
      </c>
      <c r="AC305" s="1" t="e">
        <f>+'Ark1'!#REF!</f>
        <v>#REF!</v>
      </c>
      <c r="AD305" s="1" t="e">
        <f>+'Ark1'!#REF!</f>
        <v>#REF!</v>
      </c>
      <c r="AE305" s="98" t="e">
        <f t="shared" si="3"/>
        <v>#REF!</v>
      </c>
    </row>
    <row r="306" spans="24:31">
      <c r="X306" t="e">
        <f>+'Ark1'!#REF!</f>
        <v>#REF!</v>
      </c>
      <c r="Y306" t="e">
        <f>+'Ark1'!#REF!</f>
        <v>#REF!</v>
      </c>
      <c r="Z306" s="3" t="s">
        <v>34</v>
      </c>
      <c r="AA306" t="e">
        <f>+'Ark1'!#REF!</f>
        <v>#REF!</v>
      </c>
      <c r="AB306" t="e">
        <f>+'Ark1'!#REF!</f>
        <v>#REF!</v>
      </c>
      <c r="AC306" s="1" t="e">
        <f>+'Ark1'!#REF!</f>
        <v>#REF!</v>
      </c>
      <c r="AD306" s="1" t="e">
        <f>+'Ark1'!#REF!</f>
        <v>#REF!</v>
      </c>
      <c r="AE306" s="98" t="e">
        <f t="shared" si="3"/>
        <v>#REF!</v>
      </c>
    </row>
    <row r="307" spans="24:31">
      <c r="X307" t="e">
        <f>+'Ark1'!#REF!</f>
        <v>#REF!</v>
      </c>
      <c r="Y307" t="e">
        <f>+'Ark1'!#REF!</f>
        <v>#REF!</v>
      </c>
      <c r="Z307" s="3" t="s">
        <v>35</v>
      </c>
      <c r="AA307" t="e">
        <f>+'Ark1'!#REF!</f>
        <v>#REF!</v>
      </c>
      <c r="AB307" t="e">
        <f>+'Ark1'!#REF!</f>
        <v>#REF!</v>
      </c>
      <c r="AC307" s="1" t="e">
        <f>+'Ark1'!#REF!</f>
        <v>#REF!</v>
      </c>
      <c r="AD307" s="1" t="e">
        <f>+'Ark1'!#REF!</f>
        <v>#REF!</v>
      </c>
      <c r="AE307" s="98" t="e">
        <f t="shared" si="3"/>
        <v>#REF!</v>
      </c>
    </row>
    <row r="308" spans="24:31">
      <c r="X308" t="e">
        <f>+'Ark1'!#REF!</f>
        <v>#REF!</v>
      </c>
      <c r="Y308" t="e">
        <f>+'Ark1'!#REF!</f>
        <v>#REF!</v>
      </c>
      <c r="Z308" s="3" t="s">
        <v>36</v>
      </c>
      <c r="AA308" t="e">
        <f>+'Ark1'!#REF!</f>
        <v>#REF!</v>
      </c>
      <c r="AB308" t="e">
        <f>+'Ark1'!#REF!</f>
        <v>#REF!</v>
      </c>
      <c r="AC308" s="1" t="e">
        <f>+'Ark1'!#REF!</f>
        <v>#REF!</v>
      </c>
      <c r="AD308" s="1" t="e">
        <f>+'Ark1'!#REF!</f>
        <v>#REF!</v>
      </c>
      <c r="AE308" s="98" t="e">
        <f t="shared" si="3"/>
        <v>#REF!</v>
      </c>
    </row>
    <row r="309" spans="24:31">
      <c r="X309" t="e">
        <f>+'Ark1'!#REF!</f>
        <v>#REF!</v>
      </c>
      <c r="Y309" t="e">
        <f>+'Ark1'!#REF!</f>
        <v>#REF!</v>
      </c>
      <c r="Z309" s="3" t="s">
        <v>37</v>
      </c>
      <c r="AA309" t="e">
        <f>+'Ark1'!#REF!</f>
        <v>#REF!</v>
      </c>
      <c r="AB309" t="e">
        <f>+'Ark1'!#REF!</f>
        <v>#REF!</v>
      </c>
      <c r="AC309" s="1" t="e">
        <f>+'Ark1'!#REF!</f>
        <v>#REF!</v>
      </c>
      <c r="AD309" s="1" t="e">
        <f>+'Ark1'!#REF!</f>
        <v>#REF!</v>
      </c>
      <c r="AE309" s="98" t="e">
        <f t="shared" si="3"/>
        <v>#REF!</v>
      </c>
    </row>
    <row r="310" spans="24:31">
      <c r="X310" t="e">
        <f>+'Ark1'!#REF!</f>
        <v>#REF!</v>
      </c>
      <c r="Y310" t="e">
        <f>+'Ark1'!#REF!</f>
        <v>#REF!</v>
      </c>
      <c r="Z310" s="3" t="s">
        <v>38</v>
      </c>
      <c r="AA310" t="e">
        <f>+'Ark1'!#REF!</f>
        <v>#REF!</v>
      </c>
      <c r="AB310" t="e">
        <f>+'Ark1'!#REF!</f>
        <v>#REF!</v>
      </c>
      <c r="AC310" s="1" t="e">
        <f>+'Ark1'!#REF!</f>
        <v>#REF!</v>
      </c>
      <c r="AD310" s="1" t="e">
        <f>+'Ark1'!#REF!</f>
        <v>#REF!</v>
      </c>
      <c r="AE310" s="98" t="e">
        <f t="shared" si="3"/>
        <v>#REF!</v>
      </c>
    </row>
    <row r="311" spans="24:31">
      <c r="X311" t="e">
        <f>+'Ark1'!#REF!</f>
        <v>#REF!</v>
      </c>
      <c r="Y311" t="e">
        <f>+'Ark1'!#REF!</f>
        <v>#REF!</v>
      </c>
      <c r="Z311" s="3" t="s">
        <v>39</v>
      </c>
      <c r="AA311" t="e">
        <f>+'Ark1'!#REF!</f>
        <v>#REF!</v>
      </c>
      <c r="AB311" t="e">
        <f>+'Ark1'!#REF!</f>
        <v>#REF!</v>
      </c>
      <c r="AC311" s="1" t="e">
        <f>+'Ark1'!#REF!</f>
        <v>#REF!</v>
      </c>
      <c r="AD311" s="1" t="e">
        <f>+'Ark1'!#REF!</f>
        <v>#REF!</v>
      </c>
      <c r="AE311" s="98" t="e">
        <f t="shared" si="3"/>
        <v>#REF!</v>
      </c>
    </row>
    <row r="312" spans="24:31">
      <c r="X312" t="e">
        <f>+'Ark1'!#REF!</f>
        <v>#REF!</v>
      </c>
      <c r="Y312" t="e">
        <f>+'Ark1'!#REF!</f>
        <v>#REF!</v>
      </c>
      <c r="Z312" s="3" t="s">
        <v>403</v>
      </c>
      <c r="AA312" t="e">
        <f>+'Ark1'!#REF!</f>
        <v>#REF!</v>
      </c>
      <c r="AB312" t="e">
        <f>+'Ark1'!#REF!</f>
        <v>#REF!</v>
      </c>
      <c r="AC312" s="1" t="e">
        <f>+'Ark1'!#REF!</f>
        <v>#REF!</v>
      </c>
      <c r="AD312" s="1" t="e">
        <f>+'Ark1'!#REF!</f>
        <v>#REF!</v>
      </c>
      <c r="AE312" s="98" t="e">
        <f t="shared" si="3"/>
        <v>#REF!</v>
      </c>
    </row>
    <row r="313" spans="24:31">
      <c r="X313" t="e">
        <f>+'Ark1'!#REF!</f>
        <v>#REF!</v>
      </c>
      <c r="Y313" t="e">
        <f>+'Ark1'!#REF!</f>
        <v>#REF!</v>
      </c>
      <c r="Z313" s="3" t="s">
        <v>40</v>
      </c>
      <c r="AA313" t="e">
        <f>+'Ark1'!#REF!</f>
        <v>#REF!</v>
      </c>
      <c r="AB313" t="e">
        <f>+'Ark1'!#REF!</f>
        <v>#REF!</v>
      </c>
      <c r="AC313" s="1" t="e">
        <f>+'Ark1'!#REF!</f>
        <v>#REF!</v>
      </c>
      <c r="AD313" s="1" t="e">
        <f>+'Ark1'!#REF!</f>
        <v>#REF!</v>
      </c>
      <c r="AE313" s="98" t="e">
        <f t="shared" si="3"/>
        <v>#REF!</v>
      </c>
    </row>
    <row r="314" spans="24:31">
      <c r="X314" s="56" t="e">
        <f>+'Ark1'!#REF!</f>
        <v>#REF!</v>
      </c>
      <c r="Y314" s="56" t="e">
        <f>+'Ark1'!#REF!</f>
        <v>#REF!</v>
      </c>
      <c r="Z314" s="57" t="s">
        <v>28</v>
      </c>
      <c r="AA314" s="56" t="e">
        <f>+'Ark1'!#REF!</f>
        <v>#REF!</v>
      </c>
      <c r="AB314" s="56" t="e">
        <f>+'Ark1'!#REF!</f>
        <v>#REF!</v>
      </c>
      <c r="AC314" s="58" t="e">
        <f>+'Ark1'!#REF!</f>
        <v>#REF!</v>
      </c>
      <c r="AD314" s="58" t="e">
        <f>+'Ark1'!#REF!</f>
        <v>#REF!</v>
      </c>
      <c r="AE314" s="162" t="e">
        <f t="shared" si="3"/>
        <v>#REF!</v>
      </c>
    </row>
    <row r="315" spans="24:31">
      <c r="X315" s="56" t="e">
        <f>+'Ark1'!#REF!</f>
        <v>#REF!</v>
      </c>
      <c r="Y315" s="56" t="e">
        <f>+'Ark1'!#REF!</f>
        <v>#REF!</v>
      </c>
      <c r="Z315" s="57" t="s">
        <v>29</v>
      </c>
      <c r="AA315" s="56" t="e">
        <f>+'Ark1'!#REF!</f>
        <v>#REF!</v>
      </c>
      <c r="AB315" s="56" t="e">
        <f>+'Ark1'!#REF!</f>
        <v>#REF!</v>
      </c>
      <c r="AC315" s="58" t="e">
        <f>+'Ark1'!#REF!</f>
        <v>#REF!</v>
      </c>
      <c r="AD315" s="58" t="e">
        <f>+'Ark1'!#REF!</f>
        <v>#REF!</v>
      </c>
      <c r="AE315" s="162" t="e">
        <f t="shared" si="3"/>
        <v>#REF!</v>
      </c>
    </row>
    <row r="316" spans="24:31">
      <c r="X316" s="56" t="e">
        <f>+'Ark1'!#REF!</f>
        <v>#REF!</v>
      </c>
      <c r="Y316" s="56" t="e">
        <f>+'Ark1'!#REF!</f>
        <v>#REF!</v>
      </c>
      <c r="Z316" s="57" t="s">
        <v>30</v>
      </c>
      <c r="AA316" s="56" t="e">
        <f>+'Ark1'!#REF!</f>
        <v>#REF!</v>
      </c>
      <c r="AB316" s="56" t="e">
        <f>+'Ark1'!#REF!</f>
        <v>#REF!</v>
      </c>
      <c r="AC316" s="58" t="e">
        <f>+'Ark1'!#REF!</f>
        <v>#REF!</v>
      </c>
      <c r="AD316" s="58" t="e">
        <f>+'Ark1'!#REF!</f>
        <v>#REF!</v>
      </c>
      <c r="AE316" s="162" t="e">
        <f t="shared" si="3"/>
        <v>#REF!</v>
      </c>
    </row>
    <row r="317" spans="24:31">
      <c r="X317" s="56" t="e">
        <f>+'Ark1'!#REF!</f>
        <v>#REF!</v>
      </c>
      <c r="Y317" s="56" t="e">
        <f>+'Ark1'!#REF!</f>
        <v>#REF!</v>
      </c>
      <c r="Z317" s="57" t="s">
        <v>31</v>
      </c>
      <c r="AA317" s="56" t="e">
        <f>+'Ark1'!#REF!</f>
        <v>#REF!</v>
      </c>
      <c r="AB317" s="56" t="e">
        <f>+'Ark1'!#REF!</f>
        <v>#REF!</v>
      </c>
      <c r="AC317" s="58" t="e">
        <f>+'Ark1'!#REF!</f>
        <v>#REF!</v>
      </c>
      <c r="AD317" s="58" t="e">
        <f>+'Ark1'!#REF!</f>
        <v>#REF!</v>
      </c>
      <c r="AE317" s="162" t="e">
        <f t="shared" si="3"/>
        <v>#REF!</v>
      </c>
    </row>
    <row r="318" spans="24:31">
      <c r="X318" s="56" t="e">
        <f>+'Ark1'!#REF!</f>
        <v>#REF!</v>
      </c>
      <c r="Y318" s="56" t="e">
        <f>+'Ark1'!#REF!</f>
        <v>#REF!</v>
      </c>
      <c r="Z318" s="57" t="s">
        <v>402</v>
      </c>
      <c r="AA318" s="56" t="e">
        <f>+'Ark1'!#REF!</f>
        <v>#REF!</v>
      </c>
      <c r="AB318" s="56" t="e">
        <f>+'Ark1'!#REF!</f>
        <v>#REF!</v>
      </c>
      <c r="AC318" s="58" t="e">
        <f>+'Ark1'!#REF!</f>
        <v>#REF!</v>
      </c>
      <c r="AD318" s="58" t="e">
        <f>+'Ark1'!#REF!</f>
        <v>#REF!</v>
      </c>
      <c r="AE318" s="162" t="e">
        <f t="shared" si="3"/>
        <v>#REF!</v>
      </c>
    </row>
    <row r="319" spans="24:31">
      <c r="X319" s="56" t="e">
        <f>+'Ark1'!#REF!</f>
        <v>#REF!</v>
      </c>
      <c r="Y319" s="56" t="e">
        <f>+'Ark1'!#REF!</f>
        <v>#REF!</v>
      </c>
      <c r="Z319" s="57" t="s">
        <v>32</v>
      </c>
      <c r="AA319" s="56" t="e">
        <f>+'Ark1'!#REF!</f>
        <v>#REF!</v>
      </c>
      <c r="AB319" s="56" t="e">
        <f>+'Ark1'!#REF!</f>
        <v>#REF!</v>
      </c>
      <c r="AC319" s="58" t="e">
        <f>+'Ark1'!#REF!</f>
        <v>#REF!</v>
      </c>
      <c r="AD319" s="58" t="e">
        <f>+'Ark1'!#REF!</f>
        <v>#REF!</v>
      </c>
      <c r="AE319" s="162" t="e">
        <f t="shared" si="3"/>
        <v>#REF!</v>
      </c>
    </row>
    <row r="320" spans="24:31">
      <c r="X320" s="56" t="e">
        <f>+'Ark1'!#REF!</f>
        <v>#REF!</v>
      </c>
      <c r="Y320" s="56" t="e">
        <f>+'Ark1'!#REF!</f>
        <v>#REF!</v>
      </c>
      <c r="Z320" s="57" t="s">
        <v>33</v>
      </c>
      <c r="AA320" s="56" t="e">
        <f>+'Ark1'!#REF!</f>
        <v>#REF!</v>
      </c>
      <c r="AB320" s="56" t="e">
        <f>+'Ark1'!#REF!</f>
        <v>#REF!</v>
      </c>
      <c r="AC320" s="58" t="e">
        <f>+'Ark1'!#REF!</f>
        <v>#REF!</v>
      </c>
      <c r="AD320" s="58" t="e">
        <f>+'Ark1'!#REF!</f>
        <v>#REF!</v>
      </c>
      <c r="AE320" s="162" t="e">
        <f t="shared" si="3"/>
        <v>#REF!</v>
      </c>
    </row>
    <row r="321" spans="24:31">
      <c r="X321" s="56" t="e">
        <f>+'Ark1'!#REF!</f>
        <v>#REF!</v>
      </c>
      <c r="Y321" s="56" t="e">
        <f>+'Ark1'!#REF!</f>
        <v>#REF!</v>
      </c>
      <c r="Z321" s="57" t="s">
        <v>34</v>
      </c>
      <c r="AA321" s="56" t="e">
        <f>+'Ark1'!#REF!</f>
        <v>#REF!</v>
      </c>
      <c r="AB321" s="56" t="e">
        <f>+'Ark1'!#REF!</f>
        <v>#REF!</v>
      </c>
      <c r="AC321" s="58" t="e">
        <f>+'Ark1'!#REF!</f>
        <v>#REF!</v>
      </c>
      <c r="AD321" s="58" t="e">
        <f>+'Ark1'!#REF!</f>
        <v>#REF!</v>
      </c>
      <c r="AE321" s="162" t="e">
        <f t="shared" si="3"/>
        <v>#REF!</v>
      </c>
    </row>
    <row r="322" spans="24:31">
      <c r="X322" s="56" t="e">
        <f>+'Ark1'!#REF!</f>
        <v>#REF!</v>
      </c>
      <c r="Y322" s="56" t="e">
        <f>+'Ark1'!#REF!</f>
        <v>#REF!</v>
      </c>
      <c r="Z322" s="57" t="s">
        <v>35</v>
      </c>
      <c r="AA322" s="56" t="e">
        <f>+'Ark1'!#REF!</f>
        <v>#REF!</v>
      </c>
      <c r="AB322" s="56" t="e">
        <f>+'Ark1'!#REF!</f>
        <v>#REF!</v>
      </c>
      <c r="AC322" s="58" t="e">
        <f>+'Ark1'!#REF!</f>
        <v>#REF!</v>
      </c>
      <c r="AD322" s="58" t="e">
        <f>+'Ark1'!#REF!</f>
        <v>#REF!</v>
      </c>
      <c r="AE322" s="162" t="e">
        <f t="shared" si="3"/>
        <v>#REF!</v>
      </c>
    </row>
    <row r="323" spans="24:31">
      <c r="X323" s="56" t="e">
        <f>+'Ark1'!#REF!</f>
        <v>#REF!</v>
      </c>
      <c r="Y323" s="56" t="e">
        <f>+'Ark1'!#REF!</f>
        <v>#REF!</v>
      </c>
      <c r="Z323" s="57" t="s">
        <v>36</v>
      </c>
      <c r="AA323" s="56" t="e">
        <f>+'Ark1'!#REF!</f>
        <v>#REF!</v>
      </c>
      <c r="AB323" s="56" t="e">
        <f>+'Ark1'!#REF!</f>
        <v>#REF!</v>
      </c>
      <c r="AC323" s="58" t="e">
        <f>+'Ark1'!#REF!</f>
        <v>#REF!</v>
      </c>
      <c r="AD323" s="58" t="e">
        <f>+'Ark1'!#REF!</f>
        <v>#REF!</v>
      </c>
      <c r="AE323" s="162" t="e">
        <f t="shared" si="3"/>
        <v>#REF!</v>
      </c>
    </row>
    <row r="324" spans="24:31">
      <c r="X324" s="56" t="e">
        <f>+'Ark1'!#REF!</f>
        <v>#REF!</v>
      </c>
      <c r="Y324" s="56" t="e">
        <f>+'Ark1'!#REF!</f>
        <v>#REF!</v>
      </c>
      <c r="Z324" s="57" t="s">
        <v>37</v>
      </c>
      <c r="AA324" s="56" t="e">
        <f>+'Ark1'!#REF!</f>
        <v>#REF!</v>
      </c>
      <c r="AB324" s="56" t="e">
        <f>+'Ark1'!#REF!</f>
        <v>#REF!</v>
      </c>
      <c r="AC324" s="58" t="e">
        <f>+'Ark1'!#REF!</f>
        <v>#REF!</v>
      </c>
      <c r="AD324" s="58" t="e">
        <f>+'Ark1'!#REF!</f>
        <v>#REF!</v>
      </c>
      <c r="AE324" s="162" t="e">
        <f t="shared" si="3"/>
        <v>#REF!</v>
      </c>
    </row>
    <row r="325" spans="24:31">
      <c r="X325" s="56" t="e">
        <f>+'Ark1'!#REF!</f>
        <v>#REF!</v>
      </c>
      <c r="Y325" s="56" t="e">
        <f>+'Ark1'!#REF!</f>
        <v>#REF!</v>
      </c>
      <c r="Z325" s="57" t="s">
        <v>38</v>
      </c>
      <c r="AA325" s="56" t="e">
        <f>+'Ark1'!#REF!</f>
        <v>#REF!</v>
      </c>
      <c r="AB325" s="56" t="e">
        <f>+'Ark1'!#REF!</f>
        <v>#REF!</v>
      </c>
      <c r="AC325" s="58" t="e">
        <f>+'Ark1'!#REF!</f>
        <v>#REF!</v>
      </c>
      <c r="AD325" s="58" t="e">
        <f>+'Ark1'!#REF!</f>
        <v>#REF!</v>
      </c>
      <c r="AE325" s="162" t="e">
        <f t="shared" si="3"/>
        <v>#REF!</v>
      </c>
    </row>
    <row r="326" spans="24:31">
      <c r="X326" s="56" t="e">
        <f>+'Ark1'!#REF!</f>
        <v>#REF!</v>
      </c>
      <c r="Y326" s="56" t="e">
        <f>+'Ark1'!#REF!</f>
        <v>#REF!</v>
      </c>
      <c r="Z326" s="57" t="s">
        <v>39</v>
      </c>
      <c r="AA326" s="56" t="e">
        <f>+'Ark1'!#REF!</f>
        <v>#REF!</v>
      </c>
      <c r="AB326" s="56" t="e">
        <f>+'Ark1'!#REF!</f>
        <v>#REF!</v>
      </c>
      <c r="AC326" s="58" t="e">
        <f>+'Ark1'!#REF!</f>
        <v>#REF!</v>
      </c>
      <c r="AD326" s="58" t="e">
        <f>+'Ark1'!#REF!</f>
        <v>#REF!</v>
      </c>
      <c r="AE326" s="162" t="e">
        <f t="shared" si="3"/>
        <v>#REF!</v>
      </c>
    </row>
    <row r="327" spans="24:31">
      <c r="X327" s="56" t="e">
        <f>+'Ark1'!#REF!</f>
        <v>#REF!</v>
      </c>
      <c r="Y327" s="56" t="e">
        <f>+'Ark1'!#REF!</f>
        <v>#REF!</v>
      </c>
      <c r="Z327" s="57" t="s">
        <v>403</v>
      </c>
      <c r="AA327" s="56" t="e">
        <f>+'Ark1'!#REF!</f>
        <v>#REF!</v>
      </c>
      <c r="AB327" s="56" t="e">
        <f>+'Ark1'!#REF!</f>
        <v>#REF!</v>
      </c>
      <c r="AC327" s="58" t="e">
        <f>+'Ark1'!#REF!</f>
        <v>#REF!</v>
      </c>
      <c r="AD327" s="58" t="e">
        <f>+'Ark1'!#REF!</f>
        <v>#REF!</v>
      </c>
      <c r="AE327" s="162" t="e">
        <f t="shared" si="3"/>
        <v>#REF!</v>
      </c>
    </row>
    <row r="328" spans="24:31">
      <c r="X328" s="56" t="e">
        <f>+'Ark1'!#REF!</f>
        <v>#REF!</v>
      </c>
      <c r="Y328" s="56" t="e">
        <f>+'Ark1'!#REF!</f>
        <v>#REF!</v>
      </c>
      <c r="Z328" s="57" t="s">
        <v>40</v>
      </c>
      <c r="AA328" s="56" t="e">
        <f>+'Ark1'!#REF!</f>
        <v>#REF!</v>
      </c>
      <c r="AB328" s="56" t="e">
        <f>+'Ark1'!#REF!</f>
        <v>#REF!</v>
      </c>
      <c r="AC328" s="58" t="e">
        <f>+'Ark1'!#REF!</f>
        <v>#REF!</v>
      </c>
      <c r="AD328" s="58" t="e">
        <f>+'Ark1'!#REF!</f>
        <v>#REF!</v>
      </c>
      <c r="AE328" s="162" t="e">
        <f t="shared" si="3"/>
        <v>#REF!</v>
      </c>
    </row>
    <row r="329" spans="24:31">
      <c r="X329" t="e">
        <f>+'Ark1'!#REF!</f>
        <v>#REF!</v>
      </c>
      <c r="Y329" t="e">
        <f>+'Ark1'!#REF!</f>
        <v>#REF!</v>
      </c>
      <c r="Z329" s="3" t="s">
        <v>28</v>
      </c>
      <c r="AA329" t="e">
        <f>+'Ark1'!#REF!</f>
        <v>#REF!</v>
      </c>
      <c r="AB329" t="e">
        <f>+'Ark1'!#REF!</f>
        <v>#REF!</v>
      </c>
      <c r="AC329" s="1" t="e">
        <f>+'Ark1'!#REF!</f>
        <v>#REF!</v>
      </c>
      <c r="AD329" s="1" t="e">
        <f>+'Ark1'!#REF!</f>
        <v>#REF!</v>
      </c>
      <c r="AE329" s="98" t="e">
        <f t="shared" si="3"/>
        <v>#REF!</v>
      </c>
    </row>
    <row r="330" spans="24:31">
      <c r="X330" t="e">
        <f>+'Ark1'!#REF!</f>
        <v>#REF!</v>
      </c>
      <c r="Y330" t="e">
        <f>+'Ark1'!#REF!</f>
        <v>#REF!</v>
      </c>
      <c r="Z330" s="3" t="s">
        <v>29</v>
      </c>
      <c r="AA330" t="e">
        <f>+'Ark1'!#REF!</f>
        <v>#REF!</v>
      </c>
      <c r="AB330" t="e">
        <f>+'Ark1'!#REF!</f>
        <v>#REF!</v>
      </c>
      <c r="AC330" s="1" t="e">
        <f>+'Ark1'!#REF!</f>
        <v>#REF!</v>
      </c>
      <c r="AD330" s="1" t="e">
        <f>+'Ark1'!#REF!</f>
        <v>#REF!</v>
      </c>
      <c r="AE330" s="98" t="e">
        <f t="shared" si="3"/>
        <v>#REF!</v>
      </c>
    </row>
    <row r="331" spans="24:31">
      <c r="X331" t="e">
        <f>+'Ark1'!#REF!</f>
        <v>#REF!</v>
      </c>
      <c r="Y331" t="e">
        <f>+'Ark1'!#REF!</f>
        <v>#REF!</v>
      </c>
      <c r="Z331" s="3" t="s">
        <v>30</v>
      </c>
      <c r="AA331" t="e">
        <f>+'Ark1'!#REF!</f>
        <v>#REF!</v>
      </c>
      <c r="AB331" t="e">
        <f>+'Ark1'!#REF!</f>
        <v>#REF!</v>
      </c>
      <c r="AC331" s="1" t="e">
        <f>+'Ark1'!#REF!</f>
        <v>#REF!</v>
      </c>
      <c r="AD331" s="1" t="e">
        <f>+'Ark1'!#REF!</f>
        <v>#REF!</v>
      </c>
      <c r="AE331" s="98" t="e">
        <f t="shared" si="3"/>
        <v>#REF!</v>
      </c>
    </row>
    <row r="332" spans="24:31">
      <c r="X332" t="e">
        <f>+'Ark1'!#REF!</f>
        <v>#REF!</v>
      </c>
      <c r="Y332" t="e">
        <f>+'Ark1'!#REF!</f>
        <v>#REF!</v>
      </c>
      <c r="Z332" s="3" t="s">
        <v>31</v>
      </c>
      <c r="AA332" t="e">
        <f>+'Ark1'!#REF!</f>
        <v>#REF!</v>
      </c>
      <c r="AB332" t="e">
        <f>+'Ark1'!#REF!</f>
        <v>#REF!</v>
      </c>
      <c r="AC332" s="1" t="e">
        <f>+'Ark1'!#REF!</f>
        <v>#REF!</v>
      </c>
      <c r="AD332" s="1" t="e">
        <f>+'Ark1'!#REF!</f>
        <v>#REF!</v>
      </c>
      <c r="AE332" s="98" t="e">
        <f t="shared" si="3"/>
        <v>#REF!</v>
      </c>
    </row>
    <row r="333" spans="24:31">
      <c r="X333" t="e">
        <f>+'Ark1'!#REF!</f>
        <v>#REF!</v>
      </c>
      <c r="Y333" t="e">
        <f>+'Ark1'!#REF!</f>
        <v>#REF!</v>
      </c>
      <c r="Z333" s="3" t="s">
        <v>402</v>
      </c>
      <c r="AA333" t="e">
        <f>+'Ark1'!#REF!</f>
        <v>#REF!</v>
      </c>
      <c r="AB333" t="e">
        <f>+'Ark1'!#REF!</f>
        <v>#REF!</v>
      </c>
      <c r="AC333" s="1" t="e">
        <f>+'Ark1'!#REF!</f>
        <v>#REF!</v>
      </c>
      <c r="AD333" s="1" t="e">
        <f>+'Ark1'!#REF!</f>
        <v>#REF!</v>
      </c>
      <c r="AE333" s="98" t="e">
        <f t="shared" si="3"/>
        <v>#REF!</v>
      </c>
    </row>
    <row r="334" spans="24:31">
      <c r="X334" t="e">
        <f>+'Ark1'!#REF!</f>
        <v>#REF!</v>
      </c>
      <c r="Y334" t="e">
        <f>+'Ark1'!#REF!</f>
        <v>#REF!</v>
      </c>
      <c r="Z334" s="3" t="s">
        <v>32</v>
      </c>
      <c r="AA334" t="e">
        <f>+'Ark1'!#REF!</f>
        <v>#REF!</v>
      </c>
      <c r="AB334" t="e">
        <f>+'Ark1'!#REF!</f>
        <v>#REF!</v>
      </c>
      <c r="AC334" s="1" t="e">
        <f>+'Ark1'!#REF!</f>
        <v>#REF!</v>
      </c>
      <c r="AD334" s="1" t="e">
        <f>+'Ark1'!#REF!</f>
        <v>#REF!</v>
      </c>
      <c r="AE334" s="98" t="e">
        <f t="shared" si="3"/>
        <v>#REF!</v>
      </c>
    </row>
    <row r="335" spans="24:31">
      <c r="X335" t="e">
        <f>+'Ark1'!#REF!</f>
        <v>#REF!</v>
      </c>
      <c r="Y335" t="e">
        <f>+'Ark1'!#REF!</f>
        <v>#REF!</v>
      </c>
      <c r="Z335" s="3" t="s">
        <v>33</v>
      </c>
      <c r="AA335" t="e">
        <f>+'Ark1'!#REF!</f>
        <v>#REF!</v>
      </c>
      <c r="AB335" t="e">
        <f>+'Ark1'!#REF!</f>
        <v>#REF!</v>
      </c>
      <c r="AC335" s="1" t="e">
        <f>+'Ark1'!#REF!</f>
        <v>#REF!</v>
      </c>
      <c r="AD335" s="1" t="e">
        <f>+'Ark1'!#REF!</f>
        <v>#REF!</v>
      </c>
      <c r="AE335" s="98" t="e">
        <f t="shared" si="3"/>
        <v>#REF!</v>
      </c>
    </row>
    <row r="336" spans="24:31">
      <c r="X336" t="e">
        <f>+'Ark1'!#REF!</f>
        <v>#REF!</v>
      </c>
      <c r="Y336" t="e">
        <f>+'Ark1'!#REF!</f>
        <v>#REF!</v>
      </c>
      <c r="Z336" s="3" t="s">
        <v>34</v>
      </c>
      <c r="AA336" t="e">
        <f>+'Ark1'!#REF!</f>
        <v>#REF!</v>
      </c>
      <c r="AB336" t="e">
        <f>+'Ark1'!#REF!</f>
        <v>#REF!</v>
      </c>
      <c r="AC336" s="1" t="e">
        <f>+'Ark1'!#REF!</f>
        <v>#REF!</v>
      </c>
      <c r="AD336" s="1" t="e">
        <f>+'Ark1'!#REF!</f>
        <v>#REF!</v>
      </c>
      <c r="AE336" s="98" t="e">
        <f t="shared" si="3"/>
        <v>#REF!</v>
      </c>
    </row>
    <row r="337" spans="24:31">
      <c r="X337" t="e">
        <f>+'Ark1'!#REF!</f>
        <v>#REF!</v>
      </c>
      <c r="Y337" t="e">
        <f>+'Ark1'!#REF!</f>
        <v>#REF!</v>
      </c>
      <c r="Z337" s="3" t="s">
        <v>35</v>
      </c>
      <c r="AA337" t="e">
        <f>+'Ark1'!#REF!</f>
        <v>#REF!</v>
      </c>
      <c r="AB337" t="e">
        <f>+'Ark1'!#REF!</f>
        <v>#REF!</v>
      </c>
      <c r="AC337" s="1" t="e">
        <f>+'Ark1'!#REF!</f>
        <v>#REF!</v>
      </c>
      <c r="AD337" s="1" t="e">
        <f>+'Ark1'!#REF!</f>
        <v>#REF!</v>
      </c>
      <c r="AE337" s="98" t="e">
        <f t="shared" si="3"/>
        <v>#REF!</v>
      </c>
    </row>
    <row r="338" spans="24:31">
      <c r="X338" t="e">
        <f>+'Ark1'!#REF!</f>
        <v>#REF!</v>
      </c>
      <c r="Y338" t="e">
        <f>+'Ark1'!#REF!</f>
        <v>#REF!</v>
      </c>
      <c r="Z338" s="3" t="s">
        <v>36</v>
      </c>
      <c r="AA338" t="e">
        <f>+'Ark1'!#REF!</f>
        <v>#REF!</v>
      </c>
      <c r="AB338" t="e">
        <f>+'Ark1'!#REF!</f>
        <v>#REF!</v>
      </c>
      <c r="AC338" s="1" t="e">
        <f>+'Ark1'!#REF!</f>
        <v>#REF!</v>
      </c>
      <c r="AD338" s="1" t="e">
        <f>+'Ark1'!#REF!</f>
        <v>#REF!</v>
      </c>
      <c r="AE338" s="98" t="e">
        <f t="shared" si="3"/>
        <v>#REF!</v>
      </c>
    </row>
    <row r="339" spans="24:31">
      <c r="X339" t="e">
        <f>+'Ark1'!#REF!</f>
        <v>#REF!</v>
      </c>
      <c r="Y339" t="e">
        <f>+'Ark1'!#REF!</f>
        <v>#REF!</v>
      </c>
      <c r="Z339" s="3" t="s">
        <v>37</v>
      </c>
      <c r="AA339" t="e">
        <f>+'Ark1'!#REF!</f>
        <v>#REF!</v>
      </c>
      <c r="AB339" t="e">
        <f>+'Ark1'!#REF!</f>
        <v>#REF!</v>
      </c>
      <c r="AC339" s="1" t="e">
        <f>+'Ark1'!#REF!</f>
        <v>#REF!</v>
      </c>
      <c r="AD339" s="1" t="e">
        <f>+'Ark1'!#REF!</f>
        <v>#REF!</v>
      </c>
      <c r="AE339" s="98" t="e">
        <f t="shared" si="3"/>
        <v>#REF!</v>
      </c>
    </row>
    <row r="340" spans="24:31">
      <c r="X340" t="e">
        <f>+'Ark1'!#REF!</f>
        <v>#REF!</v>
      </c>
      <c r="Y340" t="e">
        <f>+'Ark1'!#REF!</f>
        <v>#REF!</v>
      </c>
      <c r="Z340" s="3" t="s">
        <v>38</v>
      </c>
      <c r="AA340" t="e">
        <f>+'Ark1'!#REF!</f>
        <v>#REF!</v>
      </c>
      <c r="AB340" t="e">
        <f>+'Ark1'!#REF!</f>
        <v>#REF!</v>
      </c>
      <c r="AC340" s="1" t="e">
        <f>+'Ark1'!#REF!</f>
        <v>#REF!</v>
      </c>
      <c r="AD340" s="1" t="e">
        <f>+'Ark1'!#REF!</f>
        <v>#REF!</v>
      </c>
      <c r="AE340" s="98" t="e">
        <f t="shared" si="3"/>
        <v>#REF!</v>
      </c>
    </row>
    <row r="341" spans="24:31">
      <c r="X341" t="e">
        <f>+'Ark1'!#REF!</f>
        <v>#REF!</v>
      </c>
      <c r="Y341" t="e">
        <f>+'Ark1'!#REF!</f>
        <v>#REF!</v>
      </c>
      <c r="Z341" s="3" t="s">
        <v>39</v>
      </c>
      <c r="AA341" t="e">
        <f>+'Ark1'!#REF!</f>
        <v>#REF!</v>
      </c>
      <c r="AB341" t="e">
        <f>+'Ark1'!#REF!</f>
        <v>#REF!</v>
      </c>
      <c r="AC341" s="1" t="e">
        <f>+'Ark1'!#REF!</f>
        <v>#REF!</v>
      </c>
      <c r="AD341" s="1" t="e">
        <f>+'Ark1'!#REF!</f>
        <v>#REF!</v>
      </c>
      <c r="AE341" s="98" t="e">
        <f t="shared" si="3"/>
        <v>#REF!</v>
      </c>
    </row>
    <row r="342" spans="24:31">
      <c r="X342" t="e">
        <f>+'Ark1'!#REF!</f>
        <v>#REF!</v>
      </c>
      <c r="Y342" t="e">
        <f>+'Ark1'!#REF!</f>
        <v>#REF!</v>
      </c>
      <c r="Z342" s="3" t="s">
        <v>403</v>
      </c>
      <c r="AA342" t="e">
        <f>+'Ark1'!#REF!</f>
        <v>#REF!</v>
      </c>
      <c r="AB342" t="e">
        <f>+'Ark1'!#REF!</f>
        <v>#REF!</v>
      </c>
      <c r="AC342" s="1" t="e">
        <f>+'Ark1'!#REF!</f>
        <v>#REF!</v>
      </c>
      <c r="AD342" s="1" t="e">
        <f>+'Ark1'!#REF!</f>
        <v>#REF!</v>
      </c>
      <c r="AE342" s="98" t="e">
        <f t="shared" si="3"/>
        <v>#REF!</v>
      </c>
    </row>
    <row r="343" spans="24:31">
      <c r="X343" t="e">
        <f>+'Ark1'!#REF!</f>
        <v>#REF!</v>
      </c>
      <c r="Y343" t="e">
        <f>+'Ark1'!#REF!</f>
        <v>#REF!</v>
      </c>
      <c r="Z343" s="3" t="s">
        <v>40</v>
      </c>
      <c r="AA343" t="e">
        <f>+'Ark1'!#REF!</f>
        <v>#REF!</v>
      </c>
      <c r="AB343" t="e">
        <f>+'Ark1'!#REF!</f>
        <v>#REF!</v>
      </c>
      <c r="AC343" s="1" t="e">
        <f>+'Ark1'!#REF!</f>
        <v>#REF!</v>
      </c>
      <c r="AD343" s="1" t="e">
        <f>+'Ark1'!#REF!</f>
        <v>#REF!</v>
      </c>
      <c r="AE343" s="98" t="e">
        <f t="shared" si="3"/>
        <v>#REF!</v>
      </c>
    </row>
    <row r="344" spans="24:31">
      <c r="X344" s="56" t="e">
        <f>+'Ark1'!#REF!</f>
        <v>#REF!</v>
      </c>
      <c r="Y344" s="56" t="e">
        <f>+'Ark1'!#REF!</f>
        <v>#REF!</v>
      </c>
      <c r="Z344" s="57" t="s">
        <v>28</v>
      </c>
      <c r="AA344" s="56" t="e">
        <f>+'Ark1'!#REF!</f>
        <v>#REF!</v>
      </c>
      <c r="AB344" s="56" t="e">
        <f>+'Ark1'!#REF!</f>
        <v>#REF!</v>
      </c>
      <c r="AC344" s="58" t="e">
        <f>+'Ark1'!#REF!</f>
        <v>#REF!</v>
      </c>
      <c r="AD344" s="58" t="e">
        <f>+'Ark1'!#REF!</f>
        <v>#REF!</v>
      </c>
      <c r="AE344" s="162" t="e">
        <f t="shared" si="3"/>
        <v>#REF!</v>
      </c>
    </row>
    <row r="345" spans="24:31">
      <c r="X345" s="56" t="e">
        <f>+'Ark1'!#REF!</f>
        <v>#REF!</v>
      </c>
      <c r="Y345" s="56" t="e">
        <f>+'Ark1'!#REF!</f>
        <v>#REF!</v>
      </c>
      <c r="Z345" s="57" t="s">
        <v>29</v>
      </c>
      <c r="AA345" s="56" t="e">
        <f>+'Ark1'!#REF!</f>
        <v>#REF!</v>
      </c>
      <c r="AB345" s="56" t="e">
        <f>+'Ark1'!#REF!</f>
        <v>#REF!</v>
      </c>
      <c r="AC345" s="58" t="e">
        <f>+'Ark1'!#REF!</f>
        <v>#REF!</v>
      </c>
      <c r="AD345" s="58" t="e">
        <f>+'Ark1'!#REF!</f>
        <v>#REF!</v>
      </c>
      <c r="AE345" s="162" t="e">
        <f t="shared" si="3"/>
        <v>#REF!</v>
      </c>
    </row>
    <row r="346" spans="24:31">
      <c r="X346" s="56" t="e">
        <f>+'Ark1'!#REF!</f>
        <v>#REF!</v>
      </c>
      <c r="Y346" s="56" t="e">
        <f>+'Ark1'!#REF!</f>
        <v>#REF!</v>
      </c>
      <c r="Z346" s="57" t="s">
        <v>30</v>
      </c>
      <c r="AA346" s="56" t="e">
        <f>+'Ark1'!#REF!</f>
        <v>#REF!</v>
      </c>
      <c r="AB346" s="56" t="e">
        <f>+'Ark1'!#REF!</f>
        <v>#REF!</v>
      </c>
      <c r="AC346" s="58" t="e">
        <f>+'Ark1'!#REF!</f>
        <v>#REF!</v>
      </c>
      <c r="AD346" s="58" t="e">
        <f>+'Ark1'!#REF!</f>
        <v>#REF!</v>
      </c>
      <c r="AE346" s="162" t="e">
        <f t="shared" si="3"/>
        <v>#REF!</v>
      </c>
    </row>
    <row r="347" spans="24:31">
      <c r="X347" s="56" t="e">
        <f>+'Ark1'!#REF!</f>
        <v>#REF!</v>
      </c>
      <c r="Y347" s="56" t="e">
        <f>+'Ark1'!#REF!</f>
        <v>#REF!</v>
      </c>
      <c r="Z347" s="57" t="s">
        <v>31</v>
      </c>
      <c r="AA347" s="56" t="e">
        <f>+'Ark1'!#REF!</f>
        <v>#REF!</v>
      </c>
      <c r="AB347" s="56" t="e">
        <f>+'Ark1'!#REF!</f>
        <v>#REF!</v>
      </c>
      <c r="AC347" s="58" t="e">
        <f>+'Ark1'!#REF!</f>
        <v>#REF!</v>
      </c>
      <c r="AD347" s="58" t="e">
        <f>+'Ark1'!#REF!</f>
        <v>#REF!</v>
      </c>
      <c r="AE347" s="162" t="e">
        <f t="shared" si="3"/>
        <v>#REF!</v>
      </c>
    </row>
    <row r="348" spans="24:31">
      <c r="X348" s="56" t="e">
        <f>+'Ark1'!#REF!</f>
        <v>#REF!</v>
      </c>
      <c r="Y348" s="56" t="e">
        <f>+'Ark1'!#REF!</f>
        <v>#REF!</v>
      </c>
      <c r="Z348" s="57" t="s">
        <v>402</v>
      </c>
      <c r="AA348" s="56" t="e">
        <f>+'Ark1'!#REF!</f>
        <v>#REF!</v>
      </c>
      <c r="AB348" s="56" t="e">
        <f>+'Ark1'!#REF!</f>
        <v>#REF!</v>
      </c>
      <c r="AC348" s="58" t="e">
        <f>+'Ark1'!#REF!</f>
        <v>#REF!</v>
      </c>
      <c r="AD348" s="58" t="e">
        <f>+'Ark1'!#REF!</f>
        <v>#REF!</v>
      </c>
      <c r="AE348" s="162" t="e">
        <f t="shared" si="3"/>
        <v>#REF!</v>
      </c>
    </row>
    <row r="349" spans="24:31">
      <c r="X349" s="56" t="e">
        <f>+'Ark1'!#REF!</f>
        <v>#REF!</v>
      </c>
      <c r="Y349" s="56" t="e">
        <f>+'Ark1'!#REF!</f>
        <v>#REF!</v>
      </c>
      <c r="Z349" s="57" t="s">
        <v>32</v>
      </c>
      <c r="AA349" s="56" t="e">
        <f>+'Ark1'!#REF!</f>
        <v>#REF!</v>
      </c>
      <c r="AB349" s="56" t="e">
        <f>+'Ark1'!#REF!</f>
        <v>#REF!</v>
      </c>
      <c r="AC349" s="58" t="e">
        <f>+'Ark1'!#REF!</f>
        <v>#REF!</v>
      </c>
      <c r="AD349" s="58" t="e">
        <f>+'Ark1'!#REF!</f>
        <v>#REF!</v>
      </c>
      <c r="AE349" s="162" t="e">
        <f t="shared" si="3"/>
        <v>#REF!</v>
      </c>
    </row>
    <row r="350" spans="24:31">
      <c r="X350" s="56" t="e">
        <f>+'Ark1'!#REF!</f>
        <v>#REF!</v>
      </c>
      <c r="Y350" s="56" t="e">
        <f>+'Ark1'!#REF!</f>
        <v>#REF!</v>
      </c>
      <c r="Z350" s="57" t="s">
        <v>33</v>
      </c>
      <c r="AA350" s="56" t="e">
        <f>+'Ark1'!#REF!</f>
        <v>#REF!</v>
      </c>
      <c r="AB350" s="56" t="e">
        <f>+'Ark1'!#REF!</f>
        <v>#REF!</v>
      </c>
      <c r="AC350" s="58" t="e">
        <f>+'Ark1'!#REF!</f>
        <v>#REF!</v>
      </c>
      <c r="AD350" s="58" t="e">
        <f>+'Ark1'!#REF!</f>
        <v>#REF!</v>
      </c>
      <c r="AE350" s="162" t="e">
        <f t="shared" si="3"/>
        <v>#REF!</v>
      </c>
    </row>
    <row r="351" spans="24:31">
      <c r="X351" s="56" t="e">
        <f>+'Ark1'!#REF!</f>
        <v>#REF!</v>
      </c>
      <c r="Y351" s="56" t="e">
        <f>+'Ark1'!#REF!</f>
        <v>#REF!</v>
      </c>
      <c r="Z351" s="57" t="s">
        <v>34</v>
      </c>
      <c r="AA351" s="56" t="e">
        <f>+'Ark1'!#REF!</f>
        <v>#REF!</v>
      </c>
      <c r="AB351" s="56" t="e">
        <f>+'Ark1'!#REF!</f>
        <v>#REF!</v>
      </c>
      <c r="AC351" s="58" t="e">
        <f>+'Ark1'!#REF!</f>
        <v>#REF!</v>
      </c>
      <c r="AD351" s="58" t="e">
        <f>+'Ark1'!#REF!</f>
        <v>#REF!</v>
      </c>
      <c r="AE351" s="162" t="e">
        <f t="shared" si="3"/>
        <v>#REF!</v>
      </c>
    </row>
    <row r="352" spans="24:31">
      <c r="X352" s="56" t="e">
        <f>+'Ark1'!#REF!</f>
        <v>#REF!</v>
      </c>
      <c r="Y352" s="56" t="e">
        <f>+'Ark1'!#REF!</f>
        <v>#REF!</v>
      </c>
      <c r="Z352" s="57" t="s">
        <v>35</v>
      </c>
      <c r="AA352" s="56" t="e">
        <f>+'Ark1'!#REF!</f>
        <v>#REF!</v>
      </c>
      <c r="AB352" s="56" t="e">
        <f>+'Ark1'!#REF!</f>
        <v>#REF!</v>
      </c>
      <c r="AC352" s="58" t="e">
        <f>+'Ark1'!#REF!</f>
        <v>#REF!</v>
      </c>
      <c r="AD352" s="58" t="e">
        <f>+'Ark1'!#REF!</f>
        <v>#REF!</v>
      </c>
      <c r="AE352" s="162" t="e">
        <f t="shared" si="3"/>
        <v>#REF!</v>
      </c>
    </row>
    <row r="353" spans="24:31">
      <c r="X353" s="56" t="e">
        <f>+'Ark1'!#REF!</f>
        <v>#REF!</v>
      </c>
      <c r="Y353" s="56" t="e">
        <f>+'Ark1'!#REF!</f>
        <v>#REF!</v>
      </c>
      <c r="Z353" s="57" t="s">
        <v>36</v>
      </c>
      <c r="AA353" s="56" t="e">
        <f>+'Ark1'!#REF!</f>
        <v>#REF!</v>
      </c>
      <c r="AB353" s="56" t="e">
        <f>+'Ark1'!#REF!</f>
        <v>#REF!</v>
      </c>
      <c r="AC353" s="58" t="e">
        <f>+'Ark1'!#REF!</f>
        <v>#REF!</v>
      </c>
      <c r="AD353" s="58" t="e">
        <f>+'Ark1'!#REF!</f>
        <v>#REF!</v>
      </c>
      <c r="AE353" s="162" t="e">
        <f t="shared" si="3"/>
        <v>#REF!</v>
      </c>
    </row>
    <row r="354" spans="24:31">
      <c r="X354" s="56" t="e">
        <f>+'Ark1'!#REF!</f>
        <v>#REF!</v>
      </c>
      <c r="Y354" s="56" t="e">
        <f>+'Ark1'!#REF!</f>
        <v>#REF!</v>
      </c>
      <c r="Z354" s="57" t="s">
        <v>37</v>
      </c>
      <c r="AA354" s="56" t="e">
        <f>+'Ark1'!#REF!</f>
        <v>#REF!</v>
      </c>
      <c r="AB354" s="56" t="e">
        <f>+'Ark1'!#REF!</f>
        <v>#REF!</v>
      </c>
      <c r="AC354" s="58" t="e">
        <f>+'Ark1'!#REF!</f>
        <v>#REF!</v>
      </c>
      <c r="AD354" s="58" t="e">
        <f>+'Ark1'!#REF!</f>
        <v>#REF!</v>
      </c>
      <c r="AE354" s="162" t="e">
        <f t="shared" si="3"/>
        <v>#REF!</v>
      </c>
    </row>
    <row r="355" spans="24:31">
      <c r="X355" s="56" t="e">
        <f>+'Ark1'!#REF!</f>
        <v>#REF!</v>
      </c>
      <c r="Y355" s="56" t="e">
        <f>+'Ark1'!#REF!</f>
        <v>#REF!</v>
      </c>
      <c r="Z355" s="57" t="s">
        <v>38</v>
      </c>
      <c r="AA355" s="56" t="e">
        <f>+'Ark1'!#REF!</f>
        <v>#REF!</v>
      </c>
      <c r="AB355" s="56" t="e">
        <f>+'Ark1'!#REF!</f>
        <v>#REF!</v>
      </c>
      <c r="AC355" s="58" t="e">
        <f>+'Ark1'!#REF!</f>
        <v>#REF!</v>
      </c>
      <c r="AD355" s="58" t="e">
        <f>+'Ark1'!#REF!</f>
        <v>#REF!</v>
      </c>
      <c r="AE355" s="162" t="e">
        <f t="shared" si="3"/>
        <v>#REF!</v>
      </c>
    </row>
    <row r="356" spans="24:31">
      <c r="X356" s="56" t="e">
        <f>+'Ark1'!#REF!</f>
        <v>#REF!</v>
      </c>
      <c r="Y356" s="56" t="e">
        <f>+'Ark1'!#REF!</f>
        <v>#REF!</v>
      </c>
      <c r="Z356" s="57" t="s">
        <v>39</v>
      </c>
      <c r="AA356" s="56" t="e">
        <f>+'Ark1'!#REF!</f>
        <v>#REF!</v>
      </c>
      <c r="AB356" s="56" t="e">
        <f>+'Ark1'!#REF!</f>
        <v>#REF!</v>
      </c>
      <c r="AC356" s="58" t="e">
        <f>+'Ark1'!#REF!</f>
        <v>#REF!</v>
      </c>
      <c r="AD356" s="58" t="e">
        <f>+'Ark1'!#REF!</f>
        <v>#REF!</v>
      </c>
      <c r="AE356" s="162" t="e">
        <f t="shared" si="3"/>
        <v>#REF!</v>
      </c>
    </row>
    <row r="357" spans="24:31">
      <c r="X357" s="56" t="e">
        <f>+'Ark1'!#REF!</f>
        <v>#REF!</v>
      </c>
      <c r="Y357" s="56" t="e">
        <f>+'Ark1'!#REF!</f>
        <v>#REF!</v>
      </c>
      <c r="Z357" s="57" t="s">
        <v>403</v>
      </c>
      <c r="AA357" s="56" t="e">
        <f>+'Ark1'!#REF!</f>
        <v>#REF!</v>
      </c>
      <c r="AB357" s="56" t="e">
        <f>+'Ark1'!#REF!</f>
        <v>#REF!</v>
      </c>
      <c r="AC357" s="58" t="e">
        <f>+'Ark1'!#REF!</f>
        <v>#REF!</v>
      </c>
      <c r="AD357" s="58" t="e">
        <f>+'Ark1'!#REF!</f>
        <v>#REF!</v>
      </c>
      <c r="AE357" s="162" t="e">
        <f t="shared" si="3"/>
        <v>#REF!</v>
      </c>
    </row>
    <row r="358" spans="24:31">
      <c r="X358" s="56" t="e">
        <f>+'Ark1'!#REF!</f>
        <v>#REF!</v>
      </c>
      <c r="Y358" s="56" t="e">
        <f>+'Ark1'!#REF!</f>
        <v>#REF!</v>
      </c>
      <c r="Z358" s="57" t="s">
        <v>40</v>
      </c>
      <c r="AA358" s="56" t="e">
        <f>+'Ark1'!#REF!</f>
        <v>#REF!</v>
      </c>
      <c r="AB358" s="56" t="e">
        <f>+'Ark1'!#REF!</f>
        <v>#REF!</v>
      </c>
      <c r="AC358" s="58" t="e">
        <f>+'Ark1'!#REF!</f>
        <v>#REF!</v>
      </c>
      <c r="AD358" s="58" t="e">
        <f>+'Ark1'!#REF!</f>
        <v>#REF!</v>
      </c>
      <c r="AE358" s="162" t="e">
        <f t="shared" si="3"/>
        <v>#REF!</v>
      </c>
    </row>
    <row r="359" spans="24:31">
      <c r="X359" t="e">
        <f>+'Ark1'!#REF!</f>
        <v>#REF!</v>
      </c>
      <c r="Y359" t="e">
        <f>+'Ark1'!#REF!</f>
        <v>#REF!</v>
      </c>
      <c r="Z359" s="3" t="s">
        <v>28</v>
      </c>
      <c r="AA359" t="e">
        <f>+'Ark1'!#REF!</f>
        <v>#REF!</v>
      </c>
      <c r="AB359" t="e">
        <f>+'Ark1'!#REF!</f>
        <v>#REF!</v>
      </c>
      <c r="AC359" s="1" t="e">
        <f>+'Ark1'!#REF!</f>
        <v>#REF!</v>
      </c>
      <c r="AD359" s="1" t="e">
        <f>+'Ark1'!#REF!</f>
        <v>#REF!</v>
      </c>
      <c r="AE359" s="98" t="e">
        <f t="shared" si="3"/>
        <v>#REF!</v>
      </c>
    </row>
    <row r="360" spans="24:31">
      <c r="X360" t="e">
        <f>+'Ark1'!#REF!</f>
        <v>#REF!</v>
      </c>
      <c r="Y360" t="e">
        <f>+'Ark1'!#REF!</f>
        <v>#REF!</v>
      </c>
      <c r="Z360" s="3" t="s">
        <v>29</v>
      </c>
      <c r="AA360" t="e">
        <f>+'Ark1'!#REF!</f>
        <v>#REF!</v>
      </c>
      <c r="AB360" t="e">
        <f>+'Ark1'!#REF!</f>
        <v>#REF!</v>
      </c>
      <c r="AC360" s="1" t="e">
        <f>+'Ark1'!#REF!</f>
        <v>#REF!</v>
      </c>
      <c r="AD360" s="1" t="e">
        <f>+'Ark1'!#REF!</f>
        <v>#REF!</v>
      </c>
      <c r="AE360" s="98" t="e">
        <f t="shared" ref="AE360:AE403" si="4">+AB360/AA360</f>
        <v>#REF!</v>
      </c>
    </row>
    <row r="361" spans="24:31">
      <c r="X361" t="e">
        <f>+'Ark1'!#REF!</f>
        <v>#REF!</v>
      </c>
      <c r="Y361" t="e">
        <f>+'Ark1'!#REF!</f>
        <v>#REF!</v>
      </c>
      <c r="Z361" s="3" t="s">
        <v>30</v>
      </c>
      <c r="AA361" t="e">
        <f>+'Ark1'!#REF!</f>
        <v>#REF!</v>
      </c>
      <c r="AB361" t="e">
        <f>+'Ark1'!#REF!</f>
        <v>#REF!</v>
      </c>
      <c r="AC361" s="1" t="e">
        <f>+'Ark1'!#REF!</f>
        <v>#REF!</v>
      </c>
      <c r="AD361" s="1" t="e">
        <f>+'Ark1'!#REF!</f>
        <v>#REF!</v>
      </c>
      <c r="AE361" s="98" t="e">
        <f t="shared" si="4"/>
        <v>#REF!</v>
      </c>
    </row>
    <row r="362" spans="24:31">
      <c r="X362" t="e">
        <f>+'Ark1'!#REF!</f>
        <v>#REF!</v>
      </c>
      <c r="Y362" t="e">
        <f>+'Ark1'!#REF!</f>
        <v>#REF!</v>
      </c>
      <c r="Z362" s="3" t="s">
        <v>31</v>
      </c>
      <c r="AA362" t="e">
        <f>+'Ark1'!#REF!</f>
        <v>#REF!</v>
      </c>
      <c r="AB362" t="e">
        <f>+'Ark1'!#REF!</f>
        <v>#REF!</v>
      </c>
      <c r="AC362" s="1" t="e">
        <f>+'Ark1'!#REF!</f>
        <v>#REF!</v>
      </c>
      <c r="AD362" s="1" t="e">
        <f>+'Ark1'!#REF!</f>
        <v>#REF!</v>
      </c>
      <c r="AE362" s="98" t="e">
        <f t="shared" si="4"/>
        <v>#REF!</v>
      </c>
    </row>
    <row r="363" spans="24:31">
      <c r="X363" t="e">
        <f>+'Ark1'!#REF!</f>
        <v>#REF!</v>
      </c>
      <c r="Y363" t="e">
        <f>+'Ark1'!#REF!</f>
        <v>#REF!</v>
      </c>
      <c r="Z363" s="3" t="s">
        <v>402</v>
      </c>
      <c r="AA363" t="e">
        <f>+'Ark1'!#REF!</f>
        <v>#REF!</v>
      </c>
      <c r="AB363" t="e">
        <f>+'Ark1'!#REF!</f>
        <v>#REF!</v>
      </c>
      <c r="AC363" s="1" t="e">
        <f>+'Ark1'!#REF!</f>
        <v>#REF!</v>
      </c>
      <c r="AD363" s="1" t="e">
        <f>+'Ark1'!#REF!</f>
        <v>#REF!</v>
      </c>
      <c r="AE363" s="98" t="e">
        <f t="shared" si="4"/>
        <v>#REF!</v>
      </c>
    </row>
    <row r="364" spans="24:31">
      <c r="X364" t="e">
        <f>+'Ark1'!#REF!</f>
        <v>#REF!</v>
      </c>
      <c r="Y364" t="e">
        <f>+'Ark1'!#REF!</f>
        <v>#REF!</v>
      </c>
      <c r="Z364" s="3" t="s">
        <v>32</v>
      </c>
      <c r="AA364" t="e">
        <f>+'Ark1'!#REF!</f>
        <v>#REF!</v>
      </c>
      <c r="AB364" t="e">
        <f>+'Ark1'!#REF!</f>
        <v>#REF!</v>
      </c>
      <c r="AC364" s="1" t="e">
        <f>+'Ark1'!#REF!</f>
        <v>#REF!</v>
      </c>
      <c r="AD364" s="1" t="e">
        <f>+'Ark1'!#REF!</f>
        <v>#REF!</v>
      </c>
      <c r="AE364" s="98" t="e">
        <f t="shared" si="4"/>
        <v>#REF!</v>
      </c>
    </row>
    <row r="365" spans="24:31">
      <c r="X365" t="e">
        <f>+'Ark1'!#REF!</f>
        <v>#REF!</v>
      </c>
      <c r="Y365" t="e">
        <f>+'Ark1'!#REF!</f>
        <v>#REF!</v>
      </c>
      <c r="Z365" s="3" t="s">
        <v>33</v>
      </c>
      <c r="AA365" t="e">
        <f>+'Ark1'!#REF!</f>
        <v>#REF!</v>
      </c>
      <c r="AB365" t="e">
        <f>+'Ark1'!#REF!</f>
        <v>#REF!</v>
      </c>
      <c r="AC365" s="1" t="e">
        <f>+'Ark1'!#REF!</f>
        <v>#REF!</v>
      </c>
      <c r="AD365" s="1" t="e">
        <f>+'Ark1'!#REF!</f>
        <v>#REF!</v>
      </c>
      <c r="AE365" s="98" t="e">
        <f t="shared" si="4"/>
        <v>#REF!</v>
      </c>
    </row>
    <row r="366" spans="24:31">
      <c r="X366" t="e">
        <f>+'Ark1'!#REF!</f>
        <v>#REF!</v>
      </c>
      <c r="Y366" t="e">
        <f>+'Ark1'!#REF!</f>
        <v>#REF!</v>
      </c>
      <c r="Z366" s="3" t="s">
        <v>34</v>
      </c>
      <c r="AA366" t="e">
        <f>+'Ark1'!#REF!</f>
        <v>#REF!</v>
      </c>
      <c r="AB366" t="e">
        <f>+'Ark1'!#REF!</f>
        <v>#REF!</v>
      </c>
      <c r="AC366" s="1" t="e">
        <f>+'Ark1'!#REF!</f>
        <v>#REF!</v>
      </c>
      <c r="AD366" s="1" t="e">
        <f>+'Ark1'!#REF!</f>
        <v>#REF!</v>
      </c>
      <c r="AE366" s="98" t="e">
        <f t="shared" si="4"/>
        <v>#REF!</v>
      </c>
    </row>
    <row r="367" spans="24:31">
      <c r="X367" t="e">
        <f>+'Ark1'!#REF!</f>
        <v>#REF!</v>
      </c>
      <c r="Y367" t="e">
        <f>+'Ark1'!#REF!</f>
        <v>#REF!</v>
      </c>
      <c r="Z367" s="3" t="s">
        <v>35</v>
      </c>
      <c r="AA367" t="e">
        <f>+'Ark1'!#REF!</f>
        <v>#REF!</v>
      </c>
      <c r="AB367" t="e">
        <f>+'Ark1'!#REF!</f>
        <v>#REF!</v>
      </c>
      <c r="AC367" s="1" t="e">
        <f>+'Ark1'!#REF!</f>
        <v>#REF!</v>
      </c>
      <c r="AD367" s="1" t="e">
        <f>+'Ark1'!#REF!</f>
        <v>#REF!</v>
      </c>
      <c r="AE367" s="98" t="e">
        <f t="shared" si="4"/>
        <v>#REF!</v>
      </c>
    </row>
    <row r="368" spans="24:31">
      <c r="X368" t="e">
        <f>+'Ark1'!#REF!</f>
        <v>#REF!</v>
      </c>
      <c r="Y368" t="e">
        <f>+'Ark1'!#REF!</f>
        <v>#REF!</v>
      </c>
      <c r="Z368" s="3" t="s">
        <v>36</v>
      </c>
      <c r="AA368" t="e">
        <f>+'Ark1'!#REF!</f>
        <v>#REF!</v>
      </c>
      <c r="AB368" t="e">
        <f>+'Ark1'!#REF!</f>
        <v>#REF!</v>
      </c>
      <c r="AC368" s="1" t="e">
        <f>+'Ark1'!#REF!</f>
        <v>#REF!</v>
      </c>
      <c r="AD368" s="1" t="e">
        <f>+'Ark1'!#REF!</f>
        <v>#REF!</v>
      </c>
      <c r="AE368" s="98" t="e">
        <f t="shared" si="4"/>
        <v>#REF!</v>
      </c>
    </row>
    <row r="369" spans="24:31">
      <c r="X369" t="e">
        <f>+'Ark1'!#REF!</f>
        <v>#REF!</v>
      </c>
      <c r="Y369" t="e">
        <f>+'Ark1'!#REF!</f>
        <v>#REF!</v>
      </c>
      <c r="Z369" s="3" t="s">
        <v>37</v>
      </c>
      <c r="AA369" t="e">
        <f>+'Ark1'!#REF!</f>
        <v>#REF!</v>
      </c>
      <c r="AB369" t="e">
        <f>+'Ark1'!#REF!</f>
        <v>#REF!</v>
      </c>
      <c r="AC369" s="1" t="e">
        <f>+'Ark1'!#REF!</f>
        <v>#REF!</v>
      </c>
      <c r="AD369" s="1" t="e">
        <f>+'Ark1'!#REF!</f>
        <v>#REF!</v>
      </c>
      <c r="AE369" s="98" t="e">
        <f t="shared" si="4"/>
        <v>#REF!</v>
      </c>
    </row>
    <row r="370" spans="24:31">
      <c r="X370" t="e">
        <f>+'Ark1'!#REF!</f>
        <v>#REF!</v>
      </c>
      <c r="Y370" t="e">
        <f>+'Ark1'!#REF!</f>
        <v>#REF!</v>
      </c>
      <c r="Z370" s="3" t="s">
        <v>38</v>
      </c>
      <c r="AA370" t="e">
        <f>+'Ark1'!#REF!</f>
        <v>#REF!</v>
      </c>
      <c r="AB370" t="e">
        <f>+'Ark1'!#REF!</f>
        <v>#REF!</v>
      </c>
      <c r="AC370" s="1" t="e">
        <f>+'Ark1'!#REF!</f>
        <v>#REF!</v>
      </c>
      <c r="AD370" s="1" t="e">
        <f>+'Ark1'!#REF!</f>
        <v>#REF!</v>
      </c>
      <c r="AE370" s="98" t="e">
        <f t="shared" si="4"/>
        <v>#REF!</v>
      </c>
    </row>
    <row r="371" spans="24:31">
      <c r="X371" t="e">
        <f>+'Ark1'!#REF!</f>
        <v>#REF!</v>
      </c>
      <c r="Y371" t="e">
        <f>+'Ark1'!#REF!</f>
        <v>#REF!</v>
      </c>
      <c r="Z371" s="3" t="s">
        <v>39</v>
      </c>
      <c r="AA371" t="e">
        <f>+'Ark1'!#REF!</f>
        <v>#REF!</v>
      </c>
      <c r="AB371" t="e">
        <f>+'Ark1'!#REF!</f>
        <v>#REF!</v>
      </c>
      <c r="AC371" s="1" t="e">
        <f>+'Ark1'!#REF!</f>
        <v>#REF!</v>
      </c>
      <c r="AD371" s="1" t="e">
        <f>+'Ark1'!#REF!</f>
        <v>#REF!</v>
      </c>
      <c r="AE371" s="98" t="e">
        <f t="shared" si="4"/>
        <v>#REF!</v>
      </c>
    </row>
    <row r="372" spans="24:31">
      <c r="X372" t="e">
        <f>+'Ark1'!#REF!</f>
        <v>#REF!</v>
      </c>
      <c r="Y372" t="e">
        <f>+'Ark1'!#REF!</f>
        <v>#REF!</v>
      </c>
      <c r="Z372" s="3" t="s">
        <v>403</v>
      </c>
      <c r="AA372" t="e">
        <f>+'Ark1'!#REF!</f>
        <v>#REF!</v>
      </c>
      <c r="AB372" t="e">
        <f>+'Ark1'!#REF!</f>
        <v>#REF!</v>
      </c>
      <c r="AC372" s="1" t="e">
        <f>+'Ark1'!#REF!</f>
        <v>#REF!</v>
      </c>
      <c r="AD372" s="1" t="e">
        <f>+'Ark1'!#REF!</f>
        <v>#REF!</v>
      </c>
      <c r="AE372" s="98" t="e">
        <f t="shared" si="4"/>
        <v>#REF!</v>
      </c>
    </row>
    <row r="373" spans="24:31">
      <c r="X373" t="e">
        <f>+'Ark1'!#REF!</f>
        <v>#REF!</v>
      </c>
      <c r="Y373" t="e">
        <f>+'Ark1'!#REF!</f>
        <v>#REF!</v>
      </c>
      <c r="Z373" s="3" t="s">
        <v>40</v>
      </c>
      <c r="AA373" t="e">
        <f>+'Ark1'!#REF!</f>
        <v>#REF!</v>
      </c>
      <c r="AB373" t="e">
        <f>+'Ark1'!#REF!</f>
        <v>#REF!</v>
      </c>
      <c r="AC373" s="1" t="e">
        <f>+'Ark1'!#REF!</f>
        <v>#REF!</v>
      </c>
      <c r="AD373" s="1" t="e">
        <f>+'Ark1'!#REF!</f>
        <v>#REF!</v>
      </c>
      <c r="AE373" s="98" t="e">
        <f t="shared" si="4"/>
        <v>#REF!</v>
      </c>
    </row>
    <row r="374" spans="24:31">
      <c r="X374" s="56" t="e">
        <f>+'Ark1'!#REF!</f>
        <v>#REF!</v>
      </c>
      <c r="Y374" s="56" t="e">
        <f>+'Ark1'!#REF!</f>
        <v>#REF!</v>
      </c>
      <c r="Z374" s="57" t="s">
        <v>28</v>
      </c>
      <c r="AA374" s="56" t="e">
        <f>+'Ark1'!#REF!</f>
        <v>#REF!</v>
      </c>
      <c r="AB374" s="56" t="e">
        <f>+'Ark1'!#REF!</f>
        <v>#REF!</v>
      </c>
      <c r="AC374" s="58" t="e">
        <f>+'Ark1'!#REF!</f>
        <v>#REF!</v>
      </c>
      <c r="AD374" s="58" t="e">
        <f>+'Ark1'!#REF!</f>
        <v>#REF!</v>
      </c>
      <c r="AE374" s="162" t="e">
        <f t="shared" si="4"/>
        <v>#REF!</v>
      </c>
    </row>
    <row r="375" spans="24:31">
      <c r="X375" s="56" t="e">
        <f>+'Ark1'!#REF!</f>
        <v>#REF!</v>
      </c>
      <c r="Y375" s="56" t="e">
        <f>+'Ark1'!#REF!</f>
        <v>#REF!</v>
      </c>
      <c r="Z375" s="57" t="s">
        <v>29</v>
      </c>
      <c r="AA375" s="56" t="e">
        <f>+'Ark1'!#REF!</f>
        <v>#REF!</v>
      </c>
      <c r="AB375" s="56" t="e">
        <f>+'Ark1'!#REF!</f>
        <v>#REF!</v>
      </c>
      <c r="AC375" s="58" t="e">
        <f>+'Ark1'!#REF!</f>
        <v>#REF!</v>
      </c>
      <c r="AD375" s="58" t="e">
        <f>+'Ark1'!#REF!</f>
        <v>#REF!</v>
      </c>
      <c r="AE375" s="162" t="e">
        <f t="shared" si="4"/>
        <v>#REF!</v>
      </c>
    </row>
    <row r="376" spans="24:31">
      <c r="X376" s="56" t="e">
        <f>+'Ark1'!#REF!</f>
        <v>#REF!</v>
      </c>
      <c r="Y376" s="56" t="e">
        <f>+'Ark1'!#REF!</f>
        <v>#REF!</v>
      </c>
      <c r="Z376" s="57" t="s">
        <v>30</v>
      </c>
      <c r="AA376" s="56" t="e">
        <f>+'Ark1'!#REF!</f>
        <v>#REF!</v>
      </c>
      <c r="AB376" s="56" t="e">
        <f>+'Ark1'!#REF!</f>
        <v>#REF!</v>
      </c>
      <c r="AC376" s="58" t="e">
        <f>+'Ark1'!#REF!</f>
        <v>#REF!</v>
      </c>
      <c r="AD376" s="58" t="e">
        <f>+'Ark1'!#REF!</f>
        <v>#REF!</v>
      </c>
      <c r="AE376" s="162" t="e">
        <f t="shared" si="4"/>
        <v>#REF!</v>
      </c>
    </row>
    <row r="377" spans="24:31">
      <c r="X377" s="56" t="e">
        <f>+'Ark1'!#REF!</f>
        <v>#REF!</v>
      </c>
      <c r="Y377" s="56" t="e">
        <f>+'Ark1'!#REF!</f>
        <v>#REF!</v>
      </c>
      <c r="Z377" s="57" t="s">
        <v>31</v>
      </c>
      <c r="AA377" s="56" t="e">
        <f>+'Ark1'!#REF!</f>
        <v>#REF!</v>
      </c>
      <c r="AB377" s="56" t="e">
        <f>+'Ark1'!#REF!</f>
        <v>#REF!</v>
      </c>
      <c r="AC377" s="58" t="e">
        <f>+'Ark1'!#REF!</f>
        <v>#REF!</v>
      </c>
      <c r="AD377" s="58" t="e">
        <f>+'Ark1'!#REF!</f>
        <v>#REF!</v>
      </c>
      <c r="AE377" s="162" t="e">
        <f t="shared" si="4"/>
        <v>#REF!</v>
      </c>
    </row>
    <row r="378" spans="24:31">
      <c r="X378" s="56" t="e">
        <f>+'Ark1'!#REF!</f>
        <v>#REF!</v>
      </c>
      <c r="Y378" s="56" t="e">
        <f>+'Ark1'!#REF!</f>
        <v>#REF!</v>
      </c>
      <c r="Z378" s="57" t="s">
        <v>402</v>
      </c>
      <c r="AA378" s="56" t="e">
        <f>+'Ark1'!#REF!</f>
        <v>#REF!</v>
      </c>
      <c r="AB378" s="56" t="e">
        <f>+'Ark1'!#REF!</f>
        <v>#REF!</v>
      </c>
      <c r="AC378" s="58" t="e">
        <f>+'Ark1'!#REF!</f>
        <v>#REF!</v>
      </c>
      <c r="AD378" s="58" t="e">
        <f>+'Ark1'!#REF!</f>
        <v>#REF!</v>
      </c>
      <c r="AE378" s="162" t="e">
        <f t="shared" si="4"/>
        <v>#REF!</v>
      </c>
    </row>
    <row r="379" spans="24:31">
      <c r="X379" s="56" t="e">
        <f>+'Ark1'!#REF!</f>
        <v>#REF!</v>
      </c>
      <c r="Y379" s="56" t="e">
        <f>+'Ark1'!#REF!</f>
        <v>#REF!</v>
      </c>
      <c r="Z379" s="57" t="s">
        <v>32</v>
      </c>
      <c r="AA379" s="56" t="e">
        <f>+'Ark1'!#REF!</f>
        <v>#REF!</v>
      </c>
      <c r="AB379" s="56" t="e">
        <f>+'Ark1'!#REF!</f>
        <v>#REF!</v>
      </c>
      <c r="AC379" s="58" t="e">
        <f>+'Ark1'!#REF!</f>
        <v>#REF!</v>
      </c>
      <c r="AD379" s="58" t="e">
        <f>+'Ark1'!#REF!</f>
        <v>#REF!</v>
      </c>
      <c r="AE379" s="162" t="e">
        <f t="shared" si="4"/>
        <v>#REF!</v>
      </c>
    </row>
    <row r="380" spans="24:31">
      <c r="X380" s="56" t="e">
        <f>+'Ark1'!#REF!</f>
        <v>#REF!</v>
      </c>
      <c r="Y380" s="56" t="e">
        <f>+'Ark1'!#REF!</f>
        <v>#REF!</v>
      </c>
      <c r="Z380" s="57" t="s">
        <v>33</v>
      </c>
      <c r="AA380" s="56" t="e">
        <f>+'Ark1'!#REF!</f>
        <v>#REF!</v>
      </c>
      <c r="AB380" s="56" t="e">
        <f>+'Ark1'!#REF!</f>
        <v>#REF!</v>
      </c>
      <c r="AC380" s="58" t="e">
        <f>+'Ark1'!#REF!</f>
        <v>#REF!</v>
      </c>
      <c r="AD380" s="58" t="e">
        <f>+'Ark1'!#REF!</f>
        <v>#REF!</v>
      </c>
      <c r="AE380" s="162" t="e">
        <f t="shared" si="4"/>
        <v>#REF!</v>
      </c>
    </row>
    <row r="381" spans="24:31">
      <c r="X381" s="56" t="e">
        <f>+'Ark1'!#REF!</f>
        <v>#REF!</v>
      </c>
      <c r="Y381" s="56" t="e">
        <f>+'Ark1'!#REF!</f>
        <v>#REF!</v>
      </c>
      <c r="Z381" s="57" t="s">
        <v>34</v>
      </c>
      <c r="AA381" s="56" t="e">
        <f>+'Ark1'!#REF!</f>
        <v>#REF!</v>
      </c>
      <c r="AB381" s="56" t="e">
        <f>+'Ark1'!#REF!</f>
        <v>#REF!</v>
      </c>
      <c r="AC381" s="58" t="e">
        <f>+'Ark1'!#REF!</f>
        <v>#REF!</v>
      </c>
      <c r="AD381" s="58" t="e">
        <f>+'Ark1'!#REF!</f>
        <v>#REF!</v>
      </c>
      <c r="AE381" s="162" t="e">
        <f t="shared" si="4"/>
        <v>#REF!</v>
      </c>
    </row>
    <row r="382" spans="24:31">
      <c r="X382" s="56" t="e">
        <f>+'Ark1'!#REF!</f>
        <v>#REF!</v>
      </c>
      <c r="Y382" s="56" t="e">
        <f>+'Ark1'!#REF!</f>
        <v>#REF!</v>
      </c>
      <c r="Z382" s="57" t="s">
        <v>35</v>
      </c>
      <c r="AA382" s="56" t="e">
        <f>+'Ark1'!#REF!</f>
        <v>#REF!</v>
      </c>
      <c r="AB382" s="56" t="e">
        <f>+'Ark1'!#REF!</f>
        <v>#REF!</v>
      </c>
      <c r="AC382" s="58" t="e">
        <f>+'Ark1'!#REF!</f>
        <v>#REF!</v>
      </c>
      <c r="AD382" s="58" t="e">
        <f>+'Ark1'!#REF!</f>
        <v>#REF!</v>
      </c>
      <c r="AE382" s="162" t="e">
        <f t="shared" si="4"/>
        <v>#REF!</v>
      </c>
    </row>
    <row r="383" spans="24:31">
      <c r="X383" s="56" t="e">
        <f>+'Ark1'!#REF!</f>
        <v>#REF!</v>
      </c>
      <c r="Y383" s="56" t="e">
        <f>+'Ark1'!#REF!</f>
        <v>#REF!</v>
      </c>
      <c r="Z383" s="57" t="s">
        <v>36</v>
      </c>
      <c r="AA383" s="56" t="e">
        <f>+'Ark1'!#REF!</f>
        <v>#REF!</v>
      </c>
      <c r="AB383" s="56" t="e">
        <f>+'Ark1'!#REF!</f>
        <v>#REF!</v>
      </c>
      <c r="AC383" s="58" t="e">
        <f>+'Ark1'!#REF!</f>
        <v>#REF!</v>
      </c>
      <c r="AD383" s="58" t="e">
        <f>+'Ark1'!#REF!</f>
        <v>#REF!</v>
      </c>
      <c r="AE383" s="162" t="e">
        <f t="shared" si="4"/>
        <v>#REF!</v>
      </c>
    </row>
    <row r="384" spans="24:31">
      <c r="X384" s="56" t="e">
        <f>+'Ark1'!#REF!</f>
        <v>#REF!</v>
      </c>
      <c r="Y384" s="56" t="e">
        <f>+'Ark1'!#REF!</f>
        <v>#REF!</v>
      </c>
      <c r="Z384" s="57" t="s">
        <v>37</v>
      </c>
      <c r="AA384" s="56" t="e">
        <f>+'Ark1'!#REF!</f>
        <v>#REF!</v>
      </c>
      <c r="AB384" s="56" t="e">
        <f>+'Ark1'!#REF!</f>
        <v>#REF!</v>
      </c>
      <c r="AC384" s="58" t="e">
        <f>+'Ark1'!#REF!</f>
        <v>#REF!</v>
      </c>
      <c r="AD384" s="58" t="e">
        <f>+'Ark1'!#REF!</f>
        <v>#REF!</v>
      </c>
      <c r="AE384" s="162" t="e">
        <f t="shared" si="4"/>
        <v>#REF!</v>
      </c>
    </row>
    <row r="385" spans="24:31">
      <c r="X385" s="56" t="e">
        <f>+'Ark1'!#REF!</f>
        <v>#REF!</v>
      </c>
      <c r="Y385" s="56" t="e">
        <f>+'Ark1'!#REF!</f>
        <v>#REF!</v>
      </c>
      <c r="Z385" s="57" t="s">
        <v>38</v>
      </c>
      <c r="AA385" s="56" t="e">
        <f>+'Ark1'!#REF!</f>
        <v>#REF!</v>
      </c>
      <c r="AB385" s="56" t="e">
        <f>+'Ark1'!#REF!</f>
        <v>#REF!</v>
      </c>
      <c r="AC385" s="58" t="e">
        <f>+'Ark1'!#REF!</f>
        <v>#REF!</v>
      </c>
      <c r="AD385" s="58" t="e">
        <f>+'Ark1'!#REF!</f>
        <v>#REF!</v>
      </c>
      <c r="AE385" s="162" t="e">
        <f t="shared" si="4"/>
        <v>#REF!</v>
      </c>
    </row>
    <row r="386" spans="24:31">
      <c r="X386" s="56" t="e">
        <f>+'Ark1'!#REF!</f>
        <v>#REF!</v>
      </c>
      <c r="Y386" s="56" t="e">
        <f>+'Ark1'!#REF!</f>
        <v>#REF!</v>
      </c>
      <c r="Z386" s="57" t="s">
        <v>39</v>
      </c>
      <c r="AA386" s="56" t="e">
        <f>+'Ark1'!#REF!</f>
        <v>#REF!</v>
      </c>
      <c r="AB386" s="56" t="e">
        <f>+'Ark1'!#REF!</f>
        <v>#REF!</v>
      </c>
      <c r="AC386" s="58" t="e">
        <f>+'Ark1'!#REF!</f>
        <v>#REF!</v>
      </c>
      <c r="AD386" s="58" t="e">
        <f>+'Ark1'!#REF!</f>
        <v>#REF!</v>
      </c>
      <c r="AE386" s="162" t="e">
        <f t="shared" si="4"/>
        <v>#REF!</v>
      </c>
    </row>
    <row r="387" spans="24:31">
      <c r="X387" s="56" t="e">
        <f>+'Ark1'!#REF!</f>
        <v>#REF!</v>
      </c>
      <c r="Y387" s="56" t="e">
        <f>+'Ark1'!#REF!</f>
        <v>#REF!</v>
      </c>
      <c r="Z387" s="57" t="s">
        <v>403</v>
      </c>
      <c r="AA387" s="56" t="e">
        <f>+'Ark1'!#REF!</f>
        <v>#REF!</v>
      </c>
      <c r="AB387" s="56" t="e">
        <f>+'Ark1'!#REF!</f>
        <v>#REF!</v>
      </c>
      <c r="AC387" s="58" t="e">
        <f>+'Ark1'!#REF!</f>
        <v>#REF!</v>
      </c>
      <c r="AD387" s="58" t="e">
        <f>+'Ark1'!#REF!</f>
        <v>#REF!</v>
      </c>
      <c r="AE387" s="162" t="e">
        <f t="shared" si="4"/>
        <v>#REF!</v>
      </c>
    </row>
    <row r="388" spans="24:31">
      <c r="X388" s="56" t="e">
        <f>+'Ark1'!#REF!</f>
        <v>#REF!</v>
      </c>
      <c r="Y388" s="56" t="e">
        <f>+'Ark1'!#REF!</f>
        <v>#REF!</v>
      </c>
      <c r="Z388" s="57" t="s">
        <v>40</v>
      </c>
      <c r="AA388" s="56" t="e">
        <f>+'Ark1'!#REF!</f>
        <v>#REF!</v>
      </c>
      <c r="AB388" s="56" t="e">
        <f>+'Ark1'!#REF!</f>
        <v>#REF!</v>
      </c>
      <c r="AC388" s="58" t="e">
        <f>+'Ark1'!#REF!</f>
        <v>#REF!</v>
      </c>
      <c r="AD388" s="58" t="e">
        <f>+'Ark1'!#REF!</f>
        <v>#REF!</v>
      </c>
      <c r="AE388" s="162" t="e">
        <f t="shared" si="4"/>
        <v>#REF!</v>
      </c>
    </row>
    <row r="389" spans="24:31">
      <c r="X389" t="e">
        <f>+'Ark1'!#REF!</f>
        <v>#REF!</v>
      </c>
      <c r="Y389" t="e">
        <f>+'Ark1'!#REF!</f>
        <v>#REF!</v>
      </c>
      <c r="Z389" s="3" t="s">
        <v>28</v>
      </c>
      <c r="AA389" t="e">
        <f>+'Ark1'!#REF!</f>
        <v>#REF!</v>
      </c>
      <c r="AB389" t="e">
        <f>+'Ark1'!#REF!</f>
        <v>#REF!</v>
      </c>
      <c r="AC389" s="1" t="e">
        <f>+'Ark1'!#REF!</f>
        <v>#REF!</v>
      </c>
      <c r="AD389" s="1" t="e">
        <f>+'Ark1'!#REF!</f>
        <v>#REF!</v>
      </c>
      <c r="AE389" s="98" t="e">
        <f t="shared" si="4"/>
        <v>#REF!</v>
      </c>
    </row>
    <row r="390" spans="24:31">
      <c r="X390" t="e">
        <f>+'Ark1'!#REF!</f>
        <v>#REF!</v>
      </c>
      <c r="Y390" t="e">
        <f>+'Ark1'!#REF!</f>
        <v>#REF!</v>
      </c>
      <c r="Z390" s="3" t="s">
        <v>29</v>
      </c>
      <c r="AA390" t="e">
        <f>+'Ark1'!#REF!</f>
        <v>#REF!</v>
      </c>
      <c r="AB390" t="e">
        <f>+'Ark1'!#REF!</f>
        <v>#REF!</v>
      </c>
      <c r="AC390" s="1" t="e">
        <f>+'Ark1'!#REF!</f>
        <v>#REF!</v>
      </c>
      <c r="AD390" s="1" t="e">
        <f>+'Ark1'!#REF!</f>
        <v>#REF!</v>
      </c>
      <c r="AE390" s="98" t="e">
        <f t="shared" si="4"/>
        <v>#REF!</v>
      </c>
    </row>
    <row r="391" spans="24:31">
      <c r="X391" t="e">
        <f>+'Ark1'!#REF!</f>
        <v>#REF!</v>
      </c>
      <c r="Y391" t="e">
        <f>+'Ark1'!#REF!</f>
        <v>#REF!</v>
      </c>
      <c r="Z391" s="3" t="s">
        <v>30</v>
      </c>
      <c r="AA391" t="e">
        <f>+'Ark1'!#REF!</f>
        <v>#REF!</v>
      </c>
      <c r="AB391" t="e">
        <f>+'Ark1'!#REF!</f>
        <v>#REF!</v>
      </c>
      <c r="AC391" s="1" t="e">
        <f>+'Ark1'!#REF!</f>
        <v>#REF!</v>
      </c>
      <c r="AD391" s="1" t="e">
        <f>+'Ark1'!#REF!</f>
        <v>#REF!</v>
      </c>
      <c r="AE391" s="98" t="e">
        <f t="shared" si="4"/>
        <v>#REF!</v>
      </c>
    </row>
    <row r="392" spans="24:31">
      <c r="X392" t="e">
        <f>+'Ark1'!#REF!</f>
        <v>#REF!</v>
      </c>
      <c r="Y392" t="e">
        <f>+'Ark1'!#REF!</f>
        <v>#REF!</v>
      </c>
      <c r="Z392" s="3" t="s">
        <v>31</v>
      </c>
      <c r="AA392" t="e">
        <f>+'Ark1'!#REF!</f>
        <v>#REF!</v>
      </c>
      <c r="AB392" t="e">
        <f>+'Ark1'!#REF!</f>
        <v>#REF!</v>
      </c>
      <c r="AC392" s="1" t="e">
        <f>+'Ark1'!#REF!</f>
        <v>#REF!</v>
      </c>
      <c r="AD392" s="1" t="e">
        <f>+'Ark1'!#REF!</f>
        <v>#REF!</v>
      </c>
      <c r="AE392" s="98" t="e">
        <f t="shared" si="4"/>
        <v>#REF!</v>
      </c>
    </row>
    <row r="393" spans="24:31">
      <c r="X393" t="e">
        <f>+'Ark1'!#REF!</f>
        <v>#REF!</v>
      </c>
      <c r="Y393" t="e">
        <f>+'Ark1'!#REF!</f>
        <v>#REF!</v>
      </c>
      <c r="Z393" s="3" t="s">
        <v>402</v>
      </c>
      <c r="AA393" t="e">
        <f>+'Ark1'!#REF!</f>
        <v>#REF!</v>
      </c>
      <c r="AB393" t="e">
        <f>+'Ark1'!#REF!</f>
        <v>#REF!</v>
      </c>
      <c r="AC393" s="1" t="e">
        <f>+'Ark1'!#REF!</f>
        <v>#REF!</v>
      </c>
      <c r="AD393" s="1" t="e">
        <f>+'Ark1'!#REF!</f>
        <v>#REF!</v>
      </c>
      <c r="AE393" s="98" t="e">
        <f t="shared" si="4"/>
        <v>#REF!</v>
      </c>
    </row>
    <row r="394" spans="24:31">
      <c r="X394" t="e">
        <f>+'Ark1'!#REF!</f>
        <v>#REF!</v>
      </c>
      <c r="Y394" t="e">
        <f>+'Ark1'!#REF!</f>
        <v>#REF!</v>
      </c>
      <c r="Z394" s="3" t="s">
        <v>32</v>
      </c>
      <c r="AA394" t="e">
        <f>+'Ark1'!#REF!</f>
        <v>#REF!</v>
      </c>
      <c r="AB394" t="e">
        <f>+'Ark1'!#REF!</f>
        <v>#REF!</v>
      </c>
      <c r="AC394" s="1" t="e">
        <f>+'Ark1'!#REF!</f>
        <v>#REF!</v>
      </c>
      <c r="AD394" s="1" t="e">
        <f>+'Ark1'!#REF!</f>
        <v>#REF!</v>
      </c>
      <c r="AE394" s="98" t="e">
        <f t="shared" si="4"/>
        <v>#REF!</v>
      </c>
    </row>
    <row r="395" spans="24:31">
      <c r="X395" t="e">
        <f>+'Ark1'!#REF!</f>
        <v>#REF!</v>
      </c>
      <c r="Y395" t="e">
        <f>+'Ark1'!#REF!</f>
        <v>#REF!</v>
      </c>
      <c r="Z395" s="3" t="s">
        <v>33</v>
      </c>
      <c r="AA395" t="e">
        <f>+'Ark1'!#REF!</f>
        <v>#REF!</v>
      </c>
      <c r="AB395" t="e">
        <f>+'Ark1'!#REF!</f>
        <v>#REF!</v>
      </c>
      <c r="AC395" s="1" t="e">
        <f>+'Ark1'!#REF!</f>
        <v>#REF!</v>
      </c>
      <c r="AD395" s="1" t="e">
        <f>+'Ark1'!#REF!</f>
        <v>#REF!</v>
      </c>
      <c r="AE395" s="98" t="e">
        <f t="shared" si="4"/>
        <v>#REF!</v>
      </c>
    </row>
    <row r="396" spans="24:31">
      <c r="X396" t="e">
        <f>+'Ark1'!#REF!</f>
        <v>#REF!</v>
      </c>
      <c r="Y396" t="e">
        <f>+'Ark1'!#REF!</f>
        <v>#REF!</v>
      </c>
      <c r="Z396" s="3" t="s">
        <v>34</v>
      </c>
      <c r="AA396" t="e">
        <f>+'Ark1'!#REF!</f>
        <v>#REF!</v>
      </c>
      <c r="AB396" t="e">
        <f>+'Ark1'!#REF!</f>
        <v>#REF!</v>
      </c>
      <c r="AC396" s="1" t="e">
        <f>+'Ark1'!#REF!</f>
        <v>#REF!</v>
      </c>
      <c r="AD396" s="1" t="e">
        <f>+'Ark1'!#REF!</f>
        <v>#REF!</v>
      </c>
      <c r="AE396" s="98" t="e">
        <f t="shared" si="4"/>
        <v>#REF!</v>
      </c>
    </row>
    <row r="397" spans="24:31">
      <c r="X397" t="e">
        <f>+'Ark1'!#REF!</f>
        <v>#REF!</v>
      </c>
      <c r="Y397" t="e">
        <f>+'Ark1'!#REF!</f>
        <v>#REF!</v>
      </c>
      <c r="Z397" s="3" t="s">
        <v>35</v>
      </c>
      <c r="AA397" t="e">
        <f>+'Ark1'!#REF!</f>
        <v>#REF!</v>
      </c>
      <c r="AB397" t="e">
        <f>+'Ark1'!#REF!</f>
        <v>#REF!</v>
      </c>
      <c r="AC397" s="1" t="e">
        <f>+'Ark1'!#REF!</f>
        <v>#REF!</v>
      </c>
      <c r="AD397" s="1" t="e">
        <f>+'Ark1'!#REF!</f>
        <v>#REF!</v>
      </c>
      <c r="AE397" s="98" t="e">
        <f t="shared" si="4"/>
        <v>#REF!</v>
      </c>
    </row>
    <row r="398" spans="24:31">
      <c r="X398" t="e">
        <f>+'Ark1'!#REF!</f>
        <v>#REF!</v>
      </c>
      <c r="Y398" t="e">
        <f>+'Ark1'!#REF!</f>
        <v>#REF!</v>
      </c>
      <c r="Z398" s="3" t="s">
        <v>36</v>
      </c>
      <c r="AA398" t="e">
        <f>+'Ark1'!#REF!</f>
        <v>#REF!</v>
      </c>
      <c r="AB398" t="e">
        <f>+'Ark1'!#REF!</f>
        <v>#REF!</v>
      </c>
      <c r="AC398" s="1" t="e">
        <f>+'Ark1'!#REF!</f>
        <v>#REF!</v>
      </c>
      <c r="AD398" s="1" t="e">
        <f>+'Ark1'!#REF!</f>
        <v>#REF!</v>
      </c>
      <c r="AE398" s="98" t="e">
        <f t="shared" si="4"/>
        <v>#REF!</v>
      </c>
    </row>
    <row r="399" spans="24:31">
      <c r="X399" t="e">
        <f>+'Ark1'!#REF!</f>
        <v>#REF!</v>
      </c>
      <c r="Y399" t="e">
        <f>+'Ark1'!#REF!</f>
        <v>#REF!</v>
      </c>
      <c r="Z399" s="3" t="s">
        <v>37</v>
      </c>
      <c r="AA399" t="e">
        <f>+'Ark1'!#REF!</f>
        <v>#REF!</v>
      </c>
      <c r="AB399" t="e">
        <f>+'Ark1'!#REF!</f>
        <v>#REF!</v>
      </c>
      <c r="AC399" s="1" t="e">
        <f>+'Ark1'!#REF!</f>
        <v>#REF!</v>
      </c>
      <c r="AD399" s="1" t="e">
        <f>+'Ark1'!#REF!</f>
        <v>#REF!</v>
      </c>
      <c r="AE399" s="98" t="e">
        <f t="shared" si="4"/>
        <v>#REF!</v>
      </c>
    </row>
    <row r="400" spans="24:31">
      <c r="X400" t="e">
        <f>+'Ark1'!#REF!</f>
        <v>#REF!</v>
      </c>
      <c r="Y400" t="e">
        <f>+'Ark1'!#REF!</f>
        <v>#REF!</v>
      </c>
      <c r="Z400" s="3" t="s">
        <v>38</v>
      </c>
      <c r="AA400" t="e">
        <f>+'Ark1'!#REF!</f>
        <v>#REF!</v>
      </c>
      <c r="AB400" t="e">
        <f>+'Ark1'!#REF!</f>
        <v>#REF!</v>
      </c>
      <c r="AC400" s="1" t="e">
        <f>+'Ark1'!#REF!</f>
        <v>#REF!</v>
      </c>
      <c r="AD400" s="1" t="e">
        <f>+'Ark1'!#REF!</f>
        <v>#REF!</v>
      </c>
      <c r="AE400" s="98" t="e">
        <f t="shared" si="4"/>
        <v>#REF!</v>
      </c>
    </row>
    <row r="401" spans="24:31">
      <c r="X401" t="e">
        <f>+'Ark1'!#REF!</f>
        <v>#REF!</v>
      </c>
      <c r="Y401" t="e">
        <f>+'Ark1'!#REF!</f>
        <v>#REF!</v>
      </c>
      <c r="Z401" s="3" t="s">
        <v>39</v>
      </c>
      <c r="AA401" t="e">
        <f>+'Ark1'!#REF!</f>
        <v>#REF!</v>
      </c>
      <c r="AB401" t="e">
        <f>+'Ark1'!#REF!</f>
        <v>#REF!</v>
      </c>
      <c r="AC401" s="1" t="e">
        <f>+'Ark1'!#REF!</f>
        <v>#REF!</v>
      </c>
      <c r="AD401" s="1" t="e">
        <f>+'Ark1'!#REF!</f>
        <v>#REF!</v>
      </c>
      <c r="AE401" s="98" t="e">
        <f t="shared" si="4"/>
        <v>#REF!</v>
      </c>
    </row>
    <row r="402" spans="24:31">
      <c r="X402" t="e">
        <f>+'Ark1'!#REF!</f>
        <v>#REF!</v>
      </c>
      <c r="Y402" t="e">
        <f>+'Ark1'!#REF!</f>
        <v>#REF!</v>
      </c>
      <c r="Z402" s="3" t="s">
        <v>403</v>
      </c>
      <c r="AA402" t="e">
        <f>+'Ark1'!#REF!</f>
        <v>#REF!</v>
      </c>
      <c r="AB402" t="e">
        <f>+'Ark1'!#REF!</f>
        <v>#REF!</v>
      </c>
      <c r="AC402" s="1" t="e">
        <f>+'Ark1'!#REF!</f>
        <v>#REF!</v>
      </c>
      <c r="AD402" s="1" t="e">
        <f>+'Ark1'!#REF!</f>
        <v>#REF!</v>
      </c>
      <c r="AE402" s="98" t="e">
        <f t="shared" si="4"/>
        <v>#REF!</v>
      </c>
    </row>
    <row r="403" spans="24:31">
      <c r="X403" t="e">
        <f>+'Ark1'!#REF!</f>
        <v>#REF!</v>
      </c>
      <c r="Y403" t="e">
        <f>+'Ark1'!#REF!</f>
        <v>#REF!</v>
      </c>
      <c r="Z403" s="3" t="s">
        <v>40</v>
      </c>
      <c r="AA403" t="e">
        <f>+'Ark1'!#REF!</f>
        <v>#REF!</v>
      </c>
      <c r="AB403" t="e">
        <f>+'Ark1'!#REF!</f>
        <v>#REF!</v>
      </c>
      <c r="AC403" s="1" t="e">
        <f>+'Ark1'!#REF!</f>
        <v>#REF!</v>
      </c>
      <c r="AD403" s="1" t="e">
        <f>+'Ark1'!#REF!</f>
        <v>#REF!</v>
      </c>
      <c r="AE403" s="98" t="e">
        <f t="shared" si="4"/>
        <v>#REF!</v>
      </c>
    </row>
    <row r="404" spans="24:31">
      <c r="X404" s="47"/>
      <c r="Y404" s="47"/>
      <c r="Z404" s="47"/>
      <c r="AA404" s="47"/>
      <c r="AB404" s="47"/>
      <c r="AC404" s="47"/>
      <c r="AD404" s="47"/>
      <c r="AE404" s="93"/>
    </row>
    <row r="405" spans="24:31">
      <c r="X405" s="47"/>
      <c r="Y405" s="47"/>
      <c r="Z405" s="47"/>
      <c r="AA405" s="47"/>
      <c r="AB405" s="47"/>
      <c r="AC405" s="47"/>
      <c r="AD405" s="47"/>
      <c r="AE405" s="93"/>
    </row>
    <row r="406" spans="24:31">
      <c r="X406" s="36"/>
      <c r="Y406" s="36"/>
      <c r="Z406" s="36"/>
      <c r="AA406" s="36"/>
      <c r="AB406" s="36"/>
      <c r="AC406" s="36"/>
    </row>
    <row r="407" spans="24:31">
      <c r="X407" s="36"/>
      <c r="Y407" s="36"/>
      <c r="Z407" s="36"/>
      <c r="AA407" s="36"/>
      <c r="AB407" s="36"/>
      <c r="AC407" s="36"/>
    </row>
    <row r="408" spans="24:31">
      <c r="X408" s="36"/>
      <c r="Y408" s="36"/>
      <c r="Z408" s="36"/>
      <c r="AA408" s="36"/>
      <c r="AB408" s="36"/>
      <c r="AC408" s="36"/>
    </row>
    <row r="409" spans="24:31">
      <c r="X409" s="36"/>
      <c r="Y409" s="36"/>
      <c r="Z409" s="36"/>
      <c r="AA409" s="36"/>
      <c r="AB409" s="36"/>
      <c r="AC409" s="36"/>
    </row>
    <row r="410" spans="24:31">
      <c r="X410" s="36"/>
      <c r="Y410" s="36"/>
      <c r="Z410" s="36"/>
      <c r="AA410" s="36"/>
      <c r="AB410" s="36"/>
      <c r="AC410" s="36"/>
    </row>
    <row r="411" spans="24:31">
      <c r="X411" s="36"/>
      <c r="Y411" s="36"/>
      <c r="Z411" s="36"/>
      <c r="AA411" s="36"/>
      <c r="AB411" s="36"/>
      <c r="AC411" s="36"/>
    </row>
    <row r="412" spans="24:31">
      <c r="X412" s="36"/>
      <c r="Y412" s="36"/>
      <c r="Z412" s="36"/>
      <c r="AA412" s="36"/>
      <c r="AB412" s="36"/>
      <c r="AC412" s="36"/>
    </row>
    <row r="413" spans="24:31">
      <c r="X413" s="36"/>
      <c r="Y413" s="36"/>
      <c r="Z413" s="36"/>
      <c r="AA413" s="36"/>
      <c r="AB413" s="36"/>
      <c r="AC413" s="36"/>
    </row>
    <row r="414" spans="24:31">
      <c r="X414" s="36"/>
      <c r="Y414" s="36"/>
      <c r="Z414" s="36"/>
      <c r="AA414" s="36"/>
      <c r="AB414" s="36"/>
      <c r="AC414" s="36"/>
    </row>
    <row r="415" spans="24:31">
      <c r="X415" s="36"/>
      <c r="Y415" s="36"/>
      <c r="Z415" s="36"/>
      <c r="AA415" s="36"/>
      <c r="AB415" s="36"/>
      <c r="AC415" s="36"/>
    </row>
    <row r="416" spans="24:31">
      <c r="X416" s="36"/>
      <c r="Y416" s="36"/>
      <c r="Z416" s="36"/>
      <c r="AA416" s="36"/>
      <c r="AB416" s="36"/>
      <c r="AC416" s="36"/>
    </row>
    <row r="417" spans="24:29">
      <c r="X417" s="36"/>
      <c r="Y417" s="36"/>
      <c r="Z417" s="36"/>
      <c r="AA417" s="36"/>
      <c r="AB417" s="36"/>
      <c r="AC417" s="36"/>
    </row>
    <row r="439" spans="30:40">
      <c r="AD439" s="36"/>
      <c r="AF439" s="1"/>
      <c r="AG439" s="1"/>
      <c r="AH439" s="1"/>
      <c r="AI439" s="1"/>
      <c r="AJ439" s="1"/>
      <c r="AK439" s="1"/>
      <c r="AL439" s="1"/>
      <c r="AM439" s="1"/>
      <c r="AN439" s="1"/>
    </row>
    <row r="440" spans="30:40">
      <c r="AD440" s="36"/>
      <c r="AF440" s="1"/>
      <c r="AG440" s="1"/>
      <c r="AH440" s="1"/>
      <c r="AI440" s="1"/>
      <c r="AJ440" s="1"/>
      <c r="AK440" s="1"/>
      <c r="AL440" s="1"/>
      <c r="AM440" s="1"/>
      <c r="AN440" s="1"/>
    </row>
    <row r="441" spans="30:40">
      <c r="AF441" s="1"/>
      <c r="AG441" s="1"/>
      <c r="AH441" s="1"/>
      <c r="AI441" s="1"/>
      <c r="AJ441" s="1"/>
      <c r="AK441" s="1"/>
      <c r="AL441" s="1"/>
      <c r="AM441" s="1"/>
      <c r="AN441" s="1"/>
    </row>
    <row r="442" spans="30:40">
      <c r="AF442" s="1"/>
      <c r="AG442" s="1"/>
      <c r="AH442" s="1"/>
      <c r="AI442" s="1"/>
      <c r="AJ442" s="1"/>
      <c r="AK442" s="1"/>
      <c r="AL442" s="1"/>
      <c r="AM442" s="1"/>
      <c r="AN442" s="1"/>
    </row>
    <row r="443" spans="30:40">
      <c r="AF443" s="1"/>
      <c r="AG443" s="1"/>
      <c r="AH443" s="1"/>
      <c r="AI443" s="1"/>
      <c r="AJ443" s="1"/>
      <c r="AK443" s="1"/>
      <c r="AL443" s="1"/>
      <c r="AM443" s="1"/>
      <c r="AN443" s="1"/>
    </row>
    <row r="444" spans="30:40">
      <c r="AF444" s="1"/>
      <c r="AG444" s="1"/>
      <c r="AH444" s="1"/>
      <c r="AI444" s="1"/>
      <c r="AJ444" s="1"/>
      <c r="AK444" s="1"/>
      <c r="AL444" s="1"/>
      <c r="AM444" s="1"/>
      <c r="AN444" s="1"/>
    </row>
    <row r="473" spans="16:16">
      <c r="P473" t="s">
        <v>655</v>
      </c>
    </row>
    <row r="478" spans="16:16">
      <c r="P478" s="3"/>
    </row>
  </sheetData>
  <conditionalFormatting sqref="AG37:AG38 AG106">
    <cfRule type="cellIs" dxfId="61" priority="8" stopIfTrue="1" operator="lessThan">
      <formula>0</formula>
    </cfRule>
  </conditionalFormatting>
  <conditionalFormatting sqref="AG83">
    <cfRule type="cellIs" dxfId="60" priority="9" stopIfTrue="1" operator="greaterThan">
      <formula>0</formula>
    </cfRule>
  </conditionalFormatting>
  <conditionalFormatting sqref="AG60">
    <cfRule type="cellIs" dxfId="59" priority="10" stopIfTrue="1" operator="greaterThan">
      <formula>0</formula>
    </cfRule>
    <cfRule type="cellIs" dxfId="58" priority="11" stopIfTrue="1" operator="lessThan">
      <formula>0</formula>
    </cfRule>
  </conditionalFormatting>
  <conditionalFormatting sqref="AG83">
    <cfRule type="cellIs" dxfId="57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T500"/>
  <sheetViews>
    <sheetView zoomScale="93" zoomScaleNormal="93" workbookViewId="0">
      <pane ySplit="9" topLeftCell="A10" activePane="bottomLeft" state="frozen"/>
      <selection activeCell="Z24" sqref="Z24"/>
      <selection pane="bottomLeft" activeCell="AG10" sqref="AG10"/>
    </sheetView>
  </sheetViews>
  <sheetFormatPr baseColWidth="10" defaultColWidth="11.54296875" defaultRowHeight="15"/>
  <cols>
    <col min="1" max="1" width="3.36328125" style="29" customWidth="1"/>
    <col min="2" max="2" width="5.36328125" style="29" customWidth="1"/>
    <col min="3" max="3" width="3.453125" style="29" customWidth="1"/>
    <col min="4" max="4" width="3.54296875" style="29" customWidth="1"/>
    <col min="5" max="5" width="3.1796875" style="29" customWidth="1"/>
    <col min="6" max="6" width="4.90625" style="29" customWidth="1"/>
    <col min="7" max="7" width="6.453125" style="362" customWidth="1"/>
    <col min="8" max="8" width="7.6328125" style="362" customWidth="1"/>
    <col min="9" max="10" width="6.36328125" style="30" customWidth="1"/>
    <col min="11" max="11" width="1.90625" style="30" customWidth="1"/>
    <col min="12" max="12" width="6.36328125" style="362" customWidth="1"/>
    <col min="13" max="13" width="2.08984375" style="30" customWidth="1"/>
    <col min="14" max="14" width="7" style="30" customWidth="1"/>
    <col min="15" max="15" width="3.08984375" style="30" customWidth="1"/>
    <col min="16" max="16" width="6.54296875" style="29" customWidth="1"/>
    <col min="17" max="17" width="1.81640625" style="29" customWidth="1"/>
    <col min="18" max="18" width="6" style="224" customWidth="1"/>
    <col min="19" max="19" width="1.81640625" style="224" customWidth="1"/>
    <col min="20" max="20" width="5.6328125" style="224" customWidth="1"/>
    <col min="21" max="21" width="2" style="29" customWidth="1"/>
    <col min="22" max="22" width="7.54296875" style="29" customWidth="1"/>
    <col min="23" max="23" width="6.54296875" style="35" customWidth="1"/>
    <col min="24" max="24" width="5" style="35" customWidth="1"/>
    <col min="25" max="25" width="4.1796875" style="35" customWidth="1"/>
    <col min="26" max="26" width="4.54296875" style="35" customWidth="1"/>
    <col min="27" max="27" width="6.6328125" style="35" customWidth="1"/>
    <col min="28" max="28" width="7" style="28" customWidth="1"/>
    <col min="29" max="29" width="5.81640625" style="35" customWidth="1"/>
    <col min="30" max="30" width="7.1796875" style="28" customWidth="1"/>
    <col min="31" max="31" width="5.90625" style="30" customWidth="1"/>
    <col min="32" max="32" width="9.453125" style="30" customWidth="1"/>
    <col min="33" max="33" width="8.90625" style="30" customWidth="1"/>
    <col min="34" max="34" width="11.54296875" style="30"/>
    <col min="35" max="35" width="9.81640625" style="35" customWidth="1"/>
    <col min="36" max="36" width="9.1796875" style="30" customWidth="1"/>
    <col min="37" max="37" width="6.81640625" style="30" customWidth="1"/>
    <col min="38" max="38" width="9.90625" style="30" customWidth="1"/>
    <col min="39" max="39" width="10" style="29" customWidth="1"/>
    <col min="40" max="40" width="13.08984375" style="29" customWidth="1"/>
    <col min="41" max="41" width="9.36328125" style="29" customWidth="1"/>
    <col min="42" max="42" width="9.81640625" style="30" customWidth="1"/>
    <col min="43" max="43" width="9.81640625" style="29" customWidth="1"/>
    <col min="44" max="44" width="11.54296875" style="29"/>
    <col min="45" max="45" width="14" style="29" customWidth="1"/>
    <col min="46" max="46" width="12.54296875" style="29" customWidth="1"/>
    <col min="47" max="47" width="10.90625" style="29" customWidth="1"/>
    <col min="48" max="16384" width="11.54296875" style="29"/>
  </cols>
  <sheetData>
    <row r="1" spans="1:72" ht="15.6">
      <c r="A1" s="221"/>
      <c r="B1" s="221"/>
      <c r="C1" s="221"/>
      <c r="D1" s="221"/>
      <c r="E1" s="221"/>
      <c r="F1" s="221"/>
      <c r="G1" s="372"/>
      <c r="H1" s="372"/>
      <c r="I1" s="222"/>
      <c r="J1" s="222"/>
      <c r="K1" s="222"/>
      <c r="L1" s="372"/>
      <c r="M1" s="222"/>
      <c r="N1" s="222"/>
      <c r="O1" s="222"/>
      <c r="P1" s="221"/>
      <c r="Q1" s="221"/>
      <c r="R1" s="494"/>
      <c r="S1" s="494"/>
      <c r="T1" s="494"/>
      <c r="U1" s="221"/>
      <c r="V1" s="221"/>
      <c r="W1" s="223"/>
      <c r="X1" s="223"/>
      <c r="Y1" s="223"/>
      <c r="Z1" s="223"/>
      <c r="AA1" s="223"/>
      <c r="AB1" s="221"/>
      <c r="AC1" s="223"/>
      <c r="AD1" s="487"/>
      <c r="AE1" s="222"/>
      <c r="AF1" s="221"/>
      <c r="AG1" s="224"/>
      <c r="AI1" s="30"/>
      <c r="AJ1" s="28"/>
      <c r="AK1" s="225"/>
      <c r="AL1" s="29"/>
      <c r="AP1" s="29"/>
    </row>
    <row r="2" spans="1:72" s="230" customFormat="1" ht="31.8">
      <c r="A2" s="226"/>
      <c r="B2" s="226"/>
      <c r="C2" s="226"/>
      <c r="D2" s="227" t="s">
        <v>450</v>
      </c>
      <c r="E2" s="226"/>
      <c r="F2" s="226"/>
      <c r="G2" s="373"/>
      <c r="H2" s="373"/>
      <c r="I2" s="228"/>
      <c r="J2" s="228"/>
      <c r="K2" s="228"/>
      <c r="L2" s="373"/>
      <c r="M2" s="228"/>
      <c r="N2" s="228"/>
      <c r="O2" s="228"/>
      <c r="P2" s="226"/>
      <c r="Q2" s="226"/>
      <c r="R2" s="495"/>
      <c r="S2" s="495"/>
      <c r="T2" s="495"/>
      <c r="U2" s="226"/>
      <c r="V2" s="226"/>
      <c r="W2" s="229"/>
      <c r="X2" s="229"/>
      <c r="Y2" s="229"/>
      <c r="Z2" s="394" t="str">
        <f>+År!B2</f>
        <v>ALL SAU :</v>
      </c>
      <c r="AA2" s="229"/>
      <c r="AB2" s="226"/>
      <c r="AC2" s="229"/>
      <c r="AD2" s="488"/>
      <c r="AE2" s="228"/>
      <c r="AF2" s="226"/>
      <c r="AG2" s="224"/>
      <c r="AH2" s="30"/>
      <c r="AI2" s="30"/>
      <c r="AJ2" s="28"/>
      <c r="AK2" s="225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</row>
    <row r="3" spans="1:72" ht="15.6">
      <c r="A3" s="221"/>
      <c r="B3" s="221"/>
      <c r="C3" s="221"/>
      <c r="D3" s="221"/>
      <c r="E3" s="221"/>
      <c r="F3" s="221"/>
      <c r="G3" s="372"/>
      <c r="H3" s="372"/>
      <c r="I3" s="222"/>
      <c r="J3" s="222"/>
      <c r="K3" s="222"/>
      <c r="L3" s="372"/>
      <c r="M3" s="222"/>
      <c r="N3" s="222"/>
      <c r="O3" s="222"/>
      <c r="P3" s="221"/>
      <c r="Q3" s="221"/>
      <c r="R3" s="494"/>
      <c r="S3" s="494"/>
      <c r="T3" s="494"/>
      <c r="U3" s="221"/>
      <c r="V3" s="221"/>
      <c r="W3" s="223"/>
      <c r="X3" s="223"/>
      <c r="Y3" s="223"/>
      <c r="Z3" s="223"/>
      <c r="AA3" s="223"/>
      <c r="AB3" s="221"/>
      <c r="AC3" s="223"/>
      <c r="AD3" s="487"/>
      <c r="AE3" s="222"/>
      <c r="AF3" s="221"/>
      <c r="AG3" s="224"/>
      <c r="AI3" s="30"/>
      <c r="AJ3" s="28"/>
      <c r="AK3" s="225"/>
      <c r="AL3" s="29"/>
      <c r="AP3" s="29"/>
      <c r="BI3" s="29">
        <v>1</v>
      </c>
      <c r="BJ3" s="29">
        <f t="shared" ref="BJ3:BT3" si="0">1+BI3</f>
        <v>2</v>
      </c>
      <c r="BK3" s="29">
        <f t="shared" si="0"/>
        <v>3</v>
      </c>
      <c r="BL3" s="29">
        <f t="shared" si="0"/>
        <v>4</v>
      </c>
      <c r="BM3" s="29">
        <f t="shared" si="0"/>
        <v>5</v>
      </c>
      <c r="BN3" s="29">
        <f t="shared" si="0"/>
        <v>6</v>
      </c>
      <c r="BO3" s="29">
        <f t="shared" si="0"/>
        <v>7</v>
      </c>
      <c r="BP3" s="29">
        <f t="shared" si="0"/>
        <v>8</v>
      </c>
      <c r="BQ3" s="29">
        <f t="shared" si="0"/>
        <v>9</v>
      </c>
      <c r="BR3" s="29">
        <f t="shared" si="0"/>
        <v>10</v>
      </c>
      <c r="BS3" s="29">
        <f t="shared" si="0"/>
        <v>11</v>
      </c>
      <c r="BT3" s="29">
        <f t="shared" si="0"/>
        <v>12</v>
      </c>
    </row>
    <row r="4" spans="1:72" s="236" customFormat="1" ht="19.8">
      <c r="A4" s="231"/>
      <c r="B4" s="231"/>
      <c r="C4" s="231"/>
      <c r="D4" s="231"/>
      <c r="E4" s="231"/>
      <c r="F4" s="232" t="s">
        <v>5</v>
      </c>
      <c r="G4" s="390"/>
      <c r="H4" s="374">
        <v>18</v>
      </c>
      <c r="I4" s="233"/>
      <c r="J4" s="233"/>
      <c r="K4" s="233"/>
      <c r="L4" s="525"/>
      <c r="M4" s="233"/>
      <c r="N4" s="233"/>
      <c r="O4" s="233"/>
      <c r="P4" s="231"/>
      <c r="Q4" s="231"/>
      <c r="R4" s="495"/>
      <c r="S4" s="495"/>
      <c r="T4" s="232" t="s">
        <v>427</v>
      </c>
      <c r="U4" s="495"/>
      <c r="V4" s="495"/>
      <c r="W4" s="495"/>
      <c r="X4" s="495"/>
      <c r="Y4" s="654">
        <f>+H11+H26+H41+H56+H71+H86+H101+H116+H131+H146+H161+H176+H191+H206+H221</f>
        <v>1067500</v>
      </c>
      <c r="Z4" s="655"/>
      <c r="AA4" s="655"/>
      <c r="AB4" s="234"/>
      <c r="AC4" s="234"/>
      <c r="AD4" s="489"/>
      <c r="AE4" s="234"/>
      <c r="AF4" s="234"/>
      <c r="AG4" s="224"/>
      <c r="AH4" s="30"/>
      <c r="AI4" s="30"/>
      <c r="AJ4" s="224"/>
      <c r="AK4" s="30"/>
      <c r="AL4" s="30"/>
      <c r="AM4" s="28"/>
      <c r="AN4" s="225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35"/>
      <c r="BD4" s="235"/>
      <c r="BH4" s="236" t="e">
        <f>1+#REF!</f>
        <v>#REF!</v>
      </c>
      <c r="BI4" s="29">
        <v>15.985227272727276</v>
      </c>
      <c r="BJ4" s="29">
        <f t="shared" ref="BJ4:BT19" si="1">+BI4</f>
        <v>15.985227272727276</v>
      </c>
      <c r="BK4" s="29">
        <f t="shared" si="1"/>
        <v>15.985227272727276</v>
      </c>
      <c r="BL4" s="29">
        <f t="shared" si="1"/>
        <v>15.985227272727276</v>
      </c>
      <c r="BM4" s="29">
        <f t="shared" si="1"/>
        <v>15.985227272727276</v>
      </c>
      <c r="BN4" s="29">
        <f t="shared" si="1"/>
        <v>15.985227272727276</v>
      </c>
      <c r="BO4" s="29">
        <f t="shared" si="1"/>
        <v>15.985227272727276</v>
      </c>
      <c r="BP4" s="29">
        <f t="shared" si="1"/>
        <v>15.985227272727276</v>
      </c>
      <c r="BQ4" s="29">
        <f t="shared" si="1"/>
        <v>15.985227272727276</v>
      </c>
      <c r="BR4" s="29">
        <f t="shared" si="1"/>
        <v>15.985227272727276</v>
      </c>
      <c r="BS4" s="29">
        <f t="shared" si="1"/>
        <v>15.985227272727276</v>
      </c>
      <c r="BT4" s="29">
        <f t="shared" si="1"/>
        <v>15.985227272727276</v>
      </c>
    </row>
    <row r="5" spans="1:72" ht="15" customHeight="1">
      <c r="A5" s="221"/>
      <c r="B5" s="221"/>
      <c r="C5" s="221"/>
      <c r="D5" s="221"/>
      <c r="E5" s="221"/>
      <c r="F5" s="221"/>
      <c r="G5" s="372"/>
      <c r="H5" s="372"/>
      <c r="I5" s="222" t="s">
        <v>456</v>
      </c>
      <c r="J5" s="222"/>
      <c r="K5" s="222"/>
      <c r="L5" s="372"/>
      <c r="M5" s="222"/>
      <c r="N5" s="222"/>
      <c r="O5" s="222"/>
      <c r="P5" s="221"/>
      <c r="Q5" s="221"/>
      <c r="R5" s="494"/>
      <c r="S5" s="494"/>
      <c r="T5" s="494"/>
      <c r="U5" s="221"/>
      <c r="V5" s="221"/>
      <c r="W5" s="223"/>
      <c r="X5" s="223"/>
      <c r="Y5" s="223"/>
      <c r="Z5" s="223"/>
      <c r="AA5" s="223"/>
      <c r="AB5" s="221"/>
      <c r="AC5" s="223"/>
      <c r="AD5" s="487"/>
      <c r="AE5" s="222"/>
      <c r="AF5" s="221"/>
      <c r="AG5" s="224"/>
      <c r="AI5" s="30"/>
      <c r="AJ5" s="28"/>
      <c r="AK5" s="225"/>
      <c r="AL5" s="29"/>
      <c r="AP5" s="29"/>
      <c r="BH5" s="236" t="e">
        <f>1+BH4</f>
        <v>#REF!</v>
      </c>
      <c r="BI5" s="29">
        <v>17.290000000000003</v>
      </c>
      <c r="BJ5" s="29">
        <f t="shared" si="1"/>
        <v>17.290000000000003</v>
      </c>
      <c r="BK5" s="29">
        <f t="shared" si="1"/>
        <v>17.290000000000003</v>
      </c>
      <c r="BL5" s="29">
        <f t="shared" si="1"/>
        <v>17.290000000000003</v>
      </c>
      <c r="BM5" s="29">
        <f t="shared" si="1"/>
        <v>17.290000000000003</v>
      </c>
      <c r="BN5" s="29">
        <f t="shared" si="1"/>
        <v>17.290000000000003</v>
      </c>
      <c r="BO5" s="29">
        <f t="shared" si="1"/>
        <v>17.290000000000003</v>
      </c>
      <c r="BP5" s="29">
        <f t="shared" si="1"/>
        <v>17.290000000000003</v>
      </c>
      <c r="BQ5" s="29">
        <f t="shared" si="1"/>
        <v>17.290000000000003</v>
      </c>
      <c r="BR5" s="29">
        <f t="shared" si="1"/>
        <v>17.290000000000003</v>
      </c>
      <c r="BS5" s="29">
        <f t="shared" si="1"/>
        <v>17.290000000000003</v>
      </c>
      <c r="BT5" s="29">
        <f t="shared" si="1"/>
        <v>17.290000000000003</v>
      </c>
    </row>
    <row r="6" spans="1:72" ht="15" customHeight="1">
      <c r="A6" s="221"/>
      <c r="B6" s="221"/>
      <c r="C6" s="221"/>
      <c r="D6" s="221"/>
      <c r="E6" s="221"/>
      <c r="F6" s="221"/>
      <c r="G6" s="372"/>
      <c r="H6" s="372"/>
      <c r="I6" s="222"/>
      <c r="J6" s="222"/>
      <c r="K6" s="222"/>
      <c r="L6" s="372"/>
      <c r="M6" s="222"/>
      <c r="N6" s="222"/>
      <c r="O6" s="222"/>
      <c r="P6" s="221"/>
      <c r="Q6" s="221"/>
      <c r="R6" s="494"/>
      <c r="S6" s="494"/>
      <c r="T6" s="494"/>
      <c r="U6" s="221"/>
      <c r="V6" s="221"/>
      <c r="W6" s="223"/>
      <c r="X6" s="223"/>
      <c r="Y6" s="223"/>
      <c r="Z6" s="223"/>
      <c r="AA6" s="223"/>
      <c r="AB6" s="221"/>
      <c r="AC6" s="223"/>
      <c r="AD6" s="490" t="s">
        <v>81</v>
      </c>
      <c r="AE6" s="237" t="s">
        <v>2</v>
      </c>
      <c r="AF6" s="221"/>
      <c r="AG6" s="224"/>
      <c r="AI6" s="30"/>
      <c r="AJ6" s="28"/>
      <c r="AK6" s="225"/>
      <c r="AL6" s="29"/>
      <c r="AP6" s="29"/>
      <c r="BH6" s="236" t="e">
        <f>1+#REF!</f>
        <v>#REF!</v>
      </c>
      <c r="BI6" s="29">
        <v>20.659867330016564</v>
      </c>
      <c r="BJ6" s="29">
        <f t="shared" si="1"/>
        <v>20.659867330016564</v>
      </c>
      <c r="BK6" s="29">
        <f t="shared" si="1"/>
        <v>20.659867330016564</v>
      </c>
      <c r="BL6" s="29">
        <f t="shared" si="1"/>
        <v>20.659867330016564</v>
      </c>
      <c r="BM6" s="29">
        <f t="shared" si="1"/>
        <v>20.659867330016564</v>
      </c>
      <c r="BN6" s="29">
        <f t="shared" si="1"/>
        <v>20.659867330016564</v>
      </c>
      <c r="BO6" s="29">
        <f t="shared" si="1"/>
        <v>20.659867330016564</v>
      </c>
      <c r="BP6" s="29">
        <f t="shared" si="1"/>
        <v>20.659867330016564</v>
      </c>
      <c r="BQ6" s="29">
        <f t="shared" si="1"/>
        <v>20.659867330016564</v>
      </c>
      <c r="BR6" s="29">
        <f t="shared" si="1"/>
        <v>20.659867330016564</v>
      </c>
      <c r="BS6" s="29">
        <f t="shared" si="1"/>
        <v>20.659867330016564</v>
      </c>
      <c r="BT6" s="29">
        <f t="shared" si="1"/>
        <v>20.659867330016564</v>
      </c>
    </row>
    <row r="7" spans="1:72" ht="15" customHeight="1">
      <c r="A7" s="221"/>
      <c r="B7" s="221"/>
      <c r="C7" s="221"/>
      <c r="D7" s="221"/>
      <c r="E7" s="221"/>
      <c r="F7" s="221"/>
      <c r="G7" s="375" t="s">
        <v>2</v>
      </c>
      <c r="H7" s="372"/>
      <c r="I7" s="222"/>
      <c r="J7" s="222"/>
      <c r="K7" s="222"/>
      <c r="L7" s="526" t="s">
        <v>2</v>
      </c>
      <c r="M7" s="222"/>
      <c r="N7" s="222"/>
      <c r="O7" s="222"/>
      <c r="P7" s="222"/>
      <c r="Q7" s="222"/>
      <c r="R7" s="493"/>
      <c r="S7" s="493"/>
      <c r="T7" s="493"/>
      <c r="U7" s="222"/>
      <c r="V7" s="238" t="s">
        <v>22</v>
      </c>
      <c r="W7" s="223" t="s">
        <v>404</v>
      </c>
      <c r="X7" s="239" t="s">
        <v>554</v>
      </c>
      <c r="Y7" s="37"/>
      <c r="Z7" s="27"/>
      <c r="AA7" s="239" t="s">
        <v>428</v>
      </c>
      <c r="AB7" s="221"/>
      <c r="AC7" s="239" t="s">
        <v>552</v>
      </c>
      <c r="AD7" s="490" t="s">
        <v>43</v>
      </c>
      <c r="AE7" s="237" t="s">
        <v>8</v>
      </c>
      <c r="AF7" s="221"/>
      <c r="AG7" s="224"/>
      <c r="AI7" s="30"/>
      <c r="AJ7" s="28"/>
      <c r="AK7" s="225"/>
      <c r="AL7" s="29"/>
      <c r="AP7" s="29"/>
      <c r="BH7" s="236" t="e">
        <f t="shared" ref="BH7:BH19" si="2">1+BH6</f>
        <v>#REF!</v>
      </c>
      <c r="BI7" s="29">
        <v>23.875837563451761</v>
      </c>
      <c r="BJ7" s="29">
        <f t="shared" si="1"/>
        <v>23.875837563451761</v>
      </c>
      <c r="BK7" s="29">
        <f t="shared" si="1"/>
        <v>23.875837563451761</v>
      </c>
      <c r="BL7" s="29">
        <f t="shared" si="1"/>
        <v>23.875837563451761</v>
      </c>
      <c r="BM7" s="29">
        <f t="shared" si="1"/>
        <v>23.875837563451761</v>
      </c>
      <c r="BN7" s="29">
        <f t="shared" si="1"/>
        <v>23.875837563451761</v>
      </c>
      <c r="BO7" s="29">
        <f t="shared" si="1"/>
        <v>23.875837563451761</v>
      </c>
      <c r="BP7" s="29">
        <f t="shared" si="1"/>
        <v>23.875837563451761</v>
      </c>
      <c r="BQ7" s="29">
        <f t="shared" si="1"/>
        <v>23.875837563451761</v>
      </c>
      <c r="BR7" s="29">
        <f t="shared" si="1"/>
        <v>23.875837563451761</v>
      </c>
      <c r="BS7" s="29">
        <f t="shared" si="1"/>
        <v>23.875837563451761</v>
      </c>
      <c r="BT7" s="29">
        <f t="shared" si="1"/>
        <v>23.875837563451761</v>
      </c>
    </row>
    <row r="8" spans="1:72" ht="15" customHeight="1">
      <c r="A8" s="221"/>
      <c r="B8" s="221"/>
      <c r="C8" s="221"/>
      <c r="D8" s="221"/>
      <c r="E8" s="238"/>
      <c r="F8" s="238"/>
      <c r="G8" s="375" t="s">
        <v>493</v>
      </c>
      <c r="H8" s="375" t="s">
        <v>2</v>
      </c>
      <c r="I8" s="237" t="s">
        <v>2</v>
      </c>
      <c r="J8" s="237" t="s">
        <v>1</v>
      </c>
      <c r="K8" s="237"/>
      <c r="L8" s="526" t="s">
        <v>674</v>
      </c>
      <c r="M8" s="237"/>
      <c r="N8" s="237" t="s">
        <v>404</v>
      </c>
      <c r="O8" s="237"/>
      <c r="P8" s="237" t="s">
        <v>22</v>
      </c>
      <c r="Q8" s="237"/>
      <c r="R8" s="493" t="s">
        <v>22</v>
      </c>
      <c r="S8" s="493"/>
      <c r="T8" s="493" t="s">
        <v>22</v>
      </c>
      <c r="U8" s="237"/>
      <c r="V8" s="238" t="s">
        <v>495</v>
      </c>
      <c r="W8" s="239" t="s">
        <v>497</v>
      </c>
      <c r="X8" s="239" t="s">
        <v>555</v>
      </c>
      <c r="Y8" s="37"/>
      <c r="Z8" s="27"/>
      <c r="AA8" s="239"/>
      <c r="AB8" s="238" t="s">
        <v>414</v>
      </c>
      <c r="AC8" s="239" t="s">
        <v>1</v>
      </c>
      <c r="AD8" s="490" t="s">
        <v>571</v>
      </c>
      <c r="AE8" s="237" t="s">
        <v>70</v>
      </c>
      <c r="AF8" s="221"/>
      <c r="AG8" s="224"/>
      <c r="AI8" s="30"/>
      <c r="AJ8" s="28"/>
      <c r="AK8" s="225"/>
      <c r="AL8" s="29"/>
      <c r="AP8" s="29"/>
      <c r="BH8" s="236" t="e">
        <f t="shared" si="2"/>
        <v>#REF!</v>
      </c>
      <c r="BI8" s="29">
        <v>26.688850174216036</v>
      </c>
      <c r="BJ8" s="29">
        <f t="shared" si="1"/>
        <v>26.688850174216036</v>
      </c>
      <c r="BK8" s="29">
        <f t="shared" si="1"/>
        <v>26.688850174216036</v>
      </c>
      <c r="BL8" s="29">
        <f t="shared" si="1"/>
        <v>26.688850174216036</v>
      </c>
      <c r="BM8" s="29">
        <f t="shared" si="1"/>
        <v>26.688850174216036</v>
      </c>
      <c r="BN8" s="29">
        <f t="shared" si="1"/>
        <v>26.688850174216036</v>
      </c>
      <c r="BO8" s="29">
        <f t="shared" si="1"/>
        <v>26.688850174216036</v>
      </c>
      <c r="BP8" s="29">
        <f t="shared" si="1"/>
        <v>26.688850174216036</v>
      </c>
      <c r="BQ8" s="29">
        <f t="shared" si="1"/>
        <v>26.688850174216036</v>
      </c>
      <c r="BR8" s="29">
        <f t="shared" si="1"/>
        <v>26.688850174216036</v>
      </c>
      <c r="BS8" s="29">
        <f t="shared" si="1"/>
        <v>26.688850174216036</v>
      </c>
      <c r="BT8" s="29">
        <f t="shared" si="1"/>
        <v>26.688850174216036</v>
      </c>
    </row>
    <row r="9" spans="1:72" ht="15" customHeight="1">
      <c r="A9" s="221"/>
      <c r="B9" s="221"/>
      <c r="C9" s="238" t="s">
        <v>0</v>
      </c>
      <c r="D9" s="238"/>
      <c r="E9" s="238" t="s">
        <v>87</v>
      </c>
      <c r="F9" s="238"/>
      <c r="G9" s="346" t="s">
        <v>494</v>
      </c>
      <c r="H9" s="346" t="s">
        <v>8</v>
      </c>
      <c r="I9" s="101" t="s">
        <v>404</v>
      </c>
      <c r="J9" s="101" t="s">
        <v>404</v>
      </c>
      <c r="K9" s="101"/>
      <c r="L9" s="517" t="s">
        <v>670</v>
      </c>
      <c r="M9" s="101"/>
      <c r="N9" s="101" t="s">
        <v>675</v>
      </c>
      <c r="O9" s="101"/>
      <c r="P9" s="101" t="s">
        <v>44</v>
      </c>
      <c r="Q9" s="101"/>
      <c r="R9" s="459" t="s">
        <v>670</v>
      </c>
      <c r="S9" s="459"/>
      <c r="T9" s="459" t="s">
        <v>673</v>
      </c>
      <c r="U9" s="101"/>
      <c r="V9" s="55" t="s">
        <v>415</v>
      </c>
      <c r="W9" s="75" t="s">
        <v>498</v>
      </c>
      <c r="X9" s="75" t="s">
        <v>556</v>
      </c>
      <c r="Y9" s="75" t="s">
        <v>540</v>
      </c>
      <c r="Z9" s="101" t="s">
        <v>569</v>
      </c>
      <c r="AA9" s="75" t="s">
        <v>1</v>
      </c>
      <c r="AB9" s="55" t="s">
        <v>415</v>
      </c>
      <c r="AC9" s="75" t="s">
        <v>523</v>
      </c>
      <c r="AD9" s="491" t="s">
        <v>44</v>
      </c>
      <c r="AE9" s="101" t="s">
        <v>553</v>
      </c>
      <c r="AF9" s="221"/>
      <c r="AG9" s="224"/>
      <c r="AI9" s="30"/>
      <c r="AJ9" s="28"/>
      <c r="AK9" s="225"/>
      <c r="AL9" s="29"/>
      <c r="AP9" s="29"/>
      <c r="BH9" s="236" t="e">
        <f t="shared" si="2"/>
        <v>#REF!</v>
      </c>
      <c r="BI9" s="29">
        <v>29.852938824470282</v>
      </c>
      <c r="BJ9" s="29">
        <f t="shared" si="1"/>
        <v>29.852938824470282</v>
      </c>
      <c r="BK9" s="29">
        <f t="shared" si="1"/>
        <v>29.852938824470282</v>
      </c>
      <c r="BL9" s="29">
        <f t="shared" si="1"/>
        <v>29.852938824470282</v>
      </c>
      <c r="BM9" s="29">
        <f t="shared" si="1"/>
        <v>29.852938824470282</v>
      </c>
      <c r="BN9" s="29">
        <f t="shared" si="1"/>
        <v>29.852938824470282</v>
      </c>
      <c r="BO9" s="29">
        <f t="shared" si="1"/>
        <v>29.852938824470282</v>
      </c>
      <c r="BP9" s="29">
        <f t="shared" si="1"/>
        <v>29.852938824470282</v>
      </c>
      <c r="BQ9" s="29">
        <f t="shared" si="1"/>
        <v>29.852938824470282</v>
      </c>
      <c r="BR9" s="29">
        <f t="shared" si="1"/>
        <v>29.852938824470282</v>
      </c>
      <c r="BS9" s="29">
        <f t="shared" si="1"/>
        <v>29.852938824470282</v>
      </c>
      <c r="BT9" s="29">
        <f t="shared" si="1"/>
        <v>29.852938824470282</v>
      </c>
    </row>
    <row r="10" spans="1:72" ht="15" customHeight="1">
      <c r="A10" s="221"/>
      <c r="B10" s="221"/>
      <c r="C10" s="238"/>
      <c r="D10" s="238"/>
      <c r="E10" s="238"/>
      <c r="F10" s="238"/>
      <c r="G10" s="346"/>
      <c r="H10" s="346"/>
      <c r="I10" s="101"/>
      <c r="J10" s="101"/>
      <c r="K10" s="101"/>
      <c r="L10" s="346"/>
      <c r="M10" s="101"/>
      <c r="N10" s="101"/>
      <c r="O10" s="101"/>
      <c r="P10" s="101"/>
      <c r="Q10" s="101"/>
      <c r="R10" s="459"/>
      <c r="S10" s="459"/>
      <c r="T10" s="459"/>
      <c r="U10" s="101"/>
      <c r="V10" s="55"/>
      <c r="W10" s="75"/>
      <c r="X10" s="75"/>
      <c r="Y10" s="75"/>
      <c r="Z10" s="101"/>
      <c r="AA10" s="75"/>
      <c r="AB10" s="55"/>
      <c r="AC10" s="75"/>
      <c r="AD10" s="491"/>
      <c r="AE10" s="101"/>
      <c r="AF10" s="221"/>
      <c r="AG10" s="224"/>
      <c r="AI10" s="30"/>
      <c r="AJ10" s="28"/>
      <c r="AK10" s="225"/>
      <c r="AL10" s="29"/>
      <c r="AP10" s="29"/>
      <c r="BH10" s="236"/>
    </row>
    <row r="11" spans="1:72" ht="15" customHeight="1">
      <c r="A11" s="221"/>
      <c r="B11" s="221"/>
      <c r="C11" s="238" t="s">
        <v>0</v>
      </c>
      <c r="D11" s="221"/>
      <c r="E11" s="238" t="str">
        <f>+D13</f>
        <v>P-</v>
      </c>
      <c r="F11" s="238" t="s">
        <v>582</v>
      </c>
      <c r="G11" s="372"/>
      <c r="H11" s="391">
        <f>+Klasse!G10</f>
        <v>591</v>
      </c>
      <c r="I11" s="222"/>
      <c r="J11" s="222"/>
      <c r="K11" s="222"/>
      <c r="L11" s="609">
        <f>+Klasse!P10</f>
        <v>575</v>
      </c>
      <c r="M11" s="222"/>
      <c r="N11" s="567">
        <f>100*L11/H11</f>
        <v>97.29272419627749</v>
      </c>
      <c r="O11" s="101"/>
      <c r="P11" s="272">
        <f>+Klasse!M10</f>
        <v>7.2808798646362014</v>
      </c>
      <c r="Q11" s="221"/>
      <c r="R11" s="608">
        <f>+Klasse!T10</f>
        <v>88.152869565217429</v>
      </c>
      <c r="S11" s="459"/>
      <c r="T11" s="607">
        <f>+Klasse!V10</f>
        <v>9.9541424482783114</v>
      </c>
      <c r="U11" s="221"/>
      <c r="V11" s="221"/>
      <c r="W11" s="223"/>
      <c r="X11" s="223"/>
      <c r="Y11" s="223"/>
      <c r="Z11" s="223"/>
      <c r="AA11" s="223"/>
      <c r="AB11" s="221"/>
      <c r="AC11" s="223"/>
      <c r="AD11" s="225">
        <f>+Klasse!M10/Klasse!C10</f>
        <v>7.2808798646362014</v>
      </c>
      <c r="AE11" s="222"/>
      <c r="AF11" s="221"/>
      <c r="AG11" s="224"/>
      <c r="AI11" s="30"/>
      <c r="AJ11" s="28"/>
      <c r="AK11" s="225"/>
      <c r="AL11" s="29"/>
      <c r="AP11" s="29"/>
      <c r="BH11" s="236"/>
    </row>
    <row r="12" spans="1:72" ht="15" customHeight="1">
      <c r="A12" s="221"/>
      <c r="B12" s="221"/>
      <c r="C12" s="238"/>
      <c r="D12" s="221"/>
      <c r="E12" s="238"/>
      <c r="F12" s="238"/>
      <c r="G12" s="372"/>
      <c r="H12" s="372"/>
      <c r="I12" s="221"/>
      <c r="J12" s="221"/>
      <c r="K12" s="221"/>
      <c r="L12" s="372"/>
      <c r="M12" s="222"/>
      <c r="N12" s="222"/>
      <c r="O12" s="222"/>
      <c r="P12" s="221"/>
      <c r="Q12" s="221"/>
      <c r="R12" s="494"/>
      <c r="S12" s="494"/>
      <c r="T12" s="494"/>
      <c r="U12" s="221"/>
      <c r="V12" s="221"/>
      <c r="W12" s="221"/>
      <c r="X12" s="221"/>
      <c r="Y12" s="221"/>
      <c r="Z12" s="221"/>
      <c r="AA12" s="221"/>
      <c r="AB12" s="221"/>
      <c r="AC12" s="221"/>
      <c r="AD12" s="487"/>
      <c r="AE12" s="221"/>
      <c r="AF12" s="221"/>
      <c r="AG12" s="224"/>
      <c r="AI12" s="30"/>
      <c r="AJ12" s="28"/>
      <c r="AK12" s="225"/>
      <c r="AL12" s="29"/>
      <c r="AP12" s="29"/>
      <c r="BH12" s="236"/>
    </row>
    <row r="13" spans="1:72" ht="15" customHeight="1">
      <c r="A13" s="221"/>
      <c r="B13" s="244">
        <f>+'Ark1'!C814</f>
        <v>2024</v>
      </c>
      <c r="C13" s="240">
        <f>+'Ark1'!L814</f>
        <v>1</v>
      </c>
      <c r="D13" s="240" t="s">
        <v>28</v>
      </c>
      <c r="E13" s="240">
        <f>+'Ark1'!D814</f>
        <v>1</v>
      </c>
      <c r="F13" s="240" t="s">
        <v>558</v>
      </c>
      <c r="G13" s="376">
        <f>+'Ark1'!Q814</f>
        <v>6</v>
      </c>
      <c r="H13" s="376">
        <f>+'Ark1'!R814</f>
        <v>9</v>
      </c>
      <c r="I13" s="241">
        <f>+IF(H13=0,"",'Ark1'!AG814)</f>
        <v>0.10334137099552188</v>
      </c>
      <c r="J13" s="241">
        <f>+IF(H13=0,"",'Ark1'!AH814)</f>
        <v>4.7394514853246798E-2</v>
      </c>
      <c r="K13" s="221"/>
      <c r="L13" s="391">
        <f>+IF(J13=0,"",'Ark1'!AJ814)</f>
        <v>7</v>
      </c>
      <c r="M13" s="222"/>
      <c r="N13" s="567">
        <f>IF(H13=0,"",100*L13/H13)</f>
        <v>77.777777777777771</v>
      </c>
      <c r="O13" s="222"/>
      <c r="P13" s="33">
        <f>+IF(H13=0,"",'Ark1'!U814)</f>
        <v>9.7666666666666693</v>
      </c>
      <c r="Q13" s="221"/>
      <c r="R13" s="496">
        <f>+IF(L13=0,"",'Ark1'!AK814)</f>
        <v>97.442857142857179</v>
      </c>
      <c r="S13" s="494"/>
      <c r="T13" s="496">
        <f>+IF(L13=0,"",'Ark1'!AL814)</f>
        <v>11.159249794300612</v>
      </c>
      <c r="U13" s="221"/>
      <c r="V13" s="242">
        <f>+IF(H13=0,"",'Ark1'!T814)</f>
        <v>2.7777777777777781</v>
      </c>
      <c r="W13" s="243">
        <f>+IF(H13=0,"",'Ark1'!W814)</f>
        <v>0</v>
      </c>
      <c r="X13" s="243">
        <f>+IF(H13=0,"",'Ark1'!X814)</f>
        <v>0</v>
      </c>
      <c r="Y13" s="243">
        <f>+IF(H13=0,"",'Ark1'!Y814)</f>
        <v>0</v>
      </c>
      <c r="Z13" s="241">
        <f>+IF(H13=0,"",'Ark1'!Z814)</f>
        <v>0</v>
      </c>
      <c r="AA13" s="241">
        <f>+IF(H13=0,"",'Ark1'!AA814)</f>
        <v>2.9649807943916087</v>
      </c>
      <c r="AB13" s="241">
        <f>+IF(H13=0,"",'Ark1'!AC814)</f>
        <v>0.62853936105470898</v>
      </c>
      <c r="AC13" s="243">
        <f>+IF(H13=0,"",'Ark1'!AE814)</f>
        <v>80.091590406813978</v>
      </c>
      <c r="AD13" s="492">
        <f t="shared" ref="AD13:AD24" si="3">+IF(H13=0,"",+P13/C13)</f>
        <v>9.7666666666666693</v>
      </c>
      <c r="AE13" s="241">
        <f t="shared" ref="AE13:AE24" si="4">+IF(H13=0,"",G13/H13)</f>
        <v>0.66666666666666663</v>
      </c>
      <c r="AF13" s="221"/>
      <c r="AG13" s="224"/>
      <c r="AI13" s="30"/>
      <c r="AJ13" s="28"/>
      <c r="AK13" s="225"/>
      <c r="AL13" s="29"/>
      <c r="AP13" s="29"/>
      <c r="BH13" s="236" t="e">
        <f>1+BH9</f>
        <v>#REF!</v>
      </c>
      <c r="BI13" s="29">
        <v>33.825795880149848</v>
      </c>
      <c r="BJ13" s="29">
        <f t="shared" si="1"/>
        <v>33.825795880149848</v>
      </c>
      <c r="BK13" s="29">
        <f t="shared" si="1"/>
        <v>33.825795880149848</v>
      </c>
      <c r="BL13" s="29">
        <f t="shared" si="1"/>
        <v>33.825795880149848</v>
      </c>
      <c r="BM13" s="29">
        <f t="shared" si="1"/>
        <v>33.825795880149848</v>
      </c>
      <c r="BN13" s="29">
        <f t="shared" si="1"/>
        <v>33.825795880149848</v>
      </c>
      <c r="BO13" s="29">
        <f t="shared" si="1"/>
        <v>33.825795880149848</v>
      </c>
      <c r="BP13" s="29">
        <f t="shared" si="1"/>
        <v>33.825795880149848</v>
      </c>
      <c r="BQ13" s="29">
        <f t="shared" si="1"/>
        <v>33.825795880149848</v>
      </c>
      <c r="BR13" s="29">
        <f t="shared" si="1"/>
        <v>33.825795880149848</v>
      </c>
      <c r="BS13" s="29">
        <f t="shared" si="1"/>
        <v>33.825795880149848</v>
      </c>
      <c r="BT13" s="29">
        <f t="shared" si="1"/>
        <v>33.825795880149848</v>
      </c>
    </row>
    <row r="14" spans="1:72" ht="15" customHeight="1">
      <c r="A14" s="221"/>
      <c r="B14" s="244">
        <f>+'Ark1'!C815</f>
        <v>2024</v>
      </c>
      <c r="C14" s="240">
        <f>+'Ark1'!L815</f>
        <v>1</v>
      </c>
      <c r="D14" s="240" t="s">
        <v>28</v>
      </c>
      <c r="E14" s="240">
        <f>+'Ark1'!D815</f>
        <v>2</v>
      </c>
      <c r="F14" s="240" t="s">
        <v>559</v>
      </c>
      <c r="G14" s="376">
        <f>+'Ark1'!Q815</f>
        <v>4</v>
      </c>
      <c r="H14" s="376">
        <f>+'Ark1'!R815</f>
        <v>6</v>
      </c>
      <c r="I14" s="241">
        <f>+IF(H14=0,"",'Ark1'!AG815)</f>
        <v>5.5917986952469717E-2</v>
      </c>
      <c r="J14" s="241">
        <f>+IF(H14=0,"",'Ark1'!AH815)</f>
        <v>2.3694376393631325E-2</v>
      </c>
      <c r="K14" s="221"/>
      <c r="L14" s="391">
        <f>+IF(J14=0,"",'Ark1'!AJ815)</f>
        <v>3</v>
      </c>
      <c r="M14" s="222"/>
      <c r="N14" s="567">
        <f t="shared" ref="N14:N24" si="5">IF(H14=0,"",100*L14/H14)</f>
        <v>50</v>
      </c>
      <c r="O14" s="222"/>
      <c r="P14" s="33">
        <f>+IF(H14=0,"",'Ark1'!U815)</f>
        <v>9.3333333333333357</v>
      </c>
      <c r="Q14" s="221"/>
      <c r="R14" s="496">
        <f>+IF(L14=0,"",'Ark1'!AK815)</f>
        <v>95.46666666666664</v>
      </c>
      <c r="S14" s="494"/>
      <c r="T14" s="496">
        <f>+IF(L14=0,"",'Ark1'!AL815)</f>
        <v>11.894662739276162</v>
      </c>
      <c r="U14" s="221"/>
      <c r="V14" s="242">
        <f>+IF(H14=0,"",'Ark1'!T815)</f>
        <v>2.8333333333333339</v>
      </c>
      <c r="W14" s="243">
        <f>+IF(H14=0,"",'Ark1'!W815)</f>
        <v>0</v>
      </c>
      <c r="X14" s="243">
        <f>+IF(H14=0,"",'Ark1'!X815)</f>
        <v>0</v>
      </c>
      <c r="Y14" s="243">
        <f>+IF(H14=0,"",'Ark1'!Y815)</f>
        <v>0</v>
      </c>
      <c r="Z14" s="241">
        <f>+IF(H14=0,"",'Ark1'!Z815)</f>
        <v>0</v>
      </c>
      <c r="AA14" s="241">
        <f>+IF(H14=0,"",'Ark1'!AA815)</f>
        <v>2.324268104634708</v>
      </c>
      <c r="AB14" s="241">
        <f>+IF(H14=0,"",'Ark1'!AC815)</f>
        <v>0.68718427093627632</v>
      </c>
      <c r="AC14" s="243">
        <f>+IF(H14=0,"",'Ark1'!AE815)</f>
        <v>-30.956943084134696</v>
      </c>
      <c r="AD14" s="492">
        <f t="shared" si="3"/>
        <v>9.3333333333333357</v>
      </c>
      <c r="AE14" s="241">
        <f t="shared" si="4"/>
        <v>0.66666666666666663</v>
      </c>
      <c r="AF14" s="221"/>
      <c r="AG14" s="224"/>
      <c r="AI14" s="30"/>
      <c r="AJ14" s="28"/>
      <c r="AK14" s="225"/>
      <c r="AL14" s="29"/>
      <c r="AP14" s="29"/>
      <c r="BH14" s="236" t="e">
        <f t="shared" si="2"/>
        <v>#REF!</v>
      </c>
      <c r="BI14" s="29">
        <v>36.800403768506008</v>
      </c>
      <c r="BJ14" s="29">
        <f t="shared" si="1"/>
        <v>36.800403768506008</v>
      </c>
      <c r="BK14" s="29">
        <f t="shared" si="1"/>
        <v>36.800403768506008</v>
      </c>
      <c r="BL14" s="29">
        <f t="shared" si="1"/>
        <v>36.800403768506008</v>
      </c>
      <c r="BM14" s="29">
        <f t="shared" si="1"/>
        <v>36.800403768506008</v>
      </c>
      <c r="BN14" s="29">
        <f t="shared" si="1"/>
        <v>36.800403768506008</v>
      </c>
      <c r="BO14" s="29">
        <f t="shared" si="1"/>
        <v>36.800403768506008</v>
      </c>
      <c r="BP14" s="29">
        <f t="shared" si="1"/>
        <v>36.800403768506008</v>
      </c>
      <c r="BQ14" s="29">
        <f t="shared" si="1"/>
        <v>36.800403768506008</v>
      </c>
      <c r="BR14" s="29">
        <f t="shared" si="1"/>
        <v>36.800403768506008</v>
      </c>
      <c r="BS14" s="29">
        <f t="shared" si="1"/>
        <v>36.800403768506008</v>
      </c>
      <c r="BT14" s="29">
        <f t="shared" si="1"/>
        <v>36.800403768506008</v>
      </c>
    </row>
    <row r="15" spans="1:72" ht="15" customHeight="1">
      <c r="A15" s="221"/>
      <c r="B15" s="244">
        <f>+'Ark1'!C816</f>
        <v>2024</v>
      </c>
      <c r="C15" s="240">
        <f>+'Ark1'!L816</f>
        <v>1</v>
      </c>
      <c r="D15" s="240" t="s">
        <v>28</v>
      </c>
      <c r="E15" s="240">
        <f>+'Ark1'!D816</f>
        <v>3</v>
      </c>
      <c r="F15" s="240" t="s">
        <v>560</v>
      </c>
      <c r="G15" s="376">
        <f>+'Ark1'!Q816</f>
        <v>27</v>
      </c>
      <c r="H15" s="376">
        <f>+'Ark1'!R816</f>
        <v>45</v>
      </c>
      <c r="I15" s="241">
        <f>+IF(H15=0,"",'Ark1'!AG816)</f>
        <v>0.10898786601758338</v>
      </c>
      <c r="J15" s="241">
        <f>+IF(H15=0,"",'Ark1'!AH816)</f>
        <v>3.8321818007329249E-2</v>
      </c>
      <c r="K15" s="221"/>
      <c r="L15" s="391">
        <f>+IF(J15=0,"",'Ark1'!AJ816)</f>
        <v>44</v>
      </c>
      <c r="M15" s="222"/>
      <c r="N15" s="567">
        <f t="shared" si="5"/>
        <v>97.777777777777771</v>
      </c>
      <c r="O15" s="222"/>
      <c r="P15" s="33">
        <f>+IF(H15=0,"",'Ark1'!U816)</f>
        <v>9.0688888888888837</v>
      </c>
      <c r="Q15" s="221"/>
      <c r="R15" s="496">
        <f>+IF(L15=0,"",'Ark1'!AK816)</f>
        <v>91.654545454545442</v>
      </c>
      <c r="S15" s="494"/>
      <c r="T15" s="496">
        <f>+IF(L15=0,"",'Ark1'!AL816)</f>
        <v>10.874205090167036</v>
      </c>
      <c r="U15" s="221"/>
      <c r="V15" s="242">
        <f>+IF(H15=0,"",'Ark1'!T816)</f>
        <v>2.2888888888888888</v>
      </c>
      <c r="W15" s="243">
        <f>+IF(H15=0,"",'Ark1'!W816)</f>
        <v>0</v>
      </c>
      <c r="X15" s="243">
        <f>+IF(H15=0,"",'Ark1'!X816)</f>
        <v>15.555555555555555</v>
      </c>
      <c r="Y15" s="243">
        <f>+IF(H15=0,"",'Ark1'!Y816)</f>
        <v>0</v>
      </c>
      <c r="Z15" s="241">
        <f>+IF(H15=0,"",'Ark1'!Z816)</f>
        <v>0</v>
      </c>
      <c r="AA15" s="241">
        <f>+IF(H15=0,"",'Ark1'!AA816)</f>
        <v>4.9992364849143609</v>
      </c>
      <c r="AB15" s="241">
        <f>+IF(H15=0,"",'Ark1'!AC816)</f>
        <v>0.49987652796453425</v>
      </c>
      <c r="AC15" s="243">
        <f>+IF(H15=0,"",'Ark1'!AE816)</f>
        <v>16.810668318010677</v>
      </c>
      <c r="AD15" s="492">
        <f t="shared" si="3"/>
        <v>9.0688888888888837</v>
      </c>
      <c r="AE15" s="241">
        <f t="shared" si="4"/>
        <v>0.6</v>
      </c>
      <c r="AF15" s="221"/>
      <c r="AG15" s="224"/>
      <c r="AI15" s="30"/>
      <c r="AJ15" s="28"/>
      <c r="AK15" s="225"/>
      <c r="AL15" s="29"/>
      <c r="AP15" s="29"/>
      <c r="BH15" s="236" t="e">
        <f t="shared" si="2"/>
        <v>#REF!</v>
      </c>
      <c r="BI15" s="29">
        <v>39.739449541284394</v>
      </c>
      <c r="BJ15" s="29">
        <f t="shared" si="1"/>
        <v>39.739449541284394</v>
      </c>
      <c r="BK15" s="29">
        <f t="shared" si="1"/>
        <v>39.739449541284394</v>
      </c>
      <c r="BL15" s="29">
        <f t="shared" si="1"/>
        <v>39.739449541284394</v>
      </c>
      <c r="BM15" s="29">
        <f t="shared" si="1"/>
        <v>39.739449541284394</v>
      </c>
      <c r="BN15" s="29">
        <f t="shared" si="1"/>
        <v>39.739449541284394</v>
      </c>
      <c r="BO15" s="29">
        <f t="shared" si="1"/>
        <v>39.739449541284394</v>
      </c>
      <c r="BP15" s="29">
        <f t="shared" si="1"/>
        <v>39.739449541284394</v>
      </c>
      <c r="BQ15" s="29">
        <f t="shared" si="1"/>
        <v>39.739449541284394</v>
      </c>
      <c r="BR15" s="29">
        <f t="shared" si="1"/>
        <v>39.739449541284394</v>
      </c>
      <c r="BS15" s="29">
        <f t="shared" si="1"/>
        <v>39.739449541284394</v>
      </c>
      <c r="BT15" s="29">
        <f t="shared" si="1"/>
        <v>39.739449541284394</v>
      </c>
    </row>
    <row r="16" spans="1:72" ht="15" customHeight="1">
      <c r="A16" s="221"/>
      <c r="B16" s="244">
        <f>+'Ark1'!C817</f>
        <v>2024</v>
      </c>
      <c r="C16" s="240">
        <f>+'Ark1'!L817</f>
        <v>1</v>
      </c>
      <c r="D16" s="240" t="s">
        <v>28</v>
      </c>
      <c r="E16" s="240">
        <f>+'Ark1'!D817</f>
        <v>4</v>
      </c>
      <c r="F16" s="240" t="s">
        <v>561</v>
      </c>
      <c r="G16" s="376">
        <f>+'Ark1'!Q817</f>
        <v>7</v>
      </c>
      <c r="H16" s="376">
        <f>+'Ark1'!R817</f>
        <v>7</v>
      </c>
      <c r="I16" s="241">
        <f>+IF(H16=0,"",'Ark1'!AG817)</f>
        <v>9.8314606741573052E-2</v>
      </c>
      <c r="J16" s="241">
        <f>+IF(H16=0,"",'Ark1'!AH817)</f>
        <v>3.4362811746375142E-2</v>
      </c>
      <c r="K16" s="221"/>
      <c r="L16" s="391">
        <f>+IF(J16=0,"",'Ark1'!AJ817)</f>
        <v>5</v>
      </c>
      <c r="M16" s="222"/>
      <c r="N16" s="567">
        <f t="shared" si="5"/>
        <v>71.428571428571431</v>
      </c>
      <c r="O16" s="222"/>
      <c r="P16" s="33">
        <f>+IF(H16=0,"",'Ark1'!U817)</f>
        <v>7.9142857142857119</v>
      </c>
      <c r="Q16" s="221"/>
      <c r="R16" s="496">
        <f>+IF(L16=0,"",'Ark1'!AK817)</f>
        <v>88.78</v>
      </c>
      <c r="S16" s="494"/>
      <c r="T16" s="496">
        <f>+IF(L16=0,"",'Ark1'!AL817)</f>
        <v>9.8159848111894981</v>
      </c>
      <c r="U16" s="221"/>
      <c r="V16" s="242">
        <f>+IF(H16=0,"",'Ark1'!T817)</f>
        <v>2.1428571428571423</v>
      </c>
      <c r="W16" s="243">
        <f>+IF(H16=0,"",'Ark1'!W817)</f>
        <v>0</v>
      </c>
      <c r="X16" s="243">
        <f>+IF(H16=0,"",'Ark1'!X817)</f>
        <v>0</v>
      </c>
      <c r="Y16" s="243">
        <f>+IF(H16=0,"",'Ark1'!Y817)</f>
        <v>0</v>
      </c>
      <c r="Z16" s="241">
        <f>+IF(H16=0,"",'Ark1'!Z817)</f>
        <v>0</v>
      </c>
      <c r="AA16" s="241">
        <f>+IF(H16=0,"",'Ark1'!AA817)</f>
        <v>2.6637398904700955</v>
      </c>
      <c r="AB16" s="241">
        <f>+IF(H16=0,"",'Ark1'!AC817)</f>
        <v>0.34992710611188355</v>
      </c>
      <c r="AC16" s="243">
        <f>+IF(H16=0,"",'Ark1'!AE817)</f>
        <v>-50.795180182820246</v>
      </c>
      <c r="AD16" s="492">
        <f t="shared" si="3"/>
        <v>7.9142857142857119</v>
      </c>
      <c r="AE16" s="241">
        <f t="shared" si="4"/>
        <v>1</v>
      </c>
      <c r="AF16" s="221"/>
      <c r="AG16" s="224"/>
      <c r="AI16" s="30"/>
      <c r="AJ16" s="28"/>
      <c r="AK16" s="225"/>
      <c r="AL16" s="29"/>
      <c r="AP16" s="29"/>
      <c r="BH16" s="236" t="e">
        <f t="shared" si="2"/>
        <v>#REF!</v>
      </c>
      <c r="BI16" s="29">
        <v>41.835593220338978</v>
      </c>
      <c r="BJ16" s="29">
        <f t="shared" si="1"/>
        <v>41.835593220338978</v>
      </c>
      <c r="BK16" s="29">
        <f t="shared" si="1"/>
        <v>41.835593220338978</v>
      </c>
      <c r="BL16" s="29">
        <f t="shared" si="1"/>
        <v>41.835593220338978</v>
      </c>
      <c r="BM16" s="29">
        <f t="shared" si="1"/>
        <v>41.835593220338978</v>
      </c>
      <c r="BN16" s="29">
        <f t="shared" si="1"/>
        <v>41.835593220338978</v>
      </c>
      <c r="BO16" s="29">
        <f t="shared" si="1"/>
        <v>41.835593220338978</v>
      </c>
      <c r="BP16" s="29">
        <f t="shared" si="1"/>
        <v>41.835593220338978</v>
      </c>
      <c r="BQ16" s="29">
        <f t="shared" si="1"/>
        <v>41.835593220338978</v>
      </c>
      <c r="BR16" s="29">
        <f t="shared" si="1"/>
        <v>41.835593220338978</v>
      </c>
      <c r="BS16" s="29">
        <f t="shared" si="1"/>
        <v>41.835593220338978</v>
      </c>
      <c r="BT16" s="29">
        <f t="shared" si="1"/>
        <v>41.835593220338978</v>
      </c>
    </row>
    <row r="17" spans="1:72" ht="15" customHeight="1">
      <c r="A17" s="221"/>
      <c r="B17" s="244">
        <f>+'Ark1'!C818</f>
        <v>2024</v>
      </c>
      <c r="C17" s="240">
        <f>+'Ark1'!L818</f>
        <v>1</v>
      </c>
      <c r="D17" s="240" t="s">
        <v>28</v>
      </c>
      <c r="E17" s="240">
        <f>+'Ark1'!D818</f>
        <v>5</v>
      </c>
      <c r="F17" s="240" t="s">
        <v>448</v>
      </c>
      <c r="G17" s="376">
        <f>+'Ark1'!Q818</f>
        <v>4</v>
      </c>
      <c r="H17" s="376">
        <f>+'Ark1'!R818</f>
        <v>19</v>
      </c>
      <c r="I17" s="241">
        <f>+IF(H17=0,"",'Ark1'!AG818)</f>
        <v>0.58969584109248918</v>
      </c>
      <c r="J17" s="241">
        <f>+IF(H17=0,"",'Ark1'!AH818)</f>
        <v>0.16195382633936301</v>
      </c>
      <c r="K17" s="221"/>
      <c r="L17" s="391">
        <f>+IF(J17=0,"",'Ark1'!AJ818)</f>
        <v>19</v>
      </c>
      <c r="M17" s="222"/>
      <c r="N17" s="567">
        <f t="shared" si="5"/>
        <v>100</v>
      </c>
      <c r="O17" s="222"/>
      <c r="P17" s="33">
        <f>+IF(H17=0,"",'Ark1'!U818)</f>
        <v>7.0947368421052692</v>
      </c>
      <c r="Q17" s="221"/>
      <c r="R17" s="496">
        <f>+IF(L17=0,"",'Ark1'!AK818)</f>
        <v>88.7</v>
      </c>
      <c r="S17" s="494"/>
      <c r="T17" s="496">
        <f>+IF(L17=0,"",'Ark1'!AL818)</f>
        <v>9.897261262676416</v>
      </c>
      <c r="U17" s="221"/>
      <c r="V17" s="242">
        <f>+IF(H17=0,"",'Ark1'!T818)</f>
        <v>2.1578947368421049</v>
      </c>
      <c r="W17" s="243">
        <f>+IF(H17=0,"",'Ark1'!W818)</f>
        <v>0</v>
      </c>
      <c r="X17" s="243">
        <f>+IF(H17=0,"",'Ark1'!X818)</f>
        <v>0</v>
      </c>
      <c r="Y17" s="243">
        <f>+IF(H17=0,"",'Ark1'!Y818)</f>
        <v>0</v>
      </c>
      <c r="Z17" s="241">
        <f>+IF(H17=0,"",'Ark1'!Z818)</f>
        <v>0</v>
      </c>
      <c r="AA17" s="241">
        <f>+IF(H17=0,"",'Ark1'!AA818)</f>
        <v>2.2862227372747648</v>
      </c>
      <c r="AB17" s="241">
        <f>+IF(H17=0,"",'Ark1'!AC818)</f>
        <v>0.36464227527765752</v>
      </c>
      <c r="AC17" s="243">
        <f>+IF(H17=0,"",'Ark1'!AE818)</f>
        <v>73.334709148634545</v>
      </c>
      <c r="AD17" s="492">
        <f t="shared" si="3"/>
        <v>7.0947368421052692</v>
      </c>
      <c r="AE17" s="241">
        <f t="shared" si="4"/>
        <v>0.21052631578947367</v>
      </c>
      <c r="AF17" s="221"/>
      <c r="AG17" s="224"/>
      <c r="AI17" s="30"/>
      <c r="AJ17" s="28"/>
      <c r="AK17" s="225"/>
      <c r="AL17" s="29"/>
      <c r="AP17" s="29"/>
      <c r="BH17" s="236" t="e">
        <f t="shared" si="2"/>
        <v>#REF!</v>
      </c>
      <c r="BI17" s="29">
        <v>46.533333333333317</v>
      </c>
      <c r="BJ17" s="29">
        <f t="shared" si="1"/>
        <v>46.533333333333317</v>
      </c>
      <c r="BK17" s="29">
        <f t="shared" si="1"/>
        <v>46.533333333333317</v>
      </c>
      <c r="BL17" s="29">
        <f t="shared" si="1"/>
        <v>46.533333333333317</v>
      </c>
      <c r="BM17" s="29">
        <f t="shared" si="1"/>
        <v>46.533333333333317</v>
      </c>
      <c r="BN17" s="29">
        <f t="shared" si="1"/>
        <v>46.533333333333317</v>
      </c>
      <c r="BO17" s="29">
        <f t="shared" si="1"/>
        <v>46.533333333333317</v>
      </c>
      <c r="BP17" s="29">
        <f t="shared" si="1"/>
        <v>46.533333333333317</v>
      </c>
      <c r="BQ17" s="29">
        <f t="shared" si="1"/>
        <v>46.533333333333317</v>
      </c>
      <c r="BR17" s="29">
        <f t="shared" si="1"/>
        <v>46.533333333333317</v>
      </c>
      <c r="BS17" s="29">
        <f t="shared" si="1"/>
        <v>46.533333333333317</v>
      </c>
      <c r="BT17" s="29">
        <f t="shared" si="1"/>
        <v>46.533333333333317</v>
      </c>
    </row>
    <row r="18" spans="1:72" ht="15" customHeight="1">
      <c r="A18" s="221"/>
      <c r="B18" s="244">
        <f>+'Ark1'!C819</f>
        <v>2024</v>
      </c>
      <c r="C18" s="240">
        <f>+'Ark1'!L819</f>
        <v>1</v>
      </c>
      <c r="D18" s="240" t="s">
        <v>28</v>
      </c>
      <c r="E18" s="240">
        <f>+'Ark1'!D819</f>
        <v>6</v>
      </c>
      <c r="F18" s="240" t="s">
        <v>562</v>
      </c>
      <c r="G18" s="376">
        <f>+'Ark1'!Q819</f>
        <v>2</v>
      </c>
      <c r="H18" s="376">
        <f>+'Ark1'!R819</f>
        <v>2</v>
      </c>
      <c r="I18" s="241">
        <f>+IF(H18=0,"",'Ark1'!AG819)</f>
        <v>5.1907604464053993E-2</v>
      </c>
      <c r="J18" s="241">
        <f>+IF(H18=0,"",'Ark1'!AH819)</f>
        <v>2.7906916090162808E-2</v>
      </c>
      <c r="K18" s="221"/>
      <c r="L18" s="391">
        <f>+IF(J18=0,"",'Ark1'!AJ819)</f>
        <v>2</v>
      </c>
      <c r="M18" s="222"/>
      <c r="N18" s="567">
        <f t="shared" si="5"/>
        <v>100</v>
      </c>
      <c r="O18" s="222"/>
      <c r="P18" s="33">
        <f>+IF(H18=0,"",'Ark1'!U819)</f>
        <v>10.7</v>
      </c>
      <c r="Q18" s="221"/>
      <c r="R18" s="496">
        <f>+IF(L18=0,"",'Ark1'!AK819)</f>
        <v>106.45</v>
      </c>
      <c r="S18" s="494"/>
      <c r="T18" s="496">
        <f>+IF(L18=0,"",'Ark1'!AL819)</f>
        <v>8.7592662741736937</v>
      </c>
      <c r="U18" s="221"/>
      <c r="V18" s="242">
        <f>+IF(H18=0,"",'Ark1'!T819)</f>
        <v>2.5</v>
      </c>
      <c r="W18" s="243">
        <f>+IF(H18=0,"",'Ark1'!W819)</f>
        <v>0</v>
      </c>
      <c r="X18" s="243">
        <f>+IF(H18=0,"",'Ark1'!X819)</f>
        <v>0</v>
      </c>
      <c r="Y18" s="243">
        <f>+IF(H18=0,"",'Ark1'!Y819)</f>
        <v>0</v>
      </c>
      <c r="Z18" s="241">
        <f>+IF(H18=0,"",'Ark1'!Z819)</f>
        <v>0</v>
      </c>
      <c r="AA18" s="241">
        <f>+IF(H18=0,"",'Ark1'!AA819)</f>
        <v>5.2000000000000011</v>
      </c>
      <c r="AB18" s="241">
        <f>+IF(H18=0,"",'Ark1'!AC819)</f>
        <v>0.5</v>
      </c>
      <c r="AC18" s="243">
        <f>+IF(H18=0,"",'Ark1'!AE819)</f>
        <v>100</v>
      </c>
      <c r="AD18" s="492">
        <f t="shared" si="3"/>
        <v>10.7</v>
      </c>
      <c r="AE18" s="241">
        <f t="shared" si="4"/>
        <v>1</v>
      </c>
      <c r="AF18" s="221"/>
      <c r="AG18" s="224"/>
      <c r="AI18" s="30"/>
      <c r="AJ18" s="28"/>
      <c r="AK18" s="225"/>
      <c r="AL18" s="29"/>
      <c r="AM18" s="244"/>
      <c r="AN18" s="244"/>
      <c r="AO18" s="244"/>
      <c r="AP18" s="29"/>
      <c r="BH18" s="236" t="e">
        <f t="shared" si="2"/>
        <v>#REF!</v>
      </c>
      <c r="BI18" s="29">
        <v>57.45</v>
      </c>
      <c r="BJ18" s="29">
        <f t="shared" si="1"/>
        <v>57.45</v>
      </c>
      <c r="BK18" s="29">
        <f t="shared" si="1"/>
        <v>57.45</v>
      </c>
      <c r="BL18" s="29">
        <f t="shared" si="1"/>
        <v>57.45</v>
      </c>
      <c r="BM18" s="29">
        <f t="shared" si="1"/>
        <v>57.45</v>
      </c>
      <c r="BN18" s="29">
        <f t="shared" si="1"/>
        <v>57.45</v>
      </c>
      <c r="BO18" s="29">
        <f t="shared" si="1"/>
        <v>57.45</v>
      </c>
      <c r="BP18" s="29">
        <f t="shared" si="1"/>
        <v>57.45</v>
      </c>
      <c r="BQ18" s="29">
        <f t="shared" si="1"/>
        <v>57.45</v>
      </c>
      <c r="BR18" s="29">
        <f t="shared" si="1"/>
        <v>57.45</v>
      </c>
      <c r="BS18" s="29">
        <f t="shared" si="1"/>
        <v>57.45</v>
      </c>
      <c r="BT18" s="29">
        <f t="shared" si="1"/>
        <v>57.45</v>
      </c>
    </row>
    <row r="19" spans="1:72" ht="15" customHeight="1">
      <c r="A19" s="221"/>
      <c r="B19" s="244">
        <f>+'Ark1'!C820</f>
        <v>2024</v>
      </c>
      <c r="C19" s="240">
        <f>+'Ark1'!L820</f>
        <v>1</v>
      </c>
      <c r="D19" s="240" t="s">
        <v>28</v>
      </c>
      <c r="E19" s="240">
        <f>+'Ark1'!D820</f>
        <v>7</v>
      </c>
      <c r="F19" s="240" t="s">
        <v>563</v>
      </c>
      <c r="G19" s="376">
        <f>+'Ark1'!Q820</f>
        <v>0</v>
      </c>
      <c r="H19" s="376">
        <f>+'Ark1'!R820</f>
        <v>0</v>
      </c>
      <c r="I19" s="241" t="str">
        <f>+IF(H19=0,"",'Ark1'!AG820)</f>
        <v/>
      </c>
      <c r="J19" s="241" t="str">
        <f>+IF(H19=0,"",'Ark1'!AH820)</f>
        <v/>
      </c>
      <c r="K19" s="221"/>
      <c r="L19" s="391">
        <f>+IF(J19=0,"",'Ark1'!AJ820)</f>
        <v>0</v>
      </c>
      <c r="M19" s="222"/>
      <c r="N19" s="567" t="str">
        <f t="shared" si="5"/>
        <v/>
      </c>
      <c r="O19" s="222"/>
      <c r="P19" s="33" t="str">
        <f>+IF(H19=0,"",'Ark1'!U820)</f>
        <v/>
      </c>
      <c r="Q19" s="221"/>
      <c r="R19" s="496" t="str">
        <f>+IF(L19=0,"",'Ark1'!AK820)</f>
        <v/>
      </c>
      <c r="S19" s="494"/>
      <c r="T19" s="496" t="str">
        <f>+IF(L19=0,"",'Ark1'!AL820)</f>
        <v/>
      </c>
      <c r="U19" s="221"/>
      <c r="V19" s="242" t="str">
        <f>+IF(H19=0,"",'Ark1'!T820)</f>
        <v/>
      </c>
      <c r="W19" s="243" t="str">
        <f>+IF(H19=0,"",'Ark1'!W820)</f>
        <v/>
      </c>
      <c r="X19" s="243" t="str">
        <f>+IF(H19=0,"",'Ark1'!X820)</f>
        <v/>
      </c>
      <c r="Y19" s="243" t="str">
        <f>+IF(H19=0,"",'Ark1'!Y820)</f>
        <v/>
      </c>
      <c r="Z19" s="241" t="str">
        <f>+IF(H19=0,"",'Ark1'!Z820)</f>
        <v/>
      </c>
      <c r="AA19" s="241" t="str">
        <f>+IF(H19=0,"",'Ark1'!AA820)</f>
        <v/>
      </c>
      <c r="AB19" s="241" t="str">
        <f>+IF(H19=0,"",'Ark1'!AC820)</f>
        <v/>
      </c>
      <c r="AC19" s="243" t="str">
        <f>+IF(H19=0,"",'Ark1'!AE820)</f>
        <v/>
      </c>
      <c r="AD19" s="492" t="str">
        <f t="shared" si="3"/>
        <v/>
      </c>
      <c r="AE19" s="241" t="str">
        <f t="shared" si="4"/>
        <v/>
      </c>
      <c r="AF19" s="221"/>
      <c r="AG19" s="224"/>
      <c r="AI19" s="30"/>
      <c r="AJ19" s="28"/>
      <c r="AK19" s="225"/>
      <c r="AL19" s="29"/>
      <c r="AM19" s="244"/>
      <c r="AN19" s="244"/>
      <c r="AO19" s="244"/>
      <c r="AP19" s="29"/>
      <c r="BH19" s="236" t="e">
        <f t="shared" si="2"/>
        <v>#REF!</v>
      </c>
      <c r="BI19" s="29">
        <v>0</v>
      </c>
      <c r="BJ19" s="29">
        <f t="shared" si="1"/>
        <v>0</v>
      </c>
      <c r="BK19" s="29">
        <f t="shared" si="1"/>
        <v>0</v>
      </c>
      <c r="BL19" s="29">
        <f t="shared" si="1"/>
        <v>0</v>
      </c>
      <c r="BM19" s="29">
        <f t="shared" si="1"/>
        <v>0</v>
      </c>
      <c r="BN19" s="29">
        <f t="shared" si="1"/>
        <v>0</v>
      </c>
      <c r="BO19" s="29">
        <f t="shared" si="1"/>
        <v>0</v>
      </c>
      <c r="BP19" s="29">
        <f t="shared" si="1"/>
        <v>0</v>
      </c>
      <c r="BQ19" s="29">
        <f t="shared" si="1"/>
        <v>0</v>
      </c>
      <c r="BR19" s="29">
        <f t="shared" si="1"/>
        <v>0</v>
      </c>
      <c r="BS19" s="29">
        <f t="shared" si="1"/>
        <v>0</v>
      </c>
      <c r="BT19" s="29">
        <f t="shared" si="1"/>
        <v>0</v>
      </c>
    </row>
    <row r="20" spans="1:72" ht="15" customHeight="1">
      <c r="A20" s="221"/>
      <c r="B20" s="244">
        <f>+'Ark1'!C821</f>
        <v>2024</v>
      </c>
      <c r="C20" s="240">
        <f>+'Ark1'!L821</f>
        <v>1</v>
      </c>
      <c r="D20" s="240" t="s">
        <v>28</v>
      </c>
      <c r="E20" s="240">
        <f>+'Ark1'!D821</f>
        <v>8</v>
      </c>
      <c r="F20" s="240" t="s">
        <v>564</v>
      </c>
      <c r="G20" s="376">
        <f>+'Ark1'!Q821</f>
        <v>12</v>
      </c>
      <c r="H20" s="376">
        <f>+'Ark1'!R821</f>
        <v>34</v>
      </c>
      <c r="I20" s="241">
        <f>+IF(H20=0,"",'Ark1'!AG821)</f>
        <v>3.3673368327225901E-2</v>
      </c>
      <c r="J20" s="241">
        <f>+IF(H20=0,"",'Ark1'!AH821)</f>
        <v>9.1619101045819357E-3</v>
      </c>
      <c r="K20" s="221"/>
      <c r="L20" s="391">
        <f>+IF(J20=0,"",'Ark1'!AJ821)</f>
        <v>34</v>
      </c>
      <c r="M20" s="222"/>
      <c r="N20" s="567">
        <f t="shared" si="5"/>
        <v>100</v>
      </c>
      <c r="O20" s="222"/>
      <c r="P20" s="33">
        <f>+IF(H20=0,"",'Ark1'!U821)</f>
        <v>5.9794117647058798</v>
      </c>
      <c r="Q20" s="221"/>
      <c r="R20" s="496">
        <f>+IF(L20=0,"",'Ark1'!AK821)</f>
        <v>83.879411764705893</v>
      </c>
      <c r="S20" s="494"/>
      <c r="T20" s="496">
        <f>+IF(L20=0,"",'Ark1'!AL821)</f>
        <v>9.9730851729745247</v>
      </c>
      <c r="U20" s="221"/>
      <c r="V20" s="242">
        <f>+IF(H20=0,"",'Ark1'!T821)</f>
        <v>1.7647058823529411</v>
      </c>
      <c r="W20" s="243">
        <f>+IF(H20=0,"",'Ark1'!W821)</f>
        <v>0</v>
      </c>
      <c r="X20" s="243">
        <f>+IF(H20=0,"",'Ark1'!X821)</f>
        <v>0</v>
      </c>
      <c r="Y20" s="243">
        <f>+IF(H20=0,"",'Ark1'!Y821)</f>
        <v>0</v>
      </c>
      <c r="Z20" s="241">
        <f>+IF(H20=0,"",'Ark1'!Z821)</f>
        <v>0</v>
      </c>
      <c r="AA20" s="241">
        <f>+IF(H20=0,"",'Ark1'!AA821)</f>
        <v>2.9845464146228462</v>
      </c>
      <c r="AB20" s="241">
        <f>+IF(H20=0,"",'Ark1'!AC821)</f>
        <v>0.76921746062482477</v>
      </c>
      <c r="AC20" s="243">
        <f>+IF(H20=0,"",'Ark1'!AE821)</f>
        <v>58.977252133424486</v>
      </c>
      <c r="AD20" s="492">
        <f t="shared" si="3"/>
        <v>5.9794117647058798</v>
      </c>
      <c r="AE20" s="241">
        <f t="shared" si="4"/>
        <v>0.35294117647058826</v>
      </c>
      <c r="AF20" s="221"/>
      <c r="AG20" s="224"/>
      <c r="AI20" s="30"/>
      <c r="AJ20" s="28"/>
      <c r="AK20" s="225"/>
      <c r="AL20" s="29"/>
      <c r="AM20" s="244"/>
      <c r="AN20" s="244"/>
      <c r="AO20" s="244"/>
      <c r="AP20" s="29"/>
      <c r="BH20" s="236"/>
    </row>
    <row r="21" spans="1:72" ht="15" customHeight="1">
      <c r="A21" s="221"/>
      <c r="B21" s="244">
        <f>+'Ark1'!C822</f>
        <v>2024</v>
      </c>
      <c r="C21" s="240">
        <f>+'Ark1'!L822</f>
        <v>1</v>
      </c>
      <c r="D21" s="240" t="s">
        <v>28</v>
      </c>
      <c r="E21" s="240">
        <f>+'Ark1'!D822</f>
        <v>9</v>
      </c>
      <c r="F21" s="240" t="s">
        <v>565</v>
      </c>
      <c r="G21" s="376">
        <f>+'Ark1'!Q822</f>
        <v>44</v>
      </c>
      <c r="H21" s="376">
        <f>+'Ark1'!R822</f>
        <v>79</v>
      </c>
      <c r="I21" s="241">
        <f>+IF(H21=0,"",'Ark1'!AG822)</f>
        <v>2.1539560538434484E-2</v>
      </c>
      <c r="J21" s="241">
        <f>+IF(H21=0,"",'Ark1'!AH822)</f>
        <v>7.4741724450697773E-3</v>
      </c>
      <c r="K21" s="221"/>
      <c r="L21" s="391">
        <f>+IF(J21=0,"",'Ark1'!AJ822)</f>
        <v>76</v>
      </c>
      <c r="M21" s="222"/>
      <c r="N21" s="567">
        <f t="shared" si="5"/>
        <v>96.202531645569621</v>
      </c>
      <c r="O21" s="222"/>
      <c r="P21" s="33">
        <f>+IF(H21=0,"",'Ark1'!U822)</f>
        <v>6.915189873417722</v>
      </c>
      <c r="Q21" s="221"/>
      <c r="R21" s="496">
        <f>+IF(L21=0,"",'Ark1'!AK822)</f>
        <v>86.407894736842096</v>
      </c>
      <c r="S21" s="494"/>
      <c r="T21" s="496">
        <f>+IF(L21=0,"",'Ark1'!AL822)</f>
        <v>9.996122088050063</v>
      </c>
      <c r="U21" s="221"/>
      <c r="V21" s="242">
        <f>+IF(H21=0,"",'Ark1'!T822)</f>
        <v>2.7848101265822796</v>
      </c>
      <c r="W21" s="243">
        <f>+IF(H21=0,"",'Ark1'!W822)</f>
        <v>1.2658227848101264</v>
      </c>
      <c r="X21" s="243">
        <f>+IF(H21=0,"",'Ark1'!X822)</f>
        <v>1.2658227848101264</v>
      </c>
      <c r="Y21" s="243">
        <f>+IF(H21=0,"",'Ark1'!Y822)</f>
        <v>1.2658227848101264</v>
      </c>
      <c r="Z21" s="241">
        <f>+IF(H21=0,"",'Ark1'!Z822)</f>
        <v>0</v>
      </c>
      <c r="AA21" s="241">
        <f>+IF(H21=0,"",'Ark1'!AA822)</f>
        <v>3.4090010641076853</v>
      </c>
      <c r="AB21" s="241">
        <f>+IF(H21=0,"",'Ark1'!AC822)</f>
        <v>4.0367642326840434</v>
      </c>
      <c r="AC21" s="243">
        <f>+IF(H21=0,"",'Ark1'!AE822)</f>
        <v>16.792439720831545</v>
      </c>
      <c r="AD21" s="492">
        <f t="shared" si="3"/>
        <v>6.915189873417722</v>
      </c>
      <c r="AE21" s="241">
        <f t="shared" si="4"/>
        <v>0.55696202531645567</v>
      </c>
      <c r="AF21" s="221"/>
      <c r="AG21" s="224"/>
      <c r="AI21" s="30"/>
      <c r="AJ21" s="28"/>
      <c r="AK21" s="225"/>
      <c r="AL21" s="29"/>
      <c r="AM21" s="244"/>
      <c r="AN21" s="244"/>
      <c r="AO21" s="244"/>
      <c r="AP21" s="29"/>
      <c r="BH21" s="236"/>
    </row>
    <row r="22" spans="1:72" ht="15" customHeight="1">
      <c r="A22" s="221"/>
      <c r="B22" s="244">
        <f>+'Ark1'!C823</f>
        <v>2024</v>
      </c>
      <c r="C22" s="240">
        <f>+'Ark1'!L823</f>
        <v>1</v>
      </c>
      <c r="D22" s="240" t="s">
        <v>28</v>
      </c>
      <c r="E22" s="240">
        <f>+'Ark1'!D823</f>
        <v>10</v>
      </c>
      <c r="F22" s="240" t="s">
        <v>566</v>
      </c>
      <c r="G22" s="376">
        <f>+'Ark1'!Q823</f>
        <v>94</v>
      </c>
      <c r="H22" s="376">
        <f>+'Ark1'!R823</f>
        <v>261</v>
      </c>
      <c r="I22" s="241">
        <f>+IF(H22=0,"",'Ark1'!AG823)</f>
        <v>6.4032109281466493E-2</v>
      </c>
      <c r="J22" s="241">
        <f>+IF(H22=0,"",'Ark1'!AH823)</f>
        <v>2.479422013008644E-2</v>
      </c>
      <c r="K22" s="221"/>
      <c r="L22" s="391">
        <f>+IF(J22=0,"",'Ark1'!AJ823)</f>
        <v>257</v>
      </c>
      <c r="M22" s="222"/>
      <c r="N22" s="567">
        <f t="shared" si="5"/>
        <v>98.467432950191565</v>
      </c>
      <c r="O22" s="222"/>
      <c r="P22" s="33">
        <f>+IF(H22=0,"",'Ark1'!U823)</f>
        <v>7.4233716475095806</v>
      </c>
      <c r="Q22" s="221"/>
      <c r="R22" s="496">
        <f>+IF(L22=0,"",'Ark1'!AK823)</f>
        <v>89.089494163424064</v>
      </c>
      <c r="S22" s="494"/>
      <c r="T22" s="496">
        <f>+IF(L22=0,"",'Ark1'!AL823)</f>
        <v>9.8735051755714398</v>
      </c>
      <c r="U22" s="221"/>
      <c r="V22" s="242">
        <f>+IF(H22=0,"",'Ark1'!T823)</f>
        <v>2.3295019157088128</v>
      </c>
      <c r="W22" s="243">
        <f>+IF(H22=0,"",'Ark1'!W823)</f>
        <v>0</v>
      </c>
      <c r="X22" s="243">
        <f>+IF(H22=0,"",'Ark1'!X823)</f>
        <v>1.149425287356322</v>
      </c>
      <c r="Y22" s="243">
        <f>+IF(H22=0,"",'Ark1'!Y823)</f>
        <v>0</v>
      </c>
      <c r="Z22" s="241">
        <f>+IF(H22=0,"",'Ark1'!Z823)</f>
        <v>0</v>
      </c>
      <c r="AA22" s="241">
        <f>+IF(H22=0,"",'Ark1'!AA823)</f>
        <v>3.328736734686494</v>
      </c>
      <c r="AB22" s="241">
        <f>+IF(H22=0,"",'Ark1'!AC823)</f>
        <v>0.58611924319007724</v>
      </c>
      <c r="AC22" s="243">
        <f>+IF(H22=0,"",'Ark1'!AE823)</f>
        <v>39.352306494447319</v>
      </c>
      <c r="AD22" s="492">
        <f t="shared" si="3"/>
        <v>7.4233716475095806</v>
      </c>
      <c r="AE22" s="241">
        <f t="shared" si="4"/>
        <v>0.36015325670498083</v>
      </c>
      <c r="AF22" s="221"/>
      <c r="AG22" s="224"/>
      <c r="AI22" s="30"/>
      <c r="AJ22" s="28"/>
      <c r="AK22" s="225"/>
      <c r="AL22" s="29"/>
      <c r="AM22" s="244"/>
      <c r="AN22" s="244"/>
      <c r="AO22" s="244"/>
      <c r="AP22" s="29"/>
      <c r="BH22" s="236"/>
    </row>
    <row r="23" spans="1:72" ht="15" customHeight="1">
      <c r="A23" s="221"/>
      <c r="B23" s="244">
        <f>+'Ark1'!C824</f>
        <v>2024</v>
      </c>
      <c r="C23" s="240">
        <f>+'Ark1'!L824</f>
        <v>1</v>
      </c>
      <c r="D23" s="240" t="s">
        <v>28</v>
      </c>
      <c r="E23" s="240">
        <f>+'Ark1'!D824</f>
        <v>11</v>
      </c>
      <c r="F23" s="240" t="s">
        <v>567</v>
      </c>
      <c r="G23" s="376">
        <f>+'Ark1'!Q824</f>
        <v>50</v>
      </c>
      <c r="H23" s="376">
        <f>+'Ark1'!R824</f>
        <v>101</v>
      </c>
      <c r="I23" s="241">
        <f>+IF(H23=0,"",'Ark1'!AG824)</f>
        <v>9.7494111741766115E-2</v>
      </c>
      <c r="J23" s="241">
        <f>+IF(H23=0,"",'Ark1'!AH824)</f>
        <v>3.4127926977038453E-2</v>
      </c>
      <c r="K23" s="221"/>
      <c r="L23" s="391">
        <f>+IF(J23=0,"",'Ark1'!AJ824)</f>
        <v>101</v>
      </c>
      <c r="M23" s="222"/>
      <c r="N23" s="567">
        <f t="shared" si="5"/>
        <v>100</v>
      </c>
      <c r="O23" s="222"/>
      <c r="P23" s="33">
        <f>+IF(H23=0,"",'Ark1'!U824)</f>
        <v>6.6940594059405933</v>
      </c>
      <c r="Q23" s="221"/>
      <c r="R23" s="496">
        <f>+IF(L23=0,"",'Ark1'!AK824)</f>
        <v>86.402970297029754</v>
      </c>
      <c r="S23" s="494"/>
      <c r="T23" s="496">
        <f>+IF(L23=0,"",'Ark1'!AL824)</f>
        <v>9.6931846528005128</v>
      </c>
      <c r="U23" s="221"/>
      <c r="V23" s="242">
        <f>+IF(H23=0,"",'Ark1'!T824)</f>
        <v>2.1881188118811878</v>
      </c>
      <c r="W23" s="243">
        <f>+IF(H23=0,"",'Ark1'!W824)</f>
        <v>0</v>
      </c>
      <c r="X23" s="243">
        <f>+IF(H23=0,"",'Ark1'!X824)</f>
        <v>1.98019801980198</v>
      </c>
      <c r="Y23" s="243">
        <f>+IF(H23=0,"",'Ark1'!Y824)</f>
        <v>0</v>
      </c>
      <c r="Z23" s="241">
        <f>+IF(H23=0,"",'Ark1'!Z824)</f>
        <v>0</v>
      </c>
      <c r="AA23" s="241">
        <f>+IF(H23=0,"",'Ark1'!AA824)</f>
        <v>3.1172411571956582</v>
      </c>
      <c r="AB23" s="241">
        <f>+IF(H23=0,"",'Ark1'!AC824)</f>
        <v>0.60872974847284644</v>
      </c>
      <c r="AC23" s="243">
        <f>+IF(H23=0,"",'Ark1'!AE824)</f>
        <v>37.678908369696096</v>
      </c>
      <c r="AD23" s="492">
        <f t="shared" si="3"/>
        <v>6.6940594059405933</v>
      </c>
      <c r="AE23" s="241">
        <f t="shared" si="4"/>
        <v>0.49504950495049505</v>
      </c>
      <c r="AF23" s="221"/>
      <c r="AG23" s="224"/>
      <c r="AI23" s="30"/>
      <c r="AJ23" s="28"/>
      <c r="AK23" s="225"/>
      <c r="AL23" s="29"/>
      <c r="AM23" s="244"/>
      <c r="AN23" s="244"/>
      <c r="AO23" s="244"/>
      <c r="AP23" s="29"/>
    </row>
    <row r="24" spans="1:72" ht="15" customHeight="1">
      <c r="A24" s="221"/>
      <c r="B24" s="244">
        <f>+'Ark1'!C825</f>
        <v>2024</v>
      </c>
      <c r="C24" s="240">
        <f>+'Ark1'!L825</f>
        <v>1</v>
      </c>
      <c r="D24" s="240" t="s">
        <v>28</v>
      </c>
      <c r="E24" s="240">
        <f>+'Ark1'!D825</f>
        <v>12</v>
      </c>
      <c r="F24" s="240" t="s">
        <v>568</v>
      </c>
      <c r="G24" s="376">
        <f>+'Ark1'!Q825</f>
        <v>11</v>
      </c>
      <c r="H24" s="376">
        <f>+'Ark1'!R825</f>
        <v>28</v>
      </c>
      <c r="I24" s="241">
        <f>+IF(H24=0,"",'Ark1'!AG825)</f>
        <v>0.25314166892686008</v>
      </c>
      <c r="J24" s="241">
        <f>+IF(H24=0,"",'Ark1'!AH825)</f>
        <v>8.5343118569296758E-2</v>
      </c>
      <c r="K24" s="221"/>
      <c r="L24" s="391">
        <f>+IF(J24=0,"",'Ark1'!AJ825)</f>
        <v>27</v>
      </c>
      <c r="M24" s="222"/>
      <c r="N24" s="567">
        <f t="shared" si="5"/>
        <v>96.428571428571431</v>
      </c>
      <c r="O24" s="222"/>
      <c r="P24" s="33">
        <f>+IF(H24=0,"",'Ark1'!U825)</f>
        <v>6.292857142857148</v>
      </c>
      <c r="Q24" s="221"/>
      <c r="R24" s="496">
        <f>+IF(L24=0,"",'Ark1'!AK825)</f>
        <v>85.29259259259257</v>
      </c>
      <c r="S24" s="494"/>
      <c r="T24" s="496">
        <f>+IF(L24=0,"",'Ark1'!AL825)</f>
        <v>9.6825582145165381</v>
      </c>
      <c r="U24" s="221"/>
      <c r="V24" s="242">
        <f>+IF(H24=0,"",'Ark1'!T825)</f>
        <v>2.2857142857142847</v>
      </c>
      <c r="W24" s="243">
        <f>+IF(H24=0,"",'Ark1'!W825)</f>
        <v>0</v>
      </c>
      <c r="X24" s="243">
        <f>+IF(H24=0,"",'Ark1'!X825)</f>
        <v>0</v>
      </c>
      <c r="Y24" s="243">
        <f>+IF(H24=0,"",'Ark1'!Y825)</f>
        <v>0</v>
      </c>
      <c r="Z24" s="241">
        <f>+IF(H24=0,"",'Ark1'!Z825)</f>
        <v>0</v>
      </c>
      <c r="AA24" s="241">
        <f>+IF(H24=0,"",'Ark1'!AA825)</f>
        <v>2.0715640349794624</v>
      </c>
      <c r="AB24" s="241">
        <f>+IF(H24=0,"",'Ark1'!AC825)</f>
        <v>0.52489065916782418</v>
      </c>
      <c r="AC24" s="243">
        <f>+IF(H24=0,"",'Ark1'!AE825)</f>
        <v>51.098082324012751</v>
      </c>
      <c r="AD24" s="492">
        <f t="shared" si="3"/>
        <v>6.292857142857148</v>
      </c>
      <c r="AE24" s="241">
        <f t="shared" si="4"/>
        <v>0.39285714285714285</v>
      </c>
      <c r="AF24" s="221"/>
      <c r="AG24" s="224"/>
      <c r="AI24" s="30"/>
      <c r="AJ24" s="28"/>
      <c r="AK24" s="225"/>
      <c r="AL24" s="29"/>
      <c r="AM24" s="244"/>
      <c r="AN24" s="244"/>
      <c r="AO24" s="224"/>
      <c r="AP24" s="224"/>
      <c r="AQ24" s="224"/>
    </row>
    <row r="25" spans="1:72" ht="15" customHeight="1">
      <c r="A25" s="221"/>
      <c r="B25" s="221"/>
      <c r="C25" s="221"/>
      <c r="D25" s="221"/>
      <c r="E25" s="221"/>
      <c r="F25" s="221"/>
      <c r="G25" s="372"/>
      <c r="H25" s="372"/>
      <c r="I25" s="222"/>
      <c r="J25" s="222"/>
      <c r="K25" s="222"/>
      <c r="L25" s="372"/>
      <c r="M25" s="222"/>
      <c r="N25" s="222"/>
      <c r="O25" s="222"/>
      <c r="P25" s="221"/>
      <c r="Q25" s="221"/>
      <c r="R25" s="494"/>
      <c r="S25" s="494"/>
      <c r="T25" s="494"/>
      <c r="U25" s="221"/>
      <c r="V25" s="221"/>
      <c r="W25" s="223"/>
      <c r="X25" s="223"/>
      <c r="Y25" s="223"/>
      <c r="Z25" s="223"/>
      <c r="AA25" s="223"/>
      <c r="AB25" s="221"/>
      <c r="AC25" s="223"/>
      <c r="AD25" s="487"/>
      <c r="AE25" s="222"/>
      <c r="AF25" s="221"/>
      <c r="AG25" s="224"/>
      <c r="AI25" s="30"/>
      <c r="AJ25" s="28"/>
      <c r="AK25" s="225"/>
      <c r="AL25" s="29"/>
      <c r="AP25" s="29"/>
      <c r="BH25" s="236"/>
    </row>
    <row r="26" spans="1:72" ht="15" customHeight="1">
      <c r="A26" s="221"/>
      <c r="B26" s="221"/>
      <c r="C26" s="238" t="s">
        <v>0</v>
      </c>
      <c r="D26" s="221"/>
      <c r="E26" s="279" t="str">
        <f>+D28</f>
        <v>P</v>
      </c>
      <c r="F26" s="238" t="s">
        <v>582</v>
      </c>
      <c r="G26" s="372"/>
      <c r="H26" s="391">
        <f>SUM(Klasse!G11)</f>
        <v>2652</v>
      </c>
      <c r="I26" s="222"/>
      <c r="J26" s="222"/>
      <c r="K26" s="222"/>
      <c r="L26" s="609">
        <f>+Klasse!P11</f>
        <v>2606</v>
      </c>
      <c r="M26" s="222"/>
      <c r="N26" s="567">
        <f>100*L26/H26</f>
        <v>98.265460030165912</v>
      </c>
      <c r="O26" s="222"/>
      <c r="P26" s="272">
        <f>+Klasse!M11</f>
        <v>8.3291101055806998</v>
      </c>
      <c r="Q26" s="603"/>
      <c r="R26" s="608">
        <f>+Klasse!T11</f>
        <v>87.624290099769652</v>
      </c>
      <c r="S26" s="459"/>
      <c r="T26" s="607">
        <f>+Klasse!V11</f>
        <v>11.460717956303622</v>
      </c>
      <c r="U26" s="221"/>
      <c r="V26" s="221"/>
      <c r="W26" s="223"/>
      <c r="X26" s="223"/>
      <c r="Y26" s="223"/>
      <c r="Z26" s="223"/>
      <c r="AA26" s="223"/>
      <c r="AB26" s="221"/>
      <c r="AC26" s="223"/>
      <c r="AD26" s="225">
        <f>+P26/C28</f>
        <v>4.1645550527903499</v>
      </c>
      <c r="AE26" s="222"/>
      <c r="AF26" s="221"/>
      <c r="AG26" s="224"/>
      <c r="AI26" s="30"/>
      <c r="AJ26" s="28"/>
      <c r="AK26" s="225"/>
      <c r="AL26" s="29"/>
      <c r="AP26" s="29"/>
      <c r="BH26" s="236"/>
    </row>
    <row r="27" spans="1:72" ht="15" customHeight="1">
      <c r="A27" s="221"/>
      <c r="B27" s="221"/>
      <c r="C27" s="221"/>
      <c r="D27" s="221"/>
      <c r="E27" s="221"/>
      <c r="F27" s="221"/>
      <c r="G27" s="372"/>
      <c r="H27" s="372"/>
      <c r="I27" s="222"/>
      <c r="J27" s="222"/>
      <c r="K27" s="222"/>
      <c r="L27" s="372"/>
      <c r="M27" s="222"/>
      <c r="N27" s="222"/>
      <c r="O27" s="222"/>
      <c r="P27" s="221"/>
      <c r="Q27" s="221"/>
      <c r="R27" s="494"/>
      <c r="S27" s="494"/>
      <c r="T27" s="494"/>
      <c r="U27" s="221"/>
      <c r="V27" s="221"/>
      <c r="W27" s="223"/>
      <c r="X27" s="223"/>
      <c r="Y27" s="223"/>
      <c r="Z27" s="223"/>
      <c r="AA27" s="223"/>
      <c r="AB27" s="221"/>
      <c r="AC27" s="223"/>
      <c r="AD27" s="487"/>
      <c r="AE27" s="223"/>
      <c r="AF27" s="223"/>
      <c r="AG27" s="224"/>
      <c r="AI27" s="30"/>
      <c r="AJ27" s="28"/>
      <c r="AK27" s="225"/>
      <c r="AL27" s="29"/>
      <c r="AP27" s="29"/>
      <c r="BH27" s="236">
        <f>1+BH24</f>
        <v>1</v>
      </c>
      <c r="BI27" s="29">
        <v>20.659867330016564</v>
      </c>
      <c r="BJ27" s="29">
        <f t="shared" ref="BJ27" si="6">+BI27</f>
        <v>20.659867330016564</v>
      </c>
      <c r="BK27" s="29">
        <f t="shared" ref="BK27" si="7">+BJ27</f>
        <v>20.659867330016564</v>
      </c>
      <c r="BL27" s="29">
        <f t="shared" ref="BL27" si="8">+BK27</f>
        <v>20.659867330016564</v>
      </c>
      <c r="BM27" s="29">
        <f t="shared" ref="BM27" si="9">+BL27</f>
        <v>20.659867330016564</v>
      </c>
      <c r="BN27" s="29">
        <f t="shared" ref="BN27" si="10">+BM27</f>
        <v>20.659867330016564</v>
      </c>
      <c r="BO27" s="29">
        <f t="shared" ref="BO27" si="11">+BN27</f>
        <v>20.659867330016564</v>
      </c>
      <c r="BP27" s="29">
        <f t="shared" ref="BP27" si="12">+BO27</f>
        <v>20.659867330016564</v>
      </c>
      <c r="BQ27" s="29">
        <f t="shared" ref="BQ27" si="13">+BP27</f>
        <v>20.659867330016564</v>
      </c>
      <c r="BR27" s="29">
        <f t="shared" ref="BR27" si="14">+BQ27</f>
        <v>20.659867330016564</v>
      </c>
      <c r="BS27" s="29">
        <f t="shared" ref="BS27" si="15">+BR27</f>
        <v>20.659867330016564</v>
      </c>
      <c r="BT27" s="29">
        <f t="shared" ref="BT27" si="16">+BS27</f>
        <v>20.659867330016564</v>
      </c>
    </row>
    <row r="28" spans="1:72" ht="15.6">
      <c r="A28" s="221"/>
      <c r="B28" s="244">
        <f>+'Ark1'!C826</f>
        <v>2024</v>
      </c>
      <c r="C28" s="29">
        <f>+'Ark1'!L826</f>
        <v>2</v>
      </c>
      <c r="D28" s="250" t="s">
        <v>29</v>
      </c>
      <c r="E28" s="29">
        <f>+'Ark1'!D826</f>
        <v>1</v>
      </c>
      <c r="F28" s="29" t="str">
        <f t="shared" ref="F28:F39" si="17">+F13</f>
        <v>Jan</v>
      </c>
      <c r="G28" s="362">
        <f>+'Ark1'!Q826</f>
        <v>14</v>
      </c>
      <c r="H28" s="362">
        <f>+'Ark1'!R826</f>
        <v>27</v>
      </c>
      <c r="I28" s="30">
        <f>+IF(H28=0,"",'Ark1'!AG826)</f>
        <v>0.31002411298656563</v>
      </c>
      <c r="J28" s="30">
        <f>+IF(H28=0,"",'Ark1'!AH826)</f>
        <v>0.14935472826336027</v>
      </c>
      <c r="K28" s="222"/>
      <c r="L28" s="391">
        <f>+IF(J28=0,"",'Ark1'!AJ826)</f>
        <v>16</v>
      </c>
      <c r="M28" s="222"/>
      <c r="N28" s="567">
        <f>IF(H28=0,"",100*L28/H28)</f>
        <v>59.25925925925926</v>
      </c>
      <c r="O28" s="222"/>
      <c r="P28" s="30">
        <f>+IF(H28=0,"",'Ark1'!U826)</f>
        <v>10.25925925925926</v>
      </c>
      <c r="Q28" s="221"/>
      <c r="R28" s="496">
        <f>+IF(L28=0,"",'Ark1'!AK826)</f>
        <v>91.006250000000023</v>
      </c>
      <c r="S28" s="494"/>
      <c r="T28" s="497">
        <f>+IF(L28=0,"",'Ark1'!AL826)</f>
        <v>12.63997807452319</v>
      </c>
      <c r="U28" s="221"/>
      <c r="V28" s="28">
        <f>+IF(H28=0,"",'Ark1'!T826)</f>
        <v>2.9259259259259256</v>
      </c>
      <c r="W28" s="35">
        <f>+IF(H28=0,"",'Ark1'!W826)</f>
        <v>0</v>
      </c>
      <c r="X28" s="35">
        <f>+IF(H28=0,"",'Ark1'!X826)</f>
        <v>14.814814814814817</v>
      </c>
      <c r="Y28" s="35">
        <f>+IF(H28=0,"",'Ark1'!Y826)</f>
        <v>0</v>
      </c>
      <c r="Z28" s="35">
        <f>+IF(H28=0,"",'Ark1'!Z826)</f>
        <v>0</v>
      </c>
      <c r="AA28" s="35">
        <f>+IF(H28=0,"",'Ark1'!AA826)</f>
        <v>5.1674378821731342</v>
      </c>
      <c r="AB28" s="28">
        <f>+IF(H28=0,"",'Ark1'!AC826)</f>
        <v>0.97850702323132577</v>
      </c>
      <c r="AC28" s="35">
        <f>+IF(H28=0,"",'Ark1'!AE826)</f>
        <v>35.612195192233195</v>
      </c>
      <c r="AD28" s="28">
        <f t="shared" ref="AD28:AD39" si="18">+IF(H28=0,"",+P28/C28)</f>
        <v>5.1296296296296298</v>
      </c>
      <c r="AE28" s="30">
        <f t="shared" ref="AE28:AE39" si="19">+IF(H28=0,"",G28/H28)</f>
        <v>0.51851851851851849</v>
      </c>
      <c r="AF28" s="221"/>
      <c r="AG28" s="224"/>
      <c r="AI28" s="30"/>
      <c r="AJ28" s="28"/>
      <c r="AK28" s="225"/>
      <c r="AL28" s="29"/>
      <c r="AP28" s="29"/>
    </row>
    <row r="29" spans="1:72" ht="15.6">
      <c r="A29" s="221"/>
      <c r="B29" s="244">
        <f>+'Ark1'!C827</f>
        <v>2024</v>
      </c>
      <c r="C29" s="29">
        <f>+'Ark1'!L827</f>
        <v>2</v>
      </c>
      <c r="D29" s="250" t="str">
        <f t="shared" ref="D29:D39" si="20">+D28</f>
        <v>P</v>
      </c>
      <c r="E29" s="29">
        <f>+'Ark1'!D827</f>
        <v>2</v>
      </c>
      <c r="F29" s="29" t="str">
        <f t="shared" si="17"/>
        <v>Feb</v>
      </c>
      <c r="G29" s="362">
        <f>+'Ark1'!Q827</f>
        <v>18</v>
      </c>
      <c r="H29" s="362">
        <f>+'Ark1'!R827</f>
        <v>23</v>
      </c>
      <c r="I29" s="30">
        <f>+IF(H29=0,"",'Ark1'!AG827)</f>
        <v>0.21435228331780057</v>
      </c>
      <c r="J29" s="30">
        <f>+IF(H29=0,"",'Ark1'!AH827)</f>
        <v>0.13501563405728129</v>
      </c>
      <c r="K29" s="222"/>
      <c r="L29" s="391">
        <f>+IF(J29=0,"",'Ark1'!AJ827)</f>
        <v>16</v>
      </c>
      <c r="M29" s="222"/>
      <c r="N29" s="567">
        <f t="shared" ref="N29:N39" si="21">IF(H29=0,"",100*L29/H29)</f>
        <v>69.565217391304344</v>
      </c>
      <c r="O29" s="222"/>
      <c r="P29" s="30">
        <f>+IF(H29=0,"",'Ark1'!U827)</f>
        <v>13.873913043478263</v>
      </c>
      <c r="Q29" s="221"/>
      <c r="R29" s="496">
        <f>+IF(L29=0,"",'Ark1'!AK827)</f>
        <v>96.443750000000023</v>
      </c>
      <c r="S29" s="494"/>
      <c r="T29" s="497">
        <f>+IF(L29=0,"",'Ark1'!AL827)</f>
        <v>13.252878104244065</v>
      </c>
      <c r="U29" s="221"/>
      <c r="V29" s="28">
        <f>+IF(H29=0,"",'Ark1'!T827)</f>
        <v>2.5652173913043477</v>
      </c>
      <c r="W29" s="35">
        <f>+IF(H29=0,"",'Ark1'!W827)</f>
        <v>0</v>
      </c>
      <c r="X29" s="35">
        <f>+IF(H29=0,"",'Ark1'!X827)</f>
        <v>34.782608695652172</v>
      </c>
      <c r="Y29" s="35">
        <f>+IF(H29=0,"",'Ark1'!Y827)</f>
        <v>4.3478260869565215</v>
      </c>
      <c r="Z29" s="35">
        <f>+IF(H29=0,"",'Ark1'!Z827)</f>
        <v>4.3478260869565215</v>
      </c>
      <c r="AA29" s="35">
        <f>+IF(H29=0,"",'Ark1'!AA827)</f>
        <v>10.88010619318797</v>
      </c>
      <c r="AB29" s="28">
        <f>+IF(H29=0,"",'Ark1'!AC827)</f>
        <v>1.0964800185146517</v>
      </c>
      <c r="AC29" s="35">
        <f>+IF(H29=0,"",'Ark1'!AE827)</f>
        <v>81.57823746620106</v>
      </c>
      <c r="AD29" s="28">
        <f t="shared" si="18"/>
        <v>6.9369565217391314</v>
      </c>
      <c r="AE29" s="30">
        <f t="shared" si="19"/>
        <v>0.78260869565217395</v>
      </c>
      <c r="AF29" s="221"/>
      <c r="AG29" s="224"/>
      <c r="AI29" s="30"/>
      <c r="AJ29" s="28"/>
      <c r="AK29" s="225"/>
      <c r="AL29" s="29"/>
      <c r="AP29" s="29"/>
    </row>
    <row r="30" spans="1:72" ht="15.6">
      <c r="A30" s="221"/>
      <c r="B30" s="244">
        <f>+'Ark1'!C828</f>
        <v>2024</v>
      </c>
      <c r="C30" s="29">
        <f>+'Ark1'!L828</f>
        <v>2</v>
      </c>
      <c r="D30" s="250" t="str">
        <f t="shared" si="20"/>
        <v>P</v>
      </c>
      <c r="E30" s="29">
        <f>+'Ark1'!D828</f>
        <v>3</v>
      </c>
      <c r="F30" s="29" t="str">
        <f t="shared" si="17"/>
        <v>Mar</v>
      </c>
      <c r="G30" s="362">
        <f>+'Ark1'!Q828</f>
        <v>121</v>
      </c>
      <c r="H30" s="362">
        <f>+'Ark1'!R828</f>
        <v>176</v>
      </c>
      <c r="I30" s="30">
        <f>+IF(H30=0,"",'Ark1'!AG828)</f>
        <v>0.42626365375765929</v>
      </c>
      <c r="J30" s="30">
        <f>+IF(H30=0,"",'Ark1'!AH828)</f>
        <v>0.20069890131601295</v>
      </c>
      <c r="K30" s="222"/>
      <c r="L30" s="391">
        <f>+IF(J30=0,"",'Ark1'!AJ828)</f>
        <v>166</v>
      </c>
      <c r="M30" s="222"/>
      <c r="N30" s="567">
        <f t="shared" si="21"/>
        <v>94.318181818181813</v>
      </c>
      <c r="O30" s="222"/>
      <c r="P30" s="30">
        <f>+IF(H30=0,"",'Ark1'!U828)</f>
        <v>12.143750000000002</v>
      </c>
      <c r="Q30" s="221"/>
      <c r="R30" s="496">
        <f>+IF(L30=0,"",'Ark1'!AK828)</f>
        <v>95.704216867469839</v>
      </c>
      <c r="S30" s="494"/>
      <c r="T30" s="497">
        <f>+IF(L30=0,"",'Ark1'!AL828)</f>
        <v>12.857896652892959</v>
      </c>
      <c r="U30" s="221"/>
      <c r="V30" s="28">
        <f>+IF(H30=0,"",'Ark1'!T828)</f>
        <v>2.767045454545455</v>
      </c>
      <c r="W30" s="35">
        <f>+IF(H30=0,"",'Ark1'!W828)</f>
        <v>0</v>
      </c>
      <c r="X30" s="35">
        <f>+IF(H30=0,"",'Ark1'!X828)</f>
        <v>26.13636363636364</v>
      </c>
      <c r="Y30" s="35">
        <f>+IF(H30=0,"",'Ark1'!Y828)</f>
        <v>5.6818181818181808</v>
      </c>
      <c r="Z30" s="35">
        <f>+IF(H30=0,"",'Ark1'!Z828)</f>
        <v>0</v>
      </c>
      <c r="AA30" s="35">
        <f>+IF(H30=0,"",'Ark1'!AA828)</f>
        <v>5.9810558532183986</v>
      </c>
      <c r="AB30" s="28">
        <f>+IF(H30=0,"",'Ark1'!AC828)</f>
        <v>0.92148861667475646</v>
      </c>
      <c r="AC30" s="35">
        <f>+IF(H30=0,"",'Ark1'!AE828)</f>
        <v>35.761520413977806</v>
      </c>
      <c r="AD30" s="28">
        <f t="shared" si="18"/>
        <v>6.0718750000000012</v>
      </c>
      <c r="AE30" s="30">
        <f t="shared" si="19"/>
        <v>0.6875</v>
      </c>
      <c r="AF30" s="221"/>
      <c r="AG30" s="224"/>
      <c r="AI30" s="30"/>
      <c r="AJ30" s="28"/>
      <c r="AK30" s="225"/>
      <c r="AL30" s="29"/>
      <c r="AM30" s="244"/>
      <c r="AN30" s="244"/>
      <c r="AO30" s="244"/>
      <c r="AP30" s="29"/>
    </row>
    <row r="31" spans="1:72" ht="15.6">
      <c r="A31" s="221"/>
      <c r="B31" s="244">
        <f>+'Ark1'!C829</f>
        <v>2024</v>
      </c>
      <c r="C31" s="29">
        <f>+'Ark1'!L829</f>
        <v>2</v>
      </c>
      <c r="D31" s="250" t="str">
        <f t="shared" si="20"/>
        <v>P</v>
      </c>
      <c r="E31" s="29">
        <f>+'Ark1'!D829</f>
        <v>4</v>
      </c>
      <c r="F31" s="29" t="str">
        <f t="shared" si="17"/>
        <v>Apr</v>
      </c>
      <c r="G31" s="362">
        <f>+'Ark1'!Q829</f>
        <v>43</v>
      </c>
      <c r="H31" s="362">
        <f>+'Ark1'!R829</f>
        <v>74</v>
      </c>
      <c r="I31" s="30">
        <f>+IF(H31=0,"",'Ark1'!AG829)</f>
        <v>1.039325842696629</v>
      </c>
      <c r="J31" s="30">
        <f>+IF(H31=0,"",'Ark1'!AH829)</f>
        <v>0.43400107182199799</v>
      </c>
      <c r="K31" s="222"/>
      <c r="L31" s="391">
        <f>+IF(J31=0,"",'Ark1'!AJ829)</f>
        <v>65</v>
      </c>
      <c r="M31" s="222"/>
      <c r="N31" s="567">
        <f t="shared" si="21"/>
        <v>87.837837837837839</v>
      </c>
      <c r="O31" s="222"/>
      <c r="P31" s="30">
        <f>+IF(H31=0,"",'Ark1'!U829)</f>
        <v>9.4554054054054024</v>
      </c>
      <c r="Q31" s="221"/>
      <c r="R31" s="496">
        <f>+IF(L31=0,"",'Ark1'!AK829)</f>
        <v>91.763076923076881</v>
      </c>
      <c r="S31" s="494"/>
      <c r="T31" s="497">
        <f>+IF(L31=0,"",'Ark1'!AL829)</f>
        <v>11.641331631667008</v>
      </c>
      <c r="U31" s="221"/>
      <c r="V31" s="28">
        <f>+IF(H31=0,"",'Ark1'!T829)</f>
        <v>2.7837837837837833</v>
      </c>
      <c r="W31" s="35">
        <f>+IF(H31=0,"",'Ark1'!W829)</f>
        <v>0</v>
      </c>
      <c r="X31" s="35">
        <f>+IF(H31=0,"",'Ark1'!X829)</f>
        <v>9.4594594594594632</v>
      </c>
      <c r="Y31" s="35">
        <f>+IF(H31=0,"",'Ark1'!Y829)</f>
        <v>4.0540540540540553</v>
      </c>
      <c r="Z31" s="35">
        <f>+IF(H31=0,"",'Ark1'!Z829)</f>
        <v>0</v>
      </c>
      <c r="AA31" s="35">
        <f>+IF(H31=0,"",'Ark1'!AA829)</f>
        <v>4.3275091734688811</v>
      </c>
      <c r="AB31" s="28">
        <f>+IF(H31=0,"",'Ark1'!AC829)</f>
        <v>0.93390013746870237</v>
      </c>
      <c r="AC31" s="35">
        <f>+IF(H31=0,"",'Ark1'!AE829)</f>
        <v>48.947535598320009</v>
      </c>
      <c r="AD31" s="28">
        <f t="shared" si="18"/>
        <v>4.7277027027027012</v>
      </c>
      <c r="AE31" s="30">
        <f t="shared" si="19"/>
        <v>0.58108108108108103</v>
      </c>
      <c r="AF31" s="221"/>
      <c r="AG31" s="224"/>
      <c r="AI31" s="30"/>
      <c r="AJ31" s="28"/>
      <c r="AK31" s="225"/>
      <c r="AL31" s="29"/>
      <c r="AM31" s="244"/>
      <c r="AN31" s="244"/>
      <c r="AO31" s="244"/>
      <c r="AP31" s="29"/>
    </row>
    <row r="32" spans="1:72" ht="15.6">
      <c r="A32" s="221"/>
      <c r="B32" s="244">
        <f>+'Ark1'!C830</f>
        <v>2024</v>
      </c>
      <c r="C32" s="29">
        <f>+'Ark1'!L830</f>
        <v>2</v>
      </c>
      <c r="D32" s="250" t="str">
        <f t="shared" si="20"/>
        <v>P</v>
      </c>
      <c r="E32" s="29">
        <f>+'Ark1'!D830</f>
        <v>5</v>
      </c>
      <c r="F32" s="29" t="str">
        <f t="shared" si="17"/>
        <v>Mai</v>
      </c>
      <c r="G32" s="362">
        <f>+'Ark1'!Q830</f>
        <v>16</v>
      </c>
      <c r="H32" s="362">
        <f>+'Ark1'!R830</f>
        <v>42</v>
      </c>
      <c r="I32" s="30">
        <f>+IF(H32=0,"",'Ark1'!AG830)</f>
        <v>1.3035381750465549</v>
      </c>
      <c r="J32" s="30">
        <f>+IF(H32=0,"",'Ark1'!AH830)</f>
        <v>0.52803194863612779</v>
      </c>
      <c r="K32" s="222"/>
      <c r="L32" s="391">
        <f>+IF(J32=0,"",'Ark1'!AJ830)</f>
        <v>41</v>
      </c>
      <c r="M32" s="222"/>
      <c r="N32" s="567">
        <f t="shared" si="21"/>
        <v>97.61904761904762</v>
      </c>
      <c r="O32" s="222"/>
      <c r="P32" s="30">
        <f>+IF(H32=0,"",'Ark1'!U830)</f>
        <v>10.464285714285719</v>
      </c>
      <c r="Q32" s="221"/>
      <c r="R32" s="496">
        <f>+IF(L32=0,"",'Ark1'!AK830)</f>
        <v>94.078048780487805</v>
      </c>
      <c r="S32" s="494"/>
      <c r="T32" s="497">
        <f>+IF(L32=0,"",'Ark1'!AL830)</f>
        <v>12.010412227221471</v>
      </c>
      <c r="U32" s="221"/>
      <c r="V32" s="28">
        <f>+IF(H32=0,"",'Ark1'!T830)</f>
        <v>2.5238095238095246</v>
      </c>
      <c r="W32" s="35">
        <f>+IF(H32=0,"",'Ark1'!W830)</f>
        <v>0</v>
      </c>
      <c r="X32" s="35">
        <f>+IF(H32=0,"",'Ark1'!X830)</f>
        <v>14.285714285714288</v>
      </c>
      <c r="Y32" s="35">
        <f>+IF(H32=0,"",'Ark1'!Y830)</f>
        <v>2.3809523809523818</v>
      </c>
      <c r="Z32" s="35">
        <f>+IF(H32=0,"",'Ark1'!Z830)</f>
        <v>0</v>
      </c>
      <c r="AA32" s="35">
        <f>+IF(H32=0,"",'Ark1'!AA830)</f>
        <v>4.406425039944855</v>
      </c>
      <c r="AB32" s="28">
        <f>+IF(H32=0,"",'Ark1'!AC830)</f>
        <v>0.62633078276028142</v>
      </c>
      <c r="AC32" s="35">
        <f>+IF(H32=0,"",'Ark1'!AE830)</f>
        <v>31.821362003421363</v>
      </c>
      <c r="AD32" s="28">
        <f t="shared" si="18"/>
        <v>5.2321428571428594</v>
      </c>
      <c r="AE32" s="30">
        <f t="shared" si="19"/>
        <v>0.38095238095238093</v>
      </c>
      <c r="AF32" s="221"/>
      <c r="AG32" s="224"/>
      <c r="AI32" s="30"/>
      <c r="AJ32" s="28"/>
      <c r="AK32" s="225"/>
      <c r="AL32" s="29"/>
      <c r="AM32" s="244"/>
      <c r="AN32" s="244"/>
      <c r="AO32" s="244"/>
      <c r="AP32" s="29"/>
    </row>
    <row r="33" spans="1:72" ht="15.6">
      <c r="A33" s="221"/>
      <c r="B33" s="244">
        <f>+'Ark1'!C831</f>
        <v>2024</v>
      </c>
      <c r="C33" s="29">
        <f>+'Ark1'!L831</f>
        <v>2</v>
      </c>
      <c r="D33" s="250" t="str">
        <f t="shared" si="20"/>
        <v>P</v>
      </c>
      <c r="E33" s="29">
        <f>+'Ark1'!D831</f>
        <v>6</v>
      </c>
      <c r="F33" s="29" t="str">
        <f t="shared" si="17"/>
        <v>Jun</v>
      </c>
      <c r="G33" s="362">
        <f>+'Ark1'!Q831</f>
        <v>7</v>
      </c>
      <c r="H33" s="362">
        <f>+'Ark1'!R831</f>
        <v>10</v>
      </c>
      <c r="I33" s="30">
        <f>+IF(H33=0,"",'Ark1'!AG831)</f>
        <v>0.25953802232026996</v>
      </c>
      <c r="J33" s="30">
        <f>+IF(H33=0,"",'Ark1'!AH831)</f>
        <v>0.16183403209295349</v>
      </c>
      <c r="K33" s="222"/>
      <c r="L33" s="391">
        <f>+IF(J33=0,"",'Ark1'!AJ831)</f>
        <v>10</v>
      </c>
      <c r="M33" s="222"/>
      <c r="N33" s="567">
        <f t="shared" si="21"/>
        <v>100</v>
      </c>
      <c r="O33" s="222"/>
      <c r="P33" s="30">
        <f>+IF(H33=0,"",'Ark1'!U831)</f>
        <v>12.41</v>
      </c>
      <c r="Q33" s="221"/>
      <c r="R33" s="496">
        <f>+IF(L33=0,"",'Ark1'!AK831)</f>
        <v>101.82000000000002</v>
      </c>
      <c r="S33" s="494"/>
      <c r="T33" s="497">
        <f>+IF(L33=0,"",'Ark1'!AL831)</f>
        <v>11.298722947055102</v>
      </c>
      <c r="U33" s="221"/>
      <c r="V33" s="28">
        <f>+IF(H33=0,"",'Ark1'!T831)</f>
        <v>2.7</v>
      </c>
      <c r="W33" s="35">
        <f>+IF(H33=0,"",'Ark1'!W831)</f>
        <v>0</v>
      </c>
      <c r="X33" s="35">
        <f>+IF(H33=0,"",'Ark1'!X831)</f>
        <v>30</v>
      </c>
      <c r="Y33" s="35">
        <f>+IF(H33=0,"",'Ark1'!Y831)</f>
        <v>0</v>
      </c>
      <c r="Z33" s="35">
        <f>+IF(H33=0,"",'Ark1'!Z831)</f>
        <v>0</v>
      </c>
      <c r="AA33" s="35">
        <f>+IF(H33=0,"",'Ark1'!AA831)</f>
        <v>4.7810982002046387</v>
      </c>
      <c r="AB33" s="28">
        <f>+IF(H33=0,"",'Ark1'!AC831)</f>
        <v>0.45825756949558338</v>
      </c>
      <c r="AC33" s="35">
        <f>+IF(H33=0,"",'Ark1'!AE831)</f>
        <v>50.342896726111441</v>
      </c>
      <c r="AD33" s="28">
        <f t="shared" si="18"/>
        <v>6.2050000000000001</v>
      </c>
      <c r="AE33" s="30">
        <f t="shared" si="19"/>
        <v>0.7</v>
      </c>
      <c r="AF33" s="221"/>
      <c r="AG33" s="224"/>
      <c r="AI33" s="30"/>
      <c r="AJ33" s="28"/>
      <c r="AK33" s="225"/>
      <c r="AL33" s="29"/>
      <c r="AM33" s="244"/>
      <c r="AN33" s="244"/>
      <c r="AO33" s="244"/>
      <c r="AP33" s="29"/>
    </row>
    <row r="34" spans="1:72" ht="15.6">
      <c r="A34" s="221"/>
      <c r="B34" s="244">
        <f>+'Ark1'!C832</f>
        <v>2024</v>
      </c>
      <c r="C34" s="29">
        <f>+'Ark1'!L832</f>
        <v>2</v>
      </c>
      <c r="D34" s="250" t="str">
        <f t="shared" si="20"/>
        <v>P</v>
      </c>
      <c r="E34" s="29">
        <f>+'Ark1'!D832</f>
        <v>7</v>
      </c>
      <c r="F34" s="29" t="str">
        <f t="shared" si="17"/>
        <v>Jul</v>
      </c>
      <c r="G34" s="362">
        <f>+'Ark1'!Q832</f>
        <v>4</v>
      </c>
      <c r="H34" s="362">
        <f>+'Ark1'!R832</f>
        <v>5</v>
      </c>
      <c r="I34" s="30">
        <f>+IF(H34=0,"",'Ark1'!AG832)</f>
        <v>0.14556040756914118</v>
      </c>
      <c r="J34" s="30">
        <f>+IF(H34=0,"",'Ark1'!AH832)</f>
        <v>6.2193254986717135E-2</v>
      </c>
      <c r="K34" s="222"/>
      <c r="L34" s="391">
        <f>+IF(J34=0,"",'Ark1'!AJ832)</f>
        <v>5</v>
      </c>
      <c r="M34" s="222"/>
      <c r="N34" s="567">
        <f t="shared" si="21"/>
        <v>100</v>
      </c>
      <c r="O34" s="222"/>
      <c r="P34" s="30">
        <f>+IF(H34=0,"",'Ark1'!U832)</f>
        <v>8.84</v>
      </c>
      <c r="Q34" s="221"/>
      <c r="R34" s="496">
        <f>+IF(L34=0,"",'Ark1'!AK832)</f>
        <v>90.42</v>
      </c>
      <c r="S34" s="494"/>
      <c r="T34" s="497">
        <f>+IF(L34=0,"",'Ark1'!AL832)</f>
        <v>11.796779339880448</v>
      </c>
      <c r="U34" s="221"/>
      <c r="V34" s="28">
        <f>+IF(H34=0,"",'Ark1'!T832)</f>
        <v>2.6</v>
      </c>
      <c r="W34" s="35">
        <f>+IF(H34=0,"",'Ark1'!W832)</f>
        <v>0</v>
      </c>
      <c r="X34" s="35">
        <f>+IF(H34=0,"",'Ark1'!X832)</f>
        <v>0</v>
      </c>
      <c r="Y34" s="35">
        <f>+IF(H34=0,"",'Ark1'!Y832)</f>
        <v>0</v>
      </c>
      <c r="Z34" s="35">
        <f>+IF(H34=0,"",'Ark1'!Z832)</f>
        <v>0</v>
      </c>
      <c r="AA34" s="35">
        <f>+IF(H34=0,"",'Ark1'!AA832)</f>
        <v>2.0626196934965995</v>
      </c>
      <c r="AB34" s="28">
        <f>+IF(H34=0,"",'Ark1'!AC832)</f>
        <v>0.79999999999999938</v>
      </c>
      <c r="AC34" s="35">
        <f>+IF(H34=0,"",'Ark1'!AE832)</f>
        <v>-20.847275014186163</v>
      </c>
      <c r="AD34" s="28">
        <f t="shared" si="18"/>
        <v>4.42</v>
      </c>
      <c r="AE34" s="30">
        <f t="shared" si="19"/>
        <v>0.8</v>
      </c>
      <c r="AF34" s="221"/>
      <c r="AG34" s="224"/>
      <c r="AI34" s="30"/>
      <c r="AJ34" s="28"/>
      <c r="AK34" s="225"/>
      <c r="AL34" s="29"/>
      <c r="AM34" s="244"/>
      <c r="AN34" s="244"/>
      <c r="AO34" s="244"/>
      <c r="AP34" s="29"/>
    </row>
    <row r="35" spans="1:72" ht="15.6">
      <c r="A35" s="221"/>
      <c r="B35" s="244">
        <f>+'Ark1'!C833</f>
        <v>2024</v>
      </c>
      <c r="C35" s="29">
        <f>+'Ark1'!L833</f>
        <v>2</v>
      </c>
      <c r="D35" s="250" t="str">
        <f t="shared" si="20"/>
        <v>P</v>
      </c>
      <c r="E35" s="29">
        <f>+'Ark1'!D833</f>
        <v>8</v>
      </c>
      <c r="F35" s="29" t="str">
        <f t="shared" si="17"/>
        <v>Aug</v>
      </c>
      <c r="G35" s="362">
        <f>+'Ark1'!Q833</f>
        <v>60</v>
      </c>
      <c r="H35" s="362">
        <f>+'Ark1'!R833</f>
        <v>167</v>
      </c>
      <c r="I35" s="30">
        <f>+IF(H35=0,"",'Ark1'!AG833)</f>
        <v>0.16539566207784487</v>
      </c>
      <c r="J35" s="30">
        <f>+IF(H35=0,"",'Ark1'!AH833)</f>
        <v>7.1686425987990507E-2</v>
      </c>
      <c r="K35" s="222"/>
      <c r="L35" s="391">
        <f>+IF(J35=0,"",'Ark1'!AJ833)</f>
        <v>166</v>
      </c>
      <c r="M35" s="222"/>
      <c r="N35" s="567">
        <f t="shared" si="21"/>
        <v>99.401197604790426</v>
      </c>
      <c r="O35" s="222"/>
      <c r="P35" s="30">
        <f>+IF(H35=0,"",'Ark1'!U833)</f>
        <v>9.5251497005987993</v>
      </c>
      <c r="Q35" s="221"/>
      <c r="R35" s="496">
        <f>+IF(L35=0,"",'Ark1'!AK833)</f>
        <v>90.929518072289198</v>
      </c>
      <c r="S35" s="494"/>
      <c r="T35" s="497">
        <f>+IF(L35=0,"",'Ark1'!AL833)</f>
        <v>11.623159804492664</v>
      </c>
      <c r="U35" s="221"/>
      <c r="V35" s="28">
        <f>+IF(H35=0,"",'Ark1'!T833)</f>
        <v>2.6047904191616782</v>
      </c>
      <c r="W35" s="35">
        <f>+IF(H35=0,"",'Ark1'!W833)</f>
        <v>0</v>
      </c>
      <c r="X35" s="35">
        <f>+IF(H35=0,"",'Ark1'!X833)</f>
        <v>10.179640718562874</v>
      </c>
      <c r="Y35" s="35">
        <f>+IF(H35=0,"",'Ark1'!Y833)</f>
        <v>0</v>
      </c>
      <c r="Z35" s="35">
        <f>+IF(H35=0,"",'Ark1'!Z833)</f>
        <v>0</v>
      </c>
      <c r="AA35" s="35">
        <f>+IF(H35=0,"",'Ark1'!AA833)</f>
        <v>4.6135276040832149</v>
      </c>
      <c r="AB35" s="28">
        <f>+IF(H35=0,"",'Ark1'!AC833)</f>
        <v>0.69176580295339218</v>
      </c>
      <c r="AC35" s="35">
        <f>+IF(H35=0,"",'Ark1'!AE833)</f>
        <v>22.582554302179961</v>
      </c>
      <c r="AD35" s="28">
        <f t="shared" si="18"/>
        <v>4.7625748502993996</v>
      </c>
      <c r="AE35" s="30">
        <f t="shared" si="19"/>
        <v>0.3592814371257485</v>
      </c>
      <c r="AF35" s="221"/>
      <c r="AG35" s="224"/>
      <c r="AI35" s="30"/>
      <c r="AJ35" s="28"/>
      <c r="AK35" s="225"/>
      <c r="AL35" s="29"/>
      <c r="AM35" s="244"/>
      <c r="AN35" s="244"/>
      <c r="AO35" s="224"/>
      <c r="AP35" s="224"/>
      <c r="AQ35" s="224"/>
    </row>
    <row r="36" spans="1:72" ht="15.6">
      <c r="A36" s="221"/>
      <c r="B36" s="244">
        <f>+'Ark1'!C834</f>
        <v>2024</v>
      </c>
      <c r="C36" s="29">
        <f>+'Ark1'!L834</f>
        <v>2</v>
      </c>
      <c r="D36" s="250" t="str">
        <f t="shared" si="20"/>
        <v>P</v>
      </c>
      <c r="E36" s="29">
        <f>+'Ark1'!D834</f>
        <v>9</v>
      </c>
      <c r="F36" s="29" t="str">
        <f t="shared" si="17"/>
        <v>Sep</v>
      </c>
      <c r="G36" s="362">
        <f>+'Ark1'!Q834</f>
        <v>183</v>
      </c>
      <c r="H36" s="362">
        <f>+'Ark1'!R834</f>
        <v>428</v>
      </c>
      <c r="I36" s="30">
        <f>+IF(H36=0,"",'Ark1'!AG834)</f>
        <v>0.11669534063860704</v>
      </c>
      <c r="J36" s="30">
        <f>+IF(H36=0,"",'Ark1'!AH834)</f>
        <v>4.4988689824497448E-2</v>
      </c>
      <c r="K36" s="222"/>
      <c r="L36" s="391">
        <f>+IF(J36=0,"",'Ark1'!AJ834)</f>
        <v>427</v>
      </c>
      <c r="M36" s="222"/>
      <c r="N36" s="567">
        <f t="shared" si="21"/>
        <v>99.766355140186917</v>
      </c>
      <c r="O36" s="222"/>
      <c r="P36" s="30">
        <f>+IF(H36=0,"",'Ark1'!U834)</f>
        <v>7.6829439252336496</v>
      </c>
      <c r="Q36" s="221"/>
      <c r="R36" s="496">
        <f>+IF(L36=0,"",'Ark1'!AK834)</f>
        <v>85.799063231850198</v>
      </c>
      <c r="S36" s="494"/>
      <c r="T36" s="497">
        <f>+IF(L36=0,"",'Ark1'!AL834)</f>
        <v>11.347396004275671</v>
      </c>
      <c r="U36" s="221"/>
      <c r="V36" s="28">
        <f>+IF(H36=0,"",'Ark1'!T834)</f>
        <v>2.5607476635514015</v>
      </c>
      <c r="W36" s="35">
        <f>+IF(H36=0,"",'Ark1'!W834)</f>
        <v>0</v>
      </c>
      <c r="X36" s="35">
        <f>+IF(H36=0,"",'Ark1'!X834)</f>
        <v>5.6074766355140193</v>
      </c>
      <c r="Y36" s="35">
        <f>+IF(H36=0,"",'Ark1'!Y834)</f>
        <v>0.23364485981308403</v>
      </c>
      <c r="Z36" s="35">
        <f>+IF(H36=0,"",'Ark1'!Z834)</f>
        <v>0</v>
      </c>
      <c r="AA36" s="35">
        <f>+IF(H36=0,"",'Ark1'!AA834)</f>
        <v>3.7897813571726471</v>
      </c>
      <c r="AB36" s="28">
        <f>+IF(H36=0,"",'Ark1'!AC834)</f>
        <v>0.57074422792481549</v>
      </c>
      <c r="AC36" s="35">
        <f>+IF(H36=0,"",'Ark1'!AE834)</f>
        <v>28.905204053144843</v>
      </c>
      <c r="AD36" s="28">
        <f t="shared" si="18"/>
        <v>3.8414719626168248</v>
      </c>
      <c r="AE36" s="30">
        <f t="shared" si="19"/>
        <v>0.42757009345794394</v>
      </c>
      <c r="AF36" s="221"/>
      <c r="AG36" s="224"/>
      <c r="AI36" s="30"/>
      <c r="AJ36" s="28"/>
      <c r="AK36" s="225"/>
      <c r="AL36" s="29"/>
      <c r="AM36" s="28"/>
      <c r="AN36" s="28"/>
      <c r="AO36" s="35"/>
      <c r="AP36" s="35"/>
      <c r="AQ36" s="35"/>
    </row>
    <row r="37" spans="1:72" ht="15.6">
      <c r="A37" s="221"/>
      <c r="B37" s="244">
        <f>+'Ark1'!C835</f>
        <v>2024</v>
      </c>
      <c r="C37" s="29">
        <f>+'Ark1'!L835</f>
        <v>2</v>
      </c>
      <c r="D37" s="250" t="str">
        <f t="shared" si="20"/>
        <v>P</v>
      </c>
      <c r="E37" s="29">
        <f>+'Ark1'!D835</f>
        <v>10</v>
      </c>
      <c r="F37" s="29" t="str">
        <f t="shared" si="17"/>
        <v>Okt</v>
      </c>
      <c r="G37" s="362">
        <f>+'Ark1'!Q835</f>
        <v>468</v>
      </c>
      <c r="H37" s="362">
        <f>+'Ark1'!R835</f>
        <v>1138</v>
      </c>
      <c r="I37" s="30">
        <f>+IF(H37=0,"",'Ark1'!AG835)</f>
        <v>0.27918980981727543</v>
      </c>
      <c r="J37" s="30">
        <f>+IF(H37=0,"",'Ark1'!AH835)</f>
        <v>0.11151448445707655</v>
      </c>
      <c r="K37" s="222"/>
      <c r="L37" s="391">
        <f>+IF(J37=0,"",'Ark1'!AJ835)</f>
        <v>1135</v>
      </c>
      <c r="M37" s="222"/>
      <c r="N37" s="567">
        <f t="shared" si="21"/>
        <v>99.73637961335676</v>
      </c>
      <c r="O37" s="222"/>
      <c r="P37" s="30">
        <f>+IF(H37=0,"",'Ark1'!U835)</f>
        <v>7.6573813708259983</v>
      </c>
      <c r="Q37" s="221"/>
      <c r="R37" s="496">
        <f>+IF(L37=0,"",'Ark1'!AK835)</f>
        <v>86.04396475770919</v>
      </c>
      <c r="S37" s="494"/>
      <c r="T37" s="497">
        <f>+IF(L37=0,"",'Ark1'!AL835)</f>
        <v>11.306450751259744</v>
      </c>
      <c r="U37" s="221"/>
      <c r="V37" s="28">
        <f>+IF(H37=0,"",'Ark1'!T835)</f>
        <v>2.5281195079086118</v>
      </c>
      <c r="W37" s="35">
        <f>+IF(H37=0,"",'Ark1'!W835)</f>
        <v>0</v>
      </c>
      <c r="X37" s="35">
        <f>+IF(H37=0,"",'Ark1'!X835)</f>
        <v>5.4481546572934967</v>
      </c>
      <c r="Y37" s="35">
        <f>+IF(H37=0,"",'Ark1'!Y835)</f>
        <v>0</v>
      </c>
      <c r="Z37" s="35">
        <f>+IF(H37=0,"",'Ark1'!Z835)</f>
        <v>0</v>
      </c>
      <c r="AA37" s="35">
        <f>+IF(H37=0,"",'Ark1'!AA835)</f>
        <v>3.5855822150892775</v>
      </c>
      <c r="AB37" s="28">
        <f>+IF(H37=0,"",'Ark1'!AC835)</f>
        <v>0.54466591858749502</v>
      </c>
      <c r="AC37" s="35">
        <f>+IF(H37=0,"",'Ark1'!AE835)</f>
        <v>29.468090238041331</v>
      </c>
      <c r="AD37" s="28">
        <f t="shared" si="18"/>
        <v>3.8286906854129992</v>
      </c>
      <c r="AE37" s="30">
        <f t="shared" si="19"/>
        <v>0.41124780316344461</v>
      </c>
      <c r="AF37" s="221"/>
      <c r="AG37" s="224"/>
      <c r="AI37" s="30"/>
      <c r="AJ37" s="28"/>
      <c r="AK37" s="225"/>
      <c r="AL37" s="29"/>
      <c r="AM37" s="28"/>
      <c r="AN37" s="28"/>
      <c r="AO37" s="35"/>
      <c r="AP37" s="35"/>
      <c r="AQ37" s="35"/>
    </row>
    <row r="38" spans="1:72" ht="15.6">
      <c r="A38" s="221"/>
      <c r="B38" s="244">
        <f>+'Ark1'!C836</f>
        <v>2024</v>
      </c>
      <c r="C38" s="29">
        <f>+'Ark1'!L836</f>
        <v>2</v>
      </c>
      <c r="D38" s="250" t="str">
        <f t="shared" si="20"/>
        <v>P</v>
      </c>
      <c r="E38" s="29">
        <f>+'Ark1'!D836</f>
        <v>11</v>
      </c>
      <c r="F38" s="29" t="str">
        <f t="shared" si="17"/>
        <v>Nov</v>
      </c>
      <c r="G38" s="362">
        <f>+'Ark1'!Q836</f>
        <v>204</v>
      </c>
      <c r="H38" s="362">
        <f>+'Ark1'!R836</f>
        <v>467</v>
      </c>
      <c r="I38" s="30">
        <f>+IF(H38=0,"",'Ark1'!AG836)</f>
        <v>0.4507896057762848</v>
      </c>
      <c r="J38" s="30">
        <f>+IF(H38=0,"",'Ark1'!AH836)</f>
        <v>0.19344542901065601</v>
      </c>
      <c r="K38" s="222"/>
      <c r="L38" s="391">
        <f>+IF(J38=0,"",'Ark1'!AJ836)</f>
        <v>467</v>
      </c>
      <c r="M38" s="222"/>
      <c r="N38" s="567">
        <f t="shared" si="21"/>
        <v>100</v>
      </c>
      <c r="O38" s="222"/>
      <c r="P38" s="30">
        <f>+IF(H38=0,"",'Ark1'!U836)</f>
        <v>8.2062098501070651</v>
      </c>
      <c r="Q38" s="221"/>
      <c r="R38" s="496">
        <f>+IF(L38=0,"",'Ark1'!AK836)</f>
        <v>88.088222698072812</v>
      </c>
      <c r="S38" s="494"/>
      <c r="T38" s="497">
        <f>+IF(L38=0,"",'Ark1'!AL836)</f>
        <v>11.267896163615164</v>
      </c>
      <c r="U38" s="221"/>
      <c r="V38" s="28">
        <f>+IF(H38=0,"",'Ark1'!T836)</f>
        <v>2.5781584582441113</v>
      </c>
      <c r="W38" s="35">
        <f>+IF(H38=0,"",'Ark1'!W836)</f>
        <v>0</v>
      </c>
      <c r="X38" s="35">
        <f>+IF(H38=0,"",'Ark1'!X836)</f>
        <v>7.922912205567453</v>
      </c>
      <c r="Y38" s="35">
        <f>+IF(H38=0,"",'Ark1'!Y836)</f>
        <v>0</v>
      </c>
      <c r="Z38" s="35">
        <f>+IF(H38=0,"",'Ark1'!Z836)</f>
        <v>0</v>
      </c>
      <c r="AA38" s="35">
        <f>+IF(H38=0,"",'Ark1'!AA836)</f>
        <v>3.8825839624881593</v>
      </c>
      <c r="AB38" s="28">
        <f>+IF(H38=0,"",'Ark1'!AC836)</f>
        <v>0.57777765236828715</v>
      </c>
      <c r="AC38" s="35">
        <f>+IF(H38=0,"",'Ark1'!AE836)</f>
        <v>25.51751640403414</v>
      </c>
      <c r="AD38" s="28">
        <f t="shared" si="18"/>
        <v>4.1031049250535325</v>
      </c>
      <c r="AE38" s="30">
        <f t="shared" si="19"/>
        <v>0.43683083511777304</v>
      </c>
      <c r="AF38" s="221"/>
      <c r="AG38" s="224"/>
      <c r="AI38" s="30"/>
      <c r="AJ38" s="28"/>
      <c r="AK38" s="225"/>
      <c r="AL38" s="29"/>
      <c r="AM38" s="28"/>
      <c r="AN38" s="28"/>
      <c r="AO38" s="35"/>
      <c r="AP38" s="35"/>
      <c r="AQ38" s="35"/>
    </row>
    <row r="39" spans="1:72" ht="15.6">
      <c r="A39" s="221"/>
      <c r="B39" s="244">
        <f>+'Ark1'!C837</f>
        <v>2024</v>
      </c>
      <c r="C39" s="29">
        <f>+'Ark1'!L837</f>
        <v>2</v>
      </c>
      <c r="D39" s="250" t="str">
        <f t="shared" si="20"/>
        <v>P</v>
      </c>
      <c r="E39" s="29">
        <f>+'Ark1'!D837</f>
        <v>12</v>
      </c>
      <c r="F39" s="29" t="str">
        <f t="shared" si="17"/>
        <v>Des</v>
      </c>
      <c r="G39" s="362">
        <f>+'Ark1'!Q837</f>
        <v>37</v>
      </c>
      <c r="H39" s="362">
        <f>+'Ark1'!R837</f>
        <v>95</v>
      </c>
      <c r="I39" s="30">
        <f>+IF(H39=0,"",'Ark1'!AG837)</f>
        <v>0.85887351957327551</v>
      </c>
      <c r="J39" s="30">
        <f>+IF(H39=0,"",'Ark1'!AH837)</f>
        <v>0.3015101663415849</v>
      </c>
      <c r="K39" s="222"/>
      <c r="L39" s="391">
        <f>+IF(J39=0,"",'Ark1'!AJ837)</f>
        <v>92</v>
      </c>
      <c r="M39" s="222"/>
      <c r="N39" s="567">
        <f t="shared" si="21"/>
        <v>96.84210526315789</v>
      </c>
      <c r="O39" s="222"/>
      <c r="P39" s="30">
        <f>+IF(H39=0,"",'Ark1'!U837)</f>
        <v>6.5526315789473708</v>
      </c>
      <c r="Q39" s="221"/>
      <c r="R39" s="496">
        <f>+IF(L39=0,"",'Ark1'!AK837)</f>
        <v>83.077173913043509</v>
      </c>
      <c r="S39" s="494"/>
      <c r="T39" s="497">
        <f>+IF(L39=0,"",'Ark1'!AL837)</f>
        <v>11.164544944377564</v>
      </c>
      <c r="U39" s="221"/>
      <c r="V39" s="28">
        <f>+IF(H39=0,"",'Ark1'!T837)</f>
        <v>2.5157894736842099</v>
      </c>
      <c r="W39" s="35">
        <f>+IF(H39=0,"",'Ark1'!W837)</f>
        <v>0</v>
      </c>
      <c r="X39" s="35">
        <f>+IF(H39=0,"",'Ark1'!X837)</f>
        <v>1.0526315789473681</v>
      </c>
      <c r="Y39" s="35">
        <f>+IF(H39=0,"",'Ark1'!Y837)</f>
        <v>0</v>
      </c>
      <c r="Z39" s="35">
        <f>+IF(H39=0,"",'Ark1'!Z837)</f>
        <v>0</v>
      </c>
      <c r="AA39" s="35">
        <f>+IF(H39=0,"",'Ark1'!AA837)</f>
        <v>2.248032688714531</v>
      </c>
      <c r="AB39" s="28">
        <f>+IF(H39=0,"",'Ark1'!AC837)</f>
        <v>0.49975063033554717</v>
      </c>
      <c r="AC39" s="35">
        <f>+IF(H39=0,"",'Ark1'!AE837)</f>
        <v>31.501535878600823</v>
      </c>
      <c r="AD39" s="28">
        <f t="shared" si="18"/>
        <v>3.2763157894736854</v>
      </c>
      <c r="AE39" s="30">
        <f t="shared" si="19"/>
        <v>0.38947368421052631</v>
      </c>
      <c r="AF39" s="221"/>
      <c r="AG39" s="224"/>
      <c r="AI39" s="30"/>
      <c r="AJ39" s="28"/>
      <c r="AK39" s="225"/>
      <c r="AL39" s="29"/>
      <c r="AM39" s="28"/>
      <c r="AN39" s="28"/>
      <c r="AO39" s="35"/>
      <c r="AP39" s="35"/>
      <c r="AQ39" s="35"/>
    </row>
    <row r="40" spans="1:72" ht="15" customHeight="1">
      <c r="A40" s="221"/>
      <c r="B40" s="221"/>
      <c r="C40" s="221"/>
      <c r="D40" s="221"/>
      <c r="E40" s="221"/>
      <c r="F40" s="221"/>
      <c r="G40" s="372"/>
      <c r="H40" s="372"/>
      <c r="I40" s="222"/>
      <c r="J40" s="222"/>
      <c r="K40" s="222"/>
      <c r="L40" s="372"/>
      <c r="M40" s="222"/>
      <c r="N40" s="222"/>
      <c r="O40" s="222"/>
      <c r="P40" s="221"/>
      <c r="Q40" s="221"/>
      <c r="R40" s="494"/>
      <c r="S40" s="494"/>
      <c r="T40" s="494"/>
      <c r="U40" s="221"/>
      <c r="V40" s="221"/>
      <c r="W40" s="223"/>
      <c r="X40" s="223"/>
      <c r="Y40" s="223"/>
      <c r="Z40" s="223"/>
      <c r="AA40" s="223"/>
      <c r="AB40" s="221"/>
      <c r="AC40" s="223"/>
      <c r="AD40" s="487"/>
      <c r="AE40" s="222"/>
      <c r="AF40" s="221"/>
      <c r="AG40" s="224"/>
      <c r="AI40" s="30"/>
      <c r="AJ40" s="28"/>
      <c r="AK40" s="225"/>
      <c r="AL40" s="29"/>
      <c r="AP40" s="29"/>
      <c r="BH40" s="236"/>
    </row>
    <row r="41" spans="1:72" ht="15" customHeight="1">
      <c r="A41" s="221"/>
      <c r="B41" s="221"/>
      <c r="C41" s="238" t="s">
        <v>0</v>
      </c>
      <c r="D41" s="221"/>
      <c r="E41" s="279" t="str">
        <f>+D43</f>
        <v>P+</v>
      </c>
      <c r="F41" s="238" t="s">
        <v>582</v>
      </c>
      <c r="G41" s="372"/>
      <c r="H41" s="391">
        <f>+Klasse!G12</f>
        <v>8451</v>
      </c>
      <c r="I41" s="222"/>
      <c r="J41" s="222"/>
      <c r="K41" s="222"/>
      <c r="L41" s="372"/>
      <c r="M41" s="222"/>
      <c r="N41" s="222"/>
      <c r="O41" s="222"/>
      <c r="P41" s="272">
        <f>+Klasse!M12</f>
        <v>9.4512010412968515</v>
      </c>
      <c r="Q41" s="221"/>
      <c r="R41" s="494"/>
      <c r="S41" s="494"/>
      <c r="T41" s="494"/>
      <c r="U41" s="221"/>
      <c r="V41" s="221"/>
      <c r="W41" s="223"/>
      <c r="X41" s="223"/>
      <c r="Y41" s="223"/>
      <c r="Z41" s="223"/>
      <c r="AA41" s="223"/>
      <c r="AB41" s="221"/>
      <c r="AC41" s="223"/>
      <c r="AD41" s="225">
        <f>+P41/C43</f>
        <v>3.1504003470989503</v>
      </c>
      <c r="AE41" s="222"/>
      <c r="AF41" s="221"/>
      <c r="AG41" s="224"/>
      <c r="AI41" s="30"/>
      <c r="AJ41" s="28"/>
      <c r="AK41" s="225"/>
      <c r="AL41" s="29"/>
      <c r="AP41" s="29"/>
      <c r="BH41" s="236"/>
    </row>
    <row r="42" spans="1:72" ht="15" customHeight="1">
      <c r="A42" s="221"/>
      <c r="B42" s="221"/>
      <c r="C42" s="221"/>
      <c r="D42" s="221"/>
      <c r="E42" s="221"/>
      <c r="F42" s="221"/>
      <c r="G42" s="372"/>
      <c r="H42" s="372"/>
      <c r="I42" s="222"/>
      <c r="J42" s="222"/>
      <c r="K42" s="222"/>
      <c r="L42" s="372"/>
      <c r="M42" s="222"/>
      <c r="N42" s="222"/>
      <c r="O42" s="222"/>
      <c r="P42" s="221"/>
      <c r="Q42" s="221"/>
      <c r="R42" s="494"/>
      <c r="S42" s="494"/>
      <c r="T42" s="494"/>
      <c r="U42" s="221"/>
      <c r="V42" s="221"/>
      <c r="W42" s="223"/>
      <c r="X42" s="223"/>
      <c r="Y42" s="223"/>
      <c r="Z42" s="223"/>
      <c r="AA42" s="223"/>
      <c r="AB42" s="221"/>
      <c r="AC42" s="223"/>
      <c r="AD42" s="487"/>
      <c r="AE42" s="223"/>
      <c r="AF42" s="223"/>
      <c r="AG42" s="224"/>
      <c r="AI42" s="30"/>
      <c r="AJ42" s="28"/>
      <c r="AK42" s="225"/>
      <c r="AL42" s="29"/>
      <c r="AP42" s="29"/>
      <c r="BH42" s="236">
        <f>1+BH39</f>
        <v>1</v>
      </c>
      <c r="BI42" s="29">
        <v>20.659867330016564</v>
      </c>
      <c r="BJ42" s="29">
        <f t="shared" ref="BJ42" si="22">+BI42</f>
        <v>20.659867330016564</v>
      </c>
      <c r="BK42" s="29">
        <f t="shared" ref="BK42" si="23">+BJ42</f>
        <v>20.659867330016564</v>
      </c>
      <c r="BL42" s="29">
        <f t="shared" ref="BL42" si="24">+BK42</f>
        <v>20.659867330016564</v>
      </c>
      <c r="BM42" s="29">
        <f t="shared" ref="BM42" si="25">+BL42</f>
        <v>20.659867330016564</v>
      </c>
      <c r="BN42" s="29">
        <f t="shared" ref="BN42" si="26">+BM42</f>
        <v>20.659867330016564</v>
      </c>
      <c r="BO42" s="29">
        <f t="shared" ref="BO42" si="27">+BN42</f>
        <v>20.659867330016564</v>
      </c>
      <c r="BP42" s="29">
        <f t="shared" ref="BP42" si="28">+BO42</f>
        <v>20.659867330016564</v>
      </c>
      <c r="BQ42" s="29">
        <f t="shared" ref="BQ42" si="29">+BP42</f>
        <v>20.659867330016564</v>
      </c>
      <c r="BR42" s="29">
        <f t="shared" ref="BR42" si="30">+BQ42</f>
        <v>20.659867330016564</v>
      </c>
      <c r="BS42" s="29">
        <f t="shared" ref="BS42" si="31">+BR42</f>
        <v>20.659867330016564</v>
      </c>
      <c r="BT42" s="29">
        <f t="shared" ref="BT42" si="32">+BS42</f>
        <v>20.659867330016564</v>
      </c>
    </row>
    <row r="43" spans="1:72" ht="15.6">
      <c r="A43" s="221"/>
      <c r="B43" s="244">
        <f>+'Ark1'!C838</f>
        <v>2024</v>
      </c>
      <c r="C43" s="240">
        <f>+'Ark1'!L838</f>
        <v>3</v>
      </c>
      <c r="D43" s="240" t="s">
        <v>30</v>
      </c>
      <c r="E43" s="240">
        <f>+'Ark1'!D838</f>
        <v>1</v>
      </c>
      <c r="F43" s="240" t="str">
        <f t="shared" ref="F43:F54" si="33">+F28</f>
        <v>Jan</v>
      </c>
      <c r="G43" s="376">
        <f>+'Ark1'!Q838</f>
        <v>44</v>
      </c>
      <c r="H43" s="376">
        <f>+'Ark1'!R838</f>
        <v>67</v>
      </c>
      <c r="I43" s="241">
        <f>+IF(H43=0,"",'Ark1'!AG838)</f>
        <v>0.76931909518888497</v>
      </c>
      <c r="J43" s="241">
        <f>+IF(H43=0,"",'Ark1'!AH838)</f>
        <v>0.46531816061833881</v>
      </c>
      <c r="K43" s="222"/>
      <c r="L43" s="391">
        <f>+IF(J43=0,"",'Ark1'!AJ838)</f>
        <v>38</v>
      </c>
      <c r="M43" s="222"/>
      <c r="N43" s="222"/>
      <c r="O43" s="222"/>
      <c r="P43" s="241">
        <f>+IF(H43=0,"",'Ark1'!U838)</f>
        <v>12.880597014925373</v>
      </c>
      <c r="Q43" s="221"/>
      <c r="R43" s="496">
        <f>+IF(L43=0,"",'Ark1'!AK838)</f>
        <v>101.06842105263161</v>
      </c>
      <c r="S43" s="494"/>
      <c r="T43" s="497">
        <f>+IF(L43=0,"",'Ark1'!AL838)</f>
        <v>13.864586492805637</v>
      </c>
      <c r="U43" s="221"/>
      <c r="V43" s="242">
        <f>+IF(H43=0,"",'Ark1'!T838)</f>
        <v>3.5074626865671639</v>
      </c>
      <c r="W43" s="243">
        <f>+IF(H43=0,"",'Ark1'!W838)</f>
        <v>0</v>
      </c>
      <c r="X43" s="243">
        <f>+IF(H43=0,"",'Ark1'!X838)</f>
        <v>29.850746268656724</v>
      </c>
      <c r="Y43" s="243">
        <f>+IF(H43=0,"",'Ark1'!Y838)</f>
        <v>13.432835820895528</v>
      </c>
      <c r="Z43" s="241">
        <f>+IF(H43=0,"",'Ark1'!Z838)</f>
        <v>0</v>
      </c>
      <c r="AA43" s="241">
        <f>+IF(H43=0,"",'Ark1'!AA838)</f>
        <v>6.5233504532648396</v>
      </c>
      <c r="AB43" s="241">
        <f>+IF(H43=0,"",'Ark1'!AC838)</f>
        <v>1.2856630129765985</v>
      </c>
      <c r="AC43" s="243">
        <f>+IF(H43=0,"",'Ark1'!AE838)</f>
        <v>27.114240867827501</v>
      </c>
      <c r="AD43" s="242">
        <f t="shared" ref="AD43:AD54" si="34">+IF(H43=0,"",+P43/C43)</f>
        <v>4.2935323383084576</v>
      </c>
      <c r="AE43" s="241">
        <f t="shared" ref="AE43:AE54" si="35">+IF(H43=0,"",G43/H43)</f>
        <v>0.65671641791044777</v>
      </c>
      <c r="AF43" s="221"/>
      <c r="AG43" s="224"/>
      <c r="AI43" s="30"/>
      <c r="AJ43" s="28"/>
      <c r="AK43" s="225"/>
      <c r="AL43" s="29"/>
      <c r="AM43" s="28"/>
      <c r="AN43" s="28"/>
      <c r="AO43" s="35"/>
      <c r="AP43" s="35"/>
      <c r="AQ43" s="35"/>
    </row>
    <row r="44" spans="1:72" ht="15.6">
      <c r="A44" s="221"/>
      <c r="B44" s="244">
        <f>+'Ark1'!C839</f>
        <v>2024</v>
      </c>
      <c r="C44" s="240">
        <f>+'Ark1'!L839</f>
        <v>3</v>
      </c>
      <c r="D44" s="240" t="s">
        <v>30</v>
      </c>
      <c r="E44" s="240">
        <f>+'Ark1'!D839</f>
        <v>2</v>
      </c>
      <c r="F44" s="240" t="str">
        <f t="shared" si="33"/>
        <v>Feb</v>
      </c>
      <c r="G44" s="376">
        <f>+'Ark1'!Q839</f>
        <v>40</v>
      </c>
      <c r="H44" s="376">
        <f>+'Ark1'!R839</f>
        <v>81</v>
      </c>
      <c r="I44" s="241">
        <f>+IF(H44=0,"",'Ark1'!AG839)</f>
        <v>0.75489282385834111</v>
      </c>
      <c r="J44" s="241">
        <f>+IF(H44=0,"",'Ark1'!AH839)</f>
        <v>0.40149274571279903</v>
      </c>
      <c r="K44" s="222"/>
      <c r="L44" s="391">
        <f>+IF(J44=0,"",'Ark1'!AJ839)</f>
        <v>58</v>
      </c>
      <c r="M44" s="222"/>
      <c r="N44" s="222"/>
      <c r="O44" s="222"/>
      <c r="P44" s="241">
        <f>+IF(H44=0,"",'Ark1'!U839)</f>
        <v>11.714814814814805</v>
      </c>
      <c r="Q44" s="221"/>
      <c r="R44" s="496">
        <f>+IF(L44=0,"",'Ark1'!AK839)</f>
        <v>93.381034482758622</v>
      </c>
      <c r="S44" s="494"/>
      <c r="T44" s="497">
        <f>+IF(L44=0,"",'Ark1'!AL839)</f>
        <v>13.830008624744623</v>
      </c>
      <c r="U44" s="221"/>
      <c r="V44" s="242">
        <f>+IF(H44=0,"",'Ark1'!T839)</f>
        <v>3.0493827160493825</v>
      </c>
      <c r="W44" s="243">
        <f>+IF(H44=0,"",'Ark1'!W839)</f>
        <v>0</v>
      </c>
      <c r="X44" s="243">
        <f>+IF(H44=0,"",'Ark1'!X839)</f>
        <v>17.283950617283949</v>
      </c>
      <c r="Y44" s="243">
        <f>+IF(H44=0,"",'Ark1'!Y839)</f>
        <v>4.9382716049382722</v>
      </c>
      <c r="Z44" s="241">
        <f>+IF(H44=0,"",'Ark1'!Z839)</f>
        <v>0</v>
      </c>
      <c r="AA44" s="241">
        <f>+IF(H44=0,"",'Ark1'!AA839)</f>
        <v>5.3058111889808162</v>
      </c>
      <c r="AB44" s="241">
        <f>+IF(H44=0,"",'Ark1'!AC839)</f>
        <v>1.0411441304843456</v>
      </c>
      <c r="AC44" s="243">
        <f>+IF(H44=0,"",'Ark1'!AE839)</f>
        <v>35.722333302684724</v>
      </c>
      <c r="AD44" s="242">
        <f t="shared" si="34"/>
        <v>3.904938271604935</v>
      </c>
      <c r="AE44" s="241">
        <f t="shared" si="35"/>
        <v>0.49382716049382713</v>
      </c>
      <c r="AF44" s="221"/>
      <c r="AG44" s="224"/>
      <c r="AI44" s="30"/>
      <c r="AJ44" s="28"/>
      <c r="AK44" s="225"/>
      <c r="AL44" s="29"/>
      <c r="AM44" s="28"/>
      <c r="AN44" s="28"/>
      <c r="AO44" s="35"/>
      <c r="AP44" s="35"/>
      <c r="AQ44" s="35"/>
    </row>
    <row r="45" spans="1:72" ht="15.6">
      <c r="A45" s="221"/>
      <c r="B45" s="244">
        <f>+'Ark1'!C840</f>
        <v>2024</v>
      </c>
      <c r="C45" s="240">
        <f>+'Ark1'!L840</f>
        <v>3</v>
      </c>
      <c r="D45" s="240" t="s">
        <v>30</v>
      </c>
      <c r="E45" s="240">
        <f>+'Ark1'!D840</f>
        <v>3</v>
      </c>
      <c r="F45" s="240" t="str">
        <f t="shared" si="33"/>
        <v>Mar</v>
      </c>
      <c r="G45" s="376">
        <f>+'Ark1'!Q840</f>
        <v>199</v>
      </c>
      <c r="H45" s="376">
        <f>+'Ark1'!R840</f>
        <v>312</v>
      </c>
      <c r="I45" s="241">
        <f>+IF(H45=0,"",'Ark1'!AG840)</f>
        <v>0.75564920438857808</v>
      </c>
      <c r="J45" s="241">
        <f>+IF(H45=0,"",'Ark1'!AH840)</f>
        <v>0.38870211580381991</v>
      </c>
      <c r="K45" s="222"/>
      <c r="L45" s="391">
        <f>+IF(J45=0,"",'Ark1'!AJ840)</f>
        <v>286</v>
      </c>
      <c r="M45" s="222"/>
      <c r="N45" s="222"/>
      <c r="O45" s="222"/>
      <c r="P45" s="241">
        <f>+IF(H45=0,"",'Ark1'!U840)</f>
        <v>13.2673076923077</v>
      </c>
      <c r="Q45" s="221"/>
      <c r="R45" s="496">
        <f>+IF(L45=0,"",'Ark1'!AK840)</f>
        <v>97.094405594405515</v>
      </c>
      <c r="S45" s="494"/>
      <c r="T45" s="497">
        <f>+IF(L45=0,"",'Ark1'!AL840)</f>
        <v>13.550488044037078</v>
      </c>
      <c r="U45" s="221"/>
      <c r="V45" s="242">
        <f>+IF(H45=0,"",'Ark1'!T840)</f>
        <v>3.1794871794871802</v>
      </c>
      <c r="W45" s="243">
        <f>+IF(H45=0,"",'Ark1'!W840)</f>
        <v>0</v>
      </c>
      <c r="X45" s="243">
        <f>+IF(H45=0,"",'Ark1'!X840)</f>
        <v>30.769230769230759</v>
      </c>
      <c r="Y45" s="243">
        <f>+IF(H45=0,"",'Ark1'!Y840)</f>
        <v>6.4102564102564097</v>
      </c>
      <c r="Z45" s="241">
        <f>+IF(H45=0,"",'Ark1'!Z840)</f>
        <v>0</v>
      </c>
      <c r="AA45" s="241">
        <f>+IF(H45=0,"",'Ark1'!AA840)</f>
        <v>5.9958870888508562</v>
      </c>
      <c r="AB45" s="241">
        <f>+IF(H45=0,"",'Ark1'!AC840)</f>
        <v>0.95398744473259756</v>
      </c>
      <c r="AC45" s="243">
        <f>+IF(H45=0,"",'Ark1'!AE840)</f>
        <v>39.410225363479853</v>
      </c>
      <c r="AD45" s="242">
        <f t="shared" si="34"/>
        <v>4.4224358974358999</v>
      </c>
      <c r="AE45" s="241">
        <f t="shared" si="35"/>
        <v>0.63782051282051277</v>
      </c>
      <c r="AF45" s="221"/>
      <c r="AG45" s="224"/>
      <c r="AI45" s="30"/>
      <c r="AJ45" s="28"/>
      <c r="AK45" s="225"/>
      <c r="AL45" s="29"/>
      <c r="AM45" s="28"/>
      <c r="AN45" s="28"/>
      <c r="AO45" s="35"/>
      <c r="AP45" s="35"/>
      <c r="AQ45" s="35"/>
    </row>
    <row r="46" spans="1:72" ht="15.6">
      <c r="A46" s="221"/>
      <c r="B46" s="244">
        <f>+'Ark1'!C841</f>
        <v>2024</v>
      </c>
      <c r="C46" s="240">
        <f>+'Ark1'!L841</f>
        <v>3</v>
      </c>
      <c r="D46" s="240" t="s">
        <v>30</v>
      </c>
      <c r="E46" s="240">
        <f>+'Ark1'!D841</f>
        <v>4</v>
      </c>
      <c r="F46" s="240" t="str">
        <f t="shared" si="33"/>
        <v>Apr</v>
      </c>
      <c r="G46" s="376">
        <f>+'Ark1'!Q841</f>
        <v>71</v>
      </c>
      <c r="H46" s="376">
        <f>+'Ark1'!R841</f>
        <v>172</v>
      </c>
      <c r="I46" s="241">
        <f>+IF(H46=0,"",'Ark1'!AG841)</f>
        <v>2.4157303370786516</v>
      </c>
      <c r="J46" s="241">
        <f>+IF(H46=0,"",'Ark1'!AH841)</f>
        <v>1.1319259053422392</v>
      </c>
      <c r="K46" s="222"/>
      <c r="L46" s="391">
        <f>+IF(J46=0,"",'Ark1'!AJ841)</f>
        <v>156</v>
      </c>
      <c r="M46" s="222"/>
      <c r="N46" s="222"/>
      <c r="O46" s="222"/>
      <c r="P46" s="241">
        <f>+IF(H46=0,"",'Ark1'!U841)</f>
        <v>10.609883720930236</v>
      </c>
      <c r="Q46" s="221"/>
      <c r="R46" s="496">
        <f>+IF(L46=0,"",'Ark1'!AK841)</f>
        <v>91.637820512820483</v>
      </c>
      <c r="S46" s="494"/>
      <c r="T46" s="497">
        <f>+IF(L46=0,"",'Ark1'!AL841)</f>
        <v>13.247361660102381</v>
      </c>
      <c r="U46" s="221"/>
      <c r="V46" s="242">
        <f>+IF(H46=0,"",'Ark1'!T841)</f>
        <v>3.0581395348837224</v>
      </c>
      <c r="W46" s="243">
        <f>+IF(H46=0,"",'Ark1'!W841)</f>
        <v>0</v>
      </c>
      <c r="X46" s="243">
        <f>+IF(H46=0,"",'Ark1'!X841)</f>
        <v>11.627906976744184</v>
      </c>
      <c r="Y46" s="243">
        <f>+IF(H46=0,"",'Ark1'!Y841)</f>
        <v>3.4883720930232553</v>
      </c>
      <c r="Z46" s="241">
        <f>+IF(H46=0,"",'Ark1'!Z841)</f>
        <v>0</v>
      </c>
      <c r="AA46" s="241">
        <f>+IF(H46=0,"",'Ark1'!AA841)</f>
        <v>4.3950905470435506</v>
      </c>
      <c r="AB46" s="241">
        <f>+IF(H46=0,"",'Ark1'!AC841)</f>
        <v>0.97473492118448624</v>
      </c>
      <c r="AC46" s="243">
        <f>+IF(H46=0,"",'Ark1'!AE841)</f>
        <v>30.087435462527679</v>
      </c>
      <c r="AD46" s="242">
        <f t="shared" si="34"/>
        <v>3.5366279069767455</v>
      </c>
      <c r="AE46" s="241">
        <f t="shared" si="35"/>
        <v>0.41279069767441862</v>
      </c>
      <c r="AF46" s="221"/>
      <c r="AG46" s="224"/>
      <c r="AI46" s="30"/>
      <c r="AJ46" s="28"/>
      <c r="AK46" s="225"/>
      <c r="AL46" s="29"/>
      <c r="AM46" s="28"/>
      <c r="AN46" s="28"/>
      <c r="AO46" s="35"/>
      <c r="AP46" s="35"/>
      <c r="AQ46" s="35"/>
    </row>
    <row r="47" spans="1:72" ht="15.6">
      <c r="A47" s="221"/>
      <c r="B47" s="244">
        <f>+'Ark1'!C842</f>
        <v>2024</v>
      </c>
      <c r="C47" s="240">
        <f>+'Ark1'!L842</f>
        <v>3</v>
      </c>
      <c r="D47" s="240" t="s">
        <v>30</v>
      </c>
      <c r="E47" s="240">
        <f>+'Ark1'!D842</f>
        <v>5</v>
      </c>
      <c r="F47" s="240" t="str">
        <f t="shared" si="33"/>
        <v>Mai</v>
      </c>
      <c r="G47" s="376">
        <f>+'Ark1'!Q842</f>
        <v>24</v>
      </c>
      <c r="H47" s="376">
        <f>+'Ark1'!R842</f>
        <v>43</v>
      </c>
      <c r="I47" s="241">
        <f>+IF(H47=0,"",'Ark1'!AG842)</f>
        <v>1.3345747982619491</v>
      </c>
      <c r="J47" s="241">
        <f>+IF(H47=0,"",'Ark1'!AH842)</f>
        <v>0.69899655908190894</v>
      </c>
      <c r="K47" s="222"/>
      <c r="L47" s="391">
        <f>+IF(J47=0,"",'Ark1'!AJ842)</f>
        <v>42</v>
      </c>
      <c r="M47" s="222"/>
      <c r="N47" s="222"/>
      <c r="O47" s="222"/>
      <c r="P47" s="241">
        <f>+IF(H47=0,"",'Ark1'!U842)</f>
        <v>13.530232558139531</v>
      </c>
      <c r="Q47" s="221"/>
      <c r="R47" s="496">
        <f>+IF(L47=0,"",'Ark1'!AK842)</f>
        <v>98.592857142857113</v>
      </c>
      <c r="S47" s="494"/>
      <c r="T47" s="497">
        <f>+IF(L47=0,"",'Ark1'!AL842)</f>
        <v>13.330368089970811</v>
      </c>
      <c r="U47" s="221"/>
      <c r="V47" s="242">
        <f>+IF(H47=0,"",'Ark1'!T842)</f>
        <v>3.2790697674418601</v>
      </c>
      <c r="W47" s="243">
        <f>+IF(H47=0,"",'Ark1'!W842)</f>
        <v>0</v>
      </c>
      <c r="X47" s="243">
        <f>+IF(H47=0,"",'Ark1'!X842)</f>
        <v>25.581395348837205</v>
      </c>
      <c r="Y47" s="243">
        <f>+IF(H47=0,"",'Ark1'!Y842)</f>
        <v>4.6511627906976756</v>
      </c>
      <c r="Z47" s="241">
        <f>+IF(H47=0,"",'Ark1'!Z842)</f>
        <v>0</v>
      </c>
      <c r="AA47" s="241">
        <f>+IF(H47=0,"",'Ark1'!AA842)</f>
        <v>5.0701834691688532</v>
      </c>
      <c r="AB47" s="241">
        <f>+IF(H47=0,"",'Ark1'!AC842)</f>
        <v>1.0415904965841247</v>
      </c>
      <c r="AC47" s="243">
        <f>+IF(H47=0,"",'Ark1'!AE842)</f>
        <v>26.262022757313161</v>
      </c>
      <c r="AD47" s="242">
        <f t="shared" si="34"/>
        <v>4.5100775193798439</v>
      </c>
      <c r="AE47" s="241">
        <f t="shared" si="35"/>
        <v>0.55813953488372092</v>
      </c>
      <c r="AF47" s="221"/>
      <c r="AG47" s="224"/>
      <c r="AI47" s="30"/>
      <c r="AJ47" s="28"/>
      <c r="AK47" s="225"/>
      <c r="AL47" s="29"/>
      <c r="AM47" s="28"/>
      <c r="AN47" s="28"/>
      <c r="AO47" s="35"/>
      <c r="AP47" s="35"/>
      <c r="AQ47" s="35"/>
    </row>
    <row r="48" spans="1:72" ht="15.6">
      <c r="A48" s="221"/>
      <c r="B48" s="244">
        <f>+'Ark1'!C843</f>
        <v>2024</v>
      </c>
      <c r="C48" s="240">
        <f>+'Ark1'!L843</f>
        <v>3</v>
      </c>
      <c r="D48" s="240" t="s">
        <v>30</v>
      </c>
      <c r="E48" s="240">
        <f>+'Ark1'!D843</f>
        <v>6</v>
      </c>
      <c r="F48" s="240" t="str">
        <f t="shared" si="33"/>
        <v>Jun</v>
      </c>
      <c r="G48" s="376">
        <f>+'Ark1'!Q843</f>
        <v>21</v>
      </c>
      <c r="H48" s="376">
        <f>+'Ark1'!R843</f>
        <v>36</v>
      </c>
      <c r="I48" s="241">
        <f>+IF(H48=0,"",'Ark1'!AG843)</f>
        <v>0.9343368803529718</v>
      </c>
      <c r="J48" s="241">
        <f>+IF(H48=0,"",'Ark1'!AH843)</f>
        <v>0.6725045153129422</v>
      </c>
      <c r="K48" s="222"/>
      <c r="L48" s="391">
        <f>+IF(J48=0,"",'Ark1'!AJ843)</f>
        <v>36</v>
      </c>
      <c r="M48" s="222"/>
      <c r="N48" s="222"/>
      <c r="O48" s="222"/>
      <c r="P48" s="241">
        <f>+IF(H48=0,"",'Ark1'!U843)</f>
        <v>14.324999999999998</v>
      </c>
      <c r="Q48" s="221"/>
      <c r="R48" s="496">
        <f>+IF(L48=0,"",'Ark1'!AK843)</f>
        <v>100.41388888888888</v>
      </c>
      <c r="S48" s="494"/>
      <c r="T48" s="497">
        <f>+IF(L48=0,"",'Ark1'!AL843)</f>
        <v>13.825046050020889</v>
      </c>
      <c r="U48" s="221"/>
      <c r="V48" s="242">
        <f>+IF(H48=0,"",'Ark1'!T843)</f>
        <v>3.3888888888888888</v>
      </c>
      <c r="W48" s="243">
        <f>+IF(H48=0,"",'Ark1'!W843)</f>
        <v>0</v>
      </c>
      <c r="X48" s="243">
        <f>+IF(H48=0,"",'Ark1'!X843)</f>
        <v>27.777777777777779</v>
      </c>
      <c r="Y48" s="243">
        <f>+IF(H48=0,"",'Ark1'!Y843)</f>
        <v>8.3333333333333357</v>
      </c>
      <c r="Z48" s="241">
        <f>+IF(H48=0,"",'Ark1'!Z843)</f>
        <v>0</v>
      </c>
      <c r="AA48" s="241">
        <f>+IF(H48=0,"",'Ark1'!AA843)</f>
        <v>5.0954432257328319</v>
      </c>
      <c r="AB48" s="241">
        <f>+IF(H48=0,"",'Ark1'!AC843)</f>
        <v>1.007686508178725</v>
      </c>
      <c r="AC48" s="243">
        <f>+IF(H48=0,"",'Ark1'!AE843)</f>
        <v>50.717911879431007</v>
      </c>
      <c r="AD48" s="242">
        <f t="shared" si="34"/>
        <v>4.7749999999999995</v>
      </c>
      <c r="AE48" s="241">
        <f t="shared" si="35"/>
        <v>0.58333333333333337</v>
      </c>
      <c r="AF48" s="221"/>
      <c r="AG48" s="224"/>
      <c r="AI48" s="30"/>
      <c r="AJ48" s="28"/>
      <c r="AK48" s="225"/>
      <c r="AL48" s="29"/>
      <c r="AM48" s="28"/>
      <c r="AN48" s="28"/>
      <c r="AO48" s="35"/>
      <c r="AP48" s="35"/>
      <c r="AQ48" s="35"/>
    </row>
    <row r="49" spans="1:72" ht="15.6">
      <c r="A49" s="221"/>
      <c r="B49" s="244">
        <f>+'Ark1'!C844</f>
        <v>2024</v>
      </c>
      <c r="C49" s="240">
        <f>+'Ark1'!L844</f>
        <v>3</v>
      </c>
      <c r="D49" s="240" t="s">
        <v>30</v>
      </c>
      <c r="E49" s="240">
        <f>+'Ark1'!D844</f>
        <v>7</v>
      </c>
      <c r="F49" s="240" t="str">
        <f t="shared" si="33"/>
        <v>Jul</v>
      </c>
      <c r="G49" s="376">
        <f>+'Ark1'!Q844</f>
        <v>6</v>
      </c>
      <c r="H49" s="376">
        <f>+'Ark1'!R844</f>
        <v>7</v>
      </c>
      <c r="I49" s="241">
        <f>+IF(H49=0,"",'Ark1'!AG844)</f>
        <v>0.20378457059679764</v>
      </c>
      <c r="J49" s="241">
        <f>+IF(H49=0,"",'Ark1'!AH844)</f>
        <v>0.11946170471430512</v>
      </c>
      <c r="K49" s="222"/>
      <c r="L49" s="391">
        <f>+IF(J49=0,"",'Ark1'!AJ844)</f>
        <v>7</v>
      </c>
      <c r="M49" s="222"/>
      <c r="N49" s="222"/>
      <c r="O49" s="222"/>
      <c r="P49" s="241">
        <f>+IF(H49=0,"",'Ark1'!U844)</f>
        <v>12.128571428571425</v>
      </c>
      <c r="Q49" s="221"/>
      <c r="R49" s="496">
        <f>+IF(L49=0,"",'Ark1'!AK844)</f>
        <v>95.342857142857113</v>
      </c>
      <c r="S49" s="494"/>
      <c r="T49" s="497">
        <f>+IF(L49=0,"",'Ark1'!AL844)</f>
        <v>13.39593435844197</v>
      </c>
      <c r="U49" s="221"/>
      <c r="V49" s="242">
        <f>+IF(H49=0,"",'Ark1'!T844)</f>
        <v>3</v>
      </c>
      <c r="W49" s="243">
        <f>+IF(H49=0,"",'Ark1'!W844)</f>
        <v>0</v>
      </c>
      <c r="X49" s="243">
        <f>+IF(H49=0,"",'Ark1'!X844)</f>
        <v>28.571428571428577</v>
      </c>
      <c r="Y49" s="243">
        <f>+IF(H49=0,"",'Ark1'!Y844)</f>
        <v>0</v>
      </c>
      <c r="Z49" s="241">
        <f>+IF(H49=0,"",'Ark1'!Z844)</f>
        <v>0</v>
      </c>
      <c r="AA49" s="241">
        <f>+IF(H49=0,"",'Ark1'!AA844)</f>
        <v>4.5806157682484754</v>
      </c>
      <c r="AB49" s="241">
        <f>+IF(H49=0,"",'Ark1'!AC844)</f>
        <v>0.75592894601845451</v>
      </c>
      <c r="AC49" s="243">
        <f>+IF(H49=0,"",'Ark1'!AE844)</f>
        <v>62.71056426041423</v>
      </c>
      <c r="AD49" s="242">
        <f t="shared" si="34"/>
        <v>4.0428571428571418</v>
      </c>
      <c r="AE49" s="241">
        <f t="shared" si="35"/>
        <v>0.8571428571428571</v>
      </c>
      <c r="AF49" s="221"/>
      <c r="AG49" s="224"/>
      <c r="AI49" s="30"/>
      <c r="AJ49" s="28"/>
      <c r="AK49" s="225"/>
      <c r="AL49" s="29"/>
      <c r="AM49" s="28"/>
      <c r="AN49" s="28"/>
      <c r="AO49" s="35"/>
      <c r="AP49" s="35"/>
      <c r="AQ49" s="35"/>
    </row>
    <row r="50" spans="1:72" ht="15.6">
      <c r="A50" s="221"/>
      <c r="B50" s="244">
        <f>+'Ark1'!C845</f>
        <v>2024</v>
      </c>
      <c r="C50" s="240">
        <f>+'Ark1'!L845</f>
        <v>3</v>
      </c>
      <c r="D50" s="240" t="s">
        <v>30</v>
      </c>
      <c r="E50" s="240">
        <f>+'Ark1'!D845</f>
        <v>8</v>
      </c>
      <c r="F50" s="240" t="str">
        <f t="shared" si="33"/>
        <v>Aug</v>
      </c>
      <c r="G50" s="376">
        <f>+'Ark1'!Q845</f>
        <v>172</v>
      </c>
      <c r="H50" s="376">
        <f>+'Ark1'!R845</f>
        <v>405</v>
      </c>
      <c r="I50" s="241">
        <f>+IF(H50=0,"",'Ark1'!AG845)</f>
        <v>0.40110924036842638</v>
      </c>
      <c r="J50" s="241">
        <f>+IF(H50=0,"",'Ark1'!AH845)</f>
        <v>0.21985429633646336</v>
      </c>
      <c r="K50" s="222"/>
      <c r="L50" s="391">
        <f>+IF(J50=0,"",'Ark1'!AJ845)</f>
        <v>405</v>
      </c>
      <c r="M50" s="222"/>
      <c r="N50" s="222"/>
      <c r="O50" s="222"/>
      <c r="P50" s="241">
        <f>+IF(H50=0,"",'Ark1'!U845)</f>
        <v>12.04567901234569</v>
      </c>
      <c r="Q50" s="221"/>
      <c r="R50" s="496">
        <f>+IF(L50=0,"",'Ark1'!AK845)</f>
        <v>94.729382716049443</v>
      </c>
      <c r="S50" s="494"/>
      <c r="T50" s="497">
        <f>+IF(L50=0,"",'Ark1'!AL845)</f>
        <v>13.223837068010404</v>
      </c>
      <c r="U50" s="221"/>
      <c r="V50" s="242">
        <f>+IF(H50=0,"",'Ark1'!T845)</f>
        <v>3.0197530864197546</v>
      </c>
      <c r="W50" s="243">
        <f>+IF(H50=0,"",'Ark1'!W845)</f>
        <v>0</v>
      </c>
      <c r="X50" s="243">
        <f>+IF(H50=0,"",'Ark1'!X845)</f>
        <v>26.172839506172838</v>
      </c>
      <c r="Y50" s="243">
        <f>+IF(H50=0,"",'Ark1'!Y845)</f>
        <v>2.7160493827160499</v>
      </c>
      <c r="Z50" s="241">
        <f>+IF(H50=0,"",'Ark1'!Z845)</f>
        <v>0</v>
      </c>
      <c r="AA50" s="241">
        <f>+IF(H50=0,"",'Ark1'!AA845)</f>
        <v>5.745285762219261</v>
      </c>
      <c r="AB50" s="241">
        <f>+IF(H50=0,"",'Ark1'!AC845)</f>
        <v>0.81322703511296324</v>
      </c>
      <c r="AC50" s="243">
        <f>+IF(H50=0,"",'Ark1'!AE845)</f>
        <v>-4.0832575310301422</v>
      </c>
      <c r="AD50" s="242">
        <f t="shared" si="34"/>
        <v>4.0152263374485635</v>
      </c>
      <c r="AE50" s="241">
        <f t="shared" si="35"/>
        <v>0.42469135802469138</v>
      </c>
      <c r="AF50" s="221"/>
      <c r="AG50" s="224"/>
      <c r="AI50" s="30"/>
      <c r="AJ50" s="28"/>
      <c r="AK50" s="225"/>
      <c r="AL50" s="29"/>
      <c r="AM50" s="28"/>
      <c r="AN50" s="28"/>
      <c r="AO50" s="35"/>
      <c r="AP50" s="35"/>
      <c r="AQ50" s="35"/>
    </row>
    <row r="51" spans="1:72" ht="15.6">
      <c r="A51" s="221"/>
      <c r="B51" s="244">
        <f>+'Ark1'!C846</f>
        <v>2024</v>
      </c>
      <c r="C51" s="240">
        <f>+'Ark1'!L846</f>
        <v>3</v>
      </c>
      <c r="D51" s="240" t="s">
        <v>30</v>
      </c>
      <c r="E51" s="240">
        <f>+'Ark1'!D846</f>
        <v>9</v>
      </c>
      <c r="F51" s="240" t="str">
        <f t="shared" si="33"/>
        <v>Sep</v>
      </c>
      <c r="G51" s="376">
        <f>+'Ark1'!Q846</f>
        <v>584</v>
      </c>
      <c r="H51" s="376">
        <f>+'Ark1'!R846</f>
        <v>1692</v>
      </c>
      <c r="I51" s="241">
        <f>+IF(H51=0,"",'Ark1'!AG846)</f>
        <v>0.46132830925355905</v>
      </c>
      <c r="J51" s="241">
        <f>+IF(H51=0,"",'Ark1'!AH846)</f>
        <v>0.20632300486522925</v>
      </c>
      <c r="K51" s="222"/>
      <c r="L51" s="391">
        <f>+IF(J51=0,"",'Ark1'!AJ846)</f>
        <v>1691</v>
      </c>
      <c r="M51" s="222"/>
      <c r="N51" s="222"/>
      <c r="O51" s="222"/>
      <c r="P51" s="241">
        <f>+IF(H51=0,"",'Ark1'!U846)</f>
        <v>8.9128250591016549</v>
      </c>
      <c r="Q51" s="221"/>
      <c r="R51" s="496">
        <f>+IF(L51=0,"",'Ark1'!AK846)</f>
        <v>87.243997634535646</v>
      </c>
      <c r="S51" s="494"/>
      <c r="T51" s="497">
        <f>+IF(L51=0,"",'Ark1'!AL846)</f>
        <v>12.779372569545536</v>
      </c>
      <c r="U51" s="221"/>
      <c r="V51" s="242">
        <f>+IF(H51=0,"",'Ark1'!T846)</f>
        <v>2.8764775413711581</v>
      </c>
      <c r="W51" s="243">
        <f>+IF(H51=0,"",'Ark1'!W846)</f>
        <v>5.9101654846335699E-2</v>
      </c>
      <c r="X51" s="243">
        <f>+IF(H51=0,"",'Ark1'!X846)</f>
        <v>7.3877068557919614</v>
      </c>
      <c r="Y51" s="243">
        <f>+IF(H51=0,"",'Ark1'!Y846)</f>
        <v>1.3002364066193859</v>
      </c>
      <c r="Z51" s="241">
        <f>+IF(H51=0,"",'Ark1'!Z846)</f>
        <v>0</v>
      </c>
      <c r="AA51" s="241">
        <f>+IF(H51=0,"",'Ark1'!AA846)</f>
        <v>3.9349040991658391</v>
      </c>
      <c r="AB51" s="241">
        <f>+IF(H51=0,"",'Ark1'!AC846)</f>
        <v>0.99561206513751277</v>
      </c>
      <c r="AC51" s="243">
        <f>+IF(H51=0,"",'Ark1'!AE846)</f>
        <v>9.4722312087836489</v>
      </c>
      <c r="AD51" s="242">
        <f t="shared" si="34"/>
        <v>2.9709416863672184</v>
      </c>
      <c r="AE51" s="241">
        <f t="shared" si="35"/>
        <v>0.34515366430260047</v>
      </c>
      <c r="AF51" s="221"/>
      <c r="AG51" s="224"/>
      <c r="AI51" s="30"/>
      <c r="AJ51" s="28"/>
      <c r="AK51" s="225"/>
      <c r="AL51" s="29"/>
      <c r="AM51" s="28"/>
      <c r="AN51" s="28"/>
      <c r="AO51" s="35"/>
      <c r="AP51" s="35"/>
      <c r="AQ51" s="35"/>
    </row>
    <row r="52" spans="1:72" ht="15.6">
      <c r="A52" s="221"/>
      <c r="B52" s="244">
        <f>+'Ark1'!C847</f>
        <v>2024</v>
      </c>
      <c r="C52" s="240">
        <f>+'Ark1'!L847</f>
        <v>3</v>
      </c>
      <c r="D52" s="240" t="s">
        <v>30</v>
      </c>
      <c r="E52" s="240">
        <f>+'Ark1'!D847</f>
        <v>10</v>
      </c>
      <c r="F52" s="240" t="str">
        <f t="shared" si="33"/>
        <v>Okt</v>
      </c>
      <c r="G52" s="376">
        <f>+'Ark1'!Q847</f>
        <v>1327</v>
      </c>
      <c r="H52" s="376">
        <f>+'Ark1'!R847</f>
        <v>4056</v>
      </c>
      <c r="I52" s="241">
        <f>+IF(H52=0,"",'Ark1'!AG847)</f>
        <v>0.99507369825911163</v>
      </c>
      <c r="J52" s="241">
        <f>+IF(H52=0,"",'Ark1'!AH847)</f>
        <v>0.4620350133547147</v>
      </c>
      <c r="K52" s="222"/>
      <c r="L52" s="391">
        <f>+IF(J52=0,"",'Ark1'!AJ847)</f>
        <v>4052</v>
      </c>
      <c r="M52" s="222"/>
      <c r="N52" s="222"/>
      <c r="O52" s="222"/>
      <c r="P52" s="241">
        <f>+IF(H52=0,"",'Ark1'!U847)</f>
        <v>8.9016025641025855</v>
      </c>
      <c r="Q52" s="221"/>
      <c r="R52" s="496">
        <f>+IF(L52=0,"",'Ark1'!AK847)</f>
        <v>87.323815399802541</v>
      </c>
      <c r="S52" s="494"/>
      <c r="T52" s="497">
        <f>+IF(L52=0,"",'Ark1'!AL847)</f>
        <v>12.765318576434296</v>
      </c>
      <c r="U52" s="221"/>
      <c r="V52" s="242">
        <f>+IF(H52=0,"",'Ark1'!T847)</f>
        <v>2.8782051282051277</v>
      </c>
      <c r="W52" s="243">
        <f>+IF(H52=0,"",'Ark1'!W847)</f>
        <v>2.465483234714004E-2</v>
      </c>
      <c r="X52" s="243">
        <f>+IF(H52=0,"",'Ark1'!X847)</f>
        <v>7.5197238658777117</v>
      </c>
      <c r="Y52" s="243">
        <f>+IF(H52=0,"",'Ark1'!Y847)</f>
        <v>1.1587771203155821</v>
      </c>
      <c r="Z52" s="241">
        <f>+IF(H52=0,"",'Ark1'!Z847)</f>
        <v>0</v>
      </c>
      <c r="AA52" s="241">
        <f>+IF(H52=0,"",'Ark1'!AA847)</f>
        <v>3.8183055785203512</v>
      </c>
      <c r="AB52" s="241">
        <f>+IF(H52=0,"",'Ark1'!AC847)</f>
        <v>0.83202560112081148</v>
      </c>
      <c r="AC52" s="243">
        <f>+IF(H52=0,"",'Ark1'!AE847)</f>
        <v>16.853606392264481</v>
      </c>
      <c r="AD52" s="242">
        <f t="shared" si="34"/>
        <v>2.9672008547008617</v>
      </c>
      <c r="AE52" s="241">
        <f t="shared" si="35"/>
        <v>0.3271696252465483</v>
      </c>
      <c r="AF52" s="221"/>
      <c r="AG52" s="224"/>
      <c r="AI52" s="30"/>
      <c r="AJ52" s="28"/>
      <c r="AK52" s="225"/>
      <c r="AL52" s="29"/>
      <c r="AM52" s="28"/>
      <c r="AN52" s="28"/>
      <c r="AO52" s="35"/>
      <c r="AP52" s="35"/>
      <c r="AQ52" s="35"/>
    </row>
    <row r="53" spans="1:72" ht="15.6">
      <c r="A53" s="221"/>
      <c r="B53" s="244">
        <f>+'Ark1'!C848</f>
        <v>2024</v>
      </c>
      <c r="C53" s="240">
        <f>+'Ark1'!L848</f>
        <v>3</v>
      </c>
      <c r="D53" s="240" t="s">
        <v>30</v>
      </c>
      <c r="E53" s="240">
        <f>+'Ark1'!D848</f>
        <v>11</v>
      </c>
      <c r="F53" s="240" t="str">
        <f t="shared" si="33"/>
        <v>Nov</v>
      </c>
      <c r="G53" s="376">
        <f>+'Ark1'!Q848</f>
        <v>540</v>
      </c>
      <c r="H53" s="376">
        <f>+'Ark1'!R848</f>
        <v>1391</v>
      </c>
      <c r="I53" s="241">
        <f>+IF(H53=0,"",'Ark1'!AG848)</f>
        <v>1.3427159349781843</v>
      </c>
      <c r="J53" s="241">
        <f>+IF(H53=0,"",'Ark1'!AH848)</f>
        <v>0.66384648136832658</v>
      </c>
      <c r="K53" s="222"/>
      <c r="L53" s="391">
        <f>+IF(J53=0,"",'Ark1'!AJ848)</f>
        <v>1388</v>
      </c>
      <c r="M53" s="222"/>
      <c r="N53" s="222"/>
      <c r="O53" s="222"/>
      <c r="P53" s="241">
        <f>+IF(H53=0,"",'Ark1'!U848)</f>
        <v>9.4545650611071128</v>
      </c>
      <c r="Q53" s="221"/>
      <c r="R53" s="496">
        <f>+IF(L53=0,"",'Ark1'!AK848)</f>
        <v>89.009654178674097</v>
      </c>
      <c r="S53" s="494"/>
      <c r="T53" s="497">
        <f>+IF(L53=0,"",'Ark1'!AL848)</f>
        <v>12.74395714636306</v>
      </c>
      <c r="U53" s="221"/>
      <c r="V53" s="242">
        <f>+IF(H53=0,"",'Ark1'!T848)</f>
        <v>2.9151689432063277</v>
      </c>
      <c r="W53" s="243">
        <f>+IF(H53=0,"",'Ark1'!W848)</f>
        <v>0</v>
      </c>
      <c r="X53" s="243">
        <f>+IF(H53=0,"",'Ark1'!X848)</f>
        <v>10.424155283968371</v>
      </c>
      <c r="Y53" s="243">
        <f>+IF(H53=0,"",'Ark1'!Y848)</f>
        <v>1.222142343637671</v>
      </c>
      <c r="Z53" s="241">
        <f>+IF(H53=0,"",'Ark1'!Z848)</f>
        <v>0</v>
      </c>
      <c r="AA53" s="241">
        <f>+IF(H53=0,"",'Ark1'!AA848)</f>
        <v>4.1128359426209125</v>
      </c>
      <c r="AB53" s="241">
        <f>+IF(H53=0,"",'Ark1'!AC848)</f>
        <v>0.73526255491309389</v>
      </c>
      <c r="AC53" s="243">
        <f>+IF(H53=0,"",'Ark1'!AE848)</f>
        <v>21.420641276652113</v>
      </c>
      <c r="AD53" s="242">
        <f t="shared" si="34"/>
        <v>3.1515216870357041</v>
      </c>
      <c r="AE53" s="241">
        <f t="shared" si="35"/>
        <v>0.38820992092020129</v>
      </c>
      <c r="AF53" s="221"/>
      <c r="AG53" s="224"/>
      <c r="AI53" s="30"/>
      <c r="AJ53" s="28"/>
      <c r="AK53" s="225"/>
      <c r="AL53" s="29"/>
      <c r="AM53" s="28"/>
      <c r="AN53" s="28"/>
      <c r="AO53" s="35"/>
      <c r="AP53" s="35"/>
      <c r="AQ53" s="35"/>
    </row>
    <row r="54" spans="1:72" ht="16.5" customHeight="1">
      <c r="A54" s="221"/>
      <c r="B54" s="244">
        <f>+'Ark1'!C849</f>
        <v>2024</v>
      </c>
      <c r="C54" s="240">
        <f>+'Ark1'!L849</f>
        <v>3</v>
      </c>
      <c r="D54" s="240" t="s">
        <v>30</v>
      </c>
      <c r="E54" s="240">
        <f>+'Ark1'!D849</f>
        <v>12</v>
      </c>
      <c r="F54" s="240" t="str">
        <f t="shared" si="33"/>
        <v>Des</v>
      </c>
      <c r="G54" s="376">
        <f>+'Ark1'!Q849</f>
        <v>72</v>
      </c>
      <c r="H54" s="376">
        <f>+'Ark1'!R849</f>
        <v>189</v>
      </c>
      <c r="I54" s="241">
        <f>+IF(H54=0,"",'Ark1'!AG849)</f>
        <v>1.7087062652563061</v>
      </c>
      <c r="J54" s="241">
        <f>+IF(H54=0,"",'Ark1'!AH849)</f>
        <v>0.82257785622154811</v>
      </c>
      <c r="K54" s="222"/>
      <c r="L54" s="391">
        <f>+IF(J54=0,"",'Ark1'!AJ849)</f>
        <v>187</v>
      </c>
      <c r="M54" s="222"/>
      <c r="N54" s="222"/>
      <c r="O54" s="222"/>
      <c r="P54" s="241">
        <f>+IF(H54=0,"",'Ark1'!U849)</f>
        <v>8.9857142857142946</v>
      </c>
      <c r="Q54" s="221"/>
      <c r="R54" s="496">
        <f>+IF(L54=0,"",'Ark1'!AK849)</f>
        <v>88.422994652406416</v>
      </c>
      <c r="S54" s="494"/>
      <c r="T54" s="497">
        <f>+IF(L54=0,"",'Ark1'!AL849)</f>
        <v>12.553937808496096</v>
      </c>
      <c r="U54" s="221"/>
      <c r="V54" s="242">
        <f>+IF(H54=0,"",'Ark1'!T849)</f>
        <v>3.2380952380952377</v>
      </c>
      <c r="W54" s="243">
        <f>+IF(H54=0,"",'Ark1'!W849)</f>
        <v>0</v>
      </c>
      <c r="X54" s="243">
        <f>+IF(H54=0,"",'Ark1'!X849)</f>
        <v>4.7619047619047636</v>
      </c>
      <c r="Y54" s="243">
        <f>+IF(H54=0,"",'Ark1'!Y849)</f>
        <v>0</v>
      </c>
      <c r="Z54" s="241">
        <f>+IF(H54=0,"",'Ark1'!Z849)</f>
        <v>0</v>
      </c>
      <c r="AA54" s="241">
        <f>+IF(H54=0,"",'Ark1'!AA849)</f>
        <v>3.2231400678846112</v>
      </c>
      <c r="AB54" s="241">
        <f>+IF(H54=0,"",'Ark1'!AC849)</f>
        <v>0.99810856649285618</v>
      </c>
      <c r="AC54" s="243">
        <f>+IF(H54=0,"",'Ark1'!AE849)</f>
        <v>26.552172976365419</v>
      </c>
      <c r="AD54" s="242">
        <f t="shared" si="34"/>
        <v>2.9952380952380984</v>
      </c>
      <c r="AE54" s="241">
        <f t="shared" si="35"/>
        <v>0.38095238095238093</v>
      </c>
      <c r="AF54" s="221"/>
      <c r="AG54" s="224"/>
      <c r="AI54" s="30"/>
      <c r="AJ54" s="28"/>
      <c r="AK54" s="225"/>
      <c r="AL54" s="29"/>
      <c r="AM54" s="28"/>
      <c r="AN54" s="28"/>
      <c r="AO54" s="35"/>
      <c r="AP54" s="35"/>
      <c r="AQ54" s="35"/>
    </row>
    <row r="55" spans="1:72" ht="15" customHeight="1">
      <c r="A55" s="221"/>
      <c r="B55" s="221"/>
      <c r="C55" s="221"/>
      <c r="D55" s="221"/>
      <c r="E55" s="221"/>
      <c r="F55" s="221"/>
      <c r="G55" s="372"/>
      <c r="H55" s="372"/>
      <c r="I55" s="222"/>
      <c r="J55" s="222"/>
      <c r="K55" s="222"/>
      <c r="L55" s="372"/>
      <c r="M55" s="222"/>
      <c r="N55" s="222"/>
      <c r="O55" s="222"/>
      <c r="P55" s="221"/>
      <c r="Q55" s="221"/>
      <c r="R55" s="494"/>
      <c r="S55" s="494"/>
      <c r="T55" s="494"/>
      <c r="U55" s="221"/>
      <c r="V55" s="221"/>
      <c r="W55" s="223"/>
      <c r="X55" s="223"/>
      <c r="Y55" s="223"/>
      <c r="Z55" s="223"/>
      <c r="AA55" s="223"/>
      <c r="AB55" s="221"/>
      <c r="AC55" s="223"/>
      <c r="AD55" s="487"/>
      <c r="AE55" s="222"/>
      <c r="AF55" s="221"/>
      <c r="AG55" s="224"/>
      <c r="AI55" s="30"/>
      <c r="AJ55" s="28"/>
      <c r="AK55" s="225"/>
      <c r="AL55" s="29"/>
      <c r="AP55" s="29"/>
      <c r="BH55" s="236"/>
    </row>
    <row r="56" spans="1:72" ht="15" customHeight="1">
      <c r="A56" s="221"/>
      <c r="B56" s="221"/>
      <c r="C56" s="238" t="s">
        <v>0</v>
      </c>
      <c r="D56" s="221"/>
      <c r="E56" s="279" t="str">
        <f>+D58</f>
        <v>O-</v>
      </c>
      <c r="F56" s="238" t="s">
        <v>582</v>
      </c>
      <c r="G56" s="372"/>
      <c r="H56" s="391">
        <f>SUM(H58:H69)</f>
        <v>16356</v>
      </c>
      <c r="I56" s="222"/>
      <c r="J56" s="222"/>
      <c r="K56" s="222"/>
      <c r="L56" s="391">
        <f>SUM(L58:L69)</f>
        <v>16136</v>
      </c>
      <c r="M56" s="222"/>
      <c r="N56" s="222"/>
      <c r="O56" s="222"/>
      <c r="P56" s="272">
        <f>+Klasse!M33</f>
        <v>15.712395459976188</v>
      </c>
      <c r="Q56" s="221"/>
      <c r="R56" s="272">
        <f>+Klasse!T13</f>
        <v>92.301202280614845</v>
      </c>
      <c r="S56" s="494"/>
      <c r="T56" s="272">
        <f>+Klasse!V13</f>
        <v>13.928804459412673</v>
      </c>
      <c r="U56" s="221"/>
      <c r="V56" s="221"/>
      <c r="W56" s="223"/>
      <c r="X56" s="223"/>
      <c r="Y56" s="223"/>
      <c r="Z56" s="223"/>
      <c r="AA56" s="223"/>
      <c r="AB56" s="221"/>
      <c r="AC56" s="223"/>
      <c r="AD56" s="225">
        <f>+P56/C58</f>
        <v>3.9280988649940469</v>
      </c>
      <c r="AE56" s="222"/>
      <c r="AF56" s="221"/>
      <c r="AG56" s="224"/>
      <c r="AI56" s="30"/>
      <c r="AJ56" s="28"/>
      <c r="AK56" s="225"/>
      <c r="AL56" s="29"/>
      <c r="AP56" s="29"/>
      <c r="BH56" s="236"/>
    </row>
    <row r="57" spans="1:72" ht="15" customHeight="1">
      <c r="A57" s="221"/>
      <c r="B57" s="221"/>
      <c r="C57" s="221"/>
      <c r="D57" s="221"/>
      <c r="E57" s="221"/>
      <c r="F57" s="221"/>
      <c r="G57" s="372"/>
      <c r="H57" s="372"/>
      <c r="I57" s="222"/>
      <c r="J57" s="222"/>
      <c r="K57" s="222"/>
      <c r="L57" s="372"/>
      <c r="M57" s="222"/>
      <c r="N57" s="222"/>
      <c r="O57" s="222"/>
      <c r="P57" s="221"/>
      <c r="Q57" s="221"/>
      <c r="R57" s="494"/>
      <c r="S57" s="494"/>
      <c r="T57" s="494"/>
      <c r="U57" s="221"/>
      <c r="V57" s="221"/>
      <c r="W57" s="223"/>
      <c r="X57" s="223"/>
      <c r="Y57" s="223"/>
      <c r="Z57" s="223"/>
      <c r="AA57" s="223"/>
      <c r="AB57" s="221"/>
      <c r="AC57" s="223"/>
      <c r="AD57" s="487"/>
      <c r="AE57" s="223"/>
      <c r="AF57" s="223"/>
      <c r="AG57" s="224"/>
      <c r="AI57" s="30"/>
      <c r="AJ57" s="28"/>
      <c r="AK57" s="225"/>
      <c r="AL57" s="29"/>
      <c r="AP57" s="29"/>
      <c r="BH57" s="236">
        <f>1+BH54</f>
        <v>1</v>
      </c>
      <c r="BI57" s="29">
        <v>20.659867330016564</v>
      </c>
      <c r="BJ57" s="29">
        <f t="shared" ref="BJ57" si="36">+BI57</f>
        <v>20.659867330016564</v>
      </c>
      <c r="BK57" s="29">
        <f t="shared" ref="BK57" si="37">+BJ57</f>
        <v>20.659867330016564</v>
      </c>
      <c r="BL57" s="29">
        <f t="shared" ref="BL57" si="38">+BK57</f>
        <v>20.659867330016564</v>
      </c>
      <c r="BM57" s="29">
        <f t="shared" ref="BM57" si="39">+BL57</f>
        <v>20.659867330016564</v>
      </c>
      <c r="BN57" s="29">
        <f t="shared" ref="BN57" si="40">+BM57</f>
        <v>20.659867330016564</v>
      </c>
      <c r="BO57" s="29">
        <f t="shared" ref="BO57" si="41">+BN57</f>
        <v>20.659867330016564</v>
      </c>
      <c r="BP57" s="29">
        <f t="shared" ref="BP57" si="42">+BO57</f>
        <v>20.659867330016564</v>
      </c>
      <c r="BQ57" s="29">
        <f t="shared" ref="BQ57" si="43">+BP57</f>
        <v>20.659867330016564</v>
      </c>
      <c r="BR57" s="29">
        <f t="shared" ref="BR57" si="44">+BQ57</f>
        <v>20.659867330016564</v>
      </c>
      <c r="BS57" s="29">
        <f t="shared" ref="BS57" si="45">+BR57</f>
        <v>20.659867330016564</v>
      </c>
      <c r="BT57" s="29">
        <f t="shared" ref="BT57" si="46">+BS57</f>
        <v>20.659867330016564</v>
      </c>
    </row>
    <row r="58" spans="1:72" ht="16.5" customHeight="1">
      <c r="A58" s="221"/>
      <c r="B58" s="244">
        <f>+'Ark1'!C850</f>
        <v>2024</v>
      </c>
      <c r="C58" s="29">
        <f>+'Ark1'!L850</f>
        <v>4</v>
      </c>
      <c r="D58" s="250" t="s">
        <v>31</v>
      </c>
      <c r="E58" s="29">
        <f>+'Ark1'!D850</f>
        <v>1</v>
      </c>
      <c r="F58" s="29" t="str">
        <f t="shared" ref="F58:F69" si="47">+F43</f>
        <v>Jan</v>
      </c>
      <c r="G58" s="362">
        <f>+'Ark1'!Q850</f>
        <v>75</v>
      </c>
      <c r="H58" s="362">
        <f>+'Ark1'!R850</f>
        <v>142</v>
      </c>
      <c r="I58" s="30">
        <f>+IF(H58=0,"",'Ark1'!AG850)</f>
        <v>1.6304971868182347</v>
      </c>
      <c r="J58" s="30">
        <f>+IF(H58=0,"",'Ark1'!AH850)</f>
        <v>1.0517376640812652</v>
      </c>
      <c r="K58" s="222"/>
      <c r="L58" s="391">
        <f>+IF(J58=0,"",'Ark1'!AJ850)</f>
        <v>92</v>
      </c>
      <c r="M58" s="222"/>
      <c r="N58" s="222"/>
      <c r="O58" s="222"/>
      <c r="P58" s="30">
        <f>+IF(H58=0,"",'Ark1'!U850)</f>
        <v>13.736619718309861</v>
      </c>
      <c r="Q58" s="221"/>
      <c r="R58" s="496">
        <f>+IF(L58=0,"",'Ark1'!AK850)</f>
        <v>99.554347826086982</v>
      </c>
      <c r="S58" s="494"/>
      <c r="T58" s="497">
        <f>+IF(L58=0,"",'Ark1'!AL850)</f>
        <v>14.43591860650953</v>
      </c>
      <c r="U58" s="221"/>
      <c r="V58" s="28">
        <f>+IF(H58=0,"",'Ark1'!T850)</f>
        <v>4.1408450704225341</v>
      </c>
      <c r="W58" s="35">
        <f>+IF(H58=0,"",'Ark1'!W850)</f>
        <v>0</v>
      </c>
      <c r="X58" s="35">
        <f>+IF(H58=0,"",'Ark1'!X850)</f>
        <v>33.098591549295776</v>
      </c>
      <c r="Y58" s="35">
        <f>+IF(H58=0,"",'Ark1'!Y850)</f>
        <v>9.8591549295774623</v>
      </c>
      <c r="Z58" s="35">
        <f>+IF(H58=0,"",'Ark1'!Z850)</f>
        <v>0</v>
      </c>
      <c r="AA58" s="35">
        <f>+IF(H58=0,"",'Ark1'!AA850)</f>
        <v>6.2366305329626321</v>
      </c>
      <c r="AB58" s="28">
        <f>+IF(H58=0,"",'Ark1'!AC850)</f>
        <v>1.1170354962759639</v>
      </c>
      <c r="AC58" s="35">
        <f>+IF(H58=0,"",'Ark1'!AE850)</f>
        <v>29.342238009924312</v>
      </c>
      <c r="AD58" s="28">
        <f t="shared" ref="AD58:AD69" si="48">+IF(H58=0,"",+P58/C58)</f>
        <v>3.4341549295774652</v>
      </c>
      <c r="AE58" s="30">
        <f t="shared" ref="AE58:AE69" si="49">+IF(H58=0,"",G58/H58)</f>
        <v>0.528169014084507</v>
      </c>
      <c r="AF58" s="221"/>
      <c r="AG58" s="224"/>
      <c r="AI58" s="30"/>
      <c r="AJ58" s="28"/>
      <c r="AK58" s="225"/>
      <c r="AL58" s="29"/>
      <c r="AM58" s="28"/>
      <c r="AN58" s="28"/>
      <c r="AO58" s="35"/>
      <c r="AP58" s="35"/>
      <c r="AQ58" s="35"/>
    </row>
    <row r="59" spans="1:72" ht="15.6">
      <c r="A59" s="221"/>
      <c r="B59" s="244">
        <f>+'Ark1'!C851</f>
        <v>2024</v>
      </c>
      <c r="C59" s="29">
        <f>+'Ark1'!L851</f>
        <v>4</v>
      </c>
      <c r="D59" s="250" t="s">
        <v>31</v>
      </c>
      <c r="E59" s="29">
        <f>+'Ark1'!D851</f>
        <v>2</v>
      </c>
      <c r="F59" s="29" t="str">
        <f t="shared" si="47"/>
        <v>Feb</v>
      </c>
      <c r="G59" s="362">
        <f>+'Ark1'!Q851</f>
        <v>79</v>
      </c>
      <c r="H59" s="362">
        <f>+'Ark1'!R851</f>
        <v>159</v>
      </c>
      <c r="I59" s="30">
        <f>+IF(H59=0,"",'Ark1'!AG851)</f>
        <v>1.4818266542404475</v>
      </c>
      <c r="J59" s="30">
        <f>+IF(H59=0,"",'Ark1'!AH851)</f>
        <v>0.90986405351544242</v>
      </c>
      <c r="K59" s="222"/>
      <c r="L59" s="391">
        <f>+IF(J59=0,"",'Ark1'!AJ851)</f>
        <v>139</v>
      </c>
      <c r="M59" s="222"/>
      <c r="N59" s="222"/>
      <c r="O59" s="222"/>
      <c r="P59" s="30">
        <f>+IF(H59=0,"",'Ark1'!U851)</f>
        <v>13.524528301886797</v>
      </c>
      <c r="Q59" s="221"/>
      <c r="R59" s="496">
        <f>+IF(L59=0,"",'Ark1'!AK851)</f>
        <v>95.825899280575555</v>
      </c>
      <c r="S59" s="494"/>
      <c r="T59" s="497">
        <f>+IF(L59=0,"",'Ark1'!AL851)</f>
        <v>14.561415414254309</v>
      </c>
      <c r="U59" s="221"/>
      <c r="V59" s="28">
        <f>+IF(H59=0,"",'Ark1'!T851)</f>
        <v>3.5786163522012568</v>
      </c>
      <c r="W59" s="35">
        <f>+IF(H59=0,"",'Ark1'!W851)</f>
        <v>0.62893081761006253</v>
      </c>
      <c r="X59" s="35">
        <f>+IF(H59=0,"",'Ark1'!X851)</f>
        <v>24.528301886792455</v>
      </c>
      <c r="Y59" s="35">
        <f>+IF(H59=0,"",'Ark1'!Y851)</f>
        <v>11.949685534591197</v>
      </c>
      <c r="Z59" s="35">
        <f>+IF(H59=0,"",'Ark1'!Z851)</f>
        <v>0</v>
      </c>
      <c r="AA59" s="35">
        <f>+IF(H59=0,"",'Ark1'!AA851)</f>
        <v>6.2307688228189644</v>
      </c>
      <c r="AB59" s="28">
        <f>+IF(H59=0,"",'Ark1'!AC851)</f>
        <v>1.1124433293388336</v>
      </c>
      <c r="AC59" s="35">
        <f>+IF(H59=0,"",'Ark1'!AE851)</f>
        <v>34.50205964990225</v>
      </c>
      <c r="AD59" s="28">
        <f t="shared" si="48"/>
        <v>3.3811320754716991</v>
      </c>
      <c r="AE59" s="30">
        <f t="shared" si="49"/>
        <v>0.49685534591194969</v>
      </c>
      <c r="AF59" s="221"/>
      <c r="AG59" s="29"/>
      <c r="AI59" s="30"/>
      <c r="AJ59" s="28"/>
      <c r="AK59" s="29"/>
      <c r="AL59" s="29"/>
      <c r="AM59" s="28"/>
      <c r="AN59" s="28"/>
      <c r="AO59" s="35"/>
      <c r="AP59" s="35"/>
      <c r="AQ59" s="35"/>
    </row>
    <row r="60" spans="1:72" ht="17.25" customHeight="1">
      <c r="A60" s="221"/>
      <c r="B60" s="244">
        <f>+'Ark1'!C852</f>
        <v>2024</v>
      </c>
      <c r="C60" s="29">
        <f>+'Ark1'!L852</f>
        <v>4</v>
      </c>
      <c r="D60" s="250" t="s">
        <v>31</v>
      </c>
      <c r="E60" s="29">
        <f>+'Ark1'!D852</f>
        <v>3</v>
      </c>
      <c r="F60" s="29" t="str">
        <f t="shared" si="47"/>
        <v>Mar</v>
      </c>
      <c r="G60" s="362">
        <f>+'Ark1'!Q852</f>
        <v>408</v>
      </c>
      <c r="H60" s="362">
        <f>+'Ark1'!R852</f>
        <v>710</v>
      </c>
      <c r="I60" s="30">
        <f>+IF(H60=0,"",'Ark1'!AG852)</f>
        <v>1.7195863304996486</v>
      </c>
      <c r="J60" s="30">
        <f>+IF(H60=0,"",'Ark1'!AH852)</f>
        <v>0.93462603971759106</v>
      </c>
      <c r="K60" s="222"/>
      <c r="L60" s="391">
        <f>+IF(J60=0,"",'Ark1'!AJ852)</f>
        <v>618</v>
      </c>
      <c r="M60" s="222"/>
      <c r="N60" s="222"/>
      <c r="O60" s="222"/>
      <c r="P60" s="30">
        <f>+IF(H60=0,"",'Ark1'!U852)</f>
        <v>14.01845070422536</v>
      </c>
      <c r="Q60" s="221"/>
      <c r="R60" s="496">
        <f>+IF(L60=0,"",'Ark1'!AK852)</f>
        <v>97.155501618123026</v>
      </c>
      <c r="S60" s="494"/>
      <c r="T60" s="497">
        <f>+IF(L60=0,"",'Ark1'!AL852)</f>
        <v>14.507878630635402</v>
      </c>
      <c r="U60" s="221"/>
      <c r="V60" s="28">
        <f>+IF(H60=0,"",'Ark1'!T852)</f>
        <v>3.6492957746478871</v>
      </c>
      <c r="W60" s="35">
        <f>+IF(H60=0,"",'Ark1'!W852)</f>
        <v>0</v>
      </c>
      <c r="X60" s="35">
        <f>+IF(H60=0,"",'Ark1'!X852)</f>
        <v>27.605633802816904</v>
      </c>
      <c r="Y60" s="35">
        <f>+IF(H60=0,"",'Ark1'!Y852)</f>
        <v>12.394366197183098</v>
      </c>
      <c r="Z60" s="35">
        <f>+IF(H60=0,"",'Ark1'!Z852)</f>
        <v>0</v>
      </c>
      <c r="AA60" s="35">
        <f>+IF(H60=0,"",'Ark1'!AA852)</f>
        <v>6.15366927020023</v>
      </c>
      <c r="AB60" s="28">
        <f>+IF(H60=0,"",'Ark1'!AC852)</f>
        <v>1.0796939106461485</v>
      </c>
      <c r="AC60" s="35">
        <f>+IF(H60=0,"",'Ark1'!AE852)</f>
        <v>33.345249878715158</v>
      </c>
      <c r="AD60" s="28">
        <f t="shared" si="48"/>
        <v>3.5046126760563401</v>
      </c>
      <c r="AE60" s="30">
        <f t="shared" si="49"/>
        <v>0.57464788732394367</v>
      </c>
      <c r="AF60" s="221"/>
      <c r="AG60" s="244"/>
      <c r="AI60" s="30"/>
      <c r="AJ60" s="28"/>
      <c r="AK60" s="225"/>
      <c r="AL60" s="29"/>
      <c r="AM60" s="28"/>
      <c r="AN60" s="28"/>
      <c r="AO60" s="35"/>
      <c r="AP60" s="35"/>
      <c r="AQ60" s="35"/>
    </row>
    <row r="61" spans="1:72" ht="15.6">
      <c r="A61" s="221"/>
      <c r="B61" s="244">
        <f>+'Ark1'!C853</f>
        <v>2024</v>
      </c>
      <c r="C61" s="29">
        <f>+'Ark1'!L853</f>
        <v>4</v>
      </c>
      <c r="D61" s="250" t="s">
        <v>31</v>
      </c>
      <c r="E61" s="29">
        <f>+'Ark1'!D853</f>
        <v>4</v>
      </c>
      <c r="F61" s="29" t="str">
        <f t="shared" si="47"/>
        <v>Apr</v>
      </c>
      <c r="G61" s="362">
        <f>+'Ark1'!Q853</f>
        <v>149</v>
      </c>
      <c r="H61" s="362">
        <f>+'Ark1'!R853</f>
        <v>311</v>
      </c>
      <c r="I61" s="30">
        <f>+IF(H61=0,"",'Ark1'!AG853)</f>
        <v>4.3679775280898872</v>
      </c>
      <c r="J61" s="30">
        <f>+IF(H61=0,"",'Ark1'!AH853)</f>
        <v>2.3768645236842896</v>
      </c>
      <c r="K61" s="222"/>
      <c r="L61" s="391">
        <f>+IF(J61=0,"",'Ark1'!AJ853)</f>
        <v>269</v>
      </c>
      <c r="M61" s="222"/>
      <c r="N61" s="222"/>
      <c r="O61" s="222"/>
      <c r="P61" s="30">
        <f>+IF(H61=0,"",'Ark1'!U853)</f>
        <v>12.321543408360128</v>
      </c>
      <c r="Q61" s="221"/>
      <c r="R61" s="496">
        <f>+IF(L61=0,"",'Ark1'!AK853)</f>
        <v>94.001486988847518</v>
      </c>
      <c r="S61" s="494"/>
      <c r="T61" s="497">
        <f>+IF(L61=0,"",'Ark1'!AL853)</f>
        <v>14.306785829032384</v>
      </c>
      <c r="U61" s="221"/>
      <c r="V61" s="28">
        <f>+IF(H61=0,"",'Ark1'!T853)</f>
        <v>3.527331189710611</v>
      </c>
      <c r="W61" s="35">
        <f>+IF(H61=0,"",'Ark1'!W853)</f>
        <v>0</v>
      </c>
      <c r="X61" s="35">
        <f>+IF(H61=0,"",'Ark1'!X853)</f>
        <v>17.041800643086816</v>
      </c>
      <c r="Y61" s="35">
        <f>+IF(H61=0,"",'Ark1'!Y853)</f>
        <v>4.501607717041801</v>
      </c>
      <c r="Z61" s="35">
        <f>+IF(H61=0,"",'Ark1'!Z853)</f>
        <v>0</v>
      </c>
      <c r="AA61" s="35">
        <f>+IF(H61=0,"",'Ark1'!AA853)</f>
        <v>4.7020778259782192</v>
      </c>
      <c r="AB61" s="28">
        <f>+IF(H61=0,"",'Ark1'!AC853)</f>
        <v>0.9976140102587282</v>
      </c>
      <c r="AC61" s="35">
        <f>+IF(H61=0,"",'Ark1'!AE853)</f>
        <v>34.367101101785053</v>
      </c>
      <c r="AD61" s="28">
        <f t="shared" si="48"/>
        <v>3.080385852090032</v>
      </c>
      <c r="AE61" s="30">
        <f t="shared" si="49"/>
        <v>0.47909967845659163</v>
      </c>
      <c r="AF61" s="221"/>
      <c r="AG61" s="244"/>
      <c r="AI61" s="30"/>
      <c r="AJ61" s="28"/>
      <c r="AK61" s="29"/>
      <c r="AL61" s="29"/>
      <c r="AM61" s="28"/>
      <c r="AN61" s="28"/>
      <c r="AO61" s="35"/>
      <c r="AP61" s="35"/>
      <c r="AQ61" s="35"/>
    </row>
    <row r="62" spans="1:72" ht="15.6">
      <c r="A62" s="221"/>
      <c r="B62" s="244">
        <f>+'Ark1'!C854</f>
        <v>2024</v>
      </c>
      <c r="C62" s="29">
        <f>+'Ark1'!L854</f>
        <v>4</v>
      </c>
      <c r="D62" s="250" t="s">
        <v>31</v>
      </c>
      <c r="E62" s="29">
        <f>+'Ark1'!D854</f>
        <v>5</v>
      </c>
      <c r="F62" s="29" t="str">
        <f t="shared" si="47"/>
        <v>Mai</v>
      </c>
      <c r="G62" s="362">
        <f>+'Ark1'!Q854</f>
        <v>45</v>
      </c>
      <c r="H62" s="362">
        <f>+'Ark1'!R854</f>
        <v>74</v>
      </c>
      <c r="I62" s="30">
        <f>+IF(H62=0,"",'Ark1'!AG854)</f>
        <v>2.2967101179391687</v>
      </c>
      <c r="J62" s="30">
        <f>+IF(H62=0,"",'Ark1'!AH854)</f>
        <v>1.4046010265085258</v>
      </c>
      <c r="K62" s="222"/>
      <c r="L62" s="391">
        <f>+IF(J62=0,"",'Ark1'!AJ854)</f>
        <v>74</v>
      </c>
      <c r="M62" s="222"/>
      <c r="N62" s="222"/>
      <c r="O62" s="222"/>
      <c r="P62" s="30">
        <f>+IF(H62=0,"",'Ark1'!U854)</f>
        <v>15.798648648648651</v>
      </c>
      <c r="Q62" s="221"/>
      <c r="R62" s="496">
        <f>+IF(L62=0,"",'Ark1'!AK854)</f>
        <v>99.429729729729729</v>
      </c>
      <c r="S62" s="494"/>
      <c r="T62" s="497">
        <f>+IF(L62=0,"",'Ark1'!AL854)</f>
        <v>15.656478007185996</v>
      </c>
      <c r="U62" s="221"/>
      <c r="V62" s="28">
        <f>+IF(H62=0,"",'Ark1'!T854)</f>
        <v>3.9729729729729728</v>
      </c>
      <c r="W62" s="35">
        <f>+IF(H62=0,"",'Ark1'!W854)</f>
        <v>1.3513513513513515</v>
      </c>
      <c r="X62" s="35">
        <f>+IF(H62=0,"",'Ark1'!X854)</f>
        <v>32.432432432432442</v>
      </c>
      <c r="Y62" s="35">
        <f>+IF(H62=0,"",'Ark1'!Y854)</f>
        <v>14.86486486486486</v>
      </c>
      <c r="Z62" s="35">
        <f>+IF(H62=0,"",'Ark1'!Z854)</f>
        <v>0</v>
      </c>
      <c r="AA62" s="35">
        <f>+IF(H62=0,"",'Ark1'!AA854)</f>
        <v>5.9435746192784178</v>
      </c>
      <c r="AB62" s="28">
        <f>+IF(H62=0,"",'Ark1'!AC854)</f>
        <v>1.4043655196504421</v>
      </c>
      <c r="AC62" s="35">
        <f>+IF(H62=0,"",'Ark1'!AE854)</f>
        <v>44.424263064868249</v>
      </c>
      <c r="AD62" s="28">
        <f t="shared" si="48"/>
        <v>3.9496621621621628</v>
      </c>
      <c r="AE62" s="30">
        <f t="shared" si="49"/>
        <v>0.60810810810810811</v>
      </c>
      <c r="AF62" s="221"/>
      <c r="AG62" s="245"/>
      <c r="AI62" s="30"/>
      <c r="AJ62" s="28"/>
      <c r="AK62" s="29"/>
      <c r="AL62" s="29"/>
      <c r="AM62" s="28"/>
      <c r="AN62" s="28"/>
      <c r="AO62" s="35"/>
      <c r="AP62" s="35"/>
      <c r="AQ62" s="35"/>
    </row>
    <row r="63" spans="1:72" ht="16.5" customHeight="1">
      <c r="A63" s="221"/>
      <c r="B63" s="244">
        <f>+'Ark1'!C855</f>
        <v>2024</v>
      </c>
      <c r="C63" s="29">
        <f>+'Ark1'!L855</f>
        <v>4</v>
      </c>
      <c r="D63" s="250" t="s">
        <v>31</v>
      </c>
      <c r="E63" s="29">
        <f>+'Ark1'!D855</f>
        <v>6</v>
      </c>
      <c r="F63" s="29" t="str">
        <f t="shared" si="47"/>
        <v>Jun</v>
      </c>
      <c r="G63" s="362">
        <f>+'Ark1'!Q855</f>
        <v>24</v>
      </c>
      <c r="H63" s="362">
        <f>+'Ark1'!R855</f>
        <v>43</v>
      </c>
      <c r="I63" s="30">
        <f>+IF(H63=0,"",'Ark1'!AG855)</f>
        <v>1.1160134959771602</v>
      </c>
      <c r="J63" s="30">
        <f>+IF(H63=0,"",'Ark1'!AH855)</f>
        <v>0.8100830035144454</v>
      </c>
      <c r="K63" s="222"/>
      <c r="L63" s="391">
        <f>+IF(J63=0,"",'Ark1'!AJ855)</f>
        <v>43</v>
      </c>
      <c r="M63" s="222"/>
      <c r="N63" s="222"/>
      <c r="O63" s="222"/>
      <c r="P63" s="30">
        <f>+IF(H63=0,"",'Ark1'!U855)</f>
        <v>14.446511627906975</v>
      </c>
      <c r="Q63" s="221"/>
      <c r="R63" s="496">
        <f>+IF(L63=0,"",'Ark1'!AK855)</f>
        <v>98.786046511627902</v>
      </c>
      <c r="S63" s="494"/>
      <c r="T63" s="497">
        <f>+IF(L63=0,"",'Ark1'!AL855)</f>
        <v>14.26191640418258</v>
      </c>
      <c r="U63" s="221"/>
      <c r="V63" s="28">
        <f>+IF(H63=0,"",'Ark1'!T855)</f>
        <v>3.8372093023255824</v>
      </c>
      <c r="W63" s="35">
        <f>+IF(H63=0,"",'Ark1'!W855)</f>
        <v>0</v>
      </c>
      <c r="X63" s="35">
        <f>+IF(H63=0,"",'Ark1'!X855)</f>
        <v>25.581395348837205</v>
      </c>
      <c r="Y63" s="35">
        <f>+IF(H63=0,"",'Ark1'!Y855)</f>
        <v>6.9767441860465107</v>
      </c>
      <c r="Z63" s="35">
        <f>+IF(H63=0,"",'Ark1'!Z855)</f>
        <v>0</v>
      </c>
      <c r="AA63" s="35">
        <f>+IF(H63=0,"",'Ark1'!AA855)</f>
        <v>6.0309414914356996</v>
      </c>
      <c r="AB63" s="28">
        <f>+IF(H63=0,"",'Ark1'!AC855)</f>
        <v>1.098206414243496</v>
      </c>
      <c r="AC63" s="35">
        <f>+IF(H63=0,"",'Ark1'!AE855)</f>
        <v>12.544165016228163</v>
      </c>
      <c r="AD63" s="28">
        <f t="shared" si="48"/>
        <v>3.6116279069767439</v>
      </c>
      <c r="AE63" s="30">
        <f t="shared" si="49"/>
        <v>0.55813953488372092</v>
      </c>
      <c r="AF63" s="221"/>
      <c r="AG63" s="244"/>
      <c r="AI63" s="30"/>
      <c r="AJ63" s="28"/>
      <c r="AK63" s="29"/>
      <c r="AL63" s="29"/>
      <c r="AM63" s="246"/>
      <c r="AN63" s="246"/>
      <c r="AO63" s="35"/>
      <c r="AP63" s="35"/>
      <c r="AQ63" s="35"/>
    </row>
    <row r="64" spans="1:72" ht="15.6">
      <c r="A64" s="221"/>
      <c r="B64" s="244">
        <f>+'Ark1'!C856</f>
        <v>2024</v>
      </c>
      <c r="C64" s="29">
        <f>+'Ark1'!L856</f>
        <v>4</v>
      </c>
      <c r="D64" s="250" t="s">
        <v>31</v>
      </c>
      <c r="E64" s="29">
        <f>+'Ark1'!D856</f>
        <v>7</v>
      </c>
      <c r="F64" s="29" t="str">
        <f t="shared" si="47"/>
        <v>Jul</v>
      </c>
      <c r="G64" s="362">
        <f>+'Ark1'!Q856</f>
        <v>15</v>
      </c>
      <c r="H64" s="362">
        <f>+'Ark1'!R856</f>
        <v>28</v>
      </c>
      <c r="I64" s="30">
        <f>+IF(H64=0,"",'Ark1'!AG856)</f>
        <v>0.81513828238719055</v>
      </c>
      <c r="J64" s="30">
        <f>+IF(H64=0,"",'Ark1'!AH856)</f>
        <v>0.56297559547931053</v>
      </c>
      <c r="K64" s="222"/>
      <c r="L64" s="391">
        <f>+IF(J64=0,"",'Ark1'!AJ856)</f>
        <v>28</v>
      </c>
      <c r="M64" s="222"/>
      <c r="N64" s="222"/>
      <c r="O64" s="222"/>
      <c r="P64" s="30">
        <f>+IF(H64=0,"",'Ark1'!U856)</f>
        <v>14.289285714285713</v>
      </c>
      <c r="Q64" s="221"/>
      <c r="R64" s="496">
        <f>+IF(L64=0,"",'Ark1'!AK856)</f>
        <v>97.424999999999997</v>
      </c>
      <c r="S64" s="494"/>
      <c r="T64" s="497">
        <f>+IF(L64=0,"",'Ark1'!AL856)</f>
        <v>14.090621928607771</v>
      </c>
      <c r="U64" s="221"/>
      <c r="V64" s="28">
        <f>+IF(H64=0,"",'Ark1'!T856)</f>
        <v>3.4642857142857153</v>
      </c>
      <c r="W64" s="35">
        <f>+IF(H64=0,"",'Ark1'!W856)</f>
        <v>0</v>
      </c>
      <c r="X64" s="35">
        <f>+IF(H64=0,"",'Ark1'!X856)</f>
        <v>42.857142857142847</v>
      </c>
      <c r="Y64" s="35">
        <f>+IF(H64=0,"",'Ark1'!Y856)</f>
        <v>10.714285714285712</v>
      </c>
      <c r="Z64" s="35">
        <f>+IF(H64=0,"",'Ark1'!Z856)</f>
        <v>0</v>
      </c>
      <c r="AA64" s="35">
        <f>+IF(H64=0,"",'Ark1'!AA856)</f>
        <v>7.0529294463726417</v>
      </c>
      <c r="AB64" s="28">
        <f>+IF(H64=0,"",'Ark1'!AC856)</f>
        <v>1.0170736332784376</v>
      </c>
      <c r="AC64" s="35">
        <f>+IF(H64=0,"",'Ark1'!AE856)</f>
        <v>48.064465228609215</v>
      </c>
      <c r="AD64" s="28">
        <f t="shared" si="48"/>
        <v>3.5723214285714282</v>
      </c>
      <c r="AE64" s="30">
        <f t="shared" si="49"/>
        <v>0.5357142857142857</v>
      </c>
      <c r="AF64" s="221"/>
      <c r="AG64" s="224"/>
      <c r="AI64" s="30"/>
      <c r="AJ64" s="28"/>
      <c r="AK64" s="224"/>
      <c r="AL64" s="29"/>
      <c r="AP64" s="29"/>
    </row>
    <row r="65" spans="1:72" ht="15.6">
      <c r="A65" s="221"/>
      <c r="B65" s="244">
        <f>+'Ark1'!C857</f>
        <v>2024</v>
      </c>
      <c r="C65" s="29">
        <f>+'Ark1'!L857</f>
        <v>4</v>
      </c>
      <c r="D65" s="250" t="s">
        <v>31</v>
      </c>
      <c r="E65" s="29">
        <f>+'Ark1'!D857</f>
        <v>8</v>
      </c>
      <c r="F65" s="29" t="str">
        <f t="shared" si="47"/>
        <v>Aug</v>
      </c>
      <c r="G65" s="362">
        <f>+'Ark1'!Q857</f>
        <v>385</v>
      </c>
      <c r="H65" s="362">
        <f>+'Ark1'!R857</f>
        <v>1017</v>
      </c>
      <c r="I65" s="30">
        <f>+IF(H65=0,"",'Ark1'!AG857)</f>
        <v>1.0072298702584923</v>
      </c>
      <c r="J65" s="30">
        <f>+IF(H65=0,"",'Ark1'!AH857)</f>
        <v>0.62525417202651579</v>
      </c>
      <c r="K65" s="222"/>
      <c r="L65" s="391">
        <f>+IF(J65=0,"",'Ark1'!AJ857)</f>
        <v>1016</v>
      </c>
      <c r="M65" s="222"/>
      <c r="N65" s="222"/>
      <c r="O65" s="222"/>
      <c r="P65" s="30">
        <f>+IF(H65=0,"",'Ark1'!U857)</f>
        <v>13.642281219272368</v>
      </c>
      <c r="Q65" s="221"/>
      <c r="R65" s="496">
        <f>+IF(L65=0,"",'Ark1'!AK857)</f>
        <v>96.51722440944873</v>
      </c>
      <c r="S65" s="494"/>
      <c r="T65" s="497">
        <f>+IF(L65=0,"",'Ark1'!AL857)</f>
        <v>14.1503916610679</v>
      </c>
      <c r="U65" s="221"/>
      <c r="V65" s="28">
        <f>+IF(H65=0,"",'Ark1'!T857)</f>
        <v>3.8308751229105216</v>
      </c>
      <c r="W65" s="35">
        <f>+IF(H65=0,"",'Ark1'!W857)</f>
        <v>0</v>
      </c>
      <c r="X65" s="35">
        <f>+IF(H65=0,"",'Ark1'!X857)</f>
        <v>33.52999016715831</v>
      </c>
      <c r="Y65" s="35">
        <f>+IF(H65=0,"",'Ark1'!Y857)</f>
        <v>7.4729596853490641</v>
      </c>
      <c r="Z65" s="35">
        <f>+IF(H65=0,"",'Ark1'!Z857)</f>
        <v>0</v>
      </c>
      <c r="AA65" s="35">
        <f>+IF(H65=0,"",'Ark1'!AA857)</f>
        <v>5.9226912206822782</v>
      </c>
      <c r="AB65" s="28">
        <f>+IF(H65=0,"",'Ark1'!AC857)</f>
        <v>1.0647246892296025</v>
      </c>
      <c r="AC65" s="35">
        <f>+IF(H65=0,"",'Ark1'!AE857)</f>
        <v>-22.692555473457965</v>
      </c>
      <c r="AD65" s="28">
        <f t="shared" si="48"/>
        <v>3.410570304818092</v>
      </c>
      <c r="AE65" s="30">
        <f t="shared" si="49"/>
        <v>0.37856440511307771</v>
      </c>
      <c r="AF65" s="221"/>
      <c r="AG65" s="224"/>
      <c r="AI65" s="30"/>
      <c r="AJ65" s="28"/>
      <c r="AK65" s="247"/>
      <c r="AL65" s="29"/>
      <c r="AM65" s="28"/>
      <c r="AN65" s="225"/>
      <c r="AP65" s="29"/>
    </row>
    <row r="66" spans="1:72" ht="15.6">
      <c r="A66" s="221"/>
      <c r="B66" s="244">
        <f>+'Ark1'!C858</f>
        <v>2024</v>
      </c>
      <c r="C66" s="29">
        <f>+'Ark1'!L858</f>
        <v>4</v>
      </c>
      <c r="D66" s="250" t="s">
        <v>31</v>
      </c>
      <c r="E66" s="29">
        <f>+'Ark1'!D858</f>
        <v>9</v>
      </c>
      <c r="F66" s="29" t="str">
        <f t="shared" si="47"/>
        <v>Sep</v>
      </c>
      <c r="G66" s="362">
        <f>+'Ark1'!Q858</f>
        <v>1135</v>
      </c>
      <c r="H66" s="362">
        <f>+'Ark1'!R858</f>
        <v>3293</v>
      </c>
      <c r="I66" s="30">
        <f>+IF(H66=0,"",'Ark1'!AG858)</f>
        <v>0.8978452259881613</v>
      </c>
      <c r="J66" s="30">
        <f>+IF(H66=0,"",'Ark1'!AH858)</f>
        <v>0.4975188429045212</v>
      </c>
      <c r="K66" s="222"/>
      <c r="L66" s="391">
        <f>+IF(J66=0,"",'Ark1'!AJ858)</f>
        <v>3288</v>
      </c>
      <c r="M66" s="222"/>
      <c r="N66" s="222"/>
      <c r="O66" s="222"/>
      <c r="P66" s="30">
        <f>+IF(H66=0,"",'Ark1'!U858)</f>
        <v>11.042969936228369</v>
      </c>
      <c r="Q66" s="221"/>
      <c r="R66" s="496">
        <f>+IF(L66=0,"",'Ark1'!AK858)</f>
        <v>91.205596107056067</v>
      </c>
      <c r="S66" s="494"/>
      <c r="T66" s="497">
        <f>+IF(L66=0,"",'Ark1'!AL858)</f>
        <v>13.887962792179092</v>
      </c>
      <c r="U66" s="221"/>
      <c r="V66" s="28">
        <f>+IF(H66=0,"",'Ark1'!T858)</f>
        <v>3.6428788338900686</v>
      </c>
      <c r="W66" s="35">
        <f>+IF(H66=0,"",'Ark1'!W858)</f>
        <v>6.073489219556636E-2</v>
      </c>
      <c r="X66" s="35">
        <f>+IF(H66=0,"",'Ark1'!X858)</f>
        <v>13.361676283024599</v>
      </c>
      <c r="Y66" s="35">
        <f>+IF(H66=0,"",'Ark1'!Y858)</f>
        <v>2.9456422714849673</v>
      </c>
      <c r="Z66" s="35">
        <f>+IF(H66=0,"",'Ark1'!Z858)</f>
        <v>0</v>
      </c>
      <c r="AA66" s="35">
        <f>+IF(H66=0,"",'Ark1'!AA858)</f>
        <v>4.5060404090778716</v>
      </c>
      <c r="AB66" s="28">
        <f>+IF(H66=0,"",'Ark1'!AC858)</f>
        <v>1.3188840202261884</v>
      </c>
      <c r="AC66" s="35">
        <f>+IF(H66=0,"",'Ark1'!AE858)</f>
        <v>8.3148846595623525</v>
      </c>
      <c r="AD66" s="28">
        <f t="shared" si="48"/>
        <v>2.7607424840570922</v>
      </c>
      <c r="AE66" s="30">
        <f t="shared" si="49"/>
        <v>0.34467051320983905</v>
      </c>
      <c r="AF66" s="221"/>
      <c r="AG66" s="224"/>
      <c r="AI66" s="30"/>
      <c r="AJ66" s="28"/>
      <c r="AK66" s="247"/>
      <c r="AL66" s="29"/>
      <c r="AP66" s="29"/>
    </row>
    <row r="67" spans="1:72" ht="15.6">
      <c r="A67" s="221"/>
      <c r="B67" s="244">
        <f>+'Ark1'!C859</f>
        <v>2024</v>
      </c>
      <c r="C67" s="29">
        <f>+'Ark1'!L859</f>
        <v>4</v>
      </c>
      <c r="D67" s="250" t="s">
        <v>31</v>
      </c>
      <c r="E67" s="29">
        <f>+'Ark1'!D859</f>
        <v>10</v>
      </c>
      <c r="F67" s="29" t="str">
        <f t="shared" si="47"/>
        <v>Okt</v>
      </c>
      <c r="G67" s="362">
        <f>+'Ark1'!Q859</f>
        <v>2351</v>
      </c>
      <c r="H67" s="362">
        <f>+'Ark1'!R859</f>
        <v>7605</v>
      </c>
      <c r="I67" s="30">
        <f>+IF(H67=0,"",'Ark1'!AG859)</f>
        <v>1.8657631842358344</v>
      </c>
      <c r="J67" s="30">
        <f>+IF(H67=0,"",'Ark1'!AH859)</f>
        <v>1.0698472440574902</v>
      </c>
      <c r="K67" s="222"/>
      <c r="L67" s="391">
        <f>+IF(J67=0,"",'Ark1'!AJ859)</f>
        <v>7600</v>
      </c>
      <c r="M67" s="222"/>
      <c r="N67" s="222"/>
      <c r="O67" s="222"/>
      <c r="P67" s="30">
        <f>+IF(H67=0,"",'Ark1'!U859)</f>
        <v>10.992938856015741</v>
      </c>
      <c r="Q67" s="221"/>
      <c r="R67" s="496">
        <f>+IF(L67=0,"",'Ark1'!AK859)</f>
        <v>91.147644736842111</v>
      </c>
      <c r="S67" s="494"/>
      <c r="T67" s="497">
        <f>+IF(L67=0,"",'Ark1'!AL859)</f>
        <v>13.847815876007562</v>
      </c>
      <c r="U67" s="221"/>
      <c r="V67" s="28">
        <f>+IF(H67=0,"",'Ark1'!T859)</f>
        <v>3.6464168310322154</v>
      </c>
      <c r="W67" s="35">
        <f>+IF(H67=0,"",'Ark1'!W859)</f>
        <v>2.6298487836949377E-2</v>
      </c>
      <c r="X67" s="35">
        <f>+IF(H67=0,"",'Ark1'!X859)</f>
        <v>12.978303747534516</v>
      </c>
      <c r="Y67" s="35">
        <f>+IF(H67=0,"",'Ark1'!Y859)</f>
        <v>3.0637738330046007</v>
      </c>
      <c r="Z67" s="35">
        <f>+IF(H67=0,"",'Ark1'!Z859)</f>
        <v>0</v>
      </c>
      <c r="AA67" s="35">
        <f>+IF(H67=0,"",'Ark1'!AA859)</f>
        <v>4.4825557249514301</v>
      </c>
      <c r="AB67" s="28">
        <f>+IF(H67=0,"",'Ark1'!AC859)</f>
        <v>1.200274725217306</v>
      </c>
      <c r="AC67" s="35">
        <f>+IF(H67=0,"",'Ark1'!AE859)</f>
        <v>4.5135395097418307</v>
      </c>
      <c r="AD67" s="28">
        <f t="shared" si="48"/>
        <v>2.7482347140039352</v>
      </c>
      <c r="AE67" s="30">
        <f t="shared" si="49"/>
        <v>0.3091387245233399</v>
      </c>
      <c r="AF67" s="221"/>
      <c r="AG67" s="224"/>
      <c r="AI67" s="30"/>
      <c r="AJ67" s="28"/>
      <c r="AK67" s="247"/>
      <c r="AL67" s="29"/>
      <c r="AP67" s="29"/>
    </row>
    <row r="68" spans="1:72" ht="15.6">
      <c r="A68" s="221"/>
      <c r="B68" s="244">
        <f>+'Ark1'!C860</f>
        <v>2024</v>
      </c>
      <c r="C68" s="29">
        <f>+'Ark1'!L860</f>
        <v>4</v>
      </c>
      <c r="D68" s="250" t="s">
        <v>31</v>
      </c>
      <c r="E68" s="29">
        <f>+'Ark1'!D860</f>
        <v>11</v>
      </c>
      <c r="F68" s="29" t="str">
        <f t="shared" si="47"/>
        <v>Nov</v>
      </c>
      <c r="G68" s="362">
        <f>+'Ark1'!Q860</f>
        <v>938</v>
      </c>
      <c r="H68" s="362">
        <f>+'Ark1'!R860</f>
        <v>2622</v>
      </c>
      <c r="I68" s="30">
        <f>+IF(H68=0,"",'Ark1'!AG860)</f>
        <v>2.5309857523456505</v>
      </c>
      <c r="J68" s="30">
        <f>+IF(H68=0,"",'Ark1'!AH860)</f>
        <v>1.5607229507406444</v>
      </c>
      <c r="K68" s="222"/>
      <c r="L68" s="391">
        <f>+IF(J68=0,"",'Ark1'!AJ860)</f>
        <v>2620</v>
      </c>
      <c r="M68" s="222"/>
      <c r="N68" s="222"/>
      <c r="O68" s="222"/>
      <c r="P68" s="30">
        <f>+IF(H68=0,"",'Ark1'!U860)</f>
        <v>11.79218154080854</v>
      </c>
      <c r="Q68" s="221"/>
      <c r="R68" s="496">
        <f>+IF(L68=0,"",'Ark1'!AK860)</f>
        <v>93.240496183206005</v>
      </c>
      <c r="S68" s="494"/>
      <c r="T68" s="497">
        <f>+IF(L68=0,"",'Ark1'!AL860)</f>
        <v>13.86438743507329</v>
      </c>
      <c r="U68" s="221"/>
      <c r="V68" s="28">
        <f>+IF(H68=0,"",'Ark1'!T860)</f>
        <v>3.8047292143401976</v>
      </c>
      <c r="W68" s="35">
        <f>+IF(H68=0,"",'Ark1'!W860)</f>
        <v>7.6277650648360021E-2</v>
      </c>
      <c r="X68" s="35">
        <f>+IF(H68=0,"",'Ark1'!X860)</f>
        <v>18.649885583524032</v>
      </c>
      <c r="Y68" s="35">
        <f>+IF(H68=0,"",'Ark1'!Y860)</f>
        <v>3.2418001525553013</v>
      </c>
      <c r="Z68" s="35">
        <f>+IF(H68=0,"",'Ark1'!Z860)</f>
        <v>0</v>
      </c>
      <c r="AA68" s="35">
        <f>+IF(H68=0,"",'Ark1'!AA860)</f>
        <v>4.7159502514403604</v>
      </c>
      <c r="AB68" s="28">
        <f>+IF(H68=0,"",'Ark1'!AC860)</f>
        <v>1.4109765510149976</v>
      </c>
      <c r="AC68" s="35">
        <f>+IF(H68=0,"",'Ark1'!AE860)</f>
        <v>11.800266544051016</v>
      </c>
      <c r="AD68" s="28">
        <f t="shared" si="48"/>
        <v>2.9480453852021351</v>
      </c>
      <c r="AE68" s="30">
        <f t="shared" si="49"/>
        <v>0.35774218154080856</v>
      </c>
      <c r="AF68" s="221"/>
      <c r="AG68" s="224"/>
      <c r="AI68" s="30"/>
      <c r="AJ68" s="28"/>
      <c r="AK68" s="247"/>
      <c r="AL68" s="29"/>
      <c r="AP68" s="29"/>
    </row>
    <row r="69" spans="1:72" ht="15.6">
      <c r="A69" s="221"/>
      <c r="B69" s="244">
        <f>+'Ark1'!C861</f>
        <v>2024</v>
      </c>
      <c r="C69" s="29">
        <f>+'Ark1'!L861</f>
        <v>4</v>
      </c>
      <c r="D69" s="250" t="s">
        <v>31</v>
      </c>
      <c r="E69" s="29">
        <f>+'Ark1'!D861</f>
        <v>12</v>
      </c>
      <c r="F69" s="29" t="str">
        <f t="shared" si="47"/>
        <v>Des</v>
      </c>
      <c r="G69" s="362">
        <f>+'Ark1'!Q861</f>
        <v>126</v>
      </c>
      <c r="H69" s="362">
        <f>+'Ark1'!R861</f>
        <v>352</v>
      </c>
      <c r="I69" s="30">
        <f>+IF(H69=0,"",'Ark1'!AG861)</f>
        <v>3.1823524093662408</v>
      </c>
      <c r="J69" s="30">
        <f>+IF(H69=0,"",'Ark1'!AH861)</f>
        <v>1.9403208455652827</v>
      </c>
      <c r="K69" s="222"/>
      <c r="L69" s="391">
        <f>+IF(J69=0,"",'Ark1'!AJ861)</f>
        <v>349</v>
      </c>
      <c r="M69" s="222"/>
      <c r="N69" s="222"/>
      <c r="O69" s="222"/>
      <c r="P69" s="30">
        <f>+IF(H69=0,"",'Ark1'!U861)</f>
        <v>11.38068181818182</v>
      </c>
      <c r="Q69" s="221"/>
      <c r="R69" s="496">
        <f>+IF(L69=0,"",'Ark1'!AK861)</f>
        <v>92.474785100286525</v>
      </c>
      <c r="S69" s="494"/>
      <c r="T69" s="497">
        <f>+IF(L69=0,"",'Ark1'!AL861)</f>
        <v>13.793004593602973</v>
      </c>
      <c r="U69" s="221"/>
      <c r="V69" s="28">
        <f>+IF(H69=0,"",'Ark1'!T861)</f>
        <v>3.9744318181818192</v>
      </c>
      <c r="W69" s="35">
        <f>+IF(H69=0,"",'Ark1'!W861)</f>
        <v>0</v>
      </c>
      <c r="X69" s="35">
        <f>+IF(H69=0,"",'Ark1'!X861)</f>
        <v>14.772727272727275</v>
      </c>
      <c r="Y69" s="35">
        <f>+IF(H69=0,"",'Ark1'!Y861)</f>
        <v>2.5568181818181817</v>
      </c>
      <c r="Z69" s="35">
        <f>+IF(H69=0,"",'Ark1'!Z861)</f>
        <v>0</v>
      </c>
      <c r="AA69" s="35">
        <f>+IF(H69=0,"",'Ark1'!AA861)</f>
        <v>4.4457808894436148</v>
      </c>
      <c r="AB69" s="28">
        <f>+IF(H69=0,"",'Ark1'!AC861)</f>
        <v>1.0959246386193977</v>
      </c>
      <c r="AC69" s="35">
        <f>+IF(H69=0,"",'Ark1'!AE861)</f>
        <v>14.04210477584658</v>
      </c>
      <c r="AD69" s="28">
        <f t="shared" si="48"/>
        <v>2.845170454545455</v>
      </c>
      <c r="AE69" s="30">
        <f t="shared" si="49"/>
        <v>0.35795454545454547</v>
      </c>
      <c r="AF69" s="221"/>
      <c r="AG69" s="224"/>
      <c r="AI69" s="30"/>
      <c r="AJ69" s="28"/>
      <c r="AK69" s="247"/>
      <c r="AL69" s="29"/>
      <c r="AP69" s="29"/>
    </row>
    <row r="70" spans="1:72" ht="15" customHeight="1">
      <c r="A70" s="221"/>
      <c r="B70" s="221"/>
      <c r="C70" s="221"/>
      <c r="D70" s="221"/>
      <c r="E70" s="221"/>
      <c r="F70" s="221"/>
      <c r="G70" s="372"/>
      <c r="H70" s="372"/>
      <c r="I70" s="222"/>
      <c r="J70" s="222"/>
      <c r="K70" s="222"/>
      <c r="L70" s="372"/>
      <c r="M70" s="222"/>
      <c r="N70" s="222"/>
      <c r="O70" s="222"/>
      <c r="P70" s="221"/>
      <c r="Q70" s="221"/>
      <c r="R70" s="494"/>
      <c r="S70" s="494"/>
      <c r="T70" s="494"/>
      <c r="U70" s="221"/>
      <c r="V70" s="221"/>
      <c r="W70" s="223"/>
      <c r="X70" s="223"/>
      <c r="Y70" s="223"/>
      <c r="Z70" s="223"/>
      <c r="AA70" s="223"/>
      <c r="AB70" s="221"/>
      <c r="AC70" s="223"/>
      <c r="AD70" s="487"/>
      <c r="AE70" s="222"/>
      <c r="AF70" s="221"/>
      <c r="AG70" s="224"/>
      <c r="AI70" s="30"/>
      <c r="AJ70" s="28"/>
      <c r="AK70" s="225"/>
      <c r="AL70" s="29"/>
      <c r="AP70" s="29"/>
      <c r="BH70" s="236"/>
    </row>
    <row r="71" spans="1:72" ht="15" customHeight="1">
      <c r="A71" s="221"/>
      <c r="B71" s="221"/>
      <c r="C71" s="238" t="s">
        <v>0</v>
      </c>
      <c r="D71" s="221"/>
      <c r="E71" s="279" t="str">
        <f>+D73</f>
        <v>O</v>
      </c>
      <c r="F71" s="238" t="s">
        <v>582</v>
      </c>
      <c r="G71" s="372"/>
      <c r="H71" s="391">
        <f>SUM(H73:H84)</f>
        <v>48838</v>
      </c>
      <c r="I71" s="222"/>
      <c r="J71" s="222"/>
      <c r="K71" s="222"/>
      <c r="L71" s="372"/>
      <c r="M71" s="222"/>
      <c r="N71" s="222"/>
      <c r="O71" s="222"/>
      <c r="P71" s="272">
        <f>+Klasse!M53</f>
        <v>20.553379574989211</v>
      </c>
      <c r="Q71" s="221"/>
      <c r="R71" s="494"/>
      <c r="S71" s="494"/>
      <c r="T71" s="494"/>
      <c r="U71" s="221"/>
      <c r="V71" s="221"/>
      <c r="W71" s="223"/>
      <c r="X71" s="223"/>
      <c r="Y71" s="223"/>
      <c r="Z71" s="223"/>
      <c r="AA71" s="223"/>
      <c r="AB71" s="221"/>
      <c r="AC71" s="223"/>
      <c r="AD71" s="225">
        <f>+P71/C73</f>
        <v>4.1106759149978425</v>
      </c>
      <c r="AE71" s="222"/>
      <c r="AF71" s="221"/>
      <c r="AG71" s="224"/>
      <c r="AI71" s="30"/>
      <c r="AJ71" s="28"/>
      <c r="AK71" s="225"/>
      <c r="AL71" s="29"/>
      <c r="AP71" s="29"/>
      <c r="BH71" s="236"/>
    </row>
    <row r="72" spans="1:72" ht="15" customHeight="1">
      <c r="A72" s="221"/>
      <c r="B72" s="221"/>
      <c r="C72" s="221"/>
      <c r="D72" s="221"/>
      <c r="E72" s="221"/>
      <c r="F72" s="221"/>
      <c r="G72" s="372"/>
      <c r="H72" s="372"/>
      <c r="I72" s="222"/>
      <c r="J72" s="222"/>
      <c r="K72" s="222"/>
      <c r="L72" s="372"/>
      <c r="M72" s="222"/>
      <c r="N72" s="222"/>
      <c r="O72" s="222"/>
      <c r="P72" s="221"/>
      <c r="Q72" s="221"/>
      <c r="R72" s="494"/>
      <c r="S72" s="494"/>
      <c r="T72" s="494"/>
      <c r="U72" s="221"/>
      <c r="V72" s="221"/>
      <c r="W72" s="223"/>
      <c r="X72" s="223"/>
      <c r="Y72" s="223"/>
      <c r="Z72" s="223"/>
      <c r="AA72" s="223"/>
      <c r="AB72" s="221"/>
      <c r="AC72" s="223"/>
      <c r="AD72" s="487"/>
      <c r="AE72" s="223"/>
      <c r="AF72" s="223"/>
      <c r="AG72" s="224"/>
      <c r="AI72" s="30"/>
      <c r="AJ72" s="28"/>
      <c r="AK72" s="225"/>
      <c r="AL72" s="29"/>
      <c r="AP72" s="29"/>
      <c r="BH72" s="236">
        <f>1+BH69</f>
        <v>1</v>
      </c>
      <c r="BI72" s="29">
        <v>20.659867330016564</v>
      </c>
      <c r="BJ72" s="29">
        <f t="shared" ref="BJ72" si="50">+BI72</f>
        <v>20.659867330016564</v>
      </c>
      <c r="BK72" s="29">
        <f t="shared" ref="BK72" si="51">+BJ72</f>
        <v>20.659867330016564</v>
      </c>
      <c r="BL72" s="29">
        <f t="shared" ref="BL72" si="52">+BK72</f>
        <v>20.659867330016564</v>
      </c>
      <c r="BM72" s="29">
        <f t="shared" ref="BM72" si="53">+BL72</f>
        <v>20.659867330016564</v>
      </c>
      <c r="BN72" s="29">
        <f t="shared" ref="BN72" si="54">+BM72</f>
        <v>20.659867330016564</v>
      </c>
      <c r="BO72" s="29">
        <f t="shared" ref="BO72" si="55">+BN72</f>
        <v>20.659867330016564</v>
      </c>
      <c r="BP72" s="29">
        <f t="shared" ref="BP72" si="56">+BO72</f>
        <v>20.659867330016564</v>
      </c>
      <c r="BQ72" s="29">
        <f t="shared" ref="BQ72" si="57">+BP72</f>
        <v>20.659867330016564</v>
      </c>
      <c r="BR72" s="29">
        <f t="shared" ref="BR72" si="58">+BQ72</f>
        <v>20.659867330016564</v>
      </c>
      <c r="BS72" s="29">
        <f t="shared" ref="BS72" si="59">+BR72</f>
        <v>20.659867330016564</v>
      </c>
      <c r="BT72" s="29">
        <f t="shared" ref="BT72" si="60">+BS72</f>
        <v>20.659867330016564</v>
      </c>
    </row>
    <row r="73" spans="1:72" ht="15.6">
      <c r="A73" s="221"/>
      <c r="B73" s="244">
        <f>+'Ark1'!C862</f>
        <v>2024</v>
      </c>
      <c r="C73" s="240">
        <f>+'Ark1'!L862</f>
        <v>5</v>
      </c>
      <c r="D73" s="251" t="s">
        <v>402</v>
      </c>
      <c r="E73" s="240">
        <f>+'Ark1'!D862</f>
        <v>1</v>
      </c>
      <c r="F73" s="240" t="str">
        <f t="shared" ref="F73:F84" si="61">+F58</f>
        <v>Jan</v>
      </c>
      <c r="G73" s="376">
        <f>+'Ark1'!Q862</f>
        <v>152</v>
      </c>
      <c r="H73" s="376">
        <f>+'Ark1'!R862</f>
        <v>470</v>
      </c>
      <c r="I73" s="241">
        <f>+IF(H73=0,"",'Ark1'!AG862)</f>
        <v>5.396716040877255</v>
      </c>
      <c r="J73" s="241">
        <f>+IF(H73=0,"",'Ark1'!AH862)</f>
        <v>3.3786519792197387</v>
      </c>
      <c r="K73" s="222"/>
      <c r="L73" s="391">
        <f>+IF(J73=0,"",'Ark1'!AJ862)</f>
        <v>288</v>
      </c>
      <c r="M73" s="222"/>
      <c r="N73" s="222"/>
      <c r="O73" s="222"/>
      <c r="P73" s="241">
        <f>+IF(H73=0,"",'Ark1'!U862)</f>
        <v>13.33234042553191</v>
      </c>
      <c r="Q73" s="221"/>
      <c r="R73" s="496">
        <f>+IF(L73=0,"",'Ark1'!AK862)</f>
        <v>96.457291666666734</v>
      </c>
      <c r="S73" s="494"/>
      <c r="T73" s="497">
        <f>+IF(L73=0,"",'Ark1'!AL862)</f>
        <v>15.445067667101078</v>
      </c>
      <c r="U73" s="221"/>
      <c r="V73" s="242">
        <f>+IF(H73=0,"",'Ark1'!T862)</f>
        <v>4.5085106382978708</v>
      </c>
      <c r="W73" s="243">
        <f>+IF(H73=0,"",'Ark1'!W862)</f>
        <v>0.42553191489361714</v>
      </c>
      <c r="X73" s="243">
        <f>+IF(H73=0,"",'Ark1'!X862)</f>
        <v>21.48936170212766</v>
      </c>
      <c r="Y73" s="243">
        <f>+IF(H73=0,"",'Ark1'!Y862)</f>
        <v>9.1489361702127674</v>
      </c>
      <c r="Z73" s="243">
        <f>+IF(H73=0,"",'Ark1'!Z862)</f>
        <v>0.42553191489361714</v>
      </c>
      <c r="AA73" s="243">
        <f>+IF(H73=0,"",'Ark1'!AA862)</f>
        <v>5.8650222516005863</v>
      </c>
      <c r="AB73" s="242">
        <f>+IF(H73=0,"",'Ark1'!AC862)</f>
        <v>1.3042206097217579</v>
      </c>
      <c r="AC73" s="243">
        <f>+IF(H73=0,"",'Ark1'!AE862)</f>
        <v>28.548654101677421</v>
      </c>
      <c r="AD73" s="242">
        <f t="shared" ref="AD73:AD84" si="62">+IF(H73=0,"",+P73/C73)</f>
        <v>2.666468085106382</v>
      </c>
      <c r="AE73" s="241">
        <f t="shared" ref="AE73:AE84" si="63">+IF(H73=0,"",G73/H73)</f>
        <v>0.32340425531914896</v>
      </c>
      <c r="AF73" s="221"/>
      <c r="AG73" s="224"/>
      <c r="AI73" s="30"/>
      <c r="AJ73" s="28"/>
      <c r="AK73" s="247"/>
      <c r="AL73" s="29"/>
      <c r="AP73" s="29"/>
    </row>
    <row r="74" spans="1:72" ht="15.6">
      <c r="A74" s="221"/>
      <c r="B74" s="244">
        <f>+'Ark1'!C863</f>
        <v>2024</v>
      </c>
      <c r="C74" s="240">
        <f>+'Ark1'!L863</f>
        <v>5</v>
      </c>
      <c r="D74" s="251" t="s">
        <v>402</v>
      </c>
      <c r="E74" s="240">
        <f>+'Ark1'!D863</f>
        <v>2</v>
      </c>
      <c r="F74" s="240" t="str">
        <f t="shared" si="61"/>
        <v>Feb</v>
      </c>
      <c r="G74" s="376">
        <f>+'Ark1'!Q863</f>
        <v>185</v>
      </c>
      <c r="H74" s="376">
        <f>+'Ark1'!R863</f>
        <v>505</v>
      </c>
      <c r="I74" s="241">
        <f>+IF(H74=0,"",'Ark1'!AG863)</f>
        <v>4.7064305684995356</v>
      </c>
      <c r="J74" s="241">
        <f>+IF(H74=0,"",'Ark1'!AH863)</f>
        <v>3.0176903906610306</v>
      </c>
      <c r="K74" s="222"/>
      <c r="L74" s="391">
        <f>+IF(J74=0,"",'Ark1'!AJ863)</f>
        <v>411</v>
      </c>
      <c r="M74" s="222"/>
      <c r="N74" s="222"/>
      <c r="O74" s="222"/>
      <c r="P74" s="241">
        <f>+IF(H74=0,"",'Ark1'!U863)</f>
        <v>14.122970297029685</v>
      </c>
      <c r="Q74" s="221"/>
      <c r="R74" s="496">
        <f>+IF(L74=0,"",'Ark1'!AK863)</f>
        <v>95.525547445255484</v>
      </c>
      <c r="S74" s="494"/>
      <c r="T74" s="497">
        <f>+IF(L74=0,"",'Ark1'!AL863)</f>
        <v>15.778071805084451</v>
      </c>
      <c r="U74" s="221"/>
      <c r="V74" s="242">
        <f>+IF(H74=0,"",'Ark1'!T863)</f>
        <v>4.3089108910891092</v>
      </c>
      <c r="W74" s="243">
        <f>+IF(H74=0,"",'Ark1'!W863)</f>
        <v>0.198019801980198</v>
      </c>
      <c r="X74" s="243">
        <f>+IF(H74=0,"",'Ark1'!X863)</f>
        <v>23.168316831683168</v>
      </c>
      <c r="Y74" s="243">
        <f>+IF(H74=0,"",'Ark1'!Y863)</f>
        <v>9.5049504950495063</v>
      </c>
      <c r="Z74" s="243">
        <f>+IF(H74=0,"",'Ark1'!Z863)</f>
        <v>0</v>
      </c>
      <c r="AA74" s="243">
        <f>+IF(H74=0,"",'Ark1'!AA863)</f>
        <v>5.3991369945804406</v>
      </c>
      <c r="AB74" s="242">
        <f>+IF(H74=0,"",'Ark1'!AC863)</f>
        <v>1.1771840043843671</v>
      </c>
      <c r="AC74" s="243">
        <f>+IF(H74=0,"",'Ark1'!AE863)</f>
        <v>22.376666101629969</v>
      </c>
      <c r="AD74" s="242">
        <f t="shared" si="62"/>
        <v>2.8245940594059369</v>
      </c>
      <c r="AE74" s="241">
        <f t="shared" si="63"/>
        <v>0.36633663366336633</v>
      </c>
      <c r="AF74" s="221"/>
      <c r="AG74" s="224"/>
      <c r="AI74" s="30"/>
      <c r="AJ74" s="28"/>
      <c r="AK74" s="247"/>
      <c r="AL74" s="29"/>
      <c r="AP74" s="29"/>
    </row>
    <row r="75" spans="1:72" ht="15.6">
      <c r="A75" s="221"/>
      <c r="B75" s="244">
        <f>+'Ark1'!C864</f>
        <v>2024</v>
      </c>
      <c r="C75" s="240">
        <f>+'Ark1'!L864</f>
        <v>5</v>
      </c>
      <c r="D75" s="251" t="s">
        <v>402</v>
      </c>
      <c r="E75" s="240">
        <f>+'Ark1'!D864</f>
        <v>3</v>
      </c>
      <c r="F75" s="240" t="str">
        <f t="shared" si="61"/>
        <v>Mar</v>
      </c>
      <c r="G75" s="376">
        <f>+'Ark1'!Q864</f>
        <v>873</v>
      </c>
      <c r="H75" s="376">
        <f>+'Ark1'!R864</f>
        <v>2072</v>
      </c>
      <c r="I75" s="241">
        <f>+IF(H75=0,"",'Ark1'!AG864)</f>
        <v>5.0182857419651743</v>
      </c>
      <c r="J75" s="241">
        <f>+IF(H75=0,"",'Ark1'!AH864)</f>
        <v>3.0170379497742847</v>
      </c>
      <c r="K75" s="222"/>
      <c r="L75" s="391">
        <f>+IF(J75=0,"",'Ark1'!AJ864)</f>
        <v>1773</v>
      </c>
      <c r="M75" s="222"/>
      <c r="N75" s="222"/>
      <c r="O75" s="222"/>
      <c r="P75" s="241">
        <f>+IF(H75=0,"",'Ark1'!U864)</f>
        <v>15.506418918918937</v>
      </c>
      <c r="Q75" s="221"/>
      <c r="R75" s="496">
        <f>+IF(L75=0,"",'Ark1'!AK864)</f>
        <v>98.257021996616004</v>
      </c>
      <c r="S75" s="494"/>
      <c r="T75" s="497">
        <f>+IF(L75=0,"",'Ark1'!AL864)</f>
        <v>15.7809767892445</v>
      </c>
      <c r="U75" s="221"/>
      <c r="V75" s="242">
        <f>+IF(H75=0,"",'Ark1'!T864)</f>
        <v>4.4343629343629347</v>
      </c>
      <c r="W75" s="243">
        <f>+IF(H75=0,"",'Ark1'!W864)</f>
        <v>0.33783783783783794</v>
      </c>
      <c r="X75" s="243">
        <f>+IF(H75=0,"",'Ark1'!X864)</f>
        <v>30.16409266409266</v>
      </c>
      <c r="Y75" s="243">
        <f>+IF(H75=0,"",'Ark1'!Y864)</f>
        <v>15.588803088803088</v>
      </c>
      <c r="Z75" s="243">
        <f>+IF(H75=0,"",'Ark1'!Z864)</f>
        <v>0.33783783783783794</v>
      </c>
      <c r="AA75" s="243">
        <f>+IF(H75=0,"",'Ark1'!AA864)</f>
        <v>6.4481517146334992</v>
      </c>
      <c r="AB75" s="242">
        <f>+IF(H75=0,"",'Ark1'!AC864)</f>
        <v>1.3150218664361772</v>
      </c>
      <c r="AC75" s="243">
        <f>+IF(H75=0,"",'Ark1'!AE864)</f>
        <v>28.637921037059776</v>
      </c>
      <c r="AD75" s="242">
        <f t="shared" si="62"/>
        <v>3.1012837837837877</v>
      </c>
      <c r="AE75" s="241">
        <f t="shared" si="63"/>
        <v>0.42133204633204635</v>
      </c>
      <c r="AF75" s="221"/>
      <c r="AG75" s="224"/>
      <c r="AI75" s="30"/>
      <c r="AJ75" s="28"/>
      <c r="AK75" s="247"/>
      <c r="AL75" s="29"/>
      <c r="AP75" s="29"/>
    </row>
    <row r="76" spans="1:72" ht="15.6">
      <c r="A76" s="221"/>
      <c r="B76" s="244">
        <f>+'Ark1'!C865</f>
        <v>2024</v>
      </c>
      <c r="C76" s="240">
        <f>+'Ark1'!L865</f>
        <v>5</v>
      </c>
      <c r="D76" s="251" t="s">
        <v>402</v>
      </c>
      <c r="E76" s="240">
        <f>+'Ark1'!D865</f>
        <v>4</v>
      </c>
      <c r="F76" s="240" t="str">
        <f t="shared" si="61"/>
        <v>Apr</v>
      </c>
      <c r="G76" s="376">
        <f>+'Ark1'!Q865</f>
        <v>267</v>
      </c>
      <c r="H76" s="376">
        <f>+'Ark1'!R865</f>
        <v>712</v>
      </c>
      <c r="I76" s="241">
        <f>+IF(H76=0,"",'Ark1'!AG865)</f>
        <v>10</v>
      </c>
      <c r="J76" s="241">
        <f>+IF(H76=0,"",'Ark1'!AH865)</f>
        <v>6.313453350932388</v>
      </c>
      <c r="K76" s="222"/>
      <c r="L76" s="391">
        <f>+IF(J76=0,"",'Ark1'!AJ865)</f>
        <v>499</v>
      </c>
      <c r="M76" s="222"/>
      <c r="N76" s="222"/>
      <c r="O76" s="222"/>
      <c r="P76" s="241">
        <f>+IF(H76=0,"",'Ark1'!U865)</f>
        <v>14.295786516853941</v>
      </c>
      <c r="Q76" s="221"/>
      <c r="R76" s="496">
        <f>+IF(L76=0,"",'Ark1'!AK865)</f>
        <v>96.49178356713422</v>
      </c>
      <c r="S76" s="494"/>
      <c r="T76" s="497">
        <f>+IF(L76=0,"",'Ark1'!AL865)</f>
        <v>15.391517721559085</v>
      </c>
      <c r="U76" s="221"/>
      <c r="V76" s="242">
        <f>+IF(H76=0,"",'Ark1'!T865)</f>
        <v>4.2401685393258424</v>
      </c>
      <c r="W76" s="243">
        <f>+IF(H76=0,"",'Ark1'!W865)</f>
        <v>0</v>
      </c>
      <c r="X76" s="243">
        <f>+IF(H76=0,"",'Ark1'!X865)</f>
        <v>23.735955056179776</v>
      </c>
      <c r="Y76" s="243">
        <f>+IF(H76=0,"",'Ark1'!Y865)</f>
        <v>8.7078651685393282</v>
      </c>
      <c r="Z76" s="243">
        <f>+IF(H76=0,"",'Ark1'!Z865)</f>
        <v>0.2808988764044944</v>
      </c>
      <c r="AA76" s="243">
        <f>+IF(H76=0,"",'Ark1'!AA865)</f>
        <v>5.2456412295811088</v>
      </c>
      <c r="AB76" s="242">
        <f>+IF(H76=0,"",'Ark1'!AC865)</f>
        <v>1.3196500960818671</v>
      </c>
      <c r="AC76" s="243">
        <f>+IF(H76=0,"",'Ark1'!AE865)</f>
        <v>35.256772595091846</v>
      </c>
      <c r="AD76" s="242">
        <f t="shared" si="62"/>
        <v>2.8591573033707882</v>
      </c>
      <c r="AE76" s="241">
        <f t="shared" si="63"/>
        <v>0.375</v>
      </c>
      <c r="AF76" s="221"/>
      <c r="AG76" s="224"/>
      <c r="AI76" s="30"/>
      <c r="AJ76" s="28"/>
      <c r="AK76" s="247"/>
      <c r="AL76" s="29"/>
      <c r="AP76" s="29"/>
    </row>
    <row r="77" spans="1:72" ht="15.6">
      <c r="A77" s="221"/>
      <c r="B77" s="244">
        <f>+'Ark1'!C866</f>
        <v>2024</v>
      </c>
      <c r="C77" s="240">
        <f>+'Ark1'!L866</f>
        <v>5</v>
      </c>
      <c r="D77" s="251" t="s">
        <v>402</v>
      </c>
      <c r="E77" s="240">
        <f>+'Ark1'!D866</f>
        <v>5</v>
      </c>
      <c r="F77" s="240" t="str">
        <f t="shared" si="61"/>
        <v>Mai</v>
      </c>
      <c r="G77" s="376">
        <f>+'Ark1'!Q866</f>
        <v>79</v>
      </c>
      <c r="H77" s="376">
        <f>+'Ark1'!R866</f>
        <v>143</v>
      </c>
      <c r="I77" s="241">
        <f>+IF(H77=0,"",'Ark1'!AG866)</f>
        <v>4.4382371198013653</v>
      </c>
      <c r="J77" s="241">
        <f>+IF(H77=0,"",'Ark1'!AH866)</f>
        <v>3.0235385709617262</v>
      </c>
      <c r="K77" s="222"/>
      <c r="L77" s="391">
        <f>+IF(J77=0,"",'Ark1'!AJ866)</f>
        <v>136</v>
      </c>
      <c r="M77" s="222"/>
      <c r="N77" s="222"/>
      <c r="O77" s="222"/>
      <c r="P77" s="241">
        <f>+IF(H77=0,"",'Ark1'!U866)</f>
        <v>17.598601398601389</v>
      </c>
      <c r="Q77" s="221"/>
      <c r="R77" s="496">
        <f>+IF(L77=0,"",'Ark1'!AK866)</f>
        <v>100.86911764705879</v>
      </c>
      <c r="S77" s="494"/>
      <c r="T77" s="497">
        <f>+IF(L77=0,"",'Ark1'!AL866)</f>
        <v>16.302251559205899</v>
      </c>
      <c r="U77" s="221"/>
      <c r="V77" s="242">
        <f>+IF(H77=0,"",'Ark1'!T866)</f>
        <v>4.3426573426573434</v>
      </c>
      <c r="W77" s="243">
        <f>+IF(H77=0,"",'Ark1'!W866)</f>
        <v>0.69930069930069916</v>
      </c>
      <c r="X77" s="243">
        <f>+IF(H77=0,"",'Ark1'!X866)</f>
        <v>48.951048951048953</v>
      </c>
      <c r="Y77" s="243">
        <f>+IF(H77=0,"",'Ark1'!Y866)</f>
        <v>23.07692307692308</v>
      </c>
      <c r="Z77" s="243">
        <f>+IF(H77=0,"",'Ark1'!Z866)</f>
        <v>0</v>
      </c>
      <c r="AA77" s="243">
        <f>+IF(H77=0,"",'Ark1'!AA866)</f>
        <v>6.608957536725141</v>
      </c>
      <c r="AB77" s="242">
        <f>+IF(H77=0,"",'Ark1'!AC866)</f>
        <v>1.4196665377440369</v>
      </c>
      <c r="AC77" s="243">
        <f>+IF(H77=0,"",'Ark1'!AE866)</f>
        <v>43.927005524362883</v>
      </c>
      <c r="AD77" s="242">
        <f t="shared" si="62"/>
        <v>3.5197202797202776</v>
      </c>
      <c r="AE77" s="241">
        <f t="shared" si="63"/>
        <v>0.55244755244755239</v>
      </c>
      <c r="AF77" s="221"/>
      <c r="AG77" s="224"/>
      <c r="AI77" s="30"/>
      <c r="AJ77" s="28"/>
      <c r="AK77" s="247"/>
      <c r="AL77" s="29"/>
      <c r="AP77" s="29"/>
    </row>
    <row r="78" spans="1:72" ht="15.6">
      <c r="A78" s="221"/>
      <c r="B78" s="244">
        <f>+'Ark1'!C867</f>
        <v>2024</v>
      </c>
      <c r="C78" s="240">
        <f>+'Ark1'!L867</f>
        <v>5</v>
      </c>
      <c r="D78" s="251" t="s">
        <v>402</v>
      </c>
      <c r="E78" s="240">
        <f>+'Ark1'!D867</f>
        <v>6</v>
      </c>
      <c r="F78" s="240" t="str">
        <f t="shared" si="61"/>
        <v>Jun</v>
      </c>
      <c r="G78" s="376">
        <f>+'Ark1'!Q867</f>
        <v>51</v>
      </c>
      <c r="H78" s="376">
        <f>+'Ark1'!R867</f>
        <v>116</v>
      </c>
      <c r="I78" s="241">
        <f>+IF(H78=0,"",'Ark1'!AG867)</f>
        <v>3.0106410589151307</v>
      </c>
      <c r="J78" s="241">
        <f>+IF(H78=0,"",'Ark1'!AH867)</f>
        <v>2.6863666890530542</v>
      </c>
      <c r="K78" s="222"/>
      <c r="L78" s="391">
        <f>+IF(J78=0,"",'Ark1'!AJ867)</f>
        <v>112</v>
      </c>
      <c r="M78" s="222"/>
      <c r="N78" s="222"/>
      <c r="O78" s="222"/>
      <c r="P78" s="241">
        <f>+IF(H78=0,"",'Ark1'!U867)</f>
        <v>17.758620689655157</v>
      </c>
      <c r="Q78" s="221"/>
      <c r="R78" s="496">
        <f>+IF(L78=0,"",'Ark1'!AK867)</f>
        <v>102.99553571428578</v>
      </c>
      <c r="S78" s="494"/>
      <c r="T78" s="497">
        <f>+IF(L78=0,"",'Ark1'!AL867)</f>
        <v>15.636210857216662</v>
      </c>
      <c r="U78" s="221"/>
      <c r="V78" s="242">
        <f>+IF(H78=0,"",'Ark1'!T867)</f>
        <v>4.1465517241379306</v>
      </c>
      <c r="W78" s="243">
        <f>+IF(H78=0,"",'Ark1'!W867)</f>
        <v>0</v>
      </c>
      <c r="X78" s="243">
        <f>+IF(H78=0,"",'Ark1'!X867)</f>
        <v>48.275862068965509</v>
      </c>
      <c r="Y78" s="243">
        <f>+IF(H78=0,"",'Ark1'!Y867)</f>
        <v>27.586206896551719</v>
      </c>
      <c r="Z78" s="243">
        <f>+IF(H78=0,"",'Ark1'!Z867)</f>
        <v>0</v>
      </c>
      <c r="AA78" s="243">
        <f>+IF(H78=0,"",'Ark1'!AA867)</f>
        <v>6.9263747417404842</v>
      </c>
      <c r="AB78" s="242">
        <f>+IF(H78=0,"",'Ark1'!AC867)</f>
        <v>1.3081594753094361</v>
      </c>
      <c r="AC78" s="243">
        <f>+IF(H78=0,"",'Ark1'!AE867)</f>
        <v>30.750439012676569</v>
      </c>
      <c r="AD78" s="242">
        <f t="shared" si="62"/>
        <v>3.5517241379310311</v>
      </c>
      <c r="AE78" s="241">
        <f t="shared" si="63"/>
        <v>0.43965517241379309</v>
      </c>
      <c r="AF78" s="221"/>
      <c r="AG78" s="224"/>
      <c r="AI78" s="30"/>
      <c r="AJ78" s="28"/>
      <c r="AK78" s="247"/>
      <c r="AL78" s="29"/>
      <c r="AP78" s="29"/>
    </row>
    <row r="79" spans="1:72" ht="15.6">
      <c r="A79" s="221"/>
      <c r="B79" s="244">
        <f>+'Ark1'!C868</f>
        <v>2024</v>
      </c>
      <c r="C79" s="240">
        <f>+'Ark1'!L868</f>
        <v>5</v>
      </c>
      <c r="D79" s="251" t="s">
        <v>402</v>
      </c>
      <c r="E79" s="240">
        <f>+'Ark1'!D868</f>
        <v>7</v>
      </c>
      <c r="F79" s="240" t="str">
        <f t="shared" si="61"/>
        <v>Jul</v>
      </c>
      <c r="G79" s="376">
        <f>+'Ark1'!Q868</f>
        <v>29</v>
      </c>
      <c r="H79" s="376">
        <f>+'Ark1'!R868</f>
        <v>70</v>
      </c>
      <c r="I79" s="241">
        <f>+IF(H79=0,"",'Ark1'!AG868)</f>
        <v>2.0378457059679778</v>
      </c>
      <c r="J79" s="241">
        <f>+IF(H79=0,"",'Ark1'!AH868)</f>
        <v>1.6650063037507341</v>
      </c>
      <c r="K79" s="222"/>
      <c r="L79" s="391">
        <f>+IF(J79=0,"",'Ark1'!AJ868)</f>
        <v>70</v>
      </c>
      <c r="M79" s="222"/>
      <c r="N79" s="222"/>
      <c r="O79" s="222"/>
      <c r="P79" s="241">
        <f>+IF(H79=0,"",'Ark1'!U868)</f>
        <v>16.904285714285724</v>
      </c>
      <c r="Q79" s="221"/>
      <c r="R79" s="496">
        <f>+IF(L79=0,"",'Ark1'!AK868)</f>
        <v>100.56571428571436</v>
      </c>
      <c r="S79" s="494"/>
      <c r="T79" s="497">
        <f>+IF(L79=0,"",'Ark1'!AL868)</f>
        <v>15.802878389560615</v>
      </c>
      <c r="U79" s="221"/>
      <c r="V79" s="242">
        <f>+IF(H79=0,"",'Ark1'!T868)</f>
        <v>4.1428571428571441</v>
      </c>
      <c r="W79" s="243">
        <f>+IF(H79=0,"",'Ark1'!W868)</f>
        <v>0</v>
      </c>
      <c r="X79" s="243">
        <f>+IF(H79=0,"",'Ark1'!X868)</f>
        <v>54.285714285714306</v>
      </c>
      <c r="Y79" s="243">
        <f>+IF(H79=0,"",'Ark1'!Y868)</f>
        <v>11.428571428571431</v>
      </c>
      <c r="Z79" s="243">
        <f>+IF(H79=0,"",'Ark1'!Z868)</f>
        <v>0</v>
      </c>
      <c r="AA79" s="243">
        <f>+IF(H79=0,"",'Ark1'!AA868)</f>
        <v>5.8894927192242452</v>
      </c>
      <c r="AB79" s="242">
        <f>+IF(H79=0,"",'Ark1'!AC868)</f>
        <v>1.22224283635471</v>
      </c>
      <c r="AC79" s="243">
        <f>+IF(H79=0,"",'Ark1'!AE868)</f>
        <v>13.109506874678235</v>
      </c>
      <c r="AD79" s="242">
        <f t="shared" si="62"/>
        <v>3.3808571428571446</v>
      </c>
      <c r="AE79" s="241">
        <f t="shared" si="63"/>
        <v>0.41428571428571431</v>
      </c>
      <c r="AF79" s="221"/>
      <c r="AG79" s="224"/>
      <c r="AI79" s="30"/>
      <c r="AJ79" s="28"/>
      <c r="AK79" s="247"/>
      <c r="AL79" s="29"/>
      <c r="AP79" s="29"/>
    </row>
    <row r="80" spans="1:72" ht="15.6">
      <c r="A80" s="221"/>
      <c r="B80" s="244">
        <f>+'Ark1'!C869</f>
        <v>2024</v>
      </c>
      <c r="C80" s="240">
        <f>+'Ark1'!L869</f>
        <v>5</v>
      </c>
      <c r="D80" s="251" t="s">
        <v>402</v>
      </c>
      <c r="E80" s="240">
        <f>+'Ark1'!D869</f>
        <v>8</v>
      </c>
      <c r="F80" s="240" t="str">
        <f t="shared" si="61"/>
        <v>Aug</v>
      </c>
      <c r="G80" s="376">
        <f>+'Ark1'!Q869</f>
        <v>877</v>
      </c>
      <c r="H80" s="376">
        <f>+'Ark1'!R869</f>
        <v>2566</v>
      </c>
      <c r="I80" s="241">
        <f>+IF(H80=0,"",'Ark1'!AG869)</f>
        <v>2.5413489155194608</v>
      </c>
      <c r="J80" s="241">
        <f>+IF(H80=0,"",'Ark1'!AH869)</f>
        <v>1.9623387359610664</v>
      </c>
      <c r="K80" s="222"/>
      <c r="L80" s="391">
        <f>+IF(J80=0,"",'Ark1'!AJ869)</f>
        <v>2562</v>
      </c>
      <c r="M80" s="222"/>
      <c r="N80" s="222"/>
      <c r="O80" s="222"/>
      <c r="P80" s="241">
        <f>+IF(H80=0,"",'Ark1'!U869)</f>
        <v>16.96948558067033</v>
      </c>
      <c r="Q80" s="221"/>
      <c r="R80" s="496">
        <f>+IF(L80=0,"",'Ark1'!AK869)</f>
        <v>100.76799375487882</v>
      </c>
      <c r="S80" s="494"/>
      <c r="T80" s="497">
        <f>+IF(L80=0,"",'Ark1'!AL869)</f>
        <v>15.706233364040004</v>
      </c>
      <c r="U80" s="221"/>
      <c r="V80" s="242">
        <f>+IF(H80=0,"",'Ark1'!T869)</f>
        <v>4.3355416991426363</v>
      </c>
      <c r="W80" s="243">
        <f>+IF(H80=0,"",'Ark1'!W869)</f>
        <v>7.794232268121587E-2</v>
      </c>
      <c r="X80" s="243">
        <f>+IF(H80=0,"",'Ark1'!X869)</f>
        <v>48.9867498051442</v>
      </c>
      <c r="Y80" s="243">
        <f>+IF(H80=0,"",'Ark1'!Y869)</f>
        <v>23.655494933749033</v>
      </c>
      <c r="Z80" s="243">
        <f>+IF(H80=0,"",'Ark1'!Z869)</f>
        <v>0</v>
      </c>
      <c r="AA80" s="243">
        <f>+IF(H80=0,"",'Ark1'!AA869)</f>
        <v>6.5219970952963315</v>
      </c>
      <c r="AB80" s="242">
        <f>+IF(H80=0,"",'Ark1'!AC869)</f>
        <v>1.2444888011093511</v>
      </c>
      <c r="AC80" s="243">
        <f>+IF(H80=0,"",'Ark1'!AE869)</f>
        <v>-19.4392511266554</v>
      </c>
      <c r="AD80" s="242">
        <f t="shared" si="62"/>
        <v>3.3938971161340659</v>
      </c>
      <c r="AE80" s="241">
        <f t="shared" si="63"/>
        <v>0.34177708495713172</v>
      </c>
      <c r="AF80" s="221"/>
      <c r="AG80" s="224"/>
      <c r="AI80" s="30"/>
      <c r="AJ80" s="28"/>
      <c r="AK80" s="247"/>
      <c r="AL80" s="29"/>
      <c r="AP80" s="29"/>
    </row>
    <row r="81" spans="1:72" ht="15.6">
      <c r="A81" s="221"/>
      <c r="B81" s="244">
        <f>+'Ark1'!C870</f>
        <v>2024</v>
      </c>
      <c r="C81" s="240">
        <f>+'Ark1'!L870</f>
        <v>5</v>
      </c>
      <c r="D81" s="251" t="s">
        <v>402</v>
      </c>
      <c r="E81" s="240">
        <f>+'Ark1'!D870</f>
        <v>9</v>
      </c>
      <c r="F81" s="240" t="str">
        <f t="shared" si="61"/>
        <v>Sep</v>
      </c>
      <c r="G81" s="376">
        <f>+'Ark1'!Q870</f>
        <v>2438</v>
      </c>
      <c r="H81" s="376">
        <f>+'Ark1'!R870</f>
        <v>10689</v>
      </c>
      <c r="I81" s="241">
        <f>+IF(H81=0,"",'Ark1'!AG870)</f>
        <v>2.9143843366496993</v>
      </c>
      <c r="J81" s="241">
        <f>+IF(H81=0,"",'Ark1'!AH870)</f>
        <v>1.8147873526111624</v>
      </c>
      <c r="K81" s="222"/>
      <c r="L81" s="391">
        <f>+IF(J81=0,"",'Ark1'!AJ870)</f>
        <v>10674</v>
      </c>
      <c r="M81" s="222"/>
      <c r="N81" s="222"/>
      <c r="O81" s="222"/>
      <c r="P81" s="241">
        <f>+IF(H81=0,"",'Ark1'!U870)</f>
        <v>12.409570586584298</v>
      </c>
      <c r="Q81" s="221"/>
      <c r="R81" s="496">
        <f>+IF(L81=0,"",'Ark1'!AK870)</f>
        <v>92.274826681656478</v>
      </c>
      <c r="S81" s="494"/>
      <c r="T81" s="497">
        <f>+IF(L81=0,"",'Ark1'!AL870)</f>
        <v>15.070912275658925</v>
      </c>
      <c r="U81" s="221"/>
      <c r="V81" s="242">
        <f>+IF(H81=0,"",'Ark1'!T870)</f>
        <v>4.3896529142108704</v>
      </c>
      <c r="W81" s="243">
        <f>+IF(H81=0,"",'Ark1'!W870)</f>
        <v>0.19646365422396847</v>
      </c>
      <c r="X81" s="243">
        <f>+IF(H81=0,"",'Ark1'!X870)</f>
        <v>17.382355692768261</v>
      </c>
      <c r="Y81" s="243">
        <f>+IF(H81=0,"",'Ark1'!Y870)</f>
        <v>7.0633361399569639</v>
      </c>
      <c r="Z81" s="243">
        <f>+IF(H81=0,"",'Ark1'!Z870)</f>
        <v>0</v>
      </c>
      <c r="AA81" s="243">
        <f>+IF(H81=0,"",'Ark1'!AA870)</f>
        <v>5.0834283137642808</v>
      </c>
      <c r="AB81" s="242">
        <f>+IF(H81=0,"",'Ark1'!AC870)</f>
        <v>1.5849682027103653</v>
      </c>
      <c r="AC81" s="243">
        <f>+IF(H81=0,"",'Ark1'!AE870)</f>
        <v>-5.0921474116681988</v>
      </c>
      <c r="AD81" s="242">
        <f t="shared" si="62"/>
        <v>2.4819141173168595</v>
      </c>
      <c r="AE81" s="241">
        <f t="shared" si="63"/>
        <v>0.2280849471419216</v>
      </c>
      <c r="AF81" s="221"/>
      <c r="AG81" s="224"/>
      <c r="AI81" s="30"/>
      <c r="AJ81" s="28"/>
      <c r="AK81" s="247"/>
      <c r="AL81" s="29"/>
      <c r="AP81" s="29"/>
    </row>
    <row r="82" spans="1:72" ht="15.6">
      <c r="A82" s="221"/>
      <c r="B82" s="244">
        <f>+'Ark1'!C871</f>
        <v>2024</v>
      </c>
      <c r="C82" s="240">
        <f>+'Ark1'!L871</f>
        <v>5</v>
      </c>
      <c r="D82" s="251" t="s">
        <v>402</v>
      </c>
      <c r="E82" s="240">
        <f>+'Ark1'!D871</f>
        <v>10</v>
      </c>
      <c r="F82" s="240" t="str">
        <f t="shared" si="61"/>
        <v>Okt</v>
      </c>
      <c r="G82" s="376">
        <f>+'Ark1'!Q871</f>
        <v>4434</v>
      </c>
      <c r="H82" s="376">
        <f>+'Ark1'!R871</f>
        <v>23245</v>
      </c>
      <c r="I82" s="241">
        <f>+IF(H82=0,"",'Ark1'!AG871)</f>
        <v>5.7027830660830974</v>
      </c>
      <c r="J82" s="241">
        <f>+IF(H82=0,"",'Ark1'!AH871)</f>
        <v>3.6888412009478304</v>
      </c>
      <c r="K82" s="222"/>
      <c r="L82" s="391">
        <f>+IF(J82=0,"",'Ark1'!AJ871)</f>
        <v>23228</v>
      </c>
      <c r="M82" s="222"/>
      <c r="N82" s="222"/>
      <c r="O82" s="222"/>
      <c r="P82" s="241">
        <f>+IF(H82=0,"",'Ark1'!U871)</f>
        <v>12.400856098085571</v>
      </c>
      <c r="Q82" s="221"/>
      <c r="R82" s="496">
        <f>+IF(L82=0,"",'Ark1'!AK871)</f>
        <v>92.40033580161888</v>
      </c>
      <c r="S82" s="494"/>
      <c r="T82" s="497">
        <f>+IF(L82=0,"",'Ark1'!AL871)</f>
        <v>14.983671440232079</v>
      </c>
      <c r="U82" s="221"/>
      <c r="V82" s="242">
        <f>+IF(H82=0,"",'Ark1'!T871)</f>
        <v>4.4579479457947935</v>
      </c>
      <c r="W82" s="243">
        <f>+IF(H82=0,"",'Ark1'!W871)</f>
        <v>0.12906001290600128</v>
      </c>
      <c r="X82" s="243">
        <f>+IF(H82=0,"",'Ark1'!X871)</f>
        <v>17.358571735857172</v>
      </c>
      <c r="Y82" s="243">
        <f>+IF(H82=0,"",'Ark1'!Y871)</f>
        <v>7.188642718864271</v>
      </c>
      <c r="Z82" s="243">
        <f>+IF(H82=0,"",'Ark1'!Z871)</f>
        <v>0</v>
      </c>
      <c r="AA82" s="243">
        <f>+IF(H82=0,"",'Ark1'!AA871)</f>
        <v>5.1093314559757408</v>
      </c>
      <c r="AB82" s="242">
        <f>+IF(H82=0,"",'Ark1'!AC871)</f>
        <v>1.4466068191395645</v>
      </c>
      <c r="AC82" s="243">
        <f>+IF(H82=0,"",'Ark1'!AE871)</f>
        <v>0.35009184210940358</v>
      </c>
      <c r="AD82" s="242">
        <f t="shared" si="62"/>
        <v>2.4801712196171142</v>
      </c>
      <c r="AE82" s="241">
        <f t="shared" si="63"/>
        <v>0.19075069907506992</v>
      </c>
      <c r="AF82" s="221"/>
      <c r="AG82" s="224"/>
      <c r="AI82" s="30"/>
      <c r="AJ82" s="28"/>
      <c r="AK82" s="247"/>
      <c r="AL82" s="29"/>
      <c r="AP82" s="29"/>
    </row>
    <row r="83" spans="1:72" ht="15.6">
      <c r="A83" s="221"/>
      <c r="B83" s="244">
        <f>+'Ark1'!C872</f>
        <v>2024</v>
      </c>
      <c r="C83" s="240">
        <f>+'Ark1'!L872</f>
        <v>5</v>
      </c>
      <c r="D83" s="251" t="s">
        <v>402</v>
      </c>
      <c r="E83" s="240">
        <f>+'Ark1'!D872</f>
        <v>11</v>
      </c>
      <c r="F83" s="240" t="str">
        <f t="shared" si="61"/>
        <v>Nov</v>
      </c>
      <c r="G83" s="376">
        <f>+'Ark1'!Q872</f>
        <v>1871</v>
      </c>
      <c r="H83" s="376">
        <f>+'Ark1'!R872</f>
        <v>7387</v>
      </c>
      <c r="I83" s="241">
        <f>+IF(H83=0,"",'Ark1'!AG872)</f>
        <v>7.1305841924398683</v>
      </c>
      <c r="J83" s="241">
        <f>+IF(H83=0,"",'Ark1'!AH872)</f>
        <v>5.0050187385589364</v>
      </c>
      <c r="K83" s="222"/>
      <c r="L83" s="391">
        <f>+IF(J83=0,"",'Ark1'!AJ872)</f>
        <v>7380</v>
      </c>
      <c r="M83" s="222"/>
      <c r="N83" s="222"/>
      <c r="O83" s="222"/>
      <c r="P83" s="241">
        <f>+IF(H83=0,"",'Ark1'!U872)</f>
        <v>13.422661432245862</v>
      </c>
      <c r="Q83" s="221"/>
      <c r="R83" s="496">
        <f>+IF(L83=0,"",'Ark1'!AK872)</f>
        <v>94.589430894309373</v>
      </c>
      <c r="S83" s="494"/>
      <c r="T83" s="497">
        <f>+IF(L83=0,"",'Ark1'!AL872)</f>
        <v>15.0932718022868</v>
      </c>
      <c r="U83" s="221"/>
      <c r="V83" s="242">
        <f>+IF(H83=0,"",'Ark1'!T872)</f>
        <v>4.5278191417354812</v>
      </c>
      <c r="W83" s="243">
        <f>+IF(H83=0,"",'Ark1'!W872)</f>
        <v>0.18952213347773111</v>
      </c>
      <c r="X83" s="243">
        <f>+IF(H83=0,"",'Ark1'!X872)</f>
        <v>24.055773656423444</v>
      </c>
      <c r="Y83" s="243">
        <f>+IF(H83=0,"",'Ark1'!Y872)</f>
        <v>9.543793150128602</v>
      </c>
      <c r="Z83" s="243">
        <f>+IF(H83=0,"",'Ark1'!Z872)</f>
        <v>0</v>
      </c>
      <c r="AA83" s="243">
        <f>+IF(H83=0,"",'Ark1'!AA872)</f>
        <v>5.4746155594763612</v>
      </c>
      <c r="AB83" s="242">
        <f>+IF(H83=0,"",'Ark1'!AC872)</f>
        <v>1.5478047777225956</v>
      </c>
      <c r="AC83" s="243">
        <f>+IF(H83=0,"",'Ark1'!AE872)</f>
        <v>9.2919023952372353</v>
      </c>
      <c r="AD83" s="242">
        <f t="shared" si="62"/>
        <v>2.6845322864491723</v>
      </c>
      <c r="AE83" s="241">
        <f t="shared" si="63"/>
        <v>0.25328279409773929</v>
      </c>
      <c r="AF83" s="221"/>
      <c r="AG83" s="224"/>
      <c r="AI83" s="30"/>
      <c r="AJ83" s="28"/>
      <c r="AK83" s="247"/>
      <c r="AL83" s="29"/>
      <c r="AP83" s="29"/>
    </row>
    <row r="84" spans="1:72" ht="15.6">
      <c r="A84" s="221"/>
      <c r="B84" s="244">
        <f>+'Ark1'!C873</f>
        <v>2024</v>
      </c>
      <c r="C84" s="240">
        <f>+'Ark1'!L873</f>
        <v>5</v>
      </c>
      <c r="D84" s="251" t="s">
        <v>402</v>
      </c>
      <c r="E84" s="240">
        <f>+'Ark1'!D873</f>
        <v>12</v>
      </c>
      <c r="F84" s="240" t="str">
        <f t="shared" si="61"/>
        <v>Des</v>
      </c>
      <c r="G84" s="376">
        <f>+'Ark1'!Q873</f>
        <v>240</v>
      </c>
      <c r="H84" s="376">
        <f>+'Ark1'!R873</f>
        <v>863</v>
      </c>
      <c r="I84" s="241">
        <f>+IF(H84=0,"",'Ark1'!AG873)</f>
        <v>7.8021878672814386</v>
      </c>
      <c r="J84" s="241">
        <f>+IF(H84=0,"",'Ark1'!AH873)</f>
        <v>5.3159753890207639</v>
      </c>
      <c r="K84" s="222"/>
      <c r="L84" s="391">
        <f>+IF(J84=0,"",'Ark1'!AJ873)</f>
        <v>863</v>
      </c>
      <c r="M84" s="222"/>
      <c r="N84" s="222"/>
      <c r="O84" s="222"/>
      <c r="P84" s="241">
        <f>+IF(H84=0,"",'Ark1'!U873)</f>
        <v>12.717728852838921</v>
      </c>
      <c r="Q84" s="221"/>
      <c r="R84" s="496">
        <f>+IF(L84=0,"",'Ark1'!AK873)</f>
        <v>93.218771726535493</v>
      </c>
      <c r="S84" s="494"/>
      <c r="T84" s="497">
        <f>+IF(L84=0,"",'Ark1'!AL873)</f>
        <v>15.014534497932505</v>
      </c>
      <c r="U84" s="221"/>
      <c r="V84" s="242">
        <f>+IF(H84=0,"",'Ark1'!T873)</f>
        <v>4.4704519119351103</v>
      </c>
      <c r="W84" s="243">
        <f>+IF(H84=0,"",'Ark1'!W873)</f>
        <v>0.11587485515643103</v>
      </c>
      <c r="X84" s="243">
        <f>+IF(H84=0,"",'Ark1'!X873)</f>
        <v>18.887601390498254</v>
      </c>
      <c r="Y84" s="243">
        <f>+IF(H84=0,"",'Ark1'!Y873)</f>
        <v>5.909617612977982</v>
      </c>
      <c r="Z84" s="243">
        <f>+IF(H84=0,"",'Ark1'!Z873)</f>
        <v>0</v>
      </c>
      <c r="AA84" s="243">
        <f>+IF(H84=0,"",'Ark1'!AA873)</f>
        <v>4.973808427796734</v>
      </c>
      <c r="AB84" s="242">
        <f>+IF(H84=0,"",'Ark1'!AC873)</f>
        <v>1.1991675964587647</v>
      </c>
      <c r="AC84" s="243">
        <f>+IF(H84=0,"",'Ark1'!AE873)</f>
        <v>10.9727771139171</v>
      </c>
      <c r="AD84" s="242">
        <f t="shared" si="62"/>
        <v>2.5435457705677842</v>
      </c>
      <c r="AE84" s="241">
        <f t="shared" si="63"/>
        <v>0.27809965237543455</v>
      </c>
      <c r="AF84" s="221"/>
      <c r="AG84" s="224"/>
      <c r="AI84" s="30"/>
      <c r="AJ84" s="28"/>
      <c r="AK84" s="247"/>
      <c r="AL84" s="29"/>
      <c r="AP84" s="29"/>
    </row>
    <row r="85" spans="1:72" ht="15" customHeight="1">
      <c r="A85" s="221"/>
      <c r="B85" s="221"/>
      <c r="C85" s="221"/>
      <c r="D85" s="221"/>
      <c r="E85" s="221"/>
      <c r="F85" s="221"/>
      <c r="G85" s="372"/>
      <c r="H85" s="372"/>
      <c r="I85" s="222"/>
      <c r="J85" s="222"/>
      <c r="K85" s="222"/>
      <c r="L85" s="372"/>
      <c r="M85" s="222"/>
      <c r="N85" s="222"/>
      <c r="O85" s="222"/>
      <c r="P85" s="221"/>
      <c r="Q85" s="221"/>
      <c r="R85" s="494"/>
      <c r="S85" s="494"/>
      <c r="T85" s="494"/>
      <c r="U85" s="221"/>
      <c r="V85" s="221"/>
      <c r="W85" s="223"/>
      <c r="X85" s="223"/>
      <c r="Y85" s="223"/>
      <c r="Z85" s="223"/>
      <c r="AA85" s="223"/>
      <c r="AB85" s="221"/>
      <c r="AC85" s="223"/>
      <c r="AD85" s="487"/>
      <c r="AE85" s="222"/>
      <c r="AF85" s="221"/>
      <c r="AG85" s="224"/>
      <c r="AI85" s="30"/>
      <c r="AJ85" s="28"/>
      <c r="AK85" s="225"/>
      <c r="AL85" s="29"/>
      <c r="AP85" s="29"/>
      <c r="BH85" s="236"/>
    </row>
    <row r="86" spans="1:72" ht="15" customHeight="1">
      <c r="A86" s="221"/>
      <c r="B86" s="221"/>
      <c r="C86" s="238" t="s">
        <v>0</v>
      </c>
      <c r="D86" s="221"/>
      <c r="E86" s="279" t="str">
        <f>+D88</f>
        <v>O+</v>
      </c>
      <c r="F86" s="238" t="s">
        <v>582</v>
      </c>
      <c r="G86" s="372"/>
      <c r="H86" s="391">
        <f>SUM(H88:H99)</f>
        <v>110426</v>
      </c>
      <c r="I86" s="222"/>
      <c r="J86" s="222"/>
      <c r="K86" s="222"/>
      <c r="L86" s="372"/>
      <c r="M86" s="222"/>
      <c r="N86" s="222"/>
      <c r="O86" s="222"/>
      <c r="P86" s="272">
        <f>+Klasse!M15</f>
        <v>15.438413960480419</v>
      </c>
      <c r="Q86" s="221"/>
      <c r="R86" s="494"/>
      <c r="S86" s="494"/>
      <c r="T86" s="494"/>
      <c r="U86" s="221"/>
      <c r="V86" s="221"/>
      <c r="W86" s="223"/>
      <c r="X86" s="223"/>
      <c r="Y86" s="223"/>
      <c r="Z86" s="223"/>
      <c r="AA86" s="223"/>
      <c r="AB86" s="221"/>
      <c r="AC86" s="223"/>
      <c r="AD86" s="225">
        <f>+P86/C88</f>
        <v>2.5730689934134032</v>
      </c>
      <c r="AE86" s="222"/>
      <c r="AF86" s="221"/>
      <c r="AG86" s="224"/>
      <c r="AI86" s="30"/>
      <c r="AJ86" s="28"/>
      <c r="AK86" s="225"/>
      <c r="AL86" s="29"/>
      <c r="AP86" s="29"/>
      <c r="BH86" s="236"/>
    </row>
    <row r="87" spans="1:72" ht="15" customHeight="1">
      <c r="A87" s="221"/>
      <c r="B87" s="221"/>
      <c r="C87" s="221"/>
      <c r="D87" s="221"/>
      <c r="E87" s="221"/>
      <c r="F87" s="221"/>
      <c r="G87" s="372"/>
      <c r="H87" s="372"/>
      <c r="I87" s="222"/>
      <c r="J87" s="222"/>
      <c r="K87" s="222"/>
      <c r="L87" s="372"/>
      <c r="M87" s="222"/>
      <c r="N87" s="222"/>
      <c r="O87" s="222"/>
      <c r="P87" s="221"/>
      <c r="Q87" s="221"/>
      <c r="R87" s="494"/>
      <c r="S87" s="494"/>
      <c r="T87" s="494"/>
      <c r="U87" s="221"/>
      <c r="V87" s="221"/>
      <c r="W87" s="223"/>
      <c r="X87" s="223"/>
      <c r="Y87" s="223"/>
      <c r="Z87" s="223"/>
      <c r="AA87" s="223"/>
      <c r="AB87" s="221"/>
      <c r="AC87" s="223"/>
      <c r="AD87" s="487"/>
      <c r="AE87" s="223"/>
      <c r="AF87" s="223"/>
      <c r="AG87" s="224"/>
      <c r="AI87" s="30"/>
      <c r="AJ87" s="28"/>
      <c r="AK87" s="225"/>
      <c r="AL87" s="29"/>
      <c r="AP87" s="29"/>
      <c r="BH87" s="236">
        <f>1+BH84</f>
        <v>1</v>
      </c>
      <c r="BI87" s="29">
        <v>20.659867330016564</v>
      </c>
      <c r="BJ87" s="29">
        <f t="shared" ref="BJ87" si="64">+BI87</f>
        <v>20.659867330016564</v>
      </c>
      <c r="BK87" s="29">
        <f t="shared" ref="BK87" si="65">+BJ87</f>
        <v>20.659867330016564</v>
      </c>
      <c r="BL87" s="29">
        <f t="shared" ref="BL87" si="66">+BK87</f>
        <v>20.659867330016564</v>
      </c>
      <c r="BM87" s="29">
        <f t="shared" ref="BM87" si="67">+BL87</f>
        <v>20.659867330016564</v>
      </c>
      <c r="BN87" s="29">
        <f t="shared" ref="BN87" si="68">+BM87</f>
        <v>20.659867330016564</v>
      </c>
      <c r="BO87" s="29">
        <f t="shared" ref="BO87" si="69">+BN87</f>
        <v>20.659867330016564</v>
      </c>
      <c r="BP87" s="29">
        <f t="shared" ref="BP87" si="70">+BO87</f>
        <v>20.659867330016564</v>
      </c>
      <c r="BQ87" s="29">
        <f t="shared" ref="BQ87" si="71">+BP87</f>
        <v>20.659867330016564</v>
      </c>
      <c r="BR87" s="29">
        <f t="shared" ref="BR87" si="72">+BQ87</f>
        <v>20.659867330016564</v>
      </c>
      <c r="BS87" s="29">
        <f t="shared" ref="BS87" si="73">+BR87</f>
        <v>20.659867330016564</v>
      </c>
      <c r="BT87" s="29">
        <f t="shared" ref="BT87" si="74">+BS87</f>
        <v>20.659867330016564</v>
      </c>
    </row>
    <row r="88" spans="1:72" ht="15.6">
      <c r="A88" s="221"/>
      <c r="B88" s="244">
        <f>+'Ark1'!C874</f>
        <v>2024</v>
      </c>
      <c r="C88" s="29">
        <f>+'Ark1'!L874</f>
        <v>6</v>
      </c>
      <c r="D88" s="29" t="s">
        <v>32</v>
      </c>
      <c r="E88" s="29">
        <f>+'Ark1'!D874</f>
        <v>1</v>
      </c>
      <c r="F88" s="29" t="str">
        <f t="shared" ref="F88:F99" si="75">+F73</f>
        <v>Jan</v>
      </c>
      <c r="G88" s="362">
        <f>+'Ark1'!Q874</f>
        <v>315</v>
      </c>
      <c r="H88" s="362">
        <f>+'Ark1'!R874</f>
        <v>1258</v>
      </c>
      <c r="I88" s="30">
        <f>+IF(H88=0,"",'Ark1'!AG874)</f>
        <v>14.444827190262943</v>
      </c>
      <c r="J88" s="30">
        <f>+IF(H88=0,"",'Ark1'!AH874)</f>
        <v>10.533282649779336</v>
      </c>
      <c r="K88" s="222"/>
      <c r="L88" s="391">
        <f>+IF(J88=0,"",'Ark1'!AJ874)</f>
        <v>762</v>
      </c>
      <c r="M88" s="222"/>
      <c r="N88" s="222"/>
      <c r="O88" s="222"/>
      <c r="P88" s="33">
        <f>+IF(H88=0,"",'Ark1'!U874)</f>
        <v>15.529014308426085</v>
      </c>
      <c r="Q88" s="221"/>
      <c r="R88" s="496">
        <f>+IF(L88=0,"",'Ark1'!AK874)</f>
        <v>97.989632545931812</v>
      </c>
      <c r="S88" s="494"/>
      <c r="T88" s="497">
        <f>+IF(L88=0,"",'Ark1'!AL874)</f>
        <v>17.061655173329861</v>
      </c>
      <c r="U88" s="221"/>
      <c r="V88" s="28">
        <f>+IF(H88=0,"",'Ark1'!T874)</f>
        <v>5.5461049284578703</v>
      </c>
      <c r="W88" s="35">
        <f>+IF(H88=0,"",'Ark1'!W874)</f>
        <v>2.3052464228934819</v>
      </c>
      <c r="X88" s="35">
        <f>+IF(H88=0,"",'Ark1'!X874)</f>
        <v>33.624801271860107</v>
      </c>
      <c r="Y88" s="35">
        <f>+IF(H88=0,"",'Ark1'!Y874)</f>
        <v>11.20826709062003</v>
      </c>
      <c r="Z88" s="35">
        <f>+IF(H88=0,"",'Ark1'!Z874)</f>
        <v>0.23847376788553259</v>
      </c>
      <c r="AA88" s="35">
        <f>+IF(H88=0,"",'Ark1'!AA874)</f>
        <v>5.6150781406875563</v>
      </c>
      <c r="AB88" s="28">
        <f>+IF(H88=0,"",'Ark1'!AC874)</f>
        <v>1.51038427662495</v>
      </c>
      <c r="AC88" s="35">
        <f>+IF(H88=0,"",'Ark1'!AE874)</f>
        <v>23.994433144988086</v>
      </c>
      <c r="AD88" s="28">
        <f t="shared" ref="AD88:AD99" si="76">+IF(H88=0,"",+P88/C88)</f>
        <v>2.5881690514043476</v>
      </c>
      <c r="AE88" s="30">
        <f t="shared" ref="AE88:AE99" si="77">+IF(H88=0,"",G88/H88)</f>
        <v>0.25039745627980919</v>
      </c>
      <c r="AF88" s="221"/>
      <c r="AG88" s="224"/>
      <c r="AI88" s="30"/>
      <c r="AJ88" s="28"/>
      <c r="AK88" s="247"/>
      <c r="AL88" s="29"/>
      <c r="AP88" s="29"/>
    </row>
    <row r="89" spans="1:72" ht="15.6">
      <c r="A89" s="221"/>
      <c r="B89" s="244">
        <f>+'Ark1'!C875</f>
        <v>2024</v>
      </c>
      <c r="C89" s="29">
        <f>+'Ark1'!L875</f>
        <v>6</v>
      </c>
      <c r="D89" s="29" t="s">
        <v>32</v>
      </c>
      <c r="E89" s="29">
        <f>+'Ark1'!D875</f>
        <v>2</v>
      </c>
      <c r="F89" s="29" t="str">
        <f t="shared" si="75"/>
        <v>Feb</v>
      </c>
      <c r="G89" s="362">
        <f>+'Ark1'!Q875</f>
        <v>373</v>
      </c>
      <c r="H89" s="362">
        <f>+'Ark1'!R875</f>
        <v>1657</v>
      </c>
      <c r="I89" s="30">
        <f>+IF(H89=0,"",'Ark1'!AG875)</f>
        <v>15.442684063373722</v>
      </c>
      <c r="J89" s="30">
        <f>+IF(H89=0,"",'Ark1'!AH875)</f>
        <v>10.768670957041262</v>
      </c>
      <c r="K89" s="222"/>
      <c r="L89" s="391">
        <f>+IF(J89=0,"",'Ark1'!AJ875)</f>
        <v>1292</v>
      </c>
      <c r="M89" s="222"/>
      <c r="N89" s="222"/>
      <c r="O89" s="222"/>
      <c r="P89" s="33">
        <f>+IF(H89=0,"",'Ark1'!U875)</f>
        <v>15.359686179843091</v>
      </c>
      <c r="Q89" s="221"/>
      <c r="R89" s="496">
        <f>+IF(L89=0,"",'Ark1'!AK875)</f>
        <v>96.055495356037156</v>
      </c>
      <c r="S89" s="494"/>
      <c r="T89" s="497">
        <f>+IF(L89=0,"",'Ark1'!AL875)</f>
        <v>17.281675475584517</v>
      </c>
      <c r="U89" s="221"/>
      <c r="V89" s="28">
        <f>+IF(H89=0,"",'Ark1'!T875)</f>
        <v>5.2751961375980692</v>
      </c>
      <c r="W89" s="35">
        <f>+IF(H89=0,"",'Ark1'!W875)</f>
        <v>1.3277006638503319</v>
      </c>
      <c r="X89" s="35">
        <f>+IF(H89=0,"",'Ark1'!X875)</f>
        <v>32.166566083283051</v>
      </c>
      <c r="Y89" s="35">
        <f>+IF(H89=0,"",'Ark1'!Y875)</f>
        <v>7.3023536511768254</v>
      </c>
      <c r="Z89" s="35">
        <f>+IF(H89=0,"",'Ark1'!Z875)</f>
        <v>0.18105009052504528</v>
      </c>
      <c r="AA89" s="35">
        <f>+IF(H89=0,"",'Ark1'!AA875)</f>
        <v>4.8292789780343668</v>
      </c>
      <c r="AB89" s="28">
        <f>+IF(H89=0,"",'Ark1'!AC875)</f>
        <v>1.4542947367037236</v>
      </c>
      <c r="AC89" s="35">
        <f>+IF(H89=0,"",'Ark1'!AE875)</f>
        <v>20.805987626855757</v>
      </c>
      <c r="AD89" s="28">
        <f t="shared" si="76"/>
        <v>2.5599476966405152</v>
      </c>
      <c r="AE89" s="30">
        <f t="shared" si="77"/>
        <v>0.22510561255280628</v>
      </c>
      <c r="AF89" s="221"/>
      <c r="AG89" s="224"/>
      <c r="AI89" s="30"/>
      <c r="AJ89" s="28"/>
      <c r="AK89" s="247"/>
      <c r="AL89" s="29"/>
      <c r="AP89" s="29"/>
    </row>
    <row r="90" spans="1:72" ht="15.6">
      <c r="A90" s="221"/>
      <c r="B90" s="244">
        <f>+'Ark1'!C876</f>
        <v>2024</v>
      </c>
      <c r="C90" s="29">
        <f>+'Ark1'!L876</f>
        <v>6</v>
      </c>
      <c r="D90" s="29" t="s">
        <v>32</v>
      </c>
      <c r="E90" s="29">
        <f>+'Ark1'!D876</f>
        <v>3</v>
      </c>
      <c r="F90" s="29" t="str">
        <f t="shared" si="75"/>
        <v>Mar</v>
      </c>
      <c r="G90" s="362">
        <f>+'Ark1'!Q876</f>
        <v>1899</v>
      </c>
      <c r="H90" s="362">
        <f>+'Ark1'!R876</f>
        <v>5913</v>
      </c>
      <c r="I90" s="30">
        <f>+IF(H90=0,"",'Ark1'!AG876)</f>
        <v>14.321005594710453</v>
      </c>
      <c r="J90" s="30">
        <f>+IF(H90=0,"",'Ark1'!AH876)</f>
        <v>9.9644708574828442</v>
      </c>
      <c r="K90" s="222"/>
      <c r="L90" s="391">
        <f>+IF(J90=0,"",'Ark1'!AJ876)</f>
        <v>5010</v>
      </c>
      <c r="M90" s="222"/>
      <c r="N90" s="222"/>
      <c r="O90" s="222"/>
      <c r="P90" s="33">
        <f>+IF(H90=0,"",'Ark1'!U876)</f>
        <v>17.945966514459691</v>
      </c>
      <c r="Q90" s="221"/>
      <c r="R90" s="496">
        <f>+IF(L90=0,"",'Ark1'!AK876)</f>
        <v>100.27131736526952</v>
      </c>
      <c r="S90" s="494"/>
      <c r="T90" s="497">
        <f>+IF(L90=0,"",'Ark1'!AL876)</f>
        <v>17.269104581097682</v>
      </c>
      <c r="U90" s="221"/>
      <c r="V90" s="28">
        <f>+IF(H90=0,"",'Ark1'!T876)</f>
        <v>5.2577371892440397</v>
      </c>
      <c r="W90" s="35">
        <f>+IF(H90=0,"",'Ark1'!W876)</f>
        <v>2.4353120243531197</v>
      </c>
      <c r="X90" s="35">
        <f>+IF(H90=0,"",'Ark1'!X876)</f>
        <v>48.266531371554194</v>
      </c>
      <c r="Y90" s="35">
        <f>+IF(H90=0,"",'Ark1'!Y876)</f>
        <v>20.023676644681217</v>
      </c>
      <c r="Z90" s="35">
        <f>+IF(H90=0,"",'Ark1'!Z876)</f>
        <v>0.59191611703027236</v>
      </c>
      <c r="AA90" s="35">
        <f>+IF(H90=0,"",'Ark1'!AA876)</f>
        <v>6.5490637606406956</v>
      </c>
      <c r="AB90" s="28">
        <f>+IF(H90=0,"",'Ark1'!AC876)</f>
        <v>1.5577940256054672</v>
      </c>
      <c r="AC90" s="35">
        <f>+IF(H90=0,"",'Ark1'!AE876)</f>
        <v>30.210120816129344</v>
      </c>
      <c r="AD90" s="28">
        <f t="shared" si="76"/>
        <v>2.9909944190766153</v>
      </c>
      <c r="AE90" s="30">
        <f t="shared" si="77"/>
        <v>0.32115677321156771</v>
      </c>
      <c r="AF90" s="221"/>
      <c r="AG90" s="224"/>
      <c r="AI90" s="30"/>
      <c r="AJ90" s="28"/>
      <c r="AK90" s="247"/>
      <c r="AL90" s="29"/>
      <c r="AP90" s="29"/>
    </row>
    <row r="91" spans="1:72" ht="15.6">
      <c r="A91" s="221"/>
      <c r="B91" s="244">
        <f>+'Ark1'!C877</f>
        <v>2024</v>
      </c>
      <c r="C91" s="29">
        <f>+'Ark1'!L877</f>
        <v>6</v>
      </c>
      <c r="D91" s="29" t="s">
        <v>32</v>
      </c>
      <c r="E91" s="29">
        <f>+'Ark1'!D877</f>
        <v>4</v>
      </c>
      <c r="F91" s="29" t="str">
        <f t="shared" si="75"/>
        <v>Apr</v>
      </c>
      <c r="G91" s="362">
        <f>+'Ark1'!Q877</f>
        <v>455</v>
      </c>
      <c r="H91" s="362">
        <f>+'Ark1'!R877</f>
        <v>1400</v>
      </c>
      <c r="I91" s="30">
        <f>+IF(H91=0,"",'Ark1'!AG877)</f>
        <v>19.662921348314612</v>
      </c>
      <c r="J91" s="30">
        <f>+IF(H91=0,"",'Ark1'!AH877)</f>
        <v>15.034846620287205</v>
      </c>
      <c r="K91" s="222"/>
      <c r="L91" s="391">
        <f>+IF(J91=0,"",'Ark1'!AJ877)</f>
        <v>1014</v>
      </c>
      <c r="M91" s="222"/>
      <c r="N91" s="222"/>
      <c r="O91" s="222"/>
      <c r="P91" s="33">
        <f>+IF(H91=0,"",'Ark1'!U877)</f>
        <v>17.313785714285704</v>
      </c>
      <c r="Q91" s="221"/>
      <c r="R91" s="496">
        <f>+IF(L91=0,"",'Ark1'!AK877)</f>
        <v>99.203057199210889</v>
      </c>
      <c r="S91" s="494"/>
      <c r="T91" s="497">
        <f>+IF(L91=0,"",'Ark1'!AL877)</f>
        <v>17.041351819652711</v>
      </c>
      <c r="U91" s="221"/>
      <c r="V91" s="28">
        <f>+IF(H91=0,"",'Ark1'!T877)</f>
        <v>5.0049999999999999</v>
      </c>
      <c r="W91" s="35">
        <f>+IF(H91=0,"",'Ark1'!W877)</f>
        <v>1.9285714285714279</v>
      </c>
      <c r="X91" s="35">
        <f>+IF(H91=0,"",'Ark1'!X877)</f>
        <v>45.714285714285722</v>
      </c>
      <c r="Y91" s="35">
        <f>+IF(H91=0,"",'Ark1'!Y877)</f>
        <v>14.785714285714288</v>
      </c>
      <c r="Z91" s="35">
        <f>+IF(H91=0,"",'Ark1'!Z877)</f>
        <v>0.64285714285714302</v>
      </c>
      <c r="AA91" s="35">
        <f>+IF(H91=0,"",'Ark1'!AA877)</f>
        <v>5.8228763103393009</v>
      </c>
      <c r="AB91" s="28">
        <f>+IF(H91=0,"",'Ark1'!AC877)</f>
        <v>1.5772863224085685</v>
      </c>
      <c r="AC91" s="35">
        <f>+IF(H91=0,"",'Ark1'!AE877)</f>
        <v>39.11706361595764</v>
      </c>
      <c r="AD91" s="28">
        <f t="shared" si="76"/>
        <v>2.8856309523809505</v>
      </c>
      <c r="AE91" s="30">
        <f t="shared" si="77"/>
        <v>0.32500000000000001</v>
      </c>
      <c r="AF91" s="221"/>
      <c r="AG91" s="224"/>
      <c r="AI91" s="30"/>
      <c r="AJ91" s="28"/>
      <c r="AK91" s="247"/>
      <c r="AL91" s="29"/>
      <c r="AP91" s="29"/>
    </row>
    <row r="92" spans="1:72" ht="15.6">
      <c r="A92" s="221"/>
      <c r="B92" s="244">
        <f>+'Ark1'!C878</f>
        <v>2024</v>
      </c>
      <c r="C92" s="29">
        <f>+'Ark1'!L878</f>
        <v>6</v>
      </c>
      <c r="D92" s="29" t="s">
        <v>32</v>
      </c>
      <c r="E92" s="29">
        <f>+'Ark1'!D878</f>
        <v>5</v>
      </c>
      <c r="F92" s="29" t="str">
        <f t="shared" si="75"/>
        <v>Mai</v>
      </c>
      <c r="G92" s="362">
        <f>+'Ark1'!Q878</f>
        <v>169</v>
      </c>
      <c r="H92" s="362">
        <f>+'Ark1'!R878</f>
        <v>311</v>
      </c>
      <c r="I92" s="30">
        <f>+IF(H92=0,"",'Ark1'!AG878)</f>
        <v>9.6523898199875831</v>
      </c>
      <c r="J92" s="30">
        <f>+IF(H92=0,"",'Ark1'!AH878)</f>
        <v>7.8236433363449391</v>
      </c>
      <c r="K92" s="222"/>
      <c r="L92" s="391">
        <f>+IF(J92=0,"",'Ark1'!AJ878)</f>
        <v>295</v>
      </c>
      <c r="M92" s="222"/>
      <c r="N92" s="222"/>
      <c r="O92" s="222"/>
      <c r="P92" s="33">
        <f>+IF(H92=0,"",'Ark1'!U878)</f>
        <v>20.938585209003211</v>
      </c>
      <c r="Q92" s="221"/>
      <c r="R92" s="496">
        <f>+IF(L92=0,"",'Ark1'!AK878)</f>
        <v>104.47491525423727</v>
      </c>
      <c r="S92" s="494"/>
      <c r="T92" s="497">
        <f>+IF(L92=0,"",'Ark1'!AL878)</f>
        <v>17.795809871431686</v>
      </c>
      <c r="U92" s="221"/>
      <c r="V92" s="28">
        <f>+IF(H92=0,"",'Ark1'!T878)</f>
        <v>5.2379421221864941</v>
      </c>
      <c r="W92" s="35">
        <f>+IF(H92=0,"",'Ark1'!W878)</f>
        <v>2.8938906752411571</v>
      </c>
      <c r="X92" s="35">
        <f>+IF(H92=0,"",'Ark1'!X878)</f>
        <v>72.025723472668815</v>
      </c>
      <c r="Y92" s="35">
        <f>+IF(H92=0,"",'Ark1'!Y878)</f>
        <v>35.369774919614137</v>
      </c>
      <c r="Z92" s="35">
        <f>+IF(H92=0,"",'Ark1'!Z878)</f>
        <v>0.64308681672025703</v>
      </c>
      <c r="AA92" s="35">
        <f>+IF(H92=0,"",'Ark1'!AA878)</f>
        <v>6.7513240281751186</v>
      </c>
      <c r="AB92" s="28">
        <f>+IF(H92=0,"",'Ark1'!AC878)</f>
        <v>1.6241666504848784</v>
      </c>
      <c r="AC92" s="35">
        <f>+IF(H92=0,"",'Ark1'!AE878)</f>
        <v>32.401163886399203</v>
      </c>
      <c r="AD92" s="28">
        <f t="shared" si="76"/>
        <v>3.489764201500535</v>
      </c>
      <c r="AE92" s="30">
        <f t="shared" si="77"/>
        <v>0.54340836012861737</v>
      </c>
      <c r="AF92" s="221"/>
      <c r="AG92" s="224"/>
      <c r="AI92" s="30"/>
      <c r="AJ92" s="28"/>
      <c r="AK92" s="247"/>
      <c r="AL92" s="29"/>
      <c r="AP92" s="29"/>
    </row>
    <row r="93" spans="1:72" ht="15.6">
      <c r="A93" s="221"/>
      <c r="B93" s="244">
        <f>+'Ark1'!C879</f>
        <v>2024</v>
      </c>
      <c r="C93" s="29">
        <f>+'Ark1'!L879</f>
        <v>6</v>
      </c>
      <c r="D93" s="29" t="s">
        <v>32</v>
      </c>
      <c r="E93" s="29">
        <f>+'Ark1'!D879</f>
        <v>6</v>
      </c>
      <c r="F93" s="29" t="str">
        <f t="shared" si="75"/>
        <v>Jun</v>
      </c>
      <c r="G93" s="362">
        <f>+'Ark1'!Q879</f>
        <v>101</v>
      </c>
      <c r="H93" s="362">
        <f>+'Ark1'!R879</f>
        <v>234</v>
      </c>
      <c r="I93" s="30">
        <f>+IF(H93=0,"",'Ark1'!AG879)</f>
        <v>6.0731897222943152</v>
      </c>
      <c r="J93" s="30">
        <f>+IF(H93=0,"",'Ark1'!AH879)</f>
        <v>5.8985309747207699</v>
      </c>
      <c r="K93" s="222"/>
      <c r="L93" s="391">
        <f>+IF(J93=0,"",'Ark1'!AJ879)</f>
        <v>225</v>
      </c>
      <c r="M93" s="222"/>
      <c r="N93" s="222"/>
      <c r="O93" s="222"/>
      <c r="P93" s="33">
        <f>+IF(H93=0,"",'Ark1'!U879)</f>
        <v>19.329914529914536</v>
      </c>
      <c r="Q93" s="221"/>
      <c r="R93" s="496">
        <f>+IF(L93=0,"",'Ark1'!AK879)</f>
        <v>100.64266666666671</v>
      </c>
      <c r="S93" s="494"/>
      <c r="T93" s="497">
        <f>+IF(L93=0,"",'Ark1'!AL879)</f>
        <v>17.448900702128515</v>
      </c>
      <c r="U93" s="221"/>
      <c r="V93" s="28">
        <f>+IF(H93=0,"",'Ark1'!T879)</f>
        <v>5.3803418803418808</v>
      </c>
      <c r="W93" s="35">
        <f>+IF(H93=0,"",'Ark1'!W879)</f>
        <v>4.700854700854701</v>
      </c>
      <c r="X93" s="35">
        <f>+IF(H93=0,"",'Ark1'!X879)</f>
        <v>56.837606837606813</v>
      </c>
      <c r="Y93" s="35">
        <f>+IF(H93=0,"",'Ark1'!Y879)</f>
        <v>30.769230769230759</v>
      </c>
      <c r="Z93" s="35">
        <f>+IF(H93=0,"",'Ark1'!Z879)</f>
        <v>2.5641025641025639</v>
      </c>
      <c r="AA93" s="35">
        <f>+IF(H93=0,"",'Ark1'!AA879)</f>
        <v>8.0132344052648445</v>
      </c>
      <c r="AB93" s="28">
        <f>+IF(H93=0,"",'Ark1'!AC879)</f>
        <v>1.8129986171207988</v>
      </c>
      <c r="AC93" s="35">
        <f>+IF(H93=0,"",'Ark1'!AE879)</f>
        <v>54.346566313585157</v>
      </c>
      <c r="AD93" s="28">
        <f t="shared" si="76"/>
        <v>3.2216524216524225</v>
      </c>
      <c r="AE93" s="30">
        <f t="shared" si="77"/>
        <v>0.43162393162393164</v>
      </c>
      <c r="AF93" s="221"/>
      <c r="AG93" s="224"/>
      <c r="AI93" s="30"/>
      <c r="AJ93" s="28"/>
      <c r="AK93" s="247"/>
      <c r="AL93" s="29"/>
      <c r="AP93" s="29"/>
    </row>
    <row r="94" spans="1:72" ht="15.6">
      <c r="A94" s="221"/>
      <c r="B94" s="244">
        <f>+'Ark1'!C880</f>
        <v>2024</v>
      </c>
      <c r="C94" s="29">
        <f>+'Ark1'!L880</f>
        <v>6</v>
      </c>
      <c r="D94" s="29" t="s">
        <v>32</v>
      </c>
      <c r="E94" s="29">
        <f>+'Ark1'!D880</f>
        <v>7</v>
      </c>
      <c r="F94" s="29" t="str">
        <f t="shared" si="75"/>
        <v>Jul</v>
      </c>
      <c r="G94" s="362">
        <f>+'Ark1'!Q880</f>
        <v>54</v>
      </c>
      <c r="H94" s="362">
        <f>+'Ark1'!R880</f>
        <v>115</v>
      </c>
      <c r="I94" s="30">
        <f>+IF(H94=0,"",'Ark1'!AG880)</f>
        <v>3.3478893740902476</v>
      </c>
      <c r="J94" s="30">
        <f>+IF(H94=0,"",'Ark1'!AH880)</f>
        <v>2.8568091764599961</v>
      </c>
      <c r="K94" s="222"/>
      <c r="L94" s="391">
        <f>+IF(J94=0,"",'Ark1'!AJ880)</f>
        <v>115</v>
      </c>
      <c r="M94" s="222"/>
      <c r="N94" s="222"/>
      <c r="O94" s="222"/>
      <c r="P94" s="33">
        <f>+IF(H94=0,"",'Ark1'!U880)</f>
        <v>17.654782608695655</v>
      </c>
      <c r="Q94" s="221"/>
      <c r="R94" s="496">
        <f>+IF(L94=0,"",'Ark1'!AK880)</f>
        <v>99.234782608695681</v>
      </c>
      <c r="S94" s="494"/>
      <c r="T94" s="497">
        <f>+IF(L94=0,"",'Ark1'!AL880)</f>
        <v>17.252188023507717</v>
      </c>
      <c r="U94" s="221"/>
      <c r="V94" s="28">
        <f>+IF(H94=0,"",'Ark1'!T880)</f>
        <v>4.7652173913043478</v>
      </c>
      <c r="W94" s="35">
        <f>+IF(H94=0,"",'Ark1'!W880)</f>
        <v>1.7391304347826086</v>
      </c>
      <c r="X94" s="35">
        <f>+IF(H94=0,"",'Ark1'!X880)</f>
        <v>55.652173913043477</v>
      </c>
      <c r="Y94" s="35">
        <f>+IF(H94=0,"",'Ark1'!Y880)</f>
        <v>20</v>
      </c>
      <c r="Z94" s="35">
        <f>+IF(H94=0,"",'Ark1'!Z880)</f>
        <v>0</v>
      </c>
      <c r="AA94" s="35">
        <f>+IF(H94=0,"",'Ark1'!AA880)</f>
        <v>6.3716934269198724</v>
      </c>
      <c r="AB94" s="28">
        <f>+IF(H94=0,"",'Ark1'!AC880)</f>
        <v>1.4466178533429579</v>
      </c>
      <c r="AC94" s="35">
        <f>+IF(H94=0,"",'Ark1'!AE880)</f>
        <v>1.5735004534299823</v>
      </c>
      <c r="AD94" s="28">
        <f t="shared" si="76"/>
        <v>2.9424637681159425</v>
      </c>
      <c r="AE94" s="30">
        <f t="shared" si="77"/>
        <v>0.46956521739130436</v>
      </c>
      <c r="AF94" s="221"/>
      <c r="AG94" s="224"/>
      <c r="AI94" s="30"/>
      <c r="AJ94" s="28"/>
      <c r="AK94" s="247"/>
      <c r="AL94" s="29"/>
      <c r="AP94" s="29"/>
    </row>
    <row r="95" spans="1:72" ht="15.6">
      <c r="A95" s="221"/>
      <c r="B95" s="244">
        <f>+'Ark1'!C881</f>
        <v>2024</v>
      </c>
      <c r="C95" s="29">
        <f>+'Ark1'!L881</f>
        <v>6</v>
      </c>
      <c r="D95" s="29" t="s">
        <v>32</v>
      </c>
      <c r="E95" s="29">
        <f>+'Ark1'!D881</f>
        <v>8</v>
      </c>
      <c r="F95" s="29" t="str">
        <f t="shared" si="75"/>
        <v>Aug</v>
      </c>
      <c r="G95" s="362">
        <f>+'Ark1'!Q881</f>
        <v>1578</v>
      </c>
      <c r="H95" s="362">
        <f>+'Ark1'!R881</f>
        <v>5660</v>
      </c>
      <c r="I95" s="30">
        <f>+IF(H95=0,"",'Ark1'!AG881)</f>
        <v>5.6056254332970195</v>
      </c>
      <c r="J95" s="30">
        <f>+IF(H95=0,"",'Ark1'!AH881)</f>
        <v>4.7961675545262255</v>
      </c>
      <c r="K95" s="222"/>
      <c r="L95" s="391">
        <f>+IF(J95=0,"",'Ark1'!AJ881)</f>
        <v>5653</v>
      </c>
      <c r="M95" s="222"/>
      <c r="N95" s="222"/>
      <c r="O95" s="222"/>
      <c r="P95" s="33">
        <f>+IF(H95=0,"",'Ark1'!U881)</f>
        <v>18.803091872791455</v>
      </c>
      <c r="Q95" s="221"/>
      <c r="R95" s="496">
        <f>+IF(L95=0,"",'Ark1'!AK881)</f>
        <v>101.41855651866274</v>
      </c>
      <c r="S95" s="494"/>
      <c r="T95" s="497">
        <f>+IF(L95=0,"",'Ark1'!AL881)</f>
        <v>17.298010233555829</v>
      </c>
      <c r="U95" s="221"/>
      <c r="V95" s="28">
        <f>+IF(H95=0,"",'Ark1'!T881)</f>
        <v>4.7249116607773871</v>
      </c>
      <c r="W95" s="35">
        <f>+IF(H95=0,"",'Ark1'!W881)</f>
        <v>0.51236749116607772</v>
      </c>
      <c r="X95" s="35">
        <f>+IF(H95=0,"",'Ark1'!X881)</f>
        <v>54.57597173144876</v>
      </c>
      <c r="Y95" s="35">
        <f>+IF(H95=0,"",'Ark1'!Y881)</f>
        <v>30.335689045936395</v>
      </c>
      <c r="Z95" s="35">
        <f>+IF(H95=0,"",'Ark1'!Z881)</f>
        <v>0</v>
      </c>
      <c r="AA95" s="35">
        <f>+IF(H95=0,"",'Ark1'!AA881)</f>
        <v>6.603394243013609</v>
      </c>
      <c r="AB95" s="28">
        <f>+IF(H95=0,"",'Ark1'!AC881)</f>
        <v>1.4411106494148731</v>
      </c>
      <c r="AC95" s="35">
        <f>+IF(H95=0,"",'Ark1'!AE881)</f>
        <v>-3.9623357407059361</v>
      </c>
      <c r="AD95" s="28">
        <f t="shared" si="76"/>
        <v>3.1338486454652426</v>
      </c>
      <c r="AE95" s="30">
        <f t="shared" si="77"/>
        <v>0.27879858657243817</v>
      </c>
      <c r="AF95" s="221"/>
      <c r="AG95" s="224"/>
      <c r="AI95" s="30"/>
      <c r="AJ95" s="28"/>
      <c r="AK95" s="247"/>
      <c r="AL95" s="29"/>
      <c r="AP95" s="29"/>
    </row>
    <row r="96" spans="1:72" ht="15.6">
      <c r="A96" s="221"/>
      <c r="B96" s="244">
        <f>+'Ark1'!C882</f>
        <v>2024</v>
      </c>
      <c r="C96" s="29">
        <f>+'Ark1'!L882</f>
        <v>6</v>
      </c>
      <c r="D96" s="29" t="s">
        <v>32</v>
      </c>
      <c r="E96" s="29">
        <f>+'Ark1'!D882</f>
        <v>9</v>
      </c>
      <c r="F96" s="29" t="str">
        <f t="shared" si="75"/>
        <v>Sep</v>
      </c>
      <c r="G96" s="362">
        <f>+'Ark1'!Q882</f>
        <v>4698</v>
      </c>
      <c r="H96" s="362">
        <f>+'Ark1'!R882</f>
        <v>26481</v>
      </c>
      <c r="I96" s="30">
        <f>+IF(H96=0,"",'Ark1'!AG882)</f>
        <v>7.2201152230162498</v>
      </c>
      <c r="J96" s="30">
        <f>+IF(H96=0,"",'Ark1'!AH882)</f>
        <v>5.3510696644860927</v>
      </c>
      <c r="K96" s="222"/>
      <c r="L96" s="391">
        <f>+IF(J96=0,"",'Ark1'!AJ882)</f>
        <v>26466</v>
      </c>
      <c r="M96" s="222"/>
      <c r="N96" s="222"/>
      <c r="O96" s="222"/>
      <c r="P96" s="33">
        <f>+IF(H96=0,"",'Ark1'!U882)</f>
        <v>14.769789660511289</v>
      </c>
      <c r="Q96" s="221"/>
      <c r="R96" s="496">
        <f>+IF(L96=0,"",'Ark1'!AK882)</f>
        <v>94.948987380034495</v>
      </c>
      <c r="S96" s="494"/>
      <c r="T96" s="497">
        <f>+IF(L96=0,"",'Ark1'!AL882)</f>
        <v>16.729436366817389</v>
      </c>
      <c r="U96" s="221"/>
      <c r="V96" s="28">
        <f>+IF(H96=0,"",'Ark1'!T882)</f>
        <v>4.8833125637249362</v>
      </c>
      <c r="W96" s="35">
        <f>+IF(H96=0,"",'Ark1'!W882)</f>
        <v>0.44937879989426377</v>
      </c>
      <c r="X96" s="35">
        <f>+IF(H96=0,"",'Ark1'!X882)</f>
        <v>24.292889241342849</v>
      </c>
      <c r="Y96" s="35">
        <f>+IF(H96=0,"",'Ark1'!Y882)</f>
        <v>9.5993353725312485</v>
      </c>
      <c r="Z96" s="35">
        <f>+IF(H96=0,"",'Ark1'!Z882)</f>
        <v>7.5525848721725028E-3</v>
      </c>
      <c r="AA96" s="35">
        <f>+IF(H96=0,"",'Ark1'!AA882)</f>
        <v>4.928307481702868</v>
      </c>
      <c r="AB96" s="28">
        <f>+IF(H96=0,"",'Ark1'!AC882)</f>
        <v>1.4582729571116204</v>
      </c>
      <c r="AC96" s="35">
        <f>+IF(H96=0,"",'Ark1'!AE882)</f>
        <v>-5.4430276785958309</v>
      </c>
      <c r="AD96" s="28">
        <f t="shared" si="76"/>
        <v>2.4616316100852149</v>
      </c>
      <c r="AE96" s="30">
        <f t="shared" si="77"/>
        <v>0.17741021864733206</v>
      </c>
      <c r="AF96" s="221"/>
      <c r="AG96" s="224"/>
      <c r="AI96" s="30"/>
      <c r="AJ96" s="28"/>
      <c r="AK96" s="247"/>
      <c r="AL96" s="29"/>
      <c r="AP96" s="29"/>
    </row>
    <row r="97" spans="1:72" ht="15.6">
      <c r="A97" s="221"/>
      <c r="B97" s="244">
        <f>+'Ark1'!C883</f>
        <v>2024</v>
      </c>
      <c r="C97" s="29">
        <f>+'Ark1'!L883</f>
        <v>6</v>
      </c>
      <c r="D97" s="29" t="s">
        <v>32</v>
      </c>
      <c r="E97" s="29">
        <f>+'Ark1'!D883</f>
        <v>10</v>
      </c>
      <c r="F97" s="29" t="str">
        <f t="shared" si="75"/>
        <v>Okt</v>
      </c>
      <c r="G97" s="362">
        <f>+'Ark1'!Q883</f>
        <v>7092</v>
      </c>
      <c r="H97" s="362">
        <f>+'Ark1'!R883</f>
        <v>50611</v>
      </c>
      <c r="I97" s="30">
        <f>+IF(H97=0,"",'Ark1'!AG883)</f>
        <v>12.41658652430767</v>
      </c>
      <c r="J97" s="30">
        <f>+IF(H97=0,"",'Ark1'!AH883)</f>
        <v>9.6296553563731191</v>
      </c>
      <c r="K97" s="222"/>
      <c r="L97" s="391">
        <f>+IF(J97=0,"",'Ark1'!AJ883)</f>
        <v>50571</v>
      </c>
      <c r="M97" s="222"/>
      <c r="N97" s="222"/>
      <c r="O97" s="222"/>
      <c r="P97" s="33">
        <f>+IF(H97=0,"",'Ark1'!U883)</f>
        <v>14.868155144138537</v>
      </c>
      <c r="Q97" s="221"/>
      <c r="R97" s="496">
        <f>+IF(L97=0,"",'Ark1'!AK883)</f>
        <v>95.107300626841905</v>
      </c>
      <c r="S97" s="494"/>
      <c r="T97" s="497">
        <f>+IF(L97=0,"",'Ark1'!AL883)</f>
        <v>16.654655547832451</v>
      </c>
      <c r="U97" s="221"/>
      <c r="V97" s="28">
        <f>+IF(H97=0,"",'Ark1'!T883)</f>
        <v>5.0551856315820656</v>
      </c>
      <c r="W97" s="35">
        <f>+IF(H97=0,"",'Ark1'!W883)</f>
        <v>0.49989132797217983</v>
      </c>
      <c r="X97" s="35">
        <f>+IF(H97=0,"",'Ark1'!X883)</f>
        <v>23.413882357590239</v>
      </c>
      <c r="Y97" s="35">
        <f>+IF(H97=0,"",'Ark1'!Y883)</f>
        <v>11.934164509691575</v>
      </c>
      <c r="Z97" s="35">
        <f>+IF(H97=0,"",'Ark1'!Z883)</f>
        <v>1.9758550512734389E-3</v>
      </c>
      <c r="AA97" s="35">
        <f>+IF(H97=0,"",'Ark1'!AA883)</f>
        <v>5.3887124475154735</v>
      </c>
      <c r="AB97" s="28">
        <f>+IF(H97=0,"",'Ark1'!AC883)</f>
        <v>1.4540634709537323</v>
      </c>
      <c r="AC97" s="35">
        <f>+IF(H97=0,"",'Ark1'!AE883)</f>
        <v>0.36002830924313112</v>
      </c>
      <c r="AD97" s="28">
        <f t="shared" si="76"/>
        <v>2.4780258573564229</v>
      </c>
      <c r="AE97" s="30">
        <f t="shared" si="77"/>
        <v>0.14012764023631227</v>
      </c>
      <c r="AF97" s="221"/>
      <c r="AG97" s="224"/>
      <c r="AI97" s="30"/>
      <c r="AJ97" s="28"/>
      <c r="AK97" s="247"/>
      <c r="AL97" s="29"/>
      <c r="AP97" s="29"/>
    </row>
    <row r="98" spans="1:72" ht="15.6">
      <c r="A98" s="221"/>
      <c r="B98" s="244">
        <f>+'Ark1'!C884</f>
        <v>2024</v>
      </c>
      <c r="C98" s="29">
        <f>+'Ark1'!L884</f>
        <v>6</v>
      </c>
      <c r="D98" s="29" t="s">
        <v>32</v>
      </c>
      <c r="E98" s="29">
        <f>+'Ark1'!D884</f>
        <v>11</v>
      </c>
      <c r="F98" s="29" t="str">
        <f t="shared" si="75"/>
        <v>Nov</v>
      </c>
      <c r="G98" s="362">
        <f>+'Ark1'!Q884</f>
        <v>2999</v>
      </c>
      <c r="H98" s="362">
        <f>+'Ark1'!R884</f>
        <v>15243</v>
      </c>
      <c r="I98" s="30">
        <f>+IF(H98=0,"",'Ark1'!AG884)</f>
        <v>14.713888567126149</v>
      </c>
      <c r="J98" s="30">
        <f>+IF(H98=0,"",'Ark1'!AH884)</f>
        <v>12.262031406677716</v>
      </c>
      <c r="K98" s="222"/>
      <c r="L98" s="391">
        <f>+IF(J98=0,"",'Ark1'!AJ884)</f>
        <v>15234</v>
      </c>
      <c r="M98" s="222"/>
      <c r="N98" s="222"/>
      <c r="O98" s="222"/>
      <c r="P98" s="33">
        <f>+IF(H98=0,"",'Ark1'!U884)</f>
        <v>15.936502000918299</v>
      </c>
      <c r="Q98" s="221"/>
      <c r="R98" s="496">
        <f>+IF(L98=0,"",'Ark1'!AK884)</f>
        <v>96.915478534856319</v>
      </c>
      <c r="S98" s="494"/>
      <c r="T98" s="497">
        <f>+IF(L98=0,"",'Ark1'!AL884)</f>
        <v>16.784315971191578</v>
      </c>
      <c r="U98" s="221"/>
      <c r="V98" s="28">
        <f>+IF(H98=0,"",'Ark1'!T884)</f>
        <v>5.0682280390999139</v>
      </c>
      <c r="W98" s="35">
        <f>+IF(H98=0,"",'Ark1'!W884)</f>
        <v>0.59699534212425365</v>
      </c>
      <c r="X98" s="35">
        <f>+IF(H98=0,"",'Ark1'!X884)</f>
        <v>29.81696516433772</v>
      </c>
      <c r="Y98" s="35">
        <f>+IF(H98=0,"",'Ark1'!Y884)</f>
        <v>17.739290165977827</v>
      </c>
      <c r="Z98" s="35">
        <f>+IF(H98=0,"",'Ark1'!Z884)</f>
        <v>6.5603883749917975E-3</v>
      </c>
      <c r="AA98" s="35">
        <f>+IF(H98=0,"",'Ark1'!AA884)</f>
        <v>5.9987818871460625</v>
      </c>
      <c r="AB98" s="28">
        <f>+IF(H98=0,"",'Ark1'!AC884)</f>
        <v>1.3507451356180376</v>
      </c>
      <c r="AC98" s="35">
        <f>+IF(H98=0,"",'Ark1'!AE884)</f>
        <v>11.574673736775798</v>
      </c>
      <c r="AD98" s="28">
        <f t="shared" si="76"/>
        <v>2.6560836668197165</v>
      </c>
      <c r="AE98" s="30">
        <f t="shared" si="77"/>
        <v>0.19674604736600407</v>
      </c>
      <c r="AF98" s="221"/>
      <c r="AG98" s="224"/>
      <c r="AI98" s="30"/>
      <c r="AJ98" s="28"/>
      <c r="AK98" s="247"/>
      <c r="AL98" s="29"/>
      <c r="AP98" s="29"/>
    </row>
    <row r="99" spans="1:72" ht="15.6">
      <c r="A99" s="221"/>
      <c r="B99" s="244">
        <f>+'Ark1'!C885</f>
        <v>2024</v>
      </c>
      <c r="C99" s="29">
        <f>+'Ark1'!L885</f>
        <v>6</v>
      </c>
      <c r="D99" s="29" t="s">
        <v>32</v>
      </c>
      <c r="E99" s="29">
        <f>+'Ark1'!D885</f>
        <v>12</v>
      </c>
      <c r="F99" s="29" t="str">
        <f t="shared" si="75"/>
        <v>Des</v>
      </c>
      <c r="G99" s="362">
        <f>+'Ark1'!Q885</f>
        <v>385</v>
      </c>
      <c r="H99" s="362">
        <f>+'Ark1'!R885</f>
        <v>1543</v>
      </c>
      <c r="I99" s="30">
        <f>+IF(H99=0,"",'Ark1'!AG885)</f>
        <v>13.949914112648043</v>
      </c>
      <c r="J99" s="30">
        <f>+IF(H99=0,"",'Ark1'!AH885)</f>
        <v>11.353250279593157</v>
      </c>
      <c r="K99" s="222"/>
      <c r="L99" s="391">
        <f>+IF(J99=0,"",'Ark1'!AJ885)</f>
        <v>1542</v>
      </c>
      <c r="M99" s="222"/>
      <c r="N99" s="222"/>
      <c r="O99" s="222"/>
      <c r="P99" s="33">
        <f>+IF(H99=0,"",'Ark1'!U885)</f>
        <v>15.191186001296156</v>
      </c>
      <c r="Q99" s="221"/>
      <c r="R99" s="496">
        <f>+IF(L99=0,"",'Ark1'!AK885)</f>
        <v>95.502529182879201</v>
      </c>
      <c r="S99" s="494"/>
      <c r="T99" s="497">
        <f>+IF(L99=0,"",'Ark1'!AL885)</f>
        <v>16.725637094332964</v>
      </c>
      <c r="U99" s="221"/>
      <c r="V99" s="28">
        <f>+IF(H99=0,"",'Ark1'!T885)</f>
        <v>5.1062864549578739</v>
      </c>
      <c r="W99" s="35">
        <f>+IF(H99=0,"",'Ark1'!W885)</f>
        <v>0.64808813998703851</v>
      </c>
      <c r="X99" s="35">
        <f>+IF(H99=0,"",'Ark1'!X885)</f>
        <v>26.312378483473751</v>
      </c>
      <c r="Y99" s="35">
        <f>+IF(H99=0,"",'Ark1'!Y885)</f>
        <v>14.51717433570966</v>
      </c>
      <c r="Z99" s="35">
        <f>+IF(H99=0,"",'Ark1'!Z885)</f>
        <v>0</v>
      </c>
      <c r="AA99" s="35">
        <f>+IF(H99=0,"",'Ark1'!AA885)</f>
        <v>5.8048709142902988</v>
      </c>
      <c r="AB99" s="28">
        <f>+IF(H99=0,"",'Ark1'!AC885)</f>
        <v>1.2576580765775063</v>
      </c>
      <c r="AC99" s="35">
        <f>+IF(H99=0,"",'Ark1'!AE885)</f>
        <v>18.981760483860256</v>
      </c>
      <c r="AD99" s="28">
        <f t="shared" si="76"/>
        <v>2.5318643335493594</v>
      </c>
      <c r="AE99" s="30">
        <f t="shared" si="77"/>
        <v>0.24951393389500973</v>
      </c>
      <c r="AF99" s="221"/>
      <c r="AG99" s="224"/>
      <c r="AI99" s="30"/>
      <c r="AJ99" s="28"/>
      <c r="AK99" s="247"/>
      <c r="AL99" s="29"/>
      <c r="AP99" s="29"/>
    </row>
    <row r="100" spans="1:72" ht="15" customHeight="1">
      <c r="A100" s="221"/>
      <c r="B100" s="221"/>
      <c r="C100" s="221"/>
      <c r="D100" s="221"/>
      <c r="E100" s="221"/>
      <c r="F100" s="221"/>
      <c r="G100" s="372"/>
      <c r="H100" s="372"/>
      <c r="I100" s="222"/>
      <c r="J100" s="222"/>
      <c r="K100" s="222"/>
      <c r="L100" s="372"/>
      <c r="M100" s="222"/>
      <c r="N100" s="222"/>
      <c r="O100" s="222"/>
      <c r="P100" s="221"/>
      <c r="Q100" s="221"/>
      <c r="R100" s="494"/>
      <c r="S100" s="494"/>
      <c r="T100" s="494"/>
      <c r="U100" s="221"/>
      <c r="V100" s="221"/>
      <c r="W100" s="223"/>
      <c r="X100" s="223"/>
      <c r="Y100" s="223"/>
      <c r="Z100" s="223"/>
      <c r="AA100" s="223"/>
      <c r="AB100" s="221"/>
      <c r="AC100" s="223"/>
      <c r="AD100" s="487"/>
      <c r="AE100" s="222"/>
      <c r="AF100" s="221"/>
      <c r="AG100" s="224"/>
      <c r="AI100" s="30"/>
      <c r="AJ100" s="28"/>
      <c r="AK100" s="225"/>
      <c r="AL100" s="29"/>
      <c r="AP100" s="29"/>
      <c r="BH100" s="236"/>
    </row>
    <row r="101" spans="1:72" ht="15" customHeight="1">
      <c r="A101" s="221"/>
      <c r="B101" s="221"/>
      <c r="C101" s="238" t="s">
        <v>0</v>
      </c>
      <c r="D101" s="221"/>
      <c r="E101" s="279" t="str">
        <f>+D103</f>
        <v>R-</v>
      </c>
      <c r="F101" s="238" t="s">
        <v>582</v>
      </c>
      <c r="G101" s="372"/>
      <c r="H101" s="391">
        <f>SUM(H103:H114)</f>
        <v>187995</v>
      </c>
      <c r="I101" s="222"/>
      <c r="J101" s="222"/>
      <c r="K101" s="222"/>
      <c r="L101" s="372"/>
      <c r="M101" s="222"/>
      <c r="N101" s="222"/>
      <c r="O101" s="222"/>
      <c r="P101" s="272">
        <f>+Klasse!M16</f>
        <v>18.056800978749877</v>
      </c>
      <c r="Q101" s="221"/>
      <c r="R101" s="494"/>
      <c r="S101" s="494"/>
      <c r="T101" s="494"/>
      <c r="U101" s="221"/>
      <c r="V101" s="221"/>
      <c r="W101" s="223"/>
      <c r="X101" s="223"/>
      <c r="Y101" s="223"/>
      <c r="Z101" s="223"/>
      <c r="AA101" s="223"/>
      <c r="AB101" s="221"/>
      <c r="AC101" s="223"/>
      <c r="AD101" s="225">
        <f>+P101/C103</f>
        <v>2.579542996964268</v>
      </c>
      <c r="AE101" s="222"/>
      <c r="AF101" s="221"/>
      <c r="AG101" s="224"/>
      <c r="AI101" s="30"/>
      <c r="AJ101" s="28"/>
      <c r="AK101" s="225"/>
      <c r="AL101" s="29"/>
      <c r="AP101" s="29"/>
      <c r="BH101" s="236"/>
    </row>
    <row r="102" spans="1:72" ht="15" customHeight="1">
      <c r="A102" s="221"/>
      <c r="B102" s="221"/>
      <c r="C102" s="221"/>
      <c r="D102" s="221"/>
      <c r="E102" s="221"/>
      <c r="F102" s="221"/>
      <c r="G102" s="372"/>
      <c r="H102" s="372"/>
      <c r="I102" s="222"/>
      <c r="J102" s="222"/>
      <c r="K102" s="222"/>
      <c r="L102" s="372"/>
      <c r="M102" s="222"/>
      <c r="N102" s="222"/>
      <c r="O102" s="222"/>
      <c r="P102" s="221"/>
      <c r="Q102" s="221"/>
      <c r="R102" s="494"/>
      <c r="S102" s="494"/>
      <c r="T102" s="494"/>
      <c r="U102" s="221"/>
      <c r="V102" s="221"/>
      <c r="W102" s="223"/>
      <c r="X102" s="223"/>
      <c r="Y102" s="223"/>
      <c r="Z102" s="223"/>
      <c r="AA102" s="223"/>
      <c r="AB102" s="221"/>
      <c r="AC102" s="223"/>
      <c r="AD102" s="487"/>
      <c r="AE102" s="223"/>
      <c r="AF102" s="221"/>
      <c r="AG102" s="224"/>
      <c r="AI102" s="30"/>
      <c r="AJ102" s="28"/>
      <c r="AK102" s="225"/>
      <c r="AL102" s="29"/>
      <c r="AP102" s="29"/>
      <c r="BH102" s="236">
        <f>1+BH99</f>
        <v>1</v>
      </c>
      <c r="BI102" s="29">
        <v>20.659867330016564</v>
      </c>
      <c r="BJ102" s="29">
        <f t="shared" ref="BJ102" si="78">+BI102</f>
        <v>20.659867330016564</v>
      </c>
      <c r="BK102" s="29">
        <f t="shared" ref="BK102" si="79">+BJ102</f>
        <v>20.659867330016564</v>
      </c>
      <c r="BL102" s="29">
        <f t="shared" ref="BL102" si="80">+BK102</f>
        <v>20.659867330016564</v>
      </c>
      <c r="BM102" s="29">
        <f t="shared" ref="BM102" si="81">+BL102</f>
        <v>20.659867330016564</v>
      </c>
      <c r="BN102" s="29">
        <f t="shared" ref="BN102" si="82">+BM102</f>
        <v>20.659867330016564</v>
      </c>
      <c r="BO102" s="29">
        <f t="shared" ref="BO102" si="83">+BN102</f>
        <v>20.659867330016564</v>
      </c>
      <c r="BP102" s="29">
        <f t="shared" ref="BP102" si="84">+BO102</f>
        <v>20.659867330016564</v>
      </c>
      <c r="BQ102" s="29">
        <f t="shared" ref="BQ102" si="85">+BP102</f>
        <v>20.659867330016564</v>
      </c>
      <c r="BR102" s="29">
        <f t="shared" ref="BR102" si="86">+BQ102</f>
        <v>20.659867330016564</v>
      </c>
      <c r="BS102" s="29">
        <f t="shared" ref="BS102" si="87">+BR102</f>
        <v>20.659867330016564</v>
      </c>
      <c r="BT102" s="29">
        <f t="shared" ref="BT102" si="88">+BS102</f>
        <v>20.659867330016564</v>
      </c>
    </row>
    <row r="103" spans="1:72" ht="15" customHeight="1">
      <c r="A103" s="221"/>
      <c r="B103" s="244">
        <f>+'Ark1'!C886</f>
        <v>2024</v>
      </c>
      <c r="C103" s="240">
        <f>+'Ark1'!L886</f>
        <v>7</v>
      </c>
      <c r="D103" s="240" t="s">
        <v>33</v>
      </c>
      <c r="E103" s="240">
        <f>+'Ark1'!D886</f>
        <v>1</v>
      </c>
      <c r="F103" s="240" t="str">
        <f t="shared" ref="F103:F114" si="89">+F88</f>
        <v>Jan</v>
      </c>
      <c r="G103" s="376">
        <f>+'Ark1'!Q886</f>
        <v>408</v>
      </c>
      <c r="H103" s="376">
        <f>+'Ark1'!R886</f>
        <v>1617</v>
      </c>
      <c r="I103" s="241">
        <f>+IF(H103=0,"",'Ark1'!AG886)</f>
        <v>18.566999655528765</v>
      </c>
      <c r="J103" s="241">
        <f>+IF(H103=0,"",'Ark1'!AH886)</f>
        <v>16.392085816962279</v>
      </c>
      <c r="K103" s="222"/>
      <c r="L103" s="391">
        <f>+IF(J103=0,"",'Ark1'!AJ886)</f>
        <v>1152</v>
      </c>
      <c r="M103" s="222"/>
      <c r="N103" s="222"/>
      <c r="O103" s="222"/>
      <c r="P103" s="33">
        <f>+IF(H103=0,"",'Ark1'!U886)</f>
        <v>18.801175015460753</v>
      </c>
      <c r="Q103" s="221"/>
      <c r="R103" s="496">
        <f>+IF(L103=0,"",'Ark1'!AK886)</f>
        <v>100.24696180555576</v>
      </c>
      <c r="S103" s="494"/>
      <c r="T103" s="497">
        <f>+IF(L103=0,"",'Ark1'!AL886)</f>
        <v>18.705166062176172</v>
      </c>
      <c r="U103" s="221"/>
      <c r="V103" s="242">
        <f>+IF(H103=0,"",'Ark1'!T886)</f>
        <v>6.0692640692640687</v>
      </c>
      <c r="W103" s="243">
        <f>+IF(H103=0,"",'Ark1'!W886)</f>
        <v>4.5145330859616575</v>
      </c>
      <c r="X103" s="243">
        <f>+IF(H103=0,"",'Ark1'!X886)</f>
        <v>65.615337043908482</v>
      </c>
      <c r="Y103" s="243">
        <f>+IF(H103=0,"",'Ark1'!Y886)</f>
        <v>16.883116883116884</v>
      </c>
      <c r="Z103" s="243">
        <f>+IF(H103=0,"",'Ark1'!Z886)</f>
        <v>0.92764378478664178</v>
      </c>
      <c r="AA103" s="243">
        <f>+IF(H103=0,"",'Ark1'!AA886)</f>
        <v>5.910802023516414</v>
      </c>
      <c r="AB103" s="242">
        <f>+IF(H103=0,"",'Ark1'!AC886)</f>
        <v>1.5265618590846179</v>
      </c>
      <c r="AC103" s="243">
        <f>+IF(H103=0,"",'Ark1'!AE886)</f>
        <v>26.551265961517849</v>
      </c>
      <c r="AD103" s="242">
        <f t="shared" ref="AD103:AD114" si="90">+IF(H103=0,"",+P103/C103)</f>
        <v>2.6858821450658219</v>
      </c>
      <c r="AE103" s="241">
        <f t="shared" ref="AE103:AE114" si="91">+IF(H103=0,"",G103/H103)</f>
        <v>0.25231910946196662</v>
      </c>
      <c r="AF103" s="221"/>
      <c r="AG103" s="224"/>
      <c r="AI103" s="30"/>
      <c r="AJ103" s="28"/>
      <c r="AK103" s="247"/>
      <c r="AL103" s="29"/>
      <c r="AP103" s="29"/>
    </row>
    <row r="104" spans="1:72" ht="15" customHeight="1">
      <c r="A104" s="221"/>
      <c r="B104" s="244">
        <f>+'Ark1'!C887</f>
        <v>2024</v>
      </c>
      <c r="C104" s="240">
        <f>+'Ark1'!L887</f>
        <v>7</v>
      </c>
      <c r="D104" s="240" t="s">
        <v>33</v>
      </c>
      <c r="E104" s="240">
        <f>+'Ark1'!D887</f>
        <v>2</v>
      </c>
      <c r="F104" s="240" t="str">
        <f t="shared" si="89"/>
        <v>Feb</v>
      </c>
      <c r="G104" s="376">
        <f>+'Ark1'!Q887</f>
        <v>509</v>
      </c>
      <c r="H104" s="376">
        <f>+'Ark1'!R887</f>
        <v>2080</v>
      </c>
      <c r="I104" s="241">
        <f>+IF(H104=0,"",'Ark1'!AG887)</f>
        <v>19.384902143522833</v>
      </c>
      <c r="J104" s="241">
        <f>+IF(H104=0,"",'Ark1'!AH887)</f>
        <v>16.71845580364138</v>
      </c>
      <c r="K104" s="222"/>
      <c r="L104" s="391">
        <f>+IF(J104=0,"",'Ark1'!AJ887)</f>
        <v>1775</v>
      </c>
      <c r="M104" s="222"/>
      <c r="N104" s="222"/>
      <c r="O104" s="222"/>
      <c r="P104" s="33">
        <f>+IF(H104=0,"",'Ark1'!U887)</f>
        <v>18.996586538461596</v>
      </c>
      <c r="Q104" s="221"/>
      <c r="R104" s="496">
        <f>+IF(L104=0,"",'Ark1'!AK887)</f>
        <v>99.006816901408669</v>
      </c>
      <c r="S104" s="494"/>
      <c r="T104" s="497">
        <f>+IF(L104=0,"",'Ark1'!AL887)</f>
        <v>19.096720601625076</v>
      </c>
      <c r="U104" s="221"/>
      <c r="V104" s="242">
        <f>+IF(H104=0,"",'Ark1'!T887)</f>
        <v>5.8480769230769241</v>
      </c>
      <c r="W104" s="243">
        <f>+IF(H104=0,"",'Ark1'!W887)</f>
        <v>4.8076923076923057</v>
      </c>
      <c r="X104" s="243">
        <f>+IF(H104=0,"",'Ark1'!X887)</f>
        <v>66.826923076923109</v>
      </c>
      <c r="Y104" s="243">
        <f>+IF(H104=0,"",'Ark1'!Y887)</f>
        <v>16.826923076923077</v>
      </c>
      <c r="Z104" s="243">
        <f>+IF(H104=0,"",'Ark1'!Z887)</f>
        <v>0.96153846153846112</v>
      </c>
      <c r="AA104" s="243">
        <f>+IF(H104=0,"",'Ark1'!AA887)</f>
        <v>5.9733875264029006</v>
      </c>
      <c r="AB104" s="242">
        <f>+IF(H104=0,"",'Ark1'!AC887)</f>
        <v>1.6070745500652588</v>
      </c>
      <c r="AC104" s="243">
        <f>+IF(H104=0,"",'Ark1'!AE887)</f>
        <v>27.348276765499421</v>
      </c>
      <c r="AD104" s="242">
        <f t="shared" si="90"/>
        <v>2.7137980769230849</v>
      </c>
      <c r="AE104" s="241">
        <f t="shared" si="91"/>
        <v>0.24471153846153845</v>
      </c>
      <c r="AF104" s="221"/>
      <c r="AG104" s="224"/>
      <c r="AI104" s="30"/>
      <c r="AJ104" s="28"/>
      <c r="AK104" s="247"/>
      <c r="AL104" s="29"/>
      <c r="AP104" s="29"/>
    </row>
    <row r="105" spans="1:72" ht="15" customHeight="1">
      <c r="A105" s="221"/>
      <c r="B105" s="244">
        <f>+'Ark1'!C888</f>
        <v>2024</v>
      </c>
      <c r="C105" s="240">
        <f>+'Ark1'!L888</f>
        <v>7</v>
      </c>
      <c r="D105" s="240" t="s">
        <v>33</v>
      </c>
      <c r="E105" s="240">
        <f>+'Ark1'!D888</f>
        <v>3</v>
      </c>
      <c r="F105" s="240" t="str">
        <f t="shared" si="89"/>
        <v>Mar</v>
      </c>
      <c r="G105" s="376">
        <f>+'Ark1'!Q888</f>
        <v>2506</v>
      </c>
      <c r="H105" s="376">
        <f>+'Ark1'!R888</f>
        <v>7414</v>
      </c>
      <c r="I105" s="241">
        <f>+IF(H105=0,"",'Ark1'!AG888)</f>
        <v>17.956356414541403</v>
      </c>
      <c r="J105" s="241">
        <f>+IF(H105=0,"",'Ark1'!AH888)</f>
        <v>15.002470588169039</v>
      </c>
      <c r="K105" s="222"/>
      <c r="L105" s="391">
        <f>+IF(J105=0,"",'Ark1'!AJ888)</f>
        <v>6298</v>
      </c>
      <c r="M105" s="222"/>
      <c r="N105" s="222"/>
      <c r="O105" s="222"/>
      <c r="P105" s="33">
        <f>+IF(H105=0,"",'Ark1'!U888)</f>
        <v>21.549177232263357</v>
      </c>
      <c r="Q105" s="221"/>
      <c r="R105" s="496">
        <f>+IF(L105=0,"",'Ark1'!AK888)</f>
        <v>102.80879644331522</v>
      </c>
      <c r="S105" s="494"/>
      <c r="T105" s="497">
        <f>+IF(L105=0,"",'Ark1'!AL888)</f>
        <v>19.206112102283537</v>
      </c>
      <c r="U105" s="221"/>
      <c r="V105" s="242">
        <f>+IF(H105=0,"",'Ark1'!T888)</f>
        <v>5.9241974642568112</v>
      </c>
      <c r="W105" s="243">
        <f>+IF(H105=0,"",'Ark1'!W888)</f>
        <v>6.8653898030752654</v>
      </c>
      <c r="X105" s="243">
        <f>+IF(H105=0,"",'Ark1'!X888)</f>
        <v>79.080118694362014</v>
      </c>
      <c r="Y105" s="243">
        <f>+IF(H105=0,"",'Ark1'!Y888)</f>
        <v>31.238198003776638</v>
      </c>
      <c r="Z105" s="243">
        <f>+IF(H105=0,"",'Ark1'!Z888)</f>
        <v>1.7399514432155381</v>
      </c>
      <c r="AA105" s="243">
        <f>+IF(H105=0,"",'Ark1'!AA888)</f>
        <v>7.0647020343568236</v>
      </c>
      <c r="AB105" s="242">
        <f>+IF(H105=0,"",'Ark1'!AC888)</f>
        <v>1.7160675719131941</v>
      </c>
      <c r="AC105" s="243">
        <f>+IF(H105=0,"",'Ark1'!AE888)</f>
        <v>37.814806739568112</v>
      </c>
      <c r="AD105" s="242">
        <f t="shared" si="90"/>
        <v>3.0784538903233369</v>
      </c>
      <c r="AE105" s="241">
        <f t="shared" si="91"/>
        <v>0.33800917183706503</v>
      </c>
      <c r="AF105" s="221"/>
      <c r="AG105" s="224"/>
      <c r="AI105" s="30"/>
      <c r="AJ105" s="28"/>
      <c r="AK105" s="247"/>
      <c r="AL105" s="29"/>
      <c r="AP105" s="29"/>
    </row>
    <row r="106" spans="1:72" ht="15" customHeight="1">
      <c r="A106" s="221"/>
      <c r="B106" s="244">
        <f>+'Ark1'!C889</f>
        <v>2024</v>
      </c>
      <c r="C106" s="240">
        <f>+'Ark1'!L889</f>
        <v>7</v>
      </c>
      <c r="D106" s="240" t="s">
        <v>33</v>
      </c>
      <c r="E106" s="240">
        <f>+'Ark1'!D889</f>
        <v>4</v>
      </c>
      <c r="F106" s="240" t="str">
        <f t="shared" si="89"/>
        <v>Apr</v>
      </c>
      <c r="G106" s="376">
        <f>+'Ark1'!Q889</f>
        <v>504</v>
      </c>
      <c r="H106" s="376">
        <f>+'Ark1'!R889</f>
        <v>1344</v>
      </c>
      <c r="I106" s="241">
        <f>+IF(H106=0,"",'Ark1'!AG889)</f>
        <v>18.876404494382022</v>
      </c>
      <c r="J106" s="241">
        <f>+IF(H106=0,"",'Ark1'!AH889)</f>
        <v>17.463007254647021</v>
      </c>
      <c r="K106" s="222"/>
      <c r="L106" s="391">
        <f>+IF(J106=0,"",'Ark1'!AJ889)</f>
        <v>1087</v>
      </c>
      <c r="M106" s="222"/>
      <c r="N106" s="222"/>
      <c r="O106" s="222"/>
      <c r="P106" s="33">
        <f>+IF(H106=0,"",'Ark1'!U889)</f>
        <v>20.947916666666639</v>
      </c>
      <c r="Q106" s="221"/>
      <c r="R106" s="496">
        <f>+IF(L106=0,"",'Ark1'!AK889)</f>
        <v>101.69438822447113</v>
      </c>
      <c r="S106" s="494"/>
      <c r="T106" s="497">
        <f>+IF(L106=0,"",'Ark1'!AL889)</f>
        <v>19.02843428046431</v>
      </c>
      <c r="U106" s="221"/>
      <c r="V106" s="242">
        <f>+IF(H106=0,"",'Ark1'!T889)</f>
        <v>5.84375</v>
      </c>
      <c r="W106" s="243">
        <f>+IF(H106=0,"",'Ark1'!W889)</f>
        <v>7.5892857142857117</v>
      </c>
      <c r="X106" s="243">
        <f>+IF(H106=0,"",'Ark1'!X889)</f>
        <v>76.934523809523782</v>
      </c>
      <c r="Y106" s="243">
        <f>+IF(H106=0,"",'Ark1'!Y889)</f>
        <v>27.232142857142847</v>
      </c>
      <c r="Z106" s="243">
        <f>+IF(H106=0,"",'Ark1'!Z889)</f>
        <v>2.1577380952380953</v>
      </c>
      <c r="AA106" s="243">
        <f>+IF(H106=0,"",'Ark1'!AA889)</f>
        <v>6.9726001891560179</v>
      </c>
      <c r="AB106" s="242">
        <f>+IF(H106=0,"",'Ark1'!AC889)</f>
        <v>1.9983600977694549</v>
      </c>
      <c r="AC106" s="243">
        <f>+IF(H106=0,"",'Ark1'!AE889)</f>
        <v>38.473165046273472</v>
      </c>
      <c r="AD106" s="242">
        <f t="shared" si="90"/>
        <v>2.9925595238095197</v>
      </c>
      <c r="AE106" s="241">
        <f t="shared" si="91"/>
        <v>0.375</v>
      </c>
      <c r="AF106" s="221"/>
      <c r="AG106" s="28"/>
      <c r="AI106" s="30"/>
      <c r="AJ106" s="28"/>
      <c r="AK106" s="29"/>
      <c r="AL106" s="29"/>
      <c r="AP106" s="29"/>
    </row>
    <row r="107" spans="1:72" ht="15" customHeight="1">
      <c r="A107" s="221"/>
      <c r="B107" s="244">
        <f>+'Ark1'!C890</f>
        <v>2024</v>
      </c>
      <c r="C107" s="240">
        <f>+'Ark1'!L890</f>
        <v>7</v>
      </c>
      <c r="D107" s="240" t="s">
        <v>33</v>
      </c>
      <c r="E107" s="240">
        <f>+'Ark1'!D890</f>
        <v>5</v>
      </c>
      <c r="F107" s="240" t="str">
        <f t="shared" si="89"/>
        <v>Mai</v>
      </c>
      <c r="G107" s="376">
        <f>+'Ark1'!Q890</f>
        <v>201</v>
      </c>
      <c r="H107" s="376">
        <f>+'Ark1'!R890</f>
        <v>382</v>
      </c>
      <c r="I107" s="241">
        <f>+IF(H107=0,"",'Ark1'!AG890)</f>
        <v>11.855990068280571</v>
      </c>
      <c r="J107" s="241">
        <f>+IF(H107=0,"",'Ark1'!AH890)</f>
        <v>11.03845081793891</v>
      </c>
      <c r="K107" s="222"/>
      <c r="L107" s="391">
        <f>+IF(J107=0,"",'Ark1'!AJ890)</f>
        <v>365</v>
      </c>
      <c r="M107" s="222"/>
      <c r="N107" s="222"/>
      <c r="O107" s="222"/>
      <c r="P107" s="33">
        <f>+IF(H107=0,"",'Ark1'!U890)</f>
        <v>24.051570680628277</v>
      </c>
      <c r="Q107" s="221"/>
      <c r="R107" s="496">
        <f>+IF(L107=0,"",'Ark1'!AK890)</f>
        <v>106.17671232876718</v>
      </c>
      <c r="S107" s="494"/>
      <c r="T107" s="497">
        <f>+IF(L107=0,"",'Ark1'!AL890)</f>
        <v>19.871862957138223</v>
      </c>
      <c r="U107" s="221"/>
      <c r="V107" s="242">
        <f>+IF(H107=0,"",'Ark1'!T890)</f>
        <v>6.0680628272251314</v>
      </c>
      <c r="W107" s="243">
        <f>+IF(H107=0,"",'Ark1'!W890)</f>
        <v>8.3769633507853403</v>
      </c>
      <c r="X107" s="243">
        <f>+IF(H107=0,"",'Ark1'!X890)</f>
        <v>85.863874345549732</v>
      </c>
      <c r="Y107" s="243">
        <f>+IF(H107=0,"",'Ark1'!Y890)</f>
        <v>50.261780104712031</v>
      </c>
      <c r="Z107" s="243">
        <f>+IF(H107=0,"",'Ark1'!Z890)</f>
        <v>1.0471204188481675</v>
      </c>
      <c r="AA107" s="243">
        <f>+IF(H107=0,"",'Ark1'!AA890)</f>
        <v>7.4331953304699923</v>
      </c>
      <c r="AB107" s="242">
        <f>+IF(H107=0,"",'Ark1'!AC890)</f>
        <v>1.8842349305592596</v>
      </c>
      <c r="AC107" s="243">
        <f>+IF(H107=0,"",'Ark1'!AE890)</f>
        <v>34.754631319230839</v>
      </c>
      <c r="AD107" s="242">
        <f t="shared" si="90"/>
        <v>3.4359386686611826</v>
      </c>
      <c r="AE107" s="241">
        <f t="shared" si="91"/>
        <v>0.52617801047120416</v>
      </c>
      <c r="AF107" s="221"/>
      <c r="AG107" s="225"/>
      <c r="AI107" s="30"/>
      <c r="AJ107" s="28"/>
      <c r="AK107" s="247"/>
      <c r="AL107" s="29"/>
      <c r="AP107" s="29"/>
    </row>
    <row r="108" spans="1:72" ht="15" customHeight="1">
      <c r="A108" s="221"/>
      <c r="B108" s="244">
        <f>+'Ark1'!C891</f>
        <v>2024</v>
      </c>
      <c r="C108" s="240">
        <f>+'Ark1'!L891</f>
        <v>7</v>
      </c>
      <c r="D108" s="240" t="s">
        <v>33</v>
      </c>
      <c r="E108" s="240">
        <f>+'Ark1'!D891</f>
        <v>6</v>
      </c>
      <c r="F108" s="240" t="str">
        <f t="shared" si="89"/>
        <v>Jun</v>
      </c>
      <c r="G108" s="376">
        <f>+'Ark1'!Q891</f>
        <v>177</v>
      </c>
      <c r="H108" s="376">
        <f>+'Ark1'!R891</f>
        <v>370</v>
      </c>
      <c r="I108" s="241">
        <f>+IF(H108=0,"",'Ark1'!AG891)</f>
        <v>9.6029068258499866</v>
      </c>
      <c r="J108" s="241">
        <f>+IF(H108=0,"",'Ark1'!AH891)</f>
        <v>9.7333846264189763</v>
      </c>
      <c r="K108" s="222"/>
      <c r="L108" s="391">
        <f>+IF(J108=0,"",'Ark1'!AJ891)</f>
        <v>365</v>
      </c>
      <c r="M108" s="222"/>
      <c r="N108" s="222"/>
      <c r="O108" s="222"/>
      <c r="P108" s="33">
        <f>+IF(H108=0,"",'Ark1'!U891)</f>
        <v>20.172702702702686</v>
      </c>
      <c r="Q108" s="221"/>
      <c r="R108" s="496">
        <f>+IF(L108=0,"",'Ark1'!AK891)</f>
        <v>99.664383561643831</v>
      </c>
      <c r="S108" s="494"/>
      <c r="T108" s="497">
        <f>+IF(L108=0,"",'Ark1'!AL891)</f>
        <v>19.463287040527188</v>
      </c>
      <c r="U108" s="221"/>
      <c r="V108" s="242">
        <f>+IF(H108=0,"",'Ark1'!T891)</f>
        <v>5.8432432432432435</v>
      </c>
      <c r="W108" s="243">
        <f>+IF(H108=0,"",'Ark1'!W891)</f>
        <v>5.6756756756756763</v>
      </c>
      <c r="X108" s="243">
        <f>+IF(H108=0,"",'Ark1'!X891)</f>
        <v>59.189189189189186</v>
      </c>
      <c r="Y108" s="243">
        <f>+IF(H108=0,"",'Ark1'!Y891)</f>
        <v>32.162162162162168</v>
      </c>
      <c r="Z108" s="243">
        <f>+IF(H108=0,"",'Ark1'!Z891)</f>
        <v>1.0810810810810811</v>
      </c>
      <c r="AA108" s="243">
        <f>+IF(H108=0,"",'Ark1'!AA891)</f>
        <v>8.2173636689860512</v>
      </c>
      <c r="AB108" s="242">
        <f>+IF(H108=0,"",'Ark1'!AC891)</f>
        <v>1.6949113889842129</v>
      </c>
      <c r="AC108" s="243">
        <f>+IF(H108=0,"",'Ark1'!AE891)</f>
        <v>39.511311770708645</v>
      </c>
      <c r="AD108" s="242">
        <f t="shared" si="90"/>
        <v>2.8818146718146695</v>
      </c>
      <c r="AE108" s="241">
        <f t="shared" si="91"/>
        <v>0.47837837837837838</v>
      </c>
      <c r="AF108" s="221"/>
      <c r="AG108" s="28"/>
      <c r="AI108" s="30"/>
      <c r="AJ108" s="28"/>
      <c r="AK108" s="29"/>
      <c r="AL108" s="29"/>
      <c r="AP108" s="29"/>
    </row>
    <row r="109" spans="1:72" ht="15" customHeight="1">
      <c r="A109" s="221"/>
      <c r="B109" s="244">
        <f>+'Ark1'!C892</f>
        <v>2024</v>
      </c>
      <c r="C109" s="240">
        <f>+'Ark1'!L892</f>
        <v>7</v>
      </c>
      <c r="D109" s="240" t="s">
        <v>33</v>
      </c>
      <c r="E109" s="240">
        <f>+'Ark1'!D892</f>
        <v>7</v>
      </c>
      <c r="F109" s="240" t="str">
        <f t="shared" si="89"/>
        <v>Jul</v>
      </c>
      <c r="G109" s="376">
        <f>+'Ark1'!Q892</f>
        <v>108</v>
      </c>
      <c r="H109" s="376">
        <f>+'Ark1'!R892</f>
        <v>273</v>
      </c>
      <c r="I109" s="241">
        <f>+IF(H109=0,"",'Ark1'!AG892)</f>
        <v>7.9475982532751104</v>
      </c>
      <c r="J109" s="241">
        <f>+IF(H109=0,"",'Ark1'!AH892)</f>
        <v>7.2808320950965886</v>
      </c>
      <c r="K109" s="222"/>
      <c r="L109" s="391">
        <f>+IF(J109=0,"",'Ark1'!AJ892)</f>
        <v>273</v>
      </c>
      <c r="M109" s="222"/>
      <c r="N109" s="222"/>
      <c r="O109" s="222"/>
      <c r="P109" s="33">
        <f>+IF(H109=0,"",'Ark1'!U892)</f>
        <v>18.95384615384615</v>
      </c>
      <c r="Q109" s="221"/>
      <c r="R109" s="496">
        <f>+IF(L109=0,"",'Ark1'!AK892)</f>
        <v>98.54798534798536</v>
      </c>
      <c r="S109" s="494"/>
      <c r="T109" s="497">
        <f>+IF(L109=0,"",'Ark1'!AL892)</f>
        <v>18.998711896698953</v>
      </c>
      <c r="U109" s="221"/>
      <c r="V109" s="242">
        <f>+IF(H109=0,"",'Ark1'!T892)</f>
        <v>5.5201465201465192</v>
      </c>
      <c r="W109" s="243">
        <f>+IF(H109=0,"",'Ark1'!W892)</f>
        <v>5.1282051282051277</v>
      </c>
      <c r="X109" s="243">
        <f>+IF(H109=0,"",'Ark1'!X892)</f>
        <v>60.439560439560424</v>
      </c>
      <c r="Y109" s="243">
        <f>+IF(H109=0,"",'Ark1'!Y892)</f>
        <v>22.710622710622705</v>
      </c>
      <c r="Z109" s="243">
        <f>+IF(H109=0,"",'Ark1'!Z892)</f>
        <v>0.36630036630036622</v>
      </c>
      <c r="AA109" s="243">
        <f>+IF(H109=0,"",'Ark1'!AA892)</f>
        <v>6.9100231022070382</v>
      </c>
      <c r="AB109" s="242">
        <f>+IF(H109=0,"",'Ark1'!AC892)</f>
        <v>1.6173727103009845</v>
      </c>
      <c r="AC109" s="243">
        <f>+IF(H109=0,"",'Ark1'!AE892)</f>
        <v>25.773046533508278</v>
      </c>
      <c r="AD109" s="242">
        <f t="shared" si="90"/>
        <v>2.7076923076923074</v>
      </c>
      <c r="AE109" s="241">
        <f t="shared" si="91"/>
        <v>0.39560439560439559</v>
      </c>
      <c r="AF109" s="221"/>
      <c r="AG109" s="28"/>
      <c r="AI109" s="30"/>
      <c r="AJ109" s="28"/>
      <c r="AK109" s="29"/>
      <c r="AL109" s="29"/>
      <c r="AP109" s="29"/>
    </row>
    <row r="110" spans="1:72" ht="15" customHeight="1">
      <c r="A110" s="221"/>
      <c r="B110" s="244">
        <f>+'Ark1'!C893</f>
        <v>2024</v>
      </c>
      <c r="C110" s="240">
        <f>+'Ark1'!L893</f>
        <v>7</v>
      </c>
      <c r="D110" s="240" t="s">
        <v>33</v>
      </c>
      <c r="E110" s="240">
        <f>+'Ark1'!D893</f>
        <v>8</v>
      </c>
      <c r="F110" s="240" t="str">
        <f t="shared" si="89"/>
        <v>Aug</v>
      </c>
      <c r="G110" s="376">
        <f>+'Ark1'!Q893</f>
        <v>2331</v>
      </c>
      <c r="H110" s="376">
        <f>+'Ark1'!R893</f>
        <v>12523</v>
      </c>
      <c r="I110" s="241">
        <f>+IF(H110=0,"",'Ark1'!AG893)</f>
        <v>12.402693869466171</v>
      </c>
      <c r="J110" s="241">
        <f>+IF(H110=0,"",'Ark1'!AH893)</f>
        <v>11.314463253575088</v>
      </c>
      <c r="K110" s="222"/>
      <c r="L110" s="391">
        <f>+IF(J110=0,"",'Ark1'!AJ893)</f>
        <v>12509</v>
      </c>
      <c r="M110" s="222"/>
      <c r="N110" s="222"/>
      <c r="O110" s="222"/>
      <c r="P110" s="33">
        <f>+IF(H110=0,"",'Ark1'!U893)</f>
        <v>20.048271181026951</v>
      </c>
      <c r="Q110" s="221"/>
      <c r="R110" s="496">
        <f>+IF(L110=0,"",'Ark1'!AK893)</f>
        <v>100.8757454632666</v>
      </c>
      <c r="S110" s="494"/>
      <c r="T110" s="497">
        <f>+IF(L110=0,"",'Ark1'!AL893)</f>
        <v>19.000684194158879</v>
      </c>
      <c r="U110" s="221"/>
      <c r="V110" s="242">
        <f>+IF(H110=0,"",'Ark1'!T893)</f>
        <v>5.1287231494050953</v>
      </c>
      <c r="W110" s="243">
        <f>+IF(H110=0,"",'Ark1'!W893)</f>
        <v>1.3734728100295457</v>
      </c>
      <c r="X110" s="243">
        <f>+IF(H110=0,"",'Ark1'!X893)</f>
        <v>75.35734248981872</v>
      </c>
      <c r="Y110" s="243">
        <f>+IF(H110=0,"",'Ark1'!Y893)</f>
        <v>23.47680268306317</v>
      </c>
      <c r="Z110" s="243">
        <f>+IF(H110=0,"",'Ark1'!Z893)</f>
        <v>9.582368442066598E-2</v>
      </c>
      <c r="AA110" s="243">
        <f>+IF(H110=0,"",'Ark1'!AA893)</f>
        <v>6.1406508803327107</v>
      </c>
      <c r="AB110" s="242">
        <f>+IF(H110=0,"",'Ark1'!AC893)</f>
        <v>1.3739601058718096</v>
      </c>
      <c r="AC110" s="243">
        <f>+IF(H110=0,"",'Ark1'!AE893)</f>
        <v>10.551616929907752</v>
      </c>
      <c r="AD110" s="242">
        <f t="shared" si="90"/>
        <v>2.8640387401467073</v>
      </c>
      <c r="AE110" s="241">
        <f t="shared" si="91"/>
        <v>0.18613750698714365</v>
      </c>
      <c r="AF110" s="221"/>
      <c r="AG110" s="28"/>
      <c r="AI110" s="30"/>
      <c r="AJ110" s="28"/>
      <c r="AK110" s="29"/>
      <c r="AL110" s="29"/>
      <c r="AP110" s="29"/>
    </row>
    <row r="111" spans="1:72" ht="15" customHeight="1">
      <c r="A111" s="221"/>
      <c r="B111" s="244">
        <f>+'Ark1'!C894</f>
        <v>2024</v>
      </c>
      <c r="C111" s="240">
        <f>+'Ark1'!L894</f>
        <v>7</v>
      </c>
      <c r="D111" s="240" t="s">
        <v>33</v>
      </c>
      <c r="E111" s="240">
        <f>+'Ark1'!D894</f>
        <v>9</v>
      </c>
      <c r="F111" s="240" t="str">
        <f t="shared" si="89"/>
        <v>Sep</v>
      </c>
      <c r="G111" s="376">
        <f>+'Ark1'!Q894</f>
        <v>6777</v>
      </c>
      <c r="H111" s="376">
        <f>+'Ark1'!R894</f>
        <v>55465</v>
      </c>
      <c r="I111" s="241">
        <f>+IF(H111=0,"",'Ark1'!AG894)</f>
        <v>15.122680066636313</v>
      </c>
      <c r="J111" s="241">
        <f>+IF(H111=0,"",'Ark1'!AH894)</f>
        <v>13.170679397486465</v>
      </c>
      <c r="K111" s="222"/>
      <c r="L111" s="391">
        <f>+IF(J111=0,"",'Ark1'!AJ894)</f>
        <v>55448</v>
      </c>
      <c r="M111" s="222"/>
      <c r="N111" s="222"/>
      <c r="O111" s="222"/>
      <c r="P111" s="33">
        <f>+IF(H111=0,"",'Ark1'!U894)</f>
        <v>17.356303975479769</v>
      </c>
      <c r="Q111" s="221"/>
      <c r="R111" s="496">
        <f>+IF(L111=0,"",'Ark1'!AK894)</f>
        <v>97.117670610300564</v>
      </c>
      <c r="S111" s="494"/>
      <c r="T111" s="497">
        <f>+IF(L111=0,"",'Ark1'!AL894)</f>
        <v>18.633071636868635</v>
      </c>
      <c r="U111" s="221"/>
      <c r="V111" s="242">
        <f>+IF(H111=0,"",'Ark1'!T894)</f>
        <v>5.2639502388893886</v>
      </c>
      <c r="W111" s="243">
        <f>+IF(H111=0,"",'Ark1'!W894)</f>
        <v>0.87262237447038693</v>
      </c>
      <c r="X111" s="243">
        <f>+IF(H111=0,"",'Ark1'!X894)</f>
        <v>59.962138285405203</v>
      </c>
      <c r="Y111" s="243">
        <f>+IF(H111=0,"",'Ark1'!Y894)</f>
        <v>8.1546921482015691</v>
      </c>
      <c r="Z111" s="243">
        <f>+IF(H111=0,"",'Ark1'!Z894)</f>
        <v>1.8029387902280723E-2</v>
      </c>
      <c r="AA111" s="243">
        <f>+IF(H111=0,"",'Ark1'!AA894)</f>
        <v>4.3396151433980092</v>
      </c>
      <c r="AB111" s="242">
        <f>+IF(H111=0,"",'Ark1'!AC894)</f>
        <v>1.427926945921737</v>
      </c>
      <c r="AC111" s="243">
        <f>+IF(H111=0,"",'Ark1'!AE894)</f>
        <v>-0.40186230047542781</v>
      </c>
      <c r="AD111" s="242">
        <f t="shared" si="90"/>
        <v>2.4794719964971099</v>
      </c>
      <c r="AE111" s="241">
        <f t="shared" si="91"/>
        <v>0.12218516181375642</v>
      </c>
      <c r="AF111" s="221"/>
      <c r="AG111" s="28"/>
      <c r="AI111" s="30"/>
      <c r="AJ111" s="28"/>
      <c r="AK111" s="29"/>
      <c r="AL111" s="29"/>
      <c r="AP111" s="29"/>
    </row>
    <row r="112" spans="1:72" ht="15" customHeight="1">
      <c r="A112" s="221"/>
      <c r="B112" s="244">
        <f>+'Ark1'!C895</f>
        <v>2024</v>
      </c>
      <c r="C112" s="240">
        <f>+'Ark1'!L895</f>
        <v>7</v>
      </c>
      <c r="D112" s="240" t="s">
        <v>33</v>
      </c>
      <c r="E112" s="240">
        <f>+'Ark1'!D895</f>
        <v>10</v>
      </c>
      <c r="F112" s="240" t="str">
        <f t="shared" si="89"/>
        <v>Okt</v>
      </c>
      <c r="G112" s="376">
        <f>+'Ark1'!Q895</f>
        <v>8735</v>
      </c>
      <c r="H112" s="376">
        <f>+'Ark1'!R895</f>
        <v>81036</v>
      </c>
      <c r="I112" s="241">
        <f>+IF(H112=0,"",'Ark1'!AG895)</f>
        <v>19.880865930011186</v>
      </c>
      <c r="J112" s="241">
        <f>+IF(H112=0,"",'Ark1'!AH895)</f>
        <v>18.385998773636203</v>
      </c>
      <c r="K112" s="222"/>
      <c r="L112" s="391">
        <f>+IF(J112=0,"",'Ark1'!AJ895)</f>
        <v>81000</v>
      </c>
      <c r="M112" s="222"/>
      <c r="N112" s="222"/>
      <c r="O112" s="222"/>
      <c r="P112" s="33">
        <f>+IF(H112=0,"",'Ark1'!U895)</f>
        <v>17.729663359494371</v>
      </c>
      <c r="Q112" s="221"/>
      <c r="R112" s="496">
        <f>+IF(L112=0,"",'Ark1'!AK895)</f>
        <v>97.570090123456353</v>
      </c>
      <c r="S112" s="494"/>
      <c r="T112" s="497">
        <f>+IF(L112=0,"",'Ark1'!AL895)</f>
        <v>18.572672494240969</v>
      </c>
      <c r="U112" s="221"/>
      <c r="V112" s="242">
        <f>+IF(H112=0,"",'Ark1'!T895)</f>
        <v>5.5233229675699684</v>
      </c>
      <c r="W112" s="243">
        <f>+IF(H112=0,"",'Ark1'!W895)</f>
        <v>1.3956759958536951</v>
      </c>
      <c r="X112" s="243">
        <f>+IF(H112=0,"",'Ark1'!X895)</f>
        <v>53.081346562021821</v>
      </c>
      <c r="Y112" s="243">
        <f>+IF(H112=0,"",'Ark1'!Y895)</f>
        <v>13.962930055777685</v>
      </c>
      <c r="Z112" s="243">
        <f>+IF(H112=0,"",'Ark1'!Z895)</f>
        <v>6.2934991855471634E-2</v>
      </c>
      <c r="AA112" s="243">
        <f>+IF(H112=0,"",'Ark1'!AA895)</f>
        <v>5.5350746494427776</v>
      </c>
      <c r="AB112" s="242">
        <f>+IF(H112=0,"",'Ark1'!AC895)</f>
        <v>1.4184171796109644</v>
      </c>
      <c r="AC112" s="243">
        <f>+IF(H112=0,"",'Ark1'!AE895)</f>
        <v>4.1312829843500491</v>
      </c>
      <c r="AD112" s="242">
        <f t="shared" si="90"/>
        <v>2.5328090513563386</v>
      </c>
      <c r="AE112" s="241">
        <f t="shared" si="91"/>
        <v>0.10779159879559702</v>
      </c>
      <c r="AF112" s="221"/>
      <c r="AG112" s="28"/>
      <c r="AI112" s="30"/>
      <c r="AJ112" s="28"/>
      <c r="AK112" s="29"/>
      <c r="AL112" s="29"/>
      <c r="AP112" s="29"/>
    </row>
    <row r="113" spans="1:72" ht="15" customHeight="1">
      <c r="A113" s="221"/>
      <c r="B113" s="244">
        <f>+'Ark1'!C896</f>
        <v>2024</v>
      </c>
      <c r="C113" s="240">
        <f>+'Ark1'!L896</f>
        <v>7</v>
      </c>
      <c r="D113" s="240" t="s">
        <v>33</v>
      </c>
      <c r="E113" s="240">
        <f>+'Ark1'!D896</f>
        <v>11</v>
      </c>
      <c r="F113" s="240" t="str">
        <f t="shared" si="89"/>
        <v>Nov</v>
      </c>
      <c r="G113" s="376">
        <f>+'Ark1'!Q896</f>
        <v>3810</v>
      </c>
      <c r="H113" s="376">
        <f>+'Ark1'!R896</f>
        <v>23107</v>
      </c>
      <c r="I113" s="241">
        <f>+IF(H113=0,"",'Ark1'!AG896)</f>
        <v>22.304915247692964</v>
      </c>
      <c r="J113" s="241">
        <f>+IF(H113=0,"",'Ark1'!AH896)</f>
        <v>21.304654971504075</v>
      </c>
      <c r="K113" s="222"/>
      <c r="L113" s="391">
        <f>+IF(J113=0,"",'Ark1'!AJ896)</f>
        <v>23092</v>
      </c>
      <c r="M113" s="222"/>
      <c r="N113" s="222"/>
      <c r="O113" s="222"/>
      <c r="P113" s="33">
        <f>+IF(H113=0,"",'Ark1'!U896)</f>
        <v>18.265516942917703</v>
      </c>
      <c r="Q113" s="221"/>
      <c r="R113" s="496">
        <f>+IF(L113=0,"",'Ark1'!AK896)</f>
        <v>98.157968127490165</v>
      </c>
      <c r="S113" s="494"/>
      <c r="T113" s="497">
        <f>+IF(L113=0,"",'Ark1'!AL896)</f>
        <v>18.686479329828305</v>
      </c>
      <c r="U113" s="221"/>
      <c r="V113" s="242">
        <f>+IF(H113=0,"",'Ark1'!T896)</f>
        <v>5.5767516337040721</v>
      </c>
      <c r="W113" s="243">
        <f>+IF(H113=0,"",'Ark1'!W896)</f>
        <v>1.7483879343921755</v>
      </c>
      <c r="X113" s="243">
        <f>+IF(H113=0,"",'Ark1'!X896)</f>
        <v>50.564763924351936</v>
      </c>
      <c r="Y113" s="243">
        <f>+IF(H113=0,"",'Ark1'!Y896)</f>
        <v>19.331804215172887</v>
      </c>
      <c r="Z113" s="243">
        <f>+IF(H113=0,"",'Ark1'!Z896)</f>
        <v>7.3570779417492516E-2</v>
      </c>
      <c r="AA113" s="243">
        <f>+IF(H113=0,"",'Ark1'!AA896)</f>
        <v>6.186272521566667</v>
      </c>
      <c r="AB113" s="242">
        <f>+IF(H113=0,"",'Ark1'!AC896)</f>
        <v>1.4200560177959036</v>
      </c>
      <c r="AC113" s="243">
        <f>+IF(H113=0,"",'Ark1'!AE896)</f>
        <v>16.096012858975669</v>
      </c>
      <c r="AD113" s="242">
        <f t="shared" si="90"/>
        <v>2.6093595632739577</v>
      </c>
      <c r="AE113" s="241">
        <f t="shared" si="91"/>
        <v>0.1648850997533215</v>
      </c>
      <c r="AF113" s="221"/>
      <c r="AG113" s="244"/>
      <c r="AI113" s="30"/>
      <c r="AJ113" s="28"/>
      <c r="AK113" s="29"/>
      <c r="AL113" s="29"/>
      <c r="AP113" s="29"/>
    </row>
    <row r="114" spans="1:72" ht="15" customHeight="1">
      <c r="A114" s="221"/>
      <c r="B114" s="244">
        <f>+'Ark1'!C897</f>
        <v>2024</v>
      </c>
      <c r="C114" s="240">
        <f>+'Ark1'!L897</f>
        <v>7</v>
      </c>
      <c r="D114" s="240" t="s">
        <v>33</v>
      </c>
      <c r="E114" s="240">
        <f>+'Ark1'!D897</f>
        <v>12</v>
      </c>
      <c r="F114" s="240" t="str">
        <f t="shared" si="89"/>
        <v>Des</v>
      </c>
      <c r="G114" s="376">
        <f>+'Ark1'!Q897</f>
        <v>569</v>
      </c>
      <c r="H114" s="376">
        <f>+'Ark1'!R897</f>
        <v>2384</v>
      </c>
      <c r="I114" s="241">
        <f>+IF(H114=0,"",'Ark1'!AG897)</f>
        <v>21.553204954344096</v>
      </c>
      <c r="J114" s="241">
        <f>+IF(H114=0,"",'Ark1'!AH897)</f>
        <v>20.533738382171503</v>
      </c>
      <c r="K114" s="222"/>
      <c r="L114" s="391">
        <f>+IF(J114=0,"",'Ark1'!AJ897)</f>
        <v>2379</v>
      </c>
      <c r="M114" s="222"/>
      <c r="N114" s="222"/>
      <c r="O114" s="222"/>
      <c r="P114" s="33">
        <f>+IF(H114=0,"",'Ark1'!U897)</f>
        <v>17.782760067114069</v>
      </c>
      <c r="Q114" s="221"/>
      <c r="R114" s="496">
        <f>+IF(L114=0,"",'Ark1'!AK897)</f>
        <v>97.301429171920987</v>
      </c>
      <c r="S114" s="494"/>
      <c r="T114" s="497">
        <f>+IF(L114=0,"",'Ark1'!AL897)</f>
        <v>18.680822773649783</v>
      </c>
      <c r="U114" s="221"/>
      <c r="V114" s="242">
        <f>+IF(H114=0,"",'Ark1'!T897)</f>
        <v>5.5578859060402692</v>
      </c>
      <c r="W114" s="243">
        <f>+IF(H114=0,"",'Ark1'!W897)</f>
        <v>1.3422818791946312</v>
      </c>
      <c r="X114" s="243">
        <f>+IF(H114=0,"",'Ark1'!X897)</f>
        <v>45.637583892617457</v>
      </c>
      <c r="Y114" s="243">
        <f>+IF(H114=0,"",'Ark1'!Y897)</f>
        <v>17.114093959731544</v>
      </c>
      <c r="Z114" s="243">
        <f>+IF(H114=0,"",'Ark1'!Z897)</f>
        <v>8.3892617449664447E-2</v>
      </c>
      <c r="AA114" s="243">
        <f>+IF(H114=0,"",'Ark1'!AA897)</f>
        <v>6.0761892751018003</v>
      </c>
      <c r="AB114" s="242">
        <f>+IF(H114=0,"",'Ark1'!AC897)</f>
        <v>1.2508406141535875</v>
      </c>
      <c r="AC114" s="243">
        <f>+IF(H114=0,"",'Ark1'!AE897)</f>
        <v>24.182215903340264</v>
      </c>
      <c r="AD114" s="242">
        <f t="shared" si="90"/>
        <v>2.54039429530201</v>
      </c>
      <c r="AE114" s="241">
        <f t="shared" si="91"/>
        <v>0.2386744966442953</v>
      </c>
      <c r="AF114" s="221"/>
      <c r="AG114" s="224"/>
      <c r="AI114" s="30"/>
      <c r="AJ114" s="28"/>
      <c r="AK114" s="224"/>
      <c r="AL114" s="29"/>
      <c r="AP114" s="29"/>
    </row>
    <row r="115" spans="1:72" ht="15" customHeight="1">
      <c r="A115" s="221"/>
      <c r="B115" s="221"/>
      <c r="C115" s="221"/>
      <c r="D115" s="221"/>
      <c r="E115" s="221"/>
      <c r="F115" s="221"/>
      <c r="G115" s="372"/>
      <c r="H115" s="372"/>
      <c r="I115" s="222"/>
      <c r="J115" s="222"/>
      <c r="K115" s="222"/>
      <c r="L115" s="372"/>
      <c r="M115" s="222"/>
      <c r="N115" s="222"/>
      <c r="O115" s="222"/>
      <c r="P115" s="221"/>
      <c r="Q115" s="221"/>
      <c r="R115" s="494"/>
      <c r="S115" s="494"/>
      <c r="T115" s="494"/>
      <c r="U115" s="221"/>
      <c r="V115" s="221"/>
      <c r="W115" s="223"/>
      <c r="X115" s="223"/>
      <c r="Y115" s="223"/>
      <c r="Z115" s="223"/>
      <c r="AA115" s="223"/>
      <c r="AB115" s="221"/>
      <c r="AC115" s="223"/>
      <c r="AD115" s="487"/>
      <c r="AE115" s="222"/>
      <c r="AF115" s="221"/>
      <c r="AG115" s="224"/>
      <c r="AI115" s="30"/>
      <c r="AJ115" s="28"/>
      <c r="AK115" s="225"/>
      <c r="AL115" s="29"/>
      <c r="AP115" s="29"/>
      <c r="BH115" s="236"/>
    </row>
    <row r="116" spans="1:72" ht="19.8">
      <c r="A116" s="221"/>
      <c r="B116" s="221"/>
      <c r="C116" s="238" t="s">
        <v>0</v>
      </c>
      <c r="D116" s="221"/>
      <c r="E116" s="279" t="str">
        <f>+D118</f>
        <v>R</v>
      </c>
      <c r="F116" s="238" t="s">
        <v>582</v>
      </c>
      <c r="G116" s="372"/>
      <c r="H116" s="391">
        <f>SUM(H118:H129)</f>
        <v>297018</v>
      </c>
      <c r="I116" s="222"/>
      <c r="J116" s="222"/>
      <c r="K116" s="222"/>
      <c r="L116" s="372"/>
      <c r="M116" s="222"/>
      <c r="N116" s="222"/>
      <c r="O116" s="222"/>
      <c r="P116" s="272">
        <f>+Klasse!M17</f>
        <v>20.112893831352473</v>
      </c>
      <c r="Q116" s="221"/>
      <c r="R116" s="494"/>
      <c r="S116" s="494"/>
      <c r="T116" s="494"/>
      <c r="U116" s="221"/>
      <c r="V116" s="221"/>
      <c r="W116" s="223"/>
      <c r="X116" s="223"/>
      <c r="Y116" s="223"/>
      <c r="Z116" s="223"/>
      <c r="AA116" s="223"/>
      <c r="AB116" s="221"/>
      <c r="AC116" s="223"/>
      <c r="AD116" s="225">
        <f>+P116/C118</f>
        <v>2.5141117289190591</v>
      </c>
      <c r="AE116" s="222"/>
      <c r="AF116" s="221"/>
      <c r="AG116" s="224"/>
      <c r="AI116" s="30"/>
      <c r="AJ116" s="28"/>
      <c r="AK116" s="225"/>
      <c r="AL116" s="29"/>
      <c r="AP116" s="29"/>
      <c r="BH116" s="236"/>
    </row>
    <row r="117" spans="1:72" ht="19.8">
      <c r="A117" s="221"/>
      <c r="B117" s="221"/>
      <c r="C117" s="221"/>
      <c r="D117" s="221"/>
      <c r="E117" s="221"/>
      <c r="F117" s="221"/>
      <c r="G117" s="372"/>
      <c r="H117" s="372"/>
      <c r="I117" s="222"/>
      <c r="J117" s="222"/>
      <c r="K117" s="222"/>
      <c r="L117" s="372"/>
      <c r="M117" s="222"/>
      <c r="N117" s="222"/>
      <c r="O117" s="222"/>
      <c r="P117" s="221"/>
      <c r="Q117" s="221"/>
      <c r="R117" s="494"/>
      <c r="S117" s="494"/>
      <c r="T117" s="494"/>
      <c r="U117" s="221"/>
      <c r="V117" s="221"/>
      <c r="W117" s="223"/>
      <c r="X117" s="223"/>
      <c r="Y117" s="223"/>
      <c r="Z117" s="223"/>
      <c r="AA117" s="223"/>
      <c r="AB117" s="221"/>
      <c r="AC117" s="223"/>
      <c r="AD117" s="487"/>
      <c r="AE117" s="223"/>
      <c r="AF117" s="223"/>
      <c r="AG117" s="224"/>
      <c r="AI117" s="30"/>
      <c r="AJ117" s="28"/>
      <c r="AK117" s="225"/>
      <c r="AL117" s="29"/>
      <c r="AP117" s="29"/>
      <c r="BH117" s="236">
        <f>1+BH114</f>
        <v>1</v>
      </c>
      <c r="BI117" s="29">
        <v>20.659867330016564</v>
      </c>
      <c r="BJ117" s="29">
        <f t="shared" ref="BJ117" si="92">+BI117</f>
        <v>20.659867330016564</v>
      </c>
      <c r="BK117" s="29">
        <f t="shared" ref="BK117" si="93">+BJ117</f>
        <v>20.659867330016564</v>
      </c>
      <c r="BL117" s="29">
        <f t="shared" ref="BL117" si="94">+BK117</f>
        <v>20.659867330016564</v>
      </c>
      <c r="BM117" s="29">
        <f t="shared" ref="BM117" si="95">+BL117</f>
        <v>20.659867330016564</v>
      </c>
      <c r="BN117" s="29">
        <f t="shared" ref="BN117" si="96">+BM117</f>
        <v>20.659867330016564</v>
      </c>
      <c r="BO117" s="29">
        <f t="shared" ref="BO117" si="97">+BN117</f>
        <v>20.659867330016564</v>
      </c>
      <c r="BP117" s="29">
        <f t="shared" ref="BP117" si="98">+BO117</f>
        <v>20.659867330016564</v>
      </c>
      <c r="BQ117" s="29">
        <f t="shared" ref="BQ117" si="99">+BP117</f>
        <v>20.659867330016564</v>
      </c>
      <c r="BR117" s="29">
        <f t="shared" ref="BR117" si="100">+BQ117</f>
        <v>20.659867330016564</v>
      </c>
      <c r="BS117" s="29">
        <f t="shared" ref="BS117" si="101">+BR117</f>
        <v>20.659867330016564</v>
      </c>
      <c r="BT117" s="29">
        <f t="shared" ref="BT117" si="102">+BS117</f>
        <v>20.659867330016564</v>
      </c>
    </row>
    <row r="118" spans="1:72" ht="15.6">
      <c r="A118" s="221"/>
      <c r="B118" s="244">
        <f>+'Ark1'!C898</f>
        <v>2024</v>
      </c>
      <c r="C118" s="29">
        <f>+'Ark1'!L898</f>
        <v>8</v>
      </c>
      <c r="D118" s="29" t="s">
        <v>34</v>
      </c>
      <c r="E118" s="29">
        <f>+'Ark1'!D898</f>
        <v>1</v>
      </c>
      <c r="F118" s="29" t="str">
        <f t="shared" ref="F118:F129" si="103">+F103</f>
        <v>Jan</v>
      </c>
      <c r="G118" s="362">
        <f>+'Ark1'!Q898</f>
        <v>502</v>
      </c>
      <c r="H118" s="362">
        <f>+'Ark1'!R898</f>
        <v>2465</v>
      </c>
      <c r="I118" s="30">
        <f>+IF(H118=0,"",'Ark1'!AG898)</f>
        <v>28.304053278217928</v>
      </c>
      <c r="J118" s="30">
        <f>+IF(H118=0,"",'Ark1'!AH898)</f>
        <v>28.811066268746849</v>
      </c>
      <c r="K118" s="222"/>
      <c r="L118" s="391">
        <f>+IF(J118=0,"",'Ark1'!AJ898)</f>
        <v>1727</v>
      </c>
      <c r="M118" s="222"/>
      <c r="N118" s="222"/>
      <c r="O118" s="222"/>
      <c r="P118" s="33">
        <f>+IF(H118=0,"",'Ark1'!U898)</f>
        <v>21.677200811359057</v>
      </c>
      <c r="Q118" s="221"/>
      <c r="R118" s="496">
        <f>+IF(L118=0,"",'Ark1'!AK898)</f>
        <v>100.75848291835564</v>
      </c>
      <c r="S118" s="494"/>
      <c r="T118" s="497">
        <f>+IF(L118=0,"",'Ark1'!AL898)</f>
        <v>20.817700393299127</v>
      </c>
      <c r="U118" s="221"/>
      <c r="V118" s="28">
        <f>+IF(H118=0,"",'Ark1'!T898)</f>
        <v>6.3959432048681553</v>
      </c>
      <c r="W118" s="35">
        <f>+IF(H118=0,"",'Ark1'!W898)</f>
        <v>8.7221095334685597</v>
      </c>
      <c r="X118" s="35">
        <f>+IF(H118=0,"",'Ark1'!X898)</f>
        <v>87.586206896551744</v>
      </c>
      <c r="Y118" s="35">
        <f>+IF(H118=0,"",'Ark1'!Y898)</f>
        <v>25.354969574036517</v>
      </c>
      <c r="Z118" s="35">
        <f>+IF(H118=0,"",'Ark1'!Z898)</f>
        <v>2.3529411764705879</v>
      </c>
      <c r="AA118" s="35">
        <f>+IF(H118=0,"",'Ark1'!AA898)</f>
        <v>6.7814248948656397</v>
      </c>
      <c r="AB118" s="28">
        <f>+IF(H118=0,"",'Ark1'!AC898)</f>
        <v>1.5940507335703638</v>
      </c>
      <c r="AC118" s="35">
        <f>+IF(H118=0,"",'Ark1'!AE898)</f>
        <v>38.300923627555051</v>
      </c>
      <c r="AD118" s="28">
        <f t="shared" ref="AD118:AD129" si="104">+IF(H118=0,"",+P118/C118)</f>
        <v>2.7096501014198822</v>
      </c>
      <c r="AE118" s="30">
        <f t="shared" ref="AE118:AE129" si="105">+IF(H118=0,"",G118/H118)</f>
        <v>0.20365111561866125</v>
      </c>
      <c r="AF118" s="221"/>
      <c r="AG118" s="224"/>
      <c r="AI118" s="30"/>
      <c r="AJ118" s="28"/>
      <c r="AK118" s="225"/>
      <c r="AL118" s="29"/>
      <c r="AP118" s="29"/>
    </row>
    <row r="119" spans="1:72" ht="15.6">
      <c r="A119" s="221"/>
      <c r="B119" s="244">
        <f>+'Ark1'!C899</f>
        <v>2024</v>
      </c>
      <c r="C119" s="29">
        <f>+'Ark1'!L899</f>
        <v>8</v>
      </c>
      <c r="D119" s="29" t="s">
        <v>34</v>
      </c>
      <c r="E119" s="29">
        <f>+'Ark1'!D899</f>
        <v>2</v>
      </c>
      <c r="F119" s="29" t="str">
        <f t="shared" si="103"/>
        <v>Feb</v>
      </c>
      <c r="G119" s="362">
        <f>+'Ark1'!Q899</f>
        <v>585</v>
      </c>
      <c r="H119" s="362">
        <f>+'Ark1'!R899</f>
        <v>2780</v>
      </c>
      <c r="I119" s="30">
        <f>+IF(H119=0,"",'Ark1'!AG899)</f>
        <v>25.908667287977632</v>
      </c>
      <c r="J119" s="30">
        <f>+IF(H119=0,"",'Ark1'!AH899)</f>
        <v>26.864853200644841</v>
      </c>
      <c r="K119" s="222"/>
      <c r="L119" s="391">
        <f>+IF(J119=0,"",'Ark1'!AJ899)</f>
        <v>2334</v>
      </c>
      <c r="M119" s="222"/>
      <c r="N119" s="222"/>
      <c r="O119" s="222"/>
      <c r="P119" s="33">
        <f>+IF(H119=0,"",'Ark1'!U899)</f>
        <v>22.839280575539551</v>
      </c>
      <c r="Q119" s="221"/>
      <c r="R119" s="496">
        <f>+IF(L119=0,"",'Ark1'!AK899)</f>
        <v>101.39815766923741</v>
      </c>
      <c r="S119" s="494"/>
      <c r="T119" s="497">
        <f>+IF(L119=0,"",'Ark1'!AL899)</f>
        <v>21.328958389461064</v>
      </c>
      <c r="U119" s="221"/>
      <c r="V119" s="28">
        <f>+IF(H119=0,"",'Ark1'!T899)</f>
        <v>6.2183453237410067</v>
      </c>
      <c r="W119" s="35">
        <f>+IF(H119=0,"",'Ark1'!W899)</f>
        <v>9.1726618705035978</v>
      </c>
      <c r="X119" s="35">
        <f>+IF(H119=0,"",'Ark1'!X899)</f>
        <v>90.827338129496397</v>
      </c>
      <c r="Y119" s="35">
        <f>+IF(H119=0,"",'Ark1'!Y899)</f>
        <v>31.654676258992808</v>
      </c>
      <c r="Z119" s="35">
        <f>+IF(H119=0,"",'Ark1'!Z899)</f>
        <v>3.4532374100719432</v>
      </c>
      <c r="AA119" s="35">
        <f>+IF(H119=0,"",'Ark1'!AA899)</f>
        <v>7.3687057169397727</v>
      </c>
      <c r="AB119" s="28">
        <f>+IF(H119=0,"",'Ark1'!AC899)</f>
        <v>1.6964270947923916</v>
      </c>
      <c r="AC119" s="35">
        <f>+IF(H119=0,"",'Ark1'!AE899)</f>
        <v>44.169718199323192</v>
      </c>
      <c r="AD119" s="28">
        <f t="shared" si="104"/>
        <v>2.8549100719424438</v>
      </c>
      <c r="AE119" s="30">
        <f t="shared" si="105"/>
        <v>0.21043165467625899</v>
      </c>
      <c r="AF119" s="221"/>
      <c r="AG119" s="224"/>
      <c r="AI119" s="30"/>
      <c r="AJ119" s="28"/>
      <c r="AK119" s="225"/>
      <c r="AL119" s="29"/>
      <c r="AP119" s="29"/>
    </row>
    <row r="120" spans="1:72" ht="15.6">
      <c r="A120" s="221"/>
      <c r="B120" s="244">
        <f>+'Ark1'!C900</f>
        <v>2024</v>
      </c>
      <c r="C120" s="29">
        <f>+'Ark1'!L900</f>
        <v>8</v>
      </c>
      <c r="D120" s="29" t="s">
        <v>34</v>
      </c>
      <c r="E120" s="29">
        <f>+'Ark1'!D900</f>
        <v>3</v>
      </c>
      <c r="F120" s="29" t="str">
        <f t="shared" si="103"/>
        <v>Mar</v>
      </c>
      <c r="G120" s="362">
        <f>+'Ark1'!Q900</f>
        <v>3104</v>
      </c>
      <c r="H120" s="362">
        <f>+'Ark1'!R900</f>
        <v>10972</v>
      </c>
      <c r="I120" s="30">
        <f>+IF(H120=0,"",'Ark1'!AG900)</f>
        <v>26.573663687664997</v>
      </c>
      <c r="J120" s="30">
        <f>+IF(H120=0,"",'Ark1'!AH900)</f>
        <v>26.545638834378181</v>
      </c>
      <c r="K120" s="222"/>
      <c r="L120" s="391">
        <f>+IF(J120=0,"",'Ark1'!AJ900)</f>
        <v>9232</v>
      </c>
      <c r="M120" s="222"/>
      <c r="N120" s="222"/>
      <c r="O120" s="222"/>
      <c r="P120" s="33">
        <f>+IF(H120=0,"",'Ark1'!U900)</f>
        <v>25.764865111192151</v>
      </c>
      <c r="Q120" s="221"/>
      <c r="R120" s="496">
        <f>+IF(L120=0,"",'Ark1'!AK900)</f>
        <v>105.11298743500858</v>
      </c>
      <c r="S120" s="494"/>
      <c r="T120" s="497">
        <f>+IF(L120=0,"",'Ark1'!AL900)</f>
        <v>21.277229251163412</v>
      </c>
      <c r="U120" s="221"/>
      <c r="V120" s="28">
        <f>+IF(H120=0,"",'Ark1'!T900)</f>
        <v>6.453518045935108</v>
      </c>
      <c r="W120" s="35">
        <f>+IF(H120=0,"",'Ark1'!W900)</f>
        <v>13.671162960262484</v>
      </c>
      <c r="X120" s="35">
        <f>+IF(H120=0,"",'Ark1'!X900)</f>
        <v>94.786729857819921</v>
      </c>
      <c r="Y120" s="35">
        <f>+IF(H120=0,"",'Ark1'!Y900)</f>
        <v>50.200510390083842</v>
      </c>
      <c r="Z120" s="35">
        <f>+IF(H120=0,"",'Ark1'!Z900)</f>
        <v>5.7874589865111181</v>
      </c>
      <c r="AA120" s="35">
        <f>+IF(H120=0,"",'Ark1'!AA900)</f>
        <v>8.2576524982160766</v>
      </c>
      <c r="AB120" s="28">
        <f>+IF(H120=0,"",'Ark1'!AC900)</f>
        <v>1.8785901151081663</v>
      </c>
      <c r="AC120" s="35">
        <f>+IF(H120=0,"",'Ark1'!AE900)</f>
        <v>46.619043954098089</v>
      </c>
      <c r="AD120" s="28">
        <f t="shared" si="104"/>
        <v>3.2206081388990189</v>
      </c>
      <c r="AE120" s="30">
        <f t="shared" si="105"/>
        <v>0.28290193219103171</v>
      </c>
      <c r="AF120" s="221"/>
      <c r="AG120" s="224"/>
      <c r="AI120" s="30"/>
      <c r="AJ120" s="28"/>
      <c r="AK120" s="225"/>
      <c r="AL120" s="29"/>
      <c r="AP120" s="29"/>
    </row>
    <row r="121" spans="1:72" ht="15.6">
      <c r="A121" s="221"/>
      <c r="B121" s="244">
        <f>+'Ark1'!C901</f>
        <v>2024</v>
      </c>
      <c r="C121" s="29">
        <f>+'Ark1'!L901</f>
        <v>8</v>
      </c>
      <c r="D121" s="29" t="s">
        <v>34</v>
      </c>
      <c r="E121" s="29">
        <f>+'Ark1'!D901</f>
        <v>4</v>
      </c>
      <c r="F121" s="29" t="str">
        <f t="shared" si="103"/>
        <v>Apr</v>
      </c>
      <c r="G121" s="362">
        <f>+'Ark1'!Q901</f>
        <v>521</v>
      </c>
      <c r="H121" s="362">
        <f>+'Ark1'!R901</f>
        <v>1477</v>
      </c>
      <c r="I121" s="30">
        <f>+IF(H121=0,"",'Ark1'!AG901)</f>
        <v>20.74438202247191</v>
      </c>
      <c r="J121" s="30">
        <f>+IF(H121=0,"",'Ark1'!AH901)</f>
        <v>23.401695066641544</v>
      </c>
      <c r="K121" s="222"/>
      <c r="L121" s="391">
        <f>+IF(J121=0,"",'Ark1'!AJ901)</f>
        <v>1162</v>
      </c>
      <c r="M121" s="222"/>
      <c r="N121" s="222"/>
      <c r="O121" s="222"/>
      <c r="P121" s="33">
        <f>+IF(H121=0,"",'Ark1'!U901)</f>
        <v>25.543940419769822</v>
      </c>
      <c r="Q121" s="221"/>
      <c r="R121" s="496">
        <f>+IF(L121=0,"",'Ark1'!AK901)</f>
        <v>104.72452667814102</v>
      </c>
      <c r="S121" s="494"/>
      <c r="T121" s="497">
        <f>+IF(L121=0,"",'Ark1'!AL901)</f>
        <v>21.237362648513425</v>
      </c>
      <c r="U121" s="221"/>
      <c r="V121" s="28">
        <f>+IF(H121=0,"",'Ark1'!T901)</f>
        <v>6.4793500338524046</v>
      </c>
      <c r="W121" s="35">
        <f>+IF(H121=0,"",'Ark1'!W901)</f>
        <v>15.978334461746789</v>
      </c>
      <c r="X121" s="35">
        <f>+IF(H121=0,"",'Ark1'!X901)</f>
        <v>93.771157752200381</v>
      </c>
      <c r="Y121" s="35">
        <f>+IF(H121=0,"",'Ark1'!Y901)</f>
        <v>51.049424509140152</v>
      </c>
      <c r="Z121" s="35">
        <f>+IF(H121=0,"",'Ark1'!Z901)</f>
        <v>5.7549085985104922</v>
      </c>
      <c r="AA121" s="35">
        <f>+IF(H121=0,"",'Ark1'!AA901)</f>
        <v>8.2195886322151388</v>
      </c>
      <c r="AB121" s="28">
        <f>+IF(H121=0,"",'Ark1'!AC901)</f>
        <v>2.0436370488160316</v>
      </c>
      <c r="AC121" s="35">
        <f>+IF(H121=0,"",'Ark1'!AE901)</f>
        <v>54.526618417339471</v>
      </c>
      <c r="AD121" s="28">
        <f t="shared" si="104"/>
        <v>3.1929925524712277</v>
      </c>
      <c r="AE121" s="30">
        <f t="shared" si="105"/>
        <v>0.35274204468517267</v>
      </c>
      <c r="AF121" s="221"/>
      <c r="AG121" s="224"/>
      <c r="AI121" s="30"/>
      <c r="AJ121" s="28"/>
      <c r="AK121" s="225"/>
      <c r="AL121" s="29"/>
      <c r="AP121" s="29"/>
    </row>
    <row r="122" spans="1:72" ht="15.6">
      <c r="A122" s="221"/>
      <c r="B122" s="244">
        <f>+'Ark1'!C902</f>
        <v>2024</v>
      </c>
      <c r="C122" s="29">
        <f>+'Ark1'!L902</f>
        <v>8</v>
      </c>
      <c r="D122" s="29" t="s">
        <v>34</v>
      </c>
      <c r="E122" s="29">
        <f>+'Ark1'!D902</f>
        <v>5</v>
      </c>
      <c r="F122" s="29" t="str">
        <f t="shared" si="103"/>
        <v>Mai</v>
      </c>
      <c r="G122" s="362">
        <f>+'Ark1'!Q902</f>
        <v>307</v>
      </c>
      <c r="H122" s="362">
        <f>+'Ark1'!R902</f>
        <v>718</v>
      </c>
      <c r="I122" s="30">
        <f>+IF(H122=0,"",'Ark1'!AG902)</f>
        <v>22.284295468652999</v>
      </c>
      <c r="J122" s="30">
        <f>+IF(H122=0,"",'Ark1'!AH902)</f>
        <v>23.439692624132597</v>
      </c>
      <c r="K122" s="222"/>
      <c r="L122" s="391">
        <f>+IF(J122=0,"",'Ark1'!AJ902)</f>
        <v>682</v>
      </c>
      <c r="M122" s="222"/>
      <c r="N122" s="222"/>
      <c r="O122" s="222"/>
      <c r="P122" s="33">
        <f>+IF(H122=0,"",'Ark1'!U902)</f>
        <v>27.172284122562701</v>
      </c>
      <c r="Q122" s="221"/>
      <c r="R122" s="496">
        <f>+IF(L122=0,"",'Ark1'!AK902)</f>
        <v>106.1387096774194</v>
      </c>
      <c r="S122" s="494"/>
      <c r="T122" s="497">
        <f>+IF(L122=0,"",'Ark1'!AL902)</f>
        <v>22.017731479966574</v>
      </c>
      <c r="U122" s="221"/>
      <c r="V122" s="28">
        <f>+IF(H122=0,"",'Ark1'!T902)</f>
        <v>6.974930362116992</v>
      </c>
      <c r="W122" s="35">
        <f>+IF(H122=0,"",'Ark1'!W902)</f>
        <v>21.169916434540394</v>
      </c>
      <c r="X122" s="35">
        <f>+IF(H122=0,"",'Ark1'!X902)</f>
        <v>87.465181058495801</v>
      </c>
      <c r="Y122" s="35">
        <f>+IF(H122=0,"",'Ark1'!Y902)</f>
        <v>63.370473537604454</v>
      </c>
      <c r="Z122" s="35">
        <f>+IF(H122=0,"",'Ark1'!Z902)</f>
        <v>8.2172701949860727</v>
      </c>
      <c r="AA122" s="35">
        <f>+IF(H122=0,"",'Ark1'!AA902)</f>
        <v>9.2639729931837422</v>
      </c>
      <c r="AB122" s="28">
        <f>+IF(H122=0,"",'Ark1'!AC902)</f>
        <v>1.966129898526636</v>
      </c>
      <c r="AC122" s="35">
        <f>+IF(H122=0,"",'Ark1'!AE902)</f>
        <v>40.779109933197638</v>
      </c>
      <c r="AD122" s="28">
        <f t="shared" si="104"/>
        <v>3.3965355153203376</v>
      </c>
      <c r="AE122" s="30">
        <f t="shared" si="105"/>
        <v>0.42757660167130918</v>
      </c>
      <c r="AF122" s="221"/>
      <c r="AG122" s="224"/>
      <c r="AI122" s="30"/>
      <c r="AJ122" s="28"/>
      <c r="AK122" s="225"/>
      <c r="AL122" s="29"/>
      <c r="AP122" s="29"/>
    </row>
    <row r="123" spans="1:72" ht="15.6">
      <c r="A123" s="221"/>
      <c r="B123" s="244">
        <f>+'Ark1'!C903</f>
        <v>2024</v>
      </c>
      <c r="C123" s="29">
        <f>+'Ark1'!L903</f>
        <v>8</v>
      </c>
      <c r="D123" s="29" t="s">
        <v>34</v>
      </c>
      <c r="E123" s="29">
        <f>+'Ark1'!D903</f>
        <v>6</v>
      </c>
      <c r="F123" s="29" t="str">
        <f t="shared" si="103"/>
        <v>Jun</v>
      </c>
      <c r="G123" s="362">
        <f>+'Ark1'!Q903</f>
        <v>260</v>
      </c>
      <c r="H123" s="362">
        <f>+'Ark1'!R903</f>
        <v>765</v>
      </c>
      <c r="I123" s="30">
        <f>+IF(H123=0,"",'Ark1'!AG903)</f>
        <v>19.854658707500644</v>
      </c>
      <c r="J123" s="30">
        <f>+IF(H123=0,"",'Ark1'!AH903)</f>
        <v>19.641252681476441</v>
      </c>
      <c r="K123" s="222"/>
      <c r="L123" s="391">
        <f>+IF(J123=0,"",'Ark1'!AJ903)</f>
        <v>761</v>
      </c>
      <c r="M123" s="222"/>
      <c r="N123" s="222"/>
      <c r="O123" s="222"/>
      <c r="P123" s="33">
        <f>+IF(H123=0,"",'Ark1'!U903)</f>
        <v>19.688366013071882</v>
      </c>
      <c r="Q123" s="221"/>
      <c r="R123" s="496">
        <f>+IF(L123=0,"",'Ark1'!AK903)</f>
        <v>95.103285151116964</v>
      </c>
      <c r="S123" s="494"/>
      <c r="T123" s="497">
        <f>+IF(L123=0,"",'Ark1'!AL903)</f>
        <v>21.579082455188797</v>
      </c>
      <c r="U123" s="221"/>
      <c r="V123" s="28">
        <f>+IF(H123=0,"",'Ark1'!T903)</f>
        <v>6.3137254901960755</v>
      </c>
      <c r="W123" s="35">
        <f>+IF(H123=0,"",'Ark1'!W903)</f>
        <v>10.065359477124185</v>
      </c>
      <c r="X123" s="35">
        <f>+IF(H123=0,"",'Ark1'!X903)</f>
        <v>48.627450980392162</v>
      </c>
      <c r="Y123" s="35">
        <f>+IF(H123=0,"",'Ark1'!Y903)</f>
        <v>27.189542483660123</v>
      </c>
      <c r="Z123" s="35">
        <f>+IF(H123=0,"",'Ark1'!Z903)</f>
        <v>3.1372549019607838</v>
      </c>
      <c r="AA123" s="35">
        <f>+IF(H123=0,"",'Ark1'!AA903)</f>
        <v>8.851362766279772</v>
      </c>
      <c r="AB123" s="28">
        <f>+IF(H123=0,"",'Ark1'!AC903)</f>
        <v>1.7677968572678076</v>
      </c>
      <c r="AC123" s="35">
        <f>+IF(H123=0,"",'Ark1'!AE903)</f>
        <v>43.86110187358036</v>
      </c>
      <c r="AD123" s="28">
        <f t="shared" si="104"/>
        <v>2.4610457516339852</v>
      </c>
      <c r="AE123" s="30">
        <f t="shared" si="105"/>
        <v>0.33986928104575165</v>
      </c>
      <c r="AF123" s="221"/>
      <c r="AG123" s="224"/>
      <c r="AI123" s="30"/>
      <c r="AJ123" s="28"/>
      <c r="AK123" s="225"/>
      <c r="AL123" s="29"/>
      <c r="AP123" s="29"/>
    </row>
    <row r="124" spans="1:72" ht="15.6">
      <c r="A124" s="221"/>
      <c r="B124" s="244">
        <f>+'Ark1'!C904</f>
        <v>2024</v>
      </c>
      <c r="C124" s="29">
        <f>+'Ark1'!L904</f>
        <v>8</v>
      </c>
      <c r="D124" s="29" t="s">
        <v>34</v>
      </c>
      <c r="E124" s="29">
        <f>+'Ark1'!D904</f>
        <v>7</v>
      </c>
      <c r="F124" s="29" t="str">
        <f t="shared" si="103"/>
        <v>Jul</v>
      </c>
      <c r="G124" s="362">
        <f>+'Ark1'!Q904</f>
        <v>161</v>
      </c>
      <c r="H124" s="362">
        <f>+'Ark1'!R904</f>
        <v>813</v>
      </c>
      <c r="I124" s="30">
        <f>+IF(H124=0,"",'Ark1'!AG904)</f>
        <v>23.668122270742359</v>
      </c>
      <c r="J124" s="30">
        <f>+IF(H124=0,"",'Ark1'!AH904)</f>
        <v>22.295156242964556</v>
      </c>
      <c r="K124" s="222"/>
      <c r="L124" s="391">
        <f>+IF(J124=0,"",'Ark1'!AJ904)</f>
        <v>813</v>
      </c>
      <c r="M124" s="222"/>
      <c r="N124" s="222"/>
      <c r="O124" s="222"/>
      <c r="P124" s="33">
        <f>+IF(H124=0,"",'Ark1'!U904)</f>
        <v>19.489421894218935</v>
      </c>
      <c r="Q124" s="221"/>
      <c r="R124" s="496">
        <f>+IF(L124=0,"",'Ark1'!AK904)</f>
        <v>96.952767527675235</v>
      </c>
      <c r="S124" s="494"/>
      <c r="T124" s="497">
        <f>+IF(L124=0,"",'Ark1'!AL904)</f>
        <v>20.939674834942263</v>
      </c>
      <c r="U124" s="221"/>
      <c r="V124" s="28">
        <f>+IF(H124=0,"",'Ark1'!T904)</f>
        <v>5.9065190651906496</v>
      </c>
      <c r="W124" s="35">
        <f>+IF(H124=0,"",'Ark1'!W904)</f>
        <v>5.0430504305043051</v>
      </c>
      <c r="X124" s="35">
        <f>+IF(H124=0,"",'Ark1'!X904)</f>
        <v>80.565805658056561</v>
      </c>
      <c r="Y124" s="35">
        <f>+IF(H124=0,"",'Ark1'!Y904)</f>
        <v>11.07011070110701</v>
      </c>
      <c r="Z124" s="35">
        <f>+IF(H124=0,"",'Ark1'!Z904)</f>
        <v>1.107011070110701</v>
      </c>
      <c r="AA124" s="35">
        <f>+IF(H124=0,"",'Ark1'!AA904)</f>
        <v>5.4035942013719245</v>
      </c>
      <c r="AB124" s="28">
        <f>+IF(H124=0,"",'Ark1'!AC904)</f>
        <v>1.4310282599001403</v>
      </c>
      <c r="AC124" s="35">
        <f>+IF(H124=0,"",'Ark1'!AE904)</f>
        <v>29.575157566180778</v>
      </c>
      <c r="AD124" s="28">
        <f t="shared" si="104"/>
        <v>2.4361777367773669</v>
      </c>
      <c r="AE124" s="30">
        <f t="shared" si="105"/>
        <v>0.19803198031980321</v>
      </c>
      <c r="AF124" s="221"/>
      <c r="AG124" s="224"/>
      <c r="AI124" s="30"/>
      <c r="AJ124" s="28"/>
      <c r="AK124" s="225"/>
      <c r="AL124" s="29"/>
      <c r="AP124" s="29"/>
    </row>
    <row r="125" spans="1:72" ht="15.6">
      <c r="A125" s="221"/>
      <c r="B125" s="244">
        <f>+'Ark1'!C905</f>
        <v>2024</v>
      </c>
      <c r="C125" s="29">
        <f>+'Ark1'!L905</f>
        <v>8</v>
      </c>
      <c r="D125" s="29" t="s">
        <v>34</v>
      </c>
      <c r="E125" s="29">
        <f>+'Ark1'!D905</f>
        <v>8</v>
      </c>
      <c r="F125" s="29" t="str">
        <f t="shared" si="103"/>
        <v>Aug</v>
      </c>
      <c r="G125" s="362">
        <f>+'Ark1'!Q905</f>
        <v>2836</v>
      </c>
      <c r="H125" s="362">
        <f>+'Ark1'!R905</f>
        <v>26804</v>
      </c>
      <c r="I125" s="30">
        <f>+IF(H125=0,"",'Ark1'!AG905)</f>
        <v>26.546498960087156</v>
      </c>
      <c r="J125" s="30">
        <f>+IF(H125=0,"",'Ark1'!AH905)</f>
        <v>25.067013085713537</v>
      </c>
      <c r="K125" s="222"/>
      <c r="L125" s="391">
        <f>+IF(J125=0,"",'Ark1'!AJ905)</f>
        <v>26783</v>
      </c>
      <c r="M125" s="222"/>
      <c r="N125" s="222"/>
      <c r="O125" s="222"/>
      <c r="P125" s="33">
        <f>+IF(H125=0,"",'Ark1'!U905)</f>
        <v>20.751731084912755</v>
      </c>
      <c r="Q125" s="221"/>
      <c r="R125" s="496">
        <f>+IF(L125=0,"",'Ark1'!AK905)</f>
        <v>99.06318186909661</v>
      </c>
      <c r="S125" s="494"/>
      <c r="T125" s="497">
        <f>+IF(L125=0,"",'Ark1'!AL905)</f>
        <v>21.025876123600526</v>
      </c>
      <c r="U125" s="221"/>
      <c r="V125" s="28">
        <f>+IF(H125=0,"",'Ark1'!T905)</f>
        <v>5.5174600805849883</v>
      </c>
      <c r="W125" s="35">
        <f>+IF(H125=0,"",'Ark1'!W905)</f>
        <v>2.1563945679749295</v>
      </c>
      <c r="X125" s="35">
        <f>+IF(H125=0,"",'Ark1'!X905)</f>
        <v>95.176093120429769</v>
      </c>
      <c r="Y125" s="35">
        <f>+IF(H125=0,"",'Ark1'!Y905)</f>
        <v>13.986718400238772</v>
      </c>
      <c r="Z125" s="35">
        <f>+IF(H125=0,"",'Ark1'!Z905)</f>
        <v>0.66034920161169997</v>
      </c>
      <c r="AA125" s="35">
        <f>+IF(H125=0,"",'Ark1'!AA905)</f>
        <v>5.0726972595306448</v>
      </c>
      <c r="AB125" s="28">
        <f>+IF(H125=0,"",'Ark1'!AC905)</f>
        <v>1.3242262508701972</v>
      </c>
      <c r="AC125" s="35">
        <f>+IF(H125=0,"",'Ark1'!AE905)</f>
        <v>25.287637273715941</v>
      </c>
      <c r="AD125" s="28">
        <f t="shared" si="104"/>
        <v>2.5939663856140944</v>
      </c>
      <c r="AE125" s="30">
        <f t="shared" si="105"/>
        <v>0.10580510371586331</v>
      </c>
      <c r="AF125" s="221"/>
      <c r="AG125" s="224"/>
      <c r="AI125" s="30"/>
      <c r="AJ125" s="28"/>
      <c r="AK125" s="225"/>
      <c r="AL125" s="29"/>
      <c r="AP125" s="29"/>
    </row>
    <row r="126" spans="1:72" ht="15.6">
      <c r="A126" s="221"/>
      <c r="B126" s="244">
        <f>+'Ark1'!C906</f>
        <v>2024</v>
      </c>
      <c r="C126" s="29">
        <f>+'Ark1'!L906</f>
        <v>8</v>
      </c>
      <c r="D126" s="29" t="s">
        <v>34</v>
      </c>
      <c r="E126" s="29">
        <f>+'Ark1'!D906</f>
        <v>9</v>
      </c>
      <c r="F126" s="29" t="str">
        <f t="shared" si="103"/>
        <v>Sep</v>
      </c>
      <c r="G126" s="362">
        <f>+'Ark1'!Q906</f>
        <v>7312</v>
      </c>
      <c r="H126" s="362">
        <f>+'Ark1'!R906</f>
        <v>107590</v>
      </c>
      <c r="I126" s="30">
        <f>+IF(H126=0,"",'Ark1'!AG906)</f>
        <v>29.334700232027433</v>
      </c>
      <c r="J126" s="30">
        <f>+IF(H126=0,"",'Ark1'!AH906)</f>
        <v>28.535198741569687</v>
      </c>
      <c r="K126" s="222"/>
      <c r="L126" s="391">
        <f>+IF(J126=0,"",'Ark1'!AJ906)</f>
        <v>107538</v>
      </c>
      <c r="M126" s="222"/>
      <c r="N126" s="222"/>
      <c r="O126" s="222"/>
      <c r="P126" s="33">
        <f>+IF(H126=0,"",'Ark1'!U906)</f>
        <v>19.385503299563126</v>
      </c>
      <c r="Q126" s="221"/>
      <c r="R126" s="496">
        <f>+IF(L126=0,"",'Ark1'!AK906)</f>
        <v>97.337926128439165</v>
      </c>
      <c r="S126" s="494"/>
      <c r="T126" s="497">
        <f>+IF(L126=0,"",'Ark1'!AL906)</f>
        <v>20.862721733605575</v>
      </c>
      <c r="U126" s="221"/>
      <c r="V126" s="28">
        <f>+IF(H126=0,"",'Ark1'!T906)</f>
        <v>5.5529417232084759</v>
      </c>
      <c r="W126" s="35">
        <f>+IF(H126=0,"",'Ark1'!W906)</f>
        <v>1.5075750534436283</v>
      </c>
      <c r="X126" s="35">
        <f>+IF(H126=0,"",'Ark1'!X906)</f>
        <v>92.843201040988944</v>
      </c>
      <c r="Y126" s="35">
        <f>+IF(H126=0,"",'Ark1'!Y906)</f>
        <v>6.1660005576726444</v>
      </c>
      <c r="Z126" s="35">
        <f>+IF(H126=0,"",'Ark1'!Z906)</f>
        <v>0.16637233943675062</v>
      </c>
      <c r="AA126" s="35">
        <f>+IF(H126=0,"",'Ark1'!AA906)</f>
        <v>3.4163886624150446</v>
      </c>
      <c r="AB126" s="28">
        <f>+IF(H126=0,"",'Ark1'!AC906)</f>
        <v>1.3286715198514356</v>
      </c>
      <c r="AC126" s="35">
        <f>+IF(H126=0,"",'Ark1'!AE906)</f>
        <v>12.272507104490048</v>
      </c>
      <c r="AD126" s="28">
        <f t="shared" si="104"/>
        <v>2.4231879124453908</v>
      </c>
      <c r="AE126" s="30">
        <f t="shared" si="105"/>
        <v>6.7961706478297246E-2</v>
      </c>
      <c r="AF126" s="221"/>
      <c r="AG126" s="224"/>
      <c r="AI126" s="30"/>
      <c r="AJ126" s="28"/>
      <c r="AK126" s="225"/>
      <c r="AL126" s="29"/>
      <c r="AP126" s="29"/>
    </row>
    <row r="127" spans="1:72" ht="15.6">
      <c r="A127" s="221"/>
      <c r="B127" s="244">
        <f>+'Ark1'!C907</f>
        <v>2024</v>
      </c>
      <c r="C127" s="29">
        <f>+'Ark1'!L907</f>
        <v>8</v>
      </c>
      <c r="D127" s="29" t="s">
        <v>34</v>
      </c>
      <c r="E127" s="29">
        <f>+'Ark1'!D907</f>
        <v>10</v>
      </c>
      <c r="F127" s="29" t="str">
        <f t="shared" si="103"/>
        <v>Okt</v>
      </c>
      <c r="G127" s="362">
        <f>+'Ark1'!Q907</f>
        <v>8724</v>
      </c>
      <c r="H127" s="362">
        <f>+'Ark1'!R907</f>
        <v>112717</v>
      </c>
      <c r="I127" s="30">
        <f>+IF(H127=0,"",'Ark1'!AG907)</f>
        <v>27.653284528272263</v>
      </c>
      <c r="J127" s="30">
        <f>+IF(H127=0,"",'Ark1'!AH907)</f>
        <v>28.656107711569181</v>
      </c>
      <c r="K127" s="222"/>
      <c r="L127" s="391">
        <f>+IF(J127=0,"",'Ark1'!AJ907)</f>
        <v>112655</v>
      </c>
      <c r="M127" s="222"/>
      <c r="N127" s="222"/>
      <c r="O127" s="222"/>
      <c r="P127" s="33">
        <f>+IF(H127=0,"",'Ark1'!U907)</f>
        <v>19.866393711684768</v>
      </c>
      <c r="Q127" s="221"/>
      <c r="R127" s="496">
        <f>+IF(L127=0,"",'Ark1'!AK907)</f>
        <v>97.879123873773977</v>
      </c>
      <c r="S127" s="494"/>
      <c r="T127" s="497">
        <f>+IF(L127=0,"",'Ark1'!AL907)</f>
        <v>20.818908285469728</v>
      </c>
      <c r="U127" s="221"/>
      <c r="V127" s="28">
        <f>+IF(H127=0,"",'Ark1'!T907)</f>
        <v>5.8290231287205998</v>
      </c>
      <c r="W127" s="35">
        <f>+IF(H127=0,"",'Ark1'!W907)</f>
        <v>2.8487273437014826</v>
      </c>
      <c r="X127" s="35">
        <f>+IF(H127=0,"",'Ark1'!X907)</f>
        <v>88.654772572016626</v>
      </c>
      <c r="Y127" s="35">
        <f>+IF(H127=0,"",'Ark1'!Y907)</f>
        <v>12.167641083421312</v>
      </c>
      <c r="Z127" s="35">
        <f>+IF(H127=0,"",'Ark1'!Z907)</f>
        <v>0.58908594089622701</v>
      </c>
      <c r="AA127" s="35">
        <f>+IF(H127=0,"",'Ark1'!AA907)</f>
        <v>5.1562166265280949</v>
      </c>
      <c r="AB127" s="28">
        <f>+IF(H127=0,"",'Ark1'!AC907)</f>
        <v>1.363178287490969</v>
      </c>
      <c r="AC127" s="35">
        <f>+IF(H127=0,"",'Ark1'!AE907)</f>
        <v>18.503796828799462</v>
      </c>
      <c r="AD127" s="28">
        <f t="shared" si="104"/>
        <v>2.4832992139605961</v>
      </c>
      <c r="AE127" s="30">
        <f t="shared" si="105"/>
        <v>7.739737572859462E-2</v>
      </c>
      <c r="AF127" s="221"/>
      <c r="AG127" s="224"/>
      <c r="AI127" s="30"/>
      <c r="AJ127" s="28"/>
      <c r="AK127" s="225"/>
      <c r="AL127" s="29"/>
      <c r="AP127" s="29"/>
    </row>
    <row r="128" spans="1:72" ht="15.6">
      <c r="A128" s="221"/>
      <c r="B128" s="244">
        <f>+'Ark1'!C908</f>
        <v>2024</v>
      </c>
      <c r="C128" s="29">
        <f>+'Ark1'!L908</f>
        <v>8</v>
      </c>
      <c r="D128" s="29" t="s">
        <v>34</v>
      </c>
      <c r="E128" s="29">
        <f>+'Ark1'!D908</f>
        <v>11</v>
      </c>
      <c r="F128" s="29" t="str">
        <f t="shared" si="103"/>
        <v>Nov</v>
      </c>
      <c r="G128" s="362">
        <f>+'Ark1'!Q908</f>
        <v>3835</v>
      </c>
      <c r="H128" s="362">
        <f>+'Ark1'!R908</f>
        <v>27091</v>
      </c>
      <c r="I128" s="30">
        <f>+IF(H128=0,"",'Ark1'!AG908)</f>
        <v>26.150623576199859</v>
      </c>
      <c r="J128" s="30">
        <f>+IF(H128=0,"",'Ark1'!AH908)</f>
        <v>27.674790789144673</v>
      </c>
      <c r="K128" s="222"/>
      <c r="L128" s="391">
        <f>+IF(J128=0,"",'Ark1'!AJ908)</f>
        <v>27059</v>
      </c>
      <c r="M128" s="222"/>
      <c r="N128" s="222"/>
      <c r="O128" s="222"/>
      <c r="P128" s="33">
        <f>+IF(H128=0,"",'Ark1'!U908)</f>
        <v>20.237661954154575</v>
      </c>
      <c r="Q128" s="221"/>
      <c r="R128" s="496">
        <f>+IF(L128=0,"",'Ark1'!AK908)</f>
        <v>98.102158246793678</v>
      </c>
      <c r="S128" s="494"/>
      <c r="T128" s="497">
        <f>+IF(L128=0,"",'Ark1'!AL908)</f>
        <v>20.888022694150244</v>
      </c>
      <c r="U128" s="221"/>
      <c r="V128" s="28">
        <f>+IF(H128=0,"",'Ark1'!T908)</f>
        <v>6.0322616367059156</v>
      </c>
      <c r="W128" s="35">
        <f>+IF(H128=0,"",'Ark1'!W908)</f>
        <v>3.7798530877413152</v>
      </c>
      <c r="X128" s="35">
        <f>+IF(H128=0,"",'Ark1'!X908)</f>
        <v>82.920527112325132</v>
      </c>
      <c r="Y128" s="35">
        <f>+IF(H128=0,"",'Ark1'!Y908)</f>
        <v>17.50765937027057</v>
      </c>
      <c r="Z128" s="35">
        <f>+IF(H128=0,"",'Ark1'!Z908)</f>
        <v>0.87113801631538146</v>
      </c>
      <c r="AA128" s="35">
        <f>+IF(H128=0,"",'Ark1'!AA908)</f>
        <v>6.2691386155919409</v>
      </c>
      <c r="AB128" s="28">
        <f>+IF(H128=0,"",'Ark1'!AC908)</f>
        <v>1.3381972821481884</v>
      </c>
      <c r="AC128" s="35">
        <f>+IF(H128=0,"",'Ark1'!AE908)</f>
        <v>25.897611099694522</v>
      </c>
      <c r="AD128" s="28">
        <f t="shared" si="104"/>
        <v>2.5297077442693219</v>
      </c>
      <c r="AE128" s="30">
        <f t="shared" si="105"/>
        <v>0.1415599276512495</v>
      </c>
      <c r="AF128" s="221"/>
      <c r="AG128" s="224"/>
      <c r="AI128" s="30"/>
      <c r="AJ128" s="28"/>
      <c r="AK128" s="225"/>
      <c r="AL128" s="29"/>
      <c r="AP128" s="29"/>
    </row>
    <row r="129" spans="1:72" ht="15.6">
      <c r="A129" s="221"/>
      <c r="B129" s="244">
        <f>+'Ark1'!C909</f>
        <v>2024</v>
      </c>
      <c r="C129" s="29">
        <f>+'Ark1'!L909</f>
        <v>8</v>
      </c>
      <c r="D129" s="29" t="s">
        <v>34</v>
      </c>
      <c r="E129" s="29">
        <f>+'Ark1'!D909</f>
        <v>12</v>
      </c>
      <c r="F129" s="29" t="str">
        <f t="shared" si="103"/>
        <v>Des</v>
      </c>
      <c r="G129" s="362">
        <f>+'Ark1'!Q909</f>
        <v>634</v>
      </c>
      <c r="H129" s="362">
        <f>+'Ark1'!R909</f>
        <v>2826</v>
      </c>
      <c r="I129" s="30">
        <f>+IF(H129=0,"",'Ark1'!AG909)</f>
        <v>25.549227013832379</v>
      </c>
      <c r="J129" s="30">
        <f>+IF(H129=0,"",'Ark1'!AH909)</f>
        <v>27.449679285210255</v>
      </c>
      <c r="K129" s="222"/>
      <c r="L129" s="391">
        <f>+IF(J129=0,"",'Ark1'!AJ909)</f>
        <v>2825</v>
      </c>
      <c r="M129" s="222"/>
      <c r="N129" s="222"/>
      <c r="O129" s="222"/>
      <c r="P129" s="33">
        <f>+IF(H129=0,"",'Ark1'!U909)</f>
        <v>20.0540693559802</v>
      </c>
      <c r="Q129" s="221"/>
      <c r="R129" s="496">
        <f>+IF(L129=0,"",'Ark1'!AK909)</f>
        <v>97.735398230088634</v>
      </c>
      <c r="S129" s="494"/>
      <c r="T129" s="497">
        <f>+IF(L129=0,"",'Ark1'!AL909)</f>
        <v>20.896447427820512</v>
      </c>
      <c r="U129" s="221"/>
      <c r="V129" s="28">
        <f>+IF(H129=0,"",'Ark1'!T909)</f>
        <v>6.0612172682236389</v>
      </c>
      <c r="W129" s="35">
        <f>+IF(H129=0,"",'Ark1'!W909)</f>
        <v>3.255484784147205</v>
      </c>
      <c r="X129" s="35">
        <f>+IF(H129=0,"",'Ark1'!X909)</f>
        <v>80.997876857749475</v>
      </c>
      <c r="Y129" s="35">
        <f>+IF(H129=0,"",'Ark1'!Y909)</f>
        <v>16.985138004246284</v>
      </c>
      <c r="Z129" s="35">
        <f>+IF(H129=0,"",'Ark1'!Z909)</f>
        <v>0.84925690021231426</v>
      </c>
      <c r="AA129" s="35">
        <f>+IF(H129=0,"",'Ark1'!AA909)</f>
        <v>6.3731588991089678</v>
      </c>
      <c r="AB129" s="28">
        <f>+IF(H129=0,"",'Ark1'!AC909)</f>
        <v>1.3016959665966941</v>
      </c>
      <c r="AC129" s="35">
        <f>+IF(H129=0,"",'Ark1'!AE909)</f>
        <v>31.462059874795244</v>
      </c>
      <c r="AD129" s="28">
        <f t="shared" si="104"/>
        <v>2.506758669497525</v>
      </c>
      <c r="AE129" s="30">
        <f t="shared" si="105"/>
        <v>0.22434536447275299</v>
      </c>
      <c r="AF129" s="221"/>
      <c r="AG129" s="224"/>
      <c r="AI129" s="30"/>
      <c r="AJ129" s="28"/>
      <c r="AK129" s="225"/>
      <c r="AL129" s="29"/>
      <c r="AP129" s="29"/>
    </row>
    <row r="130" spans="1:72" ht="19.8">
      <c r="A130" s="221"/>
      <c r="B130" s="221"/>
      <c r="C130" s="221"/>
      <c r="D130" s="221"/>
      <c r="E130" s="221"/>
      <c r="F130" s="221"/>
      <c r="G130" s="372"/>
      <c r="H130" s="372"/>
      <c r="I130" s="222"/>
      <c r="J130" s="222"/>
      <c r="K130" s="222"/>
      <c r="L130" s="372"/>
      <c r="M130" s="222"/>
      <c r="N130" s="222"/>
      <c r="O130" s="222"/>
      <c r="P130" s="221"/>
      <c r="Q130" s="221"/>
      <c r="R130" s="494"/>
      <c r="S130" s="494"/>
      <c r="T130" s="494"/>
      <c r="U130" s="221"/>
      <c r="V130" s="221"/>
      <c r="W130" s="223"/>
      <c r="X130" s="223"/>
      <c r="Y130" s="223"/>
      <c r="Z130" s="223"/>
      <c r="AA130" s="223"/>
      <c r="AB130" s="221"/>
      <c r="AC130" s="223"/>
      <c r="AD130" s="487"/>
      <c r="AE130" s="222"/>
      <c r="AF130" s="221"/>
      <c r="AG130" s="224"/>
      <c r="AI130" s="30"/>
      <c r="AJ130" s="28"/>
      <c r="AK130" s="225"/>
      <c r="AL130" s="29"/>
      <c r="AP130" s="29"/>
      <c r="BH130" s="236"/>
    </row>
    <row r="131" spans="1:72" ht="19.8">
      <c r="A131" s="221"/>
      <c r="B131" s="221"/>
      <c r="C131" s="238" t="s">
        <v>0</v>
      </c>
      <c r="D131" s="221"/>
      <c r="E131" s="279" t="str">
        <f>+D133</f>
        <v>R+</v>
      </c>
      <c r="F131" s="238" t="s">
        <v>582</v>
      </c>
      <c r="G131" s="372"/>
      <c r="H131" s="391">
        <f>SUM(H133:H144)</f>
        <v>273045</v>
      </c>
      <c r="I131" s="222"/>
      <c r="J131" s="222"/>
      <c r="K131" s="222"/>
      <c r="L131" s="372"/>
      <c r="M131" s="222"/>
      <c r="N131" s="222"/>
      <c r="O131" s="222"/>
      <c r="P131" s="272">
        <f>+Klasse!M18</f>
        <v>22.493003717336407</v>
      </c>
      <c r="Q131" s="221"/>
      <c r="R131" s="494"/>
      <c r="S131" s="494"/>
      <c r="T131" s="494"/>
      <c r="U131" s="221"/>
      <c r="V131" s="221"/>
      <c r="W131" s="223"/>
      <c r="X131" s="223"/>
      <c r="Y131" s="223"/>
      <c r="Z131" s="223"/>
      <c r="AA131" s="223"/>
      <c r="AB131" s="221"/>
      <c r="AC131" s="223"/>
      <c r="AD131" s="225">
        <f>+P131/C133</f>
        <v>2.499222635259601</v>
      </c>
      <c r="AE131" s="222"/>
      <c r="AF131" s="221"/>
      <c r="AG131" s="224"/>
      <c r="AI131" s="30"/>
      <c r="AJ131" s="28"/>
      <c r="AK131" s="225"/>
      <c r="AL131" s="29"/>
      <c r="AP131" s="29"/>
      <c r="BH131" s="236"/>
    </row>
    <row r="132" spans="1:72" ht="19.8">
      <c r="A132" s="221"/>
      <c r="B132" s="221"/>
      <c r="C132" s="221"/>
      <c r="D132" s="221"/>
      <c r="E132" s="221"/>
      <c r="F132" s="221"/>
      <c r="G132" s="372"/>
      <c r="H132" s="372"/>
      <c r="I132" s="222"/>
      <c r="J132" s="222"/>
      <c r="K132" s="222"/>
      <c r="L132" s="372"/>
      <c r="M132" s="222"/>
      <c r="N132" s="222"/>
      <c r="O132" s="222"/>
      <c r="P132" s="221"/>
      <c r="Q132" s="221"/>
      <c r="R132" s="494"/>
      <c r="S132" s="494"/>
      <c r="T132" s="494"/>
      <c r="U132" s="221"/>
      <c r="V132" s="221"/>
      <c r="W132" s="223"/>
      <c r="X132" s="223"/>
      <c r="Y132" s="223"/>
      <c r="Z132" s="223"/>
      <c r="AA132" s="223"/>
      <c r="AB132" s="221"/>
      <c r="AC132" s="223"/>
      <c r="AD132" s="487"/>
      <c r="AE132" s="223"/>
      <c r="AF132" s="223"/>
      <c r="AG132" s="224"/>
      <c r="AI132" s="30"/>
      <c r="AJ132" s="28"/>
      <c r="AK132" s="225"/>
      <c r="AL132" s="29"/>
      <c r="AP132" s="29"/>
      <c r="BH132" s="236">
        <f>1+BH129</f>
        <v>1</v>
      </c>
      <c r="BI132" s="29">
        <v>20.659867330016564</v>
      </c>
      <c r="BJ132" s="29">
        <f t="shared" ref="BJ132" si="106">+BI132</f>
        <v>20.659867330016564</v>
      </c>
      <c r="BK132" s="29">
        <f t="shared" ref="BK132" si="107">+BJ132</f>
        <v>20.659867330016564</v>
      </c>
      <c r="BL132" s="29">
        <f t="shared" ref="BL132" si="108">+BK132</f>
        <v>20.659867330016564</v>
      </c>
      <c r="BM132" s="29">
        <f t="shared" ref="BM132" si="109">+BL132</f>
        <v>20.659867330016564</v>
      </c>
      <c r="BN132" s="29">
        <f t="shared" ref="BN132" si="110">+BM132</f>
        <v>20.659867330016564</v>
      </c>
      <c r="BO132" s="29">
        <f t="shared" ref="BO132" si="111">+BN132</f>
        <v>20.659867330016564</v>
      </c>
      <c r="BP132" s="29">
        <f t="shared" ref="BP132" si="112">+BO132</f>
        <v>20.659867330016564</v>
      </c>
      <c r="BQ132" s="29">
        <f t="shared" ref="BQ132" si="113">+BP132</f>
        <v>20.659867330016564</v>
      </c>
      <c r="BR132" s="29">
        <f t="shared" ref="BR132" si="114">+BQ132</f>
        <v>20.659867330016564</v>
      </c>
      <c r="BS132" s="29">
        <f t="shared" ref="BS132" si="115">+BR132</f>
        <v>20.659867330016564</v>
      </c>
      <c r="BT132" s="29">
        <f t="shared" ref="BT132" si="116">+BS132</f>
        <v>20.659867330016564</v>
      </c>
    </row>
    <row r="133" spans="1:72" ht="15.6">
      <c r="A133" s="221"/>
      <c r="B133" s="244">
        <f>+'Ark1'!C910</f>
        <v>2024</v>
      </c>
      <c r="C133" s="240">
        <f>+'Ark1'!L910</f>
        <v>9</v>
      </c>
      <c r="D133" s="240" t="s">
        <v>35</v>
      </c>
      <c r="E133" s="240">
        <f>+'Ark1'!D910</f>
        <v>1</v>
      </c>
      <c r="F133" s="240" t="str">
        <f t="shared" ref="F133:F144" si="117">+F118</f>
        <v>Jan</v>
      </c>
      <c r="G133" s="376">
        <f>+'Ark1'!Q910</f>
        <v>484</v>
      </c>
      <c r="H133" s="376">
        <f>+'Ark1'!R910</f>
        <v>1884</v>
      </c>
      <c r="I133" s="241">
        <f>+IF(H133=0,"",'Ark1'!AG910)</f>
        <v>21.632793661729249</v>
      </c>
      <c r="J133" s="241">
        <f>+IF(H133=0,"",'Ark1'!AH910)</f>
        <v>26.062561837979768</v>
      </c>
      <c r="K133" s="222"/>
      <c r="L133" s="391">
        <f>+IF(J133=0,"",'Ark1'!AJ910)</f>
        <v>1369</v>
      </c>
      <c r="M133" s="222"/>
      <c r="N133" s="222"/>
      <c r="O133" s="222"/>
      <c r="P133" s="33">
        <f>+IF(H133=0,"",'Ark1'!U910)</f>
        <v>25.65647558386414</v>
      </c>
      <c r="Q133" s="221"/>
      <c r="R133" s="496">
        <f>+IF(L133=0,"",'Ark1'!AK910)</f>
        <v>102.14054054054064</v>
      </c>
      <c r="S133" s="494"/>
      <c r="T133" s="497">
        <f>+IF(L133=0,"",'Ark1'!AL910)</f>
        <v>23.461137968238031</v>
      </c>
      <c r="U133" s="221"/>
      <c r="V133" s="242">
        <f>+IF(H133=0,"",'Ark1'!T910)</f>
        <v>6.9187898089171993</v>
      </c>
      <c r="W133" s="243">
        <f>+IF(H133=0,"",'Ark1'!W910)</f>
        <v>14.755838641188964</v>
      </c>
      <c r="X133" s="243">
        <f>+IF(H133=0,"",'Ark1'!X910)</f>
        <v>98.673036093418276</v>
      </c>
      <c r="Y133" s="243">
        <f>+IF(H133=0,"",'Ark1'!Y910)</f>
        <v>46.125265392781309</v>
      </c>
      <c r="Z133" s="243">
        <f>+IF(H133=0,"",'Ark1'!Z910)</f>
        <v>8.8110403397027603</v>
      </c>
      <c r="AA133" s="243">
        <f>+IF(H133=0,"",'Ark1'!AA910)</f>
        <v>8.3838267804786977</v>
      </c>
      <c r="AB133" s="242">
        <f>+IF(H133=0,"",'Ark1'!AC910)</f>
        <v>1.6055528049001997</v>
      </c>
      <c r="AC133" s="243">
        <f>+IF(H133=0,"",'Ark1'!AE910)</f>
        <v>40.862679857464222</v>
      </c>
      <c r="AD133" s="242">
        <f t="shared" ref="AD133:AD144" si="118">+IF(H133=0,"",+P133/C133)</f>
        <v>2.8507195093182376</v>
      </c>
      <c r="AE133" s="241">
        <f t="shared" ref="AE133:AE144" si="119">+IF(H133=0,"",G133/H133)</f>
        <v>0.25690021231422505</v>
      </c>
      <c r="AF133" s="221"/>
      <c r="AG133" s="224"/>
      <c r="AI133" s="30"/>
      <c r="AJ133" s="28"/>
      <c r="AK133" s="225"/>
      <c r="AL133" s="29"/>
      <c r="AP133" s="29"/>
    </row>
    <row r="134" spans="1:72" ht="15.6">
      <c r="A134" s="221"/>
      <c r="B134" s="244">
        <f>+'Ark1'!C911</f>
        <v>2024</v>
      </c>
      <c r="C134" s="240">
        <f>+'Ark1'!L911</f>
        <v>9</v>
      </c>
      <c r="D134" s="240" t="s">
        <v>35</v>
      </c>
      <c r="E134" s="240">
        <f>+'Ark1'!D911</f>
        <v>2</v>
      </c>
      <c r="F134" s="240" t="str">
        <f t="shared" si="117"/>
        <v>Feb</v>
      </c>
      <c r="G134" s="376">
        <f>+'Ark1'!Q911</f>
        <v>542</v>
      </c>
      <c r="H134" s="376">
        <f>+'Ark1'!R911</f>
        <v>2465</v>
      </c>
      <c r="I134" s="241">
        <f>+IF(H134=0,"",'Ark1'!AG911)</f>
        <v>22.972972972972968</v>
      </c>
      <c r="J134" s="241">
        <f>+IF(H134=0,"",'Ark1'!AH911)</f>
        <v>27.821640581696833</v>
      </c>
      <c r="K134" s="222"/>
      <c r="L134" s="391">
        <f>+IF(J134=0,"",'Ark1'!AJ911)</f>
        <v>2136</v>
      </c>
      <c r="M134" s="222"/>
      <c r="N134" s="222"/>
      <c r="O134" s="222"/>
      <c r="P134" s="33">
        <f>+IF(H134=0,"",'Ark1'!U911)</f>
        <v>26.675253549695608</v>
      </c>
      <c r="Q134" s="221"/>
      <c r="R134" s="496">
        <f>+IF(L134=0,"",'Ark1'!AK911)</f>
        <v>103.3548220973783</v>
      </c>
      <c r="S134" s="494"/>
      <c r="T134" s="497">
        <f>+IF(L134=0,"",'Ark1'!AL911)</f>
        <v>23.661317071934963</v>
      </c>
      <c r="U134" s="221"/>
      <c r="V134" s="242">
        <f>+IF(H134=0,"",'Ark1'!T911)</f>
        <v>6.7870182555780945</v>
      </c>
      <c r="W134" s="243">
        <f>+IF(H134=0,"",'Ark1'!W911)</f>
        <v>13.711967545638943</v>
      </c>
      <c r="X134" s="243">
        <f>+IF(H134=0,"",'Ark1'!X911)</f>
        <v>98.052738336714</v>
      </c>
      <c r="Y134" s="243">
        <f>+IF(H134=0,"",'Ark1'!Y911)</f>
        <v>57.444219066937109</v>
      </c>
      <c r="Z134" s="243">
        <f>+IF(H134=0,"",'Ark1'!Z911)</f>
        <v>9.2494929006085176</v>
      </c>
      <c r="AA134" s="243">
        <f>+IF(H134=0,"",'Ark1'!AA911)</f>
        <v>8.1747374787493605</v>
      </c>
      <c r="AB134" s="242">
        <f>+IF(H134=0,"",'Ark1'!AC911)</f>
        <v>1.6712804463331488</v>
      </c>
      <c r="AC134" s="243">
        <f>+IF(H134=0,"",'Ark1'!AE911)</f>
        <v>49.607896771727887</v>
      </c>
      <c r="AD134" s="242">
        <f t="shared" si="118"/>
        <v>2.9639170610772898</v>
      </c>
      <c r="AE134" s="241">
        <f t="shared" si="119"/>
        <v>0.21987829614604462</v>
      </c>
      <c r="AF134" s="221"/>
      <c r="AG134" s="224"/>
      <c r="AI134" s="30"/>
      <c r="AJ134" s="28"/>
      <c r="AK134" s="225"/>
      <c r="AL134" s="29"/>
      <c r="AP134" s="29"/>
    </row>
    <row r="135" spans="1:72" ht="15.6">
      <c r="A135" s="221"/>
      <c r="B135" s="244">
        <f>+'Ark1'!C912</f>
        <v>2024</v>
      </c>
      <c r="C135" s="240">
        <f>+'Ark1'!L912</f>
        <v>9</v>
      </c>
      <c r="D135" s="240" t="s">
        <v>35</v>
      </c>
      <c r="E135" s="240">
        <f>+'Ark1'!D912</f>
        <v>3</v>
      </c>
      <c r="F135" s="240" t="str">
        <f t="shared" si="117"/>
        <v>Mar</v>
      </c>
      <c r="G135" s="376">
        <f>+'Ark1'!Q912</f>
        <v>2816</v>
      </c>
      <c r="H135" s="376">
        <f>+'Ark1'!R912</f>
        <v>9243</v>
      </c>
      <c r="I135" s="241">
        <f>+IF(H135=0,"",'Ark1'!AG912)</f>
        <v>22.386107680011634</v>
      </c>
      <c r="J135" s="241">
        <f>+IF(H135=0,"",'Ark1'!AH912)</f>
        <v>27.402794891601157</v>
      </c>
      <c r="K135" s="222"/>
      <c r="L135" s="391">
        <f>+IF(J135=0,"",'Ark1'!AJ912)</f>
        <v>7981</v>
      </c>
      <c r="M135" s="222"/>
      <c r="N135" s="222"/>
      <c r="O135" s="222"/>
      <c r="P135" s="33">
        <f>+IF(H135=0,"",'Ark1'!U912)</f>
        <v>31.572022070756248</v>
      </c>
      <c r="Q135" s="221"/>
      <c r="R135" s="496">
        <f>+IF(L135=0,"",'Ark1'!AK912)</f>
        <v>108.28218268387393</v>
      </c>
      <c r="S135" s="494"/>
      <c r="T135" s="497">
        <f>+IF(L135=0,"",'Ark1'!AL912)</f>
        <v>24.042603242182953</v>
      </c>
      <c r="U135" s="221"/>
      <c r="V135" s="242">
        <f>+IF(H135=0,"",'Ark1'!T912)</f>
        <v>7.2646326950124402</v>
      </c>
      <c r="W135" s="243">
        <f>+IF(H135=0,"",'Ark1'!W912)</f>
        <v>24.88369576977172</v>
      </c>
      <c r="X135" s="243">
        <f>+IF(H135=0,"",'Ark1'!X912)</f>
        <v>99.296765119549917</v>
      </c>
      <c r="Y135" s="243">
        <f>+IF(H135=0,"",'Ark1'!Y912)</f>
        <v>78.167261711565516</v>
      </c>
      <c r="Z135" s="243">
        <f>+IF(H135=0,"",'Ark1'!Z912)</f>
        <v>20.231526560640489</v>
      </c>
      <c r="AA135" s="243">
        <f>+IF(H135=0,"",'Ark1'!AA912)</f>
        <v>9.6313618740555551</v>
      </c>
      <c r="AB135" s="242">
        <f>+IF(H135=0,"",'Ark1'!AC912)</f>
        <v>1.9697679470505367</v>
      </c>
      <c r="AC135" s="243">
        <f>+IF(H135=0,"",'Ark1'!AE912)</f>
        <v>51.120547677126645</v>
      </c>
      <c r="AD135" s="242">
        <f t="shared" si="118"/>
        <v>3.5080024523062496</v>
      </c>
      <c r="AE135" s="241">
        <f t="shared" si="119"/>
        <v>0.30466298820729198</v>
      </c>
      <c r="AF135" s="221"/>
      <c r="AG135" s="224"/>
      <c r="AI135" s="30"/>
      <c r="AJ135" s="28"/>
      <c r="AK135" s="225"/>
      <c r="AL135" s="29"/>
      <c r="AP135" s="29"/>
    </row>
    <row r="136" spans="1:72" ht="15.6">
      <c r="A136" s="221"/>
      <c r="B136" s="244">
        <f>+'Ark1'!C913</f>
        <v>2024</v>
      </c>
      <c r="C136" s="240">
        <f>+'Ark1'!L913</f>
        <v>9</v>
      </c>
      <c r="D136" s="240" t="s">
        <v>35</v>
      </c>
      <c r="E136" s="240">
        <f>+'Ark1'!D913</f>
        <v>4</v>
      </c>
      <c r="F136" s="240" t="str">
        <f t="shared" si="117"/>
        <v>Apr</v>
      </c>
      <c r="G136" s="376">
        <f>+'Ark1'!Q913</f>
        <v>455</v>
      </c>
      <c r="H136" s="376">
        <f>+'Ark1'!R913</f>
        <v>1082</v>
      </c>
      <c r="I136" s="241">
        <f>+IF(H136=0,"",'Ark1'!AG913)</f>
        <v>15.196629213483147</v>
      </c>
      <c r="J136" s="241">
        <f>+IF(H136=0,"",'Ark1'!AH913)</f>
        <v>21.045609499518676</v>
      </c>
      <c r="K136" s="222"/>
      <c r="L136" s="391">
        <f>+IF(J136=0,"",'Ark1'!AJ913)</f>
        <v>931</v>
      </c>
      <c r="M136" s="222"/>
      <c r="N136" s="222"/>
      <c r="O136" s="222"/>
      <c r="P136" s="33">
        <f>+IF(H136=0,"",'Ark1'!U913)</f>
        <v>31.358502772643256</v>
      </c>
      <c r="Q136" s="221"/>
      <c r="R136" s="496">
        <f>+IF(L136=0,"",'Ark1'!AK913)</f>
        <v>107.72481203007521</v>
      </c>
      <c r="S136" s="494"/>
      <c r="T136" s="497">
        <f>+IF(L136=0,"",'Ark1'!AL913)</f>
        <v>24.030810720388299</v>
      </c>
      <c r="U136" s="221"/>
      <c r="V136" s="242">
        <f>+IF(H136=0,"",'Ark1'!T913)</f>
        <v>7.3539741219963055</v>
      </c>
      <c r="W136" s="243">
        <f>+IF(H136=0,"",'Ark1'!W913)</f>
        <v>26.987060998151563</v>
      </c>
      <c r="X136" s="243">
        <f>+IF(H136=0,"",'Ark1'!X913)</f>
        <v>97.319778188539757</v>
      </c>
      <c r="Y136" s="243">
        <f>+IF(H136=0,"",'Ark1'!Y913)</f>
        <v>75.323475046210717</v>
      </c>
      <c r="Z136" s="243">
        <f>+IF(H136=0,"",'Ark1'!Z913)</f>
        <v>19.408502772643256</v>
      </c>
      <c r="AA136" s="243">
        <f>+IF(H136=0,"",'Ark1'!AA913)</f>
        <v>10.097115617055611</v>
      </c>
      <c r="AB136" s="242">
        <f>+IF(H136=0,"",'Ark1'!AC913)</f>
        <v>1.9761582418274437</v>
      </c>
      <c r="AC136" s="243">
        <f>+IF(H136=0,"",'Ark1'!AE913)</f>
        <v>54.687196142971992</v>
      </c>
      <c r="AD136" s="242">
        <f t="shared" si="118"/>
        <v>3.4842780858492506</v>
      </c>
      <c r="AE136" s="241">
        <f t="shared" si="119"/>
        <v>0.42051756007393715</v>
      </c>
      <c r="AF136" s="221"/>
      <c r="AG136" s="224"/>
      <c r="AI136" s="30"/>
      <c r="AJ136" s="28"/>
      <c r="AK136" s="225"/>
      <c r="AL136" s="29"/>
      <c r="AP136" s="29"/>
    </row>
    <row r="137" spans="1:72" ht="15.6">
      <c r="A137" s="221"/>
      <c r="B137" s="244">
        <f>+'Ark1'!C914</f>
        <v>2024</v>
      </c>
      <c r="C137" s="240">
        <f>+'Ark1'!L914</f>
        <v>9</v>
      </c>
      <c r="D137" s="240" t="s">
        <v>35</v>
      </c>
      <c r="E137" s="240">
        <f>+'Ark1'!D914</f>
        <v>5</v>
      </c>
      <c r="F137" s="240" t="str">
        <f t="shared" si="117"/>
        <v>Mai</v>
      </c>
      <c r="G137" s="376">
        <f>+'Ark1'!Q914</f>
        <v>329</v>
      </c>
      <c r="H137" s="376">
        <f>+'Ark1'!R914</f>
        <v>752</v>
      </c>
      <c r="I137" s="241">
        <f>+IF(H137=0,"",'Ark1'!AG914)</f>
        <v>23.339540657976407</v>
      </c>
      <c r="J137" s="241">
        <f>+IF(H137=0,"",'Ark1'!AH914)</f>
        <v>26.958824320947326</v>
      </c>
      <c r="K137" s="222"/>
      <c r="L137" s="391">
        <f>+IF(J137=0,"",'Ark1'!AJ914)</f>
        <v>715</v>
      </c>
      <c r="M137" s="222"/>
      <c r="N137" s="222"/>
      <c r="O137" s="222"/>
      <c r="P137" s="33">
        <f>+IF(H137=0,"",'Ark1'!U914)</f>
        <v>29.83882978723404</v>
      </c>
      <c r="Q137" s="221"/>
      <c r="R137" s="496">
        <f>+IF(L137=0,"",'Ark1'!AK914)</f>
        <v>104.6700699300699</v>
      </c>
      <c r="S137" s="494"/>
      <c r="T137" s="497">
        <f>+IF(L137=0,"",'Ark1'!AL914)</f>
        <v>24.480254425457339</v>
      </c>
      <c r="U137" s="221"/>
      <c r="V137" s="242">
        <f>+IF(H137=0,"",'Ark1'!T914)</f>
        <v>7.4880319148936172</v>
      </c>
      <c r="W137" s="243">
        <f>+IF(H137=0,"",'Ark1'!W914)</f>
        <v>27.127659574468087</v>
      </c>
      <c r="X137" s="243">
        <f>+IF(H137=0,"",'Ark1'!X914)</f>
        <v>77.393617021276611</v>
      </c>
      <c r="Y137" s="243">
        <f>+IF(H137=0,"",'Ark1'!Y914)</f>
        <v>65.558510638297861</v>
      </c>
      <c r="Z137" s="243">
        <f>+IF(H137=0,"",'Ark1'!Z914)</f>
        <v>24.202127659574472</v>
      </c>
      <c r="AA137" s="243">
        <f>+IF(H137=0,"",'Ark1'!AA914)</f>
        <v>12.590977760723204</v>
      </c>
      <c r="AB137" s="242">
        <f>+IF(H137=0,"",'Ark1'!AC914)</f>
        <v>1.9698162132227095</v>
      </c>
      <c r="AC137" s="243">
        <f>+IF(H137=0,"",'Ark1'!AE914)</f>
        <v>45.419721424944555</v>
      </c>
      <c r="AD137" s="242">
        <f t="shared" si="118"/>
        <v>3.3154255319148933</v>
      </c>
      <c r="AE137" s="241">
        <f t="shared" si="119"/>
        <v>0.4375</v>
      </c>
      <c r="AF137" s="221"/>
      <c r="AG137" s="224"/>
      <c r="AI137" s="30"/>
      <c r="AJ137" s="28"/>
      <c r="AK137" s="225"/>
      <c r="AL137" s="29"/>
      <c r="AP137" s="29"/>
    </row>
    <row r="138" spans="1:72" ht="15.6">
      <c r="A138" s="221"/>
      <c r="B138" s="244">
        <f>+'Ark1'!C915</f>
        <v>2024</v>
      </c>
      <c r="C138" s="240">
        <f>+'Ark1'!L915</f>
        <v>9</v>
      </c>
      <c r="D138" s="240" t="s">
        <v>35</v>
      </c>
      <c r="E138" s="240">
        <f>+'Ark1'!D915</f>
        <v>6</v>
      </c>
      <c r="F138" s="240" t="str">
        <f t="shared" si="117"/>
        <v>Jun</v>
      </c>
      <c r="G138" s="376">
        <f>+'Ark1'!Q915</f>
        <v>296</v>
      </c>
      <c r="H138" s="376">
        <f>+'Ark1'!R915</f>
        <v>1085</v>
      </c>
      <c r="I138" s="241">
        <f>+IF(H138=0,"",'Ark1'!AG915)</f>
        <v>28.159875421749277</v>
      </c>
      <c r="J138" s="241">
        <f>+IF(H138=0,"",'Ark1'!AH915)</f>
        <v>28.24323355089426</v>
      </c>
      <c r="K138" s="222"/>
      <c r="L138" s="391">
        <f>+IF(J138=0,"",'Ark1'!AJ915)</f>
        <v>1081</v>
      </c>
      <c r="M138" s="222"/>
      <c r="N138" s="222"/>
      <c r="O138" s="222"/>
      <c r="P138" s="33">
        <f>+IF(H138=0,"",'Ark1'!U915)</f>
        <v>19.961198156682038</v>
      </c>
      <c r="Q138" s="221"/>
      <c r="R138" s="496">
        <f>+IF(L138=0,"",'Ark1'!AK915)</f>
        <v>92.125069380203428</v>
      </c>
      <c r="S138" s="494"/>
      <c r="T138" s="497">
        <f>+IF(L138=0,"",'Ark1'!AL915)</f>
        <v>24.160086277769928</v>
      </c>
      <c r="U138" s="221"/>
      <c r="V138" s="242">
        <f>+IF(H138=0,"",'Ark1'!T915)</f>
        <v>6.9004608294930883</v>
      </c>
      <c r="W138" s="243">
        <f>+IF(H138=0,"",'Ark1'!W915)</f>
        <v>14.285714285714288</v>
      </c>
      <c r="X138" s="243">
        <f>+IF(H138=0,"",'Ark1'!X915)</f>
        <v>56.682027649769587</v>
      </c>
      <c r="Y138" s="243">
        <f>+IF(H138=0,"",'Ark1'!Y915)</f>
        <v>19.447004608294925</v>
      </c>
      <c r="Z138" s="243">
        <f>+IF(H138=0,"",'Ark1'!Z915)</f>
        <v>7.4654377880184351</v>
      </c>
      <c r="AA138" s="243">
        <f>+IF(H138=0,"",'Ark1'!AA915)</f>
        <v>9.1602887907707</v>
      </c>
      <c r="AB138" s="242">
        <f>+IF(H138=0,"",'Ark1'!AC915)</f>
        <v>1.6824520643770231</v>
      </c>
      <c r="AC138" s="243">
        <f>+IF(H138=0,"",'Ark1'!AE915)</f>
        <v>49.129497379806438</v>
      </c>
      <c r="AD138" s="242">
        <f t="shared" si="118"/>
        <v>2.217910906298004</v>
      </c>
      <c r="AE138" s="241">
        <f t="shared" si="119"/>
        <v>0.27281105990783411</v>
      </c>
      <c r="AF138" s="221"/>
      <c r="AG138" s="224"/>
      <c r="AI138" s="30"/>
      <c r="AJ138" s="28"/>
      <c r="AK138" s="225"/>
      <c r="AL138" s="29"/>
      <c r="AP138" s="29"/>
    </row>
    <row r="139" spans="1:72" ht="15.6">
      <c r="A139" s="221"/>
      <c r="B139" s="244">
        <f>+'Ark1'!C916</f>
        <v>2024</v>
      </c>
      <c r="C139" s="240">
        <f>+'Ark1'!L916</f>
        <v>9</v>
      </c>
      <c r="D139" s="240" t="s">
        <v>35</v>
      </c>
      <c r="E139" s="240">
        <f>+'Ark1'!D916</f>
        <v>7</v>
      </c>
      <c r="F139" s="240" t="str">
        <f t="shared" si="117"/>
        <v>Jul</v>
      </c>
      <c r="G139" s="376">
        <f>+'Ark1'!Q916</f>
        <v>182</v>
      </c>
      <c r="H139" s="376">
        <f>+'Ark1'!R916</f>
        <v>1264</v>
      </c>
      <c r="I139" s="241">
        <f>+IF(H139=0,"",'Ark1'!AG916)</f>
        <v>36.797671033478885</v>
      </c>
      <c r="J139" s="241">
        <f>+IF(H139=0,"",'Ark1'!AH916)</f>
        <v>37.536302850195845</v>
      </c>
      <c r="K139" s="222"/>
      <c r="L139" s="391">
        <f>+IF(J139=0,"",'Ark1'!AJ916)</f>
        <v>1264</v>
      </c>
      <c r="M139" s="222"/>
      <c r="N139" s="222"/>
      <c r="O139" s="222"/>
      <c r="P139" s="33">
        <f>+IF(H139=0,"",'Ark1'!U916)</f>
        <v>21.10490506329112</v>
      </c>
      <c r="Q139" s="221"/>
      <c r="R139" s="496">
        <f>+IF(L139=0,"",'Ark1'!AK916)</f>
        <v>96.212658227848124</v>
      </c>
      <c r="S139" s="494"/>
      <c r="T139" s="497">
        <f>+IF(L139=0,"",'Ark1'!AL916)</f>
        <v>23.343743090708625</v>
      </c>
      <c r="U139" s="221"/>
      <c r="V139" s="242">
        <f>+IF(H139=0,"",'Ark1'!T916)</f>
        <v>6.7737341772151911</v>
      </c>
      <c r="W139" s="243">
        <f>+IF(H139=0,"",'Ark1'!W916)</f>
        <v>10.917721518987342</v>
      </c>
      <c r="X139" s="243">
        <f>+IF(H139=0,"",'Ark1'!X916)</f>
        <v>89.240506329113899</v>
      </c>
      <c r="Y139" s="243">
        <f>+IF(H139=0,"",'Ark1'!Y916)</f>
        <v>21.123417721518987</v>
      </c>
      <c r="Z139" s="243">
        <f>+IF(H139=0,"",'Ark1'!Z916)</f>
        <v>1.7405063291139238</v>
      </c>
      <c r="AA139" s="243">
        <f>+IF(H139=0,"",'Ark1'!AA916)</f>
        <v>5.0205550266676804</v>
      </c>
      <c r="AB139" s="242">
        <f>+IF(H139=0,"",'Ark1'!AC916)</f>
        <v>1.4301478122142757</v>
      </c>
      <c r="AC139" s="243">
        <f>+IF(H139=0,"",'Ark1'!AE916)</f>
        <v>25.925328257374169</v>
      </c>
      <c r="AD139" s="242">
        <f t="shared" si="118"/>
        <v>2.3449894514767911</v>
      </c>
      <c r="AE139" s="241">
        <f t="shared" si="119"/>
        <v>0.14398734177215189</v>
      </c>
      <c r="AF139" s="221"/>
      <c r="AG139" s="224"/>
      <c r="AI139" s="30"/>
      <c r="AJ139" s="28"/>
      <c r="AK139" s="225"/>
      <c r="AL139" s="29"/>
      <c r="AP139" s="29"/>
    </row>
    <row r="140" spans="1:72" ht="15.6">
      <c r="A140" s="221"/>
      <c r="B140" s="244">
        <f>+'Ark1'!C917</f>
        <v>2024</v>
      </c>
      <c r="C140" s="240">
        <f>+'Ark1'!L917</f>
        <v>9</v>
      </c>
      <c r="D140" s="240" t="s">
        <v>35</v>
      </c>
      <c r="E140" s="240">
        <f>+'Ark1'!D917</f>
        <v>8</v>
      </c>
      <c r="F140" s="240" t="str">
        <f t="shared" si="117"/>
        <v>Aug</v>
      </c>
      <c r="G140" s="376">
        <f>+'Ark1'!Q917</f>
        <v>2768</v>
      </c>
      <c r="H140" s="376">
        <f>+'Ark1'!R917</f>
        <v>32621</v>
      </c>
      <c r="I140" s="241">
        <f>+IF(H140=0,"",'Ark1'!AG917)</f>
        <v>32.307616123601079</v>
      </c>
      <c r="J140" s="241">
        <f>+IF(H140=0,"",'Ark1'!AH917)</f>
        <v>33.16059850481907</v>
      </c>
      <c r="K140" s="222"/>
      <c r="L140" s="391">
        <f>+IF(J140=0,"",'Ark1'!AJ917)</f>
        <v>32612</v>
      </c>
      <c r="M140" s="222"/>
      <c r="N140" s="222"/>
      <c r="O140" s="222"/>
      <c r="P140" s="33">
        <f>+IF(H140=0,"",'Ark1'!U917)</f>
        <v>22.55674565463919</v>
      </c>
      <c r="Q140" s="221"/>
      <c r="R140" s="496">
        <f>+IF(L140=0,"",'Ark1'!AK917)</f>
        <v>98.442358640991017</v>
      </c>
      <c r="S140" s="494"/>
      <c r="T140" s="497">
        <f>+IF(L140=0,"",'Ark1'!AL917)</f>
        <v>23.411762120701407</v>
      </c>
      <c r="U140" s="221"/>
      <c r="V140" s="242">
        <f>+IF(H140=0,"",'Ark1'!T917)</f>
        <v>6.1673461880383789</v>
      </c>
      <c r="W140" s="243">
        <f>+IF(H140=0,"",'Ark1'!W917)</f>
        <v>4.8220471475429925</v>
      </c>
      <c r="X140" s="243">
        <f>+IF(H140=0,"",'Ark1'!X917)</f>
        <v>99.509518408387223</v>
      </c>
      <c r="Y140" s="243">
        <f>+IF(H140=0,"",'Ark1'!Y917)</f>
        <v>28.328377425584744</v>
      </c>
      <c r="Z140" s="243">
        <f>+IF(H140=0,"",'Ark1'!Z917)</f>
        <v>2.302197970632414</v>
      </c>
      <c r="AA140" s="243">
        <f>+IF(H140=0,"",'Ark1'!AA917)</f>
        <v>4.8917596685669489</v>
      </c>
      <c r="AB140" s="242">
        <f>+IF(H140=0,"",'Ark1'!AC917)</f>
        <v>1.3551186066793657</v>
      </c>
      <c r="AC140" s="243">
        <f>+IF(H140=0,"",'Ark1'!AE917)</f>
        <v>30.297481330370776</v>
      </c>
      <c r="AD140" s="242">
        <f t="shared" si="118"/>
        <v>2.5063050727376877</v>
      </c>
      <c r="AE140" s="241">
        <f t="shared" si="119"/>
        <v>8.4853315349008307E-2</v>
      </c>
      <c r="AF140" s="221"/>
      <c r="AG140" s="224"/>
      <c r="AI140" s="30"/>
      <c r="AJ140" s="28"/>
      <c r="AK140" s="225"/>
      <c r="AL140" s="29"/>
      <c r="AP140" s="29"/>
    </row>
    <row r="141" spans="1:72" ht="15.6">
      <c r="A141" s="221"/>
      <c r="B141" s="244">
        <f>+'Ark1'!C918</f>
        <v>2024</v>
      </c>
      <c r="C141" s="240">
        <f>+'Ark1'!L918</f>
        <v>9</v>
      </c>
      <c r="D141" s="240" t="s">
        <v>35</v>
      </c>
      <c r="E141" s="240">
        <f>+'Ark1'!D918</f>
        <v>9</v>
      </c>
      <c r="F141" s="240" t="str">
        <f t="shared" si="117"/>
        <v>Sep</v>
      </c>
      <c r="G141" s="376">
        <f>+'Ark1'!Q918</f>
        <v>6547</v>
      </c>
      <c r="H141" s="376">
        <f>+'Ark1'!R918</f>
        <v>111382</v>
      </c>
      <c r="I141" s="241">
        <f>+IF(H141=0,"",'Ark1'!AG918)</f>
        <v>30.36859913787227</v>
      </c>
      <c r="J141" s="241">
        <f>+IF(H141=0,"",'Ark1'!AH918)</f>
        <v>33.134984785688602</v>
      </c>
      <c r="K141" s="222"/>
      <c r="L141" s="391">
        <f>+IF(J141=0,"",'Ark1'!AJ918)</f>
        <v>111338</v>
      </c>
      <c r="M141" s="222"/>
      <c r="N141" s="222"/>
      <c r="O141" s="222"/>
      <c r="P141" s="33">
        <f>+IF(H141=0,"",'Ark1'!U918)</f>
        <v>21.744020577831879</v>
      </c>
      <c r="Q141" s="221"/>
      <c r="R141" s="496">
        <f>+IF(L141=0,"",'Ark1'!AK918)</f>
        <v>97.458182291761247</v>
      </c>
      <c r="S141" s="494"/>
      <c r="T141" s="497">
        <f>+IF(L141=0,"",'Ark1'!AL918)</f>
        <v>23.368204893557262</v>
      </c>
      <c r="U141" s="221"/>
      <c r="V141" s="242">
        <f>+IF(H141=0,"",'Ark1'!T918)</f>
        <v>6.0090409581440447</v>
      </c>
      <c r="W141" s="243">
        <f>+IF(H141=0,"",'Ark1'!W918)</f>
        <v>2.6584187750264849</v>
      </c>
      <c r="X141" s="243">
        <f>+IF(H141=0,"",'Ark1'!X918)</f>
        <v>99.514284175180947</v>
      </c>
      <c r="Y141" s="243">
        <f>+IF(H141=0,"",'Ark1'!Y918)</f>
        <v>23.609739455208203</v>
      </c>
      <c r="Z141" s="243">
        <f>+IF(H141=0,"",'Ark1'!Z918)</f>
        <v>0.62218311755939004</v>
      </c>
      <c r="AA141" s="243">
        <f>+IF(H141=0,"",'Ark1'!AA918)</f>
        <v>3.3453895523981778</v>
      </c>
      <c r="AB141" s="242">
        <f>+IF(H141=0,"",'Ark1'!AC918)</f>
        <v>1.296460276617704</v>
      </c>
      <c r="AC141" s="243">
        <f>+IF(H141=0,"",'Ark1'!AE918)</f>
        <v>20.553002581862035</v>
      </c>
      <c r="AD141" s="242">
        <f t="shared" si="118"/>
        <v>2.4160022864257642</v>
      </c>
      <c r="AE141" s="241">
        <f t="shared" si="119"/>
        <v>5.877969510333806E-2</v>
      </c>
      <c r="AF141" s="221"/>
      <c r="AG141" s="224"/>
      <c r="AI141" s="30"/>
      <c r="AJ141" s="28"/>
      <c r="AK141" s="225"/>
      <c r="AL141" s="29"/>
      <c r="AP141" s="29"/>
    </row>
    <row r="142" spans="1:72" ht="15.6">
      <c r="A142" s="221"/>
      <c r="B142" s="244">
        <f>+'Ark1'!C919</f>
        <v>2024</v>
      </c>
      <c r="C142" s="240">
        <f>+'Ark1'!L919</f>
        <v>9</v>
      </c>
      <c r="D142" s="240" t="s">
        <v>35</v>
      </c>
      <c r="E142" s="240">
        <f>+'Ark1'!D919</f>
        <v>10</v>
      </c>
      <c r="F142" s="240" t="str">
        <f t="shared" si="117"/>
        <v>Okt</v>
      </c>
      <c r="G142" s="376">
        <f>+'Ark1'!Q919</f>
        <v>7357</v>
      </c>
      <c r="H142" s="376">
        <f>+'Ark1'!R919</f>
        <v>90549</v>
      </c>
      <c r="I142" s="241">
        <f>+IF(H142=0,"",'Ark1'!AG919)</f>
        <v>22.214725913132224</v>
      </c>
      <c r="J142" s="241">
        <f>+IF(H142=0,"",'Ark1'!AH919)</f>
        <v>25.665063524647781</v>
      </c>
      <c r="K142" s="222"/>
      <c r="L142" s="391">
        <f>+IF(J142=0,"",'Ark1'!AJ919)</f>
        <v>90518</v>
      </c>
      <c r="M142" s="222"/>
      <c r="N142" s="222"/>
      <c r="O142" s="222"/>
      <c r="P142" s="33">
        <f>+IF(H142=0,"",'Ark1'!U919)</f>
        <v>22.148786844691902</v>
      </c>
      <c r="Q142" s="221"/>
      <c r="R142" s="496">
        <f>+IF(L142=0,"",'Ark1'!AK919)</f>
        <v>97.857876886364508</v>
      </c>
      <c r="S142" s="494"/>
      <c r="T142" s="497">
        <f>+IF(L142=0,"",'Ark1'!AL919)</f>
        <v>23.311335464255503</v>
      </c>
      <c r="U142" s="221"/>
      <c r="V142" s="242">
        <f>+IF(H142=0,"",'Ark1'!T919)</f>
        <v>6.3285403483196951</v>
      </c>
      <c r="W142" s="243">
        <f>+IF(H142=0,"",'Ark1'!W919)</f>
        <v>5.0591392505715138</v>
      </c>
      <c r="X142" s="243">
        <f>+IF(H142=0,"",'Ark1'!X919)</f>
        <v>98.974036157218748</v>
      </c>
      <c r="Y142" s="243">
        <f>+IF(H142=0,"",'Ark1'!Y919)</f>
        <v>23.028415554009435</v>
      </c>
      <c r="Z142" s="243">
        <f>+IF(H142=0,"",'Ark1'!Z919)</f>
        <v>2.3401694110371167</v>
      </c>
      <c r="AA142" s="243">
        <f>+IF(H142=0,"",'Ark1'!AA919)</f>
        <v>5.2491961713204995</v>
      </c>
      <c r="AB142" s="242">
        <f>+IF(H142=0,"",'Ark1'!AC919)</f>
        <v>1.3597637683200845</v>
      </c>
      <c r="AC142" s="243">
        <f>+IF(H142=0,"",'Ark1'!AE919)</f>
        <v>28.713735758690031</v>
      </c>
      <c r="AD142" s="242">
        <f t="shared" si="118"/>
        <v>2.4609763160768781</v>
      </c>
      <c r="AE142" s="241">
        <f t="shared" si="119"/>
        <v>8.1248826602171198E-2</v>
      </c>
      <c r="AF142" s="221"/>
      <c r="AG142" s="224"/>
      <c r="AI142" s="30"/>
      <c r="AJ142" s="28"/>
      <c r="AK142" s="225"/>
      <c r="AL142" s="29"/>
      <c r="AP142" s="29"/>
    </row>
    <row r="143" spans="1:72" ht="15.6">
      <c r="A143" s="221"/>
      <c r="B143" s="244">
        <f>+'Ark1'!C920</f>
        <v>2024</v>
      </c>
      <c r="C143" s="240">
        <f>+'Ark1'!L920</f>
        <v>9</v>
      </c>
      <c r="D143" s="240" t="s">
        <v>35</v>
      </c>
      <c r="E143" s="240">
        <f>+'Ark1'!D920</f>
        <v>11</v>
      </c>
      <c r="F143" s="240" t="str">
        <f t="shared" si="117"/>
        <v>Nov</v>
      </c>
      <c r="G143" s="376">
        <f>+'Ark1'!Q920</f>
        <v>3094</v>
      </c>
      <c r="H143" s="376">
        <f>+'Ark1'!R920</f>
        <v>18752</v>
      </c>
      <c r="I143" s="241">
        <f>+IF(H143=0,"",'Ark1'!AG920)</f>
        <v>18.101084983976214</v>
      </c>
      <c r="J143" s="241">
        <f>+IF(H143=0,"",'Ark1'!AH920)</f>
        <v>21.368670704372523</v>
      </c>
      <c r="K143" s="222"/>
      <c r="L143" s="391">
        <f>+IF(J143=0,"",'Ark1'!AJ920)</f>
        <v>18736</v>
      </c>
      <c r="M143" s="222"/>
      <c r="N143" s="222"/>
      <c r="O143" s="222"/>
      <c r="P143" s="33">
        <f>+IF(H143=0,"",'Ark1'!U920)</f>
        <v>22.575165315699728</v>
      </c>
      <c r="Q143" s="221"/>
      <c r="R143" s="496">
        <f>+IF(L143=0,"",'Ark1'!AK920)</f>
        <v>98.09797715627731</v>
      </c>
      <c r="S143" s="494"/>
      <c r="T143" s="497">
        <f>+IF(L143=0,"",'Ark1'!AL920)</f>
        <v>23.350484669919439</v>
      </c>
      <c r="U143" s="221"/>
      <c r="V143" s="242">
        <f>+IF(H143=0,"",'Ark1'!T920)</f>
        <v>6.6538502559726949</v>
      </c>
      <c r="W143" s="243">
        <f>+IF(H143=0,"",'Ark1'!W920)</f>
        <v>7.7431740614334483</v>
      </c>
      <c r="X143" s="243">
        <f>+IF(H143=0,"",'Ark1'!X920)</f>
        <v>97.690912969283275</v>
      </c>
      <c r="Y143" s="243">
        <f>+IF(H143=0,"",'Ark1'!Y920)</f>
        <v>22.829564846416378</v>
      </c>
      <c r="Z143" s="243">
        <f>+IF(H143=0,"",'Ark1'!Z920)</f>
        <v>4.1968856655290114</v>
      </c>
      <c r="AA143" s="243">
        <f>+IF(H143=0,"",'Ark1'!AA920)</f>
        <v>6.8400733379340943</v>
      </c>
      <c r="AB143" s="242">
        <f>+IF(H143=0,"",'Ark1'!AC920)</f>
        <v>1.3661509779821444</v>
      </c>
      <c r="AC143" s="243">
        <f>+IF(H143=0,"",'Ark1'!AE920)</f>
        <v>34.833188602325002</v>
      </c>
      <c r="AD143" s="242">
        <f t="shared" si="118"/>
        <v>2.5083517017444144</v>
      </c>
      <c r="AE143" s="241">
        <f t="shared" si="119"/>
        <v>0.16499573378839591</v>
      </c>
      <c r="AF143" s="221"/>
      <c r="AG143" s="224"/>
      <c r="AI143" s="30"/>
      <c r="AJ143" s="28"/>
      <c r="AK143" s="225"/>
      <c r="AL143" s="29"/>
      <c r="AP143" s="29"/>
    </row>
    <row r="144" spans="1:72" ht="15.6">
      <c r="A144" s="221"/>
      <c r="B144" s="244">
        <f>+'Ark1'!C921</f>
        <v>2024</v>
      </c>
      <c r="C144" s="240">
        <f>+'Ark1'!L921</f>
        <v>9</v>
      </c>
      <c r="D144" s="240" t="s">
        <v>35</v>
      </c>
      <c r="E144" s="240">
        <f>+'Ark1'!D921</f>
        <v>12</v>
      </c>
      <c r="F144" s="240" t="str">
        <f t="shared" si="117"/>
        <v>Des</v>
      </c>
      <c r="G144" s="376">
        <f>+'Ark1'!Q921</f>
        <v>499</v>
      </c>
      <c r="H144" s="376">
        <f>+'Ark1'!R921</f>
        <v>1966</v>
      </c>
      <c r="I144" s="241">
        <f>+IF(H144=0,"",'Ark1'!AG921)</f>
        <v>17.774161468221681</v>
      </c>
      <c r="J144" s="241">
        <f>+IF(H144=0,"",'Ark1'!AH921)</f>
        <v>21.501137988973181</v>
      </c>
      <c r="K144" s="222"/>
      <c r="L144" s="391">
        <f>+IF(J144=0,"",'Ark1'!AJ921)</f>
        <v>1963</v>
      </c>
      <c r="M144" s="222"/>
      <c r="N144" s="222"/>
      <c r="O144" s="222"/>
      <c r="P144" s="33">
        <f>+IF(H144=0,"",'Ark1'!U921)</f>
        <v>22.57955239064087</v>
      </c>
      <c r="Q144" s="221"/>
      <c r="R144" s="496">
        <f>+IF(L144=0,"",'Ark1'!AK921)</f>
        <v>97.983239938869019</v>
      </c>
      <c r="S144" s="494"/>
      <c r="T144" s="497">
        <f>+IF(L144=0,"",'Ark1'!AL921)</f>
        <v>23.398559243377765</v>
      </c>
      <c r="U144" s="221"/>
      <c r="V144" s="242">
        <f>+IF(H144=0,"",'Ark1'!T921)</f>
        <v>6.6617497456765005</v>
      </c>
      <c r="W144" s="243">
        <f>+IF(H144=0,"",'Ark1'!W921)</f>
        <v>7.5788402848423182</v>
      </c>
      <c r="X144" s="243">
        <f>+IF(H144=0,"",'Ark1'!X921)</f>
        <v>97.507629704984723</v>
      </c>
      <c r="Y144" s="243">
        <f>+IF(H144=0,"",'Ark1'!Y921)</f>
        <v>22.126144455747713</v>
      </c>
      <c r="Z144" s="243">
        <f>+IF(H144=0,"",'Ark1'!Z921)</f>
        <v>4.5269582909460837</v>
      </c>
      <c r="AA144" s="243">
        <f>+IF(H144=0,"",'Ark1'!AA921)</f>
        <v>7.0637641517040324</v>
      </c>
      <c r="AB144" s="242">
        <f>+IF(H144=0,"",'Ark1'!AC921)</f>
        <v>1.2869292789073101</v>
      </c>
      <c r="AC144" s="243">
        <f>+IF(H144=0,"",'Ark1'!AE921)</f>
        <v>36.326566453436399</v>
      </c>
      <c r="AD144" s="242">
        <f t="shared" si="118"/>
        <v>2.5088391545156523</v>
      </c>
      <c r="AE144" s="241">
        <f t="shared" si="119"/>
        <v>0.25381485249237029</v>
      </c>
      <c r="AF144" s="221"/>
      <c r="AG144" s="224"/>
      <c r="AI144" s="30"/>
      <c r="AJ144" s="28"/>
      <c r="AK144" s="225"/>
      <c r="AL144" s="29"/>
      <c r="AP144" s="29"/>
    </row>
    <row r="145" spans="1:72" ht="15" customHeight="1">
      <c r="A145" s="221"/>
      <c r="B145" s="221"/>
      <c r="C145" s="221"/>
      <c r="D145" s="221"/>
      <c r="E145" s="221"/>
      <c r="F145" s="221"/>
      <c r="G145" s="372"/>
      <c r="H145" s="372"/>
      <c r="I145" s="222"/>
      <c r="J145" s="222"/>
      <c r="K145" s="222"/>
      <c r="L145" s="372"/>
      <c r="M145" s="222"/>
      <c r="N145" s="222"/>
      <c r="O145" s="222"/>
      <c r="P145" s="221"/>
      <c r="Q145" s="221"/>
      <c r="R145" s="494"/>
      <c r="S145" s="494"/>
      <c r="T145" s="494"/>
      <c r="U145" s="221"/>
      <c r="V145" s="221"/>
      <c r="W145" s="223"/>
      <c r="X145" s="223"/>
      <c r="Y145" s="223"/>
      <c r="Z145" s="223"/>
      <c r="AA145" s="223"/>
      <c r="AB145" s="221"/>
      <c r="AC145" s="223"/>
      <c r="AD145" s="487"/>
      <c r="AE145" s="222"/>
      <c r="AF145" s="221"/>
      <c r="AG145" s="224"/>
      <c r="AI145" s="30"/>
      <c r="AJ145" s="28"/>
      <c r="AK145" s="225"/>
      <c r="AL145" s="29"/>
      <c r="AP145" s="29"/>
      <c r="BH145" s="236"/>
    </row>
    <row r="146" spans="1:72" ht="15" customHeight="1">
      <c r="A146" s="221"/>
      <c r="B146" s="221"/>
      <c r="C146" s="238" t="s">
        <v>0</v>
      </c>
      <c r="D146" s="221"/>
      <c r="E146" s="279" t="str">
        <f>+D148</f>
        <v>U-</v>
      </c>
      <c r="F146" s="238" t="s">
        <v>582</v>
      </c>
      <c r="G146" s="372"/>
      <c r="H146" s="391">
        <f>SUM(H148:H159)</f>
        <v>104065</v>
      </c>
      <c r="I146" s="222"/>
      <c r="J146" s="222"/>
      <c r="K146" s="222"/>
      <c r="L146" s="372"/>
      <c r="M146" s="222"/>
      <c r="N146" s="222"/>
      <c r="O146" s="222"/>
      <c r="P146" s="272">
        <f>+Klasse!M19</f>
        <v>25.604858501898633</v>
      </c>
      <c r="Q146" s="221"/>
      <c r="R146" s="272">
        <f>+Klasse!T19</f>
        <v>98.969953864456286</v>
      </c>
      <c r="S146" s="494"/>
      <c r="T146" s="272">
        <f>+Klasse!V19</f>
        <v>25.943605365811045</v>
      </c>
      <c r="U146" s="221"/>
      <c r="V146" s="221"/>
      <c r="W146" s="223"/>
      <c r="X146" s="223"/>
      <c r="Y146" s="223"/>
      <c r="Z146" s="223"/>
      <c r="AA146" s="223"/>
      <c r="AB146" s="221"/>
      <c r="AC146" s="223"/>
      <c r="AD146" s="225">
        <f>+P146/C148</f>
        <v>2.5604858501898633</v>
      </c>
      <c r="AE146" s="222"/>
      <c r="AF146" s="221"/>
      <c r="AG146" s="224"/>
      <c r="AI146" s="30"/>
      <c r="AJ146" s="28"/>
      <c r="AK146" s="225"/>
      <c r="AL146" s="29"/>
      <c r="AP146" s="29"/>
      <c r="BH146" s="236"/>
    </row>
    <row r="147" spans="1:72" ht="15" customHeight="1">
      <c r="A147" s="221"/>
      <c r="B147" s="221"/>
      <c r="C147" s="221"/>
      <c r="D147" s="221"/>
      <c r="E147" s="221"/>
      <c r="F147" s="221"/>
      <c r="G147" s="372"/>
      <c r="H147" s="372"/>
      <c r="I147" s="222"/>
      <c r="J147" s="222"/>
      <c r="K147" s="222"/>
      <c r="L147" s="372"/>
      <c r="M147" s="222"/>
      <c r="N147" s="222"/>
      <c r="O147" s="222"/>
      <c r="P147" s="221"/>
      <c r="Q147" s="221"/>
      <c r="R147" s="494"/>
      <c r="S147" s="494"/>
      <c r="T147" s="494"/>
      <c r="U147" s="221"/>
      <c r="V147" s="221"/>
      <c r="W147" s="223"/>
      <c r="X147" s="223"/>
      <c r="Y147" s="223"/>
      <c r="Z147" s="223"/>
      <c r="AA147" s="223"/>
      <c r="AB147" s="221"/>
      <c r="AC147" s="223"/>
      <c r="AD147" s="487"/>
      <c r="AE147" s="223"/>
      <c r="AF147" s="223"/>
      <c r="AG147" s="224"/>
      <c r="AI147" s="30"/>
      <c r="AJ147" s="28"/>
      <c r="AK147" s="225"/>
      <c r="AL147" s="29"/>
      <c r="AP147" s="29"/>
      <c r="BH147" s="236">
        <f>1+BH144</f>
        <v>1</v>
      </c>
      <c r="BI147" s="29">
        <v>20.659867330016564</v>
      </c>
      <c r="BJ147" s="29">
        <f t="shared" ref="BJ147" si="120">+BI147</f>
        <v>20.659867330016564</v>
      </c>
      <c r="BK147" s="29">
        <f t="shared" ref="BK147" si="121">+BJ147</f>
        <v>20.659867330016564</v>
      </c>
      <c r="BL147" s="29">
        <f t="shared" ref="BL147" si="122">+BK147</f>
        <v>20.659867330016564</v>
      </c>
      <c r="BM147" s="29">
        <f t="shared" ref="BM147" si="123">+BL147</f>
        <v>20.659867330016564</v>
      </c>
      <c r="BN147" s="29">
        <f t="shared" ref="BN147" si="124">+BM147</f>
        <v>20.659867330016564</v>
      </c>
      <c r="BO147" s="29">
        <f t="shared" ref="BO147" si="125">+BN147</f>
        <v>20.659867330016564</v>
      </c>
      <c r="BP147" s="29">
        <f t="shared" ref="BP147" si="126">+BO147</f>
        <v>20.659867330016564</v>
      </c>
      <c r="BQ147" s="29">
        <f t="shared" ref="BQ147" si="127">+BP147</f>
        <v>20.659867330016564</v>
      </c>
      <c r="BR147" s="29">
        <f t="shared" ref="BR147" si="128">+BQ147</f>
        <v>20.659867330016564</v>
      </c>
      <c r="BS147" s="29">
        <f t="shared" ref="BS147" si="129">+BR147</f>
        <v>20.659867330016564</v>
      </c>
      <c r="BT147" s="29">
        <f t="shared" ref="BT147" si="130">+BS147</f>
        <v>20.659867330016564</v>
      </c>
    </row>
    <row r="148" spans="1:72" ht="15" customHeight="1">
      <c r="A148" s="221"/>
      <c r="B148" s="244">
        <f>+'Ark1'!C922</f>
        <v>2024</v>
      </c>
      <c r="C148" s="29">
        <f>+'Ark1'!L922</f>
        <v>10</v>
      </c>
      <c r="D148" s="29" t="s">
        <v>36</v>
      </c>
      <c r="E148" s="29">
        <f>+'Ark1'!D922</f>
        <v>1</v>
      </c>
      <c r="F148" s="29" t="str">
        <f t="shared" ref="F148:F159" si="131">+F133</f>
        <v>Jan</v>
      </c>
      <c r="G148" s="362">
        <f>+'Ark1'!Q922</f>
        <v>237</v>
      </c>
      <c r="H148" s="362">
        <f>+'Ark1'!R922</f>
        <v>543</v>
      </c>
      <c r="I148" s="30">
        <f>+IF(H148=0,"",'Ark1'!AG922)</f>
        <v>6.2349293833964845</v>
      </c>
      <c r="J148" s="30">
        <f>+IF(H148=0,"",'Ark1'!AH922)</f>
        <v>8.9603670783357305</v>
      </c>
      <c r="K148" s="222"/>
      <c r="L148" s="391">
        <f>+IF(J148=0,"",'Ark1'!AJ922)</f>
        <v>387</v>
      </c>
      <c r="M148" s="222"/>
      <c r="N148" s="222"/>
      <c r="O148" s="222"/>
      <c r="P148" s="33">
        <f>+IF(H148=0,"",'Ark1'!U922)</f>
        <v>30.604604051565367</v>
      </c>
      <c r="Q148" s="221"/>
      <c r="R148" s="496">
        <f>+IF(L148=0,"",'Ark1'!AK922)</f>
        <v>104.44160206718352</v>
      </c>
      <c r="S148" s="494"/>
      <c r="T148" s="497">
        <f>+IF(L148=0,"",'Ark1'!AL922)</f>
        <v>25.997922821642497</v>
      </c>
      <c r="U148" s="221"/>
      <c r="V148" s="28">
        <f>+IF(H148=0,"",'Ark1'!T922)</f>
        <v>7.5064456721915294</v>
      </c>
      <c r="W148" s="35">
        <f>+IF(H148=0,"",'Ark1'!W922)</f>
        <v>24.493554327808472</v>
      </c>
      <c r="X148" s="35">
        <f>+IF(H148=0,"",'Ark1'!X922)</f>
        <v>99.447513812154682</v>
      </c>
      <c r="Y148" s="35">
        <f>+IF(H148=0,"",'Ark1'!Y922)</f>
        <v>75.690607734806633</v>
      </c>
      <c r="Z148" s="35">
        <f>+IF(H148=0,"",'Ark1'!Z922)</f>
        <v>19.521178637200737</v>
      </c>
      <c r="AA148" s="35">
        <f>+IF(H148=0,"",'Ark1'!AA922)</f>
        <v>10.210262638587457</v>
      </c>
      <c r="AB148" s="28">
        <f>+IF(H148=0,"",'Ark1'!AC922)</f>
        <v>1.7271142007748372</v>
      </c>
      <c r="AC148" s="35">
        <f>+IF(H148=0,"",'Ark1'!AE922)</f>
        <v>42.908135697312126</v>
      </c>
      <c r="AD148" s="28">
        <f t="shared" ref="AD148:AD159" si="132">+IF(H148=0,"",+P148/C148)</f>
        <v>3.0604604051565367</v>
      </c>
      <c r="AE148" s="30">
        <f t="shared" ref="AE148:AE159" si="133">+IF(H148=0,"",G148/H148)</f>
        <v>0.43646408839779005</v>
      </c>
      <c r="AF148" s="221"/>
      <c r="AG148" s="224"/>
      <c r="AI148" s="30"/>
      <c r="AJ148" s="28"/>
      <c r="AK148" s="225"/>
      <c r="AL148" s="29"/>
      <c r="AP148" s="29"/>
    </row>
    <row r="149" spans="1:72" ht="15" customHeight="1">
      <c r="A149" s="221"/>
      <c r="B149" s="244">
        <f>+'Ark1'!C923</f>
        <v>2024</v>
      </c>
      <c r="C149" s="29">
        <f>+'Ark1'!L923</f>
        <v>10</v>
      </c>
      <c r="D149" s="29" t="s">
        <v>36</v>
      </c>
      <c r="E149" s="29">
        <f>+'Ark1'!D923</f>
        <v>2</v>
      </c>
      <c r="F149" s="29" t="str">
        <f t="shared" si="131"/>
        <v>Feb</v>
      </c>
      <c r="G149" s="362">
        <f>+'Ark1'!Q923</f>
        <v>309</v>
      </c>
      <c r="H149" s="362">
        <f>+'Ark1'!R923</f>
        <v>715</v>
      </c>
      <c r="I149" s="30">
        <f>+IF(H149=0,"",'Ark1'!AG923)</f>
        <v>6.6635601118359764</v>
      </c>
      <c r="J149" s="30">
        <f>+IF(H149=0,"",'Ark1'!AH923)</f>
        <v>9.3296607049923352</v>
      </c>
      <c r="K149" s="222"/>
      <c r="L149" s="391">
        <f>+IF(J149=0,"",'Ark1'!AJ923)</f>
        <v>632</v>
      </c>
      <c r="M149" s="222"/>
      <c r="N149" s="222"/>
      <c r="O149" s="222"/>
      <c r="P149" s="33">
        <f>+IF(H149=0,"",'Ark1'!U923)</f>
        <v>30.839160839160854</v>
      </c>
      <c r="Q149" s="221"/>
      <c r="R149" s="496">
        <f>+IF(L149=0,"",'Ark1'!AK923)</f>
        <v>104.59667721518991</v>
      </c>
      <c r="S149" s="494"/>
      <c r="T149" s="497">
        <f>+IF(L149=0,"",'Ark1'!AL923)</f>
        <v>26.329962263835522</v>
      </c>
      <c r="U149" s="221"/>
      <c r="V149" s="28">
        <f>+IF(H149=0,"",'Ark1'!T923)</f>
        <v>7.3790209790209778</v>
      </c>
      <c r="W149" s="35">
        <f>+IF(H149=0,"",'Ark1'!W923)</f>
        <v>22.0979020979021</v>
      </c>
      <c r="X149" s="35">
        <f>+IF(H149=0,"",'Ark1'!X923)</f>
        <v>100</v>
      </c>
      <c r="Y149" s="35">
        <f>+IF(H149=0,"",'Ark1'!Y923)</f>
        <v>84.195804195804186</v>
      </c>
      <c r="Z149" s="35">
        <f>+IF(H149=0,"",'Ark1'!Z923)</f>
        <v>16.503496503496503</v>
      </c>
      <c r="AA149" s="35">
        <f>+IF(H149=0,"",'Ark1'!AA923)</f>
        <v>8.7137094376011852</v>
      </c>
      <c r="AB149" s="28">
        <f>+IF(H149=0,"",'Ark1'!AC923)</f>
        <v>1.5797164101897623</v>
      </c>
      <c r="AC149" s="35">
        <f>+IF(H149=0,"",'Ark1'!AE923)</f>
        <v>42.952040886665031</v>
      </c>
      <c r="AD149" s="28">
        <f t="shared" si="132"/>
        <v>3.0839160839160855</v>
      </c>
      <c r="AE149" s="30">
        <f t="shared" si="133"/>
        <v>0.43216783216783217</v>
      </c>
      <c r="AF149" s="221"/>
      <c r="AG149" s="28"/>
      <c r="AI149" s="30"/>
      <c r="AJ149" s="28"/>
      <c r="AK149" s="29"/>
      <c r="AL149" s="29"/>
      <c r="AP149" s="29"/>
    </row>
    <row r="150" spans="1:72" ht="15" customHeight="1">
      <c r="A150" s="221"/>
      <c r="B150" s="244">
        <f>+'Ark1'!C924</f>
        <v>2024</v>
      </c>
      <c r="C150" s="29">
        <f>+'Ark1'!L924</f>
        <v>10</v>
      </c>
      <c r="D150" s="29" t="s">
        <v>36</v>
      </c>
      <c r="E150" s="29">
        <f>+'Ark1'!D924</f>
        <v>3</v>
      </c>
      <c r="F150" s="29" t="str">
        <f t="shared" si="131"/>
        <v>Mar</v>
      </c>
      <c r="G150" s="362">
        <f>+'Ark1'!Q924</f>
        <v>1549</v>
      </c>
      <c r="H150" s="362">
        <f>+'Ark1'!R924</f>
        <v>3179</v>
      </c>
      <c r="I150" s="30">
        <f>+IF(H150=0,"",'Ark1'!AG924)</f>
        <v>7.6993872459977251</v>
      </c>
      <c r="J150" s="30">
        <f>+IF(H150=0,"",'Ark1'!AH924)</f>
        <v>11.32215812402821</v>
      </c>
      <c r="K150" s="222"/>
      <c r="L150" s="391">
        <f>+IF(J150=0,"",'Ark1'!AJ924)</f>
        <v>2825</v>
      </c>
      <c r="M150" s="222"/>
      <c r="N150" s="222"/>
      <c r="O150" s="222"/>
      <c r="P150" s="33">
        <f>+IF(H150=0,"",'Ark1'!U924)</f>
        <v>37.927933312362399</v>
      </c>
      <c r="Q150" s="221"/>
      <c r="R150" s="496">
        <f>+IF(L150=0,"",'Ark1'!AK924)</f>
        <v>111.51610619469014</v>
      </c>
      <c r="S150" s="494"/>
      <c r="T150" s="497">
        <f>+IF(L150=0,"",'Ark1'!AL924)</f>
        <v>26.777685591008876</v>
      </c>
      <c r="U150" s="221"/>
      <c r="V150" s="28">
        <f>+IF(H150=0,"",'Ark1'!T924)</f>
        <v>8.2000629128656808</v>
      </c>
      <c r="W150" s="35">
        <f>+IF(H150=0,"",'Ark1'!W924)</f>
        <v>40.830449826989621</v>
      </c>
      <c r="X150" s="35">
        <f>+IF(H150=0,"",'Ark1'!X924)</f>
        <v>100</v>
      </c>
      <c r="Y150" s="35">
        <f>+IF(H150=0,"",'Ark1'!Y924)</f>
        <v>95.721925133689822</v>
      </c>
      <c r="Z150" s="35">
        <f>+IF(H150=0,"",'Ark1'!Z924)</f>
        <v>44.573765335010997</v>
      </c>
      <c r="AA150" s="35">
        <f>+IF(H150=0,"",'Ark1'!AA924)</f>
        <v>10.156413722613747</v>
      </c>
      <c r="AB150" s="28">
        <f>+IF(H150=0,"",'Ark1'!AC924)</f>
        <v>1.9693115816219555</v>
      </c>
      <c r="AC150" s="35">
        <f>+IF(H150=0,"",'Ark1'!AE924)</f>
        <v>47.800876472518063</v>
      </c>
      <c r="AD150" s="28">
        <f t="shared" si="132"/>
        <v>3.7927933312362399</v>
      </c>
      <c r="AE150" s="30">
        <f t="shared" si="133"/>
        <v>0.48726014469959106</v>
      </c>
      <c r="AF150" s="221"/>
      <c r="AG150" s="225"/>
      <c r="AI150" s="30"/>
      <c r="AJ150" s="28"/>
      <c r="AK150" s="225"/>
      <c r="AL150" s="29"/>
      <c r="AP150" s="29"/>
    </row>
    <row r="151" spans="1:72" ht="15" customHeight="1">
      <c r="A151" s="221"/>
      <c r="B151" s="244">
        <f>+'Ark1'!C925</f>
        <v>2024</v>
      </c>
      <c r="C151" s="29">
        <f>+'Ark1'!L925</f>
        <v>10</v>
      </c>
      <c r="D151" s="29" t="s">
        <v>36</v>
      </c>
      <c r="E151" s="29">
        <f>+'Ark1'!D925</f>
        <v>4</v>
      </c>
      <c r="F151" s="29" t="str">
        <f t="shared" si="131"/>
        <v>Apr</v>
      </c>
      <c r="G151" s="362">
        <f>+'Ark1'!Q925</f>
        <v>192</v>
      </c>
      <c r="H151" s="362">
        <f>+'Ark1'!R925</f>
        <v>355</v>
      </c>
      <c r="I151" s="30">
        <f>+IF(H151=0,"",'Ark1'!AG925)</f>
        <v>4.9859550561797752</v>
      </c>
      <c r="J151" s="30">
        <f>+IF(H151=0,"",'Ark1'!AH925)</f>
        <v>8.0077136448894972</v>
      </c>
      <c r="K151" s="222"/>
      <c r="L151" s="391">
        <f>+IF(J151=0,"",'Ark1'!AJ925)</f>
        <v>319</v>
      </c>
      <c r="M151" s="222"/>
      <c r="N151" s="222"/>
      <c r="O151" s="222"/>
      <c r="P151" s="33">
        <f>+IF(H151=0,"",'Ark1'!U925)</f>
        <v>36.366478873239451</v>
      </c>
      <c r="Q151" s="221"/>
      <c r="R151" s="496">
        <f>+IF(L151=0,"",'Ark1'!AK925)</f>
        <v>109.60721003134796</v>
      </c>
      <c r="S151" s="494"/>
      <c r="T151" s="497">
        <f>+IF(L151=0,"",'Ark1'!AL925)</f>
        <v>26.519333379739379</v>
      </c>
      <c r="U151" s="221"/>
      <c r="V151" s="28">
        <f>+IF(H151=0,"",'Ark1'!T925)</f>
        <v>8.2535211267605639</v>
      </c>
      <c r="W151" s="35">
        <f>+IF(H151=0,"",'Ark1'!W925)</f>
        <v>41.12676056338028</v>
      </c>
      <c r="X151" s="35">
        <f>+IF(H151=0,"",'Ark1'!X925)</f>
        <v>99.154929577464785</v>
      </c>
      <c r="Y151" s="35">
        <f>+IF(H151=0,"",'Ark1'!Y925)</f>
        <v>88.169014084507054</v>
      </c>
      <c r="Z151" s="35">
        <f>+IF(H151=0,"",'Ark1'!Z925)</f>
        <v>39.154929577464792</v>
      </c>
      <c r="AA151" s="35">
        <f>+IF(H151=0,"",'Ark1'!AA925)</f>
        <v>10.865882916050962</v>
      </c>
      <c r="AB151" s="28">
        <f>+IF(H151=0,"",'Ark1'!AC925)</f>
        <v>1.9247704078131225</v>
      </c>
      <c r="AC151" s="35">
        <f>+IF(H151=0,"",'Ark1'!AE925)</f>
        <v>39.949923906344488</v>
      </c>
      <c r="AD151" s="28">
        <f t="shared" si="132"/>
        <v>3.6366478873239449</v>
      </c>
      <c r="AE151" s="30">
        <f t="shared" si="133"/>
        <v>0.54084507042253516</v>
      </c>
      <c r="AF151" s="221"/>
      <c r="AG151" s="28"/>
      <c r="AI151" s="30"/>
      <c r="AJ151" s="28"/>
      <c r="AK151" s="29"/>
      <c r="AL151" s="29"/>
      <c r="AP151" s="29"/>
    </row>
    <row r="152" spans="1:72" ht="15" customHeight="1">
      <c r="A152" s="221"/>
      <c r="B152" s="244">
        <f>+'Ark1'!C926</f>
        <v>2024</v>
      </c>
      <c r="C152" s="29">
        <f>+'Ark1'!L926</f>
        <v>10</v>
      </c>
      <c r="D152" s="29" t="s">
        <v>36</v>
      </c>
      <c r="E152" s="29">
        <f>+'Ark1'!D926</f>
        <v>5</v>
      </c>
      <c r="F152" s="29" t="str">
        <f t="shared" si="131"/>
        <v>Mai</v>
      </c>
      <c r="G152" s="362">
        <f>+'Ark1'!Q926</f>
        <v>199</v>
      </c>
      <c r="H152" s="362">
        <f>+'Ark1'!R926</f>
        <v>484</v>
      </c>
      <c r="I152" s="30">
        <f>+IF(H152=0,"",'Ark1'!AG926)</f>
        <v>15.021725636250778</v>
      </c>
      <c r="J152" s="30">
        <f>+IF(H152=0,"",'Ark1'!AH926)</f>
        <v>15.799268564618123</v>
      </c>
      <c r="K152" s="222"/>
      <c r="L152" s="391">
        <f>+IF(J152=0,"",'Ark1'!AJ926)</f>
        <v>472</v>
      </c>
      <c r="M152" s="222"/>
      <c r="N152" s="222"/>
      <c r="O152" s="222"/>
      <c r="P152" s="33">
        <f>+IF(H152=0,"",'Ark1'!U926)</f>
        <v>27.170041322314024</v>
      </c>
      <c r="Q152" s="221"/>
      <c r="R152" s="496">
        <f>+IF(L152=0,"",'Ark1'!AK926)</f>
        <v>97.470762711864495</v>
      </c>
      <c r="S152" s="494"/>
      <c r="T152" s="497">
        <f>+IF(L152=0,"",'Ark1'!AL926)</f>
        <v>26.739361409271833</v>
      </c>
      <c r="U152" s="221"/>
      <c r="V152" s="28">
        <f>+IF(H152=0,"",'Ark1'!T926)</f>
        <v>8.1528925619834727</v>
      </c>
      <c r="W152" s="35">
        <f>+IF(H152=0,"",'Ark1'!W926)</f>
        <v>32.02479338842975</v>
      </c>
      <c r="X152" s="35">
        <f>+IF(H152=0,"",'Ark1'!X926)</f>
        <v>62.603305785123986</v>
      </c>
      <c r="Y152" s="35">
        <f>+IF(H152=0,"",'Ark1'!Y926)</f>
        <v>44.214876033057855</v>
      </c>
      <c r="Z152" s="35">
        <f>+IF(H152=0,"",'Ark1'!Z926)</f>
        <v>29.958677685950409</v>
      </c>
      <c r="AA152" s="35">
        <f>+IF(H152=0,"",'Ark1'!AA926)</f>
        <v>14.993667781834212</v>
      </c>
      <c r="AB152" s="28">
        <f>+IF(H152=0,"",'Ark1'!AC926)</f>
        <v>1.9384570152642873</v>
      </c>
      <c r="AC152" s="35">
        <f>+IF(H152=0,"",'Ark1'!AE926)</f>
        <v>55.749439740444757</v>
      </c>
      <c r="AD152" s="28">
        <f t="shared" si="132"/>
        <v>2.7170041322314025</v>
      </c>
      <c r="AE152" s="30">
        <f t="shared" si="133"/>
        <v>0.41115702479338845</v>
      </c>
      <c r="AF152" s="221"/>
      <c r="AG152" s="28"/>
      <c r="AI152" s="30"/>
      <c r="AJ152" s="28"/>
      <c r="AK152" s="29"/>
      <c r="AL152" s="29"/>
      <c r="AP152" s="29"/>
    </row>
    <row r="153" spans="1:72" ht="15" customHeight="1">
      <c r="A153" s="221"/>
      <c r="B153" s="244">
        <f>+'Ark1'!C927</f>
        <v>2024</v>
      </c>
      <c r="C153" s="29">
        <f>+'Ark1'!L927</f>
        <v>10</v>
      </c>
      <c r="D153" s="29" t="s">
        <v>36</v>
      </c>
      <c r="E153" s="29">
        <f>+'Ark1'!D927</f>
        <v>6</v>
      </c>
      <c r="F153" s="29" t="str">
        <f t="shared" si="131"/>
        <v>Jun</v>
      </c>
      <c r="G153" s="362">
        <f>+'Ark1'!Q927</f>
        <v>232</v>
      </c>
      <c r="H153" s="362">
        <f>+'Ark1'!R927</f>
        <v>796</v>
      </c>
      <c r="I153" s="30">
        <f>+IF(H153=0,"",'Ark1'!AG927)</f>
        <v>20.659226576693484</v>
      </c>
      <c r="J153" s="30">
        <f>+IF(H153=0,"",'Ark1'!AH927)</f>
        <v>21.033468738385704</v>
      </c>
      <c r="K153" s="222"/>
      <c r="L153" s="391">
        <f>+IF(J153=0,"",'Ark1'!AJ927)</f>
        <v>795</v>
      </c>
      <c r="M153" s="222"/>
      <c r="N153" s="222"/>
      <c r="O153" s="222"/>
      <c r="P153" s="33">
        <f>+IF(H153=0,"",'Ark1'!U927)</f>
        <v>20.262814070351762</v>
      </c>
      <c r="Q153" s="221"/>
      <c r="R153" s="496">
        <f>+IF(L153=0,"",'Ark1'!AK927)</f>
        <v>89.842515723270495</v>
      </c>
      <c r="S153" s="494"/>
      <c r="T153" s="497">
        <f>+IF(L153=0,"",'Ark1'!AL927)</f>
        <v>26.640473958531992</v>
      </c>
      <c r="U153" s="221"/>
      <c r="V153" s="28">
        <f>+IF(H153=0,"",'Ark1'!T927)</f>
        <v>7.5427135678391952</v>
      </c>
      <c r="W153" s="35">
        <f>+IF(H153=0,"",'Ark1'!W927)</f>
        <v>21.859296482412063</v>
      </c>
      <c r="X153" s="35">
        <f>+IF(H153=0,"",'Ark1'!X927)</f>
        <v>68.090452261306538</v>
      </c>
      <c r="Y153" s="35">
        <f>+IF(H153=0,"",'Ark1'!Y927)</f>
        <v>15.075376884422113</v>
      </c>
      <c r="Z153" s="35">
        <f>+IF(H153=0,"",'Ark1'!Z927)</f>
        <v>8.0402010050251249</v>
      </c>
      <c r="AA153" s="35">
        <f>+IF(H153=0,"",'Ark1'!AA927)</f>
        <v>9.2149539337213309</v>
      </c>
      <c r="AB153" s="28">
        <f>+IF(H153=0,"",'Ark1'!AC927)</f>
        <v>1.4051000691725752</v>
      </c>
      <c r="AC153" s="35">
        <f>+IF(H153=0,"",'Ark1'!AE927)</f>
        <v>46.94938995704797</v>
      </c>
      <c r="AD153" s="28">
        <f t="shared" si="132"/>
        <v>2.0262814070351762</v>
      </c>
      <c r="AE153" s="30">
        <f t="shared" si="133"/>
        <v>0.29145728643216079</v>
      </c>
      <c r="AF153" s="221"/>
      <c r="AG153" s="244"/>
      <c r="AI153" s="30"/>
      <c r="AJ153" s="28"/>
      <c r="AK153" s="244"/>
      <c r="AL153" s="29"/>
      <c r="AP153" s="29"/>
    </row>
    <row r="154" spans="1:72" ht="15" customHeight="1">
      <c r="A154" s="221"/>
      <c r="B154" s="244">
        <f>+'Ark1'!C928</f>
        <v>2024</v>
      </c>
      <c r="C154" s="29">
        <f>+'Ark1'!L928</f>
        <v>10</v>
      </c>
      <c r="D154" s="29" t="s">
        <v>36</v>
      </c>
      <c r="E154" s="29">
        <f>+'Ark1'!D928</f>
        <v>7</v>
      </c>
      <c r="F154" s="29" t="str">
        <f t="shared" si="131"/>
        <v>Jul</v>
      </c>
      <c r="G154" s="362">
        <f>+'Ark1'!Q928</f>
        <v>134</v>
      </c>
      <c r="H154" s="362">
        <f>+'Ark1'!R928</f>
        <v>672</v>
      </c>
      <c r="I154" s="30">
        <f>+IF(H154=0,"",'Ark1'!AG928)</f>
        <v>19.563318777292576</v>
      </c>
      <c r="J154" s="30">
        <f>+IF(H154=0,"",'Ark1'!AH928)</f>
        <v>21.573883335584672</v>
      </c>
      <c r="K154" s="222"/>
      <c r="L154" s="391">
        <f>+IF(J154=0,"",'Ark1'!AJ928)</f>
        <v>672</v>
      </c>
      <c r="M154" s="222"/>
      <c r="N154" s="222"/>
      <c r="O154" s="222"/>
      <c r="P154" s="33">
        <f>+IF(H154=0,"",'Ark1'!U928)</f>
        <v>22.815922619047608</v>
      </c>
      <c r="Q154" s="221"/>
      <c r="R154" s="496">
        <f>+IF(L154=0,"",'Ark1'!AK928)</f>
        <v>95.338988095238051</v>
      </c>
      <c r="S154" s="494"/>
      <c r="T154" s="497">
        <f>+IF(L154=0,"",'Ark1'!AL928)</f>
        <v>25.874696759042237</v>
      </c>
      <c r="U154" s="221"/>
      <c r="V154" s="28">
        <f>+IF(H154=0,"",'Ark1'!T928)</f>
        <v>7.6785714285714306</v>
      </c>
      <c r="W154" s="35">
        <f>+IF(H154=0,"",'Ark1'!W928)</f>
        <v>26.636904761904766</v>
      </c>
      <c r="X154" s="35">
        <f>+IF(H154=0,"",'Ark1'!X928)</f>
        <v>89.285714285714306</v>
      </c>
      <c r="Y154" s="35">
        <f>+IF(H154=0,"",'Ark1'!Y928)</f>
        <v>43.303571428571438</v>
      </c>
      <c r="Z154" s="35">
        <f>+IF(H154=0,"",'Ark1'!Z928)</f>
        <v>2.5297619047619042</v>
      </c>
      <c r="AA154" s="35">
        <f>+IF(H154=0,"",'Ark1'!AA928)</f>
        <v>5.846279803570086</v>
      </c>
      <c r="AB154" s="28">
        <f>+IF(H154=0,"",'Ark1'!AC928)</f>
        <v>1.2017914632283062</v>
      </c>
      <c r="AC154" s="35">
        <f>+IF(H154=0,"",'Ark1'!AE928)</f>
        <v>31.302470055399947</v>
      </c>
      <c r="AD154" s="28">
        <f t="shared" si="132"/>
        <v>2.2815922619047608</v>
      </c>
      <c r="AE154" s="30">
        <f t="shared" si="133"/>
        <v>0.19940476190476192</v>
      </c>
      <c r="AF154" s="221"/>
      <c r="AG154" s="224"/>
      <c r="AI154" s="30"/>
      <c r="AJ154" s="28"/>
      <c r="AK154" s="224"/>
      <c r="AL154" s="29"/>
      <c r="AP154" s="29"/>
    </row>
    <row r="155" spans="1:72" ht="15" customHeight="1">
      <c r="A155" s="221"/>
      <c r="B155" s="244">
        <f>+'Ark1'!C929</f>
        <v>2024</v>
      </c>
      <c r="C155" s="29">
        <f>+'Ark1'!L929</f>
        <v>10</v>
      </c>
      <c r="D155" s="29" t="s">
        <v>36</v>
      </c>
      <c r="E155" s="29">
        <f>+'Ark1'!D929</f>
        <v>8</v>
      </c>
      <c r="F155" s="29" t="str">
        <f t="shared" si="131"/>
        <v>Aug</v>
      </c>
      <c r="G155" s="362">
        <f>+'Ark1'!Q929</f>
        <v>2196</v>
      </c>
      <c r="H155" s="362">
        <f>+'Ark1'!R929</f>
        <v>15851</v>
      </c>
      <c r="I155" s="30">
        <f>+IF(H155=0,"",'Ark1'!AG929)</f>
        <v>15.698722392789939</v>
      </c>
      <c r="J155" s="30">
        <f>+IF(H155=0,"",'Ark1'!AH929)</f>
        <v>18.132177205131644</v>
      </c>
      <c r="K155" s="222"/>
      <c r="L155" s="391">
        <f>+IF(J155=0,"",'Ark1'!AJ929)</f>
        <v>15845</v>
      </c>
      <c r="M155" s="222"/>
      <c r="N155" s="222"/>
      <c r="O155" s="222"/>
      <c r="P155" s="33">
        <f>+IF(H155=0,"",'Ark1'!U929)</f>
        <v>25.383098858116089</v>
      </c>
      <c r="Q155" s="221"/>
      <c r="R155" s="496">
        <f>+IF(L155=0,"",'Ark1'!AK929)</f>
        <v>98.877538655727619</v>
      </c>
      <c r="S155" s="494"/>
      <c r="T155" s="497">
        <f>+IF(L155=0,"",'Ark1'!AL929)</f>
        <v>25.930675411562639</v>
      </c>
      <c r="U155" s="221"/>
      <c r="V155" s="28">
        <f>+IF(H155=0,"",'Ark1'!T929)</f>
        <v>7.2989085862090723</v>
      </c>
      <c r="W155" s="35">
        <f>+IF(H155=0,"",'Ark1'!W929)</f>
        <v>14.869724307614661</v>
      </c>
      <c r="X155" s="35">
        <f>+IF(H155=0,"",'Ark1'!X929)</f>
        <v>99.981073749290246</v>
      </c>
      <c r="Y155" s="35">
        <f>+IF(H155=0,"",'Ark1'!Y929)</f>
        <v>63.251529871932391</v>
      </c>
      <c r="Z155" s="35">
        <f>+IF(H155=0,"",'Ark1'!Z929)</f>
        <v>5.3245851996719438</v>
      </c>
      <c r="AA155" s="35">
        <f>+IF(H155=0,"",'Ark1'!AA929)</f>
        <v>5.8782750751454929</v>
      </c>
      <c r="AB155" s="28">
        <f>+IF(H155=0,"",'Ark1'!AC929)</f>
        <v>1.3473646605571044</v>
      </c>
      <c r="AC155" s="35">
        <f>+IF(H155=0,"",'Ark1'!AE929)</f>
        <v>39.313037086050734</v>
      </c>
      <c r="AD155" s="28">
        <f t="shared" si="132"/>
        <v>2.5383098858116089</v>
      </c>
      <c r="AE155" s="30">
        <f t="shared" si="133"/>
        <v>0.13854015519525581</v>
      </c>
      <c r="AF155" s="221"/>
      <c r="AG155" s="224"/>
      <c r="AI155" s="30"/>
      <c r="AJ155" s="28"/>
      <c r="AK155" s="225"/>
      <c r="AL155" s="29"/>
      <c r="AP155" s="29"/>
    </row>
    <row r="156" spans="1:72" ht="15" customHeight="1">
      <c r="A156" s="221"/>
      <c r="B156" s="244">
        <f>+'Ark1'!C930</f>
        <v>2024</v>
      </c>
      <c r="C156" s="29">
        <f>+'Ark1'!L930</f>
        <v>10</v>
      </c>
      <c r="D156" s="29" t="s">
        <v>36</v>
      </c>
      <c r="E156" s="29">
        <f>+'Ark1'!D930</f>
        <v>9</v>
      </c>
      <c r="F156" s="29" t="str">
        <f t="shared" si="131"/>
        <v>Sep</v>
      </c>
      <c r="G156" s="362">
        <f>+'Ark1'!Q930</f>
        <v>4893</v>
      </c>
      <c r="H156" s="362">
        <f>+'Ark1'!R930</f>
        <v>43022</v>
      </c>
      <c r="I156" s="30">
        <f>+IF(H156=0,"",'Ark1'!AG930)</f>
        <v>11.730062955500356</v>
      </c>
      <c r="J156" s="30">
        <f>+IF(H156=0,"",'Ark1'!AH930)</f>
        <v>14.566167454516981</v>
      </c>
      <c r="K156" s="222"/>
      <c r="L156" s="391">
        <f>+IF(J156=0,"",'Ark1'!AJ930)</f>
        <v>43006</v>
      </c>
      <c r="M156" s="222"/>
      <c r="N156" s="222"/>
      <c r="O156" s="222"/>
      <c r="P156" s="33">
        <f>+IF(H156=0,"",'Ark1'!U930)</f>
        <v>24.747013156059591</v>
      </c>
      <c r="Q156" s="221"/>
      <c r="R156" s="496">
        <f>+IF(L156=0,"",'Ark1'!AK930)</f>
        <v>98.3273636236801</v>
      </c>
      <c r="S156" s="494"/>
      <c r="T156" s="497">
        <f>+IF(L156=0,"",'Ark1'!AL930)</f>
        <v>25.873082483127472</v>
      </c>
      <c r="U156" s="221"/>
      <c r="V156" s="28">
        <f>+IF(H156=0,"",'Ark1'!T930)</f>
        <v>6.9323136999674606</v>
      </c>
      <c r="W156" s="35">
        <f>+IF(H156=0,"",'Ark1'!W930)</f>
        <v>7.4868671842313246</v>
      </c>
      <c r="X156" s="35">
        <f>+IF(H156=0,"",'Ark1'!X930)</f>
        <v>99.967458509599766</v>
      </c>
      <c r="Y156" s="35">
        <f>+IF(H156=0,"",'Ark1'!Y930)</f>
        <v>65.001627074520016</v>
      </c>
      <c r="Z156" s="35">
        <f>+IF(H156=0,"",'Ark1'!Z930)</f>
        <v>1.7735112268141877</v>
      </c>
      <c r="AA156" s="35">
        <f>+IF(H156=0,"",'Ark1'!AA930)</f>
        <v>4.0915489595109058</v>
      </c>
      <c r="AB156" s="28">
        <f>+IF(H156=0,"",'Ark1'!AC930)</f>
        <v>1.2720729992268616</v>
      </c>
      <c r="AC156" s="35">
        <f>+IF(H156=0,"",'Ark1'!AE930)</f>
        <v>28.279638813029369</v>
      </c>
      <c r="AD156" s="28">
        <f t="shared" si="132"/>
        <v>2.4747013156059592</v>
      </c>
      <c r="AE156" s="30">
        <f t="shared" si="133"/>
        <v>0.11373250894890986</v>
      </c>
      <c r="AF156" s="221"/>
      <c r="AG156" s="224"/>
      <c r="AI156" s="30"/>
      <c r="AJ156" s="28"/>
      <c r="AK156" s="225"/>
      <c r="AL156" s="29"/>
      <c r="AP156" s="29"/>
    </row>
    <row r="157" spans="1:72" ht="15" customHeight="1">
      <c r="A157" s="221"/>
      <c r="B157" s="244">
        <f>+'Ark1'!C931</f>
        <v>2024</v>
      </c>
      <c r="C157" s="29">
        <f>+'Ark1'!L931</f>
        <v>10</v>
      </c>
      <c r="D157" s="29" t="s">
        <v>36</v>
      </c>
      <c r="E157" s="29">
        <f>+'Ark1'!D931</f>
        <v>10</v>
      </c>
      <c r="F157" s="29" t="str">
        <f t="shared" si="131"/>
        <v>Okt</v>
      </c>
      <c r="G157" s="362">
        <f>+'Ark1'!Q931</f>
        <v>4905</v>
      </c>
      <c r="H157" s="362">
        <f>+'Ark1'!R931</f>
        <v>31360</v>
      </c>
      <c r="I157" s="30">
        <f>+IF(H157=0,"",'Ark1'!AG931)</f>
        <v>7.6936664638574301</v>
      </c>
      <c r="J157" s="30">
        <f>+IF(H157=0,"",'Ark1'!AH931)</f>
        <v>10.227080248505745</v>
      </c>
      <c r="K157" s="222"/>
      <c r="L157" s="391">
        <f>+IF(J157=0,"",'Ark1'!AJ931)</f>
        <v>31357</v>
      </c>
      <c r="M157" s="222"/>
      <c r="N157" s="222"/>
      <c r="O157" s="222"/>
      <c r="P157" s="33">
        <f>+IF(H157=0,"",'Ark1'!U931)</f>
        <v>25.48395727040792</v>
      </c>
      <c r="Q157" s="221"/>
      <c r="R157" s="496">
        <f>+IF(L157=0,"",'Ark1'!AK931)</f>
        <v>98.89633893548482</v>
      </c>
      <c r="S157" s="494"/>
      <c r="T157" s="497">
        <f>+IF(L157=0,"",'Ark1'!AL931)</f>
        <v>25.909624672025839</v>
      </c>
      <c r="U157" s="221"/>
      <c r="V157" s="28">
        <f>+IF(H157=0,"",'Ark1'!T931)</f>
        <v>7.2351084183673491</v>
      </c>
      <c r="W157" s="35">
        <f>+IF(H157=0,"",'Ark1'!W931)</f>
        <v>12.688137755102041</v>
      </c>
      <c r="X157" s="35">
        <f>+IF(H157=0,"",'Ark1'!X931)</f>
        <v>99.926658163265316</v>
      </c>
      <c r="Y157" s="35">
        <f>+IF(H157=0,"",'Ark1'!Y931)</f>
        <v>55.647321428571438</v>
      </c>
      <c r="Z157" s="35">
        <f>+IF(H157=0,"",'Ark1'!Z931)</f>
        <v>6.6135204081632653</v>
      </c>
      <c r="AA157" s="35">
        <f>+IF(H157=0,"",'Ark1'!AA931)</f>
        <v>6.5533940685010839</v>
      </c>
      <c r="AB157" s="28">
        <f>+IF(H157=0,"",'Ark1'!AC931)</f>
        <v>1.4296150834105117</v>
      </c>
      <c r="AC157" s="35">
        <f>+IF(H157=0,"",'Ark1'!AE931)</f>
        <v>41.271301475297605</v>
      </c>
      <c r="AD157" s="28">
        <f t="shared" si="132"/>
        <v>2.5483957270407922</v>
      </c>
      <c r="AE157" s="30">
        <f t="shared" si="133"/>
        <v>0.1564094387755102</v>
      </c>
      <c r="AF157" s="221"/>
      <c r="AG157" s="224"/>
      <c r="AI157" s="30"/>
      <c r="AJ157" s="28"/>
      <c r="AK157" s="225"/>
      <c r="AL157" s="29"/>
      <c r="AP157" s="29"/>
    </row>
    <row r="158" spans="1:72" ht="15" customHeight="1">
      <c r="A158" s="221"/>
      <c r="B158" s="244">
        <f>+'Ark1'!C932</f>
        <v>2024</v>
      </c>
      <c r="C158" s="29">
        <f>+'Ark1'!L932</f>
        <v>10</v>
      </c>
      <c r="D158" s="29" t="s">
        <v>36</v>
      </c>
      <c r="E158" s="29">
        <f>+'Ark1'!D932</f>
        <v>11</v>
      </c>
      <c r="F158" s="29" t="str">
        <f t="shared" si="131"/>
        <v>Nov</v>
      </c>
      <c r="G158" s="362">
        <f>+'Ark1'!Q932</f>
        <v>1743</v>
      </c>
      <c r="H158" s="362">
        <f>+'Ark1'!R932</f>
        <v>6407</v>
      </c>
      <c r="I158" s="30">
        <f>+IF(H158=0,"",'Ark1'!AG932)</f>
        <v>6.1846017220742118</v>
      </c>
      <c r="J158" s="30">
        <f>+IF(H158=0,"",'Ark1'!AH932)</f>
        <v>8.2671962779813288</v>
      </c>
      <c r="K158" s="222"/>
      <c r="L158" s="391">
        <f>+IF(J158=0,"",'Ark1'!AJ932)</f>
        <v>6401</v>
      </c>
      <c r="M158" s="222"/>
      <c r="N158" s="222"/>
      <c r="O158" s="222"/>
      <c r="P158" s="33">
        <f>+IF(H158=0,"",'Ark1'!U932)</f>
        <v>25.562572186670842</v>
      </c>
      <c r="Q158" s="221"/>
      <c r="R158" s="496">
        <f>+IF(L158=0,"",'Ark1'!AK932)</f>
        <v>98.556631776284931</v>
      </c>
      <c r="S158" s="494"/>
      <c r="T158" s="497">
        <f>+IF(L158=0,"",'Ark1'!AL932)</f>
        <v>26.008532512564241</v>
      </c>
      <c r="U158" s="221"/>
      <c r="V158" s="28">
        <f>+IF(H158=0,"",'Ark1'!T932)</f>
        <v>7.4612142968628063</v>
      </c>
      <c r="W158" s="35">
        <f>+IF(H158=0,"",'Ark1'!W932)</f>
        <v>16.169814265646949</v>
      </c>
      <c r="X158" s="35">
        <f>+IF(H158=0,"",'Ark1'!X932)</f>
        <v>99.797096925238023</v>
      </c>
      <c r="Y158" s="35">
        <f>+IF(H158=0,"",'Ark1'!Y932)</f>
        <v>42.859372561261125</v>
      </c>
      <c r="Z158" s="35">
        <f>+IF(H158=0,"",'Ark1'!Z932)</f>
        <v>10.504136101139377</v>
      </c>
      <c r="AA158" s="35">
        <f>+IF(H158=0,"",'Ark1'!AA932)</f>
        <v>8.149584294815245</v>
      </c>
      <c r="AB158" s="28">
        <f>+IF(H158=0,"",'Ark1'!AC932)</f>
        <v>1.4626141553524112</v>
      </c>
      <c r="AC158" s="35">
        <f>+IF(H158=0,"",'Ark1'!AE932)</f>
        <v>41.362191460852223</v>
      </c>
      <c r="AD158" s="28">
        <f t="shared" si="132"/>
        <v>2.556257218667084</v>
      </c>
      <c r="AE158" s="30">
        <f t="shared" si="133"/>
        <v>0.2720461994693304</v>
      </c>
      <c r="AF158" s="221"/>
      <c r="AG158" s="224"/>
      <c r="AI158" s="30"/>
      <c r="AJ158" s="28"/>
      <c r="AK158" s="225"/>
      <c r="AL158" s="29"/>
      <c r="AP158" s="29"/>
    </row>
    <row r="159" spans="1:72" ht="15" customHeight="1">
      <c r="A159" s="221"/>
      <c r="B159" s="244">
        <f>+'Ark1'!C933</f>
        <v>2024</v>
      </c>
      <c r="C159" s="29">
        <f>+'Ark1'!L933</f>
        <v>10</v>
      </c>
      <c r="D159" s="29" t="s">
        <v>36</v>
      </c>
      <c r="E159" s="29">
        <f>+'Ark1'!D933</f>
        <v>12</v>
      </c>
      <c r="F159" s="29" t="str">
        <f t="shared" si="131"/>
        <v>Des</v>
      </c>
      <c r="G159" s="362">
        <f>+'Ark1'!Q933</f>
        <v>256</v>
      </c>
      <c r="H159" s="362">
        <f>+'Ark1'!R933</f>
        <v>681</v>
      </c>
      <c r="I159" s="30">
        <f>+IF(H159=0,"",'Ark1'!AG933)</f>
        <v>6.1567670192568471</v>
      </c>
      <c r="J159" s="30">
        <f>+IF(H159=0,"",'Ark1'!AH933)</f>
        <v>8.6392712995742116</v>
      </c>
      <c r="K159" s="222"/>
      <c r="L159" s="391">
        <f>+IF(J159=0,"",'Ark1'!AJ933)</f>
        <v>680</v>
      </c>
      <c r="M159" s="222"/>
      <c r="N159" s="222"/>
      <c r="O159" s="222"/>
      <c r="P159" s="33">
        <f>+IF(H159=0,"",'Ark1'!U933)</f>
        <v>26.191923641703401</v>
      </c>
      <c r="Q159" s="221"/>
      <c r="R159" s="496">
        <f>+IF(L159=0,"",'Ark1'!AK933)</f>
        <v>98.893088235294115</v>
      </c>
      <c r="S159" s="494"/>
      <c r="T159" s="497">
        <f>+IF(L159=0,"",'Ark1'!AL933)</f>
        <v>26.236668717022845</v>
      </c>
      <c r="U159" s="221"/>
      <c r="V159" s="28">
        <f>+IF(H159=0,"",'Ark1'!T933)</f>
        <v>7.4919236417033757</v>
      </c>
      <c r="W159" s="35">
        <f>+IF(H159=0,"",'Ark1'!W933)</f>
        <v>20.558002936857562</v>
      </c>
      <c r="X159" s="35">
        <f>+IF(H159=0,"",'Ark1'!X933)</f>
        <v>99.853157121879605</v>
      </c>
      <c r="Y159" s="35">
        <f>+IF(H159=0,"",'Ark1'!Y933)</f>
        <v>44.052863436123353</v>
      </c>
      <c r="Z159" s="35">
        <f>+IF(H159=0,"",'Ark1'!Z933)</f>
        <v>12.922173274596179</v>
      </c>
      <c r="AA159" s="35">
        <f>+IF(H159=0,"",'Ark1'!AA933)</f>
        <v>9.0880297236796768</v>
      </c>
      <c r="AB159" s="28">
        <f>+IF(H159=0,"",'Ark1'!AC933)</f>
        <v>1.4532386132371644</v>
      </c>
      <c r="AC159" s="35">
        <f>+IF(H159=0,"",'Ark1'!AE933)</f>
        <v>36.658870091346927</v>
      </c>
      <c r="AD159" s="28">
        <f t="shared" si="132"/>
        <v>2.6191923641703401</v>
      </c>
      <c r="AE159" s="30">
        <f t="shared" si="133"/>
        <v>0.37591776798825255</v>
      </c>
      <c r="AF159" s="221"/>
      <c r="AG159" s="224"/>
      <c r="AI159" s="30"/>
      <c r="AJ159" s="28"/>
      <c r="AK159" s="225"/>
      <c r="AL159" s="29"/>
      <c r="AP159" s="29"/>
    </row>
    <row r="160" spans="1:72" ht="15" customHeight="1">
      <c r="A160" s="221"/>
      <c r="B160" s="221"/>
      <c r="C160" s="221"/>
      <c r="D160" s="221"/>
      <c r="E160" s="221"/>
      <c r="F160" s="221"/>
      <c r="G160" s="372"/>
      <c r="H160" s="372"/>
      <c r="I160" s="222"/>
      <c r="J160" s="222"/>
      <c r="K160" s="222"/>
      <c r="L160" s="372"/>
      <c r="M160" s="222"/>
      <c r="N160" s="222"/>
      <c r="O160" s="222"/>
      <c r="P160" s="221"/>
      <c r="Q160" s="221"/>
      <c r="R160" s="494"/>
      <c r="S160" s="494"/>
      <c r="T160" s="494"/>
      <c r="U160" s="221"/>
      <c r="V160" s="221"/>
      <c r="W160" s="223"/>
      <c r="X160" s="223"/>
      <c r="Y160" s="223"/>
      <c r="Z160" s="223"/>
      <c r="AA160" s="223"/>
      <c r="AB160" s="221"/>
      <c r="AC160" s="223"/>
      <c r="AD160" s="487"/>
      <c r="AE160" s="222"/>
      <c r="AF160" s="221"/>
      <c r="AG160" s="224"/>
      <c r="AI160" s="30"/>
      <c r="AJ160" s="28"/>
      <c r="AK160" s="225"/>
      <c r="AL160" s="29"/>
      <c r="AP160" s="29"/>
      <c r="BH160" s="236"/>
    </row>
    <row r="161" spans="1:72" ht="15" customHeight="1">
      <c r="A161" s="221"/>
      <c r="B161" s="221"/>
      <c r="C161" s="238" t="s">
        <v>0</v>
      </c>
      <c r="D161" s="221"/>
      <c r="E161" s="279" t="str">
        <f>+D163</f>
        <v>U</v>
      </c>
      <c r="F161" s="238" t="s">
        <v>582</v>
      </c>
      <c r="G161" s="372"/>
      <c r="H161" s="391">
        <f>SUM(H163:H174)</f>
        <v>16638</v>
      </c>
      <c r="I161" s="222"/>
      <c r="J161" s="222"/>
      <c r="K161" s="222"/>
      <c r="L161" s="391">
        <f>SUM(L163:L174)</f>
        <v>16386</v>
      </c>
      <c r="M161" s="222"/>
      <c r="N161" s="222"/>
      <c r="O161" s="222"/>
      <c r="P161" s="272">
        <f>+Klasse!M20</f>
        <v>31.350306527226873</v>
      </c>
      <c r="Q161" s="221"/>
      <c r="R161" s="272">
        <f>+Klasse!T20</f>
        <v>101.6993897229341</v>
      </c>
      <c r="S161" s="494"/>
      <c r="T161" s="272">
        <f>+Klasse!V20</f>
        <v>28.924103014579341</v>
      </c>
      <c r="U161" s="221"/>
      <c r="V161" s="221"/>
      <c r="W161" s="223"/>
      <c r="X161" s="223"/>
      <c r="Y161" s="223"/>
      <c r="Z161" s="223"/>
      <c r="AA161" s="223"/>
      <c r="AB161" s="221"/>
      <c r="AC161" s="223"/>
      <c r="AD161" s="225">
        <f>+P161/C163</f>
        <v>2.8500278661115339</v>
      </c>
      <c r="AE161" s="222"/>
      <c r="AF161" s="221"/>
      <c r="AG161" s="224"/>
      <c r="AI161" s="30"/>
      <c r="AJ161" s="28"/>
      <c r="AK161" s="225"/>
      <c r="AL161" s="29"/>
      <c r="AP161" s="29"/>
      <c r="BH161" s="236"/>
    </row>
    <row r="162" spans="1:72" ht="15" customHeight="1">
      <c r="A162" s="221"/>
      <c r="B162" s="221"/>
      <c r="C162" s="221"/>
      <c r="D162" s="221"/>
      <c r="E162" s="221"/>
      <c r="F162" s="221"/>
      <c r="G162" s="372"/>
      <c r="H162" s="372"/>
      <c r="I162" s="222"/>
      <c r="J162" s="222"/>
      <c r="K162" s="222"/>
      <c r="L162" s="372"/>
      <c r="M162" s="222"/>
      <c r="N162" s="222"/>
      <c r="O162" s="222"/>
      <c r="P162" s="221"/>
      <c r="Q162" s="221"/>
      <c r="R162" s="494"/>
      <c r="S162" s="494"/>
      <c r="T162" s="494"/>
      <c r="U162" s="221"/>
      <c r="V162" s="221"/>
      <c r="W162" s="223"/>
      <c r="X162" s="223"/>
      <c r="Y162" s="223"/>
      <c r="Z162" s="223"/>
      <c r="AA162" s="223"/>
      <c r="AB162" s="221"/>
      <c r="AC162" s="221"/>
      <c r="AD162" s="487"/>
      <c r="AE162" s="221"/>
      <c r="AF162" s="221"/>
      <c r="AG162" s="224"/>
      <c r="AI162" s="30"/>
      <c r="AJ162" s="28"/>
      <c r="AK162" s="225"/>
      <c r="AL162" s="29"/>
      <c r="AP162" s="29"/>
      <c r="BH162" s="236">
        <f>1+BH159</f>
        <v>1</v>
      </c>
      <c r="BI162" s="29">
        <v>20.659867330016564</v>
      </c>
      <c r="BJ162" s="29">
        <f t="shared" ref="BJ162" si="134">+BI162</f>
        <v>20.659867330016564</v>
      </c>
      <c r="BK162" s="29">
        <f t="shared" ref="BK162" si="135">+BJ162</f>
        <v>20.659867330016564</v>
      </c>
      <c r="BL162" s="29">
        <f t="shared" ref="BL162" si="136">+BK162</f>
        <v>20.659867330016564</v>
      </c>
      <c r="BM162" s="29">
        <f t="shared" ref="BM162" si="137">+BL162</f>
        <v>20.659867330016564</v>
      </c>
      <c r="BN162" s="29">
        <f t="shared" ref="BN162" si="138">+BM162</f>
        <v>20.659867330016564</v>
      </c>
      <c r="BO162" s="29">
        <f t="shared" ref="BO162" si="139">+BN162</f>
        <v>20.659867330016564</v>
      </c>
      <c r="BP162" s="29">
        <f t="shared" ref="BP162" si="140">+BO162</f>
        <v>20.659867330016564</v>
      </c>
      <c r="BQ162" s="29">
        <f t="shared" ref="BQ162" si="141">+BP162</f>
        <v>20.659867330016564</v>
      </c>
      <c r="BR162" s="29">
        <f t="shared" ref="BR162" si="142">+BQ162</f>
        <v>20.659867330016564</v>
      </c>
      <c r="BS162" s="29">
        <f t="shared" ref="BS162" si="143">+BR162</f>
        <v>20.659867330016564</v>
      </c>
      <c r="BT162" s="29">
        <f t="shared" ref="BT162" si="144">+BS162</f>
        <v>20.659867330016564</v>
      </c>
    </row>
    <row r="163" spans="1:72" ht="15" customHeight="1">
      <c r="A163" s="221"/>
      <c r="B163" s="244">
        <f>+'Ark1'!C934</f>
        <v>2024</v>
      </c>
      <c r="C163" s="240">
        <f>+'Ark1'!L934</f>
        <v>11</v>
      </c>
      <c r="D163" s="251" t="s">
        <v>37</v>
      </c>
      <c r="E163" s="240">
        <f>+'Ark1'!D934</f>
        <v>1</v>
      </c>
      <c r="F163" s="240" t="str">
        <f t="shared" ref="F163:F174" si="145">+F148</f>
        <v>Jan</v>
      </c>
      <c r="G163" s="376">
        <f>+'Ark1'!Q934</f>
        <v>102</v>
      </c>
      <c r="H163" s="376">
        <f>+'Ark1'!R934</f>
        <v>175</v>
      </c>
      <c r="I163" s="241">
        <f>+IF(H163=0,"",'Ark1'!AG934)</f>
        <v>2.0094155471351476</v>
      </c>
      <c r="J163" s="241">
        <f>+IF(H163=0,"",'Ark1'!AH934)</f>
        <v>3.2141461034321908</v>
      </c>
      <c r="K163" s="222"/>
      <c r="L163" s="391">
        <f>+IF(J163=0,"",'Ark1'!AJ934)</f>
        <v>111</v>
      </c>
      <c r="M163" s="222"/>
      <c r="N163" s="222"/>
      <c r="O163" s="222"/>
      <c r="P163" s="33">
        <f>+IF(H163=0,"",'Ark1'!U934)</f>
        <v>34.063428571428595</v>
      </c>
      <c r="Q163" s="221"/>
      <c r="R163" s="496">
        <f>+IF(L163=0,"",'Ark1'!AK934)</f>
        <v>106.06216216216218</v>
      </c>
      <c r="S163" s="494"/>
      <c r="T163" s="497">
        <f>+IF(L163=0,"",'Ark1'!AL934)</f>
        <v>28.870335478663513</v>
      </c>
      <c r="U163" s="221"/>
      <c r="V163" s="242">
        <f>+IF(H163=0,"",'Ark1'!T934)</f>
        <v>7.8571428571428559</v>
      </c>
      <c r="W163" s="243">
        <f>+IF(H163=0,"",'Ark1'!W934)</f>
        <v>28</v>
      </c>
      <c r="X163" s="243">
        <f>+IF(H163=0,"",'Ark1'!X934)</f>
        <v>100</v>
      </c>
      <c r="Y163" s="243">
        <f>+IF(H163=0,"",'Ark1'!Y934)</f>
        <v>86.285714285714306</v>
      </c>
      <c r="Z163" s="243">
        <f>+IF(H163=0,"",'Ark1'!Z934)</f>
        <v>26.857142857142847</v>
      </c>
      <c r="AA163" s="243">
        <f>+IF(H163=0,"",'Ark1'!AA934)</f>
        <v>12.697897675905027</v>
      </c>
      <c r="AB163" s="242">
        <f>+IF(H163=0,"",'Ark1'!AC934)</f>
        <v>1.8507582560801896</v>
      </c>
      <c r="AC163" s="243">
        <f>+IF(H163=0,"",'Ark1'!AE934)</f>
        <v>33.314106583205053</v>
      </c>
      <c r="AD163" s="242">
        <f t="shared" ref="AD163:AD174" si="146">+IF(H163=0,"",+P163/C163)</f>
        <v>3.0966753246753269</v>
      </c>
      <c r="AE163" s="241">
        <f t="shared" ref="AE163:AE174" si="147">+IF(H163=0,"",G163/H163)</f>
        <v>0.58285714285714285</v>
      </c>
      <c r="AF163" s="221"/>
      <c r="AG163" s="224"/>
      <c r="AI163" s="30"/>
      <c r="AJ163" s="28"/>
      <c r="AK163" s="225"/>
      <c r="AL163" s="29"/>
      <c r="AP163" s="29"/>
    </row>
    <row r="164" spans="1:72" ht="15" customHeight="1">
      <c r="A164" s="221"/>
      <c r="B164" s="244">
        <f>+'Ark1'!C935</f>
        <v>2024</v>
      </c>
      <c r="C164" s="240">
        <f>+'Ark1'!L935</f>
        <v>11</v>
      </c>
      <c r="D164" s="251" t="s">
        <v>37</v>
      </c>
      <c r="E164" s="240">
        <f>+'Ark1'!D935</f>
        <v>2</v>
      </c>
      <c r="F164" s="240" t="str">
        <f t="shared" si="145"/>
        <v>Feb</v>
      </c>
      <c r="G164" s="376">
        <f>+'Ark1'!Q935</f>
        <v>124</v>
      </c>
      <c r="H164" s="376">
        <f>+'Ark1'!R935</f>
        <v>208</v>
      </c>
      <c r="I164" s="241">
        <f>+IF(H164=0,"",'Ark1'!AG935)</f>
        <v>1.9384902143522833</v>
      </c>
      <c r="J164" s="241">
        <f>+IF(H164=0,"",'Ark1'!AH935)</f>
        <v>3.2727857393703244</v>
      </c>
      <c r="K164" s="222"/>
      <c r="L164" s="391">
        <f>+IF(J164=0,"",'Ark1'!AJ935)</f>
        <v>172</v>
      </c>
      <c r="M164" s="222"/>
      <c r="N164" s="222"/>
      <c r="O164" s="222"/>
      <c r="P164" s="33">
        <f>+IF(H164=0,"",'Ark1'!U935)</f>
        <v>37.187499999999993</v>
      </c>
      <c r="Q164" s="221"/>
      <c r="R164" s="496">
        <f>+IF(L164=0,"",'Ark1'!AK935)</f>
        <v>107.25872093023249</v>
      </c>
      <c r="S164" s="494"/>
      <c r="T164" s="497">
        <f>+IF(L164=0,"",'Ark1'!AL935)</f>
        <v>28.793347766307033</v>
      </c>
      <c r="U164" s="221"/>
      <c r="V164" s="242">
        <f>+IF(H164=0,"",'Ark1'!T935)</f>
        <v>8.0048076923076898</v>
      </c>
      <c r="W164" s="243">
        <f>+IF(H164=0,"",'Ark1'!W935)</f>
        <v>35.096153846153861</v>
      </c>
      <c r="X164" s="243">
        <f>+IF(H164=0,"",'Ark1'!X935)</f>
        <v>100</v>
      </c>
      <c r="Y164" s="243">
        <f>+IF(H164=0,"",'Ark1'!Y935)</f>
        <v>96.153846153846175</v>
      </c>
      <c r="Z164" s="243">
        <f>+IF(H164=0,"",'Ark1'!Z935)</f>
        <v>36.538461538461554</v>
      </c>
      <c r="AA164" s="243">
        <f>+IF(H164=0,"",'Ark1'!AA935)</f>
        <v>11.401439581001711</v>
      </c>
      <c r="AB164" s="242">
        <f>+IF(H164=0,"",'Ark1'!AC935)</f>
        <v>1.8436418707637181</v>
      </c>
      <c r="AC164" s="243">
        <f>+IF(H164=0,"",'Ark1'!AE935)</f>
        <v>35.277755689764405</v>
      </c>
      <c r="AD164" s="242">
        <f t="shared" si="146"/>
        <v>3.3806818181818175</v>
      </c>
      <c r="AE164" s="241">
        <f t="shared" si="147"/>
        <v>0.59615384615384615</v>
      </c>
      <c r="AF164" s="221"/>
      <c r="AG164" s="224"/>
      <c r="AI164" s="30"/>
      <c r="AJ164" s="28"/>
      <c r="AK164" s="225"/>
      <c r="AL164" s="29"/>
      <c r="AP164" s="29"/>
    </row>
    <row r="165" spans="1:72" ht="15" customHeight="1">
      <c r="A165" s="221"/>
      <c r="B165" s="244">
        <f>+'Ark1'!C936</f>
        <v>2024</v>
      </c>
      <c r="C165" s="240">
        <f>+'Ark1'!L936</f>
        <v>11</v>
      </c>
      <c r="D165" s="251" t="s">
        <v>37</v>
      </c>
      <c r="E165" s="240">
        <f>+'Ark1'!D936</f>
        <v>3</v>
      </c>
      <c r="F165" s="240" t="str">
        <f t="shared" si="145"/>
        <v>Mar</v>
      </c>
      <c r="G165" s="376">
        <f>+'Ark1'!Q936</f>
        <v>643</v>
      </c>
      <c r="H165" s="376">
        <f>+'Ark1'!R936</f>
        <v>950</v>
      </c>
      <c r="I165" s="241">
        <f>+IF(H165=0,"",'Ark1'!AG936)</f>
        <v>2.3008549492600938</v>
      </c>
      <c r="J165" s="241">
        <f>+IF(H165=0,"",'Ark1'!AH936)</f>
        <v>3.9681157966834553</v>
      </c>
      <c r="K165" s="222"/>
      <c r="L165" s="391">
        <f>+IF(J165=0,"",'Ark1'!AJ936)</f>
        <v>826</v>
      </c>
      <c r="M165" s="222"/>
      <c r="N165" s="222"/>
      <c r="O165" s="222"/>
      <c r="P165" s="33">
        <f>+IF(H165=0,"",'Ark1'!U936)</f>
        <v>44.481684210526346</v>
      </c>
      <c r="Q165" s="221"/>
      <c r="R165" s="496">
        <f>+IF(L165=0,"",'Ark1'!AK936)</f>
        <v>114.08498789346216</v>
      </c>
      <c r="S165" s="494"/>
      <c r="T165" s="497">
        <f>+IF(L165=0,"",'Ark1'!AL936)</f>
        <v>29.257917838436342</v>
      </c>
      <c r="U165" s="221"/>
      <c r="V165" s="242">
        <f>+IF(H165=0,"",'Ark1'!T936)</f>
        <v>9.1789473684210492</v>
      </c>
      <c r="W165" s="243">
        <f>+IF(H165=0,"",'Ark1'!W936)</f>
        <v>62.526315789473678</v>
      </c>
      <c r="X165" s="243">
        <f>+IF(H165=0,"",'Ark1'!X936)</f>
        <v>100</v>
      </c>
      <c r="Y165" s="243">
        <f>+IF(H165=0,"",'Ark1'!Y936)</f>
        <v>99.05263157894737</v>
      </c>
      <c r="Z165" s="243">
        <f>+IF(H165=0,"",'Ark1'!Z936)</f>
        <v>67.473684210526315</v>
      </c>
      <c r="AA165" s="243">
        <f>+IF(H165=0,"",'Ark1'!AA936)</f>
        <v>11.500501650626592</v>
      </c>
      <c r="AB165" s="242">
        <f>+IF(H165=0,"",'Ark1'!AC936)</f>
        <v>2.1544516819510022</v>
      </c>
      <c r="AC165" s="243">
        <f>+IF(H165=0,"",'Ark1'!AE936)</f>
        <v>43.992406803538806</v>
      </c>
      <c r="AD165" s="242">
        <f t="shared" si="146"/>
        <v>4.043789473684213</v>
      </c>
      <c r="AE165" s="241">
        <f t="shared" si="147"/>
        <v>0.67684210526315791</v>
      </c>
      <c r="AF165" s="221"/>
      <c r="AG165" s="224"/>
      <c r="AI165" s="30"/>
      <c r="AJ165" s="28"/>
      <c r="AK165" s="225"/>
      <c r="AL165" s="29"/>
      <c r="AP165" s="29"/>
    </row>
    <row r="166" spans="1:72" ht="15" customHeight="1">
      <c r="A166" s="221"/>
      <c r="B166" s="244">
        <f>+'Ark1'!C937</f>
        <v>2024</v>
      </c>
      <c r="C166" s="240">
        <f>+'Ark1'!L937</f>
        <v>11</v>
      </c>
      <c r="D166" s="251" t="s">
        <v>37</v>
      </c>
      <c r="E166" s="240">
        <f>+'Ark1'!D937</f>
        <v>4</v>
      </c>
      <c r="F166" s="240" t="str">
        <f t="shared" si="145"/>
        <v>Apr</v>
      </c>
      <c r="G166" s="376">
        <f>+'Ark1'!Q937</f>
        <v>94</v>
      </c>
      <c r="H166" s="376">
        <f>+'Ark1'!R937</f>
        <v>142</v>
      </c>
      <c r="I166" s="241">
        <f>+IF(H166=0,"",'Ark1'!AG937)</f>
        <v>1.99438202247191</v>
      </c>
      <c r="J166" s="241">
        <f>+IF(H166=0,"",'Ark1'!AH937)</f>
        <v>3.8134037295435799</v>
      </c>
      <c r="K166" s="222"/>
      <c r="L166" s="391">
        <f>+IF(J166=0,"",'Ark1'!AJ937)</f>
        <v>127</v>
      </c>
      <c r="M166" s="222"/>
      <c r="N166" s="222"/>
      <c r="O166" s="222"/>
      <c r="P166" s="33">
        <f>+IF(H166=0,"",'Ark1'!U937)</f>
        <v>43.295774647887313</v>
      </c>
      <c r="Q166" s="221"/>
      <c r="R166" s="496">
        <f>+IF(L166=0,"",'Ark1'!AK937)</f>
        <v>113.61181102362202</v>
      </c>
      <c r="S166" s="494"/>
      <c r="T166" s="497">
        <f>+IF(L166=0,"",'Ark1'!AL937)</f>
        <v>28.657081457384745</v>
      </c>
      <c r="U166" s="221"/>
      <c r="V166" s="242">
        <f>+IF(H166=0,"",'Ark1'!T937)</f>
        <v>9.4577464788732399</v>
      </c>
      <c r="W166" s="243">
        <f>+IF(H166=0,"",'Ark1'!W937)</f>
        <v>68.309859154929583</v>
      </c>
      <c r="X166" s="243">
        <f>+IF(H166=0,"",'Ark1'!X937)</f>
        <v>100</v>
      </c>
      <c r="Y166" s="243">
        <f>+IF(H166=0,"",'Ark1'!Y937)</f>
        <v>96.478873239436638</v>
      </c>
      <c r="Z166" s="243">
        <f>+IF(H166=0,"",'Ark1'!Z937)</f>
        <v>67.605633802816882</v>
      </c>
      <c r="AA166" s="243">
        <f>+IF(H166=0,"",'Ark1'!AA937)</f>
        <v>10.518895628581513</v>
      </c>
      <c r="AB166" s="242">
        <f>+IF(H166=0,"",'Ark1'!AC937)</f>
        <v>2.0848995633478737</v>
      </c>
      <c r="AC166" s="243">
        <f>+IF(H166=0,"",'Ark1'!AE937)</f>
        <v>42.084108719928125</v>
      </c>
      <c r="AD166" s="242">
        <f t="shared" si="146"/>
        <v>3.9359795134443014</v>
      </c>
      <c r="AE166" s="241">
        <f t="shared" si="147"/>
        <v>0.6619718309859155</v>
      </c>
      <c r="AF166" s="221"/>
      <c r="AG166" s="224"/>
      <c r="AI166" s="30"/>
      <c r="AJ166" s="28"/>
      <c r="AK166" s="225"/>
      <c r="AL166" s="29"/>
      <c r="AP166" s="29"/>
    </row>
    <row r="167" spans="1:72" ht="15" customHeight="1">
      <c r="A167" s="221"/>
      <c r="B167" s="244">
        <f>+'Ark1'!C938</f>
        <v>2024</v>
      </c>
      <c r="C167" s="240">
        <f>+'Ark1'!L938</f>
        <v>11</v>
      </c>
      <c r="D167" s="251" t="s">
        <v>37</v>
      </c>
      <c r="E167" s="240">
        <f>+'Ark1'!D938</f>
        <v>5</v>
      </c>
      <c r="F167" s="240" t="str">
        <f t="shared" si="145"/>
        <v>Mai</v>
      </c>
      <c r="G167" s="376">
        <f>+'Ark1'!Q938</f>
        <v>102</v>
      </c>
      <c r="H167" s="376">
        <f>+'Ark1'!R938</f>
        <v>218</v>
      </c>
      <c r="I167" s="241">
        <f>+IF(H167=0,"",'Ark1'!AG938)</f>
        <v>6.7659838609559282</v>
      </c>
      <c r="J167" s="241">
        <f>+IF(H167=0,"",'Ark1'!AH938)</f>
        <v>7.4042213721381778</v>
      </c>
      <c r="K167" s="222"/>
      <c r="L167" s="391">
        <f>+IF(J167=0,"",'Ark1'!AJ938)</f>
        <v>210</v>
      </c>
      <c r="M167" s="222"/>
      <c r="N167" s="222"/>
      <c r="O167" s="222"/>
      <c r="P167" s="33">
        <f>+IF(H167=0,"",'Ark1'!U938)</f>
        <v>28.26972477064221</v>
      </c>
      <c r="Q167" s="221"/>
      <c r="R167" s="496">
        <f>+IF(L167=0,"",'Ark1'!AK938)</f>
        <v>95.791428571428639</v>
      </c>
      <c r="S167" s="494"/>
      <c r="T167" s="497">
        <f>+IF(L167=0,"",'Ark1'!AL938)</f>
        <v>29.240930053119801</v>
      </c>
      <c r="U167" s="221"/>
      <c r="V167" s="242">
        <f>+IF(H167=0,"",'Ark1'!T938)</f>
        <v>8.7247706422018361</v>
      </c>
      <c r="W167" s="243">
        <f>+IF(H167=0,"",'Ark1'!W938)</f>
        <v>50.458715596330279</v>
      </c>
      <c r="X167" s="243">
        <f>+IF(H167=0,"",'Ark1'!X938)</f>
        <v>75.22935779816514</v>
      </c>
      <c r="Y167" s="243">
        <f>+IF(H167=0,"",'Ark1'!Y938)</f>
        <v>39.449541284403672</v>
      </c>
      <c r="Z167" s="243">
        <f>+IF(H167=0,"",'Ark1'!Z938)</f>
        <v>32.568807339449542</v>
      </c>
      <c r="AA167" s="243">
        <f>+IF(H167=0,"",'Ark1'!AA938)</f>
        <v>16.861826517380315</v>
      </c>
      <c r="AB167" s="242">
        <f>+IF(H167=0,"",'Ark1'!AC938)</f>
        <v>2.4917167716919191</v>
      </c>
      <c r="AC167" s="243">
        <f>+IF(H167=0,"",'Ark1'!AE938)</f>
        <v>64.533506780120021</v>
      </c>
      <c r="AD167" s="242">
        <f t="shared" si="146"/>
        <v>2.5699749791492916</v>
      </c>
      <c r="AE167" s="241">
        <f t="shared" si="147"/>
        <v>0.46788990825688076</v>
      </c>
      <c r="AF167" s="221"/>
      <c r="AG167" s="224"/>
      <c r="AI167" s="30"/>
      <c r="AJ167" s="28"/>
      <c r="AK167" s="225"/>
      <c r="AL167" s="29"/>
      <c r="AP167" s="29"/>
    </row>
    <row r="168" spans="1:72" ht="15" customHeight="1">
      <c r="A168" s="221"/>
      <c r="B168" s="244">
        <f>+'Ark1'!C939</f>
        <v>2024</v>
      </c>
      <c r="C168" s="240">
        <f>+'Ark1'!L939</f>
        <v>11</v>
      </c>
      <c r="D168" s="251" t="s">
        <v>37</v>
      </c>
      <c r="E168" s="240">
        <f>+'Ark1'!D939</f>
        <v>6</v>
      </c>
      <c r="F168" s="240" t="str">
        <f t="shared" si="145"/>
        <v>Jun</v>
      </c>
      <c r="G168" s="376">
        <f>+'Ark1'!Q939</f>
        <v>124</v>
      </c>
      <c r="H168" s="376">
        <f>+'Ark1'!R939</f>
        <v>338</v>
      </c>
      <c r="I168" s="241">
        <f>+IF(H168=0,"",'Ark1'!AG939)</f>
        <v>8.7723851544251215</v>
      </c>
      <c r="J168" s="241">
        <f>+IF(H168=0,"",'Ark1'!AH939)</f>
        <v>9.4055435654345434</v>
      </c>
      <c r="K168" s="222"/>
      <c r="L168" s="391">
        <f>+IF(J168=0,"",'Ark1'!AJ939)</f>
        <v>338</v>
      </c>
      <c r="M168" s="222"/>
      <c r="N168" s="222"/>
      <c r="O168" s="222"/>
      <c r="P168" s="33">
        <f>+IF(H168=0,"",'Ark1'!U939)</f>
        <v>21.338757396449704</v>
      </c>
      <c r="Q168" s="221"/>
      <c r="R168" s="496">
        <f>+IF(L168=0,"",'Ark1'!AK939)</f>
        <v>88.860946745562117</v>
      </c>
      <c r="S168" s="494"/>
      <c r="T168" s="497">
        <f>+IF(L168=0,"",'Ark1'!AL939)</f>
        <v>28.916967672204329</v>
      </c>
      <c r="U168" s="221"/>
      <c r="V168" s="242">
        <f>+IF(H168=0,"",'Ark1'!T939)</f>
        <v>8.0295857988165675</v>
      </c>
      <c r="W168" s="243">
        <f>+IF(H168=0,"",'Ark1'!W939)</f>
        <v>27.810650887573964</v>
      </c>
      <c r="X168" s="243">
        <f>+IF(H168=0,"",'Ark1'!X939)</f>
        <v>80.769230769230745</v>
      </c>
      <c r="Y168" s="243">
        <f>+IF(H168=0,"",'Ark1'!Y939)</f>
        <v>16.568047337278106</v>
      </c>
      <c r="Z168" s="243">
        <f>+IF(H168=0,"",'Ark1'!Z939)</f>
        <v>9.7633136094674597</v>
      </c>
      <c r="AA168" s="243">
        <f>+IF(H168=0,"",'Ark1'!AA939)</f>
        <v>10.066883177899436</v>
      </c>
      <c r="AB168" s="242">
        <f>+IF(H168=0,"",'Ark1'!AC939)</f>
        <v>1.5929802945956144</v>
      </c>
      <c r="AC168" s="243">
        <f>+IF(H168=0,"",'Ark1'!AE939)</f>
        <v>63.020899193080858</v>
      </c>
      <c r="AD168" s="242">
        <f t="shared" si="146"/>
        <v>1.9398870360408822</v>
      </c>
      <c r="AE168" s="241">
        <f t="shared" si="147"/>
        <v>0.36686390532544377</v>
      </c>
      <c r="AF168" s="221"/>
      <c r="AG168" s="224"/>
      <c r="AI168" s="30"/>
      <c r="AJ168" s="28"/>
      <c r="AK168" s="225"/>
      <c r="AL168" s="29"/>
      <c r="AP168" s="29"/>
    </row>
    <row r="169" spans="1:72" ht="15" customHeight="1">
      <c r="A169" s="221"/>
      <c r="B169" s="244">
        <f>+'Ark1'!C940</f>
        <v>2024</v>
      </c>
      <c r="C169" s="240">
        <f>+'Ark1'!L940</f>
        <v>11</v>
      </c>
      <c r="D169" s="251" t="s">
        <v>37</v>
      </c>
      <c r="E169" s="240">
        <f>+'Ark1'!D940</f>
        <v>7</v>
      </c>
      <c r="F169" s="240" t="str">
        <f t="shared" si="145"/>
        <v>Jul</v>
      </c>
      <c r="G169" s="376">
        <f>+'Ark1'!Q940</f>
        <v>61</v>
      </c>
      <c r="H169" s="376">
        <f>+'Ark1'!R940</f>
        <v>166</v>
      </c>
      <c r="I169" s="241">
        <f>+IF(H169=0,"",'Ark1'!AG940)</f>
        <v>4.8326055312954876</v>
      </c>
      <c r="J169" s="241">
        <f>+IF(H169=0,"",'Ark1'!AH940)</f>
        <v>5.3166790490341764</v>
      </c>
      <c r="K169" s="222"/>
      <c r="L169" s="391">
        <f>+IF(J169=0,"",'Ark1'!AJ940)</f>
        <v>166</v>
      </c>
      <c r="M169" s="222"/>
      <c r="N169" s="222"/>
      <c r="O169" s="222"/>
      <c r="P169" s="33">
        <f>+IF(H169=0,"",'Ark1'!U940)</f>
        <v>22.762048192771076</v>
      </c>
      <c r="Q169" s="221"/>
      <c r="R169" s="496">
        <f>+IF(L169=0,"",'Ark1'!AK940)</f>
        <v>91.799999999999983</v>
      </c>
      <c r="S169" s="494"/>
      <c r="T169" s="497">
        <f>+IF(L169=0,"",'Ark1'!AL940)</f>
        <v>28.598827643754095</v>
      </c>
      <c r="U169" s="221"/>
      <c r="V169" s="242">
        <f>+IF(H169=0,"",'Ark1'!T940)</f>
        <v>8.4819277108433742</v>
      </c>
      <c r="W169" s="243">
        <f>+IF(H169=0,"",'Ark1'!W940)</f>
        <v>41.566265060240966</v>
      </c>
      <c r="X169" s="243">
        <f>+IF(H169=0,"",'Ark1'!X940)</f>
        <v>87.349397590361434</v>
      </c>
      <c r="Y169" s="243">
        <f>+IF(H169=0,"",'Ark1'!Y940)</f>
        <v>40.963855421686738</v>
      </c>
      <c r="Z169" s="243">
        <f>+IF(H169=0,"",'Ark1'!Z940)</f>
        <v>5.4216867469879517</v>
      </c>
      <c r="AA169" s="243">
        <f>+IF(H169=0,"",'Ark1'!AA940)</f>
        <v>7.5546327060273981</v>
      </c>
      <c r="AB169" s="242">
        <f>+IF(H169=0,"",'Ark1'!AC940)</f>
        <v>1.41728950357467</v>
      </c>
      <c r="AC169" s="243">
        <f>+IF(H169=0,"",'Ark1'!AE940)</f>
        <v>43.217355441014178</v>
      </c>
      <c r="AD169" s="242">
        <f t="shared" si="146"/>
        <v>2.069277108433734</v>
      </c>
      <c r="AE169" s="241">
        <f t="shared" si="147"/>
        <v>0.36746987951807231</v>
      </c>
      <c r="AF169" s="221"/>
      <c r="AG169" s="224"/>
      <c r="AI169" s="30"/>
      <c r="AJ169" s="28"/>
      <c r="AK169" s="225"/>
      <c r="AL169" s="29"/>
      <c r="AP169" s="29"/>
    </row>
    <row r="170" spans="1:72" ht="15" customHeight="1">
      <c r="A170" s="221"/>
      <c r="B170" s="244">
        <f>+'Ark1'!C941</f>
        <v>2024</v>
      </c>
      <c r="C170" s="240">
        <f>+'Ark1'!L941</f>
        <v>11</v>
      </c>
      <c r="D170" s="251" t="s">
        <v>37</v>
      </c>
      <c r="E170" s="240">
        <f>+'Ark1'!D941</f>
        <v>8</v>
      </c>
      <c r="F170" s="240" t="str">
        <f t="shared" si="145"/>
        <v>Aug</v>
      </c>
      <c r="G170" s="376">
        <f>+'Ark1'!Q941</f>
        <v>1004</v>
      </c>
      <c r="H170" s="376">
        <f>+'Ark1'!R941</f>
        <v>2997</v>
      </c>
      <c r="I170" s="241">
        <f>+IF(H170=0,"",'Ark1'!AG941)</f>
        <v>2.968208378726354</v>
      </c>
      <c r="J170" s="241">
        <f>+IF(H170=0,"",'Ark1'!AH941)</f>
        <v>4.0987762968902528</v>
      </c>
      <c r="K170" s="222"/>
      <c r="L170" s="391">
        <f>+IF(J170=0,"",'Ark1'!AJ941)</f>
        <v>2993</v>
      </c>
      <c r="M170" s="222"/>
      <c r="N170" s="222"/>
      <c r="O170" s="222"/>
      <c r="P170" s="33">
        <f>+IF(H170=0,"",'Ark1'!U941)</f>
        <v>30.347213880547177</v>
      </c>
      <c r="Q170" s="221"/>
      <c r="R170" s="496">
        <f>+IF(L170=0,"",'Ark1'!AK941)</f>
        <v>100.81366521884392</v>
      </c>
      <c r="S170" s="494"/>
      <c r="T170" s="497">
        <f>+IF(L170=0,"",'Ark1'!AL941)</f>
        <v>29.048868815457677</v>
      </c>
      <c r="U170" s="221"/>
      <c r="V170" s="242">
        <f>+IF(H170=0,"",'Ark1'!T941)</f>
        <v>8.4607941274607921</v>
      </c>
      <c r="W170" s="243">
        <f>+IF(H170=0,"",'Ark1'!W941)</f>
        <v>38.605271938605263</v>
      </c>
      <c r="X170" s="243">
        <f>+IF(H170=0,"",'Ark1'!X941)</f>
        <v>99.966633299966645</v>
      </c>
      <c r="Y170" s="243">
        <f>+IF(H170=0,"",'Ark1'!Y941)</f>
        <v>90.290290290290272</v>
      </c>
      <c r="Z170" s="243">
        <f>+IF(H170=0,"",'Ark1'!Z941)</f>
        <v>15.382048715382048</v>
      </c>
      <c r="AA170" s="243">
        <f>+IF(H170=0,"",'Ark1'!AA941)</f>
        <v>8.6434112654441346</v>
      </c>
      <c r="AB170" s="242">
        <f>+IF(H170=0,"",'Ark1'!AC941)</f>
        <v>1.5364162885333397</v>
      </c>
      <c r="AC170" s="243">
        <f>+IF(H170=0,"",'Ark1'!AE941)</f>
        <v>62.620167508077245</v>
      </c>
      <c r="AD170" s="242">
        <f t="shared" si="146"/>
        <v>2.7588376255042886</v>
      </c>
      <c r="AE170" s="241">
        <f t="shared" si="147"/>
        <v>0.33500166833500167</v>
      </c>
      <c r="AF170" s="221"/>
      <c r="AG170" s="224"/>
      <c r="AI170" s="30"/>
      <c r="AJ170" s="28"/>
      <c r="AK170" s="225"/>
      <c r="AL170" s="29"/>
      <c r="AP170" s="29"/>
    </row>
    <row r="171" spans="1:72" ht="15" customHeight="1">
      <c r="A171" s="221"/>
      <c r="B171" s="244">
        <f>+'Ark1'!C942</f>
        <v>2024</v>
      </c>
      <c r="C171" s="240">
        <f>+'Ark1'!L942</f>
        <v>11</v>
      </c>
      <c r="D171" s="251" t="s">
        <v>37</v>
      </c>
      <c r="E171" s="240">
        <f>+'Ark1'!D942</f>
        <v>9</v>
      </c>
      <c r="F171" s="240" t="str">
        <f t="shared" si="145"/>
        <v>Sep</v>
      </c>
      <c r="G171" s="376">
        <f>+'Ark1'!Q942</f>
        <v>2132</v>
      </c>
      <c r="H171" s="376">
        <f>+'Ark1'!R942</f>
        <v>6160</v>
      </c>
      <c r="I171" s="241">
        <f>+IF(H171=0,"",'Ark1'!AG942)</f>
        <v>1.6795404166678027</v>
      </c>
      <c r="J171" s="241">
        <f>+IF(H171=0,"",'Ark1'!AH942)</f>
        <v>2.4551377267110746</v>
      </c>
      <c r="K171" s="222"/>
      <c r="L171" s="391">
        <f>+IF(J171=0,"",'Ark1'!AJ942)</f>
        <v>6159</v>
      </c>
      <c r="M171" s="222"/>
      <c r="N171" s="222"/>
      <c r="O171" s="222"/>
      <c r="P171" s="33">
        <f>+IF(H171=0,"",'Ark1'!U942)</f>
        <v>29.131525974025951</v>
      </c>
      <c r="Q171" s="221"/>
      <c r="R171" s="496">
        <f>+IF(L171=0,"",'Ark1'!AK942)</f>
        <v>100.04937489852269</v>
      </c>
      <c r="S171" s="494"/>
      <c r="T171" s="497">
        <f>+IF(L171=0,"",'Ark1'!AL942)</f>
        <v>28.761601465620327</v>
      </c>
      <c r="U171" s="221"/>
      <c r="V171" s="242">
        <f>+IF(H171=0,"",'Ark1'!T942)</f>
        <v>7.8857142857142879</v>
      </c>
      <c r="W171" s="243">
        <f>+IF(H171=0,"",'Ark1'!W942)</f>
        <v>22.370129870129873</v>
      </c>
      <c r="X171" s="243">
        <f>+IF(H171=0,"",'Ark1'!X942)</f>
        <v>100</v>
      </c>
      <c r="Y171" s="243">
        <f>+IF(H171=0,"",'Ark1'!Y942)</f>
        <v>92.126623376623357</v>
      </c>
      <c r="Z171" s="243">
        <f>+IF(H171=0,"",'Ark1'!Z942)</f>
        <v>6.4935064935064917</v>
      </c>
      <c r="AA171" s="243">
        <f>+IF(H171=0,"",'Ark1'!AA942)</f>
        <v>6.2411651537673585</v>
      </c>
      <c r="AB171" s="242">
        <f>+IF(H171=0,"",'Ark1'!AC942)</f>
        <v>1.3858950210158161</v>
      </c>
      <c r="AC171" s="243">
        <f>+IF(H171=0,"",'Ark1'!AE942)</f>
        <v>54.563733398951292</v>
      </c>
      <c r="AD171" s="242">
        <f t="shared" si="146"/>
        <v>2.6483205430932681</v>
      </c>
      <c r="AE171" s="241">
        <f t="shared" si="147"/>
        <v>0.34610389610389608</v>
      </c>
      <c r="AF171" s="221"/>
      <c r="AG171" s="224"/>
      <c r="AI171" s="30"/>
      <c r="AJ171" s="28"/>
      <c r="AK171" s="225"/>
      <c r="AL171" s="29"/>
      <c r="AP171" s="29"/>
    </row>
    <row r="172" spans="1:72" ht="15" customHeight="1">
      <c r="A172" s="221"/>
      <c r="B172" s="244">
        <f>+'Ark1'!C943</f>
        <v>2024</v>
      </c>
      <c r="C172" s="240">
        <f>+'Ark1'!L943</f>
        <v>11</v>
      </c>
      <c r="D172" s="251" t="s">
        <v>37</v>
      </c>
      <c r="E172" s="240">
        <f>+'Ark1'!D943</f>
        <v>10</v>
      </c>
      <c r="F172" s="240" t="str">
        <f t="shared" si="145"/>
        <v>Okt</v>
      </c>
      <c r="G172" s="376">
        <f>+'Ark1'!Q943</f>
        <v>1845</v>
      </c>
      <c r="H172" s="376">
        <f>+'Ark1'!R943</f>
        <v>4347</v>
      </c>
      <c r="I172" s="241">
        <f>+IF(H172=0,"",'Ark1'!AG943)</f>
        <v>1.0664658201016661</v>
      </c>
      <c r="J172" s="241">
        <f>+IF(H172=0,"",'Ark1'!AH943)</f>
        <v>1.8020132062142649</v>
      </c>
      <c r="K172" s="222"/>
      <c r="L172" s="391">
        <f>+IF(J172=0,"",'Ark1'!AJ943)</f>
        <v>4347</v>
      </c>
      <c r="M172" s="222"/>
      <c r="N172" s="222"/>
      <c r="O172" s="222"/>
      <c r="P172" s="33">
        <f>+IF(H172=0,"",'Ark1'!U943)</f>
        <v>32.393627789280011</v>
      </c>
      <c r="Q172" s="221"/>
      <c r="R172" s="496">
        <f>+IF(L172=0,"",'Ark1'!AK943)</f>
        <v>102.97444214400733</v>
      </c>
      <c r="S172" s="494"/>
      <c r="T172" s="497">
        <f>+IF(L172=0,"",'Ark1'!AL943)</f>
        <v>28.927656471116055</v>
      </c>
      <c r="U172" s="221"/>
      <c r="V172" s="242">
        <f>+IF(H172=0,"",'Ark1'!T943)</f>
        <v>8.4414538762364852</v>
      </c>
      <c r="W172" s="243">
        <f>+IF(H172=0,"",'Ark1'!W943)</f>
        <v>35.840809753853243</v>
      </c>
      <c r="X172" s="243">
        <f>+IF(H172=0,"",'Ark1'!X943)</f>
        <v>99.976995629169522</v>
      </c>
      <c r="Y172" s="243">
        <f>+IF(H172=0,"",'Ark1'!Y943)</f>
        <v>88.842880147227987</v>
      </c>
      <c r="Z172" s="243">
        <f>+IF(H172=0,"",'Ark1'!Z943)</f>
        <v>22.337244076374503</v>
      </c>
      <c r="AA172" s="243">
        <f>+IF(H172=0,"",'Ark1'!AA943)</f>
        <v>9.7840653621229627</v>
      </c>
      <c r="AB172" s="242">
        <f>+IF(H172=0,"",'Ark1'!AC943)</f>
        <v>1.9909994167739569</v>
      </c>
      <c r="AC172" s="243">
        <f>+IF(H172=0,"",'Ark1'!AE943)</f>
        <v>58.56673565327452</v>
      </c>
      <c r="AD172" s="242">
        <f t="shared" si="146"/>
        <v>2.9448752535709102</v>
      </c>
      <c r="AE172" s="241">
        <f t="shared" si="147"/>
        <v>0.42443064182194618</v>
      </c>
      <c r="AF172" s="221"/>
      <c r="AG172" s="224"/>
      <c r="AI172" s="30"/>
      <c r="AJ172" s="28"/>
      <c r="AK172" s="225"/>
      <c r="AL172" s="29"/>
      <c r="AP172" s="29"/>
    </row>
    <row r="173" spans="1:72" ht="15" customHeight="1">
      <c r="A173" s="221"/>
      <c r="B173" s="244">
        <f>+'Ark1'!C944</f>
        <v>2024</v>
      </c>
      <c r="C173" s="240">
        <f>+'Ark1'!L944</f>
        <v>11</v>
      </c>
      <c r="D173" s="251" t="s">
        <v>37</v>
      </c>
      <c r="E173" s="240">
        <f>+'Ark1'!D944</f>
        <v>11</v>
      </c>
      <c r="F173" s="240" t="str">
        <f t="shared" si="145"/>
        <v>Nov</v>
      </c>
      <c r="G173" s="376">
        <f>+'Ark1'!Q944</f>
        <v>457</v>
      </c>
      <c r="H173" s="376">
        <f>+'Ark1'!R944</f>
        <v>830</v>
      </c>
      <c r="I173" s="241">
        <f>+IF(H173=0,"",'Ark1'!AG944)</f>
        <v>0.80118923510560291</v>
      </c>
      <c r="J173" s="241">
        <f>+IF(H173=0,"",'Ark1'!AH944)</f>
        <v>1.3917591732369603</v>
      </c>
      <c r="K173" s="222"/>
      <c r="L173" s="391">
        <f>+IF(J173=0,"",'Ark1'!AJ944)</f>
        <v>830</v>
      </c>
      <c r="M173" s="222"/>
      <c r="N173" s="222"/>
      <c r="O173" s="222"/>
      <c r="P173" s="33">
        <f>+IF(H173=0,"",'Ark1'!U944)</f>
        <v>33.21903614457829</v>
      </c>
      <c r="Q173" s="221"/>
      <c r="R173" s="496">
        <f>+IF(L173=0,"",'Ark1'!AK944)</f>
        <v>103.11493975903618</v>
      </c>
      <c r="S173" s="494"/>
      <c r="T173" s="497">
        <f>+IF(L173=0,"",'Ark1'!AL944)</f>
        <v>29.319215085051713</v>
      </c>
      <c r="U173" s="221"/>
      <c r="V173" s="242">
        <f>+IF(H173=0,"",'Ark1'!T944)</f>
        <v>8.626506024096388</v>
      </c>
      <c r="W173" s="243">
        <f>+IF(H173=0,"",'Ark1'!W944)</f>
        <v>41.566265060240966</v>
      </c>
      <c r="X173" s="243">
        <f>+IF(H173=0,"",'Ark1'!X944)</f>
        <v>100</v>
      </c>
      <c r="Y173" s="243">
        <f>+IF(H173=0,"",'Ark1'!Y944)</f>
        <v>82.409638554216883</v>
      </c>
      <c r="Z173" s="243">
        <f>+IF(H173=0,"",'Ark1'!Z944)</f>
        <v>29.879518072289159</v>
      </c>
      <c r="AA173" s="243">
        <f>+IF(H173=0,"",'Ark1'!AA944)</f>
        <v>11.203756858557783</v>
      </c>
      <c r="AB173" s="242">
        <f>+IF(H173=0,"",'Ark1'!AC944)</f>
        <v>1.8660624311505924</v>
      </c>
      <c r="AC173" s="243">
        <f>+IF(H173=0,"",'Ark1'!AE944)</f>
        <v>62.80393921033636</v>
      </c>
      <c r="AD173" s="242">
        <f t="shared" si="146"/>
        <v>3.0199123767798444</v>
      </c>
      <c r="AE173" s="241">
        <f t="shared" si="147"/>
        <v>0.55060240963855422</v>
      </c>
      <c r="AF173" s="221"/>
      <c r="AG173" s="224"/>
      <c r="AI173" s="30"/>
      <c r="AJ173" s="28"/>
      <c r="AK173" s="225"/>
      <c r="AL173" s="29"/>
      <c r="AP173" s="29"/>
    </row>
    <row r="174" spans="1:72" ht="15" customHeight="1">
      <c r="A174" s="221"/>
      <c r="B174" s="244">
        <f>+'Ark1'!C945</f>
        <v>2024</v>
      </c>
      <c r="C174" s="240">
        <f>+'Ark1'!L945</f>
        <v>11</v>
      </c>
      <c r="D174" s="251" t="s">
        <v>37</v>
      </c>
      <c r="E174" s="240">
        <f>+'Ark1'!D945</f>
        <v>12</v>
      </c>
      <c r="F174" s="240" t="str">
        <f t="shared" si="145"/>
        <v>Des</v>
      </c>
      <c r="G174" s="376">
        <f>+'Ark1'!Q945</f>
        <v>64</v>
      </c>
      <c r="H174" s="376">
        <f>+'Ark1'!R945</f>
        <v>107</v>
      </c>
      <c r="I174" s="241">
        <f>+IF(H174=0,"",'Ark1'!AG945)</f>
        <v>0.96736280625621573</v>
      </c>
      <c r="J174" s="241">
        <f>+IF(H174=0,"",'Ark1'!AH945)</f>
        <v>1.7258490356760403</v>
      </c>
      <c r="K174" s="222"/>
      <c r="L174" s="391">
        <f>+IF(J174=0,"",'Ark1'!AJ945)</f>
        <v>107</v>
      </c>
      <c r="M174" s="222"/>
      <c r="N174" s="222"/>
      <c r="O174" s="222"/>
      <c r="P174" s="33">
        <f>+IF(H174=0,"",'Ark1'!U945)</f>
        <v>33.300934579439257</v>
      </c>
      <c r="Q174" s="221"/>
      <c r="R174" s="496">
        <f>+IF(L174=0,"",'Ark1'!AK945)</f>
        <v>102.96448598130844</v>
      </c>
      <c r="S174" s="494"/>
      <c r="T174" s="497">
        <f>+IF(L174=0,"",'Ark1'!AL945)</f>
        <v>29.489950449961356</v>
      </c>
      <c r="U174" s="221"/>
      <c r="V174" s="242">
        <f>+IF(H174=0,"",'Ark1'!T945)</f>
        <v>8.8224299065420553</v>
      </c>
      <c r="W174" s="243">
        <f>+IF(H174=0,"",'Ark1'!W945)</f>
        <v>48.598130841121488</v>
      </c>
      <c r="X174" s="243">
        <f>+IF(H174=0,"",'Ark1'!X945)</f>
        <v>100</v>
      </c>
      <c r="Y174" s="243">
        <f>+IF(H174=0,"",'Ark1'!Y945)</f>
        <v>82.242990654205613</v>
      </c>
      <c r="Z174" s="243">
        <f>+IF(H174=0,"",'Ark1'!Z945)</f>
        <v>29.906542056074759</v>
      </c>
      <c r="AA174" s="243">
        <f>+IF(H174=0,"",'Ark1'!AA945)</f>
        <v>11.330502173354571</v>
      </c>
      <c r="AB174" s="242">
        <f>+IF(H174=0,"",'Ark1'!AC945)</f>
        <v>1.9565995875552855</v>
      </c>
      <c r="AC174" s="243">
        <f>+IF(H174=0,"",'Ark1'!AE945)</f>
        <v>47.856869015233393</v>
      </c>
      <c r="AD174" s="242">
        <f t="shared" si="146"/>
        <v>3.0273576890399325</v>
      </c>
      <c r="AE174" s="241">
        <f t="shared" si="147"/>
        <v>0.59813084112149528</v>
      </c>
      <c r="AF174" s="221"/>
      <c r="AG174" s="224"/>
      <c r="AI174" s="30"/>
      <c r="AJ174" s="28"/>
      <c r="AK174" s="225"/>
      <c r="AL174" s="29"/>
      <c r="AP174" s="29"/>
    </row>
    <row r="175" spans="1:72" ht="15" customHeight="1">
      <c r="A175" s="221"/>
      <c r="B175" s="221"/>
      <c r="C175" s="221"/>
      <c r="D175" s="221"/>
      <c r="E175" s="221"/>
      <c r="F175" s="221"/>
      <c r="G175" s="372"/>
      <c r="H175" s="372"/>
      <c r="I175" s="222"/>
      <c r="J175" s="222"/>
      <c r="K175" s="222"/>
      <c r="L175" s="372"/>
      <c r="M175" s="222"/>
      <c r="N175" s="222"/>
      <c r="O175" s="222"/>
      <c r="P175" s="221"/>
      <c r="Q175" s="221"/>
      <c r="R175" s="494"/>
      <c r="S175" s="494"/>
      <c r="T175" s="494"/>
      <c r="U175" s="221"/>
      <c r="V175" s="221"/>
      <c r="W175" s="223"/>
      <c r="X175" s="223"/>
      <c r="Y175" s="223"/>
      <c r="Z175" s="223"/>
      <c r="AA175" s="223"/>
      <c r="AB175" s="221"/>
      <c r="AC175" s="223"/>
      <c r="AD175" s="487"/>
      <c r="AE175" s="222"/>
      <c r="AF175" s="221"/>
      <c r="AG175" s="224"/>
      <c r="AI175" s="30"/>
      <c r="AJ175" s="28"/>
      <c r="AK175" s="225"/>
      <c r="AL175" s="29"/>
      <c r="AP175" s="29"/>
      <c r="BH175" s="236"/>
    </row>
    <row r="176" spans="1:72" ht="15" customHeight="1">
      <c r="A176" s="221"/>
      <c r="B176" s="221"/>
      <c r="C176" s="238" t="s">
        <v>0</v>
      </c>
      <c r="D176" s="221"/>
      <c r="E176" s="279" t="str">
        <f>+D178</f>
        <v>U+</v>
      </c>
      <c r="F176" s="238" t="s">
        <v>582</v>
      </c>
      <c r="G176" s="372"/>
      <c r="H176" s="391">
        <f>SUM(H178:H189)</f>
        <v>1185</v>
      </c>
      <c r="I176" s="222"/>
      <c r="J176" s="222"/>
      <c r="K176" s="222"/>
      <c r="L176" s="499">
        <f>SUM(L178:L189)</f>
        <v>1140</v>
      </c>
      <c r="M176" s="222"/>
      <c r="N176" s="222"/>
      <c r="O176" s="222"/>
      <c r="P176" s="272">
        <f>+Klasse!M21</f>
        <v>41.275274261603293</v>
      </c>
      <c r="Q176" s="221"/>
      <c r="R176" s="272">
        <f>+Klasse!T21</f>
        <v>108.33500000000016</v>
      </c>
      <c r="S176" s="494"/>
      <c r="T176" s="497">
        <f>+Klasse!V21</f>
        <v>31.333938280195305</v>
      </c>
      <c r="U176" s="221"/>
      <c r="V176" s="221"/>
      <c r="W176" s="223"/>
      <c r="X176" s="223"/>
      <c r="Y176" s="223"/>
      <c r="Z176" s="223"/>
      <c r="AA176" s="223"/>
      <c r="AB176" s="221"/>
      <c r="AC176" s="223"/>
      <c r="AD176" s="225">
        <f>+P176/C178</f>
        <v>3.4396061884669411</v>
      </c>
      <c r="AE176" s="222"/>
      <c r="AF176" s="221"/>
      <c r="AG176" s="224"/>
      <c r="AI176" s="30"/>
      <c r="AJ176" s="28"/>
      <c r="AK176" s="225"/>
      <c r="AL176" s="29"/>
      <c r="AP176" s="29"/>
      <c r="BH176" s="236"/>
    </row>
    <row r="177" spans="1:72" ht="15" customHeight="1">
      <c r="A177" s="221"/>
      <c r="B177" s="221"/>
      <c r="C177" s="221"/>
      <c r="D177" s="221"/>
      <c r="E177" s="221"/>
      <c r="F177" s="221"/>
      <c r="G177" s="372"/>
      <c r="H177" s="372"/>
      <c r="I177" s="222"/>
      <c r="J177" s="222"/>
      <c r="K177" s="222"/>
      <c r="L177" s="372"/>
      <c r="M177" s="222"/>
      <c r="N177" s="222"/>
      <c r="O177" s="222"/>
      <c r="P177" s="221"/>
      <c r="Q177" s="221"/>
      <c r="R177" s="494"/>
      <c r="S177" s="494"/>
      <c r="T177" s="494"/>
      <c r="U177" s="221"/>
      <c r="V177" s="221"/>
      <c r="W177" s="223"/>
      <c r="X177" s="223"/>
      <c r="Y177" s="223"/>
      <c r="Z177" s="223"/>
      <c r="AA177" s="223"/>
      <c r="AB177" s="221"/>
      <c r="AC177" s="223"/>
      <c r="AD177" s="487"/>
      <c r="AE177" s="223"/>
      <c r="AF177" s="221"/>
      <c r="AG177" s="224"/>
      <c r="AI177" s="30"/>
      <c r="AJ177" s="28"/>
      <c r="AK177" s="225"/>
      <c r="AL177" s="29"/>
      <c r="AP177" s="29"/>
      <c r="BH177" s="236">
        <f>1+BH174</f>
        <v>1</v>
      </c>
      <c r="BI177" s="29">
        <v>20.659867330016564</v>
      </c>
      <c r="BJ177" s="29">
        <f t="shared" ref="BJ177" si="148">+BI177</f>
        <v>20.659867330016564</v>
      </c>
      <c r="BK177" s="29">
        <f t="shared" ref="BK177" si="149">+BJ177</f>
        <v>20.659867330016564</v>
      </c>
      <c r="BL177" s="29">
        <f t="shared" ref="BL177" si="150">+BK177</f>
        <v>20.659867330016564</v>
      </c>
      <c r="BM177" s="29">
        <f t="shared" ref="BM177" si="151">+BL177</f>
        <v>20.659867330016564</v>
      </c>
      <c r="BN177" s="29">
        <f t="shared" ref="BN177" si="152">+BM177</f>
        <v>20.659867330016564</v>
      </c>
      <c r="BO177" s="29">
        <f t="shared" ref="BO177" si="153">+BN177</f>
        <v>20.659867330016564</v>
      </c>
      <c r="BP177" s="29">
        <f t="shared" ref="BP177" si="154">+BO177</f>
        <v>20.659867330016564</v>
      </c>
      <c r="BQ177" s="29">
        <f t="shared" ref="BQ177" si="155">+BP177</f>
        <v>20.659867330016564</v>
      </c>
      <c r="BR177" s="29">
        <f t="shared" ref="BR177" si="156">+BQ177</f>
        <v>20.659867330016564</v>
      </c>
      <c r="BS177" s="29">
        <f t="shared" ref="BS177" si="157">+BR177</f>
        <v>20.659867330016564</v>
      </c>
      <c r="BT177" s="29">
        <f t="shared" ref="BT177" si="158">+BS177</f>
        <v>20.659867330016564</v>
      </c>
    </row>
    <row r="178" spans="1:72" ht="15" customHeight="1">
      <c r="A178" s="221"/>
      <c r="B178" s="244">
        <f>+'Ark1'!C946</f>
        <v>2024</v>
      </c>
      <c r="C178" s="29">
        <f>+'Ark1'!L946</f>
        <v>12</v>
      </c>
      <c r="D178" s="29" t="s">
        <v>38</v>
      </c>
      <c r="E178" s="29">
        <f>+'Ark1'!D946</f>
        <v>1</v>
      </c>
      <c r="F178" s="29" t="str">
        <f t="shared" ref="F178:F189" si="159">+F163</f>
        <v>Jan</v>
      </c>
      <c r="G178" s="362">
        <f>+'Ark1'!Q946</f>
        <v>21</v>
      </c>
      <c r="H178" s="362">
        <f>+'Ark1'!R946</f>
        <v>38</v>
      </c>
      <c r="I178" s="30">
        <f>+IF(H178=0,"",'Ark1'!AG946)</f>
        <v>0.43633023309220337</v>
      </c>
      <c r="J178" s="30">
        <f>+IF(H178=0,"",'Ark1'!AH946)</f>
        <v>0.7448864877105853</v>
      </c>
      <c r="K178" s="222"/>
      <c r="L178" s="391">
        <f>+IF(J178=0,"",'Ark1'!AJ946)</f>
        <v>25</v>
      </c>
      <c r="M178" s="222"/>
      <c r="N178" s="222"/>
      <c r="O178" s="222"/>
      <c r="P178" s="33">
        <f>+IF(H178=0,"",'Ark1'!U946)</f>
        <v>36.355263157894754</v>
      </c>
      <c r="Q178" s="221"/>
      <c r="R178" s="496">
        <f>+IF(L178=0,"",'Ark1'!AK946)</f>
        <v>107.52800000000001</v>
      </c>
      <c r="S178" s="494"/>
      <c r="T178" s="497">
        <f>+IF(L178=0,"",'Ark1'!AL946)</f>
        <v>30.734490227907873</v>
      </c>
      <c r="U178" s="221"/>
      <c r="V178" s="28">
        <f>+IF(H178=0,"",'Ark1'!T946)</f>
        <v>8.4473684210526301</v>
      </c>
      <c r="W178" s="35">
        <f>+IF(H178=0,"",'Ark1'!W946)</f>
        <v>42.105263157894754</v>
      </c>
      <c r="X178" s="35">
        <f>+IF(H178=0,"",'Ark1'!X946)</f>
        <v>100</v>
      </c>
      <c r="Y178" s="35">
        <f>+IF(H178=0,"",'Ark1'!Y946)</f>
        <v>92.105263157894726</v>
      </c>
      <c r="Z178" s="35">
        <f>+IF(H178=0,"",'Ark1'!Z946)</f>
        <v>34.21052631578948</v>
      </c>
      <c r="AA178" s="35">
        <f>+IF(H178=0,"",'Ark1'!AA946)</f>
        <v>13.942470093178221</v>
      </c>
      <c r="AB178" s="28">
        <f>+IF(H178=0,"",'Ark1'!AC946)</f>
        <v>1.4085709148497527</v>
      </c>
      <c r="AC178" s="35">
        <f>+IF(H178=0,"",'Ark1'!AE946)</f>
        <v>34.646565399101853</v>
      </c>
      <c r="AD178" s="28">
        <f t="shared" ref="AD178:AD189" si="160">+IF(H178=0,"",+P178/C178)</f>
        <v>3.029605263157896</v>
      </c>
      <c r="AE178" s="30">
        <f t="shared" ref="AE178:AE189" si="161">+IF(H178=0,"",G178/H178)</f>
        <v>0.55263157894736847</v>
      </c>
      <c r="AF178" s="221"/>
      <c r="AG178" s="224"/>
      <c r="AI178" s="30"/>
      <c r="AJ178" s="28"/>
      <c r="AK178" s="225"/>
      <c r="AL178" s="29"/>
      <c r="AP178" s="29"/>
    </row>
    <row r="179" spans="1:72" ht="15" customHeight="1">
      <c r="A179" s="221"/>
      <c r="B179" s="244">
        <f>+'Ark1'!C947</f>
        <v>2024</v>
      </c>
      <c r="C179" s="29">
        <f>+'Ark1'!L947</f>
        <v>12</v>
      </c>
      <c r="D179" s="29" t="s">
        <v>38</v>
      </c>
      <c r="E179" s="29">
        <f>+'Ark1'!D947</f>
        <v>2</v>
      </c>
      <c r="F179" s="29" t="str">
        <f t="shared" si="159"/>
        <v>Feb</v>
      </c>
      <c r="G179" s="362">
        <f>+'Ark1'!Q947</f>
        <v>21</v>
      </c>
      <c r="H179" s="362">
        <f>+'Ark1'!R947</f>
        <v>30</v>
      </c>
      <c r="I179" s="30">
        <f>+IF(H179=0,"",'Ark1'!AG947)</f>
        <v>0.27958993476234861</v>
      </c>
      <c r="J179" s="30">
        <f>+IF(H179=0,"",'Ark1'!AH947)</f>
        <v>0.5148872613108918</v>
      </c>
      <c r="K179" s="222"/>
      <c r="L179" s="391">
        <f>+IF(J179=0,"",'Ark1'!AJ947)</f>
        <v>25</v>
      </c>
      <c r="M179" s="222"/>
      <c r="N179" s="222"/>
      <c r="O179" s="222"/>
      <c r="P179" s="33">
        <f>+IF(H179=0,"",'Ark1'!U947)</f>
        <v>40.563333333333318</v>
      </c>
      <c r="Q179" s="221"/>
      <c r="R179" s="496">
        <f>+IF(L179=0,"",'Ark1'!AK947)</f>
        <v>108.98799999999999</v>
      </c>
      <c r="S179" s="494"/>
      <c r="T179" s="497">
        <f>+IF(L179=0,"",'Ark1'!AL947)</f>
        <v>30.928182396486601</v>
      </c>
      <c r="U179" s="221"/>
      <c r="V179" s="28">
        <f>+IF(H179=0,"",'Ark1'!T947)</f>
        <v>9</v>
      </c>
      <c r="W179" s="35">
        <f>+IF(H179=0,"",'Ark1'!W947)</f>
        <v>56.66666666666665</v>
      </c>
      <c r="X179" s="35">
        <f>+IF(H179=0,"",'Ark1'!X947)</f>
        <v>100</v>
      </c>
      <c r="Y179" s="35">
        <f>+IF(H179=0,"",'Ark1'!Y947)</f>
        <v>96.666666666666686</v>
      </c>
      <c r="Z179" s="35">
        <f>+IF(H179=0,"",'Ark1'!Z947)</f>
        <v>43.333333333333343</v>
      </c>
      <c r="AA179" s="35">
        <f>+IF(H179=0,"",'Ark1'!AA947)</f>
        <v>11.589261792232085</v>
      </c>
      <c r="AB179" s="28">
        <f>+IF(H179=0,"",'Ark1'!AC947)</f>
        <v>2.1908902300206639</v>
      </c>
      <c r="AC179" s="35">
        <f>+IF(H179=0,"",'Ark1'!AE947)</f>
        <v>55.991408005271211</v>
      </c>
      <c r="AD179" s="28">
        <f t="shared" si="160"/>
        <v>3.3802777777777764</v>
      </c>
      <c r="AE179" s="30">
        <f t="shared" si="161"/>
        <v>0.7</v>
      </c>
      <c r="AF179" s="221"/>
      <c r="AG179" s="224"/>
      <c r="AI179" s="30"/>
      <c r="AJ179" s="28"/>
      <c r="AK179" s="225"/>
      <c r="AL179" s="29"/>
      <c r="AP179" s="29"/>
    </row>
    <row r="180" spans="1:72" ht="15" customHeight="1">
      <c r="A180" s="221"/>
      <c r="B180" s="244">
        <f>+'Ark1'!C948</f>
        <v>2024</v>
      </c>
      <c r="C180" s="29">
        <f>+'Ark1'!L948</f>
        <v>12</v>
      </c>
      <c r="D180" s="29" t="s">
        <v>38</v>
      </c>
      <c r="E180" s="29">
        <f>+'Ark1'!D948</f>
        <v>3</v>
      </c>
      <c r="F180" s="29" t="str">
        <f t="shared" si="159"/>
        <v>Mar</v>
      </c>
      <c r="G180" s="362">
        <f>+'Ark1'!Q948</f>
        <v>155</v>
      </c>
      <c r="H180" s="362">
        <f>+'Ark1'!R948</f>
        <v>185</v>
      </c>
      <c r="I180" s="30">
        <f>+IF(H180=0,"",'Ark1'!AG948)</f>
        <v>0.44806122696117617</v>
      </c>
      <c r="J180" s="30">
        <f>+IF(H180=0,"",'Ark1'!AH948)</f>
        <v>0.8705278457166038</v>
      </c>
      <c r="K180" s="222"/>
      <c r="L180" s="391">
        <f>+IF(J180=0,"",'Ark1'!AJ948)</f>
        <v>159</v>
      </c>
      <c r="M180" s="222"/>
      <c r="N180" s="222"/>
      <c r="O180" s="222"/>
      <c r="P180" s="33">
        <f>+IF(H180=0,"",'Ark1'!U948)</f>
        <v>50.110810810810818</v>
      </c>
      <c r="Q180" s="221"/>
      <c r="R180" s="496">
        <f>+IF(L180=0,"",'Ark1'!AK948)</f>
        <v>115.42830188679235</v>
      </c>
      <c r="S180" s="494"/>
      <c r="T180" s="497">
        <f>+IF(L180=0,"",'Ark1'!AL948)</f>
        <v>31.986173335909523</v>
      </c>
      <c r="U180" s="221"/>
      <c r="V180" s="28">
        <f>+IF(H180=0,"",'Ark1'!T948)</f>
        <v>9.9297297297297309</v>
      </c>
      <c r="W180" s="35">
        <f>+IF(H180=0,"",'Ark1'!W948)</f>
        <v>72.432432432432421</v>
      </c>
      <c r="X180" s="35">
        <f>+IF(H180=0,"",'Ark1'!X948)</f>
        <v>100</v>
      </c>
      <c r="Y180" s="35">
        <f>+IF(H180=0,"",'Ark1'!Y948)</f>
        <v>100</v>
      </c>
      <c r="Z180" s="35">
        <f>+IF(H180=0,"",'Ark1'!Z948)</f>
        <v>84.324324324324309</v>
      </c>
      <c r="AA180" s="35">
        <f>+IF(H180=0,"",'Ark1'!AA948)</f>
        <v>10.077601167367655</v>
      </c>
      <c r="AB180" s="28">
        <f>+IF(H180=0,"",'Ark1'!AC948)</f>
        <v>2.5911350810089151</v>
      </c>
      <c r="AC180" s="35">
        <f>+IF(H180=0,"",'Ark1'!AE948)</f>
        <v>19.544190943752284</v>
      </c>
      <c r="AD180" s="28">
        <f t="shared" si="160"/>
        <v>4.1759009009009018</v>
      </c>
      <c r="AE180" s="30">
        <f t="shared" si="161"/>
        <v>0.83783783783783783</v>
      </c>
      <c r="AF180" s="221"/>
      <c r="AG180" s="224"/>
      <c r="AI180" s="30"/>
      <c r="AJ180" s="28"/>
      <c r="AK180" s="225"/>
      <c r="AL180" s="29"/>
      <c r="AP180" s="29"/>
    </row>
    <row r="181" spans="1:72" ht="15" customHeight="1">
      <c r="A181" s="221"/>
      <c r="B181" s="244">
        <f>+'Ark1'!C949</f>
        <v>2024</v>
      </c>
      <c r="C181" s="29">
        <f>+'Ark1'!L949</f>
        <v>12</v>
      </c>
      <c r="D181" s="29" t="s">
        <v>38</v>
      </c>
      <c r="E181" s="29">
        <f>+'Ark1'!D949</f>
        <v>4</v>
      </c>
      <c r="F181" s="29" t="str">
        <f t="shared" si="159"/>
        <v>Apr</v>
      </c>
      <c r="G181" s="362">
        <f>+'Ark1'!Q949</f>
        <v>21</v>
      </c>
      <c r="H181" s="362">
        <f>+'Ark1'!R949</f>
        <v>21</v>
      </c>
      <c r="I181" s="30">
        <f>+IF(H181=0,"",'Ark1'!AG949)</f>
        <v>0.2949438202247191</v>
      </c>
      <c r="J181" s="30">
        <f>+IF(H181=0,"",'Ark1'!AH949)</f>
        <v>0.62039141351488147</v>
      </c>
      <c r="K181" s="222"/>
      <c r="L181" s="391">
        <f>+IF(J181=0,"",'Ark1'!AJ949)</f>
        <v>20</v>
      </c>
      <c r="M181" s="222"/>
      <c r="N181" s="222"/>
      <c r="O181" s="222"/>
      <c r="P181" s="33">
        <f>+IF(H181=0,"",'Ark1'!U949)</f>
        <v>47.628571428571441</v>
      </c>
      <c r="Q181" s="221"/>
      <c r="R181" s="496">
        <f>+IF(L181=0,"",'Ark1'!AK949)</f>
        <v>113.69500000000002</v>
      </c>
      <c r="S181" s="494"/>
      <c r="T181" s="497">
        <f>+IF(L181=0,"",'Ark1'!AL949)</f>
        <v>31.938014639529001</v>
      </c>
      <c r="U181" s="221"/>
      <c r="V181" s="28">
        <f>+IF(H181=0,"",'Ark1'!T949)</f>
        <v>9.9523809523809561</v>
      </c>
      <c r="W181" s="35">
        <f>+IF(H181=0,"",'Ark1'!W949)</f>
        <v>61.904761904761877</v>
      </c>
      <c r="X181" s="35">
        <f>+IF(H181=0,"",'Ark1'!X949)</f>
        <v>100</v>
      </c>
      <c r="Y181" s="35">
        <f>+IF(H181=0,"",'Ark1'!Y949)</f>
        <v>100</v>
      </c>
      <c r="Z181" s="35">
        <f>+IF(H181=0,"",'Ark1'!Z949)</f>
        <v>85.714285714285694</v>
      </c>
      <c r="AA181" s="35">
        <f>+IF(H181=0,"",'Ark1'!AA949)</f>
        <v>7.3449783854680657</v>
      </c>
      <c r="AB181" s="28">
        <f>+IF(H181=0,"",'Ark1'!AC949)</f>
        <v>2.1486693662244689</v>
      </c>
      <c r="AC181" s="35">
        <f>+IF(H181=0,"",'Ark1'!AE949)</f>
        <v>56.402230364996718</v>
      </c>
      <c r="AD181" s="28">
        <f t="shared" si="160"/>
        <v>3.96904761904762</v>
      </c>
      <c r="AE181" s="30">
        <f t="shared" si="161"/>
        <v>1</v>
      </c>
      <c r="AF181" s="221"/>
      <c r="AG181" s="224"/>
      <c r="AI181" s="30"/>
      <c r="AJ181" s="28"/>
      <c r="AK181" s="225"/>
      <c r="AL181" s="29"/>
      <c r="AP181" s="29"/>
    </row>
    <row r="182" spans="1:72" ht="15" customHeight="1">
      <c r="A182" s="221"/>
      <c r="B182" s="244">
        <f>+'Ark1'!C950</f>
        <v>2024</v>
      </c>
      <c r="C182" s="29">
        <f>+'Ark1'!L950</f>
        <v>12</v>
      </c>
      <c r="D182" s="29" t="s">
        <v>38</v>
      </c>
      <c r="E182" s="29">
        <f>+'Ark1'!D950</f>
        <v>5</v>
      </c>
      <c r="F182" s="29" t="str">
        <f t="shared" si="159"/>
        <v>Mai</v>
      </c>
      <c r="G182" s="362">
        <f>+'Ark1'!Q950</f>
        <v>18</v>
      </c>
      <c r="H182" s="362">
        <f>+'Ark1'!R950</f>
        <v>24</v>
      </c>
      <c r="I182" s="30">
        <f>+IF(H182=0,"",'Ark1'!AG950)</f>
        <v>0.74487895716946018</v>
      </c>
      <c r="J182" s="30">
        <f>+IF(H182=0,"",'Ark1'!AH950)</f>
        <v>1.2740047288594991</v>
      </c>
      <c r="K182" s="222"/>
      <c r="L182" s="391">
        <f>+IF(J182=0,"",'Ark1'!AJ950)</f>
        <v>24</v>
      </c>
      <c r="M182" s="222"/>
      <c r="N182" s="222"/>
      <c r="O182" s="222"/>
      <c r="P182" s="33">
        <f>+IF(H182=0,"",'Ark1'!U950)</f>
        <v>44.183333333333344</v>
      </c>
      <c r="Q182" s="221"/>
      <c r="R182" s="496">
        <f>+IF(L182=0,"",'Ark1'!AK950)</f>
        <v>108.4916666666667</v>
      </c>
      <c r="S182" s="494"/>
      <c r="T182" s="497">
        <f>+IF(L182=0,"",'Ark1'!AL950)</f>
        <v>32.06711554618105</v>
      </c>
      <c r="U182" s="221"/>
      <c r="V182" s="28">
        <f>+IF(H182=0,"",'Ark1'!T950)</f>
        <v>10.041666666666664</v>
      </c>
      <c r="W182" s="35">
        <f>+IF(H182=0,"",'Ark1'!W950)</f>
        <v>75</v>
      </c>
      <c r="X182" s="35">
        <f>+IF(H182=0,"",'Ark1'!X950)</f>
        <v>91.666666666666686</v>
      </c>
      <c r="Y182" s="35">
        <f>+IF(H182=0,"",'Ark1'!Y950)</f>
        <v>75</v>
      </c>
      <c r="Z182" s="35">
        <f>+IF(H182=0,"",'Ark1'!Z950)</f>
        <v>70.833333333333314</v>
      </c>
      <c r="AA182" s="35">
        <f>+IF(H182=0,"",'Ark1'!AA950)</f>
        <v>17.823759112176329</v>
      </c>
      <c r="AB182" s="28">
        <f>+IF(H182=0,"",'Ark1'!AC950)</f>
        <v>1.7194758568302859</v>
      </c>
      <c r="AC182" s="35">
        <f>+IF(H182=0,"",'Ark1'!AE950)</f>
        <v>47.749462665261809</v>
      </c>
      <c r="AD182" s="28">
        <f t="shared" si="160"/>
        <v>3.6819444444444454</v>
      </c>
      <c r="AE182" s="30">
        <f t="shared" si="161"/>
        <v>0.75</v>
      </c>
      <c r="AF182" s="221"/>
      <c r="AG182" s="224"/>
      <c r="AI182" s="30"/>
      <c r="AJ182" s="28"/>
      <c r="AK182" s="225"/>
      <c r="AL182" s="29"/>
      <c r="AP182" s="29"/>
    </row>
    <row r="183" spans="1:72" ht="15" customHeight="1">
      <c r="A183" s="221"/>
      <c r="B183" s="244">
        <f>+'Ark1'!C951</f>
        <v>2024</v>
      </c>
      <c r="C183" s="29">
        <f>+'Ark1'!L951</f>
        <v>12</v>
      </c>
      <c r="D183" s="29" t="s">
        <v>38</v>
      </c>
      <c r="E183" s="29">
        <f>+'Ark1'!D951</f>
        <v>6</v>
      </c>
      <c r="F183" s="29" t="str">
        <f t="shared" si="159"/>
        <v>Jun</v>
      </c>
      <c r="G183" s="362">
        <f>+'Ark1'!Q951</f>
        <v>32</v>
      </c>
      <c r="H183" s="362">
        <f>+'Ark1'!R951</f>
        <v>46</v>
      </c>
      <c r="I183" s="30">
        <f>+IF(H183=0,"",'Ark1'!AG951)</f>
        <v>1.193874902673242</v>
      </c>
      <c r="J183" s="30">
        <f>+IF(H183=0,"",'Ark1'!AH951)</f>
        <v>1.3701774175670127</v>
      </c>
      <c r="K183" s="222"/>
      <c r="L183" s="391">
        <f>+IF(J183=0,"",'Ark1'!AJ951)</f>
        <v>46</v>
      </c>
      <c r="M183" s="222"/>
      <c r="N183" s="222"/>
      <c r="O183" s="222"/>
      <c r="P183" s="33">
        <f>+IF(H183=0,"",'Ark1'!U951)</f>
        <v>22.841304347826096</v>
      </c>
      <c r="Q183" s="221"/>
      <c r="R183" s="496">
        <f>+IF(L183=0,"",'Ark1'!AK951)</f>
        <v>88.421739130434787</v>
      </c>
      <c r="S183" s="494"/>
      <c r="T183" s="497">
        <f>+IF(L183=0,"",'Ark1'!AL951)</f>
        <v>30.929466673603049</v>
      </c>
      <c r="U183" s="221"/>
      <c r="V183" s="28">
        <f>+IF(H183=0,"",'Ark1'!T951)</f>
        <v>8.0217391304347831</v>
      </c>
      <c r="W183" s="35">
        <f>+IF(H183=0,"",'Ark1'!W951)</f>
        <v>26.086956521739129</v>
      </c>
      <c r="X183" s="35">
        <f>+IF(H183=0,"",'Ark1'!X951)</f>
        <v>84.782608695652172</v>
      </c>
      <c r="Y183" s="35">
        <f>+IF(H183=0,"",'Ark1'!Y951)</f>
        <v>19.565217391304348</v>
      </c>
      <c r="Z183" s="35">
        <f>+IF(H183=0,"",'Ark1'!Z951)</f>
        <v>10.869565217391305</v>
      </c>
      <c r="AA183" s="35">
        <f>+IF(H183=0,"",'Ark1'!AA951)</f>
        <v>12.555781209344863</v>
      </c>
      <c r="AB183" s="28">
        <f>+IF(H183=0,"",'Ark1'!AC951)</f>
        <v>1.6350658866498922</v>
      </c>
      <c r="AC183" s="35">
        <f>+IF(H183=0,"",'Ark1'!AE951)</f>
        <v>44.385554680330657</v>
      </c>
      <c r="AD183" s="28">
        <f t="shared" si="160"/>
        <v>1.9034420289855081</v>
      </c>
      <c r="AE183" s="30">
        <f t="shared" si="161"/>
        <v>0.69565217391304346</v>
      </c>
      <c r="AF183" s="221"/>
      <c r="AG183" s="224"/>
      <c r="AI183" s="30"/>
      <c r="AJ183" s="28"/>
      <c r="AK183" s="225"/>
      <c r="AL183" s="29"/>
      <c r="AP183" s="29"/>
    </row>
    <row r="184" spans="1:72" ht="15" customHeight="1">
      <c r="A184" s="221"/>
      <c r="B184" s="244">
        <f>+'Ark1'!C952</f>
        <v>2024</v>
      </c>
      <c r="C184" s="29">
        <f>+'Ark1'!L952</f>
        <v>12</v>
      </c>
      <c r="D184" s="29" t="s">
        <v>38</v>
      </c>
      <c r="E184" s="29">
        <f>+'Ark1'!D952</f>
        <v>7</v>
      </c>
      <c r="F184" s="29" t="str">
        <f t="shared" si="159"/>
        <v>Jul</v>
      </c>
      <c r="G184" s="362">
        <f>+'Ark1'!Q952</f>
        <v>13</v>
      </c>
      <c r="H184" s="362">
        <f>+'Ark1'!R952</f>
        <v>19</v>
      </c>
      <c r="I184" s="30">
        <f>+IF(H184=0,"",'Ark1'!AG952)</f>
        <v>0.55312954876273668</v>
      </c>
      <c r="J184" s="30">
        <f>+IF(H184=0,"",'Ark1'!AH952)</f>
        <v>0.64233531451213521</v>
      </c>
      <c r="K184" s="222"/>
      <c r="L184" s="391">
        <f>+IF(J184=0,"",'Ark1'!AJ952)</f>
        <v>19</v>
      </c>
      <c r="M184" s="222"/>
      <c r="N184" s="222"/>
      <c r="O184" s="222"/>
      <c r="P184" s="33">
        <f>+IF(H184=0,"",'Ark1'!U952)</f>
        <v>24.026315789473689</v>
      </c>
      <c r="Q184" s="221"/>
      <c r="R184" s="496">
        <f>+IF(L184=0,"",'Ark1'!AK952)</f>
        <v>89.594736842105277</v>
      </c>
      <c r="S184" s="494"/>
      <c r="T184" s="497">
        <f>+IF(L184=0,"",'Ark1'!AL952)</f>
        <v>30.986451318822759</v>
      </c>
      <c r="U184" s="221"/>
      <c r="V184" s="28">
        <f>+IF(H184=0,"",'Ark1'!T952)</f>
        <v>9.3684210526315805</v>
      </c>
      <c r="W184" s="35">
        <f>+IF(H184=0,"",'Ark1'!W952)</f>
        <v>73.68421052631578</v>
      </c>
      <c r="X184" s="35">
        <f>+IF(H184=0,"",'Ark1'!X952)</f>
        <v>94.736842105263179</v>
      </c>
      <c r="Y184" s="35">
        <f>+IF(H184=0,"",'Ark1'!Y952)</f>
        <v>21.052631578947377</v>
      </c>
      <c r="Z184" s="35">
        <f>+IF(H184=0,"",'Ark1'!Z952)</f>
        <v>10.526315789473689</v>
      </c>
      <c r="AA184" s="35">
        <f>+IF(H184=0,"",'Ark1'!AA952)</f>
        <v>14.126862880613135</v>
      </c>
      <c r="AB184" s="28">
        <f>+IF(H184=0,"",'Ark1'!AC952)</f>
        <v>1.3845206776806216</v>
      </c>
      <c r="AC184" s="35">
        <f>+IF(H184=0,"",'Ark1'!AE952)</f>
        <v>68.11150246669483</v>
      </c>
      <c r="AD184" s="28">
        <f t="shared" si="160"/>
        <v>2.0021929824561409</v>
      </c>
      <c r="AE184" s="30">
        <f t="shared" si="161"/>
        <v>0.68421052631578949</v>
      </c>
      <c r="AF184" s="221"/>
      <c r="AG184" s="224"/>
      <c r="AI184" s="30"/>
      <c r="AJ184" s="28"/>
      <c r="AK184" s="225"/>
      <c r="AL184" s="29"/>
      <c r="AP184" s="29"/>
    </row>
    <row r="185" spans="1:72" ht="15" customHeight="1">
      <c r="A185" s="221"/>
      <c r="B185" s="244">
        <f>+'Ark1'!C953</f>
        <v>2024</v>
      </c>
      <c r="C185" s="29">
        <f>+'Ark1'!L953</f>
        <v>12</v>
      </c>
      <c r="D185" s="29" t="s">
        <v>38</v>
      </c>
      <c r="E185" s="29">
        <f>+'Ark1'!D953</f>
        <v>8</v>
      </c>
      <c r="F185" s="29" t="str">
        <f t="shared" si="159"/>
        <v>Aug</v>
      </c>
      <c r="G185" s="362">
        <f>+'Ark1'!Q953</f>
        <v>147</v>
      </c>
      <c r="H185" s="362">
        <f>+'Ark1'!R953</f>
        <v>195</v>
      </c>
      <c r="I185" s="30">
        <f>+IF(H185=0,"",'Ark1'!AG953)</f>
        <v>0.19312667128850153</v>
      </c>
      <c r="J185" s="30">
        <f>+IF(H185=0,"",'Ark1'!AH953)</f>
        <v>0.36452504802229152</v>
      </c>
      <c r="K185" s="222"/>
      <c r="L185" s="391">
        <f>+IF(J185=0,"",'Ark1'!AJ953)</f>
        <v>195</v>
      </c>
      <c r="M185" s="222"/>
      <c r="N185" s="222"/>
      <c r="O185" s="222"/>
      <c r="P185" s="33">
        <f>+IF(H185=0,"",'Ark1'!U953)</f>
        <v>41.48051282051285</v>
      </c>
      <c r="Q185" s="221"/>
      <c r="R185" s="496">
        <f>+IF(L185=0,"",'Ark1'!AK953)</f>
        <v>108.54205128205137</v>
      </c>
      <c r="S185" s="494"/>
      <c r="T185" s="497">
        <f>+IF(L185=0,"",'Ark1'!AL953)</f>
        <v>31.685091253658541</v>
      </c>
      <c r="U185" s="221"/>
      <c r="V185" s="28">
        <f>+IF(H185=0,"",'Ark1'!T953)</f>
        <v>10.897435897435898</v>
      </c>
      <c r="W185" s="35">
        <f>+IF(H185=0,"",'Ark1'!W953)</f>
        <v>90.256410256410234</v>
      </c>
      <c r="X185" s="35">
        <f>+IF(H185=0,"",'Ark1'!X953)</f>
        <v>100</v>
      </c>
      <c r="Y185" s="35">
        <f>+IF(H185=0,"",'Ark1'!Y953)</f>
        <v>98.974358974358978</v>
      </c>
      <c r="Z185" s="35">
        <f>+IF(H185=0,"",'Ark1'!Z953)</f>
        <v>50.769230769230781</v>
      </c>
      <c r="AA185" s="35">
        <f>+IF(H185=0,"",'Ark1'!AA953)</f>
        <v>12.140963918289978</v>
      </c>
      <c r="AB185" s="28">
        <f>+IF(H185=0,"",'Ark1'!AC953)</f>
        <v>1.8782816996730671</v>
      </c>
      <c r="AC185" s="35">
        <f>+IF(H185=0,"",'Ark1'!AE953)</f>
        <v>53.515005630167778</v>
      </c>
      <c r="AD185" s="28">
        <f t="shared" si="160"/>
        <v>3.456709401709404</v>
      </c>
      <c r="AE185" s="30">
        <f t="shared" si="161"/>
        <v>0.75384615384615383</v>
      </c>
      <c r="AF185" s="221"/>
      <c r="AG185" s="224"/>
      <c r="AI185" s="30"/>
      <c r="AJ185" s="28"/>
      <c r="AK185" s="225"/>
      <c r="AL185" s="29"/>
      <c r="AP185" s="29"/>
    </row>
    <row r="186" spans="1:72" ht="15" customHeight="1">
      <c r="A186" s="221"/>
      <c r="B186" s="244">
        <f>+'Ark1'!C954</f>
        <v>2024</v>
      </c>
      <c r="C186" s="29">
        <f>+'Ark1'!L954</f>
        <v>12</v>
      </c>
      <c r="D186" s="29" t="s">
        <v>38</v>
      </c>
      <c r="E186" s="29">
        <f>+'Ark1'!D954</f>
        <v>9</v>
      </c>
      <c r="F186" s="29" t="str">
        <f t="shared" si="159"/>
        <v>Sep</v>
      </c>
      <c r="G186" s="362">
        <f>+'Ark1'!Q954</f>
        <v>215</v>
      </c>
      <c r="H186" s="362">
        <f>+'Ark1'!R954</f>
        <v>262</v>
      </c>
      <c r="I186" s="30">
        <f>+IF(H186=0,"",'Ark1'!AG954)</f>
        <v>7.143499824139031E-2</v>
      </c>
      <c r="J186" s="30">
        <f>+IF(H186=0,"",'Ark1'!AH954)</f>
        <v>0.13850819512977752</v>
      </c>
      <c r="K186" s="222"/>
      <c r="L186" s="391">
        <f>+IF(J186=0,"",'Ark1'!AJ954)</f>
        <v>262</v>
      </c>
      <c r="M186" s="222"/>
      <c r="N186" s="222"/>
      <c r="O186" s="222"/>
      <c r="P186" s="33">
        <f>+IF(H186=0,"",'Ark1'!U954)</f>
        <v>38.640458015267193</v>
      </c>
      <c r="Q186" s="221"/>
      <c r="R186" s="496">
        <f>+IF(L186=0,"",'Ark1'!AK954)</f>
        <v>106.53702290076342</v>
      </c>
      <c r="S186" s="494"/>
      <c r="T186" s="497">
        <f>+IF(L186=0,"",'Ark1'!AL954)</f>
        <v>31.271544824801239</v>
      </c>
      <c r="U186" s="221"/>
      <c r="V186" s="28">
        <f>+IF(H186=0,"",'Ark1'!T954)</f>
        <v>10.171755725190842</v>
      </c>
      <c r="W186" s="35">
        <f>+IF(H186=0,"",'Ark1'!W954)</f>
        <v>67.175572519083985</v>
      </c>
      <c r="X186" s="35">
        <f>+IF(H186=0,"",'Ark1'!X954)</f>
        <v>100</v>
      </c>
      <c r="Y186" s="35">
        <f>+IF(H186=0,"",'Ark1'!Y954)</f>
        <v>97.328244274809194</v>
      </c>
      <c r="Z186" s="35">
        <f>+IF(H186=0,"",'Ark1'!Z954)</f>
        <v>39.312977099236633</v>
      </c>
      <c r="AA186" s="35">
        <f>+IF(H186=0,"",'Ark1'!AA954)</f>
        <v>10.796332983800102</v>
      </c>
      <c r="AB186" s="28">
        <f>+IF(H186=0,"",'Ark1'!AC954)</f>
        <v>2.6810552442597224</v>
      </c>
      <c r="AC186" s="35">
        <f>+IF(H186=0,"",'Ark1'!AE954)</f>
        <v>64.858244599413595</v>
      </c>
      <c r="AD186" s="28">
        <f t="shared" si="160"/>
        <v>3.2200381679389327</v>
      </c>
      <c r="AE186" s="30">
        <f t="shared" si="161"/>
        <v>0.82061068702290074</v>
      </c>
      <c r="AF186" s="221"/>
      <c r="AG186" s="224"/>
      <c r="AI186" s="30"/>
      <c r="AJ186" s="28"/>
      <c r="AK186" s="225"/>
      <c r="AL186" s="29"/>
      <c r="AP186" s="29"/>
    </row>
    <row r="187" spans="1:72" ht="15" customHeight="1">
      <c r="A187" s="221"/>
      <c r="B187" s="244">
        <f>+'Ark1'!C955</f>
        <v>2024</v>
      </c>
      <c r="C187" s="29">
        <f>+'Ark1'!L955</f>
        <v>12</v>
      </c>
      <c r="D187" s="29" t="s">
        <v>38</v>
      </c>
      <c r="E187" s="29">
        <f>+'Ark1'!D955</f>
        <v>10</v>
      </c>
      <c r="F187" s="29" t="str">
        <f t="shared" si="159"/>
        <v>Okt</v>
      </c>
      <c r="G187" s="362">
        <f>+'Ark1'!Q955</f>
        <v>235</v>
      </c>
      <c r="H187" s="362">
        <f>+'Ark1'!R955</f>
        <v>302</v>
      </c>
      <c r="I187" s="30">
        <f>+IF(H187=0,"",'Ark1'!AG955)</f>
        <v>7.4090793114953604E-2</v>
      </c>
      <c r="J187" s="30">
        <f>+IF(H187=0,"",'Ark1'!AH955)</f>
        <v>0.16062431628738355</v>
      </c>
      <c r="K187" s="222"/>
      <c r="L187" s="391">
        <f>+IF(J187=0,"",'Ark1'!AJ955)</f>
        <v>302</v>
      </c>
      <c r="M187" s="222"/>
      <c r="N187" s="222"/>
      <c r="O187" s="222"/>
      <c r="P187" s="33">
        <f>+IF(H187=0,"",'Ark1'!U955)</f>
        <v>41.561920529801299</v>
      </c>
      <c r="Q187" s="221"/>
      <c r="R187" s="496">
        <f>+IF(L187=0,"",'Ark1'!AK955)</f>
        <v>109.49966887417219</v>
      </c>
      <c r="S187" s="494"/>
      <c r="T187" s="497">
        <f>+IF(L187=0,"",'Ark1'!AL955)</f>
        <v>30.871513117816775</v>
      </c>
      <c r="U187" s="221"/>
      <c r="V187" s="28">
        <f>+IF(H187=0,"",'Ark1'!T955)</f>
        <v>10.519867549668875</v>
      </c>
      <c r="W187" s="35">
        <f>+IF(H187=0,"",'Ark1'!W955)</f>
        <v>71.854304635761594</v>
      </c>
      <c r="X187" s="35">
        <f>+IF(H187=0,"",'Ark1'!X955)</f>
        <v>100</v>
      </c>
      <c r="Y187" s="35">
        <f>+IF(H187=0,"",'Ark1'!Y955)</f>
        <v>94.701986754966882</v>
      </c>
      <c r="Z187" s="35">
        <f>+IF(H187=0,"",'Ark1'!Z955)</f>
        <v>54.30463576158941</v>
      </c>
      <c r="AA187" s="35">
        <f>+IF(H187=0,"",'Ark1'!AA955)</f>
        <v>11.372793736420704</v>
      </c>
      <c r="AB187" s="28">
        <f>+IF(H187=0,"",'Ark1'!AC955)</f>
        <v>2.8292352620253025</v>
      </c>
      <c r="AC187" s="35">
        <f>+IF(H187=0,"",'Ark1'!AE955)</f>
        <v>63.731832029477353</v>
      </c>
      <c r="AD187" s="28">
        <f t="shared" si="160"/>
        <v>3.4634933774834415</v>
      </c>
      <c r="AE187" s="30">
        <f t="shared" si="161"/>
        <v>0.77814569536423839</v>
      </c>
      <c r="AF187" s="221"/>
      <c r="AG187" s="224"/>
      <c r="AI187" s="30"/>
      <c r="AJ187" s="28"/>
      <c r="AK187" s="225"/>
      <c r="AL187" s="29"/>
      <c r="AP187" s="29"/>
    </row>
    <row r="188" spans="1:72" ht="15" customHeight="1">
      <c r="A188" s="221"/>
      <c r="B188" s="244">
        <f>+'Ark1'!C956</f>
        <v>2024</v>
      </c>
      <c r="C188" s="29">
        <f>+'Ark1'!L956</f>
        <v>12</v>
      </c>
      <c r="D188" s="29" t="s">
        <v>38</v>
      </c>
      <c r="E188" s="29">
        <f>+'Ark1'!D956</f>
        <v>11</v>
      </c>
      <c r="F188" s="29" t="str">
        <f t="shared" si="159"/>
        <v>Nov</v>
      </c>
      <c r="G188" s="362">
        <f>+'Ark1'!Q956</f>
        <v>44</v>
      </c>
      <c r="H188" s="362">
        <f>+'Ark1'!R956</f>
        <v>53</v>
      </c>
      <c r="I188" s="30">
        <f>+IF(H188=0,"",'Ark1'!AG956)</f>
        <v>5.1160276458550528E-2</v>
      </c>
      <c r="J188" s="30">
        <f>+IF(H188=0,"",'Ark1'!AH956)</f>
        <v>0.11928873987891922</v>
      </c>
      <c r="K188" s="222"/>
      <c r="L188" s="391">
        <f>+IF(J188=0,"",'Ark1'!AJ956)</f>
        <v>53</v>
      </c>
      <c r="M188" s="222"/>
      <c r="N188" s="222"/>
      <c r="O188" s="222"/>
      <c r="P188" s="33">
        <f>+IF(H188=0,"",'Ark1'!U956)</f>
        <v>44.588679245283011</v>
      </c>
      <c r="Q188" s="221"/>
      <c r="R188" s="496">
        <f>+IF(L188=0,"",'Ark1'!AK956)</f>
        <v>111.61698113207548</v>
      </c>
      <c r="S188" s="494"/>
      <c r="T188" s="497">
        <f>+IF(L188=0,"",'Ark1'!AL956)</f>
        <v>31.38374354979646</v>
      </c>
      <c r="U188" s="221"/>
      <c r="V188" s="28">
        <f>+IF(H188=0,"",'Ark1'!T956)</f>
        <v>11.169811320754718</v>
      </c>
      <c r="W188" s="35">
        <f>+IF(H188=0,"",'Ark1'!W956)</f>
        <v>84.905660377358444</v>
      </c>
      <c r="X188" s="35">
        <f>+IF(H188=0,"",'Ark1'!X956)</f>
        <v>100</v>
      </c>
      <c r="Y188" s="35">
        <f>+IF(H188=0,"",'Ark1'!Y956)</f>
        <v>98.113207547169822</v>
      </c>
      <c r="Z188" s="35">
        <f>+IF(H188=0,"",'Ark1'!Z956)</f>
        <v>69.811320754716988</v>
      </c>
      <c r="AA188" s="35">
        <f>+IF(H188=0,"",'Ark1'!AA956)</f>
        <v>11.501331512372531</v>
      </c>
      <c r="AB188" s="28">
        <f>+IF(H188=0,"",'Ark1'!AC956)</f>
        <v>2.4857013668489785</v>
      </c>
      <c r="AC188" s="35">
        <f>+IF(H188=0,"",'Ark1'!AE956)</f>
        <v>61.549332498318414</v>
      </c>
      <c r="AD188" s="28">
        <f t="shared" si="160"/>
        <v>3.7157232704402507</v>
      </c>
      <c r="AE188" s="30">
        <f t="shared" si="161"/>
        <v>0.83018867924528306</v>
      </c>
      <c r="AF188" s="221"/>
      <c r="AG188" s="224"/>
      <c r="AI188" s="30"/>
      <c r="AJ188" s="28"/>
      <c r="AK188" s="225"/>
      <c r="AL188" s="29"/>
      <c r="AP188" s="29"/>
    </row>
    <row r="189" spans="1:72" ht="15" customHeight="1">
      <c r="A189" s="221"/>
      <c r="B189" s="244">
        <f>+'Ark1'!C957</f>
        <v>2024</v>
      </c>
      <c r="C189" s="29">
        <f>+'Ark1'!L957</f>
        <v>12</v>
      </c>
      <c r="D189" s="29" t="s">
        <v>38</v>
      </c>
      <c r="E189" s="29">
        <f>+'Ark1'!D957</f>
        <v>12</v>
      </c>
      <c r="F189" s="29" t="str">
        <f t="shared" si="159"/>
        <v>Des</v>
      </c>
      <c r="G189" s="362">
        <f>+'Ark1'!Q957</f>
        <v>8</v>
      </c>
      <c r="H189" s="362">
        <f>+'Ark1'!R957</f>
        <v>10</v>
      </c>
      <c r="I189" s="30">
        <f>+IF(H189=0,"",'Ark1'!AG957)</f>
        <v>9.0407738902450074E-2</v>
      </c>
      <c r="J189" s="30">
        <f>+IF(H189=0,"",'Ark1'!AH957)</f>
        <v>0.16811916262998244</v>
      </c>
      <c r="K189" s="222"/>
      <c r="L189" s="391">
        <f>+IF(J189=0,"",'Ark1'!AJ957)</f>
        <v>10</v>
      </c>
      <c r="M189" s="222"/>
      <c r="N189" s="222"/>
      <c r="O189" s="222"/>
      <c r="P189" s="33">
        <f>+IF(H189=0,"",'Ark1'!U957)</f>
        <v>34.71</v>
      </c>
      <c r="Q189" s="221"/>
      <c r="R189" s="496">
        <f>+IF(L189=0,"",'Ark1'!AK957)</f>
        <v>102.54999999999998</v>
      </c>
      <c r="S189" s="494"/>
      <c r="T189" s="497">
        <f>+IF(L189=0,"",'Ark1'!AL957)</f>
        <v>31.517924717965609</v>
      </c>
      <c r="U189" s="221"/>
      <c r="V189" s="28">
        <f>+IF(H189=0,"",'Ark1'!T957)</f>
        <v>11.1</v>
      </c>
      <c r="W189" s="35">
        <f>+IF(H189=0,"",'Ark1'!W957)</f>
        <v>90</v>
      </c>
      <c r="X189" s="35">
        <f>+IF(H189=0,"",'Ark1'!X957)</f>
        <v>100</v>
      </c>
      <c r="Y189" s="35">
        <f>+IF(H189=0,"",'Ark1'!Y957)</f>
        <v>90</v>
      </c>
      <c r="Z189" s="35">
        <f>+IF(H189=0,"",'Ark1'!Z957)</f>
        <v>30</v>
      </c>
      <c r="AA189" s="35">
        <f>+IF(H189=0,"",'Ark1'!AA957)</f>
        <v>10.127433041003044</v>
      </c>
      <c r="AB189" s="28">
        <f>+IF(H189=0,"",'Ark1'!AC957)</f>
        <v>2.0712315177208005</v>
      </c>
      <c r="AC189" s="35">
        <f>+IF(H189=0,"",'Ark1'!AE957)</f>
        <v>26.453716699995244</v>
      </c>
      <c r="AD189" s="28">
        <f t="shared" si="160"/>
        <v>2.8925000000000001</v>
      </c>
      <c r="AE189" s="30">
        <f t="shared" si="161"/>
        <v>0.8</v>
      </c>
      <c r="AF189" s="221"/>
      <c r="AG189" s="224"/>
      <c r="AI189" s="30"/>
      <c r="AJ189" s="28"/>
      <c r="AK189" s="225"/>
      <c r="AL189" s="29"/>
      <c r="AP189" s="29"/>
    </row>
    <row r="190" spans="1:72" ht="15" customHeight="1">
      <c r="A190" s="221"/>
      <c r="B190" s="221"/>
      <c r="C190" s="221"/>
      <c r="D190" s="221"/>
      <c r="E190" s="221"/>
      <c r="F190" s="221"/>
      <c r="G190" s="372"/>
      <c r="H190" s="372"/>
      <c r="I190" s="222"/>
      <c r="J190" s="222"/>
      <c r="K190" s="222"/>
      <c r="L190" s="372"/>
      <c r="M190" s="222"/>
      <c r="N190" s="222"/>
      <c r="O190" s="222"/>
      <c r="P190" s="221"/>
      <c r="Q190" s="221"/>
      <c r="R190" s="494"/>
      <c r="S190" s="494"/>
      <c r="T190" s="494"/>
      <c r="U190" s="221"/>
      <c r="V190" s="221"/>
      <c r="W190" s="223"/>
      <c r="X190" s="223"/>
      <c r="Y190" s="223"/>
      <c r="Z190" s="223"/>
      <c r="AA190" s="223"/>
      <c r="AB190" s="221"/>
      <c r="AC190" s="223"/>
      <c r="AD190" s="487"/>
      <c r="AE190" s="222"/>
      <c r="AF190" s="221"/>
      <c r="AG190" s="224"/>
      <c r="AI190" s="30"/>
      <c r="AJ190" s="28"/>
      <c r="AK190" s="225"/>
      <c r="AL190" s="29"/>
      <c r="AP190" s="29"/>
      <c r="BH190" s="236"/>
    </row>
    <row r="191" spans="1:72" ht="15" customHeight="1">
      <c r="A191" s="221"/>
      <c r="B191" s="221"/>
      <c r="C191" s="238" t="s">
        <v>0</v>
      </c>
      <c r="D191" s="221"/>
      <c r="E191" s="279" t="str">
        <f>+D193</f>
        <v>E-</v>
      </c>
      <c r="F191" s="238" t="s">
        <v>582</v>
      </c>
      <c r="G191" s="372"/>
      <c r="H191" s="391">
        <f>SUM(H193:H204)</f>
        <v>215</v>
      </c>
      <c r="I191" s="222"/>
      <c r="J191" s="222"/>
      <c r="K191" s="222"/>
      <c r="L191" s="372"/>
      <c r="M191" s="222"/>
      <c r="N191" s="222"/>
      <c r="O191" s="222"/>
      <c r="P191" s="272">
        <f>+Klasse!M22</f>
        <v>50.085116279069773</v>
      </c>
      <c r="Q191" s="221"/>
      <c r="R191" s="494"/>
      <c r="S191" s="494"/>
      <c r="T191" s="494"/>
      <c r="U191" s="221"/>
      <c r="V191" s="221"/>
      <c r="W191" s="223"/>
      <c r="X191" s="223"/>
      <c r="Y191" s="223"/>
      <c r="Z191" s="223"/>
      <c r="AA191" s="223"/>
      <c r="AB191" s="221"/>
      <c r="AC191" s="223"/>
      <c r="AD191" s="225">
        <f>+P191/C193</f>
        <v>3.8527012522361366</v>
      </c>
      <c r="AE191" s="222"/>
      <c r="AF191" s="221"/>
      <c r="AG191" s="224"/>
      <c r="AI191" s="30"/>
      <c r="AJ191" s="28"/>
      <c r="AK191" s="225"/>
      <c r="AL191" s="29"/>
      <c r="AP191" s="29"/>
      <c r="BH191" s="236"/>
    </row>
    <row r="192" spans="1:72" ht="15" customHeight="1">
      <c r="A192" s="221"/>
      <c r="B192" s="221"/>
      <c r="C192" s="221"/>
      <c r="D192" s="221"/>
      <c r="E192" s="221"/>
      <c r="F192" s="221"/>
      <c r="G192" s="372"/>
      <c r="H192" s="372"/>
      <c r="I192" s="222"/>
      <c r="J192" s="222"/>
      <c r="K192" s="222"/>
      <c r="L192" s="372"/>
      <c r="M192" s="222"/>
      <c r="N192" s="222"/>
      <c r="O192" s="222"/>
      <c r="P192" s="221"/>
      <c r="Q192" s="221"/>
      <c r="R192" s="494"/>
      <c r="S192" s="494"/>
      <c r="T192" s="494"/>
      <c r="U192" s="221"/>
      <c r="V192" s="221"/>
      <c r="W192" s="223"/>
      <c r="X192" s="223"/>
      <c r="Y192" s="223"/>
      <c r="Z192" s="223"/>
      <c r="AA192" s="223"/>
      <c r="AB192" s="221"/>
      <c r="AC192" s="223"/>
      <c r="AD192" s="487"/>
      <c r="AE192" s="223"/>
      <c r="AF192" s="223"/>
      <c r="AG192" s="224"/>
      <c r="AI192" s="30"/>
      <c r="AJ192" s="28"/>
      <c r="AK192" s="225"/>
      <c r="AL192" s="29"/>
      <c r="AP192" s="29"/>
      <c r="BH192" s="236">
        <f>1+BH189</f>
        <v>1</v>
      </c>
      <c r="BI192" s="29">
        <v>20.659867330016564</v>
      </c>
      <c r="BJ192" s="29">
        <f t="shared" ref="BJ192" si="162">+BI192</f>
        <v>20.659867330016564</v>
      </c>
      <c r="BK192" s="29">
        <f t="shared" ref="BK192" si="163">+BJ192</f>
        <v>20.659867330016564</v>
      </c>
      <c r="BL192" s="29">
        <f t="shared" ref="BL192" si="164">+BK192</f>
        <v>20.659867330016564</v>
      </c>
      <c r="BM192" s="29">
        <f t="shared" ref="BM192" si="165">+BL192</f>
        <v>20.659867330016564</v>
      </c>
      <c r="BN192" s="29">
        <f t="shared" ref="BN192" si="166">+BM192</f>
        <v>20.659867330016564</v>
      </c>
      <c r="BO192" s="29">
        <f t="shared" ref="BO192" si="167">+BN192</f>
        <v>20.659867330016564</v>
      </c>
      <c r="BP192" s="29">
        <f t="shared" ref="BP192" si="168">+BO192</f>
        <v>20.659867330016564</v>
      </c>
      <c r="BQ192" s="29">
        <f t="shared" ref="BQ192" si="169">+BP192</f>
        <v>20.659867330016564</v>
      </c>
      <c r="BR192" s="29">
        <f t="shared" ref="BR192" si="170">+BQ192</f>
        <v>20.659867330016564</v>
      </c>
      <c r="BS192" s="29">
        <f t="shared" ref="BS192" si="171">+BR192</f>
        <v>20.659867330016564</v>
      </c>
      <c r="BT192" s="29">
        <f t="shared" ref="BT192" si="172">+BS192</f>
        <v>20.659867330016564</v>
      </c>
    </row>
    <row r="193" spans="1:72" ht="15" customHeight="1">
      <c r="A193" s="221"/>
      <c r="B193" s="244">
        <f>+'Ark1'!C958</f>
        <v>2024</v>
      </c>
      <c r="C193" s="240">
        <f>+'Ark1'!L958</f>
        <v>13</v>
      </c>
      <c r="D193" s="240" t="s">
        <v>39</v>
      </c>
      <c r="E193" s="240">
        <f>+'Ark1'!D958</f>
        <v>1</v>
      </c>
      <c r="F193" s="240" t="str">
        <f t="shared" ref="F193:F204" si="173">+F178</f>
        <v>Jan</v>
      </c>
      <c r="G193" s="376">
        <f>+'Ark1'!Q958</f>
        <v>2</v>
      </c>
      <c r="H193" s="376">
        <f>+'Ark1'!R958</f>
        <v>2</v>
      </c>
      <c r="I193" s="241">
        <f>+IF(H193=0,"",'Ark1'!AG958)</f>
        <v>2.2964749110115968E-2</v>
      </c>
      <c r="J193" s="241">
        <f>+IF(H193=0,"",'Ark1'!AH958)</f>
        <v>4.5669117270420979E-2</v>
      </c>
      <c r="K193" s="222"/>
      <c r="L193" s="391">
        <f>+IF(J193=0,"",'Ark1'!AJ958)</f>
        <v>1</v>
      </c>
      <c r="M193" s="222"/>
      <c r="N193" s="222"/>
      <c r="O193" s="222"/>
      <c r="P193" s="33">
        <f>+IF(H193=0,"",'Ark1'!U958)</f>
        <v>42.35</v>
      </c>
      <c r="Q193" s="221"/>
      <c r="R193" s="496">
        <f>+IF(L193=0,"",'Ark1'!AK958)</f>
        <v>121.3</v>
      </c>
      <c r="S193" s="494"/>
      <c r="T193" s="497">
        <f>+IF(L193=0,"",'Ark1'!AL958)</f>
        <v>32.048936763159823</v>
      </c>
      <c r="U193" s="221"/>
      <c r="V193" s="242">
        <f>+IF(H193=0,"",'Ark1'!T958)</f>
        <v>9</v>
      </c>
      <c r="W193" s="243">
        <f>+IF(H193=0,"",'Ark1'!W958)</f>
        <v>50</v>
      </c>
      <c r="X193" s="243">
        <f>+IF(H193=0,"",'Ark1'!X958)</f>
        <v>100</v>
      </c>
      <c r="Y193" s="243">
        <f>+IF(H193=0,"",'Ark1'!Y958)</f>
        <v>100</v>
      </c>
      <c r="Z193" s="243">
        <f>+IF(H193=0,"",'Ark1'!Z958)</f>
        <v>50</v>
      </c>
      <c r="AA193" s="243">
        <f>+IF(H193=0,"",'Ark1'!AA958)</f>
        <v>14.85</v>
      </c>
      <c r="AB193" s="242">
        <f>+IF(H193=0,"",'Ark1'!AC958)</f>
        <v>5</v>
      </c>
      <c r="AC193" s="243">
        <f>+IF(H193=0,"",'Ark1'!AE958)</f>
        <v>100</v>
      </c>
      <c r="AD193" s="242">
        <f t="shared" ref="AD193:AD204" si="174">+IF(H193=0,"",+P193/C193)</f>
        <v>3.2576923076923077</v>
      </c>
      <c r="AE193" s="241">
        <f t="shared" ref="AE193:AE204" si="175">+IF(H193=0,"",G193/H193)</f>
        <v>1</v>
      </c>
      <c r="AF193" s="221"/>
      <c r="AG193" s="224"/>
      <c r="AI193" s="30"/>
      <c r="AJ193" s="28"/>
      <c r="AK193" s="225"/>
      <c r="AL193" s="29"/>
      <c r="AP193" s="29"/>
    </row>
    <row r="194" spans="1:72" ht="15" customHeight="1">
      <c r="A194" s="221"/>
      <c r="B194" s="244">
        <f>+'Ark1'!C959</f>
        <v>2024</v>
      </c>
      <c r="C194" s="240">
        <f>+'Ark1'!L959</f>
        <v>13</v>
      </c>
      <c r="D194" s="240" t="s">
        <v>39</v>
      </c>
      <c r="E194" s="240">
        <f>+'Ark1'!D959</f>
        <v>2</v>
      </c>
      <c r="F194" s="240" t="str">
        <f t="shared" si="173"/>
        <v>Feb</v>
      </c>
      <c r="G194" s="376">
        <f>+'Ark1'!Q959</f>
        <v>3</v>
      </c>
      <c r="H194" s="376">
        <f>+'Ark1'!R959</f>
        <v>3</v>
      </c>
      <c r="I194" s="241">
        <f>+IF(H194=0,"",'Ark1'!AG959)</f>
        <v>2.7958993476234859E-2</v>
      </c>
      <c r="J194" s="241">
        <f>+IF(H194=0,"",'Ark1'!AH959)</f>
        <v>6.422868458130776E-2</v>
      </c>
      <c r="K194" s="222"/>
      <c r="L194" s="391">
        <f>+IF(J194=0,"",'Ark1'!AJ959)</f>
        <v>3</v>
      </c>
      <c r="M194" s="222"/>
      <c r="N194" s="222"/>
      <c r="O194" s="222"/>
      <c r="P194" s="33">
        <f>+IF(H194=0,"",'Ark1'!U959)</f>
        <v>50.6</v>
      </c>
      <c r="Q194" s="221"/>
      <c r="R194" s="496">
        <f>+IF(L194=0,"",'Ark1'!AK959)</f>
        <v>109.1333333333333</v>
      </c>
      <c r="S194" s="494"/>
      <c r="T194" s="497">
        <f>+IF(L194=0,"",'Ark1'!AL959)</f>
        <v>36.176082811365134</v>
      </c>
      <c r="U194" s="221"/>
      <c r="V194" s="242">
        <f>+IF(H194=0,"",'Ark1'!T959)</f>
        <v>6.333333333333333</v>
      </c>
      <c r="W194" s="243">
        <f>+IF(H194=0,"",'Ark1'!W959)</f>
        <v>0</v>
      </c>
      <c r="X194" s="243">
        <f>+IF(H194=0,"",'Ark1'!X959)</f>
        <v>100</v>
      </c>
      <c r="Y194" s="243">
        <f>+IF(H194=0,"",'Ark1'!Y959)</f>
        <v>100</v>
      </c>
      <c r="Z194" s="243">
        <f>+IF(H194=0,"",'Ark1'!Z959)</f>
        <v>66.666666666666686</v>
      </c>
      <c r="AA194" s="243">
        <f>+IF(H194=0,"",'Ark1'!AA959)</f>
        <v>20.178371259015609</v>
      </c>
      <c r="AB194" s="242">
        <f>+IF(H194=0,"",'Ark1'!AC959)</f>
        <v>2.3570226039551598</v>
      </c>
      <c r="AC194" s="243">
        <f>+IF(H194=0,"",'Ark1'!AE959)</f>
        <v>94.615580449817685</v>
      </c>
      <c r="AD194" s="242">
        <f t="shared" si="174"/>
        <v>3.8923076923076922</v>
      </c>
      <c r="AE194" s="241">
        <f t="shared" si="175"/>
        <v>1</v>
      </c>
      <c r="AF194" s="221"/>
      <c r="AG194" s="28"/>
      <c r="AI194" s="30"/>
      <c r="AJ194" s="28"/>
      <c r="AK194" s="29"/>
      <c r="AL194" s="29"/>
      <c r="AP194" s="29"/>
    </row>
    <row r="195" spans="1:72" ht="15" customHeight="1">
      <c r="A195" s="221"/>
      <c r="B195" s="244">
        <f>+'Ark1'!C960</f>
        <v>2024</v>
      </c>
      <c r="C195" s="240">
        <f>+'Ark1'!L960</f>
        <v>13</v>
      </c>
      <c r="D195" s="240" t="s">
        <v>39</v>
      </c>
      <c r="E195" s="240">
        <f>+'Ark1'!D960</f>
        <v>3</v>
      </c>
      <c r="F195" s="240" t="str">
        <f t="shared" si="173"/>
        <v>Mar</v>
      </c>
      <c r="G195" s="376">
        <f>+'Ark1'!Q960</f>
        <v>22</v>
      </c>
      <c r="H195" s="376">
        <f>+'Ark1'!R960</f>
        <v>23</v>
      </c>
      <c r="I195" s="241">
        <f>+IF(H195=0,"",'Ark1'!AG960)</f>
        <v>5.5704909297875971E-2</v>
      </c>
      <c r="J195" s="241">
        <f>+IF(H195=0,"",'Ark1'!AH960)</f>
        <v>0.11387617911660911</v>
      </c>
      <c r="K195" s="222"/>
      <c r="L195" s="391">
        <f>+IF(J195=0,"",'Ark1'!AJ960)</f>
        <v>20</v>
      </c>
      <c r="M195" s="222"/>
      <c r="N195" s="222"/>
      <c r="O195" s="222"/>
      <c r="P195" s="33">
        <f>+IF(H195=0,"",'Ark1'!U960)</f>
        <v>52.726086956521719</v>
      </c>
      <c r="Q195" s="221"/>
      <c r="R195" s="496">
        <f>+IF(L195=0,"",'Ark1'!AK960)</f>
        <v>114.31499999999998</v>
      </c>
      <c r="S195" s="494"/>
      <c r="T195" s="497">
        <f>+IF(L195=0,"",'Ark1'!AL960)</f>
        <v>33.617118298191095</v>
      </c>
      <c r="U195" s="221"/>
      <c r="V195" s="242">
        <f>+IF(H195=0,"",'Ark1'!T960)</f>
        <v>9.9565217391304355</v>
      </c>
      <c r="W195" s="243">
        <f>+IF(H195=0,"",'Ark1'!W960)</f>
        <v>65.217391304347828</v>
      </c>
      <c r="X195" s="243">
        <f>+IF(H195=0,"",'Ark1'!X960)</f>
        <v>100</v>
      </c>
      <c r="Y195" s="243">
        <f>+IF(H195=0,"",'Ark1'!Y960)</f>
        <v>100</v>
      </c>
      <c r="Z195" s="243">
        <f>+IF(H195=0,"",'Ark1'!Z960)</f>
        <v>73.913043478260875</v>
      </c>
      <c r="AA195" s="243">
        <f>+IF(H195=0,"",'Ark1'!AA960)</f>
        <v>14.711935922955076</v>
      </c>
      <c r="AB195" s="242">
        <f>+IF(H195=0,"",'Ark1'!AC960)</f>
        <v>2.6453940426393454</v>
      </c>
      <c r="AC195" s="243">
        <f>+IF(H195=0,"",'Ark1'!AE960)</f>
        <v>47.917530571425935</v>
      </c>
      <c r="AD195" s="242">
        <f t="shared" si="174"/>
        <v>4.0558528428093634</v>
      </c>
      <c r="AE195" s="241">
        <f t="shared" si="175"/>
        <v>0.95652173913043481</v>
      </c>
      <c r="AF195" s="221"/>
      <c r="AG195" s="28"/>
      <c r="AI195" s="30"/>
      <c r="AJ195" s="28"/>
      <c r="AK195" s="29"/>
      <c r="AL195" s="29"/>
      <c r="AP195" s="29"/>
    </row>
    <row r="196" spans="1:72" ht="15" customHeight="1">
      <c r="A196" s="221"/>
      <c r="B196" s="244">
        <f>+'Ark1'!C961</f>
        <v>2024</v>
      </c>
      <c r="C196" s="240">
        <f>+'Ark1'!L961</f>
        <v>13</v>
      </c>
      <c r="D196" s="240" t="s">
        <v>39</v>
      </c>
      <c r="E196" s="240">
        <f>+'Ark1'!D961</f>
        <v>4</v>
      </c>
      <c r="F196" s="240" t="str">
        <f t="shared" si="173"/>
        <v>Apr</v>
      </c>
      <c r="G196" s="376">
        <f>+'Ark1'!Q961</f>
        <v>4</v>
      </c>
      <c r="H196" s="376">
        <f>+'Ark1'!R961</f>
        <v>4</v>
      </c>
      <c r="I196" s="241">
        <f>+IF(H196=0,"",'Ark1'!AG961)</f>
        <v>5.6179775280898882E-2</v>
      </c>
      <c r="J196" s="241">
        <f>+IF(H196=0,"",'Ark1'!AH961)</f>
        <v>0.12554211367267745</v>
      </c>
      <c r="K196" s="222"/>
      <c r="L196" s="391">
        <f>+IF(J196=0,"",'Ark1'!AJ961)</f>
        <v>4</v>
      </c>
      <c r="M196" s="222"/>
      <c r="N196" s="222"/>
      <c r="O196" s="222"/>
      <c r="P196" s="33">
        <f>+IF(H196=0,"",'Ark1'!U961)</f>
        <v>50.6</v>
      </c>
      <c r="Q196" s="221"/>
      <c r="R196" s="496">
        <f>+IF(L196=0,"",'Ark1'!AK961)</f>
        <v>112.3</v>
      </c>
      <c r="S196" s="494"/>
      <c r="T196" s="497">
        <f>+IF(L196=0,"",'Ark1'!AL961)</f>
        <v>35.257180682928151</v>
      </c>
      <c r="U196" s="221"/>
      <c r="V196" s="242">
        <f>+IF(H196=0,"",'Ark1'!T961)</f>
        <v>11.25</v>
      </c>
      <c r="W196" s="243">
        <f>+IF(H196=0,"",'Ark1'!W961)</f>
        <v>100</v>
      </c>
      <c r="X196" s="243">
        <f>+IF(H196=0,"",'Ark1'!X961)</f>
        <v>100</v>
      </c>
      <c r="Y196" s="243">
        <f>+IF(H196=0,"",'Ark1'!Y961)</f>
        <v>100</v>
      </c>
      <c r="Z196" s="243">
        <f>+IF(H196=0,"",'Ark1'!Z961)</f>
        <v>75</v>
      </c>
      <c r="AA196" s="243">
        <f>+IF(H196=0,"",'Ark1'!AA961)</f>
        <v>9.8911576673309352</v>
      </c>
      <c r="AB196" s="242">
        <f>+IF(H196=0,"",'Ark1'!AC961)</f>
        <v>1.4790199457749036</v>
      </c>
      <c r="AC196" s="243">
        <f>+IF(H196=0,"",'Ark1'!AE961)</f>
        <v>89.546814310815989</v>
      </c>
      <c r="AD196" s="242">
        <f t="shared" si="174"/>
        <v>3.8923076923076922</v>
      </c>
      <c r="AE196" s="241">
        <f t="shared" si="175"/>
        <v>1</v>
      </c>
      <c r="AF196" s="221"/>
      <c r="AG196" s="28"/>
      <c r="AI196" s="30"/>
      <c r="AJ196" s="28"/>
      <c r="AK196" s="29"/>
      <c r="AL196" s="29"/>
      <c r="AP196" s="29"/>
    </row>
    <row r="197" spans="1:72" ht="15" customHeight="1">
      <c r="A197" s="221"/>
      <c r="B197" s="244">
        <f>+'Ark1'!C962</f>
        <v>2024</v>
      </c>
      <c r="C197" s="240">
        <f>+'Ark1'!L962</f>
        <v>13</v>
      </c>
      <c r="D197" s="240" t="s">
        <v>39</v>
      </c>
      <c r="E197" s="240">
        <f>+'Ark1'!D962</f>
        <v>5</v>
      </c>
      <c r="F197" s="240" t="str">
        <f t="shared" si="173"/>
        <v>Mai</v>
      </c>
      <c r="G197" s="376">
        <f>+'Ark1'!Q962</f>
        <v>3</v>
      </c>
      <c r="H197" s="376">
        <f>+'Ark1'!R962</f>
        <v>3</v>
      </c>
      <c r="I197" s="241">
        <f>+IF(H197=0,"",'Ark1'!AG962)</f>
        <v>9.3109869646182522E-2</v>
      </c>
      <c r="J197" s="241">
        <f>+IF(H197=0,"",'Ark1'!AH962)</f>
        <v>0.22298687068683795</v>
      </c>
      <c r="K197" s="222"/>
      <c r="L197" s="391">
        <f>+IF(J197=0,"",'Ark1'!AJ962)</f>
        <v>2</v>
      </c>
      <c r="M197" s="222"/>
      <c r="N197" s="222"/>
      <c r="O197" s="222"/>
      <c r="P197" s="33">
        <f>+IF(H197=0,"",'Ark1'!U962)</f>
        <v>61.866666666666674</v>
      </c>
      <c r="Q197" s="221"/>
      <c r="R197" s="496">
        <f>+IF(L197=0,"",'Ark1'!AK962)</f>
        <v>119</v>
      </c>
      <c r="S197" s="494"/>
      <c r="T197" s="497">
        <f>+IF(L197=0,"",'Ark1'!AL962)</f>
        <v>36.086017354192158</v>
      </c>
      <c r="U197" s="221"/>
      <c r="V197" s="242">
        <f>+IF(H197=0,"",'Ark1'!T962)</f>
        <v>13</v>
      </c>
      <c r="W197" s="243">
        <f>+IF(H197=0,"",'Ark1'!W962)</f>
        <v>100</v>
      </c>
      <c r="X197" s="243">
        <f>+IF(H197=0,"",'Ark1'!X962)</f>
        <v>100</v>
      </c>
      <c r="Y197" s="243">
        <f>+IF(H197=0,"",'Ark1'!Y962)</f>
        <v>100</v>
      </c>
      <c r="Z197" s="243">
        <f>+IF(H197=0,"",'Ark1'!Z962)</f>
        <v>100</v>
      </c>
      <c r="AA197" s="243">
        <f>+IF(H197=0,"",'Ark1'!AA962)</f>
        <v>4.5382326466980087</v>
      </c>
      <c r="AB197" s="242">
        <f>+IF(H197=0,"",'Ark1'!AC962)</f>
        <v>1.6329931618554523</v>
      </c>
      <c r="AC197" s="243">
        <f>+IF(H197=0,"",'Ark1'!AE962)</f>
        <v>21.589812012528753</v>
      </c>
      <c r="AD197" s="242">
        <f t="shared" si="174"/>
        <v>4.7589743589743598</v>
      </c>
      <c r="AE197" s="241">
        <f t="shared" si="175"/>
        <v>1</v>
      </c>
      <c r="AF197" s="221"/>
      <c r="AG197" s="225"/>
      <c r="AI197" s="30"/>
      <c r="AJ197" s="28"/>
      <c r="AK197" s="225"/>
      <c r="AL197" s="29"/>
      <c r="AP197" s="29"/>
    </row>
    <row r="198" spans="1:72" ht="15" customHeight="1">
      <c r="A198" s="221"/>
      <c r="B198" s="244">
        <f>+'Ark1'!C963</f>
        <v>2024</v>
      </c>
      <c r="C198" s="240">
        <f>+'Ark1'!L963</f>
        <v>13</v>
      </c>
      <c r="D198" s="240" t="s">
        <v>39</v>
      </c>
      <c r="E198" s="240">
        <f>+'Ark1'!D963</f>
        <v>6</v>
      </c>
      <c r="F198" s="240" t="str">
        <f t="shared" si="173"/>
        <v>Jun</v>
      </c>
      <c r="G198" s="376">
        <f>+'Ark1'!Q963</f>
        <v>4</v>
      </c>
      <c r="H198" s="376">
        <f>+'Ark1'!R963</f>
        <v>4</v>
      </c>
      <c r="I198" s="241">
        <f>+IF(H198=0,"",'Ark1'!AG963)</f>
        <v>0.10381520892810799</v>
      </c>
      <c r="J198" s="241">
        <f>+IF(H198=0,"",'Ark1'!AH963)</f>
        <v>9.1936335717592396E-2</v>
      </c>
      <c r="K198" s="222"/>
      <c r="L198" s="391">
        <f>+IF(J198=0,"",'Ark1'!AJ963)</f>
        <v>4</v>
      </c>
      <c r="M198" s="222"/>
      <c r="N198" s="222"/>
      <c r="O198" s="222"/>
      <c r="P198" s="33">
        <f>+IF(H198=0,"",'Ark1'!U963)</f>
        <v>17.625</v>
      </c>
      <c r="Q198" s="221"/>
      <c r="R198" s="496">
        <f>+IF(L198=0,"",'Ark1'!AK963)</f>
        <v>82.924999999999997</v>
      </c>
      <c r="S198" s="494"/>
      <c r="T198" s="497">
        <f>+IF(L198=0,"",'Ark1'!AL963)</f>
        <v>30.940098203856877</v>
      </c>
      <c r="U198" s="221"/>
      <c r="V198" s="242">
        <f>+IF(H198=0,"",'Ark1'!T963)</f>
        <v>8</v>
      </c>
      <c r="W198" s="243">
        <f>+IF(H198=0,"",'Ark1'!W963)</f>
        <v>25</v>
      </c>
      <c r="X198" s="243">
        <f>+IF(H198=0,"",'Ark1'!X963)</f>
        <v>100</v>
      </c>
      <c r="Y198" s="243">
        <f>+IF(H198=0,"",'Ark1'!Y963)</f>
        <v>0</v>
      </c>
      <c r="Z198" s="243">
        <f>+IF(H198=0,"",'Ark1'!Z963)</f>
        <v>0</v>
      </c>
      <c r="AA198" s="243">
        <f>+IF(H198=0,"",'Ark1'!AA963)</f>
        <v>1.0497023387608544</v>
      </c>
      <c r="AB198" s="242">
        <f>+IF(H198=0,"",'Ark1'!AC963)</f>
        <v>0.70710678118654757</v>
      </c>
      <c r="AC198" s="243">
        <f>+IF(H198=0,"",'Ark1'!AE963)</f>
        <v>20.208779815274923</v>
      </c>
      <c r="AD198" s="242">
        <f t="shared" si="174"/>
        <v>1.3557692307692308</v>
      </c>
      <c r="AE198" s="241">
        <f t="shared" si="175"/>
        <v>1</v>
      </c>
      <c r="AF198" s="221"/>
      <c r="AG198" s="225"/>
      <c r="AI198" s="30"/>
      <c r="AJ198" s="28"/>
      <c r="AK198" s="225"/>
      <c r="AL198" s="29"/>
      <c r="AP198" s="29"/>
    </row>
    <row r="199" spans="1:72" ht="15" customHeight="1">
      <c r="A199" s="221"/>
      <c r="B199" s="244">
        <f>+'Ark1'!C964</f>
        <v>2024</v>
      </c>
      <c r="C199" s="240">
        <f>+'Ark1'!L964</f>
        <v>13</v>
      </c>
      <c r="D199" s="240" t="s">
        <v>39</v>
      </c>
      <c r="E199" s="240">
        <f>+'Ark1'!D964</f>
        <v>7</v>
      </c>
      <c r="F199" s="240" t="str">
        <f t="shared" si="173"/>
        <v>Jul</v>
      </c>
      <c r="G199" s="376">
        <f>+'Ark1'!Q964</f>
        <v>1</v>
      </c>
      <c r="H199" s="376">
        <f>+'Ark1'!R964</f>
        <v>2</v>
      </c>
      <c r="I199" s="241">
        <f>+IF(H199=0,"",'Ark1'!AG964)</f>
        <v>5.822416302765647E-2</v>
      </c>
      <c r="J199" s="241">
        <f>+IF(H199=0,"",'Ark1'!AH964)</f>
        <v>5.6283488675762099E-2</v>
      </c>
      <c r="K199" s="222"/>
      <c r="L199" s="391">
        <f>+IF(J199=0,"",'Ark1'!AJ964)</f>
        <v>2</v>
      </c>
      <c r="M199" s="222"/>
      <c r="N199" s="222"/>
      <c r="O199" s="222"/>
      <c r="P199" s="33">
        <f>+IF(H199=0,"",'Ark1'!U964)</f>
        <v>20</v>
      </c>
      <c r="Q199" s="221"/>
      <c r="R199" s="496">
        <f>+IF(L199=0,"",'Ark1'!AK964)</f>
        <v>84.75</v>
      </c>
      <c r="S199" s="494"/>
      <c r="T199" s="497">
        <f>+IF(L199=0,"",'Ark1'!AL964)</f>
        <v>32.810116189526632</v>
      </c>
      <c r="U199" s="221"/>
      <c r="V199" s="242">
        <f>+IF(H199=0,"",'Ark1'!T964)</f>
        <v>9</v>
      </c>
      <c r="W199" s="243">
        <f>+IF(H199=0,"",'Ark1'!W964)</f>
        <v>50</v>
      </c>
      <c r="X199" s="243">
        <f>+IF(H199=0,"",'Ark1'!X964)</f>
        <v>100</v>
      </c>
      <c r="Y199" s="243">
        <f>+IF(H199=0,"",'Ark1'!Y964)</f>
        <v>0</v>
      </c>
      <c r="Z199" s="243">
        <f>+IF(H199=0,"",'Ark1'!Z964)</f>
        <v>0</v>
      </c>
      <c r="AA199" s="243">
        <f>+IF(H199=0,"",'Ark1'!AA964)</f>
        <v>2.1000000000000196</v>
      </c>
      <c r="AB199" s="242">
        <f>+IF(H199=0,"",'Ark1'!AC964)</f>
        <v>1</v>
      </c>
      <c r="AC199" s="243">
        <f>+IF(H199=0,"",'Ark1'!AE964)</f>
        <v>100.00000000000016</v>
      </c>
      <c r="AD199" s="242">
        <f t="shared" si="174"/>
        <v>1.5384615384615385</v>
      </c>
      <c r="AE199" s="241">
        <f t="shared" si="175"/>
        <v>0.5</v>
      </c>
      <c r="AF199" s="221"/>
      <c r="AG199" s="28"/>
      <c r="AI199" s="30"/>
      <c r="AJ199" s="28"/>
      <c r="AK199" s="29"/>
      <c r="AL199" s="29"/>
      <c r="AP199" s="29"/>
    </row>
    <row r="200" spans="1:72" ht="15" customHeight="1">
      <c r="A200" s="221"/>
      <c r="B200" s="244">
        <f>+'Ark1'!C965</f>
        <v>2024</v>
      </c>
      <c r="C200" s="240">
        <f>+'Ark1'!L965</f>
        <v>13</v>
      </c>
      <c r="D200" s="240" t="s">
        <v>39</v>
      </c>
      <c r="E200" s="240">
        <f>+'Ark1'!D965</f>
        <v>8</v>
      </c>
      <c r="F200" s="240" t="str">
        <f t="shared" si="173"/>
        <v>Aug</v>
      </c>
      <c r="G200" s="376">
        <f>+'Ark1'!Q965</f>
        <v>30</v>
      </c>
      <c r="H200" s="376">
        <f>+'Ark1'!R965</f>
        <v>33</v>
      </c>
      <c r="I200" s="241">
        <f>+IF(H200=0,"",'Ark1'!AG965)</f>
        <v>3.2682975141131006E-2</v>
      </c>
      <c r="J200" s="241">
        <f>+IF(H200=0,"",'Ark1'!AH965)</f>
        <v>8.2308473266150747E-2</v>
      </c>
      <c r="K200" s="222"/>
      <c r="L200" s="391">
        <f>+IF(J200=0,"",'Ark1'!AJ965)</f>
        <v>33</v>
      </c>
      <c r="M200" s="222"/>
      <c r="N200" s="222"/>
      <c r="O200" s="222"/>
      <c r="P200" s="33">
        <f>+IF(H200=0,"",'Ark1'!U965)</f>
        <v>55.345454545454579</v>
      </c>
      <c r="Q200" s="221"/>
      <c r="R200" s="496">
        <f>+IF(L200=0,"",'Ark1'!AK965)</f>
        <v>116.8757575757576</v>
      </c>
      <c r="S200" s="494"/>
      <c r="T200" s="497">
        <f>+IF(L200=0,"",'Ark1'!AL965)</f>
        <v>34.528360151165352</v>
      </c>
      <c r="U200" s="221"/>
      <c r="V200" s="242">
        <f>+IF(H200=0,"",'Ark1'!T965)</f>
        <v>13.575757575757578</v>
      </c>
      <c r="W200" s="243">
        <f>+IF(H200=0,"",'Ark1'!W965)</f>
        <v>100</v>
      </c>
      <c r="X200" s="243">
        <f>+IF(H200=0,"",'Ark1'!X965)</f>
        <v>100</v>
      </c>
      <c r="Y200" s="243">
        <f>+IF(H200=0,"",'Ark1'!Y965)</f>
        <v>100</v>
      </c>
      <c r="Z200" s="243">
        <f>+IF(H200=0,"",'Ark1'!Z965)</f>
        <v>96.969696969696983</v>
      </c>
      <c r="AA200" s="243">
        <f>+IF(H200=0,"",'Ark1'!AA965)</f>
        <v>7.363303396886419</v>
      </c>
      <c r="AB200" s="242">
        <f>+IF(H200=0,"",'Ark1'!AC965)</f>
        <v>0.98566399801759697</v>
      </c>
      <c r="AC200" s="243">
        <f>+IF(H200=0,"",'Ark1'!AE965)</f>
        <v>-8.2518500073489935</v>
      </c>
      <c r="AD200" s="242">
        <f t="shared" si="174"/>
        <v>4.2573426573426598</v>
      </c>
      <c r="AE200" s="241">
        <f t="shared" si="175"/>
        <v>0.90909090909090906</v>
      </c>
      <c r="AF200" s="221"/>
      <c r="AG200" s="28"/>
      <c r="AI200" s="30"/>
      <c r="AJ200" s="28"/>
      <c r="AK200" s="29"/>
      <c r="AL200" s="29"/>
      <c r="AP200" s="29"/>
    </row>
    <row r="201" spans="1:72" ht="15" customHeight="1">
      <c r="A201" s="221"/>
      <c r="B201" s="244">
        <f>+'Ark1'!C966</f>
        <v>2024</v>
      </c>
      <c r="C201" s="240">
        <f>+'Ark1'!L966</f>
        <v>13</v>
      </c>
      <c r="D201" s="240" t="s">
        <v>39</v>
      </c>
      <c r="E201" s="240">
        <f>+'Ark1'!D966</f>
        <v>9</v>
      </c>
      <c r="F201" s="240" t="str">
        <f t="shared" si="173"/>
        <v>Sep</v>
      </c>
      <c r="G201" s="376">
        <f>+'Ark1'!Q966</f>
        <v>33</v>
      </c>
      <c r="H201" s="376">
        <f>+'Ark1'!R966</f>
        <v>42</v>
      </c>
      <c r="I201" s="241">
        <f>+IF(H201=0,"",'Ark1'!AG966)</f>
        <v>1.1451411931825929E-2</v>
      </c>
      <c r="J201" s="241">
        <f>+IF(H201=0,"",'Ark1'!AH966)</f>
        <v>2.9562862565086528E-2</v>
      </c>
      <c r="K201" s="222"/>
      <c r="L201" s="391">
        <f>+IF(J201=0,"",'Ark1'!AJ966)</f>
        <v>42</v>
      </c>
      <c r="M201" s="222"/>
      <c r="N201" s="222"/>
      <c r="O201" s="222"/>
      <c r="P201" s="33">
        <f>+IF(H201=0,"",'Ark1'!U966)</f>
        <v>51.447619047619057</v>
      </c>
      <c r="Q201" s="221"/>
      <c r="R201" s="496">
        <f>+IF(L201=0,"",'Ark1'!AK966)</f>
        <v>113.81666666666671</v>
      </c>
      <c r="S201" s="494"/>
      <c r="T201" s="497">
        <f>+IF(L201=0,"",'Ark1'!AL966)</f>
        <v>34.296006094525836</v>
      </c>
      <c r="U201" s="221"/>
      <c r="V201" s="242">
        <f>+IF(H201=0,"",'Ark1'!T966)</f>
        <v>12.928571428571423</v>
      </c>
      <c r="W201" s="243">
        <f>+IF(H201=0,"",'Ark1'!W966)</f>
        <v>90.476190476190439</v>
      </c>
      <c r="X201" s="243">
        <f>+IF(H201=0,"",'Ark1'!X966)</f>
        <v>100</v>
      </c>
      <c r="Y201" s="243">
        <f>+IF(H201=0,"",'Ark1'!Y966)</f>
        <v>95.238095238095283</v>
      </c>
      <c r="Z201" s="243">
        <f>+IF(H201=0,"",'Ark1'!Z966)</f>
        <v>90.476190476190439</v>
      </c>
      <c r="AA201" s="243">
        <f>+IF(H201=0,"",'Ark1'!AA966)</f>
        <v>10.835067365146198</v>
      </c>
      <c r="AB201" s="242">
        <f>+IF(H201=0,"",'Ark1'!AC966)</f>
        <v>2.6492843341161403</v>
      </c>
      <c r="AC201" s="243">
        <f>+IF(H201=0,"",'Ark1'!AE966)</f>
        <v>73.791479611685361</v>
      </c>
      <c r="AD201" s="242">
        <f t="shared" si="174"/>
        <v>3.9575091575091581</v>
      </c>
      <c r="AE201" s="241">
        <f t="shared" si="175"/>
        <v>0.7857142857142857</v>
      </c>
      <c r="AF201" s="221"/>
      <c r="AG201" s="28"/>
      <c r="AI201" s="30"/>
      <c r="AJ201" s="28"/>
      <c r="AK201" s="29"/>
      <c r="AL201" s="29"/>
      <c r="AP201" s="29"/>
    </row>
    <row r="202" spans="1:72" ht="15" customHeight="1">
      <c r="A202" s="221"/>
      <c r="B202" s="244">
        <f>+'Ark1'!C967</f>
        <v>2024</v>
      </c>
      <c r="C202" s="240">
        <f>+'Ark1'!L967</f>
        <v>13</v>
      </c>
      <c r="D202" s="240" t="s">
        <v>39</v>
      </c>
      <c r="E202" s="240">
        <f>+'Ark1'!D967</f>
        <v>10</v>
      </c>
      <c r="F202" s="240" t="str">
        <f t="shared" si="173"/>
        <v>Okt</v>
      </c>
      <c r="G202" s="376">
        <f>+'Ark1'!Q967</f>
        <v>62</v>
      </c>
      <c r="H202" s="376">
        <f>+'Ark1'!R967</f>
        <v>80</v>
      </c>
      <c r="I202" s="241">
        <f>+IF(H202=0,"",'Ark1'!AG967)</f>
        <v>1.9626700162901613E-2</v>
      </c>
      <c r="J202" s="241">
        <f>+IF(H202=0,"",'Ark1'!AH967)</f>
        <v>4.9176376317881881E-2</v>
      </c>
      <c r="K202" s="222"/>
      <c r="L202" s="391">
        <f>+IF(J202=0,"",'Ark1'!AJ967)</f>
        <v>80</v>
      </c>
      <c r="M202" s="222"/>
      <c r="N202" s="222"/>
      <c r="O202" s="222"/>
      <c r="P202" s="33">
        <f>+IF(H202=0,"",'Ark1'!U967)</f>
        <v>48.034999999999997</v>
      </c>
      <c r="Q202" s="221"/>
      <c r="R202" s="496">
        <f>+IF(L202=0,"",'Ark1'!AK967)</f>
        <v>111.14375</v>
      </c>
      <c r="S202" s="494"/>
      <c r="T202" s="497">
        <f>+IF(L202=0,"",'Ark1'!AL967)</f>
        <v>34.175947110866993</v>
      </c>
      <c r="U202" s="221"/>
      <c r="V202" s="242">
        <f>+IF(H202=0,"",'Ark1'!T967)</f>
        <v>12.4625</v>
      </c>
      <c r="W202" s="243">
        <f>+IF(H202=0,"",'Ark1'!W967)</f>
        <v>83.75</v>
      </c>
      <c r="X202" s="243">
        <f>+IF(H202=0,"",'Ark1'!X967)</f>
        <v>100</v>
      </c>
      <c r="Y202" s="243">
        <f>+IF(H202=0,"",'Ark1'!Y967)</f>
        <v>93.75</v>
      </c>
      <c r="Z202" s="243">
        <f>+IF(H202=0,"",'Ark1'!Z967)</f>
        <v>78.75</v>
      </c>
      <c r="AA202" s="243">
        <f>+IF(H202=0,"",'Ark1'!AA967)</f>
        <v>12.13881275084178</v>
      </c>
      <c r="AB202" s="242">
        <f>+IF(H202=0,"",'Ark1'!AC967)</f>
        <v>3.2555481489297633</v>
      </c>
      <c r="AC202" s="243">
        <f>+IF(H202=0,"",'Ark1'!AE967)</f>
        <v>80.373928754230278</v>
      </c>
      <c r="AD202" s="242">
        <f t="shared" si="174"/>
        <v>3.6949999999999998</v>
      </c>
      <c r="AE202" s="241">
        <f t="shared" si="175"/>
        <v>0.77500000000000002</v>
      </c>
      <c r="AF202" s="221"/>
      <c r="AG202" s="28"/>
      <c r="AI202" s="30"/>
      <c r="AJ202" s="28"/>
      <c r="AK202" s="29"/>
      <c r="AL202" s="29"/>
      <c r="AP202" s="29"/>
    </row>
    <row r="203" spans="1:72" ht="15" customHeight="1">
      <c r="A203" s="221"/>
      <c r="B203" s="244">
        <f>+'Ark1'!C968</f>
        <v>2024</v>
      </c>
      <c r="C203" s="240">
        <f>+'Ark1'!L968</f>
        <v>13</v>
      </c>
      <c r="D203" s="240" t="s">
        <v>39</v>
      </c>
      <c r="E203" s="240">
        <f>+'Ark1'!D968</f>
        <v>11</v>
      </c>
      <c r="F203" s="240" t="str">
        <f t="shared" si="173"/>
        <v>Nov</v>
      </c>
      <c r="G203" s="376">
        <f>+'Ark1'!Q968</f>
        <v>14</v>
      </c>
      <c r="H203" s="376">
        <f>+'Ark1'!R968</f>
        <v>16</v>
      </c>
      <c r="I203" s="241">
        <f>+IF(H203=0,"",'Ark1'!AG968)</f>
        <v>1.5444611761071855E-2</v>
      </c>
      <c r="J203" s="241">
        <f>+IF(H203=0,"",'Ark1'!AH968)</f>
        <v>4.1957007696072149E-2</v>
      </c>
      <c r="K203" s="222"/>
      <c r="L203" s="391">
        <f>+IF(J203=0,"",'Ark1'!AJ968)</f>
        <v>16</v>
      </c>
      <c r="M203" s="222"/>
      <c r="N203" s="222"/>
      <c r="O203" s="222"/>
      <c r="P203" s="33">
        <f>+IF(H203=0,"",'Ark1'!U968)</f>
        <v>51.95</v>
      </c>
      <c r="Q203" s="221"/>
      <c r="R203" s="496">
        <f>+IF(L203=0,"",'Ark1'!AK968)</f>
        <v>115.21250000000001</v>
      </c>
      <c r="S203" s="494"/>
      <c r="T203" s="497">
        <f>+IF(L203=0,"",'Ark1'!AL968)</f>
        <v>33.721895124009322</v>
      </c>
      <c r="U203" s="221"/>
      <c r="V203" s="242">
        <f>+IF(H203=0,"",'Ark1'!T968)</f>
        <v>13.1875</v>
      </c>
      <c r="W203" s="243">
        <f>+IF(H203=0,"",'Ark1'!W968)</f>
        <v>93.75</v>
      </c>
      <c r="X203" s="243">
        <f>+IF(H203=0,"",'Ark1'!X968)</f>
        <v>100</v>
      </c>
      <c r="Y203" s="243">
        <f>+IF(H203=0,"",'Ark1'!Y968)</f>
        <v>100</v>
      </c>
      <c r="Z203" s="243">
        <f>+IF(H203=0,"",'Ark1'!Z968)</f>
        <v>93.75</v>
      </c>
      <c r="AA203" s="243">
        <f>+IF(H203=0,"",'Ark1'!AA968)</f>
        <v>8.5990551806579241</v>
      </c>
      <c r="AB203" s="242">
        <f>+IF(H203=0,"",'Ark1'!AC968)</f>
        <v>1.7754840889177244</v>
      </c>
      <c r="AC203" s="243">
        <f>+IF(H203=0,"",'Ark1'!AE968)</f>
        <v>44.723310407471075</v>
      </c>
      <c r="AD203" s="242">
        <f t="shared" si="174"/>
        <v>3.9961538461538462</v>
      </c>
      <c r="AE203" s="241">
        <f t="shared" si="175"/>
        <v>0.875</v>
      </c>
      <c r="AF203" s="221"/>
      <c r="AG203" s="28"/>
      <c r="AI203" s="30"/>
      <c r="AJ203" s="28"/>
      <c r="AK203" s="29"/>
      <c r="AL203" s="29"/>
      <c r="AP203" s="29"/>
    </row>
    <row r="204" spans="1:72" ht="15" customHeight="1">
      <c r="A204" s="221"/>
      <c r="B204" s="244">
        <f>+'Ark1'!C969</f>
        <v>2024</v>
      </c>
      <c r="C204" s="240">
        <f>+'Ark1'!L969</f>
        <v>13</v>
      </c>
      <c r="D204" s="240" t="s">
        <v>39</v>
      </c>
      <c r="E204" s="240">
        <f>+'Ark1'!D969</f>
        <v>12</v>
      </c>
      <c r="F204" s="240" t="str">
        <f t="shared" si="173"/>
        <v>Des</v>
      </c>
      <c r="G204" s="376">
        <f>+'Ark1'!Q969</f>
        <v>2</v>
      </c>
      <c r="H204" s="376">
        <f>+'Ark1'!R969</f>
        <v>3</v>
      </c>
      <c r="I204" s="241">
        <f>+IF(H204=0,"",'Ark1'!AG969)</f>
        <v>2.7122321670735017E-2</v>
      </c>
      <c r="J204" s="241">
        <f>+IF(H204=0,"",'Ark1'!AH969)</f>
        <v>7.7205976730680498E-2</v>
      </c>
      <c r="K204" s="222"/>
      <c r="L204" s="391">
        <f>+IF(J204=0,"",'Ark1'!AJ969)</f>
        <v>3</v>
      </c>
      <c r="M204" s="222"/>
      <c r="N204" s="222"/>
      <c r="O204" s="222"/>
      <c r="P204" s="33">
        <f>+IF(H204=0,"",'Ark1'!U969)</f>
        <v>53.133333333333354</v>
      </c>
      <c r="Q204" s="221"/>
      <c r="R204" s="496">
        <f>+IF(L204=0,"",'Ark1'!AK969)</f>
        <v>115.3333333333333</v>
      </c>
      <c r="S204" s="494"/>
      <c r="T204" s="497">
        <f>+IF(L204=0,"",'Ark1'!AL969)</f>
        <v>34.656624623621298</v>
      </c>
      <c r="U204" s="221"/>
      <c r="V204" s="242">
        <f>+IF(H204=0,"",'Ark1'!T969)</f>
        <v>14.333333333333337</v>
      </c>
      <c r="W204" s="243">
        <f>+IF(H204=0,"",'Ark1'!W969)</f>
        <v>100</v>
      </c>
      <c r="X204" s="243">
        <f>+IF(H204=0,"",'Ark1'!X969)</f>
        <v>100</v>
      </c>
      <c r="Y204" s="243">
        <f>+IF(H204=0,"",'Ark1'!Y969)</f>
        <v>100</v>
      </c>
      <c r="Z204" s="243">
        <f>+IF(H204=0,"",'Ark1'!Z969)</f>
        <v>100</v>
      </c>
      <c r="AA204" s="243">
        <f>+IF(H204=0,"",'Ark1'!AA969)</f>
        <v>6.1369554521947212</v>
      </c>
      <c r="AB204" s="242">
        <f>+IF(H204=0,"",'Ark1'!AC969)</f>
        <v>0.47140452079101841</v>
      </c>
      <c r="AC204" s="243">
        <f>+IF(H204=0,"",'Ark1'!AE969)</f>
        <v>-45.320300828850797</v>
      </c>
      <c r="AD204" s="242">
        <f t="shared" si="174"/>
        <v>4.0871794871794886</v>
      </c>
      <c r="AE204" s="241">
        <f t="shared" si="175"/>
        <v>0.66666666666666663</v>
      </c>
      <c r="AF204" s="221"/>
      <c r="AG204" s="28"/>
      <c r="AI204" s="30"/>
      <c r="AJ204" s="28"/>
      <c r="AK204" s="29"/>
      <c r="AL204" s="29"/>
      <c r="AP204" s="29"/>
    </row>
    <row r="205" spans="1:72" ht="15" customHeight="1">
      <c r="A205" s="221"/>
      <c r="B205" s="221"/>
      <c r="C205" s="221"/>
      <c r="D205" s="221"/>
      <c r="E205" s="221"/>
      <c r="F205" s="221"/>
      <c r="G205" s="372"/>
      <c r="H205" s="372"/>
      <c r="I205" s="222"/>
      <c r="J205" s="222"/>
      <c r="K205" s="222"/>
      <c r="L205" s="372"/>
      <c r="M205" s="222"/>
      <c r="N205" s="222"/>
      <c r="O205" s="222"/>
      <c r="P205" s="221"/>
      <c r="Q205" s="221"/>
      <c r="R205" s="494"/>
      <c r="S205" s="494"/>
      <c r="T205" s="494"/>
      <c r="U205" s="221"/>
      <c r="V205" s="221"/>
      <c r="W205" s="223"/>
      <c r="X205" s="223"/>
      <c r="Y205" s="223"/>
      <c r="Z205" s="223"/>
      <c r="AA205" s="223"/>
      <c r="AB205" s="221"/>
      <c r="AC205" s="223"/>
      <c r="AD205" s="487"/>
      <c r="AE205" s="222"/>
      <c r="AF205" s="221"/>
      <c r="AG205" s="224"/>
      <c r="AI205" s="30"/>
      <c r="AJ205" s="28"/>
      <c r="AK205" s="225"/>
      <c r="AL205" s="29"/>
      <c r="AP205" s="29"/>
      <c r="BH205" s="236"/>
    </row>
    <row r="206" spans="1:72" ht="15" customHeight="1">
      <c r="A206" s="221"/>
      <c r="B206" s="221"/>
      <c r="C206" s="238" t="s">
        <v>0</v>
      </c>
      <c r="D206" s="221"/>
      <c r="E206" s="279" t="str">
        <f>+D208</f>
        <v>E</v>
      </c>
      <c r="F206" s="238" t="s">
        <v>582</v>
      </c>
      <c r="G206" s="372"/>
      <c r="H206" s="391">
        <f>SUM(H208:H219)</f>
        <v>21</v>
      </c>
      <c r="I206" s="222"/>
      <c r="J206" s="222"/>
      <c r="K206" s="222"/>
      <c r="L206" s="372"/>
      <c r="M206" s="222"/>
      <c r="N206" s="222"/>
      <c r="O206" s="222"/>
      <c r="P206" s="272">
        <f>+Klasse!M23</f>
        <v>52.533333333333317</v>
      </c>
      <c r="Q206" s="221"/>
      <c r="R206" s="494"/>
      <c r="S206" s="494"/>
      <c r="T206" s="494"/>
      <c r="U206" s="221"/>
      <c r="V206" s="221"/>
      <c r="W206" s="223"/>
      <c r="X206" s="223"/>
      <c r="Y206" s="223"/>
      <c r="Z206" s="223"/>
      <c r="AA206" s="223"/>
      <c r="AB206" s="221"/>
      <c r="AC206" s="223"/>
      <c r="AD206" s="225">
        <f>+P206/C208</f>
        <v>3.752380952380951</v>
      </c>
      <c r="AE206" s="222"/>
      <c r="AF206" s="221"/>
      <c r="AG206" s="224"/>
      <c r="AI206" s="30"/>
      <c r="AJ206" s="28"/>
      <c r="AK206" s="225"/>
      <c r="AL206" s="29"/>
      <c r="AP206" s="29"/>
      <c r="BH206" s="236"/>
    </row>
    <row r="207" spans="1:72" ht="15" customHeight="1">
      <c r="A207" s="221"/>
      <c r="B207" s="221"/>
      <c r="C207" s="221"/>
      <c r="D207" s="221"/>
      <c r="E207" s="221"/>
      <c r="F207" s="221"/>
      <c r="G207" s="372"/>
      <c r="H207" s="372"/>
      <c r="I207" s="222"/>
      <c r="J207" s="222"/>
      <c r="K207" s="222"/>
      <c r="L207" s="372"/>
      <c r="M207" s="222"/>
      <c r="N207" s="222"/>
      <c r="O207" s="222"/>
      <c r="P207" s="221"/>
      <c r="Q207" s="221"/>
      <c r="R207" s="494"/>
      <c r="S207" s="494"/>
      <c r="T207" s="494"/>
      <c r="U207" s="221"/>
      <c r="V207" s="221"/>
      <c r="W207" s="223"/>
      <c r="X207" s="223"/>
      <c r="Y207" s="223"/>
      <c r="Z207" s="223"/>
      <c r="AA207" s="223"/>
      <c r="AB207" s="221"/>
      <c r="AC207" s="223"/>
      <c r="AD207" s="487"/>
      <c r="AE207" s="223"/>
      <c r="AF207" s="223"/>
      <c r="AG207" s="224"/>
      <c r="AI207" s="30"/>
      <c r="AJ207" s="28"/>
      <c r="AK207" s="225"/>
      <c r="AL207" s="29"/>
      <c r="AP207" s="29"/>
      <c r="BH207" s="236">
        <f>1+BH204</f>
        <v>1</v>
      </c>
      <c r="BI207" s="29">
        <v>20.659867330016564</v>
      </c>
      <c r="BJ207" s="29">
        <f t="shared" ref="BJ207" si="176">+BI207</f>
        <v>20.659867330016564</v>
      </c>
      <c r="BK207" s="29">
        <f t="shared" ref="BK207" si="177">+BJ207</f>
        <v>20.659867330016564</v>
      </c>
      <c r="BL207" s="29">
        <f t="shared" ref="BL207" si="178">+BK207</f>
        <v>20.659867330016564</v>
      </c>
      <c r="BM207" s="29">
        <f t="shared" ref="BM207" si="179">+BL207</f>
        <v>20.659867330016564</v>
      </c>
      <c r="BN207" s="29">
        <f t="shared" ref="BN207" si="180">+BM207</f>
        <v>20.659867330016564</v>
      </c>
      <c r="BO207" s="29">
        <f t="shared" ref="BO207" si="181">+BN207</f>
        <v>20.659867330016564</v>
      </c>
      <c r="BP207" s="29">
        <f t="shared" ref="BP207" si="182">+BO207</f>
        <v>20.659867330016564</v>
      </c>
      <c r="BQ207" s="29">
        <f t="shared" ref="BQ207" si="183">+BP207</f>
        <v>20.659867330016564</v>
      </c>
      <c r="BR207" s="29">
        <f t="shared" ref="BR207" si="184">+BQ207</f>
        <v>20.659867330016564</v>
      </c>
      <c r="BS207" s="29">
        <f t="shared" ref="BS207" si="185">+BR207</f>
        <v>20.659867330016564</v>
      </c>
      <c r="BT207" s="29">
        <f t="shared" ref="BT207" si="186">+BS207</f>
        <v>20.659867330016564</v>
      </c>
    </row>
    <row r="208" spans="1:72" ht="15" customHeight="1">
      <c r="A208" s="221"/>
      <c r="B208" s="244">
        <f>+'Ark1'!C970</f>
        <v>2024</v>
      </c>
      <c r="C208" s="29">
        <f>+'Ark1'!L970</f>
        <v>14</v>
      </c>
      <c r="D208" s="250" t="s">
        <v>403</v>
      </c>
      <c r="E208" s="29">
        <f>+'Ark1'!D970</f>
        <v>1</v>
      </c>
      <c r="F208" s="29" t="str">
        <f t="shared" ref="F208:F219" si="187">+F193</f>
        <v>Jan</v>
      </c>
      <c r="G208" s="362">
        <f>+'Ark1'!Q970</f>
        <v>1</v>
      </c>
      <c r="H208" s="362">
        <f>+'Ark1'!R970</f>
        <v>1</v>
      </c>
      <c r="I208" s="30">
        <f>+IF(H208=0,"",'Ark1'!AG970)</f>
        <v>1.1482374555057984E-2</v>
      </c>
      <c r="J208" s="30">
        <f>+IF(H208=0,"",'Ark1'!AH970)</f>
        <v>3.0949319141938183E-2</v>
      </c>
      <c r="K208" s="222"/>
      <c r="L208" s="391">
        <f>+IF(J208=0,"",'Ark1'!AJ970)</f>
        <v>0</v>
      </c>
      <c r="M208" s="222"/>
      <c r="N208" s="222"/>
      <c r="O208" s="222"/>
      <c r="P208" s="33">
        <f>+IF(H208=0,"",'Ark1'!U970)</f>
        <v>57.4</v>
      </c>
      <c r="Q208" s="221"/>
      <c r="R208" s="496" t="str">
        <f>+IF(L208=0,"",'Ark1'!AK970)</f>
        <v/>
      </c>
      <c r="S208" s="494"/>
      <c r="T208" s="497" t="str">
        <f>+IF(L208=0,"",'Ark1'!AL970)</f>
        <v/>
      </c>
      <c r="U208" s="221"/>
      <c r="V208" s="28">
        <f>+IF(H208=0,"",'Ark1'!T970)</f>
        <v>11</v>
      </c>
      <c r="W208" s="35">
        <f>+IF(H208=0,"",'Ark1'!W970)</f>
        <v>100</v>
      </c>
      <c r="X208" s="35">
        <f>+IF(H208=0,"",'Ark1'!X970)</f>
        <v>100</v>
      </c>
      <c r="Y208" s="35">
        <f>+IF(H208=0,"",'Ark1'!Y970)</f>
        <v>100</v>
      </c>
      <c r="Z208" s="35">
        <f>+IF(H208=0,"",'Ark1'!Z970)</f>
        <v>100</v>
      </c>
      <c r="AA208" s="35">
        <f>+IF(H208=0,"",'Ark1'!AA970)</f>
        <v>0</v>
      </c>
      <c r="AB208" s="28">
        <f>+IF(H208=0,"",'Ark1'!AC970)</f>
        <v>0</v>
      </c>
      <c r="AC208" s="35">
        <f>+IF(H208=0,"",'Ark1'!AE970)</f>
        <v>0</v>
      </c>
      <c r="AD208" s="28">
        <f t="shared" ref="AD208:AD219" si="188">+IF(H208=0,"",+P208/C208)</f>
        <v>4.0999999999999996</v>
      </c>
      <c r="AE208" s="30">
        <f t="shared" ref="AE208:AE219" si="189">+IF(H208=0,"",G208/H208)</f>
        <v>1</v>
      </c>
      <c r="AF208" s="221"/>
      <c r="AG208" s="28"/>
      <c r="AI208" s="30"/>
      <c r="AJ208" s="28"/>
      <c r="AK208" s="29"/>
      <c r="AL208" s="29"/>
      <c r="AP208" s="29"/>
    </row>
    <row r="209" spans="1:72" ht="15" customHeight="1">
      <c r="A209" s="221"/>
      <c r="B209" s="244">
        <f>+'Ark1'!C971</f>
        <v>2024</v>
      </c>
      <c r="C209" s="29">
        <f>+'Ark1'!L971</f>
        <v>14</v>
      </c>
      <c r="D209" s="250" t="s">
        <v>403</v>
      </c>
      <c r="E209" s="29">
        <f>+'Ark1'!D971</f>
        <v>2</v>
      </c>
      <c r="F209" s="29" t="str">
        <f t="shared" si="187"/>
        <v>Feb</v>
      </c>
      <c r="G209" s="362">
        <f>+'Ark1'!Q971</f>
        <v>0</v>
      </c>
      <c r="H209" s="362">
        <f>+'Ark1'!R971</f>
        <v>0</v>
      </c>
      <c r="I209" s="30" t="str">
        <f>+IF(H209=0,"",'Ark1'!AG971)</f>
        <v/>
      </c>
      <c r="J209" s="30" t="str">
        <f>+IF(H209=0,"",'Ark1'!AH971)</f>
        <v/>
      </c>
      <c r="K209" s="222"/>
      <c r="L209" s="391">
        <f>+IF(J209=0,"",'Ark1'!AJ971)</f>
        <v>0</v>
      </c>
      <c r="M209" s="222"/>
      <c r="N209" s="222"/>
      <c r="O209" s="222"/>
      <c r="P209" s="33" t="str">
        <f>+IF(H209=0,"",'Ark1'!U971)</f>
        <v/>
      </c>
      <c r="Q209" s="221"/>
      <c r="R209" s="496" t="str">
        <f>+IF(L209=0,"",'Ark1'!AK971)</f>
        <v/>
      </c>
      <c r="S209" s="494"/>
      <c r="T209" s="497" t="str">
        <f>+IF(L209=0,"",'Ark1'!AL971)</f>
        <v/>
      </c>
      <c r="U209" s="221"/>
      <c r="V209" s="28" t="str">
        <f>+IF(H209=0,"",'Ark1'!T971)</f>
        <v/>
      </c>
      <c r="W209" s="35" t="str">
        <f>+IF(H209=0,"",'Ark1'!W971)</f>
        <v/>
      </c>
      <c r="X209" s="35" t="str">
        <f>+IF(H209=0,"",'Ark1'!X971)</f>
        <v/>
      </c>
      <c r="Y209" s="35" t="str">
        <f>+IF(H209=0,"",'Ark1'!Y971)</f>
        <v/>
      </c>
      <c r="Z209" s="35" t="str">
        <f>+IF(H209=0,"",'Ark1'!Z971)</f>
        <v/>
      </c>
      <c r="AA209" s="35" t="str">
        <f>+IF(H209=0,"",'Ark1'!AA971)</f>
        <v/>
      </c>
      <c r="AB209" s="28" t="str">
        <f>+IF(H209=0,"",'Ark1'!AC971)</f>
        <v/>
      </c>
      <c r="AC209" s="35" t="str">
        <f>+IF(H209=0,"",'Ark1'!AE971)</f>
        <v/>
      </c>
      <c r="AD209" s="28" t="str">
        <f t="shared" si="188"/>
        <v/>
      </c>
      <c r="AE209" s="30" t="str">
        <f t="shared" si="189"/>
        <v/>
      </c>
      <c r="AF209" s="221"/>
      <c r="AG209" s="28"/>
      <c r="AI209" s="30"/>
      <c r="AJ209" s="28"/>
      <c r="AK209" s="29"/>
      <c r="AL209" s="29"/>
      <c r="AP209" s="29"/>
    </row>
    <row r="210" spans="1:72" ht="15" customHeight="1">
      <c r="A210" s="221"/>
      <c r="B210" s="244">
        <f>+'Ark1'!C972</f>
        <v>2024</v>
      </c>
      <c r="C210" s="29">
        <f>+'Ark1'!L972</f>
        <v>14</v>
      </c>
      <c r="D210" s="250" t="s">
        <v>403</v>
      </c>
      <c r="E210" s="29">
        <f>+'Ark1'!D972</f>
        <v>3</v>
      </c>
      <c r="F210" s="29" t="str">
        <f t="shared" si="187"/>
        <v>Mar</v>
      </c>
      <c r="G210" s="362">
        <f>+'Ark1'!Q972</f>
        <v>7</v>
      </c>
      <c r="H210" s="362">
        <f>+'Ark1'!R972</f>
        <v>8</v>
      </c>
      <c r="I210" s="30">
        <f>+IF(H210=0,"",'Ark1'!AG972)</f>
        <v>1.9375620625348151E-2</v>
      </c>
      <c r="J210" s="30">
        <f>+IF(H210=0,"",'Ark1'!AH972)</f>
        <v>4.9299079769291515E-2</v>
      </c>
      <c r="K210" s="222"/>
      <c r="L210" s="391">
        <f>+IF(J210=0,"",'Ark1'!AJ972)</f>
        <v>8</v>
      </c>
      <c r="M210" s="222"/>
      <c r="N210" s="222"/>
      <c r="O210" s="222"/>
      <c r="P210" s="33">
        <f>+IF(H210=0,"",'Ark1'!U972)</f>
        <v>65.625</v>
      </c>
      <c r="Q210" s="221"/>
      <c r="R210" s="496">
        <f>+IF(L210=0,"",'Ark1'!AK972)</f>
        <v>118.325</v>
      </c>
      <c r="S210" s="494"/>
      <c r="T210" s="497">
        <f>+IF(L210=0,"",'Ark1'!AL972)</f>
        <v>39.307521325494825</v>
      </c>
      <c r="U210" s="221"/>
      <c r="V210" s="28">
        <f>+IF(H210=0,"",'Ark1'!T972)</f>
        <v>11.125</v>
      </c>
      <c r="W210" s="35">
        <f>+IF(H210=0,"",'Ark1'!W972)</f>
        <v>87.5</v>
      </c>
      <c r="X210" s="35">
        <f>+IF(H210=0,"",'Ark1'!X972)</f>
        <v>100</v>
      </c>
      <c r="Y210" s="35">
        <f>+IF(H210=0,"",'Ark1'!Y972)</f>
        <v>100</v>
      </c>
      <c r="Z210" s="35">
        <f>+IF(H210=0,"",'Ark1'!Z972)</f>
        <v>100</v>
      </c>
      <c r="AA210" s="35">
        <f>+IF(H210=0,"",'Ark1'!AA972)</f>
        <v>10.76565720241922</v>
      </c>
      <c r="AB210" s="28">
        <f>+IF(H210=0,"",'Ark1'!AC972)</f>
        <v>3.0998991919093122</v>
      </c>
      <c r="AC210" s="35">
        <f>+IF(H210=0,"",'Ark1'!AE972)</f>
        <v>38.420536123989216</v>
      </c>
      <c r="AD210" s="28">
        <f t="shared" si="188"/>
        <v>4.6875</v>
      </c>
      <c r="AE210" s="30">
        <f t="shared" si="189"/>
        <v>0.875</v>
      </c>
      <c r="AF210" s="221"/>
      <c r="AG210" s="28"/>
      <c r="AI210" s="30"/>
      <c r="AJ210" s="28"/>
      <c r="AK210" s="29"/>
      <c r="AL210" s="29"/>
      <c r="AP210" s="29"/>
    </row>
    <row r="211" spans="1:72" ht="15" customHeight="1">
      <c r="A211" s="221"/>
      <c r="B211" s="244">
        <f>+'Ark1'!C973</f>
        <v>2024</v>
      </c>
      <c r="C211" s="29">
        <f>+'Ark1'!L973</f>
        <v>14</v>
      </c>
      <c r="D211" s="250" t="s">
        <v>403</v>
      </c>
      <c r="E211" s="29">
        <f>+'Ark1'!D973</f>
        <v>4</v>
      </c>
      <c r="F211" s="29" t="str">
        <f t="shared" si="187"/>
        <v>Apr</v>
      </c>
      <c r="G211" s="362">
        <f>+'Ark1'!Q973</f>
        <v>0</v>
      </c>
      <c r="H211" s="362">
        <f>+'Ark1'!R973</f>
        <v>0</v>
      </c>
      <c r="I211" s="30" t="str">
        <f>+IF(H211=0,"",'Ark1'!AG973)</f>
        <v/>
      </c>
      <c r="J211" s="30" t="str">
        <f>+IF(H211=0,"",'Ark1'!AH973)</f>
        <v/>
      </c>
      <c r="K211" s="222"/>
      <c r="L211" s="391">
        <f>+IF(J211=0,"",'Ark1'!AJ973)</f>
        <v>0</v>
      </c>
      <c r="M211" s="222"/>
      <c r="N211" s="222"/>
      <c r="O211" s="222"/>
      <c r="P211" s="33" t="str">
        <f>+IF(H211=0,"",'Ark1'!U973)</f>
        <v/>
      </c>
      <c r="Q211" s="221"/>
      <c r="R211" s="496" t="str">
        <f>+IF(L211=0,"",'Ark1'!AK973)</f>
        <v/>
      </c>
      <c r="S211" s="494"/>
      <c r="T211" s="497" t="str">
        <f>+IF(L211=0,"",'Ark1'!AL973)</f>
        <v/>
      </c>
      <c r="U211" s="221"/>
      <c r="V211" s="28" t="str">
        <f>+IF(H211=0,"",'Ark1'!T973)</f>
        <v/>
      </c>
      <c r="W211" s="35" t="str">
        <f>+IF(H211=0,"",'Ark1'!W973)</f>
        <v/>
      </c>
      <c r="X211" s="35" t="str">
        <f>+IF(H211=0,"",'Ark1'!X973)</f>
        <v/>
      </c>
      <c r="Y211" s="35" t="str">
        <f>+IF(H211=0,"",'Ark1'!Y973)</f>
        <v/>
      </c>
      <c r="Z211" s="35" t="str">
        <f>+IF(H211=0,"",'Ark1'!Z973)</f>
        <v/>
      </c>
      <c r="AA211" s="35" t="str">
        <f>+IF(H211=0,"",'Ark1'!AA973)</f>
        <v/>
      </c>
      <c r="AB211" s="28" t="str">
        <f>+IF(H211=0,"",'Ark1'!AC973)</f>
        <v/>
      </c>
      <c r="AC211" s="35" t="str">
        <f>+IF(H211=0,"",'Ark1'!AE973)</f>
        <v/>
      </c>
      <c r="AD211" s="28" t="str">
        <f t="shared" si="188"/>
        <v/>
      </c>
      <c r="AE211" s="30" t="str">
        <f t="shared" si="189"/>
        <v/>
      </c>
      <c r="AF211" s="221"/>
      <c r="AG211" s="28"/>
      <c r="AI211" s="30"/>
      <c r="AJ211" s="28"/>
      <c r="AK211" s="29"/>
      <c r="AL211" s="29"/>
      <c r="AP211" s="29"/>
    </row>
    <row r="212" spans="1:72" ht="15" customHeight="1">
      <c r="A212" s="221"/>
      <c r="B212" s="244">
        <f>+'Ark1'!C974</f>
        <v>2024</v>
      </c>
      <c r="C212" s="29">
        <f>+'Ark1'!L974</f>
        <v>14</v>
      </c>
      <c r="D212" s="250" t="s">
        <v>403</v>
      </c>
      <c r="E212" s="29">
        <f>+'Ark1'!D974</f>
        <v>5</v>
      </c>
      <c r="F212" s="29" t="str">
        <f t="shared" si="187"/>
        <v>Mai</v>
      </c>
      <c r="G212" s="362">
        <f>+'Ark1'!Q974</f>
        <v>0</v>
      </c>
      <c r="H212" s="362">
        <f>+'Ark1'!R974</f>
        <v>0</v>
      </c>
      <c r="I212" s="30" t="str">
        <f>+IF(H212=0,"",'Ark1'!AG974)</f>
        <v/>
      </c>
      <c r="J212" s="30" t="str">
        <f>+IF(H212=0,"",'Ark1'!AH974)</f>
        <v/>
      </c>
      <c r="K212" s="222"/>
      <c r="L212" s="391">
        <f>+IF(J212=0,"",'Ark1'!AJ974)</f>
        <v>0</v>
      </c>
      <c r="M212" s="222"/>
      <c r="N212" s="222"/>
      <c r="O212" s="222"/>
      <c r="P212" s="33" t="str">
        <f>+IF(H212=0,"",'Ark1'!U974)</f>
        <v/>
      </c>
      <c r="Q212" s="221"/>
      <c r="R212" s="496" t="str">
        <f>+IF(L212=0,"",'Ark1'!AK974)</f>
        <v/>
      </c>
      <c r="S212" s="494"/>
      <c r="T212" s="497" t="str">
        <f>+IF(L212=0,"",'Ark1'!AL974)</f>
        <v/>
      </c>
      <c r="U212" s="221"/>
      <c r="V212" s="28" t="str">
        <f>+IF(H212=0,"",'Ark1'!T974)</f>
        <v/>
      </c>
      <c r="W212" s="35" t="str">
        <f>+IF(H212=0,"",'Ark1'!W974)</f>
        <v/>
      </c>
      <c r="X212" s="35" t="str">
        <f>+IF(H212=0,"",'Ark1'!X974)</f>
        <v/>
      </c>
      <c r="Y212" s="35" t="str">
        <f>+IF(H212=0,"",'Ark1'!Y974)</f>
        <v/>
      </c>
      <c r="Z212" s="35" t="str">
        <f>+IF(H212=0,"",'Ark1'!Z974)</f>
        <v/>
      </c>
      <c r="AA212" s="35" t="str">
        <f>+IF(H212=0,"",'Ark1'!AA974)</f>
        <v/>
      </c>
      <c r="AB212" s="28" t="str">
        <f>+IF(H212=0,"",'Ark1'!AC974)</f>
        <v/>
      </c>
      <c r="AC212" s="35" t="str">
        <f>+IF(H212=0,"",'Ark1'!AE974)</f>
        <v/>
      </c>
      <c r="AD212" s="28" t="str">
        <f t="shared" si="188"/>
        <v/>
      </c>
      <c r="AE212" s="30" t="str">
        <f t="shared" si="189"/>
        <v/>
      </c>
      <c r="AF212" s="221"/>
      <c r="AG212" s="28"/>
      <c r="AI212" s="30"/>
      <c r="AJ212" s="28"/>
      <c r="AK212" s="29"/>
      <c r="AL212" s="29"/>
      <c r="AP212" s="29"/>
    </row>
    <row r="213" spans="1:72" ht="15" customHeight="1">
      <c r="A213" s="221"/>
      <c r="B213" s="244">
        <f>+'Ark1'!C975</f>
        <v>2024</v>
      </c>
      <c r="C213" s="29">
        <f>+'Ark1'!L975</f>
        <v>14</v>
      </c>
      <c r="D213" s="250" t="s">
        <v>403</v>
      </c>
      <c r="E213" s="29">
        <f>+'Ark1'!D975</f>
        <v>6</v>
      </c>
      <c r="F213" s="29" t="str">
        <f t="shared" si="187"/>
        <v>Jun</v>
      </c>
      <c r="G213" s="362">
        <f>+'Ark1'!Q975</f>
        <v>1</v>
      </c>
      <c r="H213" s="362">
        <f>+'Ark1'!R975</f>
        <v>1</v>
      </c>
      <c r="I213" s="30">
        <f>+IF(H213=0,"",'Ark1'!AG975)</f>
        <v>2.5953802232026996E-2</v>
      </c>
      <c r="J213" s="30">
        <f>+IF(H213=0,"",'Ark1'!AH975)</f>
        <v>2.0995390142599123E-2</v>
      </c>
      <c r="K213" s="222"/>
      <c r="L213" s="391">
        <f>+IF(J213=0,"",'Ark1'!AJ975)</f>
        <v>1</v>
      </c>
      <c r="M213" s="222"/>
      <c r="N213" s="222"/>
      <c r="O213" s="222"/>
      <c r="P213" s="33">
        <f>+IF(H213=0,"",'Ark1'!U975)</f>
        <v>16.100000000000001</v>
      </c>
      <c r="Q213" s="221"/>
      <c r="R213" s="496">
        <f>+IF(L213=0,"",'Ark1'!AK975)</f>
        <v>81</v>
      </c>
      <c r="S213" s="494"/>
      <c r="T213" s="497">
        <f>+IF(L213=0,"",'Ark1'!AL975)</f>
        <v>30.294990412858631</v>
      </c>
      <c r="U213" s="221"/>
      <c r="V213" s="28">
        <f>+IF(H213=0,"",'Ark1'!T975)</f>
        <v>8</v>
      </c>
      <c r="W213" s="35">
        <f>+IF(H213=0,"",'Ark1'!W975)</f>
        <v>0</v>
      </c>
      <c r="X213" s="35">
        <f>+IF(H213=0,"",'Ark1'!X975)</f>
        <v>100</v>
      </c>
      <c r="Y213" s="35">
        <f>+IF(H213=0,"",'Ark1'!Y975)</f>
        <v>0</v>
      </c>
      <c r="Z213" s="35">
        <f>+IF(H213=0,"",'Ark1'!Z975)</f>
        <v>0</v>
      </c>
      <c r="AA213" s="35">
        <f>+IF(H213=0,"",'Ark1'!AA975)</f>
        <v>0</v>
      </c>
      <c r="AB213" s="28">
        <f>+IF(H213=0,"",'Ark1'!AC975)</f>
        <v>0</v>
      </c>
      <c r="AC213" s="35">
        <f>+IF(H213=0,"",'Ark1'!AE975)</f>
        <v>0</v>
      </c>
      <c r="AD213" s="28">
        <f t="shared" si="188"/>
        <v>1.1500000000000001</v>
      </c>
      <c r="AE213" s="30">
        <f t="shared" si="189"/>
        <v>1</v>
      </c>
      <c r="AF213" s="221"/>
      <c r="AG213" s="28"/>
      <c r="AI213" s="30"/>
      <c r="AJ213" s="28"/>
      <c r="AK213" s="29"/>
      <c r="AL213" s="29"/>
      <c r="AP213" s="29"/>
    </row>
    <row r="214" spans="1:72" ht="15" customHeight="1">
      <c r="A214" s="221"/>
      <c r="B214" s="244">
        <f>+'Ark1'!C976</f>
        <v>2024</v>
      </c>
      <c r="C214" s="29">
        <f>+'Ark1'!L976</f>
        <v>14</v>
      </c>
      <c r="D214" s="250" t="s">
        <v>403</v>
      </c>
      <c r="E214" s="29">
        <f>+'Ark1'!D976</f>
        <v>7</v>
      </c>
      <c r="F214" s="29" t="str">
        <f t="shared" si="187"/>
        <v>Jul</v>
      </c>
      <c r="G214" s="362">
        <f>+'Ark1'!Q976</f>
        <v>0</v>
      </c>
      <c r="H214" s="362">
        <f>+'Ark1'!R976</f>
        <v>0</v>
      </c>
      <c r="I214" s="30" t="str">
        <f>+IF(H214=0,"",'Ark1'!AG976)</f>
        <v/>
      </c>
      <c r="J214" s="30" t="str">
        <f>+IF(H214=0,"",'Ark1'!AH976)</f>
        <v/>
      </c>
      <c r="K214" s="222"/>
      <c r="L214" s="391">
        <f>+IF(J214=0,"",'Ark1'!AJ976)</f>
        <v>0</v>
      </c>
      <c r="M214" s="222"/>
      <c r="N214" s="222"/>
      <c r="O214" s="222"/>
      <c r="P214" s="33" t="str">
        <f>+IF(H214=0,"",'Ark1'!U976)</f>
        <v/>
      </c>
      <c r="Q214" s="221"/>
      <c r="R214" s="496" t="str">
        <f>+IF(L214=0,"",'Ark1'!AK976)</f>
        <v/>
      </c>
      <c r="S214" s="494"/>
      <c r="T214" s="497" t="str">
        <f>+IF(L214=0,"",'Ark1'!AL976)</f>
        <v/>
      </c>
      <c r="U214" s="221"/>
      <c r="V214" s="28" t="str">
        <f>+IF(H214=0,"",'Ark1'!T976)</f>
        <v/>
      </c>
      <c r="W214" s="35" t="str">
        <f>+IF(H214=0,"",'Ark1'!W976)</f>
        <v/>
      </c>
      <c r="X214" s="35" t="str">
        <f>+IF(H214=0,"",'Ark1'!X976)</f>
        <v/>
      </c>
      <c r="Y214" s="35" t="str">
        <f>+IF(H214=0,"",'Ark1'!Y976)</f>
        <v/>
      </c>
      <c r="Z214" s="35" t="str">
        <f>+IF(H214=0,"",'Ark1'!Z976)</f>
        <v/>
      </c>
      <c r="AA214" s="35" t="str">
        <f>+IF(H214=0,"",'Ark1'!AA976)</f>
        <v/>
      </c>
      <c r="AB214" s="28" t="str">
        <f>+IF(H214=0,"",'Ark1'!AC976)</f>
        <v/>
      </c>
      <c r="AC214" s="35" t="str">
        <f>+IF(H214=0,"",'Ark1'!AE976)</f>
        <v/>
      </c>
      <c r="AD214" s="28" t="str">
        <f t="shared" si="188"/>
        <v/>
      </c>
      <c r="AE214" s="30" t="str">
        <f t="shared" si="189"/>
        <v/>
      </c>
      <c r="AF214" s="221"/>
      <c r="AG214" s="28"/>
      <c r="AI214" s="30"/>
      <c r="AJ214" s="28"/>
      <c r="AK214" s="29"/>
      <c r="AL214" s="29"/>
      <c r="AP214" s="29"/>
    </row>
    <row r="215" spans="1:72" ht="15" customHeight="1">
      <c r="A215" s="221"/>
      <c r="B215" s="244">
        <f>+'Ark1'!C977</f>
        <v>2024</v>
      </c>
      <c r="C215" s="29">
        <f>+'Ark1'!L977</f>
        <v>14</v>
      </c>
      <c r="D215" s="250" t="s">
        <v>403</v>
      </c>
      <c r="E215" s="29">
        <f>+'Ark1'!D977</f>
        <v>8</v>
      </c>
      <c r="F215" s="29" t="str">
        <f t="shared" si="187"/>
        <v>Aug</v>
      </c>
      <c r="G215" s="362">
        <f>+'Ark1'!Q977</f>
        <v>0</v>
      </c>
      <c r="H215" s="362">
        <f>+'Ark1'!R977</f>
        <v>0</v>
      </c>
      <c r="I215" s="30" t="str">
        <f>+IF(H215=0,"",'Ark1'!AG977)</f>
        <v/>
      </c>
      <c r="J215" s="30" t="str">
        <f>+IF(H215=0,"",'Ark1'!AH977)</f>
        <v/>
      </c>
      <c r="K215" s="222"/>
      <c r="L215" s="391">
        <f>+IF(J215=0,"",'Ark1'!AJ977)</f>
        <v>0</v>
      </c>
      <c r="M215" s="222"/>
      <c r="N215" s="222"/>
      <c r="O215" s="222"/>
      <c r="P215" s="33" t="str">
        <f>+IF(H215=0,"",'Ark1'!U977)</f>
        <v/>
      </c>
      <c r="Q215" s="221"/>
      <c r="R215" s="496" t="str">
        <f>+IF(L215=0,"",'Ark1'!AK977)</f>
        <v/>
      </c>
      <c r="S215" s="494"/>
      <c r="T215" s="497" t="str">
        <f>+IF(L215=0,"",'Ark1'!AL977)</f>
        <v/>
      </c>
      <c r="U215" s="221"/>
      <c r="V215" s="28" t="str">
        <f>+IF(H215=0,"",'Ark1'!T977)</f>
        <v/>
      </c>
      <c r="W215" s="35" t="str">
        <f>+IF(H215=0,"",'Ark1'!W977)</f>
        <v/>
      </c>
      <c r="X215" s="35" t="str">
        <f>+IF(H215=0,"",'Ark1'!X977)</f>
        <v/>
      </c>
      <c r="Y215" s="35" t="str">
        <f>+IF(H215=0,"",'Ark1'!Y977)</f>
        <v/>
      </c>
      <c r="Z215" s="35" t="str">
        <f>+IF(H215=0,"",'Ark1'!Z977)</f>
        <v/>
      </c>
      <c r="AA215" s="35" t="str">
        <f>+IF(H215=0,"",'Ark1'!AA977)</f>
        <v/>
      </c>
      <c r="AB215" s="28" t="str">
        <f>+IF(H215=0,"",'Ark1'!AC977)</f>
        <v/>
      </c>
      <c r="AC215" s="35" t="str">
        <f>+IF(H215=0,"",'Ark1'!AE977)</f>
        <v/>
      </c>
      <c r="AD215" s="28" t="str">
        <f t="shared" si="188"/>
        <v/>
      </c>
      <c r="AE215" s="30" t="str">
        <f t="shared" si="189"/>
        <v/>
      </c>
      <c r="AF215" s="221"/>
      <c r="AG215" s="28"/>
      <c r="AI215" s="30"/>
      <c r="AJ215" s="28"/>
      <c r="AK215" s="29"/>
      <c r="AL215" s="29"/>
      <c r="AP215" s="29"/>
    </row>
    <row r="216" spans="1:72" ht="15" customHeight="1">
      <c r="A216" s="221"/>
      <c r="B216" s="244">
        <f>+'Ark1'!C978</f>
        <v>2024</v>
      </c>
      <c r="C216" s="29">
        <f>+'Ark1'!L978</f>
        <v>14</v>
      </c>
      <c r="D216" s="250" t="s">
        <v>403</v>
      </c>
      <c r="E216" s="29">
        <f>+'Ark1'!D978</f>
        <v>9</v>
      </c>
      <c r="F216" s="29" t="str">
        <f t="shared" si="187"/>
        <v>Sep</v>
      </c>
      <c r="G216" s="362">
        <f>+'Ark1'!Q978</f>
        <v>2</v>
      </c>
      <c r="H216" s="362">
        <f>+'Ark1'!R978</f>
        <v>2</v>
      </c>
      <c r="I216" s="30">
        <f>+IF(H216=0,"",'Ark1'!AG978)</f>
        <v>5.4530533008694882E-4</v>
      </c>
      <c r="J216" s="30">
        <f>+IF(H216=0,"",'Ark1'!AH978)</f>
        <v>1.4871728807964212E-3</v>
      </c>
      <c r="K216" s="222"/>
      <c r="L216" s="391">
        <f>+IF(J216=0,"",'Ark1'!AJ978)</f>
        <v>2</v>
      </c>
      <c r="M216" s="222"/>
      <c r="N216" s="222"/>
      <c r="O216" s="222"/>
      <c r="P216" s="33">
        <f>+IF(H216=0,"",'Ark1'!U978)</f>
        <v>54.35</v>
      </c>
      <c r="Q216" s="221"/>
      <c r="R216" s="496">
        <f>+IF(L216=0,"",'Ark1'!AK978)</f>
        <v>114.8</v>
      </c>
      <c r="S216" s="494"/>
      <c r="T216" s="497">
        <f>+IF(L216=0,"",'Ark1'!AL978)</f>
        <v>35.932970499471345</v>
      </c>
      <c r="U216" s="221"/>
      <c r="V216" s="28">
        <f>+IF(H216=0,"",'Ark1'!T978)</f>
        <v>14.5</v>
      </c>
      <c r="W216" s="35">
        <f>+IF(H216=0,"",'Ark1'!W978)</f>
        <v>100</v>
      </c>
      <c r="X216" s="35">
        <f>+IF(H216=0,"",'Ark1'!X978)</f>
        <v>100</v>
      </c>
      <c r="Y216" s="35">
        <f>+IF(H216=0,"",'Ark1'!Y978)</f>
        <v>100</v>
      </c>
      <c r="Z216" s="35">
        <f>+IF(H216=0,"",'Ark1'!Z978)</f>
        <v>100</v>
      </c>
      <c r="AA216" s="35">
        <f>+IF(H216=0,"",'Ark1'!AA978)</f>
        <v>2.8499999999999899</v>
      </c>
      <c r="AB216" s="28">
        <f>+IF(H216=0,"",'Ark1'!AC978)</f>
        <v>0.5</v>
      </c>
      <c r="AC216" s="35">
        <f>+IF(H216=0,"",'Ark1'!AE978)</f>
        <v>99.999999999997186</v>
      </c>
      <c r="AD216" s="28">
        <f t="shared" si="188"/>
        <v>3.8821428571428571</v>
      </c>
      <c r="AE216" s="30">
        <f t="shared" si="189"/>
        <v>1</v>
      </c>
      <c r="AF216" s="221"/>
      <c r="AG216" s="28"/>
      <c r="AI216" s="30"/>
      <c r="AJ216" s="28"/>
      <c r="AK216" s="29"/>
      <c r="AL216" s="29"/>
      <c r="AP216" s="29"/>
    </row>
    <row r="217" spans="1:72" ht="15" customHeight="1">
      <c r="A217" s="221"/>
      <c r="B217" s="244">
        <f>+'Ark1'!C979</f>
        <v>2024</v>
      </c>
      <c r="C217" s="29">
        <f>+'Ark1'!L979</f>
        <v>14</v>
      </c>
      <c r="D217" s="250" t="s">
        <v>403</v>
      </c>
      <c r="E217" s="29">
        <f>+'Ark1'!D979</f>
        <v>10</v>
      </c>
      <c r="F217" s="29" t="str">
        <f t="shared" si="187"/>
        <v>Okt</v>
      </c>
      <c r="G217" s="362">
        <f>+'Ark1'!Q979</f>
        <v>5</v>
      </c>
      <c r="H217" s="362">
        <f>+'Ark1'!R979</f>
        <v>8</v>
      </c>
      <c r="I217" s="30">
        <f>+IF(H217=0,"",'Ark1'!AG979)</f>
        <v>1.9626700162901612E-3</v>
      </c>
      <c r="J217" s="30">
        <f>+IF(H217=0,"",'Ark1'!AH979)</f>
        <v>4.8295941559198044E-3</v>
      </c>
      <c r="K217" s="222"/>
      <c r="L217" s="391">
        <f>+IF(J217=0,"",'Ark1'!AJ979)</f>
        <v>8</v>
      </c>
      <c r="M217" s="222"/>
      <c r="N217" s="222"/>
      <c r="O217" s="222"/>
      <c r="P217" s="33">
        <f>+IF(H217=0,"",'Ark1'!U979)</f>
        <v>47.175000000000011</v>
      </c>
      <c r="Q217" s="221"/>
      <c r="R217" s="496">
        <f>+IF(L217=0,"",'Ark1'!AK979)</f>
        <v>109.15</v>
      </c>
      <c r="S217" s="494"/>
      <c r="T217" s="497">
        <f>+IF(L217=0,"",'Ark1'!AL979)</f>
        <v>34.990584462074843</v>
      </c>
      <c r="U217" s="221"/>
      <c r="V217" s="28">
        <f>+IF(H217=0,"",'Ark1'!T979)</f>
        <v>11.375</v>
      </c>
      <c r="W217" s="35">
        <f>+IF(H217=0,"",'Ark1'!W979)</f>
        <v>75</v>
      </c>
      <c r="X217" s="35">
        <f>+IF(H217=0,"",'Ark1'!X979)</f>
        <v>100</v>
      </c>
      <c r="Y217" s="35">
        <f>+IF(H217=0,"",'Ark1'!Y979)</f>
        <v>87.5</v>
      </c>
      <c r="Z217" s="35">
        <f>+IF(H217=0,"",'Ark1'!Z979)</f>
        <v>75</v>
      </c>
      <c r="AA217" s="35">
        <f>+IF(H217=0,"",'Ark1'!AA979)</f>
        <v>14.248837671894488</v>
      </c>
      <c r="AB217" s="28">
        <f>+IF(H217=0,"",'Ark1'!AC979)</f>
        <v>4.3857011982122076</v>
      </c>
      <c r="AC217" s="35">
        <f>+IF(H217=0,"",'Ark1'!AE979)</f>
        <v>85.267081389406115</v>
      </c>
      <c r="AD217" s="28">
        <f t="shared" si="188"/>
        <v>3.3696428571428578</v>
      </c>
      <c r="AE217" s="30">
        <f t="shared" si="189"/>
        <v>0.625</v>
      </c>
      <c r="AF217" s="221"/>
      <c r="AG217" s="28"/>
      <c r="AI217" s="30"/>
      <c r="AJ217" s="28"/>
      <c r="AK217" s="29"/>
      <c r="AL217" s="29"/>
      <c r="AP217" s="29"/>
    </row>
    <row r="218" spans="1:72" ht="15" customHeight="1">
      <c r="A218" s="221"/>
      <c r="B218" s="244">
        <f>+'Ark1'!C980</f>
        <v>2024</v>
      </c>
      <c r="C218" s="29">
        <f>+'Ark1'!L980</f>
        <v>14</v>
      </c>
      <c r="D218" s="250" t="s">
        <v>403</v>
      </c>
      <c r="E218" s="29">
        <f>+'Ark1'!D980</f>
        <v>11</v>
      </c>
      <c r="F218" s="29" t="str">
        <f t="shared" si="187"/>
        <v>Nov</v>
      </c>
      <c r="G218" s="362">
        <f>+'Ark1'!Q980</f>
        <v>1</v>
      </c>
      <c r="H218" s="362">
        <f>+'Ark1'!R980</f>
        <v>1</v>
      </c>
      <c r="I218" s="30">
        <f>+IF(H218=0,"",'Ark1'!AG980)</f>
        <v>9.6528823506699106E-4</v>
      </c>
      <c r="J218" s="30">
        <f>+IF(H218=0,"",'Ark1'!AH980)</f>
        <v>9.388839547003632E-4</v>
      </c>
      <c r="K218" s="222"/>
      <c r="L218" s="391">
        <f>+IF(J218=0,"",'Ark1'!AJ980)</f>
        <v>1</v>
      </c>
      <c r="M218" s="222"/>
      <c r="N218" s="222"/>
      <c r="O218" s="222"/>
      <c r="P218" s="33">
        <f>+IF(H218=0,"",'Ark1'!U980)</f>
        <v>18.600000000000001</v>
      </c>
      <c r="Q218" s="221"/>
      <c r="R218" s="496">
        <f>+IF(L218=0,"",'Ark1'!AK980)</f>
        <v>83.4</v>
      </c>
      <c r="S218" s="494"/>
      <c r="T218" s="497">
        <f>+IF(L218=0,"",'Ark1'!AL980)</f>
        <v>32.063785336308342</v>
      </c>
      <c r="U218" s="221"/>
      <c r="V218" s="28">
        <f>+IF(H218=0,"",'Ark1'!T980)</f>
        <v>4</v>
      </c>
      <c r="W218" s="35">
        <f>+IF(H218=0,"",'Ark1'!W980)</f>
        <v>0</v>
      </c>
      <c r="X218" s="35">
        <f>+IF(H218=0,"",'Ark1'!X980)</f>
        <v>100</v>
      </c>
      <c r="Y218" s="35">
        <f>+IF(H218=0,"",'Ark1'!Y980)</f>
        <v>0</v>
      </c>
      <c r="Z218" s="35">
        <f>+IF(H218=0,"",'Ark1'!Z980)</f>
        <v>0</v>
      </c>
      <c r="AA218" s="35">
        <f>+IF(H218=0,"",'Ark1'!AA980)</f>
        <v>0</v>
      </c>
      <c r="AB218" s="28">
        <f>+IF(H218=0,"",'Ark1'!AC980)</f>
        <v>0</v>
      </c>
      <c r="AC218" s="35">
        <f>+IF(H218=0,"",'Ark1'!AE980)</f>
        <v>0</v>
      </c>
      <c r="AD218" s="28">
        <f t="shared" si="188"/>
        <v>1.3285714285714287</v>
      </c>
      <c r="AE218" s="30">
        <f t="shared" si="189"/>
        <v>1</v>
      </c>
      <c r="AF218" s="221"/>
      <c r="AG218" s="28"/>
      <c r="AI218" s="30"/>
      <c r="AJ218" s="28"/>
      <c r="AK218" s="29"/>
      <c r="AL218" s="29"/>
      <c r="AP218" s="29"/>
    </row>
    <row r="219" spans="1:72" ht="15" customHeight="1">
      <c r="A219" s="221"/>
      <c r="B219" s="244">
        <f>+'Ark1'!C981</f>
        <v>2024</v>
      </c>
      <c r="C219" s="29">
        <f>+'Ark1'!L981</f>
        <v>14</v>
      </c>
      <c r="D219" s="250" t="s">
        <v>403</v>
      </c>
      <c r="E219" s="29">
        <f>+'Ark1'!D981</f>
        <v>12</v>
      </c>
      <c r="F219" s="29" t="str">
        <f t="shared" si="187"/>
        <v>Des</v>
      </c>
      <c r="G219" s="362">
        <f>+'Ark1'!Q981</f>
        <v>0</v>
      </c>
      <c r="H219" s="362">
        <f>+'Ark1'!R981</f>
        <v>0</v>
      </c>
      <c r="I219" s="30" t="str">
        <f>+IF(H219=0,"",'Ark1'!AG981)</f>
        <v/>
      </c>
      <c r="J219" s="30" t="str">
        <f>+IF(H219=0,"",'Ark1'!AH981)</f>
        <v/>
      </c>
      <c r="K219" s="222"/>
      <c r="L219" s="391">
        <f>+IF(J219=0,"",'Ark1'!AJ981)</f>
        <v>0</v>
      </c>
      <c r="M219" s="222"/>
      <c r="N219" s="222"/>
      <c r="O219" s="222"/>
      <c r="P219" s="33" t="str">
        <f>+IF(H219=0,"",'Ark1'!U981)</f>
        <v/>
      </c>
      <c r="Q219" s="221"/>
      <c r="R219" s="496" t="str">
        <f>+IF(L219=0,"",'Ark1'!AK981)</f>
        <v/>
      </c>
      <c r="S219" s="494"/>
      <c r="T219" s="497" t="str">
        <f>+IF(L219=0,"",'Ark1'!AL981)</f>
        <v/>
      </c>
      <c r="U219" s="221"/>
      <c r="V219" s="28" t="str">
        <f>+IF(H219=0,"",'Ark1'!T981)</f>
        <v/>
      </c>
      <c r="W219" s="35" t="str">
        <f>+IF(H219=0,"",'Ark1'!W981)</f>
        <v/>
      </c>
      <c r="X219" s="35" t="str">
        <f>+IF(H219=0,"",'Ark1'!X981)</f>
        <v/>
      </c>
      <c r="Y219" s="35" t="str">
        <f>+IF(H219=0,"",'Ark1'!Y981)</f>
        <v/>
      </c>
      <c r="Z219" s="35" t="str">
        <f>+IF(H219=0,"",'Ark1'!Z981)</f>
        <v/>
      </c>
      <c r="AA219" s="35" t="str">
        <f>+IF(H219=0,"",'Ark1'!AA981)</f>
        <v/>
      </c>
      <c r="AB219" s="28" t="str">
        <f>+IF(H219=0,"",'Ark1'!AC981)</f>
        <v/>
      </c>
      <c r="AC219" s="35" t="str">
        <f>+IF(H219=0,"",'Ark1'!AE981)</f>
        <v/>
      </c>
      <c r="AD219" s="28" t="str">
        <f t="shared" si="188"/>
        <v/>
      </c>
      <c r="AE219" s="30" t="str">
        <f t="shared" si="189"/>
        <v/>
      </c>
      <c r="AF219" s="221"/>
      <c r="AG219" s="28"/>
      <c r="AI219" s="30"/>
      <c r="AJ219" s="28"/>
      <c r="AK219" s="29"/>
      <c r="AL219" s="29"/>
      <c r="AP219" s="29"/>
    </row>
    <row r="220" spans="1:72" ht="15" customHeight="1">
      <c r="A220" s="221"/>
      <c r="B220" s="221"/>
      <c r="C220" s="221"/>
      <c r="D220" s="221"/>
      <c r="E220" s="221"/>
      <c r="F220" s="221"/>
      <c r="G220" s="372"/>
      <c r="H220" s="372"/>
      <c r="I220" s="222"/>
      <c r="J220" s="222"/>
      <c r="K220" s="222"/>
      <c r="L220" s="372"/>
      <c r="M220" s="222"/>
      <c r="N220" s="222"/>
      <c r="O220" s="222"/>
      <c r="P220" s="221"/>
      <c r="Q220" s="221"/>
      <c r="R220" s="494"/>
      <c r="S220" s="494"/>
      <c r="T220" s="494"/>
      <c r="U220" s="221"/>
      <c r="V220" s="221"/>
      <c r="W220" s="223"/>
      <c r="X220" s="223"/>
      <c r="Y220" s="223"/>
      <c r="Z220" s="223"/>
      <c r="AA220" s="223"/>
      <c r="AB220" s="221"/>
      <c r="AC220" s="223"/>
      <c r="AD220" s="487"/>
      <c r="AE220" s="222"/>
      <c r="AF220" s="221"/>
      <c r="AG220" s="224"/>
      <c r="AI220" s="30"/>
      <c r="AJ220" s="28"/>
      <c r="AK220" s="225"/>
      <c r="AL220" s="29"/>
      <c r="AP220" s="29"/>
      <c r="BH220" s="236"/>
    </row>
    <row r="221" spans="1:72" ht="15" customHeight="1">
      <c r="A221" s="221"/>
      <c r="B221" s="221"/>
      <c r="C221" s="238" t="s">
        <v>0</v>
      </c>
      <c r="D221" s="221"/>
      <c r="E221" s="279" t="str">
        <f>+D223</f>
        <v>E+</v>
      </c>
      <c r="F221" s="238" t="s">
        <v>582</v>
      </c>
      <c r="G221" s="372"/>
      <c r="H221" s="391">
        <f>SUM(H223:H234)</f>
        <v>4</v>
      </c>
      <c r="I221" s="222"/>
      <c r="J221" s="222"/>
      <c r="K221" s="222"/>
      <c r="L221" s="372"/>
      <c r="M221" s="222"/>
      <c r="N221" s="222"/>
      <c r="O221" s="222"/>
      <c r="P221" s="272">
        <f>+Klasse!M26</f>
        <v>18.348238153098436</v>
      </c>
      <c r="Q221" s="221"/>
      <c r="R221" s="494"/>
      <c r="S221" s="494"/>
      <c r="T221" s="494"/>
      <c r="U221" s="221"/>
      <c r="V221" s="221"/>
      <c r="W221" s="223"/>
      <c r="X221" s="223"/>
      <c r="Y221" s="223"/>
      <c r="Z221" s="223"/>
      <c r="AA221" s="223"/>
      <c r="AB221" s="221"/>
      <c r="AC221" s="223"/>
      <c r="AD221" s="225">
        <f>+P221/C223</f>
        <v>1.2232158768732291</v>
      </c>
      <c r="AE221" s="222"/>
      <c r="AF221" s="221"/>
      <c r="AG221" s="224"/>
      <c r="AI221" s="30"/>
      <c r="AJ221" s="28"/>
      <c r="AK221" s="225"/>
      <c r="AL221" s="29"/>
      <c r="AP221" s="29"/>
      <c r="BH221" s="236"/>
    </row>
    <row r="222" spans="1:72" ht="15" customHeight="1">
      <c r="A222" s="221"/>
      <c r="B222" s="221"/>
      <c r="C222" s="221"/>
      <c r="D222" s="221"/>
      <c r="E222" s="221"/>
      <c r="F222" s="221"/>
      <c r="G222" s="372"/>
      <c r="H222" s="372"/>
      <c r="I222" s="222"/>
      <c r="J222" s="222"/>
      <c r="K222" s="222"/>
      <c r="L222" s="372"/>
      <c r="M222" s="222"/>
      <c r="N222" s="222"/>
      <c r="O222" s="222"/>
      <c r="P222" s="221"/>
      <c r="Q222" s="221"/>
      <c r="R222" s="494"/>
      <c r="S222" s="494"/>
      <c r="T222" s="494"/>
      <c r="U222" s="221"/>
      <c r="V222" s="221"/>
      <c r="W222" s="223"/>
      <c r="X222" s="223"/>
      <c r="Y222" s="223"/>
      <c r="Z222" s="223"/>
      <c r="AA222" s="223"/>
      <c r="AB222" s="221"/>
      <c r="AC222" s="223"/>
      <c r="AD222" s="487"/>
      <c r="AE222" s="223"/>
      <c r="AF222" s="223"/>
      <c r="AG222" s="224"/>
      <c r="AI222" s="30"/>
      <c r="AJ222" s="28"/>
      <c r="AK222" s="225"/>
      <c r="AL222" s="29"/>
      <c r="AP222" s="29"/>
      <c r="BH222" s="236">
        <f>1+BH219</f>
        <v>1</v>
      </c>
      <c r="BI222" s="29">
        <v>20.659867330016564</v>
      </c>
      <c r="BJ222" s="29">
        <f t="shared" ref="BJ222" si="190">+BI222</f>
        <v>20.659867330016564</v>
      </c>
      <c r="BK222" s="29">
        <f t="shared" ref="BK222" si="191">+BJ222</f>
        <v>20.659867330016564</v>
      </c>
      <c r="BL222" s="29">
        <f t="shared" ref="BL222" si="192">+BK222</f>
        <v>20.659867330016564</v>
      </c>
      <c r="BM222" s="29">
        <f t="shared" ref="BM222" si="193">+BL222</f>
        <v>20.659867330016564</v>
      </c>
      <c r="BN222" s="29">
        <f t="shared" ref="BN222" si="194">+BM222</f>
        <v>20.659867330016564</v>
      </c>
      <c r="BO222" s="29">
        <f t="shared" ref="BO222" si="195">+BN222</f>
        <v>20.659867330016564</v>
      </c>
      <c r="BP222" s="29">
        <f t="shared" ref="BP222" si="196">+BO222</f>
        <v>20.659867330016564</v>
      </c>
      <c r="BQ222" s="29">
        <f t="shared" ref="BQ222" si="197">+BP222</f>
        <v>20.659867330016564</v>
      </c>
      <c r="BR222" s="29">
        <f t="shared" ref="BR222" si="198">+BQ222</f>
        <v>20.659867330016564</v>
      </c>
      <c r="BS222" s="29">
        <f t="shared" ref="BS222" si="199">+BR222</f>
        <v>20.659867330016564</v>
      </c>
      <c r="BT222" s="29">
        <f t="shared" ref="BT222" si="200">+BS222</f>
        <v>20.659867330016564</v>
      </c>
    </row>
    <row r="223" spans="1:72" ht="15" customHeight="1">
      <c r="A223" s="221"/>
      <c r="B223" s="244">
        <f>+'Ark1'!C982</f>
        <v>2024</v>
      </c>
      <c r="C223" s="240">
        <f>+'Ark1'!L982</f>
        <v>15</v>
      </c>
      <c r="D223" s="240" t="s">
        <v>40</v>
      </c>
      <c r="E223" s="240">
        <f>+'Ark1'!D982</f>
        <v>1</v>
      </c>
      <c r="F223" s="240" t="str">
        <f t="shared" ref="F223:F234" si="201">+F208</f>
        <v>Jan</v>
      </c>
      <c r="G223" s="376">
        <f>+'Ark1'!Q982</f>
        <v>0</v>
      </c>
      <c r="H223" s="376">
        <f>+'Ark1'!R982</f>
        <v>0</v>
      </c>
      <c r="I223" s="242" t="str">
        <f>+IF(H223=0,"",'Ark1'!AG982)</f>
        <v/>
      </c>
      <c r="J223" s="242" t="str">
        <f>+IF(H223=0,"",'Ark1'!AH982)</f>
        <v/>
      </c>
      <c r="K223" s="222"/>
      <c r="L223" s="391">
        <f>+IF(J223=0,"",'Ark1'!AJ982)</f>
        <v>0</v>
      </c>
      <c r="M223" s="222"/>
      <c r="N223" s="222"/>
      <c r="O223" s="222"/>
      <c r="P223" s="33" t="str">
        <f>+IF(H223=0,"",'Ark1'!U982)</f>
        <v/>
      </c>
      <c r="Q223" s="221"/>
      <c r="R223" s="496" t="str">
        <f>+IF(L223=0,"",'Ark1'!AK982)</f>
        <v/>
      </c>
      <c r="S223" s="494"/>
      <c r="T223" s="497" t="str">
        <f>+IF(L223=0,"",'Ark1'!AL982)</f>
        <v/>
      </c>
      <c r="U223" s="221"/>
      <c r="V223" s="242" t="str">
        <f>+IF(H223=0,"",'Ark1'!T982)</f>
        <v/>
      </c>
      <c r="W223" s="243" t="str">
        <f>+IF(H223=0,"",'Ark1'!W982)</f>
        <v/>
      </c>
      <c r="X223" s="243" t="str">
        <f>+IF(H223=0,"",'Ark1'!X982)</f>
        <v/>
      </c>
      <c r="Y223" s="243" t="str">
        <f>+IF(H223=0,"",'Ark1'!Y982)</f>
        <v/>
      </c>
      <c r="Z223" s="243" t="str">
        <f>+IF(H223=0,"",'Ark1'!Z982)</f>
        <v/>
      </c>
      <c r="AA223" s="243" t="str">
        <f>+IF(H223=0,"",'Ark1'!AA982)</f>
        <v/>
      </c>
      <c r="AB223" s="242" t="str">
        <f>+IF(H223=0,"",'Ark1'!AC982)</f>
        <v/>
      </c>
      <c r="AC223" s="243" t="str">
        <f>+IF(H223=0,"",'Ark1'!AE982)</f>
        <v/>
      </c>
      <c r="AD223" s="242" t="str">
        <f t="shared" ref="AD223:AD234" si="202">+IF(H223=0,"",+P223/C223)</f>
        <v/>
      </c>
      <c r="AE223" s="241" t="str">
        <f t="shared" ref="AE223:AE234" si="203">+IF(H223=0,"",G223/H223)</f>
        <v/>
      </c>
      <c r="AF223" s="221"/>
      <c r="AG223" s="28"/>
      <c r="AI223" s="30"/>
      <c r="AJ223" s="28"/>
      <c r="AK223" s="29"/>
      <c r="AL223" s="29"/>
      <c r="AP223" s="29"/>
    </row>
    <row r="224" spans="1:72" ht="15" customHeight="1">
      <c r="A224" s="221"/>
      <c r="B224" s="244">
        <f>+'Ark1'!C983</f>
        <v>2024</v>
      </c>
      <c r="C224" s="240">
        <f>+'Ark1'!L983</f>
        <v>15</v>
      </c>
      <c r="D224" s="240" t="s">
        <v>40</v>
      </c>
      <c r="E224" s="240">
        <f>+'Ark1'!D983</f>
        <v>2</v>
      </c>
      <c r="F224" s="240" t="str">
        <f t="shared" si="201"/>
        <v>Feb</v>
      </c>
      <c r="G224" s="376">
        <f>+'Ark1'!Q983</f>
        <v>0</v>
      </c>
      <c r="H224" s="376">
        <f>+'Ark1'!R983</f>
        <v>0</v>
      </c>
      <c r="I224" s="242" t="str">
        <f>+IF(H224=0,"",'Ark1'!AG983)</f>
        <v/>
      </c>
      <c r="J224" s="242" t="str">
        <f>+IF(H224=0,"",'Ark1'!AH983)</f>
        <v/>
      </c>
      <c r="K224" s="222"/>
      <c r="L224" s="391">
        <f>+IF(J224=0,"",'Ark1'!AJ983)</f>
        <v>0</v>
      </c>
      <c r="M224" s="222"/>
      <c r="N224" s="222"/>
      <c r="O224" s="222"/>
      <c r="P224" s="33" t="str">
        <f>+IF(H224=0,"",'Ark1'!U983)</f>
        <v/>
      </c>
      <c r="Q224" s="221"/>
      <c r="R224" s="496" t="str">
        <f>+IF(L224=0,"",'Ark1'!AK983)</f>
        <v/>
      </c>
      <c r="S224" s="494"/>
      <c r="T224" s="497" t="str">
        <f>+IF(L224=0,"",'Ark1'!AL983)</f>
        <v/>
      </c>
      <c r="U224" s="221"/>
      <c r="V224" s="242" t="str">
        <f>+IF(H224=0,"",'Ark1'!T983)</f>
        <v/>
      </c>
      <c r="W224" s="243" t="str">
        <f>+IF(H224=0,"",'Ark1'!W983)</f>
        <v/>
      </c>
      <c r="X224" s="243" t="str">
        <f>+IF(H224=0,"",'Ark1'!X983)</f>
        <v/>
      </c>
      <c r="Y224" s="243" t="str">
        <f>+IF(H224=0,"",'Ark1'!Y983)</f>
        <v/>
      </c>
      <c r="Z224" s="243" t="str">
        <f>+IF(H224=0,"",'Ark1'!Z983)</f>
        <v/>
      </c>
      <c r="AA224" s="243" t="str">
        <f>+IF(H224=0,"",'Ark1'!AA983)</f>
        <v/>
      </c>
      <c r="AB224" s="242" t="str">
        <f>+IF(H224=0,"",'Ark1'!AC983)</f>
        <v/>
      </c>
      <c r="AC224" s="243" t="str">
        <f>+IF(H224=0,"",'Ark1'!AE983)</f>
        <v/>
      </c>
      <c r="AD224" s="242" t="str">
        <f t="shared" si="202"/>
        <v/>
      </c>
      <c r="AE224" s="241" t="str">
        <f t="shared" si="203"/>
        <v/>
      </c>
      <c r="AF224" s="221"/>
      <c r="AG224" s="28"/>
      <c r="AI224" s="30"/>
      <c r="AJ224" s="28"/>
      <c r="AK224" s="29"/>
      <c r="AL224" s="29"/>
      <c r="AP224" s="29"/>
    </row>
    <row r="225" spans="1:72" ht="15" customHeight="1">
      <c r="A225" s="221"/>
      <c r="B225" s="244">
        <f>+'Ark1'!C984</f>
        <v>2024</v>
      </c>
      <c r="C225" s="240">
        <f>+'Ark1'!L984</f>
        <v>15</v>
      </c>
      <c r="D225" s="240" t="s">
        <v>40</v>
      </c>
      <c r="E225" s="240">
        <f>+'Ark1'!D984</f>
        <v>3</v>
      </c>
      <c r="F225" s="240" t="str">
        <f t="shared" si="201"/>
        <v>Mar</v>
      </c>
      <c r="G225" s="376">
        <f>+'Ark1'!Q984</f>
        <v>0</v>
      </c>
      <c r="H225" s="376">
        <f>+'Ark1'!R984</f>
        <v>0</v>
      </c>
      <c r="I225" s="242" t="str">
        <f>+IF(H225=0,"",'Ark1'!AG984)</f>
        <v/>
      </c>
      <c r="J225" s="242" t="str">
        <f>+IF(H225=0,"",'Ark1'!AH984)</f>
        <v/>
      </c>
      <c r="K225" s="222"/>
      <c r="L225" s="391">
        <f>+IF(J225=0,"",'Ark1'!AJ984)</f>
        <v>0</v>
      </c>
      <c r="M225" s="222"/>
      <c r="N225" s="222"/>
      <c r="O225" s="222"/>
      <c r="P225" s="33" t="str">
        <f>+IF(H225=0,"",'Ark1'!U984)</f>
        <v/>
      </c>
      <c r="Q225" s="221"/>
      <c r="R225" s="496" t="str">
        <f>+IF(L225=0,"",'Ark1'!AK984)</f>
        <v/>
      </c>
      <c r="S225" s="494"/>
      <c r="T225" s="497" t="str">
        <f>+IF(L225=0,"",'Ark1'!AL984)</f>
        <v/>
      </c>
      <c r="U225" s="221"/>
      <c r="V225" s="242" t="str">
        <f>+IF(H225=0,"",'Ark1'!T984)</f>
        <v/>
      </c>
      <c r="W225" s="243" t="str">
        <f>+IF(H225=0,"",'Ark1'!W984)</f>
        <v/>
      </c>
      <c r="X225" s="243" t="str">
        <f>+IF(H225=0,"",'Ark1'!X984)</f>
        <v/>
      </c>
      <c r="Y225" s="243" t="str">
        <f>+IF(H225=0,"",'Ark1'!Y984)</f>
        <v/>
      </c>
      <c r="Z225" s="243" t="str">
        <f>+IF(H225=0,"",'Ark1'!Z984)</f>
        <v/>
      </c>
      <c r="AA225" s="243" t="str">
        <f>+IF(H225=0,"",'Ark1'!AA984)</f>
        <v/>
      </c>
      <c r="AB225" s="242" t="str">
        <f>+IF(H225=0,"",'Ark1'!AC984)</f>
        <v/>
      </c>
      <c r="AC225" s="243" t="str">
        <f>+IF(H225=0,"",'Ark1'!AE984)</f>
        <v/>
      </c>
      <c r="AD225" s="242" t="str">
        <f t="shared" si="202"/>
        <v/>
      </c>
      <c r="AE225" s="241" t="str">
        <f t="shared" si="203"/>
        <v/>
      </c>
      <c r="AF225" s="221"/>
      <c r="AG225" s="28"/>
      <c r="AI225" s="30"/>
      <c r="AJ225" s="28"/>
      <c r="AK225" s="29"/>
      <c r="AL225" s="29"/>
      <c r="AP225" s="29"/>
    </row>
    <row r="226" spans="1:72" ht="15" customHeight="1">
      <c r="A226" s="221"/>
      <c r="B226" s="244">
        <f>+'Ark1'!C985</f>
        <v>2024</v>
      </c>
      <c r="C226" s="240">
        <f>+'Ark1'!L985</f>
        <v>15</v>
      </c>
      <c r="D226" s="240" t="s">
        <v>40</v>
      </c>
      <c r="E226" s="240">
        <f>+'Ark1'!D985</f>
        <v>4</v>
      </c>
      <c r="F226" s="240" t="str">
        <f t="shared" si="201"/>
        <v>Apr</v>
      </c>
      <c r="G226" s="376">
        <f>+'Ark1'!Q985</f>
        <v>1</v>
      </c>
      <c r="H226" s="376">
        <f>+'Ark1'!R985</f>
        <v>1</v>
      </c>
      <c r="I226" s="242">
        <f>+IF(H226=0,"",'Ark1'!AG985)</f>
        <v>1.404494382022472E-2</v>
      </c>
      <c r="J226" s="242">
        <f>+IF(H226=0,"",'Ark1'!AH985)</f>
        <v>3.4672945426396581E-2</v>
      </c>
      <c r="K226" s="222"/>
      <c r="L226" s="391">
        <f>+IF(J226=0,"",'Ark1'!AJ985)</f>
        <v>1</v>
      </c>
      <c r="M226" s="222"/>
      <c r="N226" s="222"/>
      <c r="O226" s="222"/>
      <c r="P226" s="33">
        <f>+IF(H226=0,"",'Ark1'!U985)</f>
        <v>55.9</v>
      </c>
      <c r="Q226" s="221"/>
      <c r="R226" s="496">
        <f>+IF(L226=0,"",'Ark1'!AK985)</f>
        <v>107.8</v>
      </c>
      <c r="S226" s="494"/>
      <c r="T226" s="497">
        <f>+IF(L226=0,"",'Ark1'!AL985)</f>
        <v>44.622667182039578</v>
      </c>
      <c r="U226" s="221"/>
      <c r="V226" s="242">
        <f>+IF(H226=0,"",'Ark1'!T985)</f>
        <v>10</v>
      </c>
      <c r="W226" s="243">
        <f>+IF(H226=0,"",'Ark1'!W985)</f>
        <v>100</v>
      </c>
      <c r="X226" s="243">
        <f>+IF(H226=0,"",'Ark1'!X985)</f>
        <v>100</v>
      </c>
      <c r="Y226" s="243">
        <f>+IF(H226=0,"",'Ark1'!Y985)</f>
        <v>100</v>
      </c>
      <c r="Z226" s="243">
        <f>+IF(H226=0,"",'Ark1'!Z985)</f>
        <v>100</v>
      </c>
      <c r="AA226" s="243">
        <f>+IF(H226=0,"",'Ark1'!AA985)</f>
        <v>0</v>
      </c>
      <c r="AB226" s="242">
        <f>+IF(H226=0,"",'Ark1'!AC985)</f>
        <v>0</v>
      </c>
      <c r="AC226" s="243">
        <f>+IF(H226=0,"",'Ark1'!AE985)</f>
        <v>0</v>
      </c>
      <c r="AD226" s="242">
        <f t="shared" si="202"/>
        <v>3.7266666666666666</v>
      </c>
      <c r="AE226" s="241">
        <f t="shared" si="203"/>
        <v>1</v>
      </c>
      <c r="AF226" s="221"/>
      <c r="AG226" s="28"/>
      <c r="AI226" s="30"/>
      <c r="AJ226" s="28"/>
      <c r="AK226" s="29"/>
      <c r="AL226" s="29"/>
      <c r="AP226" s="29"/>
    </row>
    <row r="227" spans="1:72" ht="15" customHeight="1">
      <c r="A227" s="221"/>
      <c r="B227" s="244">
        <f>+'Ark1'!C986</f>
        <v>2024</v>
      </c>
      <c r="C227" s="240">
        <f>+'Ark1'!L986</f>
        <v>15</v>
      </c>
      <c r="D227" s="240" t="s">
        <v>40</v>
      </c>
      <c r="E227" s="240">
        <f>+'Ark1'!D986</f>
        <v>5</v>
      </c>
      <c r="F227" s="240" t="str">
        <f t="shared" si="201"/>
        <v>Mai</v>
      </c>
      <c r="G227" s="376">
        <f>+'Ark1'!Q986</f>
        <v>0</v>
      </c>
      <c r="H227" s="376">
        <f>+'Ark1'!R986</f>
        <v>0</v>
      </c>
      <c r="I227" s="242" t="str">
        <f>+IF(H227=0,"",'Ark1'!AG986)</f>
        <v/>
      </c>
      <c r="J227" s="242" t="str">
        <f>+IF(H227=0,"",'Ark1'!AH986)</f>
        <v/>
      </c>
      <c r="K227" s="222"/>
      <c r="L227" s="391">
        <f>+IF(J227=0,"",'Ark1'!AJ986)</f>
        <v>0</v>
      </c>
      <c r="M227" s="222"/>
      <c r="N227" s="222"/>
      <c r="O227" s="222"/>
      <c r="P227" s="33" t="str">
        <f>+IF(H227=0,"",'Ark1'!U986)</f>
        <v/>
      </c>
      <c r="Q227" s="221"/>
      <c r="R227" s="496" t="str">
        <f>+IF(L227=0,"",'Ark1'!AK986)</f>
        <v/>
      </c>
      <c r="S227" s="494"/>
      <c r="T227" s="497" t="str">
        <f>+IF(L227=0,"",'Ark1'!AL986)</f>
        <v/>
      </c>
      <c r="U227" s="221"/>
      <c r="V227" s="242" t="str">
        <f>+IF(H227=0,"",'Ark1'!T986)</f>
        <v/>
      </c>
      <c r="W227" s="243" t="str">
        <f>+IF(H227=0,"",'Ark1'!W986)</f>
        <v/>
      </c>
      <c r="X227" s="243" t="str">
        <f>+IF(H227=0,"",'Ark1'!X986)</f>
        <v/>
      </c>
      <c r="Y227" s="243" t="str">
        <f>+IF(H227=0,"",'Ark1'!Y986)</f>
        <v/>
      </c>
      <c r="Z227" s="243" t="str">
        <f>+IF(H227=0,"",'Ark1'!Z986)</f>
        <v/>
      </c>
      <c r="AA227" s="243" t="str">
        <f>+IF(H227=0,"",'Ark1'!AA986)</f>
        <v/>
      </c>
      <c r="AB227" s="242" t="str">
        <f>+IF(H227=0,"",'Ark1'!AC986)</f>
        <v/>
      </c>
      <c r="AC227" s="243" t="str">
        <f>+IF(H227=0,"",'Ark1'!AE986)</f>
        <v/>
      </c>
      <c r="AD227" s="242" t="str">
        <f t="shared" si="202"/>
        <v/>
      </c>
      <c r="AE227" s="241" t="str">
        <f t="shared" si="203"/>
        <v/>
      </c>
      <c r="AF227" s="221"/>
      <c r="AG227" s="28"/>
      <c r="AI227" s="30"/>
      <c r="AJ227" s="28"/>
      <c r="AK227" s="29"/>
      <c r="AL227" s="29"/>
      <c r="AP227" s="29"/>
    </row>
    <row r="228" spans="1:72" ht="15" customHeight="1">
      <c r="A228" s="221"/>
      <c r="B228" s="244">
        <f>+'Ark1'!C987</f>
        <v>2024</v>
      </c>
      <c r="C228" s="240">
        <f>+'Ark1'!L987</f>
        <v>15</v>
      </c>
      <c r="D228" s="240" t="s">
        <v>40</v>
      </c>
      <c r="E228" s="240">
        <f>+'Ark1'!D987</f>
        <v>6</v>
      </c>
      <c r="F228" s="240" t="str">
        <f t="shared" si="201"/>
        <v>Jun</v>
      </c>
      <c r="G228" s="376">
        <f>+'Ark1'!Q987</f>
        <v>0</v>
      </c>
      <c r="H228" s="376">
        <f>+'Ark1'!R987</f>
        <v>0</v>
      </c>
      <c r="I228" s="242" t="str">
        <f>+IF(H228=0,"",'Ark1'!AG987)</f>
        <v/>
      </c>
      <c r="J228" s="242" t="str">
        <f>+IF(H228=0,"",'Ark1'!AH987)</f>
        <v/>
      </c>
      <c r="K228" s="222"/>
      <c r="L228" s="391">
        <f>+IF(J228=0,"",'Ark1'!AJ987)</f>
        <v>0</v>
      </c>
      <c r="M228" s="222"/>
      <c r="N228" s="222"/>
      <c r="O228" s="222"/>
      <c r="P228" s="33" t="str">
        <f>+IF(H228=0,"",'Ark1'!U987)</f>
        <v/>
      </c>
      <c r="Q228" s="221"/>
      <c r="R228" s="496" t="str">
        <f>+IF(L228=0,"",'Ark1'!AK987)</f>
        <v/>
      </c>
      <c r="S228" s="494"/>
      <c r="T228" s="497" t="str">
        <f>+IF(L228=0,"",'Ark1'!AL987)</f>
        <v/>
      </c>
      <c r="U228" s="221"/>
      <c r="V228" s="242" t="str">
        <f>+IF(H228=0,"",'Ark1'!T987)</f>
        <v/>
      </c>
      <c r="W228" s="243" t="str">
        <f>+IF(H228=0,"",'Ark1'!W987)</f>
        <v/>
      </c>
      <c r="X228" s="243" t="str">
        <f>+IF(H228=0,"",'Ark1'!X987)</f>
        <v/>
      </c>
      <c r="Y228" s="243" t="str">
        <f>+IF(H228=0,"",'Ark1'!Y987)</f>
        <v/>
      </c>
      <c r="Z228" s="243" t="str">
        <f>+IF(H228=0,"",'Ark1'!Z987)</f>
        <v/>
      </c>
      <c r="AA228" s="243" t="str">
        <f>+IF(H228=0,"",'Ark1'!AA987)</f>
        <v/>
      </c>
      <c r="AB228" s="242" t="str">
        <f>+IF(H228=0,"",'Ark1'!AC987)</f>
        <v/>
      </c>
      <c r="AC228" s="243" t="str">
        <f>+IF(H228=0,"",'Ark1'!AE987)</f>
        <v/>
      </c>
      <c r="AD228" s="242" t="str">
        <f t="shared" si="202"/>
        <v/>
      </c>
      <c r="AE228" s="241" t="str">
        <f t="shared" si="203"/>
        <v/>
      </c>
      <c r="AF228" s="221"/>
      <c r="AG228" s="28"/>
      <c r="AI228" s="30"/>
      <c r="AJ228" s="28"/>
      <c r="AK228" s="29"/>
      <c r="AL228" s="29"/>
      <c r="AP228" s="29"/>
    </row>
    <row r="229" spans="1:72" ht="15" customHeight="1">
      <c r="A229" s="221"/>
      <c r="B229" s="244">
        <f>+'Ark1'!C988</f>
        <v>2024</v>
      </c>
      <c r="C229" s="240">
        <f>+'Ark1'!L988</f>
        <v>15</v>
      </c>
      <c r="D229" s="240" t="s">
        <v>40</v>
      </c>
      <c r="E229" s="240">
        <f>+'Ark1'!D988</f>
        <v>7</v>
      </c>
      <c r="F229" s="240" t="str">
        <f t="shared" si="201"/>
        <v>Jul</v>
      </c>
      <c r="G229" s="376">
        <f>+'Ark1'!Q988</f>
        <v>0</v>
      </c>
      <c r="H229" s="376">
        <f>+'Ark1'!R988</f>
        <v>0</v>
      </c>
      <c r="I229" s="242" t="str">
        <f>+IF(H229=0,"",'Ark1'!AG988)</f>
        <v/>
      </c>
      <c r="J229" s="242" t="str">
        <f>+IF(H229=0,"",'Ark1'!AH988)</f>
        <v/>
      </c>
      <c r="K229" s="222"/>
      <c r="L229" s="391">
        <f>+IF(J229=0,"",'Ark1'!AJ988)</f>
        <v>0</v>
      </c>
      <c r="M229" s="222"/>
      <c r="N229" s="222"/>
      <c r="O229" s="222"/>
      <c r="P229" s="33" t="str">
        <f>+IF(H229=0,"",'Ark1'!U988)</f>
        <v/>
      </c>
      <c r="Q229" s="221"/>
      <c r="R229" s="496" t="str">
        <f>+IF(L229=0,"",'Ark1'!AK988)</f>
        <v/>
      </c>
      <c r="S229" s="494"/>
      <c r="T229" s="497" t="str">
        <f>+IF(L229=0,"",'Ark1'!AL988)</f>
        <v/>
      </c>
      <c r="U229" s="221"/>
      <c r="V229" s="242" t="str">
        <f>+IF(H229=0,"",'Ark1'!T988)</f>
        <v/>
      </c>
      <c r="W229" s="243" t="str">
        <f>+IF(H229=0,"",'Ark1'!W988)</f>
        <v/>
      </c>
      <c r="X229" s="243" t="str">
        <f>+IF(H229=0,"",'Ark1'!X988)</f>
        <v/>
      </c>
      <c r="Y229" s="243" t="str">
        <f>+IF(H229=0,"",'Ark1'!Y988)</f>
        <v/>
      </c>
      <c r="Z229" s="243" t="str">
        <f>+IF(H229=0,"",'Ark1'!Z988)</f>
        <v/>
      </c>
      <c r="AA229" s="243" t="str">
        <f>+IF(H229=0,"",'Ark1'!AA988)</f>
        <v/>
      </c>
      <c r="AB229" s="242" t="str">
        <f>+IF(H229=0,"",'Ark1'!AC988)</f>
        <v/>
      </c>
      <c r="AC229" s="243" t="str">
        <f>+IF(H229=0,"",'Ark1'!AE988)</f>
        <v/>
      </c>
      <c r="AD229" s="242" t="str">
        <f t="shared" si="202"/>
        <v/>
      </c>
      <c r="AE229" s="241" t="str">
        <f t="shared" si="203"/>
        <v/>
      </c>
      <c r="AF229" s="221"/>
      <c r="AG229" s="28"/>
      <c r="AI229" s="30"/>
      <c r="AJ229" s="28"/>
      <c r="AK229" s="29"/>
      <c r="AL229" s="29"/>
      <c r="AP229" s="29"/>
    </row>
    <row r="230" spans="1:72" ht="15" customHeight="1">
      <c r="A230" s="221"/>
      <c r="B230" s="244">
        <f>+'Ark1'!C989</f>
        <v>2024</v>
      </c>
      <c r="C230" s="240">
        <f>+'Ark1'!L989</f>
        <v>15</v>
      </c>
      <c r="D230" s="240" t="s">
        <v>40</v>
      </c>
      <c r="E230" s="240">
        <f>+'Ark1'!D989</f>
        <v>8</v>
      </c>
      <c r="F230" s="240" t="str">
        <f t="shared" si="201"/>
        <v>Aug</v>
      </c>
      <c r="G230" s="376">
        <f>+'Ark1'!Q989</f>
        <v>0</v>
      </c>
      <c r="H230" s="376">
        <f>+'Ark1'!R989</f>
        <v>0</v>
      </c>
      <c r="I230" s="242" t="str">
        <f>+IF(H230=0,"",'Ark1'!AG989)</f>
        <v/>
      </c>
      <c r="J230" s="242" t="str">
        <f>+IF(H230=0,"",'Ark1'!AH989)</f>
        <v/>
      </c>
      <c r="K230" s="222"/>
      <c r="L230" s="391">
        <f>+IF(J230=0,"",'Ark1'!AJ989)</f>
        <v>0</v>
      </c>
      <c r="M230" s="222"/>
      <c r="N230" s="222"/>
      <c r="O230" s="222"/>
      <c r="P230" s="33" t="str">
        <f>+IF(H230=0,"",'Ark1'!U989)</f>
        <v/>
      </c>
      <c r="Q230" s="221"/>
      <c r="R230" s="496" t="str">
        <f>+IF(L230=0,"",'Ark1'!AK989)</f>
        <v/>
      </c>
      <c r="S230" s="494"/>
      <c r="T230" s="497" t="str">
        <f>+IF(L230=0,"",'Ark1'!AL989)</f>
        <v/>
      </c>
      <c r="U230" s="221"/>
      <c r="V230" s="242" t="str">
        <f>+IF(H230=0,"",'Ark1'!T989)</f>
        <v/>
      </c>
      <c r="W230" s="243" t="str">
        <f>+IF(H230=0,"",'Ark1'!W989)</f>
        <v/>
      </c>
      <c r="X230" s="243" t="str">
        <f>+IF(H230=0,"",'Ark1'!X989)</f>
        <v/>
      </c>
      <c r="Y230" s="243" t="str">
        <f>+IF(H230=0,"",'Ark1'!Y989)</f>
        <v/>
      </c>
      <c r="Z230" s="243" t="str">
        <f>+IF(H230=0,"",'Ark1'!Z989)</f>
        <v/>
      </c>
      <c r="AA230" s="243" t="str">
        <f>+IF(H230=0,"",'Ark1'!AA989)</f>
        <v/>
      </c>
      <c r="AB230" s="242" t="str">
        <f>+IF(H230=0,"",'Ark1'!AC989)</f>
        <v/>
      </c>
      <c r="AC230" s="243" t="str">
        <f>+IF(H230=0,"",'Ark1'!AE989)</f>
        <v/>
      </c>
      <c r="AD230" s="242" t="str">
        <f t="shared" si="202"/>
        <v/>
      </c>
      <c r="AE230" s="241" t="str">
        <f t="shared" si="203"/>
        <v/>
      </c>
      <c r="AF230" s="221"/>
      <c r="AG230" s="28"/>
      <c r="AI230" s="30"/>
      <c r="AJ230" s="28"/>
      <c r="AK230" s="29"/>
      <c r="AL230" s="29"/>
      <c r="AP230" s="29"/>
    </row>
    <row r="231" spans="1:72" ht="15" customHeight="1">
      <c r="A231" s="221"/>
      <c r="B231" s="244">
        <f>+'Ark1'!C990</f>
        <v>2024</v>
      </c>
      <c r="C231" s="240">
        <f>+'Ark1'!L990</f>
        <v>15</v>
      </c>
      <c r="D231" s="240" t="s">
        <v>40</v>
      </c>
      <c r="E231" s="240">
        <f>+'Ark1'!D990</f>
        <v>9</v>
      </c>
      <c r="F231" s="240" t="str">
        <f t="shared" si="201"/>
        <v>Sep</v>
      </c>
      <c r="G231" s="376">
        <f>+'Ark1'!Q990</f>
        <v>0</v>
      </c>
      <c r="H231" s="376">
        <f>+'Ark1'!R990</f>
        <v>0</v>
      </c>
      <c r="I231" s="242" t="str">
        <f>+IF(H231=0,"",'Ark1'!AG990)</f>
        <v/>
      </c>
      <c r="J231" s="242" t="str">
        <f>+IF(H231=0,"",'Ark1'!AH990)</f>
        <v/>
      </c>
      <c r="K231" s="222"/>
      <c r="L231" s="391">
        <f>+IF(J231=0,"",'Ark1'!AJ990)</f>
        <v>0</v>
      </c>
      <c r="M231" s="222"/>
      <c r="N231" s="222"/>
      <c r="O231" s="222"/>
      <c r="P231" s="33" t="str">
        <f>+IF(H231=0,"",'Ark1'!U990)</f>
        <v/>
      </c>
      <c r="Q231" s="221"/>
      <c r="R231" s="496" t="str">
        <f>+IF(L231=0,"",'Ark1'!AK990)</f>
        <v/>
      </c>
      <c r="S231" s="494"/>
      <c r="T231" s="497" t="str">
        <f>+IF(L231=0,"",'Ark1'!AL990)</f>
        <v/>
      </c>
      <c r="U231" s="221"/>
      <c r="V231" s="242" t="str">
        <f>+IF(H231=0,"",'Ark1'!T990)</f>
        <v/>
      </c>
      <c r="W231" s="243" t="str">
        <f>+IF(H231=0,"",'Ark1'!W990)</f>
        <v/>
      </c>
      <c r="X231" s="243" t="str">
        <f>+IF(H231=0,"",'Ark1'!X990)</f>
        <v/>
      </c>
      <c r="Y231" s="243" t="str">
        <f>+IF(H231=0,"",'Ark1'!Y990)</f>
        <v/>
      </c>
      <c r="Z231" s="243" t="str">
        <f>+IF(H231=0,"",'Ark1'!Z990)</f>
        <v/>
      </c>
      <c r="AA231" s="243" t="str">
        <f>+IF(H231=0,"",'Ark1'!AA990)</f>
        <v/>
      </c>
      <c r="AB231" s="242" t="str">
        <f>+IF(H231=0,"",'Ark1'!AC990)</f>
        <v/>
      </c>
      <c r="AC231" s="243" t="str">
        <f>+IF(H231=0,"",'Ark1'!AE990)</f>
        <v/>
      </c>
      <c r="AD231" s="242" t="str">
        <f t="shared" si="202"/>
        <v/>
      </c>
      <c r="AE231" s="241" t="str">
        <f t="shared" si="203"/>
        <v/>
      </c>
      <c r="AF231" s="221"/>
      <c r="AG231" s="28"/>
      <c r="AI231" s="30"/>
      <c r="AJ231" s="28"/>
      <c r="AK231" s="29"/>
      <c r="AL231" s="29"/>
      <c r="AP231" s="29"/>
    </row>
    <row r="232" spans="1:72" ht="15" customHeight="1">
      <c r="A232" s="221"/>
      <c r="B232" s="244">
        <f>+'Ark1'!C991</f>
        <v>2024</v>
      </c>
      <c r="C232" s="240">
        <f>+'Ark1'!L991</f>
        <v>15</v>
      </c>
      <c r="D232" s="240" t="s">
        <v>40</v>
      </c>
      <c r="E232" s="240">
        <f>+'Ark1'!D991</f>
        <v>10</v>
      </c>
      <c r="F232" s="240" t="str">
        <f t="shared" si="201"/>
        <v>Okt</v>
      </c>
      <c r="G232" s="376">
        <f>+'Ark1'!Q991</f>
        <v>2</v>
      </c>
      <c r="H232" s="376">
        <f>+'Ark1'!R991</f>
        <v>3</v>
      </c>
      <c r="I232" s="242">
        <f>+IF(H232=0,"",'Ark1'!AG991)</f>
        <v>7.3600125610881028E-4</v>
      </c>
      <c r="J232" s="242">
        <f>+IF(H232=0,"",'Ark1'!AH991)</f>
        <v>9.8025149004625565E-4</v>
      </c>
      <c r="K232" s="222"/>
      <c r="L232" s="391">
        <f>+IF(J232=0,"",'Ark1'!AJ991)</f>
        <v>3</v>
      </c>
      <c r="M232" s="222"/>
      <c r="N232" s="222"/>
      <c r="O232" s="222"/>
      <c r="P232" s="33">
        <f>+IF(H232=0,"",'Ark1'!U991)</f>
        <v>25.533333333333328</v>
      </c>
      <c r="Q232" s="221"/>
      <c r="R232" s="496">
        <f>+IF(L232=0,"",'Ark1'!AK991)</f>
        <v>88.866666666666688</v>
      </c>
      <c r="S232" s="494"/>
      <c r="T232" s="497">
        <f>+IF(L232=0,"",'Ark1'!AL991)</f>
        <v>36.396034848932501</v>
      </c>
      <c r="U232" s="221"/>
      <c r="V232" s="242">
        <f>+IF(H232=0,"",'Ark1'!T991)</f>
        <v>3.6666666666666656</v>
      </c>
      <c r="W232" s="243">
        <f>+IF(H232=0,"",'Ark1'!W991)</f>
        <v>0</v>
      </c>
      <c r="X232" s="243">
        <f>+IF(H232=0,"",'Ark1'!X991)</f>
        <v>100</v>
      </c>
      <c r="Y232" s="243">
        <f>+IF(H232=0,"",'Ark1'!Y991)</f>
        <v>100</v>
      </c>
      <c r="Z232" s="243">
        <f>+IF(H232=0,"",'Ark1'!Z991)</f>
        <v>0</v>
      </c>
      <c r="AA232" s="243">
        <f>+IF(H232=0,"",'Ark1'!AA991)</f>
        <v>1.2552113589175791</v>
      </c>
      <c r="AB232" s="242">
        <f>+IF(H232=0,"",'Ark1'!AC991)</f>
        <v>0.47140452079103318</v>
      </c>
      <c r="AC232" s="243">
        <f>+IF(H232=0,"",'Ark1'!AE991)</f>
        <v>58.211471879621016</v>
      </c>
      <c r="AD232" s="242">
        <f t="shared" si="202"/>
        <v>1.7022222222222219</v>
      </c>
      <c r="AE232" s="241">
        <f t="shared" si="203"/>
        <v>0.66666666666666663</v>
      </c>
      <c r="AF232" s="221"/>
      <c r="AG232" s="28"/>
      <c r="AI232" s="30"/>
      <c r="AJ232" s="28"/>
      <c r="AK232" s="29"/>
      <c r="AL232" s="29"/>
      <c r="AP232" s="29"/>
    </row>
    <row r="233" spans="1:72" ht="15" customHeight="1">
      <c r="A233" s="221"/>
      <c r="B233" s="244">
        <f>+'Ark1'!C992</f>
        <v>2024</v>
      </c>
      <c r="C233" s="240">
        <f>+'Ark1'!L992</f>
        <v>15</v>
      </c>
      <c r="D233" s="240" t="s">
        <v>40</v>
      </c>
      <c r="E233" s="240">
        <f>+'Ark1'!D992</f>
        <v>11</v>
      </c>
      <c r="F233" s="240" t="str">
        <f t="shared" si="201"/>
        <v>Nov</v>
      </c>
      <c r="G233" s="376">
        <f>+'Ark1'!Q992</f>
        <v>0</v>
      </c>
      <c r="H233" s="376">
        <f>+'Ark1'!R992</f>
        <v>0</v>
      </c>
      <c r="I233" s="242" t="str">
        <f>+IF(H233=0,"",'Ark1'!AG992)</f>
        <v/>
      </c>
      <c r="J233" s="242" t="str">
        <f>+IF(H233=0,"",'Ark1'!AH992)</f>
        <v/>
      </c>
      <c r="K233" s="222"/>
      <c r="L233" s="391">
        <f>+IF(J233=0,"",'Ark1'!AJ992)</f>
        <v>0</v>
      </c>
      <c r="M233" s="222"/>
      <c r="N233" s="222"/>
      <c r="O233" s="222"/>
      <c r="P233" s="33" t="str">
        <f>+IF(H233=0,"",'Ark1'!U992)</f>
        <v/>
      </c>
      <c r="Q233" s="221"/>
      <c r="R233" s="496" t="str">
        <f>+IF(L233=0,"",'Ark1'!AK992)</f>
        <v/>
      </c>
      <c r="S233" s="494"/>
      <c r="T233" s="497" t="str">
        <f>+IF(L233=0,"",'Ark1'!AL992)</f>
        <v/>
      </c>
      <c r="U233" s="221"/>
      <c r="V233" s="242" t="str">
        <f>+IF(H233=0,"",'Ark1'!T992)</f>
        <v/>
      </c>
      <c r="W233" s="243" t="str">
        <f>+IF(H233=0,"",'Ark1'!W992)</f>
        <v/>
      </c>
      <c r="X233" s="243" t="str">
        <f>+IF(H233=0,"",'Ark1'!X992)</f>
        <v/>
      </c>
      <c r="Y233" s="243" t="str">
        <f>+IF(H233=0,"",'Ark1'!Y992)</f>
        <v/>
      </c>
      <c r="Z233" s="243" t="str">
        <f>+IF(H233=0,"",'Ark1'!Z992)</f>
        <v/>
      </c>
      <c r="AA233" s="243" t="str">
        <f>+IF(H233=0,"",'Ark1'!AA992)</f>
        <v/>
      </c>
      <c r="AB233" s="242" t="str">
        <f>+IF(H233=0,"",'Ark1'!AC992)</f>
        <v/>
      </c>
      <c r="AC233" s="243" t="str">
        <f>+IF(H233=0,"",'Ark1'!AE992)</f>
        <v/>
      </c>
      <c r="AD233" s="242" t="str">
        <f t="shared" si="202"/>
        <v/>
      </c>
      <c r="AE233" s="241" t="str">
        <f t="shared" si="203"/>
        <v/>
      </c>
      <c r="AF233" s="221"/>
      <c r="AG233" s="28"/>
      <c r="AI233" s="30"/>
      <c r="AJ233" s="28"/>
      <c r="AK233" s="29"/>
      <c r="AL233" s="29"/>
      <c r="AP233" s="29"/>
    </row>
    <row r="234" spans="1:72" ht="15" customHeight="1">
      <c r="A234" s="221"/>
      <c r="B234" s="244">
        <f>+'Ark1'!C993</f>
        <v>2024</v>
      </c>
      <c r="C234" s="240">
        <f>+'Ark1'!L993</f>
        <v>15</v>
      </c>
      <c r="D234" s="240" t="s">
        <v>40</v>
      </c>
      <c r="E234" s="240">
        <f>+'Ark1'!D993</f>
        <v>12</v>
      </c>
      <c r="F234" s="240" t="str">
        <f t="shared" si="201"/>
        <v>Des</v>
      </c>
      <c r="G234" s="376">
        <f>+'Ark1'!Q993</f>
        <v>0</v>
      </c>
      <c r="H234" s="376">
        <f>+'Ark1'!R993</f>
        <v>0</v>
      </c>
      <c r="I234" s="242" t="str">
        <f>+IF(H234=0,"",'Ark1'!AG993)</f>
        <v/>
      </c>
      <c r="J234" s="242" t="str">
        <f>+IF(H234=0,"",'Ark1'!AH993)</f>
        <v/>
      </c>
      <c r="K234" s="222"/>
      <c r="L234" s="391">
        <f>+IF(J234=0,"",'Ark1'!AJ993)</f>
        <v>0</v>
      </c>
      <c r="M234" s="222"/>
      <c r="N234" s="222"/>
      <c r="O234" s="222"/>
      <c r="P234" s="33" t="str">
        <f>+IF(H234=0,"",'Ark1'!U993)</f>
        <v/>
      </c>
      <c r="Q234" s="221"/>
      <c r="R234" s="496" t="str">
        <f>+IF(L234=0,"",'Ark1'!AK993)</f>
        <v/>
      </c>
      <c r="S234" s="494"/>
      <c r="T234" s="497" t="str">
        <f>+IF(L234=0,"",'Ark1'!AL993)</f>
        <v/>
      </c>
      <c r="U234" s="221"/>
      <c r="V234" s="242" t="str">
        <f>+IF(H234=0,"",'Ark1'!T993)</f>
        <v/>
      </c>
      <c r="W234" s="243" t="str">
        <f>+IF(H234=0,"",'Ark1'!W993)</f>
        <v/>
      </c>
      <c r="X234" s="243" t="str">
        <f>+IF(H234=0,"",'Ark1'!X993)</f>
        <v/>
      </c>
      <c r="Y234" s="243" t="str">
        <f>+IF(H234=0,"",'Ark1'!Y993)</f>
        <v/>
      </c>
      <c r="Z234" s="243" t="str">
        <f>+IF(H234=0,"",'Ark1'!Z993)</f>
        <v/>
      </c>
      <c r="AA234" s="243" t="str">
        <f>+IF(H234=0,"",'Ark1'!AA993)</f>
        <v/>
      </c>
      <c r="AB234" s="242" t="str">
        <f>+IF(H234=0,"",'Ark1'!AC993)</f>
        <v/>
      </c>
      <c r="AC234" s="243" t="str">
        <f>+IF(H234=0,"",'Ark1'!AE993)</f>
        <v/>
      </c>
      <c r="AD234" s="242" t="str">
        <f t="shared" si="202"/>
        <v/>
      </c>
      <c r="AE234" s="241" t="str">
        <f t="shared" si="203"/>
        <v/>
      </c>
      <c r="AF234" s="221"/>
      <c r="AG234" s="28"/>
      <c r="AI234" s="30"/>
      <c r="AJ234" s="28"/>
      <c r="AK234" s="29"/>
      <c r="AL234" s="29"/>
      <c r="AP234" s="29"/>
    </row>
    <row r="235" spans="1:72" ht="15" customHeight="1">
      <c r="A235" s="221"/>
      <c r="B235" s="221"/>
      <c r="C235" s="221"/>
      <c r="D235" s="221"/>
      <c r="E235" s="221"/>
      <c r="F235" s="221"/>
      <c r="G235" s="372"/>
      <c r="H235" s="372"/>
      <c r="I235" s="221"/>
      <c r="J235" s="221"/>
      <c r="K235" s="221"/>
      <c r="L235" s="372"/>
      <c r="M235" s="221"/>
      <c r="N235" s="603"/>
      <c r="O235" s="603"/>
      <c r="P235" s="221"/>
      <c r="Q235" s="221"/>
      <c r="R235" s="494"/>
      <c r="S235" s="494"/>
      <c r="T235" s="494"/>
      <c r="U235" s="221"/>
      <c r="V235" s="221"/>
      <c r="W235" s="221"/>
      <c r="X235" s="221"/>
      <c r="Y235" s="221"/>
      <c r="Z235" s="221"/>
      <c r="AA235" s="221"/>
      <c r="AB235" s="221"/>
      <c r="AC235" s="221"/>
      <c r="AD235" s="487"/>
      <c r="AE235" s="221"/>
      <c r="AF235" s="221"/>
      <c r="AG235" s="28"/>
    </row>
    <row r="236" spans="1:72" ht="15" customHeight="1">
      <c r="A236" s="221"/>
      <c r="B236" s="221"/>
      <c r="C236" s="221"/>
      <c r="D236" s="221"/>
      <c r="E236" s="221"/>
      <c r="F236" s="221"/>
      <c r="G236" s="372"/>
      <c r="H236" s="372"/>
      <c r="I236" s="221"/>
      <c r="J236" s="221"/>
      <c r="K236" s="221"/>
      <c r="L236" s="372"/>
      <c r="M236" s="221"/>
      <c r="N236" s="603"/>
      <c r="O236" s="603"/>
      <c r="P236" s="221"/>
      <c r="Q236" s="221"/>
      <c r="R236" s="494"/>
      <c r="S236" s="494"/>
      <c r="T236" s="494"/>
      <c r="U236" s="221"/>
      <c r="V236" s="221"/>
      <c r="W236" s="221"/>
      <c r="X236" s="221"/>
      <c r="Y236" s="221"/>
      <c r="Z236" s="221"/>
      <c r="AA236" s="221"/>
      <c r="AB236" s="221"/>
      <c r="AC236" s="221"/>
      <c r="AD236" s="487"/>
      <c r="AE236" s="221"/>
      <c r="AF236" s="221"/>
      <c r="AG236" s="28"/>
    </row>
    <row r="237" spans="1:72" ht="15" customHeight="1">
      <c r="A237" s="305"/>
      <c r="B237" s="305"/>
      <c r="C237" s="305"/>
      <c r="D237" s="305"/>
      <c r="E237" s="305"/>
      <c r="F237" s="305"/>
      <c r="G237" s="392"/>
      <c r="H237" s="392"/>
      <c r="I237" s="305"/>
      <c r="J237" s="305"/>
      <c r="K237" s="305"/>
      <c r="L237" s="392"/>
      <c r="M237" s="305"/>
      <c r="N237" s="305"/>
      <c r="O237" s="305"/>
      <c r="P237" s="305"/>
      <c r="Q237" s="305"/>
      <c r="R237" s="498"/>
      <c r="S237" s="498"/>
      <c r="T237" s="498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403"/>
      <c r="AE237" s="305"/>
      <c r="AF237" s="305"/>
      <c r="AG237" s="28"/>
    </row>
    <row r="238" spans="1:72" ht="15" customHeight="1">
      <c r="A238" s="305"/>
      <c r="B238" s="305"/>
      <c r="C238" s="349" t="s">
        <v>0</v>
      </c>
      <c r="D238" s="305"/>
      <c r="E238" s="350" t="str">
        <f>+D240</f>
        <v>P-</v>
      </c>
      <c r="F238" s="349" t="s">
        <v>582</v>
      </c>
      <c r="G238" s="392"/>
      <c r="H238" s="391">
        <f>SUM(H240:H251)</f>
        <v>1235</v>
      </c>
      <c r="I238" s="306"/>
      <c r="J238" s="306"/>
      <c r="K238" s="306"/>
      <c r="L238" s="392"/>
      <c r="M238" s="306"/>
      <c r="N238" s="306"/>
      <c r="O238" s="306"/>
      <c r="P238" s="272">
        <f>+Klasse!M28</f>
        <v>9.536032388663962</v>
      </c>
      <c r="Q238" s="305"/>
      <c r="R238" s="498"/>
      <c r="S238" s="498"/>
      <c r="T238" s="498"/>
      <c r="U238" s="305"/>
      <c r="V238" s="305"/>
      <c r="W238" s="307"/>
      <c r="X238" s="307"/>
      <c r="Y238" s="307"/>
      <c r="Z238" s="307"/>
      <c r="AA238" s="307"/>
      <c r="AB238" s="305"/>
      <c r="AC238" s="307"/>
      <c r="AD238" s="225">
        <f>+P238/C240</f>
        <v>9.536032388663962</v>
      </c>
      <c r="AE238" s="306"/>
      <c r="AF238" s="305"/>
      <c r="AG238" s="28"/>
    </row>
    <row r="239" spans="1:72" ht="15" customHeight="1">
      <c r="A239" s="305"/>
      <c r="B239" s="305"/>
      <c r="C239" s="305"/>
      <c r="D239" s="305"/>
      <c r="E239" s="305"/>
      <c r="F239" s="305"/>
      <c r="G239" s="392"/>
      <c r="H239" s="392"/>
      <c r="I239" s="306"/>
      <c r="J239" s="306"/>
      <c r="K239" s="306"/>
      <c r="L239" s="392"/>
      <c r="M239" s="306"/>
      <c r="N239" s="306"/>
      <c r="O239" s="306"/>
      <c r="P239" s="305"/>
      <c r="Q239" s="305"/>
      <c r="R239" s="498"/>
      <c r="S239" s="498"/>
      <c r="T239" s="498"/>
      <c r="U239" s="305"/>
      <c r="V239" s="305"/>
      <c r="W239" s="307"/>
      <c r="X239" s="307"/>
      <c r="Y239" s="307"/>
      <c r="Z239" s="307"/>
      <c r="AA239" s="307"/>
      <c r="AB239" s="305"/>
      <c r="AC239" s="307"/>
      <c r="AD239" s="403"/>
      <c r="AE239" s="307"/>
      <c r="AF239" s="305"/>
      <c r="AG239" s="28"/>
      <c r="BK239" s="29" t="e">
        <f>+#REF!</f>
        <v>#REF!</v>
      </c>
      <c r="BL239" s="29" t="e">
        <f t="shared" ref="BL239" si="204">+BK239</f>
        <v>#REF!</v>
      </c>
      <c r="BM239" s="29" t="e">
        <f t="shared" ref="BM239" si="205">+BL239</f>
        <v>#REF!</v>
      </c>
      <c r="BN239" s="29" t="e">
        <f t="shared" ref="BN239" si="206">+BM239</f>
        <v>#REF!</v>
      </c>
      <c r="BO239" s="29" t="e">
        <f t="shared" ref="BO239" si="207">+BN239</f>
        <v>#REF!</v>
      </c>
      <c r="BP239" s="29" t="e">
        <f t="shared" ref="BP239" si="208">+BO239</f>
        <v>#REF!</v>
      </c>
      <c r="BQ239" s="29" t="e">
        <f t="shared" ref="BQ239" si="209">+BP239</f>
        <v>#REF!</v>
      </c>
      <c r="BR239" s="29" t="e">
        <f t="shared" ref="BR239" si="210">+BQ239</f>
        <v>#REF!</v>
      </c>
      <c r="BS239" s="29" t="e">
        <f t="shared" ref="BS239" si="211">+BR239</f>
        <v>#REF!</v>
      </c>
      <c r="BT239" s="29" t="e">
        <f t="shared" ref="BT239" si="212">+BS239</f>
        <v>#REF!</v>
      </c>
    </row>
    <row r="240" spans="1:72" ht="15.6">
      <c r="A240" s="305"/>
      <c r="B240" s="305">
        <f>+'Ark1'!C994</f>
        <v>2023</v>
      </c>
      <c r="C240" s="240">
        <f>+'Ark1'!L994</f>
        <v>1</v>
      </c>
      <c r="D240" s="240" t="str">
        <f t="shared" ref="D240:D251" si="213">+D13</f>
        <v>P-</v>
      </c>
      <c r="E240" s="240">
        <f>+'Ark1'!D994</f>
        <v>1</v>
      </c>
      <c r="F240" s="240" t="str">
        <f t="shared" ref="F240:F251" si="214">+F223</f>
        <v>Jan</v>
      </c>
      <c r="G240" s="376">
        <f>+'Ark1'!Q994</f>
        <v>10</v>
      </c>
      <c r="H240" s="376">
        <f>+'Ark1'!R994</f>
        <v>24</v>
      </c>
      <c r="I240" s="242">
        <f>+IF(H240=0,"",'Ark1'!AG994)</f>
        <v>0.27325515199817835</v>
      </c>
      <c r="J240" s="242">
        <f>+IF(H240=0,"",'Ark1'!AH994)</f>
        <v>9.3739446822880865E-2</v>
      </c>
      <c r="K240" s="222"/>
      <c r="L240" s="391">
        <f>+IF(J240=0,"",'Ark1'!AJ994)</f>
        <v>0</v>
      </c>
      <c r="M240" s="222"/>
      <c r="N240" s="222"/>
      <c r="O240" s="222"/>
      <c r="P240" s="33">
        <f>+IF(H240=0,"",'Ark1'!U994)</f>
        <v>7.1708333333333316</v>
      </c>
      <c r="Q240" s="221"/>
      <c r="R240" s="496" t="str">
        <f>+IF(L240=0,"",'Ark1'!AK994)</f>
        <v/>
      </c>
      <c r="S240" s="494"/>
      <c r="T240" s="497" t="str">
        <f>+IF(L240=0,"",'Ark1'!AL994)</f>
        <v/>
      </c>
      <c r="U240" s="221"/>
      <c r="V240" s="242">
        <f>+IF(H240=0,"",'Ark1'!T994)</f>
        <v>2.4583333333333339</v>
      </c>
      <c r="W240" s="243">
        <f>+IF(H240=0,"",'Ark1'!W994)</f>
        <v>0</v>
      </c>
      <c r="X240" s="243">
        <f>+IF(H240=0,"",'Ark1'!X994)</f>
        <v>0</v>
      </c>
      <c r="Y240" s="243">
        <f>+IF(H240=0,"",'Ark1'!Y994)</f>
        <v>0</v>
      </c>
      <c r="Z240" s="243">
        <f>+IF(H240=0,"",'Ark1'!Z994)</f>
        <v>0</v>
      </c>
      <c r="AA240" s="243">
        <f>+IF(H240=0,"",'Ark1'!AA994)</f>
        <v>2.5002465156237941</v>
      </c>
      <c r="AB240" s="242">
        <f>+IF(H240=0,"",'Ark1'!AC994)</f>
        <v>0.81543274128253806</v>
      </c>
      <c r="AC240" s="243">
        <f>+IF(H240=0,"",'Ark1'!AE994)</f>
        <v>45.821524331091361</v>
      </c>
      <c r="AD240" s="242">
        <f t="shared" ref="AD240:AD251" si="215">+IF(H240=0,"",+P240/C240)</f>
        <v>7.1708333333333316</v>
      </c>
      <c r="AE240" s="241">
        <f t="shared" ref="AE240:AE251" si="216">+IF(H240=0,"",G240/H240)</f>
        <v>0.41666666666666669</v>
      </c>
      <c r="AF240" s="305"/>
      <c r="AG240" s="28"/>
      <c r="AH240" s="28"/>
      <c r="AI240" s="30"/>
      <c r="AK240" s="28"/>
      <c r="AL240" s="29"/>
      <c r="AP240" s="29"/>
    </row>
    <row r="241" spans="1:72" ht="15.6">
      <c r="A241" s="305"/>
      <c r="B241" s="305">
        <f>+'Ark1'!C995</f>
        <v>2023</v>
      </c>
      <c r="C241" s="240">
        <f>+'Ark1'!L995</f>
        <v>1</v>
      </c>
      <c r="D241" s="240" t="str">
        <f t="shared" si="213"/>
        <v>P-</v>
      </c>
      <c r="E241" s="240">
        <f>+'Ark1'!D995</f>
        <v>2</v>
      </c>
      <c r="F241" s="240" t="str">
        <f t="shared" si="214"/>
        <v>Feb</v>
      </c>
      <c r="G241" s="376">
        <f>+'Ark1'!Q995</f>
        <v>6</v>
      </c>
      <c r="H241" s="376">
        <f>+'Ark1'!R995</f>
        <v>8</v>
      </c>
      <c r="I241" s="242">
        <f>+IF(H241=0,"",'Ark1'!AG995)</f>
        <v>6.1728395061728399E-2</v>
      </c>
      <c r="J241" s="242">
        <f>+IF(H241=0,"",'Ark1'!AH995)</f>
        <v>2.7247290368406403E-2</v>
      </c>
      <c r="K241" s="222"/>
      <c r="L241" s="391">
        <f>+IF(J241=0,"",'Ark1'!AJ995)</f>
        <v>0</v>
      </c>
      <c r="M241" s="222"/>
      <c r="N241" s="222"/>
      <c r="O241" s="222"/>
      <c r="P241" s="33">
        <f>+IF(H241=0,"",'Ark1'!U995)</f>
        <v>9.4749999999999996</v>
      </c>
      <c r="Q241" s="221"/>
      <c r="R241" s="496" t="str">
        <f>+IF(L241=0,"",'Ark1'!AK995)</f>
        <v/>
      </c>
      <c r="S241" s="494"/>
      <c r="T241" s="497" t="str">
        <f>+IF(L241=0,"",'Ark1'!AL995)</f>
        <v/>
      </c>
      <c r="U241" s="221"/>
      <c r="V241" s="242">
        <f>+IF(H241=0,"",'Ark1'!T995)</f>
        <v>2.125</v>
      </c>
      <c r="W241" s="243">
        <f>+IF(H241=0,"",'Ark1'!W995)</f>
        <v>0</v>
      </c>
      <c r="X241" s="243">
        <f>+IF(H241=0,"",'Ark1'!X995)</f>
        <v>12.5</v>
      </c>
      <c r="Y241" s="243">
        <f>+IF(H241=0,"",'Ark1'!Y995)</f>
        <v>0</v>
      </c>
      <c r="Z241" s="243">
        <f>+IF(H241=0,"",'Ark1'!Z995)</f>
        <v>0</v>
      </c>
      <c r="AA241" s="243">
        <f>+IF(H241=0,"",'Ark1'!AA995)</f>
        <v>5.8484506495310402</v>
      </c>
      <c r="AB241" s="242">
        <f>+IF(H241=0,"",'Ark1'!AC995)</f>
        <v>0.33071891388307378</v>
      </c>
      <c r="AC241" s="243">
        <f>+IF(H241=0,"",'Ark1'!AE995)</f>
        <v>73.83569363753945</v>
      </c>
      <c r="AD241" s="242">
        <f t="shared" si="215"/>
        <v>9.4749999999999996</v>
      </c>
      <c r="AE241" s="241">
        <f t="shared" si="216"/>
        <v>0.75</v>
      </c>
      <c r="AF241" s="305"/>
      <c r="AG241" s="28"/>
      <c r="AH241" s="28"/>
      <c r="AI241" s="30"/>
      <c r="AK241" s="28"/>
      <c r="AL241" s="29"/>
      <c r="AP241" s="29"/>
    </row>
    <row r="242" spans="1:72" ht="15.6">
      <c r="A242" s="305"/>
      <c r="B242" s="305">
        <f>+'Ark1'!C996</f>
        <v>2023</v>
      </c>
      <c r="C242" s="240">
        <f>+'Ark1'!L996</f>
        <v>1</v>
      </c>
      <c r="D242" s="240" t="str">
        <f t="shared" si="213"/>
        <v>P-</v>
      </c>
      <c r="E242" s="240">
        <f>+'Ark1'!D996</f>
        <v>3</v>
      </c>
      <c r="F242" s="240" t="str">
        <f t="shared" si="214"/>
        <v>Mar</v>
      </c>
      <c r="G242" s="376">
        <f>+'Ark1'!Q996</f>
        <v>47</v>
      </c>
      <c r="H242" s="376">
        <f>+'Ark1'!R996</f>
        <v>57</v>
      </c>
      <c r="I242" s="242">
        <f>+IF(H242=0,"",'Ark1'!AG996)</f>
        <v>0.12094207511139402</v>
      </c>
      <c r="J242" s="242">
        <f>+IF(H242=0,"",'Ark1'!AH996)</f>
        <v>6.1109075713656015E-2</v>
      </c>
      <c r="K242" s="222"/>
      <c r="L242" s="391">
        <f>+IF(J242=0,"",'Ark1'!AJ996)</f>
        <v>4</v>
      </c>
      <c r="M242" s="222"/>
      <c r="N242" s="222"/>
      <c r="O242" s="222"/>
      <c r="P242" s="33">
        <f>+IF(H242=0,"",'Ark1'!U996)</f>
        <v>12.50526315789473</v>
      </c>
      <c r="Q242" s="221"/>
      <c r="R242" s="496">
        <f>+IF(L242=0,"",'Ark1'!AK996)</f>
        <v>103.02500000000001</v>
      </c>
      <c r="S242" s="494"/>
      <c r="T242" s="497">
        <f>+IF(L242=0,"",'Ark1'!AL996)</f>
        <v>11.740721786917803</v>
      </c>
      <c r="U242" s="221"/>
      <c r="V242" s="242">
        <f>+IF(H242=0,"",'Ark1'!T996)</f>
        <v>2.4210526315789473</v>
      </c>
      <c r="W242" s="243">
        <f>+IF(H242=0,"",'Ark1'!W996)</f>
        <v>0</v>
      </c>
      <c r="X242" s="243">
        <f>+IF(H242=0,"",'Ark1'!X996)</f>
        <v>28.07017543859649</v>
      </c>
      <c r="Y242" s="243">
        <f>+IF(H242=0,"",'Ark1'!Y996)</f>
        <v>3.5087719298245608</v>
      </c>
      <c r="Z242" s="243">
        <f>+IF(H242=0,"",'Ark1'!Z996)</f>
        <v>0</v>
      </c>
      <c r="AA242" s="243">
        <f>+IF(H242=0,"",'Ark1'!AA996)</f>
        <v>5.360852938571778</v>
      </c>
      <c r="AB242" s="242">
        <f>+IF(H242=0,"",'Ark1'!AC996)</f>
        <v>0.72420236633509805</v>
      </c>
      <c r="AC242" s="243">
        <f>+IF(H242=0,"",'Ark1'!AE996)</f>
        <v>36.862211660266112</v>
      </c>
      <c r="AD242" s="242">
        <f t="shared" si="215"/>
        <v>12.50526315789473</v>
      </c>
      <c r="AE242" s="241">
        <f t="shared" si="216"/>
        <v>0.82456140350877194</v>
      </c>
      <c r="AF242" s="305"/>
      <c r="AG242" s="28"/>
      <c r="AI242" s="30"/>
      <c r="AK242" s="28"/>
      <c r="AM242" s="30"/>
      <c r="AN242" s="28"/>
      <c r="AO242" s="28"/>
      <c r="AP242" s="28"/>
      <c r="AQ242" s="30"/>
      <c r="AR242" s="28"/>
      <c r="AS242" s="245"/>
      <c r="AT242" s="28"/>
      <c r="AU242" s="28"/>
    </row>
    <row r="243" spans="1:72" ht="15.6">
      <c r="A243" s="305"/>
      <c r="B243" s="305">
        <f>+'Ark1'!C997</f>
        <v>2023</v>
      </c>
      <c r="C243" s="240">
        <f>+'Ark1'!L997</f>
        <v>1</v>
      </c>
      <c r="D243" s="240" t="str">
        <f t="shared" si="213"/>
        <v>P-</v>
      </c>
      <c r="E243" s="240">
        <f>+'Ark1'!D997</f>
        <v>4</v>
      </c>
      <c r="F243" s="240" t="str">
        <f t="shared" si="214"/>
        <v>Apr</v>
      </c>
      <c r="G243" s="376">
        <f>+'Ark1'!Q997</f>
        <v>1</v>
      </c>
      <c r="H243" s="376">
        <f>+'Ark1'!R997</f>
        <v>1</v>
      </c>
      <c r="I243" s="242">
        <f>+IF(H243=0,"",'Ark1'!AG997)</f>
        <v>3.5663338088445073E-2</v>
      </c>
      <c r="J243" s="242">
        <f>+IF(H243=0,"",'Ark1'!AH997)</f>
        <v>1.1790033287704381E-2</v>
      </c>
      <c r="K243" s="222"/>
      <c r="L243" s="391">
        <f>+IF(J243=0,"",'Ark1'!AJ997)</f>
        <v>0</v>
      </c>
      <c r="M243" s="222"/>
      <c r="N243" s="222"/>
      <c r="O243" s="222"/>
      <c r="P243" s="33">
        <f>+IF(H243=0,"",'Ark1'!U997)</f>
        <v>7.7</v>
      </c>
      <c r="Q243" s="221"/>
      <c r="R243" s="496" t="str">
        <f>+IF(L243=0,"",'Ark1'!AK997)</f>
        <v/>
      </c>
      <c r="S243" s="494"/>
      <c r="T243" s="497" t="str">
        <f>+IF(L243=0,"",'Ark1'!AL997)</f>
        <v/>
      </c>
      <c r="U243" s="221"/>
      <c r="V243" s="242">
        <f>+IF(H243=0,"",'Ark1'!T997)</f>
        <v>2</v>
      </c>
      <c r="W243" s="243">
        <f>+IF(H243=0,"",'Ark1'!W997)</f>
        <v>0</v>
      </c>
      <c r="X243" s="243">
        <f>+IF(H243=0,"",'Ark1'!X997)</f>
        <v>0</v>
      </c>
      <c r="Y243" s="243">
        <f>+IF(H243=0,"",'Ark1'!Y997)</f>
        <v>0</v>
      </c>
      <c r="Z243" s="243">
        <f>+IF(H243=0,"",'Ark1'!Z997)</f>
        <v>0</v>
      </c>
      <c r="AA243" s="243">
        <f>+IF(H243=0,"",'Ark1'!AA997)</f>
        <v>0</v>
      </c>
      <c r="AB243" s="242">
        <f>+IF(H243=0,"",'Ark1'!AC997)</f>
        <v>0</v>
      </c>
      <c r="AC243" s="243">
        <f>+IF(H243=0,"",'Ark1'!AE997)</f>
        <v>0</v>
      </c>
      <c r="AD243" s="242">
        <f t="shared" si="215"/>
        <v>7.7</v>
      </c>
      <c r="AE243" s="241">
        <f t="shared" si="216"/>
        <v>1</v>
      </c>
      <c r="AF243" s="305"/>
      <c r="AG243" s="28"/>
      <c r="AI243" s="30"/>
      <c r="AK243" s="28"/>
      <c r="AM243" s="30"/>
      <c r="AN243" s="28"/>
      <c r="AO243" s="28"/>
      <c r="AP243" s="28"/>
      <c r="AQ243" s="30"/>
      <c r="AR243" s="28"/>
      <c r="AS243" s="245"/>
      <c r="AT243" s="28"/>
      <c r="AU243" s="28"/>
    </row>
    <row r="244" spans="1:72" ht="15.6">
      <c r="A244" s="305"/>
      <c r="B244" s="305">
        <f>+'Ark1'!C998</f>
        <v>2023</v>
      </c>
      <c r="C244" s="240">
        <f>+'Ark1'!L998</f>
        <v>1</v>
      </c>
      <c r="D244" s="240" t="str">
        <f t="shared" si="213"/>
        <v>P-</v>
      </c>
      <c r="E244" s="240">
        <f>+'Ark1'!D998</f>
        <v>5</v>
      </c>
      <c r="F244" s="240" t="str">
        <f t="shared" si="214"/>
        <v>Mai</v>
      </c>
      <c r="G244" s="376">
        <f>+'Ark1'!Q998</f>
        <v>5</v>
      </c>
      <c r="H244" s="376">
        <f>+'Ark1'!R998</f>
        <v>10</v>
      </c>
      <c r="I244" s="242">
        <f>+IF(H244=0,"",'Ark1'!AG998)</f>
        <v>0.2463054187192118</v>
      </c>
      <c r="J244" s="242">
        <f>+IF(H244=0,"",'Ark1'!AH998)</f>
        <v>0.10522803685547828</v>
      </c>
      <c r="K244" s="222"/>
      <c r="L244" s="391">
        <f>+IF(J244=0,"",'Ark1'!AJ998)</f>
        <v>1</v>
      </c>
      <c r="M244" s="222"/>
      <c r="N244" s="222"/>
      <c r="O244" s="222"/>
      <c r="P244" s="33">
        <f>+IF(H244=0,"",'Ark1'!U998)</f>
        <v>11.07</v>
      </c>
      <c r="Q244" s="221"/>
      <c r="R244" s="496">
        <f>+IF(L244=0,"",'Ark1'!AK998)</f>
        <v>108.3</v>
      </c>
      <c r="S244" s="494"/>
      <c r="T244" s="497">
        <f>+IF(L244=0,"",'Ark1'!AL998)</f>
        <v>13.225859713887008</v>
      </c>
      <c r="U244" s="221"/>
      <c r="V244" s="242">
        <f>+IF(H244=0,"",'Ark1'!T998)</f>
        <v>3.1</v>
      </c>
      <c r="W244" s="243">
        <f>+IF(H244=0,"",'Ark1'!W998)</f>
        <v>0</v>
      </c>
      <c r="X244" s="243">
        <f>+IF(H244=0,"",'Ark1'!X998)</f>
        <v>30</v>
      </c>
      <c r="Y244" s="243">
        <f>+IF(H244=0,"",'Ark1'!Y998)</f>
        <v>0</v>
      </c>
      <c r="Z244" s="243">
        <f>+IF(H244=0,"",'Ark1'!Z998)</f>
        <v>0</v>
      </c>
      <c r="AA244" s="243">
        <f>+IF(H244=0,"",'Ark1'!AA998)</f>
        <v>4.4278775954174696</v>
      </c>
      <c r="AB244" s="242">
        <f>+IF(H244=0,"",'Ark1'!AC998)</f>
        <v>1.0440306508910544</v>
      </c>
      <c r="AC244" s="243">
        <f>+IF(H244=0,"",'Ark1'!AE998)</f>
        <v>64.527434357527923</v>
      </c>
      <c r="AD244" s="242">
        <f t="shared" si="215"/>
        <v>11.07</v>
      </c>
      <c r="AE244" s="241">
        <f t="shared" si="216"/>
        <v>0.5</v>
      </c>
      <c r="AF244" s="305"/>
      <c r="AG244" s="28"/>
      <c r="AI244" s="30"/>
      <c r="AK244" s="28"/>
      <c r="AM244" s="30"/>
      <c r="AN244" s="28"/>
      <c r="AO244" s="28"/>
      <c r="AP244" s="28"/>
      <c r="AQ244" s="30"/>
      <c r="AR244" s="28"/>
      <c r="AS244" s="245"/>
      <c r="AT244" s="28"/>
      <c r="AU244" s="28"/>
    </row>
    <row r="245" spans="1:72" ht="15.6">
      <c r="A245" s="305"/>
      <c r="B245" s="305">
        <f>+'Ark1'!C999</f>
        <v>2023</v>
      </c>
      <c r="C245" s="240">
        <f>+'Ark1'!L999</f>
        <v>1</v>
      </c>
      <c r="D245" s="240" t="str">
        <f t="shared" si="213"/>
        <v>P-</v>
      </c>
      <c r="E245" s="240">
        <f>+'Ark1'!D999</f>
        <v>6</v>
      </c>
      <c r="F245" s="240" t="str">
        <f t="shared" si="214"/>
        <v>Jun</v>
      </c>
      <c r="G245" s="376">
        <f>+'Ark1'!Q999</f>
        <v>3</v>
      </c>
      <c r="H245" s="376">
        <f>+'Ark1'!R999</f>
        <v>3</v>
      </c>
      <c r="I245" s="242">
        <f>+IF(H245=0,"",'Ark1'!AG999)</f>
        <v>4.9759495770442877E-2</v>
      </c>
      <c r="J245" s="242">
        <f>+IF(H245=0,"",'Ark1'!AH999)</f>
        <v>3.8668844145452942E-2</v>
      </c>
      <c r="K245" s="222"/>
      <c r="L245" s="391">
        <f>+IF(J245=0,"",'Ark1'!AJ999)</f>
        <v>1</v>
      </c>
      <c r="M245" s="222"/>
      <c r="N245" s="222"/>
      <c r="O245" s="222"/>
      <c r="P245" s="33">
        <f>+IF(H245=0,"",'Ark1'!U999)</f>
        <v>16.866666666666664</v>
      </c>
      <c r="Q245" s="221"/>
      <c r="R245" s="496">
        <f>+IF(L245=0,"",'Ark1'!AK999)</f>
        <v>113.9</v>
      </c>
      <c r="S245" s="494"/>
      <c r="T245" s="497">
        <f>+IF(L245=0,"",'Ark1'!AL999)</f>
        <v>14.753169136213979</v>
      </c>
      <c r="U245" s="221"/>
      <c r="V245" s="242">
        <f>+IF(H245=0,"",'Ark1'!T999)</f>
        <v>3</v>
      </c>
      <c r="W245" s="243">
        <f>+IF(H245=0,"",'Ark1'!W999)</f>
        <v>0</v>
      </c>
      <c r="X245" s="243">
        <f>+IF(H245=0,"",'Ark1'!X999)</f>
        <v>66.666666666666686</v>
      </c>
      <c r="Y245" s="243">
        <f>+IF(H245=0,"",'Ark1'!Y999)</f>
        <v>0</v>
      </c>
      <c r="Z245" s="243">
        <f>+IF(H245=0,"",'Ark1'!Z999)</f>
        <v>0</v>
      </c>
      <c r="AA245" s="243">
        <f>+IF(H245=0,"",'Ark1'!AA999)</f>
        <v>4.001110956832985</v>
      </c>
      <c r="AB245" s="242">
        <f>+IF(H245=0,"",'Ark1'!AC999)</f>
        <v>0.81649658092772603</v>
      </c>
      <c r="AC245" s="243">
        <f>+IF(H245=0,"",'Ark1'!AE999)</f>
        <v>-51.016866923755991</v>
      </c>
      <c r="AD245" s="242">
        <f t="shared" si="215"/>
        <v>16.866666666666664</v>
      </c>
      <c r="AE245" s="241">
        <f t="shared" si="216"/>
        <v>1</v>
      </c>
      <c r="AF245" s="305"/>
      <c r="AI245" s="30"/>
      <c r="AJ245" s="28"/>
      <c r="AM245" s="28"/>
      <c r="AN245" s="28"/>
      <c r="AO245" s="28"/>
      <c r="AQ245" s="28"/>
      <c r="AR245" s="245"/>
      <c r="AS245" s="28"/>
      <c r="AT245" s="28"/>
    </row>
    <row r="246" spans="1:72" ht="15.6">
      <c r="A246" s="305"/>
      <c r="B246" s="305">
        <f>+'Ark1'!C1000</f>
        <v>2023</v>
      </c>
      <c r="C246" s="240">
        <f>+'Ark1'!L1000</f>
        <v>1</v>
      </c>
      <c r="D246" s="240" t="str">
        <f t="shared" si="213"/>
        <v>P-</v>
      </c>
      <c r="E246" s="240">
        <f>+'Ark1'!D1000</f>
        <v>7</v>
      </c>
      <c r="F246" s="240" t="str">
        <f t="shared" si="214"/>
        <v>Jul</v>
      </c>
      <c r="G246" s="376">
        <f>+'Ark1'!Q1000</f>
        <v>2</v>
      </c>
      <c r="H246" s="376">
        <f>+'Ark1'!R1000</f>
        <v>5</v>
      </c>
      <c r="I246" s="242">
        <f>+IF(H246=0,"",'Ark1'!AG1000)</f>
        <v>0.12787723785166238</v>
      </c>
      <c r="J246" s="242">
        <f>+IF(H246=0,"",'Ark1'!AH1000)</f>
        <v>8.8368876600277313E-2</v>
      </c>
      <c r="K246" s="222"/>
      <c r="L246" s="391">
        <f>+IF(J246=0,"",'Ark1'!AJ1000)</f>
        <v>2</v>
      </c>
      <c r="M246" s="222"/>
      <c r="N246" s="222"/>
      <c r="O246" s="222"/>
      <c r="P246" s="33">
        <f>+IF(H246=0,"",'Ark1'!U1000)</f>
        <v>14.9</v>
      </c>
      <c r="Q246" s="221"/>
      <c r="R246" s="496">
        <f>+IF(L246=0,"",'Ark1'!AK1000)</f>
        <v>118.4</v>
      </c>
      <c r="S246" s="494"/>
      <c r="T246" s="497">
        <f>+IF(L246=0,"",'Ark1'!AL1000)</f>
        <v>6.7478110872011516</v>
      </c>
      <c r="U246" s="221"/>
      <c r="V246" s="242">
        <f>+IF(H246=0,"",'Ark1'!T1000)</f>
        <v>1.4</v>
      </c>
      <c r="W246" s="243">
        <f>+IF(H246=0,"",'Ark1'!W1000)</f>
        <v>0</v>
      </c>
      <c r="X246" s="243">
        <f>+IF(H246=0,"",'Ark1'!X1000)</f>
        <v>40</v>
      </c>
      <c r="Y246" s="243">
        <f>+IF(H246=0,"",'Ark1'!Y1000)</f>
        <v>0</v>
      </c>
      <c r="Z246" s="243">
        <f>+IF(H246=0,"",'Ark1'!Z1000)</f>
        <v>0</v>
      </c>
      <c r="AA246" s="243">
        <f>+IF(H246=0,"",'Ark1'!AA1000)</f>
        <v>3.3334666640001047</v>
      </c>
      <c r="AB246" s="242">
        <f>+IF(H246=0,"",'Ark1'!AC1000)</f>
        <v>0.48989794855663593</v>
      </c>
      <c r="AC246" s="243">
        <f>+IF(H246=0,"",'Ark1'!AE1000)</f>
        <v>-90.627495455658362</v>
      </c>
      <c r="AD246" s="242">
        <f t="shared" si="215"/>
        <v>14.9</v>
      </c>
      <c r="AE246" s="241">
        <f t="shared" si="216"/>
        <v>0.4</v>
      </c>
      <c r="AF246" s="305"/>
      <c r="AI246" s="30"/>
      <c r="AJ246" s="28"/>
      <c r="AM246" s="28"/>
      <c r="AN246" s="28"/>
      <c r="AO246" s="28"/>
      <c r="AQ246" s="28"/>
      <c r="AR246" s="245"/>
      <c r="AS246" s="28"/>
      <c r="AT246" s="28"/>
    </row>
    <row r="247" spans="1:72" ht="15.6">
      <c r="A247" s="305"/>
      <c r="B247" s="305">
        <f>+'Ark1'!C1001</f>
        <v>2023</v>
      </c>
      <c r="C247" s="240">
        <f>+'Ark1'!L1001</f>
        <v>1</v>
      </c>
      <c r="D247" s="240" t="str">
        <f t="shared" si="213"/>
        <v>P-</v>
      </c>
      <c r="E247" s="240">
        <f>+'Ark1'!D1001</f>
        <v>8</v>
      </c>
      <c r="F247" s="240" t="str">
        <f t="shared" si="214"/>
        <v>Aug</v>
      </c>
      <c r="G247" s="376">
        <f>+'Ark1'!Q1001</f>
        <v>47</v>
      </c>
      <c r="H247" s="376">
        <f>+'Ark1'!R1001</f>
        <v>87</v>
      </c>
      <c r="I247" s="242">
        <f>+IF(H247=0,"",'Ark1'!AG1001)</f>
        <v>8.4058783176649027E-2</v>
      </c>
      <c r="J247" s="242">
        <f>+IF(H247=0,"",'Ark1'!AH1001)</f>
        <v>4.6818784917523906E-2</v>
      </c>
      <c r="K247" s="222"/>
      <c r="L247" s="391">
        <f>+IF(J247=0,"",'Ark1'!AJ1001)</f>
        <v>37</v>
      </c>
      <c r="M247" s="222"/>
      <c r="N247" s="222"/>
      <c r="O247" s="222"/>
      <c r="P247" s="33">
        <f>+IF(H247=0,"",'Ark1'!U1001)</f>
        <v>12.21724137931035</v>
      </c>
      <c r="Q247" s="221"/>
      <c r="R247" s="496">
        <f>+IF(L247=0,"",'Ark1'!AK1001)</f>
        <v>104.46486486486488</v>
      </c>
      <c r="S247" s="494"/>
      <c r="T247" s="497">
        <f>+IF(L247=0,"",'Ark1'!AL1001)</f>
        <v>11.504351713775412</v>
      </c>
      <c r="U247" s="221"/>
      <c r="V247" s="242">
        <f>+IF(H247=0,"",'Ark1'!T1001)</f>
        <v>2.2528735632183903</v>
      </c>
      <c r="W247" s="243">
        <f>+IF(H247=0,"",'Ark1'!W1001)</f>
        <v>0</v>
      </c>
      <c r="X247" s="243">
        <f>+IF(H247=0,"",'Ark1'!X1001)</f>
        <v>40.229885057471265</v>
      </c>
      <c r="Y247" s="243">
        <f>+IF(H247=0,"",'Ark1'!Y1001)</f>
        <v>5.7471264367816097</v>
      </c>
      <c r="Z247" s="243">
        <f>+IF(H247=0,"",'Ark1'!Z1001)</f>
        <v>0</v>
      </c>
      <c r="AA247" s="243">
        <f>+IF(H247=0,"",'Ark1'!AA1001)</f>
        <v>6.9964557019973874</v>
      </c>
      <c r="AB247" s="242">
        <f>+IF(H247=0,"",'Ark1'!AC1001)</f>
        <v>0.80541830075194787</v>
      </c>
      <c r="AC247" s="243">
        <f>+IF(H247=0,"",'Ark1'!AE1001)</f>
        <v>47.34727810916457</v>
      </c>
      <c r="AD247" s="242">
        <f t="shared" si="215"/>
        <v>12.21724137931035</v>
      </c>
      <c r="AE247" s="241">
        <f t="shared" si="216"/>
        <v>0.54022988505747127</v>
      </c>
      <c r="AF247" s="305"/>
      <c r="AI247" s="30"/>
      <c r="AJ247" s="28"/>
      <c r="AM247" s="28"/>
      <c r="AN247" s="28"/>
      <c r="AO247" s="28"/>
      <c r="AQ247" s="28"/>
      <c r="AR247" s="245"/>
      <c r="AS247" s="28"/>
      <c r="AT247" s="28"/>
    </row>
    <row r="248" spans="1:72" ht="15.6">
      <c r="A248" s="305"/>
      <c r="B248" s="305">
        <f>+'Ark1'!C1002</f>
        <v>2023</v>
      </c>
      <c r="C248" s="240">
        <f>+'Ark1'!L1002</f>
        <v>1</v>
      </c>
      <c r="D248" s="240" t="str">
        <f t="shared" si="213"/>
        <v>P-</v>
      </c>
      <c r="E248" s="240">
        <f>+'Ark1'!D1002</f>
        <v>9</v>
      </c>
      <c r="F248" s="240" t="str">
        <f t="shared" si="214"/>
        <v>Sep</v>
      </c>
      <c r="G248" s="376">
        <f>+'Ark1'!Q1002</f>
        <v>127</v>
      </c>
      <c r="H248" s="376">
        <f>+'Ark1'!R1002</f>
        <v>199</v>
      </c>
      <c r="I248" s="242">
        <f>+IF(H248=0,"",'Ark1'!AG1002)</f>
        <v>5.5086657679329208E-2</v>
      </c>
      <c r="J248" s="242">
        <f>+IF(H248=0,"",'Ark1'!AH1002)</f>
        <v>2.7763191551785079E-2</v>
      </c>
      <c r="K248" s="222"/>
      <c r="L248" s="391">
        <f>+IF(J248=0,"",'Ark1'!AJ1002)</f>
        <v>37</v>
      </c>
      <c r="M248" s="222"/>
      <c r="N248" s="222"/>
      <c r="O248" s="222"/>
      <c r="P248" s="33">
        <f>+IF(H248=0,"",'Ark1'!U1002)</f>
        <v>10.08291457286432</v>
      </c>
      <c r="Q248" s="221"/>
      <c r="R248" s="496">
        <f>+IF(L248=0,"",'Ark1'!AK1002)</f>
        <v>99.067567567567522</v>
      </c>
      <c r="S248" s="494"/>
      <c r="T248" s="497">
        <f>+IF(L248=0,"",'Ark1'!AL1002)</f>
        <v>11.018728594983994</v>
      </c>
      <c r="U248" s="221"/>
      <c r="V248" s="242">
        <f>+IF(H248=0,"",'Ark1'!T1002)</f>
        <v>2.4472361809045222</v>
      </c>
      <c r="W248" s="243">
        <f>+IF(H248=0,"",'Ark1'!W1002)</f>
        <v>0</v>
      </c>
      <c r="X248" s="243">
        <f>+IF(H248=0,"",'Ark1'!X1002)</f>
        <v>17.085427135678387</v>
      </c>
      <c r="Y248" s="243">
        <f>+IF(H248=0,"",'Ark1'!Y1002)</f>
        <v>4.5226130653266319</v>
      </c>
      <c r="Z248" s="243">
        <f>+IF(H248=0,"",'Ark1'!Z1002)</f>
        <v>0</v>
      </c>
      <c r="AA248" s="243">
        <f>+IF(H248=0,"",'Ark1'!AA1002)</f>
        <v>5.8887602288515026</v>
      </c>
      <c r="AB248" s="242">
        <f>+IF(H248=0,"",'Ark1'!AC1002)</f>
        <v>1.0590504419955369</v>
      </c>
      <c r="AC248" s="243">
        <f>+IF(H248=0,"",'Ark1'!AE1002)</f>
        <v>48.049206583325926</v>
      </c>
      <c r="AD248" s="242">
        <f t="shared" si="215"/>
        <v>10.08291457286432</v>
      </c>
      <c r="AE248" s="241">
        <f t="shared" si="216"/>
        <v>0.63819095477386933</v>
      </c>
      <c r="AF248" s="305"/>
      <c r="AI248" s="30"/>
      <c r="AJ248" s="28"/>
      <c r="AM248" s="28"/>
      <c r="AN248" s="28"/>
      <c r="AO248" s="28"/>
      <c r="AQ248" s="28"/>
      <c r="AR248" s="245"/>
      <c r="AS248" s="28"/>
      <c r="AT248" s="28"/>
    </row>
    <row r="249" spans="1:72" ht="15.6">
      <c r="A249" s="305"/>
      <c r="B249" s="305">
        <f>+'Ark1'!C1003</f>
        <v>2023</v>
      </c>
      <c r="C249" s="240">
        <f>+'Ark1'!L1003</f>
        <v>1</v>
      </c>
      <c r="D249" s="240" t="str">
        <f t="shared" si="213"/>
        <v>P-</v>
      </c>
      <c r="E249" s="240">
        <f>+'Ark1'!D1003</f>
        <v>10</v>
      </c>
      <c r="F249" s="240" t="str">
        <f t="shared" si="214"/>
        <v>Okt</v>
      </c>
      <c r="G249" s="376">
        <f>+'Ark1'!Q1003</f>
        <v>304</v>
      </c>
      <c r="H249" s="376">
        <f>+'Ark1'!R1003</f>
        <v>532</v>
      </c>
      <c r="I249" s="242">
        <f>+IF(H249=0,"",'Ark1'!AG1003)</f>
        <v>0.12952169488389303</v>
      </c>
      <c r="J249" s="242">
        <f>+IF(H249=0,"",'Ark1'!AH1003)</f>
        <v>5.8683873002135449E-2</v>
      </c>
      <c r="K249" s="222"/>
      <c r="L249" s="391">
        <f>+IF(J249=0,"",'Ark1'!AJ1003)</f>
        <v>101</v>
      </c>
      <c r="M249" s="222"/>
      <c r="N249" s="222"/>
      <c r="O249" s="222"/>
      <c r="P249" s="33">
        <f>+IF(H249=0,"",'Ark1'!U1003)</f>
        <v>8.7233082706767018</v>
      </c>
      <c r="Q249" s="221"/>
      <c r="R249" s="496">
        <f>+IF(L249=0,"",'Ark1'!AK1003)</f>
        <v>93.853465346534691</v>
      </c>
      <c r="S249" s="494"/>
      <c r="T249" s="497">
        <f>+IF(L249=0,"",'Ark1'!AL1003)</f>
        <v>11.795306204033595</v>
      </c>
      <c r="U249" s="221"/>
      <c r="V249" s="242">
        <f>+IF(H249=0,"",'Ark1'!T1003)</f>
        <v>2.225563909774436</v>
      </c>
      <c r="W249" s="243">
        <f>+IF(H249=0,"",'Ark1'!W1003)</f>
        <v>0</v>
      </c>
      <c r="X249" s="243">
        <f>+IF(H249=0,"",'Ark1'!X1003)</f>
        <v>12.218045112781953</v>
      </c>
      <c r="Y249" s="243">
        <f>+IF(H249=0,"",'Ark1'!Y1003)</f>
        <v>1.5037593984962403</v>
      </c>
      <c r="Z249" s="243">
        <f>+IF(H249=0,"",'Ark1'!Z1003)</f>
        <v>0</v>
      </c>
      <c r="AA249" s="243">
        <f>+IF(H249=0,"",'Ark1'!AA1003)</f>
        <v>5.0193480872279208</v>
      </c>
      <c r="AB249" s="242">
        <f>+IF(H249=0,"",'Ark1'!AC1003)</f>
        <v>0.8098690263866769</v>
      </c>
      <c r="AC249" s="243">
        <f>+IF(H249=0,"",'Ark1'!AE1003)</f>
        <v>34.824159670298762</v>
      </c>
      <c r="AD249" s="242">
        <f t="shared" si="215"/>
        <v>8.7233082706767018</v>
      </c>
      <c r="AE249" s="241">
        <f t="shared" si="216"/>
        <v>0.5714285714285714</v>
      </c>
      <c r="AF249" s="307"/>
      <c r="AI249" s="30"/>
      <c r="AJ249" s="28"/>
      <c r="AM249" s="28"/>
      <c r="AN249" s="28"/>
      <c r="AO249" s="28"/>
      <c r="AQ249" s="28"/>
      <c r="AR249" s="245"/>
      <c r="AS249" s="28"/>
      <c r="AT249" s="28"/>
    </row>
    <row r="250" spans="1:72" ht="15.6">
      <c r="A250" s="305"/>
      <c r="B250" s="305">
        <f>+'Ark1'!C1004</f>
        <v>2023</v>
      </c>
      <c r="C250" s="240">
        <f>+'Ark1'!L1004</f>
        <v>1</v>
      </c>
      <c r="D250" s="240" t="str">
        <f t="shared" si="213"/>
        <v>P-</v>
      </c>
      <c r="E250" s="240">
        <f>+'Ark1'!D1004</f>
        <v>11</v>
      </c>
      <c r="F250" s="240" t="str">
        <f t="shared" si="214"/>
        <v>Nov</v>
      </c>
      <c r="G250" s="376">
        <f>+'Ark1'!Q1004</f>
        <v>155</v>
      </c>
      <c r="H250" s="376">
        <f>+'Ark1'!R1004</f>
        <v>291</v>
      </c>
      <c r="I250" s="242">
        <f>+IF(H250=0,"",'Ark1'!AG1004)</f>
        <v>0.20985980499624995</v>
      </c>
      <c r="J250" s="242">
        <f>+IF(H250=0,"",'Ark1'!AH1004)</f>
        <v>0.10095274368413527</v>
      </c>
      <c r="K250" s="222"/>
      <c r="L250" s="391">
        <f>+IF(J250=0,"",'Ark1'!AJ1004)</f>
        <v>74</v>
      </c>
      <c r="M250" s="222"/>
      <c r="N250" s="222"/>
      <c r="O250" s="222"/>
      <c r="P250" s="33">
        <f>+IF(H250=0,"",'Ark1'!U1004)</f>
        <v>9.4113402061855691</v>
      </c>
      <c r="Q250" s="221"/>
      <c r="R250" s="496">
        <f>+IF(L250=0,"",'Ark1'!AK1004)</f>
        <v>99.175675675675677</v>
      </c>
      <c r="S250" s="494"/>
      <c r="T250" s="497">
        <f>+IF(L250=0,"",'Ark1'!AL1004)</f>
        <v>12.083567432524861</v>
      </c>
      <c r="U250" s="221"/>
      <c r="V250" s="242">
        <f>+IF(H250=0,"",'Ark1'!T1004)</f>
        <v>2.1030927835051547</v>
      </c>
      <c r="W250" s="243">
        <f>+IF(H250=0,"",'Ark1'!W1004)</f>
        <v>0</v>
      </c>
      <c r="X250" s="243">
        <f>+IF(H250=0,"",'Ark1'!X1004)</f>
        <v>14.776632302405497</v>
      </c>
      <c r="Y250" s="243">
        <f>+IF(H250=0,"",'Ark1'!Y1004)</f>
        <v>3.0927835051546393</v>
      </c>
      <c r="Z250" s="243">
        <f>+IF(H250=0,"",'Ark1'!Z1004)</f>
        <v>0</v>
      </c>
      <c r="AA250" s="243">
        <f>+IF(H250=0,"",'Ark1'!AA1004)</f>
        <v>5.4568071481368401</v>
      </c>
      <c r="AB250" s="242">
        <f>+IF(H250=0,"",'Ark1'!AC1004)</f>
        <v>0.74821027350895697</v>
      </c>
      <c r="AC250" s="243">
        <f>+IF(H250=0,"",'Ark1'!AE1004)</f>
        <v>35.04398802680123</v>
      </c>
      <c r="AD250" s="242">
        <f t="shared" si="215"/>
        <v>9.4113402061855691</v>
      </c>
      <c r="AE250" s="241">
        <f t="shared" si="216"/>
        <v>0.53264604810996563</v>
      </c>
      <c r="AF250" s="305"/>
      <c r="AI250" s="30"/>
      <c r="AJ250" s="28"/>
      <c r="AM250" s="28"/>
      <c r="AN250" s="28"/>
      <c r="AO250" s="28"/>
      <c r="AQ250" s="28"/>
      <c r="AR250" s="245"/>
      <c r="AS250" s="28"/>
      <c r="AT250" s="28"/>
    </row>
    <row r="251" spans="1:72" ht="15.6">
      <c r="A251" s="305"/>
      <c r="B251" s="305">
        <f>+'Ark1'!C1005</f>
        <v>2023</v>
      </c>
      <c r="C251" s="240">
        <f>+'Ark1'!L1005</f>
        <v>1</v>
      </c>
      <c r="D251" s="240" t="str">
        <f t="shared" si="213"/>
        <v>P-</v>
      </c>
      <c r="E251" s="240">
        <f>+'Ark1'!D1005</f>
        <v>12</v>
      </c>
      <c r="F251" s="240" t="str">
        <f t="shared" si="214"/>
        <v>Des</v>
      </c>
      <c r="G251" s="376">
        <f>+'Ark1'!Q1005</f>
        <v>9</v>
      </c>
      <c r="H251" s="376">
        <f>+'Ark1'!R1005</f>
        <v>18</v>
      </c>
      <c r="I251" s="242">
        <f>+IF(H251=0,"",'Ark1'!AG1005)</f>
        <v>0.21697203471552559</v>
      </c>
      <c r="J251" s="242">
        <f>+IF(H251=0,"",'Ark1'!AH1005)</f>
        <v>7.8797695978264817E-2</v>
      </c>
      <c r="K251" s="222"/>
      <c r="L251" s="391">
        <f>+IF(J251=0,"",'Ark1'!AJ1005)</f>
        <v>4</v>
      </c>
      <c r="M251" s="222"/>
      <c r="N251" s="222"/>
      <c r="O251" s="222"/>
      <c r="P251" s="33">
        <f>+IF(H251=0,"",'Ark1'!U1005)</f>
        <v>6.8833333333333355</v>
      </c>
      <c r="Q251" s="221"/>
      <c r="R251" s="496">
        <f>+IF(L251=0,"",'Ark1'!AK1005)</f>
        <v>90.5</v>
      </c>
      <c r="S251" s="494"/>
      <c r="T251" s="497">
        <f>+IF(L251=0,"",'Ark1'!AL1005)</f>
        <v>10.877049337557052</v>
      </c>
      <c r="U251" s="221"/>
      <c r="V251" s="242">
        <f>+IF(H251=0,"",'Ark1'!T1005)</f>
        <v>1.7777777777777779</v>
      </c>
      <c r="W251" s="243">
        <f>+IF(H251=0,"",'Ark1'!W1005)</f>
        <v>0</v>
      </c>
      <c r="X251" s="243">
        <f>+IF(H251=0,"",'Ark1'!X1005)</f>
        <v>0</v>
      </c>
      <c r="Y251" s="243">
        <f>+IF(H251=0,"",'Ark1'!Y1005)</f>
        <v>0</v>
      </c>
      <c r="Z251" s="243">
        <f>+IF(H251=0,"",'Ark1'!Z1005)</f>
        <v>0</v>
      </c>
      <c r="AA251" s="243">
        <f>+IF(H251=0,"",'Ark1'!AA1005)</f>
        <v>2.7843311584651702</v>
      </c>
      <c r="AB251" s="242">
        <f>+IF(H251=0,"",'Ark1'!AC1005)</f>
        <v>0.62853936105470898</v>
      </c>
      <c r="AC251" s="243">
        <f>+IF(H251=0,"",'Ark1'!AE1005)</f>
        <v>70.579521048454865</v>
      </c>
      <c r="AD251" s="242">
        <f t="shared" si="215"/>
        <v>6.8833333333333355</v>
      </c>
      <c r="AE251" s="241">
        <f t="shared" si="216"/>
        <v>0.5</v>
      </c>
      <c r="AF251" s="305"/>
      <c r="AI251" s="30"/>
      <c r="AJ251" s="28"/>
      <c r="AM251" s="28"/>
      <c r="AN251" s="28"/>
      <c r="AO251" s="28"/>
      <c r="AQ251" s="28"/>
      <c r="AR251" s="245"/>
      <c r="AS251" s="28"/>
      <c r="AT251" s="28"/>
    </row>
    <row r="252" spans="1:72" ht="15" customHeight="1">
      <c r="A252" s="305"/>
      <c r="B252" s="305"/>
      <c r="C252" s="305"/>
      <c r="D252" s="305"/>
      <c r="E252" s="305"/>
      <c r="F252" s="305"/>
      <c r="G252" s="392"/>
      <c r="H252" s="392"/>
      <c r="I252" s="305"/>
      <c r="J252" s="305"/>
      <c r="K252" s="305"/>
      <c r="L252" s="392"/>
      <c r="M252" s="305"/>
      <c r="N252" s="305"/>
      <c r="O252" s="305"/>
      <c r="P252" s="305"/>
      <c r="Q252" s="305"/>
      <c r="R252" s="498"/>
      <c r="S252" s="498"/>
      <c r="T252" s="498"/>
      <c r="U252" s="305"/>
      <c r="V252" s="305"/>
      <c r="W252" s="305"/>
      <c r="X252" s="305"/>
      <c r="Y252" s="305"/>
      <c r="Z252" s="305"/>
      <c r="AA252" s="305"/>
      <c r="AB252" s="305"/>
      <c r="AC252" s="305"/>
      <c r="AD252" s="403"/>
      <c r="AE252" s="305"/>
      <c r="AF252" s="305"/>
      <c r="AG252" s="224"/>
      <c r="AI252" s="30"/>
      <c r="AJ252" s="28"/>
      <c r="AK252" s="225"/>
      <c r="AL252" s="29"/>
      <c r="AP252" s="29"/>
      <c r="BH252" s="236"/>
    </row>
    <row r="253" spans="1:72" ht="15" customHeight="1">
      <c r="A253" s="305"/>
      <c r="B253" s="305"/>
      <c r="C253" s="349" t="s">
        <v>0</v>
      </c>
      <c r="D253" s="305"/>
      <c r="E253" s="350" t="str">
        <f>+D255</f>
        <v>P</v>
      </c>
      <c r="F253" s="349" t="s">
        <v>582</v>
      </c>
      <c r="G253" s="392"/>
      <c r="H253" s="391">
        <f>SUM(H255:H266)</f>
        <v>4410</v>
      </c>
      <c r="I253" s="306"/>
      <c r="J253" s="306"/>
      <c r="K253" s="306"/>
      <c r="L253" s="392"/>
      <c r="M253" s="306"/>
      <c r="N253" s="306"/>
      <c r="O253" s="306"/>
      <c r="P253" s="272">
        <f>+Klasse!M29</f>
        <v>11.362970521541945</v>
      </c>
      <c r="Q253" s="305"/>
      <c r="R253" s="498"/>
      <c r="S253" s="498"/>
      <c r="T253" s="498"/>
      <c r="U253" s="305"/>
      <c r="V253" s="305"/>
      <c r="W253" s="307"/>
      <c r="X253" s="307"/>
      <c r="Y253" s="307"/>
      <c r="Z253" s="307"/>
      <c r="AA253" s="307"/>
      <c r="AB253" s="305"/>
      <c r="AC253" s="307"/>
      <c r="AD253" s="225">
        <f>+P253/C255</f>
        <v>5.6814852607709723</v>
      </c>
      <c r="AE253" s="306"/>
      <c r="AF253" s="305"/>
      <c r="AG253" s="224"/>
      <c r="AI253" s="30"/>
      <c r="AJ253" s="28"/>
      <c r="AK253" s="225"/>
      <c r="AL253" s="29"/>
      <c r="AP253" s="29"/>
      <c r="BH253" s="236"/>
    </row>
    <row r="254" spans="1:72" ht="15" customHeight="1">
      <c r="A254" s="305"/>
      <c r="B254" s="305"/>
      <c r="C254" s="305"/>
      <c r="D254" s="305"/>
      <c r="E254" s="305"/>
      <c r="F254" s="305"/>
      <c r="G254" s="392"/>
      <c r="H254" s="392"/>
      <c r="I254" s="306"/>
      <c r="J254" s="306"/>
      <c r="K254" s="306"/>
      <c r="L254" s="392"/>
      <c r="M254" s="306"/>
      <c r="N254" s="306"/>
      <c r="O254" s="306"/>
      <c r="P254" s="305"/>
      <c r="Q254" s="305"/>
      <c r="R254" s="498"/>
      <c r="S254" s="498"/>
      <c r="T254" s="498"/>
      <c r="U254" s="305"/>
      <c r="V254" s="305"/>
      <c r="W254" s="307"/>
      <c r="X254" s="307"/>
      <c r="Y254" s="307"/>
      <c r="Z254" s="307"/>
      <c r="AA254" s="307"/>
      <c r="AB254" s="305"/>
      <c r="AC254" s="307"/>
      <c r="AD254" s="403"/>
      <c r="AE254" s="307"/>
      <c r="AF254" s="305"/>
      <c r="AG254" s="224"/>
      <c r="AI254" s="30"/>
      <c r="AJ254" s="28"/>
      <c r="AK254" s="225"/>
      <c r="AL254" s="29"/>
      <c r="AP254" s="29"/>
      <c r="BH254" s="236" t="e">
        <f>1+#REF!</f>
        <v>#REF!</v>
      </c>
      <c r="BI254" s="29">
        <v>20.659867330016564</v>
      </c>
      <c r="BJ254" s="29">
        <f t="shared" ref="BJ254" si="217">+BI254</f>
        <v>20.659867330016564</v>
      </c>
      <c r="BK254" s="29">
        <f t="shared" ref="BK254" si="218">+BJ254</f>
        <v>20.659867330016564</v>
      </c>
      <c r="BL254" s="29">
        <f t="shared" ref="BL254" si="219">+BK254</f>
        <v>20.659867330016564</v>
      </c>
      <c r="BM254" s="29">
        <f t="shared" ref="BM254" si="220">+BL254</f>
        <v>20.659867330016564</v>
      </c>
      <c r="BN254" s="29">
        <f t="shared" ref="BN254" si="221">+BM254</f>
        <v>20.659867330016564</v>
      </c>
      <c r="BO254" s="29">
        <f t="shared" ref="BO254" si="222">+BN254</f>
        <v>20.659867330016564</v>
      </c>
      <c r="BP254" s="29">
        <f t="shared" ref="BP254" si="223">+BO254</f>
        <v>20.659867330016564</v>
      </c>
      <c r="BQ254" s="29">
        <f t="shared" ref="BQ254" si="224">+BP254</f>
        <v>20.659867330016564</v>
      </c>
      <c r="BR254" s="29">
        <f t="shared" ref="BR254" si="225">+BQ254</f>
        <v>20.659867330016564</v>
      </c>
      <c r="BS254" s="29">
        <f t="shared" ref="BS254" si="226">+BR254</f>
        <v>20.659867330016564</v>
      </c>
      <c r="BT254" s="29">
        <f t="shared" ref="BT254" si="227">+BS254</f>
        <v>20.659867330016564</v>
      </c>
    </row>
    <row r="255" spans="1:72" ht="15.6">
      <c r="A255" s="305"/>
      <c r="B255" s="305">
        <f>+'Ark1'!C1006</f>
        <v>2023</v>
      </c>
      <c r="C255" s="240">
        <f>+'Ark1'!L1006</f>
        <v>2</v>
      </c>
      <c r="D255" s="240" t="str">
        <f t="shared" ref="D255:D266" si="228">+D28</f>
        <v>P</v>
      </c>
      <c r="E255" s="240">
        <f>+'Ark1'!D1006</f>
        <v>1</v>
      </c>
      <c r="F255" s="240" t="str">
        <f>+F240</f>
        <v>Jan</v>
      </c>
      <c r="G255" s="376">
        <f>+'Ark1'!Q1006</f>
        <v>23</v>
      </c>
      <c r="H255" s="376">
        <f>+'Ark1'!R1006</f>
        <v>63</v>
      </c>
      <c r="I255" s="242">
        <f>+IF(H255=0,"",'Ark1'!AG1006)</f>
        <v>0.71729477399521813</v>
      </c>
      <c r="J255" s="242">
        <f>+IF(H255=0,"",'Ark1'!AH1006)</f>
        <v>0.35948887218536524</v>
      </c>
      <c r="K255" s="222"/>
      <c r="L255" s="391">
        <f>+IF(J255=0,"",'Ark1'!AJ1006)</f>
        <v>2</v>
      </c>
      <c r="M255" s="222"/>
      <c r="N255" s="222"/>
      <c r="O255" s="222"/>
      <c r="P255" s="33">
        <f>+IF(H255=0,"",'Ark1'!U1006)</f>
        <v>10.476190476190473</v>
      </c>
      <c r="Q255" s="221"/>
      <c r="R255" s="496">
        <f>+IF(L255=0,"",'Ark1'!AK1006)</f>
        <v>113.6</v>
      </c>
      <c r="S255" s="494"/>
      <c r="T255" s="497">
        <f>+IF(L255=0,"",'Ark1'!AL1006)</f>
        <v>12.730570688554179</v>
      </c>
      <c r="U255" s="221"/>
      <c r="V255" s="242">
        <f>+IF(H255=0,"",'Ark1'!T1006)</f>
        <v>2.7619047619047619</v>
      </c>
      <c r="W255" s="243">
        <f>+IF(H255=0,"",'Ark1'!W1006)</f>
        <v>0</v>
      </c>
      <c r="X255" s="243">
        <f>+IF(H255=0,"",'Ark1'!X1006)</f>
        <v>22.222222222222225</v>
      </c>
      <c r="Y255" s="243">
        <f>+IF(H255=0,"",'Ark1'!Y1006)</f>
        <v>4.7619047619047636</v>
      </c>
      <c r="Z255" s="243">
        <f>+IF(H255=0,"",'Ark1'!Z1006)</f>
        <v>0</v>
      </c>
      <c r="AA255" s="243">
        <f>+IF(H255=0,"",'Ark1'!AA1006)</f>
        <v>7.2571303586944014</v>
      </c>
      <c r="AB255" s="242">
        <f>+IF(H255=0,"",'Ark1'!AC1006)</f>
        <v>0.93798645731391483</v>
      </c>
      <c r="AC255" s="243">
        <f>+IF(H255=0,"",'Ark1'!AE1006)</f>
        <v>54.924725730397085</v>
      </c>
      <c r="AD255" s="242">
        <f t="shared" ref="AD255:AD266" si="229">+IF(H255=0,"",+P255/C255)</f>
        <v>5.2380952380952364</v>
      </c>
      <c r="AE255" s="241">
        <f t="shared" ref="AE255:AE266" si="230">+IF(H255=0,"",G255/H255)</f>
        <v>0.36507936507936506</v>
      </c>
      <c r="AF255" s="305"/>
      <c r="AI255" s="30"/>
      <c r="AJ255" s="28"/>
      <c r="AM255" s="28"/>
      <c r="AN255" s="28"/>
      <c r="AO255" s="28"/>
      <c r="AQ255" s="28"/>
      <c r="AR255" s="245"/>
      <c r="AS255" s="28"/>
      <c r="AT255" s="28"/>
    </row>
    <row r="256" spans="1:72" ht="15.6">
      <c r="A256" s="305"/>
      <c r="B256" s="305">
        <f>+'Ark1'!C1007</f>
        <v>2023</v>
      </c>
      <c r="C256" s="240">
        <f>+'Ark1'!L1007</f>
        <v>2</v>
      </c>
      <c r="D256" s="240" t="str">
        <f t="shared" si="228"/>
        <v>P</v>
      </c>
      <c r="E256" s="240">
        <f>+'Ark1'!D1007</f>
        <v>2</v>
      </c>
      <c r="F256" s="240" t="str">
        <f>+F241</f>
        <v>Feb</v>
      </c>
      <c r="G256" s="376">
        <f>+'Ark1'!Q1007</f>
        <v>25</v>
      </c>
      <c r="H256" s="376">
        <f>+'Ark1'!R1007</f>
        <v>47</v>
      </c>
      <c r="I256" s="242">
        <f>+IF(H256=0,"",'Ark1'!AG1007)</f>
        <v>0.36265432098765432</v>
      </c>
      <c r="J256" s="242">
        <f>+IF(H256=0,"",'Ark1'!AH1007)</f>
        <v>0.20298871861529141</v>
      </c>
      <c r="K256" s="222"/>
      <c r="L256" s="391">
        <f>+IF(J256=0,"",'Ark1'!AJ1007)</f>
        <v>5</v>
      </c>
      <c r="M256" s="222"/>
      <c r="N256" s="222"/>
      <c r="O256" s="222"/>
      <c r="P256" s="33">
        <f>+IF(H256=0,"",'Ark1'!U1007)</f>
        <v>12.014893617021272</v>
      </c>
      <c r="Q256" s="221"/>
      <c r="R256" s="496">
        <f>+IF(L256=0,"",'Ark1'!AK1007)</f>
        <v>94.06</v>
      </c>
      <c r="S256" s="494"/>
      <c r="T256" s="497">
        <f>+IF(L256=0,"",'Ark1'!AL1007)</f>
        <v>13.964135293701876</v>
      </c>
      <c r="U256" s="221"/>
      <c r="V256" s="242">
        <f>+IF(H256=0,"",'Ark1'!T1007)</f>
        <v>2.7872340425531914</v>
      </c>
      <c r="W256" s="243">
        <f>+IF(H256=0,"",'Ark1'!W1007)</f>
        <v>0</v>
      </c>
      <c r="X256" s="243">
        <f>+IF(H256=0,"",'Ark1'!X1007)</f>
        <v>21.276595744680854</v>
      </c>
      <c r="Y256" s="243">
        <f>+IF(H256=0,"",'Ark1'!Y1007)</f>
        <v>2.1276595744680855</v>
      </c>
      <c r="Z256" s="243">
        <f>+IF(H256=0,"",'Ark1'!Z1007)</f>
        <v>0</v>
      </c>
      <c r="AA256" s="243">
        <f>+IF(H256=0,"",'Ark1'!AA1007)</f>
        <v>4.9934842107641559</v>
      </c>
      <c r="AB256" s="242">
        <f>+IF(H256=0,"",'Ark1'!AC1007)</f>
        <v>1.0301036967583153</v>
      </c>
      <c r="AC256" s="243">
        <f>+IF(H256=0,"",'Ark1'!AE1007)</f>
        <v>59.542350511240066</v>
      </c>
      <c r="AD256" s="242">
        <f t="shared" si="229"/>
        <v>6.0074468085106361</v>
      </c>
      <c r="AE256" s="241">
        <f t="shared" si="230"/>
        <v>0.53191489361702127</v>
      </c>
      <c r="AF256" s="305"/>
      <c r="AI256" s="30"/>
      <c r="AJ256" s="28"/>
      <c r="AM256" s="28"/>
      <c r="AN256" s="28"/>
      <c r="AO256" s="28"/>
      <c r="AQ256" s="28"/>
      <c r="AR256" s="245"/>
      <c r="AS256" s="28"/>
      <c r="AT256" s="28"/>
    </row>
    <row r="257" spans="1:72" ht="15.6">
      <c r="A257" s="305"/>
      <c r="B257" s="305">
        <f>+'Ark1'!C1008</f>
        <v>2023</v>
      </c>
      <c r="C257" s="240">
        <f>+'Ark1'!L1008</f>
        <v>2</v>
      </c>
      <c r="D257" s="240" t="str">
        <f t="shared" si="228"/>
        <v>P</v>
      </c>
      <c r="E257" s="240">
        <f>+'Ark1'!D1008</f>
        <v>3</v>
      </c>
      <c r="F257" s="240" t="str">
        <f>+F242</f>
        <v>Mar</v>
      </c>
      <c r="G257" s="376">
        <f>+'Ark1'!Q1008</f>
        <v>191</v>
      </c>
      <c r="H257" s="376">
        <f>+'Ark1'!R1008</f>
        <v>355</v>
      </c>
      <c r="I257" s="242">
        <f>+IF(H257=0,"",'Ark1'!AG1008)</f>
        <v>0.75323573095692786</v>
      </c>
      <c r="J257" s="242">
        <f>+IF(H257=0,"",'Ark1'!AH1008)</f>
        <v>0.37419021151430198</v>
      </c>
      <c r="K257" s="222"/>
      <c r="L257" s="391">
        <f>+IF(J257=0,"",'Ark1'!AJ1008)</f>
        <v>41</v>
      </c>
      <c r="M257" s="222"/>
      <c r="N257" s="222"/>
      <c r="O257" s="222"/>
      <c r="P257" s="33">
        <f>+IF(H257=0,"",'Ark1'!U1008)</f>
        <v>12.29492957746479</v>
      </c>
      <c r="Q257" s="221"/>
      <c r="R257" s="496">
        <f>+IF(L257=0,"",'Ark1'!AK1008)</f>
        <v>95.278048780487779</v>
      </c>
      <c r="S257" s="494"/>
      <c r="T257" s="497">
        <f>+IF(L257=0,"",'Ark1'!AL1008)</f>
        <v>12.722680156019452</v>
      </c>
      <c r="U257" s="221"/>
      <c r="V257" s="242">
        <f>+IF(H257=0,"",'Ark1'!T1008)</f>
        <v>2.8619718309859157</v>
      </c>
      <c r="W257" s="243">
        <f>+IF(H257=0,"",'Ark1'!W1008)</f>
        <v>0</v>
      </c>
      <c r="X257" s="243">
        <f>+IF(H257=0,"",'Ark1'!X1008)</f>
        <v>25.352112676056343</v>
      </c>
      <c r="Y257" s="243">
        <f>+IF(H257=0,"",'Ark1'!Y1008)</f>
        <v>7.3239436619718301</v>
      </c>
      <c r="Z257" s="243">
        <f>+IF(H257=0,"",'Ark1'!Z1008)</f>
        <v>0</v>
      </c>
      <c r="AA257" s="243">
        <f>+IF(H257=0,"",'Ark1'!AA1008)</f>
        <v>5.8491147454037682</v>
      </c>
      <c r="AB257" s="242">
        <f>+IF(H257=0,"",'Ark1'!AC1008)</f>
        <v>1.0157029338890045</v>
      </c>
      <c r="AC257" s="243">
        <f>+IF(H257=0,"",'Ark1'!AE1008)</f>
        <v>55.615375269146881</v>
      </c>
      <c r="AD257" s="242">
        <f t="shared" si="229"/>
        <v>6.1474647887323952</v>
      </c>
      <c r="AE257" s="241">
        <f t="shared" si="230"/>
        <v>0.53802816901408446</v>
      </c>
      <c r="AF257" s="305"/>
      <c r="AI257" s="30"/>
      <c r="AJ257" s="28"/>
      <c r="AM257" s="28"/>
      <c r="AN257" s="28"/>
      <c r="AO257" s="28"/>
      <c r="AQ257" s="28"/>
      <c r="AR257" s="245"/>
      <c r="AS257" s="28"/>
      <c r="AT257" s="28"/>
    </row>
    <row r="258" spans="1:72" ht="15.6">
      <c r="A258" s="305"/>
      <c r="B258" s="305">
        <f>+'Ark1'!C1009</f>
        <v>2023</v>
      </c>
      <c r="C258" s="240">
        <f>+'Ark1'!L1009</f>
        <v>2</v>
      </c>
      <c r="D258" s="240" t="str">
        <f t="shared" si="228"/>
        <v>P</v>
      </c>
      <c r="E258" s="240">
        <f>+'Ark1'!D1009</f>
        <v>4</v>
      </c>
      <c r="F258" s="240" t="str">
        <f>+F243</f>
        <v>Apr</v>
      </c>
      <c r="G258" s="376">
        <f>+'Ark1'!Q1009</f>
        <v>15</v>
      </c>
      <c r="H258" s="376">
        <f>+'Ark1'!R1009</f>
        <v>17</v>
      </c>
      <c r="I258" s="242">
        <f>+IF(H258=0,"",'Ark1'!AG1009)</f>
        <v>0.6062767475035663</v>
      </c>
      <c r="J258" s="242">
        <f>+IF(H258=0,"",'Ark1'!AH1009)</f>
        <v>0.36212245097949153</v>
      </c>
      <c r="K258" s="222"/>
      <c r="L258" s="391">
        <f>+IF(J258=0,"",'Ark1'!AJ1009)</f>
        <v>2</v>
      </c>
      <c r="M258" s="222"/>
      <c r="N258" s="222"/>
      <c r="O258" s="222"/>
      <c r="P258" s="33">
        <f>+IF(H258=0,"",'Ark1'!U1009)</f>
        <v>13.911764705882351</v>
      </c>
      <c r="Q258" s="221"/>
      <c r="R258" s="496">
        <f>+IF(L258=0,"",'Ark1'!AK1009)</f>
        <v>114.85</v>
      </c>
      <c r="S258" s="494"/>
      <c r="T258" s="497">
        <f>+IF(L258=0,"",'Ark1'!AL1009)</f>
        <v>13.553820357790244</v>
      </c>
      <c r="U258" s="221"/>
      <c r="V258" s="242">
        <f>+IF(H258=0,"",'Ark1'!T1009)</f>
        <v>3.3529411764705879</v>
      </c>
      <c r="W258" s="243">
        <f>+IF(H258=0,"",'Ark1'!W1009)</f>
        <v>0</v>
      </c>
      <c r="X258" s="243">
        <f>+IF(H258=0,"",'Ark1'!X1009)</f>
        <v>35.294117647058826</v>
      </c>
      <c r="Y258" s="243">
        <f>+IF(H258=0,"",'Ark1'!Y1009)</f>
        <v>5.882352941176471</v>
      </c>
      <c r="Z258" s="243">
        <f>+IF(H258=0,"",'Ark1'!Z1009)</f>
        <v>0</v>
      </c>
      <c r="AA258" s="243">
        <f>+IF(H258=0,"",'Ark1'!AA1009)</f>
        <v>6.1326399989239055</v>
      </c>
      <c r="AB258" s="242">
        <f>+IF(H258=0,"",'Ark1'!AC1009)</f>
        <v>1.2338927625531195</v>
      </c>
      <c r="AC258" s="243">
        <f>+IF(H258=0,"",'Ark1'!AE1009)</f>
        <v>67.80928019102727</v>
      </c>
      <c r="AD258" s="242">
        <f t="shared" si="229"/>
        <v>6.9558823529411757</v>
      </c>
      <c r="AE258" s="241">
        <f t="shared" si="230"/>
        <v>0.88235294117647056</v>
      </c>
      <c r="AF258" s="305"/>
      <c r="AI258" s="30"/>
      <c r="AJ258" s="28"/>
      <c r="AM258" s="28"/>
      <c r="AN258" s="28"/>
      <c r="AO258" s="28"/>
      <c r="AQ258" s="28"/>
      <c r="AR258" s="245"/>
      <c r="AS258" s="28"/>
      <c r="AT258" s="28"/>
    </row>
    <row r="259" spans="1:72" ht="15.6">
      <c r="A259" s="305"/>
      <c r="B259" s="305">
        <f>+'Ark1'!C1010</f>
        <v>2023</v>
      </c>
      <c r="C259" s="240">
        <f>+'Ark1'!L1010</f>
        <v>2</v>
      </c>
      <c r="D259" s="240" t="str">
        <f t="shared" si="228"/>
        <v>P</v>
      </c>
      <c r="E259" s="240">
        <f>+'Ark1'!D1010</f>
        <v>5</v>
      </c>
      <c r="F259" s="240" t="str">
        <f>+F244</f>
        <v>Mai</v>
      </c>
      <c r="G259" s="376">
        <f>+'Ark1'!Q1010</f>
        <v>21</v>
      </c>
      <c r="H259" s="376">
        <f>+'Ark1'!R1010</f>
        <v>35</v>
      </c>
      <c r="I259" s="242">
        <f>+IF(H259=0,"",'Ark1'!AG1010)</f>
        <v>0.86206896551724133</v>
      </c>
      <c r="J259" s="242">
        <f>+IF(H259=0,"",'Ark1'!AH1010)</f>
        <v>0.47290829571454784</v>
      </c>
      <c r="K259" s="222"/>
      <c r="L259" s="391">
        <f>+IF(J259=0,"",'Ark1'!AJ1010)</f>
        <v>5</v>
      </c>
      <c r="M259" s="222"/>
      <c r="N259" s="222"/>
      <c r="O259" s="222"/>
      <c r="P259" s="33">
        <f>+IF(H259=0,"",'Ark1'!U1010)</f>
        <v>14.214285714285712</v>
      </c>
      <c r="Q259" s="221"/>
      <c r="R259" s="496">
        <f>+IF(L259=0,"",'Ark1'!AK1010)</f>
        <v>99.36</v>
      </c>
      <c r="S259" s="494"/>
      <c r="T259" s="497">
        <f>+IF(L259=0,"",'Ark1'!AL1010)</f>
        <v>13.042369199304559</v>
      </c>
      <c r="U259" s="221"/>
      <c r="V259" s="242">
        <f>+IF(H259=0,"",'Ark1'!T1010)</f>
        <v>2.9428571428571444</v>
      </c>
      <c r="W259" s="243">
        <f>+IF(H259=0,"",'Ark1'!W1010)</f>
        <v>0</v>
      </c>
      <c r="X259" s="243">
        <f>+IF(H259=0,"",'Ark1'!X1010)</f>
        <v>37.142857142857153</v>
      </c>
      <c r="Y259" s="243">
        <f>+IF(H259=0,"",'Ark1'!Y1010)</f>
        <v>5.7142857142857153</v>
      </c>
      <c r="Z259" s="243">
        <f>+IF(H259=0,"",'Ark1'!Z1010)</f>
        <v>0</v>
      </c>
      <c r="AA259" s="243">
        <f>+IF(H259=0,"",'Ark1'!AA1010)</f>
        <v>5.0689048046266736</v>
      </c>
      <c r="AB259" s="242">
        <f>+IF(H259=0,"",'Ark1'!AC1010)</f>
        <v>0.85999525390242271</v>
      </c>
      <c r="AC259" s="243">
        <f>+IF(H259=0,"",'Ark1'!AE1010)</f>
        <v>47.209191993834288</v>
      </c>
      <c r="AD259" s="242">
        <f t="shared" si="229"/>
        <v>7.1071428571428559</v>
      </c>
      <c r="AE259" s="241">
        <f t="shared" si="230"/>
        <v>0.6</v>
      </c>
      <c r="AF259" s="305"/>
      <c r="AI259" s="30"/>
      <c r="AJ259" s="28"/>
      <c r="AM259" s="28"/>
      <c r="AN259" s="28"/>
      <c r="AO259" s="28"/>
      <c r="AQ259" s="28"/>
      <c r="AR259" s="245"/>
      <c r="AS259" s="28"/>
      <c r="AT259" s="28"/>
    </row>
    <row r="260" spans="1:72" ht="15.6">
      <c r="A260" s="305"/>
      <c r="B260" s="305">
        <f>+'Ark1'!C1011</f>
        <v>2023</v>
      </c>
      <c r="C260" s="240">
        <f>+'Ark1'!L1011</f>
        <v>2</v>
      </c>
      <c r="D260" s="240" t="str">
        <f t="shared" si="228"/>
        <v>P</v>
      </c>
      <c r="E260" s="240">
        <f>+'Ark1'!D1011</f>
        <v>6</v>
      </c>
      <c r="F260" s="240" t="str">
        <f t="shared" ref="F260:F266" si="231">+F245</f>
        <v>Jun</v>
      </c>
      <c r="G260" s="376">
        <f>+'Ark1'!Q1011</f>
        <v>26</v>
      </c>
      <c r="H260" s="376">
        <f>+'Ark1'!R1011</f>
        <v>28</v>
      </c>
      <c r="I260" s="242">
        <f>+IF(H260=0,"",'Ark1'!AG1011)</f>
        <v>0.46442196052413343</v>
      </c>
      <c r="J260" s="242">
        <f>+IF(H260=0,"",'Ark1'!AH1011)</f>
        <v>0.37812932970691943</v>
      </c>
      <c r="K260" s="222"/>
      <c r="L260" s="391">
        <f>+IF(J260=0,"",'Ark1'!AJ1011)</f>
        <v>10</v>
      </c>
      <c r="M260" s="222"/>
      <c r="N260" s="222"/>
      <c r="O260" s="222"/>
      <c r="P260" s="33">
        <f>+IF(H260=0,"",'Ark1'!U1011)</f>
        <v>17.671428571428589</v>
      </c>
      <c r="Q260" s="221"/>
      <c r="R260" s="496">
        <f>+IF(L260=0,"",'Ark1'!AK1011)</f>
        <v>112.55</v>
      </c>
      <c r="S260" s="494"/>
      <c r="T260" s="497">
        <f>+IF(L260=0,"",'Ark1'!AL1011)</f>
        <v>13.827600983646416</v>
      </c>
      <c r="U260" s="221"/>
      <c r="V260" s="242">
        <f>+IF(H260=0,"",'Ark1'!T1011)</f>
        <v>3.3571428571428554</v>
      </c>
      <c r="W260" s="243">
        <f>+IF(H260=0,"",'Ark1'!W1011)</f>
        <v>0</v>
      </c>
      <c r="X260" s="243">
        <f>+IF(H260=0,"",'Ark1'!X1011)</f>
        <v>64.285714285714306</v>
      </c>
      <c r="Y260" s="243">
        <f>+IF(H260=0,"",'Ark1'!Y1011)</f>
        <v>7.1428571428571441</v>
      </c>
      <c r="Z260" s="243">
        <f>+IF(H260=0,"",'Ark1'!Z1011)</f>
        <v>0</v>
      </c>
      <c r="AA260" s="243">
        <f>+IF(H260=0,"",'Ark1'!AA1011)</f>
        <v>4.6184302483834836</v>
      </c>
      <c r="AB260" s="242">
        <f>+IF(H260=0,"",'Ark1'!AC1011)</f>
        <v>1.1406228159050935</v>
      </c>
      <c r="AC260" s="243">
        <f>+IF(H260=0,"",'Ark1'!AE1011)</f>
        <v>7.4478997956537363</v>
      </c>
      <c r="AD260" s="242">
        <f t="shared" si="229"/>
        <v>8.8357142857142943</v>
      </c>
      <c r="AE260" s="241">
        <f t="shared" si="230"/>
        <v>0.9285714285714286</v>
      </c>
      <c r="AF260" s="305"/>
      <c r="AI260" s="30"/>
      <c r="AJ260" s="28"/>
      <c r="AM260" s="28"/>
      <c r="AN260" s="28"/>
      <c r="AO260" s="28"/>
      <c r="AQ260" s="28"/>
      <c r="AR260" s="245"/>
      <c r="AS260" s="28"/>
      <c r="AT260" s="28"/>
    </row>
    <row r="261" spans="1:72" ht="15.6">
      <c r="A261" s="305"/>
      <c r="B261" s="305">
        <f>+'Ark1'!C1012</f>
        <v>2023</v>
      </c>
      <c r="C261" s="240">
        <f>+'Ark1'!L1012</f>
        <v>2</v>
      </c>
      <c r="D261" s="240" t="str">
        <f t="shared" si="228"/>
        <v>P</v>
      </c>
      <c r="E261" s="240">
        <f>+'Ark1'!D1012</f>
        <v>7</v>
      </c>
      <c r="F261" s="240" t="str">
        <f t="shared" si="231"/>
        <v>Jul</v>
      </c>
      <c r="G261" s="376">
        <f>+'Ark1'!Q1012</f>
        <v>7</v>
      </c>
      <c r="H261" s="376">
        <f>+'Ark1'!R1012</f>
        <v>34</v>
      </c>
      <c r="I261" s="242">
        <f>+IF(H261=0,"",'Ark1'!AG1012)</f>
        <v>0.86956521739130432</v>
      </c>
      <c r="J261" s="242">
        <f>+IF(H261=0,"",'Ark1'!AH1012)</f>
        <v>0.52499415816486916</v>
      </c>
      <c r="K261" s="222"/>
      <c r="L261" s="391">
        <f>+IF(J261=0,"",'Ark1'!AJ1012)</f>
        <v>24</v>
      </c>
      <c r="M261" s="222"/>
      <c r="N261" s="222"/>
      <c r="O261" s="222"/>
      <c r="P261" s="33">
        <f>+IF(H261=0,"",'Ark1'!U1012)</f>
        <v>13.017647058823524</v>
      </c>
      <c r="Q261" s="221"/>
      <c r="R261" s="496">
        <f>+IF(L261=0,"",'Ark1'!AK1012)</f>
        <v>118.2583333333334</v>
      </c>
      <c r="S261" s="494"/>
      <c r="T261" s="497">
        <f>+IF(L261=0,"",'Ark1'!AL1012)</f>
        <v>7.6906028217116722</v>
      </c>
      <c r="U261" s="221"/>
      <c r="V261" s="242">
        <f>+IF(H261=0,"",'Ark1'!T1012)</f>
        <v>2.4705882352941178</v>
      </c>
      <c r="W261" s="243">
        <f>+IF(H261=0,"",'Ark1'!W1012)</f>
        <v>0</v>
      </c>
      <c r="X261" s="243">
        <f>+IF(H261=0,"",'Ark1'!X1012)</f>
        <v>38.235294117647058</v>
      </c>
      <c r="Y261" s="243">
        <f>+IF(H261=0,"",'Ark1'!Y1012)</f>
        <v>0</v>
      </c>
      <c r="Z261" s="243">
        <f>+IF(H261=0,"",'Ark1'!Z1012)</f>
        <v>0</v>
      </c>
      <c r="AA261" s="243">
        <f>+IF(H261=0,"",'Ark1'!AA1012)</f>
        <v>5.2678531506306312</v>
      </c>
      <c r="AB261" s="242">
        <f>+IF(H261=0,"",'Ark1'!AC1012)</f>
        <v>0.69600938624701358</v>
      </c>
      <c r="AC261" s="243">
        <f>+IF(H261=0,"",'Ark1'!AE1012)</f>
        <v>37.796877348217642</v>
      </c>
      <c r="AD261" s="242">
        <f t="shared" si="229"/>
        <v>6.508823529411762</v>
      </c>
      <c r="AE261" s="241">
        <f t="shared" si="230"/>
        <v>0.20588235294117646</v>
      </c>
      <c r="AF261" s="305"/>
      <c r="AI261" s="30"/>
      <c r="AJ261" s="28"/>
      <c r="AM261" s="28"/>
      <c r="AN261" s="28"/>
      <c r="AO261" s="28"/>
      <c r="AQ261" s="28"/>
      <c r="AR261" s="245"/>
      <c r="AS261" s="28"/>
      <c r="AT261" s="28"/>
    </row>
    <row r="262" spans="1:72" ht="15.6">
      <c r="A262" s="305"/>
      <c r="B262" s="305">
        <f>+'Ark1'!C1013</f>
        <v>2023</v>
      </c>
      <c r="C262" s="240">
        <f>+'Ark1'!L1013</f>
        <v>2</v>
      </c>
      <c r="D262" s="240" t="str">
        <f t="shared" si="228"/>
        <v>P</v>
      </c>
      <c r="E262" s="240">
        <f>+'Ark1'!D1013</f>
        <v>8</v>
      </c>
      <c r="F262" s="240" t="str">
        <f t="shared" si="231"/>
        <v>Aug</v>
      </c>
      <c r="G262" s="376">
        <f>+'Ark1'!Q1013</f>
        <v>196</v>
      </c>
      <c r="H262" s="376">
        <f>+'Ark1'!R1013</f>
        <v>326</v>
      </c>
      <c r="I262" s="242">
        <f>+IF(H262=0,"",'Ark1'!AG1013)</f>
        <v>0.3149788886849148</v>
      </c>
      <c r="J262" s="242">
        <f>+IF(H262=0,"",'Ark1'!AH1013)</f>
        <v>0.23103698256741423</v>
      </c>
      <c r="K262" s="222"/>
      <c r="L262" s="391">
        <f>+IF(J262=0,"",'Ark1'!AJ1013)</f>
        <v>121</v>
      </c>
      <c r="M262" s="222"/>
      <c r="N262" s="222"/>
      <c r="O262" s="222"/>
      <c r="P262" s="33">
        <f>+IF(H262=0,"",'Ark1'!U1013)</f>
        <v>16.089263803680979</v>
      </c>
      <c r="Q262" s="221"/>
      <c r="R262" s="496">
        <f>+IF(L262=0,"",'Ark1'!AK1013)</f>
        <v>108.10826446280991</v>
      </c>
      <c r="S262" s="494"/>
      <c r="T262" s="497">
        <f>+IF(L262=0,"",'Ark1'!AL1013)</f>
        <v>14.835061845096019</v>
      </c>
      <c r="U262" s="221"/>
      <c r="V262" s="242">
        <f>+IF(H262=0,"",'Ark1'!T1013)</f>
        <v>3.01840490797546</v>
      </c>
      <c r="W262" s="243">
        <f>+IF(H262=0,"",'Ark1'!W1013)</f>
        <v>0.30674846625766872</v>
      </c>
      <c r="X262" s="243">
        <f>+IF(H262=0,"",'Ark1'!X1013)</f>
        <v>53.680981595092</v>
      </c>
      <c r="Y262" s="243">
        <f>+IF(H262=0,"",'Ark1'!Y1013)</f>
        <v>16.257668711656443</v>
      </c>
      <c r="Z262" s="243">
        <f>+IF(H262=0,"",'Ark1'!Z1013)</f>
        <v>0</v>
      </c>
      <c r="AA262" s="243">
        <f>+IF(H262=0,"",'Ark1'!AA1013)</f>
        <v>6.9014874415496488</v>
      </c>
      <c r="AB262" s="242">
        <f>+IF(H262=0,"",'Ark1'!AC1013)</f>
        <v>1.1158225810443836</v>
      </c>
      <c r="AC262" s="243">
        <f>+IF(H262=0,"",'Ark1'!AE1013)</f>
        <v>29.327724225166996</v>
      </c>
      <c r="AD262" s="242">
        <f t="shared" si="229"/>
        <v>8.0446319018404893</v>
      </c>
      <c r="AE262" s="241">
        <f t="shared" si="230"/>
        <v>0.60122699386503065</v>
      </c>
      <c r="AF262" s="305"/>
      <c r="AI262" s="30"/>
      <c r="AJ262" s="28"/>
      <c r="AM262" s="28"/>
      <c r="AN262" s="28"/>
      <c r="AO262" s="28"/>
      <c r="AQ262" s="28"/>
      <c r="AR262" s="245"/>
      <c r="AS262" s="28"/>
      <c r="AT262" s="28"/>
    </row>
    <row r="263" spans="1:72" ht="15.6">
      <c r="A263" s="305"/>
      <c r="B263" s="305">
        <f>+'Ark1'!C1014</f>
        <v>2023</v>
      </c>
      <c r="C263" s="240">
        <f>+'Ark1'!L1014</f>
        <v>2</v>
      </c>
      <c r="D263" s="240" t="str">
        <f t="shared" si="228"/>
        <v>P</v>
      </c>
      <c r="E263" s="240">
        <f>+'Ark1'!D1014</f>
        <v>9</v>
      </c>
      <c r="F263" s="240" t="str">
        <f t="shared" si="231"/>
        <v>Sep</v>
      </c>
      <c r="G263" s="376">
        <f>+'Ark1'!Q1014</f>
        <v>398</v>
      </c>
      <c r="H263" s="376">
        <f>+'Ark1'!R1014</f>
        <v>791</v>
      </c>
      <c r="I263" s="242">
        <f>+IF(H263=0,"",'Ark1'!AG1014)</f>
        <v>0.21896254384095187</v>
      </c>
      <c r="J263" s="242">
        <f>+IF(H263=0,"",'Ark1'!AH1014)</f>
        <v>0.12780615386271044</v>
      </c>
      <c r="K263" s="222"/>
      <c r="L263" s="391">
        <f>+IF(J263=0,"",'Ark1'!AJ1014)</f>
        <v>161</v>
      </c>
      <c r="M263" s="222"/>
      <c r="N263" s="222"/>
      <c r="O263" s="222"/>
      <c r="P263" s="33">
        <f>+IF(H263=0,"",'Ark1'!U1014)</f>
        <v>11.677370417193435</v>
      </c>
      <c r="Q263" s="221"/>
      <c r="R263" s="496">
        <f>+IF(L263=0,"",'Ark1'!AK1014)</f>
        <v>98.914285714285697</v>
      </c>
      <c r="S263" s="494"/>
      <c r="T263" s="497">
        <f>+IF(L263=0,"",'Ark1'!AL1014)</f>
        <v>13.586829235513759</v>
      </c>
      <c r="U263" s="221"/>
      <c r="V263" s="242">
        <f>+IF(H263=0,"",'Ark1'!T1014)</f>
        <v>3.1024020227560052</v>
      </c>
      <c r="W263" s="243">
        <f>+IF(H263=0,"",'Ark1'!W1014)</f>
        <v>0</v>
      </c>
      <c r="X263" s="243">
        <f>+IF(H263=0,"",'Ark1'!X1014)</f>
        <v>25.916561314791402</v>
      </c>
      <c r="Y263" s="243">
        <f>+IF(H263=0,"",'Ark1'!Y1014)</f>
        <v>5.8154235145385602</v>
      </c>
      <c r="Z263" s="243">
        <f>+IF(H263=0,"",'Ark1'!Z1014)</f>
        <v>0</v>
      </c>
      <c r="AA263" s="243">
        <f>+IF(H263=0,"",'Ark1'!AA1014)</f>
        <v>6.269419381499528</v>
      </c>
      <c r="AB263" s="242">
        <f>+IF(H263=0,"",'Ark1'!AC1014)</f>
        <v>1.2330804017025452</v>
      </c>
      <c r="AC263" s="243">
        <f>+IF(H263=0,"",'Ark1'!AE1014)</f>
        <v>50.940998155774722</v>
      </c>
      <c r="AD263" s="242">
        <f t="shared" si="229"/>
        <v>5.8386852085967176</v>
      </c>
      <c r="AE263" s="241">
        <f t="shared" si="230"/>
        <v>0.50316055625790135</v>
      </c>
      <c r="AF263" s="305"/>
      <c r="AI263" s="30"/>
      <c r="AJ263" s="28"/>
      <c r="AM263" s="28"/>
      <c r="AN263" s="28"/>
      <c r="AO263" s="28"/>
      <c r="AQ263" s="28"/>
      <c r="AR263" s="245"/>
      <c r="AS263" s="28"/>
      <c r="AT263" s="28"/>
    </row>
    <row r="264" spans="1:72" ht="15.6">
      <c r="A264" s="305"/>
      <c r="B264" s="305">
        <f>+'Ark1'!C1015</f>
        <v>2023</v>
      </c>
      <c r="C264" s="240">
        <f>+'Ark1'!L1015</f>
        <v>2</v>
      </c>
      <c r="D264" s="240" t="str">
        <f t="shared" si="228"/>
        <v>P</v>
      </c>
      <c r="E264" s="240">
        <f>+'Ark1'!D1015</f>
        <v>10</v>
      </c>
      <c r="F264" s="240" t="str">
        <f t="shared" si="231"/>
        <v>Okt</v>
      </c>
      <c r="G264" s="376">
        <f>+'Ark1'!Q1015</f>
        <v>879</v>
      </c>
      <c r="H264" s="376">
        <f>+'Ark1'!R1015</f>
        <v>1803</v>
      </c>
      <c r="I264" s="242">
        <f>+IF(H264=0,"",'Ark1'!AG1015)</f>
        <v>0.43896168397680302</v>
      </c>
      <c r="J264" s="242">
        <f>+IF(H264=0,"",'Ark1'!AH1015)</f>
        <v>0.23729488174643876</v>
      </c>
      <c r="K264" s="222"/>
      <c r="L264" s="391">
        <f>+IF(J264=0,"",'Ark1'!AJ1015)</f>
        <v>345</v>
      </c>
      <c r="M264" s="222"/>
      <c r="N264" s="222"/>
      <c r="O264" s="222"/>
      <c r="P264" s="33">
        <f>+IF(H264=0,"",'Ark1'!U1015)</f>
        <v>10.407986688851928</v>
      </c>
      <c r="Q264" s="221"/>
      <c r="R264" s="496">
        <f>+IF(L264=0,"",'Ark1'!AK1015)</f>
        <v>97.382028985507262</v>
      </c>
      <c r="S264" s="494"/>
      <c r="T264" s="497">
        <f>+IF(L264=0,"",'Ark1'!AL1015)</f>
        <v>12.924228995536119</v>
      </c>
      <c r="U264" s="221"/>
      <c r="V264" s="242">
        <f>+IF(H264=0,"",'Ark1'!T1015)</f>
        <v>2.9373266777592906</v>
      </c>
      <c r="W264" s="243">
        <f>+IF(H264=0,"",'Ark1'!W1015)</f>
        <v>0</v>
      </c>
      <c r="X264" s="243">
        <f>+IF(H264=0,"",'Ark1'!X1015)</f>
        <v>18.801996672212983</v>
      </c>
      <c r="Y264" s="243">
        <f>+IF(H264=0,"",'Ark1'!Y1015)</f>
        <v>4.6589018302828604</v>
      </c>
      <c r="Z264" s="243">
        <f>+IF(H264=0,"",'Ark1'!Z1015)</f>
        <v>0</v>
      </c>
      <c r="AA264" s="243">
        <f>+IF(H264=0,"",'Ark1'!AA1015)</f>
        <v>5.6872893958401214</v>
      </c>
      <c r="AB264" s="242">
        <f>+IF(H264=0,"",'Ark1'!AC1015)</f>
        <v>1.0552979971443737</v>
      </c>
      <c r="AC264" s="243">
        <f>+IF(H264=0,"",'Ark1'!AE1015)</f>
        <v>34.066426794044041</v>
      </c>
      <c r="AD264" s="242">
        <f t="shared" si="229"/>
        <v>5.2039933444259638</v>
      </c>
      <c r="AE264" s="241">
        <f t="shared" si="230"/>
        <v>0.4875207986688852</v>
      </c>
      <c r="AF264" s="307"/>
      <c r="AI264" s="30"/>
      <c r="AJ264" s="28"/>
      <c r="AM264" s="28"/>
      <c r="AN264" s="28"/>
      <c r="AO264" s="28"/>
      <c r="AQ264" s="28"/>
      <c r="AS264" s="28"/>
      <c r="AT264" s="28"/>
    </row>
    <row r="265" spans="1:72" ht="15.6">
      <c r="A265" s="305"/>
      <c r="B265" s="305">
        <f>+'Ark1'!C1016</f>
        <v>2023</v>
      </c>
      <c r="C265" s="240">
        <f>+'Ark1'!L1016</f>
        <v>2</v>
      </c>
      <c r="D265" s="240" t="str">
        <f t="shared" si="228"/>
        <v>P</v>
      </c>
      <c r="E265" s="240">
        <f>+'Ark1'!D1016</f>
        <v>11</v>
      </c>
      <c r="F265" s="240" t="str">
        <f t="shared" si="231"/>
        <v>Nov</v>
      </c>
      <c r="G265" s="376">
        <f>+'Ark1'!Q1016</f>
        <v>414</v>
      </c>
      <c r="H265" s="376">
        <f>+'Ark1'!R1016</f>
        <v>865</v>
      </c>
      <c r="I265" s="242">
        <f>+IF(H265=0,"",'Ark1'!AG1016)</f>
        <v>0.62381007327063986</v>
      </c>
      <c r="J265" s="242">
        <f>+IF(H265=0,"",'Ark1'!AH1016)</f>
        <v>0.33473241860988578</v>
      </c>
      <c r="K265" s="222"/>
      <c r="L265" s="391">
        <f>+IF(J265=0,"",'Ark1'!AJ1016)</f>
        <v>217</v>
      </c>
      <c r="M265" s="222"/>
      <c r="N265" s="222"/>
      <c r="O265" s="222"/>
      <c r="P265" s="33">
        <f>+IF(H265=0,"",'Ark1'!U1016)</f>
        <v>10.498034682080903</v>
      </c>
      <c r="Q265" s="221"/>
      <c r="R265" s="496">
        <f>+IF(L265=0,"",'Ark1'!AK1016)</f>
        <v>96.293087557603755</v>
      </c>
      <c r="S265" s="494"/>
      <c r="T265" s="497">
        <f>+IF(L265=0,"",'Ark1'!AL1016)</f>
        <v>12.89298852475145</v>
      </c>
      <c r="U265" s="221"/>
      <c r="V265" s="242">
        <f>+IF(H265=0,"",'Ark1'!T1016)</f>
        <v>2.8485549132947976</v>
      </c>
      <c r="W265" s="243">
        <f>+IF(H265=0,"",'Ark1'!W1016)</f>
        <v>0.11560693641618491</v>
      </c>
      <c r="X265" s="243">
        <f>+IF(H265=0,"",'Ark1'!X1016)</f>
        <v>19.653179190751437</v>
      </c>
      <c r="Y265" s="243">
        <f>+IF(H265=0,"",'Ark1'!Y1016)</f>
        <v>4.508670520231215</v>
      </c>
      <c r="Z265" s="243">
        <f>+IF(H265=0,"",'Ark1'!Z1016)</f>
        <v>0</v>
      </c>
      <c r="AA265" s="243">
        <f>+IF(H265=0,"",'Ark1'!AA1016)</f>
        <v>5.6162076212547749</v>
      </c>
      <c r="AB265" s="242">
        <f>+IF(H265=0,"",'Ark1'!AC1016)</f>
        <v>0.98260047428811803</v>
      </c>
      <c r="AC265" s="243">
        <f>+IF(H265=0,"",'Ark1'!AE1016)</f>
        <v>32.51377456462756</v>
      </c>
      <c r="AD265" s="242">
        <f t="shared" si="229"/>
        <v>5.2490173410404513</v>
      </c>
      <c r="AE265" s="241">
        <f t="shared" si="230"/>
        <v>0.47861271676300576</v>
      </c>
      <c r="AF265" s="305"/>
      <c r="AI265" s="30"/>
      <c r="AJ265" s="28"/>
      <c r="AM265" s="28"/>
      <c r="AN265" s="28"/>
      <c r="AO265" s="28"/>
      <c r="AQ265" s="28"/>
      <c r="AS265" s="28"/>
      <c r="AT265" s="28"/>
    </row>
    <row r="266" spans="1:72" ht="15.6">
      <c r="A266" s="305"/>
      <c r="B266" s="305">
        <f>+'Ark1'!C1017</f>
        <v>2023</v>
      </c>
      <c r="C266" s="240">
        <f>+'Ark1'!L1017</f>
        <v>2</v>
      </c>
      <c r="D266" s="240" t="str">
        <f t="shared" si="228"/>
        <v>P</v>
      </c>
      <c r="E266" s="240">
        <f>+'Ark1'!D1017</f>
        <v>12</v>
      </c>
      <c r="F266" s="240" t="str">
        <f t="shared" si="231"/>
        <v>Des</v>
      </c>
      <c r="G266" s="376">
        <f>+'Ark1'!Q1017</f>
        <v>22</v>
      </c>
      <c r="H266" s="376">
        <f>+'Ark1'!R1017</f>
        <v>46</v>
      </c>
      <c r="I266" s="242">
        <f>+IF(H266=0,"",'Ark1'!AG1017)</f>
        <v>0.55448408871745403</v>
      </c>
      <c r="J266" s="242">
        <f>+IF(H266=0,"",'Ark1'!AH1017)</f>
        <v>0.33172621648315553</v>
      </c>
      <c r="K266" s="222"/>
      <c r="L266" s="391">
        <f>+IF(J266=0,"",'Ark1'!AJ1017)</f>
        <v>24</v>
      </c>
      <c r="M266" s="222"/>
      <c r="N266" s="222"/>
      <c r="O266" s="222"/>
      <c r="P266" s="33">
        <f>+IF(H266=0,"",'Ark1'!U1017)</f>
        <v>11.339130434782613</v>
      </c>
      <c r="Q266" s="221"/>
      <c r="R266" s="496">
        <f>+IF(L266=0,"",'Ark1'!AK1017)</f>
        <v>96.958333333333357</v>
      </c>
      <c r="S266" s="494"/>
      <c r="T266" s="497">
        <f>+IF(L266=0,"",'Ark1'!AL1017)</f>
        <v>12.782240328436227</v>
      </c>
      <c r="U266" s="221"/>
      <c r="V266" s="242">
        <f>+IF(H266=0,"",'Ark1'!T1017)</f>
        <v>3.0217391304347827</v>
      </c>
      <c r="W266" s="243">
        <f>+IF(H266=0,"",'Ark1'!W1017)</f>
        <v>0</v>
      </c>
      <c r="X266" s="243">
        <f>+IF(H266=0,"",'Ark1'!X1017)</f>
        <v>21.739130434782609</v>
      </c>
      <c r="Y266" s="243">
        <f>+IF(H266=0,"",'Ark1'!Y1017)</f>
        <v>2.1739130434782608</v>
      </c>
      <c r="Z266" s="243">
        <f>+IF(H266=0,"",'Ark1'!Z1017)</f>
        <v>0</v>
      </c>
      <c r="AA266" s="243">
        <f>+IF(H266=0,"",'Ark1'!AA1017)</f>
        <v>5.9412148611597084</v>
      </c>
      <c r="AB266" s="242">
        <f>+IF(H266=0,"",'Ark1'!AC1017)</f>
        <v>0.92051805911913676</v>
      </c>
      <c r="AC266" s="243">
        <f>+IF(H266=0,"",'Ark1'!AE1017)</f>
        <v>41.125455459473422</v>
      </c>
      <c r="AD266" s="242">
        <f t="shared" si="229"/>
        <v>5.6695652173913063</v>
      </c>
      <c r="AE266" s="241">
        <f t="shared" si="230"/>
        <v>0.47826086956521741</v>
      </c>
      <c r="AF266" s="305"/>
      <c r="AI266" s="30"/>
      <c r="AJ266" s="28"/>
      <c r="AM266" s="28"/>
      <c r="AN266" s="28"/>
      <c r="AO266" s="28"/>
      <c r="AQ266" s="28"/>
      <c r="AS266" s="28"/>
      <c r="AT266" s="28"/>
    </row>
    <row r="267" spans="1:72" ht="15" customHeight="1">
      <c r="A267" s="305"/>
      <c r="B267" s="305"/>
      <c r="C267" s="305"/>
      <c r="D267" s="305"/>
      <c r="E267" s="305"/>
      <c r="F267" s="305"/>
      <c r="G267" s="392"/>
      <c r="H267" s="392"/>
      <c r="I267" s="305"/>
      <c r="J267" s="305"/>
      <c r="K267" s="305"/>
      <c r="L267" s="392"/>
      <c r="M267" s="305"/>
      <c r="N267" s="305"/>
      <c r="O267" s="305"/>
      <c r="P267" s="305"/>
      <c r="Q267" s="305"/>
      <c r="R267" s="498"/>
      <c r="S267" s="498"/>
      <c r="T267" s="498"/>
      <c r="U267" s="305"/>
      <c r="V267" s="305"/>
      <c r="W267" s="305"/>
      <c r="X267" s="305"/>
      <c r="Y267" s="305"/>
      <c r="Z267" s="305"/>
      <c r="AA267" s="305"/>
      <c r="AB267" s="305"/>
      <c r="AC267" s="305"/>
      <c r="AD267" s="403"/>
      <c r="AE267" s="305"/>
      <c r="AF267" s="305"/>
      <c r="AG267" s="224"/>
      <c r="AI267" s="30"/>
      <c r="AJ267" s="28"/>
      <c r="AK267" s="225"/>
      <c r="AL267" s="29"/>
      <c r="AP267" s="29"/>
      <c r="BH267" s="236"/>
    </row>
    <row r="268" spans="1:72" ht="15" customHeight="1">
      <c r="A268" s="305"/>
      <c r="B268" s="305"/>
      <c r="C268" s="349" t="s">
        <v>0</v>
      </c>
      <c r="D268" s="305"/>
      <c r="E268" s="350" t="str">
        <f>+D270</f>
        <v>P+</v>
      </c>
      <c r="F268" s="349" t="s">
        <v>582</v>
      </c>
      <c r="G268" s="392"/>
      <c r="H268" s="391">
        <f>SUM(H270:H281)</f>
        <v>8677</v>
      </c>
      <c r="I268" s="306"/>
      <c r="J268" s="306"/>
      <c r="K268" s="306"/>
      <c r="L268" s="392"/>
      <c r="M268" s="306"/>
      <c r="N268" s="306"/>
      <c r="O268" s="306"/>
      <c r="P268" s="272">
        <f>+Klasse!M30</f>
        <v>12.346294802351071</v>
      </c>
      <c r="Q268" s="305"/>
      <c r="R268" s="498"/>
      <c r="S268" s="498"/>
      <c r="T268" s="498"/>
      <c r="U268" s="305"/>
      <c r="V268" s="305"/>
      <c r="W268" s="307"/>
      <c r="X268" s="307"/>
      <c r="Y268" s="307"/>
      <c r="Z268" s="307"/>
      <c r="AA268" s="307"/>
      <c r="AB268" s="305"/>
      <c r="AC268" s="307"/>
      <c r="AD268" s="225">
        <f>+P268/C270</f>
        <v>4.1154316007836904</v>
      </c>
      <c r="AE268" s="306"/>
      <c r="AF268" s="305"/>
      <c r="AG268" s="224"/>
      <c r="AI268" s="30"/>
      <c r="AJ268" s="28"/>
      <c r="AK268" s="225"/>
      <c r="AL268" s="29"/>
      <c r="AP268" s="29"/>
      <c r="BH268" s="236"/>
    </row>
    <row r="269" spans="1:72" ht="15" customHeight="1">
      <c r="A269" s="305"/>
      <c r="B269" s="305"/>
      <c r="C269" s="305"/>
      <c r="D269" s="305"/>
      <c r="E269" s="305"/>
      <c r="F269" s="305"/>
      <c r="G269" s="392"/>
      <c r="H269" s="392"/>
      <c r="I269" s="306"/>
      <c r="J269" s="306"/>
      <c r="K269" s="306"/>
      <c r="L269" s="392"/>
      <c r="M269" s="306"/>
      <c r="N269" s="306"/>
      <c r="O269" s="306"/>
      <c r="P269" s="305"/>
      <c r="Q269" s="305"/>
      <c r="R269" s="498"/>
      <c r="S269" s="498"/>
      <c r="T269" s="498"/>
      <c r="U269" s="305"/>
      <c r="V269" s="305"/>
      <c r="W269" s="307"/>
      <c r="X269" s="307"/>
      <c r="Y269" s="307"/>
      <c r="Z269" s="307"/>
      <c r="AA269" s="307"/>
      <c r="AB269" s="305"/>
      <c r="AC269" s="307"/>
      <c r="AD269" s="403"/>
      <c r="AE269" s="307"/>
      <c r="AF269" s="305"/>
      <c r="AG269" s="224"/>
      <c r="AI269" s="30"/>
      <c r="AJ269" s="28"/>
      <c r="AK269" s="225"/>
      <c r="AL269" s="29"/>
      <c r="AP269" s="29"/>
      <c r="BH269" s="236" t="e">
        <f>1+#REF!</f>
        <v>#REF!</v>
      </c>
      <c r="BI269" s="29">
        <v>20.659867330016564</v>
      </c>
      <c r="BJ269" s="29">
        <f t="shared" ref="BJ269" si="232">+BI269</f>
        <v>20.659867330016564</v>
      </c>
      <c r="BK269" s="29">
        <f t="shared" ref="BK269" si="233">+BJ269</f>
        <v>20.659867330016564</v>
      </c>
      <c r="BL269" s="29">
        <f t="shared" ref="BL269" si="234">+BK269</f>
        <v>20.659867330016564</v>
      </c>
      <c r="BM269" s="29">
        <f t="shared" ref="BM269" si="235">+BL269</f>
        <v>20.659867330016564</v>
      </c>
      <c r="BN269" s="29">
        <f t="shared" ref="BN269" si="236">+BM269</f>
        <v>20.659867330016564</v>
      </c>
      <c r="BO269" s="29">
        <f t="shared" ref="BO269" si="237">+BN269</f>
        <v>20.659867330016564</v>
      </c>
      <c r="BP269" s="29">
        <f t="shared" ref="BP269" si="238">+BO269</f>
        <v>20.659867330016564</v>
      </c>
      <c r="BQ269" s="29">
        <f t="shared" ref="BQ269" si="239">+BP269</f>
        <v>20.659867330016564</v>
      </c>
      <c r="BR269" s="29">
        <f t="shared" ref="BR269" si="240">+BQ269</f>
        <v>20.659867330016564</v>
      </c>
      <c r="BS269" s="29">
        <f t="shared" ref="BS269" si="241">+BR269</f>
        <v>20.659867330016564</v>
      </c>
      <c r="BT269" s="29">
        <f t="shared" ref="BT269" si="242">+BS269</f>
        <v>20.659867330016564</v>
      </c>
    </row>
    <row r="270" spans="1:72" ht="15.6">
      <c r="A270" s="305"/>
      <c r="B270" s="305">
        <f>+'Ark1'!C1018</f>
        <v>2023</v>
      </c>
      <c r="C270" s="240">
        <f>+'Ark1'!L1018</f>
        <v>3</v>
      </c>
      <c r="D270" s="240" t="str">
        <f t="shared" ref="D270:D281" si="243">+D43</f>
        <v>P+</v>
      </c>
      <c r="E270" s="240">
        <f>+'Ark1'!D1018</f>
        <v>1</v>
      </c>
      <c r="F270" s="240" t="str">
        <f t="shared" ref="F270:F281" si="244">+F255</f>
        <v>Jan</v>
      </c>
      <c r="G270" s="376">
        <f>+'Ark1'!Q1018</f>
        <v>40</v>
      </c>
      <c r="H270" s="376">
        <f>+'Ark1'!R1018</f>
        <v>115</v>
      </c>
      <c r="I270" s="242">
        <f>+IF(H270=0,"",'Ark1'!AG1018)</f>
        <v>1.3093476033246043</v>
      </c>
      <c r="J270" s="242">
        <f>+IF(H270=0,"",'Ark1'!AH1018)</f>
        <v>0.69299650315369743</v>
      </c>
      <c r="K270" s="222"/>
      <c r="L270" s="391">
        <f>+IF(J270=0,"",'Ark1'!AJ1018)</f>
        <v>12</v>
      </c>
      <c r="M270" s="222"/>
      <c r="N270" s="222"/>
      <c r="O270" s="222"/>
      <c r="P270" s="33">
        <f>+IF(H270=0,"",'Ark1'!U1018)</f>
        <v>11.063478260869562</v>
      </c>
      <c r="Q270" s="221"/>
      <c r="R270" s="496">
        <f>+IF(L270=0,"",'Ark1'!AK1018)</f>
        <v>86.316666666666634</v>
      </c>
      <c r="S270" s="494"/>
      <c r="T270" s="497">
        <f>+IF(L270=0,"",'Ark1'!AL1018)</f>
        <v>11.774153611484882</v>
      </c>
      <c r="U270" s="221"/>
      <c r="V270" s="242">
        <f>+IF(H270=0,"",'Ark1'!T1018)</f>
        <v>3.4347826086956532</v>
      </c>
      <c r="W270" s="243">
        <f>+IF(H270=0,"",'Ark1'!W1018)</f>
        <v>0</v>
      </c>
      <c r="X270" s="243">
        <f>+IF(H270=0,"",'Ark1'!X1018)</f>
        <v>17.391304347826086</v>
      </c>
      <c r="Y270" s="243">
        <f>+IF(H270=0,"",'Ark1'!Y1018)</f>
        <v>1.7391304347826086</v>
      </c>
      <c r="Z270" s="243">
        <f>+IF(H270=0,"",'Ark1'!Z1018)</f>
        <v>0</v>
      </c>
      <c r="AA270" s="243">
        <f>+IF(H270=0,"",'Ark1'!AA1018)</f>
        <v>5.0756593991799717</v>
      </c>
      <c r="AB270" s="242">
        <f>+IF(H270=0,"",'Ark1'!AC1018)</f>
        <v>1.2450279185457691</v>
      </c>
      <c r="AC270" s="243">
        <f>+IF(H270=0,"",'Ark1'!AE1018)</f>
        <v>40.280237780641393</v>
      </c>
      <c r="AD270" s="242">
        <f t="shared" ref="AD270:AD281" si="245">+IF(H270=0,"",+P270/C270)</f>
        <v>3.6878260869565209</v>
      </c>
      <c r="AE270" s="241">
        <f t="shared" ref="AE270:AE281" si="246">+IF(H270=0,"",G270/H270)</f>
        <v>0.34782608695652173</v>
      </c>
      <c r="AF270" s="305"/>
      <c r="AI270" s="30"/>
      <c r="AJ270" s="28"/>
      <c r="AM270" s="28"/>
      <c r="AN270" s="28"/>
      <c r="AO270" s="28"/>
      <c r="AQ270" s="28"/>
      <c r="AS270" s="28"/>
      <c r="AT270" s="28"/>
    </row>
    <row r="271" spans="1:72" ht="15.6">
      <c r="A271" s="305"/>
      <c r="B271" s="305">
        <f>+'Ark1'!C1019</f>
        <v>2023</v>
      </c>
      <c r="C271" s="240">
        <f>+'Ark1'!L1019</f>
        <v>3</v>
      </c>
      <c r="D271" s="240" t="str">
        <f t="shared" si="243"/>
        <v>P+</v>
      </c>
      <c r="E271" s="240">
        <f>+'Ark1'!D1019</f>
        <v>2</v>
      </c>
      <c r="F271" s="240" t="str">
        <f t="shared" si="244"/>
        <v>Feb</v>
      </c>
      <c r="G271" s="376">
        <f>+'Ark1'!Q1019</f>
        <v>53</v>
      </c>
      <c r="H271" s="376">
        <f>+'Ark1'!R1019</f>
        <v>119</v>
      </c>
      <c r="I271" s="242">
        <f>+IF(H271=0,"",'Ark1'!AG1019)</f>
        <v>0.91820987654321029</v>
      </c>
      <c r="J271" s="242">
        <f>+IF(H271=0,"",'Ark1'!AH1019)</f>
        <v>0.50004888695897265</v>
      </c>
      <c r="K271" s="222"/>
      <c r="L271" s="391">
        <f>+IF(J271=0,"",'Ark1'!AJ1019)</f>
        <v>31</v>
      </c>
      <c r="M271" s="222"/>
      <c r="N271" s="222"/>
      <c r="O271" s="222"/>
      <c r="P271" s="33">
        <f>+IF(H271=0,"",'Ark1'!U1019)</f>
        <v>11.689915966386552</v>
      </c>
      <c r="Q271" s="221"/>
      <c r="R271" s="496">
        <f>+IF(L271=0,"",'Ark1'!AK1019)</f>
        <v>89.970967741935453</v>
      </c>
      <c r="S271" s="494"/>
      <c r="T271" s="497">
        <f>+IF(L271=0,"",'Ark1'!AL1019)</f>
        <v>13.650440686637722</v>
      </c>
      <c r="U271" s="221"/>
      <c r="V271" s="242">
        <f>+IF(H271=0,"",'Ark1'!T1019)</f>
        <v>3.1092436974789921</v>
      </c>
      <c r="W271" s="243">
        <f>+IF(H271=0,"",'Ark1'!W1019)</f>
        <v>0</v>
      </c>
      <c r="X271" s="243">
        <f>+IF(H271=0,"",'Ark1'!X1019)</f>
        <v>12.605042016806721</v>
      </c>
      <c r="Y271" s="243">
        <f>+IF(H271=0,"",'Ark1'!Y1019)</f>
        <v>6.7226890756302486</v>
      </c>
      <c r="Z271" s="243">
        <f>+IF(H271=0,"",'Ark1'!Z1019)</f>
        <v>0</v>
      </c>
      <c r="AA271" s="243">
        <f>+IF(H271=0,"",'Ark1'!AA1019)</f>
        <v>5.2019775644627391</v>
      </c>
      <c r="AB271" s="242">
        <f>+IF(H271=0,"",'Ark1'!AC1019)</f>
        <v>1.0984321597254429</v>
      </c>
      <c r="AC271" s="243">
        <f>+IF(H271=0,"",'Ark1'!AE1019)</f>
        <v>21.711466439352517</v>
      </c>
      <c r="AD271" s="242">
        <f t="shared" si="245"/>
        <v>3.8966386554621839</v>
      </c>
      <c r="AE271" s="241">
        <f t="shared" si="246"/>
        <v>0.44537815126050423</v>
      </c>
      <c r="AF271" s="305"/>
      <c r="AI271" s="30"/>
      <c r="AJ271" s="28"/>
      <c r="AM271" s="28"/>
      <c r="AN271" s="28"/>
      <c r="AO271" s="28"/>
      <c r="AQ271" s="28"/>
      <c r="AS271" s="28"/>
      <c r="AT271" s="28"/>
    </row>
    <row r="272" spans="1:72" ht="15.6">
      <c r="A272" s="305"/>
      <c r="B272" s="305">
        <f>+'Ark1'!C1020</f>
        <v>2023</v>
      </c>
      <c r="C272" s="240">
        <f>+'Ark1'!L1020</f>
        <v>3</v>
      </c>
      <c r="D272" s="240" t="str">
        <f t="shared" si="243"/>
        <v>P+</v>
      </c>
      <c r="E272" s="240">
        <f>+'Ark1'!D1020</f>
        <v>3</v>
      </c>
      <c r="F272" s="240" t="str">
        <f t="shared" si="244"/>
        <v>Mar</v>
      </c>
      <c r="G272" s="376">
        <f>+'Ark1'!Q1020</f>
        <v>325</v>
      </c>
      <c r="H272" s="376">
        <f>+'Ark1'!R1020</f>
        <v>636</v>
      </c>
      <c r="I272" s="242">
        <f>+IF(H272=0,"",'Ark1'!AG1020)</f>
        <v>1.3494589433481861</v>
      </c>
      <c r="J272" s="242">
        <f>+IF(H272=0,"",'Ark1'!AH1020)</f>
        <v>0.71089881822780387</v>
      </c>
      <c r="K272" s="222"/>
      <c r="L272" s="391">
        <f>+IF(J272=0,"",'Ark1'!AJ1020)</f>
        <v>105</v>
      </c>
      <c r="M272" s="222"/>
      <c r="N272" s="222"/>
      <c r="O272" s="222"/>
      <c r="P272" s="33">
        <f>+IF(H272=0,"",'Ark1'!U1020)</f>
        <v>13.038050314465409</v>
      </c>
      <c r="Q272" s="221"/>
      <c r="R272" s="496">
        <f>+IF(L272=0,"",'Ark1'!AK1020)</f>
        <v>94.488571428571362</v>
      </c>
      <c r="S272" s="494"/>
      <c r="T272" s="497">
        <f>+IF(L272=0,"",'Ark1'!AL1020)</f>
        <v>13.494921365499344</v>
      </c>
      <c r="U272" s="221"/>
      <c r="V272" s="242">
        <f>+IF(H272=0,"",'Ark1'!T1020)</f>
        <v>3.2389937106918238</v>
      </c>
      <c r="W272" s="243">
        <f>+IF(H272=0,"",'Ark1'!W1020)</f>
        <v>0</v>
      </c>
      <c r="X272" s="243">
        <f>+IF(H272=0,"",'Ark1'!X1020)</f>
        <v>26.257861635220124</v>
      </c>
      <c r="Y272" s="243">
        <f>+IF(H272=0,"",'Ark1'!Y1020)</f>
        <v>8.6477987421383649</v>
      </c>
      <c r="Z272" s="243">
        <f>+IF(H272=0,"",'Ark1'!Z1020)</f>
        <v>0.15723270440251563</v>
      </c>
      <c r="AA272" s="243">
        <f>+IF(H272=0,"",'Ark1'!AA1020)</f>
        <v>6.3011029261168892</v>
      </c>
      <c r="AB272" s="242">
        <f>+IF(H272=0,"",'Ark1'!AC1020)</f>
        <v>1.0563323251195715</v>
      </c>
      <c r="AC272" s="243">
        <f>+IF(H272=0,"",'Ark1'!AE1020)</f>
        <v>50.410787701691163</v>
      </c>
      <c r="AD272" s="242">
        <f t="shared" si="245"/>
        <v>4.3460167714884692</v>
      </c>
      <c r="AE272" s="241">
        <f t="shared" si="246"/>
        <v>0.51100628930817615</v>
      </c>
      <c r="AF272" s="305"/>
      <c r="AI272" s="30"/>
      <c r="AJ272" s="28"/>
      <c r="AM272" s="28"/>
      <c r="AN272" s="28"/>
      <c r="AO272" s="28"/>
      <c r="AQ272" s="28"/>
      <c r="AS272" s="28"/>
      <c r="AT272" s="28"/>
    </row>
    <row r="273" spans="1:72" ht="15.6">
      <c r="A273" s="305"/>
      <c r="B273" s="305">
        <f>+'Ark1'!C1021</f>
        <v>2023</v>
      </c>
      <c r="C273" s="240">
        <f>+'Ark1'!L1021</f>
        <v>3</v>
      </c>
      <c r="D273" s="240" t="str">
        <f t="shared" si="243"/>
        <v>P+</v>
      </c>
      <c r="E273" s="240">
        <f>+'Ark1'!D1021</f>
        <v>4</v>
      </c>
      <c r="F273" s="240" t="str">
        <f t="shared" si="244"/>
        <v>Apr</v>
      </c>
      <c r="G273" s="376">
        <f>+'Ark1'!Q1021</f>
        <v>38</v>
      </c>
      <c r="H273" s="376">
        <f>+'Ark1'!R1021</f>
        <v>67</v>
      </c>
      <c r="I273" s="242">
        <f>+IF(H273=0,"",'Ark1'!AG1021)</f>
        <v>2.3894436519258204</v>
      </c>
      <c r="J273" s="242">
        <f>+IF(H273=0,"",'Ark1'!AH1021)</f>
        <v>1.377443369560891</v>
      </c>
      <c r="K273" s="222"/>
      <c r="L273" s="391">
        <f>+IF(J273=0,"",'Ark1'!AJ1021)</f>
        <v>3</v>
      </c>
      <c r="M273" s="222"/>
      <c r="N273" s="222"/>
      <c r="O273" s="222"/>
      <c r="P273" s="33">
        <f>+IF(H273=0,"",'Ark1'!U1021)</f>
        <v>13.426865671641796</v>
      </c>
      <c r="Q273" s="221"/>
      <c r="R273" s="496">
        <f>+IF(L273=0,"",'Ark1'!AK1021)</f>
        <v>107.1666666666667</v>
      </c>
      <c r="S273" s="494"/>
      <c r="T273" s="497">
        <f>+IF(L273=0,"",'Ark1'!AL1021)</f>
        <v>15.652731314019899</v>
      </c>
      <c r="U273" s="221"/>
      <c r="V273" s="242">
        <f>+IF(H273=0,"",'Ark1'!T1021)</f>
        <v>3.9701492537313432</v>
      </c>
      <c r="W273" s="243">
        <f>+IF(H273=0,"",'Ark1'!W1021)</f>
        <v>0</v>
      </c>
      <c r="X273" s="243">
        <f>+IF(H273=0,"",'Ark1'!X1021)</f>
        <v>26.865671641791057</v>
      </c>
      <c r="Y273" s="243">
        <f>+IF(H273=0,"",'Ark1'!Y1021)</f>
        <v>7.4626865671641811</v>
      </c>
      <c r="Z273" s="243">
        <f>+IF(H273=0,"",'Ark1'!Z1021)</f>
        <v>0</v>
      </c>
      <c r="AA273" s="243">
        <f>+IF(H273=0,"",'Ark1'!AA1021)</f>
        <v>5.5519952602659721</v>
      </c>
      <c r="AB273" s="242">
        <f>+IF(H273=0,"",'Ark1'!AC1021)</f>
        <v>1.8200389470470404</v>
      </c>
      <c r="AC273" s="243">
        <f>+IF(H273=0,"",'Ark1'!AE1021)</f>
        <v>42.399294044947801</v>
      </c>
      <c r="AD273" s="242">
        <f t="shared" si="245"/>
        <v>4.4756218905472656</v>
      </c>
      <c r="AE273" s="241">
        <f t="shared" si="246"/>
        <v>0.56716417910447758</v>
      </c>
      <c r="AF273" s="305"/>
      <c r="AI273" s="30"/>
      <c r="AJ273" s="28"/>
      <c r="AM273" s="28"/>
      <c r="AN273" s="28"/>
      <c r="AO273" s="28"/>
      <c r="AQ273" s="28"/>
      <c r="AS273" s="28"/>
      <c r="AT273" s="28"/>
    </row>
    <row r="274" spans="1:72" ht="15.6">
      <c r="A274" s="305"/>
      <c r="B274" s="305">
        <f>+'Ark1'!C1022</f>
        <v>2023</v>
      </c>
      <c r="C274" s="240">
        <f>+'Ark1'!L1022</f>
        <v>3</v>
      </c>
      <c r="D274" s="240" t="str">
        <f t="shared" si="243"/>
        <v>P+</v>
      </c>
      <c r="E274" s="240">
        <f>+'Ark1'!D1022</f>
        <v>5</v>
      </c>
      <c r="F274" s="240" t="str">
        <f t="shared" si="244"/>
        <v>Mai</v>
      </c>
      <c r="G274" s="376">
        <f>+'Ark1'!Q1022</f>
        <v>32</v>
      </c>
      <c r="H274" s="376">
        <f>+'Ark1'!R1022</f>
        <v>52</v>
      </c>
      <c r="I274" s="242">
        <f>+IF(H274=0,"",'Ark1'!AG1022)</f>
        <v>1.2807881773399017</v>
      </c>
      <c r="J274" s="242">
        <f>+IF(H274=0,"",'Ark1'!AH1022)</f>
        <v>0.72785101915302364</v>
      </c>
      <c r="K274" s="222"/>
      <c r="L274" s="391">
        <f>+IF(J274=0,"",'Ark1'!AJ1022)</f>
        <v>7</v>
      </c>
      <c r="M274" s="222"/>
      <c r="N274" s="222"/>
      <c r="O274" s="222"/>
      <c r="P274" s="33">
        <f>+IF(H274=0,"",'Ark1'!U1022)</f>
        <v>14.725</v>
      </c>
      <c r="Q274" s="221"/>
      <c r="R274" s="496">
        <f>+IF(L274=0,"",'Ark1'!AK1022)</f>
        <v>97.657142857142887</v>
      </c>
      <c r="S274" s="494"/>
      <c r="T274" s="497">
        <f>+IF(L274=0,"",'Ark1'!AL1022)</f>
        <v>14.204481910625248</v>
      </c>
      <c r="U274" s="221"/>
      <c r="V274" s="242">
        <f>+IF(H274=0,"",'Ark1'!T1022)</f>
        <v>3.2115384615384608</v>
      </c>
      <c r="W274" s="243">
        <f>+IF(H274=0,"",'Ark1'!W1022)</f>
        <v>0</v>
      </c>
      <c r="X274" s="243">
        <f>+IF(H274=0,"",'Ark1'!X1022)</f>
        <v>40.384615384615373</v>
      </c>
      <c r="Y274" s="243">
        <f>+IF(H274=0,"",'Ark1'!Y1022)</f>
        <v>11.53846153846154</v>
      </c>
      <c r="Z274" s="243">
        <f>+IF(H274=0,"",'Ark1'!Z1022)</f>
        <v>0</v>
      </c>
      <c r="AA274" s="243">
        <f>+IF(H274=0,"",'Ark1'!AA1022)</f>
        <v>6.0046736605106839</v>
      </c>
      <c r="AB274" s="242">
        <f>+IF(H274=0,"",'Ark1'!AC1022)</f>
        <v>1.0253805759052523</v>
      </c>
      <c r="AC274" s="243">
        <f>+IF(H274=0,"",'Ark1'!AE1022)</f>
        <v>31.116482348441036</v>
      </c>
      <c r="AD274" s="242">
        <f t="shared" si="245"/>
        <v>4.9083333333333332</v>
      </c>
      <c r="AE274" s="241">
        <f t="shared" si="246"/>
        <v>0.61538461538461542</v>
      </c>
      <c r="AF274" s="305"/>
      <c r="AI274" s="30"/>
      <c r="AJ274" s="28"/>
      <c r="AM274" s="28"/>
      <c r="AN274" s="28"/>
      <c r="AO274" s="28"/>
      <c r="AQ274" s="28"/>
      <c r="AS274" s="28"/>
      <c r="AT274" s="28"/>
    </row>
    <row r="275" spans="1:72" ht="15.6">
      <c r="A275" s="305"/>
      <c r="B275" s="305">
        <f>+'Ark1'!C1023</f>
        <v>2023</v>
      </c>
      <c r="C275" s="240">
        <f>+'Ark1'!L1023</f>
        <v>3</v>
      </c>
      <c r="D275" s="240" t="str">
        <f t="shared" si="243"/>
        <v>P+</v>
      </c>
      <c r="E275" s="240">
        <f>+'Ark1'!D1023</f>
        <v>6</v>
      </c>
      <c r="F275" s="240" t="str">
        <f t="shared" si="244"/>
        <v>Jun</v>
      </c>
      <c r="G275" s="376">
        <f>+'Ark1'!Q1023</f>
        <v>55</v>
      </c>
      <c r="H275" s="376">
        <f>+'Ark1'!R1023</f>
        <v>75</v>
      </c>
      <c r="I275" s="242">
        <f>+IF(H275=0,"",'Ark1'!AG1023)</f>
        <v>1.243987394261072</v>
      </c>
      <c r="J275" s="242">
        <f>+IF(H275=0,"",'Ark1'!AH1023)</f>
        <v>1.0338948467269424</v>
      </c>
      <c r="K275" s="222"/>
      <c r="L275" s="391">
        <f>+IF(J275=0,"",'Ark1'!AJ1023)</f>
        <v>26</v>
      </c>
      <c r="M275" s="222"/>
      <c r="N275" s="222"/>
      <c r="O275" s="222"/>
      <c r="P275" s="33">
        <f>+IF(H275=0,"",'Ark1'!U1023)</f>
        <v>18.038666666666671</v>
      </c>
      <c r="Q275" s="221"/>
      <c r="R275" s="496">
        <f>+IF(L275=0,"",'Ark1'!AK1023)</f>
        <v>110.59230769230764</v>
      </c>
      <c r="S275" s="494"/>
      <c r="T275" s="497">
        <f>+IF(L275=0,"",'Ark1'!AL1023)</f>
        <v>14.559484858933825</v>
      </c>
      <c r="U275" s="221"/>
      <c r="V275" s="242">
        <f>+IF(H275=0,"",'Ark1'!T1023)</f>
        <v>3.6266666666666656</v>
      </c>
      <c r="W275" s="243">
        <f>+IF(H275=0,"",'Ark1'!W1023)</f>
        <v>0</v>
      </c>
      <c r="X275" s="243">
        <f>+IF(H275=0,"",'Ark1'!X1023)</f>
        <v>57.33333333333335</v>
      </c>
      <c r="Y275" s="243">
        <f>+IF(H275=0,"",'Ark1'!Y1023)</f>
        <v>24</v>
      </c>
      <c r="Z275" s="243">
        <f>+IF(H275=0,"",'Ark1'!Z1023)</f>
        <v>0</v>
      </c>
      <c r="AA275" s="243">
        <f>+IF(H275=0,"",'Ark1'!AA1023)</f>
        <v>5.764856594535174</v>
      </c>
      <c r="AB275" s="242">
        <f>+IF(H275=0,"",'Ark1'!AC1023)</f>
        <v>1.1048177325795523</v>
      </c>
      <c r="AC275" s="243">
        <f>+IF(H275=0,"",'Ark1'!AE1023)</f>
        <v>41.195182735147554</v>
      </c>
      <c r="AD275" s="242">
        <f t="shared" si="245"/>
        <v>6.0128888888888907</v>
      </c>
      <c r="AE275" s="241">
        <f t="shared" si="246"/>
        <v>0.73333333333333328</v>
      </c>
      <c r="AF275" s="305"/>
      <c r="AI275" s="30"/>
      <c r="AJ275" s="28"/>
      <c r="AM275" s="28"/>
      <c r="AN275" s="28"/>
      <c r="AO275" s="28"/>
      <c r="AQ275" s="28"/>
      <c r="AS275" s="28"/>
      <c r="AT275" s="28"/>
    </row>
    <row r="276" spans="1:72" ht="15.6">
      <c r="A276" s="305"/>
      <c r="B276" s="305">
        <f>+'Ark1'!C1024</f>
        <v>2023</v>
      </c>
      <c r="C276" s="240">
        <f>+'Ark1'!L1024</f>
        <v>3</v>
      </c>
      <c r="D276" s="240" t="str">
        <f t="shared" si="243"/>
        <v>P+</v>
      </c>
      <c r="E276" s="240">
        <f>+'Ark1'!D1024</f>
        <v>7</v>
      </c>
      <c r="F276" s="240" t="str">
        <f t="shared" si="244"/>
        <v>Jul</v>
      </c>
      <c r="G276" s="376">
        <f>+'Ark1'!Q1024</f>
        <v>8</v>
      </c>
      <c r="H276" s="376">
        <f>+'Ark1'!R1024</f>
        <v>27</v>
      </c>
      <c r="I276" s="242">
        <f>+IF(H276=0,"",'Ark1'!AG1024)</f>
        <v>0.69053708439897743</v>
      </c>
      <c r="J276" s="242">
        <f>+IF(H276=0,"",'Ark1'!AH1024)</f>
        <v>0.42974555694336197</v>
      </c>
      <c r="K276" s="222"/>
      <c r="L276" s="391">
        <f>+IF(J276=0,"",'Ark1'!AJ1024)</f>
        <v>16</v>
      </c>
      <c r="M276" s="222"/>
      <c r="N276" s="222"/>
      <c r="O276" s="222"/>
      <c r="P276" s="33">
        <f>+IF(H276=0,"",'Ark1'!U1024)</f>
        <v>13.418518518518519</v>
      </c>
      <c r="Q276" s="221"/>
      <c r="R276" s="496">
        <f>+IF(L276=0,"",'Ark1'!AK1024)</f>
        <v>112.5</v>
      </c>
      <c r="S276" s="494"/>
      <c r="T276" s="497">
        <f>+IF(L276=0,"",'Ark1'!AL1024)</f>
        <v>9.1647489391971693</v>
      </c>
      <c r="U276" s="221"/>
      <c r="V276" s="242">
        <f>+IF(H276=0,"",'Ark1'!T1024)</f>
        <v>3.2592592592592586</v>
      </c>
      <c r="W276" s="243">
        <f>+IF(H276=0,"",'Ark1'!W1024)</f>
        <v>0</v>
      </c>
      <c r="X276" s="243">
        <f>+IF(H276=0,"",'Ark1'!X1024)</f>
        <v>33.333333333333343</v>
      </c>
      <c r="Y276" s="243">
        <f>+IF(H276=0,"",'Ark1'!Y1024)</f>
        <v>7.4074074074074083</v>
      </c>
      <c r="Z276" s="243">
        <f>+IF(H276=0,"",'Ark1'!Z1024)</f>
        <v>0</v>
      </c>
      <c r="AA276" s="243">
        <f>+IF(H276=0,"",'Ark1'!AA1024)</f>
        <v>6.8834227617024704</v>
      </c>
      <c r="AB276" s="242">
        <f>+IF(H276=0,"",'Ark1'!AC1024)</f>
        <v>0.96580776373372645</v>
      </c>
      <c r="AC276" s="243">
        <f>+IF(H276=0,"",'Ark1'!AE1024)</f>
        <v>65.276806986446644</v>
      </c>
      <c r="AD276" s="242">
        <f t="shared" si="245"/>
        <v>4.4728395061728401</v>
      </c>
      <c r="AE276" s="241">
        <f t="shared" si="246"/>
        <v>0.29629629629629628</v>
      </c>
      <c r="AF276" s="305"/>
      <c r="AI276" s="30"/>
      <c r="AJ276" s="28"/>
      <c r="AM276" s="28"/>
      <c r="AN276" s="28"/>
      <c r="AO276" s="28"/>
      <c r="AQ276" s="28"/>
      <c r="AS276" s="28"/>
      <c r="AT276" s="28"/>
    </row>
    <row r="277" spans="1:72" ht="15.6">
      <c r="A277" s="305"/>
      <c r="B277" s="305">
        <f>+'Ark1'!C1025</f>
        <v>2023</v>
      </c>
      <c r="C277" s="240">
        <f>+'Ark1'!L1025</f>
        <v>3</v>
      </c>
      <c r="D277" s="240" t="str">
        <f t="shared" si="243"/>
        <v>P+</v>
      </c>
      <c r="E277" s="240">
        <f>+'Ark1'!D1025</f>
        <v>8</v>
      </c>
      <c r="F277" s="240" t="str">
        <f t="shared" si="244"/>
        <v>Aug</v>
      </c>
      <c r="G277" s="376">
        <f>+'Ark1'!Q1025</f>
        <v>385</v>
      </c>
      <c r="H277" s="376">
        <f>+'Ark1'!R1025</f>
        <v>696</v>
      </c>
      <c r="I277" s="242">
        <f>+IF(H277=0,"",'Ark1'!AG1025)</f>
        <v>0.67247026541319221</v>
      </c>
      <c r="J277" s="242">
        <f>+IF(H277=0,"",'Ark1'!AH1025)</f>
        <v>0.53450675271444681</v>
      </c>
      <c r="K277" s="222"/>
      <c r="L277" s="391">
        <f>+IF(J277=0,"",'Ark1'!AJ1025)</f>
        <v>239</v>
      </c>
      <c r="M277" s="222"/>
      <c r="N277" s="222"/>
      <c r="O277" s="222"/>
      <c r="P277" s="33">
        <f>+IF(H277=0,"",'Ark1'!U1025)</f>
        <v>17.434770114942523</v>
      </c>
      <c r="Q277" s="221"/>
      <c r="R277" s="496">
        <f>+IF(L277=0,"",'Ark1'!AK1025)</f>
        <v>108.09497907949788</v>
      </c>
      <c r="S277" s="494"/>
      <c r="T277" s="497">
        <f>+IF(L277=0,"",'Ark1'!AL1025)</f>
        <v>15.51547854846641</v>
      </c>
      <c r="U277" s="221"/>
      <c r="V277" s="242">
        <f>+IF(H277=0,"",'Ark1'!T1025)</f>
        <v>3.55028735632184</v>
      </c>
      <c r="W277" s="243">
        <f>+IF(H277=0,"",'Ark1'!W1025)</f>
        <v>0</v>
      </c>
      <c r="X277" s="243">
        <f>+IF(H277=0,"",'Ark1'!X1025)</f>
        <v>60.20114942528734</v>
      </c>
      <c r="Y277" s="243">
        <f>+IF(H277=0,"",'Ark1'!Y1025)</f>
        <v>22.84482758620689</v>
      </c>
      <c r="Z277" s="243">
        <f>+IF(H277=0,"",'Ark1'!Z1025)</f>
        <v>0</v>
      </c>
      <c r="AA277" s="243">
        <f>+IF(H277=0,"",'Ark1'!AA1025)</f>
        <v>6.827397747650588</v>
      </c>
      <c r="AB277" s="242">
        <f>+IF(H277=0,"",'Ark1'!AC1025)</f>
        <v>1.1794699414201704</v>
      </c>
      <c r="AC277" s="243">
        <f>+IF(H277=0,"",'Ark1'!AE1025)</f>
        <v>22.611131889822577</v>
      </c>
      <c r="AD277" s="242">
        <f t="shared" si="245"/>
        <v>5.8115900383141748</v>
      </c>
      <c r="AE277" s="241">
        <f t="shared" si="246"/>
        <v>0.55316091954022983</v>
      </c>
      <c r="AF277" s="305"/>
      <c r="AI277" s="30"/>
      <c r="AJ277" s="28"/>
      <c r="AM277" s="28"/>
      <c r="AN277" s="28"/>
      <c r="AO277" s="28"/>
      <c r="AQ277" s="28"/>
      <c r="AS277" s="28"/>
      <c r="AT277" s="28"/>
    </row>
    <row r="278" spans="1:72" ht="15.6">
      <c r="A278" s="305"/>
      <c r="B278" s="305">
        <f>+'Ark1'!C1026</f>
        <v>2023</v>
      </c>
      <c r="C278" s="240">
        <f>+'Ark1'!L1026</f>
        <v>3</v>
      </c>
      <c r="D278" s="240" t="str">
        <f t="shared" si="243"/>
        <v>P+</v>
      </c>
      <c r="E278" s="240">
        <f>+'Ark1'!D1026</f>
        <v>9</v>
      </c>
      <c r="F278" s="240" t="str">
        <f t="shared" si="244"/>
        <v>Sep</v>
      </c>
      <c r="G278" s="376">
        <f>+'Ark1'!Q1026</f>
        <v>769</v>
      </c>
      <c r="H278" s="376">
        <f>+'Ark1'!R1026</f>
        <v>1814</v>
      </c>
      <c r="I278" s="242">
        <f>+IF(H278=0,"",'Ark1'!AG1026)</f>
        <v>0.50214671874524219</v>
      </c>
      <c r="J278" s="242">
        <f>+IF(H278=0,"",'Ark1'!AH1026)</f>
        <v>0.30549473078215628</v>
      </c>
      <c r="K278" s="222"/>
      <c r="L278" s="391">
        <f>+IF(J278=0,"",'Ark1'!AJ1026)</f>
        <v>421</v>
      </c>
      <c r="M278" s="222"/>
      <c r="N278" s="222"/>
      <c r="O278" s="222"/>
      <c r="P278" s="33">
        <f>+IF(H278=0,"",'Ark1'!U1026)</f>
        <v>12.171278941565602</v>
      </c>
      <c r="Q278" s="221"/>
      <c r="R278" s="496">
        <f>+IF(L278=0,"",'Ark1'!AK1026)</f>
        <v>97.37648456057002</v>
      </c>
      <c r="S278" s="494"/>
      <c r="T278" s="497">
        <f>+IF(L278=0,"",'Ark1'!AL1026)</f>
        <v>13.937336543813924</v>
      </c>
      <c r="U278" s="221"/>
      <c r="V278" s="242">
        <f>+IF(H278=0,"",'Ark1'!T1026)</f>
        <v>3.7116868798235942</v>
      </c>
      <c r="W278" s="243">
        <f>+IF(H278=0,"",'Ark1'!W1026)</f>
        <v>0.16538037486218299</v>
      </c>
      <c r="X278" s="243">
        <f>+IF(H278=0,"",'Ark1'!X1026)</f>
        <v>24.696802646085995</v>
      </c>
      <c r="Y278" s="243">
        <f>+IF(H278=0,"",'Ark1'!Y1026)</f>
        <v>8.5446527012127902</v>
      </c>
      <c r="Z278" s="243">
        <f>+IF(H278=0,"",'Ark1'!Z1026)</f>
        <v>0</v>
      </c>
      <c r="AA278" s="243">
        <f>+IF(H278=0,"",'Ark1'!AA1026)</f>
        <v>6.2998562151236799</v>
      </c>
      <c r="AB278" s="242">
        <f>+IF(H278=0,"",'Ark1'!AC1026)</f>
        <v>1.2962953400676955</v>
      </c>
      <c r="AC278" s="243">
        <f>+IF(H278=0,"",'Ark1'!AE1026)</f>
        <v>35.826815930311056</v>
      </c>
      <c r="AD278" s="242">
        <f t="shared" si="245"/>
        <v>4.0570929805218672</v>
      </c>
      <c r="AE278" s="241">
        <f t="shared" si="246"/>
        <v>0.42392502756339578</v>
      </c>
      <c r="AF278" s="305"/>
      <c r="AI278" s="30"/>
      <c r="AJ278" s="28"/>
      <c r="AM278" s="28"/>
      <c r="AN278" s="28"/>
      <c r="AO278" s="28"/>
      <c r="AQ278" s="28"/>
      <c r="AS278" s="28"/>
      <c r="AT278" s="28"/>
    </row>
    <row r="279" spans="1:72" ht="15.6">
      <c r="A279" s="305"/>
      <c r="B279" s="305">
        <f>+'Ark1'!C1027</f>
        <v>2023</v>
      </c>
      <c r="C279" s="240">
        <f>+'Ark1'!L1027</f>
        <v>3</v>
      </c>
      <c r="D279" s="240" t="str">
        <f t="shared" si="243"/>
        <v>P+</v>
      </c>
      <c r="E279" s="240">
        <f>+'Ark1'!D1027</f>
        <v>10</v>
      </c>
      <c r="F279" s="240" t="str">
        <f t="shared" si="244"/>
        <v>Okt</v>
      </c>
      <c r="G279" s="376">
        <f>+'Ark1'!Q1027</f>
        <v>1432</v>
      </c>
      <c r="H279" s="376">
        <f>+'Ark1'!R1027</f>
        <v>3347</v>
      </c>
      <c r="I279" s="242">
        <f>+IF(H279=0,"",'Ark1'!AG1027)</f>
        <v>0.81486675333907899</v>
      </c>
      <c r="J279" s="242">
        <f>+IF(H279=0,"",'Ark1'!AH1027)</f>
        <v>0.48041793903732721</v>
      </c>
      <c r="K279" s="222"/>
      <c r="L279" s="391">
        <f>+IF(J279=0,"",'Ark1'!AJ1027)</f>
        <v>716</v>
      </c>
      <c r="M279" s="222"/>
      <c r="N279" s="222"/>
      <c r="O279" s="222"/>
      <c r="P279" s="33">
        <f>+IF(H279=0,"",'Ark1'!U1027)</f>
        <v>11.35109052883179</v>
      </c>
      <c r="Q279" s="221"/>
      <c r="R279" s="496">
        <f>+IF(L279=0,"",'Ark1'!AK1027)</f>
        <v>97.120111731843593</v>
      </c>
      <c r="S279" s="494"/>
      <c r="T279" s="497">
        <f>+IF(L279=0,"",'Ark1'!AL1027)</f>
        <v>13.800925310485908</v>
      </c>
      <c r="U279" s="221"/>
      <c r="V279" s="242">
        <f>+IF(H279=0,"",'Ark1'!T1027)</f>
        <v>3.6172691962951906</v>
      </c>
      <c r="W279" s="243">
        <f>+IF(H279=0,"",'Ark1'!W1027)</f>
        <v>0</v>
      </c>
      <c r="X279" s="243">
        <f>+IF(H279=0,"",'Ark1'!X1027)</f>
        <v>19.838661487899607</v>
      </c>
      <c r="Y279" s="243">
        <f>+IF(H279=0,"",'Ark1'!Y1027)</f>
        <v>7.1407230355542284</v>
      </c>
      <c r="Z279" s="243">
        <f>+IF(H279=0,"",'Ark1'!Z1027)</f>
        <v>0</v>
      </c>
      <c r="AA279" s="243">
        <f>+IF(H279=0,"",'Ark1'!AA1027)</f>
        <v>5.8894182684669678</v>
      </c>
      <c r="AB279" s="242">
        <f>+IF(H279=0,"",'Ark1'!AC1027)</f>
        <v>1.1840895544834398</v>
      </c>
      <c r="AC279" s="243">
        <f>+IF(H279=0,"",'Ark1'!AE1027)</f>
        <v>29.394860325886604</v>
      </c>
      <c r="AD279" s="242">
        <f t="shared" si="245"/>
        <v>3.7836968429439302</v>
      </c>
      <c r="AE279" s="241">
        <f t="shared" si="246"/>
        <v>0.42784583208843741</v>
      </c>
      <c r="AF279" s="307"/>
      <c r="AI279" s="30"/>
      <c r="AJ279" s="28"/>
      <c r="AM279" s="28"/>
      <c r="AN279" s="28"/>
      <c r="AO279" s="28"/>
      <c r="AQ279" s="28"/>
      <c r="AS279" s="28"/>
      <c r="AT279" s="28"/>
    </row>
    <row r="280" spans="1:72" ht="15.6">
      <c r="A280" s="305"/>
      <c r="B280" s="305">
        <f>+'Ark1'!C1028</f>
        <v>2023</v>
      </c>
      <c r="C280" s="240">
        <f>+'Ark1'!L1028</f>
        <v>3</v>
      </c>
      <c r="D280" s="240" t="str">
        <f t="shared" si="243"/>
        <v>P+</v>
      </c>
      <c r="E280" s="240">
        <f>+'Ark1'!D1028</f>
        <v>11</v>
      </c>
      <c r="F280" s="240" t="str">
        <f t="shared" si="244"/>
        <v>Nov</v>
      </c>
      <c r="G280" s="376">
        <f>+'Ark1'!Q1028</f>
        <v>735</v>
      </c>
      <c r="H280" s="376">
        <f>+'Ark1'!R1028</f>
        <v>1671</v>
      </c>
      <c r="I280" s="242">
        <f>+IF(H280=0,"",'Ark1'!AG1028)</f>
        <v>1.2050712513702184</v>
      </c>
      <c r="J280" s="242">
        <f>+IF(H280=0,"",'Ark1'!AH1028)</f>
        <v>0.73298835684253894</v>
      </c>
      <c r="K280" s="222"/>
      <c r="L280" s="391">
        <f>+IF(J280=0,"",'Ark1'!AJ1028)</f>
        <v>470</v>
      </c>
      <c r="M280" s="222"/>
      <c r="N280" s="222"/>
      <c r="O280" s="222"/>
      <c r="P280" s="33">
        <f>+IF(H280=0,"",'Ark1'!U1028)</f>
        <v>11.899999999999999</v>
      </c>
      <c r="Q280" s="221"/>
      <c r="R280" s="496">
        <f>+IF(L280=0,"",'Ark1'!AK1028)</f>
        <v>97.81702127659581</v>
      </c>
      <c r="S280" s="494"/>
      <c r="T280" s="497">
        <f>+IF(L280=0,"",'Ark1'!AL1028)</f>
        <v>13.861307897427608</v>
      </c>
      <c r="U280" s="221"/>
      <c r="V280" s="242">
        <f>+IF(H280=0,"",'Ark1'!T1028)</f>
        <v>3.4733692399760621</v>
      </c>
      <c r="W280" s="243">
        <f>+IF(H280=0,"",'Ark1'!W1028)</f>
        <v>0</v>
      </c>
      <c r="X280" s="243">
        <f>+IF(H280=0,"",'Ark1'!X1028)</f>
        <v>23.399162178336329</v>
      </c>
      <c r="Y280" s="243">
        <f>+IF(H280=0,"",'Ark1'!Y1028)</f>
        <v>7.3010173548773185</v>
      </c>
      <c r="Z280" s="243">
        <f>+IF(H280=0,"",'Ark1'!Z1028)</f>
        <v>0</v>
      </c>
      <c r="AA280" s="243">
        <f>+IF(H280=0,"",'Ark1'!AA1028)</f>
        <v>6.02525008110009</v>
      </c>
      <c r="AB280" s="242">
        <f>+IF(H280=0,"",'Ark1'!AC1028)</f>
        <v>1.0952716315351019</v>
      </c>
      <c r="AC280" s="243">
        <f>+IF(H280=0,"",'Ark1'!AE1028)</f>
        <v>30.269131157139892</v>
      </c>
      <c r="AD280" s="242">
        <f t="shared" si="245"/>
        <v>3.9666666666666663</v>
      </c>
      <c r="AE280" s="241">
        <f t="shared" si="246"/>
        <v>0.4398563734290844</v>
      </c>
      <c r="AF280" s="305"/>
      <c r="AI280" s="30"/>
      <c r="AJ280" s="28"/>
      <c r="AM280" s="28"/>
      <c r="AN280" s="28"/>
      <c r="AO280" s="28"/>
      <c r="AQ280" s="28"/>
      <c r="AS280" s="28"/>
      <c r="AT280" s="28"/>
    </row>
    <row r="281" spans="1:72" ht="15.6">
      <c r="A281" s="305"/>
      <c r="B281" s="305">
        <f>+'Ark1'!C1029</f>
        <v>2023</v>
      </c>
      <c r="C281" s="240">
        <f>+'Ark1'!L1029</f>
        <v>3</v>
      </c>
      <c r="D281" s="240" t="str">
        <f t="shared" si="243"/>
        <v>P+</v>
      </c>
      <c r="E281" s="240">
        <f>+'Ark1'!D1029</f>
        <v>12</v>
      </c>
      <c r="F281" s="240" t="str">
        <f t="shared" si="244"/>
        <v>Des</v>
      </c>
      <c r="G281" s="376">
        <f>+'Ark1'!Q1029</f>
        <v>33</v>
      </c>
      <c r="H281" s="376">
        <f>+'Ark1'!R1029</f>
        <v>58</v>
      </c>
      <c r="I281" s="242">
        <f>+IF(H281=0,"",'Ark1'!AG1029)</f>
        <v>0.69913211186113766</v>
      </c>
      <c r="J281" s="242">
        <f>+IF(H281=0,"",'Ark1'!AH1029)</f>
        <v>0.44671107066289928</v>
      </c>
      <c r="K281" s="222"/>
      <c r="L281" s="391">
        <f>+IF(J281=0,"",'Ark1'!AJ1029)</f>
        <v>28</v>
      </c>
      <c r="M281" s="222"/>
      <c r="N281" s="222"/>
      <c r="O281" s="222"/>
      <c r="P281" s="33">
        <f>+IF(H281=0,"",'Ark1'!U1029)</f>
        <v>12.110344827586202</v>
      </c>
      <c r="Q281" s="221"/>
      <c r="R281" s="496">
        <f>+IF(L281=0,"",'Ark1'!AK1029)</f>
        <v>97.335714285714303</v>
      </c>
      <c r="S281" s="494"/>
      <c r="T281" s="497">
        <f>+IF(L281=0,"",'Ark1'!AL1029)</f>
        <v>14.056683698693467</v>
      </c>
      <c r="U281" s="221"/>
      <c r="V281" s="242">
        <f>+IF(H281=0,"",'Ark1'!T1029)</f>
        <v>3.6724137931034471</v>
      </c>
      <c r="W281" s="243">
        <f>+IF(H281=0,"",'Ark1'!W1029)</f>
        <v>0</v>
      </c>
      <c r="X281" s="243">
        <f>+IF(H281=0,"",'Ark1'!X1029)</f>
        <v>18.965517241379303</v>
      </c>
      <c r="Y281" s="243">
        <f>+IF(H281=0,"",'Ark1'!Y1029)</f>
        <v>3.4482758620689653</v>
      </c>
      <c r="Z281" s="243">
        <f>+IF(H281=0,"",'Ark1'!Z1029)</f>
        <v>0</v>
      </c>
      <c r="AA281" s="243">
        <f>+IF(H281=0,"",'Ark1'!AA1029)</f>
        <v>5.3905309589153632</v>
      </c>
      <c r="AB281" s="242">
        <f>+IF(H281=0,"",'Ark1'!AC1029)</f>
        <v>1.3181482705894751</v>
      </c>
      <c r="AC281" s="243">
        <f>+IF(H281=0,"",'Ark1'!AE1029)</f>
        <v>32.489691700029653</v>
      </c>
      <c r="AD281" s="242">
        <f t="shared" si="245"/>
        <v>4.0367816091954003</v>
      </c>
      <c r="AE281" s="241">
        <f t="shared" si="246"/>
        <v>0.56896551724137934</v>
      </c>
      <c r="AF281" s="305"/>
      <c r="AI281" s="30"/>
      <c r="AJ281" s="28"/>
      <c r="AM281" s="28"/>
      <c r="AN281" s="28"/>
      <c r="AO281" s="28"/>
      <c r="AQ281" s="28"/>
      <c r="AS281" s="28"/>
      <c r="AT281" s="28"/>
    </row>
    <row r="282" spans="1:72" ht="15" customHeight="1">
      <c r="A282" s="305"/>
      <c r="B282" s="305"/>
      <c r="C282" s="305"/>
      <c r="D282" s="305"/>
      <c r="E282" s="305"/>
      <c r="F282" s="305"/>
      <c r="G282" s="392"/>
      <c r="H282" s="392"/>
      <c r="I282" s="305"/>
      <c r="J282" s="305"/>
      <c r="K282" s="305"/>
      <c r="L282" s="392"/>
      <c r="M282" s="305"/>
      <c r="N282" s="305"/>
      <c r="O282" s="305"/>
      <c r="P282" s="305"/>
      <c r="Q282" s="305"/>
      <c r="R282" s="498"/>
      <c r="S282" s="498"/>
      <c r="T282" s="498"/>
      <c r="U282" s="305"/>
      <c r="V282" s="305"/>
      <c r="W282" s="305"/>
      <c r="X282" s="305"/>
      <c r="Y282" s="305"/>
      <c r="Z282" s="305"/>
      <c r="AA282" s="305"/>
      <c r="AB282" s="305"/>
      <c r="AC282" s="305"/>
      <c r="AD282" s="403"/>
      <c r="AE282" s="305"/>
      <c r="AF282" s="305"/>
      <c r="AG282" s="224"/>
      <c r="AI282" s="30"/>
      <c r="AJ282" s="28"/>
      <c r="AK282" s="225"/>
      <c r="AL282" s="29"/>
      <c r="AP282" s="29"/>
      <c r="BH282" s="236"/>
    </row>
    <row r="283" spans="1:72" ht="15" customHeight="1">
      <c r="A283" s="305"/>
      <c r="B283" s="305"/>
      <c r="C283" s="349" t="s">
        <v>0</v>
      </c>
      <c r="D283" s="305"/>
      <c r="E283" s="350" t="str">
        <f>+D285</f>
        <v>O-</v>
      </c>
      <c r="F283" s="349" t="s">
        <v>582</v>
      </c>
      <c r="G283" s="392"/>
      <c r="H283" s="391">
        <f>SUM(H285:H295)</f>
        <v>18695</v>
      </c>
      <c r="I283" s="306"/>
      <c r="J283" s="306"/>
      <c r="K283" s="306"/>
      <c r="L283" s="392"/>
      <c r="M283" s="306"/>
      <c r="N283" s="306"/>
      <c r="O283" s="306"/>
      <c r="P283" s="272">
        <f>+Klasse!M31</f>
        <v>13.052455701591038</v>
      </c>
      <c r="Q283" s="305"/>
      <c r="R283" s="498"/>
      <c r="S283" s="498"/>
      <c r="T283" s="498"/>
      <c r="U283" s="305"/>
      <c r="V283" s="305"/>
      <c r="W283" s="307"/>
      <c r="X283" s="307"/>
      <c r="Y283" s="307"/>
      <c r="Z283" s="307"/>
      <c r="AA283" s="307"/>
      <c r="AB283" s="305"/>
      <c r="AC283" s="307"/>
      <c r="AD283" s="225"/>
      <c r="AE283" s="306"/>
      <c r="AF283" s="305"/>
      <c r="AG283" s="224"/>
      <c r="AI283" s="30"/>
      <c r="AJ283" s="28"/>
      <c r="AK283" s="225"/>
      <c r="AL283" s="29"/>
      <c r="AP283" s="29"/>
      <c r="BH283" s="236"/>
    </row>
    <row r="284" spans="1:72" ht="15" customHeight="1">
      <c r="A284" s="305"/>
      <c r="B284" s="305"/>
      <c r="C284" s="305"/>
      <c r="D284" s="305"/>
      <c r="E284" s="305"/>
      <c r="F284" s="305"/>
      <c r="G284" s="392"/>
      <c r="H284" s="392"/>
      <c r="I284" s="306"/>
      <c r="J284" s="306"/>
      <c r="K284" s="306"/>
      <c r="L284" s="392"/>
      <c r="M284" s="306"/>
      <c r="N284" s="306"/>
      <c r="O284" s="306"/>
      <c r="P284" s="305"/>
      <c r="Q284" s="305"/>
      <c r="R284" s="498"/>
      <c r="S284" s="498"/>
      <c r="T284" s="498"/>
      <c r="U284" s="305"/>
      <c r="V284" s="305"/>
      <c r="W284" s="307"/>
      <c r="X284" s="307"/>
      <c r="Y284" s="307"/>
      <c r="Z284" s="307"/>
      <c r="AA284" s="307"/>
      <c r="AB284" s="305"/>
      <c r="AC284" s="307"/>
      <c r="AD284" s="403"/>
      <c r="AE284" s="307"/>
      <c r="AF284" s="305"/>
      <c r="AG284" s="224"/>
      <c r="AI284" s="30"/>
      <c r="AJ284" s="28"/>
      <c r="AK284" s="225"/>
      <c r="AL284" s="29"/>
      <c r="AP284" s="29"/>
      <c r="BH284" s="236" t="e">
        <f>1+#REF!</f>
        <v>#REF!</v>
      </c>
      <c r="BI284" s="29">
        <v>20.659867330016564</v>
      </c>
      <c r="BJ284" s="29">
        <f t="shared" ref="BJ284" si="247">+BI284</f>
        <v>20.659867330016564</v>
      </c>
      <c r="BK284" s="29">
        <f t="shared" ref="BK284" si="248">+BJ284</f>
        <v>20.659867330016564</v>
      </c>
      <c r="BL284" s="29">
        <f t="shared" ref="BL284" si="249">+BK284</f>
        <v>20.659867330016564</v>
      </c>
      <c r="BM284" s="29">
        <f t="shared" ref="BM284" si="250">+BL284</f>
        <v>20.659867330016564</v>
      </c>
      <c r="BN284" s="29">
        <f t="shared" ref="BN284" si="251">+BM284</f>
        <v>20.659867330016564</v>
      </c>
      <c r="BO284" s="29">
        <f t="shared" ref="BO284" si="252">+BN284</f>
        <v>20.659867330016564</v>
      </c>
      <c r="BP284" s="29">
        <f t="shared" ref="BP284" si="253">+BO284</f>
        <v>20.659867330016564</v>
      </c>
      <c r="BQ284" s="29">
        <f t="shared" ref="BQ284" si="254">+BP284</f>
        <v>20.659867330016564</v>
      </c>
      <c r="BR284" s="29">
        <f t="shared" ref="BR284" si="255">+BQ284</f>
        <v>20.659867330016564</v>
      </c>
      <c r="BS284" s="29">
        <f t="shared" ref="BS284" si="256">+BR284</f>
        <v>20.659867330016564</v>
      </c>
      <c r="BT284" s="29">
        <f t="shared" ref="BT284" si="257">+BS284</f>
        <v>20.659867330016564</v>
      </c>
    </row>
    <row r="285" spans="1:72" ht="15.6">
      <c r="A285" s="305"/>
      <c r="B285" s="305">
        <f>+'Ark1'!C1030</f>
        <v>2023</v>
      </c>
      <c r="C285" s="240">
        <f>+'Ark1'!L1030</f>
        <v>4</v>
      </c>
      <c r="D285" s="240" t="str">
        <f t="shared" ref="D285:D296" si="258">+D58</f>
        <v>O-</v>
      </c>
      <c r="E285" s="240">
        <f>+'Ark1'!D1030</f>
        <v>1</v>
      </c>
      <c r="F285" s="240" t="str">
        <f>+F270</f>
        <v>Jan</v>
      </c>
      <c r="G285" s="376">
        <f>+'Ark1'!Q1030</f>
        <v>69</v>
      </c>
      <c r="H285" s="376">
        <f>+'Ark1'!R1030</f>
        <v>198</v>
      </c>
      <c r="I285" s="242">
        <f>+IF(H285=0,"",'Ark1'!AG1030)</f>
        <v>2.2543550039849705</v>
      </c>
      <c r="J285" s="242">
        <f>+IF(H285=0,"",'Ark1'!AH1030)</f>
        <v>1.3461224223013823</v>
      </c>
      <c r="K285" s="222"/>
      <c r="L285" s="391">
        <f>+IF(J285=0,"",'Ark1'!AJ1030)</f>
        <v>38</v>
      </c>
      <c r="M285" s="222"/>
      <c r="N285" s="222"/>
      <c r="O285" s="222"/>
      <c r="P285" s="33">
        <f>+IF(H285=0,"",'Ark1'!U1030)</f>
        <v>12.481818181818189</v>
      </c>
      <c r="Q285" s="221"/>
      <c r="R285" s="496">
        <f>+IF(L285=0,"",'Ark1'!AK1030)</f>
        <v>92</v>
      </c>
      <c r="S285" s="494"/>
      <c r="T285" s="497">
        <f>+IF(L285=0,"",'Ark1'!AL1030)</f>
        <v>13.37084007532712</v>
      </c>
      <c r="U285" s="221"/>
      <c r="V285" s="242">
        <f>+IF(H285=0,"",'Ark1'!T1030)</f>
        <v>3.9898989898989905</v>
      </c>
      <c r="W285" s="243">
        <f>+IF(H285=0,"",'Ark1'!W1030)</f>
        <v>0</v>
      </c>
      <c r="X285" s="243">
        <f>+IF(H285=0,"",'Ark1'!X1030)</f>
        <v>19.19191919191919</v>
      </c>
      <c r="Y285" s="243">
        <f>+IF(H285=0,"",'Ark1'!Y1030)</f>
        <v>5.5555555555555562</v>
      </c>
      <c r="Z285" s="243">
        <f>+IF(H285=0,"",'Ark1'!Z1030)</f>
        <v>0.50505050505050508</v>
      </c>
      <c r="AA285" s="243">
        <f>+IF(H285=0,"",'Ark1'!AA1030)</f>
        <v>5.4755630426111184</v>
      </c>
      <c r="AB285" s="242">
        <f>+IF(H285=0,"",'Ark1'!AC1030)</f>
        <v>1.4070166841203122</v>
      </c>
      <c r="AC285" s="243">
        <f>+IF(H285=0,"",'Ark1'!AE1030)</f>
        <v>33.928958963712006</v>
      </c>
      <c r="AD285" s="242">
        <f t="shared" ref="AD285:AD296" si="259">+IF(H285=0,"",+P285/C285)</f>
        <v>3.1204545454545474</v>
      </c>
      <c r="AE285" s="241">
        <f t="shared" ref="AE285:AE296" si="260">+IF(H285=0,"",G285/H285)</f>
        <v>0.34848484848484851</v>
      </c>
      <c r="AF285" s="305"/>
      <c r="AI285" s="30"/>
      <c r="AJ285" s="28"/>
      <c r="AM285" s="28"/>
      <c r="AN285" s="28"/>
      <c r="AO285" s="28"/>
      <c r="AQ285" s="28"/>
      <c r="AS285" s="28"/>
      <c r="AT285" s="28"/>
    </row>
    <row r="286" spans="1:72" ht="15.6">
      <c r="A286" s="305"/>
      <c r="B286" s="305">
        <f>+'Ark1'!C1031</f>
        <v>2023</v>
      </c>
      <c r="C286" s="240">
        <f>+'Ark1'!L1031</f>
        <v>4</v>
      </c>
      <c r="D286" s="240" t="str">
        <f t="shared" si="258"/>
        <v>O-</v>
      </c>
      <c r="E286" s="240">
        <f>+'Ark1'!D1031</f>
        <v>2</v>
      </c>
      <c r="F286" s="240" t="str">
        <f t="shared" ref="F286:F296" si="261">+F271</f>
        <v>Feb</v>
      </c>
      <c r="G286" s="376">
        <f>+'Ark1'!Q1031</f>
        <v>102</v>
      </c>
      <c r="H286" s="376">
        <f>+'Ark1'!R1031</f>
        <v>236</v>
      </c>
      <c r="I286" s="242">
        <f>+IF(H286=0,"",'Ark1'!AG1031)</f>
        <v>1.8209876543209875</v>
      </c>
      <c r="J286" s="242">
        <f>+IF(H286=0,"",'Ark1'!AH1031)</f>
        <v>1.061278365220093</v>
      </c>
      <c r="K286" s="222"/>
      <c r="L286" s="391">
        <f>+IF(J286=0,"",'Ark1'!AJ1031)</f>
        <v>72</v>
      </c>
      <c r="M286" s="222"/>
      <c r="N286" s="222"/>
      <c r="O286" s="222"/>
      <c r="P286" s="33">
        <f>+IF(H286=0,"",'Ark1'!U1031)</f>
        <v>12.510169491525437</v>
      </c>
      <c r="Q286" s="221"/>
      <c r="R286" s="496">
        <f>+IF(L286=0,"",'Ark1'!AK1031)</f>
        <v>91.74722222222222</v>
      </c>
      <c r="S286" s="494"/>
      <c r="T286" s="497">
        <f>+IF(L286=0,"",'Ark1'!AL1031)</f>
        <v>14.896604193708564</v>
      </c>
      <c r="U286" s="221"/>
      <c r="V286" s="242">
        <f>+IF(H286=0,"",'Ark1'!T1031)</f>
        <v>3.6101694915254248</v>
      </c>
      <c r="W286" s="243">
        <f>+IF(H286=0,"",'Ark1'!W1031)</f>
        <v>0</v>
      </c>
      <c r="X286" s="243">
        <f>+IF(H286=0,"",'Ark1'!X1031)</f>
        <v>13.983050847457628</v>
      </c>
      <c r="Y286" s="243">
        <f>+IF(H286=0,"",'Ark1'!Y1031)</f>
        <v>6.7796610169491505</v>
      </c>
      <c r="Z286" s="243">
        <f>+IF(H286=0,"",'Ark1'!Z1031)</f>
        <v>0</v>
      </c>
      <c r="AA286" s="243">
        <f>+IF(H286=0,"",'Ark1'!AA1031)</f>
        <v>5.208831968853195</v>
      </c>
      <c r="AB286" s="242">
        <f>+IF(H286=0,"",'Ark1'!AC1031)</f>
        <v>1.189886038590227</v>
      </c>
      <c r="AC286" s="243">
        <f>+IF(H286=0,"",'Ark1'!AE1031)</f>
        <v>26.672139535950159</v>
      </c>
      <c r="AD286" s="242">
        <f t="shared" si="259"/>
        <v>3.1275423728813592</v>
      </c>
      <c r="AE286" s="241">
        <f t="shared" si="260"/>
        <v>0.43220338983050849</v>
      </c>
      <c r="AF286" s="305"/>
      <c r="AI286" s="30"/>
      <c r="AJ286" s="28"/>
      <c r="AM286" s="28"/>
      <c r="AN286" s="28"/>
      <c r="AO286" s="28"/>
      <c r="AQ286" s="28"/>
      <c r="AS286" s="28"/>
      <c r="AT286" s="28"/>
    </row>
    <row r="287" spans="1:72" ht="15.6">
      <c r="A287" s="305"/>
      <c r="B287" s="305">
        <f>+'Ark1'!C1032</f>
        <v>2023</v>
      </c>
      <c r="C287" s="240">
        <f>+'Ark1'!L1032</f>
        <v>4</v>
      </c>
      <c r="D287" s="240" t="str">
        <f t="shared" si="258"/>
        <v>O-</v>
      </c>
      <c r="E287" s="240">
        <f>+'Ark1'!D1032</f>
        <v>3</v>
      </c>
      <c r="F287" s="240" t="str">
        <f t="shared" si="261"/>
        <v>Mar</v>
      </c>
      <c r="G287" s="376">
        <f>+'Ark1'!Q1032</f>
        <v>610</v>
      </c>
      <c r="H287" s="376">
        <f>+'Ark1'!R1032</f>
        <v>1260</v>
      </c>
      <c r="I287" s="242">
        <f>+IF(H287=0,"",'Ark1'!AG1032)</f>
        <v>2.673456397199236</v>
      </c>
      <c r="J287" s="242">
        <f>+IF(H287=0,"",'Ark1'!AH1032)</f>
        <v>1.5368486740646523</v>
      </c>
      <c r="K287" s="222"/>
      <c r="L287" s="391">
        <f>+IF(J287=0,"",'Ark1'!AJ1032)</f>
        <v>193</v>
      </c>
      <c r="M287" s="222"/>
      <c r="N287" s="222"/>
      <c r="O287" s="222"/>
      <c r="P287" s="33">
        <f>+IF(H287=0,"",'Ark1'!U1032)</f>
        <v>14.2273015873016</v>
      </c>
      <c r="Q287" s="221"/>
      <c r="R287" s="496">
        <f>+IF(L287=0,"",'Ark1'!AK1032)</f>
        <v>97.500000000000071</v>
      </c>
      <c r="S287" s="494"/>
      <c r="T287" s="497">
        <f>+IF(L287=0,"",'Ark1'!AL1032)</f>
        <v>14.360298705231225</v>
      </c>
      <c r="U287" s="221"/>
      <c r="V287" s="242">
        <f>+IF(H287=0,"",'Ark1'!T1032)</f>
        <v>3.6317460317460304</v>
      </c>
      <c r="W287" s="243">
        <f>+IF(H287=0,"",'Ark1'!W1032)</f>
        <v>0.23809523809523819</v>
      </c>
      <c r="X287" s="243">
        <f>+IF(H287=0,"",'Ark1'!X1032)</f>
        <v>28.333333333333325</v>
      </c>
      <c r="Y287" s="243">
        <f>+IF(H287=0,"",'Ark1'!Y1032)</f>
        <v>12.698412698412696</v>
      </c>
      <c r="Z287" s="243">
        <f>+IF(H287=0,"",'Ark1'!Z1032)</f>
        <v>0.15873015873015869</v>
      </c>
      <c r="AA287" s="243">
        <f>+IF(H287=0,"",'Ark1'!AA1032)</f>
        <v>6.4945667661879698</v>
      </c>
      <c r="AB287" s="242">
        <f>+IF(H287=0,"",'Ark1'!AC1032)</f>
        <v>1.4521823092537836</v>
      </c>
      <c r="AC287" s="243">
        <f>+IF(H287=0,"",'Ark1'!AE1032)</f>
        <v>37.715266656144287</v>
      </c>
      <c r="AD287" s="242">
        <f t="shared" si="259"/>
        <v>3.5568253968254</v>
      </c>
      <c r="AE287" s="241">
        <f t="shared" si="260"/>
        <v>0.48412698412698413</v>
      </c>
      <c r="AF287" s="305"/>
      <c r="AI287" s="30"/>
      <c r="AJ287" s="28"/>
      <c r="AM287" s="28"/>
      <c r="AN287" s="28"/>
      <c r="AO287" s="28"/>
      <c r="AQ287" s="28"/>
      <c r="AS287" s="28"/>
      <c r="AT287" s="28"/>
    </row>
    <row r="288" spans="1:72" ht="15.6">
      <c r="A288" s="305"/>
      <c r="B288" s="305">
        <f>+'Ark1'!C1033</f>
        <v>2023</v>
      </c>
      <c r="C288" s="240">
        <f>+'Ark1'!L1033</f>
        <v>4</v>
      </c>
      <c r="D288" s="240" t="str">
        <f t="shared" si="258"/>
        <v>O-</v>
      </c>
      <c r="E288" s="240">
        <f>+'Ark1'!D1033</f>
        <v>4</v>
      </c>
      <c r="F288" s="240" t="str">
        <f t="shared" si="261"/>
        <v>Apr</v>
      </c>
      <c r="G288" s="376">
        <f>+'Ark1'!Q1033</f>
        <v>56</v>
      </c>
      <c r="H288" s="376">
        <f>+'Ark1'!R1033</f>
        <v>101</v>
      </c>
      <c r="I288" s="242">
        <f>+IF(H288=0,"",'Ark1'!AG1033)</f>
        <v>3.6019971469329528</v>
      </c>
      <c r="J288" s="242">
        <f>+IF(H288=0,"",'Ark1'!AH1033)</f>
        <v>2.2431686709723264</v>
      </c>
      <c r="K288" s="222"/>
      <c r="L288" s="391">
        <f>+IF(J288=0,"",'Ark1'!AJ1033)</f>
        <v>10</v>
      </c>
      <c r="M288" s="222"/>
      <c r="N288" s="222"/>
      <c r="O288" s="222"/>
      <c r="P288" s="33">
        <f>+IF(H288=0,"",'Ark1'!U1033)</f>
        <v>14.504950495049499</v>
      </c>
      <c r="Q288" s="221"/>
      <c r="R288" s="496">
        <f>+IF(L288=0,"",'Ark1'!AK1033)</f>
        <v>99.77</v>
      </c>
      <c r="S288" s="494"/>
      <c r="T288" s="497">
        <f>+IF(L288=0,"",'Ark1'!AL1033)</f>
        <v>15.953760945558397</v>
      </c>
      <c r="U288" s="221"/>
      <c r="V288" s="242">
        <f>+IF(H288=0,"",'Ark1'!T1033)</f>
        <v>3.9009900990099009</v>
      </c>
      <c r="W288" s="243">
        <f>+IF(H288=0,"",'Ark1'!W1033)</f>
        <v>0</v>
      </c>
      <c r="X288" s="243">
        <f>+IF(H288=0,"",'Ark1'!X1033)</f>
        <v>30.693069306930695</v>
      </c>
      <c r="Y288" s="243">
        <f>+IF(H288=0,"",'Ark1'!Y1033)</f>
        <v>8.9108910891089135</v>
      </c>
      <c r="Z288" s="243">
        <f>+IF(H288=0,"",'Ark1'!Z1033)</f>
        <v>0.99009900990099009</v>
      </c>
      <c r="AA288" s="243">
        <f>+IF(H288=0,"",'Ark1'!AA1033)</f>
        <v>6.0085974086579981</v>
      </c>
      <c r="AB288" s="242">
        <f>+IF(H288=0,"",'Ark1'!AC1033)</f>
        <v>1.410743435039105</v>
      </c>
      <c r="AC288" s="243">
        <f>+IF(H288=0,"",'Ark1'!AE1033)</f>
        <v>43.398445043819535</v>
      </c>
      <c r="AD288" s="242">
        <f t="shared" si="259"/>
        <v>3.6262376237623748</v>
      </c>
      <c r="AE288" s="241">
        <f t="shared" si="260"/>
        <v>0.5544554455445545</v>
      </c>
      <c r="AF288" s="305"/>
      <c r="AI288" s="30"/>
      <c r="AJ288" s="28"/>
      <c r="AM288" s="28"/>
      <c r="AN288" s="28"/>
      <c r="AO288" s="28"/>
      <c r="AQ288" s="28"/>
      <c r="AS288" s="28"/>
      <c r="AT288" s="28"/>
    </row>
    <row r="289" spans="1:60" ht="15.6">
      <c r="A289" s="305"/>
      <c r="B289" s="305">
        <f>+'Ark1'!C1034</f>
        <v>2023</v>
      </c>
      <c r="C289" s="240">
        <f>+'Ark1'!L1034</f>
        <v>4</v>
      </c>
      <c r="D289" s="240" t="str">
        <f t="shared" si="258"/>
        <v>O-</v>
      </c>
      <c r="E289" s="240">
        <f>+'Ark1'!D1034</f>
        <v>5</v>
      </c>
      <c r="F289" s="240" t="str">
        <f t="shared" si="261"/>
        <v>Mai</v>
      </c>
      <c r="G289" s="376">
        <f>+'Ark1'!Q1034</f>
        <v>58</v>
      </c>
      <c r="H289" s="376">
        <f>+'Ark1'!R1034</f>
        <v>101</v>
      </c>
      <c r="I289" s="242">
        <f>+IF(H289=0,"",'Ark1'!AG1034)</f>
        <v>2.4876847290640396</v>
      </c>
      <c r="J289" s="242">
        <f>+IF(H289=0,"",'Ark1'!AH1034)</f>
        <v>1.6079832623733248</v>
      </c>
      <c r="K289" s="222"/>
      <c r="L289" s="391">
        <f>+IF(J289=0,"",'Ark1'!AJ1034)</f>
        <v>25</v>
      </c>
      <c r="M289" s="222"/>
      <c r="N289" s="222"/>
      <c r="O289" s="222"/>
      <c r="P289" s="33">
        <f>+IF(H289=0,"",'Ark1'!U1034)</f>
        <v>16.748514851485147</v>
      </c>
      <c r="Q289" s="221"/>
      <c r="R289" s="496">
        <f>+IF(L289=0,"",'Ark1'!AK1034)</f>
        <v>101.70000000000002</v>
      </c>
      <c r="S289" s="494"/>
      <c r="T289" s="497">
        <f>+IF(L289=0,"",'Ark1'!AL1034)</f>
        <v>15.298435878564678</v>
      </c>
      <c r="U289" s="221"/>
      <c r="V289" s="242">
        <f>+IF(H289=0,"",'Ark1'!T1034)</f>
        <v>3.6930693069306928</v>
      </c>
      <c r="W289" s="243">
        <f>+IF(H289=0,"",'Ark1'!W1034)</f>
        <v>0</v>
      </c>
      <c r="X289" s="243">
        <f>+IF(H289=0,"",'Ark1'!X1034)</f>
        <v>48.514851485148512</v>
      </c>
      <c r="Y289" s="243">
        <f>+IF(H289=0,"",'Ark1'!Y1034)</f>
        <v>18.811881188118811</v>
      </c>
      <c r="Z289" s="243">
        <f>+IF(H289=0,"",'Ark1'!Z1034)</f>
        <v>0</v>
      </c>
      <c r="AA289" s="243">
        <f>+IF(H289=0,"",'Ark1'!AA1034)</f>
        <v>6.0432371801970612</v>
      </c>
      <c r="AB289" s="242">
        <f>+IF(H289=0,"",'Ark1'!AC1034)</f>
        <v>1.1496239097245711</v>
      </c>
      <c r="AC289" s="243">
        <f>+IF(H289=0,"",'Ark1'!AE1034)</f>
        <v>24.826255653335799</v>
      </c>
      <c r="AD289" s="242">
        <f t="shared" si="259"/>
        <v>4.1871287128712869</v>
      </c>
      <c r="AE289" s="241">
        <f t="shared" si="260"/>
        <v>0.57425742574257421</v>
      </c>
      <c r="AF289" s="305"/>
      <c r="AI289" s="30"/>
      <c r="AJ289" s="28"/>
      <c r="AM289" s="28"/>
      <c r="AN289" s="28"/>
      <c r="AO289" s="28"/>
      <c r="AQ289" s="28"/>
      <c r="AS289" s="28"/>
      <c r="AT289" s="28"/>
    </row>
    <row r="290" spans="1:60" ht="15.6">
      <c r="A290" s="305"/>
      <c r="B290" s="305">
        <f>+'Ark1'!C1035</f>
        <v>2023</v>
      </c>
      <c r="C290" s="240">
        <f>+'Ark1'!L1035</f>
        <v>4</v>
      </c>
      <c r="D290" s="240" t="str">
        <f t="shared" si="258"/>
        <v>O-</v>
      </c>
      <c r="E290" s="240">
        <f>+'Ark1'!D1035</f>
        <v>6</v>
      </c>
      <c r="F290" s="240" t="str">
        <f t="shared" si="261"/>
        <v>Jun</v>
      </c>
      <c r="G290" s="376">
        <f>+'Ark1'!Q1035</f>
        <v>73</v>
      </c>
      <c r="H290" s="376">
        <f>+'Ark1'!R1035</f>
        <v>119</v>
      </c>
      <c r="I290" s="242">
        <f>+IF(H290=0,"",'Ark1'!AG1035)</f>
        <v>1.9737933322275665</v>
      </c>
      <c r="J290" s="242">
        <f>+IF(H290=0,"",'Ark1'!AH1035)</f>
        <v>1.6820947203272036</v>
      </c>
      <c r="K290" s="222"/>
      <c r="L290" s="391">
        <f>+IF(J290=0,"",'Ark1'!AJ1035)</f>
        <v>54</v>
      </c>
      <c r="M290" s="222"/>
      <c r="N290" s="222"/>
      <c r="O290" s="222"/>
      <c r="P290" s="33">
        <f>+IF(H290=0,"",'Ark1'!U1035)</f>
        <v>18.496638655462188</v>
      </c>
      <c r="Q290" s="221"/>
      <c r="R290" s="496">
        <f>+IF(L290=0,"",'Ark1'!AK1035)</f>
        <v>107.95185185185184</v>
      </c>
      <c r="S290" s="494"/>
      <c r="T290" s="497">
        <f>+IF(L290=0,"",'Ark1'!AL1035)</f>
        <v>15.220916778628885</v>
      </c>
      <c r="U290" s="221"/>
      <c r="V290" s="242">
        <f>+IF(H290=0,"",'Ark1'!T1035)</f>
        <v>3.924369747899159</v>
      </c>
      <c r="W290" s="243">
        <f>+IF(H290=0,"",'Ark1'!W1035)</f>
        <v>0.84033613445378108</v>
      </c>
      <c r="X290" s="243">
        <f>+IF(H290=0,"",'Ark1'!X1035)</f>
        <v>62.184873949579838</v>
      </c>
      <c r="Y290" s="243">
        <f>+IF(H290=0,"",'Ark1'!Y1035)</f>
        <v>27.731092436974794</v>
      </c>
      <c r="Z290" s="243">
        <f>+IF(H290=0,"",'Ark1'!Z1035)</f>
        <v>0</v>
      </c>
      <c r="AA290" s="243">
        <f>+IF(H290=0,"",'Ark1'!AA1035)</f>
        <v>6.3377345682558639</v>
      </c>
      <c r="AB290" s="242">
        <f>+IF(H290=0,"",'Ark1'!AC1035)</f>
        <v>1.3230958340103598</v>
      </c>
      <c r="AC290" s="243">
        <f>+IF(H290=0,"",'Ark1'!AE1035)</f>
        <v>53.891969781443194</v>
      </c>
      <c r="AD290" s="242">
        <f t="shared" si="259"/>
        <v>4.6241596638655471</v>
      </c>
      <c r="AE290" s="241">
        <f t="shared" si="260"/>
        <v>0.61344537815126055</v>
      </c>
      <c r="AF290" s="305"/>
      <c r="AI290" s="30"/>
      <c r="AJ290" s="28"/>
      <c r="AM290" s="28"/>
      <c r="AN290" s="28"/>
      <c r="AO290" s="28"/>
      <c r="AQ290" s="28"/>
      <c r="AS290" s="28"/>
      <c r="AT290" s="28"/>
    </row>
    <row r="291" spans="1:60" ht="15.6">
      <c r="A291" s="305"/>
      <c r="B291" s="305">
        <f>+'Ark1'!C1036</f>
        <v>2023</v>
      </c>
      <c r="C291" s="240">
        <f>+'Ark1'!L1036</f>
        <v>4</v>
      </c>
      <c r="D291" s="240" t="str">
        <f t="shared" si="258"/>
        <v>O-</v>
      </c>
      <c r="E291" s="240">
        <f>+'Ark1'!D1036</f>
        <v>7</v>
      </c>
      <c r="F291" s="240" t="str">
        <f t="shared" si="261"/>
        <v>Jul</v>
      </c>
      <c r="G291" s="376">
        <f>+'Ark1'!Q1036</f>
        <v>13</v>
      </c>
      <c r="H291" s="376">
        <f>+'Ark1'!R1036</f>
        <v>27</v>
      </c>
      <c r="I291" s="242">
        <f>+IF(H291=0,"",'Ark1'!AG1036)</f>
        <v>0.69053708439897743</v>
      </c>
      <c r="J291" s="242">
        <f>+IF(H291=0,"",'Ark1'!AH1036)</f>
        <v>0.41918873812802687</v>
      </c>
      <c r="K291" s="222"/>
      <c r="L291" s="391">
        <f>+IF(J291=0,"",'Ark1'!AJ1036)</f>
        <v>18</v>
      </c>
      <c r="M291" s="222"/>
      <c r="N291" s="222"/>
      <c r="O291" s="222"/>
      <c r="P291" s="33">
        <f>+IF(H291=0,"",'Ark1'!U1036)</f>
        <v>13.08888888888889</v>
      </c>
      <c r="Q291" s="221"/>
      <c r="R291" s="496">
        <f>+IF(L291=0,"",'Ark1'!AK1036)</f>
        <v>109.3</v>
      </c>
      <c r="S291" s="494"/>
      <c r="T291" s="497">
        <f>+IF(L291=0,"",'Ark1'!AL1036)</f>
        <v>11.086840450987722</v>
      </c>
      <c r="U291" s="221"/>
      <c r="V291" s="242">
        <f>+IF(H291=0,"",'Ark1'!T1036)</f>
        <v>3.2592592592592586</v>
      </c>
      <c r="W291" s="243">
        <f>+IF(H291=0,"",'Ark1'!W1036)</f>
        <v>0</v>
      </c>
      <c r="X291" s="243">
        <f>+IF(H291=0,"",'Ark1'!X1036)</f>
        <v>37.037037037037038</v>
      </c>
      <c r="Y291" s="243">
        <f>+IF(H291=0,"",'Ark1'!Y1036)</f>
        <v>7.4074074074074083</v>
      </c>
      <c r="Z291" s="243">
        <f>+IF(H291=0,"",'Ark1'!Z1036)</f>
        <v>0</v>
      </c>
      <c r="AA291" s="243">
        <f>+IF(H291=0,"",'Ark1'!AA1036)</f>
        <v>7.1661412382755634</v>
      </c>
      <c r="AB291" s="242">
        <f>+IF(H291=0,"",'Ark1'!AC1036)</f>
        <v>1.0396791738976447</v>
      </c>
      <c r="AC291" s="243">
        <f>+IF(H291=0,"",'Ark1'!AE1036)</f>
        <v>28.37387061820403</v>
      </c>
      <c r="AD291" s="242">
        <f t="shared" si="259"/>
        <v>3.2722222222222226</v>
      </c>
      <c r="AE291" s="241">
        <f t="shared" si="260"/>
        <v>0.48148148148148145</v>
      </c>
      <c r="AF291" s="305"/>
      <c r="AI291" s="30"/>
      <c r="AJ291" s="28"/>
      <c r="AM291" s="28"/>
      <c r="AN291" s="28"/>
      <c r="AO291" s="28"/>
      <c r="AQ291" s="28"/>
      <c r="AS291" s="28"/>
      <c r="AT291" s="28"/>
    </row>
    <row r="292" spans="1:60" ht="15.6">
      <c r="A292" s="305"/>
      <c r="B292" s="305">
        <f>+'Ark1'!C1037</f>
        <v>2023</v>
      </c>
      <c r="C292" s="240">
        <f>+'Ark1'!L1037</f>
        <v>4</v>
      </c>
      <c r="D292" s="240" t="str">
        <f t="shared" si="258"/>
        <v>O-</v>
      </c>
      <c r="E292" s="240">
        <f>+'Ark1'!D1037</f>
        <v>8</v>
      </c>
      <c r="F292" s="240" t="str">
        <f t="shared" si="261"/>
        <v>Aug</v>
      </c>
      <c r="G292" s="376">
        <f>+'Ark1'!Q1037</f>
        <v>615</v>
      </c>
      <c r="H292" s="376">
        <f>+'Ark1'!R1037</f>
        <v>1249</v>
      </c>
      <c r="I292" s="242">
        <f>+IF(H292=0,"",'Ark1'!AG1037)</f>
        <v>1.2067749446854557</v>
      </c>
      <c r="J292" s="242">
        <f>+IF(H292=0,"",'Ark1'!AH1037)</f>
        <v>1.0178780012321176</v>
      </c>
      <c r="K292" s="222"/>
      <c r="L292" s="391">
        <f>+IF(J292=0,"",'Ark1'!AJ1037)</f>
        <v>501</v>
      </c>
      <c r="M292" s="222"/>
      <c r="N292" s="222"/>
      <c r="O292" s="222"/>
      <c r="P292" s="33">
        <f>+IF(H292=0,"",'Ark1'!U1037)</f>
        <v>18.501441152922347</v>
      </c>
      <c r="Q292" s="221"/>
      <c r="R292" s="496">
        <f>+IF(L292=0,"",'Ark1'!AK1037)</f>
        <v>107.61896207584824</v>
      </c>
      <c r="S292" s="494"/>
      <c r="T292" s="497">
        <f>+IF(L292=0,"",'Ark1'!AL1037)</f>
        <v>15.8979833297625</v>
      </c>
      <c r="U292" s="221"/>
      <c r="V292" s="242">
        <f>+IF(H292=0,"",'Ark1'!T1037)</f>
        <v>3.8903122497998406</v>
      </c>
      <c r="W292" s="243">
        <f>+IF(H292=0,"",'Ark1'!W1037)</f>
        <v>0</v>
      </c>
      <c r="X292" s="243">
        <f>+IF(H292=0,"",'Ark1'!X1037)</f>
        <v>62.610088070456356</v>
      </c>
      <c r="Y292" s="243">
        <f>+IF(H292=0,"",'Ark1'!Y1037)</f>
        <v>33.306645316252997</v>
      </c>
      <c r="Z292" s="243">
        <f>+IF(H292=0,"",'Ark1'!Z1037)</f>
        <v>0</v>
      </c>
      <c r="AA292" s="243">
        <f>+IF(H292=0,"",'Ark1'!AA1037)</f>
        <v>7.305908496820245</v>
      </c>
      <c r="AB292" s="242">
        <f>+IF(H292=0,"",'Ark1'!AC1037)</f>
        <v>1.2514116218958475</v>
      </c>
      <c r="AC292" s="243">
        <f>+IF(H292=0,"",'Ark1'!AE1037)</f>
        <v>23.527831990647361</v>
      </c>
      <c r="AD292" s="242">
        <f t="shared" si="259"/>
        <v>4.6253602882305866</v>
      </c>
      <c r="AE292" s="241">
        <f t="shared" si="260"/>
        <v>0.49239391513210568</v>
      </c>
      <c r="AF292" s="305"/>
      <c r="AI292" s="30"/>
      <c r="AJ292" s="28"/>
      <c r="AM292" s="28"/>
      <c r="AN292" s="28"/>
      <c r="AO292" s="28"/>
      <c r="AQ292" s="28"/>
      <c r="AS292" s="28"/>
      <c r="AT292" s="28"/>
    </row>
    <row r="293" spans="1:60" ht="15.6">
      <c r="A293" s="305"/>
      <c r="B293" s="305">
        <f>+'Ark1'!C1038</f>
        <v>2023</v>
      </c>
      <c r="C293" s="240">
        <f>+'Ark1'!L1038</f>
        <v>4</v>
      </c>
      <c r="D293" s="240" t="str">
        <f t="shared" si="258"/>
        <v>O-</v>
      </c>
      <c r="E293" s="240">
        <f>+'Ark1'!D1038</f>
        <v>9</v>
      </c>
      <c r="F293" s="240" t="str">
        <f t="shared" si="261"/>
        <v>Sep</v>
      </c>
      <c r="G293" s="376">
        <f>+'Ark1'!Q1038</f>
        <v>1318</v>
      </c>
      <c r="H293" s="376">
        <f>+'Ark1'!R1038</f>
        <v>3906</v>
      </c>
      <c r="I293" s="242">
        <f>+IF(H293=0,"",'Ark1'!AG1038)</f>
        <v>1.0812486678163815</v>
      </c>
      <c r="J293" s="242">
        <f>+IF(H293=0,"",'Ark1'!AH1038)</f>
        <v>0.68009372648685551</v>
      </c>
      <c r="K293" s="222"/>
      <c r="L293" s="391">
        <f>+IF(J293=0,"",'Ark1'!AJ1038)</f>
        <v>892</v>
      </c>
      <c r="M293" s="222"/>
      <c r="N293" s="222"/>
      <c r="O293" s="222"/>
      <c r="P293" s="33">
        <f>+IF(H293=0,"",'Ark1'!U1038)</f>
        <v>12.583640552995403</v>
      </c>
      <c r="Q293" s="221"/>
      <c r="R293" s="496">
        <f>+IF(L293=0,"",'Ark1'!AK1038)</f>
        <v>96.425672645739823</v>
      </c>
      <c r="S293" s="494"/>
      <c r="T293" s="497">
        <f>+IF(L293=0,"",'Ark1'!AL1038)</f>
        <v>14.981739507869651</v>
      </c>
      <c r="U293" s="221"/>
      <c r="V293" s="242">
        <f>+IF(H293=0,"",'Ark1'!T1038)</f>
        <v>4.2631848438300048</v>
      </c>
      <c r="W293" s="243">
        <f>+IF(H293=0,"",'Ark1'!W1038)</f>
        <v>0.2304147465437788</v>
      </c>
      <c r="X293" s="243">
        <f>+IF(H293=0,"",'Ark1'!X1038)</f>
        <v>21.454173067076297</v>
      </c>
      <c r="Y293" s="243">
        <f>+IF(H293=0,"",'Ark1'!Y1038)</f>
        <v>9.9078341013824929</v>
      </c>
      <c r="Z293" s="243">
        <f>+IF(H293=0,"",'Ark1'!Z1038)</f>
        <v>0</v>
      </c>
      <c r="AA293" s="243">
        <f>+IF(H293=0,"",'Ark1'!AA1038)</f>
        <v>6.06262809803036</v>
      </c>
      <c r="AB293" s="242">
        <f>+IF(H293=0,"",'Ark1'!AC1038)</f>
        <v>1.2915343305225258</v>
      </c>
      <c r="AC293" s="243">
        <f>+IF(H293=0,"",'Ark1'!AE1038)</f>
        <v>24.319365281156831</v>
      </c>
      <c r="AD293" s="242">
        <f t="shared" si="259"/>
        <v>3.1459101382488508</v>
      </c>
      <c r="AE293" s="241">
        <f t="shared" si="260"/>
        <v>0.33742959549411161</v>
      </c>
      <c r="AF293" s="305"/>
      <c r="AI293" s="30"/>
      <c r="AJ293" s="28"/>
      <c r="AM293" s="28"/>
      <c r="AN293" s="28"/>
      <c r="AO293" s="28"/>
      <c r="AQ293" s="28"/>
      <c r="AS293" s="28"/>
      <c r="AT293" s="28"/>
    </row>
    <row r="294" spans="1:60" ht="15.6">
      <c r="A294" s="305"/>
      <c r="B294" s="305">
        <f>+'Ark1'!C1039</f>
        <v>2023</v>
      </c>
      <c r="C294" s="240">
        <f>+'Ark1'!L1039</f>
        <v>4</v>
      </c>
      <c r="D294" s="240" t="str">
        <f t="shared" si="258"/>
        <v>O-</v>
      </c>
      <c r="E294" s="240">
        <f>+'Ark1'!D1039</f>
        <v>10</v>
      </c>
      <c r="F294" s="240" t="str">
        <f t="shared" si="261"/>
        <v>Okt</v>
      </c>
      <c r="G294" s="376">
        <f>+'Ark1'!Q1039</f>
        <v>2615</v>
      </c>
      <c r="H294" s="376">
        <f>+'Ark1'!R1039</f>
        <v>8125</v>
      </c>
      <c r="I294" s="242">
        <f>+IF(H294=0,"",'Ark1'!AG1039)</f>
        <v>1.9781273889692312</v>
      </c>
      <c r="J294" s="242">
        <f>+IF(H294=0,"",'Ark1'!AH1039)</f>
        <v>1.2477252585959528</v>
      </c>
      <c r="K294" s="222"/>
      <c r="L294" s="391">
        <f>+IF(J294=0,"",'Ark1'!AJ1039)</f>
        <v>1756</v>
      </c>
      <c r="M294" s="222"/>
      <c r="N294" s="222"/>
      <c r="O294" s="222"/>
      <c r="P294" s="33">
        <f>+IF(H294=0,"",'Ark1'!U1039)</f>
        <v>12.144221538461522</v>
      </c>
      <c r="Q294" s="221"/>
      <c r="R294" s="496">
        <f>+IF(L294=0,"",'Ark1'!AK1039)</f>
        <v>96.812072892938403</v>
      </c>
      <c r="S294" s="494"/>
      <c r="T294" s="497">
        <f>+IF(L294=0,"",'Ark1'!AL1039)</f>
        <v>14.463494005553551</v>
      </c>
      <c r="U294" s="221"/>
      <c r="V294" s="242">
        <f>+IF(H294=0,"",'Ark1'!T1039)</f>
        <v>4.2308923076923088</v>
      </c>
      <c r="W294" s="243">
        <f>+IF(H294=0,"",'Ark1'!W1039)</f>
        <v>0.12307692307692304</v>
      </c>
      <c r="X294" s="243">
        <f>+IF(H294=0,"",'Ark1'!X1039)</f>
        <v>19.692307692307686</v>
      </c>
      <c r="Y294" s="243">
        <f>+IF(H294=0,"",'Ark1'!Y1039)</f>
        <v>8.7876923076923052</v>
      </c>
      <c r="Z294" s="243">
        <f>+IF(H294=0,"",'Ark1'!Z1039)</f>
        <v>0</v>
      </c>
      <c r="AA294" s="243">
        <f>+IF(H294=0,"",'Ark1'!AA1039)</f>
        <v>5.8188231556797261</v>
      </c>
      <c r="AB294" s="242">
        <f>+IF(H294=0,"",'Ark1'!AC1039)</f>
        <v>1.3338133201530684</v>
      </c>
      <c r="AC294" s="243">
        <f>+IF(H294=0,"",'Ark1'!AE1039)</f>
        <v>21.221142331120262</v>
      </c>
      <c r="AD294" s="242">
        <f t="shared" si="259"/>
        <v>3.0360553846153806</v>
      </c>
      <c r="AE294" s="241">
        <f t="shared" si="260"/>
        <v>0.32184615384615384</v>
      </c>
      <c r="AF294" s="305"/>
      <c r="AI294" s="30"/>
      <c r="AJ294" s="28"/>
      <c r="AM294" s="28"/>
      <c r="AN294" s="28"/>
      <c r="AO294" s="28"/>
      <c r="AQ294" s="28"/>
      <c r="AS294" s="28"/>
      <c r="AT294" s="28"/>
    </row>
    <row r="295" spans="1:60" ht="15.6">
      <c r="A295" s="305"/>
      <c r="B295" s="305">
        <f>+'Ark1'!C1040</f>
        <v>2023</v>
      </c>
      <c r="C295" s="240">
        <f>+'Ark1'!L1040</f>
        <v>4</v>
      </c>
      <c r="D295" s="240" t="str">
        <f t="shared" si="258"/>
        <v>O-</v>
      </c>
      <c r="E295" s="240">
        <f>+'Ark1'!D1040</f>
        <v>11</v>
      </c>
      <c r="F295" s="240" t="str">
        <f t="shared" si="261"/>
        <v>Nov</v>
      </c>
      <c r="G295" s="376">
        <f>+'Ark1'!Q1040</f>
        <v>1235</v>
      </c>
      <c r="H295" s="376">
        <f>+'Ark1'!R1040</f>
        <v>3373</v>
      </c>
      <c r="I295" s="242">
        <f>+IF(H295=0,"",'Ark1'!AG1040)</f>
        <v>2.4324987018981128</v>
      </c>
      <c r="J295" s="242">
        <f>+IF(H295=0,"",'Ark1'!AH1040)</f>
        <v>1.6225904070763948</v>
      </c>
      <c r="K295" s="222"/>
      <c r="L295" s="391">
        <f>+IF(J295=0,"",'Ark1'!AJ1040)</f>
        <v>1050</v>
      </c>
      <c r="M295" s="222"/>
      <c r="N295" s="222"/>
      <c r="O295" s="222"/>
      <c r="P295" s="33">
        <f>+IF(H295=0,"",'Ark1'!U1040)</f>
        <v>13.05025200118593</v>
      </c>
      <c r="Q295" s="221"/>
      <c r="R295" s="496">
        <f>+IF(L295=0,"",'Ark1'!AK1040)</f>
        <v>98.585142857142841</v>
      </c>
      <c r="S295" s="494"/>
      <c r="T295" s="497">
        <f>+IF(L295=0,"",'Ark1'!AL1040)</f>
        <v>14.699454449271173</v>
      </c>
      <c r="U295" s="221"/>
      <c r="V295" s="242">
        <f>+IF(H295=0,"",'Ark1'!T1040)</f>
        <v>4.0349836940409132</v>
      </c>
      <c r="W295" s="243">
        <f>+IF(H295=0,"",'Ark1'!W1040)</f>
        <v>8.8941595019270653E-2</v>
      </c>
      <c r="X295" s="243">
        <f>+IF(H295=0,"",'Ark1'!X1040)</f>
        <v>25.644826563889712</v>
      </c>
      <c r="Y295" s="243">
        <f>+IF(H295=0,"",'Ark1'!Y1040)</f>
        <v>10.672991402312482</v>
      </c>
      <c r="Z295" s="243">
        <f>+IF(H295=0,"",'Ark1'!Z1040)</f>
        <v>5.9294396679513778E-2</v>
      </c>
      <c r="AA295" s="243">
        <f>+IF(H295=0,"",'Ark1'!AA1040)</f>
        <v>6.2104297259453478</v>
      </c>
      <c r="AB295" s="242">
        <f>+IF(H295=0,"",'Ark1'!AC1040)</f>
        <v>1.2136040715999439</v>
      </c>
      <c r="AC295" s="243">
        <f>+IF(H295=0,"",'Ark1'!AE1040)</f>
        <v>25.068021556428409</v>
      </c>
      <c r="AD295" s="242">
        <f t="shared" si="259"/>
        <v>3.2625630002964825</v>
      </c>
      <c r="AE295" s="241">
        <f t="shared" si="260"/>
        <v>0.36614289949599765</v>
      </c>
      <c r="AF295" s="305"/>
      <c r="AI295" s="30"/>
      <c r="AJ295" s="28"/>
      <c r="AM295" s="28"/>
      <c r="AN295" s="28"/>
      <c r="AO295" s="28"/>
      <c r="AQ295" s="28"/>
      <c r="AS295" s="28"/>
      <c r="AT295" s="28"/>
    </row>
    <row r="296" spans="1:60" ht="15.6">
      <c r="A296" s="305"/>
      <c r="B296" s="305">
        <f>+'Ark1'!C1041</f>
        <v>2023</v>
      </c>
      <c r="C296" s="240">
        <f>+'Ark1'!L1041</f>
        <v>4</v>
      </c>
      <c r="D296" s="240" t="str">
        <f t="shared" si="258"/>
        <v>O-</v>
      </c>
      <c r="E296" s="240">
        <f>+'Ark1'!D1041</f>
        <v>12</v>
      </c>
      <c r="F296" s="240" t="str">
        <f t="shared" si="261"/>
        <v>Des</v>
      </c>
      <c r="G296" s="376">
        <f>+'Ark1'!Q1041</f>
        <v>58</v>
      </c>
      <c r="H296" s="376">
        <f>+'Ark1'!R1041</f>
        <v>98</v>
      </c>
      <c r="I296" s="242">
        <f>+IF(H296=0,"",'Ark1'!AG1041)</f>
        <v>1.1812921890067503</v>
      </c>
      <c r="J296" s="242">
        <f>+IF(H296=0,"",'Ark1'!AH1041)</f>
        <v>0.8160871951518115</v>
      </c>
      <c r="K296" s="222"/>
      <c r="L296" s="391">
        <f>+IF(J296=0,"",'Ark1'!AJ1041)</f>
        <v>45</v>
      </c>
      <c r="M296" s="222"/>
      <c r="N296" s="222"/>
      <c r="O296" s="222"/>
      <c r="P296" s="33">
        <f>+IF(H296=0,"",'Ark1'!U1041)</f>
        <v>13.093877551020412</v>
      </c>
      <c r="Q296" s="221"/>
      <c r="R296" s="496">
        <f>+IF(L296=0,"",'Ark1'!AK1041)</f>
        <v>95.73555555555555</v>
      </c>
      <c r="S296" s="494"/>
      <c r="T296" s="497">
        <f>+IF(L296=0,"",'Ark1'!AL1041)</f>
        <v>14.235213047183379</v>
      </c>
      <c r="U296" s="221"/>
      <c r="V296" s="242">
        <f>+IF(H296=0,"",'Ark1'!T1041)</f>
        <v>4.1632653061224492</v>
      </c>
      <c r="W296" s="243">
        <f>+IF(H296=0,"",'Ark1'!W1041)</f>
        <v>0</v>
      </c>
      <c r="X296" s="243">
        <f>+IF(H296=0,"",'Ark1'!X1041)</f>
        <v>27.551020408163261</v>
      </c>
      <c r="Y296" s="243">
        <f>+IF(H296=0,"",'Ark1'!Y1041)</f>
        <v>9.183673469387756</v>
      </c>
      <c r="Z296" s="243">
        <f>+IF(H296=0,"",'Ark1'!Z1041)</f>
        <v>0</v>
      </c>
      <c r="AA296" s="243">
        <f>+IF(H296=0,"",'Ark1'!AA1041)</f>
        <v>5.6218381830531836</v>
      </c>
      <c r="AB296" s="242">
        <f>+IF(H296=0,"",'Ark1'!AC1041)</f>
        <v>1.6079767839667101</v>
      </c>
      <c r="AC296" s="243">
        <f>+IF(H296=0,"",'Ark1'!AE1041)</f>
        <v>35.827783345161677</v>
      </c>
      <c r="AD296" s="242">
        <f t="shared" si="259"/>
        <v>3.2734693877551031</v>
      </c>
      <c r="AE296" s="241">
        <f t="shared" si="260"/>
        <v>0.59183673469387754</v>
      </c>
      <c r="AF296" s="305"/>
      <c r="AI296" s="30"/>
      <c r="AJ296" s="28"/>
      <c r="AM296" s="28"/>
      <c r="AN296" s="28"/>
      <c r="AO296" s="28"/>
      <c r="AQ296" s="28"/>
      <c r="AS296" s="28"/>
      <c r="AT296" s="28"/>
    </row>
    <row r="297" spans="1:60">
      <c r="A297" s="305"/>
      <c r="B297" s="305"/>
      <c r="C297" s="305"/>
      <c r="D297" s="305"/>
      <c r="E297" s="305"/>
      <c r="F297" s="305"/>
      <c r="G297" s="392"/>
      <c r="H297" s="392"/>
      <c r="I297" s="305"/>
      <c r="J297" s="305"/>
      <c r="K297" s="305"/>
      <c r="L297" s="392"/>
      <c r="M297" s="305"/>
      <c r="N297" s="305"/>
      <c r="O297" s="305"/>
      <c r="P297" s="305"/>
      <c r="Q297" s="305"/>
      <c r="R297" s="498"/>
      <c r="S297" s="498"/>
      <c r="T297" s="498"/>
      <c r="U297" s="305"/>
      <c r="V297" s="305"/>
      <c r="W297" s="305"/>
      <c r="X297" s="305"/>
      <c r="Y297" s="305"/>
      <c r="Z297" s="305"/>
      <c r="AA297" s="305"/>
      <c r="AB297" s="305"/>
      <c r="AC297" s="305"/>
      <c r="AD297" s="403"/>
      <c r="AE297" s="305"/>
      <c r="AF297" s="305"/>
      <c r="AI297" s="30"/>
      <c r="AJ297" s="28"/>
      <c r="AM297" s="28"/>
      <c r="AN297" s="28"/>
      <c r="AO297" s="28"/>
      <c r="AQ297" s="28"/>
      <c r="AS297" s="28"/>
      <c r="AT297" s="28"/>
    </row>
    <row r="298" spans="1:60" ht="15" customHeight="1">
      <c r="A298" s="305"/>
      <c r="B298" s="305"/>
      <c r="C298" s="349" t="s">
        <v>0</v>
      </c>
      <c r="D298" s="305"/>
      <c r="E298" s="350" t="str">
        <f>+D300</f>
        <v>O</v>
      </c>
      <c r="F298" s="349" t="s">
        <v>582</v>
      </c>
      <c r="G298" s="392"/>
      <c r="H298" s="391">
        <f>SUM(H300:H311)</f>
        <v>55827</v>
      </c>
      <c r="I298" s="306"/>
      <c r="J298" s="306"/>
      <c r="K298" s="306"/>
      <c r="L298" s="392"/>
      <c r="M298" s="306"/>
      <c r="N298" s="306"/>
      <c r="O298" s="306"/>
      <c r="P298" s="272">
        <f>+Klasse!M32</f>
        <v>13.708175255700828</v>
      </c>
      <c r="Q298" s="305"/>
      <c r="R298" s="498"/>
      <c r="S298" s="498"/>
      <c r="T298" s="498"/>
      <c r="U298" s="305"/>
      <c r="V298" s="305"/>
      <c r="W298" s="307"/>
      <c r="X298" s="307"/>
      <c r="Y298" s="307"/>
      <c r="Z298" s="307"/>
      <c r="AA298" s="307"/>
      <c r="AB298" s="305"/>
      <c r="AC298" s="307"/>
      <c r="AD298" s="225"/>
      <c r="AE298" s="306"/>
      <c r="AF298" s="305"/>
      <c r="AG298" s="224"/>
      <c r="AI298" s="30"/>
      <c r="AJ298" s="28"/>
      <c r="AK298" s="225"/>
      <c r="AL298" s="29"/>
      <c r="AP298" s="29"/>
      <c r="BH298" s="236"/>
    </row>
    <row r="299" spans="1:60">
      <c r="A299" s="305"/>
      <c r="B299" s="305"/>
      <c r="C299" s="305"/>
      <c r="D299" s="305"/>
      <c r="E299" s="305"/>
      <c r="F299" s="305"/>
      <c r="G299" s="392"/>
      <c r="H299" s="392"/>
      <c r="I299" s="305"/>
      <c r="J299" s="305"/>
      <c r="K299" s="305"/>
      <c r="L299" s="392"/>
      <c r="M299" s="305"/>
      <c r="N299" s="305"/>
      <c r="O299" s="305"/>
      <c r="P299" s="305"/>
      <c r="Q299" s="305"/>
      <c r="R299" s="498"/>
      <c r="S299" s="498"/>
      <c r="T299" s="498"/>
      <c r="U299" s="305"/>
      <c r="V299" s="305"/>
      <c r="W299" s="305"/>
      <c r="X299" s="305"/>
      <c r="Y299" s="305"/>
      <c r="Z299" s="305"/>
      <c r="AA299" s="305"/>
      <c r="AB299" s="305"/>
      <c r="AC299" s="305"/>
      <c r="AD299" s="403"/>
      <c r="AE299" s="305"/>
      <c r="AF299" s="305"/>
      <c r="AI299" s="30"/>
      <c r="AJ299" s="28"/>
      <c r="AM299" s="28"/>
      <c r="AN299" s="28"/>
      <c r="AO299" s="28"/>
      <c r="AQ299" s="28"/>
      <c r="AS299" s="28"/>
      <c r="AT299" s="28"/>
    </row>
    <row r="300" spans="1:60" ht="15.6">
      <c r="A300" s="305"/>
      <c r="B300" s="305">
        <f>+'Ark1'!C1042</f>
        <v>2023</v>
      </c>
      <c r="C300" s="240">
        <f>+'Ark1'!L1042</f>
        <v>5</v>
      </c>
      <c r="D300" s="240" t="str">
        <f t="shared" ref="D300:D311" si="262">+D73</f>
        <v>O</v>
      </c>
      <c r="E300" s="240">
        <f>+'Ark1'!D1042</f>
        <v>1</v>
      </c>
      <c r="F300" s="240" t="str">
        <f>+F280</f>
        <v>Nov</v>
      </c>
      <c r="G300" s="376">
        <f>+'Ark1'!Q1042</f>
        <v>184</v>
      </c>
      <c r="H300" s="376">
        <f>+'Ark1'!R1042</f>
        <v>571</v>
      </c>
      <c r="I300" s="242">
        <f>+IF(H300=0,"",'Ark1'!AG1042)</f>
        <v>6.5011954912899919</v>
      </c>
      <c r="J300" s="242">
        <f>+IF(H300=0,"",'Ark1'!AH1042)</f>
        <v>4.493501966295196</v>
      </c>
      <c r="K300" s="222"/>
      <c r="L300" s="391">
        <f>+IF(J300=0,"",'Ark1'!AJ1042)</f>
        <v>76</v>
      </c>
      <c r="M300" s="222"/>
      <c r="N300" s="222"/>
      <c r="O300" s="222"/>
      <c r="P300" s="33">
        <f>+IF(H300=0,"",'Ark1'!U1042)</f>
        <v>14.447985989492128</v>
      </c>
      <c r="Q300" s="221"/>
      <c r="R300" s="496">
        <f>+IF(L300=0,"",'Ark1'!AK1042)</f>
        <v>95.244736842105283</v>
      </c>
      <c r="S300" s="494"/>
      <c r="T300" s="497">
        <f>+IF(L300=0,"",'Ark1'!AL1042)</f>
        <v>15.081620412078196</v>
      </c>
      <c r="U300" s="221"/>
      <c r="V300" s="242">
        <f>+IF(H300=0,"",'Ark1'!T1042)</f>
        <v>4.7548161120840629</v>
      </c>
      <c r="W300" s="243">
        <f>+IF(H300=0,"",'Ark1'!W1042)</f>
        <v>0.5253940455341507</v>
      </c>
      <c r="X300" s="243">
        <f>+IF(H300=0,"",'Ark1'!X1042)</f>
        <v>29.071803852889655</v>
      </c>
      <c r="Y300" s="243">
        <f>+IF(H300=0,"",'Ark1'!Y1042)</f>
        <v>9.4570928196147115</v>
      </c>
      <c r="Z300" s="243">
        <f>+IF(H300=0,"",'Ark1'!Z1042)</f>
        <v>0.17513134851138348</v>
      </c>
      <c r="AA300" s="243">
        <f>+IF(H300=0,"",'Ark1'!AA1042)</f>
        <v>5.5677557417511716</v>
      </c>
      <c r="AB300" s="242">
        <f>+IF(H300=0,"",'Ark1'!AC1042)</f>
        <v>1.56117196070092</v>
      </c>
      <c r="AC300" s="243">
        <f>+IF(H300=0,"",'Ark1'!AE1042)</f>
        <v>39.661795736566113</v>
      </c>
      <c r="AD300" s="242">
        <f t="shared" ref="AD300:AD311" si="263">+IF(H300=0,"",+P300/C300)</f>
        <v>2.8895971978984258</v>
      </c>
      <c r="AE300" s="241">
        <f t="shared" ref="AE300:AE311" si="264">+IF(H300=0,"",G300/H300)</f>
        <v>0.32224168126094571</v>
      </c>
      <c r="AF300" s="305"/>
      <c r="AI300" s="30"/>
      <c r="AJ300" s="28"/>
      <c r="AM300" s="28"/>
      <c r="AN300" s="28"/>
      <c r="AO300" s="28"/>
      <c r="AQ300" s="28"/>
      <c r="AS300" s="28"/>
      <c r="AT300" s="28"/>
    </row>
    <row r="301" spans="1:60" ht="15.6">
      <c r="A301" s="305"/>
      <c r="B301" s="305">
        <f>+'Ark1'!C1043</f>
        <v>2023</v>
      </c>
      <c r="C301" s="240">
        <f>+'Ark1'!L1043</f>
        <v>5</v>
      </c>
      <c r="D301" s="240" t="str">
        <f t="shared" si="262"/>
        <v>O</v>
      </c>
      <c r="E301" s="240">
        <f>+'Ark1'!D1043</f>
        <v>2</v>
      </c>
      <c r="F301" s="240" t="str">
        <f>+F281</f>
        <v>Des</v>
      </c>
      <c r="G301" s="376">
        <f>+'Ark1'!Q1043</f>
        <v>221</v>
      </c>
      <c r="H301" s="376">
        <f>+'Ark1'!R1043</f>
        <v>795</v>
      </c>
      <c r="I301" s="242">
        <f>+IF(H301=0,"",'Ark1'!AG1043)</f>
        <v>6.1342592592592604</v>
      </c>
      <c r="J301" s="242">
        <f>+IF(H301=0,"",'Ark1'!AH1043)</f>
        <v>3.8063530041036366</v>
      </c>
      <c r="K301" s="222"/>
      <c r="L301" s="391">
        <f>+IF(J301=0,"",'Ark1'!AJ1043)</f>
        <v>275</v>
      </c>
      <c r="M301" s="222"/>
      <c r="N301" s="222"/>
      <c r="O301" s="222"/>
      <c r="P301" s="33">
        <f>+IF(H301=0,"",'Ark1'!U1043)</f>
        <v>13.319496855345925</v>
      </c>
      <c r="Q301" s="221"/>
      <c r="R301" s="496">
        <f>+IF(L301=0,"",'Ark1'!AK1043)</f>
        <v>93.76690909090911</v>
      </c>
      <c r="S301" s="494"/>
      <c r="T301" s="497">
        <f>+IF(L301=0,"",'Ark1'!AL1043)</f>
        <v>15.725416201564204</v>
      </c>
      <c r="U301" s="221"/>
      <c r="V301" s="242">
        <f>+IF(H301=0,"",'Ark1'!T1043)</f>
        <v>4.1861635220125777</v>
      </c>
      <c r="W301" s="243">
        <f>+IF(H301=0,"",'Ark1'!W1043)</f>
        <v>0.3773584905660376</v>
      </c>
      <c r="X301" s="243">
        <f>+IF(H301=0,"",'Ark1'!X1043)</f>
        <v>16.981132075471692</v>
      </c>
      <c r="Y301" s="243">
        <f>+IF(H301=0,"",'Ark1'!Y1043)</f>
        <v>4.4025157232704411</v>
      </c>
      <c r="Z301" s="243">
        <f>+IF(H301=0,"",'Ark1'!Z1043)</f>
        <v>0.12578616352201252</v>
      </c>
      <c r="AA301" s="243">
        <f>+IF(H301=0,"",'Ark1'!AA1043)</f>
        <v>4.515759657182449</v>
      </c>
      <c r="AB301" s="242">
        <f>+IF(H301=0,"",'Ark1'!AC1043)</f>
        <v>1.3544465781303372</v>
      </c>
      <c r="AC301" s="243">
        <f>+IF(H301=0,"",'Ark1'!AE1043)</f>
        <v>24.960696499820191</v>
      </c>
      <c r="AD301" s="242">
        <f t="shared" si="263"/>
        <v>2.663899371069185</v>
      </c>
      <c r="AE301" s="241">
        <f t="shared" si="264"/>
        <v>0.27798742138364779</v>
      </c>
      <c r="AF301" s="305"/>
      <c r="AI301" s="30"/>
      <c r="AJ301" s="28"/>
      <c r="AM301" s="28"/>
      <c r="AN301" s="28"/>
      <c r="AO301" s="28"/>
      <c r="AQ301" s="28"/>
    </row>
    <row r="302" spans="1:60" ht="15.6">
      <c r="A302" s="305"/>
      <c r="B302" s="305">
        <f>+'Ark1'!C1044</f>
        <v>2023</v>
      </c>
      <c r="C302" s="240">
        <f>+'Ark1'!L1044</f>
        <v>5</v>
      </c>
      <c r="D302" s="240" t="str">
        <f t="shared" si="262"/>
        <v>O</v>
      </c>
      <c r="E302" s="240">
        <f>+'Ark1'!D1044</f>
        <v>3</v>
      </c>
      <c r="F302" s="240" t="str">
        <f t="shared" ref="F302:F311" si="265">+F285</f>
        <v>Jan</v>
      </c>
      <c r="G302" s="376">
        <f>+'Ark1'!Q1044</f>
        <v>1203</v>
      </c>
      <c r="H302" s="376">
        <f>+'Ark1'!R1044</f>
        <v>3331</v>
      </c>
      <c r="I302" s="242">
        <f>+IF(H302=0,"",'Ark1'!AG1044)</f>
        <v>7.067685126246551</v>
      </c>
      <c r="J302" s="242">
        <f>+IF(H302=0,"",'Ark1'!AH1044)</f>
        <v>4.4297307141304554</v>
      </c>
      <c r="K302" s="222"/>
      <c r="L302" s="391">
        <f>+IF(J302=0,"",'Ark1'!AJ1044)</f>
        <v>502</v>
      </c>
      <c r="M302" s="222"/>
      <c r="N302" s="222"/>
      <c r="O302" s="222"/>
      <c r="P302" s="33">
        <f>+IF(H302=0,"",'Ark1'!U1044)</f>
        <v>15.511888321825323</v>
      </c>
      <c r="Q302" s="221"/>
      <c r="R302" s="496">
        <f>+IF(L302=0,"",'Ark1'!AK1044)</f>
        <v>99.678884462151331</v>
      </c>
      <c r="S302" s="494"/>
      <c r="T302" s="497">
        <f>+IF(L302=0,"",'Ark1'!AL1044)</f>
        <v>15.549823961440852</v>
      </c>
      <c r="U302" s="221"/>
      <c r="V302" s="242">
        <f>+IF(H302=0,"",'Ark1'!T1044)</f>
        <v>4.3779645752026406</v>
      </c>
      <c r="W302" s="243">
        <f>+IF(H302=0,"",'Ark1'!W1044)</f>
        <v>0.39027319123386378</v>
      </c>
      <c r="X302" s="243">
        <f>+IF(H302=0,"",'Ark1'!X1044)</f>
        <v>31.582107475232661</v>
      </c>
      <c r="Y302" s="243">
        <f>+IF(H302=0,"",'Ark1'!Y1044)</f>
        <v>15.250675472830981</v>
      </c>
      <c r="Z302" s="243">
        <f>+IF(H302=0,"",'Ark1'!Z1044)</f>
        <v>0.21014710297208045</v>
      </c>
      <c r="AA302" s="243">
        <f>+IF(H302=0,"",'Ark1'!AA1044)</f>
        <v>6.2197825326181935</v>
      </c>
      <c r="AB302" s="242">
        <f>+IF(H302=0,"",'Ark1'!AC1044)</f>
        <v>1.5631548858587223</v>
      </c>
      <c r="AC302" s="243">
        <f>+IF(H302=0,"",'Ark1'!AE1044)</f>
        <v>32.385180660408317</v>
      </c>
      <c r="AD302" s="242">
        <f t="shared" si="263"/>
        <v>3.1023776643650645</v>
      </c>
      <c r="AE302" s="241">
        <f t="shared" si="264"/>
        <v>0.36115280696487539</v>
      </c>
      <c r="AF302" s="305"/>
      <c r="AI302" s="30"/>
      <c r="AJ302" s="28"/>
      <c r="AM302" s="28"/>
      <c r="AN302" s="28"/>
      <c r="AO302" s="28"/>
      <c r="AQ302" s="28"/>
    </row>
    <row r="303" spans="1:60" ht="15.6">
      <c r="A303" s="305"/>
      <c r="B303" s="305">
        <f>+'Ark1'!C1045</f>
        <v>2023</v>
      </c>
      <c r="C303" s="240">
        <f>+'Ark1'!L1045</f>
        <v>5</v>
      </c>
      <c r="D303" s="240" t="str">
        <f t="shared" si="262"/>
        <v>O</v>
      </c>
      <c r="E303" s="240">
        <f>+'Ark1'!D1045</f>
        <v>4</v>
      </c>
      <c r="F303" s="240" t="str">
        <f t="shared" si="265"/>
        <v>Feb</v>
      </c>
      <c r="G303" s="376">
        <f>+'Ark1'!Q1045</f>
        <v>122</v>
      </c>
      <c r="H303" s="376">
        <f>+'Ark1'!R1045</f>
        <v>278</v>
      </c>
      <c r="I303" s="242">
        <f>+IF(H303=0,"",'Ark1'!AG1045)</f>
        <v>9.9144079885877314</v>
      </c>
      <c r="J303" s="242">
        <f>+IF(H303=0,"",'Ark1'!AH1045)</f>
        <v>6.6465164279567768</v>
      </c>
      <c r="K303" s="222"/>
      <c r="L303" s="391">
        <f>+IF(J303=0,"",'Ark1'!AJ1045)</f>
        <v>24</v>
      </c>
      <c r="M303" s="222"/>
      <c r="N303" s="222"/>
      <c r="O303" s="222"/>
      <c r="P303" s="33">
        <f>+IF(H303=0,"",'Ark1'!U1045)</f>
        <v>15.614388489208636</v>
      </c>
      <c r="Q303" s="221"/>
      <c r="R303" s="496">
        <f>+IF(L303=0,"",'Ark1'!AK1045)</f>
        <v>101.10000000000002</v>
      </c>
      <c r="S303" s="494"/>
      <c r="T303" s="497">
        <f>+IF(L303=0,"",'Ark1'!AL1045)</f>
        <v>16.48584400199228</v>
      </c>
      <c r="U303" s="221"/>
      <c r="V303" s="242">
        <f>+IF(H303=0,"",'Ark1'!T1045)</f>
        <v>4.3741007194244599</v>
      </c>
      <c r="W303" s="243">
        <f>+IF(H303=0,"",'Ark1'!W1045)</f>
        <v>0</v>
      </c>
      <c r="X303" s="243">
        <f>+IF(H303=0,"",'Ark1'!X1045)</f>
        <v>33.093525179856115</v>
      </c>
      <c r="Y303" s="243">
        <f>+IF(H303=0,"",'Ark1'!Y1045)</f>
        <v>13.30935251798561</v>
      </c>
      <c r="Z303" s="243">
        <f>+IF(H303=0,"",'Ark1'!Z1045)</f>
        <v>0.35971223021582727</v>
      </c>
      <c r="AA303" s="243">
        <f>+IF(H303=0,"",'Ark1'!AA1045)</f>
        <v>6.0248413949818964</v>
      </c>
      <c r="AB303" s="242">
        <f>+IF(H303=0,"",'Ark1'!AC1045)</f>
        <v>1.3479180925042131</v>
      </c>
      <c r="AC303" s="243">
        <f>+IF(H303=0,"",'Ark1'!AE1045)</f>
        <v>45.733838755586078</v>
      </c>
      <c r="AD303" s="242">
        <f t="shared" si="263"/>
        <v>3.1228776978417274</v>
      </c>
      <c r="AE303" s="241">
        <f t="shared" si="264"/>
        <v>0.43884892086330934</v>
      </c>
      <c r="AF303" s="305"/>
      <c r="AI303" s="30"/>
      <c r="AJ303" s="28"/>
      <c r="AM303" s="28"/>
      <c r="AN303" s="28"/>
      <c r="AO303" s="28"/>
      <c r="AQ303" s="28"/>
    </row>
    <row r="304" spans="1:60" ht="15.6">
      <c r="A304" s="305"/>
      <c r="B304" s="305">
        <f>+'Ark1'!C1046</f>
        <v>2023</v>
      </c>
      <c r="C304" s="240">
        <f>+'Ark1'!L1046</f>
        <v>5</v>
      </c>
      <c r="D304" s="240" t="str">
        <f t="shared" si="262"/>
        <v>O</v>
      </c>
      <c r="E304" s="240">
        <f>+'Ark1'!D1046</f>
        <v>5</v>
      </c>
      <c r="F304" s="240" t="str">
        <f t="shared" si="265"/>
        <v>Mar</v>
      </c>
      <c r="G304" s="376">
        <f>+'Ark1'!Q1046</f>
        <v>109</v>
      </c>
      <c r="H304" s="376">
        <f>+'Ark1'!R1046</f>
        <v>233</v>
      </c>
      <c r="I304" s="242">
        <f>+IF(H304=0,"",'Ark1'!AG1046)</f>
        <v>5.7389162561576361</v>
      </c>
      <c r="J304" s="242">
        <f>+IF(H304=0,"",'Ark1'!AH1046)</f>
        <v>3.9405856078083561</v>
      </c>
      <c r="K304" s="222"/>
      <c r="L304" s="391">
        <f>+IF(J304=0,"",'Ark1'!AJ1046)</f>
        <v>77</v>
      </c>
      <c r="M304" s="222"/>
      <c r="N304" s="222"/>
      <c r="O304" s="222"/>
      <c r="P304" s="33">
        <f>+IF(H304=0,"",'Ark1'!U1046)</f>
        <v>17.791845493562224</v>
      </c>
      <c r="Q304" s="221"/>
      <c r="R304" s="496">
        <f>+IF(L304=0,"",'Ark1'!AK1046)</f>
        <v>104.02077922077925</v>
      </c>
      <c r="S304" s="494"/>
      <c r="T304" s="497">
        <f>+IF(L304=0,"",'Ark1'!AL1046)</f>
        <v>16.755677917163869</v>
      </c>
      <c r="U304" s="221"/>
      <c r="V304" s="242">
        <f>+IF(H304=0,"",'Ark1'!T1046)</f>
        <v>4.2017167381974252</v>
      </c>
      <c r="W304" s="243">
        <f>+IF(H304=0,"",'Ark1'!W1046)</f>
        <v>0</v>
      </c>
      <c r="X304" s="243">
        <f>+IF(H304=0,"",'Ark1'!X1046)</f>
        <v>48.927038626609438</v>
      </c>
      <c r="Y304" s="243">
        <f>+IF(H304=0,"",'Ark1'!Y1046)</f>
        <v>25.751072961373399</v>
      </c>
      <c r="Z304" s="243">
        <f>+IF(H304=0,"",'Ark1'!Z1046)</f>
        <v>0</v>
      </c>
      <c r="AA304" s="243">
        <f>+IF(H304=0,"",'Ark1'!AA1046)</f>
        <v>6.7744263195462162</v>
      </c>
      <c r="AB304" s="242">
        <f>+IF(H304=0,"",'Ark1'!AC1046)</f>
        <v>1.4165170870696102</v>
      </c>
      <c r="AC304" s="243">
        <f>+IF(H304=0,"",'Ark1'!AE1046)</f>
        <v>40.005707548651728</v>
      </c>
      <c r="AD304" s="242">
        <f t="shared" si="263"/>
        <v>3.5583690987124448</v>
      </c>
      <c r="AE304" s="241">
        <f t="shared" si="264"/>
        <v>0.46781115879828328</v>
      </c>
      <c r="AF304" s="305"/>
      <c r="AI304" s="30"/>
      <c r="AJ304" s="28"/>
      <c r="AM304" s="28"/>
      <c r="AN304" s="28"/>
      <c r="AO304" s="28"/>
      <c r="AQ304" s="28"/>
    </row>
    <row r="305" spans="1:60" ht="15.6">
      <c r="A305" s="305"/>
      <c r="B305" s="305">
        <f>+'Ark1'!C1047</f>
        <v>2023</v>
      </c>
      <c r="C305" s="240">
        <f>+'Ark1'!L1047</f>
        <v>5</v>
      </c>
      <c r="D305" s="240" t="str">
        <f t="shared" si="262"/>
        <v>O</v>
      </c>
      <c r="E305" s="240">
        <f>+'Ark1'!D1047</f>
        <v>6</v>
      </c>
      <c r="F305" s="240" t="str">
        <f t="shared" si="265"/>
        <v>Apr</v>
      </c>
      <c r="G305" s="376">
        <f>+'Ark1'!Q1047</f>
        <v>136</v>
      </c>
      <c r="H305" s="376">
        <f>+'Ark1'!R1047</f>
        <v>257</v>
      </c>
      <c r="I305" s="242">
        <f>+IF(H305=0,"",'Ark1'!AG1047)</f>
        <v>4.2627301376679396</v>
      </c>
      <c r="J305" s="242">
        <f>+IF(H305=0,"",'Ark1'!AH1047)</f>
        <v>3.8284448323216553</v>
      </c>
      <c r="K305" s="222"/>
      <c r="L305" s="391">
        <f>+IF(J305=0,"",'Ark1'!AJ1047)</f>
        <v>98</v>
      </c>
      <c r="M305" s="222"/>
      <c r="N305" s="222"/>
      <c r="O305" s="222"/>
      <c r="P305" s="33">
        <f>+IF(H305=0,"",'Ark1'!U1047)</f>
        <v>19.492996108949431</v>
      </c>
      <c r="Q305" s="221"/>
      <c r="R305" s="496">
        <f>+IF(L305=0,"",'Ark1'!AK1047)</f>
        <v>105.61122448979592</v>
      </c>
      <c r="S305" s="494"/>
      <c r="T305" s="497">
        <f>+IF(L305=0,"",'Ark1'!AL1047)</f>
        <v>16.328514372305012</v>
      </c>
      <c r="U305" s="221"/>
      <c r="V305" s="242">
        <f>+IF(H305=0,"",'Ark1'!T1047)</f>
        <v>4.5680933852140067</v>
      </c>
      <c r="W305" s="243">
        <f>+IF(H305=0,"",'Ark1'!W1047)</f>
        <v>1.5564202334630348</v>
      </c>
      <c r="X305" s="243">
        <f>+IF(H305=0,"",'Ark1'!X1047)</f>
        <v>63.424124513618665</v>
      </c>
      <c r="Y305" s="243">
        <f>+IF(H305=0,"",'Ark1'!Y1047)</f>
        <v>30.739299610894943</v>
      </c>
      <c r="Z305" s="243">
        <f>+IF(H305=0,"",'Ark1'!Z1047)</f>
        <v>0.77821011673151741</v>
      </c>
      <c r="AA305" s="243">
        <f>+IF(H305=0,"",'Ark1'!AA1047)</f>
        <v>7.1092933624112531</v>
      </c>
      <c r="AB305" s="242">
        <f>+IF(H305=0,"",'Ark1'!AC1047)</f>
        <v>1.5343769768973043</v>
      </c>
      <c r="AC305" s="243">
        <f>+IF(H305=0,"",'Ark1'!AE1047)</f>
        <v>48.205826669891287</v>
      </c>
      <c r="AD305" s="242">
        <f t="shared" si="263"/>
        <v>3.8985992217898859</v>
      </c>
      <c r="AE305" s="241">
        <f t="shared" si="264"/>
        <v>0.52918287937743191</v>
      </c>
      <c r="AF305" s="305"/>
      <c r="AI305" s="30"/>
      <c r="AJ305" s="28"/>
      <c r="AM305" s="28"/>
      <c r="AN305" s="28"/>
      <c r="AO305" s="28"/>
      <c r="AQ305" s="28"/>
    </row>
    <row r="306" spans="1:60" ht="15.6">
      <c r="A306" s="305"/>
      <c r="B306" s="305">
        <f>+'Ark1'!C1048</f>
        <v>2023</v>
      </c>
      <c r="C306" s="240">
        <f>+'Ark1'!L1048</f>
        <v>5</v>
      </c>
      <c r="D306" s="240" t="str">
        <f t="shared" si="262"/>
        <v>O</v>
      </c>
      <c r="E306" s="240">
        <f>+'Ark1'!D1048</f>
        <v>7</v>
      </c>
      <c r="F306" s="240" t="str">
        <f t="shared" si="265"/>
        <v>Mai</v>
      </c>
      <c r="G306" s="376">
        <f>+'Ark1'!Q1048</f>
        <v>30</v>
      </c>
      <c r="H306" s="376">
        <f>+'Ark1'!R1048</f>
        <v>76</v>
      </c>
      <c r="I306" s="242">
        <f>+IF(H306=0,"",'Ark1'!AG1048)</f>
        <v>1.9437340153452685</v>
      </c>
      <c r="J306" s="242">
        <f>+IF(H306=0,"",'Ark1'!AH1048)</f>
        <v>1.3679976561489913</v>
      </c>
      <c r="K306" s="222"/>
      <c r="L306" s="391">
        <f>+IF(J306=0,"",'Ark1'!AJ1048)</f>
        <v>41</v>
      </c>
      <c r="M306" s="222"/>
      <c r="N306" s="222"/>
      <c r="O306" s="222"/>
      <c r="P306" s="33">
        <f>+IF(H306=0,"",'Ark1'!U1048)</f>
        <v>15.174999999999995</v>
      </c>
      <c r="Q306" s="221"/>
      <c r="R306" s="496">
        <f>+IF(L306=0,"",'Ark1'!AK1048)</f>
        <v>112.52439024390242</v>
      </c>
      <c r="S306" s="494"/>
      <c r="T306" s="497">
        <f>+IF(L306=0,"",'Ark1'!AL1048)</f>
        <v>10.732439690757539</v>
      </c>
      <c r="U306" s="221"/>
      <c r="V306" s="242">
        <f>+IF(H306=0,"",'Ark1'!T1048)</f>
        <v>4.2631578947368434</v>
      </c>
      <c r="W306" s="243">
        <f>+IF(H306=0,"",'Ark1'!W1048)</f>
        <v>0</v>
      </c>
      <c r="X306" s="243">
        <f>+IF(H306=0,"",'Ark1'!X1048)</f>
        <v>46.052631578947363</v>
      </c>
      <c r="Y306" s="243">
        <f>+IF(H306=0,"",'Ark1'!Y1048)</f>
        <v>21.052631578947377</v>
      </c>
      <c r="Z306" s="243">
        <f>+IF(H306=0,"",'Ark1'!Z1048)</f>
        <v>0</v>
      </c>
      <c r="AA306" s="243">
        <f>+IF(H306=0,"",'Ark1'!AA1048)</f>
        <v>8.2253319401903706</v>
      </c>
      <c r="AB306" s="242">
        <f>+IF(H306=0,"",'Ark1'!AC1048)</f>
        <v>1.2499307460039899</v>
      </c>
      <c r="AC306" s="243">
        <f>+IF(H306=0,"",'Ark1'!AE1048)</f>
        <v>50.859827886789368</v>
      </c>
      <c r="AD306" s="242">
        <f t="shared" si="263"/>
        <v>3.0349999999999993</v>
      </c>
      <c r="AE306" s="241">
        <f t="shared" si="264"/>
        <v>0.39473684210526316</v>
      </c>
      <c r="AF306" s="305"/>
      <c r="AI306" s="30"/>
      <c r="AJ306" s="28"/>
      <c r="AM306" s="28"/>
      <c r="AN306" s="28"/>
      <c r="AO306" s="28"/>
      <c r="AQ306" s="28"/>
    </row>
    <row r="307" spans="1:60" ht="15.6">
      <c r="A307" s="305"/>
      <c r="B307" s="305">
        <f>+'Ark1'!C1049</f>
        <v>2023</v>
      </c>
      <c r="C307" s="240">
        <f>+'Ark1'!L1049</f>
        <v>5</v>
      </c>
      <c r="D307" s="240" t="str">
        <f t="shared" si="262"/>
        <v>O</v>
      </c>
      <c r="E307" s="240">
        <f>+'Ark1'!D1049</f>
        <v>8</v>
      </c>
      <c r="F307" s="240" t="str">
        <f t="shared" si="265"/>
        <v>Jun</v>
      </c>
      <c r="G307" s="376">
        <f>+'Ark1'!Q1049</f>
        <v>1074</v>
      </c>
      <c r="H307" s="376">
        <f>+'Ark1'!R1049</f>
        <v>2871</v>
      </c>
      <c r="I307" s="242">
        <f>+IF(H307=0,"",'Ark1'!AG1049)</f>
        <v>2.7739398448294192</v>
      </c>
      <c r="J307" s="242">
        <f>+IF(H307=0,"",'Ark1'!AH1049)</f>
        <v>2.3617475947284317</v>
      </c>
      <c r="K307" s="222"/>
      <c r="L307" s="391">
        <f>+IF(J307=0,"",'Ark1'!AJ1049)</f>
        <v>1108</v>
      </c>
      <c r="M307" s="222"/>
      <c r="N307" s="222"/>
      <c r="O307" s="222"/>
      <c r="P307" s="33">
        <f>+IF(H307=0,"",'Ark1'!U1049)</f>
        <v>18.675513758272405</v>
      </c>
      <c r="Q307" s="221"/>
      <c r="R307" s="496">
        <f>+IF(L307=0,"",'Ark1'!AK1049)</f>
        <v>106.61660649819494</v>
      </c>
      <c r="S307" s="494"/>
      <c r="T307" s="497">
        <f>+IF(L307=0,"",'Ark1'!AL1049)</f>
        <v>16.778416967307002</v>
      </c>
      <c r="U307" s="221"/>
      <c r="V307" s="242">
        <f>+IF(H307=0,"",'Ark1'!T1049)</f>
        <v>4.5593869731800787</v>
      </c>
      <c r="W307" s="243">
        <f>+IF(H307=0,"",'Ark1'!W1049)</f>
        <v>0.59212817833507503</v>
      </c>
      <c r="X307" s="243">
        <f>+IF(H307=0,"",'Ark1'!X1049)</f>
        <v>55.625217694183206</v>
      </c>
      <c r="Y307" s="243">
        <f>+IF(H307=0,"",'Ark1'!Y1049)</f>
        <v>35.318704284221525</v>
      </c>
      <c r="Z307" s="243">
        <f>+IF(H307=0,"",'Ark1'!Z1049)</f>
        <v>0</v>
      </c>
      <c r="AA307" s="243">
        <f>+IF(H307=0,"",'Ark1'!AA1049)</f>
        <v>7.6757011104178847</v>
      </c>
      <c r="AB307" s="242">
        <f>+IF(H307=0,"",'Ark1'!AC1049)</f>
        <v>1.4225169045772377</v>
      </c>
      <c r="AC307" s="243">
        <f>+IF(H307=0,"",'Ark1'!AE1049)</f>
        <v>18.126642876734703</v>
      </c>
      <c r="AD307" s="242">
        <f t="shared" si="263"/>
        <v>3.7351027516544812</v>
      </c>
      <c r="AE307" s="241">
        <f t="shared" si="264"/>
        <v>0.37408568443051204</v>
      </c>
      <c r="AF307" s="305"/>
      <c r="AI307" s="30"/>
      <c r="AJ307" s="28"/>
      <c r="AM307" s="28"/>
      <c r="AN307" s="28"/>
      <c r="AO307" s="28"/>
      <c r="AQ307" s="28"/>
    </row>
    <row r="308" spans="1:60" ht="15.6">
      <c r="A308" s="305"/>
      <c r="B308" s="305">
        <f>+'Ark1'!C1050</f>
        <v>2023</v>
      </c>
      <c r="C308" s="240">
        <f>+'Ark1'!L1050</f>
        <v>5</v>
      </c>
      <c r="D308" s="240" t="str">
        <f t="shared" si="262"/>
        <v>O</v>
      </c>
      <c r="E308" s="240">
        <f>+'Ark1'!D1050</f>
        <v>9</v>
      </c>
      <c r="F308" s="240" t="str">
        <f t="shared" si="265"/>
        <v>Jul</v>
      </c>
      <c r="G308" s="376">
        <f>+'Ark1'!Q1050</f>
        <v>2551</v>
      </c>
      <c r="H308" s="376">
        <f>+'Ark1'!R1050</f>
        <v>11556</v>
      </c>
      <c r="I308" s="242">
        <f>+IF(H308=0,"",'Ark1'!AG1050)</f>
        <v>3.1989015886549161</v>
      </c>
      <c r="J308" s="242">
        <f>+IF(H308=0,"",'Ark1'!AH1050)</f>
        <v>2.149496441636761</v>
      </c>
      <c r="K308" s="222"/>
      <c r="L308" s="391">
        <f>+IF(J308=0,"",'Ark1'!AJ1050)</f>
        <v>2986</v>
      </c>
      <c r="M308" s="222"/>
      <c r="N308" s="222"/>
      <c r="O308" s="222"/>
      <c r="P308" s="33">
        <f>+IF(H308=0,"",'Ark1'!U1050)</f>
        <v>13.443085842852176</v>
      </c>
      <c r="Q308" s="221"/>
      <c r="R308" s="496">
        <f>+IF(L308=0,"",'Ark1'!AK1050)</f>
        <v>97.16309444072327</v>
      </c>
      <c r="S308" s="494"/>
      <c r="T308" s="497">
        <f>+IF(L308=0,"",'Ark1'!AL1050)</f>
        <v>16.042909747157228</v>
      </c>
      <c r="U308" s="221"/>
      <c r="V308" s="242">
        <f>+IF(H308=0,"",'Ark1'!T1050)</f>
        <v>5.0179993077189344</v>
      </c>
      <c r="W308" s="243">
        <f>+IF(H308=0,"",'Ark1'!W1050)</f>
        <v>0.64035998615437884</v>
      </c>
      <c r="X308" s="243">
        <f>+IF(H308=0,"",'Ark1'!X1050)</f>
        <v>19.842506057459328</v>
      </c>
      <c r="Y308" s="243">
        <f>+IF(H308=0,"",'Ark1'!Y1050)</f>
        <v>10.202492211838006</v>
      </c>
      <c r="Z308" s="243">
        <f>+IF(H308=0,"",'Ark1'!Z1050)</f>
        <v>8.6535133264105252E-3</v>
      </c>
      <c r="AA308" s="243">
        <f>+IF(H308=0,"",'Ark1'!AA1050)</f>
        <v>5.7147680346413043</v>
      </c>
      <c r="AB308" s="242">
        <f>+IF(H308=0,"",'Ark1'!AC1050)</f>
        <v>1.4484405187337401</v>
      </c>
      <c r="AC308" s="243">
        <f>+IF(H308=0,"",'Ark1'!AE1050)</f>
        <v>16.236547261915351</v>
      </c>
      <c r="AD308" s="242">
        <f t="shared" si="263"/>
        <v>2.6886171685704352</v>
      </c>
      <c r="AE308" s="241">
        <f t="shared" si="264"/>
        <v>0.22075112495673244</v>
      </c>
      <c r="AF308" s="305"/>
      <c r="AI308" s="30"/>
      <c r="AJ308" s="28"/>
      <c r="AM308" s="28"/>
      <c r="AN308" s="28"/>
      <c r="AO308" s="28"/>
      <c r="AQ308" s="28"/>
    </row>
    <row r="309" spans="1:60" ht="15.6">
      <c r="A309" s="305"/>
      <c r="B309" s="305">
        <f>+'Ark1'!C1051</f>
        <v>2023</v>
      </c>
      <c r="C309" s="240">
        <f>+'Ark1'!L1051</f>
        <v>5</v>
      </c>
      <c r="D309" s="240" t="str">
        <f t="shared" si="262"/>
        <v>O</v>
      </c>
      <c r="E309" s="240">
        <f>+'Ark1'!D1051</f>
        <v>10</v>
      </c>
      <c r="F309" s="240" t="str">
        <f t="shared" si="265"/>
        <v>Aug</v>
      </c>
      <c r="G309" s="376">
        <f>+'Ark1'!Q1051</f>
        <v>4626</v>
      </c>
      <c r="H309" s="376">
        <f>+'Ark1'!R1051</f>
        <v>25919</v>
      </c>
      <c r="I309" s="242">
        <f>+IF(H309=0,"",'Ark1'!AG1051)</f>
        <v>6.3102872362699696</v>
      </c>
      <c r="J309" s="242">
        <f>+IF(H309=0,"",'Ark1'!AH1051)</f>
        <v>4.1849790486067393</v>
      </c>
      <c r="K309" s="222"/>
      <c r="L309" s="391">
        <f>+IF(J309=0,"",'Ark1'!AJ1051)</f>
        <v>5373</v>
      </c>
      <c r="M309" s="222"/>
      <c r="N309" s="222"/>
      <c r="O309" s="222"/>
      <c r="P309" s="33">
        <f>+IF(H309=0,"",'Ark1'!U1051)</f>
        <v>12.768771943362044</v>
      </c>
      <c r="Q309" s="221"/>
      <c r="R309" s="496">
        <f>+IF(L309=0,"",'Ark1'!AK1051)</f>
        <v>96.771449841801441</v>
      </c>
      <c r="S309" s="494"/>
      <c r="T309" s="497">
        <f>+IF(L309=0,"",'Ark1'!AL1051)</f>
        <v>15.400265143503088</v>
      </c>
      <c r="U309" s="221"/>
      <c r="V309" s="242">
        <f>+IF(H309=0,"",'Ark1'!T1051)</f>
        <v>5.0520467610633117</v>
      </c>
      <c r="W309" s="243">
        <f>+IF(H309=0,"",'Ark1'!W1051)</f>
        <v>0.54786064277171187</v>
      </c>
      <c r="X309" s="243">
        <f>+IF(H309=0,"",'Ark1'!X1051)</f>
        <v>16.555422662911379</v>
      </c>
      <c r="Y309" s="243">
        <f>+IF(H309=0,"",'Ark1'!Y1051)</f>
        <v>8.3683784096608633</v>
      </c>
      <c r="Z309" s="243">
        <f>+IF(H309=0,"",'Ark1'!Z1051)</f>
        <v>3.8581735406458591E-3</v>
      </c>
      <c r="AA309" s="243">
        <f>+IF(H309=0,"",'Ark1'!AA1051)</f>
        <v>5.3741227578938204</v>
      </c>
      <c r="AB309" s="242">
        <f>+IF(H309=0,"",'Ark1'!AC1051)</f>
        <v>1.4087849045134277</v>
      </c>
      <c r="AC309" s="243">
        <f>+IF(H309=0,"",'Ark1'!AE1051)</f>
        <v>14.467152133104202</v>
      </c>
      <c r="AD309" s="242">
        <f t="shared" si="263"/>
        <v>2.5537543886724086</v>
      </c>
      <c r="AE309" s="241">
        <f t="shared" si="264"/>
        <v>0.17847910799027741</v>
      </c>
      <c r="AF309" s="305"/>
      <c r="AI309" s="30"/>
      <c r="AJ309" s="28"/>
      <c r="AM309" s="28"/>
      <c r="AN309" s="28"/>
      <c r="AO309" s="28"/>
      <c r="AQ309" s="28"/>
    </row>
    <row r="310" spans="1:60" ht="15.6">
      <c r="A310" s="305"/>
      <c r="B310" s="305">
        <f>+'Ark1'!C1052</f>
        <v>2023</v>
      </c>
      <c r="C310" s="240">
        <f>+'Ark1'!L1052</f>
        <v>5</v>
      </c>
      <c r="D310" s="240" t="str">
        <f t="shared" si="262"/>
        <v>O</v>
      </c>
      <c r="E310" s="240">
        <f>+'Ark1'!D1052</f>
        <v>11</v>
      </c>
      <c r="F310" s="240" t="str">
        <f t="shared" si="265"/>
        <v>Sep</v>
      </c>
      <c r="G310" s="376">
        <f>+'Ark1'!Q1052</f>
        <v>2277</v>
      </c>
      <c r="H310" s="376">
        <f>+'Ark1'!R1052</f>
        <v>9617</v>
      </c>
      <c r="I310" s="242">
        <f>+IF(H310=0,"",'Ark1'!AG1052)</f>
        <v>6.9354699128829402</v>
      </c>
      <c r="J310" s="242">
        <f>+IF(H310=0,"",'Ark1'!AH1052)</f>
        <v>5.0114243914966172</v>
      </c>
      <c r="K310" s="222"/>
      <c r="L310" s="391">
        <f>+IF(J310=0,"",'Ark1'!AJ1052)</f>
        <v>2705</v>
      </c>
      <c r="M310" s="222"/>
      <c r="N310" s="222"/>
      <c r="O310" s="222"/>
      <c r="P310" s="33">
        <f>+IF(H310=0,"",'Ark1'!U1052)</f>
        <v>14.136695435166905</v>
      </c>
      <c r="Q310" s="221"/>
      <c r="R310" s="496">
        <f>+IF(L310=0,"",'Ark1'!AK1052)</f>
        <v>98.318114602587897</v>
      </c>
      <c r="S310" s="494"/>
      <c r="T310" s="497">
        <f>+IF(L310=0,"",'Ark1'!AL1052)</f>
        <v>15.819633802842288</v>
      </c>
      <c r="U310" s="221"/>
      <c r="V310" s="242">
        <f>+IF(H310=0,"",'Ark1'!T1052)</f>
        <v>4.768430903608194</v>
      </c>
      <c r="W310" s="243">
        <f>+IF(H310=0,"",'Ark1'!W1052)</f>
        <v>0.67588645107621914</v>
      </c>
      <c r="X310" s="243">
        <f>+IF(H310=0,"",'Ark1'!X1052)</f>
        <v>24.862223146511393</v>
      </c>
      <c r="Y310" s="243">
        <f>+IF(H310=0,"",'Ark1'!Y1052)</f>
        <v>13.663304564833108</v>
      </c>
      <c r="Z310" s="243">
        <f>+IF(H310=0,"",'Ark1'!Z1052)</f>
        <v>1.0398253093480298E-2</v>
      </c>
      <c r="AA310" s="243">
        <f>+IF(H310=0,"",'Ark1'!AA1052)</f>
        <v>6.0739195515772462</v>
      </c>
      <c r="AB310" s="242">
        <f>+IF(H310=0,"",'Ark1'!AC1052)</f>
        <v>1.4146287666377089</v>
      </c>
      <c r="AC310" s="243">
        <f>+IF(H310=0,"",'Ark1'!AE1052)</f>
        <v>21.990754855268953</v>
      </c>
      <c r="AD310" s="242">
        <f t="shared" si="263"/>
        <v>2.8273390870333808</v>
      </c>
      <c r="AE310" s="241">
        <f t="shared" si="264"/>
        <v>0.23676822293854632</v>
      </c>
      <c r="AF310" s="305"/>
      <c r="AI310" s="30"/>
      <c r="AJ310" s="28"/>
      <c r="AM310" s="28"/>
      <c r="AN310" s="28"/>
      <c r="AO310" s="28"/>
      <c r="AQ310" s="28"/>
    </row>
    <row r="311" spans="1:60" ht="15.6">
      <c r="A311" s="305"/>
      <c r="B311" s="305">
        <f>+'Ark1'!C1053</f>
        <v>2023</v>
      </c>
      <c r="C311" s="240">
        <f>+'Ark1'!L1053</f>
        <v>5</v>
      </c>
      <c r="D311" s="240" t="str">
        <f t="shared" si="262"/>
        <v>O</v>
      </c>
      <c r="E311" s="240">
        <f>+'Ark1'!D1053</f>
        <v>12</v>
      </c>
      <c r="F311" s="240" t="str">
        <f t="shared" si="265"/>
        <v>Okt</v>
      </c>
      <c r="G311" s="376">
        <f>+'Ark1'!Q1053</f>
        <v>135</v>
      </c>
      <c r="H311" s="376">
        <f>+'Ark1'!R1053</f>
        <v>323</v>
      </c>
      <c r="I311" s="242">
        <f>+IF(H311=0,"",'Ark1'!AG1053)</f>
        <v>3.8934426229508201</v>
      </c>
      <c r="J311" s="242">
        <f>+IF(H311=0,"",'Ark1'!AH1053)</f>
        <v>2.7067231160895515</v>
      </c>
      <c r="K311" s="222"/>
      <c r="L311" s="391">
        <f>+IF(J311=0,"",'Ark1'!AJ1053)</f>
        <v>170</v>
      </c>
      <c r="M311" s="222"/>
      <c r="N311" s="222"/>
      <c r="O311" s="222"/>
      <c r="P311" s="33">
        <f>+IF(H311=0,"",'Ark1'!U1053)</f>
        <v>13.176470588235302</v>
      </c>
      <c r="Q311" s="221"/>
      <c r="R311" s="496">
        <f>+IF(L311=0,"",'Ark1'!AK1053)</f>
        <v>94.74</v>
      </c>
      <c r="S311" s="494"/>
      <c r="T311" s="497">
        <f>+IF(L311=0,"",'Ark1'!AL1053)</f>
        <v>15.357597036026117</v>
      </c>
      <c r="U311" s="221"/>
      <c r="V311" s="242">
        <f>+IF(H311=0,"",'Ark1'!T1053)</f>
        <v>4.5634674922600622</v>
      </c>
      <c r="W311" s="243">
        <f>+IF(H311=0,"",'Ark1'!W1053)</f>
        <v>1.2383900928792575</v>
      </c>
      <c r="X311" s="243">
        <f>+IF(H311=0,"",'Ark1'!X1053)</f>
        <v>19.195046439628481</v>
      </c>
      <c r="Y311" s="243">
        <f>+IF(H311=0,"",'Ark1'!Y1053)</f>
        <v>8.0495356037151691</v>
      </c>
      <c r="Z311" s="243">
        <f>+IF(H311=0,"",'Ark1'!Z1053)</f>
        <v>0</v>
      </c>
      <c r="AA311" s="243">
        <f>+IF(H311=0,"",'Ark1'!AA1053)</f>
        <v>5.0707811015449051</v>
      </c>
      <c r="AB311" s="242">
        <f>+IF(H311=0,"",'Ark1'!AC1053)</f>
        <v>1.545440629111106</v>
      </c>
      <c r="AC311" s="243">
        <f>+IF(H311=0,"",'Ark1'!AE1053)</f>
        <v>20.005474262844565</v>
      </c>
      <c r="AD311" s="242">
        <f t="shared" si="263"/>
        <v>2.6352941176470606</v>
      </c>
      <c r="AE311" s="241">
        <f t="shared" si="264"/>
        <v>0.41795665634674922</v>
      </c>
      <c r="AF311" s="305"/>
      <c r="AI311" s="30"/>
      <c r="AJ311" s="28"/>
      <c r="AM311" s="28"/>
      <c r="AN311" s="28"/>
      <c r="AO311" s="28"/>
      <c r="AQ311" s="28"/>
    </row>
    <row r="312" spans="1:60">
      <c r="A312" s="305"/>
      <c r="B312" s="305"/>
      <c r="C312" s="305"/>
      <c r="D312" s="305"/>
      <c r="E312" s="305"/>
      <c r="F312" s="305"/>
      <c r="G312" s="392"/>
      <c r="H312" s="392"/>
      <c r="I312" s="305"/>
      <c r="J312" s="305"/>
      <c r="K312" s="305"/>
      <c r="L312" s="392"/>
      <c r="M312" s="305"/>
      <c r="N312" s="305"/>
      <c r="O312" s="305"/>
      <c r="P312" s="305"/>
      <c r="Q312" s="305"/>
      <c r="R312" s="498"/>
      <c r="S312" s="498"/>
      <c r="T312" s="498"/>
      <c r="U312" s="305"/>
      <c r="V312" s="305"/>
      <c r="W312" s="305"/>
      <c r="X312" s="305"/>
      <c r="Y312" s="305"/>
      <c r="Z312" s="305"/>
      <c r="AA312" s="305"/>
      <c r="AB312" s="305"/>
      <c r="AC312" s="305"/>
      <c r="AD312" s="403"/>
      <c r="AE312" s="305"/>
      <c r="AF312" s="305"/>
      <c r="AI312" s="30"/>
      <c r="AJ312" s="28"/>
      <c r="AM312" s="28"/>
      <c r="AN312" s="28"/>
      <c r="AO312" s="28"/>
      <c r="AQ312" s="28"/>
      <c r="AS312" s="28"/>
      <c r="AT312" s="28"/>
    </row>
    <row r="313" spans="1:60" ht="15" customHeight="1">
      <c r="A313" s="305"/>
      <c r="B313" s="305"/>
      <c r="C313" s="349" t="s">
        <v>0</v>
      </c>
      <c r="D313" s="305"/>
      <c r="E313" s="350" t="str">
        <f>+D315</f>
        <v>O+</v>
      </c>
      <c r="F313" s="349" t="s">
        <v>582</v>
      </c>
      <c r="G313" s="392"/>
      <c r="H313" s="391">
        <f>SUM(H315:H326)</f>
        <v>137268</v>
      </c>
      <c r="I313" s="306"/>
      <c r="J313" s="306"/>
      <c r="K313" s="306"/>
      <c r="L313" s="392"/>
      <c r="M313" s="306"/>
      <c r="N313" s="306"/>
      <c r="O313" s="306"/>
      <c r="P313" s="272">
        <f>+Klasse!M33</f>
        <v>15.712395459976188</v>
      </c>
      <c r="Q313" s="305"/>
      <c r="R313" s="498"/>
      <c r="S313" s="498"/>
      <c r="T313" s="498"/>
      <c r="U313" s="305"/>
      <c r="V313" s="305"/>
      <c r="W313" s="307"/>
      <c r="X313" s="307"/>
      <c r="Y313" s="307"/>
      <c r="Z313" s="307"/>
      <c r="AA313" s="307"/>
      <c r="AB313" s="305"/>
      <c r="AC313" s="307"/>
      <c r="AD313" s="225"/>
      <c r="AE313" s="306"/>
      <c r="AF313" s="305"/>
      <c r="AG313" s="224"/>
      <c r="AI313" s="30"/>
      <c r="AJ313" s="28"/>
      <c r="AK313" s="225"/>
      <c r="AL313" s="29"/>
      <c r="AP313" s="29"/>
      <c r="BH313" s="236"/>
    </row>
    <row r="314" spans="1:60">
      <c r="A314" s="305"/>
      <c r="B314" s="305"/>
      <c r="C314" s="305"/>
      <c r="D314" s="305"/>
      <c r="E314" s="305"/>
      <c r="F314" s="305"/>
      <c r="G314" s="392"/>
      <c r="H314" s="392"/>
      <c r="I314" s="305"/>
      <c r="J314" s="305"/>
      <c r="K314" s="305"/>
      <c r="L314" s="392"/>
      <c r="M314" s="305"/>
      <c r="N314" s="305"/>
      <c r="O314" s="305"/>
      <c r="P314" s="305"/>
      <c r="Q314" s="305"/>
      <c r="R314" s="498"/>
      <c r="S314" s="498"/>
      <c r="T314" s="498"/>
      <c r="U314" s="305"/>
      <c r="V314" s="305"/>
      <c r="W314" s="305"/>
      <c r="X314" s="305"/>
      <c r="Y314" s="305"/>
      <c r="Z314" s="305"/>
      <c r="AA314" s="305"/>
      <c r="AB314" s="305"/>
      <c r="AC314" s="305"/>
      <c r="AD314" s="403"/>
      <c r="AE314" s="305"/>
      <c r="AF314" s="305"/>
      <c r="AI314" s="30"/>
      <c r="AJ314" s="28"/>
      <c r="AM314" s="28"/>
      <c r="AN314" s="28"/>
      <c r="AO314" s="28"/>
      <c r="AQ314" s="28"/>
    </row>
    <row r="315" spans="1:60" ht="15.6">
      <c r="A315" s="305"/>
      <c r="B315" s="305">
        <f>+'Ark1'!C1054</f>
        <v>2023</v>
      </c>
      <c r="C315" s="240">
        <f>+'Ark1'!L1054</f>
        <v>6</v>
      </c>
      <c r="D315" s="240" t="str">
        <f t="shared" ref="D315:D326" si="266">+D88</f>
        <v>O+</v>
      </c>
      <c r="E315" s="240">
        <f>+'Ark1'!D1054</f>
        <v>1</v>
      </c>
      <c r="F315" s="240" t="str">
        <f>+F295</f>
        <v>Nov</v>
      </c>
      <c r="G315" s="376">
        <f>+'Ark1'!Q1054</f>
        <v>344</v>
      </c>
      <c r="H315" s="376">
        <f>+'Ark1'!R1054</f>
        <v>1476</v>
      </c>
      <c r="I315" s="242">
        <f>+IF(H315=0,"",'Ark1'!AG1054)</f>
        <v>16.805191847887965</v>
      </c>
      <c r="J315" s="242">
        <f>+IF(H315=0,"",'Ark1'!AH1054)</f>
        <v>13.42168044707341</v>
      </c>
      <c r="K315" s="222"/>
      <c r="L315" s="391">
        <f>+IF(J315=0,"",'Ark1'!AJ1054)</f>
        <v>158</v>
      </c>
      <c r="M315" s="222"/>
      <c r="N315" s="222"/>
      <c r="O315" s="222"/>
      <c r="P315" s="33">
        <f>+IF(H315=0,"",'Ark1'!U1054)</f>
        <v>16.694715447154451</v>
      </c>
      <c r="Q315" s="221"/>
      <c r="R315" s="496">
        <f>+IF(L315=0,"",'Ark1'!AK1054)</f>
        <v>102.63417721518982</v>
      </c>
      <c r="S315" s="494"/>
      <c r="T315" s="497">
        <f>+IF(L315=0,"",'Ark1'!AL1054)</f>
        <v>16.4889425680919</v>
      </c>
      <c r="U315" s="221"/>
      <c r="V315" s="242">
        <f>+IF(H315=0,"",'Ark1'!T1054)</f>
        <v>5.5345528455284549</v>
      </c>
      <c r="W315" s="243">
        <f>+IF(H315=0,"",'Ark1'!W1054)</f>
        <v>2.3712737127371279</v>
      </c>
      <c r="X315" s="243">
        <f>+IF(H315=0,"",'Ark1'!X1054)</f>
        <v>43.563685636856377</v>
      </c>
      <c r="Y315" s="243">
        <f>+IF(H315=0,"",'Ark1'!Y1054)</f>
        <v>12.398373983739839</v>
      </c>
      <c r="Z315" s="243">
        <f>+IF(H315=0,"",'Ark1'!Z1054)</f>
        <v>0.47425474254742561</v>
      </c>
      <c r="AA315" s="243">
        <f>+IF(H315=0,"",'Ark1'!AA1054)</f>
        <v>5.7209700068047651</v>
      </c>
      <c r="AB315" s="242">
        <f>+IF(H315=0,"",'Ark1'!AC1054)</f>
        <v>1.6153141196689675</v>
      </c>
      <c r="AC315" s="243">
        <f>+IF(H315=0,"",'Ark1'!AE1054)</f>
        <v>30.705883846170071</v>
      </c>
      <c r="AD315" s="242">
        <f t="shared" ref="AD315:AD326" si="267">+IF(H315=0,"",+P315/C315)</f>
        <v>2.7824525745257418</v>
      </c>
      <c r="AE315" s="241">
        <f t="shared" ref="AE315:AE326" si="268">+IF(H315=0,"",G315/H315)</f>
        <v>0.23306233062330622</v>
      </c>
      <c r="AF315" s="305"/>
      <c r="AI315" s="30"/>
      <c r="AJ315" s="28"/>
      <c r="AM315" s="28"/>
      <c r="AN315" s="28"/>
      <c r="AO315" s="28"/>
      <c r="AQ315" s="28"/>
    </row>
    <row r="316" spans="1:60" ht="15.6">
      <c r="A316" s="305"/>
      <c r="B316" s="305">
        <f>+'Ark1'!C1055</f>
        <v>2023</v>
      </c>
      <c r="C316" s="240">
        <f>+'Ark1'!L1055</f>
        <v>6</v>
      </c>
      <c r="D316" s="240" t="str">
        <f t="shared" si="266"/>
        <v>O+</v>
      </c>
      <c r="E316" s="240">
        <f>+'Ark1'!D1055</f>
        <v>2</v>
      </c>
      <c r="F316" s="240" t="str">
        <f>+F296</f>
        <v>Des</v>
      </c>
      <c r="G316" s="376">
        <f>+'Ark1'!Q1055</f>
        <v>447</v>
      </c>
      <c r="H316" s="376">
        <f>+'Ark1'!R1055</f>
        <v>1896</v>
      </c>
      <c r="I316" s="242">
        <f>+IF(H316=0,"",'Ark1'!AG1055)</f>
        <v>14.629629629629628</v>
      </c>
      <c r="J316" s="242">
        <f>+IF(H316=0,"",'Ark1'!AH1055)</f>
        <v>10.535499121472593</v>
      </c>
      <c r="K316" s="222"/>
      <c r="L316" s="391">
        <f>+IF(J316=0,"",'Ark1'!AJ1055)</f>
        <v>362</v>
      </c>
      <c r="M316" s="222"/>
      <c r="N316" s="222"/>
      <c r="O316" s="222"/>
      <c r="P316" s="33">
        <f>+IF(H316=0,"",'Ark1'!U1055)</f>
        <v>15.458333333333318</v>
      </c>
      <c r="Q316" s="221"/>
      <c r="R316" s="496">
        <f>+IF(L316=0,"",'Ark1'!AK1055)</f>
        <v>95.753038674033178</v>
      </c>
      <c r="S316" s="494"/>
      <c r="T316" s="497">
        <f>+IF(L316=0,"",'Ark1'!AL1055)</f>
        <v>17.277037083233189</v>
      </c>
      <c r="U316" s="221"/>
      <c r="V316" s="242">
        <f>+IF(H316=0,"",'Ark1'!T1055)</f>
        <v>5.0548523206751055</v>
      </c>
      <c r="W316" s="243">
        <f>+IF(H316=0,"",'Ark1'!W1055)</f>
        <v>0.52742616033755252</v>
      </c>
      <c r="X316" s="243">
        <f>+IF(H316=0,"",'Ark1'!X1055)</f>
        <v>33.860759493670891</v>
      </c>
      <c r="Y316" s="243">
        <f>+IF(H316=0,"",'Ark1'!Y1055)</f>
        <v>7.9641350210970483</v>
      </c>
      <c r="Z316" s="243">
        <f>+IF(H316=0,"",'Ark1'!Z1055)</f>
        <v>0.15822784810126581</v>
      </c>
      <c r="AA316" s="243">
        <f>+IF(H316=0,"",'Ark1'!AA1055)</f>
        <v>5.0861651688847189</v>
      </c>
      <c r="AB316" s="242">
        <f>+IF(H316=0,"",'Ark1'!AC1055)</f>
        <v>1.4944156526039796</v>
      </c>
      <c r="AC316" s="243">
        <f>+IF(H316=0,"",'Ark1'!AE1055)</f>
        <v>22.983741227333994</v>
      </c>
      <c r="AD316" s="242">
        <f t="shared" si="267"/>
        <v>2.5763888888888862</v>
      </c>
      <c r="AE316" s="241">
        <f t="shared" si="268"/>
        <v>0.23575949367088608</v>
      </c>
      <c r="AF316" s="305"/>
      <c r="AI316" s="30"/>
      <c r="AJ316" s="28"/>
      <c r="AM316" s="28"/>
      <c r="AN316" s="28"/>
      <c r="AO316" s="28"/>
      <c r="AQ316" s="28"/>
    </row>
    <row r="317" spans="1:60" ht="15.6">
      <c r="A317" s="305"/>
      <c r="B317" s="305">
        <f>+'Ark1'!C1056</f>
        <v>2023</v>
      </c>
      <c r="C317" s="240">
        <f>+'Ark1'!L1056</f>
        <v>6</v>
      </c>
      <c r="D317" s="240" t="str">
        <f t="shared" si="266"/>
        <v>O+</v>
      </c>
      <c r="E317" s="240">
        <f>+'Ark1'!D1056</f>
        <v>3</v>
      </c>
      <c r="F317" s="240" t="str">
        <f t="shared" ref="F317:F326" si="269">+F300</f>
        <v>Nov</v>
      </c>
      <c r="G317" s="376">
        <f>+'Ark1'!Q1056</f>
        <v>2255</v>
      </c>
      <c r="H317" s="376">
        <f>+'Ark1'!R1056</f>
        <v>7371</v>
      </c>
      <c r="I317" s="242">
        <f>+IF(H317=0,"",'Ark1'!AG1056)</f>
        <v>15.639719923615527</v>
      </c>
      <c r="J317" s="242">
        <f>+IF(H317=0,"",'Ark1'!AH1056)</f>
        <v>11.366185205508202</v>
      </c>
      <c r="K317" s="222"/>
      <c r="L317" s="391">
        <f>+IF(J317=0,"",'Ark1'!AJ1056)</f>
        <v>946</v>
      </c>
      <c r="M317" s="222"/>
      <c r="N317" s="222"/>
      <c r="O317" s="222"/>
      <c r="P317" s="33">
        <f>+IF(H317=0,"",'Ark1'!U1056)</f>
        <v>17.986650386650421</v>
      </c>
      <c r="Q317" s="221"/>
      <c r="R317" s="496">
        <f>+IF(L317=0,"",'Ark1'!AK1056)</f>
        <v>100.92558139534889</v>
      </c>
      <c r="S317" s="494"/>
      <c r="T317" s="497">
        <f>+IF(L317=0,"",'Ark1'!AL1056)</f>
        <v>17.070527019265977</v>
      </c>
      <c r="U317" s="221"/>
      <c r="V317" s="242">
        <f>+IF(H317=0,"",'Ark1'!T1056)</f>
        <v>5.1386514719848044</v>
      </c>
      <c r="W317" s="243">
        <f>+IF(H317=0,"",'Ark1'!W1056)</f>
        <v>1.6280016280016278</v>
      </c>
      <c r="X317" s="243">
        <f>+IF(H317=0,"",'Ark1'!X1056)</f>
        <v>49.776149776149758</v>
      </c>
      <c r="Y317" s="243">
        <f>+IF(H317=0,"",'Ark1'!Y1056)</f>
        <v>20.241486908153565</v>
      </c>
      <c r="Z317" s="243">
        <f>+IF(H317=0,"",'Ark1'!Z1056)</f>
        <v>0.67833401166734486</v>
      </c>
      <c r="AA317" s="243">
        <f>+IF(H317=0,"",'Ark1'!AA1056)</f>
        <v>6.5550655473624362</v>
      </c>
      <c r="AB317" s="242">
        <f>+IF(H317=0,"",'Ark1'!AC1056)</f>
        <v>1.6010399803054149</v>
      </c>
      <c r="AC317" s="243">
        <f>+IF(H317=0,"",'Ark1'!AE1056)</f>
        <v>34.103931556676869</v>
      </c>
      <c r="AD317" s="242">
        <f t="shared" si="267"/>
        <v>2.9977750644417367</v>
      </c>
      <c r="AE317" s="241">
        <f t="shared" si="268"/>
        <v>0.30592863926197261</v>
      </c>
      <c r="AF317" s="305"/>
      <c r="AI317" s="30"/>
      <c r="AJ317" s="28"/>
      <c r="AM317" s="28"/>
      <c r="AN317" s="28"/>
      <c r="AO317" s="28"/>
      <c r="AQ317" s="28"/>
    </row>
    <row r="318" spans="1:60" ht="15.6">
      <c r="A318" s="305"/>
      <c r="B318" s="305">
        <f>+'Ark1'!C1057</f>
        <v>2023</v>
      </c>
      <c r="C318" s="240">
        <f>+'Ark1'!L1057</f>
        <v>6</v>
      </c>
      <c r="D318" s="240" t="str">
        <f t="shared" si="266"/>
        <v>O+</v>
      </c>
      <c r="E318" s="240">
        <f>+'Ark1'!D1057</f>
        <v>4</v>
      </c>
      <c r="F318" s="240" t="str">
        <f t="shared" si="269"/>
        <v>Des</v>
      </c>
      <c r="G318" s="376">
        <f>+'Ark1'!Q1057</f>
        <v>198</v>
      </c>
      <c r="H318" s="376">
        <f>+'Ark1'!R1057</f>
        <v>478</v>
      </c>
      <c r="I318" s="242">
        <f>+IF(H318=0,"",'Ark1'!AG1057)</f>
        <v>17.047075606276749</v>
      </c>
      <c r="J318" s="242">
        <f>+IF(H318=0,"",'Ark1'!AH1057)</f>
        <v>12.930757287618624</v>
      </c>
      <c r="K318" s="222"/>
      <c r="L318" s="391">
        <f>+IF(J318=0,"",'Ark1'!AJ1057)</f>
        <v>38</v>
      </c>
      <c r="M318" s="222"/>
      <c r="N318" s="222"/>
      <c r="O318" s="222"/>
      <c r="P318" s="33">
        <f>+IF(H318=0,"",'Ark1'!U1057)</f>
        <v>17.667364016736389</v>
      </c>
      <c r="Q318" s="221"/>
      <c r="R318" s="496">
        <f>+IF(L318=0,"",'Ark1'!AK1057)</f>
        <v>104.76052631578951</v>
      </c>
      <c r="S318" s="494"/>
      <c r="T318" s="497">
        <f>+IF(L318=0,"",'Ark1'!AL1057)</f>
        <v>17.209307637321704</v>
      </c>
      <c r="U318" s="221"/>
      <c r="V318" s="242">
        <f>+IF(H318=0,"",'Ark1'!T1057)</f>
        <v>4.8075313807531366</v>
      </c>
      <c r="W318" s="243">
        <f>+IF(H318=0,"",'Ark1'!W1057)</f>
        <v>2.5104602510460245</v>
      </c>
      <c r="X318" s="243">
        <f>+IF(H318=0,"",'Ark1'!X1057)</f>
        <v>47.280334728033445</v>
      </c>
      <c r="Y318" s="243">
        <f>+IF(H318=0,"",'Ark1'!Y1057)</f>
        <v>18.828451882845187</v>
      </c>
      <c r="Z318" s="243">
        <f>+IF(H318=0,"",'Ark1'!Z1057)</f>
        <v>1.0460251046025102</v>
      </c>
      <c r="AA318" s="243">
        <f>+IF(H318=0,"",'Ark1'!AA1057)</f>
        <v>6.5027884071626509</v>
      </c>
      <c r="AB318" s="242">
        <f>+IF(H318=0,"",'Ark1'!AC1057)</f>
        <v>1.5580086575653931</v>
      </c>
      <c r="AC318" s="243">
        <f>+IF(H318=0,"",'Ark1'!AE1057)</f>
        <v>50.567702226358449</v>
      </c>
      <c r="AD318" s="242">
        <f t="shared" si="267"/>
        <v>2.9445606694560649</v>
      </c>
      <c r="AE318" s="241">
        <f t="shared" si="268"/>
        <v>0.41422594142259417</v>
      </c>
      <c r="AF318" s="305"/>
      <c r="AI318" s="30"/>
      <c r="AJ318" s="28"/>
      <c r="AM318" s="28"/>
      <c r="AN318" s="28"/>
      <c r="AO318" s="28"/>
      <c r="AQ318" s="28"/>
    </row>
    <row r="319" spans="1:60" ht="15.6">
      <c r="A319" s="305"/>
      <c r="B319" s="305">
        <f>+'Ark1'!C1058</f>
        <v>2023</v>
      </c>
      <c r="C319" s="240">
        <f>+'Ark1'!L1058</f>
        <v>6</v>
      </c>
      <c r="D319" s="240" t="str">
        <f t="shared" si="266"/>
        <v>O+</v>
      </c>
      <c r="E319" s="240">
        <f>+'Ark1'!D1058</f>
        <v>5</v>
      </c>
      <c r="F319" s="240" t="str">
        <f t="shared" si="269"/>
        <v>Jan</v>
      </c>
      <c r="G319" s="376">
        <f>+'Ark1'!Q1058</f>
        <v>250</v>
      </c>
      <c r="H319" s="376">
        <f>+'Ark1'!R1058</f>
        <v>515</v>
      </c>
      <c r="I319" s="242">
        <f>+IF(H319=0,"",'Ark1'!AG1058)</f>
        <v>12.684729064039409</v>
      </c>
      <c r="J319" s="242">
        <f>+IF(H319=0,"",'Ark1'!AH1058)</f>
        <v>10.394096583558367</v>
      </c>
      <c r="K319" s="222"/>
      <c r="L319" s="391">
        <f>+IF(J319=0,"",'Ark1'!AJ1058)</f>
        <v>155</v>
      </c>
      <c r="M319" s="222"/>
      <c r="N319" s="222"/>
      <c r="O319" s="222"/>
      <c r="P319" s="33">
        <f>+IF(H319=0,"",'Ark1'!U1058)</f>
        <v>21.232233009708711</v>
      </c>
      <c r="Q319" s="221"/>
      <c r="R319" s="496">
        <f>+IF(L319=0,"",'Ark1'!AK1058)</f>
        <v>102.45483870967747</v>
      </c>
      <c r="S319" s="494"/>
      <c r="T319" s="497">
        <f>+IF(L319=0,"",'Ark1'!AL1058)</f>
        <v>18.101501739598497</v>
      </c>
      <c r="U319" s="221"/>
      <c r="V319" s="242">
        <f>+IF(H319=0,"",'Ark1'!T1058)</f>
        <v>4.7223300970873794</v>
      </c>
      <c r="W319" s="243">
        <f>+IF(H319=0,"",'Ark1'!W1058)</f>
        <v>2.1359223300970878</v>
      </c>
      <c r="X319" s="243">
        <f>+IF(H319=0,"",'Ark1'!X1058)</f>
        <v>69.902912621359249</v>
      </c>
      <c r="Y319" s="243">
        <f>+IF(H319=0,"",'Ark1'!Y1058)</f>
        <v>38.640776699029139</v>
      </c>
      <c r="Z319" s="243">
        <f>+IF(H319=0,"",'Ark1'!Z1058)</f>
        <v>0.97087378640776723</v>
      </c>
      <c r="AA319" s="243">
        <f>+IF(H319=0,"",'Ark1'!AA1058)</f>
        <v>7.3441773954344924</v>
      </c>
      <c r="AB319" s="242">
        <f>+IF(H319=0,"",'Ark1'!AC1058)</f>
        <v>1.7355747789611402</v>
      </c>
      <c r="AC319" s="243">
        <f>+IF(H319=0,"",'Ark1'!AE1058)</f>
        <v>49.042092141789681</v>
      </c>
      <c r="AD319" s="242">
        <f t="shared" si="267"/>
        <v>3.5387055016181184</v>
      </c>
      <c r="AE319" s="241">
        <f t="shared" si="268"/>
        <v>0.4854368932038835</v>
      </c>
      <c r="AF319" s="305"/>
      <c r="AI319" s="30"/>
      <c r="AJ319" s="28"/>
      <c r="AM319" s="28"/>
      <c r="AN319" s="28"/>
      <c r="AO319" s="28"/>
      <c r="AQ319" s="28"/>
    </row>
    <row r="320" spans="1:60" ht="15.6">
      <c r="A320" s="305"/>
      <c r="B320" s="305">
        <f>+'Ark1'!C1059</f>
        <v>2023</v>
      </c>
      <c r="C320" s="240">
        <f>+'Ark1'!L1059</f>
        <v>6</v>
      </c>
      <c r="D320" s="240" t="str">
        <f t="shared" si="266"/>
        <v>O+</v>
      </c>
      <c r="E320" s="240">
        <f>+'Ark1'!D1059</f>
        <v>6</v>
      </c>
      <c r="F320" s="240" t="str">
        <f t="shared" si="269"/>
        <v>Feb</v>
      </c>
      <c r="G320" s="376">
        <f>+'Ark1'!Q1059</f>
        <v>240</v>
      </c>
      <c r="H320" s="376">
        <f>+'Ark1'!R1059</f>
        <v>533</v>
      </c>
      <c r="I320" s="242">
        <f>+IF(H320=0,"",'Ark1'!AG1059)</f>
        <v>8.8406037485486824</v>
      </c>
      <c r="J320" s="242">
        <f>+IF(H320=0,"",'Ark1'!AH1059)</f>
        <v>8.0124749053721445</v>
      </c>
      <c r="K320" s="222"/>
      <c r="L320" s="391">
        <f>+IF(J320=0,"",'Ark1'!AJ1059)</f>
        <v>204</v>
      </c>
      <c r="M320" s="222"/>
      <c r="N320" s="222"/>
      <c r="O320" s="222"/>
      <c r="P320" s="33">
        <f>+IF(H320=0,"",'Ark1'!U1059)</f>
        <v>19.671106941838637</v>
      </c>
      <c r="Q320" s="221"/>
      <c r="R320" s="496">
        <f>+IF(L320=0,"",'Ark1'!AK1059)</f>
        <v>102.99313725490188</v>
      </c>
      <c r="S320" s="494"/>
      <c r="T320" s="497">
        <f>+IF(L320=0,"",'Ark1'!AL1059)</f>
        <v>17.845572867053619</v>
      </c>
      <c r="U320" s="221"/>
      <c r="V320" s="242">
        <f>+IF(H320=0,"",'Ark1'!T1059)</f>
        <v>5.1894934333958735</v>
      </c>
      <c r="W320" s="243">
        <f>+IF(H320=0,"",'Ark1'!W1059)</f>
        <v>3.0018761726078802</v>
      </c>
      <c r="X320" s="243">
        <f>+IF(H320=0,"",'Ark1'!X1059)</f>
        <v>62.476547842401509</v>
      </c>
      <c r="Y320" s="243">
        <f>+IF(H320=0,"",'Ark1'!Y1059)</f>
        <v>33.02063789868668</v>
      </c>
      <c r="Z320" s="243">
        <f>+IF(H320=0,"",'Ark1'!Z1059)</f>
        <v>0</v>
      </c>
      <c r="AA320" s="243">
        <f>+IF(H320=0,"",'Ark1'!AA1059)</f>
        <v>7.5075565493231071</v>
      </c>
      <c r="AB320" s="242">
        <f>+IF(H320=0,"",'Ark1'!AC1059)</f>
        <v>1.7433126922658029</v>
      </c>
      <c r="AC320" s="243">
        <f>+IF(H320=0,"",'Ark1'!AE1059)</f>
        <v>46.149052778633965</v>
      </c>
      <c r="AD320" s="242">
        <f t="shared" si="267"/>
        <v>3.2785178236397727</v>
      </c>
      <c r="AE320" s="241">
        <f t="shared" si="268"/>
        <v>0.45028142589118197</v>
      </c>
      <c r="AF320" s="305"/>
      <c r="AI320" s="30"/>
      <c r="AJ320" s="28"/>
      <c r="AM320" s="28"/>
      <c r="AN320" s="28"/>
      <c r="AO320" s="28"/>
      <c r="AQ320" s="28"/>
    </row>
    <row r="321" spans="1:60" ht="15.6">
      <c r="A321" s="305"/>
      <c r="B321" s="305">
        <f>+'Ark1'!C1060</f>
        <v>2023</v>
      </c>
      <c r="C321" s="240">
        <f>+'Ark1'!L1060</f>
        <v>6</v>
      </c>
      <c r="D321" s="240" t="str">
        <f t="shared" si="266"/>
        <v>O+</v>
      </c>
      <c r="E321" s="240">
        <f>+'Ark1'!D1060</f>
        <v>7</v>
      </c>
      <c r="F321" s="240" t="str">
        <f t="shared" si="269"/>
        <v>Mar</v>
      </c>
      <c r="G321" s="376">
        <f>+'Ark1'!Q1060</f>
        <v>57</v>
      </c>
      <c r="H321" s="376">
        <f>+'Ark1'!R1060</f>
        <v>119</v>
      </c>
      <c r="I321" s="242">
        <f>+IF(H321=0,"",'Ark1'!AG1060)</f>
        <v>3.0434782608695654</v>
      </c>
      <c r="J321" s="242">
        <f>+IF(H321=0,"",'Ark1'!AH1060)</f>
        <v>2.7546180151520003</v>
      </c>
      <c r="K321" s="222"/>
      <c r="L321" s="391">
        <f>+IF(J321=0,"",'Ark1'!AJ1060)</f>
        <v>41</v>
      </c>
      <c r="M321" s="222"/>
      <c r="N321" s="222"/>
      <c r="O321" s="222"/>
      <c r="P321" s="33">
        <f>+IF(H321=0,"",'Ark1'!U1060)</f>
        <v>19.515126050420164</v>
      </c>
      <c r="Q321" s="221"/>
      <c r="R321" s="496">
        <f>+IF(L321=0,"",'Ark1'!AK1060)</f>
        <v>113.19268292682931</v>
      </c>
      <c r="S321" s="494"/>
      <c r="T321" s="497">
        <f>+IF(L321=0,"",'Ark1'!AL1060)</f>
        <v>13.01451906940034</v>
      </c>
      <c r="U321" s="221"/>
      <c r="V321" s="242">
        <f>+IF(H321=0,"",'Ark1'!T1060)</f>
        <v>5.4369747899159666</v>
      </c>
      <c r="W321" s="243">
        <f>+IF(H321=0,"",'Ark1'!W1060)</f>
        <v>1.6806722689075622</v>
      </c>
      <c r="X321" s="243">
        <f>+IF(H321=0,"",'Ark1'!X1060)</f>
        <v>66.386554621848745</v>
      </c>
      <c r="Y321" s="243">
        <f>+IF(H321=0,"",'Ark1'!Y1060)</f>
        <v>30.252100840336126</v>
      </c>
      <c r="Z321" s="243">
        <f>+IF(H321=0,"",'Ark1'!Z1060)</f>
        <v>0.84033613445378108</v>
      </c>
      <c r="AA321" s="243">
        <f>+IF(H321=0,"",'Ark1'!AA1060)</f>
        <v>7.4750974660514178</v>
      </c>
      <c r="AB321" s="242">
        <f>+IF(H321=0,"",'Ark1'!AC1060)</f>
        <v>1.4531256110127773</v>
      </c>
      <c r="AC321" s="243">
        <f>+IF(H321=0,"",'Ark1'!AE1060)</f>
        <v>26.807302339323655</v>
      </c>
      <c r="AD321" s="242">
        <f t="shared" si="267"/>
        <v>3.2525210084033609</v>
      </c>
      <c r="AE321" s="241">
        <f t="shared" si="268"/>
        <v>0.47899159663865548</v>
      </c>
      <c r="AF321" s="305"/>
      <c r="AI321" s="30"/>
      <c r="AJ321" s="28"/>
      <c r="AM321" s="28"/>
      <c r="AN321" s="28"/>
      <c r="AO321" s="28"/>
      <c r="AQ321" s="28"/>
    </row>
    <row r="322" spans="1:60" ht="15.6">
      <c r="A322" s="305"/>
      <c r="B322" s="305">
        <f>+'Ark1'!C1061</f>
        <v>2023</v>
      </c>
      <c r="C322" s="240">
        <f>+'Ark1'!L1061</f>
        <v>6</v>
      </c>
      <c r="D322" s="240" t="str">
        <f t="shared" si="266"/>
        <v>O+</v>
      </c>
      <c r="E322" s="240">
        <f>+'Ark1'!D1061</f>
        <v>8</v>
      </c>
      <c r="F322" s="240" t="str">
        <f t="shared" si="269"/>
        <v>Apr</v>
      </c>
      <c r="G322" s="376">
        <f>+'Ark1'!Q1061</f>
        <v>1898</v>
      </c>
      <c r="H322" s="376">
        <f>+'Ark1'!R1061</f>
        <v>7841</v>
      </c>
      <c r="I322" s="242">
        <f>+IF(H322=0,"",'Ark1'!AG1061)</f>
        <v>7.575918607909256</v>
      </c>
      <c r="J322" s="242">
        <f>+IF(H322=0,"",'Ark1'!AH1061)</f>
        <v>6.4917379314439918</v>
      </c>
      <c r="K322" s="222"/>
      <c r="L322" s="391">
        <f>+IF(J322=0,"",'Ark1'!AJ1061)</f>
        <v>2667</v>
      </c>
      <c r="M322" s="222"/>
      <c r="N322" s="222"/>
      <c r="O322" s="222"/>
      <c r="P322" s="33">
        <f>+IF(H322=0,"",'Ark1'!U1061)</f>
        <v>18.795842367045015</v>
      </c>
      <c r="Q322" s="221"/>
      <c r="R322" s="496">
        <f>+IF(L322=0,"",'Ark1'!AK1061)</f>
        <v>103.9695538057743</v>
      </c>
      <c r="S322" s="494"/>
      <c r="T322" s="497">
        <f>+IF(L322=0,"",'Ark1'!AL1061)</f>
        <v>17.851129389460475</v>
      </c>
      <c r="U322" s="221"/>
      <c r="V322" s="242">
        <f>+IF(H322=0,"",'Ark1'!T1061)</f>
        <v>5.1888789695191955</v>
      </c>
      <c r="W322" s="243">
        <f>+IF(H322=0,"",'Ark1'!W1061)</f>
        <v>1.9002678229817624</v>
      </c>
      <c r="X322" s="243">
        <f>+IF(H322=0,"",'Ark1'!X1061)</f>
        <v>52.340262721591643</v>
      </c>
      <c r="Y322" s="243">
        <f>+IF(H322=0,"",'Ark1'!Y1061)</f>
        <v>29.30748629001403</v>
      </c>
      <c r="Z322" s="243">
        <f>+IF(H322=0,"",'Ark1'!Z1061)</f>
        <v>0.1785486545083535</v>
      </c>
      <c r="AA322" s="243">
        <f>+IF(H322=0,"",'Ark1'!AA1061)</f>
        <v>7.2431519488732317</v>
      </c>
      <c r="AB322" s="242">
        <f>+IF(H322=0,"",'Ark1'!AC1061)</f>
        <v>1.6012871944995424</v>
      </c>
      <c r="AC322" s="243">
        <f>+IF(H322=0,"",'Ark1'!AE1061)</f>
        <v>13.929809338073577</v>
      </c>
      <c r="AD322" s="242">
        <f t="shared" si="267"/>
        <v>3.1326403945075025</v>
      </c>
      <c r="AE322" s="241">
        <f t="shared" si="268"/>
        <v>0.24206096161203927</v>
      </c>
      <c r="AF322" s="305"/>
      <c r="AI322" s="30"/>
      <c r="AJ322" s="28"/>
      <c r="AM322" s="28"/>
      <c r="AN322" s="28"/>
      <c r="AO322" s="28"/>
      <c r="AQ322" s="28"/>
    </row>
    <row r="323" spans="1:60" ht="15.6">
      <c r="A323" s="305"/>
      <c r="B323" s="305">
        <f>+'Ark1'!C1062</f>
        <v>2023</v>
      </c>
      <c r="C323" s="240">
        <f>+'Ark1'!L1062</f>
        <v>6</v>
      </c>
      <c r="D323" s="240" t="str">
        <f t="shared" si="266"/>
        <v>O+</v>
      </c>
      <c r="E323" s="240">
        <f>+'Ark1'!D1062</f>
        <v>9</v>
      </c>
      <c r="F323" s="240" t="str">
        <f t="shared" si="269"/>
        <v>Mai</v>
      </c>
      <c r="G323" s="376">
        <f>+'Ark1'!Q1062</f>
        <v>4867</v>
      </c>
      <c r="H323" s="376">
        <f>+'Ark1'!R1062</f>
        <v>33880</v>
      </c>
      <c r="I323" s="242">
        <f>+IF(H323=0,"",'Ark1'!AG1062)</f>
        <v>9.378572674249618</v>
      </c>
      <c r="J323" s="242">
        <f>+IF(H323=0,"",'Ark1'!AH1062)</f>
        <v>7.207598492052802</v>
      </c>
      <c r="K323" s="222"/>
      <c r="L323" s="391">
        <f>+IF(J323=0,"",'Ark1'!AJ1062)</f>
        <v>10209</v>
      </c>
      <c r="M323" s="222"/>
      <c r="N323" s="222"/>
      <c r="O323" s="222"/>
      <c r="P323" s="33">
        <f>+IF(H323=0,"",'Ark1'!U1062)</f>
        <v>15.375064935064865</v>
      </c>
      <c r="Q323" s="221"/>
      <c r="R323" s="496">
        <f>+IF(L323=0,"",'Ark1'!AK1062)</f>
        <v>97.47703986678431</v>
      </c>
      <c r="S323" s="494"/>
      <c r="T323" s="497">
        <f>+IF(L323=0,"",'Ark1'!AL1062)</f>
        <v>17.408331667722699</v>
      </c>
      <c r="U323" s="221"/>
      <c r="V323" s="242">
        <f>+IF(H323=0,"",'Ark1'!T1062)</f>
        <v>5.5931818181818178</v>
      </c>
      <c r="W323" s="243">
        <f>+IF(H323=0,"",'Ark1'!W1062)</f>
        <v>1.8949232585596221</v>
      </c>
      <c r="X323" s="243">
        <f>+IF(H323=0,"",'Ark1'!X1062)</f>
        <v>32.169421487603316</v>
      </c>
      <c r="Y323" s="243">
        <f>+IF(H323=0,"",'Ark1'!Y1062)</f>
        <v>8.1523022432113361</v>
      </c>
      <c r="Z323" s="243">
        <f>+IF(H323=0,"",'Ark1'!Z1062)</f>
        <v>3.5419126328217247E-2</v>
      </c>
      <c r="AA323" s="243">
        <f>+IF(H323=0,"",'Ark1'!AA1062)</f>
        <v>4.8941873785276382</v>
      </c>
      <c r="AB323" s="242">
        <f>+IF(H323=0,"",'Ark1'!AC1062)</f>
        <v>1.5548969090826752</v>
      </c>
      <c r="AC323" s="243">
        <f>+IF(H323=0,"",'Ark1'!AE1062)</f>
        <v>15.290708202412539</v>
      </c>
      <c r="AD323" s="242">
        <f t="shared" si="267"/>
        <v>2.5625108225108106</v>
      </c>
      <c r="AE323" s="241">
        <f t="shared" si="268"/>
        <v>0.14365407319952775</v>
      </c>
      <c r="AF323" s="305"/>
      <c r="AI323" s="30"/>
      <c r="AJ323" s="28"/>
      <c r="AM323" s="28"/>
      <c r="AN323" s="28"/>
      <c r="AO323" s="28"/>
      <c r="AQ323" s="28"/>
    </row>
    <row r="324" spans="1:60" ht="15.6">
      <c r="A324" s="305"/>
      <c r="B324" s="305">
        <f>+'Ark1'!C1063</f>
        <v>2023</v>
      </c>
      <c r="C324" s="240">
        <f>+'Ark1'!L1063</f>
        <v>6</v>
      </c>
      <c r="D324" s="240" t="str">
        <f t="shared" si="266"/>
        <v>O+</v>
      </c>
      <c r="E324" s="240">
        <f>+'Ark1'!D1063</f>
        <v>10</v>
      </c>
      <c r="F324" s="240" t="str">
        <f t="shared" si="269"/>
        <v>Jun</v>
      </c>
      <c r="G324" s="376">
        <f>+'Ark1'!Q1063</f>
        <v>7333</v>
      </c>
      <c r="H324" s="376">
        <f>+'Ark1'!R1063</f>
        <v>60771</v>
      </c>
      <c r="I324" s="242">
        <f>+IF(H324=0,"",'Ark1'!AG1063)</f>
        <v>14.7954190221599</v>
      </c>
      <c r="J324" s="242">
        <f>+IF(H324=0,"",'Ark1'!AH1063)</f>
        <v>11.602898537709329</v>
      </c>
      <c r="K324" s="222"/>
      <c r="L324" s="391">
        <f>+IF(J324=0,"",'Ark1'!AJ1063)</f>
        <v>16092</v>
      </c>
      <c r="M324" s="222"/>
      <c r="N324" s="222"/>
      <c r="O324" s="222"/>
      <c r="P324" s="33">
        <f>+IF(H324=0,"",'Ark1'!U1063)</f>
        <v>15.098861298974951</v>
      </c>
      <c r="Q324" s="221"/>
      <c r="R324" s="496">
        <f>+IF(L324=0,"",'Ark1'!AK1063)</f>
        <v>97.511067611235717</v>
      </c>
      <c r="S324" s="494"/>
      <c r="T324" s="497">
        <f>+IF(L324=0,"",'Ark1'!AL1063)</f>
        <v>16.841176442645605</v>
      </c>
      <c r="U324" s="221"/>
      <c r="V324" s="242">
        <f>+IF(H324=0,"",'Ark1'!T1063)</f>
        <v>5.6820687498971552</v>
      </c>
      <c r="W324" s="243">
        <f>+IF(H324=0,"",'Ark1'!W1063)</f>
        <v>1.6208388869691135</v>
      </c>
      <c r="X324" s="243">
        <f>+IF(H324=0,"",'Ark1'!X1063)</f>
        <v>26.818712872916368</v>
      </c>
      <c r="Y324" s="243">
        <f>+IF(H324=0,"",'Ark1'!Y1063)</f>
        <v>9.9208504056211027</v>
      </c>
      <c r="Z324" s="243">
        <f>+IF(H324=0,"",'Ark1'!Z1063)</f>
        <v>3.4555955965838964E-2</v>
      </c>
      <c r="AA324" s="243">
        <f>+IF(H324=0,"",'Ark1'!AA1063)</f>
        <v>5.2038756599115743</v>
      </c>
      <c r="AB324" s="242">
        <f>+IF(H324=0,"",'Ark1'!AC1063)</f>
        <v>1.478817931707785</v>
      </c>
      <c r="AC324" s="243">
        <f>+IF(H324=0,"",'Ark1'!AE1063)</f>
        <v>13.027008564601632</v>
      </c>
      <c r="AD324" s="242">
        <f t="shared" si="267"/>
        <v>2.516476883162492</v>
      </c>
      <c r="AE324" s="241">
        <f t="shared" si="268"/>
        <v>0.12066610718928436</v>
      </c>
      <c r="AF324" s="305"/>
      <c r="AI324" s="30"/>
      <c r="AJ324" s="28"/>
      <c r="AM324" s="28"/>
      <c r="AN324" s="28"/>
      <c r="AO324" s="28"/>
      <c r="AQ324" s="28"/>
    </row>
    <row r="325" spans="1:60" ht="15.6">
      <c r="A325" s="305"/>
      <c r="B325" s="305">
        <f>+'Ark1'!C1064</f>
        <v>2023</v>
      </c>
      <c r="C325" s="240">
        <f>+'Ark1'!L1064</f>
        <v>6</v>
      </c>
      <c r="D325" s="240" t="str">
        <f t="shared" si="266"/>
        <v>O+</v>
      </c>
      <c r="E325" s="240">
        <f>+'Ark1'!D1064</f>
        <v>11</v>
      </c>
      <c r="F325" s="240" t="str">
        <f t="shared" si="269"/>
        <v>Jul</v>
      </c>
      <c r="G325" s="376">
        <f>+'Ark1'!Q1064</f>
        <v>3674</v>
      </c>
      <c r="H325" s="376">
        <f>+'Ark1'!R1064</f>
        <v>21336</v>
      </c>
      <c r="I325" s="242">
        <f>+IF(H325=0,"",'Ark1'!AG1064)</f>
        <v>15.38683436219927</v>
      </c>
      <c r="J325" s="242">
        <f>+IF(H325=0,"",'Ark1'!AH1064)</f>
        <v>12.416885208388656</v>
      </c>
      <c r="K325" s="222"/>
      <c r="L325" s="391">
        <f>+IF(J325=0,"",'Ark1'!AJ1064)</f>
        <v>6630</v>
      </c>
      <c r="M325" s="222"/>
      <c r="N325" s="222"/>
      <c r="O325" s="222"/>
      <c r="P325" s="33">
        <f>+IF(H325=0,"",'Ark1'!U1064)</f>
        <v>15.787959317585322</v>
      </c>
      <c r="Q325" s="221"/>
      <c r="R325" s="496">
        <f>+IF(L325=0,"",'Ark1'!AK1064)</f>
        <v>97.885309200603515</v>
      </c>
      <c r="S325" s="494"/>
      <c r="T325" s="497">
        <f>+IF(L325=0,"",'Ark1'!AL1064)</f>
        <v>16.980666124661731</v>
      </c>
      <c r="U325" s="221"/>
      <c r="V325" s="242">
        <f>+IF(H325=0,"",'Ark1'!T1064)</f>
        <v>5.4487251593550807</v>
      </c>
      <c r="W325" s="243">
        <f>+IF(H325=0,"",'Ark1'!W1064)</f>
        <v>1.6638545181852269</v>
      </c>
      <c r="X325" s="243">
        <f>+IF(H325=0,"",'Ark1'!X1064)</f>
        <v>30.150918635170601</v>
      </c>
      <c r="Y325" s="243">
        <f>+IF(H325=0,"",'Ark1'!Y1064)</f>
        <v>14.749718785151856</v>
      </c>
      <c r="Z325" s="243">
        <f>+IF(H325=0,"",'Ark1'!Z1064)</f>
        <v>9.3738282714660639E-3</v>
      </c>
      <c r="AA325" s="243">
        <f>+IF(H325=0,"",'Ark1'!AA1064)</f>
        <v>5.8294687641185199</v>
      </c>
      <c r="AB325" s="242">
        <f>+IF(H325=0,"",'Ark1'!AC1064)</f>
        <v>1.4814802442536692</v>
      </c>
      <c r="AC325" s="243">
        <f>+IF(H325=0,"",'Ark1'!AE1064)</f>
        <v>19.260894085364836</v>
      </c>
      <c r="AD325" s="242">
        <f t="shared" si="267"/>
        <v>2.6313265529308869</v>
      </c>
      <c r="AE325" s="241">
        <f t="shared" si="268"/>
        <v>0.17219722534683166</v>
      </c>
      <c r="AF325" s="305"/>
      <c r="AI325" s="30"/>
      <c r="AJ325" s="28"/>
      <c r="AM325" s="28"/>
      <c r="AN325" s="28"/>
      <c r="AO325" s="28"/>
      <c r="AQ325" s="28"/>
    </row>
    <row r="326" spans="1:60" ht="15.6">
      <c r="A326" s="305"/>
      <c r="B326" s="305">
        <f>+'Ark1'!C1065</f>
        <v>2023</v>
      </c>
      <c r="C326" s="240">
        <f>+'Ark1'!L1065</f>
        <v>6</v>
      </c>
      <c r="D326" s="240" t="str">
        <f t="shared" si="266"/>
        <v>O+</v>
      </c>
      <c r="E326" s="240">
        <f>+'Ark1'!D1065</f>
        <v>12</v>
      </c>
      <c r="F326" s="240" t="str">
        <f t="shared" si="269"/>
        <v>Aug</v>
      </c>
      <c r="G326" s="376">
        <f>+'Ark1'!Q1065</f>
        <v>285</v>
      </c>
      <c r="H326" s="376">
        <f>+'Ark1'!R1065</f>
        <v>1052</v>
      </c>
      <c r="I326" s="242">
        <f>+IF(H326=0,"",'Ark1'!AG1065)</f>
        <v>12.680810028929605</v>
      </c>
      <c r="J326" s="242">
        <f>+IF(H326=0,"",'Ark1'!AH1065)</f>
        <v>9.7828070931917832</v>
      </c>
      <c r="K326" s="222"/>
      <c r="L326" s="391">
        <f>+IF(J326=0,"",'Ark1'!AJ1065)</f>
        <v>532</v>
      </c>
      <c r="M326" s="222"/>
      <c r="N326" s="222"/>
      <c r="O326" s="222"/>
      <c r="P326" s="33">
        <f>+IF(H326=0,"",'Ark1'!U1065)</f>
        <v>14.621958174904922</v>
      </c>
      <c r="Q326" s="221"/>
      <c r="R326" s="496">
        <f>+IF(L326=0,"",'Ark1'!AK1065)</f>
        <v>95.768796992481214</v>
      </c>
      <c r="S326" s="494"/>
      <c r="T326" s="497">
        <f>+IF(L326=0,"",'Ark1'!AL1065)</f>
        <v>16.856379686047788</v>
      </c>
      <c r="U326" s="221"/>
      <c r="V326" s="242">
        <f>+IF(H326=0,"",'Ark1'!T1065)</f>
        <v>5.3060836501901125</v>
      </c>
      <c r="W326" s="243">
        <f>+IF(H326=0,"",'Ark1'!W1065)</f>
        <v>1.7110266159695819</v>
      </c>
      <c r="X326" s="243">
        <f>+IF(H326=0,"",'Ark1'!X1065)</f>
        <v>22.908745247148289</v>
      </c>
      <c r="Y326" s="243">
        <f>+IF(H326=0,"",'Ark1'!Y1065)</f>
        <v>6.7490494296577932</v>
      </c>
      <c r="Z326" s="243">
        <f>+IF(H326=0,"",'Ark1'!Z1065)</f>
        <v>0</v>
      </c>
      <c r="AA326" s="243">
        <f>+IF(H326=0,"",'Ark1'!AA1065)</f>
        <v>4.629331058747379</v>
      </c>
      <c r="AB326" s="242">
        <f>+IF(H326=0,"",'Ark1'!AC1065)</f>
        <v>1.5688995757964257</v>
      </c>
      <c r="AC326" s="243">
        <f>+IF(H326=0,"",'Ark1'!AE1065)</f>
        <v>14.92324041044559</v>
      </c>
      <c r="AD326" s="242">
        <f t="shared" si="267"/>
        <v>2.4369930291508202</v>
      </c>
      <c r="AE326" s="241">
        <f t="shared" si="268"/>
        <v>0.27091254752851712</v>
      </c>
      <c r="AF326" s="305"/>
      <c r="AI326" s="30"/>
      <c r="AJ326" s="28"/>
      <c r="AM326" s="28"/>
      <c r="AN326" s="28"/>
      <c r="AO326" s="28"/>
      <c r="AQ326" s="28"/>
    </row>
    <row r="327" spans="1:60">
      <c r="A327" s="305"/>
      <c r="B327" s="305"/>
      <c r="C327" s="305"/>
      <c r="D327" s="305"/>
      <c r="E327" s="305"/>
      <c r="F327" s="305"/>
      <c r="G327" s="392"/>
      <c r="H327" s="392"/>
      <c r="I327" s="305"/>
      <c r="J327" s="305"/>
      <c r="K327" s="305"/>
      <c r="L327" s="392"/>
      <c r="M327" s="305"/>
      <c r="N327" s="305"/>
      <c r="O327" s="305"/>
      <c r="P327" s="305"/>
      <c r="Q327" s="305"/>
      <c r="R327" s="498"/>
      <c r="S327" s="498"/>
      <c r="T327" s="498"/>
      <c r="U327" s="305"/>
      <c r="V327" s="305"/>
      <c r="W327" s="305"/>
      <c r="X327" s="305"/>
      <c r="Y327" s="305"/>
      <c r="Z327" s="305"/>
      <c r="AA327" s="305"/>
      <c r="AB327" s="305"/>
      <c r="AC327" s="305"/>
      <c r="AD327" s="403"/>
      <c r="AE327" s="305"/>
      <c r="AF327" s="305"/>
      <c r="AI327" s="30"/>
      <c r="AJ327" s="28"/>
      <c r="AM327" s="28"/>
      <c r="AN327" s="28"/>
      <c r="AO327" s="28"/>
      <c r="AQ327" s="28"/>
      <c r="AS327" s="28"/>
      <c r="AT327" s="28"/>
    </row>
    <row r="328" spans="1:60" ht="15" customHeight="1">
      <c r="A328" s="305"/>
      <c r="B328" s="305"/>
      <c r="C328" s="349" t="s">
        <v>0</v>
      </c>
      <c r="D328" s="305"/>
      <c r="E328" s="350" t="str">
        <f>+D330</f>
        <v>R-</v>
      </c>
      <c r="F328" s="349" t="s">
        <v>582</v>
      </c>
      <c r="G328" s="392"/>
      <c r="H328" s="391">
        <f>SUM(H330:H341)</f>
        <v>177580</v>
      </c>
      <c r="I328" s="306"/>
      <c r="J328" s="306"/>
      <c r="K328" s="306"/>
      <c r="L328" s="392"/>
      <c r="M328" s="306"/>
      <c r="N328" s="306"/>
      <c r="O328" s="306"/>
      <c r="P328" s="272">
        <f>+Klasse!M34</f>
        <v>18.414150805271124</v>
      </c>
      <c r="Q328" s="305"/>
      <c r="R328" s="498"/>
      <c r="S328" s="498"/>
      <c r="T328" s="498"/>
      <c r="U328" s="305"/>
      <c r="V328" s="305"/>
      <c r="W328" s="307"/>
      <c r="X328" s="307"/>
      <c r="Y328" s="307"/>
      <c r="Z328" s="307"/>
      <c r="AA328" s="307"/>
      <c r="AB328" s="305"/>
      <c r="AC328" s="307"/>
      <c r="AD328" s="225"/>
      <c r="AE328" s="306"/>
      <c r="AF328" s="305"/>
      <c r="AG328" s="224"/>
      <c r="AI328" s="30"/>
      <c r="AJ328" s="28"/>
      <c r="AK328" s="225"/>
      <c r="AL328" s="29"/>
      <c r="AP328" s="29"/>
      <c r="BH328" s="236"/>
    </row>
    <row r="329" spans="1:60">
      <c r="A329" s="305"/>
      <c r="B329" s="305"/>
      <c r="C329" s="305"/>
      <c r="D329" s="305"/>
      <c r="E329" s="305"/>
      <c r="F329" s="305"/>
      <c r="G329" s="392"/>
      <c r="H329" s="392"/>
      <c r="I329" s="305"/>
      <c r="J329" s="305"/>
      <c r="K329" s="305"/>
      <c r="L329" s="392"/>
      <c r="M329" s="305"/>
      <c r="N329" s="305"/>
      <c r="O329" s="305"/>
      <c r="P329" s="305"/>
      <c r="Q329" s="305"/>
      <c r="R329" s="498"/>
      <c r="S329" s="498"/>
      <c r="T329" s="498"/>
      <c r="U329" s="305"/>
      <c r="V329" s="305"/>
      <c r="W329" s="305"/>
      <c r="X329" s="305"/>
      <c r="Y329" s="305"/>
      <c r="Z329" s="305"/>
      <c r="AA329" s="305"/>
      <c r="AB329" s="305"/>
      <c r="AC329" s="305"/>
      <c r="AD329" s="403"/>
      <c r="AE329" s="305"/>
      <c r="AF329" s="305"/>
      <c r="AI329" s="30"/>
      <c r="AJ329" s="28"/>
      <c r="AM329" s="28"/>
      <c r="AN329" s="28"/>
      <c r="AO329" s="28"/>
      <c r="AQ329" s="28"/>
    </row>
    <row r="330" spans="1:60" ht="15.6">
      <c r="A330" s="305"/>
      <c r="B330" s="305">
        <f>+'Ark1'!C1066</f>
        <v>2023</v>
      </c>
      <c r="C330" s="240">
        <f>+'Ark1'!L1066</f>
        <v>7</v>
      </c>
      <c r="D330" s="240" t="str">
        <f t="shared" ref="D330:D341" si="270">+D103</f>
        <v>R-</v>
      </c>
      <c r="E330" s="240">
        <f>+'Ark1'!D1066</f>
        <v>1</v>
      </c>
      <c r="F330" s="240" t="str">
        <f t="shared" ref="F330:F341" si="271">+F103</f>
        <v>Jan</v>
      </c>
      <c r="G330" s="376">
        <f>+'Ark1'!Q1066</f>
        <v>427</v>
      </c>
      <c r="H330" s="361">
        <f>+'Ark1'!R1066</f>
        <v>1734</v>
      </c>
      <c r="I330" s="242">
        <f>+IF(H330=0,"",'Ark1'!AG1066)</f>
        <v>19.74268473186838</v>
      </c>
      <c r="J330" s="242">
        <f>+IF(H330=0,"",'Ark1'!AH1066)</f>
        <v>18.079566870377025</v>
      </c>
      <c r="K330" s="222"/>
      <c r="L330" s="391">
        <f>+IF(J330=0,"",'Ark1'!AJ1066)</f>
        <v>294</v>
      </c>
      <c r="M330" s="222"/>
      <c r="N330" s="222"/>
      <c r="O330" s="222"/>
      <c r="P330" s="33">
        <f>+IF(H330=0,"",'Ark1'!U1066)</f>
        <v>19.142445213379471</v>
      </c>
      <c r="Q330" s="221"/>
      <c r="R330" s="496">
        <f>+IF(L330=0,"",'Ark1'!AK1066)</f>
        <v>103.00544217687072</v>
      </c>
      <c r="S330" s="494"/>
      <c r="T330" s="497">
        <f>+IF(L330=0,"",'Ark1'!AL1066)</f>
        <v>18.211327559487518</v>
      </c>
      <c r="U330" s="221"/>
      <c r="V330" s="242">
        <f>+IF(H330=0,"",'Ark1'!T1066)</f>
        <v>6.0576701268742781</v>
      </c>
      <c r="W330" s="243">
        <f>+IF(H330=0,"",'Ark1'!W1066)</f>
        <v>4.2675893886966554</v>
      </c>
      <c r="X330" s="243">
        <f>+IF(H330=0,"",'Ark1'!X1066)</f>
        <v>65.628604382929609</v>
      </c>
      <c r="Y330" s="243">
        <f>+IF(H330=0,"",'Ark1'!Y1066)</f>
        <v>18.858131487889278</v>
      </c>
      <c r="Z330" s="243">
        <f>+IF(H330=0,"",'Ark1'!Z1066)</f>
        <v>0.80738177623990748</v>
      </c>
      <c r="AA330" s="243">
        <f>+IF(H330=0,"",'Ark1'!AA1066)</f>
        <v>6.1396463438369997</v>
      </c>
      <c r="AB330" s="242">
        <f>+IF(H330=0,"",'Ark1'!AC1066)</f>
        <v>1.6902995147104989</v>
      </c>
      <c r="AC330" s="243">
        <f>+IF(H330=0,"",'Ark1'!AE1066)</f>
        <v>22.680830236774959</v>
      </c>
      <c r="AD330" s="242">
        <f t="shared" ref="AD330:AD341" si="272">+IF(H330=0,"",+P330/C330)</f>
        <v>2.7346350304827816</v>
      </c>
      <c r="AE330" s="241">
        <f t="shared" ref="AE330:AE341" si="273">+IF(H330=0,"",G330/H330)</f>
        <v>0.24625144175317185</v>
      </c>
      <c r="AF330" s="305"/>
      <c r="AI330" s="30"/>
      <c r="AJ330" s="28"/>
      <c r="AM330" s="28"/>
      <c r="AN330" s="28"/>
      <c r="AO330" s="28"/>
      <c r="AQ330" s="28"/>
    </row>
    <row r="331" spans="1:60" s="248" customFormat="1" ht="15.6">
      <c r="A331" s="305"/>
      <c r="B331" s="305">
        <f>+'Ark1'!C1067</f>
        <v>2023</v>
      </c>
      <c r="C331" s="240">
        <f>+'Ark1'!L1067</f>
        <v>7</v>
      </c>
      <c r="D331" s="240" t="str">
        <f t="shared" si="270"/>
        <v>R-</v>
      </c>
      <c r="E331" s="240">
        <f>+'Ark1'!D1067</f>
        <v>2</v>
      </c>
      <c r="F331" s="240" t="str">
        <f t="shared" si="271"/>
        <v>Feb</v>
      </c>
      <c r="G331" s="376">
        <f>+'Ark1'!Q1067</f>
        <v>586</v>
      </c>
      <c r="H331" s="361">
        <f>+'Ark1'!R1067</f>
        <v>2635</v>
      </c>
      <c r="I331" s="242">
        <f>+IF(H331=0,"",'Ark1'!AG1067)</f>
        <v>20.331790123456788</v>
      </c>
      <c r="J331" s="242">
        <f>+IF(H331=0,"",'Ark1'!AH1067)</f>
        <v>17.808908066635805</v>
      </c>
      <c r="K331" s="222"/>
      <c r="L331" s="391">
        <f>+IF(J331=0,"",'Ark1'!AJ1067)</f>
        <v>637</v>
      </c>
      <c r="M331" s="222"/>
      <c r="N331" s="222"/>
      <c r="O331" s="222"/>
      <c r="P331" s="33">
        <f>+IF(H331=0,"",'Ark1'!U1067)</f>
        <v>18.801935483870956</v>
      </c>
      <c r="Q331" s="221"/>
      <c r="R331" s="496">
        <f>+IF(L331=0,"",'Ark1'!AK1067)</f>
        <v>99.320408163265313</v>
      </c>
      <c r="S331" s="494"/>
      <c r="T331" s="497">
        <f>+IF(L331=0,"",'Ark1'!AL1067)</f>
        <v>18.838749712921363</v>
      </c>
      <c r="U331" s="221"/>
      <c r="V331" s="242">
        <f>+IF(H331=0,"",'Ark1'!T1067)</f>
        <v>5.6007590132827323</v>
      </c>
      <c r="W331" s="243">
        <f>+IF(H331=0,"",'Ark1'!W1067)</f>
        <v>2.5426944971537</v>
      </c>
      <c r="X331" s="243">
        <f>+IF(H331=0,"",'Ark1'!X1067)</f>
        <v>64.933586337760914</v>
      </c>
      <c r="Y331" s="243">
        <f>+IF(H331=0,"",'Ark1'!Y1067)</f>
        <v>15.407969639468693</v>
      </c>
      <c r="Z331" s="243">
        <f>+IF(H331=0,"",'Ark1'!Z1067)</f>
        <v>1.0246679316888048</v>
      </c>
      <c r="AA331" s="243">
        <f>+IF(H331=0,"",'Ark1'!AA1067)</f>
        <v>6.0739684744075113</v>
      </c>
      <c r="AB331" s="242">
        <f>+IF(H331=0,"",'Ark1'!AC1067)</f>
        <v>1.5069728484064742</v>
      </c>
      <c r="AC331" s="243">
        <f>+IF(H331=0,"",'Ark1'!AE1067)</f>
        <v>29.582270853891085</v>
      </c>
      <c r="AD331" s="242">
        <f t="shared" si="272"/>
        <v>2.6859907834101366</v>
      </c>
      <c r="AE331" s="241">
        <f t="shared" si="273"/>
        <v>0.2223908918406072</v>
      </c>
      <c r="AF331" s="305"/>
      <c r="AG331" s="30"/>
      <c r="AH331" s="30"/>
      <c r="AI331" s="30"/>
      <c r="AJ331" s="28"/>
      <c r="AK331" s="30"/>
      <c r="AL331" s="30"/>
      <c r="AM331" s="28"/>
      <c r="AN331" s="28"/>
      <c r="AO331" s="28"/>
      <c r="AP331" s="30"/>
      <c r="AQ331" s="28"/>
      <c r="AR331" s="29"/>
    </row>
    <row r="332" spans="1:60" s="248" customFormat="1" ht="15.6">
      <c r="A332" s="305"/>
      <c r="B332" s="305">
        <f>+'Ark1'!C1068</f>
        <v>2023</v>
      </c>
      <c r="C332" s="240">
        <f>+'Ark1'!L1068</f>
        <v>7</v>
      </c>
      <c r="D332" s="240" t="str">
        <f t="shared" si="270"/>
        <v>R-</v>
      </c>
      <c r="E332" s="240">
        <f>+'Ark1'!D1068</f>
        <v>3</v>
      </c>
      <c r="F332" s="240" t="str">
        <f t="shared" si="271"/>
        <v>Mar</v>
      </c>
      <c r="G332" s="376">
        <f>+'Ark1'!Q1068</f>
        <v>2914</v>
      </c>
      <c r="H332" s="361">
        <f>+'Ark1'!R1068</f>
        <v>8866</v>
      </c>
      <c r="I332" s="242">
        <f>+IF(H332=0,"",'Ark1'!AG1068)</f>
        <v>18.811797156800345</v>
      </c>
      <c r="J332" s="242">
        <f>+IF(H332=0,"",'Ark1'!AH1068)</f>
        <v>16.417328692369949</v>
      </c>
      <c r="K332" s="222"/>
      <c r="L332" s="391">
        <f>+IF(J332=0,"",'Ark1'!AJ1068)</f>
        <v>1441</v>
      </c>
      <c r="M332" s="222"/>
      <c r="N332" s="222"/>
      <c r="O332" s="222"/>
      <c r="P332" s="33">
        <f>+IF(H332=0,"",'Ark1'!U1068)</f>
        <v>21.59915407173477</v>
      </c>
      <c r="Q332" s="221"/>
      <c r="R332" s="496">
        <f>+IF(L332=0,"",'Ark1'!AK1068)</f>
        <v>103.90340041637752</v>
      </c>
      <c r="S332" s="494"/>
      <c r="T332" s="497">
        <f>+IF(L332=0,"",'Ark1'!AL1068)</f>
        <v>18.816622972541595</v>
      </c>
      <c r="U332" s="221"/>
      <c r="V332" s="242">
        <f>+IF(H332=0,"",'Ark1'!T1068)</f>
        <v>5.7464471012858116</v>
      </c>
      <c r="W332" s="243">
        <f>+IF(H332=0,"",'Ark1'!W1068)</f>
        <v>4.8612677644935722</v>
      </c>
      <c r="X332" s="243">
        <f>+IF(H332=0,"",'Ark1'!X1068)</f>
        <v>76.618542747575006</v>
      </c>
      <c r="Y332" s="243">
        <f>+IF(H332=0,"",'Ark1'!Y1068)</f>
        <v>32.833295736521528</v>
      </c>
      <c r="Z332" s="243">
        <f>+IF(H332=0,"",'Ark1'!Z1068)</f>
        <v>2.131739228513422</v>
      </c>
      <c r="AA332" s="243">
        <f>+IF(H332=0,"",'Ark1'!AA1068)</f>
        <v>7.4309874219015919</v>
      </c>
      <c r="AB332" s="242">
        <f>+IF(H332=0,"",'Ark1'!AC1068)</f>
        <v>1.7591247427502459</v>
      </c>
      <c r="AC332" s="243">
        <f>+IF(H332=0,"",'Ark1'!AE1068)</f>
        <v>42.187671093370824</v>
      </c>
      <c r="AD332" s="242">
        <f t="shared" si="272"/>
        <v>3.0855934388192527</v>
      </c>
      <c r="AE332" s="241">
        <f t="shared" si="273"/>
        <v>0.32867132867132864</v>
      </c>
      <c r="AF332" s="305"/>
      <c r="AG332" s="30"/>
      <c r="AH332" s="30"/>
      <c r="AI332" s="30"/>
      <c r="AJ332" s="28"/>
      <c r="AK332" s="30"/>
      <c r="AL332" s="30"/>
      <c r="AM332" s="28"/>
      <c r="AN332" s="28"/>
      <c r="AO332" s="28"/>
      <c r="AP332" s="30"/>
      <c r="AQ332" s="28"/>
      <c r="AR332" s="29"/>
    </row>
    <row r="333" spans="1:60" s="248" customFormat="1" ht="15.6">
      <c r="A333" s="305"/>
      <c r="B333" s="305">
        <f>+'Ark1'!C1069</f>
        <v>2023</v>
      </c>
      <c r="C333" s="240">
        <f>+'Ark1'!L1069</f>
        <v>7</v>
      </c>
      <c r="D333" s="240" t="str">
        <f t="shared" si="270"/>
        <v>R-</v>
      </c>
      <c r="E333" s="240">
        <f>+'Ark1'!D1069</f>
        <v>4</v>
      </c>
      <c r="F333" s="240" t="str">
        <f t="shared" si="271"/>
        <v>Apr</v>
      </c>
      <c r="G333" s="376">
        <f>+'Ark1'!Q1069</f>
        <v>247</v>
      </c>
      <c r="H333" s="361">
        <f>+'Ark1'!R1069</f>
        <v>578</v>
      </c>
      <c r="I333" s="242">
        <f>+IF(H333=0,"",'Ark1'!AG1069)</f>
        <v>20.613409415121257</v>
      </c>
      <c r="J333" s="242">
        <f>+IF(H333=0,"",'Ark1'!AH1069)</f>
        <v>18.607581756990587</v>
      </c>
      <c r="K333" s="222"/>
      <c r="L333" s="391">
        <f>+IF(J333=0,"",'Ark1'!AJ1069)</f>
        <v>45</v>
      </c>
      <c r="M333" s="222"/>
      <c r="N333" s="222"/>
      <c r="O333" s="222"/>
      <c r="P333" s="33">
        <f>+IF(H333=0,"",'Ark1'!U1069)</f>
        <v>21.02508650519032</v>
      </c>
      <c r="Q333" s="221"/>
      <c r="R333" s="496">
        <f>+IF(L333=0,"",'Ark1'!AK1069)</f>
        <v>104.33777777777777</v>
      </c>
      <c r="S333" s="494"/>
      <c r="T333" s="497">
        <f>+IF(L333=0,"",'Ark1'!AL1069)</f>
        <v>18.795956205312194</v>
      </c>
      <c r="U333" s="221"/>
      <c r="V333" s="242">
        <f>+IF(H333=0,"",'Ark1'!T1069)</f>
        <v>5.3304498269896206</v>
      </c>
      <c r="W333" s="243">
        <f>+IF(H333=0,"",'Ark1'!W1069)</f>
        <v>4.4982698961937722</v>
      </c>
      <c r="X333" s="243">
        <f>+IF(H333=0,"",'Ark1'!X1069)</f>
        <v>71.280276816609003</v>
      </c>
      <c r="Y333" s="243">
        <f>+IF(H333=0,"",'Ark1'!Y1069)</f>
        <v>29.411764705882355</v>
      </c>
      <c r="Z333" s="243">
        <f>+IF(H333=0,"",'Ark1'!Z1069)</f>
        <v>3.2871972318339102</v>
      </c>
      <c r="AA333" s="243">
        <f>+IF(H333=0,"",'Ark1'!AA1069)</f>
        <v>7.9205446849761314</v>
      </c>
      <c r="AB333" s="242">
        <f>+IF(H333=0,"",'Ark1'!AC1069)</f>
        <v>1.7498809069931403</v>
      </c>
      <c r="AC333" s="243">
        <f>+IF(H333=0,"",'Ark1'!AE1069)</f>
        <v>56.024971240702406</v>
      </c>
      <c r="AD333" s="242">
        <f t="shared" si="272"/>
        <v>3.00358378645576</v>
      </c>
      <c r="AE333" s="241">
        <f t="shared" si="273"/>
        <v>0.4273356401384083</v>
      </c>
      <c r="AF333" s="305"/>
      <c r="AG333" s="30"/>
      <c r="AH333" s="30"/>
      <c r="AI333" s="30"/>
      <c r="AJ333" s="28"/>
      <c r="AK333" s="30"/>
      <c r="AL333" s="30"/>
      <c r="AM333" s="28"/>
      <c r="AN333" s="28"/>
      <c r="AO333" s="28"/>
      <c r="AP333" s="30"/>
      <c r="AQ333" s="28"/>
      <c r="AR333" s="29"/>
    </row>
    <row r="334" spans="1:60" s="248" customFormat="1" ht="15.6">
      <c r="A334" s="305"/>
      <c r="B334" s="305">
        <f>+'Ark1'!C1070</f>
        <v>2023</v>
      </c>
      <c r="C334" s="240">
        <f>+'Ark1'!L1070</f>
        <v>7</v>
      </c>
      <c r="D334" s="240" t="str">
        <f t="shared" si="270"/>
        <v>R-</v>
      </c>
      <c r="E334" s="240">
        <f>+'Ark1'!D1070</f>
        <v>5</v>
      </c>
      <c r="F334" s="240" t="str">
        <f t="shared" si="271"/>
        <v>Mai</v>
      </c>
      <c r="G334" s="376">
        <f>+'Ark1'!Q1070</f>
        <v>311</v>
      </c>
      <c r="H334" s="361">
        <f>+'Ark1'!R1070</f>
        <v>586</v>
      </c>
      <c r="I334" s="242">
        <f>+IF(H334=0,"",'Ark1'!AG1070)</f>
        <v>14.433497536945818</v>
      </c>
      <c r="J334" s="242">
        <f>+IF(H334=0,"",'Ark1'!AH1070)</f>
        <v>14.129264135680485</v>
      </c>
      <c r="K334" s="222"/>
      <c r="L334" s="391">
        <f>+IF(J334=0,"",'Ark1'!AJ1070)</f>
        <v>118</v>
      </c>
      <c r="M334" s="222"/>
      <c r="N334" s="222"/>
      <c r="O334" s="222"/>
      <c r="P334" s="33">
        <f>+IF(H334=0,"",'Ark1'!U1070)</f>
        <v>25.365187713310593</v>
      </c>
      <c r="Q334" s="221"/>
      <c r="R334" s="496">
        <f>+IF(L334=0,"",'Ark1'!AK1070)</f>
        <v>106.20254237288133</v>
      </c>
      <c r="S334" s="494"/>
      <c r="T334" s="497">
        <f>+IF(L334=0,"",'Ark1'!AL1070)</f>
        <v>19.850887322782544</v>
      </c>
      <c r="U334" s="221"/>
      <c r="V334" s="242">
        <f>+IF(H334=0,"",'Ark1'!T1070)</f>
        <v>5.858361774744024</v>
      </c>
      <c r="W334" s="243">
        <f>+IF(H334=0,"",'Ark1'!W1070)</f>
        <v>9.5563139931740615</v>
      </c>
      <c r="X334" s="243">
        <f>+IF(H334=0,"",'Ark1'!X1070)</f>
        <v>86.689419795221824</v>
      </c>
      <c r="Y334" s="243">
        <f>+IF(H334=0,"",'Ark1'!Y1070)</f>
        <v>61.43344709897611</v>
      </c>
      <c r="Z334" s="243">
        <f>+IF(H334=0,"",'Ark1'!Z1070)</f>
        <v>2.7303754266211602</v>
      </c>
      <c r="AA334" s="243">
        <f>+IF(H334=0,"",'Ark1'!AA1070)</f>
        <v>7.6254837959148141</v>
      </c>
      <c r="AB334" s="242">
        <f>+IF(H334=0,"",'Ark1'!AC1070)</f>
        <v>1.8405945893916651</v>
      </c>
      <c r="AC334" s="243">
        <f>+IF(H334=0,"",'Ark1'!AE1070)</f>
        <v>52.694684377632306</v>
      </c>
      <c r="AD334" s="242">
        <f t="shared" si="272"/>
        <v>3.6235982447586563</v>
      </c>
      <c r="AE334" s="241">
        <f t="shared" si="273"/>
        <v>0.53071672354948807</v>
      </c>
      <c r="AF334" s="305"/>
      <c r="AG334" s="30"/>
      <c r="AH334" s="30"/>
      <c r="AI334" s="30"/>
      <c r="AJ334" s="28"/>
      <c r="AK334" s="30"/>
      <c r="AL334" s="30"/>
      <c r="AM334" s="28"/>
      <c r="AN334" s="28"/>
      <c r="AO334" s="28"/>
      <c r="AP334" s="30"/>
      <c r="AQ334" s="28"/>
      <c r="AR334" s="29"/>
    </row>
    <row r="335" spans="1:60" s="248" customFormat="1" ht="15.6">
      <c r="A335" s="305"/>
      <c r="B335" s="305">
        <f>+'Ark1'!C1071</f>
        <v>2023</v>
      </c>
      <c r="C335" s="240">
        <f>+'Ark1'!L1071</f>
        <v>7</v>
      </c>
      <c r="D335" s="240" t="str">
        <f t="shared" si="270"/>
        <v>R-</v>
      </c>
      <c r="E335" s="240">
        <f>+'Ark1'!D1071</f>
        <v>6</v>
      </c>
      <c r="F335" s="240" t="str">
        <f t="shared" si="271"/>
        <v>Jun</v>
      </c>
      <c r="G335" s="376">
        <f>+'Ark1'!Q1071</f>
        <v>305</v>
      </c>
      <c r="H335" s="361">
        <f>+'Ark1'!R1071</f>
        <v>626</v>
      </c>
      <c r="I335" s="242">
        <f>+IF(H335=0,"",'Ark1'!AG1071)</f>
        <v>10.383148117432413</v>
      </c>
      <c r="J335" s="242">
        <f>+IF(H335=0,"",'Ark1'!AH1071)</f>
        <v>10.727394583457841</v>
      </c>
      <c r="K335" s="222"/>
      <c r="L335" s="391">
        <f>+IF(J335=0,"",'Ark1'!AJ1071)</f>
        <v>245</v>
      </c>
      <c r="M335" s="222"/>
      <c r="N335" s="222"/>
      <c r="O335" s="222"/>
      <c r="P335" s="33">
        <f>+IF(H335=0,"",'Ark1'!U1071)</f>
        <v>22.423801916932913</v>
      </c>
      <c r="Q335" s="221"/>
      <c r="R335" s="496">
        <f>+IF(L335=0,"",'Ark1'!AK1071)</f>
        <v>102.04448979591837</v>
      </c>
      <c r="S335" s="494"/>
      <c r="T335" s="497">
        <f>+IF(L335=0,"",'Ark1'!AL1071)</f>
        <v>19.728634655611781</v>
      </c>
      <c r="U335" s="221"/>
      <c r="V335" s="242">
        <f>+IF(H335=0,"",'Ark1'!T1071)</f>
        <v>5.8913738019169317</v>
      </c>
      <c r="W335" s="243">
        <f>+IF(H335=0,"",'Ark1'!W1071)</f>
        <v>8.4664536741214054</v>
      </c>
      <c r="X335" s="243">
        <f>+IF(H335=0,"",'Ark1'!X1071)</f>
        <v>67.731629392971243</v>
      </c>
      <c r="Y335" s="243">
        <f>+IF(H335=0,"",'Ark1'!Y1071)</f>
        <v>46.485623003194888</v>
      </c>
      <c r="Z335" s="243">
        <f>+IF(H335=0,"",'Ark1'!Z1071)</f>
        <v>3.5143769968051126</v>
      </c>
      <c r="AA335" s="243">
        <f>+IF(H335=0,"",'Ark1'!AA1071)</f>
        <v>9.0025888494761102</v>
      </c>
      <c r="AB335" s="242">
        <f>+IF(H335=0,"",'Ark1'!AC1071)</f>
        <v>1.8885113474568831</v>
      </c>
      <c r="AC335" s="243">
        <f>+IF(H335=0,"",'Ark1'!AE1071)</f>
        <v>48.040500628539824</v>
      </c>
      <c r="AD335" s="242">
        <f t="shared" si="272"/>
        <v>3.2034002738475591</v>
      </c>
      <c r="AE335" s="241">
        <f t="shared" si="273"/>
        <v>0.48722044728434505</v>
      </c>
      <c r="AF335" s="305"/>
      <c r="AG335" s="30"/>
      <c r="AH335" s="30"/>
      <c r="AI335" s="30"/>
      <c r="AJ335" s="28"/>
      <c r="AK335" s="30"/>
      <c r="AL335" s="30"/>
      <c r="AM335" s="29"/>
      <c r="AN335" s="29"/>
      <c r="AO335" s="29"/>
      <c r="AP335" s="30"/>
      <c r="AQ335" s="29"/>
      <c r="AR335" s="29"/>
    </row>
    <row r="336" spans="1:60" s="248" customFormat="1" ht="15.6">
      <c r="A336" s="305"/>
      <c r="B336" s="305">
        <f>+'Ark1'!C1072</f>
        <v>2023</v>
      </c>
      <c r="C336" s="240">
        <f>+'Ark1'!L1072</f>
        <v>7</v>
      </c>
      <c r="D336" s="240" t="str">
        <f t="shared" si="270"/>
        <v>R-</v>
      </c>
      <c r="E336" s="240">
        <f>+'Ark1'!D1072</f>
        <v>7</v>
      </c>
      <c r="F336" s="240" t="str">
        <f t="shared" si="271"/>
        <v>Jul</v>
      </c>
      <c r="G336" s="376">
        <f>+'Ark1'!Q1072</f>
        <v>98</v>
      </c>
      <c r="H336" s="361">
        <f>+'Ark1'!R1072</f>
        <v>239</v>
      </c>
      <c r="I336" s="242">
        <f>+IF(H336=0,"",'Ark1'!AG1072)</f>
        <v>6.1125319693094635</v>
      </c>
      <c r="J336" s="242">
        <f>+IF(H336=0,"",'Ark1'!AH1072)</f>
        <v>5.575423725797906</v>
      </c>
      <c r="K336" s="222"/>
      <c r="L336" s="391">
        <f>+IF(J336=0,"",'Ark1'!AJ1072)</f>
        <v>83</v>
      </c>
      <c r="M336" s="222"/>
      <c r="N336" s="222"/>
      <c r="O336" s="222"/>
      <c r="P336" s="33">
        <f>+IF(H336=0,"",'Ark1'!U1072)</f>
        <v>19.666945606694576</v>
      </c>
      <c r="Q336" s="221"/>
      <c r="R336" s="496">
        <f>+IF(L336=0,"",'Ark1'!AK1072)</f>
        <v>105.31807228915662</v>
      </c>
      <c r="S336" s="494"/>
      <c r="T336" s="497">
        <f>+IF(L336=0,"",'Ark1'!AL1072)</f>
        <v>17.13287179978375</v>
      </c>
      <c r="U336" s="221"/>
      <c r="V336" s="242">
        <f>+IF(H336=0,"",'Ark1'!T1072)</f>
        <v>5.7029288702928849</v>
      </c>
      <c r="W336" s="243">
        <f>+IF(H336=0,"",'Ark1'!W1072)</f>
        <v>5.0209205020920491</v>
      </c>
      <c r="X336" s="243">
        <f>+IF(H336=0,"",'Ark1'!X1072)</f>
        <v>69.874476987447693</v>
      </c>
      <c r="Y336" s="243">
        <f>+IF(H336=0,"",'Ark1'!Y1072)</f>
        <v>25.523012552301257</v>
      </c>
      <c r="Z336" s="243">
        <f>+IF(H336=0,"",'Ark1'!Z1072)</f>
        <v>0</v>
      </c>
      <c r="AA336" s="243">
        <f>+IF(H336=0,"",'Ark1'!AA1072)</f>
        <v>6.1851383732124781</v>
      </c>
      <c r="AB336" s="242">
        <f>+IF(H336=0,"",'Ark1'!AC1072)</f>
        <v>1.7547400834969691</v>
      </c>
      <c r="AC336" s="243">
        <f>+IF(H336=0,"",'Ark1'!AE1072)</f>
        <v>21.421192974469275</v>
      </c>
      <c r="AD336" s="242">
        <f t="shared" si="272"/>
        <v>2.8095636580992251</v>
      </c>
      <c r="AE336" s="241">
        <f t="shared" si="273"/>
        <v>0.41004184100418412</v>
      </c>
      <c r="AF336" s="305"/>
      <c r="AG336" s="30"/>
      <c r="AH336" s="30"/>
      <c r="AI336" s="30"/>
      <c r="AJ336" s="28"/>
      <c r="AK336" s="30"/>
      <c r="AL336" s="30"/>
      <c r="AM336" s="29"/>
      <c r="AN336" s="29"/>
      <c r="AO336" s="29"/>
      <c r="AP336" s="30"/>
      <c r="AQ336" s="29"/>
      <c r="AR336" s="29"/>
    </row>
    <row r="337" spans="1:60" s="248" customFormat="1" ht="15.6">
      <c r="A337" s="305"/>
      <c r="B337" s="305">
        <f>+'Ark1'!C1073</f>
        <v>2023</v>
      </c>
      <c r="C337" s="240">
        <f>+'Ark1'!L1073</f>
        <v>7</v>
      </c>
      <c r="D337" s="240" t="str">
        <f t="shared" si="270"/>
        <v>R-</v>
      </c>
      <c r="E337" s="240">
        <f>+'Ark1'!D1073</f>
        <v>8</v>
      </c>
      <c r="F337" s="240" t="str">
        <f t="shared" si="271"/>
        <v>Aug</v>
      </c>
      <c r="G337" s="376">
        <f>+'Ark1'!Q1073</f>
        <v>2467</v>
      </c>
      <c r="H337" s="361">
        <f>+'Ark1'!R1073</f>
        <v>12608</v>
      </c>
      <c r="I337" s="242">
        <f>+IF(H337=0,"",'Ark1'!AG1073)</f>
        <v>12.181760210243578</v>
      </c>
      <c r="J337" s="242">
        <f>+IF(H337=0,"",'Ark1'!AH1073)</f>
        <v>11.199309712539176</v>
      </c>
      <c r="K337" s="222"/>
      <c r="L337" s="391">
        <f>+IF(J337=0,"",'Ark1'!AJ1073)</f>
        <v>5369</v>
      </c>
      <c r="M337" s="222"/>
      <c r="N337" s="222"/>
      <c r="O337" s="222"/>
      <c r="P337" s="33">
        <f>+IF(H337=0,"",'Ark1'!U1073)</f>
        <v>20.165886738578781</v>
      </c>
      <c r="Q337" s="221"/>
      <c r="R337" s="496">
        <f>+IF(L337=0,"",'Ark1'!AK1073)</f>
        <v>101.75459117154044</v>
      </c>
      <c r="S337" s="494"/>
      <c r="T337" s="497">
        <f>+IF(L337=0,"",'Ark1'!AL1073)</f>
        <v>19.183986816687835</v>
      </c>
      <c r="U337" s="221"/>
      <c r="V337" s="242">
        <f>+IF(H337=0,"",'Ark1'!T1073)</f>
        <v>5.6714784263959395</v>
      </c>
      <c r="W337" s="243">
        <f>+IF(H337=0,"",'Ark1'!W1073)</f>
        <v>3.4105329949238579</v>
      </c>
      <c r="X337" s="243">
        <f>+IF(H337=0,"",'Ark1'!X1073)</f>
        <v>77.16529187817261</v>
      </c>
      <c r="Y337" s="243">
        <f>+IF(H337=0,"",'Ark1'!Y1073)</f>
        <v>22.676078680203045</v>
      </c>
      <c r="Z337" s="243">
        <f>+IF(H337=0,"",'Ark1'!Z1073)</f>
        <v>0.41243654822335007</v>
      </c>
      <c r="AA337" s="243">
        <f>+IF(H337=0,"",'Ark1'!AA1073)</f>
        <v>6.3386097950870806</v>
      </c>
      <c r="AB337" s="242">
        <f>+IF(H337=0,"",'Ark1'!AC1073)</f>
        <v>1.676465938419802</v>
      </c>
      <c r="AC337" s="243">
        <f>+IF(H337=0,"",'Ark1'!AE1073)</f>
        <v>20.796704775388871</v>
      </c>
      <c r="AD337" s="242">
        <f t="shared" si="272"/>
        <v>2.8808409626541116</v>
      </c>
      <c r="AE337" s="241">
        <f t="shared" si="273"/>
        <v>0.19566941624365483</v>
      </c>
      <c r="AF337" s="305"/>
      <c r="AG337" s="30"/>
      <c r="AH337" s="30"/>
      <c r="AI337" s="30"/>
      <c r="AJ337" s="28"/>
      <c r="AK337" s="30"/>
      <c r="AL337" s="30"/>
      <c r="AM337" s="29"/>
      <c r="AN337" s="29"/>
      <c r="AO337" s="29"/>
      <c r="AP337" s="30"/>
      <c r="AQ337" s="29"/>
      <c r="AR337" s="29"/>
    </row>
    <row r="338" spans="1:60" s="248" customFormat="1" ht="15.6">
      <c r="A338" s="305"/>
      <c r="B338" s="305">
        <f>+'Ark1'!C1074</f>
        <v>2023</v>
      </c>
      <c r="C338" s="240">
        <f>+'Ark1'!L1074</f>
        <v>7</v>
      </c>
      <c r="D338" s="240" t="str">
        <f t="shared" si="270"/>
        <v>R-</v>
      </c>
      <c r="E338" s="240">
        <f>+'Ark1'!D1074</f>
        <v>9</v>
      </c>
      <c r="F338" s="240" t="str">
        <f t="shared" si="271"/>
        <v>Sep</v>
      </c>
      <c r="G338" s="376">
        <f>+'Ark1'!Q1074</f>
        <v>6404</v>
      </c>
      <c r="H338" s="361">
        <f>+'Ark1'!R1074</f>
        <v>50724</v>
      </c>
      <c r="I338" s="242">
        <f>+IF(H338=0,"",'Ark1'!AG1074)</f>
        <v>14.041284543348221</v>
      </c>
      <c r="J338" s="242">
        <f>+IF(H338=0,"",'Ark1'!AH1074)</f>
        <v>12.510949216766599</v>
      </c>
      <c r="K338" s="222"/>
      <c r="L338" s="391">
        <f>+IF(J338=0,"",'Ark1'!AJ1074)</f>
        <v>16245</v>
      </c>
      <c r="M338" s="222"/>
      <c r="N338" s="222"/>
      <c r="O338" s="222"/>
      <c r="P338" s="33">
        <f>+IF(H338=0,"",'Ark1'!U1074)</f>
        <v>17.825697894487501</v>
      </c>
      <c r="Q338" s="221"/>
      <c r="R338" s="496">
        <f>+IF(L338=0,"",'Ark1'!AK1074)</f>
        <v>98.745121575869902</v>
      </c>
      <c r="S338" s="494"/>
      <c r="T338" s="497">
        <f>+IF(L338=0,"",'Ark1'!AL1074)</f>
        <v>18.889110915555673</v>
      </c>
      <c r="U338" s="221"/>
      <c r="V338" s="242">
        <f>+IF(H338=0,"",'Ark1'!T1074)</f>
        <v>5.8236140682911444</v>
      </c>
      <c r="W338" s="243">
        <f>+IF(H338=0,"",'Ark1'!W1074)</f>
        <v>2.825092658307705</v>
      </c>
      <c r="X338" s="243">
        <f>+IF(H338=0,"",'Ark1'!X1074)</f>
        <v>69.748048261178141</v>
      </c>
      <c r="Y338" s="243">
        <f>+IF(H338=0,"",'Ark1'!Y1074)</f>
        <v>7.1268038798202049</v>
      </c>
      <c r="Z338" s="243">
        <f>+IF(H338=0,"",'Ark1'!Z1074)</f>
        <v>0.12420156139105749</v>
      </c>
      <c r="AA338" s="243">
        <f>+IF(H338=0,"",'Ark1'!AA1074)</f>
        <v>4.1092204402620549</v>
      </c>
      <c r="AB338" s="242">
        <f>+IF(H338=0,"",'Ark1'!AC1074)</f>
        <v>1.5592222742143405</v>
      </c>
      <c r="AC338" s="243">
        <f>+IF(H338=0,"",'Ark1'!AE1074)</f>
        <v>20.595934930135346</v>
      </c>
      <c r="AD338" s="242">
        <f t="shared" si="272"/>
        <v>2.5465282706410717</v>
      </c>
      <c r="AE338" s="241">
        <f t="shared" si="273"/>
        <v>0.12625187288068765</v>
      </c>
      <c r="AF338" s="305"/>
      <c r="AG338" s="30"/>
      <c r="AH338" s="30"/>
      <c r="AI338" s="30"/>
      <c r="AJ338" s="28"/>
      <c r="AK338" s="30"/>
      <c r="AL338" s="30"/>
      <c r="AM338" s="29"/>
      <c r="AN338" s="29"/>
      <c r="AO338" s="29"/>
      <c r="AP338" s="30"/>
      <c r="AQ338" s="29"/>
      <c r="AR338" s="29"/>
    </row>
    <row r="339" spans="1:60" s="248" customFormat="1" ht="15.6">
      <c r="A339" s="305"/>
      <c r="B339" s="305">
        <f>+'Ark1'!C1075</f>
        <v>2023</v>
      </c>
      <c r="C339" s="240">
        <f>+'Ark1'!L1075</f>
        <v>7</v>
      </c>
      <c r="D339" s="240" t="str">
        <f t="shared" si="270"/>
        <v>R-</v>
      </c>
      <c r="E339" s="240">
        <f>+'Ark1'!D1075</f>
        <v>10</v>
      </c>
      <c r="F339" s="240" t="str">
        <f t="shared" si="271"/>
        <v>Okt</v>
      </c>
      <c r="G339" s="376">
        <f>+'Ark1'!Q1075</f>
        <v>8418</v>
      </c>
      <c r="H339" s="361">
        <f>+'Ark1'!R1075</f>
        <v>71272</v>
      </c>
      <c r="I339" s="242">
        <f>+IF(H339=0,"",'Ark1'!AG1075)</f>
        <v>17.352011725121852</v>
      </c>
      <c r="J339" s="242">
        <f>+IF(H339=0,"",'Ark1'!AH1075)</f>
        <v>16.243786586667621</v>
      </c>
      <c r="K339" s="222"/>
      <c r="L339" s="391">
        <f>+IF(J339=0,"",'Ark1'!AJ1075)</f>
        <v>24711</v>
      </c>
      <c r="M339" s="222"/>
      <c r="N339" s="222"/>
      <c r="O339" s="222"/>
      <c r="P339" s="33">
        <f>+IF(H339=0,"",'Ark1'!U1075)</f>
        <v>18.023636210573635</v>
      </c>
      <c r="Q339" s="221"/>
      <c r="R339" s="496">
        <f>+IF(L339=0,"",'Ark1'!AK1075)</f>
        <v>98.978305208207331</v>
      </c>
      <c r="S339" s="494"/>
      <c r="T339" s="497">
        <f>+IF(L339=0,"",'Ark1'!AL1075)</f>
        <v>18.475103722859973</v>
      </c>
      <c r="U339" s="221"/>
      <c r="V339" s="242">
        <f>+IF(H339=0,"",'Ark1'!T1075)</f>
        <v>6.0232629924795136</v>
      </c>
      <c r="W339" s="243">
        <f>+IF(H339=0,"",'Ark1'!W1075)</f>
        <v>4.0801436749354592</v>
      </c>
      <c r="X339" s="243">
        <f>+IF(H339=0,"",'Ark1'!X1075)</f>
        <v>61.03378605904139</v>
      </c>
      <c r="Y339" s="243">
        <f>+IF(H339=0,"",'Ark1'!Y1075)</f>
        <v>13.10472555842407</v>
      </c>
      <c r="Z339" s="243">
        <f>+IF(H339=0,"",'Ark1'!Z1075)</f>
        <v>0.15574138511617469</v>
      </c>
      <c r="AA339" s="243">
        <f>+IF(H339=0,"",'Ark1'!AA1075)</f>
        <v>5.2478134225945343</v>
      </c>
      <c r="AB339" s="242">
        <f>+IF(H339=0,"",'Ark1'!AC1075)</f>
        <v>1.5556673425089063</v>
      </c>
      <c r="AC339" s="243">
        <f>+IF(H339=0,"",'Ark1'!AE1075)</f>
        <v>20.499420728203912</v>
      </c>
      <c r="AD339" s="242">
        <f t="shared" si="272"/>
        <v>2.5748051729390906</v>
      </c>
      <c r="AE339" s="241">
        <f t="shared" si="273"/>
        <v>0.11811089909080705</v>
      </c>
      <c r="AF339" s="305"/>
      <c r="AG339" s="30"/>
      <c r="AH339" s="30"/>
      <c r="AI339" s="30"/>
      <c r="AJ339" s="28"/>
      <c r="AK339" s="30"/>
      <c r="AL339" s="30"/>
      <c r="AM339" s="29"/>
      <c r="AN339" s="29"/>
      <c r="AO339" s="29"/>
      <c r="AP339" s="30"/>
      <c r="AQ339" s="29"/>
      <c r="AR339" s="29"/>
    </row>
    <row r="340" spans="1:60" s="248" customFormat="1" ht="15.6">
      <c r="A340" s="305"/>
      <c r="B340" s="305">
        <f>+'Ark1'!C1076</f>
        <v>2023</v>
      </c>
      <c r="C340" s="240">
        <f>+'Ark1'!L1076</f>
        <v>7</v>
      </c>
      <c r="D340" s="240" t="str">
        <f t="shared" si="270"/>
        <v>R-</v>
      </c>
      <c r="E340" s="240">
        <f>+'Ark1'!D1076</f>
        <v>11</v>
      </c>
      <c r="F340" s="240" t="str">
        <f t="shared" si="271"/>
        <v>Nov</v>
      </c>
      <c r="G340" s="376">
        <f>+'Ark1'!Q1076</f>
        <v>4311</v>
      </c>
      <c r="H340" s="361">
        <f>+'Ark1'!R1076</f>
        <v>26148</v>
      </c>
      <c r="I340" s="242">
        <f>+IF(H340=0,"",'Ark1'!AG1076)</f>
        <v>18.85709340564242</v>
      </c>
      <c r="J340" s="242">
        <f>+IF(H340=0,"",'Ark1'!AH1076)</f>
        <v>17.689739128039779</v>
      </c>
      <c r="K340" s="222"/>
      <c r="L340" s="391">
        <f>+IF(J340=0,"",'Ark1'!AJ1076)</f>
        <v>9781</v>
      </c>
      <c r="M340" s="222"/>
      <c r="N340" s="222"/>
      <c r="O340" s="222"/>
      <c r="P340" s="33">
        <f>+IF(H340=0,"",'Ark1'!U1076)</f>
        <v>18.353093926877843</v>
      </c>
      <c r="Q340" s="221"/>
      <c r="R340" s="496">
        <f>+IF(L340=0,"",'Ark1'!AK1076)</f>
        <v>98.999591043860377</v>
      </c>
      <c r="S340" s="494"/>
      <c r="T340" s="497">
        <f>+IF(L340=0,"",'Ark1'!AL1076)</f>
        <v>18.597921298324923</v>
      </c>
      <c r="U340" s="221"/>
      <c r="V340" s="242">
        <f>+IF(H340=0,"",'Ark1'!T1076)</f>
        <v>5.9062643414410303</v>
      </c>
      <c r="W340" s="243">
        <f>+IF(H340=0,"",'Ark1'!W1076)</f>
        <v>3.9620621080006111</v>
      </c>
      <c r="X340" s="243">
        <f>+IF(H340=0,"",'Ark1'!X1076)</f>
        <v>54.294783539850087</v>
      </c>
      <c r="Y340" s="243">
        <f>+IF(H340=0,"",'Ark1'!Y1076)</f>
        <v>18.624751415022185</v>
      </c>
      <c r="Z340" s="243">
        <f>+IF(H340=0,"",'Ark1'!Z1076)</f>
        <v>0.20269236652898881</v>
      </c>
      <c r="AA340" s="243">
        <f>+IF(H340=0,"",'Ark1'!AA1076)</f>
        <v>6.1253096180752333</v>
      </c>
      <c r="AB340" s="242">
        <f>+IF(H340=0,"",'Ark1'!AC1076)</f>
        <v>1.5772065372848587</v>
      </c>
      <c r="AC340" s="243">
        <f>+IF(H340=0,"",'Ark1'!AE1076)</f>
        <v>23.606075848267675</v>
      </c>
      <c r="AD340" s="242">
        <f t="shared" si="272"/>
        <v>2.6218705609825492</v>
      </c>
      <c r="AE340" s="241">
        <f t="shared" si="273"/>
        <v>0.16486920605782468</v>
      </c>
      <c r="AF340" s="305"/>
      <c r="AG340" s="30"/>
      <c r="AH340" s="30"/>
      <c r="AI340" s="30"/>
      <c r="AJ340" s="28"/>
      <c r="AK340" s="30"/>
      <c r="AL340" s="30"/>
      <c r="AM340" s="29"/>
      <c r="AN340" s="29"/>
      <c r="AO340" s="29"/>
      <c r="AP340" s="30"/>
      <c r="AQ340" s="29"/>
      <c r="AR340" s="29"/>
    </row>
    <row r="341" spans="1:60" ht="15.6">
      <c r="A341" s="305"/>
      <c r="B341" s="305">
        <f>+'Ark1'!C1077</f>
        <v>2023</v>
      </c>
      <c r="C341" s="240">
        <f>+'Ark1'!L1077</f>
        <v>7</v>
      </c>
      <c r="D341" s="240" t="str">
        <f t="shared" si="270"/>
        <v>R-</v>
      </c>
      <c r="E341" s="240">
        <f>+'Ark1'!D1077</f>
        <v>12</v>
      </c>
      <c r="F341" s="240" t="str">
        <f t="shared" si="271"/>
        <v>Des</v>
      </c>
      <c r="G341" s="376">
        <f>+'Ark1'!Q1077</f>
        <v>405</v>
      </c>
      <c r="H341" s="361">
        <f>+'Ark1'!R1077</f>
        <v>1564</v>
      </c>
      <c r="I341" s="242">
        <f>+IF(H341=0,"",'Ark1'!AG1077)</f>
        <v>18.852459016393436</v>
      </c>
      <c r="J341" s="242">
        <f>+IF(H341=0,"",'Ark1'!AH1077)</f>
        <v>17.220381065403355</v>
      </c>
      <c r="K341" s="222"/>
      <c r="L341" s="391">
        <f>+IF(J341=0,"",'Ark1'!AJ1077)</f>
        <v>860</v>
      </c>
      <c r="M341" s="222"/>
      <c r="N341" s="222"/>
      <c r="O341" s="222"/>
      <c r="P341" s="33">
        <f>+IF(H341=0,"",'Ark1'!U1077)</f>
        <v>17.312659846547295</v>
      </c>
      <c r="Q341" s="221"/>
      <c r="R341" s="496">
        <f>+IF(L341=0,"",'Ark1'!AK1077)</f>
        <v>96.74197674418599</v>
      </c>
      <c r="S341" s="494"/>
      <c r="T341" s="497">
        <f>+IF(L341=0,"",'Ark1'!AL1077)</f>
        <v>18.58076128013353</v>
      </c>
      <c r="U341" s="221"/>
      <c r="V341" s="242">
        <f>+IF(H341=0,"",'Ark1'!T1077)</f>
        <v>5.9661125319693102</v>
      </c>
      <c r="W341" s="243">
        <f>+IF(H341=0,"",'Ark1'!W1077)</f>
        <v>5.6265984654731449</v>
      </c>
      <c r="X341" s="243">
        <f>+IF(H341=0,"",'Ark1'!X1077)</f>
        <v>50.191815856777502</v>
      </c>
      <c r="Y341" s="243">
        <f>+IF(H341=0,"",'Ark1'!Y1077)</f>
        <v>12.851662404092073</v>
      </c>
      <c r="Z341" s="243">
        <f>+IF(H341=0,"",'Ark1'!Z1077)</f>
        <v>0.1918158567774936</v>
      </c>
      <c r="AA341" s="243">
        <f>+IF(H341=0,"",'Ark1'!AA1077)</f>
        <v>5.1197332325803346</v>
      </c>
      <c r="AB341" s="242">
        <f>+IF(H341=0,"",'Ark1'!AC1077)</f>
        <v>1.6915624755887462</v>
      </c>
      <c r="AC341" s="243">
        <f>+IF(H341=0,"",'Ark1'!AE1077)</f>
        <v>20.338978598123472</v>
      </c>
      <c r="AD341" s="242">
        <f t="shared" si="272"/>
        <v>2.4732371209353277</v>
      </c>
      <c r="AE341" s="241">
        <f t="shared" si="273"/>
        <v>0.25895140664961636</v>
      </c>
      <c r="AF341" s="305"/>
      <c r="AI341" s="30"/>
      <c r="AJ341" s="28"/>
    </row>
    <row r="342" spans="1:60">
      <c r="A342" s="305"/>
      <c r="B342" s="305"/>
      <c r="C342" s="305"/>
      <c r="D342" s="305"/>
      <c r="E342" s="305"/>
      <c r="F342" s="305"/>
      <c r="G342" s="392"/>
      <c r="H342" s="392"/>
      <c r="I342" s="305"/>
      <c r="J342" s="305"/>
      <c r="K342" s="305"/>
      <c r="L342" s="392"/>
      <c r="M342" s="305"/>
      <c r="N342" s="305"/>
      <c r="O342" s="305"/>
      <c r="P342" s="305"/>
      <c r="Q342" s="305"/>
      <c r="R342" s="498"/>
      <c r="S342" s="498"/>
      <c r="T342" s="498"/>
      <c r="U342" s="305"/>
      <c r="V342" s="305"/>
      <c r="W342" s="305"/>
      <c r="X342" s="305"/>
      <c r="Y342" s="305"/>
      <c r="Z342" s="305"/>
      <c r="AA342" s="305"/>
      <c r="AB342" s="305"/>
      <c r="AC342" s="305"/>
      <c r="AD342" s="403"/>
      <c r="AE342" s="305"/>
      <c r="AF342" s="305"/>
      <c r="AI342" s="30"/>
      <c r="AJ342" s="28"/>
      <c r="AM342" s="28"/>
      <c r="AN342" s="28"/>
      <c r="AO342" s="28"/>
      <c r="AQ342" s="28"/>
      <c r="AS342" s="28"/>
      <c r="AT342" s="28"/>
    </row>
    <row r="343" spans="1:60" ht="15" customHeight="1">
      <c r="A343" s="305"/>
      <c r="B343" s="305"/>
      <c r="C343" s="349" t="s">
        <v>0</v>
      </c>
      <c r="D343" s="305"/>
      <c r="E343" s="350" t="str">
        <f>+D345</f>
        <v>R</v>
      </c>
      <c r="F343" s="349" t="s">
        <v>582</v>
      </c>
      <c r="G343" s="392"/>
      <c r="H343" s="391">
        <f>SUM(H345:H356)</f>
        <v>311756</v>
      </c>
      <c r="I343" s="306"/>
      <c r="J343" s="306"/>
      <c r="K343" s="306"/>
      <c r="L343" s="392"/>
      <c r="M343" s="306"/>
      <c r="N343" s="306"/>
      <c r="O343" s="306"/>
      <c r="P343" s="272">
        <f>+Klasse!M35</f>
        <v>20.550467352674065</v>
      </c>
      <c r="Q343" s="305"/>
      <c r="R343" s="498"/>
      <c r="S343" s="498"/>
      <c r="T343" s="498"/>
      <c r="U343" s="305"/>
      <c r="V343" s="305"/>
      <c r="W343" s="307"/>
      <c r="X343" s="307"/>
      <c r="Y343" s="307"/>
      <c r="Z343" s="307"/>
      <c r="AA343" s="307"/>
      <c r="AB343" s="305"/>
      <c r="AC343" s="307"/>
      <c r="AD343" s="225"/>
      <c r="AE343" s="306"/>
      <c r="AF343" s="305"/>
      <c r="AG343" s="224"/>
      <c r="AI343" s="30"/>
      <c r="AJ343" s="28"/>
      <c r="AK343" s="225"/>
      <c r="AL343" s="29"/>
      <c r="AP343" s="29"/>
      <c r="BH343" s="236"/>
    </row>
    <row r="344" spans="1:60">
      <c r="A344" s="305"/>
      <c r="B344" s="305"/>
      <c r="C344" s="305"/>
      <c r="D344" s="305"/>
      <c r="E344" s="305"/>
      <c r="F344" s="305"/>
      <c r="G344" s="392"/>
      <c r="H344" s="392"/>
      <c r="I344" s="305"/>
      <c r="J344" s="305"/>
      <c r="K344" s="305"/>
      <c r="L344" s="392"/>
      <c r="M344" s="305"/>
      <c r="N344" s="305"/>
      <c r="O344" s="305"/>
      <c r="P344" s="305"/>
      <c r="Q344" s="305"/>
      <c r="R344" s="498"/>
      <c r="S344" s="498"/>
      <c r="T344" s="498"/>
      <c r="U344" s="305"/>
      <c r="V344" s="305"/>
      <c r="W344" s="305"/>
      <c r="X344" s="305"/>
      <c r="Y344" s="305"/>
      <c r="Z344" s="305"/>
      <c r="AA344" s="305"/>
      <c r="AB344" s="305"/>
      <c r="AC344" s="305"/>
      <c r="AD344" s="403"/>
      <c r="AE344" s="305"/>
      <c r="AF344" s="305"/>
      <c r="AI344" s="30"/>
      <c r="AJ344" s="28"/>
    </row>
    <row r="345" spans="1:60" ht="15.6">
      <c r="A345" s="305"/>
      <c r="B345" s="305">
        <f>+'Ark1'!C1078</f>
        <v>2023</v>
      </c>
      <c r="C345" s="240">
        <f>+'Ark1'!L1078</f>
        <v>8</v>
      </c>
      <c r="D345" s="240" t="str">
        <f t="shared" ref="D345:D356" si="274">+D118</f>
        <v>R</v>
      </c>
      <c r="E345" s="240">
        <f>+'Ark1'!D1078</f>
        <v>1</v>
      </c>
      <c r="F345" s="240" t="str">
        <f t="shared" ref="F345:F356" si="275">+F118</f>
        <v>Jan</v>
      </c>
      <c r="G345" s="376">
        <f>+'Ark1'!Q1078</f>
        <v>541</v>
      </c>
      <c r="H345" s="361">
        <f>+'Ark1'!R1078</f>
        <v>2437</v>
      </c>
      <c r="I345" s="242">
        <f>+IF(H345=0,"",'Ark1'!AG1078)</f>
        <v>27.746783559148351</v>
      </c>
      <c r="J345" s="242">
        <f>+IF(H345=0,"",'Ark1'!AH1078)</f>
        <v>29.246544004706049</v>
      </c>
      <c r="K345" s="222"/>
      <c r="L345" s="391">
        <f>+IF(J345=0,"",'Ark1'!AJ1078)</f>
        <v>353</v>
      </c>
      <c r="M345" s="222"/>
      <c r="N345" s="222"/>
      <c r="O345" s="222"/>
      <c r="P345" s="33">
        <f>+IF(H345=0,"",'Ark1'!U1078)</f>
        <v>22.033196553139121</v>
      </c>
      <c r="Q345" s="221"/>
      <c r="R345" s="496">
        <f>+IF(L345=0,"",'Ark1'!AK1078)</f>
        <v>103.65127478753544</v>
      </c>
      <c r="S345" s="494"/>
      <c r="T345" s="497">
        <f>+IF(L345=0,"",'Ark1'!AL1078)</f>
        <v>20.398132416306872</v>
      </c>
      <c r="U345" s="221"/>
      <c r="V345" s="242">
        <f>+IF(H345=0,"",'Ark1'!T1078)</f>
        <v>6.4456298727944148</v>
      </c>
      <c r="W345" s="243">
        <f>+IF(H345=0,"",'Ark1'!W1078)</f>
        <v>7.0578580221583884</v>
      </c>
      <c r="X345" s="243">
        <f>+IF(H345=0,"",'Ark1'!X1078)</f>
        <v>88.387361510053339</v>
      </c>
      <c r="Y345" s="243">
        <f>+IF(H345=0,"",'Ark1'!Y1078)</f>
        <v>25.564218301189985</v>
      </c>
      <c r="Z345" s="243">
        <f>+IF(H345=0,"",'Ark1'!Z1078)</f>
        <v>3.3647927780057447</v>
      </c>
      <c r="AA345" s="243">
        <f>+IF(H345=0,"",'Ark1'!AA1078)</f>
        <v>7.3178682617359652</v>
      </c>
      <c r="AB345" s="242">
        <f>+IF(H345=0,"",'Ark1'!AC1078)</f>
        <v>1.5312429421702982</v>
      </c>
      <c r="AC345" s="243">
        <f>+IF(H345=0,"",'Ark1'!AE1078)</f>
        <v>38.385402047641726</v>
      </c>
      <c r="AD345" s="242">
        <f t="shared" ref="AD345:AD356" si="276">+IF(H345=0,"",+P345/C345)</f>
        <v>2.7541495691423901</v>
      </c>
      <c r="AE345" s="241">
        <f t="shared" ref="AE345:AE356" si="277">+IF(H345=0,"",G345/H345)</f>
        <v>0.22199425523184244</v>
      </c>
      <c r="AF345" s="305"/>
      <c r="AI345" s="30"/>
      <c r="AJ345" s="28"/>
    </row>
    <row r="346" spans="1:60" ht="15.6">
      <c r="A346" s="305"/>
      <c r="B346" s="305">
        <f>+'Ark1'!C1079</f>
        <v>2023</v>
      </c>
      <c r="C346" s="240">
        <f>+'Ark1'!L1079</f>
        <v>8</v>
      </c>
      <c r="D346" s="240" t="str">
        <f t="shared" si="274"/>
        <v>R</v>
      </c>
      <c r="E346" s="240">
        <f>+'Ark1'!D1079</f>
        <v>2</v>
      </c>
      <c r="F346" s="240" t="str">
        <f t="shared" si="275"/>
        <v>Feb</v>
      </c>
      <c r="G346" s="376">
        <f>+'Ark1'!Q1079</f>
        <v>727</v>
      </c>
      <c r="H346" s="361">
        <f>+'Ark1'!R1079</f>
        <v>3935</v>
      </c>
      <c r="I346" s="242">
        <f>+IF(H346=0,"",'Ark1'!AG1079)</f>
        <v>30.362654320987655</v>
      </c>
      <c r="J346" s="242">
        <f>+IF(H346=0,"",'Ark1'!AH1079)</f>
        <v>31.977103648980119</v>
      </c>
      <c r="K346" s="222"/>
      <c r="L346" s="391">
        <f>+IF(J346=0,"",'Ark1'!AJ1079)</f>
        <v>889</v>
      </c>
      <c r="M346" s="222"/>
      <c r="N346" s="222"/>
      <c r="O346" s="222"/>
      <c r="P346" s="33">
        <f>+IF(H346=0,"",'Ark1'!U1079)</f>
        <v>22.606861499364644</v>
      </c>
      <c r="Q346" s="221"/>
      <c r="R346" s="496">
        <f>+IF(L346=0,"",'Ark1'!AK1079)</f>
        <v>101.2832395950506</v>
      </c>
      <c r="S346" s="494"/>
      <c r="T346" s="497">
        <f>+IF(L346=0,"",'Ark1'!AL1079)</f>
        <v>21.07321973923035</v>
      </c>
      <c r="U346" s="221"/>
      <c r="V346" s="242">
        <f>+IF(H346=0,"",'Ark1'!T1079)</f>
        <v>6.0609911054637848</v>
      </c>
      <c r="W346" s="243">
        <f>+IF(H346=0,"",'Ark1'!W1079)</f>
        <v>5.9720457433290983</v>
      </c>
      <c r="X346" s="243">
        <f>+IF(H346=0,"",'Ark1'!X1079)</f>
        <v>91.156289707750972</v>
      </c>
      <c r="Y346" s="243">
        <f>+IF(H346=0,"",'Ark1'!Y1079)</f>
        <v>30.266836086404055</v>
      </c>
      <c r="Z346" s="243">
        <f>+IF(H346=0,"",'Ark1'!Z1079)</f>
        <v>3.4561626429479033</v>
      </c>
      <c r="AA346" s="243">
        <f>+IF(H346=0,"",'Ark1'!AA1079)</f>
        <v>7.1534215294517329</v>
      </c>
      <c r="AB346" s="242">
        <f>+IF(H346=0,"",'Ark1'!AC1079)</f>
        <v>1.66306480099917</v>
      </c>
      <c r="AC346" s="243">
        <f>+IF(H346=0,"",'Ark1'!AE1079)</f>
        <v>46.227951300654865</v>
      </c>
      <c r="AD346" s="242">
        <f t="shared" si="276"/>
        <v>2.8258576874205805</v>
      </c>
      <c r="AE346" s="241">
        <f t="shared" si="277"/>
        <v>0.18475222363405336</v>
      </c>
      <c r="AF346" s="305"/>
      <c r="AI346" s="30"/>
      <c r="AJ346" s="28"/>
    </row>
    <row r="347" spans="1:60" ht="15.6">
      <c r="A347" s="305"/>
      <c r="B347" s="305">
        <f>+'Ark1'!C1080</f>
        <v>2023</v>
      </c>
      <c r="C347" s="240">
        <f>+'Ark1'!L1080</f>
        <v>8</v>
      </c>
      <c r="D347" s="240" t="str">
        <f t="shared" si="274"/>
        <v>R</v>
      </c>
      <c r="E347" s="240">
        <f>+'Ark1'!D1080</f>
        <v>3</v>
      </c>
      <c r="F347" s="240" t="str">
        <f t="shared" si="275"/>
        <v>Mar</v>
      </c>
      <c r="G347" s="376">
        <f>+'Ark1'!Q1080</f>
        <v>3490</v>
      </c>
      <c r="H347" s="361">
        <f>+'Ark1'!R1080</f>
        <v>13133</v>
      </c>
      <c r="I347" s="242">
        <f>+IF(H347=0,"",'Ark1'!AG1080)</f>
        <v>27.865478463823461</v>
      </c>
      <c r="J347" s="242">
        <f>+IF(H347=0,"",'Ark1'!AH1080)</f>
        <v>29.234931604001353</v>
      </c>
      <c r="K347" s="222"/>
      <c r="L347" s="391">
        <f>+IF(J347=0,"",'Ark1'!AJ1080)</f>
        <v>1545</v>
      </c>
      <c r="M347" s="222"/>
      <c r="N347" s="222"/>
      <c r="O347" s="222"/>
      <c r="P347" s="33">
        <f>+IF(H347=0,"",'Ark1'!U1080)</f>
        <v>25.965704713317631</v>
      </c>
      <c r="Q347" s="221"/>
      <c r="R347" s="496">
        <f>+IF(L347=0,"",'Ark1'!AK1080)</f>
        <v>106.24446601941742</v>
      </c>
      <c r="S347" s="494"/>
      <c r="T347" s="497">
        <f>+IF(L347=0,"",'Ark1'!AL1080)</f>
        <v>20.960618459626435</v>
      </c>
      <c r="U347" s="221"/>
      <c r="V347" s="242">
        <f>+IF(H347=0,"",'Ark1'!T1080)</f>
        <v>6.5272976471484077</v>
      </c>
      <c r="W347" s="243">
        <f>+IF(H347=0,"",'Ark1'!W1080)</f>
        <v>12.609457092819612</v>
      </c>
      <c r="X347" s="243">
        <f>+IF(H347=0,"",'Ark1'!X1080)</f>
        <v>94.685144293002367</v>
      </c>
      <c r="Y347" s="243">
        <f>+IF(H347=0,"",'Ark1'!Y1080)</f>
        <v>50.399756338993377</v>
      </c>
      <c r="Z347" s="243">
        <f>+IF(H347=0,"",'Ark1'!Z1080)</f>
        <v>6.814893779029922</v>
      </c>
      <c r="AA347" s="243">
        <f>+IF(H347=0,"",'Ark1'!AA1080)</f>
        <v>8.5861635571293355</v>
      </c>
      <c r="AB347" s="242">
        <f>+IF(H347=0,"",'Ark1'!AC1080)</f>
        <v>1.8084521095332431</v>
      </c>
      <c r="AC347" s="243">
        <f>+IF(H347=0,"",'Ark1'!AE1080)</f>
        <v>52.368509346656339</v>
      </c>
      <c r="AD347" s="242">
        <f t="shared" si="276"/>
        <v>3.2457130891647039</v>
      </c>
      <c r="AE347" s="241">
        <f t="shared" si="277"/>
        <v>0.26574278534988199</v>
      </c>
      <c r="AF347" s="305"/>
      <c r="AI347" s="30"/>
      <c r="AJ347" s="28"/>
    </row>
    <row r="348" spans="1:60" ht="15.6">
      <c r="A348" s="305"/>
      <c r="B348" s="305">
        <f>+'Ark1'!C1081</f>
        <v>2023</v>
      </c>
      <c r="C348" s="240">
        <f>+'Ark1'!L1081</f>
        <v>8</v>
      </c>
      <c r="D348" s="240" t="str">
        <f t="shared" si="274"/>
        <v>R</v>
      </c>
      <c r="E348" s="240">
        <f>+'Ark1'!D1081</f>
        <v>4</v>
      </c>
      <c r="F348" s="240" t="str">
        <f t="shared" si="275"/>
        <v>Apr</v>
      </c>
      <c r="G348" s="376">
        <f>+'Ark1'!Q1081</f>
        <v>282</v>
      </c>
      <c r="H348" s="361">
        <f>+'Ark1'!R1081</f>
        <v>750</v>
      </c>
      <c r="I348" s="242">
        <f>+IF(H348=0,"",'Ark1'!AG1081)</f>
        <v>26.747503566333798</v>
      </c>
      <c r="J348" s="242">
        <f>+IF(H348=0,"",'Ark1'!AH1081)</f>
        <v>29.467427353489676</v>
      </c>
      <c r="K348" s="222"/>
      <c r="L348" s="391">
        <f>+IF(J348=0,"",'Ark1'!AJ1081)</f>
        <v>49</v>
      </c>
      <c r="M348" s="222"/>
      <c r="N348" s="222"/>
      <c r="O348" s="222"/>
      <c r="P348" s="33">
        <f>+IF(H348=0,"",'Ark1'!U1081)</f>
        <v>25.659999999999961</v>
      </c>
      <c r="Q348" s="221"/>
      <c r="R348" s="496">
        <f>+IF(L348=0,"",'Ark1'!AK1081)</f>
        <v>106.79999999999998</v>
      </c>
      <c r="S348" s="494"/>
      <c r="T348" s="497">
        <f>+IF(L348=0,"",'Ark1'!AL1081)</f>
        <v>20.813959523551695</v>
      </c>
      <c r="U348" s="221"/>
      <c r="V348" s="242">
        <f>+IF(H348=0,"",'Ark1'!T1081)</f>
        <v>6.3786666666666676</v>
      </c>
      <c r="W348" s="243">
        <f>+IF(H348=0,"",'Ark1'!W1081)</f>
        <v>14</v>
      </c>
      <c r="X348" s="243">
        <f>+IF(H348=0,"",'Ark1'!X1081)</f>
        <v>90.8</v>
      </c>
      <c r="Y348" s="243">
        <f>+IF(H348=0,"",'Ark1'!Y1081)</f>
        <v>48.266666666666659</v>
      </c>
      <c r="Z348" s="243">
        <f>+IF(H348=0,"",'Ark1'!Z1081)</f>
        <v>7.7333333333333316</v>
      </c>
      <c r="AA348" s="243">
        <f>+IF(H348=0,"",'Ark1'!AA1081)</f>
        <v>9.3478197101427991</v>
      </c>
      <c r="AB348" s="242">
        <f>+IF(H348=0,"",'Ark1'!AC1081)</f>
        <v>1.9719562762788512</v>
      </c>
      <c r="AC348" s="243">
        <f>+IF(H348=0,"",'Ark1'!AE1081)</f>
        <v>59.01620168340235</v>
      </c>
      <c r="AD348" s="242">
        <f t="shared" si="276"/>
        <v>3.2074999999999951</v>
      </c>
      <c r="AE348" s="241">
        <f t="shared" si="277"/>
        <v>0.376</v>
      </c>
      <c r="AF348" s="305"/>
      <c r="AI348" s="30"/>
      <c r="AJ348" s="28"/>
    </row>
    <row r="349" spans="1:60" ht="15.6">
      <c r="A349" s="305"/>
      <c r="B349" s="305">
        <f>+'Ark1'!C1082</f>
        <v>2023</v>
      </c>
      <c r="C349" s="240">
        <f>+'Ark1'!L1082</f>
        <v>8</v>
      </c>
      <c r="D349" s="240" t="str">
        <f t="shared" si="274"/>
        <v>R</v>
      </c>
      <c r="E349" s="240">
        <f>+'Ark1'!D1082</f>
        <v>5</v>
      </c>
      <c r="F349" s="240" t="str">
        <f t="shared" si="275"/>
        <v>Mai</v>
      </c>
      <c r="G349" s="376">
        <f>+'Ark1'!Q1082</f>
        <v>407</v>
      </c>
      <c r="H349" s="361">
        <f>+'Ark1'!R1082</f>
        <v>1029</v>
      </c>
      <c r="I349" s="242">
        <f>+IF(H349=0,"",'Ark1'!AG1082)</f>
        <v>25.34482758620689</v>
      </c>
      <c r="J349" s="242">
        <f>+IF(H349=0,"",'Ark1'!AH1082)</f>
        <v>27.836570497556593</v>
      </c>
      <c r="K349" s="222"/>
      <c r="L349" s="391">
        <f>+IF(J349=0,"",'Ark1'!AJ1082)</f>
        <v>202</v>
      </c>
      <c r="M349" s="222"/>
      <c r="N349" s="222"/>
      <c r="O349" s="222"/>
      <c r="P349" s="33">
        <f>+IF(H349=0,"",'Ark1'!U1082)</f>
        <v>28.458794946550075</v>
      </c>
      <c r="Q349" s="221"/>
      <c r="R349" s="496">
        <f>+IF(L349=0,"",'Ark1'!AK1082)</f>
        <v>108.28613861386138</v>
      </c>
      <c r="S349" s="494"/>
      <c r="T349" s="497">
        <f>+IF(L349=0,"",'Ark1'!AL1082)</f>
        <v>22.167193684300528</v>
      </c>
      <c r="U349" s="221"/>
      <c r="V349" s="242">
        <f>+IF(H349=0,"",'Ark1'!T1082)</f>
        <v>6.8833819241982486</v>
      </c>
      <c r="W349" s="243">
        <f>+IF(H349=0,"",'Ark1'!W1082)</f>
        <v>20.310981535471335</v>
      </c>
      <c r="X349" s="243">
        <f>+IF(H349=0,"",'Ark1'!X1082)</f>
        <v>86.880466472303212</v>
      </c>
      <c r="Y349" s="243">
        <f>+IF(H349=0,"",'Ark1'!Y1082)</f>
        <v>66.861030126336246</v>
      </c>
      <c r="Z349" s="243">
        <f>+IF(H349=0,"",'Ark1'!Z1082)</f>
        <v>11.661807580174923</v>
      </c>
      <c r="AA349" s="243">
        <f>+IF(H349=0,"",'Ark1'!AA1082)</f>
        <v>9.9257923436814561</v>
      </c>
      <c r="AB349" s="242">
        <f>+IF(H349=0,"",'Ark1'!AC1082)</f>
        <v>2.3161254615097264</v>
      </c>
      <c r="AC349" s="243">
        <f>+IF(H349=0,"",'Ark1'!AE1082)</f>
        <v>44.618798985192029</v>
      </c>
      <c r="AD349" s="242">
        <f t="shared" si="276"/>
        <v>3.5573493683187594</v>
      </c>
      <c r="AE349" s="241">
        <f t="shared" si="277"/>
        <v>0.39552964042759964</v>
      </c>
      <c r="AF349" s="305"/>
      <c r="AI349" s="30"/>
      <c r="AJ349" s="28"/>
    </row>
    <row r="350" spans="1:60" ht="15.6">
      <c r="A350" s="305"/>
      <c r="B350" s="305">
        <f>+'Ark1'!C1083</f>
        <v>2023</v>
      </c>
      <c r="C350" s="240">
        <f>+'Ark1'!L1083</f>
        <v>8</v>
      </c>
      <c r="D350" s="240" t="str">
        <f t="shared" si="274"/>
        <v>R</v>
      </c>
      <c r="E350" s="240">
        <f>+'Ark1'!D1083</f>
        <v>6</v>
      </c>
      <c r="F350" s="240" t="str">
        <f t="shared" si="275"/>
        <v>Jun</v>
      </c>
      <c r="G350" s="376">
        <f>+'Ark1'!Q1083</f>
        <v>517</v>
      </c>
      <c r="H350" s="361">
        <f>+'Ark1'!R1083</f>
        <v>1645</v>
      </c>
      <c r="I350" s="242">
        <f>+IF(H350=0,"",'Ark1'!AG1083)</f>
        <v>27.284790180792843</v>
      </c>
      <c r="J350" s="242">
        <f>+IF(H350=0,"",'Ark1'!AH1083)</f>
        <v>28.002891757040448</v>
      </c>
      <c r="K350" s="222"/>
      <c r="L350" s="391">
        <f>+IF(J350=0,"",'Ark1'!AJ1083)</f>
        <v>663</v>
      </c>
      <c r="M350" s="222"/>
      <c r="N350" s="222"/>
      <c r="O350" s="222"/>
      <c r="P350" s="33">
        <f>+IF(H350=0,"",'Ark1'!U1083)</f>
        <v>22.275440729483275</v>
      </c>
      <c r="Q350" s="221"/>
      <c r="R350" s="496">
        <f>+IF(L350=0,"",'Ark1'!AK1083)</f>
        <v>97.857466063348326</v>
      </c>
      <c r="S350" s="494"/>
      <c r="T350" s="497">
        <f>+IF(L350=0,"",'Ark1'!AL1083)</f>
        <v>22.074356046018767</v>
      </c>
      <c r="U350" s="221"/>
      <c r="V350" s="242">
        <f>+IF(H350=0,"",'Ark1'!T1083)</f>
        <v>6.6741641337386</v>
      </c>
      <c r="W350" s="243">
        <f>+IF(H350=0,"",'Ark1'!W1083)</f>
        <v>15.440729483282682</v>
      </c>
      <c r="X350" s="243">
        <f>+IF(H350=0,"",'Ark1'!X1083)</f>
        <v>61.155015197568403</v>
      </c>
      <c r="Y350" s="243">
        <f>+IF(H350=0,"",'Ark1'!Y1083)</f>
        <v>36.59574468085107</v>
      </c>
      <c r="Z350" s="243">
        <f>+IF(H350=0,"",'Ark1'!Z1083)</f>
        <v>7.2340425531914896</v>
      </c>
      <c r="AA350" s="243">
        <f>+IF(H350=0,"",'Ark1'!AA1083)</f>
        <v>10.124712545898044</v>
      </c>
      <c r="AB350" s="242">
        <f>+IF(H350=0,"",'Ark1'!AC1083)</f>
        <v>1.8373616567128523</v>
      </c>
      <c r="AC350" s="243">
        <f>+IF(H350=0,"",'Ark1'!AE1083)</f>
        <v>46.152700774642177</v>
      </c>
      <c r="AD350" s="242">
        <f t="shared" si="276"/>
        <v>2.7844300911854094</v>
      </c>
      <c r="AE350" s="241">
        <f t="shared" si="277"/>
        <v>0.31428571428571428</v>
      </c>
      <c r="AF350" s="305"/>
      <c r="AI350" s="30"/>
      <c r="AJ350" s="28"/>
    </row>
    <row r="351" spans="1:60" ht="15.6">
      <c r="A351" s="305"/>
      <c r="B351" s="305">
        <f>+'Ark1'!C1084</f>
        <v>2023</v>
      </c>
      <c r="C351" s="240">
        <f>+'Ark1'!L1084</f>
        <v>8</v>
      </c>
      <c r="D351" s="240" t="str">
        <f t="shared" si="274"/>
        <v>R</v>
      </c>
      <c r="E351" s="240">
        <f>+'Ark1'!D1084</f>
        <v>7</v>
      </c>
      <c r="F351" s="240" t="str">
        <f t="shared" si="275"/>
        <v>Jul</v>
      </c>
      <c r="G351" s="376">
        <f>+'Ark1'!Q1084</f>
        <v>160</v>
      </c>
      <c r="H351" s="361">
        <f>+'Ark1'!R1084</f>
        <v>925</v>
      </c>
      <c r="I351" s="242">
        <f>+IF(H351=0,"",'Ark1'!AG1084)</f>
        <v>23.657289002557544</v>
      </c>
      <c r="J351" s="242">
        <f>+IF(H351=0,"",'Ark1'!AH1084)</f>
        <v>22.739150496348397</v>
      </c>
      <c r="K351" s="222"/>
      <c r="L351" s="391">
        <f>+IF(J351=0,"",'Ark1'!AJ1084)</f>
        <v>351</v>
      </c>
      <c r="M351" s="222"/>
      <c r="N351" s="222"/>
      <c r="O351" s="222"/>
      <c r="P351" s="33">
        <f>+IF(H351=0,"",'Ark1'!U1084)</f>
        <v>20.724756756756751</v>
      </c>
      <c r="Q351" s="221"/>
      <c r="R351" s="496">
        <f>+IF(L351=0,"",'Ark1'!AK1084)</f>
        <v>106.9401709401709</v>
      </c>
      <c r="S351" s="494"/>
      <c r="T351" s="497">
        <f>+IF(L351=0,"",'Ark1'!AL1084)</f>
        <v>17.413980361330267</v>
      </c>
      <c r="U351" s="221"/>
      <c r="V351" s="242">
        <f>+IF(H351=0,"",'Ark1'!T1084)</f>
        <v>6.3232432432432431</v>
      </c>
      <c r="W351" s="243">
        <f>+IF(H351=0,"",'Ark1'!W1084)</f>
        <v>10.16216216216216</v>
      </c>
      <c r="X351" s="243">
        <f>+IF(H351=0,"",'Ark1'!X1084)</f>
        <v>81.513513513513516</v>
      </c>
      <c r="Y351" s="243">
        <f>+IF(H351=0,"",'Ark1'!Y1084)</f>
        <v>20.972972972972968</v>
      </c>
      <c r="Z351" s="243">
        <f>+IF(H351=0,"",'Ark1'!Z1084)</f>
        <v>2.2702702702702706</v>
      </c>
      <c r="AA351" s="243">
        <f>+IF(H351=0,"",'Ark1'!AA1084)</f>
        <v>6.9770529727153772</v>
      </c>
      <c r="AB351" s="242">
        <f>+IF(H351=0,"",'Ark1'!AC1084)</f>
        <v>1.7707382092499131</v>
      </c>
      <c r="AC351" s="243">
        <f>+IF(H351=0,"",'Ark1'!AE1084)</f>
        <v>31.546336434873197</v>
      </c>
      <c r="AD351" s="242">
        <f t="shared" si="276"/>
        <v>2.5905945945945938</v>
      </c>
      <c r="AE351" s="241">
        <f t="shared" si="277"/>
        <v>0.17297297297297298</v>
      </c>
      <c r="AF351" s="305"/>
      <c r="AI351" s="30"/>
      <c r="AJ351" s="28"/>
    </row>
    <row r="352" spans="1:60" ht="15.6">
      <c r="A352" s="305"/>
      <c r="B352" s="305">
        <f>+'Ark1'!C1085</f>
        <v>2023</v>
      </c>
      <c r="C352" s="240">
        <f>+'Ark1'!L1085</f>
        <v>8</v>
      </c>
      <c r="D352" s="240" t="str">
        <f t="shared" si="274"/>
        <v>R</v>
      </c>
      <c r="E352" s="240">
        <f>+'Ark1'!D1085</f>
        <v>8</v>
      </c>
      <c r="F352" s="240" t="str">
        <f t="shared" si="275"/>
        <v>Aug</v>
      </c>
      <c r="G352" s="376">
        <f>+'Ark1'!Q1085</f>
        <v>2893</v>
      </c>
      <c r="H352" s="361">
        <f>+'Ark1'!R1085</f>
        <v>29629</v>
      </c>
      <c r="I352" s="242">
        <f>+IF(H352=0,"",'Ark1'!AG1085)</f>
        <v>28.627329732654424</v>
      </c>
      <c r="J352" s="242">
        <f>+IF(H352=0,"",'Ark1'!AH1085)</f>
        <v>27.644270264332103</v>
      </c>
      <c r="K352" s="222"/>
      <c r="L352" s="391">
        <f>+IF(J352=0,"",'Ark1'!AJ1085)</f>
        <v>13515</v>
      </c>
      <c r="M352" s="222"/>
      <c r="N352" s="222"/>
      <c r="O352" s="222"/>
      <c r="P352" s="33">
        <f>+IF(H352=0,"",'Ark1'!U1085)</f>
        <v>21.181680110702313</v>
      </c>
      <c r="Q352" s="221"/>
      <c r="R352" s="496">
        <f>+IF(L352=0,"",'Ark1'!AK1085)</f>
        <v>99.89722530521648</v>
      </c>
      <c r="S352" s="494"/>
      <c r="T352" s="497">
        <f>+IF(L352=0,"",'Ark1'!AL1085)</f>
        <v>21.115269299524275</v>
      </c>
      <c r="U352" s="221"/>
      <c r="V352" s="242">
        <f>+IF(H352=0,"",'Ark1'!T1085)</f>
        <v>5.9317222990988556</v>
      </c>
      <c r="W352" s="243">
        <f>+IF(H352=0,"",'Ark1'!W1085)</f>
        <v>5.3292382463127357</v>
      </c>
      <c r="X352" s="243">
        <f>+IF(H352=0,"",'Ark1'!X1085)</f>
        <v>94.917141989267265</v>
      </c>
      <c r="Y352" s="243">
        <f>+IF(H352=0,"",'Ark1'!Y1085)</f>
        <v>17.337743427047823</v>
      </c>
      <c r="Z352" s="243">
        <f>+IF(H352=0,"",'Ark1'!Z1085)</f>
        <v>1.6234094974518212</v>
      </c>
      <c r="AA352" s="243">
        <f>+IF(H352=0,"",'Ark1'!AA1085)</f>
        <v>5.6417555347300352</v>
      </c>
      <c r="AB352" s="242">
        <f>+IF(H352=0,"",'Ark1'!AC1085)</f>
        <v>1.6648441078294085</v>
      </c>
      <c r="AC352" s="243">
        <f>+IF(H352=0,"",'Ark1'!AE1085)</f>
        <v>37.225956433607848</v>
      </c>
      <c r="AD352" s="242">
        <f t="shared" si="276"/>
        <v>2.6477100138377891</v>
      </c>
      <c r="AE352" s="241">
        <f t="shared" si="277"/>
        <v>9.7640824867528439E-2</v>
      </c>
      <c r="AF352" s="305"/>
      <c r="AI352" s="30"/>
      <c r="AJ352" s="28"/>
    </row>
    <row r="353" spans="1:60" ht="15.6">
      <c r="A353" s="305"/>
      <c r="B353" s="305">
        <f>+'Ark1'!C1086</f>
        <v>2023</v>
      </c>
      <c r="C353" s="240">
        <f>+'Ark1'!L1086</f>
        <v>8</v>
      </c>
      <c r="D353" s="240" t="str">
        <f t="shared" si="274"/>
        <v>R</v>
      </c>
      <c r="E353" s="240">
        <f>+'Ark1'!D1086</f>
        <v>9</v>
      </c>
      <c r="F353" s="240" t="str">
        <f t="shared" si="275"/>
        <v>Sep</v>
      </c>
      <c r="G353" s="376">
        <f>+'Ark1'!Q1086</f>
        <v>6958</v>
      </c>
      <c r="H353" s="361">
        <f>+'Ark1'!R1086</f>
        <v>105025</v>
      </c>
      <c r="I353" s="242">
        <f>+IF(H353=0,"",'Ark1'!AG1086)</f>
        <v>29.072744838047992</v>
      </c>
      <c r="J353" s="242">
        <f>+IF(H353=0,"",'Ark1'!AH1086)</f>
        <v>28.738737385367155</v>
      </c>
      <c r="K353" s="222"/>
      <c r="L353" s="391">
        <f>+IF(J353=0,"",'Ark1'!AJ1086)</f>
        <v>35084</v>
      </c>
      <c r="M353" s="222"/>
      <c r="N353" s="222"/>
      <c r="O353" s="222"/>
      <c r="P353" s="33">
        <f>+IF(H353=0,"",'Ark1'!U1086)</f>
        <v>19.776287550583366</v>
      </c>
      <c r="Q353" s="221"/>
      <c r="R353" s="496">
        <f>+IF(L353=0,"",'Ark1'!AK1086)</f>
        <v>98.40546117888502</v>
      </c>
      <c r="S353" s="494"/>
      <c r="T353" s="497">
        <f>+IF(L353=0,"",'Ark1'!AL1086)</f>
        <v>20.822203558962965</v>
      </c>
      <c r="U353" s="221"/>
      <c r="V353" s="242">
        <f>+IF(H353=0,"",'Ark1'!T1086)</f>
        <v>5.8780385622470845</v>
      </c>
      <c r="W353" s="243">
        <f>+IF(H353=0,"",'Ark1'!W1086)</f>
        <v>3.3477743394429886</v>
      </c>
      <c r="X353" s="243">
        <f>+IF(H353=0,"",'Ark1'!X1086)</f>
        <v>94.108069507260183</v>
      </c>
      <c r="Y353" s="243">
        <f>+IF(H353=0,"",'Ark1'!Y1086)</f>
        <v>8.9540585574863112</v>
      </c>
      <c r="Z353" s="243">
        <f>+IF(H353=0,"",'Ark1'!Z1086)</f>
        <v>0.31992382766008098</v>
      </c>
      <c r="AA353" s="243">
        <f>+IF(H353=0,"",'Ark1'!AA1086)</f>
        <v>3.5881650613716514</v>
      </c>
      <c r="AB353" s="242">
        <f>+IF(H353=0,"",'Ark1'!AC1086)</f>
        <v>1.5106597222466149</v>
      </c>
      <c r="AC353" s="243">
        <f>+IF(H353=0,"",'Ark1'!AE1086)</f>
        <v>33.908705252212251</v>
      </c>
      <c r="AD353" s="242">
        <f t="shared" si="276"/>
        <v>2.4720359438229207</v>
      </c>
      <c r="AE353" s="241">
        <f t="shared" si="277"/>
        <v>6.6250892644608428E-2</v>
      </c>
      <c r="AF353" s="305"/>
      <c r="AI353" s="30"/>
      <c r="AJ353" s="28"/>
    </row>
    <row r="354" spans="1:60" ht="15.6">
      <c r="A354" s="305"/>
      <c r="B354" s="305">
        <f>+'Ark1'!C1087</f>
        <v>2023</v>
      </c>
      <c r="C354" s="240">
        <f>+'Ark1'!L1087</f>
        <v>8</v>
      </c>
      <c r="D354" s="240" t="str">
        <f t="shared" si="274"/>
        <v>R</v>
      </c>
      <c r="E354" s="240">
        <f>+'Ark1'!D1087</f>
        <v>10</v>
      </c>
      <c r="F354" s="240" t="str">
        <f t="shared" si="275"/>
        <v>Okt</v>
      </c>
      <c r="G354" s="376">
        <f>+'Ark1'!Q1087</f>
        <v>8491</v>
      </c>
      <c r="H354" s="361">
        <f>+'Ark1'!R1087</f>
        <v>111467</v>
      </c>
      <c r="I354" s="242">
        <f>+IF(H354=0,"",'Ark1'!AG1087)</f>
        <v>27.137960081997957</v>
      </c>
      <c r="J354" s="242">
        <f>+IF(H354=0,"",'Ark1'!AH1087)</f>
        <v>28.467267587182423</v>
      </c>
      <c r="K354" s="222"/>
      <c r="L354" s="391">
        <f>+IF(J354=0,"",'Ark1'!AJ1087)</f>
        <v>40194</v>
      </c>
      <c r="M354" s="222"/>
      <c r="N354" s="222"/>
      <c r="O354" s="222"/>
      <c r="P354" s="33">
        <f>+IF(H354=0,"",'Ark1'!U1087)</f>
        <v>20.196380991683473</v>
      </c>
      <c r="Q354" s="221"/>
      <c r="R354" s="496">
        <f>+IF(L354=0,"",'Ark1'!AK1087)</f>
        <v>99.104610140817414</v>
      </c>
      <c r="S354" s="494"/>
      <c r="T354" s="497">
        <f>+IF(L354=0,"",'Ark1'!AL1087)</f>
        <v>20.405211342959205</v>
      </c>
      <c r="U354" s="221"/>
      <c r="V354" s="242">
        <f>+IF(H354=0,"",'Ark1'!T1087)</f>
        <v>6.1300026016668596</v>
      </c>
      <c r="W354" s="243">
        <f>+IF(H354=0,"",'Ark1'!W1087)</f>
        <v>5.8725900939291442</v>
      </c>
      <c r="X354" s="243">
        <f>+IF(H354=0,"",'Ark1'!X1087)</f>
        <v>88.649555473817358</v>
      </c>
      <c r="Y354" s="243">
        <f>+IF(H354=0,"",'Ark1'!Y1087)</f>
        <v>15.123758601200352</v>
      </c>
      <c r="Z354" s="243">
        <f>+IF(H354=0,"",'Ark1'!Z1087)</f>
        <v>0.8083109799312802</v>
      </c>
      <c r="AA354" s="243">
        <f>+IF(H354=0,"",'Ark1'!AA1087)</f>
        <v>5.4354937248203434</v>
      </c>
      <c r="AB354" s="242">
        <f>+IF(H354=0,"",'Ark1'!AC1087)</f>
        <v>1.5791620248703324</v>
      </c>
      <c r="AC354" s="243">
        <f>+IF(H354=0,"",'Ark1'!AE1087)</f>
        <v>35.008215980734711</v>
      </c>
      <c r="AD354" s="242">
        <f t="shared" si="276"/>
        <v>2.5245476239604341</v>
      </c>
      <c r="AE354" s="241">
        <f t="shared" si="277"/>
        <v>7.617501143836293E-2</v>
      </c>
      <c r="AF354" s="305"/>
      <c r="AI354" s="30"/>
      <c r="AJ354" s="28"/>
    </row>
    <row r="355" spans="1:60" ht="15.6">
      <c r="A355" s="305"/>
      <c r="B355" s="305">
        <f>+'Ark1'!C1088</f>
        <v>2023</v>
      </c>
      <c r="C355" s="240">
        <f>+'Ark1'!L1088</f>
        <v>8</v>
      </c>
      <c r="D355" s="240" t="str">
        <f t="shared" si="274"/>
        <v>R</v>
      </c>
      <c r="E355" s="240">
        <f>+'Ark1'!D1088</f>
        <v>11</v>
      </c>
      <c r="F355" s="240" t="str">
        <f t="shared" si="275"/>
        <v>Nov</v>
      </c>
      <c r="G355" s="376">
        <f>+'Ark1'!Q1088</f>
        <v>4678</v>
      </c>
      <c r="H355" s="361">
        <f>+'Ark1'!R1088</f>
        <v>39146</v>
      </c>
      <c r="I355" s="242">
        <f>+IF(H355=0,"",'Ark1'!AG1088)</f>
        <v>28.230831362141576</v>
      </c>
      <c r="J355" s="242">
        <f>+IF(H355=0,"",'Ark1'!AH1088)</f>
        <v>29.886723037373368</v>
      </c>
      <c r="K355" s="222"/>
      <c r="L355" s="391">
        <f>+IF(J355=0,"",'Ark1'!AJ1088)</f>
        <v>14811</v>
      </c>
      <c r="M355" s="222"/>
      <c r="N355" s="222"/>
      <c r="O355" s="222"/>
      <c r="P355" s="33">
        <f>+IF(H355=0,"",'Ark1'!U1088)</f>
        <v>20.711771317631477</v>
      </c>
      <c r="Q355" s="221"/>
      <c r="R355" s="496">
        <f>+IF(L355=0,"",'Ark1'!AK1088)</f>
        <v>99.300823712106265</v>
      </c>
      <c r="S355" s="494"/>
      <c r="T355" s="497">
        <f>+IF(L355=0,"",'Ark1'!AL1088)</f>
        <v>20.557543895178782</v>
      </c>
      <c r="U355" s="221"/>
      <c r="V355" s="242">
        <f>+IF(H355=0,"",'Ark1'!T1088)</f>
        <v>6.2117968630255982</v>
      </c>
      <c r="W355" s="243">
        <f>+IF(H355=0,"",'Ark1'!W1088)</f>
        <v>7.2395647064834225</v>
      </c>
      <c r="X355" s="243">
        <f>+IF(H355=0,"",'Ark1'!X1088)</f>
        <v>82.184642109027777</v>
      </c>
      <c r="Y355" s="243">
        <f>+IF(H355=0,"",'Ark1'!Y1088)</f>
        <v>21.769784907781126</v>
      </c>
      <c r="Z355" s="243">
        <f>+IF(H355=0,"",'Ark1'!Z1088)</f>
        <v>1.1827517498594999</v>
      </c>
      <c r="AA355" s="243">
        <f>+IF(H355=0,"",'Ark1'!AA1088)</f>
        <v>6.7021938296272516</v>
      </c>
      <c r="AB355" s="242">
        <f>+IF(H355=0,"",'Ark1'!AC1088)</f>
        <v>1.6271293733648089</v>
      </c>
      <c r="AC355" s="243">
        <f>+IF(H355=0,"",'Ark1'!AE1088)</f>
        <v>35.94907378091245</v>
      </c>
      <c r="AD355" s="242">
        <f t="shared" si="276"/>
        <v>2.5889714147039347</v>
      </c>
      <c r="AE355" s="241">
        <f t="shared" si="277"/>
        <v>0.11950135390589077</v>
      </c>
      <c r="AF355" s="305"/>
      <c r="AI355" s="30"/>
      <c r="AJ355" s="28"/>
    </row>
    <row r="356" spans="1:60" ht="15.6">
      <c r="A356" s="305"/>
      <c r="B356" s="305">
        <f>+'Ark1'!C1089</f>
        <v>2023</v>
      </c>
      <c r="C356" s="240">
        <f>+'Ark1'!L1089</f>
        <v>8</v>
      </c>
      <c r="D356" s="240" t="str">
        <f t="shared" si="274"/>
        <v>R</v>
      </c>
      <c r="E356" s="240">
        <f>+'Ark1'!D1089</f>
        <v>12</v>
      </c>
      <c r="F356" s="240" t="str">
        <f t="shared" si="275"/>
        <v>Des</v>
      </c>
      <c r="G356" s="376">
        <f>+'Ark1'!Q1089</f>
        <v>496</v>
      </c>
      <c r="H356" s="361">
        <f>+'Ark1'!R1089</f>
        <v>2635</v>
      </c>
      <c r="I356" s="242">
        <f>+IF(H356=0,"",'Ark1'!AG1089)</f>
        <v>31.762295081967206</v>
      </c>
      <c r="J356" s="242">
        <f>+IF(H356=0,"",'Ark1'!AH1089)</f>
        <v>33.146419347473675</v>
      </c>
      <c r="K356" s="222"/>
      <c r="L356" s="391">
        <f>+IF(J356=0,"",'Ark1'!AJ1089)</f>
        <v>1538</v>
      </c>
      <c r="M356" s="222"/>
      <c r="N356" s="222"/>
      <c r="O356" s="222"/>
      <c r="P356" s="33">
        <f>+IF(H356=0,"",'Ark1'!U1089)</f>
        <v>19.779430740037952</v>
      </c>
      <c r="Q356" s="221"/>
      <c r="R356" s="496">
        <f>+IF(L356=0,"",'Ark1'!AK1089)</f>
        <v>96.942197659297676</v>
      </c>
      <c r="S356" s="494"/>
      <c r="T356" s="497">
        <f>+IF(L356=0,"",'Ark1'!AL1089)</f>
        <v>20.716051028257077</v>
      </c>
      <c r="U356" s="221"/>
      <c r="V356" s="242">
        <f>+IF(H356=0,"",'Ark1'!T1089)</f>
        <v>6.3290322580645144</v>
      </c>
      <c r="W356" s="243">
        <f>+IF(H356=0,"",'Ark1'!W1089)</f>
        <v>7.0208728652751446</v>
      </c>
      <c r="X356" s="243">
        <f>+IF(H356=0,"",'Ark1'!X1089)</f>
        <v>79.924098671726753</v>
      </c>
      <c r="Y356" s="243">
        <f>+IF(H356=0,"",'Ark1'!Y1089)</f>
        <v>15.863377609108156</v>
      </c>
      <c r="Z356" s="243">
        <f>+IF(H356=0,"",'Ark1'!Z1089)</f>
        <v>0.72106261859582532</v>
      </c>
      <c r="AA356" s="243">
        <f>+IF(H356=0,"",'Ark1'!AA1089)</f>
        <v>5.8750294971558956</v>
      </c>
      <c r="AB356" s="242">
        <f>+IF(H356=0,"",'Ark1'!AC1089)</f>
        <v>1.7441394448650001</v>
      </c>
      <c r="AC356" s="243">
        <f>+IF(H356=0,"",'Ark1'!AE1089)</f>
        <v>36.987581614631559</v>
      </c>
      <c r="AD356" s="242">
        <f t="shared" si="276"/>
        <v>2.472428842504744</v>
      </c>
      <c r="AE356" s="241">
        <f t="shared" si="277"/>
        <v>0.18823529411764706</v>
      </c>
      <c r="AF356" s="305"/>
      <c r="AI356" s="30"/>
      <c r="AJ356" s="28"/>
    </row>
    <row r="357" spans="1:60">
      <c r="A357" s="305"/>
      <c r="B357" s="305"/>
      <c r="C357" s="305"/>
      <c r="D357" s="305"/>
      <c r="E357" s="305"/>
      <c r="F357" s="305"/>
      <c r="G357" s="392"/>
      <c r="H357" s="392"/>
      <c r="I357" s="305"/>
      <c r="J357" s="305"/>
      <c r="K357" s="305"/>
      <c r="L357" s="392"/>
      <c r="M357" s="305"/>
      <c r="N357" s="305"/>
      <c r="O357" s="305"/>
      <c r="P357" s="305"/>
      <c r="Q357" s="305"/>
      <c r="R357" s="498"/>
      <c r="S357" s="498"/>
      <c r="T357" s="498"/>
      <c r="U357" s="305"/>
      <c r="V357" s="305"/>
      <c r="W357" s="305"/>
      <c r="X357" s="305"/>
      <c r="Y357" s="305"/>
      <c r="Z357" s="305"/>
      <c r="AA357" s="305"/>
      <c r="AB357" s="305"/>
      <c r="AC357" s="305"/>
      <c r="AD357" s="403"/>
      <c r="AE357" s="305"/>
      <c r="AF357" s="305"/>
      <c r="AI357" s="30"/>
      <c r="AJ357" s="28"/>
      <c r="AM357" s="28"/>
      <c r="AN357" s="28"/>
      <c r="AO357" s="28"/>
      <c r="AQ357" s="28"/>
      <c r="AS357" s="28"/>
      <c r="AT357" s="28"/>
    </row>
    <row r="358" spans="1:60" ht="15" customHeight="1">
      <c r="A358" s="305"/>
      <c r="B358" s="305"/>
      <c r="C358" s="349" t="s">
        <v>0</v>
      </c>
      <c r="D358" s="305"/>
      <c r="E358" s="350" t="str">
        <f>+D360</f>
        <v>R+</v>
      </c>
      <c r="F358" s="349" t="s">
        <v>582</v>
      </c>
      <c r="G358" s="392"/>
      <c r="H358" s="391">
        <f>SUM(H360:H371)</f>
        <v>292593</v>
      </c>
      <c r="I358" s="306"/>
      <c r="J358" s="306"/>
      <c r="K358" s="306"/>
      <c r="L358" s="392"/>
      <c r="M358" s="306"/>
      <c r="N358" s="306"/>
      <c r="O358" s="306"/>
      <c r="P358" s="272">
        <f>+Klasse!M36</f>
        <v>22.808668696790313</v>
      </c>
      <c r="Q358" s="305"/>
      <c r="R358" s="498"/>
      <c r="S358" s="498"/>
      <c r="T358" s="498"/>
      <c r="U358" s="305"/>
      <c r="V358" s="305"/>
      <c r="W358" s="307"/>
      <c r="X358" s="307"/>
      <c r="Y358" s="307"/>
      <c r="Z358" s="307"/>
      <c r="AA358" s="307"/>
      <c r="AB358" s="305"/>
      <c r="AC358" s="307"/>
      <c r="AD358" s="225"/>
      <c r="AE358" s="306"/>
      <c r="AF358" s="305"/>
      <c r="AG358" s="224"/>
      <c r="AI358" s="30"/>
      <c r="AJ358" s="28"/>
      <c r="AK358" s="225"/>
      <c r="AL358" s="29"/>
      <c r="AP358" s="29"/>
      <c r="BH358" s="236"/>
    </row>
    <row r="359" spans="1:60">
      <c r="A359" s="305"/>
      <c r="B359" s="305"/>
      <c r="C359" s="305"/>
      <c r="D359" s="305"/>
      <c r="E359" s="305"/>
      <c r="F359" s="305"/>
      <c r="G359" s="392"/>
      <c r="H359" s="392"/>
      <c r="I359" s="305"/>
      <c r="J359" s="305"/>
      <c r="K359" s="305"/>
      <c r="L359" s="392"/>
      <c r="M359" s="305"/>
      <c r="N359" s="305"/>
      <c r="O359" s="305"/>
      <c r="P359" s="305"/>
      <c r="Q359" s="305"/>
      <c r="R359" s="498"/>
      <c r="S359" s="498"/>
      <c r="T359" s="498"/>
      <c r="U359" s="305"/>
      <c r="V359" s="305"/>
      <c r="W359" s="305"/>
      <c r="X359" s="305"/>
      <c r="Y359" s="305"/>
      <c r="Z359" s="305"/>
      <c r="AA359" s="305"/>
      <c r="AB359" s="305"/>
      <c r="AC359" s="305"/>
      <c r="AD359" s="403"/>
      <c r="AE359" s="305"/>
      <c r="AF359" s="305"/>
      <c r="AI359" s="30"/>
      <c r="AJ359" s="28"/>
    </row>
    <row r="360" spans="1:60" ht="15.6">
      <c r="A360" s="305"/>
      <c r="B360" s="305">
        <f>+'Ark1'!C1090</f>
        <v>2023</v>
      </c>
      <c r="C360" s="240">
        <f>+'Ark1'!L1090</f>
        <v>9</v>
      </c>
      <c r="D360" s="240" t="str">
        <f t="shared" ref="D360:D371" si="278">+D133</f>
        <v>R+</v>
      </c>
      <c r="E360" s="240">
        <f>+'Ark1'!D1090</f>
        <v>1</v>
      </c>
      <c r="F360" s="240" t="str">
        <f t="shared" ref="F360:F371" si="279">+F345</f>
        <v>Jan</v>
      </c>
      <c r="G360" s="376">
        <f>+'Ark1'!Q1090</f>
        <v>433</v>
      </c>
      <c r="H360" s="376">
        <f>+'Ark1'!R1090</f>
        <v>1656</v>
      </c>
      <c r="I360" s="242">
        <f>+IF(H360=0,"",'Ark1'!AG1090)</f>
        <v>18.854605487874299</v>
      </c>
      <c r="J360" s="242">
        <f>+IF(H360=0,"",'Ark1'!AH1090)</f>
        <v>23.716406854254512</v>
      </c>
      <c r="K360" s="222"/>
      <c r="L360" s="391">
        <f>+IF(J360=0,"",'Ark1'!AJ1090)</f>
        <v>165</v>
      </c>
      <c r="M360" s="222"/>
      <c r="N360" s="222"/>
      <c r="O360" s="222"/>
      <c r="P360" s="33">
        <f>+IF(H360=0,"",'Ark1'!U1090)</f>
        <v>26.293417874396159</v>
      </c>
      <c r="Q360" s="221"/>
      <c r="R360" s="496">
        <f>+IF(L360=0,"",'Ark1'!AK1090)</f>
        <v>106.04909090909092</v>
      </c>
      <c r="S360" s="494"/>
      <c r="T360" s="497">
        <f>+IF(L360=0,"",'Ark1'!AL1090)</f>
        <v>22.930683947087676</v>
      </c>
      <c r="U360" s="221"/>
      <c r="V360" s="242">
        <f>+IF(H360=0,"",'Ark1'!T1090)</f>
        <v>6.8852657004830924</v>
      </c>
      <c r="W360" s="243">
        <f>+IF(H360=0,"",'Ark1'!W1090)</f>
        <v>11.714975845410628</v>
      </c>
      <c r="X360" s="243">
        <f>+IF(H360=0,"",'Ark1'!X1090)</f>
        <v>98.188405797101439</v>
      </c>
      <c r="Y360" s="243">
        <f>+IF(H360=0,"",'Ark1'!Y1090)</f>
        <v>45.893719806763286</v>
      </c>
      <c r="Z360" s="243">
        <f>+IF(H360=0,"",'Ark1'!Z1090)</f>
        <v>13.405797101449277</v>
      </c>
      <c r="AA360" s="243">
        <f>+IF(H360=0,"",'Ark1'!AA1090)</f>
        <v>9.4220453490566314</v>
      </c>
      <c r="AB360" s="242">
        <f>+IF(H360=0,"",'Ark1'!AC1090)</f>
        <v>1.6356166536251131</v>
      </c>
      <c r="AC360" s="243">
        <f>+IF(H360=0,"",'Ark1'!AE1090)</f>
        <v>45.376486571037809</v>
      </c>
      <c r="AD360" s="242">
        <f t="shared" ref="AD360:AD371" si="280">+IF(H360=0,"",+P360/C360)</f>
        <v>2.9214908749329065</v>
      </c>
      <c r="AE360" s="241">
        <f t="shared" ref="AE360:AE371" si="281">+IF(H360=0,"",G360/H360)</f>
        <v>0.26147342995169082</v>
      </c>
      <c r="AF360" s="305"/>
      <c r="AI360" s="30"/>
      <c r="AJ360" s="28"/>
    </row>
    <row r="361" spans="1:60" ht="15.6">
      <c r="A361" s="305"/>
      <c r="B361" s="305">
        <f>+'Ark1'!C1091</f>
        <v>2023</v>
      </c>
      <c r="C361" s="240">
        <f>+'Ark1'!L1091</f>
        <v>9</v>
      </c>
      <c r="D361" s="240" t="str">
        <f t="shared" si="278"/>
        <v>R+</v>
      </c>
      <c r="E361" s="240">
        <f>+'Ark1'!D1091</f>
        <v>2</v>
      </c>
      <c r="F361" s="240" t="str">
        <f t="shared" si="279"/>
        <v>Feb</v>
      </c>
      <c r="G361" s="376">
        <f>+'Ark1'!Q1091</f>
        <v>582</v>
      </c>
      <c r="H361" s="376">
        <f>+'Ark1'!R1091</f>
        <v>2415</v>
      </c>
      <c r="I361" s="242">
        <f>+IF(H361=0,"",'Ark1'!AG1091)</f>
        <v>18.634259259259256</v>
      </c>
      <c r="J361" s="242">
        <f>+IF(H361=0,"",'Ark1'!AH1091)</f>
        <v>23.790191550608064</v>
      </c>
      <c r="K361" s="222"/>
      <c r="L361" s="391">
        <f>+IF(J361=0,"",'Ark1'!AJ1091)</f>
        <v>398</v>
      </c>
      <c r="M361" s="222"/>
      <c r="N361" s="222"/>
      <c r="O361" s="222"/>
      <c r="P361" s="33">
        <f>+IF(H361=0,"",'Ark1'!U1091)</f>
        <v>27.404803312629376</v>
      </c>
      <c r="Q361" s="221"/>
      <c r="R361" s="496">
        <f>+IF(L361=0,"",'Ark1'!AK1091)</f>
        <v>104.31834170854262</v>
      </c>
      <c r="S361" s="494"/>
      <c r="T361" s="497">
        <f>+IF(L361=0,"",'Ark1'!AL1091)</f>
        <v>24.031214188873157</v>
      </c>
      <c r="U361" s="221"/>
      <c r="V361" s="242">
        <f>+IF(H361=0,"",'Ark1'!T1091)</f>
        <v>6.6815734989648048</v>
      </c>
      <c r="W361" s="243">
        <f>+IF(H361=0,"",'Ark1'!W1091)</f>
        <v>12.877846790890272</v>
      </c>
      <c r="X361" s="243">
        <f>+IF(H361=0,"",'Ark1'!X1091)</f>
        <v>99.1718426501035</v>
      </c>
      <c r="Y361" s="243">
        <f>+IF(H361=0,"",'Ark1'!Y1091)</f>
        <v>60.703933747411995</v>
      </c>
      <c r="Z361" s="243">
        <f>+IF(H361=0,"",'Ark1'!Z1091)</f>
        <v>10.641821946169769</v>
      </c>
      <c r="AA361" s="243">
        <f>+IF(H361=0,"",'Ark1'!AA1091)</f>
        <v>8.7004396329171705</v>
      </c>
      <c r="AB361" s="242">
        <f>+IF(H361=0,"",'Ark1'!AC1091)</f>
        <v>1.7112621739624705</v>
      </c>
      <c r="AC361" s="243">
        <f>+IF(H361=0,"",'Ark1'!AE1091)</f>
        <v>52.412229795116723</v>
      </c>
      <c r="AD361" s="242">
        <f t="shared" si="280"/>
        <v>3.0449781458477085</v>
      </c>
      <c r="AE361" s="241">
        <f t="shared" si="281"/>
        <v>0.24099378881987576</v>
      </c>
      <c r="AF361" s="305"/>
      <c r="AI361" s="30"/>
      <c r="AJ361" s="28"/>
    </row>
    <row r="362" spans="1:60" ht="15.6">
      <c r="A362" s="305"/>
      <c r="B362" s="305">
        <f>+'Ark1'!C1092</f>
        <v>2023</v>
      </c>
      <c r="C362" s="240">
        <f>+'Ark1'!L1092</f>
        <v>9</v>
      </c>
      <c r="D362" s="240" t="str">
        <f t="shared" si="278"/>
        <v>R+</v>
      </c>
      <c r="E362" s="240">
        <f>+'Ark1'!D1092</f>
        <v>3</v>
      </c>
      <c r="F362" s="240" t="str">
        <f t="shared" si="279"/>
        <v>Mar</v>
      </c>
      <c r="G362" s="376">
        <f>+'Ark1'!Q1092</f>
        <v>2930</v>
      </c>
      <c r="H362" s="376">
        <f>+'Ark1'!R1092</f>
        <v>8891</v>
      </c>
      <c r="I362" s="242">
        <f>+IF(H362=0,"",'Ark1'!AG1092)</f>
        <v>18.864841926586035</v>
      </c>
      <c r="J362" s="242">
        <f>+IF(H362=0,"",'Ark1'!AH1092)</f>
        <v>24.819449386480954</v>
      </c>
      <c r="K362" s="222"/>
      <c r="L362" s="391">
        <f>+IF(J362=0,"",'Ark1'!AJ1092)</f>
        <v>1216</v>
      </c>
      <c r="M362" s="222"/>
      <c r="N362" s="222"/>
      <c r="O362" s="222"/>
      <c r="P362" s="33">
        <f>+IF(H362=0,"",'Ark1'!U1092)</f>
        <v>32.561432909684072</v>
      </c>
      <c r="Q362" s="221"/>
      <c r="R362" s="496">
        <f>+IF(L362=0,"",'Ark1'!AK1092)</f>
        <v>110.56949013157882</v>
      </c>
      <c r="S362" s="494"/>
      <c r="T362" s="497">
        <f>+IF(L362=0,"",'Ark1'!AL1092)</f>
        <v>23.645684030985159</v>
      </c>
      <c r="U362" s="221"/>
      <c r="V362" s="242">
        <f>+IF(H362=0,"",'Ark1'!T1092)</f>
        <v>7.4199752558767331</v>
      </c>
      <c r="W362" s="243">
        <f>+IF(H362=0,"",'Ark1'!W1092)</f>
        <v>24.946575188392757</v>
      </c>
      <c r="X362" s="243">
        <f>+IF(H362=0,"",'Ark1'!X1092)</f>
        <v>99.403891575750748</v>
      </c>
      <c r="Y362" s="243">
        <f>+IF(H362=0,"",'Ark1'!Y1092)</f>
        <v>79.552356315375107</v>
      </c>
      <c r="Z362" s="243">
        <f>+IF(H362=0,"",'Ark1'!Z1092)</f>
        <v>24.170509503992804</v>
      </c>
      <c r="AA362" s="243">
        <f>+IF(H362=0,"",'Ark1'!AA1092)</f>
        <v>9.8004790633511334</v>
      </c>
      <c r="AB362" s="242">
        <f>+IF(H362=0,"",'Ark1'!AC1092)</f>
        <v>1.9336018012003535</v>
      </c>
      <c r="AC362" s="243">
        <f>+IF(H362=0,"",'Ark1'!AE1092)</f>
        <v>53.477246485274918</v>
      </c>
      <c r="AD362" s="242">
        <f t="shared" si="280"/>
        <v>3.617936989964897</v>
      </c>
      <c r="AE362" s="241">
        <f t="shared" si="281"/>
        <v>0.32954673265099538</v>
      </c>
      <c r="AF362" s="305"/>
      <c r="AI362" s="30"/>
      <c r="AJ362" s="28"/>
    </row>
    <row r="363" spans="1:60" ht="15.6">
      <c r="A363" s="305"/>
      <c r="B363" s="305">
        <f>+'Ark1'!C1093</f>
        <v>2023</v>
      </c>
      <c r="C363" s="240">
        <f>+'Ark1'!L1093</f>
        <v>9</v>
      </c>
      <c r="D363" s="240" t="str">
        <f t="shared" si="278"/>
        <v>R+</v>
      </c>
      <c r="E363" s="240">
        <f>+'Ark1'!D1093</f>
        <v>4</v>
      </c>
      <c r="F363" s="240" t="str">
        <f t="shared" si="279"/>
        <v>Apr</v>
      </c>
      <c r="G363" s="376">
        <f>+'Ark1'!Q1093</f>
        <v>186</v>
      </c>
      <c r="H363" s="376">
        <f>+'Ark1'!R1093</f>
        <v>403</v>
      </c>
      <c r="I363" s="242">
        <f>+IF(H363=0,"",'Ark1'!AG1093)</f>
        <v>14.372325249643371</v>
      </c>
      <c r="J363" s="242">
        <f>+IF(H363=0,"",'Ark1'!AH1093)</f>
        <v>20.405179040076938</v>
      </c>
      <c r="K363" s="222"/>
      <c r="L363" s="391">
        <f>+IF(J363=0,"",'Ark1'!AJ1093)</f>
        <v>39</v>
      </c>
      <c r="M363" s="222"/>
      <c r="N363" s="222"/>
      <c r="O363" s="222"/>
      <c r="P363" s="33">
        <f>+IF(H363=0,"",'Ark1'!U1093)</f>
        <v>33.068238213399503</v>
      </c>
      <c r="Q363" s="221"/>
      <c r="R363" s="496">
        <f>+IF(L363=0,"",'Ark1'!AK1093)</f>
        <v>110.53076923076918</v>
      </c>
      <c r="S363" s="494"/>
      <c r="T363" s="497">
        <f>+IF(L363=0,"",'Ark1'!AL1093)</f>
        <v>23.01556034699535</v>
      </c>
      <c r="U363" s="221"/>
      <c r="V363" s="242">
        <f>+IF(H363=0,"",'Ark1'!T1093)</f>
        <v>7.2382133995037217</v>
      </c>
      <c r="W363" s="243">
        <f>+IF(H363=0,"",'Ark1'!W1093)</f>
        <v>28.535980148883368</v>
      </c>
      <c r="X363" s="243">
        <f>+IF(H363=0,"",'Ark1'!X1093)</f>
        <v>98.263027295285312</v>
      </c>
      <c r="Y363" s="243">
        <f>+IF(H363=0,"",'Ark1'!Y1093)</f>
        <v>77.171215880893314</v>
      </c>
      <c r="Z363" s="243">
        <f>+IF(H363=0,"",'Ark1'!Z1093)</f>
        <v>28.039702233250619</v>
      </c>
      <c r="AA363" s="243">
        <f>+IF(H363=0,"",'Ark1'!AA1093)</f>
        <v>11.02905180624083</v>
      </c>
      <c r="AB363" s="242">
        <f>+IF(H363=0,"",'Ark1'!AC1093)</f>
        <v>2.2571263014206542</v>
      </c>
      <c r="AC363" s="243">
        <f>+IF(H363=0,"",'Ark1'!AE1093)</f>
        <v>67.625284448865813</v>
      </c>
      <c r="AD363" s="242">
        <f t="shared" si="280"/>
        <v>3.6742486903777225</v>
      </c>
      <c r="AE363" s="241">
        <f t="shared" si="281"/>
        <v>0.46153846153846156</v>
      </c>
      <c r="AF363" s="305"/>
      <c r="AI363" s="30"/>
      <c r="AJ363" s="28"/>
    </row>
    <row r="364" spans="1:60" ht="15.6">
      <c r="A364" s="305"/>
      <c r="B364" s="305">
        <f>+'Ark1'!C1094</f>
        <v>2023</v>
      </c>
      <c r="C364" s="240">
        <f>+'Ark1'!L1094</f>
        <v>9</v>
      </c>
      <c r="D364" s="240" t="str">
        <f t="shared" si="278"/>
        <v>R+</v>
      </c>
      <c r="E364" s="240">
        <f>+'Ark1'!D1094</f>
        <v>5</v>
      </c>
      <c r="F364" s="240" t="str">
        <f t="shared" si="279"/>
        <v>Mai</v>
      </c>
      <c r="G364" s="376">
        <f>+'Ark1'!Q1094</f>
        <v>342</v>
      </c>
      <c r="H364" s="376">
        <f>+'Ark1'!R1094</f>
        <v>954</v>
      </c>
      <c r="I364" s="242">
        <f>+IF(H364=0,"",'Ark1'!AG1094)</f>
        <v>23.497536945812804</v>
      </c>
      <c r="J364" s="242">
        <f>+IF(H364=0,"",'Ark1'!AH1094)</f>
        <v>25.640660037395392</v>
      </c>
      <c r="K364" s="222"/>
      <c r="L364" s="391">
        <f>+IF(J364=0,"",'Ark1'!AJ1094)</f>
        <v>175</v>
      </c>
      <c r="M364" s="222"/>
      <c r="N364" s="222"/>
      <c r="O364" s="222"/>
      <c r="P364" s="33">
        <f>+IF(H364=0,"",'Ark1'!U1094)</f>
        <v>28.274633123689725</v>
      </c>
      <c r="Q364" s="221"/>
      <c r="R364" s="496">
        <f>+IF(L364=0,"",'Ark1'!AK1094)</f>
        <v>112.73371428571424</v>
      </c>
      <c r="S364" s="494"/>
      <c r="T364" s="497">
        <f>+IF(L364=0,"",'Ark1'!AL1094)</f>
        <v>23.914807799857808</v>
      </c>
      <c r="U364" s="221"/>
      <c r="V364" s="242">
        <f>+IF(H364=0,"",'Ark1'!T1094)</f>
        <v>7.4758909853249502</v>
      </c>
      <c r="W364" s="243">
        <f>+IF(H364=0,"",'Ark1'!W1094)</f>
        <v>24.842767295597497</v>
      </c>
      <c r="X364" s="243">
        <f>+IF(H364=0,"",'Ark1'!X1094)</f>
        <v>76.72955974842769</v>
      </c>
      <c r="Y364" s="243">
        <f>+IF(H364=0,"",'Ark1'!Y1094)</f>
        <v>56.708595387840639</v>
      </c>
      <c r="Z364" s="243">
        <f>+IF(H364=0,"",'Ark1'!Z1094)</f>
        <v>22.327044025157235</v>
      </c>
      <c r="AA364" s="243">
        <f>+IF(H364=0,"",'Ark1'!AA1094)</f>
        <v>12.329703958658902</v>
      </c>
      <c r="AB364" s="242">
        <f>+IF(H364=0,"",'Ark1'!AC1094)</f>
        <v>1.8789202184438876</v>
      </c>
      <c r="AC364" s="243">
        <f>+IF(H364=0,"",'Ark1'!AE1094)</f>
        <v>44.857585735839535</v>
      </c>
      <c r="AD364" s="242">
        <f t="shared" si="280"/>
        <v>3.1416259026321915</v>
      </c>
      <c r="AE364" s="241">
        <f t="shared" si="281"/>
        <v>0.35849056603773582</v>
      </c>
      <c r="AF364" s="305"/>
      <c r="AI364" s="30"/>
      <c r="AJ364" s="28"/>
    </row>
    <row r="365" spans="1:60" ht="15.6">
      <c r="A365" s="305"/>
      <c r="B365" s="305">
        <f>+'Ark1'!C1095</f>
        <v>2023</v>
      </c>
      <c r="C365" s="240">
        <f>+'Ark1'!L1095</f>
        <v>9</v>
      </c>
      <c r="D365" s="240" t="str">
        <f t="shared" si="278"/>
        <v>R+</v>
      </c>
      <c r="E365" s="240">
        <f>+'Ark1'!D1095</f>
        <v>6</v>
      </c>
      <c r="F365" s="240" t="str">
        <f t="shared" si="279"/>
        <v>Jun</v>
      </c>
      <c r="G365" s="376">
        <f>+'Ark1'!Q1095</f>
        <v>421</v>
      </c>
      <c r="H365" s="376">
        <f>+'Ark1'!R1095</f>
        <v>1740</v>
      </c>
      <c r="I365" s="242">
        <f>+IF(H365=0,"",'Ark1'!AG1095)</f>
        <v>28.860507546856855</v>
      </c>
      <c r="J365" s="242">
        <f>+IF(H365=0,"",'Ark1'!AH1095)</f>
        <v>29.311136703534476</v>
      </c>
      <c r="K365" s="222"/>
      <c r="L365" s="391">
        <f>+IF(J365=0,"",'Ark1'!AJ1095)</f>
        <v>813</v>
      </c>
      <c r="M365" s="222"/>
      <c r="N365" s="222"/>
      <c r="O365" s="222"/>
      <c r="P365" s="33">
        <f>+IF(H365=0,"",'Ark1'!U1095)</f>
        <v>22.043103448275819</v>
      </c>
      <c r="Q365" s="221"/>
      <c r="R365" s="496">
        <f>+IF(L365=0,"",'Ark1'!AK1095)</f>
        <v>93.678105781057837</v>
      </c>
      <c r="S365" s="494"/>
      <c r="T365" s="497">
        <f>+IF(L365=0,"",'Ark1'!AL1095)</f>
        <v>23.764602749560641</v>
      </c>
      <c r="U365" s="221"/>
      <c r="V365" s="242">
        <f>+IF(H365=0,"",'Ark1'!T1095)</f>
        <v>6.9114942528735641</v>
      </c>
      <c r="W365" s="243">
        <f>+IF(H365=0,"",'Ark1'!W1095)</f>
        <v>16.379310344827591</v>
      </c>
      <c r="X365" s="243">
        <f>+IF(H365=0,"",'Ark1'!X1095)</f>
        <v>64.65517241379311</v>
      </c>
      <c r="Y365" s="243">
        <f>+IF(H365=0,"",'Ark1'!Y1095)</f>
        <v>26.494252873563209</v>
      </c>
      <c r="Z365" s="243">
        <f>+IF(H365=0,"",'Ark1'!Z1095)</f>
        <v>11.321839080459769</v>
      </c>
      <c r="AA365" s="243">
        <f>+IF(H365=0,"",'Ark1'!AA1095)</f>
        <v>10.791065569059297</v>
      </c>
      <c r="AB365" s="242">
        <f>+IF(H365=0,"",'Ark1'!AC1095)</f>
        <v>1.80522391946048</v>
      </c>
      <c r="AC365" s="243">
        <f>+IF(H365=0,"",'Ark1'!AE1095)</f>
        <v>50.991234486439666</v>
      </c>
      <c r="AD365" s="242">
        <f t="shared" si="280"/>
        <v>2.4492337164750908</v>
      </c>
      <c r="AE365" s="241">
        <f t="shared" si="281"/>
        <v>0.24195402298850574</v>
      </c>
      <c r="AF365" s="305"/>
      <c r="AI365" s="30"/>
      <c r="AJ365" s="28"/>
    </row>
    <row r="366" spans="1:60" ht="15.6">
      <c r="A366" s="305"/>
      <c r="B366" s="305">
        <f>+'Ark1'!C1096</f>
        <v>2023</v>
      </c>
      <c r="C366" s="240">
        <f>+'Ark1'!L1096</f>
        <v>9</v>
      </c>
      <c r="D366" s="240" t="str">
        <f t="shared" si="278"/>
        <v>R+</v>
      </c>
      <c r="E366" s="240">
        <f>+'Ark1'!D1096</f>
        <v>7</v>
      </c>
      <c r="F366" s="240" t="str">
        <f t="shared" si="279"/>
        <v>Jul</v>
      </c>
      <c r="G366" s="376">
        <f>+'Ark1'!Q1096</f>
        <v>175</v>
      </c>
      <c r="H366" s="376">
        <f>+'Ark1'!R1096</f>
        <v>1725</v>
      </c>
      <c r="I366" s="242">
        <f>+IF(H366=0,"",'Ark1'!AG1096)</f>
        <v>44.117647058823529</v>
      </c>
      <c r="J366" s="242">
        <f>+IF(H366=0,"",'Ark1'!AH1096)</f>
        <v>45.479131304289034</v>
      </c>
      <c r="K366" s="222"/>
      <c r="L366" s="391">
        <f>+IF(J366=0,"",'Ark1'!AJ1096)</f>
        <v>772</v>
      </c>
      <c r="M366" s="222"/>
      <c r="N366" s="222"/>
      <c r="O366" s="222"/>
      <c r="P366" s="33">
        <f>+IF(H366=0,"",'Ark1'!U1096)</f>
        <v>22.226956521739123</v>
      </c>
      <c r="Q366" s="221"/>
      <c r="R366" s="496">
        <f>+IF(L366=0,"",'Ark1'!AK1096)</f>
        <v>101.54520725388612</v>
      </c>
      <c r="S366" s="494"/>
      <c r="T366" s="497">
        <f>+IF(L366=0,"",'Ark1'!AL1096)</f>
        <v>21.507939050782809</v>
      </c>
      <c r="U366" s="221"/>
      <c r="V366" s="242">
        <f>+IF(H366=0,"",'Ark1'!T1096)</f>
        <v>6.4359420289855054</v>
      </c>
      <c r="W366" s="243">
        <f>+IF(H366=0,"",'Ark1'!W1096)</f>
        <v>10.318840579710145</v>
      </c>
      <c r="X366" s="243">
        <f>+IF(H366=0,"",'Ark1'!X1096)</f>
        <v>92.811594202898561</v>
      </c>
      <c r="Y366" s="243">
        <f>+IF(H366=0,"",'Ark1'!Y1096)</f>
        <v>28</v>
      </c>
      <c r="Z366" s="243">
        <f>+IF(H366=0,"",'Ark1'!Z1096)</f>
        <v>3.6521739130434785</v>
      </c>
      <c r="AA366" s="243">
        <f>+IF(H366=0,"",'Ark1'!AA1096)</f>
        <v>6.2249743156091792</v>
      </c>
      <c r="AB366" s="242">
        <f>+IF(H366=0,"",'Ark1'!AC1096)</f>
        <v>1.671269862458215</v>
      </c>
      <c r="AC366" s="243">
        <f>+IF(H366=0,"",'Ark1'!AE1096)</f>
        <v>29.737323681773319</v>
      </c>
      <c r="AD366" s="242">
        <f t="shared" si="280"/>
        <v>2.4696618357487914</v>
      </c>
      <c r="AE366" s="241">
        <f t="shared" si="281"/>
        <v>0.10144927536231885</v>
      </c>
      <c r="AF366" s="305"/>
      <c r="AI366" s="30"/>
      <c r="AJ366" s="28"/>
    </row>
    <row r="367" spans="1:60" ht="15.6">
      <c r="A367" s="305"/>
      <c r="B367" s="305">
        <f>+'Ark1'!C1097</f>
        <v>2023</v>
      </c>
      <c r="C367" s="240">
        <f>+'Ark1'!L1097</f>
        <v>9</v>
      </c>
      <c r="D367" s="240" t="str">
        <f t="shared" si="278"/>
        <v>R+</v>
      </c>
      <c r="E367" s="240">
        <f>+'Ark1'!D1097</f>
        <v>8</v>
      </c>
      <c r="F367" s="240" t="str">
        <f t="shared" si="279"/>
        <v>Aug</v>
      </c>
      <c r="G367" s="376">
        <f>+'Ark1'!Q1097</f>
        <v>2677</v>
      </c>
      <c r="H367" s="376">
        <f>+'Ark1'!R1097</f>
        <v>34905</v>
      </c>
      <c r="I367" s="242">
        <f>+IF(H367=0,"",'Ark1'!AG1097)</f>
        <v>33.72496352621765</v>
      </c>
      <c r="J367" s="242">
        <f>+IF(H367=0,"",'Ark1'!AH1097)</f>
        <v>35.340756093643797</v>
      </c>
      <c r="K367" s="222"/>
      <c r="L367" s="391">
        <f>+IF(J367=0,"",'Ark1'!AJ1097)</f>
        <v>18416</v>
      </c>
      <c r="M367" s="222"/>
      <c r="N367" s="222"/>
      <c r="O367" s="222"/>
      <c r="P367" s="33">
        <f>+IF(H367=0,"",'Ark1'!U1097)</f>
        <v>22.985844434894592</v>
      </c>
      <c r="Q367" s="221"/>
      <c r="R367" s="496">
        <f>+IF(L367=0,"",'Ark1'!AK1097)</f>
        <v>99.203931364031433</v>
      </c>
      <c r="S367" s="494"/>
      <c r="T367" s="497">
        <f>+IF(L367=0,"",'Ark1'!AL1097)</f>
        <v>23.270456596388225</v>
      </c>
      <c r="U367" s="221"/>
      <c r="V367" s="242">
        <f>+IF(H367=0,"",'Ark1'!T1097)</f>
        <v>6.24326027789715</v>
      </c>
      <c r="W367" s="243">
        <f>+IF(H367=0,"",'Ark1'!W1097)</f>
        <v>6.8471565678269588</v>
      </c>
      <c r="X367" s="243">
        <f>+IF(H367=0,"",'Ark1'!X1097)</f>
        <v>99.461395215585156</v>
      </c>
      <c r="Y367" s="243">
        <f>+IF(H367=0,"",'Ark1'!Y1097)</f>
        <v>31.078642028362697</v>
      </c>
      <c r="Z367" s="243">
        <f>+IF(H367=0,"",'Ark1'!Z1097)</f>
        <v>3.2287637874230048</v>
      </c>
      <c r="AA367" s="243">
        <f>+IF(H367=0,"",'Ark1'!AA1097)</f>
        <v>5.5150745110557535</v>
      </c>
      <c r="AB367" s="242">
        <f>+IF(H367=0,"",'Ark1'!AC1097)</f>
        <v>1.6176001346700999</v>
      </c>
      <c r="AC367" s="243">
        <f>+IF(H367=0,"",'Ark1'!AE1097)</f>
        <v>46.26457410806416</v>
      </c>
      <c r="AD367" s="242">
        <f t="shared" si="280"/>
        <v>2.5539827149882881</v>
      </c>
      <c r="AE367" s="241">
        <f t="shared" si="281"/>
        <v>7.669388339779401E-2</v>
      </c>
      <c r="AF367" s="305"/>
      <c r="AI367" s="30"/>
      <c r="AJ367" s="28"/>
    </row>
    <row r="368" spans="1:60" ht="15.6">
      <c r="A368" s="305"/>
      <c r="B368" s="305">
        <f>+'Ark1'!C1098</f>
        <v>2023</v>
      </c>
      <c r="C368" s="240">
        <f>+'Ark1'!L1098</f>
        <v>9</v>
      </c>
      <c r="D368" s="240" t="str">
        <f t="shared" si="278"/>
        <v>R+</v>
      </c>
      <c r="E368" s="240">
        <f>+'Ark1'!D1098</f>
        <v>9</v>
      </c>
      <c r="F368" s="240" t="str">
        <f t="shared" si="279"/>
        <v>Sep</v>
      </c>
      <c r="G368" s="376">
        <f>+'Ark1'!Q1098</f>
        <v>6052</v>
      </c>
      <c r="H368" s="376">
        <f>+'Ark1'!R1098</f>
        <v>115207</v>
      </c>
      <c r="I368" s="242">
        <f>+IF(H368=0,"",'Ark1'!AG1098)</f>
        <v>31.891299353077802</v>
      </c>
      <c r="J368" s="242">
        <f>+IF(H368=0,"",'Ark1'!AH1098)</f>
        <v>35.107970512316889</v>
      </c>
      <c r="K368" s="222"/>
      <c r="L368" s="391">
        <f>+IF(J368=0,"",'Ark1'!AJ1098)</f>
        <v>38263</v>
      </c>
      <c r="M368" s="222"/>
      <c r="N368" s="222"/>
      <c r="O368" s="222"/>
      <c r="P368" s="33">
        <f>+IF(H368=0,"",'Ark1'!U1098)</f>
        <v>22.024021977831595</v>
      </c>
      <c r="Q368" s="221"/>
      <c r="R368" s="496">
        <f>+IF(L368=0,"",'Ark1'!AK1098)</f>
        <v>98.383370357787484</v>
      </c>
      <c r="S368" s="494"/>
      <c r="T368" s="497">
        <f>+IF(L368=0,"",'Ark1'!AL1098)</f>
        <v>22.954587791746953</v>
      </c>
      <c r="U368" s="221"/>
      <c r="V368" s="242">
        <f>+IF(H368=0,"",'Ark1'!T1098)</f>
        <v>6.0902549324259798</v>
      </c>
      <c r="W368" s="243">
        <f>+IF(H368=0,"",'Ark1'!W1098)</f>
        <v>3.8218163826850802</v>
      </c>
      <c r="X368" s="243">
        <f>+IF(H368=0,"",'Ark1'!X1098)</f>
        <v>99.51218241947106</v>
      </c>
      <c r="Y368" s="243">
        <f>+IF(H368=0,"",'Ark1'!Y1098)</f>
        <v>28.099855043530344</v>
      </c>
      <c r="Z368" s="243">
        <f>+IF(H368=0,"",'Ark1'!Z1098)</f>
        <v>0.72999036516878302</v>
      </c>
      <c r="AA368" s="243">
        <f>+IF(H368=0,"",'Ark1'!AA1098)</f>
        <v>3.5894318997675558</v>
      </c>
      <c r="AB368" s="242">
        <f>+IF(H368=0,"",'Ark1'!AC1098)</f>
        <v>1.4336516776828263</v>
      </c>
      <c r="AC368" s="243">
        <f>+IF(H368=0,"",'Ark1'!AE1098)</f>
        <v>42.427434449168928</v>
      </c>
      <c r="AD368" s="242">
        <f t="shared" si="280"/>
        <v>2.4471135530923993</v>
      </c>
      <c r="AE368" s="241">
        <f t="shared" si="281"/>
        <v>5.2531530202157853E-2</v>
      </c>
      <c r="AF368" s="305"/>
      <c r="AI368" s="30"/>
      <c r="AJ368" s="28"/>
    </row>
    <row r="369" spans="1:60" ht="15.6">
      <c r="A369" s="305"/>
      <c r="B369" s="305">
        <f>+'Ark1'!C1099</f>
        <v>2023</v>
      </c>
      <c r="C369" s="240">
        <f>+'Ark1'!L1099</f>
        <v>9</v>
      </c>
      <c r="D369" s="240" t="str">
        <f t="shared" si="278"/>
        <v>R+</v>
      </c>
      <c r="E369" s="240">
        <f>+'Ark1'!D1099</f>
        <v>10</v>
      </c>
      <c r="F369" s="240" t="str">
        <f t="shared" si="279"/>
        <v>Okt</v>
      </c>
      <c r="G369" s="376">
        <f>+'Ark1'!Q1099</f>
        <v>6988</v>
      </c>
      <c r="H369" s="376">
        <f>+'Ark1'!R1099</f>
        <v>95721</v>
      </c>
      <c r="I369" s="242">
        <f>+IF(H369=0,"",'Ark1'!AG1099)</f>
        <v>23.304410067633697</v>
      </c>
      <c r="J369" s="242">
        <f>+IF(H369=0,"",'Ark1'!AH1099)</f>
        <v>27.14722060068182</v>
      </c>
      <c r="K369" s="222"/>
      <c r="L369" s="391">
        <f>+IF(J369=0,"",'Ark1'!AJ1099)</f>
        <v>34654</v>
      </c>
      <c r="M369" s="222"/>
      <c r="N369" s="222"/>
      <c r="O369" s="222"/>
      <c r="P369" s="33">
        <f>+IF(H369=0,"",'Ark1'!U1099)</f>
        <v>22.428086835699613</v>
      </c>
      <c r="Q369" s="221"/>
      <c r="R369" s="496">
        <f>+IF(L369=0,"",'Ark1'!AK1099)</f>
        <v>98.881696196687685</v>
      </c>
      <c r="S369" s="494"/>
      <c r="T369" s="497">
        <f>+IF(L369=0,"",'Ark1'!AL1099)</f>
        <v>22.621198069659957</v>
      </c>
      <c r="U369" s="221"/>
      <c r="V369" s="242">
        <f>+IF(H369=0,"",'Ark1'!T1099)</f>
        <v>6.3534125218081714</v>
      </c>
      <c r="W369" s="243">
        <f>+IF(H369=0,"",'Ark1'!W1099)</f>
        <v>7.0162242350163506</v>
      </c>
      <c r="X369" s="243">
        <f>+IF(H369=0,"",'Ark1'!X1099)</f>
        <v>98.535326626341117</v>
      </c>
      <c r="Y369" s="243">
        <f>+IF(H369=0,"",'Ark1'!Y1099)</f>
        <v>24.821094639629756</v>
      </c>
      <c r="Z369" s="243">
        <f>+IF(H369=0,"",'Ark1'!Z1099)</f>
        <v>2.8206976525527305</v>
      </c>
      <c r="AA369" s="243">
        <f>+IF(H369=0,"",'Ark1'!AA1099)</f>
        <v>5.8530201760038851</v>
      </c>
      <c r="AB369" s="242">
        <f>+IF(H369=0,"",'Ark1'!AC1099)</f>
        <v>1.5400525198426416</v>
      </c>
      <c r="AC369" s="243">
        <f>+IF(H369=0,"",'Ark1'!AE1099)</f>
        <v>45.502830398705512</v>
      </c>
      <c r="AD369" s="242">
        <f t="shared" si="280"/>
        <v>2.4920096484110683</v>
      </c>
      <c r="AE369" s="241">
        <f t="shared" si="281"/>
        <v>7.3003834059401806E-2</v>
      </c>
      <c r="AF369" s="305"/>
      <c r="AI369" s="30"/>
      <c r="AJ369" s="28"/>
    </row>
    <row r="370" spans="1:60" ht="15.6">
      <c r="A370" s="305"/>
      <c r="B370" s="305">
        <f>+'Ark1'!C1100</f>
        <v>2023</v>
      </c>
      <c r="C370" s="240">
        <f>+'Ark1'!L1100</f>
        <v>9</v>
      </c>
      <c r="D370" s="240" t="str">
        <f t="shared" si="278"/>
        <v>R+</v>
      </c>
      <c r="E370" s="240">
        <f>+'Ark1'!D1100</f>
        <v>11</v>
      </c>
      <c r="F370" s="240" t="str">
        <f t="shared" si="279"/>
        <v>Nov</v>
      </c>
      <c r="G370" s="376">
        <f>+'Ark1'!Q1100</f>
        <v>3819</v>
      </c>
      <c r="H370" s="376">
        <f>+'Ark1'!R1100</f>
        <v>27092</v>
      </c>
      <c r="I370" s="242">
        <f>+IF(H370=0,"",'Ark1'!AG1100)</f>
        <v>19.53787572837939</v>
      </c>
      <c r="J370" s="242">
        <f>+IF(H370=0,"",'Ark1'!AH1100)</f>
        <v>23.240190054349593</v>
      </c>
      <c r="K370" s="222"/>
      <c r="L370" s="391">
        <f>+IF(J370=0,"",'Ark1'!AJ1100)</f>
        <v>10232</v>
      </c>
      <c r="M370" s="222"/>
      <c r="N370" s="222"/>
      <c r="O370" s="222"/>
      <c r="P370" s="33">
        <f>+IF(H370=0,"",'Ark1'!U1100)</f>
        <v>23.271530341060071</v>
      </c>
      <c r="Q370" s="221"/>
      <c r="R370" s="496">
        <f>+IF(L370=0,"",'Ark1'!AK1100)</f>
        <v>99.192259577794815</v>
      </c>
      <c r="S370" s="494"/>
      <c r="T370" s="497">
        <f>+IF(L370=0,"",'Ark1'!AL1100)</f>
        <v>22.901468393740686</v>
      </c>
      <c r="U370" s="221"/>
      <c r="V370" s="242">
        <f>+IF(H370=0,"",'Ark1'!T1100)</f>
        <v>6.5832349032924862</v>
      </c>
      <c r="W370" s="243">
        <f>+IF(H370=0,"",'Ark1'!W1100)</f>
        <v>10.2871696441754</v>
      </c>
      <c r="X370" s="243">
        <f>+IF(H370=0,"",'Ark1'!X1100)</f>
        <v>96.585707958068809</v>
      </c>
      <c r="Y370" s="243">
        <f>+IF(H370=0,"",'Ark1'!Y1100)</f>
        <v>27.709286874354056</v>
      </c>
      <c r="Z370" s="243">
        <f>+IF(H370=0,"",'Ark1'!Z1100)</f>
        <v>5.2524730547763188</v>
      </c>
      <c r="AA370" s="243">
        <f>+IF(H370=0,"",'Ark1'!AA1100)</f>
        <v>7.5929634742488572</v>
      </c>
      <c r="AB370" s="242">
        <f>+IF(H370=0,"",'Ark1'!AC1100)</f>
        <v>1.6151059717722716</v>
      </c>
      <c r="AC370" s="243">
        <f>+IF(H370=0,"",'Ark1'!AE1100)</f>
        <v>48.241091372004995</v>
      </c>
      <c r="AD370" s="242">
        <f t="shared" si="280"/>
        <v>2.585725593451119</v>
      </c>
      <c r="AE370" s="241">
        <f t="shared" si="281"/>
        <v>0.14096412225011073</v>
      </c>
      <c r="AF370" s="305"/>
      <c r="AI370" s="30"/>
      <c r="AJ370" s="28"/>
    </row>
    <row r="371" spans="1:60" ht="15.6">
      <c r="A371" s="305"/>
      <c r="B371" s="305">
        <f>+'Ark1'!C1101</f>
        <v>2023</v>
      </c>
      <c r="C371" s="240">
        <f>+'Ark1'!L1101</f>
        <v>9</v>
      </c>
      <c r="D371" s="240" t="str">
        <f t="shared" si="278"/>
        <v>R+</v>
      </c>
      <c r="E371" s="240">
        <f>+'Ark1'!D1101</f>
        <v>12</v>
      </c>
      <c r="F371" s="240" t="str">
        <f t="shared" si="279"/>
        <v>Des</v>
      </c>
      <c r="G371" s="376">
        <f>+'Ark1'!Q1101</f>
        <v>400</v>
      </c>
      <c r="H371" s="376">
        <f>+'Ark1'!R1101</f>
        <v>1884</v>
      </c>
      <c r="I371" s="242">
        <f>+IF(H371=0,"",'Ark1'!AG1101)</f>
        <v>22.709739633558353</v>
      </c>
      <c r="J371" s="242">
        <f>+IF(H371=0,"",'Ark1'!AH1101)</f>
        <v>25.743124598936248</v>
      </c>
      <c r="K371" s="222"/>
      <c r="L371" s="391">
        <f>+IF(J371=0,"",'Ark1'!AJ1101)</f>
        <v>1105</v>
      </c>
      <c r="M371" s="222"/>
      <c r="N371" s="222"/>
      <c r="O371" s="222"/>
      <c r="P371" s="33">
        <f>+IF(H371=0,"",'Ark1'!U1101)</f>
        <v>21.485138004246263</v>
      </c>
      <c r="Q371" s="221"/>
      <c r="R371" s="496">
        <f>+IF(L371=0,"",'Ark1'!AK1101)</f>
        <v>96.363167420814378</v>
      </c>
      <c r="S371" s="494"/>
      <c r="T371" s="497">
        <f>+IF(L371=0,"",'Ark1'!AL1101)</f>
        <v>23.092559374756128</v>
      </c>
      <c r="U371" s="221"/>
      <c r="V371" s="242">
        <f>+IF(H371=0,"",'Ark1'!T1101)</f>
        <v>6.5966029723991504</v>
      </c>
      <c r="W371" s="243">
        <f>+IF(H371=0,"",'Ark1'!W1101)</f>
        <v>8.1740976645435239</v>
      </c>
      <c r="X371" s="243">
        <f>+IF(H371=0,"",'Ark1'!X1101)</f>
        <v>95.116772823779172</v>
      </c>
      <c r="Y371" s="243">
        <f>+IF(H371=0,"",'Ark1'!Y1101)</f>
        <v>16.719745222929937</v>
      </c>
      <c r="Z371" s="243">
        <f>+IF(H371=0,"",'Ark1'!Z1101)</f>
        <v>2.8662420382165599</v>
      </c>
      <c r="AA371" s="243">
        <f>+IF(H371=0,"",'Ark1'!AA1101)</f>
        <v>5.9695398020322257</v>
      </c>
      <c r="AB371" s="242">
        <f>+IF(H371=0,"",'Ark1'!AC1101)</f>
        <v>1.5464187549015744</v>
      </c>
      <c r="AC371" s="243">
        <f>+IF(H371=0,"",'Ark1'!AE1101)</f>
        <v>37.240770723847362</v>
      </c>
      <c r="AD371" s="242">
        <f t="shared" si="280"/>
        <v>2.3872375560273627</v>
      </c>
      <c r="AE371" s="241">
        <f t="shared" si="281"/>
        <v>0.21231422505307856</v>
      </c>
      <c r="AF371" s="305"/>
      <c r="AI371" s="30"/>
      <c r="AJ371" s="28"/>
    </row>
    <row r="372" spans="1:60">
      <c r="A372" s="305"/>
      <c r="B372" s="305"/>
      <c r="C372" s="305"/>
      <c r="D372" s="305"/>
      <c r="E372" s="305"/>
      <c r="F372" s="305"/>
      <c r="G372" s="392"/>
      <c r="H372" s="392"/>
      <c r="I372" s="305"/>
      <c r="J372" s="305"/>
      <c r="K372" s="305"/>
      <c r="L372" s="392"/>
      <c r="M372" s="305"/>
      <c r="N372" s="305"/>
      <c r="O372" s="305"/>
      <c r="P372" s="305"/>
      <c r="Q372" s="305"/>
      <c r="R372" s="498"/>
      <c r="S372" s="498"/>
      <c r="T372" s="498"/>
      <c r="U372" s="305"/>
      <c r="V372" s="305"/>
      <c r="W372" s="305"/>
      <c r="X372" s="305"/>
      <c r="Y372" s="305"/>
      <c r="Z372" s="305"/>
      <c r="AA372" s="305"/>
      <c r="AB372" s="305"/>
      <c r="AC372" s="305"/>
      <c r="AD372" s="403"/>
      <c r="AE372" s="305"/>
      <c r="AF372" s="305"/>
      <c r="AI372" s="30"/>
      <c r="AJ372" s="28"/>
      <c r="AM372" s="28"/>
      <c r="AN372" s="28"/>
      <c r="AO372" s="28"/>
      <c r="AQ372" s="28"/>
      <c r="AS372" s="28"/>
      <c r="AT372" s="28"/>
    </row>
    <row r="373" spans="1:60" ht="15" customHeight="1">
      <c r="A373" s="305"/>
      <c r="B373" s="305"/>
      <c r="C373" s="349" t="s">
        <v>0</v>
      </c>
      <c r="D373" s="305"/>
      <c r="E373" s="350" t="str">
        <f>+D375</f>
        <v>U-</v>
      </c>
      <c r="F373" s="349" t="s">
        <v>582</v>
      </c>
      <c r="G373" s="392"/>
      <c r="H373" s="391">
        <f>SUM(H375:H386)</f>
        <v>77840</v>
      </c>
      <c r="I373" s="306"/>
      <c r="J373" s="306"/>
      <c r="K373" s="306"/>
      <c r="L373" s="392"/>
      <c r="M373" s="306"/>
      <c r="N373" s="306"/>
      <c r="O373" s="306"/>
      <c r="P373" s="272">
        <f>+Klasse!M37</f>
        <v>25.351039311408236</v>
      </c>
      <c r="Q373" s="305"/>
      <c r="R373" s="498"/>
      <c r="S373" s="498"/>
      <c r="T373" s="498"/>
      <c r="U373" s="305"/>
      <c r="V373" s="305"/>
      <c r="W373" s="307"/>
      <c r="X373" s="307"/>
      <c r="Y373" s="307"/>
      <c r="Z373" s="307"/>
      <c r="AA373" s="307"/>
      <c r="AB373" s="305"/>
      <c r="AC373" s="307"/>
      <c r="AD373" s="225"/>
      <c r="AE373" s="306"/>
      <c r="AF373" s="305"/>
      <c r="AG373" s="224"/>
      <c r="AI373" s="30"/>
      <c r="AJ373" s="28"/>
      <c r="AK373" s="225"/>
      <c r="AL373" s="29"/>
      <c r="AP373" s="29"/>
      <c r="BH373" s="236"/>
    </row>
    <row r="374" spans="1:60">
      <c r="A374" s="305"/>
      <c r="B374" s="305"/>
      <c r="C374" s="305"/>
      <c r="D374" s="305"/>
      <c r="E374" s="305"/>
      <c r="F374" s="305"/>
      <c r="G374" s="392"/>
      <c r="H374" s="392"/>
      <c r="I374" s="305"/>
      <c r="J374" s="305"/>
      <c r="K374" s="305"/>
      <c r="L374" s="392"/>
      <c r="M374" s="305"/>
      <c r="N374" s="305"/>
      <c r="O374" s="305"/>
      <c r="P374" s="305"/>
      <c r="Q374" s="305"/>
      <c r="R374" s="498"/>
      <c r="S374" s="498"/>
      <c r="T374" s="498"/>
      <c r="U374" s="305"/>
      <c r="V374" s="305"/>
      <c r="W374" s="305"/>
      <c r="X374" s="305"/>
      <c r="Y374" s="305"/>
      <c r="Z374" s="305"/>
      <c r="AA374" s="305"/>
      <c r="AB374" s="305"/>
      <c r="AC374" s="305"/>
      <c r="AD374" s="403"/>
      <c r="AE374" s="305"/>
      <c r="AF374" s="305"/>
      <c r="AI374" s="30"/>
      <c r="AJ374" s="28"/>
    </row>
    <row r="375" spans="1:60" ht="15.6">
      <c r="A375" s="305"/>
      <c r="B375" s="305">
        <f>+'Ark1'!C1102</f>
        <v>2023</v>
      </c>
      <c r="C375" s="240">
        <f>+'Ark1'!L1102</f>
        <v>10</v>
      </c>
      <c r="D375" s="240" t="str">
        <f t="shared" ref="D375:D386" si="282">+D148</f>
        <v>U-</v>
      </c>
      <c r="E375" s="240">
        <f>+'Ark1'!D1102</f>
        <v>1</v>
      </c>
      <c r="F375" s="240" t="str">
        <f t="shared" ref="F375:F386" si="283">+F360</f>
        <v>Jan</v>
      </c>
      <c r="G375" s="376">
        <f>+'Ark1'!Q1102</f>
        <v>176</v>
      </c>
      <c r="H375" s="376">
        <f>+'Ark1'!R1102</f>
        <v>359</v>
      </c>
      <c r="I375" s="242">
        <f>+IF(H375=0,"",'Ark1'!AG1102)</f>
        <v>4.0874416486394178</v>
      </c>
      <c r="J375" s="242">
        <f>+IF(H375=0,"",'Ark1'!AH1102)</f>
        <v>6.0277024303626447</v>
      </c>
      <c r="K375" s="222"/>
      <c r="L375" s="391">
        <f>+IF(J375=0,"",'Ark1'!AJ1102)</f>
        <v>56</v>
      </c>
      <c r="M375" s="222"/>
      <c r="N375" s="222"/>
      <c r="O375" s="222"/>
      <c r="P375" s="33">
        <f>+IF(H375=0,"",'Ark1'!U1102)</f>
        <v>30.825905292479096</v>
      </c>
      <c r="Q375" s="221"/>
      <c r="R375" s="496">
        <f>+IF(L375=0,"",'Ark1'!AK1102)</f>
        <v>108.00714285714282</v>
      </c>
      <c r="S375" s="494"/>
      <c r="T375" s="497">
        <f>+IF(L375=0,"",'Ark1'!AL1102)</f>
        <v>25.125842859995597</v>
      </c>
      <c r="U375" s="221"/>
      <c r="V375" s="242">
        <f>+IF(H375=0,"",'Ark1'!T1102)</f>
        <v>7.3927576601671312</v>
      </c>
      <c r="W375" s="243">
        <f>+IF(H375=0,"",'Ark1'!W1102)</f>
        <v>21.727019498607248</v>
      </c>
      <c r="X375" s="243">
        <f>+IF(H375=0,"",'Ark1'!X1102)</f>
        <v>100</v>
      </c>
      <c r="Y375" s="243">
        <f>+IF(H375=0,"",'Ark1'!Y1102)</f>
        <v>69.080779944289688</v>
      </c>
      <c r="Z375" s="243">
        <f>+IF(H375=0,"",'Ark1'!Z1102)</f>
        <v>21.169916434540394</v>
      </c>
      <c r="AA375" s="243">
        <f>+IF(H375=0,"",'Ark1'!AA1102)</f>
        <v>11.931861921587156</v>
      </c>
      <c r="AB375" s="242">
        <f>+IF(H375=0,"",'Ark1'!AC1102)</f>
        <v>1.8446800493437561</v>
      </c>
      <c r="AC375" s="243">
        <f>+IF(H375=0,"",'Ark1'!AE1102)</f>
        <v>45.814455564912194</v>
      </c>
      <c r="AD375" s="242">
        <f t="shared" ref="AD375:AD386" si="284">+IF(H375=0,"",+P375/C375)</f>
        <v>3.0825905292479097</v>
      </c>
      <c r="AE375" s="241">
        <f t="shared" ref="AE375:AE386" si="285">+IF(H375=0,"",G375/H375)</f>
        <v>0.49025069637883006</v>
      </c>
      <c r="AF375" s="305"/>
      <c r="AI375" s="30"/>
      <c r="AJ375" s="28"/>
    </row>
    <row r="376" spans="1:60" ht="15.6">
      <c r="A376" s="305"/>
      <c r="B376" s="305">
        <f>+'Ark1'!C1103</f>
        <v>2023</v>
      </c>
      <c r="C376" s="240">
        <f>+'Ark1'!L1103</f>
        <v>10</v>
      </c>
      <c r="D376" s="240" t="str">
        <f t="shared" si="282"/>
        <v>U-</v>
      </c>
      <c r="E376" s="240">
        <f>+'Ark1'!D1103</f>
        <v>2</v>
      </c>
      <c r="F376" s="240" t="str">
        <f t="shared" si="283"/>
        <v>Feb</v>
      </c>
      <c r="G376" s="376">
        <f>+'Ark1'!Q1103</f>
        <v>274</v>
      </c>
      <c r="H376" s="376">
        <f>+'Ark1'!R1103</f>
        <v>607</v>
      </c>
      <c r="I376" s="242">
        <f>+IF(H376=0,"",'Ark1'!AG1103)</f>
        <v>4.6836419753086407</v>
      </c>
      <c r="J376" s="242">
        <f>+IF(H376=0,"",'Ark1'!AH1103)</f>
        <v>6.9127957301554996</v>
      </c>
      <c r="K376" s="222"/>
      <c r="L376" s="391">
        <f>+IF(J376=0,"",'Ark1'!AJ1103)</f>
        <v>101</v>
      </c>
      <c r="M376" s="222"/>
      <c r="N376" s="222"/>
      <c r="O376" s="222"/>
      <c r="P376" s="33">
        <f>+IF(H376=0,"",'Ark1'!U1103)</f>
        <v>31.681878088962122</v>
      </c>
      <c r="Q376" s="221"/>
      <c r="R376" s="496">
        <f>+IF(L376=0,"",'Ark1'!AK1103)</f>
        <v>108.44455445544556</v>
      </c>
      <c r="S376" s="494"/>
      <c r="T376" s="497">
        <f>+IF(L376=0,"",'Ark1'!AL1103)</f>
        <v>26.673836472046833</v>
      </c>
      <c r="U376" s="221"/>
      <c r="V376" s="242">
        <f>+IF(H376=0,"",'Ark1'!T1103)</f>
        <v>7.2866556836902818</v>
      </c>
      <c r="W376" s="243">
        <f>+IF(H376=0,"",'Ark1'!W1103)</f>
        <v>20.098846787479403</v>
      </c>
      <c r="X376" s="243">
        <f>+IF(H376=0,"",'Ark1'!X1103)</f>
        <v>99.670510708401977</v>
      </c>
      <c r="Y376" s="243">
        <f>+IF(H376=0,"",'Ark1'!Y1103)</f>
        <v>84.349258649093883</v>
      </c>
      <c r="Z376" s="243">
        <f>+IF(H376=0,"",'Ark1'!Z1103)</f>
        <v>19.604612850082372</v>
      </c>
      <c r="AA376" s="243">
        <f>+IF(H376=0,"",'Ark1'!AA1103)</f>
        <v>9.6212063842465216</v>
      </c>
      <c r="AB376" s="242">
        <f>+IF(H376=0,"",'Ark1'!AC1103)</f>
        <v>1.7960793430837652</v>
      </c>
      <c r="AC376" s="243">
        <f>+IF(H376=0,"",'Ark1'!AE1103)</f>
        <v>51.844144576115148</v>
      </c>
      <c r="AD376" s="242">
        <f t="shared" si="284"/>
        <v>3.1681878088962123</v>
      </c>
      <c r="AE376" s="241">
        <f t="shared" si="285"/>
        <v>0.4514003294892916</v>
      </c>
      <c r="AF376" s="305"/>
      <c r="AI376" s="30"/>
      <c r="AJ376" s="28"/>
    </row>
    <row r="377" spans="1:60" ht="15.6">
      <c r="A377" s="305"/>
      <c r="B377" s="305">
        <f>+'Ark1'!C1104</f>
        <v>2023</v>
      </c>
      <c r="C377" s="240">
        <f>+'Ark1'!L1104</f>
        <v>10</v>
      </c>
      <c r="D377" s="240" t="str">
        <f t="shared" si="282"/>
        <v>U-</v>
      </c>
      <c r="E377" s="240">
        <f>+'Ark1'!D1104</f>
        <v>3</v>
      </c>
      <c r="F377" s="240" t="str">
        <f t="shared" si="283"/>
        <v>Mar</v>
      </c>
      <c r="G377" s="376">
        <f>+'Ark1'!Q1104</f>
        <v>1227</v>
      </c>
      <c r="H377" s="376">
        <f>+'Ark1'!R1104</f>
        <v>2169</v>
      </c>
      <c r="I377" s="242">
        <f>+IF(H377=0,"",'Ark1'!AG1104)</f>
        <v>4.6021642266072567</v>
      </c>
      <c r="J377" s="242">
        <f>+IF(H377=0,"",'Ark1'!AH1104)</f>
        <v>7.3042748876205454</v>
      </c>
      <c r="K377" s="222"/>
      <c r="L377" s="391">
        <f>+IF(J377=0,"",'Ark1'!AJ1104)</f>
        <v>403</v>
      </c>
      <c r="M377" s="222"/>
      <c r="N377" s="222"/>
      <c r="O377" s="222"/>
      <c r="P377" s="33">
        <f>+IF(H377=0,"",'Ark1'!U1104)</f>
        <v>39.280728446288606</v>
      </c>
      <c r="Q377" s="221"/>
      <c r="R377" s="496">
        <f>+IF(L377=0,"",'Ark1'!AK1104)</f>
        <v>113.88039702233252</v>
      </c>
      <c r="S377" s="494"/>
      <c r="T377" s="497">
        <f>+IF(L377=0,"",'Ark1'!AL1104)</f>
        <v>26.406755844835775</v>
      </c>
      <c r="U377" s="221"/>
      <c r="V377" s="242">
        <f>+IF(H377=0,"",'Ark1'!T1104)</f>
        <v>8.1802674043337902</v>
      </c>
      <c r="W377" s="243">
        <f>+IF(H377=0,"",'Ark1'!W1104)</f>
        <v>38.450899031811886</v>
      </c>
      <c r="X377" s="243">
        <f>+IF(H377=0,"",'Ark1'!X1104)</f>
        <v>100</v>
      </c>
      <c r="Y377" s="243">
        <f>+IF(H377=0,"",'Ark1'!Y1104)</f>
        <v>95.573997233748258</v>
      </c>
      <c r="Z377" s="243">
        <f>+IF(H377=0,"",'Ark1'!Z1104)</f>
        <v>48.732134624250797</v>
      </c>
      <c r="AA377" s="243">
        <f>+IF(H377=0,"",'Ark1'!AA1104)</f>
        <v>10.402787477299468</v>
      </c>
      <c r="AB377" s="242">
        <f>+IF(H377=0,"",'Ark1'!AC1104)</f>
        <v>2.0051243073033724</v>
      </c>
      <c r="AC377" s="243">
        <f>+IF(H377=0,"",'Ark1'!AE1104)</f>
        <v>47.966482959473446</v>
      </c>
      <c r="AD377" s="242">
        <f t="shared" si="284"/>
        <v>3.9280728446288604</v>
      </c>
      <c r="AE377" s="241">
        <f t="shared" si="285"/>
        <v>0.56569847856154909</v>
      </c>
      <c r="AF377" s="305"/>
      <c r="AI377" s="30"/>
      <c r="AJ377" s="28"/>
    </row>
    <row r="378" spans="1:60" ht="15.6">
      <c r="A378" s="305"/>
      <c r="B378" s="305">
        <f>+'Ark1'!C1105</f>
        <v>2023</v>
      </c>
      <c r="C378" s="240">
        <f>+'Ark1'!L1105</f>
        <v>10</v>
      </c>
      <c r="D378" s="240" t="str">
        <f t="shared" si="282"/>
        <v>U-</v>
      </c>
      <c r="E378" s="240">
        <f>+'Ark1'!D1105</f>
        <v>4</v>
      </c>
      <c r="F378" s="240" t="str">
        <f t="shared" si="283"/>
        <v>Apr</v>
      </c>
      <c r="G378" s="376">
        <f>+'Ark1'!Q1105</f>
        <v>61</v>
      </c>
      <c r="H378" s="376">
        <f>+'Ark1'!R1105</f>
        <v>82</v>
      </c>
      <c r="I378" s="242">
        <f>+IF(H378=0,"",'Ark1'!AG1105)</f>
        <v>2.9243937232524968</v>
      </c>
      <c r="J378" s="242">
        <f>+IF(H378=0,"",'Ark1'!AH1105)</f>
        <v>4.953345153990087</v>
      </c>
      <c r="K378" s="222"/>
      <c r="L378" s="391">
        <f>+IF(J378=0,"",'Ark1'!AJ1105)</f>
        <v>18</v>
      </c>
      <c r="M378" s="222"/>
      <c r="N378" s="222"/>
      <c r="O378" s="222"/>
      <c r="P378" s="33">
        <f>+IF(H378=0,"",'Ark1'!U1105)</f>
        <v>39.451219512195117</v>
      </c>
      <c r="Q378" s="221"/>
      <c r="R378" s="496">
        <f>+IF(L378=0,"",'Ark1'!AK1105)</f>
        <v>111.78888888888888</v>
      </c>
      <c r="S378" s="494"/>
      <c r="T378" s="497">
        <f>+IF(L378=0,"",'Ark1'!AL1105)</f>
        <v>24.443625178352779</v>
      </c>
      <c r="U378" s="221"/>
      <c r="V378" s="242">
        <f>+IF(H378=0,"",'Ark1'!T1105)</f>
        <v>7.8414634146341458</v>
      </c>
      <c r="W378" s="243">
        <f>+IF(H378=0,"",'Ark1'!W1105)</f>
        <v>36.585365853658544</v>
      </c>
      <c r="X378" s="243">
        <f>+IF(H378=0,"",'Ark1'!X1105)</f>
        <v>100</v>
      </c>
      <c r="Y378" s="243">
        <f>+IF(H378=0,"",'Ark1'!Y1105)</f>
        <v>89.024390243902431</v>
      </c>
      <c r="Z378" s="243">
        <f>+IF(H378=0,"",'Ark1'!Z1105)</f>
        <v>46.341463414634141</v>
      </c>
      <c r="AA378" s="243">
        <f>+IF(H378=0,"",'Ark1'!AA1105)</f>
        <v>12.204879511025249</v>
      </c>
      <c r="AB378" s="242">
        <f>+IF(H378=0,"",'Ark1'!AC1105)</f>
        <v>1.9597754487790473</v>
      </c>
      <c r="AC378" s="243">
        <f>+IF(H378=0,"",'Ark1'!AE1105)</f>
        <v>62.022070641949995</v>
      </c>
      <c r="AD378" s="242">
        <f t="shared" si="284"/>
        <v>3.9451219512195115</v>
      </c>
      <c r="AE378" s="241">
        <f t="shared" si="285"/>
        <v>0.74390243902439024</v>
      </c>
      <c r="AF378" s="305"/>
      <c r="AI378" s="30"/>
      <c r="AJ378" s="28"/>
    </row>
    <row r="379" spans="1:60" ht="15.6">
      <c r="A379" s="305"/>
      <c r="B379" s="305">
        <f>+'Ark1'!C1106</f>
        <v>2023</v>
      </c>
      <c r="C379" s="240">
        <f>+'Ark1'!L1106</f>
        <v>10</v>
      </c>
      <c r="D379" s="240" t="str">
        <f t="shared" si="282"/>
        <v>U-</v>
      </c>
      <c r="E379" s="240">
        <f>+'Ark1'!D1106</f>
        <v>5</v>
      </c>
      <c r="F379" s="240" t="str">
        <f t="shared" si="283"/>
        <v>Mai</v>
      </c>
      <c r="G379" s="376">
        <f>+'Ark1'!Q1106</f>
        <v>152</v>
      </c>
      <c r="H379" s="376">
        <f>+'Ark1'!R1106</f>
        <v>340</v>
      </c>
      <c r="I379" s="242">
        <f>+IF(H379=0,"",'Ark1'!AG1106)</f>
        <v>8.3743842364532046</v>
      </c>
      <c r="J379" s="242">
        <f>+IF(H379=0,"",'Ark1'!AH1106)</f>
        <v>9.2192878143651971</v>
      </c>
      <c r="K379" s="222"/>
      <c r="L379" s="391">
        <f>+IF(J379=0,"",'Ark1'!AJ1106)</f>
        <v>107</v>
      </c>
      <c r="M379" s="222"/>
      <c r="N379" s="222"/>
      <c r="O379" s="222"/>
      <c r="P379" s="33">
        <f>+IF(H379=0,"",'Ark1'!U1106)</f>
        <v>28.525588235294112</v>
      </c>
      <c r="Q379" s="221"/>
      <c r="R379" s="496">
        <f>+IF(L379=0,"",'Ark1'!AK1106)</f>
        <v>99.587850467289755</v>
      </c>
      <c r="S379" s="494"/>
      <c r="T379" s="497">
        <f>+IF(L379=0,"",'Ark1'!AL1106)</f>
        <v>26.609917016975121</v>
      </c>
      <c r="U379" s="221"/>
      <c r="V379" s="242">
        <f>+IF(H379=0,"",'Ark1'!T1106)</f>
        <v>7.8823529411764701</v>
      </c>
      <c r="W379" s="243">
        <f>+IF(H379=0,"",'Ark1'!W1106)</f>
        <v>28.52941176470588</v>
      </c>
      <c r="X379" s="243">
        <f>+IF(H379=0,"",'Ark1'!X1106)</f>
        <v>66.764705882352942</v>
      </c>
      <c r="Y379" s="243">
        <f>+IF(H379=0,"",'Ark1'!Y1106)</f>
        <v>48.235294117647058</v>
      </c>
      <c r="Z379" s="243">
        <f>+IF(H379=0,"",'Ark1'!Z1106)</f>
        <v>29.117647058823529</v>
      </c>
      <c r="AA379" s="243">
        <f>+IF(H379=0,"",'Ark1'!AA1106)</f>
        <v>14.571980302899702</v>
      </c>
      <c r="AB379" s="242">
        <f>+IF(H379=0,"",'Ark1'!AC1106)</f>
        <v>1.9427800862855815</v>
      </c>
      <c r="AC379" s="243">
        <f>+IF(H379=0,"",'Ark1'!AE1106)</f>
        <v>57.01470942755585</v>
      </c>
      <c r="AD379" s="242">
        <f t="shared" si="284"/>
        <v>2.852558823529411</v>
      </c>
      <c r="AE379" s="241">
        <f t="shared" si="285"/>
        <v>0.44705882352941179</v>
      </c>
      <c r="AF379" s="305"/>
      <c r="AI379" s="30"/>
      <c r="AJ379" s="28"/>
    </row>
    <row r="380" spans="1:60" ht="15.6">
      <c r="A380" s="305"/>
      <c r="B380" s="305">
        <f>+'Ark1'!C1107</f>
        <v>2023</v>
      </c>
      <c r="C380" s="240">
        <f>+'Ark1'!L1107</f>
        <v>10</v>
      </c>
      <c r="D380" s="240" t="str">
        <f t="shared" si="282"/>
        <v>U-</v>
      </c>
      <c r="E380" s="240">
        <f>+'Ark1'!D1107</f>
        <v>6</v>
      </c>
      <c r="F380" s="240" t="str">
        <f t="shared" si="283"/>
        <v>Jun</v>
      </c>
      <c r="G380" s="376">
        <f>+'Ark1'!Q1107</f>
        <v>219</v>
      </c>
      <c r="H380" s="376">
        <f>+'Ark1'!R1107</f>
        <v>649</v>
      </c>
      <c r="I380" s="242">
        <f>+IF(H380=0,"",'Ark1'!AG1107)</f>
        <v>10.764637585005804</v>
      </c>
      <c r="J380" s="242">
        <f>+IF(H380=0,"",'Ark1'!AH1107)</f>
        <v>10.864263950779007</v>
      </c>
      <c r="K380" s="222"/>
      <c r="L380" s="391">
        <f>+IF(J380=0,"",'Ark1'!AJ1107)</f>
        <v>457</v>
      </c>
      <c r="M380" s="222"/>
      <c r="N380" s="222"/>
      <c r="O380" s="222"/>
      <c r="P380" s="33">
        <f>+IF(H380=0,"",'Ark1'!U1107)</f>
        <v>21.905084745762721</v>
      </c>
      <c r="Q380" s="221"/>
      <c r="R380" s="496">
        <f>+IF(L380=0,"",'Ark1'!AK1107)</f>
        <v>90.080962800875326</v>
      </c>
      <c r="S380" s="494"/>
      <c r="T380" s="497">
        <f>+IF(L380=0,"",'Ark1'!AL1107)</f>
        <v>26.5464740321482</v>
      </c>
      <c r="U380" s="221"/>
      <c r="V380" s="242">
        <f>+IF(H380=0,"",'Ark1'!T1107)</f>
        <v>7.3929121725731868</v>
      </c>
      <c r="W380" s="243">
        <f>+IF(H380=0,"",'Ark1'!W1107)</f>
        <v>23.112480739599381</v>
      </c>
      <c r="X380" s="243">
        <f>+IF(H380=0,"",'Ark1'!X1107)</f>
        <v>72.110939907550062</v>
      </c>
      <c r="Y380" s="243">
        <f>+IF(H380=0,"",'Ark1'!Y1107)</f>
        <v>19.722650231124803</v>
      </c>
      <c r="Z380" s="243">
        <f>+IF(H380=0,"",'Ark1'!Z1107)</f>
        <v>11.55624036979969</v>
      </c>
      <c r="AA380" s="243">
        <f>+IF(H380=0,"",'Ark1'!AA1107)</f>
        <v>11.315428006542483</v>
      </c>
      <c r="AB380" s="242">
        <f>+IF(H380=0,"",'Ark1'!AC1107)</f>
        <v>1.7828179232030517</v>
      </c>
      <c r="AC380" s="243">
        <f>+IF(H380=0,"",'Ark1'!AE1107)</f>
        <v>55.498200174815686</v>
      </c>
      <c r="AD380" s="242">
        <f t="shared" si="284"/>
        <v>2.190508474576272</v>
      </c>
      <c r="AE380" s="241">
        <f t="shared" si="285"/>
        <v>0.33744221879815101</v>
      </c>
      <c r="AF380" s="305"/>
      <c r="AI380" s="30"/>
      <c r="AJ380" s="28"/>
    </row>
    <row r="381" spans="1:60" ht="15.6">
      <c r="A381" s="305"/>
      <c r="B381" s="305">
        <f>+'Ark1'!C1108</f>
        <v>2023</v>
      </c>
      <c r="C381" s="240">
        <f>+'Ark1'!L1108</f>
        <v>10</v>
      </c>
      <c r="D381" s="240" t="str">
        <f t="shared" si="282"/>
        <v>U-</v>
      </c>
      <c r="E381" s="240">
        <f>+'Ark1'!D1108</f>
        <v>7</v>
      </c>
      <c r="F381" s="240" t="str">
        <f t="shared" si="283"/>
        <v>Jul</v>
      </c>
      <c r="G381" s="376">
        <f>+'Ark1'!Q1108</f>
        <v>119</v>
      </c>
      <c r="H381" s="376">
        <f>+'Ark1'!R1108</f>
        <v>579</v>
      </c>
      <c r="I381" s="242">
        <f>+IF(H381=0,"",'Ark1'!AG1108)</f>
        <v>14.808184143222501</v>
      </c>
      <c r="J381" s="242">
        <f>+IF(H381=0,"",'Ark1'!AH1108)</f>
        <v>16.193211135190158</v>
      </c>
      <c r="K381" s="222"/>
      <c r="L381" s="391">
        <f>+IF(J381=0,"",'Ark1'!AJ1108)</f>
        <v>255</v>
      </c>
      <c r="M381" s="222"/>
      <c r="N381" s="222"/>
      <c r="O381" s="222"/>
      <c r="P381" s="33">
        <f>+IF(H381=0,"",'Ark1'!U1108)</f>
        <v>23.578238341968923</v>
      </c>
      <c r="Q381" s="221"/>
      <c r="R381" s="496">
        <f>+IF(L381=0,"",'Ark1'!AK1108)</f>
        <v>101.78039215686277</v>
      </c>
      <c r="S381" s="494"/>
      <c r="T381" s="497">
        <f>+IF(L381=0,"",'Ark1'!AL1108)</f>
        <v>22.876366968700346</v>
      </c>
      <c r="U381" s="221"/>
      <c r="V381" s="242">
        <f>+IF(H381=0,"",'Ark1'!T1108)</f>
        <v>6.842832469775475</v>
      </c>
      <c r="W381" s="243">
        <f>+IF(H381=0,"",'Ark1'!W1108)</f>
        <v>12.953367875647672</v>
      </c>
      <c r="X381" s="243">
        <f>+IF(H381=0,"",'Ark1'!X1108)</f>
        <v>94.818652849740928</v>
      </c>
      <c r="Y381" s="243">
        <f>+IF(H381=0,"",'Ark1'!Y1108)</f>
        <v>45.941278065630407</v>
      </c>
      <c r="Z381" s="243">
        <f>+IF(H381=0,"",'Ark1'!Z1108)</f>
        <v>4.6632124352331603</v>
      </c>
      <c r="AA381" s="243">
        <f>+IF(H381=0,"",'Ark1'!AA1108)</f>
        <v>6.5016917956569982</v>
      </c>
      <c r="AB381" s="242">
        <f>+IF(H381=0,"",'Ark1'!AC1108)</f>
        <v>1.6740928277033555</v>
      </c>
      <c r="AC381" s="243">
        <f>+IF(H381=0,"",'Ark1'!AE1108)</f>
        <v>37.676712994630883</v>
      </c>
      <c r="AD381" s="242">
        <f t="shared" si="284"/>
        <v>2.3578238341968922</v>
      </c>
      <c r="AE381" s="241">
        <f t="shared" si="285"/>
        <v>0.20552677029360966</v>
      </c>
      <c r="AF381" s="305"/>
      <c r="AI381" s="30"/>
      <c r="AJ381" s="28"/>
    </row>
    <row r="382" spans="1:60" ht="15.6">
      <c r="A382" s="305"/>
      <c r="B382" s="305">
        <f>+'Ark1'!C1109</f>
        <v>2023</v>
      </c>
      <c r="C382" s="240">
        <f>+'Ark1'!L1109</f>
        <v>10</v>
      </c>
      <c r="D382" s="240" t="str">
        <f t="shared" si="282"/>
        <v>U-</v>
      </c>
      <c r="E382" s="240">
        <f>+'Ark1'!D1109</f>
        <v>8</v>
      </c>
      <c r="F382" s="240" t="str">
        <f t="shared" si="283"/>
        <v>Aug</v>
      </c>
      <c r="G382" s="376">
        <f>+'Ark1'!Q1109</f>
        <v>1729</v>
      </c>
      <c r="H382" s="376">
        <f>+'Ark1'!R1109</f>
        <v>10450</v>
      </c>
      <c r="I382" s="242">
        <f>+IF(H382=0,"",'Ark1'!AG1109)</f>
        <v>10.096715910298649</v>
      </c>
      <c r="J382" s="242">
        <f>+IF(H382=0,"",'Ark1'!AH1109)</f>
        <v>11.613164161398483</v>
      </c>
      <c r="K382" s="222"/>
      <c r="L382" s="391">
        <f>+IF(J382=0,"",'Ark1'!AJ1109)</f>
        <v>6174</v>
      </c>
      <c r="M382" s="222"/>
      <c r="N382" s="222"/>
      <c r="O382" s="222"/>
      <c r="P382" s="33">
        <f>+IF(H382=0,"",'Ark1'!U1109)</f>
        <v>25.22937799043066</v>
      </c>
      <c r="Q382" s="221"/>
      <c r="R382" s="496">
        <f>+IF(L382=0,"",'Ark1'!AK1109)</f>
        <v>99.425364431487012</v>
      </c>
      <c r="S382" s="494"/>
      <c r="T382" s="497">
        <f>+IF(L382=0,"",'Ark1'!AL1109)</f>
        <v>25.440786278684769</v>
      </c>
      <c r="U382" s="221"/>
      <c r="V382" s="242">
        <f>+IF(H382=0,"",'Ark1'!T1109)</f>
        <v>6.7017224880382784</v>
      </c>
      <c r="W382" s="243">
        <f>+IF(H382=0,"",'Ark1'!W1109)</f>
        <v>10.593301435406701</v>
      </c>
      <c r="X382" s="243">
        <f>+IF(H382=0,"",'Ark1'!X1109)</f>
        <v>99.961722488038262</v>
      </c>
      <c r="Y382" s="243">
        <f>+IF(H382=0,"",'Ark1'!Y1109)</f>
        <v>59.732057416267921</v>
      </c>
      <c r="Z382" s="243">
        <f>+IF(H382=0,"",'Ark1'!Z1109)</f>
        <v>5.1387559808612435</v>
      </c>
      <c r="AA382" s="243">
        <f>+IF(H382=0,"",'Ark1'!AA1109)</f>
        <v>6.173991760137886</v>
      </c>
      <c r="AB382" s="242">
        <f>+IF(H382=0,"",'Ark1'!AC1109)</f>
        <v>1.5792696814714269</v>
      </c>
      <c r="AC382" s="243">
        <f>+IF(H382=0,"",'Ark1'!AE1109)</f>
        <v>53.829991265395201</v>
      </c>
      <c r="AD382" s="242">
        <f t="shared" si="284"/>
        <v>2.5229377990430661</v>
      </c>
      <c r="AE382" s="241">
        <f t="shared" si="285"/>
        <v>0.16545454545454547</v>
      </c>
      <c r="AF382" s="305"/>
      <c r="AI382" s="30"/>
      <c r="AJ382" s="28"/>
    </row>
    <row r="383" spans="1:60" ht="15.6">
      <c r="A383" s="305"/>
      <c r="B383" s="305">
        <f>+'Ark1'!C1110</f>
        <v>2023</v>
      </c>
      <c r="C383" s="240">
        <f>+'Ark1'!L1110</f>
        <v>10</v>
      </c>
      <c r="D383" s="240" t="str">
        <f t="shared" si="282"/>
        <v>U-</v>
      </c>
      <c r="E383" s="240">
        <f>+'Ark1'!D1110</f>
        <v>9</v>
      </c>
      <c r="F383" s="240" t="str">
        <f t="shared" si="283"/>
        <v>Sep</v>
      </c>
      <c r="G383" s="376">
        <f>+'Ark1'!Q1110</f>
        <v>4037</v>
      </c>
      <c r="H383" s="376">
        <f>+'Ark1'!R1110</f>
        <v>31081</v>
      </c>
      <c r="I383" s="242">
        <f>+IF(H383=0,"",'Ark1'!AG1110)</f>
        <v>8.6037608408604616</v>
      </c>
      <c r="J383" s="242">
        <f>+IF(H383=0,"",'Ark1'!AH1110)</f>
        <v>10.522158276389963</v>
      </c>
      <c r="K383" s="222"/>
      <c r="L383" s="391">
        <f>+IF(J383=0,"",'Ark1'!AJ1110)</f>
        <v>10271</v>
      </c>
      <c r="M383" s="222"/>
      <c r="N383" s="222"/>
      <c r="O383" s="222"/>
      <c r="P383" s="33">
        <f>+IF(H383=0,"",'Ark1'!U1110)</f>
        <v>24.466938000707597</v>
      </c>
      <c r="Q383" s="221"/>
      <c r="R383" s="496">
        <f>+IF(L383=0,"",'Ark1'!AK1110)</f>
        <v>98.797926199980324</v>
      </c>
      <c r="S383" s="494"/>
      <c r="T383" s="497">
        <f>+IF(L383=0,"",'Ark1'!AL1110)</f>
        <v>25.030656818855004</v>
      </c>
      <c r="U383" s="221"/>
      <c r="V383" s="242">
        <f>+IF(H383=0,"",'Ark1'!T1110)</f>
        <v>6.51388307969499</v>
      </c>
      <c r="W383" s="243">
        <f>+IF(H383=0,"",'Ark1'!W1110)</f>
        <v>5.6658408674109602</v>
      </c>
      <c r="X383" s="243">
        <f>+IF(H383=0,"",'Ark1'!X1110)</f>
        <v>99.967826003024356</v>
      </c>
      <c r="Y383" s="243">
        <f>+IF(H383=0,"",'Ark1'!Y1110)</f>
        <v>61.815900389305362</v>
      </c>
      <c r="Z383" s="243">
        <f>+IF(H383=0,"",'Ark1'!Z1110)</f>
        <v>1.1840030887037096</v>
      </c>
      <c r="AA383" s="243">
        <f>+IF(H383=0,"",'Ark1'!AA1110)</f>
        <v>3.9275446295804071</v>
      </c>
      <c r="AB383" s="242">
        <f>+IF(H383=0,"",'Ark1'!AC1110)</f>
        <v>1.3688761563563017</v>
      </c>
      <c r="AC383" s="243">
        <f>+IF(H383=0,"",'Ark1'!AE1110)</f>
        <v>45.465767696247319</v>
      </c>
      <c r="AD383" s="242">
        <f t="shared" si="284"/>
        <v>2.4466938000707597</v>
      </c>
      <c r="AE383" s="241">
        <f t="shared" si="285"/>
        <v>0.12988642579067597</v>
      </c>
      <c r="AF383" s="305"/>
      <c r="AI383" s="30"/>
      <c r="AJ383" s="28"/>
    </row>
    <row r="384" spans="1:60" ht="15.6">
      <c r="A384" s="305"/>
      <c r="B384" s="305">
        <f>+'Ark1'!C1111</f>
        <v>2023</v>
      </c>
      <c r="C384" s="240">
        <f>+'Ark1'!L1111</f>
        <v>10</v>
      </c>
      <c r="D384" s="240" t="str">
        <f t="shared" si="282"/>
        <v>U-</v>
      </c>
      <c r="E384" s="240">
        <f>+'Ark1'!D1111</f>
        <v>10</v>
      </c>
      <c r="F384" s="240" t="str">
        <f t="shared" si="283"/>
        <v>Okt</v>
      </c>
      <c r="G384" s="376">
        <f>+'Ark1'!Q1111</f>
        <v>4215</v>
      </c>
      <c r="H384" s="376">
        <f>+'Ark1'!R1111</f>
        <v>24489</v>
      </c>
      <c r="I384" s="242">
        <f>+IF(H384=0,"",'Ark1'!AG1111)</f>
        <v>5.9621368158113857</v>
      </c>
      <c r="J384" s="242">
        <f>+IF(H384=0,"",'Ark1'!AH1111)</f>
        <v>7.7238715179927748</v>
      </c>
      <c r="K384" s="222"/>
      <c r="L384" s="391">
        <f>+IF(J384=0,"",'Ark1'!AJ1111)</f>
        <v>8889</v>
      </c>
      <c r="M384" s="222"/>
      <c r="N384" s="222"/>
      <c r="O384" s="222"/>
      <c r="P384" s="33">
        <f>+IF(H384=0,"",'Ark1'!U1111)</f>
        <v>24.942390461023283</v>
      </c>
      <c r="Q384" s="221"/>
      <c r="R384" s="496">
        <f>+IF(L384=0,"",'Ark1'!AK1111)</f>
        <v>99.424974687816615</v>
      </c>
      <c r="S384" s="494"/>
      <c r="T384" s="497">
        <f>+IF(L384=0,"",'Ark1'!AL1111)</f>
        <v>24.891063629004609</v>
      </c>
      <c r="U384" s="221"/>
      <c r="V384" s="242">
        <f>+IF(H384=0,"",'Ark1'!T1111)</f>
        <v>6.7923149169014643</v>
      </c>
      <c r="W384" s="243">
        <f>+IF(H384=0,"",'Ark1'!W1111)</f>
        <v>10.747682633018904</v>
      </c>
      <c r="X384" s="243">
        <f>+IF(H384=0,"",'Ark1'!X1111)</f>
        <v>99.881579484666588</v>
      </c>
      <c r="Y384" s="243">
        <f>+IF(H384=0,"",'Ark1'!Y1111)</f>
        <v>48.924006696884319</v>
      </c>
      <c r="Z384" s="243">
        <f>+IF(H384=0,"",'Ark1'!Z1111)</f>
        <v>6.1211156029237612</v>
      </c>
      <c r="AA384" s="243">
        <f>+IF(H384=0,"",'Ark1'!AA1111)</f>
        <v>6.6306805438631189</v>
      </c>
      <c r="AB384" s="242">
        <f>+IF(H384=0,"",'Ark1'!AC1111)</f>
        <v>1.5733876710520871</v>
      </c>
      <c r="AC384" s="243">
        <f>+IF(H384=0,"",'Ark1'!AE1111)</f>
        <v>55.295756390317266</v>
      </c>
      <c r="AD384" s="242">
        <f t="shared" si="284"/>
        <v>2.4942390461023285</v>
      </c>
      <c r="AE384" s="241">
        <f t="shared" si="285"/>
        <v>0.17211809383804974</v>
      </c>
      <c r="AF384" s="305"/>
      <c r="AI384" s="30"/>
      <c r="AJ384" s="28"/>
    </row>
    <row r="385" spans="1:60" ht="15.6">
      <c r="A385" s="305"/>
      <c r="B385" s="305">
        <f>+'Ark1'!C1112</f>
        <v>2023</v>
      </c>
      <c r="C385" s="240">
        <f>+'Ark1'!L1112</f>
        <v>10</v>
      </c>
      <c r="D385" s="240" t="str">
        <f t="shared" si="282"/>
        <v>U-</v>
      </c>
      <c r="E385" s="240">
        <f>+'Ark1'!D1112</f>
        <v>11</v>
      </c>
      <c r="F385" s="240" t="str">
        <f t="shared" si="283"/>
        <v>Nov</v>
      </c>
      <c r="G385" s="376">
        <f>+'Ark1'!Q1112</f>
        <v>1911</v>
      </c>
      <c r="H385" s="376">
        <f>+'Ark1'!R1112</f>
        <v>6609</v>
      </c>
      <c r="I385" s="242">
        <f>+IF(H385=0,"",'Ark1'!AG1112)</f>
        <v>4.7661974268735934</v>
      </c>
      <c r="J385" s="242">
        <f>+IF(H385=0,"",'Ark1'!AH1112)</f>
        <v>6.3268585100796368</v>
      </c>
      <c r="K385" s="222"/>
      <c r="L385" s="391">
        <f>+IF(J385=0,"",'Ark1'!AJ1112)</f>
        <v>2567</v>
      </c>
      <c r="M385" s="222"/>
      <c r="N385" s="222"/>
      <c r="O385" s="222"/>
      <c r="P385" s="33">
        <f>+IF(H385=0,"",'Ark1'!U1112)</f>
        <v>25.97040399455291</v>
      </c>
      <c r="Q385" s="221"/>
      <c r="R385" s="496">
        <f>+IF(L385=0,"",'Ark1'!AK1112)</f>
        <v>99.148694974678435</v>
      </c>
      <c r="S385" s="494"/>
      <c r="T385" s="497">
        <f>+IF(L385=0,"",'Ark1'!AL1112)</f>
        <v>25.3281939410071</v>
      </c>
      <c r="U385" s="221"/>
      <c r="V385" s="242">
        <f>+IF(H385=0,"",'Ark1'!T1112)</f>
        <v>7.1145407777273428</v>
      </c>
      <c r="W385" s="243">
        <f>+IF(H385=0,"",'Ark1'!W1112)</f>
        <v>16.613708579210172</v>
      </c>
      <c r="X385" s="243">
        <f>+IF(H385=0,"",'Ark1'!X1112)</f>
        <v>99.712513239521854</v>
      </c>
      <c r="Y385" s="243">
        <f>+IF(H385=0,"",'Ark1'!Y1112)</f>
        <v>44.590709638371912</v>
      </c>
      <c r="Z385" s="243">
        <f>+IF(H385=0,"",'Ark1'!Z1112)</f>
        <v>11.36329247995158</v>
      </c>
      <c r="AA385" s="243">
        <f>+IF(H385=0,"",'Ark1'!AA1112)</f>
        <v>8.5609305041678319</v>
      </c>
      <c r="AB385" s="242">
        <f>+IF(H385=0,"",'Ark1'!AC1112)</f>
        <v>1.6581090316350988</v>
      </c>
      <c r="AC385" s="243">
        <f>+IF(H385=0,"",'Ark1'!AE1112)</f>
        <v>57.045791308205317</v>
      </c>
      <c r="AD385" s="242">
        <f t="shared" si="284"/>
        <v>2.5970403994552909</v>
      </c>
      <c r="AE385" s="241">
        <f t="shared" si="285"/>
        <v>0.28915115751248299</v>
      </c>
      <c r="AF385" s="305"/>
      <c r="AI385" s="30"/>
      <c r="AJ385" s="28"/>
    </row>
    <row r="386" spans="1:60" ht="15.6">
      <c r="A386" s="305"/>
      <c r="B386" s="305">
        <f>+'Ark1'!C1113</f>
        <v>2023</v>
      </c>
      <c r="C386" s="240">
        <f>+'Ark1'!L1113</f>
        <v>10</v>
      </c>
      <c r="D386" s="240" t="str">
        <f t="shared" si="282"/>
        <v>U-</v>
      </c>
      <c r="E386" s="240">
        <f>+'Ark1'!D1113</f>
        <v>12</v>
      </c>
      <c r="F386" s="240" t="str">
        <f t="shared" si="283"/>
        <v>Des</v>
      </c>
      <c r="G386" s="376">
        <f>+'Ark1'!Q1113</f>
        <v>179</v>
      </c>
      <c r="H386" s="376">
        <f>+'Ark1'!R1113</f>
        <v>426</v>
      </c>
      <c r="I386" s="242">
        <f>+IF(H386=0,"",'Ark1'!AG1113)</f>
        <v>5.1350048216007718</v>
      </c>
      <c r="J386" s="242">
        <f>+IF(H386=0,"",'Ark1'!AH1113)</f>
        <v>6.658182717801858</v>
      </c>
      <c r="K386" s="222"/>
      <c r="L386" s="391">
        <f>+IF(J386=0,"",'Ark1'!AJ1113)</f>
        <v>240</v>
      </c>
      <c r="M386" s="222"/>
      <c r="N386" s="222"/>
      <c r="O386" s="222"/>
      <c r="P386" s="33">
        <f>+IF(H386=0,"",'Ark1'!U1113)</f>
        <v>24.575586854460088</v>
      </c>
      <c r="Q386" s="221"/>
      <c r="R386" s="496">
        <f>+IF(L386=0,"",'Ark1'!AK1113)</f>
        <v>96.660416666666691</v>
      </c>
      <c r="S386" s="494"/>
      <c r="T386" s="497">
        <f>+IF(L386=0,"",'Ark1'!AL1113)</f>
        <v>25.68692264105384</v>
      </c>
      <c r="U386" s="221"/>
      <c r="V386" s="242">
        <f>+IF(H386=0,"",'Ark1'!T1113)</f>
        <v>7.1009389671361518</v>
      </c>
      <c r="W386" s="243">
        <f>+IF(H386=0,"",'Ark1'!W1113)</f>
        <v>14.553990610328636</v>
      </c>
      <c r="X386" s="243">
        <f>+IF(H386=0,"",'Ark1'!X1113)</f>
        <v>98.122065727699521</v>
      </c>
      <c r="Y386" s="243">
        <f>+IF(H386=0,"",'Ark1'!Y1113)</f>
        <v>33.098591549295776</v>
      </c>
      <c r="Z386" s="243">
        <f>+IF(H386=0,"",'Ark1'!Z1113)</f>
        <v>9.1549295774647881</v>
      </c>
      <c r="AA386" s="243">
        <f>+IF(H386=0,"",'Ark1'!AA1113)</f>
        <v>8.2440341359073734</v>
      </c>
      <c r="AB386" s="242">
        <f>+IF(H386=0,"",'Ark1'!AC1113)</f>
        <v>1.699668308164078</v>
      </c>
      <c r="AC386" s="243">
        <f>+IF(H386=0,"",'Ark1'!AE1113)</f>
        <v>42.314962318002046</v>
      </c>
      <c r="AD386" s="242">
        <f t="shared" si="284"/>
        <v>2.457558685446009</v>
      </c>
      <c r="AE386" s="241">
        <f t="shared" si="285"/>
        <v>0.42018779342723006</v>
      </c>
      <c r="AF386" s="305"/>
      <c r="AI386" s="30"/>
      <c r="AJ386" s="28"/>
    </row>
    <row r="387" spans="1:60">
      <c r="A387" s="305"/>
      <c r="B387" s="305"/>
      <c r="C387" s="305"/>
      <c r="D387" s="305"/>
      <c r="E387" s="305"/>
      <c r="F387" s="305"/>
      <c r="G387" s="392"/>
      <c r="H387" s="392"/>
      <c r="I387" s="305"/>
      <c r="J387" s="305"/>
      <c r="K387" s="305"/>
      <c r="L387" s="392"/>
      <c r="M387" s="305"/>
      <c r="N387" s="305"/>
      <c r="O387" s="305"/>
      <c r="P387" s="305"/>
      <c r="Q387" s="305"/>
      <c r="R387" s="498"/>
      <c r="S387" s="498"/>
      <c r="T387" s="498"/>
      <c r="U387" s="305"/>
      <c r="V387" s="305"/>
      <c r="W387" s="305"/>
      <c r="X387" s="305"/>
      <c r="Y387" s="305"/>
      <c r="Z387" s="305"/>
      <c r="AA387" s="305"/>
      <c r="AB387" s="305"/>
      <c r="AC387" s="305"/>
      <c r="AD387" s="403"/>
      <c r="AE387" s="305"/>
      <c r="AF387" s="305"/>
      <c r="AI387" s="30"/>
      <c r="AJ387" s="28"/>
      <c r="AM387" s="28"/>
      <c r="AN387" s="28"/>
      <c r="AO387" s="28"/>
      <c r="AQ387" s="28"/>
      <c r="AS387" s="28"/>
      <c r="AT387" s="28"/>
    </row>
    <row r="388" spans="1:60" ht="15" customHeight="1">
      <c r="A388" s="305"/>
      <c r="B388" s="305"/>
      <c r="C388" s="349" t="s">
        <v>0</v>
      </c>
      <c r="D388" s="305"/>
      <c r="E388" s="350" t="str">
        <f>+D390</f>
        <v>U</v>
      </c>
      <c r="F388" s="349" t="s">
        <v>582</v>
      </c>
      <c r="G388" s="392"/>
      <c r="H388" s="391">
        <f>SUM(H390:H401)</f>
        <v>18457</v>
      </c>
      <c r="I388" s="306"/>
      <c r="J388" s="306"/>
      <c r="K388" s="306"/>
      <c r="L388" s="392"/>
      <c r="M388" s="306"/>
      <c r="N388" s="306"/>
      <c r="O388" s="306"/>
      <c r="P388" s="272">
        <f>+Klasse!M38</f>
        <v>28.420198298748439</v>
      </c>
      <c r="Q388" s="305"/>
      <c r="R388" s="498"/>
      <c r="S388" s="498"/>
      <c r="T388" s="498"/>
      <c r="U388" s="305"/>
      <c r="V388" s="305"/>
      <c r="W388" s="307"/>
      <c r="X388" s="307"/>
      <c r="Y388" s="307"/>
      <c r="Z388" s="307"/>
      <c r="AA388" s="307"/>
      <c r="AB388" s="305"/>
      <c r="AC388" s="307"/>
      <c r="AD388" s="225"/>
      <c r="AE388" s="306"/>
      <c r="AF388" s="305"/>
      <c r="AG388" s="224"/>
      <c r="AI388" s="30"/>
      <c r="AJ388" s="28"/>
      <c r="AK388" s="225"/>
      <c r="AL388" s="29"/>
      <c r="AP388" s="29"/>
      <c r="BH388" s="236"/>
    </row>
    <row r="389" spans="1:60">
      <c r="A389" s="305"/>
      <c r="B389" s="305"/>
      <c r="C389" s="305"/>
      <c r="D389" s="305"/>
      <c r="E389" s="305"/>
      <c r="F389" s="305"/>
      <c r="G389" s="392"/>
      <c r="H389" s="392"/>
      <c r="I389" s="305"/>
      <c r="J389" s="305"/>
      <c r="K389" s="305"/>
      <c r="L389" s="392"/>
      <c r="M389" s="305"/>
      <c r="N389" s="305"/>
      <c r="O389" s="305"/>
      <c r="P389" s="305"/>
      <c r="Q389" s="305"/>
      <c r="R389" s="498"/>
      <c r="S389" s="498"/>
      <c r="T389" s="498"/>
      <c r="U389" s="305"/>
      <c r="V389" s="305"/>
      <c r="W389" s="305"/>
      <c r="X389" s="305"/>
      <c r="Y389" s="305"/>
      <c r="Z389" s="305"/>
      <c r="AA389" s="305"/>
      <c r="AB389" s="305"/>
      <c r="AC389" s="305"/>
      <c r="AD389" s="403"/>
      <c r="AE389" s="305"/>
      <c r="AF389" s="305"/>
      <c r="AI389" s="30"/>
      <c r="AJ389" s="28"/>
    </row>
    <row r="390" spans="1:60" ht="15.6">
      <c r="A390" s="305"/>
      <c r="B390" s="305">
        <f>+'Ark1'!C1114</f>
        <v>2023</v>
      </c>
      <c r="C390" s="240">
        <f>+'Ark1'!L1114</f>
        <v>11</v>
      </c>
      <c r="D390" s="240" t="str">
        <f t="shared" ref="D390:D401" si="286">+D163</f>
        <v>U</v>
      </c>
      <c r="E390" s="240">
        <f>+'Ark1'!D1114</f>
        <v>1</v>
      </c>
      <c r="F390" s="240" t="str">
        <f t="shared" ref="F390:F401" si="287">+F375</f>
        <v>Jan</v>
      </c>
      <c r="G390" s="376">
        <f>+'Ark1'!Q1114</f>
        <v>63</v>
      </c>
      <c r="H390" s="376">
        <f>+'Ark1'!R1114</f>
        <v>105</v>
      </c>
      <c r="I390" s="242">
        <f>+IF(H390=0,"",'Ark1'!AG1114)</f>
        <v>1.19549128999203</v>
      </c>
      <c r="J390" s="242">
        <f>+IF(H390=0,"",'Ark1'!AH1114)</f>
        <v>1.8837761582622523</v>
      </c>
      <c r="K390" s="222"/>
      <c r="L390" s="391">
        <f>+IF(J390=0,"",'Ark1'!AJ1114)</f>
        <v>17</v>
      </c>
      <c r="M390" s="222"/>
      <c r="N390" s="222"/>
      <c r="O390" s="222"/>
      <c r="P390" s="33">
        <f>+IF(H390=0,"",'Ark1'!U1114)</f>
        <v>32.938095238095237</v>
      </c>
      <c r="Q390" s="221"/>
      <c r="R390" s="496">
        <f>+IF(L390=0,"",'Ark1'!AK1114)</f>
        <v>115.72941176470596</v>
      </c>
      <c r="S390" s="494"/>
      <c r="T390" s="497">
        <f>+IF(L390=0,"",'Ark1'!AL1114)</f>
        <v>26.191490216125246</v>
      </c>
      <c r="U390" s="221"/>
      <c r="V390" s="242">
        <f>+IF(H390=0,"",'Ark1'!T1114)</f>
        <v>7.1714285714285744</v>
      </c>
      <c r="W390" s="243">
        <f>+IF(H390=0,"",'Ark1'!W1114)</f>
        <v>18.095238095238088</v>
      </c>
      <c r="X390" s="243">
        <f>+IF(H390=0,"",'Ark1'!X1114)</f>
        <v>100</v>
      </c>
      <c r="Y390" s="243">
        <f>+IF(H390=0,"",'Ark1'!Y1114)</f>
        <v>79.047619047619051</v>
      </c>
      <c r="Z390" s="243">
        <f>+IF(H390=0,"",'Ark1'!Z1114)</f>
        <v>24.761904761904756</v>
      </c>
      <c r="AA390" s="243">
        <f>+IF(H390=0,"",'Ark1'!AA1114)</f>
        <v>11.987544177999981</v>
      </c>
      <c r="AB390" s="242">
        <f>+IF(H390=0,"",'Ark1'!AC1114)</f>
        <v>2.0258197299442258</v>
      </c>
      <c r="AC390" s="243">
        <f>+IF(H390=0,"",'Ark1'!AE1114)</f>
        <v>35.170796311656886</v>
      </c>
      <c r="AD390" s="242">
        <f t="shared" ref="AD390:AD401" si="288">+IF(H390=0,"",+P390/C390)</f>
        <v>2.9943722943722944</v>
      </c>
      <c r="AE390" s="241">
        <f t="shared" ref="AE390:AE398" si="289">+IF(H390=0,"",G390/H390)</f>
        <v>0.6</v>
      </c>
      <c r="AF390" s="305"/>
      <c r="AI390" s="30"/>
      <c r="AJ390" s="28"/>
    </row>
    <row r="391" spans="1:60" ht="15.6">
      <c r="A391" s="305"/>
      <c r="B391" s="305">
        <f>+'Ark1'!C1115</f>
        <v>2023</v>
      </c>
      <c r="C391" s="240">
        <f>+'Ark1'!L1115</f>
        <v>11</v>
      </c>
      <c r="D391" s="240" t="str">
        <f t="shared" si="286"/>
        <v>U</v>
      </c>
      <c r="E391" s="240">
        <f>+'Ark1'!D1115</f>
        <v>2</v>
      </c>
      <c r="F391" s="240" t="str">
        <f t="shared" si="287"/>
        <v>Feb</v>
      </c>
      <c r="G391" s="376">
        <f>+'Ark1'!Q1115</f>
        <v>119</v>
      </c>
      <c r="H391" s="376">
        <f>+'Ark1'!R1115</f>
        <v>209</v>
      </c>
      <c r="I391" s="242">
        <f>+IF(H391=0,"",'Ark1'!AG1115)</f>
        <v>1.612654320987654</v>
      </c>
      <c r="J391" s="242">
        <f>+IF(H391=0,"",'Ark1'!AH1115)</f>
        <v>2.7193370928363394</v>
      </c>
      <c r="K391" s="222"/>
      <c r="L391" s="391">
        <f>+IF(J391=0,"",'Ark1'!AJ1115)</f>
        <v>34</v>
      </c>
      <c r="M391" s="222"/>
      <c r="N391" s="222"/>
      <c r="O391" s="222"/>
      <c r="P391" s="33">
        <f>+IF(H391=0,"",'Ark1'!U1115)</f>
        <v>36.19617224880384</v>
      </c>
      <c r="Q391" s="221"/>
      <c r="R391" s="496">
        <f>+IF(L391=0,"",'Ark1'!AK1115)</f>
        <v>111.68235294117648</v>
      </c>
      <c r="S391" s="494"/>
      <c r="T391" s="497">
        <f>+IF(L391=0,"",'Ark1'!AL1115)</f>
        <v>29.025756875122099</v>
      </c>
      <c r="U391" s="221"/>
      <c r="V391" s="242">
        <f>+IF(H391=0,"",'Ark1'!T1115)</f>
        <v>7.6698564593301439</v>
      </c>
      <c r="W391" s="243">
        <f>+IF(H391=0,"",'Ark1'!W1115)</f>
        <v>31.100478468899528</v>
      </c>
      <c r="X391" s="243">
        <f>+IF(H391=0,"",'Ark1'!X1115)</f>
        <v>100</v>
      </c>
      <c r="Y391" s="243">
        <f>+IF(H391=0,"",'Ark1'!Y1115)</f>
        <v>89.952153110047817</v>
      </c>
      <c r="Z391" s="243">
        <f>+IF(H391=0,"",'Ark1'!Z1115)</f>
        <v>31.578947368421055</v>
      </c>
      <c r="AA391" s="243">
        <f>+IF(H391=0,"",'Ark1'!AA1115)</f>
        <v>11.741582944276132</v>
      </c>
      <c r="AB391" s="242">
        <f>+IF(H391=0,"",'Ark1'!AC1115)</f>
        <v>2.1344968992455566</v>
      </c>
      <c r="AC391" s="243">
        <f>+IF(H391=0,"",'Ark1'!AE1115)</f>
        <v>53.018650042008439</v>
      </c>
      <c r="AD391" s="242">
        <f t="shared" si="288"/>
        <v>3.2905611135276218</v>
      </c>
      <c r="AE391" s="241">
        <f t="shared" si="289"/>
        <v>0.56937799043062198</v>
      </c>
      <c r="AF391" s="305"/>
      <c r="AI391" s="30"/>
      <c r="AJ391" s="28"/>
    </row>
    <row r="392" spans="1:60" ht="15.6">
      <c r="A392" s="305"/>
      <c r="B392" s="305">
        <f>+'Ark1'!C1116</f>
        <v>2023</v>
      </c>
      <c r="C392" s="240">
        <f>+'Ark1'!L1116</f>
        <v>11</v>
      </c>
      <c r="D392" s="240" t="str">
        <f t="shared" si="286"/>
        <v>U</v>
      </c>
      <c r="E392" s="240">
        <f>+'Ark1'!D1116</f>
        <v>3</v>
      </c>
      <c r="F392" s="240" t="str">
        <f t="shared" si="287"/>
        <v>Mar</v>
      </c>
      <c r="G392" s="376">
        <f>+'Ark1'!Q1116</f>
        <v>482</v>
      </c>
      <c r="H392" s="376">
        <f>+'Ark1'!R1116</f>
        <v>741</v>
      </c>
      <c r="I392" s="242">
        <f>+IF(H392=0,"",'Ark1'!AG1116)</f>
        <v>1.5722469764481222</v>
      </c>
      <c r="J392" s="242">
        <f>+IF(H392=0,"",'Ark1'!AH1116)</f>
        <v>2.8221196507643702</v>
      </c>
      <c r="K392" s="222"/>
      <c r="L392" s="391">
        <f>+IF(J392=0,"",'Ark1'!AJ1116)</f>
        <v>145</v>
      </c>
      <c r="M392" s="222"/>
      <c r="N392" s="222"/>
      <c r="O392" s="222"/>
      <c r="P392" s="33">
        <f>+IF(H392=0,"",'Ark1'!U1116)</f>
        <v>44.424156545209186</v>
      </c>
      <c r="Q392" s="221"/>
      <c r="R392" s="496">
        <f>+IF(L392=0,"",'Ark1'!AK1116)</f>
        <v>115.14827586206899</v>
      </c>
      <c r="S392" s="494"/>
      <c r="T392" s="497">
        <f>+IF(L392=0,"",'Ark1'!AL1116)</f>
        <v>28.480979160082025</v>
      </c>
      <c r="U392" s="221"/>
      <c r="V392" s="242">
        <f>+IF(H392=0,"",'Ark1'!T1116)</f>
        <v>8.9635627530364381</v>
      </c>
      <c r="W392" s="243">
        <f>+IF(H392=0,"",'Ark1'!W1116)</f>
        <v>52.091767881241566</v>
      </c>
      <c r="X392" s="243">
        <f>+IF(H392=0,"",'Ark1'!X1116)</f>
        <v>100</v>
      </c>
      <c r="Y392" s="243">
        <f>+IF(H392=0,"",'Ark1'!Y1116)</f>
        <v>99.460188933873155</v>
      </c>
      <c r="Z392" s="243">
        <f>+IF(H392=0,"",'Ark1'!Z1116)</f>
        <v>66.396761133603235</v>
      </c>
      <c r="AA392" s="243">
        <f>+IF(H392=0,"",'Ark1'!AA1116)</f>
        <v>10.894339651136688</v>
      </c>
      <c r="AB392" s="242">
        <f>+IF(H392=0,"",'Ark1'!AC1116)</f>
        <v>2.1445773798349697</v>
      </c>
      <c r="AC392" s="243">
        <f>+IF(H392=0,"",'Ark1'!AE1116)</f>
        <v>39.296090818280163</v>
      </c>
      <c r="AD392" s="242">
        <f t="shared" si="288"/>
        <v>4.0385596859281074</v>
      </c>
      <c r="AE392" s="241">
        <f t="shared" si="289"/>
        <v>0.65047233468286103</v>
      </c>
      <c r="AF392" s="305"/>
      <c r="AI392" s="30"/>
      <c r="AJ392" s="28"/>
    </row>
    <row r="393" spans="1:60" ht="15.6">
      <c r="A393" s="305"/>
      <c r="B393" s="305">
        <f>+'Ark1'!C1117</f>
        <v>2023</v>
      </c>
      <c r="C393" s="240">
        <f>+'Ark1'!L1117</f>
        <v>11</v>
      </c>
      <c r="D393" s="240" t="str">
        <f t="shared" si="286"/>
        <v>U</v>
      </c>
      <c r="E393" s="240">
        <f>+'Ark1'!D1117</f>
        <v>4</v>
      </c>
      <c r="F393" s="240" t="str">
        <f t="shared" si="287"/>
        <v>Apr</v>
      </c>
      <c r="G393" s="376">
        <f>+'Ark1'!Q1117</f>
        <v>22</v>
      </c>
      <c r="H393" s="376">
        <f>+'Ark1'!R1117</f>
        <v>30</v>
      </c>
      <c r="I393" s="242">
        <f>+IF(H393=0,"",'Ark1'!AG1117)</f>
        <v>1.0699001426533523</v>
      </c>
      <c r="J393" s="242">
        <f>+IF(H393=0,"",'Ark1'!AH1117)</f>
        <v>2.0229859713915621</v>
      </c>
      <c r="K393" s="222"/>
      <c r="L393" s="391">
        <f>+IF(J393=0,"",'Ark1'!AJ1117)</f>
        <v>5</v>
      </c>
      <c r="M393" s="222"/>
      <c r="N393" s="222"/>
      <c r="O393" s="222"/>
      <c r="P393" s="33">
        <f>+IF(H393=0,"",'Ark1'!U1117)</f>
        <v>44.039999999999992</v>
      </c>
      <c r="Q393" s="221"/>
      <c r="R393" s="496">
        <f>+IF(L393=0,"",'Ark1'!AK1117)</f>
        <v>115.3</v>
      </c>
      <c r="S393" s="494"/>
      <c r="T393" s="497">
        <f>+IF(L393=0,"",'Ark1'!AL1117)</f>
        <v>28.4071672684479</v>
      </c>
      <c r="U393" s="221"/>
      <c r="V393" s="242">
        <f>+IF(H393=0,"",'Ark1'!T1117)</f>
        <v>8.7666666666666693</v>
      </c>
      <c r="W393" s="243">
        <f>+IF(H393=0,"",'Ark1'!W1117)</f>
        <v>56.66666666666665</v>
      </c>
      <c r="X393" s="243">
        <f>+IF(H393=0,"",'Ark1'!X1117)</f>
        <v>100</v>
      </c>
      <c r="Y393" s="243">
        <f>+IF(H393=0,"",'Ark1'!Y1117)</f>
        <v>100</v>
      </c>
      <c r="Z393" s="243">
        <f>+IF(H393=0,"",'Ark1'!Z1117)</f>
        <v>66.666666666666686</v>
      </c>
      <c r="AA393" s="243">
        <f>+IF(H393=0,"",'Ark1'!AA1117)</f>
        <v>8.8898668906420664</v>
      </c>
      <c r="AB393" s="242">
        <f>+IF(H393=0,"",'Ark1'!AC1117)</f>
        <v>1.8381754238616279</v>
      </c>
      <c r="AC393" s="243">
        <f>+IF(H393=0,"",'Ark1'!AE1117)</f>
        <v>42.343040438596503</v>
      </c>
      <c r="AD393" s="242">
        <f t="shared" si="288"/>
        <v>4.003636363636363</v>
      </c>
      <c r="AE393" s="241">
        <f t="shared" si="289"/>
        <v>0.73333333333333328</v>
      </c>
      <c r="AF393" s="305"/>
      <c r="AI393" s="30"/>
      <c r="AJ393" s="28"/>
    </row>
    <row r="394" spans="1:60" ht="15.6">
      <c r="A394" s="305"/>
      <c r="B394" s="305">
        <f>+'Ark1'!C1118</f>
        <v>2023</v>
      </c>
      <c r="C394" s="240">
        <f>+'Ark1'!L1118</f>
        <v>11</v>
      </c>
      <c r="D394" s="240" t="str">
        <f t="shared" si="286"/>
        <v>U</v>
      </c>
      <c r="E394" s="240">
        <f>+'Ark1'!D1118</f>
        <v>5</v>
      </c>
      <c r="F394" s="240" t="str">
        <f t="shared" si="287"/>
        <v>Mai</v>
      </c>
      <c r="G394" s="376">
        <f>+'Ark1'!Q1118</f>
        <v>79</v>
      </c>
      <c r="H394" s="376">
        <f>+'Ark1'!R1118</f>
        <v>135</v>
      </c>
      <c r="I394" s="242">
        <f>+IF(H394=0,"",'Ark1'!AG1118)</f>
        <v>3.3251231527093599</v>
      </c>
      <c r="J394" s="242">
        <f>+IF(H394=0,"",'Ark1'!AH1118)</f>
        <v>4.2175815422228702</v>
      </c>
      <c r="K394" s="222"/>
      <c r="L394" s="391">
        <f>+IF(J394=0,"",'Ark1'!AJ1118)</f>
        <v>59</v>
      </c>
      <c r="M394" s="222"/>
      <c r="N394" s="222"/>
      <c r="O394" s="222"/>
      <c r="P394" s="33">
        <f>+IF(H394=0,"",'Ark1'!U1118)</f>
        <v>32.865925925925929</v>
      </c>
      <c r="Q394" s="221"/>
      <c r="R394" s="496">
        <f>+IF(L394=0,"",'Ark1'!AK1118)</f>
        <v>99.738983050847494</v>
      </c>
      <c r="S394" s="494"/>
      <c r="T394" s="497">
        <f>+IF(L394=0,"",'Ark1'!AL1118)</f>
        <v>28.760873848501959</v>
      </c>
      <c r="U394" s="221"/>
      <c r="V394" s="242">
        <f>+IF(H394=0,"",'Ark1'!T1118)</f>
        <v>8.4444444444444446</v>
      </c>
      <c r="W394" s="243">
        <f>+IF(H394=0,"",'Ark1'!W1118)</f>
        <v>36.296296296296305</v>
      </c>
      <c r="X394" s="243">
        <f>+IF(H394=0,"",'Ark1'!X1118)</f>
        <v>74.81481481481481</v>
      </c>
      <c r="Y394" s="243">
        <f>+IF(H394=0,"",'Ark1'!Y1118)</f>
        <v>49.629629629629619</v>
      </c>
      <c r="Z394" s="243">
        <f>+IF(H394=0,"",'Ark1'!Z1118)</f>
        <v>43.703703703703695</v>
      </c>
      <c r="AA394" s="243">
        <f>+IF(H394=0,"",'Ark1'!AA1118)</f>
        <v>17.972687768504255</v>
      </c>
      <c r="AB394" s="242">
        <f>+IF(H394=0,"",'Ark1'!AC1118)</f>
        <v>2.0098522763724445</v>
      </c>
      <c r="AC394" s="243">
        <f>+IF(H394=0,"",'Ark1'!AE1118)</f>
        <v>65.34860200964593</v>
      </c>
      <c r="AD394" s="242">
        <f t="shared" si="288"/>
        <v>2.9878114478114481</v>
      </c>
      <c r="AE394" s="241">
        <f t="shared" si="289"/>
        <v>0.58518518518518514</v>
      </c>
      <c r="AF394" s="305"/>
      <c r="AI394" s="30"/>
      <c r="AJ394" s="28"/>
    </row>
    <row r="395" spans="1:60" ht="15.6">
      <c r="A395" s="305"/>
      <c r="B395" s="305">
        <f>+'Ark1'!C1119</f>
        <v>2023</v>
      </c>
      <c r="C395" s="240">
        <f>+'Ark1'!L1119</f>
        <v>11</v>
      </c>
      <c r="D395" s="240" t="str">
        <f t="shared" si="286"/>
        <v>U</v>
      </c>
      <c r="E395" s="240">
        <f>+'Ark1'!D1119</f>
        <v>6</v>
      </c>
      <c r="F395" s="240" t="str">
        <f t="shared" si="287"/>
        <v>Jun</v>
      </c>
      <c r="G395" s="376">
        <f>+'Ark1'!Q1119</f>
        <v>101</v>
      </c>
      <c r="H395" s="376">
        <f>+'Ark1'!R1119</f>
        <v>254</v>
      </c>
      <c r="I395" s="242">
        <f>+IF(H395=0,"",'Ark1'!AG1119)</f>
        <v>4.2129706418974964</v>
      </c>
      <c r="J395" s="242">
        <f>+IF(H395=0,"",'Ark1'!AH1119)</f>
        <v>4.3562821969711489</v>
      </c>
      <c r="K395" s="222"/>
      <c r="L395" s="391">
        <f>+IF(J395=0,"",'Ark1'!AJ1119)</f>
        <v>191</v>
      </c>
      <c r="M395" s="222"/>
      <c r="N395" s="222"/>
      <c r="O395" s="222"/>
      <c r="P395" s="33">
        <f>+IF(H395=0,"",'Ark1'!U1119)</f>
        <v>22.442519685039375</v>
      </c>
      <c r="Q395" s="221"/>
      <c r="R395" s="496">
        <f>+IF(L395=0,"",'Ark1'!AK1119)</f>
        <v>89.113612565444996</v>
      </c>
      <c r="S395" s="494"/>
      <c r="T395" s="497">
        <f>+IF(L395=0,"",'Ark1'!AL1119)</f>
        <v>28.334385637432032</v>
      </c>
      <c r="U395" s="221"/>
      <c r="V395" s="242">
        <f>+IF(H395=0,"",'Ark1'!T1119)</f>
        <v>7.8307086614173249</v>
      </c>
      <c r="W395" s="243">
        <f>+IF(H395=0,"",'Ark1'!W1119)</f>
        <v>29.921259842519689</v>
      </c>
      <c r="X395" s="243">
        <f>+IF(H395=0,"",'Ark1'!X1119)</f>
        <v>85.826771653543261</v>
      </c>
      <c r="Y395" s="243">
        <f>+IF(H395=0,"",'Ark1'!Y1119)</f>
        <v>19.291338582677174</v>
      </c>
      <c r="Z395" s="243">
        <f>+IF(H395=0,"",'Ark1'!Z1119)</f>
        <v>10.629921259842519</v>
      </c>
      <c r="AA395" s="243">
        <f>+IF(H395=0,"",'Ark1'!AA1119)</f>
        <v>10.395055000063092</v>
      </c>
      <c r="AB395" s="242">
        <f>+IF(H395=0,"",'Ark1'!AC1119)</f>
        <v>1.7088473718617114</v>
      </c>
      <c r="AC395" s="243">
        <f>+IF(H395=0,"",'Ark1'!AE1119)</f>
        <v>57.337321935102317</v>
      </c>
      <c r="AD395" s="242">
        <f t="shared" si="288"/>
        <v>2.0402290622763068</v>
      </c>
      <c r="AE395" s="241">
        <f t="shared" si="289"/>
        <v>0.39763779527559057</v>
      </c>
      <c r="AF395" s="305"/>
      <c r="AI395" s="30"/>
      <c r="AJ395" s="28"/>
    </row>
    <row r="396" spans="1:60" ht="15.6">
      <c r="A396" s="305"/>
      <c r="B396" s="305">
        <f>+'Ark1'!C1120</f>
        <v>2023</v>
      </c>
      <c r="C396" s="240">
        <f>+'Ark1'!L1120</f>
        <v>11</v>
      </c>
      <c r="D396" s="240" t="str">
        <f t="shared" si="286"/>
        <v>U</v>
      </c>
      <c r="E396" s="240">
        <f>+'Ark1'!D1120</f>
        <v>7</v>
      </c>
      <c r="F396" s="240" t="str">
        <f t="shared" si="287"/>
        <v>Jul</v>
      </c>
      <c r="G396" s="376">
        <f>+'Ark1'!Q1120</f>
        <v>51</v>
      </c>
      <c r="H396" s="376">
        <f>+'Ark1'!R1120</f>
        <v>136</v>
      </c>
      <c r="I396" s="242">
        <f>+IF(H396=0,"",'Ark1'!AG1120)</f>
        <v>3.4782608695652173</v>
      </c>
      <c r="J396" s="242">
        <f>+IF(H396=0,"",'Ark1'!AH1120)</f>
        <v>3.8953475269169218</v>
      </c>
      <c r="K396" s="222"/>
      <c r="L396" s="391">
        <f>+IF(J396=0,"",'Ark1'!AJ1120)</f>
        <v>62</v>
      </c>
      <c r="M396" s="222"/>
      <c r="N396" s="222"/>
      <c r="O396" s="222"/>
      <c r="P396" s="33">
        <f>+IF(H396=0,"",'Ark1'!U1120)</f>
        <v>24.147058823529409</v>
      </c>
      <c r="Q396" s="221"/>
      <c r="R396" s="496">
        <f>+IF(L396=0,"",'Ark1'!AK1120)</f>
        <v>106.98225806451612</v>
      </c>
      <c r="S396" s="494"/>
      <c r="T396" s="497">
        <f>+IF(L396=0,"",'Ark1'!AL1120)</f>
        <v>20.062325811066284</v>
      </c>
      <c r="U396" s="221"/>
      <c r="V396" s="242">
        <f>+IF(H396=0,"",'Ark1'!T1120)</f>
        <v>7.2941176470588243</v>
      </c>
      <c r="W396" s="243">
        <f>+IF(H396=0,"",'Ark1'!W1120)</f>
        <v>20.588235294117652</v>
      </c>
      <c r="X396" s="243">
        <f>+IF(H396=0,"",'Ark1'!X1120)</f>
        <v>97.058823529411754</v>
      </c>
      <c r="Y396" s="243">
        <f>+IF(H396=0,"",'Ark1'!Y1120)</f>
        <v>54.411764705882355</v>
      </c>
      <c r="Z396" s="243">
        <f>+IF(H396=0,"",'Ark1'!Z1120)</f>
        <v>4.4117647058823524</v>
      </c>
      <c r="AA396" s="243">
        <f>+IF(H396=0,"",'Ark1'!AA1120)</f>
        <v>7.1405731889763651</v>
      </c>
      <c r="AB396" s="242">
        <f>+IF(H396=0,"",'Ark1'!AC1120)</f>
        <v>1.6138994021551722</v>
      </c>
      <c r="AC396" s="243">
        <f>+IF(H396=0,"",'Ark1'!AE1120)</f>
        <v>29.000287658786487</v>
      </c>
      <c r="AD396" s="242">
        <f t="shared" si="288"/>
        <v>2.1951871657754007</v>
      </c>
      <c r="AE396" s="241">
        <f t="shared" si="289"/>
        <v>0.375</v>
      </c>
      <c r="AF396" s="305"/>
      <c r="AI396" s="30"/>
      <c r="AJ396" s="28"/>
    </row>
    <row r="397" spans="1:60" ht="15.6">
      <c r="A397" s="305"/>
      <c r="B397" s="305">
        <f>+'Ark1'!C1121</f>
        <v>2023</v>
      </c>
      <c r="C397" s="240">
        <f>+'Ark1'!L1121</f>
        <v>11</v>
      </c>
      <c r="D397" s="240" t="str">
        <f t="shared" si="286"/>
        <v>U</v>
      </c>
      <c r="E397" s="240">
        <f>+'Ark1'!D1121</f>
        <v>8</v>
      </c>
      <c r="F397" s="240" t="str">
        <f t="shared" si="287"/>
        <v>Aug</v>
      </c>
      <c r="G397" s="376">
        <f>+'Ark1'!Q1121</f>
        <v>781</v>
      </c>
      <c r="H397" s="376">
        <f>+'Ark1'!R1121</f>
        <v>2372</v>
      </c>
      <c r="I397" s="242">
        <f>+IF(H397=0,"",'Ark1'!AG1121)</f>
        <v>2.2918095827012821</v>
      </c>
      <c r="J397" s="242">
        <f>+IF(H397=0,"",'Ark1'!AH1121)</f>
        <v>2.919723204912112</v>
      </c>
      <c r="K397" s="222"/>
      <c r="L397" s="391">
        <f>+IF(J397=0,"",'Ark1'!AJ1121)</f>
        <v>1334</v>
      </c>
      <c r="M397" s="222"/>
      <c r="N397" s="222"/>
      <c r="O397" s="222"/>
      <c r="P397" s="33">
        <f>+IF(H397=0,"",'Ark1'!U1121)</f>
        <v>27.944688026981421</v>
      </c>
      <c r="Q397" s="221"/>
      <c r="R397" s="496">
        <f>+IF(L397=0,"",'Ark1'!AK1121)</f>
        <v>100.56626686656662</v>
      </c>
      <c r="S397" s="494"/>
      <c r="T397" s="497">
        <f>+IF(L397=0,"",'Ark1'!AL1121)</f>
        <v>27.669474943805906</v>
      </c>
      <c r="U397" s="221"/>
      <c r="V397" s="242">
        <f>+IF(H397=0,"",'Ark1'!T1121)</f>
        <v>7.3267284991568307</v>
      </c>
      <c r="W397" s="243">
        <f>+IF(H397=0,"",'Ark1'!W1121)</f>
        <v>19.477234401349072</v>
      </c>
      <c r="X397" s="243">
        <f>+IF(H397=0,"",'Ark1'!X1121)</f>
        <v>100</v>
      </c>
      <c r="Y397" s="243">
        <f>+IF(H397=0,"",'Ark1'!Y1121)</f>
        <v>77.655986509274882</v>
      </c>
      <c r="Z397" s="243">
        <f>+IF(H397=0,"",'Ark1'!Z1121)</f>
        <v>9.6964586846542975</v>
      </c>
      <c r="AA397" s="243">
        <f>+IF(H397=0,"",'Ark1'!AA1121)</f>
        <v>8.1543345292127309</v>
      </c>
      <c r="AB397" s="242">
        <f>+IF(H397=0,"",'Ark1'!AC1121)</f>
        <v>1.7489801187544276</v>
      </c>
      <c r="AC397" s="243">
        <f>+IF(H397=0,"",'Ark1'!AE1121)</f>
        <v>63.034437095764304</v>
      </c>
      <c r="AD397" s="242">
        <f t="shared" si="288"/>
        <v>2.5404261842710381</v>
      </c>
      <c r="AE397" s="241">
        <f t="shared" si="289"/>
        <v>0.32925801011804384</v>
      </c>
      <c r="AF397" s="305"/>
      <c r="AI397" s="30"/>
      <c r="AJ397" s="28"/>
    </row>
    <row r="398" spans="1:60" ht="15.6">
      <c r="A398" s="305"/>
      <c r="B398" s="305">
        <f>+'Ark1'!C1122</f>
        <v>2023</v>
      </c>
      <c r="C398" s="240">
        <f>+'Ark1'!L1122</f>
        <v>11</v>
      </c>
      <c r="D398" s="240" t="str">
        <f t="shared" si="286"/>
        <v>U</v>
      </c>
      <c r="E398" s="240">
        <f>+'Ark1'!D1122</f>
        <v>9</v>
      </c>
      <c r="F398" s="240" t="str">
        <f t="shared" si="287"/>
        <v>Sep</v>
      </c>
      <c r="G398" s="376">
        <f>+'Ark1'!Q1122</f>
        <v>1870</v>
      </c>
      <c r="H398" s="376">
        <f>+'Ark1'!R1122</f>
        <v>6186</v>
      </c>
      <c r="I398" s="242">
        <f>+IF(H398=0,"",'Ark1'!AG1122)</f>
        <v>1.7123922834388463</v>
      </c>
      <c r="J398" s="242">
        <f>+IF(H398=0,"",'Ark1'!AH1122)</f>
        <v>2.2974750136222539</v>
      </c>
      <c r="K398" s="222"/>
      <c r="L398" s="391">
        <f>+IF(J398=0,"",'Ark1'!AJ1122)</f>
        <v>1787</v>
      </c>
      <c r="M398" s="222"/>
      <c r="N398" s="222"/>
      <c r="O398" s="222"/>
      <c r="P398" s="33">
        <f>+IF(H398=0,"",'Ark1'!U1122)</f>
        <v>26.841739411574554</v>
      </c>
      <c r="Q398" s="221"/>
      <c r="R398" s="496">
        <f>+IF(L398=0,"",'Ark1'!AK1122)</f>
        <v>99.774930050363764</v>
      </c>
      <c r="S398" s="494"/>
      <c r="T398" s="497">
        <f>+IF(L398=0,"",'Ark1'!AL1122)</f>
        <v>26.786542126106831</v>
      </c>
      <c r="U398" s="221"/>
      <c r="V398" s="242">
        <f>+IF(H398=0,"",'Ark1'!T1122)</f>
        <v>6.8771419333979953</v>
      </c>
      <c r="W398" s="243">
        <f>+IF(H398=0,"",'Ark1'!W1122)</f>
        <v>10.038797284190107</v>
      </c>
      <c r="X398" s="243">
        <f>+IF(H398=0,"",'Ark1'!X1122)</f>
        <v>100</v>
      </c>
      <c r="Y398" s="243">
        <f>+IF(H398=0,"",'Ark1'!Y1122)</f>
        <v>81.328806983511186</v>
      </c>
      <c r="Z398" s="243">
        <f>+IF(H398=0,"",'Ark1'!Z1122)</f>
        <v>2.9421273844164237</v>
      </c>
      <c r="AA398" s="243">
        <f>+IF(H398=0,"",'Ark1'!AA1122)</f>
        <v>5.2957196339104256</v>
      </c>
      <c r="AB398" s="242">
        <f>+IF(H398=0,"",'Ark1'!AC1122)</f>
        <v>1.5217268950739751</v>
      </c>
      <c r="AC398" s="243">
        <f>+IF(H398=0,"",'Ark1'!AE1122)</f>
        <v>55.04255603306347</v>
      </c>
      <c r="AD398" s="242">
        <f t="shared" si="288"/>
        <v>2.4401581283249594</v>
      </c>
      <c r="AE398" s="241">
        <f t="shared" si="289"/>
        <v>0.30229550598124799</v>
      </c>
      <c r="AF398" s="305"/>
      <c r="AI398" s="30"/>
      <c r="AJ398" s="28"/>
    </row>
    <row r="399" spans="1:60" ht="15.6">
      <c r="A399" s="305"/>
      <c r="B399" s="305">
        <f>+'Ark1'!C1123</f>
        <v>2023</v>
      </c>
      <c r="C399" s="240">
        <f>+'Ark1'!L1123</f>
        <v>11</v>
      </c>
      <c r="D399" s="240" t="str">
        <f t="shared" si="286"/>
        <v>U</v>
      </c>
      <c r="E399" s="240">
        <f>+'Ark1'!D1123</f>
        <v>10</v>
      </c>
      <c r="F399" s="240" t="str">
        <f t="shared" si="287"/>
        <v>Okt</v>
      </c>
      <c r="G399" s="376">
        <f>+'Ark1'!Q1123</f>
        <v>1986</v>
      </c>
      <c r="H399" s="376">
        <f>+'Ark1'!R1123</f>
        <v>6140</v>
      </c>
      <c r="I399" s="242">
        <f>+IF(H399=0,"",'Ark1'!AG1123)</f>
        <v>1.4948556514795173</v>
      </c>
      <c r="J399" s="242">
        <f>+IF(H399=0,"",'Ark1'!AH1123)</f>
        <v>2.1768191400299477</v>
      </c>
      <c r="K399" s="222"/>
      <c r="L399" s="391">
        <f>+IF(J399=0,"",'Ark1'!AJ1123)</f>
        <v>1518</v>
      </c>
      <c r="M399" s="222"/>
      <c r="N399" s="222"/>
      <c r="O399" s="222"/>
      <c r="P399" s="33">
        <f>+IF(H399=0,"",'Ark1'!U1123)</f>
        <v>28.036775244299633</v>
      </c>
      <c r="Q399" s="221"/>
      <c r="R399" s="496">
        <f>+IF(L399=0,"",'Ark1'!AK1123)</f>
        <v>100.46837944664016</v>
      </c>
      <c r="S399" s="494"/>
      <c r="T399" s="497">
        <f>+IF(L399=0,"",'Ark1'!AL1123)</f>
        <v>26.941674623531593</v>
      </c>
      <c r="U399" s="221"/>
      <c r="V399" s="242">
        <f>+IF(H399=0,"",'Ark1'!T1123)</f>
        <v>7.144136807817592</v>
      </c>
      <c r="W399" s="243">
        <f>+IF(H399=0,"",'Ark1'!W1123)</f>
        <v>16.726384364820845</v>
      </c>
      <c r="X399" s="243">
        <f>+IF(H399=0,"",'Ark1'!X1123)</f>
        <v>100</v>
      </c>
      <c r="Y399" s="243">
        <f>+IF(H399=0,"",'Ark1'!Y1123)</f>
        <v>69.087947882736145</v>
      </c>
      <c r="Z399" s="243">
        <f>+IF(H399=0,"",'Ark1'!Z1123)</f>
        <v>11.970684039087949</v>
      </c>
      <c r="AA399" s="243">
        <f>+IF(H399=0,"",'Ark1'!AA1123)</f>
        <v>8.4394802407795062</v>
      </c>
      <c r="AB399" s="242">
        <f>+IF(H399=0,"",'Ark1'!AC1123)</f>
        <v>1.8178198151374696</v>
      </c>
      <c r="AC399" s="243">
        <f>+IF(H399=0,"",'Ark1'!AE1123)</f>
        <v>65.634852847934084</v>
      </c>
      <c r="AD399" s="242">
        <f t="shared" si="288"/>
        <v>2.5487977494817851</v>
      </c>
      <c r="AE399" s="241">
        <f t="shared" ref="AE399:AE461" si="290">+IF(H399=0,"",G399/H399)</f>
        <v>0.32345276872964168</v>
      </c>
      <c r="AF399" s="305"/>
      <c r="AI399" s="30"/>
      <c r="AJ399" s="28"/>
    </row>
    <row r="400" spans="1:60" ht="15.6">
      <c r="A400" s="305"/>
      <c r="B400" s="305">
        <f>+'Ark1'!C1124</f>
        <v>2023</v>
      </c>
      <c r="C400" s="240">
        <f>+'Ark1'!L1124</f>
        <v>11</v>
      </c>
      <c r="D400" s="240" t="str">
        <f t="shared" si="286"/>
        <v>U</v>
      </c>
      <c r="E400" s="240">
        <f>+'Ark1'!D1124</f>
        <v>11</v>
      </c>
      <c r="F400" s="240" t="str">
        <f t="shared" si="287"/>
        <v>Nov</v>
      </c>
      <c r="G400" s="376">
        <f>+'Ark1'!Q1124</f>
        <v>823</v>
      </c>
      <c r="H400" s="376">
        <f>+'Ark1'!R1124</f>
        <v>1993</v>
      </c>
      <c r="I400" s="242">
        <f>+IF(H400=0,"",'Ark1'!AG1124)</f>
        <v>1.4372872555241452</v>
      </c>
      <c r="J400" s="242">
        <f>+IF(H400=0,"",'Ark1'!AH1124)</f>
        <v>2.1172024529478222</v>
      </c>
      <c r="K400" s="222"/>
      <c r="L400" s="391">
        <f>+IF(J400=0,"",'Ark1'!AJ1124)</f>
        <v>554</v>
      </c>
      <c r="M400" s="222"/>
      <c r="N400" s="222"/>
      <c r="O400" s="222"/>
      <c r="P400" s="33">
        <f>+IF(H400=0,"",'Ark1'!U1124)</f>
        <v>28.819167084796756</v>
      </c>
      <c r="Q400" s="221"/>
      <c r="R400" s="496">
        <f>+IF(L400=0,"",'Ark1'!AK1124)</f>
        <v>100.50974729241862</v>
      </c>
      <c r="S400" s="494"/>
      <c r="T400" s="497">
        <f>+IF(L400=0,"",'Ark1'!AL1124)</f>
        <v>27.617225714099256</v>
      </c>
      <c r="U400" s="221"/>
      <c r="V400" s="242">
        <f>+IF(H400=0,"",'Ark1'!T1124)</f>
        <v>7.4330155544405452</v>
      </c>
      <c r="W400" s="243">
        <f>+IF(H400=0,"",'Ark1'!W1124)</f>
        <v>23.231309583542405</v>
      </c>
      <c r="X400" s="243">
        <f>+IF(H400=0,"",'Ark1'!X1124)</f>
        <v>100</v>
      </c>
      <c r="Y400" s="243">
        <f>+IF(H400=0,"",'Ark1'!Y1124)</f>
        <v>61.113898645258395</v>
      </c>
      <c r="Z400" s="243">
        <f>+IF(H400=0,"",'Ark1'!Z1124)</f>
        <v>18.715504264927244</v>
      </c>
      <c r="AA400" s="243">
        <f>+IF(H400=0,"",'Ark1'!AA1124)</f>
        <v>10.130067019078425</v>
      </c>
      <c r="AB400" s="242">
        <f>+IF(H400=0,"",'Ark1'!AC1124)</f>
        <v>1.9508907452002249</v>
      </c>
      <c r="AC400" s="243">
        <f>+IF(H400=0,"",'Ark1'!AE1124)</f>
        <v>62.140243766453743</v>
      </c>
      <c r="AD400" s="242">
        <f t="shared" si="288"/>
        <v>2.6199242804360687</v>
      </c>
      <c r="AE400" s="241">
        <f t="shared" si="290"/>
        <v>0.41294530858003009</v>
      </c>
      <c r="AF400" s="305"/>
      <c r="AI400" s="30"/>
      <c r="AJ400" s="28"/>
    </row>
    <row r="401" spans="1:60" ht="15.6">
      <c r="A401" s="305"/>
      <c r="B401" s="305">
        <f>+'Ark1'!C1125</f>
        <v>2023</v>
      </c>
      <c r="C401" s="240">
        <f>+'Ark1'!L1125</f>
        <v>11</v>
      </c>
      <c r="D401" s="240" t="str">
        <f t="shared" si="286"/>
        <v>U</v>
      </c>
      <c r="E401" s="240">
        <f>+'Ark1'!D1125</f>
        <v>12</v>
      </c>
      <c r="F401" s="240" t="str">
        <f t="shared" si="287"/>
        <v>Des</v>
      </c>
      <c r="G401" s="376">
        <f>+'Ark1'!Q1125</f>
        <v>76</v>
      </c>
      <c r="H401" s="376">
        <f>+'Ark1'!R1125</f>
        <v>156</v>
      </c>
      <c r="I401" s="242">
        <f>+IF(H401=0,"",'Ark1'!AG1125)</f>
        <v>1.8804243008678887</v>
      </c>
      <c r="J401" s="242">
        <f>+IF(H401=0,"",'Ark1'!AH1125)</f>
        <v>2.5166292393510226</v>
      </c>
      <c r="K401" s="222"/>
      <c r="L401" s="391">
        <f>+IF(J401=0,"",'Ark1'!AJ1125)</f>
        <v>70</v>
      </c>
      <c r="M401" s="222"/>
      <c r="N401" s="222"/>
      <c r="O401" s="222"/>
      <c r="P401" s="33">
        <f>+IF(H401=0,"",'Ark1'!U1125)</f>
        <v>25.366025641025633</v>
      </c>
      <c r="Q401" s="221"/>
      <c r="R401" s="496">
        <f>+IF(L401=0,"",'Ark1'!AK1125)</f>
        <v>96.405714285714367</v>
      </c>
      <c r="S401" s="494"/>
      <c r="T401" s="497">
        <f>+IF(L401=0,"",'Ark1'!AL1125)</f>
        <v>27.621778935896099</v>
      </c>
      <c r="U401" s="221"/>
      <c r="V401" s="242">
        <f>+IF(H401=0,"",'Ark1'!T1125)</f>
        <v>7.0448717948717956</v>
      </c>
      <c r="W401" s="243">
        <f>+IF(H401=0,"",'Ark1'!W1125)</f>
        <v>11.53846153846154</v>
      </c>
      <c r="X401" s="243">
        <f>+IF(H401=0,"",'Ark1'!X1125)</f>
        <v>100</v>
      </c>
      <c r="Y401" s="243">
        <f>+IF(H401=0,"",'Ark1'!Y1125)</f>
        <v>52.564102564102562</v>
      </c>
      <c r="Z401" s="243">
        <f>+IF(H401=0,"",'Ark1'!Z1125)</f>
        <v>8.9743589743589762</v>
      </c>
      <c r="AA401" s="243">
        <f>+IF(H401=0,"",'Ark1'!AA1125)</f>
        <v>7.366900130842299</v>
      </c>
      <c r="AB401" s="242">
        <f>+IF(H401=0,"",'Ark1'!AC1125)</f>
        <v>1.6959338578582932</v>
      </c>
      <c r="AC401" s="243">
        <f>+IF(H401=0,"",'Ark1'!AE1125)</f>
        <v>46.517411539427648</v>
      </c>
      <c r="AD401" s="242">
        <f t="shared" si="288"/>
        <v>2.3060023310023303</v>
      </c>
      <c r="AE401" s="241">
        <f t="shared" si="290"/>
        <v>0.48717948717948717</v>
      </c>
      <c r="AF401" s="305"/>
      <c r="AI401" s="30"/>
      <c r="AJ401" s="28"/>
    </row>
    <row r="402" spans="1:60">
      <c r="A402" s="305"/>
      <c r="B402" s="305"/>
      <c r="C402" s="305"/>
      <c r="D402" s="305"/>
      <c r="E402" s="305"/>
      <c r="F402" s="305"/>
      <c r="G402" s="392"/>
      <c r="H402" s="392"/>
      <c r="I402" s="305"/>
      <c r="J402" s="305"/>
      <c r="K402" s="305"/>
      <c r="L402" s="392"/>
      <c r="M402" s="305"/>
      <c r="N402" s="305"/>
      <c r="O402" s="305"/>
      <c r="P402" s="305"/>
      <c r="Q402" s="305"/>
      <c r="R402" s="498"/>
      <c r="S402" s="498"/>
      <c r="T402" s="498"/>
      <c r="U402" s="305"/>
      <c r="V402" s="305"/>
      <c r="W402" s="305"/>
      <c r="X402" s="305"/>
      <c r="Y402" s="305"/>
      <c r="Z402" s="305"/>
      <c r="AA402" s="305"/>
      <c r="AB402" s="305"/>
      <c r="AC402" s="305"/>
      <c r="AD402" s="403"/>
      <c r="AE402" s="305"/>
      <c r="AF402" s="305"/>
      <c r="AI402" s="30"/>
      <c r="AJ402" s="28"/>
      <c r="AM402" s="28"/>
      <c r="AN402" s="28"/>
      <c r="AO402" s="28"/>
      <c r="AQ402" s="28"/>
      <c r="AS402" s="28"/>
      <c r="AT402" s="28"/>
    </row>
    <row r="403" spans="1:60" ht="15" customHeight="1">
      <c r="A403" s="305"/>
      <c r="B403" s="305"/>
      <c r="C403" s="349" t="s">
        <v>0</v>
      </c>
      <c r="D403" s="305"/>
      <c r="E403" s="350" t="str">
        <f>+D405</f>
        <v>U+</v>
      </c>
      <c r="F403" s="349" t="s">
        <v>582</v>
      </c>
      <c r="G403" s="392"/>
      <c r="H403" s="391">
        <f>SUM(H405:H416)</f>
        <v>2217</v>
      </c>
      <c r="I403" s="306"/>
      <c r="J403" s="306"/>
      <c r="K403" s="306"/>
      <c r="L403" s="392"/>
      <c r="M403" s="306"/>
      <c r="N403" s="306"/>
      <c r="O403" s="306"/>
      <c r="P403" s="272">
        <f>+Klasse!M39</f>
        <v>33.193852052322931</v>
      </c>
      <c r="Q403" s="305"/>
      <c r="R403" s="498"/>
      <c r="S403" s="498"/>
      <c r="T403" s="498"/>
      <c r="U403" s="305"/>
      <c r="V403" s="305"/>
      <c r="W403" s="307"/>
      <c r="X403" s="307"/>
      <c r="Y403" s="307"/>
      <c r="Z403" s="307"/>
      <c r="AA403" s="307"/>
      <c r="AB403" s="305"/>
      <c r="AC403" s="307"/>
      <c r="AD403" s="225"/>
      <c r="AE403" s="306"/>
      <c r="AF403" s="305"/>
      <c r="AG403" s="224"/>
      <c r="AI403" s="30"/>
      <c r="AJ403" s="28"/>
      <c r="AK403" s="225"/>
      <c r="AL403" s="29"/>
      <c r="AP403" s="29"/>
      <c r="BH403" s="236"/>
    </row>
    <row r="404" spans="1:60">
      <c r="A404" s="305"/>
      <c r="B404" s="305"/>
      <c r="C404" s="305"/>
      <c r="D404" s="305"/>
      <c r="E404" s="305"/>
      <c r="F404" s="305"/>
      <c r="G404" s="392"/>
      <c r="H404" s="392"/>
      <c r="I404" s="305"/>
      <c r="J404" s="305"/>
      <c r="K404" s="305"/>
      <c r="L404" s="392"/>
      <c r="M404" s="305"/>
      <c r="N404" s="305"/>
      <c r="O404" s="305"/>
      <c r="P404" s="305"/>
      <c r="Q404" s="305"/>
      <c r="R404" s="498"/>
      <c r="S404" s="498"/>
      <c r="T404" s="498"/>
      <c r="U404" s="305"/>
      <c r="V404" s="305"/>
      <c r="W404" s="305"/>
      <c r="X404" s="305"/>
      <c r="Y404" s="305"/>
      <c r="Z404" s="305"/>
      <c r="AA404" s="305"/>
      <c r="AB404" s="305"/>
      <c r="AC404" s="305"/>
      <c r="AD404" s="403"/>
      <c r="AE404" s="305"/>
      <c r="AF404" s="305"/>
      <c r="AI404" s="30"/>
      <c r="AJ404" s="28"/>
    </row>
    <row r="405" spans="1:60" ht="15.6">
      <c r="A405" s="305"/>
      <c r="B405" s="305">
        <f>+'Ark1'!C1126</f>
        <v>2023</v>
      </c>
      <c r="C405" s="240">
        <f>+'Ark1'!L1126</f>
        <v>12</v>
      </c>
      <c r="D405" s="240" t="str">
        <f t="shared" ref="D405:D416" si="291">+D178</f>
        <v>U+</v>
      </c>
      <c r="E405" s="240">
        <f>+'Ark1'!D1126</f>
        <v>1</v>
      </c>
      <c r="F405" s="240" t="str">
        <f t="shared" ref="F405:F416" si="292">+F390</f>
        <v>Jan</v>
      </c>
      <c r="G405" s="376">
        <f>+'Ark1'!Q1126</f>
        <v>7</v>
      </c>
      <c r="H405" s="376">
        <f>+'Ark1'!R1126</f>
        <v>14</v>
      </c>
      <c r="I405" s="242">
        <f>+IF(H405=0,"",'Ark1'!AG1126)</f>
        <v>0.159398838665604</v>
      </c>
      <c r="J405" s="242">
        <f>+IF(H405=0,"",'Ark1'!AH1126)</f>
        <v>0.33399784306676678</v>
      </c>
      <c r="K405" s="222"/>
      <c r="L405" s="391">
        <f>+IF(J405=0,"",'Ark1'!AJ1126)</f>
        <v>8</v>
      </c>
      <c r="M405" s="222"/>
      <c r="N405" s="222"/>
      <c r="O405" s="222"/>
      <c r="P405" s="33">
        <f>+IF(H405=0,"",'Ark1'!U1126)</f>
        <v>43.800000000000011</v>
      </c>
      <c r="Q405" s="221"/>
      <c r="R405" s="496">
        <f>+IF(L405=0,"",'Ark1'!AK1126)</f>
        <v>117.18749999999999</v>
      </c>
      <c r="S405" s="494"/>
      <c r="T405" s="497">
        <f>+IF(L405=0,"",'Ark1'!AL1126)</f>
        <v>26.525090445160345</v>
      </c>
      <c r="U405" s="221"/>
      <c r="V405" s="242">
        <f>+IF(H405=0,"",'Ark1'!T1126)</f>
        <v>8.5</v>
      </c>
      <c r="W405" s="243">
        <f>+IF(H405=0,"",'Ark1'!W1126)</f>
        <v>50</v>
      </c>
      <c r="X405" s="243">
        <f>+IF(H405=0,"",'Ark1'!X1126)</f>
        <v>100</v>
      </c>
      <c r="Y405" s="243">
        <f>+IF(H405=0,"",'Ark1'!Y1126)</f>
        <v>100</v>
      </c>
      <c r="Z405" s="243">
        <f>+IF(H405=0,"",'Ark1'!Z1126)</f>
        <v>64.285714285714306</v>
      </c>
      <c r="AA405" s="243">
        <f>+IF(H405=0,"",'Ark1'!AA1126)</f>
        <v>9.7142752100783518</v>
      </c>
      <c r="AB405" s="242">
        <f>+IF(H405=0,"",'Ark1'!AC1126)</f>
        <v>2.3222526010012654</v>
      </c>
      <c r="AC405" s="243">
        <f>+IF(H405=0,"",'Ark1'!AE1126)</f>
        <v>12.000278169807515</v>
      </c>
      <c r="AD405" s="242">
        <f t="shared" ref="AD405:AD416" si="293">+IF(H405=0,"",+P405/C405)</f>
        <v>3.6500000000000008</v>
      </c>
      <c r="AE405" s="241">
        <f t="shared" si="290"/>
        <v>0.5</v>
      </c>
      <c r="AF405" s="305"/>
      <c r="AI405" s="30"/>
      <c r="AJ405" s="28"/>
    </row>
    <row r="406" spans="1:60" ht="15.6">
      <c r="A406" s="305"/>
      <c r="B406" s="305">
        <f>+'Ark1'!C1127</f>
        <v>2023</v>
      </c>
      <c r="C406" s="240">
        <f>+'Ark1'!L1127</f>
        <v>12</v>
      </c>
      <c r="D406" s="240" t="str">
        <f t="shared" si="291"/>
        <v>U+</v>
      </c>
      <c r="E406" s="240">
        <f>+'Ark1'!D1127</f>
        <v>2</v>
      </c>
      <c r="F406" s="240" t="str">
        <f t="shared" si="292"/>
        <v>Feb</v>
      </c>
      <c r="G406" s="376">
        <f>+'Ark1'!Q1127</f>
        <v>26</v>
      </c>
      <c r="H406" s="376">
        <f>+'Ark1'!R1127</f>
        <v>33</v>
      </c>
      <c r="I406" s="242">
        <f>+IF(H406=0,"",'Ark1'!AG1127)</f>
        <v>0.25462962962962959</v>
      </c>
      <c r="J406" s="242">
        <f>+IF(H406=0,"",'Ark1'!AH1127)</f>
        <v>0.45655387199093633</v>
      </c>
      <c r="K406" s="222"/>
      <c r="L406" s="391">
        <f>+IF(J406=0,"",'Ark1'!AJ1127)</f>
        <v>5</v>
      </c>
      <c r="M406" s="222"/>
      <c r="N406" s="222"/>
      <c r="O406" s="222"/>
      <c r="P406" s="33">
        <f>+IF(H406=0,"",'Ark1'!U1127)</f>
        <v>38.487878787878799</v>
      </c>
      <c r="Q406" s="221"/>
      <c r="R406" s="496">
        <f>+IF(L406=0,"",'Ark1'!AK1127)</f>
        <v>112.72</v>
      </c>
      <c r="S406" s="494"/>
      <c r="T406" s="497">
        <f>+IF(L406=0,"",'Ark1'!AL1127)</f>
        <v>31.197239630529292</v>
      </c>
      <c r="U406" s="221"/>
      <c r="V406" s="242">
        <f>+IF(H406=0,"",'Ark1'!T1127)</f>
        <v>7.4545454545454541</v>
      </c>
      <c r="W406" s="243">
        <f>+IF(H406=0,"",'Ark1'!W1127)</f>
        <v>27.272727272727277</v>
      </c>
      <c r="X406" s="243">
        <f>+IF(H406=0,"",'Ark1'!X1127)</f>
        <v>100</v>
      </c>
      <c r="Y406" s="243">
        <f>+IF(H406=0,"",'Ark1'!Y1127)</f>
        <v>93.939393939393923</v>
      </c>
      <c r="Z406" s="243">
        <f>+IF(H406=0,"",'Ark1'!Z1127)</f>
        <v>45.454545454545446</v>
      </c>
      <c r="AA406" s="243">
        <f>+IF(H406=0,"",'Ark1'!AA1127)</f>
        <v>11.253302749556939</v>
      </c>
      <c r="AB406" s="242">
        <f>+IF(H406=0,"",'Ark1'!AC1127)</f>
        <v>2.0757022775204517</v>
      </c>
      <c r="AC406" s="243">
        <f>+IF(H406=0,"",'Ark1'!AE1127)</f>
        <v>53.30376912390664</v>
      </c>
      <c r="AD406" s="242">
        <f t="shared" si="293"/>
        <v>3.2073232323232332</v>
      </c>
      <c r="AE406" s="241">
        <f t="shared" si="290"/>
        <v>0.78787878787878785</v>
      </c>
      <c r="AF406" s="305"/>
      <c r="AI406" s="30"/>
      <c r="AJ406" s="28"/>
    </row>
    <row r="407" spans="1:60" ht="15.6">
      <c r="A407" s="305"/>
      <c r="B407" s="305">
        <f>+'Ark1'!C1128</f>
        <v>2023</v>
      </c>
      <c r="C407" s="240">
        <f>+'Ark1'!L1128</f>
        <v>12</v>
      </c>
      <c r="D407" s="240" t="str">
        <f t="shared" si="291"/>
        <v>U+</v>
      </c>
      <c r="E407" s="240">
        <f>+'Ark1'!D1128</f>
        <v>3</v>
      </c>
      <c r="F407" s="240" t="str">
        <f t="shared" si="292"/>
        <v>Mar</v>
      </c>
      <c r="G407" s="376">
        <f>+'Ark1'!Q1128</f>
        <v>89</v>
      </c>
      <c r="H407" s="376">
        <f>+'Ark1'!R1128</f>
        <v>103</v>
      </c>
      <c r="I407" s="242">
        <f>+IF(H407=0,"",'Ark1'!AG1128)</f>
        <v>0.21854445151708035</v>
      </c>
      <c r="J407" s="242">
        <f>+IF(H407=0,"",'Ark1'!AH1128)</f>
        <v>0.46439639763370311</v>
      </c>
      <c r="K407" s="222"/>
      <c r="L407" s="391">
        <f>+IF(J407=0,"",'Ark1'!AJ1128)</f>
        <v>33</v>
      </c>
      <c r="M407" s="222"/>
      <c r="N407" s="222"/>
      <c r="O407" s="222"/>
      <c r="P407" s="33">
        <f>+IF(H407=0,"",'Ark1'!U1128)</f>
        <v>52.591262135922349</v>
      </c>
      <c r="Q407" s="221"/>
      <c r="R407" s="496">
        <f>+IF(L407=0,"",'Ark1'!AK1128)</f>
        <v>117.82727272727271</v>
      </c>
      <c r="S407" s="494"/>
      <c r="T407" s="497">
        <f>+IF(L407=0,"",'Ark1'!AL1128)</f>
        <v>31.627991748422904</v>
      </c>
      <c r="U407" s="221"/>
      <c r="V407" s="242">
        <f>+IF(H407=0,"",'Ark1'!T1128)</f>
        <v>9.7961165048543712</v>
      </c>
      <c r="W407" s="243">
        <f>+IF(H407=0,"",'Ark1'!W1128)</f>
        <v>66.019417475728176</v>
      </c>
      <c r="X407" s="243">
        <f>+IF(H407=0,"",'Ark1'!X1128)</f>
        <v>100</v>
      </c>
      <c r="Y407" s="243">
        <f>+IF(H407=0,"",'Ark1'!Y1128)</f>
        <v>100</v>
      </c>
      <c r="Z407" s="243">
        <f>+IF(H407=0,"",'Ark1'!Z1128)</f>
        <v>86.407766990291279</v>
      </c>
      <c r="AA407" s="243">
        <f>+IF(H407=0,"",'Ark1'!AA1128)</f>
        <v>11.36623433125631</v>
      </c>
      <c r="AB407" s="242">
        <f>+IF(H407=0,"",'Ark1'!AC1128)</f>
        <v>2.2742083795063515</v>
      </c>
      <c r="AC407" s="243">
        <f>+IF(H407=0,"",'Ark1'!AE1128)</f>
        <v>5.3039738337594837</v>
      </c>
      <c r="AD407" s="242">
        <f t="shared" si="293"/>
        <v>4.3826051779935291</v>
      </c>
      <c r="AE407" s="241">
        <f t="shared" si="290"/>
        <v>0.86407766990291257</v>
      </c>
      <c r="AF407" s="305"/>
      <c r="AI407" s="30"/>
      <c r="AJ407" s="28"/>
    </row>
    <row r="408" spans="1:60" ht="15.6">
      <c r="A408" s="305"/>
      <c r="B408" s="305">
        <f>+'Ark1'!C1129</f>
        <v>2023</v>
      </c>
      <c r="C408" s="240">
        <f>+'Ark1'!L1129</f>
        <v>12</v>
      </c>
      <c r="D408" s="240" t="str">
        <f t="shared" si="291"/>
        <v>U+</v>
      </c>
      <c r="E408" s="240">
        <f>+'Ark1'!D1129</f>
        <v>4</v>
      </c>
      <c r="F408" s="240" t="str">
        <f t="shared" si="292"/>
        <v>Apr</v>
      </c>
      <c r="G408" s="376">
        <f>+'Ark1'!Q1129</f>
        <v>7</v>
      </c>
      <c r="H408" s="376">
        <f>+'Ark1'!R1129</f>
        <v>8</v>
      </c>
      <c r="I408" s="242">
        <f>+IF(H408=0,"",'Ark1'!AG1129)</f>
        <v>0.28530670470756059</v>
      </c>
      <c r="J408" s="242">
        <f>+IF(H408=0,"",'Ark1'!AH1129)</f>
        <v>0.67846282464698837</v>
      </c>
      <c r="K408" s="222"/>
      <c r="L408" s="391">
        <f>+IF(J408=0,"",'Ark1'!AJ1129)</f>
        <v>4</v>
      </c>
      <c r="M408" s="222"/>
      <c r="N408" s="222"/>
      <c r="O408" s="222"/>
      <c r="P408" s="33">
        <f>+IF(H408=0,"",'Ark1'!U1129)</f>
        <v>55.387500000000003</v>
      </c>
      <c r="Q408" s="221"/>
      <c r="R408" s="496">
        <f>+IF(L408=0,"",'Ark1'!AK1129)</f>
        <v>121.27500000000001</v>
      </c>
      <c r="S408" s="494"/>
      <c r="T408" s="497">
        <f>+IF(L408=0,"",'Ark1'!AL1129)</f>
        <v>31.22009584222203</v>
      </c>
      <c r="U408" s="221"/>
      <c r="V408" s="242">
        <f>+IF(H408=0,"",'Ark1'!T1129)</f>
        <v>11.25</v>
      </c>
      <c r="W408" s="243">
        <f>+IF(H408=0,"",'Ark1'!W1129)</f>
        <v>100</v>
      </c>
      <c r="X408" s="243">
        <f>+IF(H408=0,"",'Ark1'!X1129)</f>
        <v>100</v>
      </c>
      <c r="Y408" s="243">
        <f>+IF(H408=0,"",'Ark1'!Y1129)</f>
        <v>100</v>
      </c>
      <c r="Z408" s="243">
        <f>+IF(H408=0,"",'Ark1'!Z1129)</f>
        <v>100</v>
      </c>
      <c r="AA408" s="243">
        <f>+IF(H408=0,"",'Ark1'!AA1129)</f>
        <v>5.65739284034614</v>
      </c>
      <c r="AB408" s="242">
        <f>+IF(H408=0,"",'Ark1'!AC1129)</f>
        <v>1.299038105676658</v>
      </c>
      <c r="AC408" s="243">
        <f>+IF(H408=0,"",'Ark1'!AE1129)</f>
        <v>-16.966204214819445</v>
      </c>
      <c r="AD408" s="242">
        <f t="shared" si="293"/>
        <v>4.6156250000000005</v>
      </c>
      <c r="AE408" s="241">
        <f t="shared" si="290"/>
        <v>0.875</v>
      </c>
      <c r="AF408" s="305"/>
      <c r="AI408" s="30"/>
      <c r="AJ408" s="28"/>
    </row>
    <row r="409" spans="1:60" ht="15.6">
      <c r="A409" s="305"/>
      <c r="B409" s="305">
        <f>+'Ark1'!C1130</f>
        <v>2023</v>
      </c>
      <c r="C409" s="240">
        <f>+'Ark1'!L1130</f>
        <v>12</v>
      </c>
      <c r="D409" s="240" t="str">
        <f t="shared" si="291"/>
        <v>U+</v>
      </c>
      <c r="E409" s="240">
        <f>+'Ark1'!D1130</f>
        <v>5</v>
      </c>
      <c r="F409" s="240" t="str">
        <f t="shared" si="292"/>
        <v>Mai</v>
      </c>
      <c r="G409" s="376">
        <f>+'Ark1'!Q1130</f>
        <v>21</v>
      </c>
      <c r="H409" s="376">
        <f>+'Ark1'!R1130</f>
        <v>32</v>
      </c>
      <c r="I409" s="242">
        <f>+IF(H409=0,"",'Ark1'!AG1130)</f>
        <v>0.78817733990147776</v>
      </c>
      <c r="J409" s="242">
        <f>+IF(H409=0,"",'Ark1'!AH1130)</f>
        <v>0.90979000970531376</v>
      </c>
      <c r="K409" s="222"/>
      <c r="L409" s="391">
        <f>+IF(J409=0,"",'Ark1'!AJ1130)</f>
        <v>19</v>
      </c>
      <c r="M409" s="222"/>
      <c r="N409" s="222"/>
      <c r="O409" s="222"/>
      <c r="P409" s="33">
        <f>+IF(H409=0,"",'Ark1'!U1130)</f>
        <v>29.909375000000001</v>
      </c>
      <c r="Q409" s="221"/>
      <c r="R409" s="496">
        <f>+IF(L409=0,"",'Ark1'!AK1130)</f>
        <v>95.126315789473679</v>
      </c>
      <c r="S409" s="494"/>
      <c r="T409" s="497">
        <f>+IF(L409=0,"",'Ark1'!AL1130)</f>
        <v>30.450335923042431</v>
      </c>
      <c r="U409" s="221"/>
      <c r="V409" s="242">
        <f>+IF(H409=0,"",'Ark1'!T1130)</f>
        <v>8.53125</v>
      </c>
      <c r="W409" s="243">
        <f>+IF(H409=0,"",'Ark1'!W1130)</f>
        <v>31.25</v>
      </c>
      <c r="X409" s="243">
        <f>+IF(H409=0,"",'Ark1'!X1130)</f>
        <v>75</v>
      </c>
      <c r="Y409" s="243">
        <f>+IF(H409=0,"",'Ark1'!Y1130)</f>
        <v>43.75</v>
      </c>
      <c r="Z409" s="243">
        <f>+IF(H409=0,"",'Ark1'!Z1130)</f>
        <v>31.25</v>
      </c>
      <c r="AA409" s="243">
        <f>+IF(H409=0,"",'Ark1'!AA1130)</f>
        <v>15.430901613625029</v>
      </c>
      <c r="AB409" s="242">
        <f>+IF(H409=0,"",'Ark1'!AC1130)</f>
        <v>2.3181940034216302</v>
      </c>
      <c r="AC409" s="243">
        <f>+IF(H409=0,"",'Ark1'!AE1130)</f>
        <v>71.699292791396971</v>
      </c>
      <c r="AD409" s="242">
        <f t="shared" si="293"/>
        <v>2.4924479166666669</v>
      </c>
      <c r="AE409" s="241">
        <f t="shared" si="290"/>
        <v>0.65625</v>
      </c>
      <c r="AF409" s="305"/>
      <c r="AI409" s="30"/>
      <c r="AJ409" s="28"/>
    </row>
    <row r="410" spans="1:60" ht="15.6">
      <c r="A410" s="305"/>
      <c r="B410" s="305">
        <f>+'Ark1'!C1131</f>
        <v>2023</v>
      </c>
      <c r="C410" s="240">
        <f>+'Ark1'!L1131</f>
        <v>12</v>
      </c>
      <c r="D410" s="240" t="str">
        <f t="shared" si="291"/>
        <v>U+</v>
      </c>
      <c r="E410" s="240">
        <f>+'Ark1'!D1131</f>
        <v>6</v>
      </c>
      <c r="F410" s="240" t="str">
        <f t="shared" si="292"/>
        <v>Jun</v>
      </c>
      <c r="G410" s="376">
        <f>+'Ark1'!Q1131</f>
        <v>34</v>
      </c>
      <c r="H410" s="376">
        <f>+'Ark1'!R1131</f>
        <v>72</v>
      </c>
      <c r="I410" s="242">
        <f>+IF(H410=0,"",'Ark1'!AG1131)</f>
        <v>1.1942278984906289</v>
      </c>
      <c r="J410" s="242">
        <f>+IF(H410=0,"",'Ark1'!AH1131)</f>
        <v>1.2023259386174141</v>
      </c>
      <c r="K410" s="222"/>
      <c r="L410" s="391">
        <f>+IF(J410=0,"",'Ark1'!AJ1131)</f>
        <v>60</v>
      </c>
      <c r="M410" s="222"/>
      <c r="N410" s="222"/>
      <c r="O410" s="222"/>
      <c r="P410" s="33">
        <f>+IF(H410=0,"",'Ark1'!U1131)</f>
        <v>21.851388888888888</v>
      </c>
      <c r="Q410" s="221"/>
      <c r="R410" s="496">
        <f>+IF(L410=0,"",'Ark1'!AK1131)</f>
        <v>87.401666666666642</v>
      </c>
      <c r="S410" s="494"/>
      <c r="T410" s="497">
        <f>+IF(L410=0,"",'Ark1'!AL1131)</f>
        <v>31.971941652513575</v>
      </c>
      <c r="U410" s="221"/>
      <c r="V410" s="242">
        <f>+IF(H410=0,"",'Ark1'!T1131)</f>
        <v>8.0277777777777768</v>
      </c>
      <c r="W410" s="243">
        <f>+IF(H410=0,"",'Ark1'!W1131)</f>
        <v>37.5</v>
      </c>
      <c r="X410" s="243">
        <f>+IF(H410=0,"",'Ark1'!X1131)</f>
        <v>93.055555555555557</v>
      </c>
      <c r="Y410" s="243">
        <f>+IF(H410=0,"",'Ark1'!Y1131)</f>
        <v>15.27777777777778</v>
      </c>
      <c r="Z410" s="243">
        <f>+IF(H410=0,"",'Ark1'!Z1131)</f>
        <v>5.5555555555555562</v>
      </c>
      <c r="AA410" s="243">
        <f>+IF(H410=0,"",'Ark1'!AA1131)</f>
        <v>9.9293055740116412</v>
      </c>
      <c r="AB410" s="242">
        <f>+IF(H410=0,"",'Ark1'!AC1131)</f>
        <v>1.7075992099226309</v>
      </c>
      <c r="AC410" s="243">
        <f>+IF(H410=0,"",'Ark1'!AE1131)</f>
        <v>43.742306564285059</v>
      </c>
      <c r="AD410" s="242">
        <f t="shared" si="293"/>
        <v>1.8209490740740739</v>
      </c>
      <c r="AE410" s="241">
        <f t="shared" si="290"/>
        <v>0.47222222222222221</v>
      </c>
      <c r="AF410" s="305"/>
      <c r="AI410" s="30"/>
      <c r="AJ410" s="28"/>
    </row>
    <row r="411" spans="1:60" ht="15.6">
      <c r="A411" s="305"/>
      <c r="B411" s="305">
        <f>+'Ark1'!C1132</f>
        <v>2023</v>
      </c>
      <c r="C411" s="240">
        <f>+'Ark1'!L1132</f>
        <v>12</v>
      </c>
      <c r="D411" s="240" t="str">
        <f t="shared" si="291"/>
        <v>U+</v>
      </c>
      <c r="E411" s="240">
        <f>+'Ark1'!D1132</f>
        <v>7</v>
      </c>
      <c r="F411" s="240" t="str">
        <f t="shared" si="292"/>
        <v>Jul</v>
      </c>
      <c r="G411" s="376">
        <f>+'Ark1'!Q1132</f>
        <v>10</v>
      </c>
      <c r="H411" s="376">
        <f>+'Ark1'!R1132</f>
        <v>12</v>
      </c>
      <c r="I411" s="242">
        <f>+IF(H411=0,"",'Ark1'!AG1132)</f>
        <v>0.30690537084398978</v>
      </c>
      <c r="J411" s="242">
        <f>+IF(H411=0,"",'Ark1'!AH1132)</f>
        <v>0.36770941941055002</v>
      </c>
      <c r="K411" s="222"/>
      <c r="L411" s="391">
        <f>+IF(J411=0,"",'Ark1'!AJ1132)</f>
        <v>6</v>
      </c>
      <c r="M411" s="222"/>
      <c r="N411" s="222"/>
      <c r="O411" s="222"/>
      <c r="P411" s="33">
        <f>+IF(H411=0,"",'Ark1'!U1132)</f>
        <v>25.833333333333339</v>
      </c>
      <c r="Q411" s="221"/>
      <c r="R411" s="496">
        <f>+IF(L411=0,"",'Ark1'!AK1132)</f>
        <v>106.53333333333336</v>
      </c>
      <c r="S411" s="494"/>
      <c r="T411" s="497">
        <f>+IF(L411=0,"",'Ark1'!AL1132)</f>
        <v>20.433715477984997</v>
      </c>
      <c r="U411" s="221"/>
      <c r="V411" s="242">
        <f>+IF(H411=0,"",'Ark1'!T1132)</f>
        <v>8.0833333333333339</v>
      </c>
      <c r="W411" s="243">
        <f>+IF(H411=0,"",'Ark1'!W1132)</f>
        <v>33.333333333333343</v>
      </c>
      <c r="X411" s="243">
        <f>+IF(H411=0,"",'Ark1'!X1132)</f>
        <v>100</v>
      </c>
      <c r="Y411" s="243">
        <f>+IF(H411=0,"",'Ark1'!Y1132)</f>
        <v>75</v>
      </c>
      <c r="Z411" s="243">
        <f>+IF(H411=0,"",'Ark1'!Z1132)</f>
        <v>8.3333333333333357</v>
      </c>
      <c r="AA411" s="243">
        <f>+IF(H411=0,"",'Ark1'!AA1132)</f>
        <v>6.0101765549958799</v>
      </c>
      <c r="AB411" s="242">
        <f>+IF(H411=0,"",'Ark1'!AC1132)</f>
        <v>1.5523280008497595</v>
      </c>
      <c r="AC411" s="243">
        <f>+IF(H411=0,"",'Ark1'!AE1132)</f>
        <v>21.406993058602289</v>
      </c>
      <c r="AD411" s="242">
        <f t="shared" si="293"/>
        <v>2.1527777777777781</v>
      </c>
      <c r="AE411" s="241">
        <f t="shared" si="290"/>
        <v>0.83333333333333337</v>
      </c>
      <c r="AF411" s="305"/>
      <c r="AI411" s="30"/>
      <c r="AJ411" s="28"/>
    </row>
    <row r="412" spans="1:60" ht="15.6">
      <c r="A412" s="305"/>
      <c r="B412" s="305">
        <f>+'Ark1'!C1133</f>
        <v>2023</v>
      </c>
      <c r="C412" s="240">
        <f>+'Ark1'!L1133</f>
        <v>12</v>
      </c>
      <c r="D412" s="240" t="str">
        <f t="shared" si="291"/>
        <v>U+</v>
      </c>
      <c r="E412" s="240">
        <f>+'Ark1'!D1133</f>
        <v>8</v>
      </c>
      <c r="F412" s="240" t="str">
        <f t="shared" si="292"/>
        <v>Aug</v>
      </c>
      <c r="G412" s="376">
        <f>+'Ark1'!Q1133</f>
        <v>190</v>
      </c>
      <c r="H412" s="376">
        <f>+'Ark1'!R1133</f>
        <v>329</v>
      </c>
      <c r="I412" s="242">
        <f>+IF(H412=0,"",'Ark1'!AG1133)</f>
        <v>0.31787746741514405</v>
      </c>
      <c r="J412" s="242">
        <f>+IF(H412=0,"",'Ark1'!AH1133)</f>
        <v>0.45071394572544954</v>
      </c>
      <c r="K412" s="222"/>
      <c r="L412" s="391">
        <f>+IF(J412=0,"",'Ark1'!AJ1133)</f>
        <v>174</v>
      </c>
      <c r="M412" s="222"/>
      <c r="N412" s="222"/>
      <c r="O412" s="222"/>
      <c r="P412" s="33">
        <f>+IF(H412=0,"",'Ark1'!U1133)</f>
        <v>31.101215805471156</v>
      </c>
      <c r="Q412" s="221"/>
      <c r="R412" s="496">
        <f>+IF(L412=0,"",'Ark1'!AK1133)</f>
        <v>102.87643678160929</v>
      </c>
      <c r="S412" s="494"/>
      <c r="T412" s="497">
        <f>+IF(L412=0,"",'Ark1'!AL1133)</f>
        <v>29.509187211102912</v>
      </c>
      <c r="U412" s="221"/>
      <c r="V412" s="242">
        <f>+IF(H412=0,"",'Ark1'!T1133)</f>
        <v>7.93920972644377</v>
      </c>
      <c r="W412" s="243">
        <f>+IF(H412=0,"",'Ark1'!W1133)</f>
        <v>28.267477203647424</v>
      </c>
      <c r="X412" s="243">
        <f>+IF(H412=0,"",'Ark1'!X1133)</f>
        <v>100</v>
      </c>
      <c r="Y412" s="243">
        <f>+IF(H412=0,"",'Ark1'!Y1133)</f>
        <v>81.762917933130694</v>
      </c>
      <c r="Z412" s="243">
        <f>+IF(H412=0,"",'Ark1'!Z1133)</f>
        <v>17.933130699088139</v>
      </c>
      <c r="AA412" s="243">
        <f>+IF(H412=0,"",'Ark1'!AA1133)</f>
        <v>10.581356477540821</v>
      </c>
      <c r="AB412" s="242">
        <f>+IF(H412=0,"",'Ark1'!AC1133)</f>
        <v>2.0897667839579523</v>
      </c>
      <c r="AC412" s="243">
        <f>+IF(H412=0,"",'Ark1'!AE1133)</f>
        <v>72.134698671844674</v>
      </c>
      <c r="AD412" s="242">
        <f t="shared" si="293"/>
        <v>2.5917679837892629</v>
      </c>
      <c r="AE412" s="241">
        <f t="shared" si="290"/>
        <v>0.57750759878419455</v>
      </c>
      <c r="AF412" s="305"/>
      <c r="AI412" s="30"/>
      <c r="AJ412" s="28"/>
    </row>
    <row r="413" spans="1:60" ht="15.6">
      <c r="A413" s="305"/>
      <c r="B413" s="305">
        <f>+'Ark1'!C1134</f>
        <v>2023</v>
      </c>
      <c r="C413" s="240">
        <f>+'Ark1'!L1134</f>
        <v>12</v>
      </c>
      <c r="D413" s="240" t="str">
        <f t="shared" si="291"/>
        <v>U+</v>
      </c>
      <c r="E413" s="240">
        <f>+'Ark1'!D1134</f>
        <v>9</v>
      </c>
      <c r="F413" s="240" t="str">
        <f t="shared" si="292"/>
        <v>Sep</v>
      </c>
      <c r="G413" s="376">
        <f>+'Ark1'!Q1134</f>
        <v>368</v>
      </c>
      <c r="H413" s="376">
        <f>+'Ark1'!R1134</f>
        <v>596</v>
      </c>
      <c r="I413" s="242">
        <f>+IF(H413=0,"",'Ark1'!AG1134)</f>
        <v>0.16498315566271463</v>
      </c>
      <c r="J413" s="242">
        <f>+IF(H413=0,"",'Ark1'!AH1134)</f>
        <v>0.24312475209348139</v>
      </c>
      <c r="K413" s="222"/>
      <c r="L413" s="391">
        <f>+IF(J413=0,"",'Ark1'!AJ1134)</f>
        <v>158</v>
      </c>
      <c r="M413" s="222"/>
      <c r="N413" s="222"/>
      <c r="O413" s="222"/>
      <c r="P413" s="33">
        <f>+IF(H413=0,"",'Ark1'!U1134)</f>
        <v>29.481711409395956</v>
      </c>
      <c r="Q413" s="221"/>
      <c r="R413" s="496">
        <f>+IF(L413=0,"",'Ark1'!AK1134)</f>
        <v>102.92468354430387</v>
      </c>
      <c r="S413" s="494"/>
      <c r="T413" s="497">
        <f>+IF(L413=0,"",'Ark1'!AL1134)</f>
        <v>28.012927844436369</v>
      </c>
      <c r="U413" s="221"/>
      <c r="V413" s="242">
        <f>+IF(H413=0,"",'Ark1'!T1134)</f>
        <v>7.3758389261744988</v>
      </c>
      <c r="W413" s="243">
        <f>+IF(H413=0,"",'Ark1'!W1134)</f>
        <v>18.624161073825505</v>
      </c>
      <c r="X413" s="243">
        <f>+IF(H413=0,"",'Ark1'!X1134)</f>
        <v>100</v>
      </c>
      <c r="Y413" s="243">
        <f>+IF(H413=0,"",'Ark1'!Y1134)</f>
        <v>86.912751677852356</v>
      </c>
      <c r="Z413" s="243">
        <f>+IF(H413=0,"",'Ark1'!Z1134)</f>
        <v>6.3758389261744979</v>
      </c>
      <c r="AA413" s="243">
        <f>+IF(H413=0,"",'Ark1'!AA1134)</f>
        <v>6.9264872720693456</v>
      </c>
      <c r="AB413" s="242">
        <f>+IF(H413=0,"",'Ark1'!AC1134)</f>
        <v>1.766490891008202</v>
      </c>
      <c r="AC413" s="243">
        <f>+IF(H413=0,"",'Ark1'!AE1134)</f>
        <v>65.8643822239397</v>
      </c>
      <c r="AD413" s="242">
        <f t="shared" si="293"/>
        <v>2.4568092841163298</v>
      </c>
      <c r="AE413" s="241">
        <f t="shared" si="290"/>
        <v>0.6174496644295302</v>
      </c>
      <c r="AF413" s="305"/>
      <c r="AI413" s="30"/>
      <c r="AJ413" s="28"/>
    </row>
    <row r="414" spans="1:60" ht="15.6">
      <c r="A414" s="305"/>
      <c r="B414" s="305">
        <f>+'Ark1'!C1135</f>
        <v>2023</v>
      </c>
      <c r="C414" s="240">
        <f>+'Ark1'!L1135</f>
        <v>12</v>
      </c>
      <c r="D414" s="240" t="str">
        <f t="shared" si="291"/>
        <v>U+</v>
      </c>
      <c r="E414" s="240">
        <f>+'Ark1'!D1135</f>
        <v>10</v>
      </c>
      <c r="F414" s="240" t="str">
        <f t="shared" si="292"/>
        <v>Okt</v>
      </c>
      <c r="G414" s="376">
        <f>+'Ark1'!Q1135</f>
        <v>485</v>
      </c>
      <c r="H414" s="376">
        <f>+'Ark1'!R1135</f>
        <v>722</v>
      </c>
      <c r="I414" s="242">
        <f>+IF(H414=0,"",'Ark1'!AG1135)</f>
        <v>0.17577944305671195</v>
      </c>
      <c r="J414" s="242">
        <f>+IF(H414=0,"",'Ark1'!AH1135)</f>
        <v>0.32008646104110522</v>
      </c>
      <c r="K414" s="222"/>
      <c r="L414" s="391">
        <f>+IF(J414=0,"",'Ark1'!AJ1135)</f>
        <v>219</v>
      </c>
      <c r="M414" s="222"/>
      <c r="N414" s="222"/>
      <c r="O414" s="222"/>
      <c r="P414" s="33">
        <f>+IF(H414=0,"",'Ark1'!U1135)</f>
        <v>35.059376731301903</v>
      </c>
      <c r="Q414" s="221"/>
      <c r="R414" s="496">
        <f>+IF(L414=0,"",'Ark1'!AK1135)</f>
        <v>105.7890410958905</v>
      </c>
      <c r="S414" s="494"/>
      <c r="T414" s="497">
        <f>+IF(L414=0,"",'Ark1'!AL1135)</f>
        <v>29.44929460924692</v>
      </c>
      <c r="U414" s="221"/>
      <c r="V414" s="242">
        <f>+IF(H414=0,"",'Ark1'!T1135)</f>
        <v>8.3490304709141263</v>
      </c>
      <c r="W414" s="243">
        <f>+IF(H414=0,"",'Ark1'!W1135)</f>
        <v>37.396121883656498</v>
      </c>
      <c r="X414" s="243">
        <f>+IF(H414=0,"",'Ark1'!X1135)</f>
        <v>99.722991689750685</v>
      </c>
      <c r="Y414" s="243">
        <f>+IF(H414=0,"",'Ark1'!Y1135)</f>
        <v>85.595567867035996</v>
      </c>
      <c r="Z414" s="243">
        <f>+IF(H414=0,"",'Ark1'!Z1135)</f>
        <v>31.99445983379502</v>
      </c>
      <c r="AA414" s="243">
        <f>+IF(H414=0,"",'Ark1'!AA1135)</f>
        <v>12.348138993068773</v>
      </c>
      <c r="AB414" s="242">
        <f>+IF(H414=0,"",'Ark1'!AC1135)</f>
        <v>2.535630940765941</v>
      </c>
      <c r="AC414" s="243">
        <f>+IF(H414=0,"",'Ark1'!AE1135)</f>
        <v>74.093901996201311</v>
      </c>
      <c r="AD414" s="242">
        <f t="shared" si="293"/>
        <v>2.9216147276084921</v>
      </c>
      <c r="AE414" s="241">
        <f t="shared" si="290"/>
        <v>0.67174515235457066</v>
      </c>
      <c r="AF414" s="305"/>
      <c r="AI414" s="30"/>
      <c r="AJ414" s="28"/>
    </row>
    <row r="415" spans="1:60" ht="15.6">
      <c r="A415" s="305"/>
      <c r="B415" s="305">
        <f>+'Ark1'!C1136</f>
        <v>2023</v>
      </c>
      <c r="C415" s="240">
        <f>+'Ark1'!L1136</f>
        <v>12</v>
      </c>
      <c r="D415" s="240" t="str">
        <f t="shared" si="291"/>
        <v>U+</v>
      </c>
      <c r="E415" s="240">
        <f>+'Ark1'!D1136</f>
        <v>11</v>
      </c>
      <c r="F415" s="240" t="str">
        <f t="shared" si="292"/>
        <v>Nov</v>
      </c>
      <c r="G415" s="376">
        <f>+'Ark1'!Q1136</f>
        <v>201</v>
      </c>
      <c r="H415" s="376">
        <f>+'Ark1'!R1136</f>
        <v>274</v>
      </c>
      <c r="I415" s="242">
        <f>+IF(H415=0,"",'Ark1'!AG1136)</f>
        <v>0.19759995384526632</v>
      </c>
      <c r="J415" s="242">
        <f>+IF(H415=0,"",'Ark1'!AH1136)</f>
        <v>0.33919635305328993</v>
      </c>
      <c r="K415" s="222"/>
      <c r="L415" s="391">
        <f>+IF(J415=0,"",'Ark1'!AJ1136)</f>
        <v>92</v>
      </c>
      <c r="M415" s="222"/>
      <c r="N415" s="222"/>
      <c r="O415" s="222"/>
      <c r="P415" s="33">
        <f>+IF(H415=0,"",'Ark1'!U1136)</f>
        <v>33.5835766423358</v>
      </c>
      <c r="Q415" s="221"/>
      <c r="R415" s="496">
        <f>+IF(L415=0,"",'Ark1'!AK1136)</f>
        <v>103.24673913043478</v>
      </c>
      <c r="S415" s="494"/>
      <c r="T415" s="497">
        <f>+IF(L415=0,"",'Ark1'!AL1136)</f>
        <v>29.797830414935593</v>
      </c>
      <c r="U415" s="221"/>
      <c r="V415" s="242">
        <f>+IF(H415=0,"",'Ark1'!T1136)</f>
        <v>8.0729927007299302</v>
      </c>
      <c r="W415" s="243">
        <f>+IF(H415=0,"",'Ark1'!W1136)</f>
        <v>33.576642335766408</v>
      </c>
      <c r="X415" s="243">
        <f>+IF(H415=0,"",'Ark1'!X1136)</f>
        <v>99.635036496350381</v>
      </c>
      <c r="Y415" s="243">
        <f>+IF(H415=0,"",'Ark1'!Y1136)</f>
        <v>75.547445255474486</v>
      </c>
      <c r="Z415" s="243">
        <f>+IF(H415=0,"",'Ark1'!Z1136)</f>
        <v>34.306569343065703</v>
      </c>
      <c r="AA415" s="243">
        <f>+IF(H415=0,"",'Ark1'!AA1136)</f>
        <v>12.465698351188019</v>
      </c>
      <c r="AB415" s="242">
        <f>+IF(H415=0,"",'Ark1'!AC1136)</f>
        <v>2.5634575091868745</v>
      </c>
      <c r="AC415" s="243">
        <f>+IF(H415=0,"",'Ark1'!AE1136)</f>
        <v>72.599483173485808</v>
      </c>
      <c r="AD415" s="242">
        <f t="shared" si="293"/>
        <v>2.7986313868613166</v>
      </c>
      <c r="AE415" s="241">
        <f t="shared" si="290"/>
        <v>0.73357664233576647</v>
      </c>
      <c r="AF415" s="305"/>
      <c r="AI415" s="30"/>
      <c r="AJ415" s="28"/>
    </row>
    <row r="416" spans="1:60" ht="15.6">
      <c r="A416" s="305"/>
      <c r="B416" s="305">
        <f>+'Ark1'!C1137</f>
        <v>2023</v>
      </c>
      <c r="C416" s="240">
        <f>+'Ark1'!L1137</f>
        <v>12</v>
      </c>
      <c r="D416" s="240" t="str">
        <f t="shared" si="291"/>
        <v>U+</v>
      </c>
      <c r="E416" s="240">
        <f>+'Ark1'!D1137</f>
        <v>12</v>
      </c>
      <c r="F416" s="240" t="str">
        <f t="shared" si="292"/>
        <v>Des</v>
      </c>
      <c r="G416" s="376">
        <f>+'Ark1'!Q1137</f>
        <v>19</v>
      </c>
      <c r="H416" s="376">
        <f>+'Ark1'!R1137</f>
        <v>22</v>
      </c>
      <c r="I416" s="242">
        <f>+IF(H416=0,"",'Ark1'!AG1137)</f>
        <v>0.2651880424300867</v>
      </c>
      <c r="J416" s="242">
        <f>+IF(H416=0,"",'Ark1'!AH1137)</f>
        <v>0.4381253652899651</v>
      </c>
      <c r="K416" s="222"/>
      <c r="L416" s="391">
        <f>+IF(J416=0,"",'Ark1'!AJ1137)</f>
        <v>15</v>
      </c>
      <c r="M416" s="222"/>
      <c r="N416" s="222"/>
      <c r="O416" s="222"/>
      <c r="P416" s="33">
        <f>+IF(H416=0,"",'Ark1'!U1137)</f>
        <v>31.313636363636363</v>
      </c>
      <c r="Q416" s="221"/>
      <c r="R416" s="496">
        <f>+IF(L416=0,"",'Ark1'!AK1137)</f>
        <v>99.013333333333364</v>
      </c>
      <c r="S416" s="494"/>
      <c r="T416" s="497">
        <f>+IF(L416=0,"",'Ark1'!AL1137)</f>
        <v>30.482794795680512</v>
      </c>
      <c r="U416" s="221"/>
      <c r="V416" s="242">
        <f>+IF(H416=0,"",'Ark1'!T1137)</f>
        <v>7.5909090909090899</v>
      </c>
      <c r="W416" s="243">
        <f>+IF(H416=0,"",'Ark1'!W1137)</f>
        <v>22.727272727272723</v>
      </c>
      <c r="X416" s="243">
        <f>+IF(H416=0,"",'Ark1'!X1137)</f>
        <v>100</v>
      </c>
      <c r="Y416" s="243">
        <f>+IF(H416=0,"",'Ark1'!Y1137)</f>
        <v>63.636363636363633</v>
      </c>
      <c r="Z416" s="243">
        <f>+IF(H416=0,"",'Ark1'!Z1137)</f>
        <v>22.727272727272723</v>
      </c>
      <c r="AA416" s="243">
        <f>+IF(H416=0,"",'Ark1'!AA1137)</f>
        <v>13.457755298932661</v>
      </c>
      <c r="AB416" s="242">
        <f>+IF(H416=0,"",'Ark1'!AC1137)</f>
        <v>2.0373577119104538</v>
      </c>
      <c r="AC416" s="243">
        <f>+IF(H416=0,"",'Ark1'!AE1137)</f>
        <v>19.002386269884681</v>
      </c>
      <c r="AD416" s="242">
        <f t="shared" si="293"/>
        <v>2.6094696969696969</v>
      </c>
      <c r="AE416" s="241">
        <f t="shared" si="290"/>
        <v>0.86363636363636365</v>
      </c>
      <c r="AF416" s="305"/>
      <c r="AI416" s="30"/>
      <c r="AJ416" s="28"/>
    </row>
    <row r="417" spans="1:60">
      <c r="A417" s="305"/>
      <c r="B417" s="305"/>
      <c r="C417" s="305"/>
      <c r="D417" s="305"/>
      <c r="E417" s="305"/>
      <c r="F417" s="305"/>
      <c r="G417" s="392"/>
      <c r="H417" s="392"/>
      <c r="I417" s="305"/>
      <c r="J417" s="305"/>
      <c r="K417" s="305"/>
      <c r="L417" s="392"/>
      <c r="M417" s="305"/>
      <c r="N417" s="305"/>
      <c r="O417" s="305"/>
      <c r="P417" s="305"/>
      <c r="Q417" s="305"/>
      <c r="R417" s="498"/>
      <c r="S417" s="498"/>
      <c r="T417" s="498"/>
      <c r="U417" s="305"/>
      <c r="V417" s="305"/>
      <c r="W417" s="305"/>
      <c r="X417" s="305"/>
      <c r="Y417" s="305"/>
      <c r="Z417" s="305"/>
      <c r="AA417" s="305"/>
      <c r="AB417" s="305"/>
      <c r="AC417" s="305"/>
      <c r="AD417" s="403"/>
      <c r="AE417" s="305"/>
      <c r="AF417" s="305"/>
      <c r="AI417" s="30"/>
      <c r="AJ417" s="28"/>
      <c r="AM417" s="28"/>
      <c r="AN417" s="28"/>
      <c r="AO417" s="28"/>
      <c r="AQ417" s="28"/>
      <c r="AS417" s="28"/>
      <c r="AT417" s="28"/>
    </row>
    <row r="418" spans="1:60" ht="15" customHeight="1">
      <c r="A418" s="305"/>
      <c r="B418" s="305"/>
      <c r="C418" s="349" t="s">
        <v>0</v>
      </c>
      <c r="D418" s="305"/>
      <c r="E418" s="350" t="str">
        <f>+D420</f>
        <v>E-</v>
      </c>
      <c r="F418" s="349" t="s">
        <v>582</v>
      </c>
      <c r="G418" s="392"/>
      <c r="H418" s="391">
        <f>SUM(H420:H431)</f>
        <v>171</v>
      </c>
      <c r="I418" s="306"/>
      <c r="J418" s="306"/>
      <c r="K418" s="306"/>
      <c r="L418" s="392"/>
      <c r="M418" s="306"/>
      <c r="N418" s="306"/>
      <c r="O418" s="306"/>
      <c r="P418" s="272">
        <f>+Klasse!M40</f>
        <v>36.953801169590655</v>
      </c>
      <c r="Q418" s="305"/>
      <c r="R418" s="498"/>
      <c r="S418" s="498"/>
      <c r="T418" s="498"/>
      <c r="U418" s="305"/>
      <c r="V418" s="305"/>
      <c r="W418" s="307"/>
      <c r="X418" s="307"/>
      <c r="Y418" s="307"/>
      <c r="Z418" s="307"/>
      <c r="AA418" s="307"/>
      <c r="AB418" s="305"/>
      <c r="AC418" s="307"/>
      <c r="AD418" s="225"/>
      <c r="AE418" s="306"/>
      <c r="AF418" s="305"/>
      <c r="AG418" s="224"/>
      <c r="AI418" s="30"/>
      <c r="AJ418" s="28"/>
      <c r="AK418" s="225"/>
      <c r="AL418" s="29"/>
      <c r="AP418" s="29"/>
      <c r="BH418" s="236"/>
    </row>
    <row r="419" spans="1:60">
      <c r="A419" s="305"/>
      <c r="B419" s="305"/>
      <c r="C419" s="305"/>
      <c r="D419" s="305"/>
      <c r="E419" s="305"/>
      <c r="F419" s="305"/>
      <c r="G419" s="392"/>
      <c r="H419" s="392"/>
      <c r="I419" s="305"/>
      <c r="J419" s="305"/>
      <c r="K419" s="305"/>
      <c r="L419" s="392"/>
      <c r="M419" s="305"/>
      <c r="N419" s="305"/>
      <c r="O419" s="305"/>
      <c r="P419" s="305"/>
      <c r="Q419" s="305"/>
      <c r="R419" s="498"/>
      <c r="S419" s="498"/>
      <c r="T419" s="498"/>
      <c r="U419" s="305"/>
      <c r="V419" s="305"/>
      <c r="W419" s="305"/>
      <c r="X419" s="305"/>
      <c r="Y419" s="305"/>
      <c r="Z419" s="305"/>
      <c r="AA419" s="305"/>
      <c r="AB419" s="305"/>
      <c r="AC419" s="305"/>
      <c r="AD419" s="403"/>
      <c r="AE419" s="305"/>
      <c r="AF419" s="305"/>
      <c r="AI419" s="30"/>
      <c r="AJ419" s="28"/>
    </row>
    <row r="420" spans="1:60" ht="15.6">
      <c r="A420" s="305"/>
      <c r="B420" s="305">
        <f>+'Ark1'!C1138</f>
        <v>2023</v>
      </c>
      <c r="C420" s="240">
        <f>+'Ark1'!L1138</f>
        <v>13</v>
      </c>
      <c r="D420" s="240" t="str">
        <f t="shared" ref="D420:D431" si="294">+D193</f>
        <v>E-</v>
      </c>
      <c r="E420" s="240">
        <f>+'Ark1'!D1138</f>
        <v>1</v>
      </c>
      <c r="F420" s="240" t="str">
        <f t="shared" ref="F420:F431" si="295">+F405</f>
        <v>Jan</v>
      </c>
      <c r="G420" s="376">
        <f>+'Ark1'!Q1138</f>
        <v>3</v>
      </c>
      <c r="H420" s="376">
        <f>+'Ark1'!R1138</f>
        <v>3</v>
      </c>
      <c r="I420" s="242">
        <f>+IF(H420=0,"",'Ark1'!AG1138)</f>
        <v>3.4156893999772286E-2</v>
      </c>
      <c r="J420" s="242">
        <f>+IF(H420=0,"",'Ark1'!AH1138)</f>
        <v>3.9979520027887606E-2</v>
      </c>
      <c r="K420" s="222"/>
      <c r="L420" s="391">
        <f>+IF(J420=0,"",'Ark1'!AJ1138)</f>
        <v>0</v>
      </c>
      <c r="M420" s="222"/>
      <c r="N420" s="222"/>
      <c r="O420" s="222"/>
      <c r="P420" s="33">
        <f>+IF(H420=0,"",'Ark1'!U1138)</f>
        <v>24.466666666666672</v>
      </c>
      <c r="Q420" s="221"/>
      <c r="R420" s="496" t="str">
        <f>+IF(L420=0,"",'Ark1'!AK1138)</f>
        <v/>
      </c>
      <c r="S420" s="494"/>
      <c r="T420" s="497" t="str">
        <f>+IF(L420=0,"",'Ark1'!AL1138)</f>
        <v/>
      </c>
      <c r="U420" s="221"/>
      <c r="V420" s="242">
        <f>+IF(H420=0,"",'Ark1'!T1138)</f>
        <v>5.3333333333333321</v>
      </c>
      <c r="W420" s="243">
        <f>+IF(H420=0,"",'Ark1'!W1138)</f>
        <v>0</v>
      </c>
      <c r="X420" s="243">
        <f>+IF(H420=0,"",'Ark1'!X1138)</f>
        <v>100</v>
      </c>
      <c r="Y420" s="243">
        <f>+IF(H420=0,"",'Ark1'!Y1138)</f>
        <v>66.666666666666686</v>
      </c>
      <c r="Z420" s="243">
        <f>+IF(H420=0,"",'Ark1'!Z1138)</f>
        <v>0</v>
      </c>
      <c r="AA420" s="243">
        <f>+IF(H420=0,"",'Ark1'!AA1138)</f>
        <v>2.9936970825756877</v>
      </c>
      <c r="AB420" s="242">
        <f>+IF(H420=0,"",'Ark1'!AC1138)</f>
        <v>1.6996731711975956</v>
      </c>
      <c r="AC420" s="243">
        <f>+IF(H420=0,"",'Ark1'!AE1138)</f>
        <v>91.276819516233758</v>
      </c>
      <c r="AD420" s="242">
        <f t="shared" ref="AD420:AD431" si="296">+IF(H420=0,"",+P420/C420)</f>
        <v>1.8820512820512825</v>
      </c>
      <c r="AE420" s="241">
        <f t="shared" si="290"/>
        <v>1</v>
      </c>
      <c r="AF420" s="305"/>
      <c r="AI420" s="30"/>
      <c r="AJ420" s="28"/>
    </row>
    <row r="421" spans="1:60" ht="15.6">
      <c r="A421" s="305"/>
      <c r="B421" s="305">
        <f>+'Ark1'!C1139</f>
        <v>2023</v>
      </c>
      <c r="C421" s="240">
        <f>+'Ark1'!L1139</f>
        <v>13</v>
      </c>
      <c r="D421" s="240" t="str">
        <f t="shared" si="294"/>
        <v>E-</v>
      </c>
      <c r="E421" s="240">
        <f>+'Ark1'!D1139</f>
        <v>2</v>
      </c>
      <c r="F421" s="240" t="str">
        <f t="shared" si="295"/>
        <v>Feb</v>
      </c>
      <c r="G421" s="376">
        <f>+'Ark1'!Q1139</f>
        <v>2</v>
      </c>
      <c r="H421" s="376">
        <f>+'Ark1'!R1139</f>
        <v>2</v>
      </c>
      <c r="I421" s="242">
        <f>+IF(H421=0,"",'Ark1'!AG1139)</f>
        <v>1.54320987654321E-2</v>
      </c>
      <c r="J421" s="242">
        <f>+IF(H421=0,"",'Ark1'!AH1139)</f>
        <v>3.846253389735467E-2</v>
      </c>
      <c r="K421" s="222"/>
      <c r="L421" s="391">
        <f>+IF(J421=0,"",'Ark1'!AJ1139)</f>
        <v>1</v>
      </c>
      <c r="M421" s="222"/>
      <c r="N421" s="222"/>
      <c r="O421" s="222"/>
      <c r="P421" s="33">
        <f>+IF(H421=0,"",'Ark1'!U1139)</f>
        <v>53.5</v>
      </c>
      <c r="Q421" s="221"/>
      <c r="R421" s="496">
        <f>+IF(L421=0,"",'Ark1'!AK1139)</f>
        <v>127.5</v>
      </c>
      <c r="S421" s="494"/>
      <c r="T421" s="497">
        <f>+IF(L421=0,"",'Ark1'!AL1139)</f>
        <v>35.027251961915113</v>
      </c>
      <c r="U421" s="221"/>
      <c r="V421" s="242">
        <f>+IF(H421=0,"",'Ark1'!T1139)</f>
        <v>8.5</v>
      </c>
      <c r="W421" s="243">
        <f>+IF(H421=0,"",'Ark1'!W1139)</f>
        <v>50</v>
      </c>
      <c r="X421" s="243">
        <f>+IF(H421=0,"",'Ark1'!X1139)</f>
        <v>100</v>
      </c>
      <c r="Y421" s="243">
        <f>+IF(H421=0,"",'Ark1'!Y1139)</f>
        <v>100</v>
      </c>
      <c r="Z421" s="243">
        <f>+IF(H421=0,"",'Ark1'!Z1139)</f>
        <v>50</v>
      </c>
      <c r="AA421" s="243">
        <f>+IF(H421=0,"",'Ark1'!AA1139)</f>
        <v>19.100000000000012</v>
      </c>
      <c r="AB421" s="242">
        <f>+IF(H421=0,"",'Ark1'!AC1139)</f>
        <v>0.5</v>
      </c>
      <c r="AC421" s="243">
        <f>+IF(H421=0,"",'Ark1'!AE1139)</f>
        <v>100.00000000000063</v>
      </c>
      <c r="AD421" s="242">
        <f t="shared" si="296"/>
        <v>4.115384615384615</v>
      </c>
      <c r="AE421" s="241">
        <f t="shared" si="290"/>
        <v>1</v>
      </c>
      <c r="AF421" s="305"/>
      <c r="AI421" s="30"/>
      <c r="AJ421" s="28"/>
    </row>
    <row r="422" spans="1:60" ht="15.6">
      <c r="A422" s="305"/>
      <c r="B422" s="305">
        <f>+'Ark1'!C1140</f>
        <v>2023</v>
      </c>
      <c r="C422" s="240">
        <f>+'Ark1'!L1140</f>
        <v>13</v>
      </c>
      <c r="D422" s="240" t="str">
        <f t="shared" si="294"/>
        <v>E-</v>
      </c>
      <c r="E422" s="240">
        <f>+'Ark1'!D1140</f>
        <v>3</v>
      </c>
      <c r="F422" s="240" t="str">
        <f t="shared" si="295"/>
        <v>Mar</v>
      </c>
      <c r="G422" s="376">
        <f>+'Ark1'!Q1140</f>
        <v>10</v>
      </c>
      <c r="H422" s="376">
        <f>+'Ark1'!R1140</f>
        <v>10</v>
      </c>
      <c r="I422" s="242">
        <f>+IF(H422=0,"",'Ark1'!AG1140)</f>
        <v>2.1217907914279657E-2</v>
      </c>
      <c r="J422" s="242">
        <f>+IF(H422=0,"",'Ark1'!AH1140)</f>
        <v>4.7992228653906642E-2</v>
      </c>
      <c r="K422" s="222"/>
      <c r="L422" s="391">
        <f>+IF(J422=0,"",'Ark1'!AJ1140)</f>
        <v>1</v>
      </c>
      <c r="M422" s="222"/>
      <c r="N422" s="222"/>
      <c r="O422" s="222"/>
      <c r="P422" s="33">
        <f>+IF(H422=0,"",'Ark1'!U1140)</f>
        <v>55.980000000000011</v>
      </c>
      <c r="Q422" s="221"/>
      <c r="R422" s="496">
        <f>+IF(L422=0,"",'Ark1'!AK1140)</f>
        <v>120.7</v>
      </c>
      <c r="S422" s="494"/>
      <c r="T422" s="497">
        <f>+IF(L422=0,"",'Ark1'!AL1140)</f>
        <v>36.396377738539307</v>
      </c>
      <c r="U422" s="221"/>
      <c r="V422" s="242">
        <f>+IF(H422=0,"",'Ark1'!T1140)</f>
        <v>9.6999999999999993</v>
      </c>
      <c r="W422" s="243">
        <f>+IF(H422=0,"",'Ark1'!W1140)</f>
        <v>60</v>
      </c>
      <c r="X422" s="243">
        <f>+IF(H422=0,"",'Ark1'!X1140)</f>
        <v>100</v>
      </c>
      <c r="Y422" s="243">
        <f>+IF(H422=0,"",'Ark1'!Y1140)</f>
        <v>100</v>
      </c>
      <c r="Z422" s="243">
        <f>+IF(H422=0,"",'Ark1'!Z1140)</f>
        <v>90</v>
      </c>
      <c r="AA422" s="243">
        <f>+IF(H422=0,"",'Ark1'!AA1140)</f>
        <v>13.34374759953136</v>
      </c>
      <c r="AB422" s="242">
        <f>+IF(H422=0,"",'Ark1'!AC1140)</f>
        <v>3.2572994949804683</v>
      </c>
      <c r="AC422" s="243">
        <f>+IF(H422=0,"",'Ark1'!AE1140)</f>
        <v>42.66462257640115</v>
      </c>
      <c r="AD422" s="242">
        <f t="shared" si="296"/>
        <v>4.3061538461538467</v>
      </c>
      <c r="AE422" s="241">
        <f t="shared" si="290"/>
        <v>1</v>
      </c>
      <c r="AF422" s="305"/>
      <c r="AI422" s="30"/>
      <c r="AJ422" s="28"/>
    </row>
    <row r="423" spans="1:60" ht="15.6">
      <c r="A423" s="305"/>
      <c r="B423" s="305">
        <f>+'Ark1'!C1141</f>
        <v>2023</v>
      </c>
      <c r="C423" s="240">
        <f>+'Ark1'!L1141</f>
        <v>13</v>
      </c>
      <c r="D423" s="240" t="str">
        <f t="shared" si="294"/>
        <v>E-</v>
      </c>
      <c r="E423" s="240">
        <f>+'Ark1'!D1141</f>
        <v>4</v>
      </c>
      <c r="F423" s="240" t="str">
        <f t="shared" si="295"/>
        <v>Apr</v>
      </c>
      <c r="G423" s="376">
        <f>+'Ark1'!Q1141</f>
        <v>0</v>
      </c>
      <c r="H423" s="376">
        <f>+'Ark1'!R1141</f>
        <v>0</v>
      </c>
      <c r="I423" s="242" t="str">
        <f>+IF(H423=0,"",'Ark1'!AG1141)</f>
        <v/>
      </c>
      <c r="J423" s="242" t="str">
        <f>+IF(H423=0,"",'Ark1'!AH1141)</f>
        <v/>
      </c>
      <c r="K423" s="222"/>
      <c r="L423" s="391">
        <f>+IF(J423=0,"",'Ark1'!AJ1141)</f>
        <v>0</v>
      </c>
      <c r="M423" s="222"/>
      <c r="N423" s="222"/>
      <c r="O423" s="222"/>
      <c r="P423" s="33" t="str">
        <f>+IF(H423=0,"",'Ark1'!U1141)</f>
        <v/>
      </c>
      <c r="Q423" s="221"/>
      <c r="R423" s="496" t="str">
        <f>+IF(L423=0,"",'Ark1'!AK1141)</f>
        <v/>
      </c>
      <c r="S423" s="494"/>
      <c r="T423" s="497" t="str">
        <f>+IF(L423=0,"",'Ark1'!AL1141)</f>
        <v/>
      </c>
      <c r="U423" s="221"/>
      <c r="V423" s="242" t="str">
        <f>+IF(H423=0,"",'Ark1'!T1141)</f>
        <v/>
      </c>
      <c r="W423" s="243" t="str">
        <f>+IF(H423=0,"",'Ark1'!W1141)</f>
        <v/>
      </c>
      <c r="X423" s="243" t="str">
        <f>+IF(H423=0,"",'Ark1'!X1141)</f>
        <v/>
      </c>
      <c r="Y423" s="243" t="str">
        <f>+IF(H423=0,"",'Ark1'!Y1141)</f>
        <v/>
      </c>
      <c r="Z423" s="243" t="str">
        <f>+IF(H423=0,"",'Ark1'!Z1141)</f>
        <v/>
      </c>
      <c r="AA423" s="243" t="str">
        <f>+IF(H423=0,"",'Ark1'!AA1141)</f>
        <v/>
      </c>
      <c r="AB423" s="242" t="str">
        <f>+IF(H423=0,"",'Ark1'!AC1141)</f>
        <v/>
      </c>
      <c r="AC423" s="243" t="str">
        <f>+IF(H423=0,"",'Ark1'!AE1141)</f>
        <v/>
      </c>
      <c r="AD423" s="242" t="str">
        <f t="shared" si="296"/>
        <v/>
      </c>
      <c r="AE423" s="241" t="str">
        <f t="shared" si="290"/>
        <v/>
      </c>
      <c r="AF423" s="305"/>
      <c r="AI423" s="30"/>
      <c r="AJ423" s="28"/>
    </row>
    <row r="424" spans="1:60" ht="15.6">
      <c r="A424" s="305"/>
      <c r="B424" s="305">
        <f>+'Ark1'!C1142</f>
        <v>2023</v>
      </c>
      <c r="C424" s="240">
        <f>+'Ark1'!L1142</f>
        <v>13</v>
      </c>
      <c r="D424" s="240" t="str">
        <f t="shared" si="294"/>
        <v>E-</v>
      </c>
      <c r="E424" s="240">
        <f>+'Ark1'!D1142</f>
        <v>5</v>
      </c>
      <c r="F424" s="240" t="str">
        <f t="shared" si="295"/>
        <v>Mai</v>
      </c>
      <c r="G424" s="376">
        <f>+'Ark1'!Q1142</f>
        <v>2</v>
      </c>
      <c r="H424" s="376">
        <f>+'Ark1'!R1142</f>
        <v>2</v>
      </c>
      <c r="I424" s="242">
        <f>+IF(H424=0,"",'Ark1'!AG1142)</f>
        <v>4.926108374384236E-2</v>
      </c>
      <c r="J424" s="242">
        <f>+IF(H424=0,"",'Ark1'!AH1142)</f>
        <v>7.547521342660321E-2</v>
      </c>
      <c r="K424" s="222"/>
      <c r="L424" s="391">
        <f>+IF(J424=0,"",'Ark1'!AJ1142)</f>
        <v>2</v>
      </c>
      <c r="M424" s="222"/>
      <c r="N424" s="222"/>
      <c r="O424" s="222"/>
      <c r="P424" s="33">
        <f>+IF(H424=0,"",'Ark1'!U1142)</f>
        <v>39.700000000000003</v>
      </c>
      <c r="Q424" s="221"/>
      <c r="R424" s="496">
        <f>+IF(L424=0,"",'Ark1'!AK1142)</f>
        <v>106.45</v>
      </c>
      <c r="S424" s="494"/>
      <c r="T424" s="497">
        <f>+IF(L424=0,"",'Ark1'!AL1142)</f>
        <v>31.37581026313762</v>
      </c>
      <c r="U424" s="221"/>
      <c r="V424" s="242">
        <f>+IF(H424=0,"",'Ark1'!T1142)</f>
        <v>9.5</v>
      </c>
      <c r="W424" s="243">
        <f>+IF(H424=0,"",'Ark1'!W1142)</f>
        <v>50</v>
      </c>
      <c r="X424" s="243">
        <f>+IF(H424=0,"",'Ark1'!X1142)</f>
        <v>100</v>
      </c>
      <c r="Y424" s="243">
        <f>+IF(H424=0,"",'Ark1'!Y1142)</f>
        <v>100</v>
      </c>
      <c r="Z424" s="243">
        <f>+IF(H424=0,"",'Ark1'!Z1142)</f>
        <v>50</v>
      </c>
      <c r="AA424" s="243">
        <f>+IF(H424=0,"",'Ark1'!AA1142)</f>
        <v>14.5</v>
      </c>
      <c r="AB424" s="242">
        <f>+IF(H424=0,"",'Ark1'!AC1142)</f>
        <v>1.5</v>
      </c>
      <c r="AC424" s="243">
        <f>+IF(H424=0,"",'Ark1'!AE1142)</f>
        <v>100</v>
      </c>
      <c r="AD424" s="242">
        <f t="shared" si="296"/>
        <v>3.0538461538461541</v>
      </c>
      <c r="AE424" s="241">
        <f t="shared" si="290"/>
        <v>1</v>
      </c>
      <c r="AF424" s="305"/>
      <c r="AI424" s="30"/>
      <c r="AJ424" s="28"/>
    </row>
    <row r="425" spans="1:60" ht="15.6">
      <c r="A425" s="305"/>
      <c r="B425" s="305">
        <f>+'Ark1'!C1143</f>
        <v>2023</v>
      </c>
      <c r="C425" s="240">
        <f>+'Ark1'!L1143</f>
        <v>13</v>
      </c>
      <c r="D425" s="240" t="str">
        <f t="shared" si="294"/>
        <v>E-</v>
      </c>
      <c r="E425" s="240">
        <f>+'Ark1'!D1143</f>
        <v>6</v>
      </c>
      <c r="F425" s="240" t="str">
        <f t="shared" si="295"/>
        <v>Jun</v>
      </c>
      <c r="G425" s="376">
        <f>+'Ark1'!Q1143</f>
        <v>6</v>
      </c>
      <c r="H425" s="376">
        <f>+'Ark1'!R1143</f>
        <v>7</v>
      </c>
      <c r="I425" s="242">
        <f>+IF(H425=0,"",'Ark1'!AG1143)</f>
        <v>0.11610549013103336</v>
      </c>
      <c r="J425" s="242">
        <f>+IF(H425=0,"",'Ark1'!AH1143)</f>
        <v>0.1589549324556169</v>
      </c>
      <c r="K425" s="222"/>
      <c r="L425" s="391">
        <f>+IF(J425=0,"",'Ark1'!AJ1143)</f>
        <v>5</v>
      </c>
      <c r="M425" s="222"/>
      <c r="N425" s="222"/>
      <c r="O425" s="222"/>
      <c r="P425" s="33">
        <f>+IF(H425=0,"",'Ark1'!U1143)</f>
        <v>29.714285714285719</v>
      </c>
      <c r="Q425" s="221"/>
      <c r="R425" s="496">
        <f>+IF(L425=0,"",'Ark1'!AK1143)</f>
        <v>94.14</v>
      </c>
      <c r="S425" s="494"/>
      <c r="T425" s="497">
        <f>+IF(L425=0,"",'Ark1'!AL1143)</f>
        <v>35.595098153716215</v>
      </c>
      <c r="U425" s="221"/>
      <c r="V425" s="242">
        <f>+IF(H425=0,"",'Ark1'!T1143)</f>
        <v>8.7142857142857117</v>
      </c>
      <c r="W425" s="243">
        <f>+IF(H425=0,"",'Ark1'!W1143)</f>
        <v>28.571428571428577</v>
      </c>
      <c r="X425" s="243">
        <f>+IF(H425=0,"",'Ark1'!X1143)</f>
        <v>85.714285714285694</v>
      </c>
      <c r="Y425" s="243">
        <f>+IF(H425=0,"",'Ark1'!Y1143)</f>
        <v>28.571428571428577</v>
      </c>
      <c r="Z425" s="243">
        <f>+IF(H425=0,"",'Ark1'!Z1143)</f>
        <v>28.571428571428577</v>
      </c>
      <c r="AA425" s="243">
        <f>+IF(H425=0,"",'Ark1'!AA1143)</f>
        <v>18.944763963498023</v>
      </c>
      <c r="AB425" s="242">
        <f>+IF(H425=0,"",'Ark1'!AC1143)</f>
        <v>2.7105237087157561</v>
      </c>
      <c r="AC425" s="243">
        <f>+IF(H425=0,"",'Ark1'!AE1143)</f>
        <v>82.522529409143615</v>
      </c>
      <c r="AD425" s="242">
        <f t="shared" si="296"/>
        <v>2.285714285714286</v>
      </c>
      <c r="AE425" s="241">
        <f t="shared" si="290"/>
        <v>0.8571428571428571</v>
      </c>
      <c r="AF425" s="305"/>
      <c r="AI425" s="30"/>
      <c r="AJ425" s="28"/>
    </row>
    <row r="426" spans="1:60" ht="15.6">
      <c r="A426" s="305"/>
      <c r="B426" s="305">
        <f>+'Ark1'!C1144</f>
        <v>2023</v>
      </c>
      <c r="C426" s="240">
        <f>+'Ark1'!L1144</f>
        <v>13</v>
      </c>
      <c r="D426" s="240" t="str">
        <f t="shared" si="294"/>
        <v>E-</v>
      </c>
      <c r="E426" s="240">
        <f>+'Ark1'!D1144</f>
        <v>7</v>
      </c>
      <c r="F426" s="240" t="str">
        <f t="shared" si="295"/>
        <v>Jul</v>
      </c>
      <c r="G426" s="376">
        <f>+'Ark1'!Q1144</f>
        <v>5</v>
      </c>
      <c r="H426" s="376">
        <f>+'Ark1'!R1144</f>
        <v>5</v>
      </c>
      <c r="I426" s="242">
        <f>+IF(H426=0,"",'Ark1'!AG1144)</f>
        <v>0.12787723785166238</v>
      </c>
      <c r="J426" s="242">
        <f>+IF(H426=0,"",'Ark1'!AH1144)</f>
        <v>0.14672791993898396</v>
      </c>
      <c r="K426" s="222"/>
      <c r="L426" s="391">
        <f>+IF(J426=0,"",'Ark1'!AJ1144)</f>
        <v>3</v>
      </c>
      <c r="M426" s="222"/>
      <c r="N426" s="222"/>
      <c r="O426" s="222"/>
      <c r="P426" s="33">
        <f>+IF(H426=0,"",'Ark1'!U1144)</f>
        <v>24.740000000000006</v>
      </c>
      <c r="Q426" s="221"/>
      <c r="R426" s="496">
        <f>+IF(L426=0,"",'Ark1'!AK1144)</f>
        <v>115</v>
      </c>
      <c r="S426" s="494"/>
      <c r="T426" s="497">
        <f>+IF(L426=0,"",'Ark1'!AL1144)</f>
        <v>13.632503219089889</v>
      </c>
      <c r="U426" s="221"/>
      <c r="V426" s="242">
        <f>+IF(H426=0,"",'Ark1'!T1144)</f>
        <v>9</v>
      </c>
      <c r="W426" s="243">
        <f>+IF(H426=0,"",'Ark1'!W1144)</f>
        <v>40</v>
      </c>
      <c r="X426" s="243">
        <f>+IF(H426=0,"",'Ark1'!X1144)</f>
        <v>100</v>
      </c>
      <c r="Y426" s="243">
        <f>+IF(H426=0,"",'Ark1'!Y1144)</f>
        <v>40</v>
      </c>
      <c r="Z426" s="243">
        <f>+IF(H426=0,"",'Ark1'!Z1144)</f>
        <v>20</v>
      </c>
      <c r="AA426" s="243">
        <f>+IF(H426=0,"",'Ark1'!AA1144)</f>
        <v>9.8064468590820315</v>
      </c>
      <c r="AB426" s="242">
        <f>+IF(H426=0,"",'Ark1'!AC1144)</f>
        <v>2.9664793948382657</v>
      </c>
      <c r="AC426" s="243">
        <f>+IF(H426=0,"",'Ark1'!AE1144)</f>
        <v>92.263408799052442</v>
      </c>
      <c r="AD426" s="242">
        <f t="shared" si="296"/>
        <v>1.9030769230769236</v>
      </c>
      <c r="AE426" s="241">
        <f t="shared" si="290"/>
        <v>1</v>
      </c>
      <c r="AF426" s="305"/>
      <c r="AI426" s="30"/>
      <c r="AJ426" s="28"/>
    </row>
    <row r="427" spans="1:60" ht="15.6">
      <c r="A427" s="305"/>
      <c r="B427" s="305">
        <f>+'Ark1'!C1145</f>
        <v>2023</v>
      </c>
      <c r="C427" s="240">
        <f>+'Ark1'!L1145</f>
        <v>13</v>
      </c>
      <c r="D427" s="240" t="str">
        <f t="shared" si="294"/>
        <v>E-</v>
      </c>
      <c r="E427" s="240">
        <f>+'Ark1'!D1145</f>
        <v>8</v>
      </c>
      <c r="F427" s="240" t="str">
        <f t="shared" si="295"/>
        <v>Aug</v>
      </c>
      <c r="G427" s="376">
        <f>+'Ark1'!Q1145</f>
        <v>18</v>
      </c>
      <c r="H427" s="376">
        <f>+'Ark1'!R1145</f>
        <v>24</v>
      </c>
      <c r="I427" s="242">
        <f>+IF(H427=0,"",'Ark1'!AG1145)</f>
        <v>2.3188629841834219E-2</v>
      </c>
      <c r="J427" s="242">
        <f>+IF(H427=0,"",'Ark1'!AH1145)</f>
        <v>3.7832961111733246E-2</v>
      </c>
      <c r="K427" s="222"/>
      <c r="L427" s="391">
        <f>+IF(J427=0,"",'Ark1'!AJ1145)</f>
        <v>8</v>
      </c>
      <c r="M427" s="222"/>
      <c r="N427" s="222"/>
      <c r="O427" s="222"/>
      <c r="P427" s="33">
        <f>+IF(H427=0,"",'Ark1'!U1145)</f>
        <v>35.787500000000001</v>
      </c>
      <c r="Q427" s="221"/>
      <c r="R427" s="496">
        <f>+IF(L427=0,"",'Ark1'!AK1145)</f>
        <v>112.325</v>
      </c>
      <c r="S427" s="494"/>
      <c r="T427" s="497">
        <f>+IF(L427=0,"",'Ark1'!AL1145)</f>
        <v>34.598298055444104</v>
      </c>
      <c r="U427" s="221"/>
      <c r="V427" s="242">
        <f>+IF(H427=0,"",'Ark1'!T1145)</f>
        <v>8.5416666666666643</v>
      </c>
      <c r="W427" s="243">
        <f>+IF(H427=0,"",'Ark1'!W1145)</f>
        <v>37.5</v>
      </c>
      <c r="X427" s="243">
        <f>+IF(H427=0,"",'Ark1'!X1145)</f>
        <v>100</v>
      </c>
      <c r="Y427" s="243">
        <f>+IF(H427=0,"",'Ark1'!Y1145)</f>
        <v>75</v>
      </c>
      <c r="Z427" s="243">
        <f>+IF(H427=0,"",'Ark1'!Z1145)</f>
        <v>29.166666666666675</v>
      </c>
      <c r="AA427" s="243">
        <f>+IF(H427=0,"",'Ark1'!AA1145)</f>
        <v>15.73256475435584</v>
      </c>
      <c r="AB427" s="242">
        <f>+IF(H427=0,"",'Ark1'!AC1145)</f>
        <v>2.4996527536617776</v>
      </c>
      <c r="AC427" s="243">
        <f>+IF(H427=0,"",'Ark1'!AE1145)</f>
        <v>78.792599892250308</v>
      </c>
      <c r="AD427" s="242">
        <f t="shared" si="296"/>
        <v>2.7528846153846156</v>
      </c>
      <c r="AE427" s="241">
        <f t="shared" si="290"/>
        <v>0.75</v>
      </c>
      <c r="AF427" s="305"/>
      <c r="AI427" s="30"/>
      <c r="AJ427" s="28"/>
    </row>
    <row r="428" spans="1:60" ht="15.6">
      <c r="A428" s="305"/>
      <c r="B428" s="305">
        <f>+'Ark1'!C1146</f>
        <v>2023</v>
      </c>
      <c r="C428" s="240">
        <f>+'Ark1'!L1146</f>
        <v>13</v>
      </c>
      <c r="D428" s="240" t="str">
        <f t="shared" si="294"/>
        <v>E-</v>
      </c>
      <c r="E428" s="240">
        <f>+'Ark1'!D1146</f>
        <v>9</v>
      </c>
      <c r="F428" s="240" t="str">
        <f t="shared" si="295"/>
        <v>Sep</v>
      </c>
      <c r="G428" s="376">
        <f>+'Ark1'!Q1146</f>
        <v>37</v>
      </c>
      <c r="H428" s="376">
        <f>+'Ark1'!R1146</f>
        <v>43</v>
      </c>
      <c r="I428" s="242">
        <f>+IF(H428=0,"",'Ark1'!AG1146)</f>
        <v>1.1903147136739477E-2</v>
      </c>
      <c r="J428" s="242">
        <f>+IF(H428=0,"",'Ark1'!AH1146)</f>
        <v>2.0424244729424328E-2</v>
      </c>
      <c r="K428" s="222"/>
      <c r="L428" s="391">
        <f>+IF(J428=0,"",'Ark1'!AJ1146)</f>
        <v>8</v>
      </c>
      <c r="M428" s="222"/>
      <c r="N428" s="222"/>
      <c r="O428" s="222"/>
      <c r="P428" s="33">
        <f>+IF(H428=0,"",'Ark1'!U1146)</f>
        <v>34.327906976744181</v>
      </c>
      <c r="Q428" s="221"/>
      <c r="R428" s="496">
        <f>+IF(L428=0,"",'Ark1'!AK1146)</f>
        <v>100.7625</v>
      </c>
      <c r="S428" s="494"/>
      <c r="T428" s="497">
        <f>+IF(L428=0,"",'Ark1'!AL1146)</f>
        <v>31.655465930054977</v>
      </c>
      <c r="U428" s="221"/>
      <c r="V428" s="242">
        <f>+IF(H428=0,"",'Ark1'!T1146)</f>
        <v>8.3488372093023298</v>
      </c>
      <c r="W428" s="243">
        <f>+IF(H428=0,"",'Ark1'!W1146)</f>
        <v>34.883720930232549</v>
      </c>
      <c r="X428" s="243">
        <f>+IF(H428=0,"",'Ark1'!X1146)</f>
        <v>100</v>
      </c>
      <c r="Y428" s="243">
        <f>+IF(H428=0,"",'Ark1'!Y1146)</f>
        <v>88.372093023255857</v>
      </c>
      <c r="Z428" s="243">
        <f>+IF(H428=0,"",'Ark1'!Z1146)</f>
        <v>20.930232558139537</v>
      </c>
      <c r="AA428" s="243">
        <f>+IF(H428=0,"",'Ark1'!AA1146)</f>
        <v>11.299790604797824</v>
      </c>
      <c r="AB428" s="242">
        <f>+IF(H428=0,"",'Ark1'!AC1146)</f>
        <v>2.6048587957108542</v>
      </c>
      <c r="AC428" s="243">
        <f>+IF(H428=0,"",'Ark1'!AE1146)</f>
        <v>82.175866206566113</v>
      </c>
      <c r="AD428" s="242">
        <f t="shared" si="296"/>
        <v>2.6406082289803217</v>
      </c>
      <c r="AE428" s="241">
        <f t="shared" si="290"/>
        <v>0.86046511627906974</v>
      </c>
      <c r="AF428" s="305"/>
      <c r="AI428" s="30"/>
      <c r="AJ428" s="28"/>
    </row>
    <row r="429" spans="1:60" ht="15.6">
      <c r="A429" s="305"/>
      <c r="B429" s="305">
        <f>+'Ark1'!C1147</f>
        <v>2023</v>
      </c>
      <c r="C429" s="240">
        <f>+'Ark1'!L1147</f>
        <v>13</v>
      </c>
      <c r="D429" s="240" t="str">
        <f t="shared" si="294"/>
        <v>E-</v>
      </c>
      <c r="E429" s="240">
        <f>+'Ark1'!D1147</f>
        <v>10</v>
      </c>
      <c r="F429" s="240" t="str">
        <f t="shared" si="295"/>
        <v>Okt</v>
      </c>
      <c r="G429" s="376">
        <f>+'Ark1'!Q1147</f>
        <v>39</v>
      </c>
      <c r="H429" s="376">
        <f>+'Ark1'!R1147</f>
        <v>52</v>
      </c>
      <c r="I429" s="242">
        <f>+IF(H429=0,"",'Ark1'!AG1147)</f>
        <v>1.2660015289403078E-2</v>
      </c>
      <c r="J429" s="242">
        <f>+IF(H429=0,"",'Ark1'!AH1147)</f>
        <v>2.459239704674902E-2</v>
      </c>
      <c r="K429" s="222"/>
      <c r="L429" s="391">
        <f>+IF(J429=0,"",'Ark1'!AJ1147)</f>
        <v>10</v>
      </c>
      <c r="M429" s="222"/>
      <c r="N429" s="222"/>
      <c r="O429" s="222"/>
      <c r="P429" s="33">
        <f>+IF(H429=0,"",'Ark1'!U1147)</f>
        <v>37.399999999999991</v>
      </c>
      <c r="Q429" s="221"/>
      <c r="R429" s="496">
        <f>+IF(L429=0,"",'Ark1'!AK1147)</f>
        <v>105.88999999999999</v>
      </c>
      <c r="S429" s="494"/>
      <c r="T429" s="497">
        <f>+IF(L429=0,"",'Ark1'!AL1147)</f>
        <v>32.622045372908069</v>
      </c>
      <c r="U429" s="221"/>
      <c r="V429" s="242">
        <f>+IF(H429=0,"",'Ark1'!T1147)</f>
        <v>8.4423076923076898</v>
      </c>
      <c r="W429" s="243">
        <f>+IF(H429=0,"",'Ark1'!W1147)</f>
        <v>32.692307692307701</v>
      </c>
      <c r="X429" s="243">
        <f>+IF(H429=0,"",'Ark1'!X1147)</f>
        <v>100</v>
      </c>
      <c r="Y429" s="243">
        <f>+IF(H429=0,"",'Ark1'!Y1147)</f>
        <v>90.384615384615358</v>
      </c>
      <c r="Z429" s="243">
        <f>+IF(H429=0,"",'Ark1'!Z1147)</f>
        <v>34.615384615384635</v>
      </c>
      <c r="AA429" s="243">
        <f>+IF(H429=0,"",'Ark1'!AA1147)</f>
        <v>14.333070957646296</v>
      </c>
      <c r="AB429" s="242">
        <f>+IF(H429=0,"",'Ark1'!AC1147)</f>
        <v>2.6704469630098502</v>
      </c>
      <c r="AC429" s="243">
        <f>+IF(H429=0,"",'Ark1'!AE1147)</f>
        <v>65.52660153578735</v>
      </c>
      <c r="AD429" s="242">
        <f t="shared" si="296"/>
        <v>2.8769230769230765</v>
      </c>
      <c r="AE429" s="241">
        <f t="shared" si="290"/>
        <v>0.75</v>
      </c>
      <c r="AF429" s="305"/>
      <c r="AI429" s="30"/>
      <c r="AJ429" s="28"/>
    </row>
    <row r="430" spans="1:60" ht="15.6">
      <c r="A430" s="305"/>
      <c r="B430" s="305">
        <f>+'Ark1'!C1148</f>
        <v>2023</v>
      </c>
      <c r="C430" s="240">
        <f>+'Ark1'!L1148</f>
        <v>13</v>
      </c>
      <c r="D430" s="240" t="str">
        <f t="shared" si="294"/>
        <v>E-</v>
      </c>
      <c r="E430" s="240">
        <f>+'Ark1'!D1148</f>
        <v>11</v>
      </c>
      <c r="F430" s="240" t="str">
        <f t="shared" si="295"/>
        <v>Nov</v>
      </c>
      <c r="G430" s="376">
        <f>+'Ark1'!Q1148</f>
        <v>21</v>
      </c>
      <c r="H430" s="376">
        <f>+'Ark1'!R1148</f>
        <v>23</v>
      </c>
      <c r="I430" s="242">
        <f>+IF(H430=0,"",'Ark1'!AG1148)</f>
        <v>1.6586857439566137E-2</v>
      </c>
      <c r="J430" s="242">
        <f>+IF(H430=0,"",'Ark1'!AH1148)</f>
        <v>3.2733061814551503E-2</v>
      </c>
      <c r="K430" s="222"/>
      <c r="L430" s="391">
        <f>+IF(J430=0,"",'Ark1'!AJ1148)</f>
        <v>5</v>
      </c>
      <c r="M430" s="222"/>
      <c r="N430" s="222"/>
      <c r="O430" s="222"/>
      <c r="P430" s="33">
        <f>+IF(H430=0,"",'Ark1'!U1148)</f>
        <v>38.608695652173928</v>
      </c>
      <c r="Q430" s="221"/>
      <c r="R430" s="496">
        <f>+IF(L430=0,"",'Ark1'!AK1148)</f>
        <v>113.28</v>
      </c>
      <c r="S430" s="494"/>
      <c r="T430" s="497">
        <f>+IF(L430=0,"",'Ark1'!AL1148)</f>
        <v>33.183209431828345</v>
      </c>
      <c r="U430" s="221"/>
      <c r="V430" s="242">
        <f>+IF(H430=0,"",'Ark1'!T1148)</f>
        <v>8.8695652173913064</v>
      </c>
      <c r="W430" s="243">
        <f>+IF(H430=0,"",'Ark1'!W1148)</f>
        <v>43.478260869565219</v>
      </c>
      <c r="X430" s="243">
        <f>+IF(H430=0,"",'Ark1'!X1148)</f>
        <v>100</v>
      </c>
      <c r="Y430" s="243">
        <f>+IF(H430=0,"",'Ark1'!Y1148)</f>
        <v>82.608695652173907</v>
      </c>
      <c r="Z430" s="243">
        <f>+IF(H430=0,"",'Ark1'!Z1148)</f>
        <v>43.478260869565219</v>
      </c>
      <c r="AA430" s="243">
        <f>+IF(H430=0,"",'Ark1'!AA1148)</f>
        <v>14.249299389137869</v>
      </c>
      <c r="AB430" s="242">
        <f>+IF(H430=0,"",'Ark1'!AC1148)</f>
        <v>2.8484068442015995</v>
      </c>
      <c r="AC430" s="243">
        <f>+IF(H430=0,"",'Ark1'!AE1148)</f>
        <v>74.088021576539504</v>
      </c>
      <c r="AD430" s="242">
        <f t="shared" si="296"/>
        <v>2.9698996655518406</v>
      </c>
      <c r="AE430" s="241">
        <f t="shared" si="290"/>
        <v>0.91304347826086951</v>
      </c>
      <c r="AF430" s="305"/>
      <c r="AI430" s="30"/>
      <c r="AJ430" s="28"/>
    </row>
    <row r="431" spans="1:60" ht="15.6">
      <c r="A431" s="305"/>
      <c r="B431" s="305">
        <f>+'Ark1'!C1149</f>
        <v>2023</v>
      </c>
      <c r="C431" s="240">
        <f>+'Ark1'!L1149</f>
        <v>13</v>
      </c>
      <c r="D431" s="240" t="str">
        <f t="shared" si="294"/>
        <v>E-</v>
      </c>
      <c r="E431" s="240">
        <f>+'Ark1'!D1149</f>
        <v>12</v>
      </c>
      <c r="F431" s="240" t="str">
        <f t="shared" si="295"/>
        <v>Des</v>
      </c>
      <c r="G431" s="376">
        <f>+'Ark1'!Q1149</f>
        <v>0</v>
      </c>
      <c r="H431" s="376">
        <f>+'Ark1'!R1149</f>
        <v>0</v>
      </c>
      <c r="I431" s="242" t="str">
        <f>+IF(H431=0,"",'Ark1'!AG1149)</f>
        <v/>
      </c>
      <c r="J431" s="242" t="str">
        <f>+IF(H431=0,"",'Ark1'!AH1149)</f>
        <v/>
      </c>
      <c r="K431" s="222"/>
      <c r="L431" s="391">
        <f>+IF(J431=0,"",'Ark1'!AJ1149)</f>
        <v>0</v>
      </c>
      <c r="M431" s="222"/>
      <c r="N431" s="222"/>
      <c r="O431" s="222"/>
      <c r="P431" s="33" t="str">
        <f>+IF(H431=0,"",'Ark1'!U1149)</f>
        <v/>
      </c>
      <c r="Q431" s="221"/>
      <c r="R431" s="496" t="str">
        <f>+IF(L431=0,"",'Ark1'!AK1149)</f>
        <v/>
      </c>
      <c r="S431" s="494"/>
      <c r="T431" s="497" t="str">
        <f>+IF(L431=0,"",'Ark1'!AL1149)</f>
        <v/>
      </c>
      <c r="U431" s="221"/>
      <c r="V431" s="242" t="str">
        <f>+IF(H431=0,"",'Ark1'!T1149)</f>
        <v/>
      </c>
      <c r="W431" s="243" t="str">
        <f>+IF(H431=0,"",'Ark1'!W1149)</f>
        <v/>
      </c>
      <c r="X431" s="243" t="str">
        <f>+IF(H431=0,"",'Ark1'!X1149)</f>
        <v/>
      </c>
      <c r="Y431" s="243" t="str">
        <f>+IF(H431=0,"",'Ark1'!Y1149)</f>
        <v/>
      </c>
      <c r="Z431" s="243" t="str">
        <f>+IF(H431=0,"",'Ark1'!Z1149)</f>
        <v/>
      </c>
      <c r="AA431" s="243" t="str">
        <f>+IF(H431=0,"",'Ark1'!AA1149)</f>
        <v/>
      </c>
      <c r="AB431" s="242" t="str">
        <f>+IF(H431=0,"",'Ark1'!AC1149)</f>
        <v/>
      </c>
      <c r="AC431" s="243" t="str">
        <f>+IF(H431=0,"",'Ark1'!AE1149)</f>
        <v/>
      </c>
      <c r="AD431" s="242" t="str">
        <f t="shared" si="296"/>
        <v/>
      </c>
      <c r="AE431" s="241" t="str">
        <f t="shared" si="290"/>
        <v/>
      </c>
      <c r="AF431" s="305"/>
      <c r="AI431" s="30"/>
      <c r="AJ431" s="28"/>
    </row>
    <row r="432" spans="1:60">
      <c r="A432" s="305"/>
      <c r="B432" s="305"/>
      <c r="C432" s="305"/>
      <c r="D432" s="305"/>
      <c r="E432" s="305"/>
      <c r="F432" s="305"/>
      <c r="G432" s="392"/>
      <c r="H432" s="392"/>
      <c r="I432" s="305"/>
      <c r="J432" s="305"/>
      <c r="K432" s="305"/>
      <c r="L432" s="392"/>
      <c r="M432" s="305"/>
      <c r="N432" s="305"/>
      <c r="O432" s="305"/>
      <c r="P432" s="305"/>
      <c r="Q432" s="305"/>
      <c r="R432" s="498"/>
      <c r="S432" s="498"/>
      <c r="T432" s="498"/>
      <c r="U432" s="305"/>
      <c r="V432" s="305"/>
      <c r="W432" s="305"/>
      <c r="X432" s="305"/>
      <c r="Y432" s="305"/>
      <c r="Z432" s="305"/>
      <c r="AA432" s="305"/>
      <c r="AB432" s="305"/>
      <c r="AC432" s="305"/>
      <c r="AD432" s="403"/>
      <c r="AE432" s="305"/>
      <c r="AF432" s="305"/>
      <c r="AI432" s="30"/>
      <c r="AJ432" s="28"/>
      <c r="AM432" s="28"/>
      <c r="AN432" s="28"/>
      <c r="AO432" s="28"/>
      <c r="AQ432" s="28"/>
      <c r="AS432" s="28"/>
      <c r="AT432" s="28"/>
    </row>
    <row r="433" spans="1:60" ht="15" customHeight="1">
      <c r="A433" s="305"/>
      <c r="B433" s="305"/>
      <c r="C433" s="349" t="s">
        <v>0</v>
      </c>
      <c r="D433" s="305"/>
      <c r="E433" s="350" t="str">
        <f>+D435</f>
        <v>E</v>
      </c>
      <c r="F433" s="349" t="s">
        <v>582</v>
      </c>
      <c r="G433" s="392"/>
      <c r="H433" s="391">
        <f>SUM(H435:H446)</f>
        <v>39</v>
      </c>
      <c r="I433" s="306"/>
      <c r="J433" s="306"/>
      <c r="K433" s="306"/>
      <c r="L433" s="392"/>
      <c r="M433" s="306"/>
      <c r="N433" s="306"/>
      <c r="O433" s="306"/>
      <c r="P433" s="272">
        <f>+Klasse!M41</f>
        <v>40.830769230769207</v>
      </c>
      <c r="Q433" s="305"/>
      <c r="R433" s="498"/>
      <c r="S433" s="498"/>
      <c r="T433" s="498"/>
      <c r="U433" s="305"/>
      <c r="V433" s="305"/>
      <c r="W433" s="307"/>
      <c r="X433" s="307"/>
      <c r="Y433" s="307"/>
      <c r="Z433" s="307"/>
      <c r="AA433" s="307"/>
      <c r="AB433" s="305"/>
      <c r="AC433" s="307"/>
      <c r="AD433" s="225"/>
      <c r="AE433" s="306"/>
      <c r="AF433" s="305"/>
      <c r="AG433" s="224"/>
      <c r="AI433" s="30"/>
      <c r="AJ433" s="28"/>
      <c r="AK433" s="225"/>
      <c r="AL433" s="29"/>
      <c r="AP433" s="29"/>
      <c r="BH433" s="236"/>
    </row>
    <row r="434" spans="1:60">
      <c r="A434" s="305"/>
      <c r="B434" s="305"/>
      <c r="C434" s="305"/>
      <c r="D434" s="305"/>
      <c r="E434" s="305"/>
      <c r="F434" s="305"/>
      <c r="G434" s="392"/>
      <c r="H434" s="392"/>
      <c r="I434" s="305"/>
      <c r="J434" s="305"/>
      <c r="K434" s="305"/>
      <c r="L434" s="392"/>
      <c r="M434" s="305"/>
      <c r="N434" s="305"/>
      <c r="O434" s="305"/>
      <c r="P434" s="305"/>
      <c r="Q434" s="305"/>
      <c r="R434" s="498"/>
      <c r="S434" s="498"/>
      <c r="T434" s="498"/>
      <c r="U434" s="305"/>
      <c r="V434" s="305"/>
      <c r="W434" s="305"/>
      <c r="X434" s="305"/>
      <c r="Y434" s="305"/>
      <c r="Z434" s="305"/>
      <c r="AA434" s="305"/>
      <c r="AB434" s="305"/>
      <c r="AC434" s="305"/>
      <c r="AD434" s="403"/>
      <c r="AE434" s="305"/>
      <c r="AF434" s="305"/>
      <c r="AI434" s="30"/>
      <c r="AJ434" s="28"/>
    </row>
    <row r="435" spans="1:60" ht="15.6">
      <c r="A435" s="305"/>
      <c r="B435" s="305">
        <f>+'Ark1'!C1150</f>
        <v>2023</v>
      </c>
      <c r="C435" s="240">
        <f>+'Ark1'!L1150</f>
        <v>14</v>
      </c>
      <c r="D435" s="240" t="str">
        <f t="shared" ref="D435:D446" si="297">+D208</f>
        <v>E</v>
      </c>
      <c r="E435" s="240">
        <f>+'Ark1'!D1150</f>
        <v>1</v>
      </c>
      <c r="F435" s="240" t="str">
        <f t="shared" ref="F435:F446" si="298">+F420</f>
        <v>Jan</v>
      </c>
      <c r="G435" s="376">
        <f>+'Ark1'!Q1150</f>
        <v>1</v>
      </c>
      <c r="H435" s="376">
        <f>+'Ark1'!R1150</f>
        <v>1</v>
      </c>
      <c r="I435" s="242">
        <f>+IF(H435=0,"",'Ark1'!AG1150)</f>
        <v>1.1385631333257424E-2</v>
      </c>
      <c r="J435" s="242">
        <f>+IF(H435=0,"",'Ark1'!AH1150)</f>
        <v>3.137357429981371E-2</v>
      </c>
      <c r="K435" s="222"/>
      <c r="L435" s="391">
        <f>+IF(J435=0,"",'Ark1'!AJ1150)</f>
        <v>0</v>
      </c>
      <c r="M435" s="222"/>
      <c r="N435" s="222"/>
      <c r="O435" s="222"/>
      <c r="P435" s="33">
        <f>+IF(H435=0,"",'Ark1'!U1150)</f>
        <v>57.6</v>
      </c>
      <c r="Q435" s="221"/>
      <c r="R435" s="496" t="str">
        <f>+IF(L435=0,"",'Ark1'!AK1150)</f>
        <v/>
      </c>
      <c r="S435" s="494"/>
      <c r="T435" s="497" t="str">
        <f>+IF(L435=0,"",'Ark1'!AL1150)</f>
        <v/>
      </c>
      <c r="U435" s="221"/>
      <c r="V435" s="242">
        <f>+IF(H435=0,"",'Ark1'!T1150)</f>
        <v>6</v>
      </c>
      <c r="W435" s="243">
        <f>+IF(H435=0,"",'Ark1'!W1150)</f>
        <v>0</v>
      </c>
      <c r="X435" s="243">
        <f>+IF(H435=0,"",'Ark1'!X1150)</f>
        <v>100</v>
      </c>
      <c r="Y435" s="243">
        <f>+IF(H435=0,"",'Ark1'!Y1150)</f>
        <v>100</v>
      </c>
      <c r="Z435" s="243">
        <f>+IF(H435=0,"",'Ark1'!Z1150)</f>
        <v>100</v>
      </c>
      <c r="AA435" s="243">
        <f>+IF(H435=0,"",'Ark1'!AA1150)</f>
        <v>0</v>
      </c>
      <c r="AB435" s="242">
        <f>+IF(H435=0,"",'Ark1'!AC1150)</f>
        <v>0</v>
      </c>
      <c r="AC435" s="243">
        <f>+IF(H435=0,"",'Ark1'!AE1150)</f>
        <v>0</v>
      </c>
      <c r="AD435" s="242">
        <f t="shared" ref="AD435:AD446" si="299">+IF(H435=0,"",+P435/C435)</f>
        <v>4.1142857142857148</v>
      </c>
      <c r="AE435" s="241">
        <f t="shared" si="290"/>
        <v>1</v>
      </c>
      <c r="AF435" s="305"/>
      <c r="AI435" s="30"/>
      <c r="AJ435" s="28"/>
    </row>
    <row r="436" spans="1:60" ht="15.6">
      <c r="A436" s="305"/>
      <c r="B436" s="305">
        <f>+'Ark1'!C1151</f>
        <v>2023</v>
      </c>
      <c r="C436" s="240">
        <f>+'Ark1'!L1151</f>
        <v>14</v>
      </c>
      <c r="D436" s="240" t="str">
        <f t="shared" si="297"/>
        <v>E</v>
      </c>
      <c r="E436" s="240">
        <f>+'Ark1'!D1151</f>
        <v>2</v>
      </c>
      <c r="F436" s="240" t="str">
        <f t="shared" si="298"/>
        <v>Feb</v>
      </c>
      <c r="G436" s="376">
        <f>+'Ark1'!Q1151</f>
        <v>1</v>
      </c>
      <c r="H436" s="376">
        <f>+'Ark1'!R1151</f>
        <v>1</v>
      </c>
      <c r="I436" s="242">
        <f>+IF(H436=0,"",'Ark1'!AG1151)</f>
        <v>7.7160493827160498E-3</v>
      </c>
      <c r="J436" s="242">
        <f>+IF(H436=0,"",'Ark1'!AH1151)</f>
        <v>6.7219568586965647E-3</v>
      </c>
      <c r="K436" s="222"/>
      <c r="L436" s="391">
        <f>+IF(J436=0,"",'Ark1'!AJ1151)</f>
        <v>0</v>
      </c>
      <c r="M436" s="222"/>
      <c r="N436" s="222"/>
      <c r="O436" s="222"/>
      <c r="P436" s="33">
        <f>+IF(H436=0,"",'Ark1'!U1151)</f>
        <v>18.7</v>
      </c>
      <c r="Q436" s="221"/>
      <c r="R436" s="496" t="str">
        <f>+IF(L436=0,"",'Ark1'!AK1151)</f>
        <v/>
      </c>
      <c r="S436" s="494"/>
      <c r="T436" s="497" t="str">
        <f>+IF(L436=0,"",'Ark1'!AL1151)</f>
        <v/>
      </c>
      <c r="U436" s="221"/>
      <c r="V436" s="242">
        <f>+IF(H436=0,"",'Ark1'!T1151)</f>
        <v>2</v>
      </c>
      <c r="W436" s="243">
        <f>+IF(H436=0,"",'Ark1'!W1151)</f>
        <v>0</v>
      </c>
      <c r="X436" s="243">
        <f>+IF(H436=0,"",'Ark1'!X1151)</f>
        <v>100</v>
      </c>
      <c r="Y436" s="243">
        <f>+IF(H436=0,"",'Ark1'!Y1151)</f>
        <v>0</v>
      </c>
      <c r="Z436" s="243">
        <f>+IF(H436=0,"",'Ark1'!Z1151)</f>
        <v>0</v>
      </c>
      <c r="AA436" s="243">
        <f>+IF(H436=0,"",'Ark1'!AA1151)</f>
        <v>0</v>
      </c>
      <c r="AB436" s="242">
        <f>+IF(H436=0,"",'Ark1'!AC1151)</f>
        <v>0</v>
      </c>
      <c r="AC436" s="243">
        <f>+IF(H436=0,"",'Ark1'!AE1151)</f>
        <v>0</v>
      </c>
      <c r="AD436" s="242">
        <f t="shared" si="299"/>
        <v>1.3357142857142856</v>
      </c>
      <c r="AE436" s="241">
        <f t="shared" si="290"/>
        <v>1</v>
      </c>
      <c r="AF436" s="305"/>
      <c r="AI436" s="30"/>
      <c r="AJ436" s="28"/>
    </row>
    <row r="437" spans="1:60" ht="15.6">
      <c r="A437" s="305"/>
      <c r="B437" s="305">
        <f>+'Ark1'!C1152</f>
        <v>2023</v>
      </c>
      <c r="C437" s="240">
        <f>+'Ark1'!L1152</f>
        <v>14</v>
      </c>
      <c r="D437" s="240" t="str">
        <f t="shared" si="297"/>
        <v>E</v>
      </c>
      <c r="E437" s="240">
        <f>+'Ark1'!D1152</f>
        <v>3</v>
      </c>
      <c r="F437" s="240" t="str">
        <f t="shared" si="298"/>
        <v>Mar</v>
      </c>
      <c r="G437" s="376">
        <f>+'Ark1'!Q1152</f>
        <v>1</v>
      </c>
      <c r="H437" s="376">
        <f>+'Ark1'!R1152</f>
        <v>1</v>
      </c>
      <c r="I437" s="242">
        <f>+IF(H437=0,"",'Ark1'!AG1152)</f>
        <v>2.1217907914279654E-3</v>
      </c>
      <c r="J437" s="242">
        <f>+IF(H437=0,"",'Ark1'!AH1152)</f>
        <v>5.2038733106326077E-3</v>
      </c>
      <c r="K437" s="222"/>
      <c r="L437" s="391">
        <f>+IF(J437=0,"",'Ark1'!AJ1152)</f>
        <v>1</v>
      </c>
      <c r="M437" s="222"/>
      <c r="N437" s="222"/>
      <c r="O437" s="222"/>
      <c r="P437" s="33">
        <f>+IF(H437=0,"",'Ark1'!U1152)</f>
        <v>60.7</v>
      </c>
      <c r="Q437" s="221"/>
      <c r="R437" s="496">
        <f>+IF(L437=0,"",'Ark1'!AK1152)</f>
        <v>116.9</v>
      </c>
      <c r="S437" s="494"/>
      <c r="T437" s="497">
        <f>+IF(L437=0,"",'Ark1'!AL1152)</f>
        <v>37.996636801871425</v>
      </c>
      <c r="U437" s="221"/>
      <c r="V437" s="242">
        <f>+IF(H437=0,"",'Ark1'!T1152)</f>
        <v>7</v>
      </c>
      <c r="W437" s="243">
        <f>+IF(H437=0,"",'Ark1'!W1152)</f>
        <v>0</v>
      </c>
      <c r="X437" s="243">
        <f>+IF(H437=0,"",'Ark1'!X1152)</f>
        <v>100</v>
      </c>
      <c r="Y437" s="243">
        <f>+IF(H437=0,"",'Ark1'!Y1152)</f>
        <v>100</v>
      </c>
      <c r="Z437" s="243">
        <f>+IF(H437=0,"",'Ark1'!Z1152)</f>
        <v>100</v>
      </c>
      <c r="AA437" s="243">
        <f>+IF(H437=0,"",'Ark1'!AA1152)</f>
        <v>0</v>
      </c>
      <c r="AB437" s="242">
        <f>+IF(H437=0,"",'Ark1'!AC1152)</f>
        <v>0</v>
      </c>
      <c r="AC437" s="243">
        <f>+IF(H437=0,"",'Ark1'!AE1152)</f>
        <v>0</v>
      </c>
      <c r="AD437" s="242">
        <f t="shared" si="299"/>
        <v>4.3357142857142863</v>
      </c>
      <c r="AE437" s="241">
        <f t="shared" si="290"/>
        <v>1</v>
      </c>
      <c r="AF437" s="305"/>
      <c r="AI437" s="30"/>
      <c r="AJ437" s="28"/>
    </row>
    <row r="438" spans="1:60" ht="15.6">
      <c r="A438" s="305"/>
      <c r="B438" s="305">
        <f>+'Ark1'!C1153</f>
        <v>2023</v>
      </c>
      <c r="C438" s="240">
        <f>+'Ark1'!L1153</f>
        <v>14</v>
      </c>
      <c r="D438" s="240" t="str">
        <f t="shared" si="297"/>
        <v>E</v>
      </c>
      <c r="E438" s="240">
        <f>+'Ark1'!D1153</f>
        <v>4</v>
      </c>
      <c r="F438" s="240" t="str">
        <f t="shared" si="298"/>
        <v>Apr</v>
      </c>
      <c r="G438" s="376">
        <f>+'Ark1'!Q1153</f>
        <v>0</v>
      </c>
      <c r="H438" s="376">
        <f>+'Ark1'!R1153</f>
        <v>0</v>
      </c>
      <c r="I438" s="242" t="str">
        <f>+IF(H438=0,"",'Ark1'!AG1153)</f>
        <v/>
      </c>
      <c r="J438" s="242" t="str">
        <f>+IF(H438=0,"",'Ark1'!AH1153)</f>
        <v/>
      </c>
      <c r="K438" s="222"/>
      <c r="L438" s="391">
        <f>+IF(J438=0,"",'Ark1'!AJ1153)</f>
        <v>0</v>
      </c>
      <c r="M438" s="222"/>
      <c r="N438" s="222"/>
      <c r="O438" s="222"/>
      <c r="P438" s="33" t="str">
        <f>+IF(H438=0,"",'Ark1'!U1153)</f>
        <v/>
      </c>
      <c r="Q438" s="221"/>
      <c r="R438" s="496" t="str">
        <f>+IF(L438=0,"",'Ark1'!AK1153)</f>
        <v/>
      </c>
      <c r="S438" s="494"/>
      <c r="T438" s="497" t="str">
        <f>+IF(L438=0,"",'Ark1'!AL1153)</f>
        <v/>
      </c>
      <c r="U438" s="221"/>
      <c r="V438" s="242" t="str">
        <f>+IF(H438=0,"",'Ark1'!T1153)</f>
        <v/>
      </c>
      <c r="W438" s="243" t="str">
        <f>+IF(H438=0,"",'Ark1'!W1153)</f>
        <v/>
      </c>
      <c r="X438" s="243" t="str">
        <f>+IF(H438=0,"",'Ark1'!X1153)</f>
        <v/>
      </c>
      <c r="Y438" s="243" t="str">
        <f>+IF(H438=0,"",'Ark1'!Y1153)</f>
        <v/>
      </c>
      <c r="Z438" s="243" t="str">
        <f>+IF(H438=0,"",'Ark1'!Z1153)</f>
        <v/>
      </c>
      <c r="AA438" s="243" t="str">
        <f>+IF(H438=0,"",'Ark1'!AA1153)</f>
        <v/>
      </c>
      <c r="AB438" s="242" t="str">
        <f>+IF(H438=0,"",'Ark1'!AC1153)</f>
        <v/>
      </c>
      <c r="AC438" s="243" t="str">
        <f>+IF(H438=0,"",'Ark1'!AE1153)</f>
        <v/>
      </c>
      <c r="AD438" s="242" t="str">
        <f t="shared" si="299"/>
        <v/>
      </c>
      <c r="AE438" s="241" t="str">
        <f t="shared" si="290"/>
        <v/>
      </c>
      <c r="AF438" s="305"/>
      <c r="AI438" s="30"/>
      <c r="AJ438" s="28"/>
    </row>
    <row r="439" spans="1:60" ht="15.6">
      <c r="A439" s="305"/>
      <c r="B439" s="305">
        <f>+'Ark1'!C1154</f>
        <v>2023</v>
      </c>
      <c r="C439" s="240">
        <f>+'Ark1'!L1154</f>
        <v>14</v>
      </c>
      <c r="D439" s="240" t="str">
        <f t="shared" si="297"/>
        <v>E</v>
      </c>
      <c r="E439" s="240">
        <f>+'Ark1'!D1154</f>
        <v>5</v>
      </c>
      <c r="F439" s="240" t="str">
        <f t="shared" si="298"/>
        <v>Mai</v>
      </c>
      <c r="G439" s="376">
        <f>+'Ark1'!Q1154</f>
        <v>1</v>
      </c>
      <c r="H439" s="376">
        <f>+'Ark1'!R1154</f>
        <v>1</v>
      </c>
      <c r="I439" s="242">
        <f>+IF(H439=0,"",'Ark1'!AG1154)</f>
        <v>2.463054187192118E-2</v>
      </c>
      <c r="J439" s="242">
        <f>+IF(H439=0,"",'Ark1'!AH1154)</f>
        <v>5.3517059394430237E-2</v>
      </c>
      <c r="K439" s="222"/>
      <c r="L439" s="391">
        <f>+IF(J439=0,"",'Ark1'!AJ1154)</f>
        <v>1</v>
      </c>
      <c r="M439" s="222"/>
      <c r="N439" s="222"/>
      <c r="O439" s="222"/>
      <c r="P439" s="33">
        <f>+IF(H439=0,"",'Ark1'!U1154)</f>
        <v>56.3</v>
      </c>
      <c r="Q439" s="221"/>
      <c r="R439" s="496">
        <f>+IF(L439=0,"",'Ark1'!AK1154)</f>
        <v>116.9</v>
      </c>
      <c r="S439" s="494"/>
      <c r="T439" s="497">
        <f>+IF(L439=0,"",'Ark1'!AL1154)</f>
        <v>35.242350114421122</v>
      </c>
      <c r="U439" s="221"/>
      <c r="V439" s="242">
        <f>+IF(H439=0,"",'Ark1'!T1154)</f>
        <v>11</v>
      </c>
      <c r="W439" s="243">
        <f>+IF(H439=0,"",'Ark1'!W1154)</f>
        <v>100</v>
      </c>
      <c r="X439" s="243">
        <f>+IF(H439=0,"",'Ark1'!X1154)</f>
        <v>100</v>
      </c>
      <c r="Y439" s="243">
        <f>+IF(H439=0,"",'Ark1'!Y1154)</f>
        <v>100</v>
      </c>
      <c r="Z439" s="243">
        <f>+IF(H439=0,"",'Ark1'!Z1154)</f>
        <v>100</v>
      </c>
      <c r="AA439" s="243">
        <f>+IF(H439=0,"",'Ark1'!AA1154)</f>
        <v>0</v>
      </c>
      <c r="AB439" s="242">
        <f>+IF(H439=0,"",'Ark1'!AC1154)</f>
        <v>0</v>
      </c>
      <c r="AC439" s="243">
        <f>+IF(H439=0,"",'Ark1'!AE1154)</f>
        <v>0</v>
      </c>
      <c r="AD439" s="242">
        <f t="shared" si="299"/>
        <v>4.0214285714285714</v>
      </c>
      <c r="AE439" s="241">
        <f t="shared" si="290"/>
        <v>1</v>
      </c>
      <c r="AF439" s="305"/>
      <c r="AI439" s="30"/>
      <c r="AJ439" s="28"/>
    </row>
    <row r="440" spans="1:60" ht="15.6">
      <c r="A440" s="305"/>
      <c r="B440" s="305">
        <f>+'Ark1'!C1155</f>
        <v>2023</v>
      </c>
      <c r="C440" s="240">
        <f>+'Ark1'!L1155</f>
        <v>14</v>
      </c>
      <c r="D440" s="240" t="str">
        <f t="shared" si="297"/>
        <v>E</v>
      </c>
      <c r="E440" s="240">
        <f>+'Ark1'!D1155</f>
        <v>6</v>
      </c>
      <c r="F440" s="240" t="str">
        <f t="shared" si="298"/>
        <v>Jun</v>
      </c>
      <c r="G440" s="376">
        <f>+'Ark1'!Q1155</f>
        <v>2</v>
      </c>
      <c r="H440" s="376">
        <f>+'Ark1'!R1155</f>
        <v>2</v>
      </c>
      <c r="I440" s="242">
        <f>+IF(H440=0,"",'Ark1'!AG1155)</f>
        <v>3.317299718029524E-2</v>
      </c>
      <c r="J440" s="242">
        <f>+IF(H440=0,"",'Ark1'!AH1155)</f>
        <v>5.8156107499386767E-2</v>
      </c>
      <c r="K440" s="222"/>
      <c r="L440" s="391">
        <f>+IF(J440=0,"",'Ark1'!AJ1155)</f>
        <v>1</v>
      </c>
      <c r="M440" s="222"/>
      <c r="N440" s="222"/>
      <c r="O440" s="222"/>
      <c r="P440" s="33">
        <f>+IF(H440=0,"",'Ark1'!U1155)</f>
        <v>38.050000000000011</v>
      </c>
      <c r="Q440" s="221"/>
      <c r="R440" s="496">
        <f>+IF(L440=0,"",'Ark1'!AK1155)</f>
        <v>86.2</v>
      </c>
      <c r="S440" s="494"/>
      <c r="T440" s="497">
        <f>+IF(L440=0,"",'Ark1'!AL1155)</f>
        <v>38.095004469668147</v>
      </c>
      <c r="U440" s="221"/>
      <c r="V440" s="242">
        <f>+IF(H440=0,"",'Ark1'!T1155)</f>
        <v>13</v>
      </c>
      <c r="W440" s="243">
        <f>+IF(H440=0,"",'Ark1'!W1155)</f>
        <v>100</v>
      </c>
      <c r="X440" s="243">
        <f>+IF(H440=0,"",'Ark1'!X1155)</f>
        <v>100</v>
      </c>
      <c r="Y440" s="243">
        <f>+IF(H440=0,"",'Ark1'!Y1155)</f>
        <v>100</v>
      </c>
      <c r="Z440" s="243">
        <f>+IF(H440=0,"",'Ark1'!Z1155)</f>
        <v>50</v>
      </c>
      <c r="AA440" s="243">
        <f>+IF(H440=0,"",'Ark1'!AA1155)</f>
        <v>13.65</v>
      </c>
      <c r="AB440" s="242">
        <f>+IF(H440=0,"",'Ark1'!AC1155)</f>
        <v>2</v>
      </c>
      <c r="AC440" s="243">
        <f>+IF(H440=0,"",'Ark1'!AE1155)</f>
        <v>100.00000000000001</v>
      </c>
      <c r="AD440" s="242">
        <f t="shared" si="299"/>
        <v>2.7178571428571439</v>
      </c>
      <c r="AE440" s="241">
        <f t="shared" si="290"/>
        <v>1</v>
      </c>
      <c r="AF440" s="305"/>
      <c r="AI440" s="30"/>
      <c r="AJ440" s="28"/>
    </row>
    <row r="441" spans="1:60" ht="15.6">
      <c r="A441" s="305"/>
      <c r="B441" s="305">
        <f>+'Ark1'!C1156</f>
        <v>2023</v>
      </c>
      <c r="C441" s="240">
        <f>+'Ark1'!L1156</f>
        <v>14</v>
      </c>
      <c r="D441" s="240" t="str">
        <f t="shared" si="297"/>
        <v>E</v>
      </c>
      <c r="E441" s="240">
        <f>+'Ark1'!D1156</f>
        <v>7</v>
      </c>
      <c r="F441" s="240" t="str">
        <f t="shared" si="298"/>
        <v>Jul</v>
      </c>
      <c r="G441" s="376">
        <f>+'Ark1'!Q1156</f>
        <v>0</v>
      </c>
      <c r="H441" s="376">
        <f>+'Ark1'!R1156</f>
        <v>0</v>
      </c>
      <c r="I441" s="242" t="str">
        <f>+IF(H441=0,"",'Ark1'!AG1156)</f>
        <v/>
      </c>
      <c r="J441" s="242" t="str">
        <f>+IF(H441=0,"",'Ark1'!AH1156)</f>
        <v/>
      </c>
      <c r="K441" s="222"/>
      <c r="L441" s="391">
        <f>+IF(J441=0,"",'Ark1'!AJ1156)</f>
        <v>0</v>
      </c>
      <c r="M441" s="222"/>
      <c r="N441" s="222"/>
      <c r="O441" s="222"/>
      <c r="P441" s="33" t="str">
        <f>+IF(H441=0,"",'Ark1'!U1156)</f>
        <v/>
      </c>
      <c r="Q441" s="221"/>
      <c r="R441" s="496" t="str">
        <f>+IF(L441=0,"",'Ark1'!AK1156)</f>
        <v/>
      </c>
      <c r="S441" s="494"/>
      <c r="T441" s="497" t="str">
        <f>+IF(L441=0,"",'Ark1'!AL1156)</f>
        <v/>
      </c>
      <c r="U441" s="221"/>
      <c r="V441" s="242" t="str">
        <f>+IF(H441=0,"",'Ark1'!T1156)</f>
        <v/>
      </c>
      <c r="W441" s="243" t="str">
        <f>+IF(H441=0,"",'Ark1'!W1156)</f>
        <v/>
      </c>
      <c r="X441" s="243" t="str">
        <f>+IF(H441=0,"",'Ark1'!X1156)</f>
        <v/>
      </c>
      <c r="Y441" s="243" t="str">
        <f>+IF(H441=0,"",'Ark1'!Y1156)</f>
        <v/>
      </c>
      <c r="Z441" s="243" t="str">
        <f>+IF(H441=0,"",'Ark1'!Z1156)</f>
        <v/>
      </c>
      <c r="AA441" s="243" t="str">
        <f>+IF(H441=0,"",'Ark1'!AA1156)</f>
        <v/>
      </c>
      <c r="AB441" s="242" t="str">
        <f>+IF(H441=0,"",'Ark1'!AC1156)</f>
        <v/>
      </c>
      <c r="AC441" s="243" t="str">
        <f>+IF(H441=0,"",'Ark1'!AE1156)</f>
        <v/>
      </c>
      <c r="AD441" s="242" t="str">
        <f t="shared" si="299"/>
        <v/>
      </c>
      <c r="AE441" s="241" t="str">
        <f t="shared" si="290"/>
        <v/>
      </c>
      <c r="AF441" s="305"/>
      <c r="AI441" s="30"/>
      <c r="AJ441" s="28"/>
    </row>
    <row r="442" spans="1:60" ht="15.6">
      <c r="A442" s="305"/>
      <c r="B442" s="305">
        <f>+'Ark1'!C1157</f>
        <v>2023</v>
      </c>
      <c r="C442" s="240">
        <f>+'Ark1'!L1157</f>
        <v>14</v>
      </c>
      <c r="D442" s="240" t="str">
        <f t="shared" si="297"/>
        <v>E</v>
      </c>
      <c r="E442" s="240">
        <f>+'Ark1'!D1157</f>
        <v>8</v>
      </c>
      <c r="F442" s="240" t="str">
        <f t="shared" si="298"/>
        <v>Aug</v>
      </c>
      <c r="G442" s="376">
        <f>+'Ark1'!Q1157</f>
        <v>2</v>
      </c>
      <c r="H442" s="376">
        <f>+'Ark1'!R1157</f>
        <v>3</v>
      </c>
      <c r="I442" s="242">
        <f>+IF(H442=0,"",'Ark1'!AG1157)</f>
        <v>2.8985787302292774E-3</v>
      </c>
      <c r="J442" s="242">
        <f>+IF(H442=0,"",'Ark1'!AH1157)</f>
        <v>4.1537411023826361E-3</v>
      </c>
      <c r="K442" s="222"/>
      <c r="L442" s="391">
        <f>+IF(J442=0,"",'Ark1'!AJ1157)</f>
        <v>0</v>
      </c>
      <c r="M442" s="222"/>
      <c r="N442" s="222"/>
      <c r="O442" s="222"/>
      <c r="P442" s="33">
        <f>+IF(H442=0,"",'Ark1'!U1157)</f>
        <v>31.433333333333337</v>
      </c>
      <c r="Q442" s="221"/>
      <c r="R442" s="496" t="str">
        <f>+IF(L442=0,"",'Ark1'!AK1157)</f>
        <v/>
      </c>
      <c r="S442" s="494"/>
      <c r="T442" s="497" t="str">
        <f>+IF(L442=0,"",'Ark1'!AL1157)</f>
        <v/>
      </c>
      <c r="U442" s="221"/>
      <c r="V442" s="242">
        <f>+IF(H442=0,"",'Ark1'!T1157)</f>
        <v>9</v>
      </c>
      <c r="W442" s="243">
        <f>+IF(H442=0,"",'Ark1'!W1157)</f>
        <v>33.333333333333343</v>
      </c>
      <c r="X442" s="243">
        <f>+IF(H442=0,"",'Ark1'!X1157)</f>
        <v>100</v>
      </c>
      <c r="Y442" s="243">
        <f>+IF(H442=0,"",'Ark1'!Y1157)</f>
        <v>33.333333333333343</v>
      </c>
      <c r="Z442" s="243">
        <f>+IF(H442=0,"",'Ark1'!Z1157)</f>
        <v>33.333333333333343</v>
      </c>
      <c r="AA442" s="243">
        <f>+IF(H442=0,"",'Ark1'!AA1157)</f>
        <v>13.555892527687803</v>
      </c>
      <c r="AB442" s="242">
        <f>+IF(H442=0,"",'Ark1'!AC1157)</f>
        <v>3.5590260840104375</v>
      </c>
      <c r="AC442" s="243">
        <f>+IF(H442=0,"",'Ark1'!AE1157)</f>
        <v>99.076032881269157</v>
      </c>
      <c r="AD442" s="242">
        <f t="shared" si="299"/>
        <v>2.2452380952380957</v>
      </c>
      <c r="AE442" s="241">
        <f t="shared" si="290"/>
        <v>0.66666666666666663</v>
      </c>
      <c r="AF442" s="305"/>
      <c r="AI442" s="30"/>
      <c r="AJ442" s="28"/>
    </row>
    <row r="443" spans="1:60" ht="15.6">
      <c r="A443" s="305"/>
      <c r="B443" s="305">
        <f>+'Ark1'!C1158</f>
        <v>2023</v>
      </c>
      <c r="C443" s="240">
        <f>+'Ark1'!L1158</f>
        <v>14</v>
      </c>
      <c r="D443" s="240" t="str">
        <f t="shared" si="297"/>
        <v>E</v>
      </c>
      <c r="E443" s="240">
        <f>+'Ark1'!D1158</f>
        <v>9</v>
      </c>
      <c r="F443" s="240" t="str">
        <f t="shared" si="298"/>
        <v>Sep</v>
      </c>
      <c r="G443" s="376">
        <f>+'Ark1'!Q1158</f>
        <v>7</v>
      </c>
      <c r="H443" s="376">
        <f>+'Ark1'!R1158</f>
        <v>8</v>
      </c>
      <c r="I443" s="242">
        <f>+IF(H443=0,"",'Ark1'!AG1158)</f>
        <v>2.2145390021840899E-3</v>
      </c>
      <c r="J443" s="242">
        <f>+IF(H443=0,"",'Ark1'!AH1158)</f>
        <v>4.3903616642817847E-3</v>
      </c>
      <c r="K443" s="222"/>
      <c r="L443" s="391">
        <f>+IF(J443=0,"",'Ark1'!AJ1158)</f>
        <v>1</v>
      </c>
      <c r="M443" s="222"/>
      <c r="N443" s="222"/>
      <c r="O443" s="222"/>
      <c r="P443" s="33">
        <f>+IF(H443=0,"",'Ark1'!U1158)</f>
        <v>39.662500000000001</v>
      </c>
      <c r="Q443" s="221"/>
      <c r="R443" s="496">
        <f>+IF(L443=0,"",'Ark1'!AK1158)</f>
        <v>97.3</v>
      </c>
      <c r="S443" s="494"/>
      <c r="T443" s="497">
        <f>+IF(L443=0,"",'Ark1'!AL1158)</f>
        <v>33.218720893893803</v>
      </c>
      <c r="U443" s="221"/>
      <c r="V443" s="242">
        <f>+IF(H443=0,"",'Ark1'!T1158)</f>
        <v>9.875</v>
      </c>
      <c r="W443" s="243">
        <f>+IF(H443=0,"",'Ark1'!W1158)</f>
        <v>50</v>
      </c>
      <c r="X443" s="243">
        <f>+IF(H443=0,"",'Ark1'!X1158)</f>
        <v>100</v>
      </c>
      <c r="Y443" s="243">
        <f>+IF(H443=0,"",'Ark1'!Y1158)</f>
        <v>100</v>
      </c>
      <c r="Z443" s="243">
        <f>+IF(H443=0,"",'Ark1'!Z1158)</f>
        <v>50</v>
      </c>
      <c r="AA443" s="243">
        <f>+IF(H443=0,"",'Ark1'!AA1158)</f>
        <v>11.364191293268519</v>
      </c>
      <c r="AB443" s="242">
        <f>+IF(H443=0,"",'Ark1'!AC1158)</f>
        <v>3.950870157319776</v>
      </c>
      <c r="AC443" s="243">
        <f>+IF(H443=0,"",'Ark1'!AE1158)</f>
        <v>98.211225898368511</v>
      </c>
      <c r="AD443" s="242">
        <f t="shared" si="299"/>
        <v>2.8330357142857143</v>
      </c>
      <c r="AE443" s="241">
        <f t="shared" si="290"/>
        <v>0.875</v>
      </c>
      <c r="AF443" s="305"/>
      <c r="AI443" s="30"/>
      <c r="AJ443" s="28"/>
    </row>
    <row r="444" spans="1:60" ht="15.6">
      <c r="A444" s="305"/>
      <c r="B444" s="305">
        <f>+'Ark1'!C1159</f>
        <v>2023</v>
      </c>
      <c r="C444" s="240">
        <f>+'Ark1'!L1159</f>
        <v>14</v>
      </c>
      <c r="D444" s="240" t="str">
        <f t="shared" si="297"/>
        <v>E</v>
      </c>
      <c r="E444" s="240">
        <f>+'Ark1'!D1159</f>
        <v>10</v>
      </c>
      <c r="F444" s="240" t="str">
        <f t="shared" si="298"/>
        <v>Okt</v>
      </c>
      <c r="G444" s="376">
        <f>+'Ark1'!Q1159</f>
        <v>14</v>
      </c>
      <c r="H444" s="376">
        <f>+'Ark1'!R1159</f>
        <v>16</v>
      </c>
      <c r="I444" s="242">
        <f>+IF(H444=0,"",'Ark1'!AG1159)</f>
        <v>3.8953893198163318E-3</v>
      </c>
      <c r="J444" s="242">
        <f>+IF(H444=0,"",'Ark1'!AH1159)</f>
        <v>8.2788165088989087E-3</v>
      </c>
      <c r="K444" s="222"/>
      <c r="L444" s="391">
        <f>+IF(J444=0,"",'Ark1'!AJ1159)</f>
        <v>3</v>
      </c>
      <c r="M444" s="222"/>
      <c r="N444" s="222"/>
      <c r="O444" s="222"/>
      <c r="P444" s="33">
        <f>+IF(H444=0,"",'Ark1'!U1159)</f>
        <v>40.918750000000003</v>
      </c>
      <c r="Q444" s="221"/>
      <c r="R444" s="496">
        <f>+IF(L444=0,"",'Ark1'!AK1159)</f>
        <v>121.73333333333331</v>
      </c>
      <c r="S444" s="494"/>
      <c r="T444" s="497">
        <f>+IF(L444=0,"",'Ark1'!AL1159)</f>
        <v>35.177417866907405</v>
      </c>
      <c r="U444" s="221"/>
      <c r="V444" s="242">
        <f>+IF(H444=0,"",'Ark1'!T1159)</f>
        <v>8.8125</v>
      </c>
      <c r="W444" s="243">
        <f>+IF(H444=0,"",'Ark1'!W1159)</f>
        <v>50</v>
      </c>
      <c r="X444" s="243">
        <f>+IF(H444=0,"",'Ark1'!X1159)</f>
        <v>100</v>
      </c>
      <c r="Y444" s="243">
        <f>+IF(H444=0,"",'Ark1'!Y1159)</f>
        <v>81.25</v>
      </c>
      <c r="Z444" s="243">
        <f>+IF(H444=0,"",'Ark1'!Z1159)</f>
        <v>50</v>
      </c>
      <c r="AA444" s="243">
        <f>+IF(H444=0,"",'Ark1'!AA1159)</f>
        <v>18.567990560033682</v>
      </c>
      <c r="AB444" s="242">
        <f>+IF(H444=0,"",'Ark1'!AC1159)</f>
        <v>4.245861956069696</v>
      </c>
      <c r="AC444" s="243">
        <f>+IF(H444=0,"",'Ark1'!AE1159)</f>
        <v>90.261746452799613</v>
      </c>
      <c r="AD444" s="242">
        <f t="shared" si="299"/>
        <v>2.9227678571428575</v>
      </c>
      <c r="AE444" s="241">
        <f t="shared" si="290"/>
        <v>0.875</v>
      </c>
      <c r="AF444" s="305"/>
      <c r="AI444" s="30"/>
      <c r="AJ444" s="28"/>
    </row>
    <row r="445" spans="1:60" ht="15.6">
      <c r="A445" s="305"/>
      <c r="B445" s="305">
        <f>+'Ark1'!C1160</f>
        <v>2023</v>
      </c>
      <c r="C445" s="240">
        <f>+'Ark1'!L1160</f>
        <v>14</v>
      </c>
      <c r="D445" s="240" t="str">
        <f t="shared" si="297"/>
        <v>E</v>
      </c>
      <c r="E445" s="240">
        <f>+'Ark1'!D1160</f>
        <v>11</v>
      </c>
      <c r="F445" s="240" t="str">
        <f t="shared" si="298"/>
        <v>Nov</v>
      </c>
      <c r="G445" s="376">
        <f>+'Ark1'!Q1160</f>
        <v>5</v>
      </c>
      <c r="H445" s="376">
        <f>+'Ark1'!R1160</f>
        <v>6</v>
      </c>
      <c r="I445" s="242">
        <f>+IF(H445=0,"",'Ark1'!AG1160)</f>
        <v>4.3270062885824735E-3</v>
      </c>
      <c r="J445" s="242">
        <f>+IF(H445=0,"",'Ark1'!AH1160)</f>
        <v>9.4623614502200096E-3</v>
      </c>
      <c r="K445" s="222"/>
      <c r="L445" s="391">
        <f>+IF(J445=0,"",'Ark1'!AJ1160)</f>
        <v>1</v>
      </c>
      <c r="M445" s="222"/>
      <c r="N445" s="222"/>
      <c r="O445" s="222"/>
      <c r="P445" s="33">
        <f>+IF(H445=0,"",'Ark1'!U1160)</f>
        <v>42.783333333333346</v>
      </c>
      <c r="Q445" s="221"/>
      <c r="R445" s="496">
        <f>+IF(L445=0,"",'Ark1'!AK1160)</f>
        <v>127.2</v>
      </c>
      <c r="S445" s="494"/>
      <c r="T445" s="497">
        <f>+IF(L445=0,"",'Ark1'!AL1160)</f>
        <v>33.817998899912162</v>
      </c>
      <c r="U445" s="221"/>
      <c r="V445" s="242">
        <f>+IF(H445=0,"",'Ark1'!T1160)</f>
        <v>10.166666666666664</v>
      </c>
      <c r="W445" s="243">
        <f>+IF(H445=0,"",'Ark1'!W1160)</f>
        <v>50</v>
      </c>
      <c r="X445" s="243">
        <f>+IF(H445=0,"",'Ark1'!X1160)</f>
        <v>100</v>
      </c>
      <c r="Y445" s="243">
        <f>+IF(H445=0,"",'Ark1'!Y1160)</f>
        <v>83.333333333333314</v>
      </c>
      <c r="Z445" s="243">
        <f>+IF(H445=0,"",'Ark1'!Z1160)</f>
        <v>50</v>
      </c>
      <c r="AA445" s="243">
        <f>+IF(H445=0,"",'Ark1'!AA1160)</f>
        <v>18.293114976830903</v>
      </c>
      <c r="AB445" s="242">
        <f>+IF(H445=0,"",'Ark1'!AC1160)</f>
        <v>4.597704741377906</v>
      </c>
      <c r="AC445" s="243">
        <f>+IF(H445=0,"",'Ark1'!AE1160)</f>
        <v>97.043151591393354</v>
      </c>
      <c r="AD445" s="242">
        <f t="shared" si="299"/>
        <v>3.0559523809523816</v>
      </c>
      <c r="AE445" s="241">
        <f t="shared" si="290"/>
        <v>0.83333333333333337</v>
      </c>
      <c r="AF445" s="305"/>
      <c r="AI445" s="30"/>
      <c r="AJ445" s="28"/>
    </row>
    <row r="446" spans="1:60" ht="15.6">
      <c r="A446" s="305"/>
      <c r="B446" s="305">
        <f>+'Ark1'!C1161</f>
        <v>2023</v>
      </c>
      <c r="C446" s="240">
        <f>+'Ark1'!L1161</f>
        <v>14</v>
      </c>
      <c r="D446" s="240" t="str">
        <f t="shared" si="297"/>
        <v>E</v>
      </c>
      <c r="E446" s="240">
        <f>+'Ark1'!D1161</f>
        <v>12</v>
      </c>
      <c r="F446" s="240" t="str">
        <f t="shared" si="298"/>
        <v>Des</v>
      </c>
      <c r="G446" s="376">
        <f>+'Ark1'!Q1161</f>
        <v>0</v>
      </c>
      <c r="H446" s="376">
        <f>+'Ark1'!R1161</f>
        <v>0</v>
      </c>
      <c r="I446" s="242" t="str">
        <f>+IF(H446=0,"",'Ark1'!AG1161)</f>
        <v/>
      </c>
      <c r="J446" s="242" t="str">
        <f>+IF(H446=0,"",'Ark1'!AH1161)</f>
        <v/>
      </c>
      <c r="K446" s="222"/>
      <c r="L446" s="391">
        <f>+IF(J446=0,"",'Ark1'!AJ1161)</f>
        <v>0</v>
      </c>
      <c r="M446" s="222"/>
      <c r="N446" s="222"/>
      <c r="O446" s="222"/>
      <c r="P446" s="33" t="str">
        <f>+IF(H446=0,"",'Ark1'!U1161)</f>
        <v/>
      </c>
      <c r="Q446" s="221"/>
      <c r="R446" s="496" t="str">
        <f>+IF(L446=0,"",'Ark1'!AK1161)</f>
        <v/>
      </c>
      <c r="S446" s="494"/>
      <c r="T446" s="497" t="str">
        <f>+IF(L446=0,"",'Ark1'!AL1161)</f>
        <v/>
      </c>
      <c r="U446" s="221"/>
      <c r="V446" s="242" t="str">
        <f>+IF(H446=0,"",'Ark1'!T1161)</f>
        <v/>
      </c>
      <c r="W446" s="243" t="str">
        <f>+IF(H446=0,"",'Ark1'!W1161)</f>
        <v/>
      </c>
      <c r="X446" s="243" t="str">
        <f>+IF(H446=0,"",'Ark1'!X1161)</f>
        <v/>
      </c>
      <c r="Y446" s="243" t="str">
        <f>+IF(H446=0,"",'Ark1'!Y1161)</f>
        <v/>
      </c>
      <c r="Z446" s="243" t="str">
        <f>+IF(H446=0,"",'Ark1'!Z1161)</f>
        <v/>
      </c>
      <c r="AA446" s="243" t="str">
        <f>+IF(H446=0,"",'Ark1'!AA1161)</f>
        <v/>
      </c>
      <c r="AB446" s="242" t="str">
        <f>+IF(H446=0,"",'Ark1'!AC1161)</f>
        <v/>
      </c>
      <c r="AC446" s="243" t="str">
        <f>+IF(H446=0,"",'Ark1'!AE1161)</f>
        <v/>
      </c>
      <c r="AD446" s="242" t="str">
        <f t="shared" si="299"/>
        <v/>
      </c>
      <c r="AE446" s="241" t="str">
        <f t="shared" si="290"/>
        <v/>
      </c>
      <c r="AF446" s="305"/>
      <c r="AI446" s="30"/>
      <c r="AJ446" s="28"/>
    </row>
    <row r="447" spans="1:60">
      <c r="A447" s="305"/>
      <c r="B447" s="305"/>
      <c r="C447" s="305"/>
      <c r="D447" s="305"/>
      <c r="E447" s="305"/>
      <c r="F447" s="305"/>
      <c r="G447" s="392"/>
      <c r="H447" s="392"/>
      <c r="I447" s="305"/>
      <c r="J447" s="305"/>
      <c r="K447" s="305"/>
      <c r="L447" s="392"/>
      <c r="M447" s="305"/>
      <c r="N447" s="305"/>
      <c r="O447" s="305"/>
      <c r="P447" s="305"/>
      <c r="Q447" s="305"/>
      <c r="R447" s="498"/>
      <c r="S447" s="498"/>
      <c r="T447" s="498"/>
      <c r="U447" s="305"/>
      <c r="V447" s="305"/>
      <c r="W447" s="305"/>
      <c r="X447" s="305"/>
      <c r="Y447" s="305"/>
      <c r="Z447" s="305"/>
      <c r="AA447" s="305"/>
      <c r="AB447" s="305"/>
      <c r="AC447" s="305"/>
      <c r="AD447" s="403"/>
      <c r="AE447" s="305"/>
      <c r="AF447" s="305"/>
      <c r="AI447" s="30"/>
      <c r="AJ447" s="28"/>
      <c r="AM447" s="28"/>
      <c r="AN447" s="28"/>
      <c r="AO447" s="28"/>
      <c r="AQ447" s="28"/>
      <c r="AS447" s="28"/>
      <c r="AT447" s="28"/>
    </row>
    <row r="448" spans="1:60" ht="15" customHeight="1">
      <c r="A448" s="305"/>
      <c r="B448" s="305"/>
      <c r="C448" s="349" t="s">
        <v>0</v>
      </c>
      <c r="D448" s="305"/>
      <c r="E448" s="350" t="str">
        <f>+D450</f>
        <v>E+</v>
      </c>
      <c r="F448" s="349" t="s">
        <v>582</v>
      </c>
      <c r="G448" s="392"/>
      <c r="H448" s="391">
        <f>SUM(H450:H461)</f>
        <v>5</v>
      </c>
      <c r="I448" s="306"/>
      <c r="J448" s="306"/>
      <c r="K448" s="306"/>
      <c r="L448" s="392"/>
      <c r="M448" s="306"/>
      <c r="N448" s="306"/>
      <c r="O448" s="306"/>
      <c r="P448" s="272" t="e">
        <f>+Klasse!M135</f>
        <v>#REF!</v>
      </c>
      <c r="Q448" s="305"/>
      <c r="R448" s="498"/>
      <c r="S448" s="498"/>
      <c r="T448" s="498"/>
      <c r="U448" s="305"/>
      <c r="V448" s="305"/>
      <c r="W448" s="307"/>
      <c r="X448" s="307"/>
      <c r="Y448" s="307"/>
      <c r="Z448" s="307"/>
      <c r="AA448" s="307"/>
      <c r="AB448" s="305"/>
      <c r="AC448" s="307"/>
      <c r="AD448" s="225"/>
      <c r="AE448" s="306"/>
      <c r="AF448" s="305"/>
      <c r="AG448" s="224"/>
      <c r="AI448" s="30"/>
      <c r="AJ448" s="28"/>
      <c r="AK448" s="225"/>
      <c r="AL448" s="29"/>
      <c r="AP448" s="29"/>
      <c r="BH448" s="236"/>
    </row>
    <row r="449" spans="1:36">
      <c r="A449" s="305"/>
      <c r="B449" s="305"/>
      <c r="C449" s="305"/>
      <c r="D449" s="305"/>
      <c r="E449" s="305"/>
      <c r="F449" s="305"/>
      <c r="G449" s="392"/>
      <c r="H449" s="392"/>
      <c r="I449" s="305"/>
      <c r="J449" s="305"/>
      <c r="K449" s="305"/>
      <c r="L449" s="392"/>
      <c r="M449" s="305"/>
      <c r="N449" s="305"/>
      <c r="O449" s="305"/>
      <c r="P449" s="305"/>
      <c r="Q449" s="305"/>
      <c r="R449" s="498"/>
      <c r="S449" s="498"/>
      <c r="T449" s="498"/>
      <c r="U449" s="305"/>
      <c r="V449" s="305"/>
      <c r="W449" s="305"/>
      <c r="X449" s="305"/>
      <c r="Y449" s="305"/>
      <c r="Z449" s="305"/>
      <c r="AA449" s="305"/>
      <c r="AB449" s="305"/>
      <c r="AC449" s="305"/>
      <c r="AD449" s="403"/>
      <c r="AE449" s="305"/>
      <c r="AF449" s="305"/>
      <c r="AI449" s="30"/>
      <c r="AJ449" s="28"/>
    </row>
    <row r="450" spans="1:36" ht="15.6">
      <c r="A450" s="305"/>
      <c r="B450" s="305">
        <f>+'Ark1'!C1162</f>
        <v>2023</v>
      </c>
      <c r="C450" s="240">
        <f>+'Ark1'!L1162</f>
        <v>15</v>
      </c>
      <c r="D450" s="240" t="str">
        <f t="shared" ref="D450:D461" si="300">+D223</f>
        <v>E+</v>
      </c>
      <c r="E450" s="240">
        <f>+'Ark1'!D1162</f>
        <v>1</v>
      </c>
      <c r="F450" s="240" t="str">
        <f>+F435</f>
        <v>Jan</v>
      </c>
      <c r="G450" s="376">
        <f>+'Ark1'!Q1162</f>
        <v>0</v>
      </c>
      <c r="H450" s="376">
        <f>+'Ark1'!R1162</f>
        <v>0</v>
      </c>
      <c r="I450" s="242" t="str">
        <f>+IF(H450=0,"",'Ark1'!AG1162)</f>
        <v/>
      </c>
      <c r="J450" s="242" t="str">
        <f>+IF(H450=0,"",'Ark1'!AH1162)</f>
        <v/>
      </c>
      <c r="K450" s="222"/>
      <c r="L450" s="391">
        <f>+IF(J450=0,"",'Ark1'!AJ1162)</f>
        <v>0</v>
      </c>
      <c r="M450" s="222"/>
      <c r="N450" s="222"/>
      <c r="O450" s="222"/>
      <c r="P450" s="33" t="str">
        <f>+IF(H450=0,"",'Ark1'!U1162)</f>
        <v/>
      </c>
      <c r="Q450" s="221"/>
      <c r="R450" s="496" t="str">
        <f>+IF(L450=0,"",'Ark1'!AK1162)</f>
        <v/>
      </c>
      <c r="S450" s="494"/>
      <c r="T450" s="497" t="str">
        <f>+IF(L450=0,"",'Ark1'!AL1162)</f>
        <v/>
      </c>
      <c r="U450" s="221"/>
      <c r="V450" s="242" t="str">
        <f>+IF(H450=0,"",'Ark1'!T1162)</f>
        <v/>
      </c>
      <c r="W450" s="243" t="str">
        <f>+IF(H450=0,"",'Ark1'!W1162)</f>
        <v/>
      </c>
      <c r="X450" s="243" t="str">
        <f>+IF(H450=0,"",'Ark1'!X1162)</f>
        <v/>
      </c>
      <c r="Y450" s="243" t="str">
        <f>+IF(H450=0,"",'Ark1'!Y1162)</f>
        <v/>
      </c>
      <c r="Z450" s="243" t="str">
        <f>+IF(H450=0,"",'Ark1'!Z1162)</f>
        <v/>
      </c>
      <c r="AA450" s="243" t="str">
        <f>+IF(H450=0,"",'Ark1'!AA1162)</f>
        <v/>
      </c>
      <c r="AB450" s="242" t="str">
        <f>+IF(H450=0,"",'Ark1'!AC1162)</f>
        <v/>
      </c>
      <c r="AC450" s="243" t="str">
        <f>+IF(H450=0,"",'Ark1'!AE1162)</f>
        <v/>
      </c>
      <c r="AD450" s="242" t="str">
        <f t="shared" ref="AD450:AD461" si="301">+IF(H450=0,"",+P450/C450)</f>
        <v/>
      </c>
      <c r="AE450" s="241" t="str">
        <f t="shared" si="290"/>
        <v/>
      </c>
      <c r="AF450" s="305"/>
      <c r="AI450" s="30"/>
      <c r="AJ450" s="28"/>
    </row>
    <row r="451" spans="1:36" ht="15.6">
      <c r="A451" s="305"/>
      <c r="B451" s="305">
        <f>+'Ark1'!C1163</f>
        <v>2023</v>
      </c>
      <c r="C451" s="240">
        <f>+'Ark1'!L1163</f>
        <v>15</v>
      </c>
      <c r="D451" s="240" t="str">
        <f t="shared" si="300"/>
        <v>E+</v>
      </c>
      <c r="E451" s="240">
        <f>+'Ark1'!D1163</f>
        <v>2</v>
      </c>
      <c r="F451" s="240" t="str">
        <f t="shared" ref="F451:F461" si="302">+F436</f>
        <v>Feb</v>
      </c>
      <c r="G451" s="376">
        <f>+'Ark1'!Q1163</f>
        <v>0</v>
      </c>
      <c r="H451" s="376">
        <f>+'Ark1'!R1163</f>
        <v>0</v>
      </c>
      <c r="I451" s="242" t="str">
        <f>+IF(H451=0,"",'Ark1'!AG1163)</f>
        <v/>
      </c>
      <c r="J451" s="242" t="str">
        <f>+IF(H451=0,"",'Ark1'!AH1163)</f>
        <v/>
      </c>
      <c r="K451" s="222"/>
      <c r="L451" s="391">
        <f>+IF(J451=0,"",'Ark1'!AJ1163)</f>
        <v>0</v>
      </c>
      <c r="M451" s="222"/>
      <c r="N451" s="222"/>
      <c r="O451" s="222"/>
      <c r="P451" s="33" t="str">
        <f>+IF(H451=0,"",'Ark1'!U1163)</f>
        <v/>
      </c>
      <c r="Q451" s="221"/>
      <c r="R451" s="496" t="str">
        <f>+IF(L451=0,"",'Ark1'!AK1163)</f>
        <v/>
      </c>
      <c r="S451" s="494"/>
      <c r="T451" s="497" t="str">
        <f>+IF(L451=0,"",'Ark1'!AL1163)</f>
        <v/>
      </c>
      <c r="U451" s="221"/>
      <c r="V451" s="242" t="str">
        <f>+IF(H451=0,"",'Ark1'!T1163)</f>
        <v/>
      </c>
      <c r="W451" s="243" t="str">
        <f>+IF(H451=0,"",'Ark1'!W1163)</f>
        <v/>
      </c>
      <c r="X451" s="243" t="str">
        <f>+IF(H451=0,"",'Ark1'!X1163)</f>
        <v/>
      </c>
      <c r="Y451" s="243" t="str">
        <f>+IF(H451=0,"",'Ark1'!Y1163)</f>
        <v/>
      </c>
      <c r="Z451" s="243" t="str">
        <f>+IF(H451=0,"",'Ark1'!Z1163)</f>
        <v/>
      </c>
      <c r="AA451" s="243" t="str">
        <f>+IF(H451=0,"",'Ark1'!AA1163)</f>
        <v/>
      </c>
      <c r="AB451" s="242" t="str">
        <f>+IF(H451=0,"",'Ark1'!AC1163)</f>
        <v/>
      </c>
      <c r="AC451" s="243" t="str">
        <f>+IF(H451=0,"",'Ark1'!AE1163)</f>
        <v/>
      </c>
      <c r="AD451" s="242" t="str">
        <f t="shared" si="301"/>
        <v/>
      </c>
      <c r="AE451" s="241" t="str">
        <f t="shared" si="290"/>
        <v/>
      </c>
      <c r="AF451" s="305"/>
      <c r="AI451" s="30"/>
      <c r="AJ451" s="28"/>
    </row>
    <row r="452" spans="1:36" ht="15.6">
      <c r="A452" s="305"/>
      <c r="B452" s="305">
        <f>+'Ark1'!C1164</f>
        <v>2023</v>
      </c>
      <c r="C452" s="240">
        <f>+'Ark1'!L1164</f>
        <v>15</v>
      </c>
      <c r="D452" s="240" t="str">
        <f t="shared" si="300"/>
        <v>E+</v>
      </c>
      <c r="E452" s="240">
        <f>+'Ark1'!D1164</f>
        <v>3</v>
      </c>
      <c r="F452" s="240" t="str">
        <f t="shared" si="302"/>
        <v>Mar</v>
      </c>
      <c r="G452" s="376">
        <f>+'Ark1'!Q1164</f>
        <v>0</v>
      </c>
      <c r="H452" s="376">
        <f>+'Ark1'!R1164</f>
        <v>0</v>
      </c>
      <c r="I452" s="242" t="str">
        <f>+IF(H452=0,"",'Ark1'!AG1164)</f>
        <v/>
      </c>
      <c r="J452" s="242" t="str">
        <f>+IF(H452=0,"",'Ark1'!AH1164)</f>
        <v/>
      </c>
      <c r="K452" s="222"/>
      <c r="L452" s="391">
        <f>+IF(J452=0,"",'Ark1'!AJ1164)</f>
        <v>0</v>
      </c>
      <c r="M452" s="222"/>
      <c r="N452" s="222"/>
      <c r="O452" s="222"/>
      <c r="P452" s="33" t="str">
        <f>+IF(H452=0,"",'Ark1'!U1164)</f>
        <v/>
      </c>
      <c r="Q452" s="221"/>
      <c r="R452" s="496" t="str">
        <f>+IF(L452=0,"",'Ark1'!AK1164)</f>
        <v/>
      </c>
      <c r="S452" s="494"/>
      <c r="T452" s="497" t="str">
        <f>+IF(L452=0,"",'Ark1'!AL1164)</f>
        <v/>
      </c>
      <c r="U452" s="221"/>
      <c r="V452" s="242" t="str">
        <f>+IF(H452=0,"",'Ark1'!T1164)</f>
        <v/>
      </c>
      <c r="W452" s="243" t="str">
        <f>+IF(H452=0,"",'Ark1'!W1164)</f>
        <v/>
      </c>
      <c r="X452" s="243" t="str">
        <f>+IF(H452=0,"",'Ark1'!X1164)</f>
        <v/>
      </c>
      <c r="Y452" s="243" t="str">
        <f>+IF(H452=0,"",'Ark1'!Y1164)</f>
        <v/>
      </c>
      <c r="Z452" s="243" t="str">
        <f>+IF(H452=0,"",'Ark1'!Z1164)</f>
        <v/>
      </c>
      <c r="AA452" s="243" t="str">
        <f>+IF(H452=0,"",'Ark1'!AA1164)</f>
        <v/>
      </c>
      <c r="AB452" s="242" t="str">
        <f>+IF(H452=0,"",'Ark1'!AC1164)</f>
        <v/>
      </c>
      <c r="AC452" s="243" t="str">
        <f>+IF(H452=0,"",'Ark1'!AE1164)</f>
        <v/>
      </c>
      <c r="AD452" s="242" t="str">
        <f t="shared" si="301"/>
        <v/>
      </c>
      <c r="AE452" s="241" t="str">
        <f t="shared" si="290"/>
        <v/>
      </c>
      <c r="AF452" s="305"/>
      <c r="AI452" s="30"/>
      <c r="AJ452" s="28"/>
    </row>
    <row r="453" spans="1:36" ht="15.6">
      <c r="A453" s="305"/>
      <c r="B453" s="305">
        <f>+'Ark1'!C1165</f>
        <v>2023</v>
      </c>
      <c r="C453" s="240">
        <f>+'Ark1'!L1165</f>
        <v>15</v>
      </c>
      <c r="D453" s="240" t="str">
        <f t="shared" si="300"/>
        <v>E+</v>
      </c>
      <c r="E453" s="240">
        <f>+'Ark1'!D1165</f>
        <v>4</v>
      </c>
      <c r="F453" s="240" t="str">
        <f t="shared" si="302"/>
        <v>Apr</v>
      </c>
      <c r="G453" s="376">
        <f>+'Ark1'!Q1165</f>
        <v>0</v>
      </c>
      <c r="H453" s="376">
        <f>+'Ark1'!R1165</f>
        <v>0</v>
      </c>
      <c r="I453" s="242" t="str">
        <f>+IF(H453=0,"",'Ark1'!AG1165)</f>
        <v/>
      </c>
      <c r="J453" s="242" t="str">
        <f>+IF(H453=0,"",'Ark1'!AH1165)</f>
        <v/>
      </c>
      <c r="K453" s="222"/>
      <c r="L453" s="391">
        <f>+IF(J453=0,"",'Ark1'!AJ1165)</f>
        <v>0</v>
      </c>
      <c r="M453" s="222"/>
      <c r="N453" s="222"/>
      <c r="O453" s="222"/>
      <c r="P453" s="33" t="str">
        <f>+IF(H453=0,"",'Ark1'!U1165)</f>
        <v/>
      </c>
      <c r="Q453" s="221"/>
      <c r="R453" s="496" t="str">
        <f>+IF(L453=0,"",'Ark1'!AK1165)</f>
        <v/>
      </c>
      <c r="S453" s="494"/>
      <c r="T453" s="497" t="str">
        <f>+IF(L453=0,"",'Ark1'!AL1165)</f>
        <v/>
      </c>
      <c r="U453" s="221"/>
      <c r="V453" s="242" t="str">
        <f>+IF(H453=0,"",'Ark1'!T1165)</f>
        <v/>
      </c>
      <c r="W453" s="243" t="str">
        <f>+IF(H453=0,"",'Ark1'!W1165)</f>
        <v/>
      </c>
      <c r="X453" s="243" t="str">
        <f>+IF(H453=0,"",'Ark1'!X1165)</f>
        <v/>
      </c>
      <c r="Y453" s="243" t="str">
        <f>+IF(H453=0,"",'Ark1'!Y1165)</f>
        <v/>
      </c>
      <c r="Z453" s="243" t="str">
        <f>+IF(H453=0,"",'Ark1'!Z1165)</f>
        <v/>
      </c>
      <c r="AA453" s="243" t="str">
        <f>+IF(H453=0,"",'Ark1'!AA1165)</f>
        <v/>
      </c>
      <c r="AB453" s="242" t="str">
        <f>+IF(H453=0,"",'Ark1'!AC1165)</f>
        <v/>
      </c>
      <c r="AC453" s="243" t="str">
        <f>+IF(H453=0,"",'Ark1'!AE1165)</f>
        <v/>
      </c>
      <c r="AD453" s="242" t="str">
        <f t="shared" si="301"/>
        <v/>
      </c>
      <c r="AE453" s="241" t="str">
        <f t="shared" si="290"/>
        <v/>
      </c>
      <c r="AF453" s="305"/>
      <c r="AI453" s="30"/>
      <c r="AJ453" s="28"/>
    </row>
    <row r="454" spans="1:36" ht="15.6">
      <c r="A454" s="305"/>
      <c r="B454" s="305">
        <f>+'Ark1'!C1166</f>
        <v>2023</v>
      </c>
      <c r="C454" s="240">
        <f>+'Ark1'!L1166</f>
        <v>15</v>
      </c>
      <c r="D454" s="240" t="str">
        <f t="shared" si="300"/>
        <v>E+</v>
      </c>
      <c r="E454" s="240">
        <f>+'Ark1'!D1166</f>
        <v>5</v>
      </c>
      <c r="F454" s="240" t="str">
        <f t="shared" si="302"/>
        <v>Mai</v>
      </c>
      <c r="G454" s="376">
        <f>+'Ark1'!Q1166</f>
        <v>0</v>
      </c>
      <c r="H454" s="376">
        <f>+'Ark1'!R1166</f>
        <v>0</v>
      </c>
      <c r="I454" s="242" t="str">
        <f>+IF(H454=0,"",'Ark1'!AG1166)</f>
        <v/>
      </c>
      <c r="J454" s="242" t="str">
        <f>+IF(H454=0,"",'Ark1'!AH1166)</f>
        <v/>
      </c>
      <c r="K454" s="222"/>
      <c r="L454" s="391">
        <f>+IF(J454=0,"",'Ark1'!AJ1166)</f>
        <v>0</v>
      </c>
      <c r="M454" s="222"/>
      <c r="N454" s="222"/>
      <c r="O454" s="222"/>
      <c r="P454" s="33" t="str">
        <f>+IF(H454=0,"",'Ark1'!U1166)</f>
        <v/>
      </c>
      <c r="Q454" s="221"/>
      <c r="R454" s="496" t="str">
        <f>+IF(L454=0,"",'Ark1'!AK1166)</f>
        <v/>
      </c>
      <c r="S454" s="494"/>
      <c r="T454" s="497" t="str">
        <f>+IF(L454=0,"",'Ark1'!AL1166)</f>
        <v/>
      </c>
      <c r="U454" s="221"/>
      <c r="V454" s="242" t="str">
        <f>+IF(H454=0,"",'Ark1'!T1166)</f>
        <v/>
      </c>
      <c r="W454" s="243" t="str">
        <f>+IF(H454=0,"",'Ark1'!W1166)</f>
        <v/>
      </c>
      <c r="X454" s="243" t="str">
        <f>+IF(H454=0,"",'Ark1'!X1166)</f>
        <v/>
      </c>
      <c r="Y454" s="243" t="str">
        <f>+IF(H454=0,"",'Ark1'!Y1166)</f>
        <v/>
      </c>
      <c r="Z454" s="243" t="str">
        <f>+IF(H454=0,"",'Ark1'!Z1166)</f>
        <v/>
      </c>
      <c r="AA454" s="243" t="str">
        <f>+IF(H454=0,"",'Ark1'!AA1166)</f>
        <v/>
      </c>
      <c r="AB454" s="242" t="str">
        <f>+IF(H454=0,"",'Ark1'!AC1166)</f>
        <v/>
      </c>
      <c r="AC454" s="243" t="str">
        <f>+IF(H454=0,"",'Ark1'!AE1166)</f>
        <v/>
      </c>
      <c r="AD454" s="242" t="str">
        <f t="shared" si="301"/>
        <v/>
      </c>
      <c r="AE454" s="241" t="str">
        <f t="shared" si="290"/>
        <v/>
      </c>
      <c r="AF454" s="305"/>
      <c r="AI454" s="30"/>
      <c r="AJ454" s="28"/>
    </row>
    <row r="455" spans="1:36" ht="15.6">
      <c r="A455" s="305"/>
      <c r="B455" s="305">
        <f>+'Ark1'!C1167</f>
        <v>2023</v>
      </c>
      <c r="C455" s="240">
        <f>+'Ark1'!L1167</f>
        <v>15</v>
      </c>
      <c r="D455" s="240" t="str">
        <f t="shared" si="300"/>
        <v>E+</v>
      </c>
      <c r="E455" s="240">
        <f>+'Ark1'!D1167</f>
        <v>6</v>
      </c>
      <c r="F455" s="240" t="str">
        <f t="shared" si="302"/>
        <v>Jun</v>
      </c>
      <c r="G455" s="376">
        <f>+'Ark1'!Q1167</f>
        <v>0</v>
      </c>
      <c r="H455" s="376">
        <f>+'Ark1'!R1167</f>
        <v>0</v>
      </c>
      <c r="I455" s="242" t="str">
        <f>+IF(H455=0,"",'Ark1'!AG1167)</f>
        <v/>
      </c>
      <c r="J455" s="242" t="str">
        <f>+IF(H455=0,"",'Ark1'!AH1167)</f>
        <v/>
      </c>
      <c r="K455" s="222"/>
      <c r="L455" s="391">
        <f>+IF(J455=0,"",'Ark1'!AJ1167)</f>
        <v>0</v>
      </c>
      <c r="M455" s="222"/>
      <c r="N455" s="222"/>
      <c r="O455" s="222"/>
      <c r="P455" s="33" t="str">
        <f>+IF(H455=0,"",'Ark1'!U1167)</f>
        <v/>
      </c>
      <c r="Q455" s="221"/>
      <c r="R455" s="496" t="str">
        <f>+IF(L455=0,"",'Ark1'!AK1167)</f>
        <v/>
      </c>
      <c r="S455" s="494"/>
      <c r="T455" s="497" t="str">
        <f>+IF(L455=0,"",'Ark1'!AL1167)</f>
        <v/>
      </c>
      <c r="U455" s="221"/>
      <c r="V455" s="242" t="str">
        <f>+IF(H455=0,"",'Ark1'!T1167)</f>
        <v/>
      </c>
      <c r="W455" s="243" t="str">
        <f>+IF(H455=0,"",'Ark1'!W1167)</f>
        <v/>
      </c>
      <c r="X455" s="243" t="str">
        <f>+IF(H455=0,"",'Ark1'!X1167)</f>
        <v/>
      </c>
      <c r="Y455" s="243" t="str">
        <f>+IF(H455=0,"",'Ark1'!Y1167)</f>
        <v/>
      </c>
      <c r="Z455" s="243" t="str">
        <f>+IF(H455=0,"",'Ark1'!Z1167)</f>
        <v/>
      </c>
      <c r="AA455" s="243" t="str">
        <f>+IF(H455=0,"",'Ark1'!AA1167)</f>
        <v/>
      </c>
      <c r="AB455" s="242" t="str">
        <f>+IF(H455=0,"",'Ark1'!AC1167)</f>
        <v/>
      </c>
      <c r="AC455" s="243" t="str">
        <f>+IF(H455=0,"",'Ark1'!AE1167)</f>
        <v/>
      </c>
      <c r="AD455" s="242" t="str">
        <f t="shared" si="301"/>
        <v/>
      </c>
      <c r="AE455" s="241" t="str">
        <f t="shared" si="290"/>
        <v/>
      </c>
      <c r="AF455" s="305"/>
      <c r="AI455" s="30"/>
      <c r="AJ455" s="28"/>
    </row>
    <row r="456" spans="1:36" ht="15.6">
      <c r="A456" s="305"/>
      <c r="B456" s="305">
        <f>+'Ark1'!C1168</f>
        <v>2023</v>
      </c>
      <c r="C456" s="240">
        <f>+'Ark1'!L1168</f>
        <v>15</v>
      </c>
      <c r="D456" s="240" t="str">
        <f t="shared" si="300"/>
        <v>E+</v>
      </c>
      <c r="E456" s="240">
        <f>+'Ark1'!D1168</f>
        <v>7</v>
      </c>
      <c r="F456" s="240" t="str">
        <f t="shared" si="302"/>
        <v>Jul</v>
      </c>
      <c r="G456" s="376">
        <f>+'Ark1'!Q1168</f>
        <v>0</v>
      </c>
      <c r="H456" s="376">
        <f>+'Ark1'!R1168</f>
        <v>0</v>
      </c>
      <c r="I456" s="242" t="str">
        <f>+IF(H456=0,"",'Ark1'!AG1168)</f>
        <v/>
      </c>
      <c r="J456" s="242" t="str">
        <f>+IF(H456=0,"",'Ark1'!AH1168)</f>
        <v/>
      </c>
      <c r="K456" s="222"/>
      <c r="L456" s="391">
        <f>+IF(J456=0,"",'Ark1'!AJ1168)</f>
        <v>0</v>
      </c>
      <c r="M456" s="222"/>
      <c r="N456" s="222"/>
      <c r="O456" s="222"/>
      <c r="P456" s="33" t="str">
        <f>+IF(H456=0,"",'Ark1'!U1168)</f>
        <v/>
      </c>
      <c r="Q456" s="221"/>
      <c r="R456" s="496" t="str">
        <f>+IF(L456=0,"",'Ark1'!AK1168)</f>
        <v/>
      </c>
      <c r="S456" s="494"/>
      <c r="T456" s="497" t="str">
        <f>+IF(L456=0,"",'Ark1'!AL1168)</f>
        <v/>
      </c>
      <c r="U456" s="221"/>
      <c r="V456" s="242" t="str">
        <f>+IF(H456=0,"",'Ark1'!T1168)</f>
        <v/>
      </c>
      <c r="W456" s="243" t="str">
        <f>+IF(H456=0,"",'Ark1'!W1168)</f>
        <v/>
      </c>
      <c r="X456" s="243" t="str">
        <f>+IF(H456=0,"",'Ark1'!X1168)</f>
        <v/>
      </c>
      <c r="Y456" s="243" t="str">
        <f>+IF(H456=0,"",'Ark1'!Y1168)</f>
        <v/>
      </c>
      <c r="Z456" s="243" t="str">
        <f>+IF(H456=0,"",'Ark1'!Z1168)</f>
        <v/>
      </c>
      <c r="AA456" s="243" t="str">
        <f>+IF(H456=0,"",'Ark1'!AA1168)</f>
        <v/>
      </c>
      <c r="AB456" s="242" t="str">
        <f>+IF(H456=0,"",'Ark1'!AC1168)</f>
        <v/>
      </c>
      <c r="AC456" s="243" t="str">
        <f>+IF(H456=0,"",'Ark1'!AE1168)</f>
        <v/>
      </c>
      <c r="AD456" s="242" t="str">
        <f t="shared" si="301"/>
        <v/>
      </c>
      <c r="AE456" s="241" t="str">
        <f t="shared" si="290"/>
        <v/>
      </c>
      <c r="AF456" s="305"/>
      <c r="AI456" s="30"/>
      <c r="AJ456" s="28"/>
    </row>
    <row r="457" spans="1:36" ht="15.6">
      <c r="A457" s="305"/>
      <c r="B457" s="305">
        <f>+'Ark1'!C1169</f>
        <v>2023</v>
      </c>
      <c r="C457" s="240">
        <f>+'Ark1'!L1169</f>
        <v>15</v>
      </c>
      <c r="D457" s="240" t="str">
        <f t="shared" si="300"/>
        <v>E+</v>
      </c>
      <c r="E457" s="240">
        <f>+'Ark1'!D1169</f>
        <v>8</v>
      </c>
      <c r="F457" s="240" t="str">
        <f t="shared" si="302"/>
        <v>Aug</v>
      </c>
      <c r="G457" s="376">
        <f>+'Ark1'!Q1169</f>
        <v>0</v>
      </c>
      <c r="H457" s="376">
        <f>+'Ark1'!R1169</f>
        <v>0</v>
      </c>
      <c r="I457" s="242" t="str">
        <f>+IF(H457=0,"",'Ark1'!AG1169)</f>
        <v/>
      </c>
      <c r="J457" s="242" t="str">
        <f>+IF(H457=0,"",'Ark1'!AH1169)</f>
        <v/>
      </c>
      <c r="K457" s="222"/>
      <c r="L457" s="391">
        <f>+IF(J457=0,"",'Ark1'!AJ1169)</f>
        <v>0</v>
      </c>
      <c r="M457" s="222"/>
      <c r="N457" s="222"/>
      <c r="O457" s="222"/>
      <c r="P457" s="33" t="str">
        <f>+IF(H457=0,"",'Ark1'!U1169)</f>
        <v/>
      </c>
      <c r="Q457" s="221"/>
      <c r="R457" s="496" t="str">
        <f>+IF(L457=0,"",'Ark1'!AK1169)</f>
        <v/>
      </c>
      <c r="S457" s="494"/>
      <c r="T457" s="497" t="str">
        <f>+IF(L457=0,"",'Ark1'!AL1169)</f>
        <v/>
      </c>
      <c r="U457" s="221"/>
      <c r="V457" s="242" t="str">
        <f>+IF(H457=0,"",'Ark1'!T1169)</f>
        <v/>
      </c>
      <c r="W457" s="243" t="str">
        <f>+IF(H457=0,"",'Ark1'!W1169)</f>
        <v/>
      </c>
      <c r="X457" s="243" t="str">
        <f>+IF(H457=0,"",'Ark1'!X1169)</f>
        <v/>
      </c>
      <c r="Y457" s="243" t="str">
        <f>+IF(H457=0,"",'Ark1'!Y1169)</f>
        <v/>
      </c>
      <c r="Z457" s="243" t="str">
        <f>+IF(H457=0,"",'Ark1'!Z1169)</f>
        <v/>
      </c>
      <c r="AA457" s="243" t="str">
        <f>+IF(H457=0,"",'Ark1'!AA1169)</f>
        <v/>
      </c>
      <c r="AB457" s="242" t="str">
        <f>+IF(H457=0,"",'Ark1'!AC1169)</f>
        <v/>
      </c>
      <c r="AC457" s="243" t="str">
        <f>+IF(H457=0,"",'Ark1'!AE1169)</f>
        <v/>
      </c>
      <c r="AD457" s="242" t="str">
        <f t="shared" si="301"/>
        <v/>
      </c>
      <c r="AE457" s="241" t="str">
        <f t="shared" si="290"/>
        <v/>
      </c>
      <c r="AF457" s="305"/>
      <c r="AI457" s="30"/>
      <c r="AJ457" s="28"/>
    </row>
    <row r="458" spans="1:36" ht="15.6">
      <c r="A458" s="305"/>
      <c r="B458" s="305">
        <f>+'Ark1'!C1170</f>
        <v>2023</v>
      </c>
      <c r="C458" s="240">
        <f>+'Ark1'!L1170</f>
        <v>15</v>
      </c>
      <c r="D458" s="240" t="str">
        <f t="shared" si="300"/>
        <v>E+</v>
      </c>
      <c r="E458" s="240">
        <f>+'Ark1'!D1170</f>
        <v>9</v>
      </c>
      <c r="F458" s="240" t="str">
        <f t="shared" si="302"/>
        <v>Sep</v>
      </c>
      <c r="G458" s="376">
        <f>+'Ark1'!Q1170</f>
        <v>2</v>
      </c>
      <c r="H458" s="376">
        <f>+'Ark1'!R1170</f>
        <v>2</v>
      </c>
      <c r="I458" s="242">
        <f>+IF(H458=0,"",'Ark1'!AG1170)</f>
        <v>5.5363475054602247E-4</v>
      </c>
      <c r="J458" s="242">
        <f>+IF(H458=0,"",'Ark1'!AH1170)</f>
        <v>1.1885662368793105E-3</v>
      </c>
      <c r="K458" s="222"/>
      <c r="L458" s="391">
        <f>+IF(J458=0,"",'Ark1'!AJ1170)</f>
        <v>1</v>
      </c>
      <c r="M458" s="222"/>
      <c r="N458" s="222"/>
      <c r="O458" s="222"/>
      <c r="P458" s="33">
        <f>+IF(H458=0,"",'Ark1'!U1170)</f>
        <v>42.95</v>
      </c>
      <c r="Q458" s="221"/>
      <c r="R458" s="496">
        <f>+IF(L458=0,"",'Ark1'!AK1170)</f>
        <v>116.9</v>
      </c>
      <c r="S458" s="494"/>
      <c r="T458" s="497">
        <f>+IF(L458=0,"",'Ark1'!AL1170)</f>
        <v>35.805726936854121</v>
      </c>
      <c r="U458" s="221"/>
      <c r="V458" s="242">
        <f>+IF(H458=0,"",'Ark1'!T1170)</f>
        <v>6.5</v>
      </c>
      <c r="W458" s="243">
        <f>+IF(H458=0,"",'Ark1'!W1170)</f>
        <v>50</v>
      </c>
      <c r="X458" s="243">
        <f>+IF(H458=0,"",'Ark1'!X1170)</f>
        <v>100</v>
      </c>
      <c r="Y458" s="243">
        <f>+IF(H458=0,"",'Ark1'!Y1170)</f>
        <v>100</v>
      </c>
      <c r="Z458" s="243">
        <f>+IF(H458=0,"",'Ark1'!Z1170)</f>
        <v>50</v>
      </c>
      <c r="AA458" s="243">
        <f>+IF(H458=0,"",'Ark1'!AA1170)</f>
        <v>14.249999999999998</v>
      </c>
      <c r="AB458" s="242">
        <f>+IF(H458=0,"",'Ark1'!AC1170)</f>
        <v>3.5</v>
      </c>
      <c r="AC458" s="243">
        <f>+IF(H458=0,"",'Ark1'!AE1170)</f>
        <v>100.00000000000006</v>
      </c>
      <c r="AD458" s="242">
        <f t="shared" si="301"/>
        <v>2.8633333333333337</v>
      </c>
      <c r="AE458" s="241">
        <f t="shared" si="290"/>
        <v>1</v>
      </c>
      <c r="AF458" s="305"/>
      <c r="AI458" s="30"/>
      <c r="AJ458" s="28"/>
    </row>
    <row r="459" spans="1:36" ht="15.6">
      <c r="A459" s="305"/>
      <c r="B459" s="305">
        <f>+'Ark1'!C1171</f>
        <v>2023</v>
      </c>
      <c r="C459" s="240">
        <f>+'Ark1'!L1171</f>
        <v>15</v>
      </c>
      <c r="D459" s="240" t="str">
        <f t="shared" si="300"/>
        <v>E+</v>
      </c>
      <c r="E459" s="240">
        <f>+'Ark1'!D1171</f>
        <v>10</v>
      </c>
      <c r="F459" s="240" t="str">
        <f t="shared" si="302"/>
        <v>Okt</v>
      </c>
      <c r="G459" s="376">
        <f>+'Ark1'!Q1171</f>
        <v>3</v>
      </c>
      <c r="H459" s="376">
        <f>+'Ark1'!R1171</f>
        <v>3</v>
      </c>
      <c r="I459" s="242">
        <f>+IF(H459=0,"",'Ark1'!AG1171)</f>
        <v>7.303854974655624E-4</v>
      </c>
      <c r="J459" s="242">
        <f>+IF(H459=0,"",'Ark1'!AH1171)</f>
        <v>2.2900468455194622E-3</v>
      </c>
      <c r="K459" s="222"/>
      <c r="L459" s="391">
        <f>+IF(J459=0,"",'Ark1'!AJ1171)</f>
        <v>2</v>
      </c>
      <c r="M459" s="222"/>
      <c r="N459" s="222"/>
      <c r="O459" s="222"/>
      <c r="P459" s="33">
        <f>+IF(H459=0,"",'Ark1'!U1171)</f>
        <v>60.366666666666646</v>
      </c>
      <c r="Q459" s="221"/>
      <c r="R459" s="496">
        <f>+IF(L459=0,"",'Ark1'!AK1171)</f>
        <v>125.85</v>
      </c>
      <c r="S459" s="494"/>
      <c r="T459" s="497">
        <f>+IF(L459=0,"",'Ark1'!AL1171)</f>
        <v>38.836927546620124</v>
      </c>
      <c r="U459" s="221"/>
      <c r="V459" s="242">
        <f>+IF(H459=0,"",'Ark1'!T1171)</f>
        <v>10.666666666666664</v>
      </c>
      <c r="W459" s="243">
        <f>+IF(H459=0,"",'Ark1'!W1171)</f>
        <v>66.666666666666686</v>
      </c>
      <c r="X459" s="243">
        <f>+IF(H459=0,"",'Ark1'!X1171)</f>
        <v>100</v>
      </c>
      <c r="Y459" s="243">
        <f>+IF(H459=0,"",'Ark1'!Y1171)</f>
        <v>100</v>
      </c>
      <c r="Z459" s="243">
        <f>+IF(H459=0,"",'Ark1'!Z1171)</f>
        <v>66.666666666666686</v>
      </c>
      <c r="AA459" s="243">
        <f>+IF(H459=0,"",'Ark1'!AA1171)</f>
        <v>29.156398192430359</v>
      </c>
      <c r="AB459" s="242">
        <f>+IF(H459=0,"",'Ark1'!AC1171)</f>
        <v>5.4365021434333629</v>
      </c>
      <c r="AC459" s="243">
        <f>+IF(H459=0,"",'Ark1'!AE1171)</f>
        <v>91.070991759844176</v>
      </c>
      <c r="AD459" s="242">
        <f t="shared" si="301"/>
        <v>4.0244444444444429</v>
      </c>
      <c r="AE459" s="241">
        <f t="shared" si="290"/>
        <v>1</v>
      </c>
      <c r="AF459" s="305"/>
      <c r="AI459" s="30"/>
      <c r="AJ459" s="28"/>
    </row>
    <row r="460" spans="1:36" ht="15.6">
      <c r="A460" s="305"/>
      <c r="B460" s="305">
        <f>+'Ark1'!C1172</f>
        <v>2023</v>
      </c>
      <c r="C460" s="240">
        <f>+'Ark1'!L1172</f>
        <v>15</v>
      </c>
      <c r="D460" s="240" t="str">
        <f t="shared" si="300"/>
        <v>E+</v>
      </c>
      <c r="E460" s="240">
        <f>+'Ark1'!D1172</f>
        <v>11</v>
      </c>
      <c r="F460" s="240" t="str">
        <f t="shared" si="302"/>
        <v>Nov</v>
      </c>
      <c r="G460" s="376">
        <f>+'Ark1'!Q1172</f>
        <v>0</v>
      </c>
      <c r="H460" s="376">
        <f>+'Ark1'!R1172</f>
        <v>0</v>
      </c>
      <c r="I460" s="242" t="str">
        <f>+IF(H460=0,"",'Ark1'!AG1172)</f>
        <v/>
      </c>
      <c r="J460" s="242" t="str">
        <f>+IF(H460=0,"",'Ark1'!AH1172)</f>
        <v/>
      </c>
      <c r="K460" s="222"/>
      <c r="L460" s="391">
        <f>+IF(J460=0,"",'Ark1'!AJ1172)</f>
        <v>0</v>
      </c>
      <c r="M460" s="222"/>
      <c r="N460" s="222"/>
      <c r="O460" s="222"/>
      <c r="P460" s="33" t="str">
        <f>+IF(H460=0,"",'Ark1'!U1172)</f>
        <v/>
      </c>
      <c r="Q460" s="221"/>
      <c r="R460" s="496" t="str">
        <f>+IF(L460=0,"",'Ark1'!AK1172)</f>
        <v/>
      </c>
      <c r="S460" s="494"/>
      <c r="T460" s="497" t="str">
        <f>+IF(L460=0,"",'Ark1'!AL1172)</f>
        <v/>
      </c>
      <c r="U460" s="221"/>
      <c r="V460" s="242" t="str">
        <f>+IF(H460=0,"",'Ark1'!T1172)</f>
        <v/>
      </c>
      <c r="W460" s="243" t="str">
        <f>+IF(H460=0,"",'Ark1'!W1172)</f>
        <v/>
      </c>
      <c r="X460" s="243" t="str">
        <f>+IF(H460=0,"",'Ark1'!X1172)</f>
        <v/>
      </c>
      <c r="Y460" s="243" t="str">
        <f>+IF(H460=0,"",'Ark1'!Y1172)</f>
        <v/>
      </c>
      <c r="Z460" s="243" t="str">
        <f>+IF(H460=0,"",'Ark1'!Z1172)</f>
        <v/>
      </c>
      <c r="AA460" s="243" t="str">
        <f>+IF(H460=0,"",'Ark1'!AA1172)</f>
        <v/>
      </c>
      <c r="AB460" s="242" t="str">
        <f>+IF(H460=0,"",'Ark1'!AC1172)</f>
        <v/>
      </c>
      <c r="AC460" s="243" t="str">
        <f>+IF(H460=0,"",'Ark1'!AE1172)</f>
        <v/>
      </c>
      <c r="AD460" s="242" t="str">
        <f t="shared" si="301"/>
        <v/>
      </c>
      <c r="AE460" s="241" t="str">
        <f t="shared" si="290"/>
        <v/>
      </c>
      <c r="AF460" s="305"/>
      <c r="AI460" s="30"/>
      <c r="AJ460" s="28"/>
    </row>
    <row r="461" spans="1:36" ht="15.6">
      <c r="A461" s="305"/>
      <c r="B461" s="305">
        <f>+'Ark1'!C1173</f>
        <v>2023</v>
      </c>
      <c r="C461" s="240">
        <f>+'Ark1'!L1173</f>
        <v>15</v>
      </c>
      <c r="D461" s="240" t="str">
        <f t="shared" si="300"/>
        <v>E+</v>
      </c>
      <c r="E461" s="240">
        <f>+'Ark1'!D1173</f>
        <v>12</v>
      </c>
      <c r="F461" s="240" t="str">
        <f t="shared" si="302"/>
        <v>Des</v>
      </c>
      <c r="G461" s="376">
        <f>+'Ark1'!Q1173</f>
        <v>0</v>
      </c>
      <c r="H461" s="376">
        <f>+'Ark1'!R1173</f>
        <v>0</v>
      </c>
      <c r="I461" s="242" t="str">
        <f>+IF(H461=0,"",'Ark1'!AG1173)</f>
        <v/>
      </c>
      <c r="J461" s="242" t="str">
        <f>+IF(H461=0,"",'Ark1'!AH1173)</f>
        <v/>
      </c>
      <c r="K461" s="222"/>
      <c r="L461" s="391">
        <f>+IF(J461=0,"",'Ark1'!AJ1173)</f>
        <v>0</v>
      </c>
      <c r="M461" s="222"/>
      <c r="N461" s="222"/>
      <c r="O461" s="222"/>
      <c r="P461" s="33" t="str">
        <f>+IF(H461=0,"",'Ark1'!U1173)</f>
        <v/>
      </c>
      <c r="Q461" s="221"/>
      <c r="R461" s="496" t="str">
        <f>+IF(L461=0,"",'Ark1'!AK1173)</f>
        <v/>
      </c>
      <c r="S461" s="494"/>
      <c r="T461" s="497" t="str">
        <f>+IF(L461=0,"",'Ark1'!AL1173)</f>
        <v/>
      </c>
      <c r="U461" s="221"/>
      <c r="V461" s="242" t="str">
        <f>+IF(H461=0,"",'Ark1'!T1173)</f>
        <v/>
      </c>
      <c r="W461" s="243" t="str">
        <f>+IF(H461=0,"",'Ark1'!W1173)</f>
        <v/>
      </c>
      <c r="X461" s="243" t="str">
        <f>+IF(H461=0,"",'Ark1'!X1173)</f>
        <v/>
      </c>
      <c r="Y461" s="243" t="str">
        <f>+IF(H461=0,"",'Ark1'!Y1173)</f>
        <v/>
      </c>
      <c r="Z461" s="243" t="str">
        <f>+IF(H461=0,"",'Ark1'!Z1173)</f>
        <v/>
      </c>
      <c r="AA461" s="243" t="str">
        <f>+IF(H461=0,"",'Ark1'!AA1173)</f>
        <v/>
      </c>
      <c r="AB461" s="242" t="str">
        <f>+IF(H461=0,"",'Ark1'!AC1173)</f>
        <v/>
      </c>
      <c r="AC461" s="243" t="str">
        <f>+IF(H461=0,"",'Ark1'!AE1173)</f>
        <v/>
      </c>
      <c r="AD461" s="242" t="str">
        <f t="shared" si="301"/>
        <v/>
      </c>
      <c r="AE461" s="241" t="str">
        <f t="shared" si="290"/>
        <v/>
      </c>
      <c r="AF461" s="305"/>
      <c r="AI461" s="30"/>
      <c r="AJ461" s="28"/>
    </row>
    <row r="462" spans="1:36">
      <c r="A462" s="305"/>
      <c r="B462" s="305"/>
      <c r="C462" s="305"/>
      <c r="D462" s="305"/>
      <c r="E462" s="305"/>
      <c r="F462" s="305"/>
      <c r="G462" s="392"/>
      <c r="H462" s="392"/>
      <c r="I462" s="305"/>
      <c r="J462" s="305"/>
      <c r="K462" s="305"/>
      <c r="L462" s="392"/>
      <c r="M462" s="305"/>
      <c r="N462" s="305"/>
      <c r="O462" s="305"/>
      <c r="P462" s="305"/>
      <c r="Q462" s="305"/>
      <c r="R462" s="498"/>
      <c r="S462" s="498"/>
      <c r="T462" s="498"/>
      <c r="U462" s="305"/>
      <c r="V462" s="305"/>
      <c r="W462" s="305"/>
      <c r="X462" s="305"/>
      <c r="Y462" s="305"/>
      <c r="Z462" s="305"/>
      <c r="AA462" s="305"/>
      <c r="AB462" s="305"/>
      <c r="AC462" s="305"/>
      <c r="AD462" s="403"/>
      <c r="AE462" s="305"/>
      <c r="AF462" s="305"/>
      <c r="AI462" s="30"/>
      <c r="AJ462" s="28"/>
    </row>
    <row r="463" spans="1:36">
      <c r="A463" s="305"/>
      <c r="B463" s="305"/>
      <c r="C463" s="305"/>
      <c r="D463" s="305"/>
      <c r="E463" s="305"/>
      <c r="F463" s="305"/>
      <c r="G463" s="392"/>
      <c r="H463" s="392"/>
      <c r="I463" s="305"/>
      <c r="J463" s="305"/>
      <c r="K463" s="305"/>
      <c r="L463" s="392"/>
      <c r="M463" s="305"/>
      <c r="N463" s="305"/>
      <c r="O463" s="305"/>
      <c r="P463" s="305"/>
      <c r="Q463" s="305"/>
      <c r="R463" s="498"/>
      <c r="S463" s="498"/>
      <c r="T463" s="498"/>
      <c r="U463" s="305"/>
      <c r="V463" s="305"/>
      <c r="W463" s="305"/>
      <c r="X463" s="305"/>
      <c r="Y463" s="305"/>
      <c r="Z463" s="305"/>
      <c r="AA463" s="305"/>
      <c r="AB463" s="305"/>
      <c r="AC463" s="305"/>
      <c r="AD463" s="403"/>
      <c r="AE463" s="305"/>
      <c r="AF463" s="305"/>
      <c r="AI463" s="30"/>
      <c r="AJ463" s="28"/>
    </row>
    <row r="464" spans="1:36">
      <c r="H464" s="393"/>
      <c r="I464" s="249"/>
      <c r="J464" s="249"/>
      <c r="K464" s="249"/>
      <c r="L464" s="393"/>
      <c r="M464" s="249"/>
      <c r="N464" s="249"/>
      <c r="O464" s="249"/>
      <c r="P464" s="245"/>
      <c r="V464" s="245"/>
      <c r="AI464" s="30"/>
      <c r="AJ464" s="28"/>
    </row>
    <row r="465" spans="1:36">
      <c r="H465" s="393"/>
      <c r="I465" s="249"/>
      <c r="J465" s="249"/>
      <c r="K465" s="249"/>
      <c r="L465" s="393"/>
      <c r="M465" s="249"/>
      <c r="N465" s="249"/>
      <c r="O465" s="249"/>
      <c r="P465" s="245"/>
      <c r="V465" s="245"/>
      <c r="AI465" s="30"/>
      <c r="AJ465" s="28"/>
    </row>
    <row r="466" spans="1:36">
      <c r="A466" s="32"/>
      <c r="B466" s="32"/>
      <c r="C466" s="32"/>
      <c r="D466" s="32"/>
      <c r="E466" s="32"/>
      <c r="F466" s="32"/>
      <c r="G466" s="365"/>
      <c r="H466" s="365"/>
      <c r="I466" s="165"/>
      <c r="J466" s="165"/>
      <c r="K466" s="165"/>
      <c r="L466" s="365"/>
      <c r="M466" s="165"/>
      <c r="N466" s="165"/>
      <c r="O466" s="165"/>
      <c r="P466" s="32"/>
      <c r="V466" s="32"/>
      <c r="AI466" s="30"/>
      <c r="AJ466" s="28"/>
    </row>
    <row r="467" spans="1:36">
      <c r="A467" s="36"/>
      <c r="B467" s="36"/>
      <c r="C467" s="36"/>
      <c r="D467" s="36"/>
      <c r="E467" s="36"/>
      <c r="F467" s="36"/>
      <c r="G467" s="366"/>
      <c r="H467" s="366"/>
      <c r="I467" s="166"/>
      <c r="J467" s="166"/>
      <c r="K467" s="166"/>
      <c r="L467" s="366"/>
      <c r="M467" s="166"/>
      <c r="N467" s="166"/>
      <c r="O467" s="166"/>
      <c r="P467" s="36"/>
      <c r="V467" s="36"/>
      <c r="AI467" s="30"/>
      <c r="AJ467" s="28"/>
    </row>
    <row r="468" spans="1:36">
      <c r="A468" s="36"/>
      <c r="B468" s="36"/>
      <c r="C468" s="36"/>
      <c r="D468" s="36"/>
      <c r="E468" s="36"/>
      <c r="F468" s="36"/>
      <c r="G468" s="366"/>
      <c r="H468" s="366"/>
      <c r="I468" s="166"/>
      <c r="J468" s="166"/>
      <c r="K468" s="166"/>
      <c r="L468" s="366"/>
      <c r="M468" s="166"/>
      <c r="N468" s="166"/>
      <c r="O468" s="166"/>
      <c r="P468" s="36"/>
      <c r="V468" s="36"/>
      <c r="AI468" s="30"/>
      <c r="AJ468" s="28"/>
    </row>
    <row r="469" spans="1:36">
      <c r="A469" s="36"/>
      <c r="B469" s="36"/>
      <c r="C469" s="36"/>
      <c r="D469" s="36"/>
      <c r="E469" s="36"/>
      <c r="F469" s="36"/>
      <c r="G469" s="366"/>
      <c r="H469" s="366"/>
      <c r="I469" s="166"/>
      <c r="J469" s="166"/>
      <c r="K469" s="166"/>
      <c r="L469" s="366"/>
      <c r="M469" s="166"/>
      <c r="N469" s="166"/>
      <c r="O469" s="166"/>
      <c r="P469" s="36"/>
      <c r="V469" s="36"/>
      <c r="AI469" s="30"/>
      <c r="AJ469" s="28"/>
    </row>
    <row r="470" spans="1:36">
      <c r="A470" s="36"/>
      <c r="B470" s="36"/>
      <c r="C470" s="36"/>
      <c r="D470" s="36"/>
      <c r="E470" s="36"/>
      <c r="F470" s="36"/>
      <c r="G470" s="366"/>
      <c r="H470" s="366"/>
      <c r="I470" s="166"/>
      <c r="J470" s="166"/>
      <c r="K470" s="166"/>
      <c r="L470" s="366"/>
      <c r="M470" s="166"/>
      <c r="N470" s="166"/>
      <c r="O470" s="166"/>
      <c r="P470" s="36"/>
      <c r="V470" s="36"/>
      <c r="AI470" s="30"/>
      <c r="AJ470" s="28"/>
    </row>
    <row r="471" spans="1:36">
      <c r="A471" s="36"/>
      <c r="B471" s="36"/>
      <c r="C471" s="36"/>
      <c r="D471" s="36"/>
      <c r="E471" s="36"/>
      <c r="F471" s="36"/>
      <c r="G471" s="366"/>
      <c r="H471" s="366"/>
      <c r="I471" s="166"/>
      <c r="J471" s="166"/>
      <c r="K471" s="166"/>
      <c r="L471" s="366"/>
      <c r="M471" s="166"/>
      <c r="N471" s="166"/>
      <c r="O471" s="166"/>
      <c r="P471" s="36"/>
      <c r="V471" s="36"/>
      <c r="AI471" s="30"/>
      <c r="AJ471" s="28"/>
    </row>
    <row r="472" spans="1:36">
      <c r="A472" s="36"/>
      <c r="B472" s="36"/>
      <c r="C472" s="36"/>
      <c r="D472" s="36"/>
      <c r="E472" s="36"/>
      <c r="F472" s="36"/>
      <c r="G472" s="366"/>
      <c r="H472" s="366"/>
      <c r="I472" s="166"/>
      <c r="J472" s="166"/>
      <c r="K472" s="166"/>
      <c r="L472" s="366"/>
      <c r="M472" s="166"/>
      <c r="N472" s="166"/>
      <c r="O472" s="166"/>
      <c r="P472" s="36"/>
      <c r="V472" s="36"/>
      <c r="AI472" s="30"/>
      <c r="AJ472" s="28"/>
    </row>
    <row r="473" spans="1:36">
      <c r="A473" s="36"/>
      <c r="B473" s="36"/>
      <c r="C473" s="36"/>
      <c r="D473" s="36"/>
      <c r="E473" s="36"/>
      <c r="F473" s="36"/>
      <c r="G473" s="366"/>
      <c r="H473" s="366"/>
      <c r="I473" s="166"/>
      <c r="J473" s="166"/>
      <c r="K473" s="166"/>
      <c r="L473" s="366"/>
      <c r="M473" s="166"/>
      <c r="N473" s="166"/>
      <c r="O473" s="166"/>
      <c r="P473" s="36"/>
      <c r="V473" s="36"/>
      <c r="AI473" s="30"/>
      <c r="AJ473" s="28"/>
    </row>
    <row r="474" spans="1:36">
      <c r="A474" s="36"/>
      <c r="B474" s="36"/>
      <c r="C474" s="36"/>
      <c r="D474" s="36"/>
      <c r="E474" s="36"/>
      <c r="F474" s="36"/>
      <c r="G474" s="366"/>
      <c r="H474" s="366"/>
      <c r="I474" s="166"/>
      <c r="J474" s="166"/>
      <c r="K474" s="166"/>
      <c r="L474" s="366"/>
      <c r="M474" s="166"/>
      <c r="N474" s="166"/>
      <c r="O474" s="166"/>
      <c r="P474" s="36"/>
      <c r="V474" s="36"/>
      <c r="AI474" s="30"/>
      <c r="AJ474" s="28"/>
    </row>
    <row r="475" spans="1:36">
      <c r="A475" s="36"/>
      <c r="B475" s="36"/>
      <c r="C475" s="36"/>
      <c r="D475" s="36"/>
      <c r="E475" s="36"/>
      <c r="F475" s="36"/>
      <c r="G475" s="366"/>
      <c r="H475" s="366"/>
      <c r="I475" s="166"/>
      <c r="J475" s="166"/>
      <c r="K475" s="166"/>
      <c r="L475" s="366"/>
      <c r="M475" s="166"/>
      <c r="N475" s="166"/>
      <c r="O475" s="166"/>
      <c r="P475" s="36"/>
      <c r="V475" s="36"/>
      <c r="AI475" s="30"/>
      <c r="AJ475" s="28"/>
    </row>
    <row r="476" spans="1:36">
      <c r="A476" s="36"/>
      <c r="B476" s="36"/>
      <c r="C476" s="36"/>
      <c r="D476" s="36"/>
      <c r="E476" s="36"/>
      <c r="F476" s="36"/>
      <c r="G476" s="366"/>
      <c r="H476" s="366"/>
      <c r="I476" s="166"/>
      <c r="J476" s="166"/>
      <c r="K476" s="166"/>
      <c r="L476" s="366"/>
      <c r="M476" s="166"/>
      <c r="N476" s="166"/>
      <c r="O476" s="166"/>
      <c r="P476" s="36"/>
      <c r="V476" s="36"/>
      <c r="AI476" s="30"/>
      <c r="AJ476" s="28"/>
    </row>
    <row r="477" spans="1:36">
      <c r="A477" s="36"/>
      <c r="B477" s="36"/>
      <c r="C477" s="36"/>
      <c r="D477" s="36"/>
      <c r="E477" s="36"/>
      <c r="F477" s="36"/>
      <c r="G477" s="366"/>
      <c r="H477" s="366"/>
      <c r="I477" s="166"/>
      <c r="J477" s="166"/>
      <c r="K477" s="166"/>
      <c r="L477" s="366"/>
      <c r="M477" s="166"/>
      <c r="N477" s="166"/>
      <c r="O477" s="166"/>
      <c r="P477" s="36"/>
      <c r="V477" s="36"/>
      <c r="AI477" s="30"/>
      <c r="AJ477" s="28"/>
    </row>
    <row r="478" spans="1:36">
      <c r="A478" s="36"/>
      <c r="B478" s="36"/>
      <c r="C478" s="36"/>
      <c r="D478" s="36"/>
      <c r="E478" s="36"/>
      <c r="F478" s="36"/>
      <c r="G478" s="366"/>
      <c r="H478" s="366"/>
      <c r="I478" s="166"/>
      <c r="J478" s="166"/>
      <c r="K478" s="166"/>
      <c r="L478" s="366"/>
      <c r="M478" s="166"/>
      <c r="N478" s="166"/>
      <c r="O478" s="166"/>
      <c r="P478" s="36"/>
      <c r="V478" s="36"/>
      <c r="AI478" s="30"/>
      <c r="AJ478" s="28"/>
    </row>
    <row r="479" spans="1:36">
      <c r="A479" s="36"/>
      <c r="B479" s="36"/>
      <c r="C479" s="36"/>
      <c r="D479" s="36"/>
      <c r="E479" s="36"/>
      <c r="F479" s="36"/>
      <c r="G479" s="366"/>
      <c r="H479" s="366"/>
      <c r="I479" s="166"/>
      <c r="J479" s="166"/>
      <c r="K479" s="166"/>
      <c r="L479" s="366"/>
      <c r="M479" s="166"/>
      <c r="N479" s="166"/>
      <c r="O479" s="166"/>
      <c r="P479" s="36"/>
      <c r="V479" s="36"/>
      <c r="AI479" s="30"/>
      <c r="AJ479" s="28"/>
    </row>
    <row r="480" spans="1:36">
      <c r="A480" s="36"/>
      <c r="B480" s="36"/>
      <c r="C480" s="36"/>
      <c r="D480" s="36"/>
      <c r="E480" s="36"/>
      <c r="F480" s="36"/>
      <c r="G480" s="366"/>
      <c r="H480" s="366"/>
      <c r="I480" s="166"/>
      <c r="J480" s="166"/>
      <c r="K480" s="166"/>
      <c r="L480" s="366"/>
      <c r="M480" s="166"/>
      <c r="N480" s="166"/>
      <c r="O480" s="166"/>
      <c r="P480" s="36"/>
      <c r="V480" s="36"/>
    </row>
    <row r="481" spans="1:22">
      <c r="A481" s="36"/>
      <c r="B481" s="36"/>
      <c r="C481" s="36"/>
      <c r="D481" s="36"/>
      <c r="E481" s="36"/>
      <c r="F481" s="36"/>
      <c r="G481" s="366"/>
      <c r="H481" s="366"/>
      <c r="I481" s="166"/>
      <c r="J481" s="166"/>
      <c r="K481" s="166"/>
      <c r="L481" s="366"/>
      <c r="M481" s="166"/>
      <c r="N481" s="166"/>
      <c r="O481" s="166"/>
      <c r="P481" s="36"/>
      <c r="V481" s="36"/>
    </row>
    <row r="482" spans="1:22">
      <c r="A482" s="36"/>
      <c r="B482" s="36"/>
      <c r="C482" s="36"/>
      <c r="D482" s="36"/>
      <c r="E482" s="36"/>
      <c r="F482" s="36"/>
      <c r="G482" s="366"/>
      <c r="H482" s="366"/>
      <c r="I482" s="166"/>
      <c r="J482" s="166"/>
      <c r="K482" s="166"/>
      <c r="L482" s="366"/>
      <c r="M482" s="166"/>
      <c r="N482" s="166"/>
      <c r="O482" s="166"/>
      <c r="P482" s="36"/>
      <c r="V482" s="36"/>
    </row>
    <row r="483" spans="1:22">
      <c r="A483" s="36"/>
      <c r="B483" s="36"/>
      <c r="C483" s="36"/>
      <c r="D483" s="36"/>
      <c r="E483" s="36"/>
      <c r="F483" s="36"/>
      <c r="G483" s="366"/>
      <c r="H483" s="366"/>
      <c r="I483" s="166"/>
      <c r="J483" s="166"/>
      <c r="K483" s="166"/>
      <c r="L483" s="366"/>
      <c r="M483" s="166"/>
      <c r="N483" s="166"/>
      <c r="O483" s="166"/>
      <c r="P483" s="36"/>
      <c r="V483" s="36"/>
    </row>
    <row r="484" spans="1:22">
      <c r="A484" s="36"/>
      <c r="B484" s="36"/>
      <c r="C484" s="36"/>
      <c r="D484" s="36"/>
      <c r="E484" s="36"/>
      <c r="F484" s="36"/>
      <c r="G484" s="366"/>
      <c r="H484" s="366"/>
      <c r="I484" s="166"/>
      <c r="J484" s="166"/>
      <c r="K484" s="166"/>
      <c r="L484" s="366"/>
      <c r="M484" s="166"/>
      <c r="N484" s="166"/>
      <c r="O484" s="166"/>
      <c r="P484" s="36"/>
      <c r="V484" s="36"/>
    </row>
    <row r="485" spans="1:22">
      <c r="A485" s="36"/>
      <c r="B485" s="36"/>
      <c r="C485" s="36"/>
      <c r="D485" s="36"/>
      <c r="E485" s="36"/>
      <c r="F485" s="36"/>
      <c r="G485" s="366"/>
      <c r="H485" s="366"/>
      <c r="I485" s="166"/>
      <c r="J485" s="166"/>
      <c r="K485" s="166"/>
      <c r="L485" s="366"/>
      <c r="M485" s="166"/>
      <c r="N485" s="166"/>
      <c r="O485" s="166"/>
      <c r="P485" s="36"/>
      <c r="V485" s="36"/>
    </row>
    <row r="486" spans="1:22">
      <c r="A486" s="36"/>
      <c r="B486" s="36"/>
      <c r="C486" s="36"/>
      <c r="D486" s="36"/>
      <c r="E486" s="36"/>
      <c r="F486" s="36"/>
      <c r="G486" s="366"/>
      <c r="H486" s="366"/>
      <c r="I486" s="166"/>
      <c r="J486" s="166"/>
      <c r="K486" s="166"/>
      <c r="L486" s="366"/>
      <c r="M486" s="166"/>
      <c r="N486" s="166"/>
      <c r="O486" s="166"/>
      <c r="P486" s="36"/>
      <c r="V486" s="36"/>
    </row>
    <row r="487" spans="1:22">
      <c r="A487" s="36"/>
      <c r="B487" s="36"/>
      <c r="C487" s="36"/>
      <c r="D487" s="36"/>
      <c r="E487" s="36"/>
      <c r="F487" s="36"/>
      <c r="G487" s="366"/>
      <c r="H487" s="366"/>
      <c r="I487" s="166"/>
      <c r="J487" s="166"/>
      <c r="K487" s="166"/>
      <c r="L487" s="366"/>
      <c r="M487" s="166"/>
      <c r="N487" s="166"/>
      <c r="O487" s="166"/>
      <c r="P487" s="36"/>
      <c r="V487" s="36"/>
    </row>
    <row r="488" spans="1:22">
      <c r="A488" s="36"/>
      <c r="B488" s="36"/>
      <c r="C488" s="36"/>
      <c r="D488" s="36"/>
      <c r="E488" s="36"/>
      <c r="F488" s="36"/>
      <c r="G488" s="366"/>
      <c r="H488" s="366"/>
      <c r="I488" s="166"/>
      <c r="J488" s="166"/>
      <c r="K488" s="166"/>
      <c r="L488" s="366"/>
      <c r="M488" s="166"/>
      <c r="N488" s="166"/>
      <c r="O488" s="166"/>
      <c r="P488" s="36"/>
      <c r="V488" s="36"/>
    </row>
    <row r="489" spans="1:22">
      <c r="A489" s="36"/>
      <c r="B489" s="36"/>
      <c r="C489" s="36"/>
      <c r="D489" s="36"/>
      <c r="E489" s="36"/>
      <c r="F489" s="36"/>
      <c r="G489" s="366"/>
      <c r="H489" s="366"/>
      <c r="I489" s="166"/>
      <c r="J489" s="166"/>
      <c r="K489" s="166"/>
      <c r="L489" s="366"/>
      <c r="M489" s="166"/>
      <c r="N489" s="166"/>
      <c r="O489" s="166"/>
      <c r="P489" s="36"/>
      <c r="V489" s="36"/>
    </row>
    <row r="490" spans="1:22">
      <c r="A490" s="36"/>
      <c r="B490" s="36"/>
      <c r="C490" s="36"/>
      <c r="D490" s="36"/>
      <c r="E490" s="36"/>
      <c r="F490" s="36"/>
      <c r="G490" s="366"/>
      <c r="H490" s="366"/>
      <c r="I490" s="166"/>
      <c r="J490" s="166"/>
      <c r="K490" s="166"/>
      <c r="L490" s="366"/>
      <c r="M490" s="166"/>
      <c r="N490" s="166"/>
      <c r="O490" s="166"/>
      <c r="P490" s="36"/>
      <c r="V490" s="36"/>
    </row>
    <row r="491" spans="1:22">
      <c r="A491" s="36"/>
      <c r="B491" s="36"/>
      <c r="C491" s="36"/>
      <c r="D491" s="36"/>
      <c r="E491" s="36"/>
      <c r="F491" s="36"/>
      <c r="G491" s="366"/>
      <c r="H491" s="366"/>
      <c r="I491" s="166"/>
      <c r="J491" s="166"/>
      <c r="K491" s="166"/>
      <c r="L491" s="366"/>
      <c r="M491" s="166"/>
      <c r="N491" s="166"/>
      <c r="O491" s="166"/>
      <c r="P491" s="36"/>
      <c r="V491" s="36"/>
    </row>
    <row r="492" spans="1:22">
      <c r="A492" s="36"/>
      <c r="B492" s="36"/>
      <c r="C492" s="36"/>
      <c r="D492" s="36"/>
      <c r="E492" s="36"/>
      <c r="F492" s="36"/>
      <c r="G492" s="366"/>
      <c r="H492" s="366"/>
      <c r="I492" s="166"/>
      <c r="J492" s="166"/>
      <c r="K492" s="166"/>
      <c r="L492" s="366"/>
      <c r="M492" s="166"/>
      <c r="N492" s="166"/>
      <c r="O492" s="166"/>
      <c r="P492" s="36"/>
      <c r="V492" s="36"/>
    </row>
    <row r="493" spans="1:22">
      <c r="A493" s="36"/>
      <c r="B493" s="36"/>
      <c r="C493" s="36"/>
      <c r="D493" s="36"/>
      <c r="E493" s="36"/>
      <c r="F493" s="36"/>
      <c r="G493" s="366"/>
      <c r="H493" s="366"/>
      <c r="I493" s="166"/>
      <c r="J493" s="166"/>
      <c r="K493" s="166"/>
      <c r="L493" s="366"/>
      <c r="M493" s="166"/>
      <c r="N493" s="166"/>
      <c r="O493" s="166"/>
      <c r="P493" s="36"/>
      <c r="V493" s="36"/>
    </row>
    <row r="494" spans="1:22">
      <c r="A494" s="36"/>
      <c r="B494" s="36"/>
      <c r="C494" s="36"/>
      <c r="D494" s="36"/>
      <c r="E494" s="36"/>
      <c r="F494" s="36"/>
      <c r="G494" s="366"/>
      <c r="H494" s="366"/>
      <c r="I494" s="166"/>
      <c r="J494" s="166"/>
      <c r="K494" s="166"/>
      <c r="L494" s="366"/>
      <c r="M494" s="166"/>
      <c r="N494" s="166"/>
      <c r="O494" s="166"/>
      <c r="P494" s="36"/>
      <c r="V494" s="36"/>
    </row>
    <row r="495" spans="1:22">
      <c r="A495" s="36"/>
      <c r="B495" s="36"/>
      <c r="C495" s="36"/>
      <c r="D495" s="36"/>
      <c r="E495" s="36"/>
      <c r="F495" s="36"/>
      <c r="G495" s="366"/>
      <c r="H495" s="366"/>
      <c r="I495" s="166"/>
      <c r="J495" s="166"/>
      <c r="K495" s="166"/>
      <c r="L495" s="366"/>
      <c r="M495" s="166"/>
      <c r="N495" s="166"/>
      <c r="O495" s="166"/>
      <c r="P495" s="36"/>
      <c r="V495" s="36"/>
    </row>
    <row r="496" spans="1:22">
      <c r="A496" s="36"/>
      <c r="B496" s="36"/>
      <c r="C496" s="36"/>
      <c r="D496" s="36"/>
      <c r="E496" s="36"/>
      <c r="F496" s="36"/>
      <c r="G496" s="366"/>
      <c r="H496" s="366"/>
      <c r="I496" s="166"/>
      <c r="J496" s="166"/>
      <c r="K496" s="166"/>
      <c r="L496" s="366"/>
      <c r="M496" s="166"/>
      <c r="N496" s="166"/>
      <c r="O496" s="166"/>
      <c r="P496" s="36"/>
      <c r="V496" s="36"/>
    </row>
    <row r="497" spans="1:22">
      <c r="A497" s="36"/>
      <c r="B497" s="36"/>
      <c r="C497" s="36"/>
      <c r="D497" s="36"/>
      <c r="E497" s="36"/>
      <c r="F497" s="36"/>
      <c r="G497" s="366"/>
      <c r="H497" s="366"/>
      <c r="I497" s="166"/>
      <c r="J497" s="166"/>
      <c r="K497" s="166"/>
      <c r="L497" s="366"/>
      <c r="M497" s="166"/>
      <c r="N497" s="166"/>
      <c r="O497" s="166"/>
      <c r="P497" s="36"/>
      <c r="V497" s="36"/>
    </row>
    <row r="498" spans="1:22">
      <c r="A498" s="36"/>
      <c r="B498" s="36"/>
      <c r="C498" s="36"/>
      <c r="D498" s="36"/>
      <c r="E498" s="36"/>
      <c r="F498" s="36"/>
      <c r="G498" s="366"/>
      <c r="H498" s="366"/>
      <c r="I498" s="166"/>
      <c r="J498" s="166"/>
      <c r="K498" s="166"/>
      <c r="L498" s="366"/>
      <c r="M498" s="166"/>
      <c r="N498" s="166"/>
      <c r="O498" s="166"/>
      <c r="P498" s="36"/>
      <c r="V498" s="36"/>
    </row>
    <row r="499" spans="1:22">
      <c r="A499" s="36"/>
      <c r="B499" s="36"/>
      <c r="C499" s="36"/>
      <c r="D499" s="36"/>
      <c r="E499" s="36"/>
      <c r="F499" s="36"/>
      <c r="G499" s="366"/>
      <c r="H499" s="366"/>
      <c r="I499" s="166"/>
      <c r="J499" s="166"/>
      <c r="K499" s="166"/>
      <c r="L499" s="366"/>
      <c r="M499" s="166"/>
      <c r="N499" s="166"/>
      <c r="O499" s="166"/>
      <c r="P499" s="36"/>
      <c r="V499" s="36"/>
    </row>
    <row r="500" spans="1:22">
      <c r="A500" s="36"/>
      <c r="B500" s="36"/>
      <c r="C500" s="36"/>
      <c r="D500" s="36"/>
      <c r="E500" s="36"/>
      <c r="F500" s="36"/>
      <c r="G500" s="366"/>
      <c r="H500" s="366"/>
      <c r="I500" s="166"/>
      <c r="J500" s="166"/>
      <c r="K500" s="166"/>
      <c r="L500" s="366"/>
      <c r="M500" s="166"/>
      <c r="N500" s="166"/>
      <c r="O500" s="166"/>
      <c r="P500" s="36"/>
      <c r="V500" s="36"/>
    </row>
  </sheetData>
  <mergeCells count="1">
    <mergeCell ref="Y4:AA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67EC8-987E-4A23-845C-AAC48898CA70}">
  <dimension ref="A1"/>
  <sheetViews>
    <sheetView topLeftCell="AA161" workbookViewId="0">
      <selection activeCell="AN184" sqref="AN184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V863"/>
  <sheetViews>
    <sheetView zoomScale="82" zoomScaleNormal="82" workbookViewId="0">
      <pane ySplit="9" topLeftCell="A152" activePane="bottomLeft" state="frozen"/>
      <selection activeCell="Z24" sqref="Z24"/>
      <selection pane="bottomLeft" activeCell="AG9" sqref="AG9"/>
    </sheetView>
  </sheetViews>
  <sheetFormatPr baseColWidth="10" defaultColWidth="11.54296875" defaultRowHeight="15.6"/>
  <cols>
    <col min="1" max="1" width="2.08984375" style="29" customWidth="1"/>
    <col min="2" max="2" width="6.08984375" style="29" customWidth="1"/>
    <col min="3" max="3" width="3.453125" style="29" customWidth="1"/>
    <col min="4" max="4" width="3" style="29" customWidth="1"/>
    <col min="5" max="5" width="3.54296875" style="29" customWidth="1"/>
    <col min="6" max="6" width="4" style="29" customWidth="1"/>
    <col min="7" max="7" width="10.1796875" style="29" customWidth="1"/>
    <col min="8" max="8" width="6.6328125" style="29" customWidth="1"/>
    <col min="9" max="9" width="9.7265625" style="362" customWidth="1"/>
    <col min="10" max="10" width="6.36328125" style="30" customWidth="1"/>
    <col min="11" max="11" width="2.36328125" style="30" customWidth="1"/>
    <col min="12" max="12" width="6.36328125" style="30" customWidth="1"/>
    <col min="13" max="13" width="2.36328125" style="30" customWidth="1"/>
    <col min="14" max="14" width="6.54296875" style="29" customWidth="1"/>
    <col min="15" max="15" width="1.7265625" style="29" customWidth="1"/>
    <col min="16" max="16" width="6.36328125" style="362" customWidth="1"/>
    <col min="17" max="17" width="1.90625" style="601" customWidth="1"/>
    <col min="18" max="18" width="6.1796875" style="272" customWidth="1"/>
    <col min="19" max="19" width="2.26953125" style="272" customWidth="1"/>
    <col min="20" max="20" width="7.26953125" style="272" customWidth="1"/>
    <col min="21" max="21" width="2.1796875" style="29" customWidth="1"/>
    <col min="22" max="22" width="7.54296875" style="29" customWidth="1"/>
    <col min="23" max="23" width="5.08984375" style="35" customWidth="1"/>
    <col min="24" max="26" width="6.54296875" style="35" customWidth="1"/>
    <col min="27" max="27" width="5.453125" style="35" customWidth="1"/>
    <col min="28" max="28" width="7" style="28" customWidth="1"/>
    <col min="29" max="29" width="5.6328125" style="35" customWidth="1"/>
    <col min="30" max="30" width="8.08984375" style="35" customWidth="1"/>
    <col min="31" max="31" width="5.90625" style="30" customWidth="1"/>
    <col min="32" max="32" width="9.453125" style="30" customWidth="1"/>
    <col min="33" max="33" width="8.90625" style="30" customWidth="1"/>
    <col min="34" max="34" width="11.54296875" style="30"/>
    <col min="35" max="35" width="9.81640625" style="35" customWidth="1"/>
    <col min="36" max="36" width="9.1796875" style="30" customWidth="1"/>
    <col min="37" max="37" width="6.81640625" style="30" customWidth="1"/>
    <col min="38" max="38" width="9.90625" style="30" customWidth="1"/>
    <col min="39" max="39" width="10" style="29" customWidth="1"/>
    <col min="40" max="40" width="13.08984375" style="29" customWidth="1"/>
    <col min="41" max="41" width="9.36328125" style="29" customWidth="1"/>
    <col min="42" max="42" width="9.81640625" style="30" customWidth="1"/>
    <col min="43" max="43" width="9.81640625" style="29" customWidth="1"/>
    <col min="44" max="44" width="11.54296875" style="29"/>
    <col min="45" max="45" width="14" style="29" customWidth="1"/>
    <col min="46" max="46" width="12.54296875" style="29" customWidth="1"/>
    <col min="47" max="47" width="10.90625" style="29" customWidth="1"/>
    <col min="48" max="16384" width="11.54296875" style="29"/>
  </cols>
  <sheetData>
    <row r="1" spans="1:74">
      <c r="A1" s="221"/>
      <c r="B1" s="221"/>
      <c r="C1" s="221"/>
      <c r="D1" s="221"/>
      <c r="E1" s="221"/>
      <c r="F1" s="221"/>
      <c r="G1" s="221"/>
      <c r="H1" s="221"/>
      <c r="I1" s="372"/>
      <c r="J1" s="222"/>
      <c r="K1" s="222"/>
      <c r="L1" s="222"/>
      <c r="M1" s="222"/>
      <c r="N1" s="221"/>
      <c r="O1" s="221"/>
      <c r="P1" s="372"/>
      <c r="Q1" s="372"/>
      <c r="R1" s="237"/>
      <c r="S1" s="237"/>
      <c r="T1" s="237"/>
      <c r="U1" s="221"/>
      <c r="V1" s="221"/>
      <c r="W1" s="223"/>
      <c r="X1" s="223"/>
      <c r="Y1" s="223"/>
      <c r="Z1" s="223"/>
      <c r="AA1" s="223"/>
      <c r="AB1" s="221"/>
      <c r="AC1" s="223"/>
      <c r="AD1" s="223"/>
      <c r="AE1" s="222"/>
      <c r="AF1" s="221"/>
      <c r="AG1" s="224"/>
      <c r="AI1" s="30"/>
      <c r="AJ1" s="28"/>
      <c r="AK1" s="225"/>
      <c r="AL1" s="29"/>
      <c r="AP1" s="29"/>
    </row>
    <row r="2" spans="1:74" s="230" customFormat="1" ht="31.8">
      <c r="A2" s="226"/>
      <c r="B2" s="226"/>
      <c r="C2" s="226"/>
      <c r="D2" s="227" t="s">
        <v>664</v>
      </c>
      <c r="E2" s="227"/>
      <c r="F2" s="226"/>
      <c r="G2" s="226"/>
      <c r="H2" s="226"/>
      <c r="I2" s="373"/>
      <c r="J2" s="228"/>
      <c r="K2" s="228"/>
      <c r="L2" s="228"/>
      <c r="M2" s="228"/>
      <c r="N2" s="226"/>
      <c r="O2" s="226"/>
      <c r="P2" s="373"/>
      <c r="Q2" s="373"/>
      <c r="R2" s="530"/>
      <c r="S2" s="530"/>
      <c r="T2" s="530"/>
      <c r="U2" s="226"/>
      <c r="V2" s="226"/>
      <c r="W2" s="229"/>
      <c r="X2" s="229"/>
      <c r="Y2" s="229"/>
      <c r="Z2" s="229"/>
      <c r="AA2" s="229"/>
      <c r="AB2" s="226"/>
      <c r="AC2" s="229"/>
      <c r="AD2" s="229"/>
      <c r="AE2" s="228"/>
      <c r="AF2" s="226"/>
      <c r="AG2" s="224"/>
      <c r="AH2" s="30"/>
      <c r="AI2" s="30"/>
      <c r="AJ2" s="28"/>
      <c r="AK2" s="225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BH2" s="236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</row>
    <row r="3" spans="1:74" ht="19.8">
      <c r="A3" s="221"/>
      <c r="B3" s="221"/>
      <c r="C3" s="221"/>
      <c r="D3" s="221"/>
      <c r="E3" s="221"/>
      <c r="F3" s="221"/>
      <c r="G3" s="221"/>
      <c r="H3" s="221"/>
      <c r="I3" s="372"/>
      <c r="J3" s="222"/>
      <c r="K3" s="222"/>
      <c r="L3" s="222"/>
      <c r="M3" s="222"/>
      <c r="N3" s="221"/>
      <c r="O3" s="221"/>
      <c r="P3" s="372"/>
      <c r="Q3" s="372"/>
      <c r="R3" s="237"/>
      <c r="S3" s="237"/>
      <c r="T3" s="237"/>
      <c r="U3" s="221"/>
      <c r="V3" s="221"/>
      <c r="W3" s="223"/>
      <c r="X3" s="223"/>
      <c r="Y3" s="223"/>
      <c r="Z3" s="223"/>
      <c r="AA3" s="223"/>
      <c r="AB3" s="221"/>
      <c r="AC3" s="223"/>
      <c r="AD3" s="223"/>
      <c r="AE3" s="222"/>
      <c r="AF3" s="221"/>
      <c r="AG3" s="224"/>
      <c r="AI3" s="30"/>
      <c r="AJ3" s="28"/>
      <c r="AK3" s="225"/>
      <c r="AL3" s="29"/>
      <c r="AP3" s="29"/>
      <c r="BH3" s="236"/>
    </row>
    <row r="4" spans="1:74" s="236" customFormat="1" ht="19.8">
      <c r="A4" s="231"/>
      <c r="B4" s="231"/>
      <c r="C4" s="231"/>
      <c r="D4" s="231"/>
      <c r="E4" s="231"/>
      <c r="F4" s="231"/>
      <c r="G4" s="232" t="s">
        <v>5</v>
      </c>
      <c r="H4" s="374">
        <f>+År!O2</f>
        <v>49</v>
      </c>
      <c r="I4" s="233"/>
      <c r="J4" s="233"/>
      <c r="K4" s="233"/>
      <c r="L4" s="233"/>
      <c r="M4" s="525"/>
      <c r="N4" s="232" t="s">
        <v>427</v>
      </c>
      <c r="O4" s="525"/>
      <c r="P4" s="525"/>
      <c r="Q4" s="231"/>
      <c r="R4" s="231"/>
      <c r="S4" s="531"/>
      <c r="T4" s="531"/>
      <c r="U4" s="531"/>
      <c r="V4" s="658">
        <f>+I11+I39+I67+I95+I123+I151+I179+I206+I234+I262+I290+I318+I346+I374+I402</f>
        <v>1050066</v>
      </c>
      <c r="W4" s="647"/>
      <c r="X4" s="647"/>
      <c r="Y4" s="234"/>
      <c r="Z4" s="234"/>
      <c r="AA4" s="234"/>
      <c r="AB4" s="222"/>
      <c r="AC4" s="221"/>
      <c r="AD4" s="221"/>
      <c r="AE4" s="632"/>
      <c r="AF4" s="632"/>
      <c r="AG4" s="30"/>
      <c r="AH4" s="30"/>
      <c r="AI4" s="28"/>
      <c r="AJ4" s="225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35"/>
      <c r="AZ4" s="235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</row>
    <row r="5" spans="1:74" ht="19.8">
      <c r="A5" s="221"/>
      <c r="B5" s="221"/>
      <c r="C5" s="221"/>
      <c r="D5" s="221"/>
      <c r="E5" s="221"/>
      <c r="F5" s="221"/>
      <c r="G5" s="221"/>
      <c r="H5" s="221"/>
      <c r="I5" s="372"/>
      <c r="J5" s="222" t="s">
        <v>456</v>
      </c>
      <c r="K5" s="222"/>
      <c r="L5" s="222"/>
      <c r="M5" s="222"/>
      <c r="N5" s="221"/>
      <c r="O5" s="221"/>
      <c r="P5" s="372"/>
      <c r="Q5" s="372"/>
      <c r="R5" s="237"/>
      <c r="S5" s="237"/>
      <c r="T5" s="237"/>
      <c r="U5" s="221"/>
      <c r="V5" s="221"/>
      <c r="W5" s="223"/>
      <c r="X5" s="223"/>
      <c r="Y5" s="223"/>
      <c r="Z5" s="223"/>
      <c r="AA5" s="223"/>
      <c r="AB5" s="221"/>
      <c r="AC5" s="223"/>
      <c r="AD5" s="223"/>
      <c r="AE5" s="222"/>
      <c r="AF5" s="221"/>
      <c r="AG5" s="224"/>
      <c r="AI5" s="30"/>
      <c r="AJ5" s="28"/>
      <c r="AK5" s="225"/>
      <c r="AL5" s="29"/>
      <c r="AP5" s="29"/>
      <c r="BH5" s="236"/>
    </row>
    <row r="6" spans="1:74" ht="15" customHeight="1">
      <c r="A6" s="221"/>
      <c r="B6" s="221"/>
      <c r="C6" s="221"/>
      <c r="D6" s="221"/>
      <c r="E6" s="221"/>
      <c r="F6" s="221"/>
      <c r="G6" s="221"/>
      <c r="H6" s="221"/>
      <c r="I6" s="372"/>
      <c r="J6" s="222"/>
      <c r="K6" s="222"/>
      <c r="L6" s="222"/>
      <c r="M6" s="222"/>
      <c r="N6" s="221"/>
      <c r="O6" s="221"/>
      <c r="P6" s="372"/>
      <c r="Q6" s="372"/>
      <c r="R6" s="237"/>
      <c r="S6" s="237"/>
      <c r="T6" s="237"/>
      <c r="U6" s="221"/>
      <c r="V6" s="221"/>
      <c r="W6" s="223"/>
      <c r="X6" s="223"/>
      <c r="Y6" s="223"/>
      <c r="Z6" s="223"/>
      <c r="AA6" s="223"/>
      <c r="AB6" s="221"/>
      <c r="AC6" s="223"/>
      <c r="AD6" s="223"/>
      <c r="AE6" s="222" t="s">
        <v>2</v>
      </c>
      <c r="AF6" s="221"/>
      <c r="AG6" s="224"/>
      <c r="AI6" s="30"/>
      <c r="AJ6" s="28"/>
      <c r="AK6" s="225"/>
      <c r="AL6" s="29"/>
      <c r="AP6" s="29"/>
      <c r="BH6" s="236"/>
    </row>
    <row r="7" spans="1:74" ht="15" customHeight="1">
      <c r="A7" s="221"/>
      <c r="B7" s="221"/>
      <c r="C7" s="221"/>
      <c r="D7" s="221"/>
      <c r="E7" s="221"/>
      <c r="F7" s="221"/>
      <c r="G7" s="221"/>
      <c r="H7" s="238" t="s">
        <v>2</v>
      </c>
      <c r="I7" s="372"/>
      <c r="J7" s="222"/>
      <c r="K7" s="222"/>
      <c r="L7" s="222"/>
      <c r="M7" s="222"/>
      <c r="N7" s="222"/>
      <c r="O7" s="222"/>
      <c r="P7" s="372"/>
      <c r="Q7" s="372"/>
      <c r="R7" s="237"/>
      <c r="S7" s="237"/>
      <c r="T7" s="237"/>
      <c r="U7" s="222"/>
      <c r="V7" s="238" t="s">
        <v>22</v>
      </c>
      <c r="W7" s="223" t="s">
        <v>404</v>
      </c>
      <c r="X7" s="223" t="s">
        <v>404</v>
      </c>
      <c r="Y7" s="223" t="s">
        <v>404</v>
      </c>
      <c r="Z7" s="223" t="s">
        <v>404</v>
      </c>
      <c r="AA7" s="239" t="s">
        <v>428</v>
      </c>
      <c r="AB7" s="221"/>
      <c r="AC7" s="239" t="s">
        <v>552</v>
      </c>
      <c r="AD7" s="239" t="s">
        <v>43</v>
      </c>
      <c r="AE7" s="237" t="s">
        <v>8</v>
      </c>
      <c r="AF7" s="221"/>
      <c r="AG7" s="224"/>
      <c r="AI7" s="30"/>
      <c r="AJ7" s="28"/>
      <c r="AK7" s="225"/>
      <c r="AL7" s="29"/>
      <c r="AP7" s="29"/>
      <c r="BH7" s="236"/>
    </row>
    <row r="8" spans="1:74" ht="15" customHeight="1">
      <c r="A8" s="221"/>
      <c r="B8" s="221"/>
      <c r="C8" s="221"/>
      <c r="D8" s="221"/>
      <c r="E8" s="221"/>
      <c r="F8" s="238"/>
      <c r="G8" s="238"/>
      <c r="H8" s="238" t="s">
        <v>493</v>
      </c>
      <c r="I8" s="375" t="s">
        <v>2</v>
      </c>
      <c r="J8" s="237" t="s">
        <v>2</v>
      </c>
      <c r="K8" s="222"/>
      <c r="L8" s="237" t="s">
        <v>1</v>
      </c>
      <c r="M8" s="237"/>
      <c r="N8" s="237" t="s">
        <v>22</v>
      </c>
      <c r="O8" s="237"/>
      <c r="P8" s="375" t="s">
        <v>2</v>
      </c>
      <c r="Q8" s="375"/>
      <c r="R8" s="237" t="s">
        <v>22</v>
      </c>
      <c r="S8" s="237"/>
      <c r="T8" s="237" t="s">
        <v>22</v>
      </c>
      <c r="U8" s="237"/>
      <c r="V8" s="238" t="s">
        <v>495</v>
      </c>
      <c r="W8" s="239" t="s">
        <v>497</v>
      </c>
      <c r="X8" s="239" t="s">
        <v>480</v>
      </c>
      <c r="Y8" s="239" t="s">
        <v>480</v>
      </c>
      <c r="Z8" s="239" t="s">
        <v>480</v>
      </c>
      <c r="AA8" s="239"/>
      <c r="AB8" s="238" t="s">
        <v>414</v>
      </c>
      <c r="AC8" s="239" t="s">
        <v>1</v>
      </c>
      <c r="AD8" s="239" t="s">
        <v>571</v>
      </c>
      <c r="AE8" s="237" t="s">
        <v>70</v>
      </c>
      <c r="AF8" s="221"/>
      <c r="AG8" s="224"/>
      <c r="AI8" s="30"/>
      <c r="AJ8" s="28"/>
      <c r="AK8" s="225"/>
      <c r="AL8" s="29"/>
      <c r="AP8" s="29"/>
      <c r="BH8" s="236"/>
    </row>
    <row r="9" spans="1:74" ht="15" customHeight="1">
      <c r="A9" s="221"/>
      <c r="B9" s="221"/>
      <c r="C9" s="238" t="s">
        <v>0</v>
      </c>
      <c r="D9" s="238"/>
      <c r="E9" s="238" t="s">
        <v>439</v>
      </c>
      <c r="F9" s="238"/>
      <c r="G9" s="238"/>
      <c r="H9" s="55" t="s">
        <v>494</v>
      </c>
      <c r="I9" s="346" t="s">
        <v>8</v>
      </c>
      <c r="J9" s="101" t="s">
        <v>404</v>
      </c>
      <c r="K9" s="222"/>
      <c r="L9" s="101" t="s">
        <v>404</v>
      </c>
      <c r="M9" s="101"/>
      <c r="N9" s="101" t="s">
        <v>44</v>
      </c>
      <c r="O9" s="101"/>
      <c r="P9" s="346" t="s">
        <v>675</v>
      </c>
      <c r="Q9" s="375"/>
      <c r="R9" s="101" t="s">
        <v>675</v>
      </c>
      <c r="S9" s="101"/>
      <c r="T9" s="101" t="s">
        <v>673</v>
      </c>
      <c r="U9" s="101"/>
      <c r="V9" s="55" t="s">
        <v>415</v>
      </c>
      <c r="W9" s="75" t="s">
        <v>498</v>
      </c>
      <c r="X9" s="75" t="s">
        <v>573</v>
      </c>
      <c r="Y9" s="75" t="s">
        <v>574</v>
      </c>
      <c r="Z9" s="75" t="s">
        <v>575</v>
      </c>
      <c r="AA9" s="75" t="s">
        <v>1</v>
      </c>
      <c r="AB9" s="55" t="s">
        <v>415</v>
      </c>
      <c r="AC9" s="75" t="s">
        <v>523</v>
      </c>
      <c r="AD9" s="75" t="s">
        <v>44</v>
      </c>
      <c r="AE9" s="101" t="s">
        <v>553</v>
      </c>
      <c r="AF9" s="221"/>
      <c r="AG9" s="224"/>
      <c r="AI9" s="30"/>
      <c r="AJ9" s="28"/>
      <c r="AK9" s="225"/>
      <c r="AL9" s="29"/>
      <c r="AP9" s="29"/>
      <c r="BH9" s="236"/>
    </row>
    <row r="10" spans="1:74" ht="15" customHeight="1">
      <c r="A10" s="221"/>
      <c r="B10" s="221"/>
      <c r="C10" s="238"/>
      <c r="D10" s="238"/>
      <c r="E10" s="238"/>
      <c r="F10" s="238"/>
      <c r="G10" s="238"/>
      <c r="H10" s="55"/>
      <c r="I10" s="346"/>
      <c r="J10" s="101"/>
      <c r="K10" s="101"/>
      <c r="L10" s="101"/>
      <c r="M10" s="101"/>
      <c r="N10" s="101"/>
      <c r="O10" s="101"/>
      <c r="P10" s="346"/>
      <c r="Q10" s="375"/>
      <c r="R10" s="101"/>
      <c r="S10" s="101"/>
      <c r="T10" s="101"/>
      <c r="U10" s="101"/>
      <c r="V10" s="55"/>
      <c r="W10" s="75"/>
      <c r="X10" s="75"/>
      <c r="Y10" s="75"/>
      <c r="Z10" s="75"/>
      <c r="AA10" s="75"/>
      <c r="AB10" s="55"/>
      <c r="AC10" s="75"/>
      <c r="AD10" s="75"/>
      <c r="AE10" s="101"/>
      <c r="AF10" s="221"/>
      <c r="AG10" s="224"/>
      <c r="AI10" s="30"/>
      <c r="AJ10" s="28"/>
      <c r="AK10" s="225"/>
      <c r="AL10" s="29"/>
      <c r="AP10" s="29"/>
      <c r="BH10" s="236"/>
    </row>
    <row r="11" spans="1:74" ht="19.05" customHeight="1">
      <c r="A11" s="221"/>
      <c r="B11" s="221"/>
      <c r="C11" s="221"/>
      <c r="D11" s="265" t="str">
        <f>+D13</f>
        <v>P-</v>
      </c>
      <c r="E11" s="221"/>
      <c r="F11" s="221"/>
      <c r="G11" s="221"/>
      <c r="H11" s="221"/>
      <c r="I11" s="363">
        <f>SUM(I13:I37)</f>
        <v>591</v>
      </c>
      <c r="J11" s="267"/>
      <c r="K11" s="267"/>
      <c r="L11" s="267"/>
      <c r="M11" s="267"/>
      <c r="N11" s="269">
        <f>+Klasse!M10</f>
        <v>7.2808798646362014</v>
      </c>
      <c r="O11" s="101"/>
      <c r="P11" s="363">
        <f>SUM(P13:P37)</f>
        <v>575</v>
      </c>
      <c r="Q11" s="375"/>
      <c r="R11" s="269">
        <f>+Klasse!T10</f>
        <v>88.152869565217429</v>
      </c>
      <c r="S11" s="101"/>
      <c r="T11" s="272">
        <f>+Klasse!V10</f>
        <v>9.9541424482783114</v>
      </c>
      <c r="U11" s="101"/>
      <c r="V11" s="221"/>
      <c r="W11" s="223"/>
      <c r="X11" s="223"/>
      <c r="Y11" s="223"/>
      <c r="Z11" s="223"/>
      <c r="AA11" s="223"/>
      <c r="AB11" s="221"/>
      <c r="AC11" s="223"/>
      <c r="AD11" s="223"/>
      <c r="AE11" s="223"/>
      <c r="AF11" s="223"/>
      <c r="AG11" s="224"/>
      <c r="AI11" s="30"/>
      <c r="AJ11" s="28"/>
      <c r="AK11" s="225"/>
      <c r="AL11" s="29"/>
      <c r="AP11" s="29"/>
      <c r="BH11" s="236"/>
    </row>
    <row r="12" spans="1:74" ht="15" customHeight="1">
      <c r="A12" s="221"/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603"/>
      <c r="N12" s="221"/>
      <c r="O12" s="101"/>
      <c r="P12" s="372"/>
      <c r="Q12" s="375"/>
      <c r="R12" s="101"/>
      <c r="S12" s="101"/>
      <c r="T12" s="101"/>
      <c r="U12" s="101"/>
      <c r="V12" s="221"/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4"/>
      <c r="AI12" s="30"/>
      <c r="AJ12" s="28"/>
      <c r="AK12" s="225"/>
      <c r="AL12" s="29"/>
      <c r="AP12" s="29"/>
      <c r="BH12" s="236"/>
    </row>
    <row r="13" spans="1:74" ht="15" customHeight="1">
      <c r="A13" s="221"/>
      <c r="B13" s="302">
        <f>+'Ark1'!C1534</f>
        <v>2024</v>
      </c>
      <c r="C13" s="240">
        <f>+'Ark1'!L1534</f>
        <v>1</v>
      </c>
      <c r="D13" s="240" t="str">
        <f>VLOOKUP(C13,Klasse!$C$10:$D$26,2)</f>
        <v>P-</v>
      </c>
      <c r="E13" s="240">
        <f>+'Ark1'!H1534</f>
        <v>1</v>
      </c>
      <c r="F13" s="240">
        <f>+'Ark1'!J1534</f>
        <v>103</v>
      </c>
      <c r="G13" s="240" t="str">
        <f>VLOOKUP(F13,RNR!$A$1:$B$25,2)</f>
        <v>Rudshøgda</v>
      </c>
      <c r="H13" s="240" t="str">
        <f>+IF(I13=0,"",'Ark1'!Q1534)</f>
        <v/>
      </c>
      <c r="I13" s="376">
        <f>+'Ark1'!R1534</f>
        <v>0</v>
      </c>
      <c r="J13" s="241" t="str">
        <f>+IF(I13=0,"",'Ark1'!AG1534)</f>
        <v/>
      </c>
      <c r="K13" s="271">
        <f t="shared" ref="K13:K37" si="0">100*I13/$I$11</f>
        <v>0</v>
      </c>
      <c r="L13" s="241" t="str">
        <f>+IF(I13=0,"",'Ark1'!AH1534)</f>
        <v/>
      </c>
      <c r="M13" s="603"/>
      <c r="N13" s="33" t="str">
        <f>+IF(I13=0,"",'Ark1'!U1534)</f>
        <v/>
      </c>
      <c r="O13" s="101"/>
      <c r="P13" s="391">
        <f>+'Ark1'!AJ1534</f>
        <v>0</v>
      </c>
      <c r="Q13" s="375"/>
      <c r="R13" s="272" t="str">
        <f>+IF(P13=0,"",'Ark1'!AK1534)</f>
        <v/>
      </c>
      <c r="S13" s="101"/>
      <c r="T13" s="272" t="str">
        <f>+IF(P13=0,"",'Ark1'!AL1534)</f>
        <v/>
      </c>
      <c r="U13" s="101"/>
      <c r="V13" s="242" t="str">
        <f>+IF(I13=0,"",'Ark1'!T1534)</f>
        <v/>
      </c>
      <c r="W13" s="243" t="str">
        <f>+IF(I13=0,"",'Ark1'!W1534)</f>
        <v/>
      </c>
      <c r="X13" s="243" t="str">
        <f>+IF(I13=0,"",'Ark1'!X1534)</f>
        <v/>
      </c>
      <c r="Y13" s="243" t="str">
        <f>+IF(I13=0,"",'Ark1'!Y1534)</f>
        <v/>
      </c>
      <c r="Z13" s="243" t="str">
        <f>+IF(I13=0,"",'Ark1'!Z1534)</f>
        <v/>
      </c>
      <c r="AA13" s="241" t="str">
        <f>+IF(I13=0,"",'Ark1'!AA1534)</f>
        <v/>
      </c>
      <c r="AB13" s="242" t="str">
        <f>+IF(I13=0,"",'Ark1'!AC1534)</f>
        <v/>
      </c>
      <c r="AC13" s="243" t="str">
        <f>+IF(I13=0,"",'Ark1'!AE1534)</f>
        <v/>
      </c>
      <c r="AD13" s="243" t="str">
        <f t="shared" ref="AD13:AD36" si="1">IF(I13=0,"",N13/C13)</f>
        <v/>
      </c>
      <c r="AE13" s="241" t="str">
        <f t="shared" ref="AE13:AE37" si="2">IF(I13=0,"",I13/H13)</f>
        <v/>
      </c>
      <c r="AF13" s="221"/>
      <c r="AG13" s="224"/>
      <c r="AI13" s="30"/>
      <c r="AJ13" s="28"/>
      <c r="AK13" s="225"/>
      <c r="AL13" s="29"/>
      <c r="AP13" s="29"/>
      <c r="BH13" s="236"/>
    </row>
    <row r="14" spans="1:74" ht="15" customHeight="1">
      <c r="A14" s="221"/>
      <c r="B14" s="302">
        <f>+'Ark1'!C1535</f>
        <v>2024</v>
      </c>
      <c r="C14" s="240">
        <f>+'Ark1'!L1535</f>
        <v>1</v>
      </c>
      <c r="D14" s="240" t="str">
        <f>VLOOKUP(C14,Klasse!$C$10:$D$26,2)</f>
        <v>P-</v>
      </c>
      <c r="E14" s="240">
        <f>+'Ark1'!H1535</f>
        <v>2</v>
      </c>
      <c r="F14" s="240">
        <f>+'Ark1'!J1535</f>
        <v>106</v>
      </c>
      <c r="G14" s="240" t="str">
        <f>VLOOKUP(F14,RNR!$A$1:$B$25,2)</f>
        <v>Furuseth</v>
      </c>
      <c r="H14" s="240">
        <f>+IF(I14=0,"",'Ark1'!Q1535)</f>
        <v>5</v>
      </c>
      <c r="I14" s="376">
        <f>+'Ark1'!R1535</f>
        <v>5</v>
      </c>
      <c r="J14" s="241">
        <f>+IF(I14=0,"",'Ark1'!AG1535)</f>
        <v>1.3092432573972244E-2</v>
      </c>
      <c r="K14" s="271">
        <f t="shared" si="0"/>
        <v>0.84602368866328259</v>
      </c>
      <c r="L14" s="241">
        <f>+IF(I14=0,"",'Ark1'!AH1535)</f>
        <v>6.1682429679557694E-3</v>
      </c>
      <c r="M14" s="603"/>
      <c r="N14" s="33">
        <f>+IF(I14=0,"",'Ark1'!U1535)</f>
        <v>9.9800000000000022</v>
      </c>
      <c r="O14" s="101"/>
      <c r="P14" s="391">
        <f>+'Ark1'!AJ1535</f>
        <v>5</v>
      </c>
      <c r="Q14" s="375"/>
      <c r="R14" s="272">
        <f>+IF(P14=0,"",'Ark1'!AK1535)</f>
        <v>95.1</v>
      </c>
      <c r="S14" s="101"/>
      <c r="T14" s="272">
        <f>+IF(P14=0,"",'Ark1'!AL1535)</f>
        <v>10.762635795041424</v>
      </c>
      <c r="U14" s="101"/>
      <c r="V14" s="242">
        <f>+IF(I14=0,"",'Ark1'!T1535)</f>
        <v>2.2000000000000002</v>
      </c>
      <c r="W14" s="243">
        <f>+IF(I14=0,"",'Ark1'!W1535)</f>
        <v>0</v>
      </c>
      <c r="X14" s="243">
        <f>+IF(I14=0,"",'Ark1'!X1535)</f>
        <v>20</v>
      </c>
      <c r="Y14" s="243">
        <f>+IF(I14=0,"",'Ark1'!Y1535)</f>
        <v>0</v>
      </c>
      <c r="Z14" s="243">
        <f>+IF(I14=0,"",'Ark1'!Z1535)</f>
        <v>0</v>
      </c>
      <c r="AA14" s="241">
        <f>+IF(I14=0,"",'Ark1'!AA1535)</f>
        <v>4.7461142000588241</v>
      </c>
      <c r="AB14" s="242">
        <f>+IF(I14=0,"",'Ark1'!AC1535)</f>
        <v>0.74833147735478811</v>
      </c>
      <c r="AC14" s="243">
        <f>+IF(I14=0,"",'Ark1'!AE1535)</f>
        <v>59.239793785068592</v>
      </c>
      <c r="AD14" s="243">
        <f t="shared" si="1"/>
        <v>9.9800000000000022</v>
      </c>
      <c r="AE14" s="241">
        <f t="shared" si="2"/>
        <v>1</v>
      </c>
      <c r="AF14" s="221"/>
      <c r="AG14" s="224"/>
      <c r="AI14" s="30"/>
      <c r="AJ14" s="28"/>
      <c r="AK14" s="225"/>
      <c r="AL14" s="29"/>
      <c r="AP14" s="29"/>
      <c r="BH14" s="236"/>
    </row>
    <row r="15" spans="1:74" ht="15" customHeight="1">
      <c r="A15" s="221"/>
      <c r="B15" s="302">
        <f>+'Ark1'!C1536</f>
        <v>2024</v>
      </c>
      <c r="C15" s="240">
        <f>+'Ark1'!L1536</f>
        <v>1</v>
      </c>
      <c r="D15" s="240" t="str">
        <f>VLOOKUP(C15,Klasse!$C$10:$D$26,2)</f>
        <v>P-</v>
      </c>
      <c r="E15" s="240">
        <f>+'Ark1'!H1536</f>
        <v>1</v>
      </c>
      <c r="F15" s="240">
        <f>+'Ark1'!J1536</f>
        <v>110</v>
      </c>
      <c r="G15" s="240" t="str">
        <f>VLOOKUP(F15,RNR!$A$1:$B$25,2)</f>
        <v>Gol</v>
      </c>
      <c r="H15" s="240">
        <f>+IF(I15=0,"",'Ark1'!Q1536)</f>
        <v>12</v>
      </c>
      <c r="I15" s="376">
        <f>+'Ark1'!R1536</f>
        <v>14</v>
      </c>
      <c r="J15" s="241">
        <f>+IF(I15=0,"",'Ark1'!AG1536)</f>
        <v>1.170509840643446E-2</v>
      </c>
      <c r="K15" s="271">
        <f t="shared" si="0"/>
        <v>2.3688663282571913</v>
      </c>
      <c r="L15" s="241">
        <f>+IF(I15=0,"",'Ark1'!AH1536)</f>
        <v>5.8705550200708351E-3</v>
      </c>
      <c r="M15" s="603"/>
      <c r="N15" s="33">
        <f>+IF(I15=0,"",'Ark1'!U1536)</f>
        <v>10.507142857142853</v>
      </c>
      <c r="O15" s="101"/>
      <c r="P15" s="391">
        <f>+'Ark1'!AJ1536</f>
        <v>14</v>
      </c>
      <c r="Q15" s="375"/>
      <c r="R15" s="272">
        <f>+IF(P15=0,"",'Ark1'!AK1536)</f>
        <v>93.228571428571385</v>
      </c>
      <c r="S15" s="101"/>
      <c r="T15" s="272">
        <f>+IF(P15=0,"",'Ark1'!AL1536)</f>
        <v>11.482415311273131</v>
      </c>
      <c r="U15" s="101"/>
      <c r="V15" s="242">
        <f>+IF(I15=0,"",'Ark1'!T1536)</f>
        <v>2.0714285714285721</v>
      </c>
      <c r="W15" s="243">
        <f>+IF(I15=0,"",'Ark1'!W1536)</f>
        <v>0</v>
      </c>
      <c r="X15" s="243">
        <f>+IF(I15=0,"",'Ark1'!X1536)</f>
        <v>28.571428571428577</v>
      </c>
      <c r="Y15" s="243">
        <f>+IF(I15=0,"",'Ark1'!Y1536)</f>
        <v>0</v>
      </c>
      <c r="Z15" s="243">
        <f>+IF(I15=0,"",'Ark1'!Z1536)</f>
        <v>0</v>
      </c>
      <c r="AA15" s="241">
        <f>+IF(I15=0,"",'Ark1'!AA1536)</f>
        <v>5.87068556299789</v>
      </c>
      <c r="AB15" s="242">
        <f>+IF(I15=0,"",'Ark1'!AC1536)</f>
        <v>0.25753937681885564</v>
      </c>
      <c r="AC15" s="243">
        <f>+IF(I15=0,"",'Ark1'!AE1536)</f>
        <v>26.422458853496444</v>
      </c>
      <c r="AD15" s="243">
        <f t="shared" si="1"/>
        <v>10.507142857142853</v>
      </c>
      <c r="AE15" s="241">
        <f t="shared" si="2"/>
        <v>1.1666666666666667</v>
      </c>
      <c r="AF15" s="221"/>
      <c r="AG15" s="224"/>
      <c r="AI15" s="30"/>
      <c r="AJ15" s="28"/>
      <c r="AK15" s="225"/>
      <c r="AL15" s="29"/>
      <c r="AP15" s="29"/>
      <c r="BH15" s="236"/>
    </row>
    <row r="16" spans="1:74" ht="15" customHeight="1">
      <c r="A16" s="221"/>
      <c r="B16" s="302">
        <f>+'Ark1'!C1537</f>
        <v>2024</v>
      </c>
      <c r="C16" s="240">
        <f>+'Ark1'!L1537</f>
        <v>1</v>
      </c>
      <c r="D16" s="240" t="str">
        <f>VLOOKUP(C16,Klasse!$C$10:$D$26,2)</f>
        <v>P-</v>
      </c>
      <c r="E16" s="240">
        <f>+'Ark1'!H1537</f>
        <v>1</v>
      </c>
      <c r="F16" s="240">
        <f>+'Ark1'!J1537</f>
        <v>111</v>
      </c>
      <c r="G16" s="240" t="str">
        <f>VLOOKUP(F16,RNR!$A$1:$B$25,2)</f>
        <v>Forus</v>
      </c>
      <c r="H16" s="240">
        <f>+IF(I16=0,"",'Ark1'!Q1537)</f>
        <v>5</v>
      </c>
      <c r="I16" s="376">
        <f>+'Ark1'!R1537</f>
        <v>6</v>
      </c>
      <c r="J16" s="241">
        <f>+IF(I16=0,"",'Ark1'!AG1537)</f>
        <v>5.0690231992295076E-3</v>
      </c>
      <c r="K16" s="271">
        <f t="shared" si="0"/>
        <v>1.015228426395939</v>
      </c>
      <c r="L16" s="241">
        <f>+IF(I16=0,"",'Ark1'!AH1537)</f>
        <v>2.5735417573960278E-3</v>
      </c>
      <c r="M16" s="603"/>
      <c r="N16" s="33">
        <f>+IF(I16=0,"",'Ark1'!U1537)</f>
        <v>10.71666666666667</v>
      </c>
      <c r="O16" s="101"/>
      <c r="P16" s="391">
        <f>+'Ark1'!AJ1537</f>
        <v>6</v>
      </c>
      <c r="Q16" s="375"/>
      <c r="R16" s="272">
        <f>+IF(P16=0,"",'Ark1'!AK1537)</f>
        <v>98.350000000000023</v>
      </c>
      <c r="S16" s="101"/>
      <c r="T16" s="272">
        <f>+IF(P16=0,"",'Ark1'!AL1537)</f>
        <v>11.246926464306398</v>
      </c>
      <c r="U16" s="101"/>
      <c r="V16" s="242">
        <f>+IF(I16=0,"",'Ark1'!T1537)</f>
        <v>2.5</v>
      </c>
      <c r="W16" s="243">
        <f>+IF(I16=0,"",'Ark1'!W1537)</f>
        <v>0</v>
      </c>
      <c r="X16" s="243">
        <f>+IF(I16=0,"",'Ark1'!X1537)</f>
        <v>0</v>
      </c>
      <c r="Y16" s="243">
        <f>+IF(I16=0,"",'Ark1'!Y1537)</f>
        <v>0</v>
      </c>
      <c r="Z16" s="243">
        <f>+IF(I16=0,"",'Ark1'!Z1537)</f>
        <v>0</v>
      </c>
      <c r="AA16" s="241">
        <f>+IF(I16=0,"",'Ark1'!AA1537)</f>
        <v>1.5312485827657871</v>
      </c>
      <c r="AB16" s="242">
        <f>+IF(I16=0,"",'Ark1'!AC1537)</f>
        <v>0.5</v>
      </c>
      <c r="AC16" s="243">
        <f>+IF(I16=0,"",'Ark1'!AE1537)</f>
        <v>88.163346904889465</v>
      </c>
      <c r="AD16" s="243">
        <f t="shared" si="1"/>
        <v>10.71666666666667</v>
      </c>
      <c r="AE16" s="241">
        <f t="shared" si="2"/>
        <v>1.2</v>
      </c>
      <c r="AF16" s="221"/>
      <c r="AG16" s="224"/>
      <c r="AI16" s="30"/>
      <c r="AJ16" s="28"/>
      <c r="AK16" s="225"/>
      <c r="AL16" s="29"/>
      <c r="AP16" s="29"/>
      <c r="BH16" s="236"/>
    </row>
    <row r="17" spans="1:60" ht="15" customHeight="1">
      <c r="A17" s="221"/>
      <c r="B17" s="302">
        <f>+'Ark1'!C1538</f>
        <v>2024</v>
      </c>
      <c r="C17" s="240">
        <f>+'Ark1'!L1538</f>
        <v>1</v>
      </c>
      <c r="D17" s="240" t="str">
        <f>VLOOKUP(C17,Klasse!$C$10:$D$26,2)</f>
        <v>P-</v>
      </c>
      <c r="E17" s="240">
        <f>+'Ark1'!H1538</f>
        <v>1</v>
      </c>
      <c r="F17" s="240">
        <f>+'Ark1'!J1538</f>
        <v>116</v>
      </c>
      <c r="G17" s="240" t="str">
        <f>VLOOKUP(F17,RNR!$A$1:$B$25,2)</f>
        <v>Sandeid</v>
      </c>
      <c r="H17" s="240">
        <f>+IF(I17=0,"",'Ark1'!Q1538)</f>
        <v>14</v>
      </c>
      <c r="I17" s="376">
        <f>+'Ark1'!R1538</f>
        <v>19</v>
      </c>
      <c r="J17" s="241">
        <f>+IF(I17=0,"",'Ark1'!AG1538)</f>
        <v>2.2463142711892464E-2</v>
      </c>
      <c r="K17" s="271">
        <f t="shared" si="0"/>
        <v>3.2148900169204739</v>
      </c>
      <c r="L17" s="241">
        <f>+IF(I17=0,"",'Ark1'!AH1538)</f>
        <v>1.0369683777433693E-2</v>
      </c>
      <c r="M17" s="603"/>
      <c r="N17" s="33">
        <f>+IF(I17=0,"",'Ark1'!U1538)</f>
        <v>8.9947368421052616</v>
      </c>
      <c r="O17" s="101"/>
      <c r="P17" s="391">
        <f>+'Ark1'!AJ1538</f>
        <v>17</v>
      </c>
      <c r="Q17" s="375"/>
      <c r="R17" s="272">
        <f>+IF(P17=0,"",'Ark1'!AK1538)</f>
        <v>90.905882352941191</v>
      </c>
      <c r="S17" s="101"/>
      <c r="T17" s="272">
        <f>+IF(P17=0,"",'Ark1'!AL1538)</f>
        <v>9.9667963914422177</v>
      </c>
      <c r="U17" s="101"/>
      <c r="V17" s="242">
        <f>+IF(I17=0,"",'Ark1'!T1538)</f>
        <v>2.5789473684210527</v>
      </c>
      <c r="W17" s="243">
        <f>+IF(I17=0,"",'Ark1'!W1538)</f>
        <v>0</v>
      </c>
      <c r="X17" s="243">
        <f>+IF(I17=0,"",'Ark1'!X1538)</f>
        <v>5.2631578947368443</v>
      </c>
      <c r="Y17" s="243">
        <f>+IF(I17=0,"",'Ark1'!Y1538)</f>
        <v>5.2631578947368443</v>
      </c>
      <c r="Z17" s="243">
        <f>+IF(I17=0,"",'Ark1'!Z1538)</f>
        <v>0</v>
      </c>
      <c r="AA17" s="241">
        <f>+IF(I17=0,"",'Ark1'!AA1538)</f>
        <v>4.8952687882990924</v>
      </c>
      <c r="AB17" s="242">
        <f>+IF(I17=0,"",'Ark1'!AC1538)</f>
        <v>0.99025724853825103</v>
      </c>
      <c r="AC17" s="243">
        <f>+IF(I17=0,"",'Ark1'!AE1538)</f>
        <v>0.71429603287644017</v>
      </c>
      <c r="AD17" s="243">
        <f t="shared" si="1"/>
        <v>8.9947368421052616</v>
      </c>
      <c r="AE17" s="241">
        <f t="shared" si="2"/>
        <v>1.3571428571428572</v>
      </c>
      <c r="AF17" s="221"/>
      <c r="AG17" s="224"/>
      <c r="AI17" s="30"/>
      <c r="AJ17" s="28"/>
      <c r="AK17" s="225"/>
      <c r="AL17" s="29"/>
      <c r="AP17" s="29"/>
      <c r="BH17" s="236"/>
    </row>
    <row r="18" spans="1:60" ht="15" customHeight="1">
      <c r="A18" s="221"/>
      <c r="B18" s="302">
        <f>+'Ark1'!C1539</f>
        <v>2024</v>
      </c>
      <c r="C18" s="240">
        <f>+'Ark1'!L1539</f>
        <v>1</v>
      </c>
      <c r="D18" s="240" t="str">
        <f>VLOOKUP(C18,Klasse!$C$10:$D$26,2)</f>
        <v>P-</v>
      </c>
      <c r="E18" s="240">
        <f>+'Ark1'!H1539</f>
        <v>2</v>
      </c>
      <c r="F18" s="240">
        <f>+'Ark1'!J1539</f>
        <v>117</v>
      </c>
      <c r="G18" s="240" t="str">
        <f>VLOOKUP(F18,RNR!$A$1:$B$25,2)</f>
        <v>Jæren</v>
      </c>
      <c r="H18" s="240">
        <f>+IF(I18=0,"",'Ark1'!Q1539)</f>
        <v>13</v>
      </c>
      <c r="I18" s="376">
        <f>+'Ark1'!R1539</f>
        <v>20</v>
      </c>
      <c r="J18" s="241">
        <f>+IF(I18=0,"",'Ark1'!AG1539)</f>
        <v>3.3783783783783793E-2</v>
      </c>
      <c r="K18" s="271">
        <f t="shared" si="0"/>
        <v>3.3840947546531304</v>
      </c>
      <c r="L18" s="241">
        <f>+IF(I18=0,"",'Ark1'!AH1539)</f>
        <v>1.4933674931315161E-2</v>
      </c>
      <c r="M18" s="603"/>
      <c r="N18" s="33">
        <f>+IF(I18=0,"",'Ark1'!U1539)</f>
        <v>8.86</v>
      </c>
      <c r="O18" s="101"/>
      <c r="P18" s="391">
        <f>+'Ark1'!AJ1539</f>
        <v>20</v>
      </c>
      <c r="Q18" s="375"/>
      <c r="R18" s="272">
        <f>+IF(P18=0,"",'Ark1'!AK1539)</f>
        <v>94.38</v>
      </c>
      <c r="S18" s="101"/>
      <c r="T18" s="272">
        <f>+IF(P18=0,"",'Ark1'!AL1539)</f>
        <v>10.259412211140836</v>
      </c>
      <c r="U18" s="101"/>
      <c r="V18" s="242">
        <f>+IF(I18=0,"",'Ark1'!T1539)</f>
        <v>2.1</v>
      </c>
      <c r="W18" s="243">
        <f>+IF(I18=0,"",'Ark1'!W1539)</f>
        <v>0</v>
      </c>
      <c r="X18" s="243">
        <f>+IF(I18=0,"",'Ark1'!X1539)</f>
        <v>0</v>
      </c>
      <c r="Y18" s="243">
        <f>+IF(I18=0,"",'Ark1'!Y1539)</f>
        <v>0</v>
      </c>
      <c r="Z18" s="243">
        <f>+IF(I18=0,"",'Ark1'!Z1539)</f>
        <v>0</v>
      </c>
      <c r="AA18" s="241">
        <f>+IF(I18=0,"",'Ark1'!AA1539)</f>
        <v>2.8445386269129846</v>
      </c>
      <c r="AB18" s="242">
        <f>+IF(I18=0,"",'Ark1'!AC1539)</f>
        <v>0.7</v>
      </c>
      <c r="AC18" s="243">
        <f>+IF(I18=0,"",'Ark1'!AE1539)</f>
        <v>55.444592744182323</v>
      </c>
      <c r="AD18" s="243">
        <f t="shared" si="1"/>
        <v>8.86</v>
      </c>
      <c r="AE18" s="241">
        <f t="shared" si="2"/>
        <v>1.5384615384615385</v>
      </c>
      <c r="AF18" s="221"/>
      <c r="AG18" s="224"/>
      <c r="AI18" s="30"/>
      <c r="AJ18" s="28"/>
      <c r="AK18" s="225"/>
      <c r="AL18" s="29"/>
      <c r="AP18" s="29"/>
      <c r="BH18" s="236"/>
    </row>
    <row r="19" spans="1:60" ht="15" customHeight="1">
      <c r="A19" s="221"/>
      <c r="B19" s="302">
        <f>+'Ark1'!C1540</f>
        <v>2024</v>
      </c>
      <c r="C19" s="240">
        <f>+'Ark1'!L1540</f>
        <v>1</v>
      </c>
      <c r="D19" s="240" t="str">
        <f>VLOOKUP(C19,Klasse!$C$10:$D$26,2)</f>
        <v>P-</v>
      </c>
      <c r="E19" s="240">
        <f>+'Ark1'!H1540</f>
        <v>1</v>
      </c>
      <c r="F19" s="240">
        <f>+'Ark1'!J1540</f>
        <v>134</v>
      </c>
      <c r="G19" s="240" t="str">
        <f>VLOOKUP(F19,RNR!$A$1:$B$25,2)</f>
        <v>Førde</v>
      </c>
      <c r="H19" s="240">
        <f>+IF(I19=0,"",'Ark1'!Q1540)</f>
        <v>24</v>
      </c>
      <c r="I19" s="376">
        <f>+'Ark1'!R1540</f>
        <v>47</v>
      </c>
      <c r="J19" s="241">
        <f>+IF(I19=0,"",'Ark1'!AG1540)</f>
        <v>4.0463522564870777E-2</v>
      </c>
      <c r="K19" s="271">
        <f t="shared" si="0"/>
        <v>7.9526226734348562</v>
      </c>
      <c r="L19" s="241">
        <f>+IF(I19=0,"",'Ark1'!AH1540)</f>
        <v>1.2849884915241116E-2</v>
      </c>
      <c r="M19" s="603"/>
      <c r="N19" s="33">
        <f>+IF(I19=0,"",'Ark1'!U1540)</f>
        <v>6.2510638297872356</v>
      </c>
      <c r="O19" s="101"/>
      <c r="P19" s="391">
        <f>+'Ark1'!AJ1540</f>
        <v>46</v>
      </c>
      <c r="Q19" s="375"/>
      <c r="R19" s="272">
        <f>+IF(P19=0,"",'Ark1'!AK1540)</f>
        <v>84.799999999999983</v>
      </c>
      <c r="S19" s="101"/>
      <c r="T19" s="272">
        <f>+IF(P19=0,"",'Ark1'!AL1540)</f>
        <v>9.7139865403683494</v>
      </c>
      <c r="U19" s="101"/>
      <c r="V19" s="242">
        <f>+IF(I19=0,"",'Ark1'!T1540)</f>
        <v>2.2127659574468082</v>
      </c>
      <c r="W19" s="243">
        <f>+IF(I19=0,"",'Ark1'!W1540)</f>
        <v>0</v>
      </c>
      <c r="X19" s="243">
        <f>+IF(I19=0,"",'Ark1'!X1540)</f>
        <v>2.1276595744680855</v>
      </c>
      <c r="Y19" s="243">
        <f>+IF(I19=0,"",'Ark1'!Y1540)</f>
        <v>0</v>
      </c>
      <c r="Z19" s="243">
        <f>+IF(I19=0,"",'Ark1'!Z1540)</f>
        <v>0</v>
      </c>
      <c r="AA19" s="241">
        <f>+IF(I19=0,"",'Ark1'!AA1540)</f>
        <v>3.210015731414062</v>
      </c>
      <c r="AB19" s="242">
        <f>+IF(I19=0,"",'Ark1'!AC1540)</f>
        <v>0.58112767164883605</v>
      </c>
      <c r="AC19" s="243">
        <f>+IF(I19=0,"",'Ark1'!AE1540)</f>
        <v>53.937011231490033</v>
      </c>
      <c r="AD19" s="243">
        <f t="shared" si="1"/>
        <v>6.2510638297872356</v>
      </c>
      <c r="AE19" s="241">
        <f t="shared" si="2"/>
        <v>1.9583333333333333</v>
      </c>
      <c r="AF19" s="221"/>
      <c r="AG19" s="224"/>
      <c r="AI19" s="30"/>
      <c r="AJ19" s="28"/>
      <c r="AK19" s="225"/>
      <c r="AL19" s="29"/>
      <c r="AP19" s="29"/>
      <c r="BH19" s="236"/>
    </row>
    <row r="20" spans="1:60" ht="15" customHeight="1">
      <c r="A20" s="221"/>
      <c r="B20" s="302">
        <f>+'Ark1'!C1541</f>
        <v>2024</v>
      </c>
      <c r="C20" s="240">
        <f>+'Ark1'!L1541</f>
        <v>1</v>
      </c>
      <c r="D20" s="240" t="str">
        <f>VLOOKUP(C20,Klasse!$C$10:$D$26,2)</f>
        <v>P-</v>
      </c>
      <c r="E20" s="240">
        <f>+'Ark1'!H1541</f>
        <v>2</v>
      </c>
      <c r="F20" s="240">
        <f>+'Ark1'!J1541</f>
        <v>141</v>
      </c>
      <c r="G20" s="240" t="str">
        <f>VLOOKUP(F20,RNR!$A$1:$B$25,2)</f>
        <v>Ølen</v>
      </c>
      <c r="H20" s="240">
        <f>+IF(I20=0,"",'Ark1'!Q1541)</f>
        <v>60</v>
      </c>
      <c r="I20" s="376">
        <f>+'Ark1'!R1541</f>
        <v>102</v>
      </c>
      <c r="J20" s="241">
        <f>+IF(I20=0,"",'Ark1'!AG1541)</f>
        <v>9.0869406408965792E-2</v>
      </c>
      <c r="K20" s="271">
        <f t="shared" si="0"/>
        <v>17.258883248730964</v>
      </c>
      <c r="L20" s="241">
        <f>+IF(I20=0,"",'Ark1'!AH1541)</f>
        <v>4.0456986329485661E-2</v>
      </c>
      <c r="M20" s="603"/>
      <c r="N20" s="33">
        <f>+IF(I20=0,"",'Ark1'!U1541)</f>
        <v>8.2401960784313744</v>
      </c>
      <c r="O20" s="101"/>
      <c r="P20" s="391">
        <f>+'Ark1'!AJ1541</f>
        <v>102</v>
      </c>
      <c r="Q20" s="375"/>
      <c r="R20" s="272">
        <f>+IF(P20=0,"",'Ark1'!AK1541)</f>
        <v>91.333333333333357</v>
      </c>
      <c r="S20" s="101"/>
      <c r="T20" s="272">
        <f>+IF(P20=0,"",'Ark1'!AL1541)</f>
        <v>10.326300386919044</v>
      </c>
      <c r="U20" s="101"/>
      <c r="V20" s="242">
        <f>+IF(I20=0,"",'Ark1'!T1541)</f>
        <v>2.3235294117647065</v>
      </c>
      <c r="W20" s="243">
        <f>+IF(I20=0,"",'Ark1'!W1541)</f>
        <v>0</v>
      </c>
      <c r="X20" s="243">
        <f>+IF(I20=0,"",'Ark1'!X1541)</f>
        <v>2.9411764705882355</v>
      </c>
      <c r="Y20" s="243">
        <f>+IF(I20=0,"",'Ark1'!Y1541)</f>
        <v>0</v>
      </c>
      <c r="Z20" s="243">
        <f>+IF(I20=0,"",'Ark1'!Z1541)</f>
        <v>0</v>
      </c>
      <c r="AA20" s="241">
        <f>+IF(I20=0,"",'Ark1'!AA1541)</f>
        <v>3.1680160119149128</v>
      </c>
      <c r="AB20" s="242">
        <f>+IF(I20=0,"",'Ark1'!AC1541)</f>
        <v>0.52695508432849691</v>
      </c>
      <c r="AC20" s="243">
        <f>+IF(I20=0,"",'Ark1'!AE1541)</f>
        <v>40.623636379406129</v>
      </c>
      <c r="AD20" s="243">
        <f t="shared" si="1"/>
        <v>8.2401960784313744</v>
      </c>
      <c r="AE20" s="241">
        <f t="shared" si="2"/>
        <v>1.7</v>
      </c>
      <c r="AF20" s="221"/>
      <c r="AG20" s="224"/>
      <c r="AI20" s="30"/>
      <c r="AJ20" s="28"/>
      <c r="AK20" s="225"/>
      <c r="AL20" s="29"/>
      <c r="AP20" s="29"/>
      <c r="BH20" s="236"/>
    </row>
    <row r="21" spans="1:60" ht="15" customHeight="1">
      <c r="A21" s="221"/>
      <c r="B21" s="302">
        <f>+'Ark1'!C1542</f>
        <v>2024</v>
      </c>
      <c r="C21" s="240">
        <f>+'Ark1'!L1542</f>
        <v>1</v>
      </c>
      <c r="D21" s="240" t="str">
        <f>VLOOKUP(C21,Klasse!$C$10:$D$26,2)</f>
        <v>P-</v>
      </c>
      <c r="E21" s="240">
        <f>+'Ark1'!H1542</f>
        <v>2</v>
      </c>
      <c r="F21" s="240">
        <f>+'Ark1'!J1542</f>
        <v>143</v>
      </c>
      <c r="G21" s="240" t="str">
        <f>VLOOKUP(F21,RNR!$A$1:$B$25,2)</f>
        <v>Nordfjord</v>
      </c>
      <c r="H21" s="240" t="str">
        <f>+IF(I21=0,"",'Ark1'!Q1542)</f>
        <v/>
      </c>
      <c r="I21" s="376">
        <f>+'Ark1'!R1542</f>
        <v>0</v>
      </c>
      <c r="J21" s="241" t="str">
        <f>+IF(I21=0,"",'Ark1'!AG1542)</f>
        <v/>
      </c>
      <c r="K21" s="271">
        <f t="shared" si="0"/>
        <v>0</v>
      </c>
      <c r="L21" s="241" t="str">
        <f>+IF(I21=0,"",'Ark1'!AH1542)</f>
        <v/>
      </c>
      <c r="M21" s="603"/>
      <c r="N21" s="33" t="str">
        <f>+IF(I21=0,"",'Ark1'!U1542)</f>
        <v/>
      </c>
      <c r="O21" s="101"/>
      <c r="P21" s="391">
        <f>+'Ark1'!AJ1542</f>
        <v>0</v>
      </c>
      <c r="Q21" s="375"/>
      <c r="R21" s="272" t="str">
        <f>+IF(P21=0,"",'Ark1'!AK1542)</f>
        <v/>
      </c>
      <c r="S21" s="101"/>
      <c r="T21" s="272" t="str">
        <f>+IF(P21=0,"",'Ark1'!AL1542)</f>
        <v/>
      </c>
      <c r="U21" s="101"/>
      <c r="V21" s="242" t="str">
        <f>+IF(I21=0,"",'Ark1'!T1542)</f>
        <v/>
      </c>
      <c r="W21" s="243" t="str">
        <f>+IF(I21=0,"",'Ark1'!W1542)</f>
        <v/>
      </c>
      <c r="X21" s="243" t="str">
        <f>+IF(I21=0,"",'Ark1'!X1542)</f>
        <v/>
      </c>
      <c r="Y21" s="243" t="str">
        <f>+IF(I21=0,"",'Ark1'!Y1542)</f>
        <v/>
      </c>
      <c r="Z21" s="243" t="str">
        <f>+IF(I21=0,"",'Ark1'!Z1542)</f>
        <v/>
      </c>
      <c r="AA21" s="241" t="str">
        <f>+IF(I21=0,"",'Ark1'!AA1542)</f>
        <v/>
      </c>
      <c r="AB21" s="242" t="str">
        <f>+IF(I21=0,"",'Ark1'!AC1542)</f>
        <v/>
      </c>
      <c r="AC21" s="243" t="str">
        <f>+IF(I21=0,"",'Ark1'!AE1542)</f>
        <v/>
      </c>
      <c r="AD21" s="243" t="str">
        <f t="shared" si="1"/>
        <v/>
      </c>
      <c r="AE21" s="241" t="str">
        <f t="shared" si="2"/>
        <v/>
      </c>
      <c r="AF21" s="221"/>
      <c r="AG21" s="224"/>
      <c r="AI21" s="30"/>
      <c r="AJ21" s="28"/>
      <c r="AK21" s="225"/>
      <c r="AL21" s="29"/>
      <c r="AP21" s="29"/>
      <c r="BH21" s="236"/>
    </row>
    <row r="22" spans="1:60" ht="15" customHeight="1">
      <c r="A22" s="221"/>
      <c r="B22" s="302">
        <f>+'Ark1'!C1543</f>
        <v>2024</v>
      </c>
      <c r="C22" s="240">
        <f>+'Ark1'!L1543</f>
        <v>1</v>
      </c>
      <c r="D22" s="240" t="str">
        <f>VLOOKUP(C22,Klasse!$C$10:$D$26,2)</f>
        <v>P-</v>
      </c>
      <c r="E22" s="240">
        <f>+'Ark1'!H1543</f>
        <v>2</v>
      </c>
      <c r="F22" s="240">
        <f>+'Ark1'!J1543</f>
        <v>147</v>
      </c>
      <c r="G22" s="240" t="str">
        <f>VLOOKUP(F22,RNR!$A$1:$B$25,2)</f>
        <v>Midt-Norge</v>
      </c>
      <c r="H22" s="240">
        <f>+IF(I22=0,"",'Ark1'!Q1543)</f>
        <v>11</v>
      </c>
      <c r="I22" s="376">
        <f>+'Ark1'!R1543</f>
        <v>126</v>
      </c>
      <c r="J22" s="241">
        <f>+IF(I22=0,"",'Ark1'!AG1543)</f>
        <v>0.73623933621596382</v>
      </c>
      <c r="K22" s="271">
        <f t="shared" si="0"/>
        <v>21.319796954314722</v>
      </c>
      <c r="L22" s="241">
        <f>+IF(I22=0,"",'Ark1'!AH1543)</f>
        <v>0.35139970102128026</v>
      </c>
      <c r="M22" s="603"/>
      <c r="N22" s="33">
        <f>+IF(I22=0,"",'Ark1'!U1543)</f>
        <v>8.2515873015872998</v>
      </c>
      <c r="O22" s="101"/>
      <c r="P22" s="391">
        <f>+'Ark1'!AJ1543</f>
        <v>125</v>
      </c>
      <c r="Q22" s="375"/>
      <c r="R22" s="272">
        <f>+IF(P22=0,"",'Ark1'!AK1543)</f>
        <v>92.755200000000016</v>
      </c>
      <c r="S22" s="101"/>
      <c r="T22" s="272">
        <f>+IF(P22=0,"",'Ark1'!AL1543)</f>
        <v>9.9476684719276971</v>
      </c>
      <c r="U22" s="101"/>
      <c r="V22" s="242">
        <f>+IF(I22=0,"",'Ark1'!T1543)</f>
        <v>2.4761904761904754</v>
      </c>
      <c r="W22" s="243">
        <f>+IF(I22=0,"",'Ark1'!W1543)</f>
        <v>0</v>
      </c>
      <c r="X22" s="243">
        <f>+IF(I22=0,"",'Ark1'!X1543)</f>
        <v>0</v>
      </c>
      <c r="Y22" s="243">
        <f>+IF(I22=0,"",'Ark1'!Y1543)</f>
        <v>0</v>
      </c>
      <c r="Z22" s="243">
        <f>+IF(I22=0,"",'Ark1'!Z1543)</f>
        <v>0</v>
      </c>
      <c r="AA22" s="241">
        <f>+IF(I22=0,"",'Ark1'!AA1543)</f>
        <v>2.8311681959024568</v>
      </c>
      <c r="AB22" s="242">
        <f>+IF(I22=0,"",'Ark1'!AC1543)</f>
        <v>0.49943278484292947</v>
      </c>
      <c r="AC22" s="243">
        <f>+IF(I22=0,"",'Ark1'!AE1543)</f>
        <v>21.275535944702295</v>
      </c>
      <c r="AD22" s="243">
        <f t="shared" si="1"/>
        <v>8.2515873015872998</v>
      </c>
      <c r="AE22" s="241">
        <f t="shared" si="2"/>
        <v>11.454545454545455</v>
      </c>
      <c r="AF22" s="221"/>
      <c r="AG22" s="224"/>
      <c r="AI22" s="30"/>
      <c r="AJ22" s="28"/>
      <c r="AK22" s="225"/>
      <c r="AL22" s="29"/>
      <c r="AP22" s="29"/>
      <c r="BH22" s="236"/>
    </row>
    <row r="23" spans="1:60" ht="15" customHeight="1">
      <c r="A23" s="221"/>
      <c r="B23" s="302">
        <f>+'Ark1'!C1544</f>
        <v>2024</v>
      </c>
      <c r="C23" s="240">
        <f>+'Ark1'!L1544</f>
        <v>1</v>
      </c>
      <c r="D23" s="240" t="str">
        <f>VLOOKUP(C23,Klasse!$C$10:$D$26,2)</f>
        <v>P-</v>
      </c>
      <c r="E23" s="240">
        <f>+'Ark1'!H1544</f>
        <v>1</v>
      </c>
      <c r="F23" s="240">
        <f>+'Ark1'!J1544</f>
        <v>155</v>
      </c>
      <c r="G23" s="240" t="str">
        <f>VLOOKUP(F23,RNR!$A$1:$B$25,2)</f>
        <v>Målselv</v>
      </c>
      <c r="H23" s="240">
        <f>+IF(I23=0,"",'Ark1'!Q1544)</f>
        <v>6</v>
      </c>
      <c r="I23" s="376">
        <f>+'Ark1'!R1544</f>
        <v>8</v>
      </c>
      <c r="J23" s="241">
        <f>+IF(I23=0,"",'Ark1'!AG1544)</f>
        <v>1.4375819870977012E-2</v>
      </c>
      <c r="K23" s="271">
        <f t="shared" si="0"/>
        <v>1.3536379018612521</v>
      </c>
      <c r="L23" s="241">
        <f>+IF(I23=0,"",'Ark1'!AH1544)</f>
        <v>6.8458707488220083E-3</v>
      </c>
      <c r="M23" s="603"/>
      <c r="N23" s="33">
        <f>+IF(I23=0,"",'Ark1'!U1544)</f>
        <v>10.525000000000002</v>
      </c>
      <c r="O23" s="101"/>
      <c r="P23" s="391">
        <f>+'Ark1'!AJ1544</f>
        <v>6</v>
      </c>
      <c r="Q23" s="375"/>
      <c r="R23" s="272">
        <f>+IF(P23=0,"",'Ark1'!AK1544)</f>
        <v>97.683333333333366</v>
      </c>
      <c r="S23" s="101"/>
      <c r="T23" s="272">
        <f>+IF(P23=0,"",'Ark1'!AL1544)</f>
        <v>10.042221954382676</v>
      </c>
      <c r="U23" s="101"/>
      <c r="V23" s="242">
        <f>+IF(I23=0,"",'Ark1'!T1544)</f>
        <v>2.25</v>
      </c>
      <c r="W23" s="243">
        <f>+IF(I23=0,"",'Ark1'!W1544)</f>
        <v>0</v>
      </c>
      <c r="X23" s="243">
        <f>+IF(I23=0,"",'Ark1'!X1544)</f>
        <v>12.5</v>
      </c>
      <c r="Y23" s="243">
        <f>+IF(I23=0,"",'Ark1'!Y1544)</f>
        <v>0</v>
      </c>
      <c r="Z23" s="243">
        <f>+IF(I23=0,"",'Ark1'!Z1544)</f>
        <v>0</v>
      </c>
      <c r="AA23" s="241">
        <f>+IF(I23=0,"",'Ark1'!AA1544)</f>
        <v>3.8928620576639954</v>
      </c>
      <c r="AB23" s="242">
        <f>+IF(I23=0,"",'Ark1'!AC1544)</f>
        <v>0.4330127018922193</v>
      </c>
      <c r="AC23" s="243">
        <f>+IF(I23=0,"",'Ark1'!AE1544)</f>
        <v>-12.9771226942492</v>
      </c>
      <c r="AD23" s="243">
        <f t="shared" si="1"/>
        <v>10.525000000000002</v>
      </c>
      <c r="AE23" s="241">
        <f t="shared" si="2"/>
        <v>1.3333333333333333</v>
      </c>
      <c r="AF23" s="221"/>
      <c r="AG23" s="224"/>
      <c r="AI23" s="30"/>
      <c r="AJ23" s="28"/>
      <c r="AK23" s="225"/>
      <c r="AL23" s="29"/>
      <c r="AP23" s="29"/>
      <c r="BH23" s="236"/>
    </row>
    <row r="24" spans="1:60" ht="15" customHeight="1">
      <c r="A24" s="221"/>
      <c r="B24" s="302">
        <f>+'Ark1'!C1545</f>
        <v>2024</v>
      </c>
      <c r="C24" s="240">
        <f>+'Ark1'!L1545</f>
        <v>1</v>
      </c>
      <c r="D24" s="240" t="str">
        <f>VLOOKUP(C24,Klasse!$C$10:$D$26,2)</f>
        <v>P-</v>
      </c>
      <c r="E24" s="240">
        <f>+'Ark1'!H1545</f>
        <v>2</v>
      </c>
      <c r="F24" s="240">
        <f>+'Ark1'!J1545</f>
        <v>160</v>
      </c>
      <c r="G24" s="240" t="str">
        <f>VLOOKUP(F24,RNR!$A$1:$B$25,2)</f>
        <v>Oslo</v>
      </c>
      <c r="H24" s="240">
        <f>+IF(I24=0,"",'Ark1'!Q1545)</f>
        <v>10</v>
      </c>
      <c r="I24" s="376">
        <f>+'Ark1'!R1545</f>
        <v>12</v>
      </c>
      <c r="J24" s="241">
        <f>+IF(I24=0,"",'Ark1'!AG1545)</f>
        <v>3.1694046801542454E-2</v>
      </c>
      <c r="K24" s="271">
        <f t="shared" si="0"/>
        <v>2.030456852791878</v>
      </c>
      <c r="L24" s="241">
        <f>+IF(I24=0,"",'Ark1'!AH1545)</f>
        <v>1.1412704047016728E-2</v>
      </c>
      <c r="M24" s="603"/>
      <c r="N24" s="33">
        <f>+IF(I24=0,"",'Ark1'!U1545)</f>
        <v>7.4083333333333341</v>
      </c>
      <c r="O24" s="101"/>
      <c r="P24" s="391">
        <f>+'Ark1'!AJ1545</f>
        <v>11</v>
      </c>
      <c r="Q24" s="375"/>
      <c r="R24" s="272">
        <f>+IF(P24=0,"",'Ark1'!AK1545)</f>
        <v>86.818181818181827</v>
      </c>
      <c r="S24" s="101"/>
      <c r="T24" s="272">
        <f>+IF(P24=0,"",'Ark1'!AL1545)</f>
        <v>10.318517138916844</v>
      </c>
      <c r="U24" s="101"/>
      <c r="V24" s="242">
        <f>+IF(I24=0,"",'Ark1'!T1545)</f>
        <v>2.75</v>
      </c>
      <c r="W24" s="243">
        <f>+IF(I24=0,"",'Ark1'!W1545)</f>
        <v>0</v>
      </c>
      <c r="X24" s="243">
        <f>+IF(I24=0,"",'Ark1'!X1545)</f>
        <v>0</v>
      </c>
      <c r="Y24" s="243">
        <f>+IF(I24=0,"",'Ark1'!Y1545)</f>
        <v>0</v>
      </c>
      <c r="Z24" s="243">
        <f>+IF(I24=0,"",'Ark1'!Z1545)</f>
        <v>0</v>
      </c>
      <c r="AA24" s="241">
        <f>+IF(I24=0,"",'Ark1'!AA1545)</f>
        <v>3.5342274812027679</v>
      </c>
      <c r="AB24" s="242">
        <f>+IF(I24=0,"",'Ark1'!AC1545)</f>
        <v>0.4330127018922193</v>
      </c>
      <c r="AC24" s="243">
        <f>+IF(I24=0,"",'Ark1'!AE1545)</f>
        <v>43.154182044620626</v>
      </c>
      <c r="AD24" s="243">
        <f t="shared" si="1"/>
        <v>7.4083333333333341</v>
      </c>
      <c r="AE24" s="241">
        <f t="shared" si="2"/>
        <v>1.2</v>
      </c>
      <c r="AF24" s="221"/>
      <c r="AG24" s="224"/>
      <c r="AI24" s="30"/>
      <c r="AJ24" s="28"/>
      <c r="AK24" s="225"/>
      <c r="AL24" s="29"/>
      <c r="AP24" s="29"/>
      <c r="BH24" s="236"/>
    </row>
    <row r="25" spans="1:60" ht="15" customHeight="1">
      <c r="A25" s="221"/>
      <c r="B25" s="302">
        <f>+'Ark1'!C1546</f>
        <v>2024</v>
      </c>
      <c r="C25" s="240">
        <f>+'Ark1'!L1546</f>
        <v>1</v>
      </c>
      <c r="D25" s="240" t="str">
        <f>VLOOKUP(C25,Klasse!$C$10:$D$26,2)</f>
        <v>P-</v>
      </c>
      <c r="E25" s="240">
        <f>+'Ark1'!H1546</f>
        <v>1</v>
      </c>
      <c r="F25" s="240">
        <f>+'Ark1'!J1546</f>
        <v>171</v>
      </c>
      <c r="G25" s="240" t="str">
        <f>VLOOKUP(F25,RNR!$A$1:$B$25,2)</f>
        <v>Prima</v>
      </c>
      <c r="H25" s="240">
        <f>+IF(I25=0,"",'Ark1'!Q1546)</f>
        <v>1</v>
      </c>
      <c r="I25" s="376">
        <f>+'Ark1'!R1546</f>
        <v>1</v>
      </c>
      <c r="J25" s="241">
        <f>+IF(I25=0,"",'Ark1'!AG1546)</f>
        <v>4.4181320137845715E-3</v>
      </c>
      <c r="K25" s="271">
        <f t="shared" si="0"/>
        <v>0.16920473773265651</v>
      </c>
      <c r="L25" s="241">
        <f>+IF(I25=0,"",'Ark1'!AH1546)</f>
        <v>1.5073786183367596E-3</v>
      </c>
      <c r="M25" s="603"/>
      <c r="N25" s="33">
        <f>+IF(I25=0,"",'Ark1'!U1546)</f>
        <v>7.5</v>
      </c>
      <c r="O25" s="101"/>
      <c r="P25" s="391">
        <f>+'Ark1'!AJ1546</f>
        <v>1</v>
      </c>
      <c r="Q25" s="375"/>
      <c r="R25" s="272">
        <f>+IF(P25=0,"",'Ark1'!AK1546)</f>
        <v>85.9</v>
      </c>
      <c r="S25" s="101"/>
      <c r="T25" s="272">
        <f>+IF(P25=0,"",'Ark1'!AL1546)</f>
        <v>11.832643277505621</v>
      </c>
      <c r="U25" s="101"/>
      <c r="V25" s="242">
        <f>+IF(I25=0,"",'Ark1'!T1546)</f>
        <v>3</v>
      </c>
      <c r="W25" s="243">
        <f>+IF(I25=0,"",'Ark1'!W1546)</f>
        <v>0</v>
      </c>
      <c r="X25" s="243">
        <f>+IF(I25=0,"",'Ark1'!X1546)</f>
        <v>0</v>
      </c>
      <c r="Y25" s="243">
        <f>+IF(I25=0,"",'Ark1'!Y1546)</f>
        <v>0</v>
      </c>
      <c r="Z25" s="243">
        <f>+IF(I25=0,"",'Ark1'!Z1546)</f>
        <v>0</v>
      </c>
      <c r="AA25" s="241">
        <f>+IF(I25=0,"",'Ark1'!AA1546)</f>
        <v>0</v>
      </c>
      <c r="AB25" s="242">
        <f>+IF(I25=0,"",'Ark1'!AC1546)</f>
        <v>0</v>
      </c>
      <c r="AC25" s="243">
        <f>+IF(I25=0,"",'Ark1'!AE1546)</f>
        <v>0</v>
      </c>
      <c r="AD25" s="243">
        <f t="shared" si="1"/>
        <v>7.5</v>
      </c>
      <c r="AE25" s="241">
        <f t="shared" si="2"/>
        <v>1</v>
      </c>
      <c r="AF25" s="221"/>
      <c r="AG25" s="224"/>
      <c r="AI25" s="30"/>
      <c r="AJ25" s="28"/>
      <c r="AK25" s="225"/>
      <c r="AL25" s="29"/>
      <c r="AP25" s="29"/>
      <c r="BH25" s="236"/>
    </row>
    <row r="26" spans="1:60" ht="15" customHeight="1">
      <c r="A26" s="221"/>
      <c r="B26" s="302">
        <f>+'Ark1'!C1547</f>
        <v>2024</v>
      </c>
      <c r="C26" s="240">
        <f>+'Ark1'!L1547</f>
        <v>1</v>
      </c>
      <c r="D26" s="240" t="str">
        <f>VLOOKUP(C26,Klasse!$C$10:$D$26,2)</f>
        <v>P-</v>
      </c>
      <c r="E26" s="240">
        <f>+'Ark1'!H1547</f>
        <v>2</v>
      </c>
      <c r="F26" s="240">
        <f>+'Ark1'!J1547</f>
        <v>175</v>
      </c>
      <c r="G26" s="240" t="str">
        <f>VLOOKUP(F26,RNR!$A$1:$B$25,2)</f>
        <v>Ole Ringdal</v>
      </c>
      <c r="H26" s="240">
        <f>+IF(I26=0,"",'Ark1'!Q1547)</f>
        <v>12</v>
      </c>
      <c r="I26" s="376">
        <f>+'Ark1'!R1547</f>
        <v>26</v>
      </c>
      <c r="J26" s="241">
        <f>+IF(I26=0,"",'Ark1'!AG1547)</f>
        <v>0.14959723820483312</v>
      </c>
      <c r="K26" s="271">
        <f t="shared" si="0"/>
        <v>4.3993231810490689</v>
      </c>
      <c r="L26" s="241">
        <f>+IF(I26=0,"",'Ark1'!AH1547)</f>
        <v>5.9456451743993367E-2</v>
      </c>
      <c r="M26" s="603"/>
      <c r="N26" s="33">
        <f>+IF(I26=0,"",'Ark1'!U1547)</f>
        <v>7.3153846153846196</v>
      </c>
      <c r="O26" s="101"/>
      <c r="P26" s="391">
        <f>+'Ark1'!AJ1547</f>
        <v>21</v>
      </c>
      <c r="Q26" s="375"/>
      <c r="R26" s="272">
        <f>+IF(P26=0,"",'Ark1'!AK1547)</f>
        <v>86.038095238095266</v>
      </c>
      <c r="S26" s="101"/>
      <c r="T26" s="272">
        <f>+IF(P26=0,"",'Ark1'!AL1547)</f>
        <v>10.097759601649564</v>
      </c>
      <c r="U26" s="101"/>
      <c r="V26" s="242">
        <f>+IF(I26=0,"",'Ark1'!T1547)</f>
        <v>2.1538461538461529</v>
      </c>
      <c r="W26" s="243">
        <f>+IF(I26=0,"",'Ark1'!W1547)</f>
        <v>0</v>
      </c>
      <c r="X26" s="243">
        <f>+IF(I26=0,"",'Ark1'!X1547)</f>
        <v>3.8461538461538449</v>
      </c>
      <c r="Y26" s="243">
        <f>+IF(I26=0,"",'Ark1'!Y1547)</f>
        <v>0</v>
      </c>
      <c r="Z26" s="243">
        <f>+IF(I26=0,"",'Ark1'!Z1547)</f>
        <v>0</v>
      </c>
      <c r="AA26" s="241">
        <f>+IF(I26=0,"",'Ark1'!AA1547)</f>
        <v>3.2457892613344534</v>
      </c>
      <c r="AB26" s="242">
        <f>+IF(I26=0,"",'Ark1'!AC1547)</f>
        <v>0.71749069639144747</v>
      </c>
      <c r="AC26" s="243">
        <f>+IF(I26=0,"",'Ark1'!AE1547)</f>
        <v>25.662447630118791</v>
      </c>
      <c r="AD26" s="243">
        <f t="shared" si="1"/>
        <v>7.3153846153846196</v>
      </c>
      <c r="AE26" s="241">
        <f t="shared" si="2"/>
        <v>2.1666666666666665</v>
      </c>
      <c r="AF26" s="221"/>
      <c r="AG26" s="224"/>
      <c r="AI26" s="30"/>
      <c r="AJ26" s="28"/>
      <c r="AK26" s="225"/>
      <c r="AL26" s="29"/>
      <c r="AP26" s="29"/>
      <c r="BH26" s="236"/>
    </row>
    <row r="27" spans="1:60" ht="15" customHeight="1">
      <c r="A27" s="221"/>
      <c r="B27" s="302">
        <f>+'Ark1'!C1548</f>
        <v>2024</v>
      </c>
      <c r="C27" s="240">
        <f>+'Ark1'!L1548</f>
        <v>1</v>
      </c>
      <c r="D27" s="240" t="str">
        <f>VLOOKUP(C27,Klasse!$C$10:$D$26,2)</f>
        <v>P-</v>
      </c>
      <c r="E27" s="240">
        <f>+'Ark1'!H1548</f>
        <v>2</v>
      </c>
      <c r="F27" s="240">
        <f>+'Ark1'!J1548</f>
        <v>177</v>
      </c>
      <c r="G27" s="240" t="str">
        <f>VLOOKUP(F27,RNR!$A$1:$B$25,2)</f>
        <v>Slakthuset</v>
      </c>
      <c r="H27" s="240">
        <f>+IF(I27=0,"",'Ark1'!Q1548)</f>
        <v>8</v>
      </c>
      <c r="I27" s="376">
        <f>+'Ark1'!R1548</f>
        <v>9</v>
      </c>
      <c r="J27" s="241">
        <f>+IF(I27=0,"",'Ark1'!AG1548)</f>
        <v>2.2233750833765661E-2</v>
      </c>
      <c r="K27" s="271">
        <f t="shared" si="0"/>
        <v>1.5228426395939085</v>
      </c>
      <c r="L27" s="241">
        <f>+IF(I27=0,"",'Ark1'!AH1548)</f>
        <v>7.9625802293489395E-3</v>
      </c>
      <c r="M27" s="603"/>
      <c r="N27" s="33">
        <f>+IF(I27=0,"",'Ark1'!U1548)</f>
        <v>7.31111111111111</v>
      </c>
      <c r="O27" s="101"/>
      <c r="P27" s="391">
        <f>+'Ark1'!AJ1548</f>
        <v>9</v>
      </c>
      <c r="Q27" s="375"/>
      <c r="R27" s="272">
        <f>+IF(P27=0,"",'Ark1'!AK1548)</f>
        <v>88.633333333333354</v>
      </c>
      <c r="S27" s="101"/>
      <c r="T27" s="272">
        <f>+IF(P27=0,"",'Ark1'!AL1548)</f>
        <v>9.7065933792521477</v>
      </c>
      <c r="U27" s="101"/>
      <c r="V27" s="242">
        <f>+IF(I27=0,"",'Ark1'!T1548)</f>
        <v>2.5555555555555558</v>
      </c>
      <c r="W27" s="243">
        <f>+IF(I27=0,"",'Ark1'!W1548)</f>
        <v>0</v>
      </c>
      <c r="X27" s="243">
        <f>+IF(I27=0,"",'Ark1'!X1548)</f>
        <v>0</v>
      </c>
      <c r="Y27" s="243">
        <f>+IF(I27=0,"",'Ark1'!Y1548)</f>
        <v>0</v>
      </c>
      <c r="Z27" s="243">
        <f>+IF(I27=0,"",'Ark1'!Z1548)</f>
        <v>0</v>
      </c>
      <c r="AA27" s="241">
        <f>+IF(I27=0,"",'Ark1'!AA1548)</f>
        <v>3.4968063030410592</v>
      </c>
      <c r="AB27" s="242">
        <f>+IF(I27=0,"",'Ark1'!AC1548)</f>
        <v>0.6849348892187761</v>
      </c>
      <c r="AC27" s="243">
        <f>+IF(I27=0,"",'Ark1'!AE1548)</f>
        <v>60.514885076670311</v>
      </c>
      <c r="AD27" s="243">
        <f t="shared" si="1"/>
        <v>7.31111111111111</v>
      </c>
      <c r="AE27" s="241">
        <f t="shared" si="2"/>
        <v>1.125</v>
      </c>
      <c r="AF27" s="221"/>
      <c r="AG27" s="224"/>
      <c r="AI27" s="30"/>
      <c r="AJ27" s="28"/>
      <c r="AK27" s="225"/>
      <c r="AL27" s="29"/>
      <c r="AP27" s="29"/>
      <c r="BH27" s="236"/>
    </row>
    <row r="28" spans="1:60" ht="15" customHeight="1">
      <c r="A28" s="221"/>
      <c r="B28" s="302">
        <f>+'Ark1'!C1549</f>
        <v>2024</v>
      </c>
      <c r="C28" s="240">
        <f>+'Ark1'!L1549</f>
        <v>1</v>
      </c>
      <c r="D28" s="240" t="str">
        <f>VLOOKUP(C28,Klasse!$C$10:$D$26,2)</f>
        <v>P-</v>
      </c>
      <c r="E28" s="240">
        <f>+'Ark1'!H1549</f>
        <v>2</v>
      </c>
      <c r="F28" s="240">
        <f>+'Ark1'!J1549</f>
        <v>178</v>
      </c>
      <c r="G28" s="240" t="str">
        <f>VLOOKUP(F28,RNR!$A$1:$B$25,2)</f>
        <v>Røros</v>
      </c>
      <c r="H28" s="240">
        <f>+IF(I28=0,"",'Ark1'!Q1549)</f>
        <v>2</v>
      </c>
      <c r="I28" s="376">
        <f>+'Ark1'!R1549</f>
        <v>2</v>
      </c>
      <c r="J28" s="241">
        <f>+IF(I28=0,"",'Ark1'!AG1549)</f>
        <v>1.208970561566826E-2</v>
      </c>
      <c r="K28" s="271">
        <f t="shared" si="0"/>
        <v>0.33840947546531303</v>
      </c>
      <c r="L28" s="241">
        <f>+IF(I28=0,"",'Ark1'!AH1549)</f>
        <v>6.9413610572889705E-3</v>
      </c>
      <c r="M28" s="603"/>
      <c r="N28" s="33">
        <f>+IF(I28=0,"",'Ark1'!U1549)</f>
        <v>11.6</v>
      </c>
      <c r="O28" s="101"/>
      <c r="P28" s="391">
        <f>+'Ark1'!AJ1549</f>
        <v>2</v>
      </c>
      <c r="Q28" s="375"/>
      <c r="R28" s="272">
        <f>+IF(P28=0,"",'Ark1'!AK1549)</f>
        <v>94.5</v>
      </c>
      <c r="S28" s="101"/>
      <c r="T28" s="272">
        <f>+IF(P28=0,"",'Ark1'!AL1549)</f>
        <v>11.590234222578305</v>
      </c>
      <c r="U28" s="101"/>
      <c r="V28" s="242">
        <f>+IF(I28=0,"",'Ark1'!T1549)</f>
        <v>2.5</v>
      </c>
      <c r="W28" s="243">
        <f>+IF(I28=0,"",'Ark1'!W1549)</f>
        <v>0</v>
      </c>
      <c r="X28" s="243">
        <f>+IF(I28=0,"",'Ark1'!X1549)</f>
        <v>50</v>
      </c>
      <c r="Y28" s="243">
        <f>+IF(I28=0,"",'Ark1'!Y1549)</f>
        <v>0</v>
      </c>
      <c r="Z28" s="243">
        <f>+IF(I28=0,"",'Ark1'!Z1549)</f>
        <v>0</v>
      </c>
      <c r="AA28" s="241">
        <f>+IF(I28=0,"",'Ark1'!AA1549)</f>
        <v>7.1</v>
      </c>
      <c r="AB28" s="242">
        <f>+IF(I28=0,"",'Ark1'!AC1549)</f>
        <v>0.5</v>
      </c>
      <c r="AC28" s="243">
        <f>+IF(I28=0,"",'Ark1'!AE1549)</f>
        <v>99.999999999999915</v>
      </c>
      <c r="AD28" s="243">
        <f t="shared" si="1"/>
        <v>11.6</v>
      </c>
      <c r="AE28" s="241">
        <f t="shared" si="2"/>
        <v>1</v>
      </c>
      <c r="AF28" s="221"/>
      <c r="AG28" s="224"/>
      <c r="AI28" s="30"/>
      <c r="AJ28" s="28"/>
      <c r="AK28" s="225"/>
      <c r="AL28" s="29"/>
      <c r="AP28" s="29"/>
      <c r="BH28" s="236"/>
    </row>
    <row r="29" spans="1:60" ht="15" customHeight="1">
      <c r="A29" s="221"/>
      <c r="B29" s="302">
        <f>+'Ark1'!C1550</f>
        <v>2024</v>
      </c>
      <c r="C29" s="240">
        <f>+'Ark1'!L1550</f>
        <v>1</v>
      </c>
      <c r="D29" s="240" t="str">
        <f>VLOOKUP(C29,Klasse!$C$10:$D$26,2)</f>
        <v>P-</v>
      </c>
      <c r="E29" s="240">
        <f>+'Ark1'!H1550</f>
        <v>2</v>
      </c>
      <c r="F29" s="240">
        <f>+'Ark1'!J1550</f>
        <v>181</v>
      </c>
      <c r="G29" s="240" t="str">
        <f>VLOOKUP(F29,RNR!$A$1:$B$25,2)</f>
        <v>Horns</v>
      </c>
      <c r="H29" s="240">
        <f>+IF(I29=0,"",'Ark1'!Q1550)</f>
        <v>10</v>
      </c>
      <c r="I29" s="376">
        <f>+'Ark1'!R1550</f>
        <v>33</v>
      </c>
      <c r="J29" s="241">
        <f>+IF(I29=0,"",'Ark1'!AG1550)</f>
        <v>0.11281665584082597</v>
      </c>
      <c r="K29" s="271">
        <f t="shared" si="0"/>
        <v>5.5837563451776653</v>
      </c>
      <c r="L29" s="241">
        <f>+IF(I29=0,"",'Ark1'!AH1550)</f>
        <v>3.1540720157334154E-2</v>
      </c>
      <c r="M29" s="603"/>
      <c r="N29" s="33">
        <f>+IF(I29=0,"",'Ark1'!U1550)</f>
        <v>5.5363636363636388</v>
      </c>
      <c r="O29" s="101"/>
      <c r="P29" s="391">
        <f>+'Ark1'!AJ1550</f>
        <v>32</v>
      </c>
      <c r="Q29" s="375"/>
      <c r="R29" s="272">
        <f>+IF(P29=0,"",'Ark1'!AK1550)</f>
        <v>82.731250000000003</v>
      </c>
      <c r="S29" s="101"/>
      <c r="T29" s="272">
        <f>+IF(P29=0,"",'Ark1'!AL1550)</f>
        <v>9.4719119344387028</v>
      </c>
      <c r="U29" s="101"/>
      <c r="V29" s="242">
        <f>+IF(I29=0,"",'Ark1'!T1550)</f>
        <v>2.2424242424242422</v>
      </c>
      <c r="W29" s="243">
        <f>+IF(I29=0,"",'Ark1'!W1550)</f>
        <v>0</v>
      </c>
      <c r="X29" s="243">
        <f>+IF(I29=0,"",'Ark1'!X1550)</f>
        <v>0</v>
      </c>
      <c r="Y29" s="243">
        <f>+IF(I29=0,"",'Ark1'!Y1550)</f>
        <v>0</v>
      </c>
      <c r="Z29" s="243">
        <f>+IF(I29=0,"",'Ark1'!Z1550)</f>
        <v>0</v>
      </c>
      <c r="AA29" s="241">
        <f>+IF(I29=0,"",'Ark1'!AA1550)</f>
        <v>1.9618819322919097</v>
      </c>
      <c r="AB29" s="242">
        <f>+IF(I29=0,"",'Ark1'!AC1550)</f>
        <v>0.42854956435548441</v>
      </c>
      <c r="AC29" s="243">
        <f>+IF(I29=0,"",'Ark1'!AE1550)</f>
        <v>44.364757678826514</v>
      </c>
      <c r="AD29" s="243">
        <f t="shared" si="1"/>
        <v>5.5363636363636388</v>
      </c>
      <c r="AE29" s="241">
        <f t="shared" si="2"/>
        <v>3.3</v>
      </c>
      <c r="AF29" s="221"/>
      <c r="AG29" s="224"/>
      <c r="AI29" s="30"/>
      <c r="AJ29" s="28"/>
      <c r="AK29" s="225"/>
      <c r="AL29" s="29"/>
      <c r="AP29" s="29"/>
      <c r="BH29" s="236"/>
    </row>
    <row r="30" spans="1:60" ht="15" customHeight="1">
      <c r="A30" s="221"/>
      <c r="B30" s="302">
        <f>+'Ark1'!C1551</f>
        <v>2024</v>
      </c>
      <c r="C30" s="240">
        <f>+'Ark1'!L1551</f>
        <v>1</v>
      </c>
      <c r="D30" s="240" t="str">
        <f>VLOOKUP(C30,Klasse!$C$10:$D$26,2)</f>
        <v>P-</v>
      </c>
      <c r="E30" s="240">
        <f>+'Ark1'!H1551</f>
        <v>1</v>
      </c>
      <c r="F30" s="240">
        <f>+'Ark1'!J1551</f>
        <v>262</v>
      </c>
      <c r="G30" s="240" t="str">
        <f>VLOOKUP(F30,RNR!$A$1:$B$25,2)</f>
        <v>Strilalam</v>
      </c>
      <c r="H30" s="240" t="str">
        <f>+IF(I30=0,"",'Ark1'!Q1551)</f>
        <v/>
      </c>
      <c r="I30" s="376">
        <f>+'Ark1'!R1551</f>
        <v>0</v>
      </c>
      <c r="J30" s="241" t="str">
        <f>+IF(I30=0,"",'Ark1'!AG1551)</f>
        <v/>
      </c>
      <c r="K30" s="271">
        <f t="shared" si="0"/>
        <v>0</v>
      </c>
      <c r="L30" s="241" t="str">
        <f>+IF(I30=0,"",'Ark1'!AH1551)</f>
        <v/>
      </c>
      <c r="M30" s="603"/>
      <c r="N30" s="33" t="str">
        <f>+IF(I30=0,"",'Ark1'!U1551)</f>
        <v/>
      </c>
      <c r="O30" s="101"/>
      <c r="P30" s="391">
        <f>+'Ark1'!AJ1551</f>
        <v>0</v>
      </c>
      <c r="Q30" s="375"/>
      <c r="R30" s="272" t="str">
        <f>+IF(P30=0,"",'Ark1'!AK1551)</f>
        <v/>
      </c>
      <c r="S30" s="101"/>
      <c r="T30" s="272" t="str">
        <f>+IF(P30=0,"",'Ark1'!AL1551)</f>
        <v/>
      </c>
      <c r="U30" s="101"/>
      <c r="V30" s="242" t="str">
        <f>+IF(I30=0,"",'Ark1'!T1551)</f>
        <v/>
      </c>
      <c r="W30" s="243" t="str">
        <f>+IF(I30=0,"",'Ark1'!W1551)</f>
        <v/>
      </c>
      <c r="X30" s="243" t="str">
        <f>+IF(I30=0,"",'Ark1'!X1551)</f>
        <v/>
      </c>
      <c r="Y30" s="243" t="str">
        <f>+IF(I30=0,"",'Ark1'!Y1551)</f>
        <v/>
      </c>
      <c r="Z30" s="243" t="str">
        <f>+IF(I30=0,"",'Ark1'!Z1551)</f>
        <v/>
      </c>
      <c r="AA30" s="241" t="str">
        <f>+IF(I30=0,"",'Ark1'!AA1551)</f>
        <v/>
      </c>
      <c r="AB30" s="242" t="str">
        <f>+IF(I30=0,"",'Ark1'!AC1551)</f>
        <v/>
      </c>
      <c r="AC30" s="243" t="str">
        <f>+IF(I30=0,"",'Ark1'!AE1551)</f>
        <v/>
      </c>
      <c r="AD30" s="243" t="str">
        <f t="shared" si="1"/>
        <v/>
      </c>
      <c r="AE30" s="241" t="str">
        <f t="shared" si="2"/>
        <v/>
      </c>
      <c r="AF30" s="221"/>
      <c r="AG30" s="224"/>
      <c r="AI30" s="30"/>
      <c r="AJ30" s="28"/>
      <c r="AK30" s="225"/>
      <c r="AL30" s="29"/>
      <c r="AP30" s="29"/>
      <c r="BH30" s="236"/>
    </row>
    <row r="31" spans="1:60" ht="15" customHeight="1">
      <c r="A31" s="221"/>
      <c r="B31" s="302">
        <f>+'Ark1'!C1552</f>
        <v>2024</v>
      </c>
      <c r="C31" s="240">
        <f>+'Ark1'!L1552</f>
        <v>1</v>
      </c>
      <c r="D31" s="240" t="str">
        <f>VLOOKUP(C31,Klasse!$C$10:$D$26,2)</f>
        <v>P-</v>
      </c>
      <c r="E31" s="240">
        <f>+'Ark1'!H1552</f>
        <v>2</v>
      </c>
      <c r="F31" s="240">
        <f>+'Ark1'!J1552</f>
        <v>267</v>
      </c>
      <c r="G31" s="240" t="str">
        <f>VLOOKUP(F31,RNR!$A$1:$B$25,2)</f>
        <v>Dalpro</v>
      </c>
      <c r="H31" s="240">
        <f>+IF(I31=0,"",'Ark1'!Q1552)</f>
        <v>1</v>
      </c>
      <c r="I31" s="376">
        <f>+'Ark1'!R1552</f>
        <v>1</v>
      </c>
      <c r="J31" s="241">
        <f>+IF(I31=0,"",'Ark1'!AG1552)</f>
        <v>5.9031877213695398E-2</v>
      </c>
      <c r="K31" s="271">
        <f t="shared" si="0"/>
        <v>0.16920473773265651</v>
      </c>
      <c r="L31" s="241">
        <f>+IF(I31=0,"",'Ark1'!AH1552)</f>
        <v>3.8478311058666621E-2</v>
      </c>
      <c r="M31" s="603"/>
      <c r="N31" s="33">
        <f>+IF(I31=0,"",'Ark1'!U1552)</f>
        <v>7.5</v>
      </c>
      <c r="O31" s="101"/>
      <c r="P31" s="391">
        <f>+'Ark1'!AJ1552</f>
        <v>1</v>
      </c>
      <c r="Q31" s="375"/>
      <c r="R31" s="272">
        <f>+IF(P31=0,"",'Ark1'!AK1552)</f>
        <v>93.5</v>
      </c>
      <c r="S31" s="101"/>
      <c r="T31" s="272">
        <f>+IF(P31=0,"",'Ark1'!AL1552)</f>
        <v>9.1754300944625857</v>
      </c>
      <c r="U31" s="101"/>
      <c r="V31" s="242">
        <f>+IF(I31=0,"",'Ark1'!T1552)</f>
        <v>2</v>
      </c>
      <c r="W31" s="243">
        <f>+IF(I31=0,"",'Ark1'!W1552)</f>
        <v>0</v>
      </c>
      <c r="X31" s="243">
        <f>+IF(I31=0,"",'Ark1'!X1552)</f>
        <v>0</v>
      </c>
      <c r="Y31" s="243">
        <f>+IF(I31=0,"",'Ark1'!Y1552)</f>
        <v>0</v>
      </c>
      <c r="Z31" s="243">
        <f>+IF(I31=0,"",'Ark1'!Z1552)</f>
        <v>0</v>
      </c>
      <c r="AA31" s="241">
        <f>+IF(I31=0,"",'Ark1'!AA1552)</f>
        <v>0</v>
      </c>
      <c r="AB31" s="242">
        <f>+IF(I31=0,"",'Ark1'!AC1552)</f>
        <v>0</v>
      </c>
      <c r="AC31" s="243">
        <f>+IF(I31=0,"",'Ark1'!AE1552)</f>
        <v>0</v>
      </c>
      <c r="AD31" s="243">
        <f t="shared" si="1"/>
        <v>7.5</v>
      </c>
      <c r="AE31" s="241">
        <f t="shared" si="2"/>
        <v>1</v>
      </c>
      <c r="AF31" s="221"/>
      <c r="AG31" s="224"/>
      <c r="AI31" s="30"/>
      <c r="AJ31" s="28"/>
      <c r="AK31" s="225"/>
      <c r="AL31" s="29"/>
      <c r="AP31" s="29"/>
      <c r="BH31" s="236"/>
    </row>
    <row r="32" spans="1:60" ht="15" customHeight="1">
      <c r="A32" s="221"/>
      <c r="B32" s="302">
        <f>+'Ark1'!C1553</f>
        <v>2024</v>
      </c>
      <c r="C32" s="240">
        <f>+'Ark1'!L1553</f>
        <v>1</v>
      </c>
      <c r="D32" s="240" t="str">
        <f>VLOOKUP(C32,Klasse!$C$10:$D$26,2)</f>
        <v>P-</v>
      </c>
      <c r="E32" s="240">
        <f>+'Ark1'!H1553</f>
        <v>1</v>
      </c>
      <c r="F32" s="240">
        <f>+'Ark1'!J1553</f>
        <v>309</v>
      </c>
      <c r="G32" s="240" t="str">
        <f>VLOOKUP(F32,RNR!$A$1:$B$25,2)</f>
        <v>Malvik</v>
      </c>
      <c r="H32" s="240">
        <f>+IF(I32=0,"",'Ark1'!Q1553)</f>
        <v>30</v>
      </c>
      <c r="I32" s="376">
        <f>+'Ark1'!R1553</f>
        <v>78</v>
      </c>
      <c r="J32" s="241">
        <f>+IF(I32=0,"",'Ark1'!AG1553)</f>
        <v>7.6216533124877889E-2</v>
      </c>
      <c r="K32" s="271">
        <f t="shared" si="0"/>
        <v>13.197969543147208</v>
      </c>
      <c r="L32" s="241">
        <f>+IF(I32=0,"",'Ark1'!AH1553)</f>
        <v>2.1117407300189888E-2</v>
      </c>
      <c r="M32" s="603"/>
      <c r="N32" s="33">
        <f>+IF(I32=0,"",'Ark1'!U1553)</f>
        <v>5.4794871794871796</v>
      </c>
      <c r="O32" s="101"/>
      <c r="P32" s="391">
        <f>+'Ark1'!AJ1553</f>
        <v>75</v>
      </c>
      <c r="Q32" s="375"/>
      <c r="R32" s="272">
        <f>+IF(P32=0,"",'Ark1'!AK1553)</f>
        <v>82.124000000000009</v>
      </c>
      <c r="S32" s="101"/>
      <c r="T32" s="272">
        <f>+IF(P32=0,"",'Ark1'!AL1553)</f>
        <v>9.6019667772692561</v>
      </c>
      <c r="U32" s="101"/>
      <c r="V32" s="242">
        <f>+IF(I32=0,"",'Ark1'!T1553)</f>
        <v>2.2435897435897441</v>
      </c>
      <c r="W32" s="243">
        <f>+IF(I32=0,"",'Ark1'!W1553)</f>
        <v>0</v>
      </c>
      <c r="X32" s="243">
        <f>+IF(I32=0,"",'Ark1'!X1553)</f>
        <v>0</v>
      </c>
      <c r="Y32" s="243">
        <f>+IF(I32=0,"",'Ark1'!Y1553)</f>
        <v>0</v>
      </c>
      <c r="Z32" s="243">
        <f>+IF(I32=0,"",'Ark1'!Z1553)</f>
        <v>0</v>
      </c>
      <c r="AA32" s="241">
        <f>+IF(I32=0,"",'Ark1'!AA1553)</f>
        <v>2.4274265667605968</v>
      </c>
      <c r="AB32" s="242">
        <f>+IF(I32=0,"",'Ark1'!AC1553)</f>
        <v>0.48532033924994089</v>
      </c>
      <c r="AC32" s="243">
        <f>+IF(I32=0,"",'Ark1'!AE1553)</f>
        <v>42.539621924743507</v>
      </c>
      <c r="AD32" s="243">
        <f t="shared" si="1"/>
        <v>5.4794871794871796</v>
      </c>
      <c r="AE32" s="241">
        <f t="shared" si="2"/>
        <v>2.6</v>
      </c>
      <c r="AF32" s="221"/>
      <c r="AG32" s="224"/>
      <c r="AI32" s="30"/>
      <c r="AJ32" s="28"/>
      <c r="AK32" s="225"/>
      <c r="AL32" s="29"/>
      <c r="AP32" s="29"/>
      <c r="BH32" s="236"/>
    </row>
    <row r="33" spans="1:60" ht="15" customHeight="1">
      <c r="A33" s="221"/>
      <c r="B33" s="302">
        <f>+'Ark1'!C1554</f>
        <v>2024</v>
      </c>
      <c r="C33" s="240">
        <f>+'Ark1'!L1554</f>
        <v>1</v>
      </c>
      <c r="D33" s="240" t="str">
        <f>VLOOKUP(C33,Klasse!$C$10:$D$26,2)</f>
        <v>P-</v>
      </c>
      <c r="E33" s="240">
        <f>+'Ark1'!H1554</f>
        <v>2</v>
      </c>
      <c r="F33" s="240">
        <f>+'Ark1'!J1554</f>
        <v>470</v>
      </c>
      <c r="G33" s="240" t="str">
        <f>VLOOKUP(F33,RNR!$A$1:$B$25,2)</f>
        <v>Jens Eide</v>
      </c>
      <c r="H33" s="240">
        <f>+IF(I33=0,"",'Ark1'!Q1554)</f>
        <v>11</v>
      </c>
      <c r="I33" s="376">
        <f>+'Ark1'!R1554</f>
        <v>39</v>
      </c>
      <c r="J33" s="241">
        <f>+IF(I33=0,"",'Ark1'!AG1554)</f>
        <v>0.30359645025688919</v>
      </c>
      <c r="K33" s="271">
        <f t="shared" si="0"/>
        <v>6.5989847715736039</v>
      </c>
      <c r="L33" s="241">
        <f>+IF(I33=0,"",'Ark1'!AH1554)</f>
        <v>8.2135227402331437E-2</v>
      </c>
      <c r="M33" s="603"/>
      <c r="N33" s="33">
        <f>+IF(I33=0,"",'Ark1'!U1554)</f>
        <v>4.6717948717948721</v>
      </c>
      <c r="O33" s="101"/>
      <c r="P33" s="391">
        <f>+'Ark1'!AJ1554</f>
        <v>39</v>
      </c>
      <c r="Q33" s="375"/>
      <c r="R33" s="272">
        <f>+IF(P33=0,"",'Ark1'!AK1554)</f>
        <v>79.78205128205127</v>
      </c>
      <c r="S33" s="101"/>
      <c r="T33" s="272">
        <f>+IF(P33=0,"",'Ark1'!AL1554)</f>
        <v>9.5974091094062821</v>
      </c>
      <c r="U33" s="101"/>
      <c r="V33" s="242">
        <f>+IF(I33=0,"",'Ark1'!T1554)</f>
        <v>1.6923076923076923</v>
      </c>
      <c r="W33" s="243">
        <f>+IF(I33=0,"",'Ark1'!W1554)</f>
        <v>0</v>
      </c>
      <c r="X33" s="243">
        <f>+IF(I33=0,"",'Ark1'!X1554)</f>
        <v>0</v>
      </c>
      <c r="Y33" s="243">
        <f>+IF(I33=0,"",'Ark1'!Y1554)</f>
        <v>0</v>
      </c>
      <c r="Z33" s="243">
        <f>+IF(I33=0,"",'Ark1'!Z1554)</f>
        <v>0</v>
      </c>
      <c r="AA33" s="241">
        <f>+IF(I33=0,"",'Ark1'!AA1554)</f>
        <v>1.9121673456898125</v>
      </c>
      <c r="AB33" s="242">
        <f>+IF(I33=0,"",'Ark1'!AC1554)</f>
        <v>0.88154427885492737</v>
      </c>
      <c r="AC33" s="243">
        <f>+IF(I33=0,"",'Ark1'!AE1554)</f>
        <v>32.189379301272162</v>
      </c>
      <c r="AD33" s="243">
        <f t="shared" si="1"/>
        <v>4.6717948717948721</v>
      </c>
      <c r="AE33" s="241">
        <f t="shared" si="2"/>
        <v>3.5454545454545454</v>
      </c>
      <c r="AF33" s="221"/>
      <c r="AG33" s="224"/>
      <c r="AI33" s="30"/>
      <c r="AJ33" s="28"/>
      <c r="AK33" s="225"/>
      <c r="AL33" s="29"/>
      <c r="AP33" s="29"/>
      <c r="BH33" s="236"/>
    </row>
    <row r="34" spans="1:60" ht="15" customHeight="1">
      <c r="A34" s="221"/>
      <c r="B34" s="302">
        <f>+'Ark1'!C1555</f>
        <v>2024</v>
      </c>
      <c r="C34" s="240">
        <f>+'Ark1'!L1555</f>
        <v>1</v>
      </c>
      <c r="D34" s="240" t="str">
        <f>VLOOKUP(C34,Klasse!$C$10:$D$26,2)</f>
        <v>P-</v>
      </c>
      <c r="E34" s="240">
        <f>+'Ark1'!H1555</f>
        <v>2</v>
      </c>
      <c r="F34" s="240">
        <f>+'Ark1'!J1555</f>
        <v>629</v>
      </c>
      <c r="G34" s="240" t="str">
        <f>VLOOKUP(F34,RNR!$A$1:$B$25,2)</f>
        <v>Bø</v>
      </c>
      <c r="H34" s="240" t="str">
        <f>+IF(I34=0,"",'Ark1'!Q1555)</f>
        <v/>
      </c>
      <c r="I34" s="376">
        <f>+'Ark1'!R1555</f>
        <v>0</v>
      </c>
      <c r="J34" s="241" t="str">
        <f>+IF(I34=0,"",'Ark1'!AG1555)</f>
        <v/>
      </c>
      <c r="K34" s="271">
        <f t="shared" si="0"/>
        <v>0</v>
      </c>
      <c r="L34" s="241" t="str">
        <f>+IF(I34=0,"",'Ark1'!AH1555)</f>
        <v/>
      </c>
      <c r="M34" s="603"/>
      <c r="N34" s="33" t="str">
        <f>+IF(I34=0,"",'Ark1'!U1555)</f>
        <v/>
      </c>
      <c r="O34" s="101"/>
      <c r="P34" s="391">
        <f>+'Ark1'!AJ1555</f>
        <v>0</v>
      </c>
      <c r="Q34" s="375"/>
      <c r="R34" s="272" t="str">
        <f>+IF(P34=0,"",'Ark1'!AK1555)</f>
        <v/>
      </c>
      <c r="S34" s="101"/>
      <c r="T34" s="272" t="str">
        <f>+IF(P34=0,"",'Ark1'!AL1555)</f>
        <v/>
      </c>
      <c r="U34" s="101"/>
      <c r="V34" s="242" t="str">
        <f>+IF(I34=0,"",'Ark1'!T1555)</f>
        <v/>
      </c>
      <c r="W34" s="243" t="str">
        <f>+IF(I34=0,"",'Ark1'!W1555)</f>
        <v/>
      </c>
      <c r="X34" s="243" t="str">
        <f>+IF(I34=0,"",'Ark1'!X1555)</f>
        <v/>
      </c>
      <c r="Y34" s="243" t="str">
        <f>+IF(I34=0,"",'Ark1'!Y1555)</f>
        <v/>
      </c>
      <c r="Z34" s="243" t="str">
        <f>+IF(I34=0,"",'Ark1'!Z1555)</f>
        <v/>
      </c>
      <c r="AA34" s="241" t="str">
        <f>+IF(I34=0,"",'Ark1'!AA1555)</f>
        <v/>
      </c>
      <c r="AB34" s="242" t="str">
        <f>+IF(I34=0,"",'Ark1'!AC1555)</f>
        <v/>
      </c>
      <c r="AC34" s="243" t="str">
        <f>+IF(I34=0,"",'Ark1'!AE1555)</f>
        <v/>
      </c>
      <c r="AD34" s="243" t="str">
        <f t="shared" si="1"/>
        <v/>
      </c>
      <c r="AE34" s="241" t="str">
        <f t="shared" si="2"/>
        <v/>
      </c>
      <c r="AF34" s="221"/>
      <c r="AG34" s="224"/>
      <c r="AI34" s="30"/>
      <c r="AJ34" s="28"/>
      <c r="AK34" s="225"/>
      <c r="AL34" s="29"/>
      <c r="AP34" s="29"/>
      <c r="BH34" s="236"/>
    </row>
    <row r="35" spans="1:60" ht="15" customHeight="1">
      <c r="A35" s="221"/>
      <c r="B35" s="302">
        <f>+'Ark1'!C1556</f>
        <v>2024</v>
      </c>
      <c r="C35" s="240">
        <f>+'Ark1'!L1556</f>
        <v>1</v>
      </c>
      <c r="D35" s="240" t="str">
        <f>VLOOKUP(C35,Klasse!$C$10:$D$26,2)</f>
        <v>P-</v>
      </c>
      <c r="E35" s="240">
        <f>+'Ark1'!H1556</f>
        <v>1</v>
      </c>
      <c r="F35" s="240">
        <f>+'Ark1'!J1556</f>
        <v>643</v>
      </c>
      <c r="G35" s="240" t="str">
        <f>VLOOKUP(F35,RNR!$A$1:$B$25,2)</f>
        <v>Bjerka</v>
      </c>
      <c r="H35" s="240">
        <f>+IF(I35=0,"",'Ark1'!Q1556)</f>
        <v>11</v>
      </c>
      <c r="I35" s="376">
        <f>+'Ark1'!R1556</f>
        <v>19</v>
      </c>
      <c r="J35" s="241">
        <f>+IF(I35=0,"",'Ark1'!AG1556)</f>
        <v>3.4662677418177842E-2</v>
      </c>
      <c r="K35" s="271">
        <f t="shared" si="0"/>
        <v>3.2148900169204739</v>
      </c>
      <c r="L35" s="241">
        <f>+IF(I35=0,"",'Ark1'!AH1556)</f>
        <v>1.210297906184621E-2</v>
      </c>
      <c r="M35" s="603"/>
      <c r="N35" s="33">
        <f>+IF(I35=0,"",'Ark1'!U1556)</f>
        <v>6.5947368421052648</v>
      </c>
      <c r="O35" s="101"/>
      <c r="P35" s="391">
        <f>+'Ark1'!AJ1556</f>
        <v>19</v>
      </c>
      <c r="Q35" s="375"/>
      <c r="R35" s="272">
        <f>+IF(P35=0,"",'Ark1'!AK1556)</f>
        <v>84.668421052631558</v>
      </c>
      <c r="S35" s="101"/>
      <c r="T35" s="272">
        <f>+IF(P35=0,"",'Ark1'!AL1556)</f>
        <v>9.9327796619882118</v>
      </c>
      <c r="U35" s="101"/>
      <c r="V35" s="242">
        <f>+IF(I35=0,"",'Ark1'!T1556)</f>
        <v>4.1052631578947363</v>
      </c>
      <c r="W35" s="243">
        <f>+IF(I35=0,"",'Ark1'!W1556)</f>
        <v>5.2631578947368443</v>
      </c>
      <c r="X35" s="243">
        <f>+IF(I35=0,"",'Ark1'!X1556)</f>
        <v>0</v>
      </c>
      <c r="Y35" s="243">
        <f>+IF(I35=0,"",'Ark1'!Y1556)</f>
        <v>0</v>
      </c>
      <c r="Z35" s="243">
        <f>+IF(I35=0,"",'Ark1'!Z1556)</f>
        <v>0</v>
      </c>
      <c r="AA35" s="241">
        <f>+IF(I35=0,"",'Ark1'!AA1556)</f>
        <v>4.1756781591308822</v>
      </c>
      <c r="AB35" s="242">
        <f>+IF(I35=0,"",'Ark1'!AC1556)</f>
        <v>8.0058842625586824</v>
      </c>
      <c r="AC35" s="243">
        <f>+IF(I35=0,"",'Ark1'!AE1556)</f>
        <v>30.229788709724275</v>
      </c>
      <c r="AD35" s="243">
        <f t="shared" si="1"/>
        <v>6.5947368421052648</v>
      </c>
      <c r="AE35" s="241">
        <f t="shared" si="2"/>
        <v>1.7272727272727273</v>
      </c>
      <c r="AF35" s="221"/>
      <c r="AG35" s="224"/>
      <c r="AI35" s="30"/>
      <c r="AJ35" s="28"/>
      <c r="AK35" s="225"/>
      <c r="AL35" s="29"/>
      <c r="AP35" s="29"/>
      <c r="BH35" s="236"/>
    </row>
    <row r="36" spans="1:60" ht="15" customHeight="1">
      <c r="A36" s="221"/>
      <c r="B36" s="302">
        <f>+'Ark1'!C1557</f>
        <v>2024</v>
      </c>
      <c r="C36" s="240">
        <f>+'Ark1'!L1557</f>
        <v>1</v>
      </c>
      <c r="D36" s="240" t="str">
        <f>VLOOKUP(C36,Klasse!$C$10:$D$26,2)</f>
        <v>P-</v>
      </c>
      <c r="E36" s="240">
        <f>+'Ark1'!H1557</f>
        <v>2</v>
      </c>
      <c r="F36" s="240">
        <f>+'Ark1'!J1557</f>
        <v>704</v>
      </c>
      <c r="G36" s="240" t="str">
        <f>VLOOKUP(F36,RNR!$A$1:$B$25,2)</f>
        <v>Øre Vilt</v>
      </c>
      <c r="H36" s="240" t="str">
        <f>+IF(I36=0,"",'Ark1'!Q1557)</f>
        <v/>
      </c>
      <c r="I36" s="376">
        <f>+'Ark1'!R1557</f>
        <v>0</v>
      </c>
      <c r="J36" s="241" t="str">
        <f>+IF(I36=0,"",'Ark1'!AG1557)</f>
        <v/>
      </c>
      <c r="K36" s="271">
        <f t="shared" si="0"/>
        <v>0</v>
      </c>
      <c r="L36" s="241" t="str">
        <f>+IF(I36=0,"",'Ark1'!AH1557)</f>
        <v/>
      </c>
      <c r="M36" s="603"/>
      <c r="N36" s="33" t="str">
        <f>+IF(I36=0,"",'Ark1'!U1557)</f>
        <v/>
      </c>
      <c r="O36" s="101"/>
      <c r="P36" s="391">
        <f>+'Ark1'!AJ1557</f>
        <v>0</v>
      </c>
      <c r="Q36" s="375"/>
      <c r="R36" s="272" t="str">
        <f>+IF(P36=0,"",'Ark1'!AK1557)</f>
        <v/>
      </c>
      <c r="S36" s="101"/>
      <c r="T36" s="272" t="str">
        <f>+IF(P36=0,"",'Ark1'!AL1557)</f>
        <v/>
      </c>
      <c r="U36" s="101"/>
      <c r="V36" s="242" t="str">
        <f>+IF(I36=0,"",'Ark1'!T1557)</f>
        <v/>
      </c>
      <c r="W36" s="243" t="str">
        <f>+IF(I36=0,"",'Ark1'!W1557)</f>
        <v/>
      </c>
      <c r="X36" s="243" t="str">
        <f>+IF(I36=0,"",'Ark1'!X1557)</f>
        <v/>
      </c>
      <c r="Y36" s="243" t="str">
        <f>+IF(I36=0,"",'Ark1'!Y1557)</f>
        <v/>
      </c>
      <c r="Z36" s="243" t="str">
        <f>+IF(I36=0,"",'Ark1'!Z1557)</f>
        <v/>
      </c>
      <c r="AA36" s="241" t="str">
        <f>+IF(I36=0,"",'Ark1'!AA1557)</f>
        <v/>
      </c>
      <c r="AB36" s="242" t="str">
        <f>+IF(I36=0,"",'Ark1'!AC1557)</f>
        <v/>
      </c>
      <c r="AC36" s="243" t="str">
        <f>+IF(I36=0,"",'Ark1'!AE1557)</f>
        <v/>
      </c>
      <c r="AD36" s="243" t="str">
        <f t="shared" si="1"/>
        <v/>
      </c>
      <c r="AE36" s="241" t="str">
        <f t="shared" si="2"/>
        <v/>
      </c>
      <c r="AF36" s="221"/>
      <c r="AG36" s="224"/>
      <c r="AI36" s="30"/>
      <c r="AJ36" s="28"/>
      <c r="AK36" s="225"/>
      <c r="AL36" s="29"/>
      <c r="AP36" s="29"/>
      <c r="BH36" s="236"/>
    </row>
    <row r="37" spans="1:60" ht="15" customHeight="1">
      <c r="A37" s="221"/>
      <c r="B37" s="302">
        <f>+'Ark1'!C1558</f>
        <v>2024</v>
      </c>
      <c r="C37" s="240">
        <f>+'Ark1'!L1558</f>
        <v>1</v>
      </c>
      <c r="D37" s="240" t="str">
        <f>VLOOKUP(C37,Klasse!$C$10:$D$26,2)</f>
        <v>P-</v>
      </c>
      <c r="E37" s="240">
        <f>+'Ark1'!H1558</f>
        <v>1</v>
      </c>
      <c r="F37" s="240">
        <f>+'Ark1'!J1558</f>
        <v>802</v>
      </c>
      <c r="G37" s="240" t="str">
        <f>VLOOKUP(F37,RNR!$A$1:$B$25,2)</f>
        <v>Karasjok</v>
      </c>
      <c r="H37" s="240">
        <f>+IF(I37=0,"",'Ark1'!Q1558)</f>
        <v>3</v>
      </c>
      <c r="I37" s="376">
        <f>+'Ark1'!R1558</f>
        <v>24</v>
      </c>
      <c r="J37" s="241">
        <f>+IF(I37=0,"",'Ark1'!AG1558)</f>
        <v>0.22682166146867025</v>
      </c>
      <c r="K37" s="271">
        <f t="shared" si="0"/>
        <v>4.0609137055837561</v>
      </c>
      <c r="L37" s="241">
        <f>+IF(I37=0,"",'Ark1'!AH1558)</f>
        <v>6.2250012131127921E-2</v>
      </c>
      <c r="M37" s="603"/>
      <c r="N37" s="33">
        <f>+IF(I37=0,"",'Ark1'!U1558)</f>
        <v>5.6125000000000007</v>
      </c>
      <c r="O37" s="101"/>
      <c r="P37" s="391">
        <f>+'Ark1'!AJ1558</f>
        <v>24</v>
      </c>
      <c r="Q37" s="375"/>
      <c r="R37" s="272">
        <f>+IF(P37=0,"",'Ark1'!AK1558)</f>
        <v>84.666666666666643</v>
      </c>
      <c r="S37" s="101"/>
      <c r="T37" s="272">
        <f>+IF(P37=0,"",'Ark1'!AL1558)</f>
        <v>9.1561116787043755</v>
      </c>
      <c r="U37" s="101"/>
      <c r="V37" s="242">
        <f>+IF(I37=0,"",'Ark1'!T1558)</f>
        <v>1.9583333333333328</v>
      </c>
      <c r="W37" s="243">
        <f>+IF(I37=0,"",'Ark1'!W1558)</f>
        <v>0</v>
      </c>
      <c r="X37" s="243">
        <f>+IF(I37=0,"",'Ark1'!X1558)</f>
        <v>0</v>
      </c>
      <c r="Y37" s="243">
        <f>+IF(I37=0,"",'Ark1'!Y1558)</f>
        <v>0</v>
      </c>
      <c r="Z37" s="243">
        <f>+IF(I37=0,"",'Ark1'!Z1558)</f>
        <v>0</v>
      </c>
      <c r="AA37" s="241">
        <f>+IF(I37=0,"",'Ark1'!AA1558)</f>
        <v>1.3311375148095419</v>
      </c>
      <c r="AB37" s="242">
        <f>+IF(I37=0,"",'Ark1'!AC1558)</f>
        <v>0.35108957388234874</v>
      </c>
      <c r="AC37" s="243">
        <f>+IF(I37=0,"",'Ark1'!AE1558)</f>
        <v>32.207406766976405</v>
      </c>
      <c r="AD37" s="243">
        <f>IF(I37=0,"",N41/C37)</f>
        <v>5.6125000000000007</v>
      </c>
      <c r="AE37" s="241">
        <f t="shared" si="2"/>
        <v>8</v>
      </c>
      <c r="AF37" s="221"/>
      <c r="AG37" s="224"/>
      <c r="AI37" s="30"/>
      <c r="AJ37" s="28"/>
      <c r="AK37" s="225"/>
      <c r="AL37" s="29"/>
      <c r="AP37" s="29"/>
      <c r="BH37" s="236"/>
    </row>
    <row r="38" spans="1:60" ht="14.1" customHeight="1">
      <c r="A38" s="221"/>
      <c r="B38" s="221"/>
      <c r="C38" s="221"/>
      <c r="D38" s="221"/>
      <c r="E38" s="221"/>
      <c r="F38" s="221"/>
      <c r="G38" s="221"/>
      <c r="H38" s="221"/>
      <c r="I38" s="372"/>
      <c r="J38" s="222"/>
      <c r="K38" s="222"/>
      <c r="L38" s="222"/>
      <c r="M38" s="603"/>
      <c r="N38" s="221"/>
      <c r="O38" s="101"/>
      <c r="P38" s="372"/>
      <c r="Q38" s="375"/>
      <c r="R38" s="101"/>
      <c r="S38" s="101"/>
      <c r="T38" s="101"/>
      <c r="U38" s="101"/>
      <c r="V38" s="221"/>
      <c r="W38" s="223"/>
      <c r="X38" s="223"/>
      <c r="Y38" s="223"/>
      <c r="Z38" s="223"/>
      <c r="AA38" s="223"/>
      <c r="AB38" s="221"/>
      <c r="AC38" s="223"/>
      <c r="AD38" s="223"/>
      <c r="AE38" s="223"/>
      <c r="AF38" s="221"/>
      <c r="AG38" s="224"/>
      <c r="AI38" s="30"/>
      <c r="AJ38" s="28"/>
      <c r="AK38" s="225"/>
      <c r="AL38" s="29"/>
      <c r="AP38" s="29"/>
      <c r="BH38" s="236"/>
    </row>
    <row r="39" spans="1:60" ht="21">
      <c r="A39" s="221"/>
      <c r="B39" s="221"/>
      <c r="C39" s="221"/>
      <c r="D39" s="270" t="s">
        <v>29</v>
      </c>
      <c r="E39" s="221"/>
      <c r="F39" s="221"/>
      <c r="G39" s="221"/>
      <c r="H39" s="221"/>
      <c r="I39" s="363">
        <f>SUM(I41:I65)</f>
        <v>2652</v>
      </c>
      <c r="J39" s="222"/>
      <c r="K39" s="222"/>
      <c r="L39" s="222"/>
      <c r="M39" s="222"/>
      <c r="N39" s="269">
        <f>+Klasse!M11</f>
        <v>8.3291101055806998</v>
      </c>
      <c r="O39" s="101"/>
      <c r="P39" s="391">
        <f>SUM(P41:P65)</f>
        <v>2584</v>
      </c>
      <c r="Q39" s="375"/>
      <c r="R39" s="269">
        <f>+Klasse!T11</f>
        <v>87.624290099769652</v>
      </c>
      <c r="S39" s="101"/>
      <c r="T39" s="269">
        <f>+Klasse!V11</f>
        <v>11.460717956303622</v>
      </c>
      <c r="U39" s="101"/>
      <c r="V39" s="221"/>
      <c r="W39" s="223"/>
      <c r="X39" s="223"/>
      <c r="Y39" s="223"/>
      <c r="Z39" s="223"/>
      <c r="AA39" s="223"/>
      <c r="AB39" s="221"/>
      <c r="AC39" s="223"/>
      <c r="AD39" s="239"/>
      <c r="AE39" s="237"/>
      <c r="AF39" s="221"/>
      <c r="AG39" s="224"/>
      <c r="AI39" s="30"/>
      <c r="AJ39" s="28"/>
      <c r="AK39" s="225"/>
      <c r="AL39" s="29"/>
      <c r="AP39" s="29"/>
      <c r="BH39" s="236"/>
    </row>
    <row r="40" spans="1:60" ht="14.1" customHeight="1">
      <c r="A40" s="221"/>
      <c r="B40" s="221"/>
      <c r="C40" s="221"/>
      <c r="D40" s="221"/>
      <c r="E40" s="221"/>
      <c r="F40" s="221"/>
      <c r="G40" s="221"/>
      <c r="H40" s="238"/>
      <c r="I40" s="372"/>
      <c r="J40" s="222"/>
      <c r="K40" s="237"/>
      <c r="L40" s="222"/>
      <c r="M40" s="222"/>
      <c r="N40" s="222"/>
      <c r="O40" s="101"/>
      <c r="P40" s="372"/>
      <c r="Q40" s="372"/>
      <c r="R40" s="101"/>
      <c r="S40" s="101"/>
      <c r="T40" s="101"/>
      <c r="U40" s="101"/>
      <c r="V40" s="238"/>
      <c r="W40" s="223"/>
      <c r="X40" s="223"/>
      <c r="Y40" s="223"/>
      <c r="Z40" s="223"/>
      <c r="AA40" s="239"/>
      <c r="AB40" s="221"/>
      <c r="AC40" s="239"/>
      <c r="AD40" s="239"/>
      <c r="AE40" s="237"/>
      <c r="AF40" s="221"/>
      <c r="AG40" s="224"/>
      <c r="AI40" s="30"/>
      <c r="AJ40" s="28"/>
      <c r="AK40" s="225"/>
      <c r="AL40" s="29"/>
      <c r="AP40" s="29"/>
      <c r="BH40" s="236"/>
    </row>
    <row r="41" spans="1:60" ht="14.1" customHeight="1">
      <c r="A41" s="221"/>
      <c r="B41" s="302">
        <f>+'Ark1'!C1566</f>
        <v>2024</v>
      </c>
      <c r="C41" s="29">
        <f>+'Ark1'!L1559</f>
        <v>2</v>
      </c>
      <c r="D41" s="240" t="str">
        <f>VLOOKUP(C41,Klasse!$C$10:$D$26,2)</f>
        <v>P</v>
      </c>
      <c r="E41" s="29">
        <f>+'Ark1'!H1559</f>
        <v>1</v>
      </c>
      <c r="F41" s="29">
        <f>+'Ark1'!J1559</f>
        <v>103</v>
      </c>
      <c r="G41" s="29" t="str">
        <f>VLOOKUP(F41,RNR!$A$1:$B$25,2)</f>
        <v>Rudshøgda</v>
      </c>
      <c r="H41" s="29" t="str">
        <f>+IF(I41=0,"",'Ark1'!Q1559)</f>
        <v/>
      </c>
      <c r="I41" s="362">
        <f>+'Ark1'!R1559</f>
        <v>0</v>
      </c>
      <c r="J41" s="30" t="str">
        <f>+IF(I41=0,"",'Ark1'!AG1559)</f>
        <v/>
      </c>
      <c r="K41" s="272">
        <f t="shared" ref="K41:K42" si="3">100*I41/$I$39</f>
        <v>0</v>
      </c>
      <c r="L41" s="30" t="str">
        <f>+IF(I41=0,"",'Ark1'!AH1559)</f>
        <v/>
      </c>
      <c r="M41" s="603"/>
      <c r="N41" s="33">
        <f>+IF(I37=0,"",'Ark1'!U1558)</f>
        <v>5.6125000000000007</v>
      </c>
      <c r="O41" s="101"/>
      <c r="P41" s="391">
        <f>+'Ark1'!AJ1558</f>
        <v>24</v>
      </c>
      <c r="Q41" s="375"/>
      <c r="R41" s="272">
        <f>+IF(P41=0,"",'Ark1'!AK1558)</f>
        <v>84.666666666666643</v>
      </c>
      <c r="S41" s="101"/>
      <c r="T41" s="272">
        <f>+IF(P41=0,"",'Ark1'!AL1558)</f>
        <v>9.1561116787043755</v>
      </c>
      <c r="U41" s="101"/>
      <c r="V41" s="28" t="str">
        <f>+IF(I41=0,"",'Ark1'!T1559)</f>
        <v/>
      </c>
      <c r="W41" s="35" t="str">
        <f>+IF(I41=0,"",'Ark1'!W1559)</f>
        <v/>
      </c>
      <c r="X41" s="35" t="str">
        <f>+IF(I41=0,"",'Ark1'!X1559)</f>
        <v/>
      </c>
      <c r="Y41" s="35" t="str">
        <f>+IF(I41=0,"",'Ark1'!Y1559)</f>
        <v/>
      </c>
      <c r="Z41" s="35" t="str">
        <f>+IF(I41=0,"",'Ark1'!Z1559)</f>
        <v/>
      </c>
      <c r="AA41" s="30" t="str">
        <f>+IF(I41=0,"",'Ark1'!AA1559)</f>
        <v/>
      </c>
      <c r="AB41" s="28" t="str">
        <f>+IF(I41=0,"",'Ark1'!AC1559)</f>
        <v/>
      </c>
      <c r="AC41" s="35" t="str">
        <f>+IF(I41=0,"",'Ark1'!AE1559)</f>
        <v/>
      </c>
      <c r="AD41" s="35" t="str">
        <f>IF(I41=0,"",#REF!/C41)</f>
        <v/>
      </c>
      <c r="AE41" s="30" t="str">
        <f t="shared" ref="AE41:AE65" si="4">IF(I41=0,"",I41/H41)</f>
        <v/>
      </c>
      <c r="AF41" s="221"/>
      <c r="AG41" s="224"/>
      <c r="AI41" s="30"/>
      <c r="AJ41" s="28"/>
      <c r="AK41" s="225"/>
      <c r="AL41" s="29"/>
      <c r="AP41" s="29"/>
    </row>
    <row r="42" spans="1:60" ht="14.1" customHeight="1">
      <c r="A42" s="221"/>
      <c r="B42" s="302">
        <f>+'Ark1'!C1567</f>
        <v>2024</v>
      </c>
      <c r="C42" s="29">
        <f>+'Ark1'!L1560</f>
        <v>2</v>
      </c>
      <c r="D42" s="240" t="str">
        <f>VLOOKUP(C42,Klasse!$C$10:$D$26,2)</f>
        <v>P</v>
      </c>
      <c r="E42" s="29">
        <f>+'Ark1'!H1560</f>
        <v>2</v>
      </c>
      <c r="F42" s="29">
        <f>+'Ark1'!J1560</f>
        <v>106</v>
      </c>
      <c r="G42" s="29" t="str">
        <f>VLOOKUP(F42,RNR!$A$1:$B$25,2)</f>
        <v>Furuseth</v>
      </c>
      <c r="H42" s="29">
        <f>+IF(I42=0,"",'Ark1'!Q1560)</f>
        <v>29</v>
      </c>
      <c r="I42" s="362">
        <f>+'Ark1'!R1560</f>
        <v>47</v>
      </c>
      <c r="J42" s="30">
        <f>+IF(I42=0,"",'Ark1'!AG1560)</f>
        <v>0.12306886619533908</v>
      </c>
      <c r="K42" s="272">
        <f t="shared" si="3"/>
        <v>1.7722473604826545</v>
      </c>
      <c r="L42" s="30">
        <f>+IF(I42=0,"",'Ark1'!AH1560)</f>
        <v>5.956866305126024E-2</v>
      </c>
      <c r="M42" s="603"/>
      <c r="N42" s="33" t="str">
        <f>+IF(I38=0,"",'Ark1'!U1559)</f>
        <v/>
      </c>
      <c r="O42" s="101"/>
      <c r="P42" s="391">
        <f>+'Ark1'!AJ1559</f>
        <v>0</v>
      </c>
      <c r="Q42" s="375"/>
      <c r="R42" s="272" t="str">
        <f>+IF(P42=0,"",'Ark1'!AK1559)</f>
        <v/>
      </c>
      <c r="S42" s="101"/>
      <c r="T42" s="272" t="str">
        <f>+IF(P42=0,"",'Ark1'!AL1559)</f>
        <v/>
      </c>
      <c r="U42" s="101"/>
      <c r="V42" s="28">
        <f>+IF(I42=0,"",'Ark1'!T1560)</f>
        <v>2.5957446808510642</v>
      </c>
      <c r="W42" s="35">
        <f>+IF(I42=0,"",'Ark1'!W1560)</f>
        <v>0</v>
      </c>
      <c r="X42" s="35">
        <f>+IF(I42=0,"",'Ark1'!X1560)</f>
        <v>12.765957446808516</v>
      </c>
      <c r="Y42" s="35">
        <f>+IF(I42=0,"",'Ark1'!Y1560)</f>
        <v>0</v>
      </c>
      <c r="Z42" s="35">
        <f>+IF(I42=0,"",'Ark1'!Z1560)</f>
        <v>0</v>
      </c>
      <c r="AA42" s="30">
        <f>+IF(I42=0,"",'Ark1'!AA1560)</f>
        <v>4.6318899714924919</v>
      </c>
      <c r="AB42" s="28">
        <f>+IF(I42=0,"",'Ark1'!AC1560)</f>
        <v>1.0848977688495289</v>
      </c>
      <c r="AC42" s="35">
        <f>+IF(I42=0,"",'Ark1'!AE1560)</f>
        <v>30.828325085023287</v>
      </c>
      <c r="AD42" s="35" t="e">
        <f t="shared" ref="AD42:AD65" si="5">IF(I42=0,"",N42/C42)</f>
        <v>#VALUE!</v>
      </c>
      <c r="AE42" s="30">
        <f t="shared" si="4"/>
        <v>1.6206896551724137</v>
      </c>
      <c r="AF42" s="221"/>
      <c r="AG42" s="224"/>
      <c r="AI42" s="30"/>
      <c r="AJ42" s="28"/>
      <c r="AK42" s="225"/>
      <c r="AL42" s="29"/>
      <c r="AP42" s="29"/>
    </row>
    <row r="43" spans="1:60" ht="14.1" customHeight="1">
      <c r="A43" s="221"/>
      <c r="B43" s="302">
        <f>+'Ark1'!C1568</f>
        <v>2024</v>
      </c>
      <c r="C43" s="29">
        <f>+'Ark1'!L1561</f>
        <v>2</v>
      </c>
      <c r="D43" s="240" t="str">
        <f>VLOOKUP(C43,Klasse!$C$10:$D$26,2)</f>
        <v>P</v>
      </c>
      <c r="E43" s="29">
        <f>+'Ark1'!H1561</f>
        <v>1</v>
      </c>
      <c r="F43" s="29">
        <f>+'Ark1'!J1561</f>
        <v>110</v>
      </c>
      <c r="G43" s="29" t="str">
        <f>VLOOKUP(F43,RNR!$A$1:$B$25,2)</f>
        <v>Gol</v>
      </c>
      <c r="H43" s="29">
        <f>+IF(I43=0,"",'Ark1'!Q1561)</f>
        <v>80</v>
      </c>
      <c r="I43" s="362">
        <f>+'Ark1'!R1561</f>
        <v>120</v>
      </c>
      <c r="J43" s="30">
        <f>+IF(I43=0,"",'Ark1'!AG1561)</f>
        <v>0.10032941491229536</v>
      </c>
      <c r="K43" s="272">
        <f t="shared" ref="K43:K65" si="6">100*I43/$I$39</f>
        <v>4.5248868778280542</v>
      </c>
      <c r="L43" s="30">
        <f>+IF(I43=0,"",'Ark1'!AH1561)</f>
        <v>5.560864286177232E-2</v>
      </c>
      <c r="M43" s="603"/>
      <c r="N43" s="33">
        <f>+IF(I39=0,"",'Ark1'!U1560)</f>
        <v>10.253191489361702</v>
      </c>
      <c r="O43" s="101"/>
      <c r="P43" s="391">
        <f>+'Ark1'!AJ1560</f>
        <v>46</v>
      </c>
      <c r="Q43" s="375"/>
      <c r="R43" s="272">
        <f>+IF(P43=0,"",'Ark1'!AK1560)</f>
        <v>92.797826086956519</v>
      </c>
      <c r="S43" s="101"/>
      <c r="T43" s="272">
        <f>+IF(P43=0,"",'Ark1'!AL1560)</f>
        <v>12.214242985758736</v>
      </c>
      <c r="U43" s="101"/>
      <c r="V43" s="28">
        <f>+IF(I43=0,"",'Ark1'!T1561)</f>
        <v>2.5916666666666672</v>
      </c>
      <c r="W43" s="35">
        <f>+IF(I43=0,"",'Ark1'!W1561)</f>
        <v>0</v>
      </c>
      <c r="X43" s="35">
        <f>+IF(I43=0,"",'Ark1'!X1561)</f>
        <v>30</v>
      </c>
      <c r="Y43" s="35">
        <f>+IF(I43=0,"",'Ark1'!Y1561)</f>
        <v>8.3333333333333357</v>
      </c>
      <c r="Z43" s="35">
        <f>+IF(I43=0,"",'Ark1'!Z1561)</f>
        <v>0</v>
      </c>
      <c r="AA43" s="30">
        <f>+IF(I43=0,"",'Ark1'!AA1561)</f>
        <v>6.6962698986491924</v>
      </c>
      <c r="AB43" s="28">
        <f>+IF(I43=0,"",'Ark1'!AC1561)</f>
        <v>0.70113994482002129</v>
      </c>
      <c r="AC43" s="35">
        <f>+IF(I43=0,"",'Ark1'!AE1561)</f>
        <v>42.841767811289799</v>
      </c>
      <c r="AD43" s="35">
        <f t="shared" si="5"/>
        <v>5.1265957446808512</v>
      </c>
      <c r="AE43" s="30">
        <f t="shared" si="4"/>
        <v>1.5</v>
      </c>
      <c r="AF43" s="221"/>
      <c r="AG43" s="224"/>
      <c r="AI43" s="30"/>
      <c r="AJ43" s="28"/>
      <c r="AK43" s="225"/>
      <c r="AL43" s="29"/>
      <c r="AP43" s="29"/>
    </row>
    <row r="44" spans="1:60" ht="14.1" customHeight="1">
      <c r="A44" s="221"/>
      <c r="B44" s="302">
        <f>+'Ark1'!C1569</f>
        <v>2024</v>
      </c>
      <c r="C44" s="29">
        <f>+'Ark1'!L1562</f>
        <v>2</v>
      </c>
      <c r="D44" s="240" t="str">
        <f>VLOOKUP(C44,Klasse!$C$10:$D$26,2)</f>
        <v>P</v>
      </c>
      <c r="E44" s="29">
        <f>+'Ark1'!H1562</f>
        <v>1</v>
      </c>
      <c r="F44" s="29">
        <f>+'Ark1'!J1562</f>
        <v>111</v>
      </c>
      <c r="G44" s="29" t="str">
        <f>VLOOKUP(F44,RNR!$A$1:$B$25,2)</f>
        <v>Forus</v>
      </c>
      <c r="H44" s="29">
        <f>+IF(I44=0,"",'Ark1'!Q1562)</f>
        <v>50</v>
      </c>
      <c r="I44" s="362">
        <f>+'Ark1'!R1562</f>
        <v>69</v>
      </c>
      <c r="J44" s="30">
        <f>+IF(I44=0,"",'Ark1'!AG1562)</f>
        <v>5.8293766791139352E-2</v>
      </c>
      <c r="K44" s="272">
        <f t="shared" si="6"/>
        <v>2.6018099547511313</v>
      </c>
      <c r="L44" s="30">
        <f>+IF(I44=0,"",'Ark1'!AH1562)</f>
        <v>3.4440632694234558E-2</v>
      </c>
      <c r="M44" s="603"/>
      <c r="N44" s="33" t="str">
        <f>+IF(I40=0,"",'Ark1'!U1561)</f>
        <v/>
      </c>
      <c r="O44" s="101"/>
      <c r="P44" s="391">
        <f>+'Ark1'!AJ1561</f>
        <v>120</v>
      </c>
      <c r="Q44" s="375"/>
      <c r="R44" s="272">
        <f>+IF(P44=0,"",'Ark1'!AK1561)</f>
        <v>94.252499999999998</v>
      </c>
      <c r="S44" s="101"/>
      <c r="T44" s="272">
        <f>+IF(P44=0,"",'Ark1'!AL1561)</f>
        <v>12.334854425707977</v>
      </c>
      <c r="U44" s="101"/>
      <c r="V44" s="28">
        <f>+IF(I44=0,"",'Ark1'!T1562)</f>
        <v>2.5797101449275361</v>
      </c>
      <c r="W44" s="35">
        <f>+IF(I44=0,"",'Ark1'!W1562)</f>
        <v>0</v>
      </c>
      <c r="X44" s="35">
        <f>+IF(I44=0,"",'Ark1'!X1562)</f>
        <v>20.289855072463769</v>
      </c>
      <c r="Y44" s="35">
        <f>+IF(I44=0,"",'Ark1'!Y1562)</f>
        <v>1.4492753623188404</v>
      </c>
      <c r="Z44" s="35">
        <f>+IF(I44=0,"",'Ark1'!Z1562)</f>
        <v>0</v>
      </c>
      <c r="AA44" s="30">
        <f>+IF(I44=0,"",'Ark1'!AA1562)</f>
        <v>4.500277010774222</v>
      </c>
      <c r="AB44" s="28">
        <f>+IF(I44=0,"",'Ark1'!AC1562)</f>
        <v>0.62335690340888683</v>
      </c>
      <c r="AC44" s="35">
        <f>+IF(I44=0,"",'Ark1'!AE1562)</f>
        <v>13.772906208017796</v>
      </c>
      <c r="AD44" s="35" t="e">
        <f t="shared" si="5"/>
        <v>#VALUE!</v>
      </c>
      <c r="AE44" s="30">
        <f t="shared" si="4"/>
        <v>1.38</v>
      </c>
      <c r="AF44" s="221"/>
      <c r="AG44" s="224"/>
      <c r="AI44" s="30"/>
      <c r="AJ44" s="28"/>
      <c r="AK44" s="225"/>
      <c r="AL44" s="29"/>
      <c r="AP44" s="29"/>
    </row>
    <row r="45" spans="1:60" ht="14.1" customHeight="1">
      <c r="A45" s="221"/>
      <c r="B45" s="302">
        <f>+'Ark1'!C1570</f>
        <v>2024</v>
      </c>
      <c r="C45" s="29">
        <f>+'Ark1'!L1563</f>
        <v>2</v>
      </c>
      <c r="D45" s="240" t="str">
        <f>VLOOKUP(C45,Klasse!$C$10:$D$26,2)</f>
        <v>P</v>
      </c>
      <c r="E45" s="29">
        <f>+'Ark1'!H1563</f>
        <v>1</v>
      </c>
      <c r="F45" s="29">
        <f>+'Ark1'!J1563</f>
        <v>116</v>
      </c>
      <c r="G45" s="29" t="str">
        <f>VLOOKUP(F45,RNR!$A$1:$B$25,2)</f>
        <v>Sandeid</v>
      </c>
      <c r="H45" s="29">
        <f>+IF(I45=0,"",'Ark1'!Q1563)</f>
        <v>67</v>
      </c>
      <c r="I45" s="362">
        <f>+'Ark1'!R1563</f>
        <v>133</v>
      </c>
      <c r="J45" s="30">
        <f>+IF(I45=0,"",'Ark1'!AG1563)</f>
        <v>0.15724199898324723</v>
      </c>
      <c r="K45" s="272">
        <f t="shared" si="6"/>
        <v>5.0150829562594268</v>
      </c>
      <c r="L45" s="30">
        <f>+IF(I45=0,"",'Ark1'!AH1563)</f>
        <v>7.6264807137837357E-2</v>
      </c>
      <c r="M45" s="603"/>
      <c r="N45" s="33" t="str">
        <f>+IF(I41=0,"",'Ark1'!U1562)</f>
        <v/>
      </c>
      <c r="O45" s="101"/>
      <c r="P45" s="391">
        <f>+'Ark1'!AJ1562</f>
        <v>69</v>
      </c>
      <c r="Q45" s="375"/>
      <c r="R45" s="272">
        <f>+IF(P45=0,"",'Ark1'!AK1562)</f>
        <v>99.084057971014431</v>
      </c>
      <c r="S45" s="101"/>
      <c r="T45" s="272">
        <f>+IF(P45=0,"",'Ark1'!AL1562)</f>
        <v>12.277928463041484</v>
      </c>
      <c r="U45" s="101"/>
      <c r="V45" s="28">
        <f>+IF(I45=0,"",'Ark1'!T1563)</f>
        <v>2.511278195488722</v>
      </c>
      <c r="W45" s="35">
        <f>+IF(I45=0,"",'Ark1'!W1563)</f>
        <v>0</v>
      </c>
      <c r="X45" s="35">
        <f>+IF(I45=0,"",'Ark1'!X1563)</f>
        <v>9.7744360902255618</v>
      </c>
      <c r="Y45" s="35">
        <f>+IF(I45=0,"",'Ark1'!Y1563)</f>
        <v>0.75187969924812015</v>
      </c>
      <c r="Z45" s="35">
        <f>+IF(I45=0,"",'Ark1'!Z1563)</f>
        <v>0.75187969924812015</v>
      </c>
      <c r="AA45" s="30">
        <f>+IF(I45=0,"",'Ark1'!AA1563)</f>
        <v>6.0297336449128531</v>
      </c>
      <c r="AB45" s="28">
        <f>+IF(I45=0,"",'Ark1'!AC1563)</f>
        <v>0.64442713796138573</v>
      </c>
      <c r="AC45" s="35">
        <f>+IF(I45=0,"",'Ark1'!AE1563)</f>
        <v>63.384987913865643</v>
      </c>
      <c r="AD45" s="35" t="e">
        <f t="shared" si="5"/>
        <v>#VALUE!</v>
      </c>
      <c r="AE45" s="30">
        <f t="shared" si="4"/>
        <v>1.9850746268656716</v>
      </c>
      <c r="AF45" s="221"/>
      <c r="AG45" s="224"/>
      <c r="AI45" s="30"/>
      <c r="AJ45" s="28"/>
      <c r="AK45" s="225"/>
      <c r="AL45" s="29"/>
      <c r="AP45" s="29"/>
    </row>
    <row r="46" spans="1:60" ht="14.1" customHeight="1">
      <c r="A46" s="221"/>
      <c r="B46" s="302">
        <f>+'Ark1'!C1571</f>
        <v>2024</v>
      </c>
      <c r="C46" s="29">
        <f>+'Ark1'!L1564</f>
        <v>2</v>
      </c>
      <c r="D46" s="240" t="str">
        <f>VLOOKUP(C46,Klasse!$C$10:$D$26,2)</f>
        <v>P</v>
      </c>
      <c r="E46" s="29">
        <f>+'Ark1'!H1564</f>
        <v>2</v>
      </c>
      <c r="F46" s="29">
        <f>+'Ark1'!J1564</f>
        <v>117</v>
      </c>
      <c r="G46" s="29" t="str">
        <f>VLOOKUP(F46,RNR!$A$1:$B$25,2)</f>
        <v>Jæren</v>
      </c>
      <c r="H46" s="29">
        <f>+IF(I46=0,"",'Ark1'!Q1564)</f>
        <v>59</v>
      </c>
      <c r="I46" s="362">
        <f>+'Ark1'!R1564</f>
        <v>120</v>
      </c>
      <c r="J46" s="30">
        <f>+IF(I46=0,"",'Ark1'!AG1564)</f>
        <v>0.20270270270270277</v>
      </c>
      <c r="K46" s="272">
        <f t="shared" si="6"/>
        <v>4.5248868778280542</v>
      </c>
      <c r="L46" s="30">
        <f>+IF(I46=0,"",'Ark1'!AH1564)</f>
        <v>9.7422845488715215E-2</v>
      </c>
      <c r="M46" s="603"/>
      <c r="N46" s="33">
        <f>+IF(I42=0,"",'Ark1'!U1563)</f>
        <v>9.450375939849625</v>
      </c>
      <c r="O46" s="101"/>
      <c r="P46" s="391">
        <f>+'Ark1'!AJ1563</f>
        <v>130</v>
      </c>
      <c r="Q46" s="375"/>
      <c r="R46" s="272">
        <f>+IF(P46=0,"",'Ark1'!AK1563)</f>
        <v>89.523846153846108</v>
      </c>
      <c r="S46" s="101"/>
      <c r="T46" s="272">
        <f>+IF(P46=0,"",'Ark1'!AL1563)</f>
        <v>11.718597605543621</v>
      </c>
      <c r="U46" s="101"/>
      <c r="V46" s="28">
        <f>+IF(I46=0,"",'Ark1'!T1564)</f>
        <v>2.3166666666666673</v>
      </c>
      <c r="W46" s="35">
        <f>+IF(I46=0,"",'Ark1'!W1564)</f>
        <v>0</v>
      </c>
      <c r="X46" s="35">
        <f>+IF(I46=0,"",'Ark1'!X1564)</f>
        <v>13.333333333333337</v>
      </c>
      <c r="Y46" s="35">
        <f>+IF(I46=0,"",'Ark1'!Y1564)</f>
        <v>0.83333333333333359</v>
      </c>
      <c r="Z46" s="35">
        <f>+IF(I46=0,"",'Ark1'!Z1564)</f>
        <v>0</v>
      </c>
      <c r="AA46" s="30">
        <f>+IF(I46=0,"",'Ark1'!AA1564)</f>
        <v>4.8068585259906316</v>
      </c>
      <c r="AB46" s="28">
        <f>+IF(I46=0,"",'Ark1'!AC1564)</f>
        <v>0.64528202275353053</v>
      </c>
      <c r="AC46" s="35">
        <f>+IF(I46=0,"",'Ark1'!AE1564)</f>
        <v>7.5046529202724068</v>
      </c>
      <c r="AD46" s="35">
        <f t="shared" si="5"/>
        <v>4.7251879699248125</v>
      </c>
      <c r="AE46" s="30">
        <f t="shared" si="4"/>
        <v>2.0338983050847457</v>
      </c>
      <c r="AF46" s="221"/>
      <c r="AG46" s="224"/>
      <c r="AI46" s="30"/>
      <c r="AJ46" s="28"/>
      <c r="AK46" s="225"/>
      <c r="AL46" s="29"/>
      <c r="AP46" s="29"/>
    </row>
    <row r="47" spans="1:60" ht="14.1" customHeight="1">
      <c r="A47" s="221"/>
      <c r="B47" s="302">
        <f>+'Ark1'!C1572</f>
        <v>2024</v>
      </c>
      <c r="C47" s="29">
        <f>+'Ark1'!L1565</f>
        <v>2</v>
      </c>
      <c r="D47" s="240" t="str">
        <f>VLOOKUP(C47,Klasse!$C$10:$D$26,2)</f>
        <v>P</v>
      </c>
      <c r="E47" s="29">
        <f>+'Ark1'!H1565</f>
        <v>1</v>
      </c>
      <c r="F47" s="29">
        <f>+'Ark1'!J1565</f>
        <v>134</v>
      </c>
      <c r="G47" s="29" t="str">
        <f>VLOOKUP(F47,RNR!$A$1:$B$25,2)</f>
        <v>Førde</v>
      </c>
      <c r="H47" s="29">
        <f>+IF(I47=0,"",'Ark1'!Q1565)</f>
        <v>114</v>
      </c>
      <c r="I47" s="362">
        <f>+'Ark1'!R1565</f>
        <v>226</v>
      </c>
      <c r="J47" s="30">
        <f>+IF(I47=0,"",'Ark1'!AG1565)</f>
        <v>0.19456927871618715</v>
      </c>
      <c r="K47" s="272">
        <f t="shared" si="6"/>
        <v>8.5218702865761689</v>
      </c>
      <c r="L47" s="30">
        <f>+IF(I47=0,"",'Ark1'!AH1565)</f>
        <v>7.5231746231130867E-2</v>
      </c>
      <c r="M47" s="603"/>
      <c r="N47" s="33">
        <f>+IF(I43=0,"",'Ark1'!U1564)</f>
        <v>9.6333333333333382</v>
      </c>
      <c r="O47" s="101"/>
      <c r="P47" s="391">
        <f>+'Ark1'!AJ1564</f>
        <v>118</v>
      </c>
      <c r="Q47" s="375"/>
      <c r="R47" s="272">
        <f>+IF(P47=0,"",'Ark1'!AK1564)</f>
        <v>91.08983050847462</v>
      </c>
      <c r="S47" s="101"/>
      <c r="T47" s="272">
        <f>+IF(P47=0,"",'Ark1'!AL1564)</f>
        <v>11.81954306666273</v>
      </c>
      <c r="U47" s="101"/>
      <c r="V47" s="28">
        <f>+IF(I47=0,"",'Ark1'!T1565)</f>
        <v>2.5221238938053094</v>
      </c>
      <c r="W47" s="35">
        <f>+IF(I47=0,"",'Ark1'!W1565)</f>
        <v>0</v>
      </c>
      <c r="X47" s="35">
        <f>+IF(I47=0,"",'Ark1'!X1565)</f>
        <v>4.4247787610619476</v>
      </c>
      <c r="Y47" s="35">
        <f>+IF(I47=0,"",'Ark1'!Y1565)</f>
        <v>0.44247787610619471</v>
      </c>
      <c r="Z47" s="35">
        <f>+IF(I47=0,"",'Ark1'!Z1565)</f>
        <v>0</v>
      </c>
      <c r="AA47" s="30">
        <f>+IF(I47=0,"",'Ark1'!AA1565)</f>
        <v>3.6779192517932282</v>
      </c>
      <c r="AB47" s="28">
        <f>+IF(I47=0,"",'Ark1'!AC1565)</f>
        <v>0.59641028125643281</v>
      </c>
      <c r="AC47" s="35">
        <f>+IF(I47=0,"",'Ark1'!AE1565)</f>
        <v>43.327914996545175</v>
      </c>
      <c r="AD47" s="35">
        <f t="shared" si="5"/>
        <v>4.8166666666666691</v>
      </c>
      <c r="AE47" s="30">
        <f t="shared" si="4"/>
        <v>1.9824561403508771</v>
      </c>
      <c r="AF47" s="221"/>
      <c r="AG47" s="224"/>
      <c r="AI47" s="30"/>
      <c r="AJ47" s="28"/>
      <c r="AK47" s="225"/>
      <c r="AL47" s="29"/>
      <c r="AP47" s="29"/>
    </row>
    <row r="48" spans="1:60" ht="14.1" customHeight="1">
      <c r="A48" s="221"/>
      <c r="B48" s="302">
        <f>+'Ark1'!C1573</f>
        <v>2024</v>
      </c>
      <c r="C48" s="29">
        <f>+'Ark1'!L1566</f>
        <v>2</v>
      </c>
      <c r="D48" s="240" t="str">
        <f>VLOOKUP(C48,Klasse!$C$10:$D$26,2)</f>
        <v>P</v>
      </c>
      <c r="E48" s="29">
        <f>+'Ark1'!H1566</f>
        <v>2</v>
      </c>
      <c r="F48" s="29">
        <f>+'Ark1'!J1566</f>
        <v>141</v>
      </c>
      <c r="G48" s="29" t="str">
        <f>VLOOKUP(F48,RNR!$A$1:$B$25,2)</f>
        <v>Ølen</v>
      </c>
      <c r="H48" s="29">
        <f>+IF(I48=0,"",'Ark1'!Q1566)</f>
        <v>223</v>
      </c>
      <c r="I48" s="362">
        <f>+'Ark1'!R1566</f>
        <v>549</v>
      </c>
      <c r="J48" s="30">
        <f>+IF(I48=0,"",'Ark1'!AG1566)</f>
        <v>0.48909121684825713</v>
      </c>
      <c r="K48" s="272">
        <f t="shared" si="6"/>
        <v>20.701357466063349</v>
      </c>
      <c r="L48" s="30">
        <f>+IF(I48=0,"",'Ark1'!AH1566)</f>
        <v>0.22223665185393859</v>
      </c>
      <c r="M48" s="603"/>
      <c r="N48" s="33">
        <f>+IF(I44=0,"",'Ark1'!U1565)</f>
        <v>7.6110619469026561</v>
      </c>
      <c r="O48" s="101"/>
      <c r="P48" s="391">
        <f>+'Ark1'!AJ1565</f>
        <v>224</v>
      </c>
      <c r="Q48" s="375"/>
      <c r="R48" s="272">
        <f>+IF(P48=0,"",'Ark1'!AK1565)</f>
        <v>85.670982142857085</v>
      </c>
      <c r="S48" s="101"/>
      <c r="T48" s="272">
        <f>+IF(P48=0,"",'Ark1'!AL1565)</f>
        <v>11.404820210235791</v>
      </c>
      <c r="U48" s="101"/>
      <c r="V48" s="28">
        <f>+IF(I48=0,"",'Ark1'!T1566)</f>
        <v>2.5100182149362471</v>
      </c>
      <c r="W48" s="35">
        <f>+IF(I48=0,"",'Ark1'!W1566)</f>
        <v>0</v>
      </c>
      <c r="X48" s="35">
        <f>+IF(I48=0,"",'Ark1'!X1566)</f>
        <v>7.1038251366120218</v>
      </c>
      <c r="Y48" s="35">
        <f>+IF(I48=0,"",'Ark1'!Y1566)</f>
        <v>0</v>
      </c>
      <c r="Z48" s="35">
        <f>+IF(I48=0,"",'Ark1'!Z1566)</f>
        <v>0</v>
      </c>
      <c r="AA48" s="30">
        <f>+IF(I48=0,"",'Ark1'!AA1566)</f>
        <v>3.6586865184818302</v>
      </c>
      <c r="AB48" s="28">
        <f>+IF(I48=0,"",'Ark1'!AC1566)</f>
        <v>0.59321436121923188</v>
      </c>
      <c r="AC48" s="35">
        <f>+IF(I48=0,"",'Ark1'!AE1566)</f>
        <v>42.646090702444198</v>
      </c>
      <c r="AD48" s="35">
        <f t="shared" si="5"/>
        <v>3.8055309734513281</v>
      </c>
      <c r="AE48" s="30">
        <f t="shared" si="4"/>
        <v>2.4618834080717487</v>
      </c>
      <c r="AF48" s="221"/>
      <c r="AG48" s="224"/>
      <c r="AI48" s="30"/>
      <c r="AJ48" s="28"/>
      <c r="AK48" s="225"/>
      <c r="AL48" s="29"/>
      <c r="AP48" s="29"/>
    </row>
    <row r="49" spans="1:42" ht="14.1" customHeight="1">
      <c r="A49" s="221"/>
      <c r="B49" s="302">
        <f>+'Ark1'!C1574</f>
        <v>2024</v>
      </c>
      <c r="C49" s="29">
        <f>+'Ark1'!L1567</f>
        <v>2</v>
      </c>
      <c r="D49" s="240" t="str">
        <f>VLOOKUP(C49,Klasse!$C$10:$D$26,2)</f>
        <v>P</v>
      </c>
      <c r="E49" s="29">
        <f>+'Ark1'!H1567</f>
        <v>2</v>
      </c>
      <c r="F49" s="29">
        <f>+'Ark1'!J1567</f>
        <v>143</v>
      </c>
      <c r="G49" s="29" t="str">
        <f>VLOOKUP(F49,RNR!$A$1:$B$25,2)</f>
        <v>Nordfjord</v>
      </c>
      <c r="H49" s="29" t="str">
        <f>+IF(I49=0,"",'Ark1'!Q1567)</f>
        <v/>
      </c>
      <c r="I49" s="362">
        <f>+'Ark1'!R1567</f>
        <v>0</v>
      </c>
      <c r="J49" s="30" t="str">
        <f>+IF(I49=0,"",'Ark1'!AG1567)</f>
        <v/>
      </c>
      <c r="K49" s="272">
        <f t="shared" si="6"/>
        <v>0</v>
      </c>
      <c r="L49" s="30" t="str">
        <f>+IF(I49=0,"",'Ark1'!AH1567)</f>
        <v/>
      </c>
      <c r="M49" s="603"/>
      <c r="N49" s="33">
        <f>+IF(I45=0,"",'Ark1'!U1566)</f>
        <v>8.4098360655737689</v>
      </c>
      <c r="O49" s="101"/>
      <c r="P49" s="391">
        <f>+'Ark1'!AJ1566</f>
        <v>549</v>
      </c>
      <c r="Q49" s="375"/>
      <c r="R49" s="272">
        <f>+IF(P49=0,"",'Ark1'!AK1566)</f>
        <v>88.516211293260483</v>
      </c>
      <c r="S49" s="101"/>
      <c r="T49" s="272">
        <f>+IF(P49=0,"",'Ark1'!AL1566)</f>
        <v>11.471945434891952</v>
      </c>
      <c r="U49" s="101"/>
      <c r="V49" s="28" t="str">
        <f>+IF(I49=0,"",'Ark1'!T1567)</f>
        <v/>
      </c>
      <c r="W49" s="35" t="str">
        <f>+IF(I49=0,"",'Ark1'!W1567)</f>
        <v/>
      </c>
      <c r="X49" s="35" t="str">
        <f>+IF(I49=0,"",'Ark1'!X1567)</f>
        <v/>
      </c>
      <c r="Y49" s="35" t="str">
        <f>+IF(I49=0,"",'Ark1'!Y1567)</f>
        <v/>
      </c>
      <c r="Z49" s="35" t="str">
        <f>+IF(I49=0,"",'Ark1'!Z1567)</f>
        <v/>
      </c>
      <c r="AA49" s="30" t="str">
        <f>+IF(I49=0,"",'Ark1'!AA1567)</f>
        <v/>
      </c>
      <c r="AB49" s="28" t="str">
        <f>+IF(I49=0,"",'Ark1'!AC1567)</f>
        <v/>
      </c>
      <c r="AC49" s="35" t="str">
        <f>+IF(I49=0,"",'Ark1'!AE1567)</f>
        <v/>
      </c>
      <c r="AD49" s="35" t="str">
        <f t="shared" si="5"/>
        <v/>
      </c>
      <c r="AE49" s="30" t="str">
        <f t="shared" si="4"/>
        <v/>
      </c>
      <c r="AF49" s="221"/>
      <c r="AG49" s="224"/>
      <c r="AI49" s="30"/>
      <c r="AJ49" s="28"/>
      <c r="AK49" s="225"/>
      <c r="AL49" s="29"/>
      <c r="AP49" s="29"/>
    </row>
    <row r="50" spans="1:42" ht="14.1" customHeight="1">
      <c r="A50" s="221"/>
      <c r="B50" s="302">
        <f>+'Ark1'!C1575</f>
        <v>2024</v>
      </c>
      <c r="C50" s="29">
        <f>+'Ark1'!L1568</f>
        <v>2</v>
      </c>
      <c r="D50" s="240" t="str">
        <f>VLOOKUP(C50,Klasse!$C$10:$D$26,2)</f>
        <v>P</v>
      </c>
      <c r="E50" s="29">
        <f>+'Ark1'!H1568</f>
        <v>2</v>
      </c>
      <c r="F50" s="29">
        <f>+'Ark1'!J1568</f>
        <v>147</v>
      </c>
      <c r="G50" s="29" t="str">
        <f>VLOOKUP(F50,RNR!$A$1:$B$25,2)</f>
        <v>Midt-Norge</v>
      </c>
      <c r="H50" s="29">
        <f>+IF(I50=0,"",'Ark1'!Q1568)</f>
        <v>33</v>
      </c>
      <c r="I50" s="362">
        <f>+'Ark1'!R1568</f>
        <v>177</v>
      </c>
      <c r="J50" s="30">
        <f>+IF(I50=0,"",'Ark1'!AG1568)</f>
        <v>1.0342409723033776</v>
      </c>
      <c r="K50" s="272">
        <f t="shared" si="6"/>
        <v>6.6742081447963804</v>
      </c>
      <c r="L50" s="30">
        <f>+IF(I50=0,"",'Ark1'!AH1568)</f>
        <v>0.41450090731220368</v>
      </c>
      <c r="M50" s="603"/>
      <c r="N50" s="33">
        <f>+IF(I46=0,"",'Ark1'!U1567)</f>
        <v>0</v>
      </c>
      <c r="O50" s="101"/>
      <c r="P50" s="391">
        <f>+'Ark1'!AJ1567</f>
        <v>0</v>
      </c>
      <c r="Q50" s="375"/>
      <c r="R50" s="272" t="str">
        <f>+IF(P50=0,"",'Ark1'!AK1567)</f>
        <v/>
      </c>
      <c r="S50" s="101"/>
      <c r="T50" s="272" t="str">
        <f>+IF(P50=0,"",'Ark1'!AL1567)</f>
        <v/>
      </c>
      <c r="U50" s="101"/>
      <c r="V50" s="28">
        <f>+IF(I50=0,"",'Ark1'!T1568)</f>
        <v>2.6497175141242946</v>
      </c>
      <c r="W50" s="35">
        <f>+IF(I50=0,"",'Ark1'!W1568)</f>
        <v>0</v>
      </c>
      <c r="X50" s="35">
        <f>+IF(I50=0,"",'Ark1'!X1568)</f>
        <v>3.3898305084745752</v>
      </c>
      <c r="Y50" s="35">
        <f>+IF(I50=0,"",'Ark1'!Y1568)</f>
        <v>0</v>
      </c>
      <c r="Z50" s="35">
        <f>+IF(I50=0,"",'Ark1'!Z1568)</f>
        <v>0</v>
      </c>
      <c r="AA50" s="30">
        <f>+IF(I50=0,"",'Ark1'!AA1568)</f>
        <v>3.045737088385601</v>
      </c>
      <c r="AB50" s="28">
        <f>+IF(I50=0,"",'Ark1'!AC1568)</f>
        <v>0.55378760473865996</v>
      </c>
      <c r="AC50" s="35">
        <f>+IF(I50=0,"",'Ark1'!AE1568)</f>
        <v>42.903650728506598</v>
      </c>
      <c r="AD50" s="35">
        <f t="shared" si="5"/>
        <v>0</v>
      </c>
      <c r="AE50" s="30">
        <f t="shared" si="4"/>
        <v>5.3636363636363633</v>
      </c>
      <c r="AF50" s="221"/>
      <c r="AG50" s="224"/>
      <c r="AI50" s="30"/>
      <c r="AJ50" s="28"/>
      <c r="AK50" s="225"/>
      <c r="AL50" s="29"/>
      <c r="AP50" s="29"/>
    </row>
    <row r="51" spans="1:42" ht="14.1" customHeight="1">
      <c r="A51" s="221"/>
      <c r="B51" s="302">
        <f>+'Ark1'!C1576</f>
        <v>2024</v>
      </c>
      <c r="C51" s="29">
        <f>+'Ark1'!L1569</f>
        <v>2</v>
      </c>
      <c r="D51" s="240" t="str">
        <f>VLOOKUP(C51,Klasse!$C$10:$D$26,2)</f>
        <v>P</v>
      </c>
      <c r="E51" s="29">
        <f>+'Ark1'!H1569</f>
        <v>1</v>
      </c>
      <c r="F51" s="29">
        <f>+'Ark1'!J1569</f>
        <v>155</v>
      </c>
      <c r="G51" s="29" t="str">
        <f>VLOOKUP(F51,RNR!$A$1:$B$25,2)</f>
        <v>Målselv</v>
      </c>
      <c r="H51" s="29">
        <f>+IF(I51=0,"",'Ark1'!Q1569)</f>
        <v>22</v>
      </c>
      <c r="I51" s="362">
        <f>+'Ark1'!R1569</f>
        <v>54</v>
      </c>
      <c r="J51" s="30">
        <f>+IF(I51=0,"",'Ark1'!AG1569)</f>
        <v>9.7036784129094847E-2</v>
      </c>
      <c r="K51" s="272">
        <f t="shared" si="6"/>
        <v>2.0361990950226243</v>
      </c>
      <c r="L51" s="30">
        <f>+IF(I51=0,"",'Ark1'!AH1569)</f>
        <v>4.0123957417383109E-2</v>
      </c>
      <c r="M51" s="603"/>
      <c r="N51" s="33">
        <f>+IF(I47=0,"",'Ark1'!U1568)</f>
        <v>6.928813559322033</v>
      </c>
      <c r="O51" s="101"/>
      <c r="P51" s="391">
        <f>+'Ark1'!AJ1568</f>
        <v>177</v>
      </c>
      <c r="Q51" s="375"/>
      <c r="R51" s="272">
        <f>+IF(P51=0,"",'Ark1'!AK1568)</f>
        <v>83.889830508474589</v>
      </c>
      <c r="S51" s="101"/>
      <c r="T51" s="272">
        <f>+IF(P51=0,"",'Ark1'!AL1568)</f>
        <v>11.141556988191663</v>
      </c>
      <c r="U51" s="101"/>
      <c r="V51" s="28">
        <f>+IF(I51=0,"",'Ark1'!T1569)</f>
        <v>2.8148148148148144</v>
      </c>
      <c r="W51" s="35">
        <f>+IF(I51=0,"",'Ark1'!W1569)</f>
        <v>0</v>
      </c>
      <c r="X51" s="35">
        <f>+IF(I51=0,"",'Ark1'!X1569)</f>
        <v>9.2592592592592613</v>
      </c>
      <c r="Y51" s="35">
        <f>+IF(I51=0,"",'Ark1'!Y1569)</f>
        <v>0</v>
      </c>
      <c r="Z51" s="35">
        <f>+IF(I51=0,"",'Ark1'!Z1569)</f>
        <v>0</v>
      </c>
      <c r="AA51" s="30">
        <f>+IF(I51=0,"",'Ark1'!AA1569)</f>
        <v>4.2195057050633116</v>
      </c>
      <c r="AB51" s="28">
        <f>+IF(I51=0,"",'Ark1'!AC1569)</f>
        <v>0.66872111426917646</v>
      </c>
      <c r="AC51" s="35">
        <f>+IF(I51=0,"",'Ark1'!AE1569)</f>
        <v>34.776385297275354</v>
      </c>
      <c r="AD51" s="35">
        <f t="shared" si="5"/>
        <v>3.4644067796610165</v>
      </c>
      <c r="AE51" s="30">
        <f t="shared" si="4"/>
        <v>2.4545454545454546</v>
      </c>
      <c r="AF51" s="221"/>
      <c r="AG51" s="224"/>
      <c r="AI51" s="30"/>
      <c r="AJ51" s="28"/>
      <c r="AK51" s="225"/>
      <c r="AL51" s="29"/>
      <c r="AP51" s="29"/>
    </row>
    <row r="52" spans="1:42" ht="14.1" customHeight="1">
      <c r="A52" s="221"/>
      <c r="B52" s="302">
        <f>+'Ark1'!C1577</f>
        <v>2024</v>
      </c>
      <c r="C52" s="29">
        <f>+'Ark1'!L1570</f>
        <v>2</v>
      </c>
      <c r="D52" s="240" t="str">
        <f>VLOOKUP(C52,Klasse!$C$10:$D$26,2)</f>
        <v>P</v>
      </c>
      <c r="E52" s="29">
        <f>+'Ark1'!H1570</f>
        <v>2</v>
      </c>
      <c r="F52" s="29">
        <f>+'Ark1'!J1570</f>
        <v>160</v>
      </c>
      <c r="G52" s="29" t="str">
        <f>VLOOKUP(F52,RNR!$A$1:$B$25,2)</f>
        <v>Oslo</v>
      </c>
      <c r="H52" s="29">
        <f>+IF(I52=0,"",'Ark1'!Q1570)</f>
        <v>38</v>
      </c>
      <c r="I52" s="362">
        <f>+'Ark1'!R1570</f>
        <v>68</v>
      </c>
      <c r="J52" s="30">
        <f>+IF(I52=0,"",'Ark1'!AG1570)</f>
        <v>0.17959959854207388</v>
      </c>
      <c r="K52" s="272">
        <f t="shared" si="6"/>
        <v>2.5641025641025643</v>
      </c>
      <c r="L52" s="30">
        <f>+IF(I52=0,"",'Ark1'!AH1570)</f>
        <v>8.8464503473557055E-2</v>
      </c>
      <c r="M52" s="603"/>
      <c r="N52" s="33">
        <f>+IF(I48=0,"",'Ark1'!U1569)</f>
        <v>9.138888888888884</v>
      </c>
      <c r="O52" s="101"/>
      <c r="P52" s="391">
        <f>+'Ark1'!AJ1569</f>
        <v>45</v>
      </c>
      <c r="Q52" s="375"/>
      <c r="R52" s="272">
        <f>+IF(P52=0,"",'Ark1'!AK1569)</f>
        <v>90.373333333333363</v>
      </c>
      <c r="S52" s="101"/>
      <c r="T52" s="272">
        <f>+IF(P52=0,"",'Ark1'!AL1569)</f>
        <v>11.199121410519972</v>
      </c>
      <c r="U52" s="101"/>
      <c r="V52" s="28">
        <f>+IF(I52=0,"",'Ark1'!T1570)</f>
        <v>2.8823529411764706</v>
      </c>
      <c r="W52" s="35">
        <f>+IF(I52=0,"",'Ark1'!W1570)</f>
        <v>0</v>
      </c>
      <c r="X52" s="35">
        <f>+IF(I52=0,"",'Ark1'!X1570)</f>
        <v>16.176470588235297</v>
      </c>
      <c r="Y52" s="35">
        <f>+IF(I52=0,"",'Ark1'!Y1570)</f>
        <v>0</v>
      </c>
      <c r="Z52" s="35">
        <f>+IF(I52=0,"",'Ark1'!Z1570)</f>
        <v>0</v>
      </c>
      <c r="AA52" s="30">
        <f>+IF(I52=0,"",'Ark1'!AA1570)</f>
        <v>4.5850014527586964</v>
      </c>
      <c r="AB52" s="28">
        <f>+IF(I52=0,"",'Ark1'!AC1570)</f>
        <v>0.60705198354559597</v>
      </c>
      <c r="AC52" s="35">
        <f>+IF(I52=0,"",'Ark1'!AE1570)</f>
        <v>25.979520495233633</v>
      </c>
      <c r="AD52" s="35">
        <f t="shared" si="5"/>
        <v>4.569444444444442</v>
      </c>
      <c r="AE52" s="30">
        <f t="shared" si="4"/>
        <v>1.7894736842105263</v>
      </c>
      <c r="AF52" s="221"/>
      <c r="AG52" s="224"/>
      <c r="AI52" s="30"/>
      <c r="AJ52" s="28"/>
      <c r="AK52" s="225"/>
      <c r="AL52" s="29"/>
      <c r="AP52" s="29"/>
    </row>
    <row r="53" spans="1:42" ht="14.1" customHeight="1">
      <c r="A53" s="221"/>
      <c r="B53" s="302">
        <f>+'Ark1'!C1578</f>
        <v>2024</v>
      </c>
      <c r="C53" s="29">
        <f>+'Ark1'!L1571</f>
        <v>2</v>
      </c>
      <c r="D53" s="240" t="str">
        <f>VLOOKUP(C53,Klasse!$C$10:$D$26,2)</f>
        <v>P</v>
      </c>
      <c r="E53" s="29">
        <f>+'Ark1'!H1571</f>
        <v>1</v>
      </c>
      <c r="F53" s="29">
        <f>+'Ark1'!J1571</f>
        <v>171</v>
      </c>
      <c r="G53" s="29" t="str">
        <f>VLOOKUP(F53,RNR!$A$1:$B$25,2)</f>
        <v>Prima</v>
      </c>
      <c r="H53" s="29">
        <f>+IF(I53=0,"",'Ark1'!Q1571)</f>
        <v>4</v>
      </c>
      <c r="I53" s="362">
        <f>+'Ark1'!R1571</f>
        <v>6</v>
      </c>
      <c r="J53" s="30">
        <f>+IF(I53=0,"",'Ark1'!AG1571)</f>
        <v>2.6508792082707441E-2</v>
      </c>
      <c r="K53" s="272">
        <f t="shared" si="6"/>
        <v>0.22624434389140272</v>
      </c>
      <c r="L53" s="30">
        <f>+IF(I53=0,"",'Ark1'!AH1571)</f>
        <v>1.5556147341235354E-2</v>
      </c>
      <c r="M53" s="603"/>
      <c r="N53" s="33" t="str">
        <f>+IF(I49=0,"",'Ark1'!U1570)</f>
        <v/>
      </c>
      <c r="O53" s="101"/>
      <c r="P53" s="391">
        <f>+'Ark1'!AJ1570</f>
        <v>66</v>
      </c>
      <c r="Q53" s="375"/>
      <c r="R53" s="272">
        <f>+IF(P53=0,"",'Ark1'!AK1570)</f>
        <v>94.587878787878779</v>
      </c>
      <c r="S53" s="101"/>
      <c r="T53" s="272">
        <f>+IF(P53=0,"",'Ark1'!AL1570)</f>
        <v>11.360085044621362</v>
      </c>
      <c r="U53" s="101"/>
      <c r="V53" s="28">
        <f>+IF(I53=0,"",'Ark1'!T1571)</f>
        <v>2.6666666666666661</v>
      </c>
      <c r="W53" s="35">
        <f>+IF(I53=0,"",'Ark1'!W1571)</f>
        <v>0</v>
      </c>
      <c r="X53" s="35">
        <f>+IF(I53=0,"",'Ark1'!X1571)</f>
        <v>50</v>
      </c>
      <c r="Y53" s="35">
        <f>+IF(I53=0,"",'Ark1'!Y1571)</f>
        <v>0</v>
      </c>
      <c r="Z53" s="35">
        <f>+IF(I53=0,"",'Ark1'!Z1571)</f>
        <v>0</v>
      </c>
      <c r="AA53" s="30">
        <f>+IF(I53=0,"",'Ark1'!AA1571)</f>
        <v>6.0348985078458446</v>
      </c>
      <c r="AB53" s="28">
        <f>+IF(I53=0,"",'Ark1'!AC1571)</f>
        <v>0.47140452079103218</v>
      </c>
      <c r="AC53" s="35">
        <f>+IF(I53=0,"",'Ark1'!AE1571)</f>
        <v>72.059317959425599</v>
      </c>
      <c r="AD53" s="35" t="e">
        <f t="shared" si="5"/>
        <v>#VALUE!</v>
      </c>
      <c r="AE53" s="30">
        <f t="shared" si="4"/>
        <v>1.5</v>
      </c>
      <c r="AF53" s="221"/>
      <c r="AG53" s="224"/>
      <c r="AI53" s="30"/>
      <c r="AJ53" s="28"/>
      <c r="AK53" s="225"/>
      <c r="AL53" s="29"/>
      <c r="AP53" s="29"/>
    </row>
    <row r="54" spans="1:42" ht="14.1" customHeight="1">
      <c r="A54" s="221"/>
      <c r="B54" s="302">
        <f>+'Ark1'!C1579</f>
        <v>2024</v>
      </c>
      <c r="C54" s="29">
        <f>+'Ark1'!L1572</f>
        <v>2</v>
      </c>
      <c r="D54" s="240" t="str">
        <f>VLOOKUP(C54,Klasse!$C$10:$D$26,2)</f>
        <v>P</v>
      </c>
      <c r="E54" s="29">
        <f>+'Ark1'!H1572</f>
        <v>2</v>
      </c>
      <c r="F54" s="29">
        <f>+'Ark1'!J1572</f>
        <v>175</v>
      </c>
      <c r="G54" s="29" t="str">
        <f>VLOOKUP(F54,RNR!$A$1:$B$25,2)</f>
        <v>Ole Ringdal</v>
      </c>
      <c r="H54" s="29">
        <f>+IF(I54=0,"",'Ark1'!Q1572)</f>
        <v>38</v>
      </c>
      <c r="I54" s="362">
        <f>+'Ark1'!R1572</f>
        <v>105</v>
      </c>
      <c r="J54" s="30">
        <f>+IF(I54=0,"",'Ark1'!AG1572)</f>
        <v>0.60414269275028787</v>
      </c>
      <c r="K54" s="272">
        <f t="shared" si="6"/>
        <v>3.9592760180995477</v>
      </c>
      <c r="L54" s="30">
        <f>+IF(I54=0,"",'Ark1'!AH1572)</f>
        <v>0.2441090597627994</v>
      </c>
      <c r="M54" s="603"/>
      <c r="N54" s="33">
        <f>+IF(I50=0,"",'Ark1'!U1571)</f>
        <v>12.9</v>
      </c>
      <c r="O54" s="101"/>
      <c r="P54" s="391">
        <f>+'Ark1'!AJ1571</f>
        <v>6</v>
      </c>
      <c r="Q54" s="375"/>
      <c r="R54" s="272">
        <f>+IF(P54=0,"",'Ark1'!AK1571)</f>
        <v>98.183333333333309</v>
      </c>
      <c r="S54" s="101"/>
      <c r="T54" s="272">
        <f>+IF(P54=0,"",'Ark1'!AL1571)</f>
        <v>12.487699439031363</v>
      </c>
      <c r="U54" s="101"/>
      <c r="V54" s="28">
        <f>+IF(I54=0,"",'Ark1'!T1572)</f>
        <v>2.5142857142857138</v>
      </c>
      <c r="W54" s="35">
        <f>+IF(I54=0,"",'Ark1'!W1572)</f>
        <v>0</v>
      </c>
      <c r="X54" s="35">
        <f>+IF(I54=0,"",'Ark1'!X1572)</f>
        <v>2.8571428571428577</v>
      </c>
      <c r="Y54" s="35">
        <f>+IF(I54=0,"",'Ark1'!Y1572)</f>
        <v>0.95238095238095277</v>
      </c>
      <c r="Z54" s="35">
        <f>+IF(I54=0,"",'Ark1'!Z1572)</f>
        <v>0</v>
      </c>
      <c r="AA54" s="30">
        <f>+IF(I54=0,"",'Ark1'!AA1572)</f>
        <v>3.4908658263655861</v>
      </c>
      <c r="AB54" s="28">
        <f>+IF(I54=0,"",'Ark1'!AC1572)</f>
        <v>0.58739595981368731</v>
      </c>
      <c r="AC54" s="35">
        <f>+IF(I54=0,"",'Ark1'!AE1572)</f>
        <v>26.517906387150745</v>
      </c>
      <c r="AD54" s="35">
        <f t="shared" si="5"/>
        <v>6.45</v>
      </c>
      <c r="AE54" s="30">
        <f t="shared" si="4"/>
        <v>2.763157894736842</v>
      </c>
      <c r="AF54" s="221"/>
      <c r="AG54" s="224"/>
      <c r="AI54" s="30"/>
      <c r="AJ54" s="28"/>
      <c r="AK54" s="225"/>
      <c r="AL54" s="29"/>
      <c r="AP54" s="29"/>
    </row>
    <row r="55" spans="1:42" ht="14.1" customHeight="1">
      <c r="A55" s="221"/>
      <c r="B55" s="302">
        <f>+'Ark1'!C1580</f>
        <v>2024</v>
      </c>
      <c r="C55" s="29">
        <f>+'Ark1'!L1573</f>
        <v>2</v>
      </c>
      <c r="D55" s="240" t="str">
        <f>VLOOKUP(C55,Klasse!$C$10:$D$26,2)</f>
        <v>P</v>
      </c>
      <c r="E55" s="29">
        <f>+'Ark1'!H1573</f>
        <v>2</v>
      </c>
      <c r="F55" s="29">
        <f>+'Ark1'!J1573</f>
        <v>177</v>
      </c>
      <c r="G55" s="29" t="str">
        <f>VLOOKUP(F55,RNR!$A$1:$B$25,2)</f>
        <v>Slakthuset</v>
      </c>
      <c r="H55" s="29">
        <f>+IF(I55=0,"",'Ark1'!Q1573)</f>
        <v>39</v>
      </c>
      <c r="I55" s="362">
        <f>+'Ark1'!R1573</f>
        <v>92</v>
      </c>
      <c r="J55" s="30">
        <f>+IF(I55=0,"",'Ark1'!AG1573)</f>
        <v>0.22727834185627105</v>
      </c>
      <c r="K55" s="272">
        <f t="shared" si="6"/>
        <v>3.4690799396681751</v>
      </c>
      <c r="L55" s="30">
        <f>+IF(I55=0,"",'Ark1'!AH1573)</f>
        <v>9.5805087653123899E-2</v>
      </c>
      <c r="M55" s="603"/>
      <c r="N55" s="33">
        <f>+IF(I51=0,"",'Ark1'!U1572)</f>
        <v>7.4371428571428559</v>
      </c>
      <c r="O55" s="101"/>
      <c r="P55" s="391">
        <f>+'Ark1'!AJ1572</f>
        <v>90</v>
      </c>
      <c r="Q55" s="375"/>
      <c r="R55" s="272">
        <f>+IF(P55=0,"",'Ark1'!AK1572)</f>
        <v>83.326666666666654</v>
      </c>
      <c r="S55" s="101"/>
      <c r="T55" s="272">
        <f>+IF(P55=0,"",'Ark1'!AL1572)</f>
        <v>11.365732432276356</v>
      </c>
      <c r="U55" s="101"/>
      <c r="V55" s="28">
        <f>+IF(I55=0,"",'Ark1'!T1573)</f>
        <v>2.7173913043478262</v>
      </c>
      <c r="W55" s="35">
        <f>+IF(I55=0,"",'Ark1'!W1573)</f>
        <v>0</v>
      </c>
      <c r="X55" s="35">
        <f>+IF(I55=0,"",'Ark1'!X1573)</f>
        <v>10.869565217391305</v>
      </c>
      <c r="Y55" s="35">
        <f>+IF(I55=0,"",'Ark1'!Y1573)</f>
        <v>0</v>
      </c>
      <c r="Z55" s="35">
        <f>+IF(I55=0,"",'Ark1'!Z1573)</f>
        <v>0</v>
      </c>
      <c r="AA55" s="30">
        <f>+IF(I55=0,"",'Ark1'!AA1573)</f>
        <v>4.3729247035751753</v>
      </c>
      <c r="AB55" s="28">
        <f>+IF(I55=0,"",'Ark1'!AC1573)</f>
        <v>0.59574737417585766</v>
      </c>
      <c r="AC55" s="35">
        <f>+IF(I55=0,"",'Ark1'!AE1573)</f>
        <v>48.541362798270413</v>
      </c>
      <c r="AD55" s="35">
        <f t="shared" si="5"/>
        <v>3.718571428571428</v>
      </c>
      <c r="AE55" s="30">
        <f t="shared" si="4"/>
        <v>2.358974358974359</v>
      </c>
      <c r="AF55" s="221"/>
      <c r="AG55" s="224"/>
      <c r="AI55" s="30"/>
      <c r="AJ55" s="28"/>
      <c r="AK55" s="225"/>
      <c r="AL55" s="29"/>
      <c r="AP55" s="29"/>
    </row>
    <row r="56" spans="1:42" ht="14.1" customHeight="1">
      <c r="A56" s="221"/>
      <c r="B56" s="302">
        <f>+'Ark1'!C1581</f>
        <v>2024</v>
      </c>
      <c r="C56" s="29">
        <f>+'Ark1'!L1574</f>
        <v>2</v>
      </c>
      <c r="D56" s="240" t="str">
        <f>VLOOKUP(C56,Klasse!$C$10:$D$26,2)</f>
        <v>P</v>
      </c>
      <c r="E56" s="29">
        <f>+'Ark1'!H1574</f>
        <v>2</v>
      </c>
      <c r="F56" s="29">
        <f>+'Ark1'!J1574</f>
        <v>178</v>
      </c>
      <c r="G56" s="29" t="str">
        <f>VLOOKUP(F56,RNR!$A$1:$B$25,2)</f>
        <v>Røros</v>
      </c>
      <c r="H56" s="29">
        <f>+IF(I56=0,"",'Ark1'!Q1574)</f>
        <v>6</v>
      </c>
      <c r="I56" s="362">
        <f>+'Ark1'!R1574</f>
        <v>6</v>
      </c>
      <c r="J56" s="30">
        <f>+IF(I56=0,"",'Ark1'!AG1574)</f>
        <v>3.6269116847004783E-2</v>
      </c>
      <c r="K56" s="272">
        <f t="shared" si="6"/>
        <v>0.22624434389140272</v>
      </c>
      <c r="L56" s="30">
        <f>+IF(I56=0,"",'Ark1'!AH1574)</f>
        <v>2.1931110581865577E-2</v>
      </c>
      <c r="M56" s="603"/>
      <c r="N56" s="33">
        <f>+IF(I52=0,"",'Ark1'!U1573)</f>
        <v>8.6054347826086968</v>
      </c>
      <c r="O56" s="101"/>
      <c r="P56" s="391">
        <f>+'Ark1'!AJ1573</f>
        <v>92</v>
      </c>
      <c r="Q56" s="375"/>
      <c r="R56" s="272">
        <f>+IF(P56=0,"",'Ark1'!AK1573)</f>
        <v>89.050000000000011</v>
      </c>
      <c r="S56" s="101"/>
      <c r="T56" s="272">
        <f>+IF(P56=0,"",'Ark1'!AL1573)</f>
        <v>11.332419998018619</v>
      </c>
      <c r="U56" s="101"/>
      <c r="V56" s="28">
        <f>+IF(I56=0,"",'Ark1'!T1574)</f>
        <v>2.5</v>
      </c>
      <c r="W56" s="35">
        <f>+IF(I56=0,"",'Ark1'!W1574)</f>
        <v>0</v>
      </c>
      <c r="X56" s="35">
        <f>+IF(I56=0,"",'Ark1'!X1574)</f>
        <v>33.333333333333343</v>
      </c>
      <c r="Y56" s="35">
        <f>+IF(I56=0,"",'Ark1'!Y1574)</f>
        <v>0</v>
      </c>
      <c r="Z56" s="35">
        <f>+IF(I56=0,"",'Ark1'!Z1574)</f>
        <v>0</v>
      </c>
      <c r="AA56" s="30">
        <f>+IF(I56=0,"",'Ark1'!AA1574)</f>
        <v>5.3095563740192953</v>
      </c>
      <c r="AB56" s="28">
        <f>+IF(I56=0,"",'Ark1'!AC1574)</f>
        <v>0.5</v>
      </c>
      <c r="AC56" s="35">
        <f>+IF(I56=0,"",'Ark1'!AE1574)</f>
        <v>73.138564877759862</v>
      </c>
      <c r="AD56" s="35">
        <f t="shared" si="5"/>
        <v>4.3027173913043484</v>
      </c>
      <c r="AE56" s="30">
        <f t="shared" si="4"/>
        <v>1</v>
      </c>
      <c r="AF56" s="221"/>
      <c r="AG56" s="224"/>
      <c r="AI56" s="30"/>
      <c r="AJ56" s="28"/>
      <c r="AK56" s="225"/>
      <c r="AL56" s="29"/>
      <c r="AP56" s="29"/>
    </row>
    <row r="57" spans="1:42" ht="14.1" customHeight="1">
      <c r="A57" s="221"/>
      <c r="B57" s="302">
        <f>+'Ark1'!C1582</f>
        <v>2024</v>
      </c>
      <c r="C57" s="29">
        <f>+'Ark1'!L1575</f>
        <v>2</v>
      </c>
      <c r="D57" s="240" t="str">
        <f>VLOOKUP(C57,Klasse!$C$10:$D$26,2)</f>
        <v>P</v>
      </c>
      <c r="E57" s="29">
        <f>+'Ark1'!H1575</f>
        <v>2</v>
      </c>
      <c r="F57" s="29">
        <f>+'Ark1'!J1575</f>
        <v>181</v>
      </c>
      <c r="G57" s="29" t="str">
        <f>VLOOKUP(F57,RNR!$A$1:$B$25,2)</f>
        <v>Horns</v>
      </c>
      <c r="H57" s="29">
        <f>+IF(I57=0,"",'Ark1'!Q1575)</f>
        <v>37</v>
      </c>
      <c r="I57" s="362">
        <f>+'Ark1'!R1575</f>
        <v>172</v>
      </c>
      <c r="J57" s="30">
        <f>+IF(I57=0,"",'Ark1'!AG1575)</f>
        <v>0.58801408498854735</v>
      </c>
      <c r="K57" s="272">
        <f t="shared" si="6"/>
        <v>6.4856711915535445</v>
      </c>
      <c r="L57" s="30">
        <f>+IF(I57=0,"",'Ark1'!AH1575)</f>
        <v>0.20975355769655735</v>
      </c>
      <c r="M57" s="603"/>
      <c r="N57" s="33">
        <f>+IF(I53=0,"",'Ark1'!U1574)</f>
        <v>12.21666666666667</v>
      </c>
      <c r="O57" s="101"/>
      <c r="P57" s="391">
        <f>+'Ark1'!AJ1574</f>
        <v>6</v>
      </c>
      <c r="Q57" s="375"/>
      <c r="R57" s="272">
        <f>+IF(P57=0,"",'Ark1'!AK1574)</f>
        <v>96.816666666666634</v>
      </c>
      <c r="S57" s="101"/>
      <c r="T57" s="272">
        <f>+IF(P57=0,"",'Ark1'!AL1574)</f>
        <v>12.720265953716504</v>
      </c>
      <c r="U57" s="101"/>
      <c r="V57" s="28">
        <f>+IF(I57=0,"",'Ark1'!T1575)</f>
        <v>2.6279069767441872</v>
      </c>
      <c r="W57" s="35">
        <f>+IF(I57=0,"",'Ark1'!W1575)</f>
        <v>0</v>
      </c>
      <c r="X57" s="35">
        <f>+IF(I57=0,"",'Ark1'!X1575)</f>
        <v>2.9069767441860459</v>
      </c>
      <c r="Y57" s="35">
        <f>+IF(I57=0,"",'Ark1'!Y1575)</f>
        <v>0.58139534883720945</v>
      </c>
      <c r="Z57" s="35">
        <f>+IF(I57=0,"",'Ark1'!Z1575)</f>
        <v>0</v>
      </c>
      <c r="AA57" s="30">
        <f>+IF(I57=0,"",'Ark1'!AA1575)</f>
        <v>3.1030335041809014</v>
      </c>
      <c r="AB57" s="28">
        <f>+IF(I57=0,"",'Ark1'!AC1575)</f>
        <v>0.56127992493707879</v>
      </c>
      <c r="AC57" s="35">
        <f>+IF(I57=0,"",'Ark1'!AE1575)</f>
        <v>24.065717663020713</v>
      </c>
      <c r="AD57" s="35">
        <f t="shared" si="5"/>
        <v>6.1083333333333352</v>
      </c>
      <c r="AE57" s="30">
        <f t="shared" si="4"/>
        <v>4.6486486486486482</v>
      </c>
      <c r="AF57" s="221"/>
      <c r="AG57" s="224"/>
      <c r="AI57" s="30"/>
      <c r="AJ57" s="28"/>
      <c r="AK57" s="225"/>
      <c r="AL57" s="29"/>
      <c r="AP57" s="29"/>
    </row>
    <row r="58" spans="1:42" ht="14.1" customHeight="1">
      <c r="A58" s="221"/>
      <c r="B58" s="302">
        <f>+'Ark1'!C1583</f>
        <v>2024</v>
      </c>
      <c r="C58" s="29">
        <f>+'Ark1'!L1576</f>
        <v>2</v>
      </c>
      <c r="D58" s="240" t="str">
        <f>VLOOKUP(C58,Klasse!$C$10:$D$26,2)</f>
        <v>P</v>
      </c>
      <c r="E58" s="29">
        <f>+'Ark1'!H1576</f>
        <v>1</v>
      </c>
      <c r="F58" s="29">
        <f>+'Ark1'!J1576</f>
        <v>262</v>
      </c>
      <c r="G58" s="29" t="str">
        <f>VLOOKUP(F58,RNR!$A$1:$B$25,2)</f>
        <v>Strilalam</v>
      </c>
      <c r="H58" s="29" t="str">
        <f>+IF(I58=0,"",'Ark1'!Q1576)</f>
        <v/>
      </c>
      <c r="I58" s="362">
        <f>+'Ark1'!R1576</f>
        <v>0</v>
      </c>
      <c r="J58" s="30" t="str">
        <f>+IF(I58=0,"",'Ark1'!AG1576)</f>
        <v/>
      </c>
      <c r="K58" s="272">
        <f t="shared" si="6"/>
        <v>0</v>
      </c>
      <c r="L58" s="30" t="str">
        <f>+IF(I58=0,"",'Ark1'!AH1576)</f>
        <v/>
      </c>
      <c r="M58" s="603"/>
      <c r="N58" s="33">
        <f>+IF(I54=0,"",'Ark1'!U1575)</f>
        <v>7.0639534883720945</v>
      </c>
      <c r="O58" s="101"/>
      <c r="P58" s="391">
        <f>+'Ark1'!AJ1575</f>
        <v>169</v>
      </c>
      <c r="Q58" s="375"/>
      <c r="R58" s="272">
        <f>+IF(P58=0,"",'Ark1'!AK1575)</f>
        <v>84.198816568047278</v>
      </c>
      <c r="S58" s="101"/>
      <c r="T58" s="272">
        <f>+IF(P58=0,"",'Ark1'!AL1575)</f>
        <v>11.23947197215492</v>
      </c>
      <c r="U58" s="101"/>
      <c r="V58" s="28" t="str">
        <f>+IF(I58=0,"",'Ark1'!T1576)</f>
        <v/>
      </c>
      <c r="W58" s="35" t="str">
        <f>+IF(I58=0,"",'Ark1'!W1576)</f>
        <v/>
      </c>
      <c r="X58" s="35" t="str">
        <f>+IF(I58=0,"",'Ark1'!X1576)</f>
        <v/>
      </c>
      <c r="Y58" s="35" t="str">
        <f>+IF(I58=0,"",'Ark1'!Y1576)</f>
        <v/>
      </c>
      <c r="Z58" s="35" t="str">
        <f>+IF(I58=0,"",'Ark1'!Z1576)</f>
        <v/>
      </c>
      <c r="AA58" s="30" t="str">
        <f>+IF(I58=0,"",'Ark1'!AA1576)</f>
        <v/>
      </c>
      <c r="AB58" s="28" t="str">
        <f>+IF(I58=0,"",'Ark1'!AC1576)</f>
        <v/>
      </c>
      <c r="AC58" s="35" t="str">
        <f>+IF(I58=0,"",'Ark1'!AE1576)</f>
        <v/>
      </c>
      <c r="AD58" s="35" t="str">
        <f t="shared" si="5"/>
        <v/>
      </c>
      <c r="AE58" s="30" t="str">
        <f t="shared" si="4"/>
        <v/>
      </c>
      <c r="AF58" s="221"/>
      <c r="AG58" s="224"/>
      <c r="AI58" s="30"/>
      <c r="AJ58" s="28"/>
      <c r="AK58" s="225"/>
      <c r="AL58" s="29"/>
      <c r="AP58" s="29"/>
    </row>
    <row r="59" spans="1:42" ht="14.1" customHeight="1">
      <c r="A59" s="221"/>
      <c r="B59" s="302">
        <f>+'Ark1'!C1584</f>
        <v>2024</v>
      </c>
      <c r="C59" s="29">
        <f>+'Ark1'!L1577</f>
        <v>2</v>
      </c>
      <c r="D59" s="240" t="str">
        <f>VLOOKUP(C59,Klasse!$C$10:$D$26,2)</f>
        <v>P</v>
      </c>
      <c r="E59" s="29">
        <f>+'Ark1'!H1577</f>
        <v>2</v>
      </c>
      <c r="F59" s="29">
        <f>+'Ark1'!J1577</f>
        <v>267</v>
      </c>
      <c r="G59" s="29" t="str">
        <f>VLOOKUP(F59,RNR!$A$1:$B$25,2)</f>
        <v>Dalpro</v>
      </c>
      <c r="H59" s="29">
        <f>+IF(I59=0,"",'Ark1'!Q1577)</f>
        <v>9</v>
      </c>
      <c r="I59" s="362">
        <f>+'Ark1'!R1577</f>
        <v>22</v>
      </c>
      <c r="J59" s="30">
        <f>+IF(I59=0,"",'Ark1'!AG1577)</f>
        <v>1.2987012987012985</v>
      </c>
      <c r="K59" s="272">
        <f t="shared" si="6"/>
        <v>0.82956259426847667</v>
      </c>
      <c r="L59" s="30">
        <f>+IF(I59=0,"",'Ark1'!AH1577)</f>
        <v>0.8655054767462742</v>
      </c>
      <c r="M59" s="603"/>
      <c r="N59" s="33">
        <f>+IF(I55=0,"",'Ark1'!U1576)</f>
        <v>0</v>
      </c>
      <c r="O59" s="101"/>
      <c r="P59" s="391">
        <f>+'Ark1'!AJ1576</f>
        <v>0</v>
      </c>
      <c r="Q59" s="375"/>
      <c r="R59" s="272" t="str">
        <f>+IF(P59=0,"",'Ark1'!AK1576)</f>
        <v/>
      </c>
      <c r="S59" s="101"/>
      <c r="T59" s="272" t="str">
        <f>+IF(P59=0,"",'Ark1'!AL1576)</f>
        <v/>
      </c>
      <c r="U59" s="101"/>
      <c r="V59" s="28">
        <f>+IF(I59=0,"",'Ark1'!T1577)</f>
        <v>2.6363636363636358</v>
      </c>
      <c r="W59" s="35">
        <f>+IF(I59=0,"",'Ark1'!W1577)</f>
        <v>0</v>
      </c>
      <c r="X59" s="35">
        <f>+IF(I59=0,"",'Ark1'!X1577)</f>
        <v>0</v>
      </c>
      <c r="Y59" s="35">
        <f>+IF(I59=0,"",'Ark1'!Y1577)</f>
        <v>0</v>
      </c>
      <c r="Z59" s="35">
        <f>+IF(I59=0,"",'Ark1'!Z1577)</f>
        <v>0</v>
      </c>
      <c r="AA59" s="30">
        <f>+IF(I59=0,"",'Ark1'!AA1577)</f>
        <v>3.2171961767460551</v>
      </c>
      <c r="AB59" s="28">
        <f>+IF(I59=0,"",'Ark1'!AC1577)</f>
        <v>0.56772709076349082</v>
      </c>
      <c r="AC59" s="35">
        <f>+IF(I59=0,"",'Ark1'!AE1577)</f>
        <v>38.686868932907871</v>
      </c>
      <c r="AD59" s="35">
        <f t="shared" si="5"/>
        <v>0</v>
      </c>
      <c r="AE59" s="30">
        <f t="shared" si="4"/>
        <v>2.4444444444444446</v>
      </c>
      <c r="AF59" s="221"/>
      <c r="AG59" s="224"/>
      <c r="AI59" s="30"/>
      <c r="AJ59" s="28"/>
      <c r="AK59" s="225"/>
      <c r="AL59" s="29"/>
      <c r="AP59" s="29"/>
    </row>
    <row r="60" spans="1:42" ht="14.1" customHeight="1">
      <c r="A60" s="221"/>
      <c r="B60" s="302">
        <f>+'Ark1'!C1585</f>
        <v>2024</v>
      </c>
      <c r="C60" s="29">
        <f>+'Ark1'!L1578</f>
        <v>2</v>
      </c>
      <c r="D60" s="240" t="str">
        <f>VLOOKUP(C60,Klasse!$C$10:$D$26,2)</f>
        <v>P</v>
      </c>
      <c r="E60" s="29">
        <f>+'Ark1'!H1578</f>
        <v>1</v>
      </c>
      <c r="F60" s="29">
        <f>+'Ark1'!J1578</f>
        <v>309</v>
      </c>
      <c r="G60" s="29" t="str">
        <f>VLOOKUP(F60,RNR!$A$1:$B$25,2)</f>
        <v>Malvik</v>
      </c>
      <c r="H60" s="29">
        <f>+IF(I60=0,"",'Ark1'!Q1578)</f>
        <v>125</v>
      </c>
      <c r="I60" s="362">
        <f>+'Ark1'!R1578</f>
        <v>336</v>
      </c>
      <c r="J60" s="30">
        <f>+IF(I60=0,"",'Ark1'!AG1578)</f>
        <v>0.32831737346101225</v>
      </c>
      <c r="K60" s="272">
        <f t="shared" si="6"/>
        <v>12.669683257918551</v>
      </c>
      <c r="L60" s="30">
        <f>+IF(I60=0,"",'Ark1'!AH1578)</f>
        <v>0.12423399371922655</v>
      </c>
      <c r="M60" s="603"/>
      <c r="N60" s="33">
        <f>+IF(I56=0,"",'Ark1'!U1577)</f>
        <v>7.6681818181818189</v>
      </c>
      <c r="O60" s="101"/>
      <c r="P60" s="391">
        <f>+'Ark1'!AJ1577</f>
        <v>22</v>
      </c>
      <c r="Q60" s="375"/>
      <c r="R60" s="272">
        <f>+IF(P60=0,"",'Ark1'!AK1577)</f>
        <v>86.463636363636382</v>
      </c>
      <c r="S60" s="101"/>
      <c r="T60" s="272">
        <f>+IF(P60=0,"",'Ark1'!AL1577)</f>
        <v>11.280261398202148</v>
      </c>
      <c r="U60" s="101"/>
      <c r="V60" s="28">
        <f>+IF(I60=0,"",'Ark1'!T1578)</f>
        <v>2.6875</v>
      </c>
      <c r="W60" s="35">
        <f>+IF(I60=0,"",'Ark1'!W1578)</f>
        <v>0</v>
      </c>
      <c r="X60" s="35">
        <f>+IF(I60=0,"",'Ark1'!X1578)</f>
        <v>5.9523809523809552</v>
      </c>
      <c r="Y60" s="35">
        <f>+IF(I60=0,"",'Ark1'!Y1578)</f>
        <v>0</v>
      </c>
      <c r="Z60" s="35">
        <f>+IF(I60=0,"",'Ark1'!Z1578)</f>
        <v>0</v>
      </c>
      <c r="AA60" s="30">
        <f>+IF(I60=0,"",'Ark1'!AA1578)</f>
        <v>3.688934009572975</v>
      </c>
      <c r="AB60" s="28">
        <f>+IF(I60=0,"",'Ark1'!AC1578)</f>
        <v>0.62722817106012441</v>
      </c>
      <c r="AC60" s="35">
        <f>+IF(I60=0,"",'Ark1'!AE1578)</f>
        <v>35.854952915382178</v>
      </c>
      <c r="AD60" s="35">
        <f t="shared" si="5"/>
        <v>3.8340909090909094</v>
      </c>
      <c r="AE60" s="30">
        <f t="shared" si="4"/>
        <v>2.6880000000000002</v>
      </c>
      <c r="AF60" s="221"/>
      <c r="AG60" s="224"/>
      <c r="AI60" s="30"/>
      <c r="AJ60" s="28"/>
      <c r="AK60" s="225"/>
      <c r="AL60" s="29"/>
      <c r="AM60" s="244"/>
      <c r="AN60" s="244"/>
      <c r="AO60" s="244"/>
      <c r="AP60" s="29"/>
    </row>
    <row r="61" spans="1:42" ht="14.1" customHeight="1">
      <c r="A61" s="221"/>
      <c r="B61" s="302">
        <f>+'Ark1'!C1586</f>
        <v>2024</v>
      </c>
      <c r="C61" s="29">
        <f>+'Ark1'!L1579</f>
        <v>2</v>
      </c>
      <c r="D61" s="240" t="str">
        <f>VLOOKUP(C61,Klasse!$C$10:$D$26,2)</f>
        <v>P</v>
      </c>
      <c r="E61" s="29">
        <f>+'Ark1'!H1579</f>
        <v>2</v>
      </c>
      <c r="F61" s="29">
        <f>+'Ark1'!J1579</f>
        <v>470</v>
      </c>
      <c r="G61" s="29" t="str">
        <f>VLOOKUP(F61,RNR!$A$1:$B$25,2)</f>
        <v>Jens Eide</v>
      </c>
      <c r="H61" s="29">
        <f>+IF(I61=0,"",'Ark1'!Q1579)</f>
        <v>38</v>
      </c>
      <c r="I61" s="362">
        <f>+'Ark1'!R1579</f>
        <v>152</v>
      </c>
      <c r="J61" s="30">
        <f>+IF(I61=0,"",'Ark1'!AG1579)</f>
        <v>1.1832477035653122</v>
      </c>
      <c r="K61" s="272">
        <f t="shared" si="6"/>
        <v>5.7315233785822022</v>
      </c>
      <c r="L61" s="30">
        <f>+IF(I61=0,"",'Ark1'!AH1579)</f>
        <v>0.47766458263178041</v>
      </c>
      <c r="M61" s="603"/>
      <c r="N61" s="33">
        <f>+IF(I57=0,"",'Ark1'!U1578)</f>
        <v>7.4833333333333298</v>
      </c>
      <c r="O61" s="101"/>
      <c r="P61" s="391">
        <f>+'Ark1'!AJ1578</f>
        <v>336</v>
      </c>
      <c r="Q61" s="375"/>
      <c r="R61" s="272">
        <f>+IF(P61=0,"",'Ark1'!AK1578)</f>
        <v>85.521428571428615</v>
      </c>
      <c r="S61" s="101"/>
      <c r="T61" s="272">
        <f>+IF(P61=0,"",'Ark1'!AL1578)</f>
        <v>11.2268676672234</v>
      </c>
      <c r="U61" s="101"/>
      <c r="V61" s="28">
        <f>+IF(I61=0,"",'Ark1'!T1579)</f>
        <v>2.5197368421052642</v>
      </c>
      <c r="W61" s="35">
        <f>+IF(I61=0,"",'Ark1'!W1579)</f>
        <v>0</v>
      </c>
      <c r="X61" s="35">
        <f>+IF(I61=0,"",'Ark1'!X1579)</f>
        <v>2.6315789473684221</v>
      </c>
      <c r="Y61" s="35">
        <f>+IF(I61=0,"",'Ark1'!Y1579)</f>
        <v>0</v>
      </c>
      <c r="Z61" s="35">
        <f>+IF(I61=0,"",'Ark1'!Z1579)</f>
        <v>0</v>
      </c>
      <c r="AA61" s="30">
        <f>+IF(I61=0,"",'Ark1'!AA1579)</f>
        <v>3.3554870926303519</v>
      </c>
      <c r="AB61" s="28">
        <f>+IF(I61=0,"",'Ark1'!AC1579)</f>
        <v>0.62797077891329856</v>
      </c>
      <c r="AC61" s="35">
        <f>+IF(I61=0,"",'Ark1'!AE1579)</f>
        <v>15.669360546507203</v>
      </c>
      <c r="AD61" s="35">
        <f t="shared" si="5"/>
        <v>3.7416666666666649</v>
      </c>
      <c r="AE61" s="30">
        <f t="shared" si="4"/>
        <v>4</v>
      </c>
      <c r="AF61" s="221"/>
      <c r="AG61" s="224"/>
      <c r="AI61" s="30"/>
      <c r="AJ61" s="28"/>
      <c r="AK61" s="225"/>
      <c r="AL61" s="29"/>
      <c r="AM61" s="244"/>
      <c r="AN61" s="244"/>
      <c r="AO61" s="244"/>
      <c r="AP61" s="29"/>
    </row>
    <row r="62" spans="1:42" ht="14.1" customHeight="1">
      <c r="A62" s="221"/>
      <c r="B62" s="302">
        <f>+'Ark1'!C1587</f>
        <v>2024</v>
      </c>
      <c r="C62" s="29">
        <f>+'Ark1'!L1580</f>
        <v>2</v>
      </c>
      <c r="D62" s="240" t="str">
        <f>VLOOKUP(C62,Klasse!$C$10:$D$26,2)</f>
        <v>P</v>
      </c>
      <c r="E62" s="29">
        <f>+'Ark1'!H1580</f>
        <v>2</v>
      </c>
      <c r="F62" s="29">
        <f>+'Ark1'!J1580</f>
        <v>629</v>
      </c>
      <c r="G62" s="29" t="str">
        <f>VLOOKUP(F62,RNR!$A$1:$B$25,2)</f>
        <v>Bø</v>
      </c>
      <c r="H62" s="29" t="str">
        <f>+IF(I62=0,"",'Ark1'!Q1580)</f>
        <v/>
      </c>
      <c r="I62" s="362">
        <f>+'Ark1'!R1580</f>
        <v>0</v>
      </c>
      <c r="J62" s="30" t="str">
        <f>+IF(I62=0,"",'Ark1'!AG1580)</f>
        <v/>
      </c>
      <c r="K62" s="272">
        <f t="shared" si="6"/>
        <v>0</v>
      </c>
      <c r="L62" s="30" t="str">
        <f>+IF(I62=0,"",'Ark1'!AH1580)</f>
        <v/>
      </c>
      <c r="M62" s="603"/>
      <c r="N62" s="33" t="str">
        <f>+IF(I58=0,"",'Ark1'!U1579)</f>
        <v/>
      </c>
      <c r="O62" s="101"/>
      <c r="P62" s="391">
        <f>+'Ark1'!AJ1579</f>
        <v>148</v>
      </c>
      <c r="Q62" s="375"/>
      <c r="R62" s="272">
        <f>+IF(P62=0,"",'Ark1'!AK1579)</f>
        <v>83.245270270270211</v>
      </c>
      <c r="S62" s="101"/>
      <c r="T62" s="272">
        <f>+IF(P62=0,"",'Ark1'!AL1579)</f>
        <v>11.318386151088243</v>
      </c>
      <c r="U62" s="101"/>
      <c r="V62" s="28" t="str">
        <f>+IF(I62=0,"",'Ark1'!T1580)</f>
        <v/>
      </c>
      <c r="W62" s="35" t="str">
        <f>+IF(I62=0,"",'Ark1'!W1580)</f>
        <v/>
      </c>
      <c r="X62" s="35" t="str">
        <f>+IF(I62=0,"",'Ark1'!X1580)</f>
        <v/>
      </c>
      <c r="Y62" s="35" t="str">
        <f>+IF(I62=0,"",'Ark1'!Y1580)</f>
        <v/>
      </c>
      <c r="Z62" s="35" t="str">
        <f>+IF(I62=0,"",'Ark1'!Z1580)</f>
        <v/>
      </c>
      <c r="AA62" s="30" t="str">
        <f>+IF(I62=0,"",'Ark1'!AA1580)</f>
        <v/>
      </c>
      <c r="AB62" s="28" t="str">
        <f>+IF(I62=0,"",'Ark1'!AC1580)</f>
        <v/>
      </c>
      <c r="AC62" s="35" t="str">
        <f>+IF(I62=0,"",'Ark1'!AE1580)</f>
        <v/>
      </c>
      <c r="AD62" s="35" t="str">
        <f t="shared" si="5"/>
        <v/>
      </c>
      <c r="AE62" s="30" t="str">
        <f t="shared" si="4"/>
        <v/>
      </c>
      <c r="AF62" s="221"/>
      <c r="AG62" s="224"/>
      <c r="AI62" s="30"/>
      <c r="AJ62" s="28"/>
      <c r="AK62" s="225"/>
      <c r="AL62" s="29"/>
      <c r="AM62" s="244"/>
      <c r="AN62" s="244"/>
      <c r="AO62" s="244"/>
      <c r="AP62" s="29"/>
    </row>
    <row r="63" spans="1:42" ht="14.1" customHeight="1">
      <c r="A63" s="221"/>
      <c r="B63" s="302">
        <f>+'Ark1'!C1588</f>
        <v>2024</v>
      </c>
      <c r="C63" s="29">
        <f>+'Ark1'!L1581</f>
        <v>2</v>
      </c>
      <c r="D63" s="240" t="str">
        <f>VLOOKUP(C63,Klasse!$C$10:$D$26,2)</f>
        <v>P</v>
      </c>
      <c r="E63" s="29">
        <f>+'Ark1'!H1581</f>
        <v>1</v>
      </c>
      <c r="F63" s="29">
        <f>+'Ark1'!J1581</f>
        <v>643</v>
      </c>
      <c r="G63" s="29" t="str">
        <f>VLOOKUP(F63,RNR!$A$1:$B$25,2)</f>
        <v>Bjerka</v>
      </c>
      <c r="H63" s="29">
        <f>+IF(I63=0,"",'Ark1'!Q1581)</f>
        <v>60</v>
      </c>
      <c r="I63" s="362">
        <f>+'Ark1'!R1581</f>
        <v>151</v>
      </c>
      <c r="J63" s="30">
        <f>+IF(I63=0,"",'Ark1'!AG1581)</f>
        <v>0.27547706790236076</v>
      </c>
      <c r="K63" s="272">
        <f t="shared" si="6"/>
        <v>5.6938159879336352</v>
      </c>
      <c r="L63" s="30">
        <f>+IF(I63=0,"",'Ark1'!AH1581)</f>
        <v>0.11082967418645122</v>
      </c>
      <c r="M63" s="603"/>
      <c r="N63" s="33">
        <f>+IF(I59=0,"",'Ark1'!U1580)</f>
        <v>0</v>
      </c>
      <c r="O63" s="101"/>
      <c r="P63" s="391">
        <f>+'Ark1'!AJ1580</f>
        <v>0</v>
      </c>
      <c r="Q63" s="375"/>
      <c r="R63" s="272" t="str">
        <f>+IF(P63=0,"",'Ark1'!AK1580)</f>
        <v/>
      </c>
      <c r="S63" s="101"/>
      <c r="T63" s="272" t="str">
        <f>+IF(P63=0,"",'Ark1'!AL1580)</f>
        <v/>
      </c>
      <c r="U63" s="101"/>
      <c r="V63" s="28">
        <f>+IF(I63=0,"",'Ark1'!T1581)</f>
        <v>2.5960264900662247</v>
      </c>
      <c r="W63" s="35">
        <f>+IF(I63=0,"",'Ark1'!W1581)</f>
        <v>0</v>
      </c>
      <c r="X63" s="35">
        <f>+IF(I63=0,"",'Ark1'!X1581)</f>
        <v>6.6225165562913899</v>
      </c>
      <c r="Y63" s="35">
        <f>+IF(I63=0,"",'Ark1'!Y1581)</f>
        <v>0</v>
      </c>
      <c r="Z63" s="35">
        <f>+IF(I63=0,"",'Ark1'!Z1581)</f>
        <v>0</v>
      </c>
      <c r="AA63" s="30">
        <f>+IF(I63=0,"",'Ark1'!AA1581)</f>
        <v>3.8868088471010354</v>
      </c>
      <c r="AB63" s="28">
        <f>+IF(I63=0,"",'Ark1'!AC1581)</f>
        <v>0.55407948777091198</v>
      </c>
      <c r="AC63" s="35">
        <f>+IF(I63=0,"",'Ark1'!AE1581)</f>
        <v>32.571106383215117</v>
      </c>
      <c r="AD63" s="35">
        <f t="shared" si="5"/>
        <v>0</v>
      </c>
      <c r="AE63" s="30">
        <f t="shared" si="4"/>
        <v>2.5166666666666666</v>
      </c>
      <c r="AF63" s="221"/>
      <c r="AG63" s="224"/>
      <c r="AI63" s="30"/>
      <c r="AJ63" s="28"/>
      <c r="AK63" s="225"/>
      <c r="AL63" s="29"/>
      <c r="AM63" s="244"/>
      <c r="AN63" s="244"/>
      <c r="AO63" s="244"/>
      <c r="AP63" s="29"/>
    </row>
    <row r="64" spans="1:42" ht="14.1" customHeight="1">
      <c r="A64" s="221"/>
      <c r="B64" s="302">
        <f>+'Ark1'!C1589</f>
        <v>2024</v>
      </c>
      <c r="C64" s="29">
        <f>+'Ark1'!L1582</f>
        <v>2</v>
      </c>
      <c r="D64" s="240" t="str">
        <f>VLOOKUP(C64,Klasse!$C$10:$D$26,2)</f>
        <v>P</v>
      </c>
      <c r="E64" s="29">
        <f>+'Ark1'!H1582</f>
        <v>2</v>
      </c>
      <c r="F64" s="29">
        <f>+'Ark1'!J1582</f>
        <v>704</v>
      </c>
      <c r="G64" s="29" t="str">
        <f>VLOOKUP(F64,RNR!$A$1:$B$25,2)</f>
        <v>Øre Vilt</v>
      </c>
      <c r="H64" s="29" t="str">
        <f>+IF(I64=0,"",'Ark1'!Q1582)</f>
        <v/>
      </c>
      <c r="I64" s="362">
        <f>+'Ark1'!R1582</f>
        <v>0</v>
      </c>
      <c r="J64" s="30" t="str">
        <f>+IF(I64=0,"",'Ark1'!AG1582)</f>
        <v/>
      </c>
      <c r="K64" s="272">
        <f t="shared" si="6"/>
        <v>0</v>
      </c>
      <c r="L64" s="30" t="str">
        <f>+IF(I64=0,"",'Ark1'!AH1582)</f>
        <v/>
      </c>
      <c r="M64" s="603"/>
      <c r="N64" s="33">
        <f>+IF(I60=0,"",'Ark1'!U1581)</f>
        <v>7.5986754966887391</v>
      </c>
      <c r="O64" s="101"/>
      <c r="P64" s="391">
        <f>+'Ark1'!AJ1581</f>
        <v>147</v>
      </c>
      <c r="Q64" s="375"/>
      <c r="R64" s="272">
        <f>+IF(P64=0,"",'Ark1'!AK1581)</f>
        <v>85.116326530612227</v>
      </c>
      <c r="S64" s="101"/>
      <c r="T64" s="272">
        <f>+IF(P64=0,"",'Ark1'!AL1581)</f>
        <v>11.317641572514828</v>
      </c>
      <c r="U64" s="101"/>
      <c r="V64" s="28" t="str">
        <f>+IF(I64=0,"",'Ark1'!T1582)</f>
        <v/>
      </c>
      <c r="W64" s="35" t="str">
        <f>+IF(I64=0,"",'Ark1'!W1582)</f>
        <v/>
      </c>
      <c r="X64" s="35" t="str">
        <f>+IF(I64=0,"",'Ark1'!X1582)</f>
        <v/>
      </c>
      <c r="Y64" s="35" t="str">
        <f>+IF(I64=0,"",'Ark1'!Y1582)</f>
        <v/>
      </c>
      <c r="Z64" s="35" t="str">
        <f>+IF(I64=0,"",'Ark1'!Z1582)</f>
        <v/>
      </c>
      <c r="AA64" s="30" t="str">
        <f>+IF(I64=0,"",'Ark1'!AA1582)</f>
        <v/>
      </c>
      <c r="AB64" s="28" t="str">
        <f>+IF(I64=0,"",'Ark1'!AC1582)</f>
        <v/>
      </c>
      <c r="AC64" s="35" t="str">
        <f>+IF(I64=0,"",'Ark1'!AE1582)</f>
        <v/>
      </c>
      <c r="AD64" s="35" t="str">
        <f t="shared" si="5"/>
        <v/>
      </c>
      <c r="AE64" s="30" t="str">
        <f t="shared" si="4"/>
        <v/>
      </c>
      <c r="AF64" s="221"/>
      <c r="AG64" s="224"/>
      <c r="AI64" s="30"/>
      <c r="AJ64" s="28"/>
      <c r="AK64" s="225"/>
      <c r="AL64" s="29"/>
      <c r="AM64" s="244"/>
      <c r="AN64" s="244"/>
      <c r="AO64" s="244"/>
      <c r="AP64" s="29"/>
    </row>
    <row r="65" spans="1:60" ht="14.1" customHeight="1">
      <c r="A65" s="221"/>
      <c r="B65" s="302">
        <f>+'Ark1'!C1583</f>
        <v>2024</v>
      </c>
      <c r="C65" s="29">
        <f>+'Ark1'!L1583</f>
        <v>2</v>
      </c>
      <c r="D65" s="240" t="str">
        <f>VLOOKUP(C65,Klasse!$C$10:$D$26,2)</f>
        <v>P</v>
      </c>
      <c r="E65" s="29">
        <f>+'Ark1'!H1583</f>
        <v>1</v>
      </c>
      <c r="F65" s="29">
        <f>+'Ark1'!J1583</f>
        <v>802</v>
      </c>
      <c r="G65" s="29" t="str">
        <f>VLOOKUP(F65,RNR!$A$1:$B$25,2)</f>
        <v>Karasjok</v>
      </c>
      <c r="H65" s="29">
        <f>+IF(I65=0,"",'Ark1'!Q1583)</f>
        <v>8</v>
      </c>
      <c r="I65" s="362">
        <f>+'Ark1'!R1583</f>
        <v>47</v>
      </c>
      <c r="J65" s="30">
        <f>+IF(I65=0,"",'Ark1'!AG1583)</f>
        <v>0.44419242037614592</v>
      </c>
      <c r="K65" s="272">
        <f t="shared" si="6"/>
        <v>1.7722473604826545</v>
      </c>
      <c r="L65" s="30">
        <f>+IF(I65=0,"",'Ark1'!AH1583)</f>
        <v>0.16895771666770876</v>
      </c>
      <c r="M65" s="603"/>
      <c r="N65" s="33">
        <f>+IF(I61=0,"",'Ark1'!U1582)</f>
        <v>0</v>
      </c>
      <c r="O65" s="101"/>
      <c r="P65" s="391">
        <f>+'Ark1'!AJ1582</f>
        <v>0</v>
      </c>
      <c r="Q65" s="375"/>
      <c r="R65" s="272" t="str">
        <f>+IF(P65=0,"",'Ark1'!AK1582)</f>
        <v/>
      </c>
      <c r="S65" s="101"/>
      <c r="T65" s="272" t="str">
        <f>+IF(P65=0,"",'Ark1'!AL1582)</f>
        <v/>
      </c>
      <c r="U65" s="101"/>
      <c r="V65" s="28">
        <f>+IF(I65=0,"",'Ark1'!T1583)</f>
        <v>2.2765957446808516</v>
      </c>
      <c r="W65" s="35">
        <f>+IF(I65=0,"",'Ark1'!W1583)</f>
        <v>0</v>
      </c>
      <c r="X65" s="35">
        <f>+IF(I65=0,"",'Ark1'!X1583)</f>
        <v>4.255319148936171</v>
      </c>
      <c r="Y65" s="35">
        <f>+IF(I65=0,"",'Ark1'!Y1583)</f>
        <v>0</v>
      </c>
      <c r="Z65" s="35">
        <f>+IF(I65=0,"",'Ark1'!Z1583)</f>
        <v>0</v>
      </c>
      <c r="AA65" s="30">
        <f>+IF(I65=0,"",'Ark1'!AA1583)</f>
        <v>3.0619793466382887</v>
      </c>
      <c r="AB65" s="28">
        <f>+IF(I65=0,"",'Ark1'!AC1583)</f>
        <v>0.53403831480898412</v>
      </c>
      <c r="AC65" s="35">
        <f>+IF(I65=0,"",'Ark1'!AE1583)</f>
        <v>36.531871150166992</v>
      </c>
      <c r="AD65" s="35">
        <f t="shared" si="5"/>
        <v>0</v>
      </c>
      <c r="AE65" s="30">
        <f t="shared" si="4"/>
        <v>5.875</v>
      </c>
      <c r="AF65" s="221"/>
      <c r="AG65" s="224"/>
      <c r="AI65" s="30"/>
      <c r="AJ65" s="28"/>
      <c r="AK65" s="225"/>
      <c r="AL65" s="29"/>
      <c r="AM65" s="244"/>
      <c r="AN65" s="244"/>
      <c r="AO65" s="244"/>
      <c r="AP65" s="29"/>
    </row>
    <row r="66" spans="1:60" ht="15" customHeight="1">
      <c r="A66" s="221"/>
      <c r="B66" s="221"/>
      <c r="C66" s="221"/>
      <c r="D66" s="221"/>
      <c r="E66" s="221"/>
      <c r="F66" s="221"/>
      <c r="G66" s="221"/>
      <c r="H66" s="221"/>
      <c r="I66" s="372"/>
      <c r="J66" s="222"/>
      <c r="K66" s="222"/>
      <c r="L66" s="222"/>
      <c r="M66" s="222"/>
      <c r="N66" s="221"/>
      <c r="O66" s="101"/>
      <c r="P66" s="372"/>
      <c r="Q66" s="372"/>
      <c r="R66" s="101"/>
      <c r="S66" s="101"/>
      <c r="T66" s="101"/>
      <c r="U66" s="101"/>
      <c r="V66" s="221"/>
      <c r="W66" s="223"/>
      <c r="X66" s="223"/>
      <c r="Y66" s="223"/>
      <c r="Z66" s="223"/>
      <c r="AA66" s="223"/>
      <c r="AB66" s="221"/>
      <c r="AC66" s="223"/>
      <c r="AD66" s="223"/>
      <c r="AE66" s="223"/>
      <c r="AF66" s="237"/>
      <c r="AG66" s="224"/>
      <c r="AI66" s="30"/>
      <c r="AJ66" s="28"/>
      <c r="AK66" s="225"/>
      <c r="AL66" s="29"/>
      <c r="AP66" s="29"/>
      <c r="BH66" s="236"/>
    </row>
    <row r="67" spans="1:60" ht="19.95" customHeight="1">
      <c r="A67" s="221"/>
      <c r="B67" s="221"/>
      <c r="C67" s="221"/>
      <c r="D67" s="324" t="s">
        <v>30</v>
      </c>
      <c r="E67" s="221"/>
      <c r="F67" s="221"/>
      <c r="G67" s="221"/>
      <c r="H67" s="221"/>
      <c r="I67" s="363">
        <f>SUM(I69:I93)</f>
        <v>8451</v>
      </c>
      <c r="J67" s="267"/>
      <c r="K67" s="267"/>
      <c r="L67" s="267"/>
      <c r="M67" s="222"/>
      <c r="N67" s="269">
        <f>+Klasse!M12</f>
        <v>9.4512010412968515</v>
      </c>
      <c r="O67" s="101"/>
      <c r="P67" s="391">
        <f>SUM(P69:P93)</f>
        <v>8346</v>
      </c>
      <c r="Q67" s="375"/>
      <c r="R67" s="269">
        <f>+Klasse!T12</f>
        <v>88.612029714833611</v>
      </c>
      <c r="S67" s="101"/>
      <c r="T67" s="269">
        <f>+Klasse!V12</f>
        <v>12.838391353141525</v>
      </c>
      <c r="U67" s="101"/>
      <c r="V67" s="268"/>
      <c r="W67" s="223"/>
      <c r="X67" s="223"/>
      <c r="Y67" s="223"/>
      <c r="Z67" s="223"/>
      <c r="AA67" s="223"/>
      <c r="AB67" s="221"/>
      <c r="AC67" s="223"/>
      <c r="AD67" s="223"/>
      <c r="AE67" s="223"/>
      <c r="AF67" s="237"/>
      <c r="AG67" s="224"/>
      <c r="AI67" s="30"/>
      <c r="AJ67" s="28"/>
      <c r="AK67" s="225"/>
      <c r="AL67" s="29"/>
      <c r="AP67" s="29"/>
      <c r="BH67" s="236"/>
    </row>
    <row r="68" spans="1:60" ht="15" customHeight="1">
      <c r="A68" s="221"/>
      <c r="B68" s="221"/>
      <c r="C68" s="221"/>
      <c r="D68" s="221"/>
      <c r="E68" s="221"/>
      <c r="F68" s="221"/>
      <c r="G68" s="221"/>
      <c r="H68" s="238"/>
      <c r="I68" s="372"/>
      <c r="J68" s="222"/>
      <c r="K68" s="222"/>
      <c r="L68" s="222"/>
      <c r="M68" s="222"/>
      <c r="N68" s="222"/>
      <c r="O68" s="101"/>
      <c r="P68" s="372"/>
      <c r="Q68" s="372"/>
      <c r="R68" s="101"/>
      <c r="S68" s="101"/>
      <c r="T68" s="101"/>
      <c r="U68" s="101"/>
      <c r="V68" s="238"/>
      <c r="W68" s="223"/>
      <c r="X68" s="223"/>
      <c r="Y68" s="223"/>
      <c r="Z68" s="223"/>
      <c r="AA68" s="239"/>
      <c r="AB68" s="221"/>
      <c r="AC68" s="239"/>
      <c r="AD68" s="239"/>
      <c r="AE68" s="237"/>
      <c r="AF68" s="237"/>
      <c r="AG68" s="224"/>
      <c r="AI68" s="30"/>
      <c r="AJ68" s="28"/>
      <c r="AK68" s="225"/>
      <c r="AL68" s="29"/>
      <c r="AP68" s="29"/>
      <c r="BH68" s="236"/>
    </row>
    <row r="69" spans="1:60" ht="14.1" customHeight="1">
      <c r="A69" s="221"/>
      <c r="B69" s="302">
        <f>+'Ark1'!C1584</f>
        <v>2024</v>
      </c>
      <c r="C69" s="240">
        <f>+'Ark1'!L1584</f>
        <v>3</v>
      </c>
      <c r="D69" s="240" t="str">
        <f>VLOOKUP(C69,Klasse!$C$10:$D$26,2)</f>
        <v>P+</v>
      </c>
      <c r="E69" s="240">
        <f>+'Ark1'!H1584</f>
        <v>1</v>
      </c>
      <c r="F69" s="240">
        <f>+'Ark1'!J1584</f>
        <v>103</v>
      </c>
      <c r="G69" s="240" t="str">
        <f>VLOOKUP(F69,RNR!A1:B25,2)</f>
        <v>Rudshøgda</v>
      </c>
      <c r="H69" s="240" t="str">
        <f>+IF(I69=0,"",'Ark1'!Q1584)</f>
        <v/>
      </c>
      <c r="I69" s="376">
        <f>+'Ark1'!R1584</f>
        <v>0</v>
      </c>
      <c r="J69" s="241" t="str">
        <f>+IF(I69=0,"",'Ark1'!AG1584)</f>
        <v/>
      </c>
      <c r="K69" s="241"/>
      <c r="L69" s="241" t="str">
        <f>+IF(I69=0,"",'Ark1'!AH1584)</f>
        <v/>
      </c>
      <c r="M69" s="222"/>
      <c r="N69" s="33">
        <f>+IF(I65=0,"",'Ark1'!U1584)</f>
        <v>0</v>
      </c>
      <c r="O69" s="101"/>
      <c r="P69" s="391">
        <f>+'Ark1'!AJ1584</f>
        <v>0</v>
      </c>
      <c r="Q69" s="375"/>
      <c r="R69" s="272" t="str">
        <f>+IF(P69=0,"",'Ark1'!AK1584)</f>
        <v/>
      </c>
      <c r="S69" s="101"/>
      <c r="T69" s="272" t="str">
        <f>+IF(P69=0,"",'Ark1'!AL1584)</f>
        <v/>
      </c>
      <c r="U69" s="101"/>
      <c r="V69" s="242" t="str">
        <f>+IF(I69=0,"",'Ark1'!T1584)</f>
        <v/>
      </c>
      <c r="W69" s="243" t="str">
        <f>+IF(I69=0,"",'Ark1'!W1584)</f>
        <v/>
      </c>
      <c r="X69" s="243" t="str">
        <f>+IF(I69=0,"",'Ark1'!X1584)</f>
        <v/>
      </c>
      <c r="Y69" s="243" t="str">
        <f>+IF(I69=0,"",'Ark1'!Y1584)</f>
        <v/>
      </c>
      <c r="Z69" s="243" t="str">
        <f>+IF(I69=0,"",'Ark1'!Z1584)</f>
        <v/>
      </c>
      <c r="AA69" s="241" t="str">
        <f>+IF(I69=0,"",'Ark1'!AA1584)</f>
        <v/>
      </c>
      <c r="AB69" s="242" t="str">
        <f>+IF(I69=0,"",'Ark1'!AC1584)</f>
        <v/>
      </c>
      <c r="AC69" s="243" t="str">
        <f>+IF(I69=0,"",'Ark1'!AE1584)</f>
        <v/>
      </c>
      <c r="AD69" s="243" t="str">
        <f t="shared" ref="AD69:AD93" si="7">IF(I69=0,"",N69/C69)</f>
        <v/>
      </c>
      <c r="AE69" s="241" t="str">
        <f t="shared" ref="AE69:AE93" si="8">IF(I69=0,"",I69/H69)</f>
        <v/>
      </c>
      <c r="AF69" s="221"/>
      <c r="AG69" s="224"/>
      <c r="AI69" s="30"/>
      <c r="AJ69" s="28"/>
      <c r="AK69" s="225"/>
      <c r="AL69" s="29"/>
      <c r="AM69" s="28"/>
      <c r="AN69" s="28"/>
      <c r="AO69" s="35"/>
      <c r="AP69" s="35"/>
      <c r="AQ69" s="35"/>
    </row>
    <row r="70" spans="1:60" ht="14.1" customHeight="1">
      <c r="A70" s="221"/>
      <c r="B70" s="302">
        <f>+'Ark1'!C1585</f>
        <v>2024</v>
      </c>
      <c r="C70" s="240">
        <f>+'Ark1'!L1585</f>
        <v>3</v>
      </c>
      <c r="D70" s="240" t="str">
        <f>VLOOKUP(C70,Klasse!$C$10:$D$26,2)</f>
        <v>P+</v>
      </c>
      <c r="E70" s="240">
        <f>+'Ark1'!H1585</f>
        <v>2</v>
      </c>
      <c r="F70" s="240">
        <f>+'Ark1'!J1585</f>
        <v>106</v>
      </c>
      <c r="G70" s="240" t="str">
        <f>VLOOKUP(F70,RNR!A2:B26,2)</f>
        <v>Furuseth</v>
      </c>
      <c r="H70" s="240">
        <f>+IF(I70=0,"",'Ark1'!Q1585)</f>
        <v>60</v>
      </c>
      <c r="I70" s="376">
        <f>+'Ark1'!R1585</f>
        <v>155</v>
      </c>
      <c r="J70" s="241">
        <f>+IF(I70=0,"",'Ark1'!AG1585)</f>
        <v>0.40586540979313951</v>
      </c>
      <c r="K70" s="241"/>
      <c r="L70" s="241">
        <f>+IF(I70=0,"",'Ark1'!AH1585)</f>
        <v>0.20363854640100865</v>
      </c>
      <c r="M70" s="222"/>
      <c r="N70" s="33" t="str">
        <f>+IF(I66=0,"",'Ark1'!U1585)</f>
        <v/>
      </c>
      <c r="O70" s="101"/>
      <c r="P70" s="391">
        <f>+'Ark1'!AJ1585</f>
        <v>155</v>
      </c>
      <c r="Q70" s="375"/>
      <c r="R70" s="272">
        <f>+IF(P70=0,"",'Ark1'!AK1585)</f>
        <v>91.340645161290297</v>
      </c>
      <c r="S70" s="101"/>
      <c r="T70" s="272">
        <f>+IF(P70=0,"",'Ark1'!AL1585)</f>
        <v>13.154912605486984</v>
      </c>
      <c r="U70" s="101"/>
      <c r="V70" s="242">
        <f>+IF(I70=0,"",'Ark1'!T1585)</f>
        <v>2.7935483870967728</v>
      </c>
      <c r="W70" s="243">
        <f>+IF(I70=0,"",'Ark1'!W1585)</f>
        <v>0</v>
      </c>
      <c r="X70" s="243">
        <f>+IF(I70=0,"",'Ark1'!X1585)</f>
        <v>16.129032258064512</v>
      </c>
      <c r="Y70" s="243">
        <f>+IF(I70=0,"",'Ark1'!Y1585)</f>
        <v>3.2258064516129026</v>
      </c>
      <c r="Z70" s="243">
        <f>+IF(I70=0,"",'Ark1'!Z1585)</f>
        <v>0</v>
      </c>
      <c r="AA70" s="241">
        <f>+IF(I70=0,"",'Ark1'!AA1585)</f>
        <v>4.8555356481856045</v>
      </c>
      <c r="AB70" s="242">
        <f>+IF(I70=0,"",'Ark1'!AC1585)</f>
        <v>0.89223730528879619</v>
      </c>
      <c r="AC70" s="243">
        <f>+IF(I70=0,"",'Ark1'!AE1585)</f>
        <v>20.909508667107712</v>
      </c>
      <c r="AD70" s="243" t="e">
        <f t="shared" si="7"/>
        <v>#VALUE!</v>
      </c>
      <c r="AE70" s="241">
        <f t="shared" si="8"/>
        <v>2.5833333333333335</v>
      </c>
      <c r="AF70" s="221"/>
      <c r="AG70" s="224"/>
      <c r="AI70" s="30"/>
      <c r="AJ70" s="28"/>
      <c r="AK70" s="225"/>
      <c r="AL70" s="29"/>
      <c r="AM70" s="28"/>
      <c r="AN70" s="28"/>
      <c r="AO70" s="35"/>
      <c r="AP70" s="35"/>
      <c r="AQ70" s="35"/>
    </row>
    <row r="71" spans="1:60" ht="14.1" customHeight="1">
      <c r="A71" s="221"/>
      <c r="B71" s="302">
        <f>+'Ark1'!C1586</f>
        <v>2024</v>
      </c>
      <c r="C71" s="240">
        <f>+'Ark1'!L1586</f>
        <v>3</v>
      </c>
      <c r="D71" s="240" t="str">
        <f>VLOOKUP(C71,Klasse!$C$10:$D$26,2)</f>
        <v>P+</v>
      </c>
      <c r="E71" s="240">
        <f>+'Ark1'!H1586</f>
        <v>1</v>
      </c>
      <c r="F71" s="240">
        <f>+'Ark1'!J1586</f>
        <v>110</v>
      </c>
      <c r="G71" s="240" t="str">
        <f>VLOOKUP(F71,RNR!A3:B27,2)</f>
        <v>Gol</v>
      </c>
      <c r="H71" s="240">
        <f>+IF(I71=0,"",'Ark1'!Q1586)</f>
        <v>227</v>
      </c>
      <c r="I71" s="376">
        <f>+'Ark1'!R1586</f>
        <v>390</v>
      </c>
      <c r="J71" s="241">
        <f>+IF(I71=0,"",'Ark1'!AG1586)</f>
        <v>0.32607059846495989</v>
      </c>
      <c r="K71" s="241"/>
      <c r="L71" s="241">
        <f>+IF(I71=0,"",'Ark1'!AH1586)</f>
        <v>0.20151847432935188</v>
      </c>
      <c r="M71" s="222"/>
      <c r="N71" s="33">
        <f>+IF(I67=0,"",'Ark1'!U1586)</f>
        <v>12.94743589743589</v>
      </c>
      <c r="O71" s="101"/>
      <c r="P71" s="391">
        <f>+'Ark1'!AJ1586</f>
        <v>390</v>
      </c>
      <c r="Q71" s="375"/>
      <c r="R71" s="272">
        <f>+IF(P71=0,"",'Ark1'!AK1586)</f>
        <v>96.191538461538428</v>
      </c>
      <c r="S71" s="101"/>
      <c r="T71" s="272">
        <f>+IF(P71=0,"",'Ark1'!AL1586)</f>
        <v>13.371558684445121</v>
      </c>
      <c r="U71" s="101"/>
      <c r="V71" s="242">
        <f>+IF(I71=0,"",'Ark1'!T1586)</f>
        <v>2.8</v>
      </c>
      <c r="W71" s="243">
        <f>+IF(I71=0,"",'Ark1'!W1586)</f>
        <v>0</v>
      </c>
      <c r="X71" s="243">
        <f>+IF(I71=0,"",'Ark1'!X1586)</f>
        <v>33.846153846153847</v>
      </c>
      <c r="Y71" s="243">
        <f>+IF(I71=0,"",'Ark1'!Y1586)</f>
        <v>7.9487179487179507</v>
      </c>
      <c r="Z71" s="243">
        <f>+IF(I71=0,"",'Ark1'!Z1586)</f>
        <v>0</v>
      </c>
      <c r="AA71" s="241">
        <f>+IF(I71=0,"",'Ark1'!AA1586)</f>
        <v>6.4085904758314047</v>
      </c>
      <c r="AB71" s="242">
        <f>+IF(I71=0,"",'Ark1'!AC1586)</f>
        <v>0.62920381109576684</v>
      </c>
      <c r="AC71" s="243">
        <f>+IF(I71=0,"",'Ark1'!AE1586)</f>
        <v>14.402893017088378</v>
      </c>
      <c r="AD71" s="243">
        <f t="shared" si="7"/>
        <v>4.3158119658119629</v>
      </c>
      <c r="AE71" s="241">
        <f t="shared" si="8"/>
        <v>1.7180616740088106</v>
      </c>
      <c r="AF71" s="221"/>
      <c r="AG71" s="224"/>
      <c r="AI71" s="30"/>
      <c r="AJ71" s="28"/>
      <c r="AK71" s="225"/>
      <c r="AL71" s="29"/>
      <c r="AM71" s="28"/>
      <c r="AN71" s="28"/>
      <c r="AO71" s="35"/>
      <c r="AP71" s="35"/>
      <c r="AQ71" s="35"/>
    </row>
    <row r="72" spans="1:60" ht="14.1" customHeight="1">
      <c r="A72" s="221"/>
      <c r="B72" s="302">
        <f>+'Ark1'!C1587</f>
        <v>2024</v>
      </c>
      <c r="C72" s="240">
        <f>+'Ark1'!L1587</f>
        <v>3</v>
      </c>
      <c r="D72" s="240" t="str">
        <f>VLOOKUP(C72,Klasse!$C$10:$D$26,2)</f>
        <v>P+</v>
      </c>
      <c r="E72" s="240">
        <f>+'Ark1'!H1587</f>
        <v>1</v>
      </c>
      <c r="F72" s="240">
        <f>+'Ark1'!J1587</f>
        <v>111</v>
      </c>
      <c r="G72" s="240" t="str">
        <f>VLOOKUP(F72,RNR!A4:B28,2)</f>
        <v>Forus</v>
      </c>
      <c r="H72" s="240">
        <f>+IF(I72=0,"",'Ark1'!Q1587)</f>
        <v>136</v>
      </c>
      <c r="I72" s="376">
        <f>+'Ark1'!R1587</f>
        <v>253</v>
      </c>
      <c r="J72" s="241">
        <f>+IF(I72=0,"",'Ark1'!AG1587)</f>
        <v>0.21374381156751096</v>
      </c>
      <c r="K72" s="241"/>
      <c r="L72" s="241">
        <f>+IF(I72=0,"",'Ark1'!AH1587)</f>
        <v>0.12724823187074943</v>
      </c>
      <c r="M72" s="222"/>
      <c r="N72" s="33" t="str">
        <f>+IF(I68=0,"",'Ark1'!U1587)</f>
        <v/>
      </c>
      <c r="O72" s="101"/>
      <c r="P72" s="391">
        <f>+'Ark1'!AJ1587</f>
        <v>253</v>
      </c>
      <c r="Q72" s="375"/>
      <c r="R72" s="272">
        <f>+IF(P72=0,"",'Ark1'!AK1587)</f>
        <v>96.290909090909125</v>
      </c>
      <c r="S72" s="101"/>
      <c r="T72" s="272">
        <f>+IF(P72=0,"",'Ark1'!AL1587)</f>
        <v>13.142282833874617</v>
      </c>
      <c r="U72" s="101"/>
      <c r="V72" s="242">
        <f>+IF(I72=0,"",'Ark1'!T1587)</f>
        <v>2.7470355731225298</v>
      </c>
      <c r="W72" s="243">
        <f>+IF(I72=0,"",'Ark1'!W1587)</f>
        <v>0</v>
      </c>
      <c r="X72" s="243">
        <f>+IF(I72=0,"",'Ark1'!X1587)</f>
        <v>29.249011857707512</v>
      </c>
      <c r="Y72" s="243">
        <f>+IF(I72=0,"",'Ark1'!Y1587)</f>
        <v>5.9288537549407119</v>
      </c>
      <c r="Z72" s="243">
        <f>+IF(I72=0,"",'Ark1'!Z1587)</f>
        <v>0</v>
      </c>
      <c r="AA72" s="241">
        <f>+IF(I72=0,"",'Ark1'!AA1587)</f>
        <v>5.7477902359388109</v>
      </c>
      <c r="AB72" s="242">
        <f>+IF(I72=0,"",'Ark1'!AC1587)</f>
        <v>0.74337728593789187</v>
      </c>
      <c r="AC72" s="243">
        <f>+IF(I72=0,"",'Ark1'!AE1587)</f>
        <v>26.50753813070736</v>
      </c>
      <c r="AD72" s="243" t="e">
        <f t="shared" si="7"/>
        <v>#VALUE!</v>
      </c>
      <c r="AE72" s="241">
        <f t="shared" si="8"/>
        <v>1.8602941176470589</v>
      </c>
      <c r="AF72" s="221"/>
      <c r="AG72" s="224"/>
      <c r="AI72" s="30"/>
      <c r="AJ72" s="28"/>
      <c r="AK72" s="225"/>
      <c r="AL72" s="29"/>
      <c r="AM72" s="28"/>
      <c r="AN72" s="28"/>
      <c r="AO72" s="35"/>
      <c r="AP72" s="35"/>
      <c r="AQ72" s="35"/>
    </row>
    <row r="73" spans="1:60" ht="14.1" customHeight="1">
      <c r="A73" s="221"/>
      <c r="B73" s="302">
        <f>+'Ark1'!C1588</f>
        <v>2024</v>
      </c>
      <c r="C73" s="240">
        <f>+'Ark1'!L1588</f>
        <v>3</v>
      </c>
      <c r="D73" s="240" t="str">
        <f>VLOOKUP(C73,Klasse!$C$10:$D$26,2)</f>
        <v>P+</v>
      </c>
      <c r="E73" s="240">
        <f>+'Ark1'!H1588</f>
        <v>1</v>
      </c>
      <c r="F73" s="240">
        <f>+'Ark1'!J1588</f>
        <v>116</v>
      </c>
      <c r="G73" s="240" t="str">
        <f>VLOOKUP(F73,RNR!A5:B29,2)</f>
        <v>Sandeid</v>
      </c>
      <c r="H73" s="240">
        <f>+IF(I73=0,"",'Ark1'!Q1588)</f>
        <v>200</v>
      </c>
      <c r="I73" s="376">
        <f>+'Ark1'!R1588</f>
        <v>573</v>
      </c>
      <c r="J73" s="241">
        <f>+IF(I73=0,"",'Ark1'!AG1588)</f>
        <v>0.67744109336391445</v>
      </c>
      <c r="K73" s="241"/>
      <c r="L73" s="241">
        <f>+IF(I73=0,"",'Ark1'!AH1588)</f>
        <v>0.34027003894365304</v>
      </c>
      <c r="M73" s="222"/>
      <c r="N73" s="33" t="str">
        <f>+IF(I69=0,"",'Ark1'!U1588)</f>
        <v/>
      </c>
      <c r="O73" s="101"/>
      <c r="P73" s="391">
        <f>+'Ark1'!AJ1588</f>
        <v>567</v>
      </c>
      <c r="Q73" s="375"/>
      <c r="R73" s="272">
        <f>+IF(P73=0,"",'Ark1'!AK1588)</f>
        <v>89.226631393297978</v>
      </c>
      <c r="S73" s="101"/>
      <c r="T73" s="272">
        <f>+IF(P73=0,"",'Ark1'!AL1588)</f>
        <v>13.048213003183948</v>
      </c>
      <c r="U73" s="101"/>
      <c r="V73" s="242">
        <f>+IF(I73=0,"",'Ark1'!T1588)</f>
        <v>2.7888307155322858</v>
      </c>
      <c r="W73" s="243">
        <f>+IF(I73=0,"",'Ark1'!W1588)</f>
        <v>0.17452006980802795</v>
      </c>
      <c r="X73" s="243">
        <f>+IF(I73=0,"",'Ark1'!X1588)</f>
        <v>10.296684118673648</v>
      </c>
      <c r="Y73" s="243">
        <f>+IF(I73=0,"",'Ark1'!Y1588)</f>
        <v>1.3961605584642236</v>
      </c>
      <c r="Z73" s="243">
        <f>+IF(I73=0,"",'Ark1'!Z1588)</f>
        <v>0</v>
      </c>
      <c r="AA73" s="241">
        <f>+IF(I73=0,"",'Ark1'!AA1588)</f>
        <v>4.2849857262833124</v>
      </c>
      <c r="AB73" s="242">
        <f>+IF(I73=0,"",'Ark1'!AC1588)</f>
        <v>1.4310496742935404</v>
      </c>
      <c r="AC73" s="243">
        <f>+IF(I73=0,"",'Ark1'!AE1588)</f>
        <v>9.2614822597444455</v>
      </c>
      <c r="AD73" s="243" t="e">
        <f t="shared" si="7"/>
        <v>#VALUE!</v>
      </c>
      <c r="AE73" s="241">
        <f t="shared" si="8"/>
        <v>2.8650000000000002</v>
      </c>
      <c r="AF73" s="221"/>
      <c r="AG73" s="224"/>
      <c r="AI73" s="30"/>
      <c r="AJ73" s="28"/>
      <c r="AK73" s="225"/>
      <c r="AL73" s="29"/>
      <c r="AM73" s="28"/>
      <c r="AN73" s="28"/>
      <c r="AO73" s="35"/>
      <c r="AP73" s="35"/>
      <c r="AQ73" s="35"/>
    </row>
    <row r="74" spans="1:60" ht="14.1" customHeight="1">
      <c r="A74" s="221"/>
      <c r="B74" s="302">
        <f>+'Ark1'!C1589</f>
        <v>2024</v>
      </c>
      <c r="C74" s="240">
        <f>+'Ark1'!L1589</f>
        <v>3</v>
      </c>
      <c r="D74" s="240" t="str">
        <f>VLOOKUP(C74,Klasse!$C$10:$D$26,2)</f>
        <v>P+</v>
      </c>
      <c r="E74" s="240">
        <f>+'Ark1'!H1589</f>
        <v>2</v>
      </c>
      <c r="F74" s="240">
        <f>+'Ark1'!J1589</f>
        <v>117</v>
      </c>
      <c r="G74" s="240" t="str">
        <f>VLOOKUP(F74,RNR!A6:B30,2)</f>
        <v>Jæren</v>
      </c>
      <c r="H74" s="240">
        <f>+IF(I74=0,"",'Ark1'!Q1589)</f>
        <v>180</v>
      </c>
      <c r="I74" s="376">
        <f>+'Ark1'!R1589</f>
        <v>590</v>
      </c>
      <c r="J74" s="241">
        <f>+IF(I74=0,"",'Ark1'!AG1589)</f>
        <v>0.99662162162162171</v>
      </c>
      <c r="K74" s="241"/>
      <c r="L74" s="241">
        <f>+IF(I74=0,"",'Ark1'!AH1589)</f>
        <v>0.53274958283470042</v>
      </c>
      <c r="M74" s="222"/>
      <c r="N74" s="33">
        <f>+IF(I70=0,"",'Ark1'!U1589)</f>
        <v>10.714406779661024</v>
      </c>
      <c r="O74" s="101"/>
      <c r="P74" s="391">
        <f>+'Ark1'!AJ1589</f>
        <v>586</v>
      </c>
      <c r="Q74" s="375"/>
      <c r="R74" s="272">
        <f>+IF(P74=0,"",'Ark1'!AK1589)</f>
        <v>91.179863481228637</v>
      </c>
      <c r="S74" s="101"/>
      <c r="T74" s="272">
        <f>+IF(P74=0,"",'Ark1'!AL1589)</f>
        <v>13.091740268662118</v>
      </c>
      <c r="U74" s="101"/>
      <c r="V74" s="242">
        <f>+IF(I74=0,"",'Ark1'!T1589)</f>
        <v>2.4694915254237282</v>
      </c>
      <c r="W74" s="243">
        <f>+IF(I74=0,"",'Ark1'!W1589)</f>
        <v>0</v>
      </c>
      <c r="X74" s="243">
        <f>+IF(I74=0,"",'Ark1'!X1589)</f>
        <v>18.135593220338983</v>
      </c>
      <c r="Y74" s="243">
        <f>+IF(I74=0,"",'Ark1'!Y1589)</f>
        <v>5.0847457627118642</v>
      </c>
      <c r="Z74" s="243">
        <f>+IF(I74=0,"",'Ark1'!Z1589)</f>
        <v>0</v>
      </c>
      <c r="AA74" s="241">
        <f>+IF(I74=0,"",'Ark1'!AA1589)</f>
        <v>5.4939639516770322</v>
      </c>
      <c r="AB74" s="242">
        <f>+IF(I74=0,"",'Ark1'!AC1589)</f>
        <v>0.6900636760812926</v>
      </c>
      <c r="AC74" s="243">
        <f>+IF(I74=0,"",'Ark1'!AE1589)</f>
        <v>21.097527997507644</v>
      </c>
      <c r="AD74" s="243">
        <f t="shared" si="7"/>
        <v>3.5714689265536745</v>
      </c>
      <c r="AE74" s="241">
        <f t="shared" si="8"/>
        <v>3.2777777777777777</v>
      </c>
      <c r="AF74" s="221"/>
      <c r="AG74" s="224"/>
      <c r="AI74" s="30"/>
      <c r="AJ74" s="28"/>
      <c r="AK74" s="225"/>
      <c r="AL74" s="29"/>
      <c r="AM74" s="28"/>
      <c r="AN74" s="28"/>
      <c r="AO74" s="35"/>
      <c r="AP74" s="35"/>
      <c r="AQ74" s="35"/>
    </row>
    <row r="75" spans="1:60" ht="14.1" customHeight="1">
      <c r="A75" s="221"/>
      <c r="B75" s="302">
        <f>+'Ark1'!C1590</f>
        <v>2024</v>
      </c>
      <c r="C75" s="240">
        <f>+'Ark1'!L1590</f>
        <v>3</v>
      </c>
      <c r="D75" s="240" t="str">
        <f>VLOOKUP(C75,Klasse!$C$10:$D$26,2)</f>
        <v>P+</v>
      </c>
      <c r="E75" s="240">
        <f>+'Ark1'!H1590</f>
        <v>1</v>
      </c>
      <c r="F75" s="240">
        <f>+'Ark1'!J1590</f>
        <v>134</v>
      </c>
      <c r="G75" s="240" t="str">
        <f>VLOOKUP(F75,RNR!A7:B31,2)</f>
        <v>Førde</v>
      </c>
      <c r="H75" s="240">
        <f>+IF(I75=0,"",'Ark1'!Q1590)</f>
        <v>315</v>
      </c>
      <c r="I75" s="376">
        <f>+'Ark1'!R1590</f>
        <v>942</v>
      </c>
      <c r="J75" s="241">
        <f>+IF(I75=0,"",'Ark1'!AG1590)</f>
        <v>0.81099230332145245</v>
      </c>
      <c r="K75" s="241"/>
      <c r="L75" s="241">
        <f>+IF(I75=0,"",'Ark1'!AH1590)</f>
        <v>0.36496209896266041</v>
      </c>
      <c r="M75" s="222"/>
      <c r="N75" s="33">
        <f>+IF(I71=0,"",'Ark1'!U1590)</f>
        <v>8.8582802547770818</v>
      </c>
      <c r="O75" s="101"/>
      <c r="P75" s="391">
        <f>+'Ark1'!AJ1590</f>
        <v>939</v>
      </c>
      <c r="Q75" s="375"/>
      <c r="R75" s="272">
        <f>+IF(P75=0,"",'Ark1'!AK1590)</f>
        <v>86.825133120340766</v>
      </c>
      <c r="S75" s="101"/>
      <c r="T75" s="272">
        <f>+IF(P75=0,"",'Ark1'!AL1590)</f>
        <v>12.858590083358132</v>
      </c>
      <c r="U75" s="101"/>
      <c r="V75" s="242">
        <f>+IF(I75=0,"",'Ark1'!T1590)</f>
        <v>2.9617834394904459</v>
      </c>
      <c r="W75" s="243">
        <f>+IF(I75=0,"",'Ark1'!W1590)</f>
        <v>0</v>
      </c>
      <c r="X75" s="243">
        <f>+IF(I75=0,"",'Ark1'!X1590)</f>
        <v>7.2186836518046684</v>
      </c>
      <c r="Y75" s="243">
        <f>+IF(I75=0,"",'Ark1'!Y1590)</f>
        <v>0.95541401273885374</v>
      </c>
      <c r="Z75" s="243">
        <f>+IF(I75=0,"",'Ark1'!Z1590)</f>
        <v>0</v>
      </c>
      <c r="AA75" s="241">
        <f>+IF(I75=0,"",'Ark1'!AA1590)</f>
        <v>3.9215083342668713</v>
      </c>
      <c r="AB75" s="242">
        <f>+IF(I75=0,"",'Ark1'!AC1590)</f>
        <v>0.7290049378337885</v>
      </c>
      <c r="AC75" s="243">
        <f>+IF(I75=0,"",'Ark1'!AE1590)</f>
        <v>26.962538531204196</v>
      </c>
      <c r="AD75" s="243">
        <f t="shared" si="7"/>
        <v>2.9527600849256941</v>
      </c>
      <c r="AE75" s="241">
        <f t="shared" si="8"/>
        <v>2.9904761904761905</v>
      </c>
      <c r="AF75" s="221"/>
      <c r="AG75" s="224"/>
      <c r="AI75" s="30"/>
      <c r="AJ75" s="28"/>
      <c r="AK75" s="225"/>
      <c r="AL75" s="29"/>
      <c r="AM75" s="28"/>
      <c r="AN75" s="28"/>
      <c r="AO75" s="35"/>
      <c r="AP75" s="35"/>
      <c r="AQ75" s="35"/>
    </row>
    <row r="76" spans="1:60" ht="14.1" customHeight="1">
      <c r="A76" s="221"/>
      <c r="B76" s="302">
        <f>+'Ark1'!C1591</f>
        <v>2024</v>
      </c>
      <c r="C76" s="240">
        <f>+'Ark1'!L1591</f>
        <v>3</v>
      </c>
      <c r="D76" s="240" t="str">
        <f>VLOOKUP(C76,Klasse!$C$10:$D$26,2)</f>
        <v>P+</v>
      </c>
      <c r="E76" s="240">
        <f>+'Ark1'!H1591</f>
        <v>2</v>
      </c>
      <c r="F76" s="240">
        <f>+'Ark1'!J1591</f>
        <v>141</v>
      </c>
      <c r="G76" s="240" t="str">
        <f>VLOOKUP(F76,RNR!A8:B32,2)</f>
        <v>Ølen</v>
      </c>
      <c r="H76" s="240">
        <f>+IF(I76=0,"",'Ark1'!Q1591)</f>
        <v>485</v>
      </c>
      <c r="I76" s="376">
        <f>+'Ark1'!R1591</f>
        <v>1744</v>
      </c>
      <c r="J76" s="241">
        <f>+IF(I76=0,"",'Ark1'!AG1591)</f>
        <v>1.5536886742866305</v>
      </c>
      <c r="K76" s="241"/>
      <c r="L76" s="241">
        <f>+IF(I76=0,"",'Ark1'!AH1591)</f>
        <v>0.74845665381686066</v>
      </c>
      <c r="M76" s="222"/>
      <c r="N76" s="33">
        <f>+IF(I72=0,"",'Ark1'!U1591)</f>
        <v>8.9158830275229288</v>
      </c>
      <c r="O76" s="101"/>
      <c r="P76" s="391">
        <f>+'Ark1'!AJ1591</f>
        <v>1741</v>
      </c>
      <c r="Q76" s="375"/>
      <c r="R76" s="272">
        <f>+IF(P76=0,"",'Ark1'!AK1591)</f>
        <v>87.786329695577194</v>
      </c>
      <c r="S76" s="101"/>
      <c r="T76" s="272">
        <f>+IF(P76=0,"",'Ark1'!AL1591)</f>
        <v>12.740270755875736</v>
      </c>
      <c r="U76" s="101"/>
      <c r="V76" s="242">
        <f>+IF(I76=0,"",'Ark1'!T1591)</f>
        <v>2.90309633027523</v>
      </c>
      <c r="W76" s="243">
        <f>+IF(I76=0,"",'Ark1'!W1591)</f>
        <v>0</v>
      </c>
      <c r="X76" s="243">
        <f>+IF(I76=0,"",'Ark1'!X1591)</f>
        <v>4.931192660550459</v>
      </c>
      <c r="Y76" s="243">
        <f>+IF(I76=0,"",'Ark1'!Y1591)</f>
        <v>0.63073394495412849</v>
      </c>
      <c r="Z76" s="243">
        <f>+IF(I76=0,"",'Ark1'!Z1591)</f>
        <v>0</v>
      </c>
      <c r="AA76" s="241">
        <f>+IF(I76=0,"",'Ark1'!AA1591)</f>
        <v>3.266069134574765</v>
      </c>
      <c r="AB76" s="242">
        <f>+IF(I76=0,"",'Ark1'!AC1591)</f>
        <v>0.77096957298170787</v>
      </c>
      <c r="AC76" s="243">
        <f>+IF(I76=0,"",'Ark1'!AE1591)</f>
        <v>34.66463696090765</v>
      </c>
      <c r="AD76" s="243">
        <f t="shared" si="7"/>
        <v>2.9719610091743096</v>
      </c>
      <c r="AE76" s="241">
        <f t="shared" si="8"/>
        <v>3.5958762886597939</v>
      </c>
      <c r="AF76" s="221"/>
      <c r="AG76" s="224"/>
      <c r="AI76" s="30"/>
      <c r="AJ76" s="28"/>
      <c r="AK76" s="225"/>
      <c r="AL76" s="29"/>
      <c r="AM76" s="28"/>
      <c r="AN76" s="28"/>
      <c r="AO76" s="35"/>
      <c r="AP76" s="35"/>
      <c r="AQ76" s="35"/>
    </row>
    <row r="77" spans="1:60" ht="14.1" customHeight="1">
      <c r="A77" s="221"/>
      <c r="B77" s="302">
        <f>+'Ark1'!C1592</f>
        <v>2024</v>
      </c>
      <c r="C77" s="240">
        <f>+'Ark1'!L1592</f>
        <v>3</v>
      </c>
      <c r="D77" s="240" t="str">
        <f>VLOOKUP(C77,Klasse!$C$10:$D$26,2)</f>
        <v>P+</v>
      </c>
      <c r="E77" s="240">
        <f>+'Ark1'!H1592</f>
        <v>2</v>
      </c>
      <c r="F77" s="240">
        <f>+'Ark1'!J1592</f>
        <v>143</v>
      </c>
      <c r="G77" s="240" t="str">
        <f>VLOOKUP(F77,RNR!A9:B33,2)</f>
        <v>Nordfjord</v>
      </c>
      <c r="H77" s="240" t="str">
        <f>+IF(I77=0,"",'Ark1'!Q1592)</f>
        <v/>
      </c>
      <c r="I77" s="376">
        <f>+'Ark1'!R1592</f>
        <v>0</v>
      </c>
      <c r="J77" s="241" t="str">
        <f>+IF(I77=0,"",'Ark1'!AG1592)</f>
        <v/>
      </c>
      <c r="K77" s="241"/>
      <c r="L77" s="241" t="str">
        <f>+IF(I77=0,"",'Ark1'!AH1592)</f>
        <v/>
      </c>
      <c r="M77" s="222"/>
      <c r="N77" s="33">
        <f>+IF(I73=0,"",'Ark1'!U1592)</f>
        <v>0</v>
      </c>
      <c r="O77" s="101"/>
      <c r="P77" s="391">
        <f>+'Ark1'!AJ1592</f>
        <v>0</v>
      </c>
      <c r="Q77" s="375"/>
      <c r="R77" s="272" t="str">
        <f>+IF(P77=0,"",'Ark1'!AK1592)</f>
        <v/>
      </c>
      <c r="S77" s="101"/>
      <c r="T77" s="272" t="str">
        <f>+IF(P77=0,"",'Ark1'!AL1592)</f>
        <v/>
      </c>
      <c r="U77" s="101"/>
      <c r="V77" s="242" t="str">
        <f>+IF(I77=0,"",'Ark1'!T1592)</f>
        <v/>
      </c>
      <c r="W77" s="243" t="str">
        <f>+IF(I77=0,"",'Ark1'!W1592)</f>
        <v/>
      </c>
      <c r="X77" s="243" t="str">
        <f>+IF(I77=0,"",'Ark1'!X1592)</f>
        <v/>
      </c>
      <c r="Y77" s="243" t="str">
        <f>+IF(I77=0,"",'Ark1'!Y1592)</f>
        <v/>
      </c>
      <c r="Z77" s="243" t="str">
        <f>+IF(I77=0,"",'Ark1'!Z1592)</f>
        <v/>
      </c>
      <c r="AA77" s="241" t="str">
        <f>+IF(I77=0,"",'Ark1'!AA1592)</f>
        <v/>
      </c>
      <c r="AB77" s="242" t="str">
        <f>+IF(I77=0,"",'Ark1'!AC1592)</f>
        <v/>
      </c>
      <c r="AC77" s="243" t="str">
        <f>+IF(I77=0,"",'Ark1'!AE1592)</f>
        <v/>
      </c>
      <c r="AD77" s="243" t="str">
        <f t="shared" si="7"/>
        <v/>
      </c>
      <c r="AE77" s="241" t="str">
        <f t="shared" si="8"/>
        <v/>
      </c>
      <c r="AF77" s="221"/>
      <c r="AG77" s="224"/>
      <c r="AI77" s="30"/>
      <c r="AJ77" s="28"/>
      <c r="AK77" s="225"/>
      <c r="AL77" s="29"/>
      <c r="AM77" s="28"/>
      <c r="AN77" s="28"/>
      <c r="AO77" s="35"/>
      <c r="AP77" s="35"/>
      <c r="AQ77" s="35"/>
    </row>
    <row r="78" spans="1:60" ht="14.1" customHeight="1">
      <c r="A78" s="221"/>
      <c r="B78" s="302">
        <f>+'Ark1'!C1593</f>
        <v>2024</v>
      </c>
      <c r="C78" s="240">
        <f>+'Ark1'!L1593</f>
        <v>3</v>
      </c>
      <c r="D78" s="240" t="str">
        <f>VLOOKUP(C78,Klasse!$C$10:$D$26,2)</f>
        <v>P+</v>
      </c>
      <c r="E78" s="240">
        <f>+'Ark1'!H1593</f>
        <v>2</v>
      </c>
      <c r="F78" s="240">
        <f>+'Ark1'!J1593</f>
        <v>147</v>
      </c>
      <c r="G78" s="240" t="str">
        <f>VLOOKUP(F78,RNR!A10:B34,2)</f>
        <v>Midt-Norge</v>
      </c>
      <c r="H78" s="240">
        <f>+IF(I78=0,"",'Ark1'!Q1593)</f>
        <v>82</v>
      </c>
      <c r="I78" s="376">
        <f>+'Ark1'!R1593</f>
        <v>347</v>
      </c>
      <c r="J78" s="241">
        <f>+IF(I78=0,"",'Ark1'!AG1593)</f>
        <v>2.0275797592614233</v>
      </c>
      <c r="K78" s="241"/>
      <c r="L78" s="241">
        <f>+IF(I78=0,"",'Ark1'!AH1593)</f>
        <v>0.9548662453835921</v>
      </c>
      <c r="M78" s="222"/>
      <c r="N78" s="33">
        <f>+IF(I74=0,"",'Ark1'!U1593)</f>
        <v>8.1417867435158513</v>
      </c>
      <c r="O78" s="101"/>
      <c r="P78" s="391">
        <f>+'Ark1'!AJ1593</f>
        <v>347</v>
      </c>
      <c r="Q78" s="375"/>
      <c r="R78" s="272">
        <f>+IF(P78=0,"",'Ark1'!AK1593)</f>
        <v>85.527377521613829</v>
      </c>
      <c r="S78" s="101"/>
      <c r="T78" s="272">
        <f>+IF(P78=0,"",'Ark1'!AL1593)</f>
        <v>12.532526174269989</v>
      </c>
      <c r="U78" s="101"/>
      <c r="V78" s="242">
        <f>+IF(I78=0,"",'Ark1'!T1593)</f>
        <v>3.1527377521613835</v>
      </c>
      <c r="W78" s="243">
        <f>+IF(I78=0,"",'Ark1'!W1593)</f>
        <v>0</v>
      </c>
      <c r="X78" s="243">
        <f>+IF(I78=0,"",'Ark1'!X1593)</f>
        <v>4.6109510086455323</v>
      </c>
      <c r="Y78" s="243">
        <f>+IF(I78=0,"",'Ark1'!Y1593)</f>
        <v>0.57636887608069154</v>
      </c>
      <c r="Z78" s="243">
        <f>+IF(I78=0,"",'Ark1'!Z1593)</f>
        <v>0</v>
      </c>
      <c r="AA78" s="241">
        <f>+IF(I78=0,"",'Ark1'!AA1593)</f>
        <v>3.2747413793299431</v>
      </c>
      <c r="AB78" s="242">
        <f>+IF(I78=0,"",'Ark1'!AC1593)</f>
        <v>0.76468316532392611</v>
      </c>
      <c r="AC78" s="243">
        <f>+IF(I78=0,"",'Ark1'!AE1593)</f>
        <v>38.861910503696926</v>
      </c>
      <c r="AD78" s="243">
        <f t="shared" si="7"/>
        <v>2.7139289145052836</v>
      </c>
      <c r="AE78" s="241">
        <f t="shared" si="8"/>
        <v>4.2317073170731705</v>
      </c>
      <c r="AF78" s="221"/>
      <c r="AG78" s="224"/>
      <c r="AI78" s="30"/>
      <c r="AJ78" s="28"/>
      <c r="AK78" s="225"/>
      <c r="AL78" s="29"/>
      <c r="AM78" s="28"/>
      <c r="AN78" s="28"/>
      <c r="AO78" s="35"/>
      <c r="AP78" s="35"/>
      <c r="AQ78" s="35"/>
    </row>
    <row r="79" spans="1:60" ht="14.1" customHeight="1">
      <c r="A79" s="221"/>
      <c r="B79" s="302">
        <f>+'Ark1'!C1594</f>
        <v>2024</v>
      </c>
      <c r="C79" s="240">
        <f>+'Ark1'!L1594</f>
        <v>3</v>
      </c>
      <c r="D79" s="240" t="str">
        <f>VLOOKUP(C79,Klasse!$C$10:$D$26,2)</f>
        <v>P+</v>
      </c>
      <c r="E79" s="240">
        <f>+'Ark1'!H1594</f>
        <v>1</v>
      </c>
      <c r="F79" s="240">
        <f>+'Ark1'!J1594</f>
        <v>155</v>
      </c>
      <c r="G79" s="240" t="str">
        <f>VLOOKUP(F79,RNR!A11:B35,2)</f>
        <v>Målselv</v>
      </c>
      <c r="H79" s="240">
        <f>+IF(I79=0,"",'Ark1'!Q1594)</f>
        <v>70</v>
      </c>
      <c r="I79" s="376">
        <f>+'Ark1'!R1594</f>
        <v>240</v>
      </c>
      <c r="J79" s="241">
        <f>+IF(I79=0,"",'Ark1'!AG1594)</f>
        <v>0.43127459612931046</v>
      </c>
      <c r="K79" s="241"/>
      <c r="L79" s="241">
        <f>+IF(I79=0,"",'Ark1'!AH1594)</f>
        <v>0.19272508340864236</v>
      </c>
      <c r="M79" s="222"/>
      <c r="N79" s="33">
        <f>+IF(I75=0,"",'Ark1'!U1594)</f>
        <v>9.8766666666666723</v>
      </c>
      <c r="O79" s="101"/>
      <c r="P79" s="391">
        <f>+'Ark1'!AJ1594</f>
        <v>237</v>
      </c>
      <c r="Q79" s="375"/>
      <c r="R79" s="272">
        <f>+IF(P79=0,"",'Ark1'!AK1594)</f>
        <v>89.898734177215232</v>
      </c>
      <c r="S79" s="101"/>
      <c r="T79" s="272">
        <f>+IF(P79=0,"",'Ark1'!AL1594)</f>
        <v>12.911791388021287</v>
      </c>
      <c r="U79" s="101"/>
      <c r="V79" s="242">
        <f>+IF(I79=0,"",'Ark1'!T1594)</f>
        <v>3.1583333333333323</v>
      </c>
      <c r="W79" s="243">
        <f>+IF(I79=0,"",'Ark1'!W1594)</f>
        <v>0</v>
      </c>
      <c r="X79" s="243">
        <f>+IF(I79=0,"",'Ark1'!X1594)</f>
        <v>11.25</v>
      </c>
      <c r="Y79" s="243">
        <f>+IF(I79=0,"",'Ark1'!Y1594)</f>
        <v>1.6666666666666672</v>
      </c>
      <c r="Z79" s="243">
        <f>+IF(I79=0,"",'Ark1'!Z1594)</f>
        <v>0</v>
      </c>
      <c r="AA79" s="241">
        <f>+IF(I79=0,"",'Ark1'!AA1594)</f>
        <v>4.1543497953617248</v>
      </c>
      <c r="AB79" s="242">
        <f>+IF(I79=0,"",'Ark1'!AC1594)</f>
        <v>0.83162324535947374</v>
      </c>
      <c r="AC79" s="243">
        <f>+IF(I79=0,"",'Ark1'!AE1594)</f>
        <v>19.343156180184351</v>
      </c>
      <c r="AD79" s="243">
        <f t="shared" si="7"/>
        <v>3.2922222222222239</v>
      </c>
      <c r="AE79" s="241">
        <f t="shared" si="8"/>
        <v>3.4285714285714284</v>
      </c>
      <c r="AF79" s="221"/>
      <c r="AG79" s="224"/>
      <c r="AI79" s="30"/>
      <c r="AJ79" s="28"/>
      <c r="AK79" s="225"/>
      <c r="AL79" s="29"/>
      <c r="AM79" s="28"/>
      <c r="AN79" s="28"/>
      <c r="AO79" s="35"/>
      <c r="AP79" s="35"/>
      <c r="AQ79" s="35"/>
    </row>
    <row r="80" spans="1:60" ht="14.1" customHeight="1">
      <c r="A80" s="221"/>
      <c r="B80" s="302">
        <f>+'Ark1'!C1595</f>
        <v>2024</v>
      </c>
      <c r="C80" s="240">
        <f>+'Ark1'!L1595</f>
        <v>3</v>
      </c>
      <c r="D80" s="240" t="str">
        <f>VLOOKUP(C80,Klasse!$C$10:$D$26,2)</f>
        <v>P+</v>
      </c>
      <c r="E80" s="240">
        <f>+'Ark1'!H1595</f>
        <v>2</v>
      </c>
      <c r="F80" s="240">
        <f>+'Ark1'!J1595</f>
        <v>160</v>
      </c>
      <c r="G80" s="240" t="str">
        <f>VLOOKUP(F80,RNR!A12:B36,2)</f>
        <v>Oslo</v>
      </c>
      <c r="H80" s="240">
        <f>+IF(I80=0,"",'Ark1'!Q1595)</f>
        <v>100</v>
      </c>
      <c r="I80" s="376">
        <f>+'Ark1'!R1595</f>
        <v>311</v>
      </c>
      <c r="J80" s="241">
        <f>+IF(I80=0,"",'Ark1'!AG1595)</f>
        <v>0.82140404627330843</v>
      </c>
      <c r="K80" s="241"/>
      <c r="L80" s="241">
        <f>+IF(I80=0,"",'Ark1'!AH1595)</f>
        <v>0.41102423562804785</v>
      </c>
      <c r="M80" s="222"/>
      <c r="N80" s="33">
        <f>+IF(I76=0,"",'Ark1'!U1595)</f>
        <v>10.294855305466243</v>
      </c>
      <c r="O80" s="101"/>
      <c r="P80" s="391">
        <f>+'Ark1'!AJ1595</f>
        <v>309</v>
      </c>
      <c r="Q80" s="375"/>
      <c r="R80" s="272">
        <f>+IF(P80=0,"",'Ark1'!AK1595)</f>
        <v>91.356634304207191</v>
      </c>
      <c r="S80" s="101"/>
      <c r="T80" s="272">
        <f>+IF(P80=0,"",'Ark1'!AL1595)</f>
        <v>12.8600000258953</v>
      </c>
      <c r="U80" s="101"/>
      <c r="V80" s="242">
        <f>+IF(I80=0,"",'Ark1'!T1595)</f>
        <v>3.0546623794212215</v>
      </c>
      <c r="W80" s="243">
        <f>+IF(I80=0,"",'Ark1'!W1595)</f>
        <v>0</v>
      </c>
      <c r="X80" s="243">
        <f>+IF(I80=0,"",'Ark1'!X1595)</f>
        <v>12.218649517684888</v>
      </c>
      <c r="Y80" s="243">
        <f>+IF(I80=0,"",'Ark1'!Y1595)</f>
        <v>2.8938906752411571</v>
      </c>
      <c r="Z80" s="243">
        <f>+IF(I80=0,"",'Ark1'!Z1595)</f>
        <v>0</v>
      </c>
      <c r="AA80" s="241">
        <f>+IF(I80=0,"",'Ark1'!AA1595)</f>
        <v>4.5090661685300724</v>
      </c>
      <c r="AB80" s="242">
        <f>+IF(I80=0,"",'Ark1'!AC1595)</f>
        <v>0.61615637643747734</v>
      </c>
      <c r="AC80" s="243">
        <f>+IF(I80=0,"",'Ark1'!AE1595)</f>
        <v>41.662893415082245</v>
      </c>
      <c r="AD80" s="243">
        <f t="shared" si="7"/>
        <v>3.4316184351554142</v>
      </c>
      <c r="AE80" s="241">
        <f t="shared" si="8"/>
        <v>3.11</v>
      </c>
      <c r="AF80" s="221"/>
      <c r="AG80" s="224"/>
      <c r="AI80" s="30"/>
      <c r="AJ80" s="28"/>
      <c r="AK80" s="225"/>
      <c r="AL80" s="29"/>
      <c r="AM80" s="28"/>
      <c r="AN80" s="28"/>
      <c r="AO80" s="35"/>
      <c r="AP80" s="35"/>
      <c r="AQ80" s="35"/>
    </row>
    <row r="81" spans="1:60" ht="14.1" customHeight="1">
      <c r="A81" s="221"/>
      <c r="B81" s="302">
        <f>+'Ark1'!C1596</f>
        <v>2024</v>
      </c>
      <c r="C81" s="240">
        <f>+'Ark1'!L1596</f>
        <v>3</v>
      </c>
      <c r="D81" s="240" t="str">
        <f>VLOOKUP(C81,Klasse!$C$10:$D$26,2)</f>
        <v>P+</v>
      </c>
      <c r="E81" s="240">
        <f>+'Ark1'!H1596</f>
        <v>1</v>
      </c>
      <c r="F81" s="240">
        <f>+'Ark1'!J1596</f>
        <v>171</v>
      </c>
      <c r="G81" s="240" t="str">
        <f>VLOOKUP(F81,RNR!A13:B37,2)</f>
        <v>Prima</v>
      </c>
      <c r="H81" s="240">
        <f>+IF(I81=0,"",'Ark1'!Q1596)</f>
        <v>18</v>
      </c>
      <c r="I81" s="376">
        <f>+'Ark1'!R1596</f>
        <v>26</v>
      </c>
      <c r="J81" s="241">
        <f>+IF(I81=0,"",'Ark1'!AG1596)</f>
        <v>0.11487143235839888</v>
      </c>
      <c r="K81" s="241"/>
      <c r="L81" s="241">
        <f>+IF(I81=0,"",'Ark1'!AH1596)</f>
        <v>7.0022761417136939E-2</v>
      </c>
      <c r="M81" s="222"/>
      <c r="N81" s="33" t="str">
        <f>+IF(I77=0,"",'Ark1'!U1596)</f>
        <v/>
      </c>
      <c r="O81" s="101"/>
      <c r="P81" s="391">
        <f>+'Ark1'!AJ1596</f>
        <v>25</v>
      </c>
      <c r="Q81" s="375"/>
      <c r="R81" s="272">
        <f>+IF(P81=0,"",'Ark1'!AK1596)</f>
        <v>97.320000000000022</v>
      </c>
      <c r="S81" s="101"/>
      <c r="T81" s="272">
        <f>+IF(P81=0,"",'Ark1'!AL1596)</f>
        <v>13.272627271089943</v>
      </c>
      <c r="U81" s="101"/>
      <c r="V81" s="242">
        <f>+IF(I81=0,"",'Ark1'!T1596)</f>
        <v>2.6538461538461529</v>
      </c>
      <c r="W81" s="243">
        <f>+IF(I81=0,"",'Ark1'!W1596)</f>
        <v>0</v>
      </c>
      <c r="X81" s="243">
        <f>+IF(I81=0,"",'Ark1'!X1596)</f>
        <v>38.461538461538446</v>
      </c>
      <c r="Y81" s="243">
        <f>+IF(I81=0,"",'Ark1'!Y1596)</f>
        <v>3.8461538461538449</v>
      </c>
      <c r="Z81" s="243">
        <f>+IF(I81=0,"",'Ark1'!Z1596)</f>
        <v>0</v>
      </c>
      <c r="AA81" s="241">
        <f>+IF(I81=0,"",'Ark1'!AA1596)</f>
        <v>5.986394831359112</v>
      </c>
      <c r="AB81" s="242">
        <f>+IF(I81=0,"",'Ark1'!AC1596)</f>
        <v>0.61658536699543931</v>
      </c>
      <c r="AC81" s="243">
        <f>+IF(I81=0,"",'Ark1'!AE1596)</f>
        <v>25.633221373556857</v>
      </c>
      <c r="AD81" s="243" t="e">
        <f t="shared" si="7"/>
        <v>#VALUE!</v>
      </c>
      <c r="AE81" s="241">
        <f t="shared" si="8"/>
        <v>1.4444444444444444</v>
      </c>
      <c r="AF81" s="221"/>
      <c r="AG81" s="224"/>
      <c r="AI81" s="30"/>
      <c r="AJ81" s="28"/>
      <c r="AK81" s="225"/>
      <c r="AL81" s="29"/>
      <c r="AM81" s="28"/>
      <c r="AN81" s="28"/>
      <c r="AO81" s="35"/>
      <c r="AP81" s="35"/>
      <c r="AQ81" s="35"/>
    </row>
    <row r="82" spans="1:60" ht="14.1" customHeight="1">
      <c r="A82" s="221"/>
      <c r="B82" s="302">
        <f>+'Ark1'!C1597</f>
        <v>2024</v>
      </c>
      <c r="C82" s="240">
        <f>+'Ark1'!L1597</f>
        <v>3</v>
      </c>
      <c r="D82" s="240" t="str">
        <f>VLOOKUP(C82,Klasse!$C$10:$D$26,2)</f>
        <v>P+</v>
      </c>
      <c r="E82" s="240">
        <f>+'Ark1'!H1597</f>
        <v>2</v>
      </c>
      <c r="F82" s="240">
        <f>+'Ark1'!J1597</f>
        <v>175</v>
      </c>
      <c r="G82" s="240" t="str">
        <f>VLOOKUP(F82,RNR!A14:B38,2)</f>
        <v>Ole Ringdal</v>
      </c>
      <c r="H82" s="240">
        <f>+IF(I82=0,"",'Ark1'!Q1597)</f>
        <v>84</v>
      </c>
      <c r="I82" s="376">
        <f>+'Ark1'!R1597</f>
        <v>323</v>
      </c>
      <c r="J82" s="241">
        <f>+IF(I82=0,"",'Ark1'!AG1597)</f>
        <v>1.8584579976985036</v>
      </c>
      <c r="K82" s="241"/>
      <c r="L82" s="241">
        <f>+IF(I82=0,"",'Ark1'!AH1597)</f>
        <v>0.82073035780155013</v>
      </c>
      <c r="M82" s="222"/>
      <c r="N82" s="33">
        <f>+IF(I78=0,"",'Ark1'!U1597)</f>
        <v>8.1284829721362311</v>
      </c>
      <c r="O82" s="101"/>
      <c r="P82" s="391">
        <f>+'Ark1'!AJ1597</f>
        <v>295</v>
      </c>
      <c r="Q82" s="375"/>
      <c r="R82" s="272">
        <f>+IF(P82=0,"",'Ark1'!AK1597)</f>
        <v>83.978983050847447</v>
      </c>
      <c r="S82" s="101"/>
      <c r="T82" s="272">
        <f>+IF(P82=0,"",'Ark1'!AL1597)</f>
        <v>12.850910392902485</v>
      </c>
      <c r="U82" s="101"/>
      <c r="V82" s="242">
        <f>+IF(I82=0,"",'Ark1'!T1597)</f>
        <v>2.8111455108359125</v>
      </c>
      <c r="W82" s="243">
        <f>+IF(I82=0,"",'Ark1'!W1597)</f>
        <v>0</v>
      </c>
      <c r="X82" s="243">
        <f>+IF(I82=0,"",'Ark1'!X1597)</f>
        <v>4.6439628482972148</v>
      </c>
      <c r="Y82" s="243">
        <f>+IF(I82=0,"",'Ark1'!Y1597)</f>
        <v>0</v>
      </c>
      <c r="Z82" s="243">
        <f>+IF(I82=0,"",'Ark1'!Z1597)</f>
        <v>0</v>
      </c>
      <c r="AA82" s="241">
        <f>+IF(I82=0,"",'Ark1'!AA1597)</f>
        <v>3.1775323664932822</v>
      </c>
      <c r="AB82" s="242">
        <f>+IF(I82=0,"",'Ark1'!AC1597)</f>
        <v>0.66649091735242982</v>
      </c>
      <c r="AC82" s="243">
        <f>+IF(I82=0,"",'Ark1'!AE1597)</f>
        <v>20.691151510795244</v>
      </c>
      <c r="AD82" s="243">
        <f t="shared" si="7"/>
        <v>2.7094943240454104</v>
      </c>
      <c r="AE82" s="241">
        <f t="shared" si="8"/>
        <v>3.8452380952380953</v>
      </c>
      <c r="AF82" s="221"/>
      <c r="AG82" s="224"/>
      <c r="AI82" s="30"/>
      <c r="AJ82" s="28"/>
      <c r="AK82" s="225"/>
      <c r="AL82" s="29"/>
      <c r="AM82" s="28"/>
      <c r="AN82" s="28"/>
      <c r="AO82" s="35"/>
      <c r="AP82" s="35"/>
      <c r="AQ82" s="35"/>
    </row>
    <row r="83" spans="1:60" ht="14.1" customHeight="1">
      <c r="A83" s="221"/>
      <c r="B83" s="302">
        <f>+'Ark1'!C1598</f>
        <v>2024</v>
      </c>
      <c r="C83" s="240">
        <f>+'Ark1'!L1598</f>
        <v>3</v>
      </c>
      <c r="D83" s="240" t="str">
        <f>VLOOKUP(C83,Klasse!$C$10:$D$26,2)</f>
        <v>P+</v>
      </c>
      <c r="E83" s="240">
        <f>+'Ark1'!H1598</f>
        <v>2</v>
      </c>
      <c r="F83" s="240">
        <f>+'Ark1'!J1598</f>
        <v>177</v>
      </c>
      <c r="G83" s="240" t="str">
        <f>VLOOKUP(F83,RNR!A15:B39,2)</f>
        <v>Slakthuset</v>
      </c>
      <c r="H83" s="240">
        <f>+IF(I83=0,"",'Ark1'!Q1598)</f>
        <v>86</v>
      </c>
      <c r="I83" s="376">
        <f>+'Ark1'!R1598</f>
        <v>254</v>
      </c>
      <c r="J83" s="241">
        <f>+IF(I83=0,"",'Ark1'!AG1598)</f>
        <v>0.627485856864053</v>
      </c>
      <c r="K83" s="241"/>
      <c r="L83" s="241">
        <f>+IF(I83=0,"",'Ark1'!AH1598)</f>
        <v>0.30694657677421877</v>
      </c>
      <c r="M83" s="222"/>
      <c r="N83" s="33">
        <f>+IF(I79=0,"",'Ark1'!U1598)</f>
        <v>9.9862204724409445</v>
      </c>
      <c r="O83" s="101"/>
      <c r="P83" s="391">
        <f>+'Ark1'!AJ1598</f>
        <v>253</v>
      </c>
      <c r="Q83" s="375"/>
      <c r="R83" s="272">
        <f>+IF(P83=0,"",'Ark1'!AK1598)</f>
        <v>90.624505928853765</v>
      </c>
      <c r="S83" s="101"/>
      <c r="T83" s="272">
        <f>+IF(P83=0,"",'Ark1'!AL1598)</f>
        <v>12.662396131729873</v>
      </c>
      <c r="U83" s="101"/>
      <c r="V83" s="242">
        <f>+IF(I83=0,"",'Ark1'!T1598)</f>
        <v>3.0944881889763782</v>
      </c>
      <c r="W83" s="243">
        <f>+IF(I83=0,"",'Ark1'!W1598)</f>
        <v>0</v>
      </c>
      <c r="X83" s="243">
        <f>+IF(I83=0,"",'Ark1'!X1598)</f>
        <v>14.173228346456691</v>
      </c>
      <c r="Y83" s="243">
        <f>+IF(I83=0,"",'Ark1'!Y1598)</f>
        <v>1.9685039370078743</v>
      </c>
      <c r="Z83" s="243">
        <f>+IF(I83=0,"",'Ark1'!Z1598)</f>
        <v>0</v>
      </c>
      <c r="AA83" s="241">
        <f>+IF(I83=0,"",'Ark1'!AA1598)</f>
        <v>4.7489583489656795</v>
      </c>
      <c r="AB83" s="242">
        <f>+IF(I83=0,"",'Ark1'!AC1598)</f>
        <v>0.63905775700607348</v>
      </c>
      <c r="AC83" s="243">
        <f>+IF(I83=0,"",'Ark1'!AE1598)</f>
        <v>46.731373365054175</v>
      </c>
      <c r="AD83" s="243">
        <f t="shared" si="7"/>
        <v>3.3287401574803148</v>
      </c>
      <c r="AE83" s="241">
        <f t="shared" si="8"/>
        <v>2.9534883720930232</v>
      </c>
      <c r="AF83" s="221"/>
      <c r="AG83" s="224"/>
      <c r="AI83" s="30"/>
      <c r="AJ83" s="28"/>
      <c r="AK83" s="225"/>
      <c r="AL83" s="29"/>
      <c r="AM83" s="28"/>
      <c r="AN83" s="28"/>
      <c r="AO83" s="35"/>
      <c r="AP83" s="35"/>
      <c r="AQ83" s="35"/>
    </row>
    <row r="84" spans="1:60" ht="14.1" customHeight="1">
      <c r="A84" s="221"/>
      <c r="B84" s="302">
        <f>+'Ark1'!C1599</f>
        <v>2024</v>
      </c>
      <c r="C84" s="240">
        <f>+'Ark1'!L1599</f>
        <v>3</v>
      </c>
      <c r="D84" s="240" t="str">
        <f>VLOOKUP(C84,Klasse!$C$10:$D$26,2)</f>
        <v>P+</v>
      </c>
      <c r="E84" s="240">
        <f>+'Ark1'!H1599</f>
        <v>2</v>
      </c>
      <c r="F84" s="240">
        <f>+'Ark1'!J1599</f>
        <v>178</v>
      </c>
      <c r="G84" s="240" t="str">
        <f>VLOOKUP(F84,RNR!A16:B40,2)</f>
        <v>Røros</v>
      </c>
      <c r="H84" s="240">
        <f>+IF(I84=0,"",'Ark1'!Q1599)</f>
        <v>29</v>
      </c>
      <c r="I84" s="376">
        <f>+'Ark1'!R1599</f>
        <v>68</v>
      </c>
      <c r="J84" s="241">
        <f>+IF(I84=0,"",'Ark1'!AG1599)</f>
        <v>0.41104999093272093</v>
      </c>
      <c r="K84" s="241"/>
      <c r="L84" s="241">
        <f>+IF(I84=0,"",'Ark1'!AH1599)</f>
        <v>0.20126955100165023</v>
      </c>
      <c r="M84" s="222"/>
      <c r="N84" s="33">
        <f>+IF(I80=0,"",'Ark1'!U1599)</f>
        <v>9.892647058823524</v>
      </c>
      <c r="O84" s="101"/>
      <c r="P84" s="391">
        <f>+'Ark1'!AJ1599</f>
        <v>68</v>
      </c>
      <c r="Q84" s="375"/>
      <c r="R84" s="272">
        <f>+IF(P84=0,"",'Ark1'!AK1599)</f>
        <v>89.779411764705884</v>
      </c>
      <c r="S84" s="101"/>
      <c r="T84" s="272">
        <f>+IF(P84=0,"",'Ark1'!AL1599)</f>
        <v>12.922805920744988</v>
      </c>
      <c r="U84" s="101"/>
      <c r="V84" s="242">
        <f>+IF(I84=0,"",'Ark1'!T1599)</f>
        <v>2.5</v>
      </c>
      <c r="W84" s="243">
        <f>+IF(I84=0,"",'Ark1'!W1599)</f>
        <v>0</v>
      </c>
      <c r="X84" s="243">
        <f>+IF(I84=0,"",'Ark1'!X1599)</f>
        <v>11.76470588235294</v>
      </c>
      <c r="Y84" s="243">
        <f>+IF(I84=0,"",'Ark1'!Y1599)</f>
        <v>1.4705882352941178</v>
      </c>
      <c r="Z84" s="243">
        <f>+IF(I84=0,"",'Ark1'!Z1599)</f>
        <v>0</v>
      </c>
      <c r="AA84" s="241">
        <f>+IF(I84=0,"",'Ark1'!AA1599)</f>
        <v>4.5982194820217561</v>
      </c>
      <c r="AB84" s="242">
        <f>+IF(I84=0,"",'Ark1'!AC1599)</f>
        <v>0.58157999803779992</v>
      </c>
      <c r="AC84" s="243">
        <f>+IF(I84=0,"",'Ark1'!AE1599)</f>
        <v>32.857146042329639</v>
      </c>
      <c r="AD84" s="243">
        <f t="shared" si="7"/>
        <v>3.2975490196078412</v>
      </c>
      <c r="AE84" s="241">
        <f t="shared" si="8"/>
        <v>2.3448275862068964</v>
      </c>
      <c r="AF84" s="221"/>
      <c r="AG84" s="224"/>
      <c r="AI84" s="30"/>
      <c r="AJ84" s="28"/>
      <c r="AK84" s="225"/>
      <c r="AL84" s="29"/>
      <c r="AM84" s="28"/>
      <c r="AN84" s="28"/>
      <c r="AO84" s="35"/>
      <c r="AP84" s="35"/>
      <c r="AQ84" s="35"/>
    </row>
    <row r="85" spans="1:60" ht="14.1" customHeight="1">
      <c r="A85" s="221"/>
      <c r="B85" s="302">
        <f>+'Ark1'!C1600</f>
        <v>2024</v>
      </c>
      <c r="C85" s="240">
        <f>+'Ark1'!L1600</f>
        <v>3</v>
      </c>
      <c r="D85" s="240" t="str">
        <f>VLOOKUP(C85,Klasse!$C$10:$D$26,2)</f>
        <v>P+</v>
      </c>
      <c r="E85" s="240">
        <f>+'Ark1'!H1600</f>
        <v>2</v>
      </c>
      <c r="F85" s="240">
        <f>+'Ark1'!J1600</f>
        <v>181</v>
      </c>
      <c r="G85" s="240" t="str">
        <f>VLOOKUP(F85,RNR!A17:B41,2)</f>
        <v>Horns</v>
      </c>
      <c r="H85" s="240">
        <f>+IF(I85=0,"",'Ark1'!Q1600)</f>
        <v>80</v>
      </c>
      <c r="I85" s="376">
        <f>+'Ark1'!R1600</f>
        <v>443</v>
      </c>
      <c r="J85" s="241">
        <f>+IF(I85=0,"",'Ark1'!AG1600)</f>
        <v>1.5144781374995724</v>
      </c>
      <c r="K85" s="241"/>
      <c r="L85" s="241">
        <f>+IF(I85=0,"",'Ark1'!AH1600)</f>
        <v>0.63699479604012954</v>
      </c>
      <c r="M85" s="222"/>
      <c r="N85" s="33">
        <f>+IF(I81=0,"",'Ark1'!U1600)</f>
        <v>8.3291196388261852</v>
      </c>
      <c r="O85" s="101"/>
      <c r="P85" s="391">
        <f>+'Ark1'!AJ1600</f>
        <v>433</v>
      </c>
      <c r="Q85" s="375"/>
      <c r="R85" s="272">
        <f>+IF(P85=0,"",'Ark1'!AK1600)</f>
        <v>86.210854503464233</v>
      </c>
      <c r="S85" s="101"/>
      <c r="T85" s="272">
        <f>+IF(P85=0,"",'Ark1'!AL1600)</f>
        <v>12.686359469556972</v>
      </c>
      <c r="U85" s="101"/>
      <c r="V85" s="242">
        <f>+IF(I85=0,"",'Ark1'!T1600)</f>
        <v>2.9300225733634302</v>
      </c>
      <c r="W85" s="243">
        <f>+IF(I85=0,"",'Ark1'!W1600)</f>
        <v>0</v>
      </c>
      <c r="X85" s="243">
        <f>+IF(I85=0,"",'Ark1'!X1600)</f>
        <v>3.6117381489841991</v>
      </c>
      <c r="Y85" s="243">
        <f>+IF(I85=0,"",'Ark1'!Y1600)</f>
        <v>0.22573363431151244</v>
      </c>
      <c r="Z85" s="243">
        <f>+IF(I85=0,"",'Ark1'!Z1600)</f>
        <v>0</v>
      </c>
      <c r="AA85" s="241">
        <f>+IF(I85=0,"",'Ark1'!AA1600)</f>
        <v>2.6908231123215591</v>
      </c>
      <c r="AB85" s="242">
        <f>+IF(I85=0,"",'Ark1'!AC1600)</f>
        <v>0.53506966651378685</v>
      </c>
      <c r="AC85" s="243">
        <f>+IF(I85=0,"",'Ark1'!AE1600)</f>
        <v>42.379047480699363</v>
      </c>
      <c r="AD85" s="243">
        <f t="shared" si="7"/>
        <v>2.7763732129420617</v>
      </c>
      <c r="AE85" s="241">
        <f t="shared" si="8"/>
        <v>5.5374999999999996</v>
      </c>
      <c r="AF85" s="221"/>
      <c r="AG85" s="224"/>
      <c r="AI85" s="30"/>
      <c r="AJ85" s="28"/>
      <c r="AK85" s="225"/>
      <c r="AL85" s="29"/>
      <c r="AM85" s="28"/>
      <c r="AN85" s="28"/>
      <c r="AO85" s="35"/>
      <c r="AP85" s="35"/>
      <c r="AQ85" s="35"/>
    </row>
    <row r="86" spans="1:60" ht="14.1" customHeight="1">
      <c r="A86" s="221"/>
      <c r="B86" s="302">
        <f>+'Ark1'!C1601</f>
        <v>2024</v>
      </c>
      <c r="C86" s="240">
        <f>+'Ark1'!L1601</f>
        <v>3</v>
      </c>
      <c r="D86" s="240" t="str">
        <f>VLOOKUP(C86,Klasse!$C$10:$D$26,2)</f>
        <v>P+</v>
      </c>
      <c r="E86" s="240">
        <f>+'Ark1'!H1601</f>
        <v>1</v>
      </c>
      <c r="F86" s="240">
        <f>+'Ark1'!J1601</f>
        <v>262</v>
      </c>
      <c r="G86" s="240" t="str">
        <f>VLOOKUP(F86,RNR!A18:B42,2)</f>
        <v>Strilalam</v>
      </c>
      <c r="H86" s="240" t="str">
        <f>+IF(I86=0,"",'Ark1'!Q1601)</f>
        <v/>
      </c>
      <c r="I86" s="376">
        <f>+'Ark1'!R1601</f>
        <v>0</v>
      </c>
      <c r="J86" s="241" t="str">
        <f>+IF(I86=0,"",'Ark1'!AG1601)</f>
        <v/>
      </c>
      <c r="K86" s="241"/>
      <c r="L86" s="241" t="str">
        <f>+IF(I86=0,"",'Ark1'!AH1601)</f>
        <v/>
      </c>
      <c r="M86" s="222"/>
      <c r="N86" s="33">
        <f>+IF(I82=0,"",'Ark1'!U1601)</f>
        <v>0</v>
      </c>
      <c r="O86" s="101"/>
      <c r="P86" s="391">
        <f>+'Ark1'!AJ1601</f>
        <v>0</v>
      </c>
      <c r="Q86" s="375"/>
      <c r="R86" s="272" t="str">
        <f>+IF(P86=0,"",'Ark1'!AK1601)</f>
        <v/>
      </c>
      <c r="S86" s="101"/>
      <c r="T86" s="272" t="str">
        <f>+IF(P86=0,"",'Ark1'!AL1601)</f>
        <v/>
      </c>
      <c r="U86" s="101"/>
      <c r="V86" s="242" t="str">
        <f>+IF(I86=0,"",'Ark1'!T1601)</f>
        <v/>
      </c>
      <c r="W86" s="243" t="str">
        <f>+IF(I86=0,"",'Ark1'!W1601)</f>
        <v/>
      </c>
      <c r="X86" s="243" t="str">
        <f>+IF(I86=0,"",'Ark1'!X1601)</f>
        <v/>
      </c>
      <c r="Y86" s="243" t="str">
        <f>+IF(I86=0,"",'Ark1'!Y1601)</f>
        <v/>
      </c>
      <c r="Z86" s="243" t="str">
        <f>+IF(I86=0,"",'Ark1'!Z1601)</f>
        <v/>
      </c>
      <c r="AA86" s="241" t="str">
        <f>+IF(I86=0,"",'Ark1'!AA1601)</f>
        <v/>
      </c>
      <c r="AB86" s="242" t="str">
        <f>+IF(I86=0,"",'Ark1'!AC1601)</f>
        <v/>
      </c>
      <c r="AC86" s="243" t="str">
        <f>+IF(I86=0,"",'Ark1'!AE1601)</f>
        <v/>
      </c>
      <c r="AD86" s="243" t="str">
        <f t="shared" si="7"/>
        <v/>
      </c>
      <c r="AE86" s="241" t="str">
        <f t="shared" si="8"/>
        <v/>
      </c>
      <c r="AF86" s="221"/>
      <c r="AG86" s="224"/>
      <c r="AI86" s="30"/>
      <c r="AJ86" s="28"/>
      <c r="AK86" s="225"/>
      <c r="AL86" s="29"/>
      <c r="AM86" s="28"/>
      <c r="AN86" s="28"/>
      <c r="AO86" s="35"/>
      <c r="AP86" s="35"/>
      <c r="AQ86" s="35"/>
    </row>
    <row r="87" spans="1:60" ht="14.1" customHeight="1">
      <c r="A87" s="221"/>
      <c r="B87" s="302">
        <f>+'Ark1'!C1602</f>
        <v>2024</v>
      </c>
      <c r="C87" s="240">
        <f>+'Ark1'!L1602</f>
        <v>3</v>
      </c>
      <c r="D87" s="240" t="str">
        <f>VLOOKUP(C87,Klasse!$C$10:$D$26,2)</f>
        <v>P+</v>
      </c>
      <c r="E87" s="240">
        <f>+'Ark1'!H1602</f>
        <v>2</v>
      </c>
      <c r="F87" s="240">
        <f>+'Ark1'!J1602</f>
        <v>267</v>
      </c>
      <c r="G87" s="240" t="str">
        <f>VLOOKUP(F87,RNR!A19:B43,2)</f>
        <v>Dalpro</v>
      </c>
      <c r="H87" s="240">
        <f>+IF(I87=0,"",'Ark1'!Q1602)</f>
        <v>18</v>
      </c>
      <c r="I87" s="376">
        <f>+'Ark1'!R1602</f>
        <v>91</v>
      </c>
      <c r="J87" s="241">
        <f>+IF(I87=0,"",'Ark1'!AG1602)</f>
        <v>5.3719008264462804</v>
      </c>
      <c r="K87" s="241"/>
      <c r="L87" s="241">
        <f>+IF(I87=0,"",'Ark1'!AH1602)</f>
        <v>3.6261960341687431</v>
      </c>
      <c r="M87" s="222"/>
      <c r="N87" s="33">
        <f>+IF(I83=0,"",'Ark1'!U1602)</f>
        <v>7.7670329670329696</v>
      </c>
      <c r="O87" s="101"/>
      <c r="P87" s="391">
        <f>+'Ark1'!AJ1602</f>
        <v>91</v>
      </c>
      <c r="Q87" s="375"/>
      <c r="R87" s="272">
        <f>+IF(P87=0,"",'Ark1'!AK1602)</f>
        <v>84.590109890109858</v>
      </c>
      <c r="S87" s="101"/>
      <c r="T87" s="272">
        <f>+IF(P87=0,"",'Ark1'!AL1602)</f>
        <v>12.724305180703123</v>
      </c>
      <c r="U87" s="101"/>
      <c r="V87" s="242">
        <f>+IF(I87=0,"",'Ark1'!T1602)</f>
        <v>2.8791208791208796</v>
      </c>
      <c r="W87" s="243">
        <f>+IF(I87=0,"",'Ark1'!W1602)</f>
        <v>0</v>
      </c>
      <c r="X87" s="243">
        <f>+IF(I87=0,"",'Ark1'!X1602)</f>
        <v>0</v>
      </c>
      <c r="Y87" s="243">
        <f>+IF(I87=0,"",'Ark1'!Y1602)</f>
        <v>0</v>
      </c>
      <c r="Z87" s="243">
        <f>+IF(I87=0,"",'Ark1'!Z1602)</f>
        <v>0</v>
      </c>
      <c r="AA87" s="241">
        <f>+IF(I87=0,"",'Ark1'!AA1602)</f>
        <v>1.469997005682449</v>
      </c>
      <c r="AB87" s="242">
        <f>+IF(I87=0,"",'Ark1'!AC1602)</f>
        <v>0.5100132477306506</v>
      </c>
      <c r="AC87" s="243">
        <f>+IF(I87=0,"",'Ark1'!AE1602)</f>
        <v>53.84788817349331</v>
      </c>
      <c r="AD87" s="243">
        <f t="shared" si="7"/>
        <v>2.58901098901099</v>
      </c>
      <c r="AE87" s="241">
        <f t="shared" si="8"/>
        <v>5.0555555555555554</v>
      </c>
      <c r="AF87" s="221"/>
      <c r="AG87" s="224"/>
      <c r="AI87" s="30"/>
      <c r="AJ87" s="28"/>
      <c r="AK87" s="225"/>
      <c r="AL87" s="29"/>
      <c r="AM87" s="28"/>
      <c r="AN87" s="28"/>
      <c r="AO87" s="35"/>
      <c r="AP87" s="35"/>
      <c r="AQ87" s="35"/>
    </row>
    <row r="88" spans="1:60" ht="14.1" customHeight="1">
      <c r="A88" s="221"/>
      <c r="B88" s="302">
        <f>+'Ark1'!C1603</f>
        <v>2024</v>
      </c>
      <c r="C88" s="240">
        <f>+'Ark1'!L1603</f>
        <v>3</v>
      </c>
      <c r="D88" s="240" t="str">
        <f>VLOOKUP(C88,Klasse!$C$10:$D$26,2)</f>
        <v>P+</v>
      </c>
      <c r="E88" s="240">
        <f>+'Ark1'!H1603</f>
        <v>1</v>
      </c>
      <c r="F88" s="240">
        <f>+'Ark1'!J1603</f>
        <v>309</v>
      </c>
      <c r="G88" s="240" t="str">
        <f>VLOOKUP(F88,RNR!A20:B44,2)</f>
        <v>Malvik</v>
      </c>
      <c r="H88" s="240">
        <f>+IF(I88=0,"",'Ark1'!Q1603)</f>
        <v>259</v>
      </c>
      <c r="I88" s="376">
        <f>+'Ark1'!R1603</f>
        <v>868</v>
      </c>
      <c r="J88" s="241">
        <f>+IF(I88=0,"",'Ark1'!AG1603)</f>
        <v>0.84815321477428196</v>
      </c>
      <c r="K88" s="241"/>
      <c r="L88" s="241">
        <f>+IF(I88=0,"",'Ark1'!AH1603)</f>
        <v>0.37765276312183271</v>
      </c>
      <c r="M88" s="222"/>
      <c r="N88" s="33">
        <f>+IF(I84=0,"",'Ark1'!U1603)</f>
        <v>8.8057603686635861</v>
      </c>
      <c r="O88" s="101"/>
      <c r="P88" s="391">
        <f>+'Ark1'!AJ1603</f>
        <v>868</v>
      </c>
      <c r="Q88" s="375"/>
      <c r="R88" s="272">
        <f>+IF(P88=0,"",'Ark1'!AK1603)</f>
        <v>87.3183179723503</v>
      </c>
      <c r="S88" s="101"/>
      <c r="T88" s="272">
        <f>+IF(P88=0,"",'Ark1'!AL1603)</f>
        <v>12.627196167722204</v>
      </c>
      <c r="U88" s="101"/>
      <c r="V88" s="242">
        <f>+IF(I88=0,"",'Ark1'!T1603)</f>
        <v>3.1405529953917046</v>
      </c>
      <c r="W88" s="243">
        <f>+IF(I88=0,"",'Ark1'!W1603)</f>
        <v>0.1152073732718894</v>
      </c>
      <c r="X88" s="243">
        <f>+IF(I88=0,"",'Ark1'!X1603)</f>
        <v>7.4884792626728114</v>
      </c>
      <c r="Y88" s="243">
        <f>+IF(I88=0,"",'Ark1'!Y1603)</f>
        <v>0.2304147465437788</v>
      </c>
      <c r="Z88" s="243">
        <f>+IF(I88=0,"",'Ark1'!Z1603)</f>
        <v>0</v>
      </c>
      <c r="AA88" s="241">
        <f>+IF(I88=0,"",'Ark1'!AA1603)</f>
        <v>3.7212138148648495</v>
      </c>
      <c r="AB88" s="242">
        <f>+IF(I88=0,"",'Ark1'!AC1603)</f>
        <v>1.2901847358891838</v>
      </c>
      <c r="AC88" s="243">
        <f>+IF(I88=0,"",'Ark1'!AE1603)</f>
        <v>22.482039577933499</v>
      </c>
      <c r="AD88" s="243">
        <f t="shared" si="7"/>
        <v>2.9352534562211954</v>
      </c>
      <c r="AE88" s="241">
        <f t="shared" si="8"/>
        <v>3.3513513513513513</v>
      </c>
      <c r="AF88" s="221"/>
      <c r="AG88" s="224"/>
      <c r="AI88" s="30"/>
      <c r="AJ88" s="28"/>
      <c r="AK88" s="225"/>
      <c r="AL88" s="29"/>
      <c r="AM88" s="28"/>
      <c r="AN88" s="28"/>
      <c r="AO88" s="35"/>
      <c r="AP88" s="35"/>
      <c r="AQ88" s="35"/>
    </row>
    <row r="89" spans="1:60" ht="14.1" customHeight="1">
      <c r="A89" s="221"/>
      <c r="B89" s="302">
        <f>+'Ark1'!C1604</f>
        <v>2024</v>
      </c>
      <c r="C89" s="240">
        <f>+'Ark1'!L1604</f>
        <v>3</v>
      </c>
      <c r="D89" s="240" t="str">
        <f>VLOOKUP(C89,Klasse!$C$10:$D$26,2)</f>
        <v>P+</v>
      </c>
      <c r="E89" s="240">
        <f>+'Ark1'!H1604</f>
        <v>2</v>
      </c>
      <c r="F89" s="240">
        <f>+'Ark1'!J1604</f>
        <v>470</v>
      </c>
      <c r="G89" s="240" t="str">
        <f>VLOOKUP(F89,RNR!A21:B45,2)</f>
        <v>Jens Eide</v>
      </c>
      <c r="H89" s="240">
        <f>+IF(I89=0,"",'Ark1'!Q1604)</f>
        <v>77</v>
      </c>
      <c r="I89" s="376">
        <f>+'Ark1'!R1604</f>
        <v>237</v>
      </c>
      <c r="J89" s="241">
        <f>+IF(I89=0,"",'Ark1'!AG1604)</f>
        <v>1.8449322746380199</v>
      </c>
      <c r="K89" s="241"/>
      <c r="L89" s="241">
        <f>+IF(I89=0,"",'Ark1'!AH1604)</f>
        <v>0.90948310254776987</v>
      </c>
      <c r="M89" s="222"/>
      <c r="N89" s="33">
        <f>+IF(I85=0,"",'Ark1'!U1604)</f>
        <v>8.5126582278481049</v>
      </c>
      <c r="O89" s="101"/>
      <c r="P89" s="391">
        <f>+'Ark1'!AJ1604</f>
        <v>228</v>
      </c>
      <c r="Q89" s="375"/>
      <c r="R89" s="272">
        <f>+IF(P89=0,"",'Ark1'!AK1604)</f>
        <v>85.982456140350877</v>
      </c>
      <c r="S89" s="101"/>
      <c r="T89" s="272">
        <f>+IF(P89=0,"",'Ark1'!AL1604)</f>
        <v>12.766435328881149</v>
      </c>
      <c r="U89" s="101"/>
      <c r="V89" s="242">
        <f>+IF(I89=0,"",'Ark1'!T1604)</f>
        <v>3.1983122362869194</v>
      </c>
      <c r="W89" s="243">
        <f>+IF(I89=0,"",'Ark1'!W1604)</f>
        <v>0</v>
      </c>
      <c r="X89" s="243">
        <f>+IF(I89=0,"",'Ark1'!X1604)</f>
        <v>5.4852320675105473</v>
      </c>
      <c r="Y89" s="243">
        <f>+IF(I89=0,"",'Ark1'!Y1604)</f>
        <v>1.2658227848101264</v>
      </c>
      <c r="Z89" s="243">
        <f>+IF(I89=0,"",'Ark1'!Z1604)</f>
        <v>0</v>
      </c>
      <c r="AA89" s="241">
        <f>+IF(I89=0,"",'Ark1'!AA1604)</f>
        <v>4.0281614286180307</v>
      </c>
      <c r="AB89" s="242">
        <f>+IF(I89=0,"",'Ark1'!AC1604)</f>
        <v>0.83104155302009597</v>
      </c>
      <c r="AC89" s="243">
        <f>+IF(I89=0,"",'Ark1'!AE1604)</f>
        <v>18.365243534980198</v>
      </c>
      <c r="AD89" s="243">
        <f t="shared" si="7"/>
        <v>2.837552742616035</v>
      </c>
      <c r="AE89" s="241">
        <f t="shared" si="8"/>
        <v>3.0779220779220777</v>
      </c>
      <c r="AF89" s="221"/>
      <c r="AG89" s="224"/>
      <c r="AI89" s="30"/>
      <c r="AJ89" s="28"/>
      <c r="AK89" s="225"/>
      <c r="AL89" s="29"/>
      <c r="AM89" s="28"/>
      <c r="AN89" s="28"/>
      <c r="AO89" s="35"/>
      <c r="AP89" s="35"/>
      <c r="AQ89" s="35"/>
    </row>
    <row r="90" spans="1:60" ht="14.1" customHeight="1">
      <c r="A90" s="221"/>
      <c r="B90" s="302">
        <f>+'Ark1'!C1605</f>
        <v>2024</v>
      </c>
      <c r="C90" s="240">
        <f>+'Ark1'!L1605</f>
        <v>3</v>
      </c>
      <c r="D90" s="240" t="str">
        <f>VLOOKUP(C90,Klasse!$C$10:$D$26,2)</f>
        <v>P+</v>
      </c>
      <c r="E90" s="240">
        <f>+'Ark1'!H1605</f>
        <v>2</v>
      </c>
      <c r="F90" s="240">
        <f>+'Ark1'!J1605</f>
        <v>629</v>
      </c>
      <c r="G90" s="240" t="str">
        <f>VLOOKUP(F90,RNR!A22:B46,2)</f>
        <v>Bø</v>
      </c>
      <c r="H90" s="240" t="str">
        <f>+IF(I90=0,"",'Ark1'!Q1605)</f>
        <v/>
      </c>
      <c r="I90" s="376">
        <f>+'Ark1'!R1605</f>
        <v>0</v>
      </c>
      <c r="J90" s="241" t="str">
        <f>+IF(I90=0,"",'Ark1'!AG1605)</f>
        <v/>
      </c>
      <c r="K90" s="241"/>
      <c r="L90" s="241" t="str">
        <f>+IF(I90=0,"",'Ark1'!AH1605)</f>
        <v/>
      </c>
      <c r="M90" s="222"/>
      <c r="N90" s="33" t="str">
        <f>+IF(I86=0,"",'Ark1'!U1605)</f>
        <v/>
      </c>
      <c r="O90" s="101"/>
      <c r="P90" s="391">
        <f>+'Ark1'!AJ1605</f>
        <v>0</v>
      </c>
      <c r="Q90" s="375"/>
      <c r="R90" s="272" t="str">
        <f>+IF(P90=0,"",'Ark1'!AK1605)</f>
        <v/>
      </c>
      <c r="S90" s="101"/>
      <c r="T90" s="272" t="str">
        <f>+IF(P90=0,"",'Ark1'!AL1605)</f>
        <v/>
      </c>
      <c r="U90" s="101"/>
      <c r="V90" s="242" t="str">
        <f>+IF(I90=0,"",'Ark1'!T1605)</f>
        <v/>
      </c>
      <c r="W90" s="243" t="str">
        <f>+IF(I90=0,"",'Ark1'!W1605)</f>
        <v/>
      </c>
      <c r="X90" s="243" t="str">
        <f>+IF(I90=0,"",'Ark1'!X1605)</f>
        <v/>
      </c>
      <c r="Y90" s="243" t="str">
        <f>+IF(I90=0,"",'Ark1'!Y1605)</f>
        <v/>
      </c>
      <c r="Z90" s="243" t="str">
        <f>+IF(I90=0,"",'Ark1'!Z1605)</f>
        <v/>
      </c>
      <c r="AA90" s="241" t="str">
        <f>+IF(I90=0,"",'Ark1'!AA1605)</f>
        <v/>
      </c>
      <c r="AB90" s="242" t="str">
        <f>+IF(I90=0,"",'Ark1'!AC1605)</f>
        <v/>
      </c>
      <c r="AC90" s="243" t="str">
        <f>+IF(I90=0,"",'Ark1'!AE1605)</f>
        <v/>
      </c>
      <c r="AD90" s="243" t="str">
        <f t="shared" si="7"/>
        <v/>
      </c>
      <c r="AE90" s="241" t="str">
        <f t="shared" si="8"/>
        <v/>
      </c>
      <c r="AF90" s="221"/>
      <c r="AG90" s="224"/>
      <c r="AI90" s="30"/>
      <c r="AJ90" s="28"/>
      <c r="AK90" s="225"/>
      <c r="AL90" s="29"/>
      <c r="AM90" s="28"/>
      <c r="AN90" s="28"/>
      <c r="AO90" s="35"/>
      <c r="AP90" s="35"/>
      <c r="AQ90" s="35"/>
    </row>
    <row r="91" spans="1:60" ht="14.1" customHeight="1">
      <c r="A91" s="221"/>
      <c r="B91" s="302">
        <f>+'Ark1'!C1606</f>
        <v>2024</v>
      </c>
      <c r="C91" s="240">
        <f>+'Ark1'!L1606</f>
        <v>3</v>
      </c>
      <c r="D91" s="240" t="str">
        <f>VLOOKUP(C91,Klasse!$C$10:$D$26,2)</f>
        <v>P+</v>
      </c>
      <c r="E91" s="240">
        <f>+'Ark1'!H1606</f>
        <v>1</v>
      </c>
      <c r="F91" s="240">
        <f>+'Ark1'!J1606</f>
        <v>643</v>
      </c>
      <c r="G91" s="240" t="str">
        <f>VLOOKUP(F91,RNR!A23:B47,2)</f>
        <v>Bjerka</v>
      </c>
      <c r="H91" s="240">
        <f>+IF(I91=0,"",'Ark1'!Q1606)</f>
        <v>142</v>
      </c>
      <c r="I91" s="376">
        <f>+'Ark1'!R1606</f>
        <v>521</v>
      </c>
      <c r="J91" s="241">
        <f>+IF(I91=0,"",'Ark1'!AG1606)</f>
        <v>0.95048710183529761</v>
      </c>
      <c r="K91" s="241"/>
      <c r="L91" s="241">
        <f>+IF(I91=0,"",'Ark1'!AH1606)</f>
        <v>0.45090116966164601</v>
      </c>
      <c r="M91" s="222"/>
      <c r="N91" s="33">
        <f>+IF(I87=0,"",'Ark1'!U1606)</f>
        <v>8.9598848368522006</v>
      </c>
      <c r="O91" s="101"/>
      <c r="P91" s="391">
        <f>+'Ark1'!AJ1606</f>
        <v>486</v>
      </c>
      <c r="Q91" s="375"/>
      <c r="R91" s="272">
        <f>+IF(P91=0,"",'Ark1'!AK1606)</f>
        <v>86.668724279835445</v>
      </c>
      <c r="S91" s="101"/>
      <c r="T91" s="272">
        <f>+IF(P91=0,"",'Ark1'!AL1606)</f>
        <v>12.727965397499275</v>
      </c>
      <c r="U91" s="101"/>
      <c r="V91" s="242">
        <f>+IF(I91=0,"",'Ark1'!T1606)</f>
        <v>3.02687140115163</v>
      </c>
      <c r="W91" s="243">
        <f>+IF(I91=0,"",'Ark1'!W1606)</f>
        <v>0</v>
      </c>
      <c r="X91" s="243">
        <f>+IF(I91=0,"",'Ark1'!X1606)</f>
        <v>9.9808061420345471</v>
      </c>
      <c r="Y91" s="243">
        <f>+IF(I91=0,"",'Ark1'!Y1606)</f>
        <v>0.38387715930902111</v>
      </c>
      <c r="Z91" s="243">
        <f>+IF(I91=0,"",'Ark1'!Z1606)</f>
        <v>0</v>
      </c>
      <c r="AA91" s="241">
        <f>+IF(I91=0,"",'Ark1'!AA1606)</f>
        <v>4.1198437425156245</v>
      </c>
      <c r="AB91" s="242">
        <f>+IF(I91=0,"",'Ark1'!AC1606)</f>
        <v>0.69771191771576191</v>
      </c>
      <c r="AC91" s="243">
        <f>+IF(I91=0,"",'Ark1'!AE1606)</f>
        <v>19.662289068647528</v>
      </c>
      <c r="AD91" s="243">
        <f t="shared" si="7"/>
        <v>2.9866282789507337</v>
      </c>
      <c r="AE91" s="241">
        <f t="shared" si="8"/>
        <v>3.6690140845070425</v>
      </c>
      <c r="AF91" s="221"/>
      <c r="AG91" s="224"/>
      <c r="AI91" s="30"/>
      <c r="AJ91" s="28"/>
      <c r="AK91" s="225"/>
      <c r="AL91" s="29"/>
      <c r="AM91" s="28"/>
      <c r="AN91" s="28"/>
      <c r="AO91" s="35"/>
      <c r="AP91" s="35"/>
      <c r="AQ91" s="35"/>
    </row>
    <row r="92" spans="1:60" ht="14.1" customHeight="1">
      <c r="A92" s="221"/>
      <c r="B92" s="302">
        <f>+'Ark1'!C1607</f>
        <v>2024</v>
      </c>
      <c r="C92" s="240">
        <f>+'Ark1'!L1607</f>
        <v>3</v>
      </c>
      <c r="D92" s="240" t="str">
        <f>VLOOKUP(C92,Klasse!$C$10:$D$26,2)</f>
        <v>P+</v>
      </c>
      <c r="E92" s="240">
        <f>+'Ark1'!H1607</f>
        <v>2</v>
      </c>
      <c r="F92" s="240">
        <f>+'Ark1'!J1607</f>
        <v>704</v>
      </c>
      <c r="G92" s="240" t="str">
        <f>VLOOKUP(F92,RNR!A24:B48,2)</f>
        <v>Øre Vilt</v>
      </c>
      <c r="H92" s="240" t="str">
        <f>+IF(I92=0,"",'Ark1'!Q1607)</f>
        <v/>
      </c>
      <c r="I92" s="376">
        <f>+'Ark1'!R1607</f>
        <v>0</v>
      </c>
      <c r="J92" s="241" t="str">
        <f>+IF(I92=0,"",'Ark1'!AG1607)</f>
        <v/>
      </c>
      <c r="K92" s="241"/>
      <c r="L92" s="241" t="str">
        <f>+IF(I92=0,"",'Ark1'!AH1607)</f>
        <v/>
      </c>
      <c r="M92" s="222"/>
      <c r="N92" s="33">
        <f>+IF(I88=0,"",'Ark1'!U1607)</f>
        <v>0</v>
      </c>
      <c r="O92" s="101"/>
      <c r="P92" s="391">
        <f>+'Ark1'!AJ1607</f>
        <v>0</v>
      </c>
      <c r="Q92" s="375"/>
      <c r="R92" s="272" t="str">
        <f>+IF(P92=0,"",'Ark1'!AK1607)</f>
        <v/>
      </c>
      <c r="S92" s="101"/>
      <c r="T92" s="272" t="str">
        <f>+IF(P92=0,"",'Ark1'!AL1607)</f>
        <v/>
      </c>
      <c r="U92" s="101"/>
      <c r="V92" s="242" t="str">
        <f>+IF(I92=0,"",'Ark1'!T1607)</f>
        <v/>
      </c>
      <c r="W92" s="243" t="str">
        <f>+IF(I92=0,"",'Ark1'!W1607)</f>
        <v/>
      </c>
      <c r="X92" s="243" t="str">
        <f>+IF(I92=0,"",'Ark1'!X1607)</f>
        <v/>
      </c>
      <c r="Y92" s="243" t="str">
        <f>+IF(I92=0,"",'Ark1'!Y1607)</f>
        <v/>
      </c>
      <c r="Z92" s="243" t="str">
        <f>+IF(I92=0,"",'Ark1'!Z1607)</f>
        <v/>
      </c>
      <c r="AA92" s="241" t="str">
        <f>+IF(I92=0,"",'Ark1'!AA1607)</f>
        <v/>
      </c>
      <c r="AB92" s="242" t="str">
        <f>+IF(I92=0,"",'Ark1'!AC1607)</f>
        <v/>
      </c>
      <c r="AC92" s="243" t="str">
        <f>+IF(I92=0,"",'Ark1'!AE1607)</f>
        <v/>
      </c>
      <c r="AD92" s="243" t="str">
        <f t="shared" si="7"/>
        <v/>
      </c>
      <c r="AE92" s="241" t="str">
        <f t="shared" si="8"/>
        <v/>
      </c>
      <c r="AF92" s="221"/>
      <c r="AG92" s="224"/>
      <c r="AI92" s="30"/>
      <c r="AJ92" s="28"/>
      <c r="AK92" s="225"/>
      <c r="AL92" s="29"/>
      <c r="AM92" s="28"/>
      <c r="AN92" s="28"/>
      <c r="AO92" s="35"/>
      <c r="AP92" s="35"/>
      <c r="AQ92" s="35"/>
    </row>
    <row r="93" spans="1:60" ht="14.1" customHeight="1">
      <c r="A93" s="221"/>
      <c r="B93" s="302">
        <f>+'Ark1'!C1608</f>
        <v>2024</v>
      </c>
      <c r="C93" s="240">
        <f>+'Ark1'!L1608</f>
        <v>3</v>
      </c>
      <c r="D93" s="240" t="str">
        <f>VLOOKUP(C93,Klasse!$C$10:$D$26,2)</f>
        <v>P+</v>
      </c>
      <c r="E93" s="240">
        <f>+'Ark1'!H1608</f>
        <v>1</v>
      </c>
      <c r="F93" s="240">
        <f>+'Ark1'!J1608</f>
        <v>802</v>
      </c>
      <c r="G93" s="240" t="str">
        <f>VLOOKUP(F93,RNR!A25:B49,2)</f>
        <v>Karasjok</v>
      </c>
      <c r="H93" s="240">
        <f>+IF(I93=0,"",'Ark1'!Q1608)</f>
        <v>20</v>
      </c>
      <c r="I93" s="376">
        <f>+'Ark1'!R1608</f>
        <v>75</v>
      </c>
      <c r="J93" s="241">
        <f>+IF(I93=0,"",'Ark1'!AG1608)</f>
        <v>0.70881769208959444</v>
      </c>
      <c r="K93" s="241"/>
      <c r="L93" s="241">
        <f>+IF(I93=0,"",'Ark1'!AH1608)</f>
        <v>0.40053515600629913</v>
      </c>
      <c r="M93" s="222"/>
      <c r="N93" s="33">
        <f>+IF(I89=0,"",'Ark1'!U1608)</f>
        <v>11.555999999999989</v>
      </c>
      <c r="O93" s="101"/>
      <c r="P93" s="391">
        <f>+'Ark1'!AJ1608</f>
        <v>75</v>
      </c>
      <c r="Q93" s="375"/>
      <c r="R93" s="272">
        <f>+IF(P93=0,"",'Ark1'!AK1608)</f>
        <v>95.158666666666619</v>
      </c>
      <c r="S93" s="101"/>
      <c r="T93" s="272">
        <f>+IF(P93=0,"",'Ark1'!AL1608)</f>
        <v>12.657743153331817</v>
      </c>
      <c r="U93" s="101"/>
      <c r="V93" s="242">
        <f>+IF(I93=0,"",'Ark1'!T1608)</f>
        <v>3.08</v>
      </c>
      <c r="W93" s="243">
        <f>+IF(I93=0,"",'Ark1'!W1608)</f>
        <v>0</v>
      </c>
      <c r="X93" s="243">
        <f>+IF(I93=0,"",'Ark1'!X1608)</f>
        <v>21.333333333333329</v>
      </c>
      <c r="Y93" s="243">
        <f>+IF(I93=0,"",'Ark1'!Y1608)</f>
        <v>2.6666666666666661</v>
      </c>
      <c r="Z93" s="243">
        <f>+IF(I93=0,"",'Ark1'!Z1608)</f>
        <v>0</v>
      </c>
      <c r="AA93" s="241">
        <f>+IF(I93=0,"",'Ark1'!AA1608)</f>
        <v>5.1511873065019564</v>
      </c>
      <c r="AB93" s="242">
        <f>+IF(I93=0,"",'Ark1'!AC1608)</f>
        <v>0.8447484832777149</v>
      </c>
      <c r="AC93" s="243">
        <f>+IF(I93=0,"",'Ark1'!AE1608)</f>
        <v>33.203892691057355</v>
      </c>
      <c r="AD93" s="243">
        <f t="shared" si="7"/>
        <v>3.8519999999999963</v>
      </c>
      <c r="AE93" s="241">
        <f t="shared" si="8"/>
        <v>3.75</v>
      </c>
      <c r="AF93" s="221"/>
      <c r="AG93" s="224"/>
      <c r="AI93" s="30"/>
      <c r="AJ93" s="28"/>
      <c r="AK93" s="225"/>
      <c r="AL93" s="29"/>
      <c r="AM93" s="28"/>
      <c r="AN93" s="28"/>
      <c r="AO93" s="35"/>
      <c r="AP93" s="35"/>
      <c r="AQ93" s="35"/>
    </row>
    <row r="94" spans="1:60" ht="19.05" customHeight="1">
      <c r="A94" s="221"/>
      <c r="B94" s="221"/>
      <c r="C94" s="221"/>
      <c r="D94" s="221"/>
      <c r="E94" s="221"/>
      <c r="F94" s="221"/>
      <c r="G94" s="221"/>
      <c r="H94" s="238"/>
      <c r="I94" s="372"/>
      <c r="J94" s="222"/>
      <c r="K94" s="222"/>
      <c r="L94" s="222"/>
      <c r="M94" s="222"/>
      <c r="N94" s="222"/>
      <c r="O94" s="101"/>
      <c r="P94" s="372"/>
      <c r="Q94" s="372"/>
      <c r="R94" s="101"/>
      <c r="S94" s="101"/>
      <c r="T94" s="101"/>
      <c r="U94" s="101"/>
      <c r="V94" s="238"/>
      <c r="W94" s="223"/>
      <c r="X94" s="223"/>
      <c r="Y94" s="223"/>
      <c r="Z94" s="223"/>
      <c r="AA94" s="239"/>
      <c r="AB94" s="221"/>
      <c r="AC94" s="239"/>
      <c r="AD94" s="239"/>
      <c r="AE94" s="237"/>
      <c r="AF94" s="221"/>
      <c r="AG94" s="224"/>
      <c r="AI94" s="30"/>
      <c r="AJ94" s="28"/>
      <c r="AK94" s="225"/>
      <c r="AL94" s="29"/>
      <c r="AP94" s="29"/>
      <c r="BH94" s="236"/>
    </row>
    <row r="95" spans="1:60" ht="19.95" customHeight="1">
      <c r="A95" s="221"/>
      <c r="B95" s="221"/>
      <c r="C95" s="324" t="str">
        <f>+D97</f>
        <v>O-</v>
      </c>
      <c r="D95" s="221"/>
      <c r="E95" s="221"/>
      <c r="F95" s="238"/>
      <c r="G95" s="238"/>
      <c r="H95" s="238"/>
      <c r="I95" s="363">
        <f>SUM(I97:I121)</f>
        <v>16356</v>
      </c>
      <c r="J95" s="238"/>
      <c r="K95" s="238"/>
      <c r="L95" s="238"/>
      <c r="M95" s="222"/>
      <c r="N95" s="269">
        <f>+Klasse!M13</f>
        <v>11.545707997065181</v>
      </c>
      <c r="O95" s="101"/>
      <c r="P95" s="391">
        <f>SUM(P97:P121)</f>
        <v>16136</v>
      </c>
      <c r="Q95" s="375"/>
      <c r="R95" s="269">
        <f>+Klasse!T13</f>
        <v>92.301202280614845</v>
      </c>
      <c r="S95" s="101"/>
      <c r="T95" s="269">
        <f>+Klasse!V13</f>
        <v>13.928804459412673</v>
      </c>
      <c r="U95" s="101"/>
      <c r="V95" s="221"/>
      <c r="W95" s="238"/>
      <c r="X95" s="238"/>
      <c r="Y95" s="238"/>
      <c r="Z95" s="238"/>
      <c r="AA95" s="238"/>
      <c r="AB95" s="238"/>
      <c r="AC95" s="238"/>
      <c r="AD95" s="238"/>
      <c r="AE95" s="238"/>
      <c r="AF95" s="238"/>
      <c r="AG95" s="224"/>
      <c r="AI95" s="30"/>
      <c r="AJ95" s="28"/>
      <c r="AK95" s="225"/>
      <c r="AL95" s="29"/>
      <c r="AP95" s="29"/>
      <c r="BH95" s="236"/>
    </row>
    <row r="96" spans="1:60" ht="15" customHeight="1">
      <c r="A96" s="221"/>
      <c r="B96" s="221"/>
      <c r="C96" s="238"/>
      <c r="D96" s="221"/>
      <c r="E96" s="238"/>
      <c r="F96" s="238"/>
      <c r="G96" s="238"/>
      <c r="H96" s="55"/>
      <c r="I96" s="346"/>
      <c r="J96" s="101"/>
      <c r="K96" s="101"/>
      <c r="L96" s="101"/>
      <c r="M96" s="101"/>
      <c r="N96" s="101"/>
      <c r="O96" s="101"/>
      <c r="P96" s="346"/>
      <c r="Q96" s="346"/>
      <c r="R96" s="101"/>
      <c r="S96" s="101"/>
      <c r="T96" s="101"/>
      <c r="U96" s="101"/>
      <c r="V96" s="55"/>
      <c r="W96" s="75"/>
      <c r="X96" s="75"/>
      <c r="Y96" s="75"/>
      <c r="Z96" s="75"/>
      <c r="AA96" s="75"/>
      <c r="AB96" s="55"/>
      <c r="AC96" s="75"/>
      <c r="AD96" s="75"/>
      <c r="AE96" s="101"/>
      <c r="AF96" s="221"/>
      <c r="AG96" s="224"/>
      <c r="AI96" s="30"/>
      <c r="AJ96" s="28"/>
      <c r="AK96" s="225"/>
      <c r="AL96" s="29"/>
      <c r="AP96" s="29"/>
      <c r="BH96" s="236"/>
    </row>
    <row r="97" spans="1:43" ht="15" customHeight="1">
      <c r="A97" s="221"/>
      <c r="B97" s="302">
        <f>+'Ark1'!C1609</f>
        <v>2024</v>
      </c>
      <c r="C97" s="240">
        <f>+'Ark1'!L1609</f>
        <v>4</v>
      </c>
      <c r="D97" s="240" t="str">
        <f>VLOOKUP(C97,Klasse!$C$10:$D$26,2)</f>
        <v>O-</v>
      </c>
      <c r="E97" s="29">
        <f>+'Ark1'!H1609</f>
        <v>1</v>
      </c>
      <c r="F97" s="29">
        <f>+'Ark1'!J1609</f>
        <v>103</v>
      </c>
      <c r="G97" s="29" t="str">
        <f>VLOOKUP(F97,RNR!$A$1:$B$25,2)</f>
        <v>Rudshøgda</v>
      </c>
      <c r="H97" s="29">
        <f>+IF(I97=0,"",'Ark1'!Q1609)</f>
        <v>4</v>
      </c>
      <c r="I97" s="362">
        <f>+'Ark1'!R1609</f>
        <v>6</v>
      </c>
      <c r="J97" s="30">
        <f>+IF(I97=0,"",'Ark1'!AG1609)</f>
        <v>0.74165636588380723</v>
      </c>
      <c r="L97" s="30">
        <f>+IF(I97=0,"",'Ark1'!AH1609)</f>
        <v>0.40736525394124495</v>
      </c>
      <c r="M97" s="222"/>
      <c r="N97" s="33">
        <f>+IF(I93=0,"",'Ark1'!U1609)</f>
        <v>12.049999999999997</v>
      </c>
      <c r="O97" s="101"/>
      <c r="P97" s="391">
        <f>+'Ark1'!AJ1609</f>
        <v>6</v>
      </c>
      <c r="Q97" s="375"/>
      <c r="R97" s="272">
        <f>+IF(P97=0,"",'Ark1'!AK1609)</f>
        <v>94.566666666666634</v>
      </c>
      <c r="S97" s="101"/>
      <c r="T97" s="272">
        <f>+IF(P97=0,"",'Ark1'!AL1609)</f>
        <v>13.876868759565738</v>
      </c>
      <c r="U97" s="101"/>
      <c r="V97" s="28">
        <f>+IF(I97=0,"",'Ark1'!T1609)</f>
        <v>3.5</v>
      </c>
      <c r="W97" s="35">
        <f>+IF(I97=0,"",'Ark1'!W1609)</f>
        <v>0</v>
      </c>
      <c r="X97" s="35">
        <f>+IF(I97=0,"",'Ark1'!X1609)</f>
        <v>33.333333333333343</v>
      </c>
      <c r="Y97" s="35">
        <f>+IF(I97=0,"",'Ark1'!Y1609)</f>
        <v>0</v>
      </c>
      <c r="Z97" s="35">
        <f>+IF(I97=0,"",'Ark1'!Z1609)</f>
        <v>0</v>
      </c>
      <c r="AA97" s="30">
        <f>+IF(I97=0,"",'Ark1'!AA1609)</f>
        <v>4.2672200162010254</v>
      </c>
      <c r="AB97" s="28">
        <f>+IF(I97=0,"",'Ark1'!AC1609)</f>
        <v>1.1180339887498949</v>
      </c>
      <c r="AC97" s="35">
        <f>+IF(I97=0,"",'Ark1'!AE1609)</f>
        <v>51.877036790232957</v>
      </c>
      <c r="AD97" s="30">
        <f t="shared" ref="AD97:AD121" si="9">IF(I97=0,"",N97/C97)</f>
        <v>3.0124999999999993</v>
      </c>
      <c r="AE97" s="30">
        <f t="shared" ref="AE97:AE121" si="10">IF(I97=0,"",I97/H97)</f>
        <v>1.5</v>
      </c>
      <c r="AF97" s="221"/>
      <c r="AG97" s="224"/>
      <c r="AI97" s="30"/>
      <c r="AJ97" s="28"/>
      <c r="AK97" s="225"/>
      <c r="AL97" s="29"/>
      <c r="AM97" s="28"/>
      <c r="AN97" s="28"/>
      <c r="AO97" s="35"/>
      <c r="AP97" s="35"/>
      <c r="AQ97" s="35"/>
    </row>
    <row r="98" spans="1:43" ht="15" customHeight="1">
      <c r="A98" s="221"/>
      <c r="B98" s="302">
        <f>+'Ark1'!C1610</f>
        <v>2024</v>
      </c>
      <c r="C98" s="240">
        <f>+'Ark1'!L1610</f>
        <v>4</v>
      </c>
      <c r="D98" s="240" t="str">
        <f>VLOOKUP(C98,Klasse!$C$10:$D$26,2)</f>
        <v>O-</v>
      </c>
      <c r="E98" s="29">
        <f>+'Ark1'!H1610</f>
        <v>2</v>
      </c>
      <c r="F98" s="29">
        <f>+'Ark1'!J1610</f>
        <v>106</v>
      </c>
      <c r="G98" s="29" t="str">
        <f>VLOOKUP(F98,RNR!$A$1:$B$25,2)</f>
        <v>Furuseth</v>
      </c>
      <c r="H98" s="29">
        <f>+IF(I98=0,"",'Ark1'!Q1610)</f>
        <v>109</v>
      </c>
      <c r="I98" s="362">
        <f>+'Ark1'!R1610</f>
        <v>310</v>
      </c>
      <c r="J98" s="30">
        <f>+IF(I98=0,"",'Ark1'!AG1610)</f>
        <v>0.81173081958627902</v>
      </c>
      <c r="L98" s="30">
        <f>+IF(I98=0,"",'Ark1'!AH1610)</f>
        <v>0.51232264138255446</v>
      </c>
      <c r="M98" s="222"/>
      <c r="N98" s="33" t="str">
        <f>+IF(I94=0,"",'Ark1'!U1610)</f>
        <v/>
      </c>
      <c r="O98" s="101"/>
      <c r="P98" s="391">
        <f>+'Ark1'!AJ1610</f>
        <v>310</v>
      </c>
      <c r="Q98" s="375"/>
      <c r="R98" s="272">
        <f>+IF(P98=0,"",'Ark1'!AK1610)</f>
        <v>95.534838709677445</v>
      </c>
      <c r="S98" s="101"/>
      <c r="T98" s="272">
        <f>+IF(P98=0,"",'Ark1'!AL1610)</f>
        <v>14.492152902464186</v>
      </c>
      <c r="U98" s="101"/>
      <c r="V98" s="28">
        <f>+IF(I98=0,"",'Ark1'!T1610)</f>
        <v>3.2838709677419362</v>
      </c>
      <c r="W98" s="35">
        <f>+IF(I98=0,"",'Ark1'!W1610)</f>
        <v>0</v>
      </c>
      <c r="X98" s="35">
        <f>+IF(I98=0,"",'Ark1'!X1610)</f>
        <v>28.709677419354843</v>
      </c>
      <c r="Y98" s="35">
        <f>+IF(I98=0,"",'Ark1'!Y1610)</f>
        <v>9.0322580645161281</v>
      </c>
      <c r="Z98" s="35">
        <f>+IF(I98=0,"",'Ark1'!Z1610)</f>
        <v>0</v>
      </c>
      <c r="AA98" s="30">
        <f>+IF(I98=0,"",'Ark1'!AA1610)</f>
        <v>5.7932427177069394</v>
      </c>
      <c r="AB98" s="28">
        <f>+IF(I98=0,"",'Ark1'!AC1610)</f>
        <v>1.0048581264628449</v>
      </c>
      <c r="AC98" s="35">
        <f>+IF(I98=0,"",'Ark1'!AE1610)</f>
        <v>27.372280928379997</v>
      </c>
      <c r="AD98" s="30" t="e">
        <f t="shared" si="9"/>
        <v>#VALUE!</v>
      </c>
      <c r="AE98" s="30">
        <f t="shared" si="10"/>
        <v>2.8440366972477062</v>
      </c>
      <c r="AF98" s="221"/>
      <c r="AG98" s="224"/>
      <c r="AI98" s="30"/>
      <c r="AJ98" s="28"/>
      <c r="AK98" s="225"/>
      <c r="AL98" s="29"/>
      <c r="AM98" s="28"/>
      <c r="AN98" s="28"/>
      <c r="AO98" s="35"/>
      <c r="AP98" s="35"/>
      <c r="AQ98" s="35"/>
    </row>
    <row r="99" spans="1:43" ht="15" customHeight="1">
      <c r="A99" s="221"/>
      <c r="B99" s="302">
        <f>+'Ark1'!C1611</f>
        <v>2024</v>
      </c>
      <c r="C99" s="240">
        <f>+'Ark1'!L1611</f>
        <v>4</v>
      </c>
      <c r="D99" s="240" t="str">
        <f>VLOOKUP(C99,Klasse!$C$10:$D$26,2)</f>
        <v>O-</v>
      </c>
      <c r="E99" s="29">
        <f>+'Ark1'!H1611</f>
        <v>1</v>
      </c>
      <c r="F99" s="29">
        <f>+'Ark1'!J1611</f>
        <v>110</v>
      </c>
      <c r="G99" s="29" t="str">
        <f>VLOOKUP(F99,RNR!$A$1:$B$25,2)</f>
        <v>Gol</v>
      </c>
      <c r="H99" s="29">
        <f>+IF(I99=0,"",'Ark1'!Q1611)</f>
        <v>373</v>
      </c>
      <c r="I99" s="362">
        <f>+'Ark1'!R1611</f>
        <v>752</v>
      </c>
      <c r="J99" s="30">
        <f>+IF(I99=0,"",'Ark1'!AG1611)</f>
        <v>0.62873100011705085</v>
      </c>
      <c r="L99" s="30">
        <f>+IF(I99=0,"",'Ark1'!AH1611)</f>
        <v>0.44845692600977555</v>
      </c>
      <c r="M99" s="222"/>
      <c r="N99" s="33">
        <f>+IF(I95=0,"",'Ark1'!U1611)</f>
        <v>14.942952127659572</v>
      </c>
      <c r="O99" s="101"/>
      <c r="P99" s="391">
        <f>+'Ark1'!AJ1611</f>
        <v>752</v>
      </c>
      <c r="Q99" s="375"/>
      <c r="R99" s="272">
        <f>+IF(P99=0,"",'Ark1'!AK1611)</f>
        <v>98.911303191489409</v>
      </c>
      <c r="S99" s="101"/>
      <c r="T99" s="272">
        <f>+IF(P99=0,"",'Ark1'!AL1611)</f>
        <v>14.440918295777786</v>
      </c>
      <c r="U99" s="101"/>
      <c r="V99" s="28">
        <f>+IF(I99=0,"",'Ark1'!T1611)</f>
        <v>3.4015957446808502</v>
      </c>
      <c r="W99" s="35">
        <f>+IF(I99=0,"",'Ark1'!W1611)</f>
        <v>0</v>
      </c>
      <c r="X99" s="35">
        <f>+IF(I99=0,"",'Ark1'!X1611)</f>
        <v>41.356382978723389</v>
      </c>
      <c r="Y99" s="35">
        <f>+IF(I99=0,"",'Ark1'!Y1611)</f>
        <v>14.893617021276597</v>
      </c>
      <c r="Z99" s="35">
        <f>+IF(I99=0,"",'Ark1'!Z1611)</f>
        <v>0</v>
      </c>
      <c r="AA99" s="30">
        <f>+IF(I99=0,"",'Ark1'!AA1611)</f>
        <v>6.6312889305690064</v>
      </c>
      <c r="AB99" s="28">
        <f>+IF(I99=0,"",'Ark1'!AC1611)</f>
        <v>0.95002665493567973</v>
      </c>
      <c r="AC99" s="35">
        <f>+IF(I99=0,"",'Ark1'!AE1611)</f>
        <v>6.65808430871789</v>
      </c>
      <c r="AD99" s="30">
        <f t="shared" si="9"/>
        <v>3.735738031914893</v>
      </c>
      <c r="AE99" s="30">
        <f t="shared" si="10"/>
        <v>2.0160857908847185</v>
      </c>
      <c r="AF99" s="221"/>
      <c r="AG99" s="224"/>
      <c r="AI99" s="30"/>
      <c r="AJ99" s="28"/>
      <c r="AK99" s="225"/>
      <c r="AL99" s="29"/>
      <c r="AM99" s="28"/>
      <c r="AN99" s="28"/>
      <c r="AO99" s="35"/>
      <c r="AP99" s="35"/>
      <c r="AQ99" s="35"/>
    </row>
    <row r="100" spans="1:43" ht="15" customHeight="1">
      <c r="A100" s="221"/>
      <c r="B100" s="302">
        <f>+'Ark1'!C1612</f>
        <v>2024</v>
      </c>
      <c r="C100" s="240">
        <f>+'Ark1'!L1612</f>
        <v>4</v>
      </c>
      <c r="D100" s="240" t="str">
        <f>VLOOKUP(C100,Klasse!$C$10:$D$26,2)</f>
        <v>O-</v>
      </c>
      <c r="E100" s="29">
        <f>+'Ark1'!H1612</f>
        <v>1</v>
      </c>
      <c r="F100" s="29">
        <f>+'Ark1'!J1612</f>
        <v>111</v>
      </c>
      <c r="G100" s="29" t="str">
        <f>VLOOKUP(F100,RNR!$A$1:$B$25,2)</f>
        <v>Forus</v>
      </c>
      <c r="H100" s="29">
        <f>+IF(I100=0,"",'Ark1'!Q1612)</f>
        <v>338</v>
      </c>
      <c r="I100" s="362">
        <f>+'Ark1'!R1612</f>
        <v>754</v>
      </c>
      <c r="J100" s="30">
        <f>+IF(I100=0,"",'Ark1'!AG1612)</f>
        <v>0.63700724870317493</v>
      </c>
      <c r="L100" s="30">
        <f>+IF(I100=0,"",'Ark1'!AH1612)</f>
        <v>0.4435577265628301</v>
      </c>
      <c r="M100" s="222"/>
      <c r="N100" s="33" t="str">
        <f>+IF(I96=0,"",'Ark1'!U1612)</f>
        <v/>
      </c>
      <c r="O100" s="101"/>
      <c r="P100" s="391">
        <f>+'Ark1'!AJ1612</f>
        <v>753</v>
      </c>
      <c r="Q100" s="375"/>
      <c r="R100" s="272">
        <f>+IF(P100=0,"",'Ark1'!AK1612)</f>
        <v>98.509163346613406</v>
      </c>
      <c r="S100" s="101"/>
      <c r="T100" s="272">
        <f>+IF(P100=0,"",'Ark1'!AL1612)</f>
        <v>14.572660984193529</v>
      </c>
      <c r="U100" s="101"/>
      <c r="V100" s="28">
        <f>+IF(I100=0,"",'Ark1'!T1612)</f>
        <v>3.2015915119363401</v>
      </c>
      <c r="W100" s="35">
        <f>+IF(I100=0,"",'Ark1'!W1612)</f>
        <v>0</v>
      </c>
      <c r="X100" s="35">
        <f>+IF(I100=0,"",'Ark1'!X1612)</f>
        <v>34.482758620689651</v>
      </c>
      <c r="Y100" s="35">
        <f>+IF(I100=0,"",'Ark1'!Y1612)</f>
        <v>12.59946949602122</v>
      </c>
      <c r="Z100" s="35">
        <f>+IF(I100=0,"",'Ark1'!Z1612)</f>
        <v>0</v>
      </c>
      <c r="AA100" s="30">
        <f>+IF(I100=0,"",'Ark1'!AA1612)</f>
        <v>5.9156030493562941</v>
      </c>
      <c r="AB100" s="28">
        <f>+IF(I100=0,"",'Ark1'!AC1612)</f>
        <v>0.96446002689708721</v>
      </c>
      <c r="AC100" s="35">
        <f>+IF(I100=0,"",'Ark1'!AE1612)</f>
        <v>22.776337560516595</v>
      </c>
      <c r="AD100" s="30" t="e">
        <f t="shared" si="9"/>
        <v>#VALUE!</v>
      </c>
      <c r="AE100" s="30">
        <f t="shared" si="10"/>
        <v>2.2307692307692308</v>
      </c>
      <c r="AF100" s="221"/>
      <c r="AG100" s="224"/>
      <c r="AI100" s="30"/>
      <c r="AJ100" s="28"/>
      <c r="AK100" s="225"/>
      <c r="AL100" s="29"/>
      <c r="AM100" s="28"/>
      <c r="AN100" s="28"/>
      <c r="AO100" s="35"/>
      <c r="AP100" s="35"/>
      <c r="AQ100" s="35"/>
    </row>
    <row r="101" spans="1:43" ht="15" customHeight="1">
      <c r="A101" s="221"/>
      <c r="B101" s="302">
        <f>+'Ark1'!C1613</f>
        <v>2024</v>
      </c>
      <c r="C101" s="240">
        <f>+'Ark1'!L1613</f>
        <v>4</v>
      </c>
      <c r="D101" s="240" t="str">
        <f>VLOOKUP(C101,Klasse!$C$10:$D$26,2)</f>
        <v>O-</v>
      </c>
      <c r="E101" s="29">
        <f>+'Ark1'!H1613</f>
        <v>1</v>
      </c>
      <c r="F101" s="29">
        <f>+'Ark1'!J1613</f>
        <v>116</v>
      </c>
      <c r="G101" s="29" t="str">
        <f>VLOOKUP(F101,RNR!$A$1:$B$25,2)</f>
        <v>Sandeid</v>
      </c>
      <c r="H101" s="29">
        <f>+IF(I101=0,"",'Ark1'!Q1613)</f>
        <v>403</v>
      </c>
      <c r="I101" s="362">
        <f>+'Ark1'!R1613</f>
        <v>1237</v>
      </c>
      <c r="J101" s="30">
        <f>+IF(I101=0,"",'Ark1'!AG1613)</f>
        <v>1.4624688176111036</v>
      </c>
      <c r="L101" s="30">
        <f>+IF(I101=0,"",'Ark1'!AH1613)</f>
        <v>0.90077905510761636</v>
      </c>
      <c r="M101" s="222"/>
      <c r="N101" s="33">
        <f>+IF(I97=0,"",'Ark1'!U1613)</f>
        <v>12.001212611156008</v>
      </c>
      <c r="O101" s="101"/>
      <c r="P101" s="391">
        <f>+'Ark1'!AJ1613</f>
        <v>1187</v>
      </c>
      <c r="Q101" s="375"/>
      <c r="R101" s="272">
        <f>+IF(P101=0,"",'Ark1'!AK1613)</f>
        <v>92.597725358045523</v>
      </c>
      <c r="S101" s="101"/>
      <c r="T101" s="272">
        <f>+IF(P101=0,"",'Ark1'!AL1613)</f>
        <v>14.325079073518936</v>
      </c>
      <c r="U101" s="101"/>
      <c r="V101" s="28">
        <f>+IF(I101=0,"",'Ark1'!T1613)</f>
        <v>3.307194826192402</v>
      </c>
      <c r="W101" s="35">
        <f>+IF(I101=0,"",'Ark1'!W1613)</f>
        <v>0.16168148746968475</v>
      </c>
      <c r="X101" s="35">
        <f>+IF(I101=0,"",'Ark1'!X1613)</f>
        <v>18.350848827809216</v>
      </c>
      <c r="Y101" s="35">
        <f>+IF(I101=0,"",'Ark1'!Y1613)</f>
        <v>4.9312853678253843</v>
      </c>
      <c r="Z101" s="35">
        <f>+IF(I101=0,"",'Ark1'!Z1613)</f>
        <v>0</v>
      </c>
      <c r="AA101" s="30">
        <f>+IF(I101=0,"",'Ark1'!AA1613)</f>
        <v>4.9224009249422034</v>
      </c>
      <c r="AB101" s="28">
        <f>+IF(I101=0,"",'Ark1'!AC1613)</f>
        <v>1.6256995176299898</v>
      </c>
      <c r="AC101" s="35">
        <f>+IF(I101=0,"",'Ark1'!AE1613)</f>
        <v>6.4374746052889389</v>
      </c>
      <c r="AD101" s="30">
        <f t="shared" si="9"/>
        <v>3.0003031527890021</v>
      </c>
      <c r="AE101" s="30">
        <f t="shared" si="10"/>
        <v>3.0694789081885858</v>
      </c>
      <c r="AF101" s="221"/>
      <c r="AG101" s="224"/>
      <c r="AI101" s="30"/>
      <c r="AJ101" s="28"/>
      <c r="AK101" s="225"/>
      <c r="AL101" s="29"/>
      <c r="AM101" s="28"/>
      <c r="AN101" s="28"/>
      <c r="AO101" s="35"/>
      <c r="AP101" s="35"/>
      <c r="AQ101" s="35"/>
    </row>
    <row r="102" spans="1:43" ht="15" customHeight="1">
      <c r="A102" s="221"/>
      <c r="B102" s="302">
        <f>+'Ark1'!C1614</f>
        <v>2024</v>
      </c>
      <c r="C102" s="240">
        <f>+'Ark1'!L1614</f>
        <v>4</v>
      </c>
      <c r="D102" s="240" t="str">
        <f>VLOOKUP(C102,Klasse!$C$10:$D$26,2)</f>
        <v>O-</v>
      </c>
      <c r="E102" s="29">
        <f>+'Ark1'!H1614</f>
        <v>2</v>
      </c>
      <c r="F102" s="29">
        <f>+'Ark1'!J1614</f>
        <v>117</v>
      </c>
      <c r="G102" s="29" t="str">
        <f>VLOOKUP(F102,RNR!$A$1:$B$25,2)</f>
        <v>Jæren</v>
      </c>
      <c r="H102" s="29">
        <f>+IF(I102=0,"",'Ark1'!Q1614)</f>
        <v>291</v>
      </c>
      <c r="I102" s="362">
        <f>+'Ark1'!R1614</f>
        <v>1075</v>
      </c>
      <c r="J102" s="30">
        <f>+IF(I102=0,"",'Ark1'!AG1614)</f>
        <v>1.8158783783783785</v>
      </c>
      <c r="L102" s="30">
        <f>+IF(I102=0,"",'Ark1'!AH1614)</f>
        <v>1.1566266075612228</v>
      </c>
      <c r="M102" s="222"/>
      <c r="N102" s="33">
        <f>+IF(I98=0,"",'Ark1'!U1614)</f>
        <v>12.766790697674416</v>
      </c>
      <c r="O102" s="101"/>
      <c r="P102" s="391">
        <f>+'Ark1'!AJ1614</f>
        <v>1071</v>
      </c>
      <c r="Q102" s="375"/>
      <c r="R102" s="272">
        <f>+IF(P102=0,"",'Ark1'!AK1614)</f>
        <v>94.462371615312819</v>
      </c>
      <c r="S102" s="101"/>
      <c r="T102" s="272">
        <f>+IF(P102=0,"",'Ark1'!AL1614)</f>
        <v>14.403728289239172</v>
      </c>
      <c r="U102" s="101"/>
      <c r="V102" s="28">
        <f>+IF(I102=0,"",'Ark1'!T1614)</f>
        <v>3.0223255813953478</v>
      </c>
      <c r="W102" s="35">
        <f>+IF(I102=0,"",'Ark1'!W1614)</f>
        <v>9.3023255813953501E-2</v>
      </c>
      <c r="X102" s="35">
        <f>+IF(I102=0,"",'Ark1'!X1614)</f>
        <v>19.720930232558128</v>
      </c>
      <c r="Y102" s="35">
        <f>+IF(I102=0,"",'Ark1'!Y1614)</f>
        <v>7.1627906976744153</v>
      </c>
      <c r="Z102" s="35">
        <f>+IF(I102=0,"",'Ark1'!Z1614)</f>
        <v>0</v>
      </c>
      <c r="AA102" s="30">
        <f>+IF(I102=0,"",'Ark1'!AA1614)</f>
        <v>5.2090569095014816</v>
      </c>
      <c r="AB102" s="28">
        <f>+IF(I102=0,"",'Ark1'!AC1614)</f>
        <v>1.0694333148574484</v>
      </c>
      <c r="AC102" s="35">
        <f>+IF(I102=0,"",'Ark1'!AE1614)</f>
        <v>18.911056565477768</v>
      </c>
      <c r="AD102" s="30">
        <f t="shared" si="9"/>
        <v>3.1916976744186041</v>
      </c>
      <c r="AE102" s="30">
        <f t="shared" si="10"/>
        <v>3.6941580756013748</v>
      </c>
      <c r="AF102" s="221"/>
      <c r="AG102" s="224"/>
      <c r="AI102" s="30"/>
      <c r="AJ102" s="28"/>
      <c r="AK102" s="225"/>
      <c r="AL102" s="29"/>
      <c r="AM102" s="28"/>
      <c r="AN102" s="28"/>
      <c r="AO102" s="35"/>
      <c r="AP102" s="35"/>
      <c r="AQ102" s="35"/>
    </row>
    <row r="103" spans="1:43" ht="15" customHeight="1">
      <c r="A103" s="221"/>
      <c r="B103" s="302">
        <f>+'Ark1'!C1615</f>
        <v>2024</v>
      </c>
      <c r="C103" s="240">
        <f>+'Ark1'!L1615</f>
        <v>4</v>
      </c>
      <c r="D103" s="240" t="str">
        <f>VLOOKUP(C103,Klasse!$C$10:$D$26,2)</f>
        <v>O-</v>
      </c>
      <c r="E103" s="29">
        <f>+'Ark1'!H1615</f>
        <v>1</v>
      </c>
      <c r="F103" s="29">
        <f>+'Ark1'!J1615</f>
        <v>134</v>
      </c>
      <c r="G103" s="29" t="str">
        <f>VLOOKUP(F103,RNR!$A$1:$B$25,2)</f>
        <v>Førde</v>
      </c>
      <c r="H103" s="29">
        <f>+IF(I103=0,"",'Ark1'!Q1615)</f>
        <v>563</v>
      </c>
      <c r="I103" s="362">
        <f>+'Ark1'!R1615</f>
        <v>1831</v>
      </c>
      <c r="J103" s="30">
        <f>+IF(I103=0,"",'Ark1'!AG1615)</f>
        <v>1.5763555280059227</v>
      </c>
      <c r="L103" s="30">
        <f>+IF(I103=0,"",'Ark1'!AH1615)</f>
        <v>0.84966693080805411</v>
      </c>
      <c r="M103" s="222"/>
      <c r="N103" s="33">
        <f>+IF(I99=0,"",'Ark1'!U1615)</f>
        <v>10.609939923539063</v>
      </c>
      <c r="O103" s="101"/>
      <c r="P103" s="391">
        <f>+'Ark1'!AJ1615</f>
        <v>1826</v>
      </c>
      <c r="Q103" s="375"/>
      <c r="R103" s="272">
        <f>+IF(P103=0,"",'Ark1'!AK1615)</f>
        <v>89.877491785323002</v>
      </c>
      <c r="S103" s="101"/>
      <c r="T103" s="272">
        <f>+IF(P103=0,"",'Ark1'!AL1615)</f>
        <v>14.002582876079156</v>
      </c>
      <c r="U103" s="101"/>
      <c r="V103" s="28">
        <f>+IF(I103=0,"",'Ark1'!T1615)</f>
        <v>3.6531949754232658</v>
      </c>
      <c r="W103" s="35">
        <f>+IF(I103=0,"",'Ark1'!W1615)</f>
        <v>0.10922992900054618</v>
      </c>
      <c r="X103" s="35">
        <f>+IF(I103=0,"",'Ark1'!X1615)</f>
        <v>9.8853085745494234</v>
      </c>
      <c r="Y103" s="35">
        <f>+IF(I103=0,"",'Ark1'!Y1615)</f>
        <v>2.0207536865101048</v>
      </c>
      <c r="Z103" s="35">
        <f>+IF(I103=0,"",'Ark1'!Z1615)</f>
        <v>0</v>
      </c>
      <c r="AA103" s="30">
        <f>+IF(I103=0,"",'Ark1'!AA1615)</f>
        <v>4.0958410986647342</v>
      </c>
      <c r="AB103" s="28">
        <f>+IF(I103=0,"",'Ark1'!AC1615)</f>
        <v>1.4733716556642411</v>
      </c>
      <c r="AC103" s="35">
        <f>+IF(I103=0,"",'Ark1'!AE1615)</f>
        <v>5.6763674548329606</v>
      </c>
      <c r="AD103" s="30">
        <f t="shared" si="9"/>
        <v>2.6524849808847657</v>
      </c>
      <c r="AE103" s="30">
        <f t="shared" si="10"/>
        <v>3.2522202486678506</v>
      </c>
      <c r="AF103" s="221"/>
      <c r="AG103" s="224"/>
      <c r="AI103" s="30"/>
      <c r="AJ103" s="28"/>
      <c r="AK103" s="225"/>
      <c r="AL103" s="29"/>
      <c r="AM103" s="28"/>
      <c r="AN103" s="28"/>
      <c r="AO103" s="35"/>
      <c r="AP103" s="35"/>
      <c r="AQ103" s="35"/>
    </row>
    <row r="104" spans="1:43" ht="15" customHeight="1">
      <c r="A104" s="221"/>
      <c r="B104" s="302">
        <f>+'Ark1'!C1616</f>
        <v>2024</v>
      </c>
      <c r="C104" s="240">
        <f>+'Ark1'!L1616</f>
        <v>4</v>
      </c>
      <c r="D104" s="240" t="str">
        <f>VLOOKUP(C104,Klasse!$C$10:$D$26,2)</f>
        <v>O-</v>
      </c>
      <c r="E104" s="29">
        <f>+'Ark1'!H1616</f>
        <v>2</v>
      </c>
      <c r="F104" s="29">
        <f>+'Ark1'!J1616</f>
        <v>141</v>
      </c>
      <c r="G104" s="29" t="str">
        <f>VLOOKUP(F104,RNR!$A$1:$B$25,2)</f>
        <v>Ølen</v>
      </c>
      <c r="H104" s="29">
        <f>+IF(I104=0,"",'Ark1'!Q1616)</f>
        <v>783</v>
      </c>
      <c r="I104" s="362">
        <f>+'Ark1'!R1616</f>
        <v>3131</v>
      </c>
      <c r="J104" s="30">
        <f>+IF(I104=0,"",'Ark1'!AG1616)</f>
        <v>2.7893344261418807</v>
      </c>
      <c r="L104" s="30">
        <f>+IF(I104=0,"",'Ark1'!AH1616)</f>
        <v>1.6976338703867937</v>
      </c>
      <c r="M104" s="222"/>
      <c r="N104" s="33">
        <f>+IF(I100=0,"",'Ark1'!U1616)</f>
        <v>11.264324496965838</v>
      </c>
      <c r="O104" s="101"/>
      <c r="P104" s="391">
        <f>+'Ark1'!AJ1616</f>
        <v>3121</v>
      </c>
      <c r="Q104" s="375"/>
      <c r="R104" s="272">
        <f>+IF(P104=0,"",'Ark1'!AK1616)</f>
        <v>92.257065043255167</v>
      </c>
      <c r="S104" s="101"/>
      <c r="T104" s="272">
        <f>+IF(P104=0,"",'Ark1'!AL1616)</f>
        <v>13.8244583581152</v>
      </c>
      <c r="U104" s="101"/>
      <c r="V104" s="28">
        <f>+IF(I104=0,"",'Ark1'!T1616)</f>
        <v>3.7815394442670072</v>
      </c>
      <c r="W104" s="35">
        <f>+IF(I104=0,"",'Ark1'!W1616)</f>
        <v>0</v>
      </c>
      <c r="X104" s="35">
        <f>+IF(I104=0,"",'Ark1'!X1616)</f>
        <v>12.583839029064197</v>
      </c>
      <c r="Y104" s="35">
        <f>+IF(I104=0,"",'Ark1'!Y1616)</f>
        <v>1.9163206643244963</v>
      </c>
      <c r="Z104" s="35">
        <f>+IF(I104=0,"",'Ark1'!Z1616)</f>
        <v>0</v>
      </c>
      <c r="AA104" s="30">
        <f>+IF(I104=0,"",'Ark1'!AA1616)</f>
        <v>4.0792314676217662</v>
      </c>
      <c r="AB104" s="28">
        <f>+IF(I104=0,"",'Ark1'!AC1616)</f>
        <v>1.1221433414043589</v>
      </c>
      <c r="AC104" s="35">
        <f>+IF(I104=0,"",'Ark1'!AE1616)</f>
        <v>24.492562649766175</v>
      </c>
      <c r="AD104" s="30">
        <f t="shared" si="9"/>
        <v>2.8160811242414594</v>
      </c>
      <c r="AE104" s="30">
        <f t="shared" si="10"/>
        <v>3.9987228607918262</v>
      </c>
      <c r="AF104" s="221"/>
      <c r="AG104" s="224"/>
      <c r="AI104" s="30"/>
      <c r="AJ104" s="28"/>
      <c r="AK104" s="225"/>
      <c r="AL104" s="29"/>
      <c r="AM104" s="28"/>
      <c r="AN104" s="28"/>
      <c r="AO104" s="35"/>
      <c r="AP104" s="35"/>
      <c r="AQ104" s="35"/>
    </row>
    <row r="105" spans="1:43" ht="15" customHeight="1">
      <c r="A105" s="221"/>
      <c r="B105" s="302">
        <f>+'Ark1'!C1617</f>
        <v>2024</v>
      </c>
      <c r="C105" s="240">
        <f>+'Ark1'!L1617</f>
        <v>4</v>
      </c>
      <c r="D105" s="240" t="str">
        <f>VLOOKUP(C105,Klasse!$C$10:$D$26,2)</f>
        <v>O-</v>
      </c>
      <c r="E105" s="29">
        <f>+'Ark1'!H1617</f>
        <v>2</v>
      </c>
      <c r="F105" s="29">
        <f>+'Ark1'!J1617</f>
        <v>143</v>
      </c>
      <c r="G105" s="29" t="str">
        <f>VLOOKUP(F105,RNR!$A$1:$B$25,2)</f>
        <v>Nordfjord</v>
      </c>
      <c r="H105" s="29">
        <f>+IF(I105=0,"",'Ark1'!Q1617)</f>
        <v>1</v>
      </c>
      <c r="I105" s="362">
        <f>+'Ark1'!R1617</f>
        <v>1</v>
      </c>
      <c r="J105" s="30">
        <f>+IF(I105=0,"",'Ark1'!AG1617)</f>
        <v>6.25</v>
      </c>
      <c r="L105" s="30">
        <f>+IF(I105=0,"",'Ark1'!AH1617)</f>
        <v>5.4382744378155117</v>
      </c>
      <c r="M105" s="222"/>
      <c r="N105" s="33">
        <f>+IF(I101=0,"",'Ark1'!U1617)</f>
        <v>23.7</v>
      </c>
      <c r="O105" s="101"/>
      <c r="P105" s="391">
        <f>+'Ark1'!AJ1617</f>
        <v>0</v>
      </c>
      <c r="Q105" s="375"/>
      <c r="R105" s="272" t="str">
        <f>+IF(P105=0,"",'Ark1'!AK1617)</f>
        <v/>
      </c>
      <c r="S105" s="101"/>
      <c r="T105" s="272" t="str">
        <f>+IF(P105=0,"",'Ark1'!AL1617)</f>
        <v/>
      </c>
      <c r="U105" s="101"/>
      <c r="V105" s="28">
        <f>+IF(I105=0,"",'Ark1'!T1617)</f>
        <v>3</v>
      </c>
      <c r="W105" s="35">
        <f>+IF(I105=0,"",'Ark1'!W1617)</f>
        <v>0</v>
      </c>
      <c r="X105" s="35">
        <f>+IF(I105=0,"",'Ark1'!X1617)</f>
        <v>100</v>
      </c>
      <c r="Y105" s="35">
        <f>+IF(I105=0,"",'Ark1'!Y1617)</f>
        <v>100</v>
      </c>
      <c r="Z105" s="35">
        <f>+IF(I105=0,"",'Ark1'!Z1617)</f>
        <v>0</v>
      </c>
      <c r="AA105" s="30">
        <f>+IF(I105=0,"",'Ark1'!AA1617)</f>
        <v>0</v>
      </c>
      <c r="AB105" s="28">
        <f>+IF(I105=0,"",'Ark1'!AC1617)</f>
        <v>0</v>
      </c>
      <c r="AC105" s="35">
        <f>+IF(I105=0,"",'Ark1'!AE1617)</f>
        <v>0</v>
      </c>
      <c r="AD105" s="30">
        <f t="shared" si="9"/>
        <v>5.9249999999999998</v>
      </c>
      <c r="AE105" s="30">
        <f t="shared" si="10"/>
        <v>1</v>
      </c>
      <c r="AF105" s="221"/>
      <c r="AG105" s="224"/>
      <c r="AI105" s="30"/>
      <c r="AJ105" s="28"/>
      <c r="AK105" s="225"/>
      <c r="AL105" s="29"/>
      <c r="AM105" s="28"/>
      <c r="AN105" s="28"/>
      <c r="AO105" s="35"/>
      <c r="AP105" s="35"/>
      <c r="AQ105" s="35"/>
    </row>
    <row r="106" spans="1:43" ht="15" customHeight="1">
      <c r="A106" s="221"/>
      <c r="B106" s="302">
        <f>+'Ark1'!C1618</f>
        <v>2024</v>
      </c>
      <c r="C106" s="240">
        <f>+'Ark1'!L1618</f>
        <v>4</v>
      </c>
      <c r="D106" s="240" t="str">
        <f>VLOOKUP(C106,Klasse!$C$10:$D$26,2)</f>
        <v>O-</v>
      </c>
      <c r="E106" s="29">
        <f>+'Ark1'!H1618</f>
        <v>2</v>
      </c>
      <c r="F106" s="29">
        <f>+'Ark1'!J1618</f>
        <v>147</v>
      </c>
      <c r="G106" s="29" t="str">
        <f>VLOOKUP(F106,RNR!$A$1:$B$25,2)</f>
        <v>Midt-Norge</v>
      </c>
      <c r="H106" s="29">
        <f>+IF(I106=0,"",'Ark1'!Q1618)</f>
        <v>104</v>
      </c>
      <c r="I106" s="362">
        <f>+'Ark1'!R1618</f>
        <v>657</v>
      </c>
      <c r="J106" s="30">
        <f>+IF(I106=0,"",'Ark1'!AG1618)</f>
        <v>3.8389622531260961</v>
      </c>
      <c r="L106" s="30">
        <f>+IF(I106=0,"",'Ark1'!AH1618)</f>
        <v>2.0746000238615205</v>
      </c>
      <c r="M106" s="222"/>
      <c r="N106" s="33">
        <f>+IF(I102=0,"",'Ark1'!U1618)</f>
        <v>9.3427701674277053</v>
      </c>
      <c r="O106" s="101"/>
      <c r="P106" s="391">
        <f>+'Ark1'!AJ1618</f>
        <v>657</v>
      </c>
      <c r="Q106" s="375"/>
      <c r="R106" s="272">
        <f>+IF(P106=0,"",'Ark1'!AK1618)</f>
        <v>88.024353120243546</v>
      </c>
      <c r="S106" s="101"/>
      <c r="T106" s="272">
        <f>+IF(P106=0,"",'Ark1'!AL1618)</f>
        <v>13.230466470312878</v>
      </c>
      <c r="U106" s="101"/>
      <c r="V106" s="28">
        <f>+IF(I106=0,"",'Ark1'!T1618)</f>
        <v>4.1400304414003051</v>
      </c>
      <c r="W106" s="35">
        <f>+IF(I106=0,"",'Ark1'!W1618)</f>
        <v>0</v>
      </c>
      <c r="X106" s="35">
        <f>+IF(I106=0,"",'Ark1'!X1618)</f>
        <v>6.544901065449011</v>
      </c>
      <c r="Y106" s="35">
        <f>+IF(I106=0,"",'Ark1'!Y1618)</f>
        <v>0.60882800608827992</v>
      </c>
      <c r="Z106" s="35">
        <f>+IF(I106=0,"",'Ark1'!Z1618)</f>
        <v>0</v>
      </c>
      <c r="AA106" s="30">
        <f>+IF(I106=0,"",'Ark1'!AA1618)</f>
        <v>3.404967308482457</v>
      </c>
      <c r="AB106" s="28">
        <f>+IF(I106=0,"",'Ark1'!AC1618)</f>
        <v>0.99704067400393726</v>
      </c>
      <c r="AC106" s="35">
        <f>+IF(I106=0,"",'Ark1'!AE1618)</f>
        <v>20.115514269480776</v>
      </c>
      <c r="AD106" s="30">
        <f t="shared" si="9"/>
        <v>2.3356925418569263</v>
      </c>
      <c r="AE106" s="30">
        <f t="shared" si="10"/>
        <v>6.3173076923076925</v>
      </c>
      <c r="AF106" s="221"/>
      <c r="AG106" s="224"/>
      <c r="AI106" s="30"/>
      <c r="AJ106" s="28"/>
      <c r="AK106" s="225"/>
      <c r="AL106" s="29"/>
      <c r="AM106" s="28"/>
      <c r="AN106" s="28"/>
      <c r="AO106" s="35"/>
      <c r="AP106" s="35"/>
      <c r="AQ106" s="35"/>
    </row>
    <row r="107" spans="1:43" ht="15" customHeight="1">
      <c r="A107" s="221"/>
      <c r="B107" s="302">
        <f>+'Ark1'!C1619</f>
        <v>2024</v>
      </c>
      <c r="C107" s="240">
        <f>+'Ark1'!L1619</f>
        <v>4</v>
      </c>
      <c r="D107" s="240" t="str">
        <f>VLOOKUP(C107,Klasse!$C$10:$D$26,2)</f>
        <v>O-</v>
      </c>
      <c r="E107" s="29">
        <f>+'Ark1'!H1619</f>
        <v>1</v>
      </c>
      <c r="F107" s="29">
        <f>+'Ark1'!J1619</f>
        <v>155</v>
      </c>
      <c r="G107" s="29" t="str">
        <f>VLOOKUP(F107,RNR!$A$1:$B$25,2)</f>
        <v>Målselv</v>
      </c>
      <c r="H107" s="29">
        <f>+IF(I107=0,"",'Ark1'!Q1619)</f>
        <v>126</v>
      </c>
      <c r="I107" s="362">
        <f>+'Ark1'!R1619</f>
        <v>433</v>
      </c>
      <c r="J107" s="30">
        <f>+IF(I107=0,"",'Ark1'!AG1619)</f>
        <v>0.77809125051663108</v>
      </c>
      <c r="L107" s="30">
        <f>+IF(I107=0,"",'Ark1'!AH1619)</f>
        <v>0.4397780864652997</v>
      </c>
      <c r="M107" s="222"/>
      <c r="N107" s="33">
        <f>+IF(I103=0,"",'Ark1'!U1619)</f>
        <v>12.491916859122401</v>
      </c>
      <c r="O107" s="101"/>
      <c r="P107" s="391">
        <f>+'Ark1'!AJ1619</f>
        <v>429</v>
      </c>
      <c r="Q107" s="375"/>
      <c r="R107" s="272">
        <f>+IF(P107=0,"",'Ark1'!AK1619)</f>
        <v>94.042191142191186</v>
      </c>
      <c r="S107" s="101"/>
      <c r="T107" s="272">
        <f>+IF(P107=0,"",'Ark1'!AL1619)</f>
        <v>14.311636771080362</v>
      </c>
      <c r="U107" s="101"/>
      <c r="V107" s="28">
        <f>+IF(I107=0,"",'Ark1'!T1619)</f>
        <v>3.5773672055427252</v>
      </c>
      <c r="W107" s="35">
        <f>+IF(I107=0,"",'Ark1'!W1619)</f>
        <v>0</v>
      </c>
      <c r="X107" s="35">
        <f>+IF(I107=0,"",'Ark1'!X1619)</f>
        <v>19.168591224018478</v>
      </c>
      <c r="Y107" s="35">
        <f>+IF(I107=0,"",'Ark1'!Y1619)</f>
        <v>7.3903002309468819</v>
      </c>
      <c r="Z107" s="35">
        <f>+IF(I107=0,"",'Ark1'!Z1619)</f>
        <v>0</v>
      </c>
      <c r="AA107" s="30">
        <f>+IF(I107=0,"",'Ark1'!AA1619)</f>
        <v>5.0348122309515952</v>
      </c>
      <c r="AB107" s="28">
        <f>+IF(I107=0,"",'Ark1'!AC1619)</f>
        <v>1.0503031549767352</v>
      </c>
      <c r="AC107" s="35">
        <f>+IF(I107=0,"",'Ark1'!AE1619)</f>
        <v>7.1982368722047552</v>
      </c>
      <c r="AD107" s="30">
        <f t="shared" si="9"/>
        <v>3.1229792147806004</v>
      </c>
      <c r="AE107" s="30">
        <f t="shared" si="10"/>
        <v>3.4365079365079363</v>
      </c>
      <c r="AF107" s="221"/>
      <c r="AG107" s="224"/>
      <c r="AI107" s="30"/>
      <c r="AJ107" s="28"/>
      <c r="AK107" s="225"/>
      <c r="AL107" s="29"/>
      <c r="AM107" s="28"/>
      <c r="AN107" s="28"/>
      <c r="AO107" s="35"/>
      <c r="AP107" s="35"/>
      <c r="AQ107" s="35"/>
    </row>
    <row r="108" spans="1:43" ht="15" customHeight="1">
      <c r="A108" s="221"/>
      <c r="B108" s="302">
        <f>+'Ark1'!C1620</f>
        <v>2024</v>
      </c>
      <c r="C108" s="240">
        <f>+'Ark1'!L1620</f>
        <v>4</v>
      </c>
      <c r="D108" s="240" t="str">
        <f>VLOOKUP(C108,Klasse!$C$10:$D$26,2)</f>
        <v>O-</v>
      </c>
      <c r="E108" s="29">
        <f>+'Ark1'!H1620</f>
        <v>2</v>
      </c>
      <c r="F108" s="29">
        <f>+'Ark1'!J1620</f>
        <v>160</v>
      </c>
      <c r="G108" s="29" t="str">
        <f>VLOOKUP(F108,RNR!$A$1:$B$25,2)</f>
        <v>Oslo</v>
      </c>
      <c r="H108" s="29">
        <f>+IF(I108=0,"",'Ark1'!Q1620)</f>
        <v>173</v>
      </c>
      <c r="I108" s="362">
        <f>+'Ark1'!R1620</f>
        <v>534</v>
      </c>
      <c r="J108" s="30">
        <f>+IF(I108=0,"",'Ark1'!AG1620)</f>
        <v>1.4103850826686388</v>
      </c>
      <c r="L108" s="30">
        <f>+IF(I108=0,"",'Ark1'!AH1620)</f>
        <v>0.87459312554680257</v>
      </c>
      <c r="M108" s="222"/>
      <c r="N108" s="33">
        <f>+IF(I104=0,"",'Ark1'!U1620)</f>
        <v>12.757865168539317</v>
      </c>
      <c r="O108" s="101"/>
      <c r="P108" s="391">
        <f>+'Ark1'!AJ1620</f>
        <v>530</v>
      </c>
      <c r="Q108" s="375"/>
      <c r="R108" s="272">
        <f>+IF(P108=0,"",'Ark1'!AK1620)</f>
        <v>95.398490566037751</v>
      </c>
      <c r="S108" s="101"/>
      <c r="T108" s="272">
        <f>+IF(P108=0,"",'Ark1'!AL1620)</f>
        <v>14.085333322236123</v>
      </c>
      <c r="U108" s="101"/>
      <c r="V108" s="28">
        <f>+IF(I108=0,"",'Ark1'!T1620)</f>
        <v>3.5580524344569282</v>
      </c>
      <c r="W108" s="35">
        <f>+IF(I108=0,"",'Ark1'!W1620)</f>
        <v>0.18726591760299627</v>
      </c>
      <c r="X108" s="35">
        <f>+IF(I108=0,"",'Ark1'!X1620)</f>
        <v>23.408239700374537</v>
      </c>
      <c r="Y108" s="35">
        <f>+IF(I108=0,"",'Ark1'!Y1620)</f>
        <v>5.0561797752808992</v>
      </c>
      <c r="Z108" s="35">
        <f>+IF(I108=0,"",'Ark1'!Z1620)</f>
        <v>0</v>
      </c>
      <c r="AA108" s="30">
        <f>+IF(I108=0,"",'Ark1'!AA1620)</f>
        <v>4.9565607349148317</v>
      </c>
      <c r="AB108" s="28">
        <f>+IF(I108=0,"",'Ark1'!AC1620)</f>
        <v>0.89704088497155698</v>
      </c>
      <c r="AC108" s="35">
        <f>+IF(I108=0,"",'Ark1'!AE1620)</f>
        <v>37.356676987059643</v>
      </c>
      <c r="AD108" s="30">
        <f t="shared" si="9"/>
        <v>3.1894662921348291</v>
      </c>
      <c r="AE108" s="30">
        <f t="shared" si="10"/>
        <v>3.0867052023121389</v>
      </c>
      <c r="AF108" s="221"/>
      <c r="AG108" s="224"/>
      <c r="AI108" s="30"/>
      <c r="AJ108" s="28"/>
      <c r="AK108" s="225"/>
      <c r="AL108" s="29"/>
      <c r="AM108" s="28"/>
      <c r="AN108" s="28"/>
      <c r="AO108" s="35"/>
      <c r="AP108" s="35"/>
      <c r="AQ108" s="35"/>
    </row>
    <row r="109" spans="1:43" ht="15" customHeight="1">
      <c r="A109" s="221"/>
      <c r="B109" s="302">
        <f>+'Ark1'!C1621</f>
        <v>2024</v>
      </c>
      <c r="C109" s="240">
        <f>+'Ark1'!L1621</f>
        <v>4</v>
      </c>
      <c r="D109" s="240" t="str">
        <f>VLOOKUP(C109,Klasse!$C$10:$D$26,2)</f>
        <v>O-</v>
      </c>
      <c r="E109" s="29">
        <f>+'Ark1'!H1621</f>
        <v>1</v>
      </c>
      <c r="F109" s="29">
        <f>+'Ark1'!J1621</f>
        <v>171</v>
      </c>
      <c r="G109" s="29" t="str">
        <f>VLOOKUP(F109,RNR!$A$1:$B$25,2)</f>
        <v>Prima</v>
      </c>
      <c r="H109" s="29">
        <f>+IF(I109=0,"",'Ark1'!Q1621)</f>
        <v>42</v>
      </c>
      <c r="I109" s="362">
        <f>+'Ark1'!R1621</f>
        <v>88</v>
      </c>
      <c r="J109" s="30">
        <f>+IF(I109=0,"",'Ark1'!AG1621)</f>
        <v>0.3887956172130424</v>
      </c>
      <c r="L109" s="30">
        <f>+IF(I109=0,"",'Ark1'!AH1621)</f>
        <v>0.28330678672099924</v>
      </c>
      <c r="M109" s="222"/>
      <c r="N109" s="33">
        <f>+IF(I105=0,"",'Ark1'!U1621)</f>
        <v>16.018181818181798</v>
      </c>
      <c r="O109" s="101"/>
      <c r="P109" s="391">
        <f>+'Ark1'!AJ1621</f>
        <v>88</v>
      </c>
      <c r="Q109" s="375"/>
      <c r="R109" s="272">
        <f>+IF(P109=0,"",'Ark1'!AK1621)</f>
        <v>100.94659090909089</v>
      </c>
      <c r="S109" s="101"/>
      <c r="T109" s="272">
        <f>+IF(P109=0,"",'Ark1'!AL1621)</f>
        <v>14.737134211938917</v>
      </c>
      <c r="U109" s="101"/>
      <c r="V109" s="28">
        <f>+IF(I109=0,"",'Ark1'!T1621)</f>
        <v>3.25</v>
      </c>
      <c r="W109" s="35">
        <f>+IF(I109=0,"",'Ark1'!W1621)</f>
        <v>0</v>
      </c>
      <c r="X109" s="35">
        <f>+IF(I109=0,"",'Ark1'!X1621)</f>
        <v>47.72727272727272</v>
      </c>
      <c r="Y109" s="35">
        <f>+IF(I109=0,"",'Ark1'!Y1621)</f>
        <v>15.909090909090908</v>
      </c>
      <c r="Z109" s="35">
        <f>+IF(I109=0,"",'Ark1'!Z1621)</f>
        <v>0</v>
      </c>
      <c r="AA109" s="30">
        <f>+IF(I109=0,"",'Ark1'!AA1621)</f>
        <v>6.3393888695733036</v>
      </c>
      <c r="AB109" s="28">
        <f>+IF(I109=0,"",'Ark1'!AC1621)</f>
        <v>0.89506221215978254</v>
      </c>
      <c r="AC109" s="35">
        <f>+IF(I109=0,"",'Ark1'!AE1621)</f>
        <v>20.427578316247285</v>
      </c>
      <c r="AD109" s="30">
        <f t="shared" si="9"/>
        <v>4.0045454545454495</v>
      </c>
      <c r="AE109" s="30">
        <f t="shared" si="10"/>
        <v>2.0952380952380953</v>
      </c>
      <c r="AF109" s="221"/>
      <c r="AG109" s="224"/>
      <c r="AI109" s="30"/>
      <c r="AJ109" s="28"/>
      <c r="AK109" s="225"/>
      <c r="AL109" s="29"/>
      <c r="AM109" s="28"/>
      <c r="AN109" s="28"/>
      <c r="AO109" s="35"/>
      <c r="AP109" s="35"/>
      <c r="AQ109" s="35"/>
    </row>
    <row r="110" spans="1:43" ht="15" customHeight="1">
      <c r="A110" s="221"/>
      <c r="B110" s="302">
        <f>+'Ark1'!C1622</f>
        <v>2024</v>
      </c>
      <c r="C110" s="240">
        <f>+'Ark1'!L1622</f>
        <v>4</v>
      </c>
      <c r="D110" s="240" t="str">
        <f>VLOOKUP(C110,Klasse!$C$10:$D$26,2)</f>
        <v>O-</v>
      </c>
      <c r="E110" s="29">
        <f>+'Ark1'!H1622</f>
        <v>2</v>
      </c>
      <c r="F110" s="29">
        <f>+'Ark1'!J1622</f>
        <v>175</v>
      </c>
      <c r="G110" s="29" t="str">
        <f>VLOOKUP(F110,RNR!$A$1:$B$25,2)</f>
        <v>Ole Ringdal</v>
      </c>
      <c r="H110" s="29">
        <f>+IF(I110=0,"",'Ark1'!Q1622)</f>
        <v>126</v>
      </c>
      <c r="I110" s="362">
        <f>+'Ark1'!R1622</f>
        <v>473</v>
      </c>
      <c r="J110" s="30">
        <f>+IF(I110=0,"",'Ark1'!AG1622)</f>
        <v>2.721518987341772</v>
      </c>
      <c r="L110" s="30">
        <f>+IF(I110=0,"",'Ark1'!AH1622)</f>
        <v>1.4675927952034715</v>
      </c>
      <c r="M110" s="222"/>
      <c r="N110" s="33">
        <f>+IF(I106=0,"",'Ark1'!U1622)</f>
        <v>9.9255813953488392</v>
      </c>
      <c r="O110" s="101"/>
      <c r="P110" s="391">
        <f>+'Ark1'!AJ1622</f>
        <v>445</v>
      </c>
      <c r="Q110" s="375"/>
      <c r="R110" s="272">
        <f>+IF(P110=0,"",'Ark1'!AK1622)</f>
        <v>88.21280898876401</v>
      </c>
      <c r="S110" s="101"/>
      <c r="T110" s="272">
        <f>+IF(P110=0,"",'Ark1'!AL1622)</f>
        <v>13.953416415305602</v>
      </c>
      <c r="U110" s="101"/>
      <c r="V110" s="28">
        <f>+IF(I110=0,"",'Ark1'!T1622)</f>
        <v>3.5052854122621566</v>
      </c>
      <c r="W110" s="35">
        <f>+IF(I110=0,"",'Ark1'!W1622)</f>
        <v>0</v>
      </c>
      <c r="X110" s="35">
        <f>+IF(I110=0,"",'Ark1'!X1622)</f>
        <v>5.9196617336152215</v>
      </c>
      <c r="Y110" s="35">
        <f>+IF(I110=0,"",'Ark1'!Y1622)</f>
        <v>0.42283298097251593</v>
      </c>
      <c r="Z110" s="35">
        <f>+IF(I110=0,"",'Ark1'!Z1622)</f>
        <v>0</v>
      </c>
      <c r="AA110" s="30">
        <f>+IF(I110=0,"",'Ark1'!AA1622)</f>
        <v>3.2463088374181366</v>
      </c>
      <c r="AB110" s="28">
        <f>+IF(I110=0,"",'Ark1'!AC1622)</f>
        <v>0.91295212259969571</v>
      </c>
      <c r="AC110" s="35">
        <f>+IF(I110=0,"",'Ark1'!AE1622)</f>
        <v>19.081044939576749</v>
      </c>
      <c r="AD110" s="30">
        <f t="shared" si="9"/>
        <v>2.4813953488372098</v>
      </c>
      <c r="AE110" s="30">
        <f t="shared" si="10"/>
        <v>3.753968253968254</v>
      </c>
      <c r="AF110" s="221"/>
      <c r="AG110" s="224"/>
      <c r="AI110" s="30"/>
      <c r="AJ110" s="28"/>
      <c r="AK110" s="225"/>
      <c r="AL110" s="29"/>
      <c r="AM110" s="28"/>
      <c r="AN110" s="28"/>
      <c r="AO110" s="35"/>
      <c r="AP110" s="35"/>
      <c r="AQ110" s="35"/>
    </row>
    <row r="111" spans="1:43" ht="15" customHeight="1">
      <c r="A111" s="221"/>
      <c r="B111" s="302">
        <f>+'Ark1'!C1623</f>
        <v>2024</v>
      </c>
      <c r="C111" s="240">
        <f>+'Ark1'!L1623</f>
        <v>4</v>
      </c>
      <c r="D111" s="240" t="str">
        <f>VLOOKUP(C111,Klasse!$C$10:$D$26,2)</f>
        <v>O-</v>
      </c>
      <c r="E111" s="29">
        <f>+'Ark1'!H1623</f>
        <v>2</v>
      </c>
      <c r="F111" s="29">
        <f>+'Ark1'!J1623</f>
        <v>177</v>
      </c>
      <c r="G111" s="29" t="str">
        <f>VLOOKUP(F111,RNR!$A$1:$B$25,2)</f>
        <v>Slakthuset</v>
      </c>
      <c r="H111" s="29">
        <f>+IF(I111=0,"",'Ark1'!Q1623)</f>
        <v>149</v>
      </c>
      <c r="I111" s="362">
        <f>+'Ark1'!R1623</f>
        <v>547</v>
      </c>
      <c r="J111" s="30">
        <f>+IF(I111=0,"",'Ark1'!AG1623)</f>
        <v>1.3513179673410902</v>
      </c>
      <c r="L111" s="30">
        <f>+IF(I111=0,"",'Ark1'!AH1623)</f>
        <v>0.81770132409964558</v>
      </c>
      <c r="M111" s="222"/>
      <c r="N111" s="33">
        <f>+IF(I107=0,"",'Ark1'!U1623)</f>
        <v>12.353199268738583</v>
      </c>
      <c r="O111" s="101"/>
      <c r="P111" s="391">
        <f>+'Ark1'!AJ1623</f>
        <v>547</v>
      </c>
      <c r="Q111" s="375"/>
      <c r="R111" s="272">
        <f>+IF(P111=0,"",'Ark1'!AK1623)</f>
        <v>94.954478976233901</v>
      </c>
      <c r="S111" s="101"/>
      <c r="T111" s="272">
        <f>+IF(P111=0,"",'Ark1'!AL1623)</f>
        <v>13.707461379200172</v>
      </c>
      <c r="U111" s="101"/>
      <c r="V111" s="28">
        <f>+IF(I111=0,"",'Ark1'!T1623)</f>
        <v>3.9140767824497256</v>
      </c>
      <c r="W111" s="35">
        <f>+IF(I111=0,"",'Ark1'!W1623)</f>
        <v>0</v>
      </c>
      <c r="X111" s="35">
        <f>+IF(I111=0,"",'Ark1'!X1623)</f>
        <v>24.497257769652649</v>
      </c>
      <c r="Y111" s="35">
        <f>+IF(I111=0,"",'Ark1'!Y1623)</f>
        <v>4.0219378427787937</v>
      </c>
      <c r="Z111" s="35">
        <f>+IF(I111=0,"",'Ark1'!Z1623)</f>
        <v>0</v>
      </c>
      <c r="AA111" s="30">
        <f>+IF(I111=0,"",'Ark1'!AA1623)</f>
        <v>5.2079853433829264</v>
      </c>
      <c r="AB111" s="28">
        <f>+IF(I111=0,"",'Ark1'!AC1623)</f>
        <v>0.9239467136980638</v>
      </c>
      <c r="AC111" s="35">
        <f>+IF(I111=0,"",'Ark1'!AE1623)</f>
        <v>29.573248082237576</v>
      </c>
      <c r="AD111" s="30">
        <f t="shared" si="9"/>
        <v>3.0882998171846459</v>
      </c>
      <c r="AE111" s="30">
        <f t="shared" si="10"/>
        <v>3.6711409395973154</v>
      </c>
      <c r="AF111" s="221"/>
      <c r="AG111" s="224"/>
      <c r="AI111" s="30"/>
      <c r="AJ111" s="28"/>
      <c r="AK111" s="225"/>
      <c r="AL111" s="29"/>
      <c r="AM111" s="28"/>
      <c r="AN111" s="28"/>
      <c r="AO111" s="35"/>
      <c r="AP111" s="35"/>
      <c r="AQ111" s="35"/>
    </row>
    <row r="112" spans="1:43" ht="15" customHeight="1">
      <c r="A112" s="221"/>
      <c r="B112" s="302">
        <f>+'Ark1'!C1624</f>
        <v>2024</v>
      </c>
      <c r="C112" s="240">
        <f>+'Ark1'!L1624</f>
        <v>4</v>
      </c>
      <c r="D112" s="240" t="str">
        <f>VLOOKUP(C112,Klasse!$C$10:$D$26,2)</f>
        <v>O-</v>
      </c>
      <c r="E112" s="29">
        <f>+'Ark1'!H1624</f>
        <v>2</v>
      </c>
      <c r="F112" s="29">
        <f>+'Ark1'!J1624</f>
        <v>178</v>
      </c>
      <c r="G112" s="29" t="str">
        <f>VLOOKUP(F112,RNR!$A$1:$B$25,2)</f>
        <v>Røros</v>
      </c>
      <c r="H112" s="29">
        <f>+IF(I112=0,"",'Ark1'!Q1624)</f>
        <v>58</v>
      </c>
      <c r="I112" s="362">
        <f>+'Ark1'!R1624</f>
        <v>159</v>
      </c>
      <c r="J112" s="30">
        <f>+IF(I112=0,"",'Ark1'!AG1624)</f>
        <v>0.96113159644562685</v>
      </c>
      <c r="L112" s="30">
        <f>+IF(I112=0,"",'Ark1'!AH1624)</f>
        <v>0.57649200367174147</v>
      </c>
      <c r="M112" s="222"/>
      <c r="N112" s="33">
        <f>+IF(I108=0,"",'Ark1'!U1624)</f>
        <v>12.118238993710699</v>
      </c>
      <c r="O112" s="101"/>
      <c r="P112" s="391">
        <f>+'Ark1'!AJ1624</f>
        <v>159</v>
      </c>
      <c r="Q112" s="375"/>
      <c r="R112" s="272">
        <f>+IF(P112=0,"",'Ark1'!AK1624)</f>
        <v>93.53459119496857</v>
      </c>
      <c r="S112" s="101"/>
      <c r="T112" s="272">
        <f>+IF(P112=0,"",'Ark1'!AL1624)</f>
        <v>14.192614351653463</v>
      </c>
      <c r="U112" s="101"/>
      <c r="V112" s="28">
        <f>+IF(I112=0,"",'Ark1'!T1624)</f>
        <v>3.0943396226415096</v>
      </c>
      <c r="W112" s="35">
        <f>+IF(I112=0,"",'Ark1'!W1624)</f>
        <v>0</v>
      </c>
      <c r="X112" s="35">
        <f>+IF(I112=0,"",'Ark1'!X1624)</f>
        <v>18.23899371069183</v>
      </c>
      <c r="Y112" s="35">
        <f>+IF(I112=0,"",'Ark1'!Y1624)</f>
        <v>5.0314465408805011</v>
      </c>
      <c r="Z112" s="35">
        <f>+IF(I112=0,"",'Ark1'!Z1624)</f>
        <v>0</v>
      </c>
      <c r="AA112" s="30">
        <f>+IF(I112=0,"",'Ark1'!AA1624)</f>
        <v>4.7355454394978036</v>
      </c>
      <c r="AB112" s="28">
        <f>+IF(I112=0,"",'Ark1'!AC1624)</f>
        <v>0.93022248525707119</v>
      </c>
      <c r="AC112" s="35">
        <f>+IF(I112=0,"",'Ark1'!AE1624)</f>
        <v>29.329342136570936</v>
      </c>
      <c r="AD112" s="30">
        <f t="shared" si="9"/>
        <v>3.0295597484276748</v>
      </c>
      <c r="AE112" s="30">
        <f t="shared" si="10"/>
        <v>2.7413793103448274</v>
      </c>
      <c r="AF112" s="221"/>
      <c r="AG112" s="224"/>
      <c r="AI112" s="30"/>
      <c r="AJ112" s="28"/>
      <c r="AK112" s="225"/>
      <c r="AL112" s="29"/>
      <c r="AM112" s="28"/>
      <c r="AN112" s="28"/>
      <c r="AO112" s="35"/>
      <c r="AP112" s="35"/>
      <c r="AQ112" s="35"/>
    </row>
    <row r="113" spans="1:60" ht="15" customHeight="1">
      <c r="A113" s="221"/>
      <c r="B113" s="302">
        <f>+'Ark1'!C1625</f>
        <v>2024</v>
      </c>
      <c r="C113" s="240">
        <f>+'Ark1'!L1625</f>
        <v>4</v>
      </c>
      <c r="D113" s="240" t="str">
        <f>VLOOKUP(C113,Klasse!$C$10:$D$26,2)</f>
        <v>O-</v>
      </c>
      <c r="E113" s="29">
        <f>+'Ark1'!H1625</f>
        <v>2</v>
      </c>
      <c r="F113" s="29">
        <f>+'Ark1'!J1625</f>
        <v>181</v>
      </c>
      <c r="G113" s="29" t="str">
        <f>VLOOKUP(F113,RNR!$A$1:$B$25,2)</f>
        <v>Horns</v>
      </c>
      <c r="H113" s="29">
        <f>+IF(I113=0,"",'Ark1'!Q1625)</f>
        <v>127</v>
      </c>
      <c r="I113" s="362">
        <f>+'Ark1'!R1625</f>
        <v>603</v>
      </c>
      <c r="J113" s="30">
        <f>+IF(I113=0,"",'Ark1'!AG1625)</f>
        <v>2.0614679840005472</v>
      </c>
      <c r="L113" s="30">
        <f>+IF(I113=0,"",'Ark1'!AH1625)</f>
        <v>1.1505888982189421</v>
      </c>
      <c r="M113" s="222"/>
      <c r="N113" s="33">
        <f>+IF(I109=0,"",'Ark1'!U1625)</f>
        <v>11.052736318407955</v>
      </c>
      <c r="O113" s="101"/>
      <c r="P113" s="391">
        <f>+'Ark1'!AJ1625</f>
        <v>588</v>
      </c>
      <c r="Q113" s="375"/>
      <c r="R113" s="272">
        <f>+IF(P113=0,"",'Ark1'!AK1625)</f>
        <v>91.260544217687027</v>
      </c>
      <c r="S113" s="101"/>
      <c r="T113" s="272">
        <f>+IF(P113=0,"",'Ark1'!AL1625)</f>
        <v>13.926931950748989</v>
      </c>
      <c r="U113" s="101"/>
      <c r="V113" s="28">
        <f>+IF(I113=0,"",'Ark1'!T1625)</f>
        <v>3.7860696517412951</v>
      </c>
      <c r="W113" s="35">
        <f>+IF(I113=0,"",'Ark1'!W1625)</f>
        <v>0</v>
      </c>
      <c r="X113" s="35">
        <f>+IF(I113=0,"",'Ark1'!X1625)</f>
        <v>10.447761194029852</v>
      </c>
      <c r="Y113" s="35">
        <f>+IF(I113=0,"",'Ark1'!Y1625)</f>
        <v>2.3217247097844118</v>
      </c>
      <c r="Z113" s="35">
        <f>+IF(I113=0,"",'Ark1'!Z1625)</f>
        <v>0</v>
      </c>
      <c r="AA113" s="30">
        <f>+IF(I113=0,"",'Ark1'!AA1625)</f>
        <v>4.0360323573007388</v>
      </c>
      <c r="AB113" s="28">
        <f>+IF(I113=0,"",'Ark1'!AC1625)</f>
        <v>1.0200339677258163</v>
      </c>
      <c r="AC113" s="35">
        <f>+IF(I113=0,"",'Ark1'!AE1625)</f>
        <v>34.953003925224884</v>
      </c>
      <c r="AD113" s="30">
        <f t="shared" si="9"/>
        <v>2.7631840796019889</v>
      </c>
      <c r="AE113" s="30">
        <f t="shared" si="10"/>
        <v>4.7480314960629917</v>
      </c>
      <c r="AF113" s="221"/>
      <c r="AG113" s="224"/>
      <c r="AI113" s="30"/>
      <c r="AJ113" s="28"/>
      <c r="AK113" s="225"/>
      <c r="AL113" s="29"/>
      <c r="AM113" s="28"/>
      <c r="AN113" s="28"/>
      <c r="AO113" s="35"/>
      <c r="AP113" s="35"/>
      <c r="AQ113" s="35"/>
    </row>
    <row r="114" spans="1:60" ht="15" customHeight="1">
      <c r="A114" s="221"/>
      <c r="B114" s="302">
        <f>+'Ark1'!C1626</f>
        <v>2024</v>
      </c>
      <c r="C114" s="240">
        <f>+'Ark1'!L1626</f>
        <v>4</v>
      </c>
      <c r="D114" s="240" t="str">
        <f>VLOOKUP(C114,Klasse!$C$10:$D$26,2)</f>
        <v>O-</v>
      </c>
      <c r="E114" s="29">
        <f>+'Ark1'!H1626</f>
        <v>1</v>
      </c>
      <c r="F114" s="29">
        <f>+'Ark1'!J1626</f>
        <v>262</v>
      </c>
      <c r="G114" s="29" t="str">
        <f>VLOOKUP(F114,RNR!$A$1:$B$25,2)</f>
        <v>Strilalam</v>
      </c>
      <c r="H114" s="29" t="str">
        <f>+IF(I114=0,"",'Ark1'!Q1626)</f>
        <v/>
      </c>
      <c r="I114" s="362">
        <f>+'Ark1'!R1626</f>
        <v>0</v>
      </c>
      <c r="J114" s="30" t="str">
        <f>+IF(I114=0,"",'Ark1'!AG1626)</f>
        <v/>
      </c>
      <c r="L114" s="30" t="str">
        <f>+IF(I114=0,"",'Ark1'!AH1626)</f>
        <v/>
      </c>
      <c r="M114" s="222"/>
      <c r="N114" s="33">
        <f>+IF(I110=0,"",'Ark1'!U1626)</f>
        <v>0</v>
      </c>
      <c r="O114" s="101"/>
      <c r="P114" s="391">
        <f>+'Ark1'!AJ1626</f>
        <v>0</v>
      </c>
      <c r="Q114" s="375"/>
      <c r="R114" s="272" t="str">
        <f>+IF(P114=0,"",'Ark1'!AK1626)</f>
        <v/>
      </c>
      <c r="S114" s="101"/>
      <c r="T114" s="272" t="str">
        <f>+IF(P114=0,"",'Ark1'!AL1626)</f>
        <v/>
      </c>
      <c r="U114" s="101"/>
      <c r="V114" s="28" t="str">
        <f>+IF(I114=0,"",'Ark1'!T1626)</f>
        <v/>
      </c>
      <c r="W114" s="35" t="str">
        <f>+IF(I114=0,"",'Ark1'!W1626)</f>
        <v/>
      </c>
      <c r="X114" s="35" t="str">
        <f>+IF(I114=0,"",'Ark1'!X1626)</f>
        <v/>
      </c>
      <c r="Y114" s="35" t="str">
        <f>+IF(I114=0,"",'Ark1'!Y1626)</f>
        <v/>
      </c>
      <c r="Z114" s="35" t="str">
        <f>+IF(I114=0,"",'Ark1'!Z1626)</f>
        <v/>
      </c>
      <c r="AA114" s="30" t="str">
        <f>+IF(I114=0,"",'Ark1'!AA1626)</f>
        <v/>
      </c>
      <c r="AB114" s="28" t="str">
        <f>+IF(I114=0,"",'Ark1'!AC1626)</f>
        <v/>
      </c>
      <c r="AC114" s="35" t="str">
        <f>+IF(I114=0,"",'Ark1'!AE1626)</f>
        <v/>
      </c>
      <c r="AD114" s="30" t="str">
        <f t="shared" si="9"/>
        <v/>
      </c>
      <c r="AE114" s="30" t="str">
        <f t="shared" si="10"/>
        <v/>
      </c>
      <c r="AF114" s="221"/>
      <c r="AG114" s="224"/>
      <c r="AI114" s="30"/>
      <c r="AJ114" s="28"/>
      <c r="AK114" s="225"/>
      <c r="AL114" s="29"/>
      <c r="AM114" s="28"/>
      <c r="AN114" s="28"/>
      <c r="AO114" s="35"/>
      <c r="AP114" s="35"/>
      <c r="AQ114" s="35"/>
    </row>
    <row r="115" spans="1:60" ht="15" customHeight="1">
      <c r="A115" s="221"/>
      <c r="B115" s="302">
        <f>+'Ark1'!C1627</f>
        <v>2024</v>
      </c>
      <c r="C115" s="240">
        <f>+'Ark1'!L1627</f>
        <v>4</v>
      </c>
      <c r="D115" s="240" t="str">
        <f>VLOOKUP(C115,Klasse!$C$10:$D$26,2)</f>
        <v>O-</v>
      </c>
      <c r="E115" s="29">
        <f>+'Ark1'!H1627</f>
        <v>2</v>
      </c>
      <c r="F115" s="29">
        <f>+'Ark1'!J1627</f>
        <v>267</v>
      </c>
      <c r="G115" s="29" t="str">
        <f>VLOOKUP(F115,RNR!$A$1:$B$25,2)</f>
        <v>Dalpro</v>
      </c>
      <c r="H115" s="29">
        <f>+IF(I115=0,"",'Ark1'!Q1627)</f>
        <v>18</v>
      </c>
      <c r="I115" s="362">
        <f>+'Ark1'!R1627</f>
        <v>164</v>
      </c>
      <c r="J115" s="30">
        <f>+IF(I115=0,"",'Ark1'!AG1627)</f>
        <v>9.6812278630460487</v>
      </c>
      <c r="L115" s="30">
        <f>+IF(I115=0,"",'Ark1'!AH1627)</f>
        <v>8.3975066054433984</v>
      </c>
      <c r="M115" s="222"/>
      <c r="N115" s="33">
        <f>+IF(I111=0,"",'Ark1'!U1627)</f>
        <v>9.9804878048780452</v>
      </c>
      <c r="O115" s="101"/>
      <c r="P115" s="391">
        <f>+'Ark1'!AJ1627</f>
        <v>163</v>
      </c>
      <c r="Q115" s="375"/>
      <c r="R115" s="272">
        <f>+IF(P115=0,"",'Ark1'!AK1627)</f>
        <v>90.302453987730075</v>
      </c>
      <c r="S115" s="101"/>
      <c r="T115" s="272">
        <f>+IF(P115=0,"",'Ark1'!AL1627)</f>
        <v>13.193681357205923</v>
      </c>
      <c r="U115" s="101"/>
      <c r="V115" s="28">
        <f>+IF(I115=0,"",'Ark1'!T1627)</f>
        <v>4.1341463414634143</v>
      </c>
      <c r="W115" s="35">
        <f>+IF(I115=0,"",'Ark1'!W1627)</f>
        <v>0</v>
      </c>
      <c r="X115" s="35">
        <f>+IF(I115=0,"",'Ark1'!X1627)</f>
        <v>8.5365853658536608</v>
      </c>
      <c r="Y115" s="35">
        <f>+IF(I115=0,"",'Ark1'!Y1627)</f>
        <v>0</v>
      </c>
      <c r="Z115" s="35">
        <f>+IF(I115=0,"",'Ark1'!Z1627)</f>
        <v>0</v>
      </c>
      <c r="AA115" s="30">
        <f>+IF(I115=0,"",'Ark1'!AA1627)</f>
        <v>3.0246523293208289</v>
      </c>
      <c r="AB115" s="28">
        <f>+IF(I115=0,"",'Ark1'!AC1627)</f>
        <v>0.769259940873668</v>
      </c>
      <c r="AC115" s="35">
        <f>+IF(I115=0,"",'Ark1'!AE1627)</f>
        <v>47.179212719170927</v>
      </c>
      <c r="AD115" s="30">
        <f t="shared" si="9"/>
        <v>2.4951219512195113</v>
      </c>
      <c r="AE115" s="30">
        <f t="shared" si="10"/>
        <v>9.1111111111111107</v>
      </c>
      <c r="AF115" s="221"/>
      <c r="AG115" s="29"/>
      <c r="AI115" s="30"/>
      <c r="AJ115" s="28"/>
      <c r="AK115" s="29"/>
      <c r="AL115" s="29"/>
      <c r="AM115" s="28"/>
      <c r="AN115" s="28"/>
      <c r="AO115" s="35"/>
      <c r="AP115" s="35"/>
      <c r="AQ115" s="35"/>
    </row>
    <row r="116" spans="1:60" ht="15" customHeight="1">
      <c r="A116" s="221"/>
      <c r="B116" s="302">
        <f>+'Ark1'!C1628</f>
        <v>2024</v>
      </c>
      <c r="C116" s="240">
        <f>+'Ark1'!L1628</f>
        <v>4</v>
      </c>
      <c r="D116" s="240" t="str">
        <f>VLOOKUP(C116,Klasse!$C$10:$D$26,2)</f>
        <v>O-</v>
      </c>
      <c r="E116" s="29">
        <f>+'Ark1'!H1628</f>
        <v>1</v>
      </c>
      <c r="F116" s="29">
        <f>+'Ark1'!J1628</f>
        <v>309</v>
      </c>
      <c r="G116" s="29" t="str">
        <f>VLOOKUP(F116,RNR!$A$1:$B$25,2)</f>
        <v>Malvik</v>
      </c>
      <c r="H116" s="29">
        <f>+IF(I116=0,"",'Ark1'!Q1628)</f>
        <v>416</v>
      </c>
      <c r="I116" s="362">
        <f>+'Ark1'!R1628</f>
        <v>1752</v>
      </c>
      <c r="J116" s="30">
        <f>+IF(I116=0,"",'Ark1'!AG1628)</f>
        <v>1.7119405901895641</v>
      </c>
      <c r="L116" s="30">
        <f>+IF(I116=0,"",'Ark1'!AH1628)</f>
        <v>0.93493195169953924</v>
      </c>
      <c r="M116" s="222"/>
      <c r="N116" s="33">
        <f>+IF(I112=0,"",'Ark1'!U1628)</f>
        <v>10.800399543378987</v>
      </c>
      <c r="O116" s="101"/>
      <c r="P116" s="391">
        <f>+'Ark1'!AJ1628</f>
        <v>1752</v>
      </c>
      <c r="Q116" s="375"/>
      <c r="R116" s="272">
        <f>+IF(P116=0,"",'Ark1'!AK1628)</f>
        <v>91.019520547945248</v>
      </c>
      <c r="S116" s="101"/>
      <c r="T116" s="272">
        <f>+IF(P116=0,"",'Ark1'!AL1628)</f>
        <v>13.597072115371336</v>
      </c>
      <c r="U116" s="101"/>
      <c r="V116" s="28">
        <f>+IF(I116=0,"",'Ark1'!T1628)</f>
        <v>4.0148401826484008</v>
      </c>
      <c r="W116" s="35">
        <f>+IF(I116=0,"",'Ark1'!W1628)</f>
        <v>0.11415525114155252</v>
      </c>
      <c r="X116" s="35">
        <f>+IF(I116=0,"",'Ark1'!X1628)</f>
        <v>15.01141552511416</v>
      </c>
      <c r="Y116" s="35">
        <f>+IF(I116=0,"",'Ark1'!Y1628)</f>
        <v>1.5981735159817347</v>
      </c>
      <c r="Z116" s="35">
        <f>+IF(I116=0,"",'Ark1'!Z1628)</f>
        <v>0</v>
      </c>
      <c r="AA116" s="30">
        <f>+IF(I116=0,"",'Ark1'!AA1628)</f>
        <v>4.5665943641777842</v>
      </c>
      <c r="AB116" s="28">
        <f>+IF(I116=0,"",'Ark1'!AC1628)</f>
        <v>1.5367667080912717</v>
      </c>
      <c r="AC116" s="35">
        <f>+IF(I116=0,"",'Ark1'!AE1628)</f>
        <v>15.005810009124035</v>
      </c>
      <c r="AD116" s="30">
        <f t="shared" si="9"/>
        <v>2.7000998858447467</v>
      </c>
      <c r="AE116" s="30">
        <f t="shared" si="10"/>
        <v>4.2115384615384617</v>
      </c>
      <c r="AF116" s="221"/>
      <c r="AG116" s="244"/>
      <c r="AI116" s="30"/>
      <c r="AJ116" s="28"/>
      <c r="AK116" s="225"/>
      <c r="AL116" s="29"/>
      <c r="AM116" s="28"/>
      <c r="AN116" s="28"/>
      <c r="AO116" s="35"/>
      <c r="AP116" s="35"/>
      <c r="AQ116" s="35"/>
    </row>
    <row r="117" spans="1:60" ht="15" customHeight="1">
      <c r="A117" s="221"/>
      <c r="B117" s="302">
        <f>+'Ark1'!C1629</f>
        <v>2024</v>
      </c>
      <c r="C117" s="240">
        <f>+'Ark1'!L1629</f>
        <v>4</v>
      </c>
      <c r="D117" s="240" t="str">
        <f>VLOOKUP(C117,Klasse!$C$10:$D$26,2)</f>
        <v>O-</v>
      </c>
      <c r="E117" s="29">
        <f>+'Ark1'!H1629</f>
        <v>2</v>
      </c>
      <c r="F117" s="29">
        <f>+'Ark1'!J1629</f>
        <v>470</v>
      </c>
      <c r="G117" s="29" t="str">
        <f>VLOOKUP(F117,RNR!$A$1:$B$25,2)</f>
        <v>Jens Eide</v>
      </c>
      <c r="H117" s="29">
        <f>+IF(I117=0,"",'Ark1'!Q1629)</f>
        <v>114</v>
      </c>
      <c r="I117" s="362">
        <f>+'Ark1'!R1629</f>
        <v>569</v>
      </c>
      <c r="J117" s="30">
        <f>+IF(I117=0,"",'Ark1'!AG1629)</f>
        <v>4.4293943640043594</v>
      </c>
      <c r="L117" s="30">
        <f>+IF(I117=0,"",'Ark1'!AH1629)</f>
        <v>2.3515829513955113</v>
      </c>
      <c r="M117" s="222"/>
      <c r="N117" s="33">
        <f>+IF(I113=0,"",'Ark1'!U1629)</f>
        <v>9.1678383128295291</v>
      </c>
      <c r="O117" s="101"/>
      <c r="P117" s="391">
        <f>+'Ark1'!AJ1629</f>
        <v>560</v>
      </c>
      <c r="Q117" s="375"/>
      <c r="R117" s="272">
        <f>+IF(P117=0,"",'Ark1'!AK1629)</f>
        <v>87.014285714285819</v>
      </c>
      <c r="S117" s="101"/>
      <c r="T117" s="272">
        <f>+IF(P117=0,"",'Ark1'!AL1629)</f>
        <v>13.174591104330219</v>
      </c>
      <c r="U117" s="101"/>
      <c r="V117" s="28">
        <f>+IF(I117=0,"",'Ark1'!T1629)</f>
        <v>4.3427065026362035</v>
      </c>
      <c r="W117" s="35">
        <f>+IF(I117=0,"",'Ark1'!W1629)</f>
        <v>0</v>
      </c>
      <c r="X117" s="35">
        <f>+IF(I117=0,"",'Ark1'!X1629)</f>
        <v>5.7996485061511409</v>
      </c>
      <c r="Y117" s="35">
        <f>+IF(I117=0,"",'Ark1'!Y1629)</f>
        <v>0.35149384885764501</v>
      </c>
      <c r="Z117" s="35">
        <f>+IF(I117=0,"",'Ark1'!Z1629)</f>
        <v>0</v>
      </c>
      <c r="AA117" s="30">
        <f>+IF(I117=0,"",'Ark1'!AA1629)</f>
        <v>3.8647479475296311</v>
      </c>
      <c r="AB117" s="28">
        <f>+IF(I117=0,"",'Ark1'!AC1629)</f>
        <v>0.81524601609521796</v>
      </c>
      <c r="AC117" s="35">
        <f>+IF(I117=0,"",'Ark1'!AE1629)</f>
        <v>21.233826756104524</v>
      </c>
      <c r="AD117" s="30">
        <f t="shared" si="9"/>
        <v>2.2919595782073823</v>
      </c>
      <c r="AE117" s="30">
        <f t="shared" si="10"/>
        <v>4.9912280701754383</v>
      </c>
      <c r="AF117" s="221"/>
      <c r="AG117" s="244"/>
      <c r="AI117" s="30"/>
      <c r="AJ117" s="28"/>
      <c r="AK117" s="29"/>
      <c r="AL117" s="29"/>
      <c r="AM117" s="28"/>
      <c r="AN117" s="28"/>
      <c r="AO117" s="35"/>
      <c r="AP117" s="35"/>
      <c r="AQ117" s="35"/>
    </row>
    <row r="118" spans="1:60" ht="15" customHeight="1">
      <c r="A118" s="221"/>
      <c r="B118" s="302">
        <f>+'Ark1'!C1630</f>
        <v>2024</v>
      </c>
      <c r="C118" s="240">
        <f>+'Ark1'!L1630</f>
        <v>4</v>
      </c>
      <c r="D118" s="240" t="str">
        <f>VLOOKUP(C118,Klasse!$C$10:$D$26,2)</f>
        <v>O-</v>
      </c>
      <c r="E118" s="29">
        <f>+'Ark1'!H1630</f>
        <v>2</v>
      </c>
      <c r="F118" s="29">
        <f>+'Ark1'!J1630</f>
        <v>629</v>
      </c>
      <c r="G118" s="29" t="str">
        <f>VLOOKUP(F118,RNR!$A$1:$B$25,2)</f>
        <v>Bø</v>
      </c>
      <c r="H118" s="29" t="str">
        <f>+IF(I118=0,"",'Ark1'!Q1630)</f>
        <v/>
      </c>
      <c r="I118" s="362">
        <f>+'Ark1'!R1630</f>
        <v>0</v>
      </c>
      <c r="J118" s="30" t="str">
        <f>+IF(I118=0,"",'Ark1'!AG1630)</f>
        <v/>
      </c>
      <c r="L118" s="30" t="str">
        <f>+IF(I118=0,"",'Ark1'!AH1630)</f>
        <v/>
      </c>
      <c r="M118" s="222"/>
      <c r="N118" s="33" t="str">
        <f>+IF(I114=0,"",'Ark1'!U1630)</f>
        <v/>
      </c>
      <c r="O118" s="101"/>
      <c r="P118" s="391">
        <f>+'Ark1'!AJ1630</f>
        <v>0</v>
      </c>
      <c r="Q118" s="375"/>
      <c r="R118" s="272" t="str">
        <f>+IF(P118=0,"",'Ark1'!AK1630)</f>
        <v/>
      </c>
      <c r="S118" s="101"/>
      <c r="T118" s="272" t="str">
        <f>+IF(P118=0,"",'Ark1'!AL1630)</f>
        <v/>
      </c>
      <c r="U118" s="101"/>
      <c r="V118" s="28" t="str">
        <f>+IF(I118=0,"",'Ark1'!T1630)</f>
        <v/>
      </c>
      <c r="W118" s="35" t="str">
        <f>+IF(I118=0,"",'Ark1'!W1630)</f>
        <v/>
      </c>
      <c r="X118" s="35" t="str">
        <f>+IF(I118=0,"",'Ark1'!X1630)</f>
        <v/>
      </c>
      <c r="Y118" s="35" t="str">
        <f>+IF(I118=0,"",'Ark1'!Y1630)</f>
        <v/>
      </c>
      <c r="Z118" s="35" t="str">
        <f>+IF(I118=0,"",'Ark1'!Z1630)</f>
        <v/>
      </c>
      <c r="AA118" s="30" t="str">
        <f>+IF(I118=0,"",'Ark1'!AA1630)</f>
        <v/>
      </c>
      <c r="AB118" s="28" t="str">
        <f>+IF(I118=0,"",'Ark1'!AC1630)</f>
        <v/>
      </c>
      <c r="AC118" s="35" t="str">
        <f>+IF(I118=0,"",'Ark1'!AE1630)</f>
        <v/>
      </c>
      <c r="AD118" s="30" t="str">
        <f t="shared" si="9"/>
        <v/>
      </c>
      <c r="AE118" s="30" t="str">
        <f t="shared" si="10"/>
        <v/>
      </c>
      <c r="AF118" s="221"/>
      <c r="AG118" s="244"/>
      <c r="AI118" s="30"/>
      <c r="AJ118" s="28"/>
      <c r="AK118" s="29"/>
      <c r="AL118" s="29"/>
      <c r="AM118" s="28"/>
      <c r="AN118" s="28"/>
      <c r="AO118" s="35"/>
      <c r="AP118" s="35"/>
      <c r="AQ118" s="35"/>
    </row>
    <row r="119" spans="1:60" ht="15" customHeight="1">
      <c r="A119" s="221"/>
      <c r="B119" s="302">
        <f>+'Ark1'!C1631</f>
        <v>2024</v>
      </c>
      <c r="C119" s="240">
        <f>+'Ark1'!L1631</f>
        <v>4</v>
      </c>
      <c r="D119" s="240" t="str">
        <f>VLOOKUP(C119,Klasse!$C$10:$D$26,2)</f>
        <v>O-</v>
      </c>
      <c r="E119" s="29">
        <f>+'Ark1'!H1631</f>
        <v>1</v>
      </c>
      <c r="F119" s="29">
        <f>+'Ark1'!J1631</f>
        <v>643</v>
      </c>
      <c r="G119" s="29" t="str">
        <f>VLOOKUP(F119,RNR!$A$1:$B$25,2)</f>
        <v>Bjerka</v>
      </c>
      <c r="H119" s="29">
        <f>+IF(I119=0,"",'Ark1'!Q1631)</f>
        <v>243</v>
      </c>
      <c r="I119" s="362">
        <f>+'Ark1'!R1631</f>
        <v>1167</v>
      </c>
      <c r="J119" s="30">
        <f>+IF(I119=0,"",'Ark1'!AG1631)</f>
        <v>2.1290181340533438</v>
      </c>
      <c r="L119" s="30">
        <f>+IF(I119=0,"",'Ark1'!AH1631)</f>
        <v>1.1616638283104019</v>
      </c>
      <c r="M119" s="222"/>
      <c r="N119" s="33">
        <f>+IF(I115=0,"",'Ark1'!U1631)</f>
        <v>10.305484147386457</v>
      </c>
      <c r="O119" s="101"/>
      <c r="P119" s="391">
        <f>+'Ark1'!AJ1631</f>
        <v>1079</v>
      </c>
      <c r="Q119" s="375"/>
      <c r="R119" s="272">
        <f>+IF(P119=0,"",'Ark1'!AK1631)</f>
        <v>89.299258572752493</v>
      </c>
      <c r="S119" s="101"/>
      <c r="T119" s="272">
        <f>+IF(P119=0,"",'Ark1'!AL1631)</f>
        <v>13.51802520969783</v>
      </c>
      <c r="U119" s="101"/>
      <c r="V119" s="28">
        <f>+IF(I119=0,"",'Ark1'!T1631)</f>
        <v>4.1251071122536409</v>
      </c>
      <c r="W119" s="35">
        <f>+IF(I119=0,"",'Ark1'!W1631)</f>
        <v>0</v>
      </c>
      <c r="X119" s="35">
        <f>+IF(I119=0,"",'Ark1'!X1631)</f>
        <v>11.482433590402744</v>
      </c>
      <c r="Y119" s="35">
        <f>+IF(I119=0,"",'Ark1'!Y1631)</f>
        <v>2.3136246786632393</v>
      </c>
      <c r="Z119" s="35">
        <f>+IF(I119=0,"",'Ark1'!Z1631)</f>
        <v>0</v>
      </c>
      <c r="AA119" s="30">
        <f>+IF(I119=0,"",'Ark1'!AA1631)</f>
        <v>4.4220202377706821</v>
      </c>
      <c r="AB119" s="28">
        <f>+IF(I119=0,"",'Ark1'!AC1631)</f>
        <v>1.0037352525692156</v>
      </c>
      <c r="AC119" s="35">
        <f>+IF(I119=0,"",'Ark1'!AE1631)</f>
        <v>4.6642834885317219</v>
      </c>
      <c r="AD119" s="30">
        <f t="shared" si="9"/>
        <v>2.5763710368466142</v>
      </c>
      <c r="AE119" s="30">
        <f t="shared" si="10"/>
        <v>4.8024691358024691</v>
      </c>
      <c r="AF119" s="221"/>
      <c r="AG119" s="244"/>
      <c r="AI119" s="30"/>
      <c r="AJ119" s="28"/>
      <c r="AK119" s="29"/>
      <c r="AL119" s="29"/>
      <c r="AM119" s="28"/>
      <c r="AN119" s="28"/>
      <c r="AO119" s="35"/>
      <c r="AP119" s="35"/>
      <c r="AQ119" s="35"/>
    </row>
    <row r="120" spans="1:60" ht="15" customHeight="1">
      <c r="A120" s="221"/>
      <c r="B120" s="302">
        <f>+'Ark1'!C1632</f>
        <v>2024</v>
      </c>
      <c r="C120" s="240">
        <f>+'Ark1'!L1632</f>
        <v>4</v>
      </c>
      <c r="D120" s="240" t="str">
        <f>VLOOKUP(C120,Klasse!$C$10:$D$26,2)</f>
        <v>O-</v>
      </c>
      <c r="E120" s="29">
        <f>+'Ark1'!H1632</f>
        <v>2</v>
      </c>
      <c r="F120" s="29">
        <f>+'Ark1'!J1632</f>
        <v>704</v>
      </c>
      <c r="G120" s="29" t="str">
        <f>VLOOKUP(F120,RNR!$A$1:$B$25,2)</f>
        <v>Øre Vilt</v>
      </c>
      <c r="H120" s="29" t="str">
        <f>+IF(I120=0,"",'Ark1'!Q1632)</f>
        <v/>
      </c>
      <c r="I120" s="362">
        <f>+'Ark1'!R1632</f>
        <v>0</v>
      </c>
      <c r="J120" s="30" t="str">
        <f>+IF(I120=0,"",'Ark1'!AG1632)</f>
        <v/>
      </c>
      <c r="L120" s="30" t="str">
        <f>+IF(I120=0,"",'Ark1'!AH1632)</f>
        <v/>
      </c>
      <c r="M120" s="222"/>
      <c r="N120" s="33">
        <f>+IF(I116=0,"",'Ark1'!U1632)</f>
        <v>0</v>
      </c>
      <c r="O120" s="101"/>
      <c r="P120" s="391">
        <f>+'Ark1'!AJ1632</f>
        <v>0</v>
      </c>
      <c r="Q120" s="375"/>
      <c r="R120" s="272" t="str">
        <f>+IF(P120=0,"",'Ark1'!AK1632)</f>
        <v/>
      </c>
      <c r="S120" s="101"/>
      <c r="T120" s="272" t="str">
        <f>+IF(P120=0,"",'Ark1'!AL1632)</f>
        <v/>
      </c>
      <c r="U120" s="101"/>
      <c r="V120" s="28" t="str">
        <f>+IF(I120=0,"",'Ark1'!T1632)</f>
        <v/>
      </c>
      <c r="W120" s="35" t="str">
        <f>+IF(I120=0,"",'Ark1'!W1632)</f>
        <v/>
      </c>
      <c r="X120" s="35" t="str">
        <f>+IF(I120=0,"",'Ark1'!X1632)</f>
        <v/>
      </c>
      <c r="Y120" s="35" t="str">
        <f>+IF(I120=0,"",'Ark1'!Y1632)</f>
        <v/>
      </c>
      <c r="Z120" s="35" t="str">
        <f>+IF(I120=0,"",'Ark1'!Z1632)</f>
        <v/>
      </c>
      <c r="AA120" s="30" t="str">
        <f>+IF(I120=0,"",'Ark1'!AA1632)</f>
        <v/>
      </c>
      <c r="AB120" s="28" t="str">
        <f>+IF(I120=0,"",'Ark1'!AC1632)</f>
        <v/>
      </c>
      <c r="AC120" s="35" t="str">
        <f>+IF(I120=0,"",'Ark1'!AE1632)</f>
        <v/>
      </c>
      <c r="AD120" s="30" t="str">
        <f t="shared" si="9"/>
        <v/>
      </c>
      <c r="AE120" s="30" t="str">
        <f t="shared" si="10"/>
        <v/>
      </c>
      <c r="AF120" s="221"/>
      <c r="AG120" s="244"/>
      <c r="AI120" s="30"/>
      <c r="AJ120" s="28"/>
      <c r="AK120" s="29"/>
      <c r="AL120" s="29"/>
      <c r="AM120" s="28"/>
      <c r="AN120" s="28"/>
      <c r="AO120" s="35"/>
      <c r="AP120" s="35"/>
      <c r="AQ120" s="35"/>
    </row>
    <row r="121" spans="1:60" ht="15" customHeight="1">
      <c r="A121" s="221"/>
      <c r="B121" s="302">
        <f>+'Ark1'!C1633</f>
        <v>2024</v>
      </c>
      <c r="C121" s="240">
        <f>+'Ark1'!L1633</f>
        <v>4</v>
      </c>
      <c r="D121" s="240" t="str">
        <f>VLOOKUP(C121,Klasse!$C$10:$D$26,2)</f>
        <v>O-</v>
      </c>
      <c r="E121" s="29">
        <f>+'Ark1'!H1633</f>
        <v>1</v>
      </c>
      <c r="F121" s="29">
        <f>+'Ark1'!J1633</f>
        <v>802</v>
      </c>
      <c r="G121" s="29" t="str">
        <f>VLOOKUP(F121,RNR!$A$1:$B$25,2)</f>
        <v>Karasjok</v>
      </c>
      <c r="H121" s="29">
        <f>+IF(I121=0,"",'Ark1'!Q1633)</f>
        <v>30</v>
      </c>
      <c r="I121" s="362">
        <f>+'Ark1'!R1633</f>
        <v>113</v>
      </c>
      <c r="J121" s="30">
        <f>+IF(I121=0,"",'Ark1'!AG1633)</f>
        <v>1.0679519894149889</v>
      </c>
      <c r="L121" s="30">
        <f>+IF(I121=0,"",'Ark1'!AH1633)</f>
        <v>0.64754801037963183</v>
      </c>
      <c r="M121" s="222"/>
      <c r="N121" s="33">
        <f>+IF(I117=0,"",'Ark1'!U1633)</f>
        <v>12.399999999999999</v>
      </c>
      <c r="O121" s="101"/>
      <c r="P121" s="391">
        <f>+'Ark1'!AJ1633</f>
        <v>113</v>
      </c>
      <c r="Q121" s="375"/>
      <c r="R121" s="272">
        <f>+IF(P121=0,"",'Ark1'!AK1633)</f>
        <v>96.292035398230112</v>
      </c>
      <c r="S121" s="101"/>
      <c r="T121" s="272">
        <f>+IF(P121=0,"",'Ark1'!AL1633)</f>
        <v>13.433504843738282</v>
      </c>
      <c r="U121" s="101"/>
      <c r="V121" s="28">
        <f>+IF(I121=0,"",'Ark1'!T1633)</f>
        <v>4.3362831858407072</v>
      </c>
      <c r="W121" s="35">
        <f>+IF(I121=0,"",'Ark1'!W1633)</f>
        <v>0</v>
      </c>
      <c r="X121" s="35">
        <f>+IF(I121=0,"",'Ark1'!X1633)</f>
        <v>20.353982300884955</v>
      </c>
      <c r="Y121" s="35">
        <f>+IF(I121=0,"",'Ark1'!Y1633)</f>
        <v>0.88495575221238942</v>
      </c>
      <c r="Z121" s="35">
        <f>+IF(I121=0,"",'Ark1'!Z1633)</f>
        <v>0</v>
      </c>
      <c r="AA121" s="30">
        <f>+IF(I121=0,"",'Ark1'!AA1633)</f>
        <v>4.2025487420377967</v>
      </c>
      <c r="AB121" s="28">
        <f>+IF(I121=0,"",'Ark1'!AC1633)</f>
        <v>1.4180294158551723</v>
      </c>
      <c r="AC121" s="35">
        <f>+IF(I121=0,"",'Ark1'!AE1633)</f>
        <v>18.799974621328101</v>
      </c>
      <c r="AD121" s="30">
        <f t="shared" si="9"/>
        <v>3.0999999999999996</v>
      </c>
      <c r="AE121" s="30">
        <f t="shared" si="10"/>
        <v>3.7666666666666666</v>
      </c>
      <c r="AF121" s="221"/>
      <c r="AG121" s="245"/>
      <c r="AI121" s="30"/>
      <c r="AJ121" s="28"/>
      <c r="AK121" s="29"/>
      <c r="AL121" s="29"/>
      <c r="AM121" s="28"/>
      <c r="AN121" s="28"/>
      <c r="AO121" s="35"/>
      <c r="AP121" s="35"/>
      <c r="AQ121" s="35"/>
    </row>
    <row r="122" spans="1:60" ht="15" customHeight="1">
      <c r="A122" s="221"/>
      <c r="B122" s="221"/>
      <c r="C122" s="221"/>
      <c r="D122" s="221"/>
      <c r="E122" s="221"/>
      <c r="F122" s="221"/>
      <c r="G122" s="221"/>
      <c r="H122" s="221"/>
      <c r="I122" s="372"/>
      <c r="J122" s="222"/>
      <c r="K122" s="222"/>
      <c r="L122" s="222"/>
      <c r="M122" s="222"/>
      <c r="N122" s="221"/>
      <c r="O122" s="101"/>
      <c r="P122" s="372"/>
      <c r="Q122" s="372"/>
      <c r="R122" s="101"/>
      <c r="S122" s="101"/>
      <c r="T122" s="101"/>
      <c r="U122" s="101"/>
      <c r="V122" s="221"/>
      <c r="W122" s="223"/>
      <c r="X122" s="223"/>
      <c r="Y122" s="223"/>
      <c r="Z122" s="223"/>
      <c r="AA122" s="223"/>
      <c r="AB122" s="221"/>
      <c r="AC122" s="223"/>
      <c r="AD122" s="223"/>
      <c r="AE122" s="223"/>
      <c r="AF122" s="221"/>
      <c r="AG122" s="224"/>
      <c r="AI122" s="30"/>
      <c r="AJ122" s="28"/>
      <c r="AK122" s="225"/>
      <c r="AL122" s="29"/>
      <c r="AP122" s="29"/>
      <c r="BH122" s="236"/>
    </row>
    <row r="123" spans="1:60" ht="24.6">
      <c r="A123" s="221"/>
      <c r="B123" s="221"/>
      <c r="C123" s="324" t="str">
        <f>+D125</f>
        <v>O</v>
      </c>
      <c r="D123" s="221"/>
      <c r="E123" s="221"/>
      <c r="F123" s="221"/>
      <c r="G123" s="221"/>
      <c r="H123" s="221"/>
      <c r="I123" s="363">
        <f>SUM(I125:I149)</f>
        <v>48838</v>
      </c>
      <c r="J123" s="267"/>
      <c r="K123" s="267"/>
      <c r="L123" s="267"/>
      <c r="M123" s="222"/>
      <c r="N123" s="269">
        <f>+Klasse!M14</f>
        <v>13.023510381260548</v>
      </c>
      <c r="O123" s="101"/>
      <c r="P123" s="391">
        <f>SUM(P125:P149)</f>
        <v>47996</v>
      </c>
      <c r="Q123" s="375"/>
      <c r="R123" s="269">
        <f>+Klasse!T14</f>
        <v>93.541024252020449</v>
      </c>
      <c r="S123" s="101"/>
      <c r="T123" s="606">
        <f>+Klasse!V14</f>
        <v>15.108768780754502</v>
      </c>
      <c r="U123" s="101"/>
      <c r="V123" s="268"/>
      <c r="W123" s="223"/>
      <c r="X123" s="223"/>
      <c r="Y123" s="223"/>
      <c r="Z123" s="223"/>
      <c r="AA123" s="223"/>
      <c r="AB123" s="221"/>
      <c r="AC123" s="223"/>
      <c r="AD123" s="223"/>
      <c r="AE123" s="223"/>
      <c r="AF123" s="223"/>
      <c r="AG123" s="224"/>
      <c r="AI123" s="30"/>
      <c r="AJ123" s="28"/>
      <c r="AK123" s="225"/>
      <c r="AL123" s="29"/>
      <c r="AP123" s="29"/>
      <c r="BH123" s="236"/>
    </row>
    <row r="124" spans="1:60" ht="15" customHeight="1">
      <c r="A124" s="221"/>
      <c r="B124" s="221"/>
      <c r="C124" s="221"/>
      <c r="D124" s="221"/>
      <c r="E124" s="221"/>
      <c r="F124" s="221"/>
      <c r="G124" s="221"/>
      <c r="H124" s="238"/>
      <c r="I124" s="372"/>
      <c r="J124" s="222"/>
      <c r="K124" s="222"/>
      <c r="L124" s="222"/>
      <c r="M124" s="222"/>
      <c r="N124" s="222"/>
      <c r="O124" s="101"/>
      <c r="P124" s="372"/>
      <c r="Q124" s="372"/>
      <c r="R124" s="101"/>
      <c r="S124" s="101"/>
      <c r="T124" s="101"/>
      <c r="U124" s="101"/>
      <c r="V124" s="238"/>
      <c r="W124" s="223"/>
      <c r="X124" s="223"/>
      <c r="Y124" s="223"/>
      <c r="Z124" s="223"/>
      <c r="AA124" s="239"/>
      <c r="AB124" s="221"/>
      <c r="AC124" s="239"/>
      <c r="AD124" s="239"/>
      <c r="AE124" s="237"/>
      <c r="AF124" s="221"/>
      <c r="AG124" s="224"/>
      <c r="AI124" s="30"/>
      <c r="AJ124" s="28"/>
      <c r="AK124" s="225"/>
      <c r="AL124" s="29"/>
      <c r="AP124" s="29"/>
      <c r="BH124" s="236"/>
    </row>
    <row r="125" spans="1:60" ht="15" customHeight="1">
      <c r="A125" s="221"/>
      <c r="B125" s="302">
        <f>+'Ark1'!C1634</f>
        <v>2024</v>
      </c>
      <c r="C125" s="240">
        <f>+'Ark1'!L1634</f>
        <v>5</v>
      </c>
      <c r="D125" s="240" t="str">
        <f>VLOOKUP(C125,Klasse!$C$10:$D$26,2)</f>
        <v>O</v>
      </c>
      <c r="E125" s="240">
        <f>+'Ark1'!H1634</f>
        <v>1</v>
      </c>
      <c r="F125" s="240">
        <f>+'Ark1'!J1634</f>
        <v>103</v>
      </c>
      <c r="G125" s="240" t="str">
        <f>VLOOKUP(F125,RNR!$A$1:$B$25,2)</f>
        <v>Rudshøgda</v>
      </c>
      <c r="H125" s="240">
        <f>+IF(I125=0,"",'Ark1'!Q1634)</f>
        <v>7</v>
      </c>
      <c r="I125" s="376">
        <f>+'Ark1'!R1634</f>
        <v>17</v>
      </c>
      <c r="J125" s="241">
        <f>+IF(I125=0,"",'Ark1'!AG1634)</f>
        <v>2.1013597033374536</v>
      </c>
      <c r="K125" s="241"/>
      <c r="L125" s="241">
        <f>+IF(I125=0,"",'Ark1'!AH1634)</f>
        <v>1.5179004068018165</v>
      </c>
      <c r="M125" s="222"/>
      <c r="N125" s="33">
        <f>+IF(I121=0,"",'Ark1'!U1634)</f>
        <v>15.847058823529412</v>
      </c>
      <c r="O125" s="101"/>
      <c r="P125" s="391">
        <f>+'Ark1'!AJ1634</f>
        <v>17</v>
      </c>
      <c r="Q125" s="375"/>
      <c r="R125" s="272">
        <f>+IF(P125=0,"",'Ark1'!AK1634)</f>
        <v>99.852941176470594</v>
      </c>
      <c r="S125" s="101"/>
      <c r="T125" s="272">
        <f>+IF(P125=0,"",'Ark1'!AL1634)</f>
        <v>15.461160163579155</v>
      </c>
      <c r="U125" s="101"/>
      <c r="V125" s="242">
        <f>+IF(I125=0,"",'Ark1'!T1634)</f>
        <v>3.4705882352941178</v>
      </c>
      <c r="W125" s="243">
        <f>+IF(I125=0,"",'Ark1'!W1634)</f>
        <v>0</v>
      </c>
      <c r="X125" s="243">
        <f>+IF(I125=0,"",'Ark1'!X1634)</f>
        <v>35.294117647058826</v>
      </c>
      <c r="Y125" s="243">
        <f>+IF(I125=0,"",'Ark1'!Y1634)</f>
        <v>17.647058823529413</v>
      </c>
      <c r="Z125" s="243">
        <f>+IF(I125=0,"",'Ark1'!Z1634)</f>
        <v>0</v>
      </c>
      <c r="AA125" s="241">
        <f>+IF(I125=0,"",'Ark1'!AA1634)</f>
        <v>5.6545783269279601</v>
      </c>
      <c r="AB125" s="242">
        <f>+IF(I125=0,"",'Ark1'!AC1634)</f>
        <v>1.0356951095093532</v>
      </c>
      <c r="AC125" s="243">
        <f>+IF(I125=0,"",'Ark1'!AE1634)</f>
        <v>43.816706301594991</v>
      </c>
      <c r="AD125" s="241">
        <f t="shared" ref="AD125:AD149" si="11">IF(I125=0,"",N125/C125)</f>
        <v>3.1694117647058824</v>
      </c>
      <c r="AE125" s="241">
        <f t="shared" ref="AE125:AE149" si="12">IF(I125=0,"",I125/H125)</f>
        <v>2.4285714285714284</v>
      </c>
      <c r="AF125" s="221"/>
      <c r="AG125" s="224"/>
      <c r="AI125" s="30"/>
      <c r="AJ125" s="28"/>
      <c r="AK125" s="247"/>
      <c r="AL125" s="29"/>
      <c r="AP125" s="29"/>
    </row>
    <row r="126" spans="1:60" ht="15" customHeight="1">
      <c r="A126" s="221"/>
      <c r="B126" s="302">
        <f>+'Ark1'!C1635</f>
        <v>2024</v>
      </c>
      <c r="C126" s="240">
        <f>+'Ark1'!L1635</f>
        <v>5</v>
      </c>
      <c r="D126" s="240" t="str">
        <f>VLOOKUP(C126,Klasse!$C$10:$D$26,2)</f>
        <v>O</v>
      </c>
      <c r="E126" s="240">
        <f>+'Ark1'!H1635</f>
        <v>2</v>
      </c>
      <c r="F126" s="240">
        <f>+'Ark1'!J1635</f>
        <v>106</v>
      </c>
      <c r="G126" s="240" t="str">
        <f>VLOOKUP(F126,RNR!$A$1:$B$25,2)</f>
        <v>Furuseth</v>
      </c>
      <c r="H126" s="240">
        <f>+IF(I126=0,"",'Ark1'!Q1635)</f>
        <v>243</v>
      </c>
      <c r="I126" s="376">
        <f>+'Ark1'!R1635</f>
        <v>1020</v>
      </c>
      <c r="J126" s="241">
        <f>+IF(I126=0,"",'Ark1'!AG1635)</f>
        <v>2.6708562450903375</v>
      </c>
      <c r="K126" s="241"/>
      <c r="L126" s="241">
        <f>+IF(I126=0,"",'Ark1'!AH1635)</f>
        <v>1.9804757186311988</v>
      </c>
      <c r="M126" s="222"/>
      <c r="N126" s="33" t="str">
        <f>+IF(I122=0,"",'Ark1'!U1635)</f>
        <v/>
      </c>
      <c r="O126" s="101"/>
      <c r="P126" s="391">
        <f>+'Ark1'!AJ1635</f>
        <v>1019</v>
      </c>
      <c r="Q126" s="375"/>
      <c r="R126" s="272">
        <f>+IF(P126=0,"",'Ark1'!AK1635)</f>
        <v>97.969381746810527</v>
      </c>
      <c r="S126" s="101"/>
      <c r="T126" s="272">
        <f>+IF(P126=0,"",'Ark1'!AL1635)</f>
        <v>15.894719866009764</v>
      </c>
      <c r="U126" s="101"/>
      <c r="V126" s="242">
        <f>+IF(I126=0,"",'Ark1'!T1635)</f>
        <v>4.0137254901960793</v>
      </c>
      <c r="W126" s="243">
        <f>+IF(I126=0,"",'Ark1'!W1635)</f>
        <v>9.8039215686274495E-2</v>
      </c>
      <c r="X126" s="243">
        <f>+IF(I126=0,"",'Ark1'!X1635)</f>
        <v>37.549019607843135</v>
      </c>
      <c r="Y126" s="243">
        <f>+IF(I126=0,"",'Ark1'!Y1635)</f>
        <v>17.745098039215687</v>
      </c>
      <c r="Z126" s="243">
        <f>+IF(I126=0,"",'Ark1'!Z1635)</f>
        <v>0</v>
      </c>
      <c r="AA126" s="241">
        <f>+IF(I126=0,"",'Ark1'!AA1635)</f>
        <v>6.1915020725397527</v>
      </c>
      <c r="AB126" s="242">
        <f>+IF(I126=0,"",'Ark1'!AC1635)</f>
        <v>1.2358246604235703</v>
      </c>
      <c r="AC126" s="243">
        <f>+IF(I126=0,"",'Ark1'!AE1635)</f>
        <v>10.890879899696502</v>
      </c>
      <c r="AD126" s="241" t="e">
        <f t="shared" si="11"/>
        <v>#VALUE!</v>
      </c>
      <c r="AE126" s="241">
        <f t="shared" si="12"/>
        <v>4.1975308641975309</v>
      </c>
      <c r="AF126" s="221"/>
      <c r="AG126" s="224"/>
      <c r="AI126" s="30"/>
      <c r="AJ126" s="28"/>
      <c r="AK126" s="247"/>
      <c r="AL126" s="29"/>
      <c r="AP126" s="29"/>
    </row>
    <row r="127" spans="1:60" ht="15" customHeight="1">
      <c r="A127" s="221"/>
      <c r="B127" s="302">
        <f>+'Ark1'!C1636</f>
        <v>2024</v>
      </c>
      <c r="C127" s="240">
        <f>+'Ark1'!L1636</f>
        <v>5</v>
      </c>
      <c r="D127" s="240" t="str">
        <f>VLOOKUP(C127,Klasse!$C$10:$D$26,2)</f>
        <v>O</v>
      </c>
      <c r="E127" s="240">
        <f>+'Ark1'!H1636</f>
        <v>1</v>
      </c>
      <c r="F127" s="240">
        <f>+'Ark1'!J1636</f>
        <v>110</v>
      </c>
      <c r="G127" s="240" t="str">
        <f>VLOOKUP(F127,RNR!$A$1:$B$25,2)</f>
        <v>Gol</v>
      </c>
      <c r="H127" s="240">
        <f>+IF(I127=0,"",'Ark1'!Q1636)</f>
        <v>753</v>
      </c>
      <c r="I127" s="376">
        <f>+'Ark1'!R1636</f>
        <v>2861</v>
      </c>
      <c r="J127" s="241">
        <f>+IF(I127=0,"",'Ark1'!AG1636)</f>
        <v>2.3920204672006422</v>
      </c>
      <c r="K127" s="241"/>
      <c r="L127" s="241">
        <f>+IF(I127=0,"",'Ark1'!AH1636)</f>
        <v>1.8099228423096343</v>
      </c>
      <c r="M127" s="222"/>
      <c r="N127" s="33">
        <f>+IF(I123=0,"",'Ark1'!U1636)</f>
        <v>15.851695211464564</v>
      </c>
      <c r="O127" s="101"/>
      <c r="P127" s="391">
        <f>+'Ark1'!AJ1636</f>
        <v>2861</v>
      </c>
      <c r="Q127" s="375"/>
      <c r="R127" s="272">
        <f>+IF(P127=0,"",'Ark1'!AK1636)</f>
        <v>98.940405452639027</v>
      </c>
      <c r="S127" s="101"/>
      <c r="T127" s="272">
        <f>+IF(P127=0,"",'Ark1'!AL1636)</f>
        <v>15.394076779670772</v>
      </c>
      <c r="U127" s="101"/>
      <c r="V127" s="242">
        <f>+IF(I127=0,"",'Ark1'!T1636)</f>
        <v>4.2457182803215652</v>
      </c>
      <c r="W127" s="243">
        <f>+IF(I127=0,"",'Ark1'!W1636)</f>
        <v>0</v>
      </c>
      <c r="X127" s="243">
        <f>+IF(I127=0,"",'Ark1'!X1636)</f>
        <v>40.195735756728425</v>
      </c>
      <c r="Y127" s="243">
        <f>+IF(I127=0,"",'Ark1'!Y1636)</f>
        <v>20.062915064662704</v>
      </c>
      <c r="Z127" s="243">
        <f>+IF(I127=0,"",'Ark1'!Z1636)</f>
        <v>3.4952813701502973E-2</v>
      </c>
      <c r="AA127" s="241">
        <f>+IF(I127=0,"",'Ark1'!AA1636)</f>
        <v>6.7474656207177777</v>
      </c>
      <c r="AB127" s="242">
        <f>+IF(I127=0,"",'Ark1'!AC1636)</f>
        <v>1.1120797827397939</v>
      </c>
      <c r="AC127" s="243">
        <f>+IF(I127=0,"",'Ark1'!AE1636)</f>
        <v>-6.0007133408288045</v>
      </c>
      <c r="AD127" s="241">
        <f t="shared" si="11"/>
        <v>3.170339042292913</v>
      </c>
      <c r="AE127" s="241">
        <f t="shared" si="12"/>
        <v>3.7994687915006642</v>
      </c>
      <c r="AF127" s="221"/>
      <c r="AG127" s="224"/>
      <c r="AI127" s="30"/>
      <c r="AJ127" s="28"/>
      <c r="AK127" s="247"/>
      <c r="AL127" s="29"/>
      <c r="AP127" s="29"/>
    </row>
    <row r="128" spans="1:60" ht="15" customHeight="1">
      <c r="A128" s="221"/>
      <c r="B128" s="302">
        <f>+'Ark1'!C1637</f>
        <v>2024</v>
      </c>
      <c r="C128" s="240">
        <f>+'Ark1'!L1637</f>
        <v>5</v>
      </c>
      <c r="D128" s="240" t="str">
        <f>VLOOKUP(C128,Klasse!$C$10:$D$26,2)</f>
        <v>O</v>
      </c>
      <c r="E128" s="240">
        <f>+'Ark1'!H1637</f>
        <v>1</v>
      </c>
      <c r="F128" s="240">
        <f>+'Ark1'!J1637</f>
        <v>111</v>
      </c>
      <c r="G128" s="240" t="str">
        <f>VLOOKUP(F128,RNR!$A$1:$B$25,2)</f>
        <v>Forus</v>
      </c>
      <c r="H128" s="240">
        <f>+IF(I128=0,"",'Ark1'!Q1637)</f>
        <v>667</v>
      </c>
      <c r="I128" s="376">
        <f>+'Ark1'!R1637</f>
        <v>2390</v>
      </c>
      <c r="J128" s="241">
        <f>+IF(I128=0,"",'Ark1'!AG1637)</f>
        <v>2.0191609076930876</v>
      </c>
      <c r="K128" s="241"/>
      <c r="L128" s="241">
        <f>+IF(I128=0,"",'Ark1'!AH1637)</f>
        <v>1.51499560356619</v>
      </c>
      <c r="M128" s="222"/>
      <c r="N128" s="33" t="str">
        <f>+IF(I124=0,"",'Ark1'!U1637)</f>
        <v/>
      </c>
      <c r="O128" s="101"/>
      <c r="P128" s="391">
        <f>+'Ark1'!AJ1637</f>
        <v>2388</v>
      </c>
      <c r="Q128" s="375"/>
      <c r="R128" s="272">
        <f>+IF(P128=0,"",'Ark1'!AK1637)</f>
        <v>98.612018425460676</v>
      </c>
      <c r="S128" s="101"/>
      <c r="T128" s="272">
        <f>+IF(P128=0,"",'Ark1'!AL1637)</f>
        <v>15.815885499780615</v>
      </c>
      <c r="U128" s="101"/>
      <c r="V128" s="242">
        <f>+IF(I128=0,"",'Ark1'!T1637)</f>
        <v>3.6753138075313809</v>
      </c>
      <c r="W128" s="243">
        <f>+IF(I128=0,"",'Ark1'!W1637)</f>
        <v>4.184100418410041E-2</v>
      </c>
      <c r="X128" s="243">
        <f>+IF(I128=0,"",'Ark1'!X1637)</f>
        <v>36.192468619246867</v>
      </c>
      <c r="Y128" s="243">
        <f>+IF(I128=0,"",'Ark1'!Y1637)</f>
        <v>17.99163179916318</v>
      </c>
      <c r="Z128" s="243">
        <f>+IF(I128=0,"",'Ark1'!Z1637)</f>
        <v>0</v>
      </c>
      <c r="AA128" s="241">
        <f>+IF(I128=0,"",'Ark1'!AA1637)</f>
        <v>6.0340559227032848</v>
      </c>
      <c r="AB128" s="242">
        <f>+IF(I128=0,"",'Ark1'!AC1637)</f>
        <v>1.2566215440108104</v>
      </c>
      <c r="AC128" s="243">
        <f>+IF(I128=0,"",'Ark1'!AE1637)</f>
        <v>19.003654305580113</v>
      </c>
      <c r="AD128" s="241" t="e">
        <f t="shared" si="11"/>
        <v>#VALUE!</v>
      </c>
      <c r="AE128" s="241">
        <f t="shared" si="12"/>
        <v>3.583208395802099</v>
      </c>
      <c r="AF128" s="221"/>
      <c r="AG128" s="224"/>
      <c r="AI128" s="30"/>
      <c r="AJ128" s="28"/>
      <c r="AK128" s="247"/>
      <c r="AL128" s="29"/>
      <c r="AP128" s="29"/>
    </row>
    <row r="129" spans="1:42" ht="15" customHeight="1">
      <c r="A129" s="221"/>
      <c r="B129" s="302">
        <f>+'Ark1'!C1638</f>
        <v>2024</v>
      </c>
      <c r="C129" s="240">
        <f>+'Ark1'!L1638</f>
        <v>5</v>
      </c>
      <c r="D129" s="240" t="str">
        <f>VLOOKUP(C129,Klasse!$C$10:$D$26,2)</f>
        <v>O</v>
      </c>
      <c r="E129" s="240">
        <f>+'Ark1'!H1638</f>
        <v>1</v>
      </c>
      <c r="F129" s="240">
        <f>+'Ark1'!J1638</f>
        <v>116</v>
      </c>
      <c r="G129" s="240" t="str">
        <f>VLOOKUP(F129,RNR!$A$1:$B$25,2)</f>
        <v>Sandeid</v>
      </c>
      <c r="H129" s="240">
        <f>+IF(I129=0,"",'Ark1'!Q1638)</f>
        <v>687</v>
      </c>
      <c r="I129" s="376">
        <f>+'Ark1'!R1638</f>
        <v>3565</v>
      </c>
      <c r="J129" s="241">
        <f>+IF(I129=0,"",'Ark1'!AG1638)</f>
        <v>4.2147949351524545</v>
      </c>
      <c r="K129" s="241"/>
      <c r="L129" s="241">
        <f>+IF(I129=0,"",'Ark1'!AH1638)</f>
        <v>2.7818178486467806</v>
      </c>
      <c r="M129" s="222"/>
      <c r="N129" s="33">
        <f>+IF(I125=0,"",'Ark1'!U1638)</f>
        <v>12.860140252454389</v>
      </c>
      <c r="O129" s="101"/>
      <c r="P129" s="391">
        <f>+'Ark1'!AJ1638</f>
        <v>3484</v>
      </c>
      <c r="Q129" s="375"/>
      <c r="R129" s="272">
        <f>+IF(P129=0,"",'Ark1'!AK1638)</f>
        <v>92.706515499425791</v>
      </c>
      <c r="S129" s="101"/>
      <c r="T129" s="272">
        <f>+IF(P129=0,"",'Ark1'!AL1638)</f>
        <v>15.34612532391281</v>
      </c>
      <c r="U129" s="101"/>
      <c r="V129" s="242">
        <f>+IF(I129=0,"",'Ark1'!T1638)</f>
        <v>4.2443197755960735</v>
      </c>
      <c r="W129" s="243">
        <f>+IF(I129=0,"",'Ark1'!W1638)</f>
        <v>0.39270687237026641</v>
      </c>
      <c r="X129" s="243">
        <f>+IF(I129=0,"",'Ark1'!X1638)</f>
        <v>18.793828892005607</v>
      </c>
      <c r="Y129" s="243">
        <f>+IF(I129=0,"",'Ark1'!Y1638)</f>
        <v>7.6016830294530147</v>
      </c>
      <c r="Z129" s="243">
        <f>+IF(I129=0,"",'Ark1'!Z1638)</f>
        <v>0</v>
      </c>
      <c r="AA129" s="241">
        <f>+IF(I129=0,"",'Ark1'!AA1638)</f>
        <v>5.2122777142543431</v>
      </c>
      <c r="AB129" s="242">
        <f>+IF(I129=0,"",'Ark1'!AC1638)</f>
        <v>2.1490202911813254</v>
      </c>
      <c r="AC129" s="243">
        <f>+IF(I129=0,"",'Ark1'!AE1638)</f>
        <v>-5.112820388781806</v>
      </c>
      <c r="AD129" s="241">
        <f t="shared" si="11"/>
        <v>2.5720280504908777</v>
      </c>
      <c r="AE129" s="241">
        <f t="shared" si="12"/>
        <v>5.1892285298398839</v>
      </c>
      <c r="AF129" s="221"/>
      <c r="AG129" s="224"/>
      <c r="AI129" s="30"/>
      <c r="AJ129" s="28"/>
      <c r="AK129" s="247"/>
      <c r="AL129" s="29"/>
      <c r="AP129" s="29"/>
    </row>
    <row r="130" spans="1:42" ht="15" customHeight="1">
      <c r="A130" s="221"/>
      <c r="B130" s="302">
        <f>+'Ark1'!C1639</f>
        <v>2024</v>
      </c>
      <c r="C130" s="240">
        <f>+'Ark1'!L1639</f>
        <v>5</v>
      </c>
      <c r="D130" s="240" t="str">
        <f>VLOOKUP(C130,Klasse!$C$10:$D$26,2)</f>
        <v>O</v>
      </c>
      <c r="E130" s="240">
        <f>+'Ark1'!H1639</f>
        <v>2</v>
      </c>
      <c r="F130" s="240">
        <f>+'Ark1'!J1639</f>
        <v>117</v>
      </c>
      <c r="G130" s="240" t="str">
        <f>VLOOKUP(F130,RNR!$A$1:$B$25,2)</f>
        <v>Jæren</v>
      </c>
      <c r="H130" s="240">
        <f>+IF(I130=0,"",'Ark1'!Q1639)</f>
        <v>462</v>
      </c>
      <c r="I130" s="376">
        <f>+'Ark1'!R1639</f>
        <v>2559</v>
      </c>
      <c r="J130" s="241">
        <f>+IF(I130=0,"",'Ark1'!AG1639)</f>
        <v>4.3226351351351342</v>
      </c>
      <c r="K130" s="241"/>
      <c r="L130" s="241">
        <f>+IF(I130=0,"",'Ark1'!AH1639)</f>
        <v>3.2026664868782495</v>
      </c>
      <c r="M130" s="222"/>
      <c r="N130" s="33">
        <f>+IF(I126=0,"",'Ark1'!U1639)</f>
        <v>14.850410316529899</v>
      </c>
      <c r="O130" s="101"/>
      <c r="P130" s="391">
        <f>+'Ark1'!AJ1639</f>
        <v>2554</v>
      </c>
      <c r="Q130" s="375"/>
      <c r="R130" s="272">
        <f>+IF(P130=0,"",'Ark1'!AK1639)</f>
        <v>96.740485512920671</v>
      </c>
      <c r="S130" s="101"/>
      <c r="T130" s="272">
        <f>+IF(P130=0,"",'Ark1'!AL1639)</f>
        <v>15.596153921080736</v>
      </c>
      <c r="U130" s="101"/>
      <c r="V130" s="242">
        <f>+IF(I130=0,"",'Ark1'!T1639)</f>
        <v>3.9472450175849945</v>
      </c>
      <c r="W130" s="243">
        <f>+IF(I130=0,"",'Ark1'!W1639)</f>
        <v>0.31262211801484963</v>
      </c>
      <c r="X130" s="243">
        <f>+IF(I130=0,"",'Ark1'!X1639)</f>
        <v>28.096912856584598</v>
      </c>
      <c r="Y130" s="243">
        <f>+IF(I130=0,"",'Ark1'!Y1639)</f>
        <v>15.201250488472059</v>
      </c>
      <c r="Z130" s="243">
        <f>+IF(I130=0,"",'Ark1'!Z1639)</f>
        <v>0.1172332942555686</v>
      </c>
      <c r="AA130" s="241">
        <f>+IF(I130=0,"",'Ark1'!AA1639)</f>
        <v>6.0837427122207473</v>
      </c>
      <c r="AB130" s="242">
        <f>+IF(I130=0,"",'Ark1'!AC1639)</f>
        <v>1.4279461194719079</v>
      </c>
      <c r="AC130" s="243">
        <f>+IF(I130=0,"",'Ark1'!AE1639)</f>
        <v>9.6340031672965978</v>
      </c>
      <c r="AD130" s="241">
        <f t="shared" si="11"/>
        <v>2.9700820633059797</v>
      </c>
      <c r="AE130" s="241">
        <f t="shared" si="12"/>
        <v>5.5389610389610393</v>
      </c>
      <c r="AF130" s="221"/>
      <c r="AG130" s="224"/>
      <c r="AI130" s="30"/>
      <c r="AJ130" s="28"/>
      <c r="AK130" s="247"/>
      <c r="AL130" s="29"/>
      <c r="AP130" s="29"/>
    </row>
    <row r="131" spans="1:42" ht="15" customHeight="1">
      <c r="A131" s="221"/>
      <c r="B131" s="302">
        <f>+'Ark1'!C1640</f>
        <v>2024</v>
      </c>
      <c r="C131" s="240">
        <f>+'Ark1'!L1640</f>
        <v>5</v>
      </c>
      <c r="D131" s="240" t="str">
        <f>VLOOKUP(C131,Klasse!$C$10:$D$26,2)</f>
        <v>O</v>
      </c>
      <c r="E131" s="240">
        <f>+'Ark1'!H1640</f>
        <v>1</v>
      </c>
      <c r="F131" s="240">
        <f>+'Ark1'!J1640</f>
        <v>134</v>
      </c>
      <c r="G131" s="240" t="str">
        <f>VLOOKUP(F131,RNR!$A$1:$B$25,2)</f>
        <v>Førde</v>
      </c>
      <c r="H131" s="240">
        <f>+IF(I131=0,"",'Ark1'!Q1640)</f>
        <v>1064</v>
      </c>
      <c r="I131" s="376">
        <f>+'Ark1'!R1640</f>
        <v>5832</v>
      </c>
      <c r="J131" s="241">
        <f>+IF(I131=0,"",'Ark1'!AG1640)</f>
        <v>5.0209205020920491</v>
      </c>
      <c r="K131" s="241"/>
      <c r="L131" s="241">
        <f>+IF(I131=0,"",'Ark1'!AH1640)</f>
        <v>3.137856172086658</v>
      </c>
      <c r="M131" s="222"/>
      <c r="N131" s="33">
        <f>+IF(I127=0,"",'Ark1'!U1640)</f>
        <v>12.301783264746248</v>
      </c>
      <c r="O131" s="101"/>
      <c r="P131" s="391">
        <f>+'Ark1'!AJ1640</f>
        <v>5812</v>
      </c>
      <c r="Q131" s="375"/>
      <c r="R131" s="272">
        <f>+IF(P131=0,"",'Ark1'!AK1640)</f>
        <v>91.710289057123205</v>
      </c>
      <c r="S131" s="101"/>
      <c r="T131" s="272">
        <f>+IF(P131=0,"",'Ark1'!AL1640)</f>
        <v>15.223267334396912</v>
      </c>
      <c r="U131" s="101"/>
      <c r="V131" s="242">
        <f>+IF(I131=0,"",'Ark1'!T1640)</f>
        <v>4.4627914951989025</v>
      </c>
      <c r="W131" s="243">
        <f>+IF(I131=0,"",'Ark1'!W1640)</f>
        <v>0.44581618655692734</v>
      </c>
      <c r="X131" s="243">
        <f>+IF(I131=0,"",'Ark1'!X1640)</f>
        <v>16.152263374485596</v>
      </c>
      <c r="Y131" s="243">
        <f>+IF(I131=0,"",'Ark1'!Y1640)</f>
        <v>6.3271604938271597</v>
      </c>
      <c r="Z131" s="243">
        <f>+IF(I131=0,"",'Ark1'!Z1640)</f>
        <v>3.4293552812071339E-2</v>
      </c>
      <c r="AA131" s="241">
        <f>+IF(I131=0,"",'Ark1'!AA1640)</f>
        <v>4.9562503224639149</v>
      </c>
      <c r="AB131" s="242">
        <f>+IF(I131=0,"",'Ark1'!AC1640)</f>
        <v>2.0662022308713426</v>
      </c>
      <c r="AC131" s="243">
        <f>+IF(I131=0,"",'Ark1'!AE1640)</f>
        <v>-3.2766341326291801</v>
      </c>
      <c r="AD131" s="241">
        <f t="shared" si="11"/>
        <v>2.4603566529492498</v>
      </c>
      <c r="AE131" s="241">
        <f t="shared" si="12"/>
        <v>5.481203007518797</v>
      </c>
      <c r="AF131" s="221"/>
      <c r="AG131" s="224"/>
      <c r="AI131" s="30"/>
      <c r="AJ131" s="28"/>
      <c r="AK131" s="247"/>
      <c r="AL131" s="29"/>
      <c r="AP131" s="29"/>
    </row>
    <row r="132" spans="1:42" ht="15" customHeight="1">
      <c r="A132" s="221"/>
      <c r="B132" s="302">
        <f>+'Ark1'!C1641</f>
        <v>2024</v>
      </c>
      <c r="C132" s="240">
        <f>+'Ark1'!L1641</f>
        <v>5</v>
      </c>
      <c r="D132" s="240" t="str">
        <f>VLOOKUP(C132,Klasse!$C$10:$D$26,2)</f>
        <v>O</v>
      </c>
      <c r="E132" s="240">
        <f>+'Ark1'!H1641</f>
        <v>2</v>
      </c>
      <c r="F132" s="240">
        <f>+'Ark1'!J1641</f>
        <v>141</v>
      </c>
      <c r="G132" s="240" t="str">
        <f>VLOOKUP(F132,RNR!$A$1:$B$25,2)</f>
        <v>Ølen</v>
      </c>
      <c r="H132" s="240">
        <f>+IF(I132=0,"",'Ark1'!Q1641)</f>
        <v>1222</v>
      </c>
      <c r="I132" s="376">
        <f>+'Ark1'!R1641</f>
        <v>8282</v>
      </c>
      <c r="J132" s="241">
        <f>+IF(I132=0,"",'Ark1'!AG1641)</f>
        <v>7.3782394497946528</v>
      </c>
      <c r="K132" s="241"/>
      <c r="L132" s="241">
        <f>+IF(I132=0,"",'Ark1'!AH1641)</f>
        <v>4.9001376692761722</v>
      </c>
      <c r="M132" s="222"/>
      <c r="N132" s="33">
        <f>+IF(I128=0,"",'Ark1'!U1641)</f>
        <v>12.291849794735624</v>
      </c>
      <c r="O132" s="101"/>
      <c r="P132" s="391">
        <f>+'Ark1'!AJ1641</f>
        <v>8246</v>
      </c>
      <c r="Q132" s="375"/>
      <c r="R132" s="272">
        <f>+IF(P132=0,"",'Ark1'!AK1641)</f>
        <v>92.616213921901405</v>
      </c>
      <c r="S132" s="101"/>
      <c r="T132" s="272">
        <f>+IF(P132=0,"",'Ark1'!AL1641)</f>
        <v>14.882195046398556</v>
      </c>
      <c r="U132" s="101"/>
      <c r="V132" s="242">
        <f>+IF(I132=0,"",'Ark1'!T1641)</f>
        <v>4.5519198261289562</v>
      </c>
      <c r="W132" s="243">
        <f>+IF(I132=0,"",'Ark1'!W1641)</f>
        <v>7.2446269017145612E-2</v>
      </c>
      <c r="X132" s="243">
        <f>+IF(I132=0,"",'Ark1'!X1641)</f>
        <v>16.083071721806331</v>
      </c>
      <c r="Y132" s="243">
        <f>+IF(I132=0,"",'Ark1'!Y1641)</f>
        <v>5.4213957981163983</v>
      </c>
      <c r="Z132" s="243">
        <f>+IF(I132=0,"",'Ark1'!Z1641)</f>
        <v>0</v>
      </c>
      <c r="AA132" s="241">
        <f>+IF(I132=0,"",'Ark1'!AA1641)</f>
        <v>4.679456402901053</v>
      </c>
      <c r="AB132" s="242">
        <f>+IF(I132=0,"",'Ark1'!AC1641)</f>
        <v>1.1854270108750322</v>
      </c>
      <c r="AC132" s="243">
        <f>+IF(I132=0,"",'Ark1'!AE1641)</f>
        <v>17.284480216319228</v>
      </c>
      <c r="AD132" s="241">
        <f t="shared" si="11"/>
        <v>2.4583699589471246</v>
      </c>
      <c r="AE132" s="241">
        <f t="shared" si="12"/>
        <v>6.7774140752864156</v>
      </c>
      <c r="AF132" s="221"/>
      <c r="AG132" s="224"/>
      <c r="AI132" s="30"/>
      <c r="AJ132" s="28"/>
      <c r="AK132" s="247"/>
      <c r="AL132" s="29"/>
      <c r="AP132" s="29"/>
    </row>
    <row r="133" spans="1:42" ht="15" customHeight="1">
      <c r="A133" s="221"/>
      <c r="B133" s="302">
        <f>+'Ark1'!C1642</f>
        <v>2024</v>
      </c>
      <c r="C133" s="240">
        <f>+'Ark1'!L1642</f>
        <v>5</v>
      </c>
      <c r="D133" s="240" t="str">
        <f>VLOOKUP(C133,Klasse!$C$10:$D$26,2)</f>
        <v>O</v>
      </c>
      <c r="E133" s="240">
        <f>+'Ark1'!H1642</f>
        <v>2</v>
      </c>
      <c r="F133" s="240">
        <f>+'Ark1'!J1642</f>
        <v>143</v>
      </c>
      <c r="G133" s="240" t="str">
        <f>VLOOKUP(F133,RNR!$A$1:$B$25,2)</f>
        <v>Nordfjord</v>
      </c>
      <c r="H133" s="240" t="str">
        <f>+IF(I133=0,"",'Ark1'!Q1642)</f>
        <v/>
      </c>
      <c r="I133" s="376">
        <f>+'Ark1'!R1642</f>
        <v>0</v>
      </c>
      <c r="J133" s="241" t="str">
        <f>+IF(I133=0,"",'Ark1'!AG1642)</f>
        <v/>
      </c>
      <c r="K133" s="241"/>
      <c r="L133" s="241" t="str">
        <f>+IF(I133=0,"",'Ark1'!AH1642)</f>
        <v/>
      </c>
      <c r="M133" s="222"/>
      <c r="N133" s="33">
        <f>+IF(I129=0,"",'Ark1'!U1642)</f>
        <v>0</v>
      </c>
      <c r="O133" s="101"/>
      <c r="P133" s="391">
        <f>+'Ark1'!AJ1642</f>
        <v>0</v>
      </c>
      <c r="Q133" s="375"/>
      <c r="R133" s="272" t="str">
        <f>+IF(P133=0,"",'Ark1'!AK1642)</f>
        <v/>
      </c>
      <c r="S133" s="101"/>
      <c r="T133" s="272" t="str">
        <f>+IF(P133=0,"",'Ark1'!AL1642)</f>
        <v/>
      </c>
      <c r="U133" s="101"/>
      <c r="V133" s="242" t="str">
        <f>+IF(I133=0,"",'Ark1'!T1642)</f>
        <v/>
      </c>
      <c r="W133" s="243" t="str">
        <f>+IF(I133=0,"",'Ark1'!W1642)</f>
        <v/>
      </c>
      <c r="X133" s="243" t="str">
        <f>+IF(I133=0,"",'Ark1'!X1642)</f>
        <v/>
      </c>
      <c r="Y133" s="243" t="str">
        <f>+IF(I133=0,"",'Ark1'!Y1642)</f>
        <v/>
      </c>
      <c r="Z133" s="243" t="str">
        <f>+IF(I133=0,"",'Ark1'!Z1642)</f>
        <v/>
      </c>
      <c r="AA133" s="241" t="str">
        <f>+IF(I133=0,"",'Ark1'!AA1642)</f>
        <v/>
      </c>
      <c r="AB133" s="242" t="str">
        <f>+IF(I133=0,"",'Ark1'!AC1642)</f>
        <v/>
      </c>
      <c r="AC133" s="243" t="str">
        <f>+IF(I133=0,"",'Ark1'!AE1642)</f>
        <v/>
      </c>
      <c r="AD133" s="241" t="str">
        <f t="shared" si="11"/>
        <v/>
      </c>
      <c r="AE133" s="241" t="str">
        <f t="shared" si="12"/>
        <v/>
      </c>
      <c r="AF133" s="221"/>
      <c r="AG133" s="224"/>
      <c r="AI133" s="30"/>
      <c r="AJ133" s="28"/>
      <c r="AK133" s="247"/>
      <c r="AL133" s="29"/>
      <c r="AP133" s="29"/>
    </row>
    <row r="134" spans="1:42" ht="15" customHeight="1">
      <c r="A134" s="221"/>
      <c r="B134" s="302">
        <f>+'Ark1'!C1643</f>
        <v>2024</v>
      </c>
      <c r="C134" s="240">
        <f>+'Ark1'!L1643</f>
        <v>5</v>
      </c>
      <c r="D134" s="240" t="str">
        <f>VLOOKUP(C134,Klasse!$C$10:$D$26,2)</f>
        <v>O</v>
      </c>
      <c r="E134" s="240">
        <f>+'Ark1'!H1643</f>
        <v>2</v>
      </c>
      <c r="F134" s="240">
        <f>+'Ark1'!J1643</f>
        <v>147</v>
      </c>
      <c r="G134" s="240" t="str">
        <f>VLOOKUP(F134,RNR!$A$1:$B$25,2)</f>
        <v>Midt-Norge</v>
      </c>
      <c r="H134" s="240">
        <f>+IF(I134=0,"",'Ark1'!Q1643)</f>
        <v>139</v>
      </c>
      <c r="I134" s="376">
        <f>+'Ark1'!R1643</f>
        <v>1759</v>
      </c>
      <c r="J134" s="241">
        <f>+IF(I134=0,"",'Ark1'!AG1643)</f>
        <v>10.278134860348253</v>
      </c>
      <c r="K134" s="241"/>
      <c r="L134" s="241">
        <f>+IF(I134=0,"",'Ark1'!AH1643)</f>
        <v>6.4107040195164391</v>
      </c>
      <c r="M134" s="222"/>
      <c r="N134" s="33">
        <f>+IF(I130=0,"",'Ark1'!U1643)</f>
        <v>10.783172256964191</v>
      </c>
      <c r="O134" s="101"/>
      <c r="P134" s="391">
        <f>+'Ark1'!AJ1643</f>
        <v>1759</v>
      </c>
      <c r="Q134" s="375"/>
      <c r="R134" s="272">
        <f>+IF(P134=0,"",'Ark1'!AK1643)</f>
        <v>89.281694144400234</v>
      </c>
      <c r="S134" s="101"/>
      <c r="T134" s="272">
        <f>+IF(P134=0,"",'Ark1'!AL1643)</f>
        <v>14.59269824741512</v>
      </c>
      <c r="U134" s="101"/>
      <c r="V134" s="242">
        <f>+IF(I134=0,"",'Ark1'!T1643)</f>
        <v>4.7436043206367264</v>
      </c>
      <c r="W134" s="243">
        <f>+IF(I134=0,"",'Ark1'!W1643)</f>
        <v>5.6850483229107442E-2</v>
      </c>
      <c r="X134" s="243">
        <f>+IF(I134=0,"",'Ark1'!X1643)</f>
        <v>9.0392268334280867</v>
      </c>
      <c r="Y134" s="243">
        <f>+IF(I134=0,"",'Ark1'!Y1643)</f>
        <v>3.8089823763502002</v>
      </c>
      <c r="Z134" s="243">
        <f>+IF(I134=0,"",'Ark1'!Z1643)</f>
        <v>0</v>
      </c>
      <c r="AA134" s="241">
        <f>+IF(I134=0,"",'Ark1'!AA1643)</f>
        <v>4.0950657297239372</v>
      </c>
      <c r="AB134" s="242">
        <f>+IF(I134=0,"",'Ark1'!AC1643)</f>
        <v>1.0330979558395963</v>
      </c>
      <c r="AC134" s="243">
        <f>+IF(I134=0,"",'Ark1'!AE1643)</f>
        <v>15.514212619751024</v>
      </c>
      <c r="AD134" s="241">
        <f t="shared" si="11"/>
        <v>2.1566344513928382</v>
      </c>
      <c r="AE134" s="241">
        <f t="shared" si="12"/>
        <v>12.654676258992806</v>
      </c>
      <c r="AF134" s="221"/>
      <c r="AG134" s="224"/>
      <c r="AI134" s="30"/>
      <c r="AJ134" s="28"/>
      <c r="AK134" s="247"/>
      <c r="AL134" s="29"/>
      <c r="AP134" s="29"/>
    </row>
    <row r="135" spans="1:42" ht="15" customHeight="1">
      <c r="A135" s="221"/>
      <c r="B135" s="302">
        <f>+'Ark1'!C1644</f>
        <v>2024</v>
      </c>
      <c r="C135" s="240">
        <f>+'Ark1'!L1644</f>
        <v>5</v>
      </c>
      <c r="D135" s="240" t="str">
        <f>VLOOKUP(C135,Klasse!$C$10:$D$26,2)</f>
        <v>O</v>
      </c>
      <c r="E135" s="240">
        <f>+'Ark1'!H1644</f>
        <v>1</v>
      </c>
      <c r="F135" s="240">
        <f>+'Ark1'!J1644</f>
        <v>155</v>
      </c>
      <c r="G135" s="240" t="str">
        <f>VLOOKUP(F135,RNR!$A$1:$B$25,2)</f>
        <v>Målselv</v>
      </c>
      <c r="H135" s="240">
        <f>+IF(I135=0,"",'Ark1'!Q1644)</f>
        <v>236</v>
      </c>
      <c r="I135" s="376">
        <f>+'Ark1'!R1644</f>
        <v>1233</v>
      </c>
      <c r="J135" s="241">
        <f>+IF(I135=0,"",'Ark1'!AG1644)</f>
        <v>2.2156732376143338</v>
      </c>
      <c r="K135" s="241"/>
      <c r="L135" s="241">
        <f>+IF(I135=0,"",'Ark1'!AH1644)</f>
        <v>1.5025629330247001</v>
      </c>
      <c r="M135" s="222"/>
      <c r="N135" s="33">
        <f>+IF(I131=0,"",'Ark1'!U1644)</f>
        <v>14.988321167883184</v>
      </c>
      <c r="O135" s="101"/>
      <c r="P135" s="391">
        <f>+'Ark1'!AJ1644</f>
        <v>1198</v>
      </c>
      <c r="Q135" s="375"/>
      <c r="R135" s="272">
        <f>+IF(P135=0,"",'Ark1'!AK1644)</f>
        <v>97.002003338898064</v>
      </c>
      <c r="S135" s="101"/>
      <c r="T135" s="272">
        <f>+IF(P135=0,"",'Ark1'!AL1644)</f>
        <v>15.613298195771709</v>
      </c>
      <c r="U135" s="101"/>
      <c r="V135" s="242">
        <f>+IF(I135=0,"",'Ark1'!T1644)</f>
        <v>4.1021897810218988</v>
      </c>
      <c r="W135" s="243">
        <f>+IF(I135=0,"",'Ark1'!W1644)</f>
        <v>0.16220600162206003</v>
      </c>
      <c r="X135" s="243">
        <f>+IF(I135=0,"",'Ark1'!X1644)</f>
        <v>30.981346309813471</v>
      </c>
      <c r="Y135" s="243">
        <f>+IF(I135=0,"",'Ark1'!Y1644)</f>
        <v>15.977291159772912</v>
      </c>
      <c r="Z135" s="243">
        <f>+IF(I135=0,"",'Ark1'!Z1644)</f>
        <v>0</v>
      </c>
      <c r="AA135" s="241">
        <f>+IF(I135=0,"",'Ark1'!AA1644)</f>
        <v>6.2803373577785155</v>
      </c>
      <c r="AB135" s="242">
        <f>+IF(I135=0,"",'Ark1'!AC1644)</f>
        <v>1.1855866239188431</v>
      </c>
      <c r="AC135" s="243">
        <f>+IF(I135=0,"",'Ark1'!AE1644)</f>
        <v>-4.7166875400450792</v>
      </c>
      <c r="AD135" s="241">
        <f t="shared" si="11"/>
        <v>2.9976642335766366</v>
      </c>
      <c r="AE135" s="241">
        <f t="shared" si="12"/>
        <v>5.2245762711864403</v>
      </c>
      <c r="AF135" s="221"/>
      <c r="AG135" s="224"/>
      <c r="AI135" s="30"/>
      <c r="AJ135" s="28"/>
      <c r="AK135" s="247"/>
      <c r="AL135" s="29"/>
      <c r="AP135" s="29"/>
    </row>
    <row r="136" spans="1:42" ht="15" customHeight="1">
      <c r="A136" s="221"/>
      <c r="B136" s="302">
        <f>+'Ark1'!C1645</f>
        <v>2024</v>
      </c>
      <c r="C136" s="240">
        <f>+'Ark1'!L1645</f>
        <v>5</v>
      </c>
      <c r="D136" s="240" t="str">
        <f>VLOOKUP(C136,Klasse!$C$10:$D$26,2)</f>
        <v>O</v>
      </c>
      <c r="E136" s="240">
        <f>+'Ark1'!H1645</f>
        <v>2</v>
      </c>
      <c r="F136" s="240">
        <f>+'Ark1'!J1645</f>
        <v>160</v>
      </c>
      <c r="G136" s="240" t="str">
        <f>VLOOKUP(F136,RNR!$A$1:$B$25,2)</f>
        <v>Oslo</v>
      </c>
      <c r="H136" s="240">
        <f>+IF(I136=0,"",'Ark1'!Q1645)</f>
        <v>280</v>
      </c>
      <c r="I136" s="376">
        <f>+'Ark1'!R1645</f>
        <v>1570</v>
      </c>
      <c r="J136" s="241">
        <f>+IF(I136=0,"",'Ark1'!AG1645)</f>
        <v>4.1466377898684694</v>
      </c>
      <c r="K136" s="241"/>
      <c r="L136" s="241">
        <f>+IF(I136=0,"",'Ark1'!AH1645)</f>
        <v>2.9944419232652888</v>
      </c>
      <c r="M136" s="222"/>
      <c r="N136" s="33">
        <f>+IF(I132=0,"",'Ark1'!U1645)</f>
        <v>14.856942675159251</v>
      </c>
      <c r="O136" s="101"/>
      <c r="P136" s="391">
        <f>+'Ark1'!AJ1645</f>
        <v>1567</v>
      </c>
      <c r="Q136" s="375"/>
      <c r="R136" s="272">
        <f>+IF(P136=0,"",'Ark1'!AK1645)</f>
        <v>97.479132099553354</v>
      </c>
      <c r="S136" s="101"/>
      <c r="T136" s="272">
        <f>+IF(P136=0,"",'Ark1'!AL1645)</f>
        <v>15.289706119348084</v>
      </c>
      <c r="U136" s="101"/>
      <c r="V136" s="242">
        <f>+IF(I136=0,"",'Ark1'!T1645)</f>
        <v>4.2687898089171972</v>
      </c>
      <c r="W136" s="243">
        <f>+IF(I136=0,"",'Ark1'!W1645)</f>
        <v>6.3694267515923567E-2</v>
      </c>
      <c r="X136" s="243">
        <f>+IF(I136=0,"",'Ark1'!X1645)</f>
        <v>32.038216560509561</v>
      </c>
      <c r="Y136" s="243">
        <f>+IF(I136=0,"",'Ark1'!Y1645)</f>
        <v>12.611464968152868</v>
      </c>
      <c r="Z136" s="243">
        <f>+IF(I136=0,"",'Ark1'!Z1645)</f>
        <v>0</v>
      </c>
      <c r="AA136" s="241">
        <f>+IF(I136=0,"",'Ark1'!AA1645)</f>
        <v>5.7463746158784623</v>
      </c>
      <c r="AB136" s="242">
        <f>+IF(I136=0,"",'Ark1'!AC1645)</f>
        <v>1.1871312905667344</v>
      </c>
      <c r="AC136" s="243">
        <f>+IF(I136=0,"",'Ark1'!AE1645)</f>
        <v>27.469194743060957</v>
      </c>
      <c r="AD136" s="241">
        <f t="shared" si="11"/>
        <v>2.9713885350318501</v>
      </c>
      <c r="AE136" s="241">
        <f t="shared" si="12"/>
        <v>5.6071428571428568</v>
      </c>
      <c r="AF136" s="221"/>
      <c r="AG136" s="224"/>
      <c r="AI136" s="30"/>
      <c r="AJ136" s="28"/>
      <c r="AK136" s="247"/>
      <c r="AL136" s="29"/>
      <c r="AP136" s="29"/>
    </row>
    <row r="137" spans="1:42" ht="15" customHeight="1">
      <c r="A137" s="221"/>
      <c r="B137" s="302">
        <f>+'Ark1'!C1646</f>
        <v>2024</v>
      </c>
      <c r="C137" s="240">
        <f>+'Ark1'!L1646</f>
        <v>5</v>
      </c>
      <c r="D137" s="240" t="str">
        <f>VLOOKUP(C137,Klasse!$C$10:$D$26,2)</f>
        <v>O</v>
      </c>
      <c r="E137" s="240">
        <f>+'Ark1'!H1646</f>
        <v>1</v>
      </c>
      <c r="F137" s="240">
        <f>+'Ark1'!J1646</f>
        <v>171</v>
      </c>
      <c r="G137" s="240" t="str">
        <f>VLOOKUP(F137,RNR!$A$1:$B$25,2)</f>
        <v>Prima</v>
      </c>
      <c r="H137" s="240">
        <f>+IF(I137=0,"",'Ark1'!Q1646)</f>
        <v>82</v>
      </c>
      <c r="I137" s="376">
        <f>+'Ark1'!R1646</f>
        <v>276</v>
      </c>
      <c r="J137" s="241">
        <f>+IF(I137=0,"",'Ark1'!AG1646)</f>
        <v>1.2194044358045422</v>
      </c>
      <c r="K137" s="241"/>
      <c r="L137" s="241">
        <f>+IF(I137=0,"",'Ark1'!AH1646)</f>
        <v>1.02083699710081</v>
      </c>
      <c r="M137" s="222"/>
      <c r="N137" s="33" t="str">
        <f>+IF(I133=0,"",'Ark1'!U1646)</f>
        <v/>
      </c>
      <c r="O137" s="101"/>
      <c r="P137" s="391">
        <f>+'Ark1'!AJ1646</f>
        <v>276</v>
      </c>
      <c r="Q137" s="375"/>
      <c r="R137" s="272">
        <f>+IF(P137=0,"",'Ark1'!AK1646)</f>
        <v>103.9449275362319</v>
      </c>
      <c r="S137" s="101"/>
      <c r="T137" s="272">
        <f>+IF(P137=0,"",'Ark1'!AL1646)</f>
        <v>15.734446654289869</v>
      </c>
      <c r="U137" s="101"/>
      <c r="V137" s="242">
        <f>+IF(I137=0,"",'Ark1'!T1646)</f>
        <v>3.942028985507247</v>
      </c>
      <c r="W137" s="243">
        <f>+IF(I137=0,"",'Ark1'!W1646)</f>
        <v>0</v>
      </c>
      <c r="X137" s="243">
        <f>+IF(I137=0,"",'Ark1'!X1646)</f>
        <v>54.710144927536241</v>
      </c>
      <c r="Y137" s="243">
        <f>+IF(I137=0,"",'Ark1'!Y1646)</f>
        <v>31.884057971014496</v>
      </c>
      <c r="Z137" s="243">
        <f>+IF(I137=0,"",'Ark1'!Z1646)</f>
        <v>0</v>
      </c>
      <c r="AA137" s="241">
        <f>+IF(I137=0,"",'Ark1'!AA1646)</f>
        <v>6.2272128600362047</v>
      </c>
      <c r="AB137" s="242">
        <f>+IF(I137=0,"",'Ark1'!AC1646)</f>
        <v>1.0269422456844564</v>
      </c>
      <c r="AC137" s="243">
        <f>+IF(I137=0,"",'Ark1'!AE1646)</f>
        <v>28.432953832873121</v>
      </c>
      <c r="AD137" s="241" t="e">
        <f t="shared" si="11"/>
        <v>#VALUE!</v>
      </c>
      <c r="AE137" s="241">
        <f t="shared" si="12"/>
        <v>3.3658536585365852</v>
      </c>
      <c r="AF137" s="221"/>
      <c r="AG137" s="224"/>
      <c r="AI137" s="30"/>
      <c r="AJ137" s="28"/>
      <c r="AK137" s="247"/>
      <c r="AL137" s="29"/>
      <c r="AP137" s="29"/>
    </row>
    <row r="138" spans="1:42" ht="15" customHeight="1">
      <c r="A138" s="221"/>
      <c r="B138" s="302">
        <f>+'Ark1'!C1647</f>
        <v>2024</v>
      </c>
      <c r="C138" s="240">
        <f>+'Ark1'!L1647</f>
        <v>5</v>
      </c>
      <c r="D138" s="240" t="str">
        <f>VLOOKUP(C138,Klasse!$C$10:$D$26,2)</f>
        <v>O</v>
      </c>
      <c r="E138" s="240">
        <f>+'Ark1'!H1647</f>
        <v>2</v>
      </c>
      <c r="F138" s="240">
        <f>+'Ark1'!J1647</f>
        <v>175</v>
      </c>
      <c r="G138" s="240" t="str">
        <f>VLOOKUP(F138,RNR!$A$1:$B$25,2)</f>
        <v>Ole Ringdal</v>
      </c>
      <c r="H138" s="240">
        <f>+IF(I138=0,"",'Ark1'!Q1647)</f>
        <v>246</v>
      </c>
      <c r="I138" s="376">
        <f>+'Ark1'!R1647</f>
        <v>1404</v>
      </c>
      <c r="J138" s="241">
        <f>+IF(I138=0,"",'Ark1'!AG1647)</f>
        <v>8.0782508630609886</v>
      </c>
      <c r="K138" s="241"/>
      <c r="L138" s="241">
        <f>+IF(I138=0,"",'Ark1'!AH1647)</f>
        <v>5.1038456007852639</v>
      </c>
      <c r="M138" s="222"/>
      <c r="N138" s="33">
        <f>+IF(I134=0,"",'Ark1'!U1647)</f>
        <v>11.628988603988637</v>
      </c>
      <c r="O138" s="101"/>
      <c r="P138" s="391">
        <f>+'Ark1'!AJ1647</f>
        <v>1265</v>
      </c>
      <c r="Q138" s="375"/>
      <c r="R138" s="272">
        <f>+IF(P138=0,"",'Ark1'!AK1647)</f>
        <v>90.18379446640327</v>
      </c>
      <c r="S138" s="101"/>
      <c r="T138" s="272">
        <f>+IF(P138=0,"",'Ark1'!AL1647)</f>
        <v>15.099309399149915</v>
      </c>
      <c r="U138" s="101"/>
      <c r="V138" s="242">
        <f>+IF(I138=0,"",'Ark1'!T1647)</f>
        <v>4.2215099715099722</v>
      </c>
      <c r="W138" s="243">
        <f>+IF(I138=0,"",'Ark1'!W1647)</f>
        <v>0</v>
      </c>
      <c r="X138" s="243">
        <f>+IF(I138=0,"",'Ark1'!X1647)</f>
        <v>11.965811965811964</v>
      </c>
      <c r="Y138" s="243">
        <f>+IF(I138=0,"",'Ark1'!Y1647)</f>
        <v>3.4188034188034186</v>
      </c>
      <c r="Z138" s="243">
        <f>+IF(I138=0,"",'Ark1'!Z1647)</f>
        <v>0</v>
      </c>
      <c r="AA138" s="241">
        <f>+IF(I138=0,"",'Ark1'!AA1647)</f>
        <v>4.326947148585254</v>
      </c>
      <c r="AB138" s="242">
        <f>+IF(I138=0,"",'Ark1'!AC1647)</f>
        <v>1.1017049720057388</v>
      </c>
      <c r="AC138" s="243">
        <f>+IF(I138=0,"",'Ark1'!AE1647)</f>
        <v>4.8213000070749201</v>
      </c>
      <c r="AD138" s="241">
        <f t="shared" si="11"/>
        <v>2.3257977207977274</v>
      </c>
      <c r="AE138" s="241">
        <f t="shared" si="12"/>
        <v>5.7073170731707314</v>
      </c>
      <c r="AF138" s="221"/>
      <c r="AG138" s="224"/>
      <c r="AI138" s="30"/>
      <c r="AJ138" s="28"/>
      <c r="AK138" s="247"/>
      <c r="AL138" s="29"/>
      <c r="AP138" s="29"/>
    </row>
    <row r="139" spans="1:42" ht="15" customHeight="1">
      <c r="A139" s="221"/>
      <c r="B139" s="302">
        <f>+'Ark1'!C1648</f>
        <v>2024</v>
      </c>
      <c r="C139" s="240">
        <f>+'Ark1'!L1648</f>
        <v>5</v>
      </c>
      <c r="D139" s="240" t="str">
        <f>VLOOKUP(C139,Klasse!$C$10:$D$26,2)</f>
        <v>O</v>
      </c>
      <c r="E139" s="240">
        <f>+'Ark1'!H1648</f>
        <v>2</v>
      </c>
      <c r="F139" s="240">
        <f>+'Ark1'!J1648</f>
        <v>177</v>
      </c>
      <c r="G139" s="240" t="str">
        <f>VLOOKUP(F139,RNR!$A$1:$B$25,2)</f>
        <v>Slakthuset</v>
      </c>
      <c r="H139" s="240">
        <f>+IF(I139=0,"",'Ark1'!Q1648)</f>
        <v>275</v>
      </c>
      <c r="I139" s="376">
        <f>+'Ark1'!R1648</f>
        <v>1907</v>
      </c>
      <c r="J139" s="241">
        <f>+IF(I139=0,"",'Ark1'!AG1648)</f>
        <v>4.7110847599990118</v>
      </c>
      <c r="K139" s="241"/>
      <c r="L139" s="241">
        <f>+IF(I139=0,"",'Ark1'!AH1648)</f>
        <v>3.2802200189189938</v>
      </c>
      <c r="M139" s="222"/>
      <c r="N139" s="33">
        <f>+IF(I135=0,"",'Ark1'!U1648)</f>
        <v>14.214263240692176</v>
      </c>
      <c r="O139" s="101"/>
      <c r="P139" s="391">
        <f>+'Ark1'!AJ1648</f>
        <v>1907</v>
      </c>
      <c r="Q139" s="375"/>
      <c r="R139" s="272">
        <f>+IF(P139=0,"",'Ark1'!AK1648)</f>
        <v>96.29821709491344</v>
      </c>
      <c r="S139" s="101"/>
      <c r="T139" s="272">
        <f>+IF(P139=0,"",'Ark1'!AL1648)</f>
        <v>15.032657882681995</v>
      </c>
      <c r="U139" s="101"/>
      <c r="V139" s="242">
        <f>+IF(I139=0,"",'Ark1'!T1648)</f>
        <v>4.5679077084425801</v>
      </c>
      <c r="W139" s="243">
        <f>+IF(I139=0,"",'Ark1'!W1648)</f>
        <v>0</v>
      </c>
      <c r="X139" s="243">
        <f>+IF(I139=0,"",'Ark1'!X1648)</f>
        <v>29.417933927635019</v>
      </c>
      <c r="Y139" s="243">
        <f>+IF(I139=0,"",'Ark1'!Y1648)</f>
        <v>14.001048767697952</v>
      </c>
      <c r="Z139" s="243">
        <f>+IF(I139=0,"",'Ark1'!Z1648)</f>
        <v>0.10487676979549028</v>
      </c>
      <c r="AA139" s="241">
        <f>+IF(I139=0,"",'Ark1'!AA1648)</f>
        <v>6.1432203941963239</v>
      </c>
      <c r="AB139" s="242">
        <f>+IF(I139=0,"",'Ark1'!AC1648)</f>
        <v>1.0086037719683998</v>
      </c>
      <c r="AC139" s="243">
        <f>+IF(I139=0,"",'Ark1'!AE1648)</f>
        <v>23.273295283518753</v>
      </c>
      <c r="AD139" s="241">
        <f t="shared" si="11"/>
        <v>2.8428526481384351</v>
      </c>
      <c r="AE139" s="241">
        <f t="shared" si="12"/>
        <v>6.9345454545454546</v>
      </c>
      <c r="AF139" s="221"/>
      <c r="AG139" s="224"/>
      <c r="AI139" s="30"/>
      <c r="AJ139" s="28"/>
      <c r="AK139" s="247"/>
      <c r="AL139" s="29"/>
      <c r="AP139" s="29"/>
    </row>
    <row r="140" spans="1:42" ht="15" customHeight="1">
      <c r="A140" s="221"/>
      <c r="B140" s="302">
        <f>+'Ark1'!C1649</f>
        <v>2024</v>
      </c>
      <c r="C140" s="240">
        <f>+'Ark1'!L1649</f>
        <v>5</v>
      </c>
      <c r="D140" s="240" t="str">
        <f>VLOOKUP(C140,Klasse!$C$10:$D$26,2)</f>
        <v>O</v>
      </c>
      <c r="E140" s="240">
        <f>+'Ark1'!H1649</f>
        <v>2</v>
      </c>
      <c r="F140" s="240">
        <f>+'Ark1'!J1649</f>
        <v>178</v>
      </c>
      <c r="G140" s="240" t="str">
        <f>VLOOKUP(F140,RNR!$A$1:$B$25,2)</f>
        <v>Røros</v>
      </c>
      <c r="H140" s="240">
        <f>+IF(I140=0,"",'Ark1'!Q1649)</f>
        <v>93</v>
      </c>
      <c r="I140" s="376">
        <f>+'Ark1'!R1649</f>
        <v>520</v>
      </c>
      <c r="J140" s="241">
        <f>+IF(I140=0,"",'Ark1'!AG1649)</f>
        <v>3.1433234600737459</v>
      </c>
      <c r="K140" s="241"/>
      <c r="L140" s="241">
        <f>+IF(I140=0,"",'Ark1'!AH1649)</f>
        <v>2.2421493804835264</v>
      </c>
      <c r="M140" s="222"/>
      <c r="N140" s="33">
        <f>+IF(I136=0,"",'Ark1'!U1649)</f>
        <v>14.411346153846155</v>
      </c>
      <c r="O140" s="101"/>
      <c r="P140" s="391">
        <f>+'Ark1'!AJ1649</f>
        <v>520</v>
      </c>
      <c r="Q140" s="375"/>
      <c r="R140" s="272">
        <f>+IF(P140=0,"",'Ark1'!AK1649)</f>
        <v>96.742115384615445</v>
      </c>
      <c r="S140" s="101"/>
      <c r="T140" s="272">
        <f>+IF(P140=0,"",'Ark1'!AL1649)</f>
        <v>15.099334554321413</v>
      </c>
      <c r="U140" s="101"/>
      <c r="V140" s="242">
        <f>+IF(I140=0,"",'Ark1'!T1649)</f>
        <v>4.1403846153846144</v>
      </c>
      <c r="W140" s="243">
        <f>+IF(I140=0,"",'Ark1'!W1649)</f>
        <v>0.19230769230769224</v>
      </c>
      <c r="X140" s="243">
        <f>+IF(I140=0,"",'Ark1'!X1649)</f>
        <v>25.38461538461539</v>
      </c>
      <c r="Y140" s="243">
        <f>+IF(I140=0,"",'Ark1'!Y1649)</f>
        <v>15.769230769230772</v>
      </c>
      <c r="Z140" s="243">
        <f>+IF(I140=0,"",'Ark1'!Z1649)</f>
        <v>0</v>
      </c>
      <c r="AA140" s="241">
        <f>+IF(I140=0,"",'Ark1'!AA1649)</f>
        <v>6.0175773073063468</v>
      </c>
      <c r="AB140" s="242">
        <f>+IF(I140=0,"",'Ark1'!AC1649)</f>
        <v>1.1625170991934528</v>
      </c>
      <c r="AC140" s="243">
        <f>+IF(I140=0,"",'Ark1'!AE1649)</f>
        <v>22.804973542103024</v>
      </c>
      <c r="AD140" s="241">
        <f t="shared" si="11"/>
        <v>2.8822692307692312</v>
      </c>
      <c r="AE140" s="241">
        <f t="shared" si="12"/>
        <v>5.591397849462366</v>
      </c>
      <c r="AF140" s="221"/>
      <c r="AG140" s="224"/>
      <c r="AI140" s="30"/>
      <c r="AJ140" s="28"/>
      <c r="AK140" s="247"/>
      <c r="AL140" s="29"/>
      <c r="AP140" s="29"/>
    </row>
    <row r="141" spans="1:42" ht="15" customHeight="1">
      <c r="A141" s="221"/>
      <c r="B141" s="302">
        <f>+'Ark1'!C1650</f>
        <v>2024</v>
      </c>
      <c r="C141" s="240">
        <f>+'Ark1'!L1650</f>
        <v>5</v>
      </c>
      <c r="D141" s="240" t="str">
        <f>VLOOKUP(C141,Klasse!$C$10:$D$26,2)</f>
        <v>O</v>
      </c>
      <c r="E141" s="240">
        <f>+'Ark1'!H1650</f>
        <v>2</v>
      </c>
      <c r="F141" s="240">
        <f>+'Ark1'!J1650</f>
        <v>181</v>
      </c>
      <c r="G141" s="240" t="str">
        <f>VLOOKUP(F141,RNR!$A$1:$B$25,2)</f>
        <v>Horns</v>
      </c>
      <c r="H141" s="240">
        <f>+IF(I141=0,"",'Ark1'!Q1650)</f>
        <v>192</v>
      </c>
      <c r="I141" s="376">
        <f>+'Ark1'!R1650</f>
        <v>1740</v>
      </c>
      <c r="J141" s="241">
        <f>+IF(I141=0,"",'Ark1'!AG1650)</f>
        <v>5.9485145806980952</v>
      </c>
      <c r="K141" s="241"/>
      <c r="L141" s="241">
        <f>+IF(I141=0,"",'Ark1'!AH1650)</f>
        <v>3.6036869668979503</v>
      </c>
      <c r="M141" s="222"/>
      <c r="N141" s="33">
        <f>+IF(I137=0,"",'Ark1'!U1650)</f>
        <v>11.99678160919539</v>
      </c>
      <c r="O141" s="101"/>
      <c r="P141" s="391">
        <f>+'Ark1'!AJ1650</f>
        <v>1696</v>
      </c>
      <c r="Q141" s="375"/>
      <c r="R141" s="272">
        <f>+IF(P141=0,"",'Ark1'!AK1650)</f>
        <v>91.807783018867681</v>
      </c>
      <c r="S141" s="101"/>
      <c r="T141" s="272">
        <f>+IF(P141=0,"",'Ark1'!AL1650)</f>
        <v>14.921037830600378</v>
      </c>
      <c r="U141" s="101"/>
      <c r="V141" s="242">
        <f>+IF(I141=0,"",'Ark1'!T1650)</f>
        <v>4.4695402298850562</v>
      </c>
      <c r="W141" s="243">
        <f>+IF(I141=0,"",'Ark1'!W1650)</f>
        <v>0</v>
      </c>
      <c r="X141" s="243">
        <f>+IF(I141=0,"",'Ark1'!X1650)</f>
        <v>15.689655172413788</v>
      </c>
      <c r="Y141" s="243">
        <f>+IF(I141=0,"",'Ark1'!Y1650)</f>
        <v>4.2528735632183903</v>
      </c>
      <c r="Z141" s="243">
        <f>+IF(I141=0,"",'Ark1'!Z1650)</f>
        <v>0</v>
      </c>
      <c r="AA141" s="241">
        <f>+IF(I141=0,"",'Ark1'!AA1650)</f>
        <v>4.4982654369002644</v>
      </c>
      <c r="AB141" s="242">
        <f>+IF(I141=0,"",'Ark1'!AC1650)</f>
        <v>1.0320679030119768</v>
      </c>
      <c r="AC141" s="243">
        <f>+IF(I141=0,"",'Ark1'!AE1650)</f>
        <v>20.704806115890289</v>
      </c>
      <c r="AD141" s="241">
        <f t="shared" si="11"/>
        <v>2.3993563218390781</v>
      </c>
      <c r="AE141" s="241">
        <f t="shared" si="12"/>
        <v>9.0625</v>
      </c>
      <c r="AF141" s="221"/>
      <c r="AG141" s="224"/>
      <c r="AI141" s="30"/>
      <c r="AJ141" s="28"/>
      <c r="AK141" s="247"/>
      <c r="AL141" s="29"/>
      <c r="AP141" s="29"/>
    </row>
    <row r="142" spans="1:42" ht="15" customHeight="1">
      <c r="A142" s="221"/>
      <c r="B142" s="302">
        <f>+'Ark1'!C1651</f>
        <v>2024</v>
      </c>
      <c r="C142" s="240">
        <f>+'Ark1'!L1651</f>
        <v>5</v>
      </c>
      <c r="D142" s="240" t="str">
        <f>VLOOKUP(C142,Klasse!$C$10:$D$26,2)</f>
        <v>O</v>
      </c>
      <c r="E142" s="240">
        <f>+'Ark1'!H1651</f>
        <v>1</v>
      </c>
      <c r="F142" s="240">
        <f>+'Ark1'!J1651</f>
        <v>262</v>
      </c>
      <c r="G142" s="240" t="str">
        <f>VLOOKUP(F142,RNR!$A$1:$B$25,2)</f>
        <v>Strilalam</v>
      </c>
      <c r="H142" s="240" t="str">
        <f>+IF(I142=0,"",'Ark1'!Q1651)</f>
        <v/>
      </c>
      <c r="I142" s="376">
        <f>+'Ark1'!R1651</f>
        <v>0</v>
      </c>
      <c r="J142" s="241" t="str">
        <f>+IF(I142=0,"",'Ark1'!AG1651)</f>
        <v/>
      </c>
      <c r="K142" s="241"/>
      <c r="L142" s="241" t="str">
        <f>+IF(I142=0,"",'Ark1'!AH1651)</f>
        <v/>
      </c>
      <c r="M142" s="222"/>
      <c r="N142" s="33">
        <f>+IF(I138=0,"",'Ark1'!U1651)</f>
        <v>0</v>
      </c>
      <c r="O142" s="101"/>
      <c r="P142" s="391">
        <f>+'Ark1'!AJ1651</f>
        <v>0</v>
      </c>
      <c r="Q142" s="375"/>
      <c r="R142" s="272" t="str">
        <f>+IF(P142=0,"",'Ark1'!AK1651)</f>
        <v/>
      </c>
      <c r="S142" s="101"/>
      <c r="T142" s="272" t="str">
        <f>+IF(P142=0,"",'Ark1'!AL1651)</f>
        <v/>
      </c>
      <c r="U142" s="101"/>
      <c r="V142" s="242" t="str">
        <f>+IF(I142=0,"",'Ark1'!T1651)</f>
        <v/>
      </c>
      <c r="W142" s="243" t="str">
        <f>+IF(I142=0,"",'Ark1'!W1651)</f>
        <v/>
      </c>
      <c r="X142" s="243" t="str">
        <f>+IF(I142=0,"",'Ark1'!X1651)</f>
        <v/>
      </c>
      <c r="Y142" s="243" t="str">
        <f>+IF(I142=0,"",'Ark1'!Y1651)</f>
        <v/>
      </c>
      <c r="Z142" s="243" t="str">
        <f>+IF(I142=0,"",'Ark1'!Z1651)</f>
        <v/>
      </c>
      <c r="AA142" s="241" t="str">
        <f>+IF(I142=0,"",'Ark1'!AA1651)</f>
        <v/>
      </c>
      <c r="AB142" s="242" t="str">
        <f>+IF(I142=0,"",'Ark1'!AC1651)</f>
        <v/>
      </c>
      <c r="AC142" s="243" t="str">
        <f>+IF(I142=0,"",'Ark1'!AE1651)</f>
        <v/>
      </c>
      <c r="AD142" s="241" t="str">
        <f t="shared" si="11"/>
        <v/>
      </c>
      <c r="AE142" s="241" t="str">
        <f t="shared" si="12"/>
        <v/>
      </c>
      <c r="AF142" s="221"/>
      <c r="AG142" s="224"/>
      <c r="AI142" s="30"/>
      <c r="AJ142" s="28"/>
      <c r="AK142" s="247"/>
      <c r="AL142" s="29"/>
      <c r="AP142" s="29"/>
    </row>
    <row r="143" spans="1:42" ht="15" customHeight="1">
      <c r="A143" s="221"/>
      <c r="B143" s="302">
        <f>+'Ark1'!C1652</f>
        <v>2024</v>
      </c>
      <c r="C143" s="240">
        <f>+'Ark1'!L1652</f>
        <v>5</v>
      </c>
      <c r="D143" s="240" t="str">
        <f>VLOOKUP(C143,Klasse!$C$10:$D$26,2)</f>
        <v>O</v>
      </c>
      <c r="E143" s="240">
        <f>+'Ark1'!H1652</f>
        <v>2</v>
      </c>
      <c r="F143" s="240">
        <f>+'Ark1'!J1652</f>
        <v>267</v>
      </c>
      <c r="G143" s="240" t="str">
        <f>VLOOKUP(F143,RNR!$A$1:$B$25,2)</f>
        <v>Dalpro</v>
      </c>
      <c r="H143" s="240">
        <f>+IF(I143=0,"",'Ark1'!Q1652)</f>
        <v>21</v>
      </c>
      <c r="I143" s="376">
        <f>+'Ark1'!R1652</f>
        <v>536</v>
      </c>
      <c r="J143" s="241">
        <f>+IF(I143=0,"",'Ark1'!AG1652)</f>
        <v>31.641086186540726</v>
      </c>
      <c r="K143" s="241"/>
      <c r="L143" s="241">
        <f>+IF(I143=0,"",'Ark1'!AH1652)</f>
        <v>29.223507682836129</v>
      </c>
      <c r="M143" s="222"/>
      <c r="N143" s="33">
        <f>+IF(I139=0,"",'Ark1'!U1652)</f>
        <v>10.627052238805971</v>
      </c>
      <c r="O143" s="101"/>
      <c r="P143" s="391">
        <f>+'Ark1'!AJ1652</f>
        <v>535</v>
      </c>
      <c r="Q143" s="375"/>
      <c r="R143" s="272">
        <f>+IF(P143=0,"",'Ark1'!AK1652)</f>
        <v>89.928224299065477</v>
      </c>
      <c r="S143" s="101"/>
      <c r="T143" s="272">
        <f>+IF(P143=0,"",'Ark1'!AL1652)</f>
        <v>14.3769750194324</v>
      </c>
      <c r="U143" s="101"/>
      <c r="V143" s="242">
        <f>+IF(I143=0,"",'Ark1'!T1652)</f>
        <v>4.8432835820895512</v>
      </c>
      <c r="W143" s="243">
        <f>+IF(I143=0,"",'Ark1'!W1652)</f>
        <v>0</v>
      </c>
      <c r="X143" s="243">
        <f>+IF(I143=0,"",'Ark1'!X1652)</f>
        <v>6.716417910447765</v>
      </c>
      <c r="Y143" s="243">
        <f>+IF(I143=0,"",'Ark1'!Y1652)</f>
        <v>0</v>
      </c>
      <c r="Z143" s="243">
        <f>+IF(I143=0,"",'Ark1'!Z1652)</f>
        <v>0</v>
      </c>
      <c r="AA143" s="241">
        <f>+IF(I143=0,"",'Ark1'!AA1652)</f>
        <v>2.5662264468233396</v>
      </c>
      <c r="AB143" s="242">
        <f>+IF(I143=0,"",'Ark1'!AC1652)</f>
        <v>0.66191127163804864</v>
      </c>
      <c r="AC143" s="243">
        <f>+IF(I143=0,"",'Ark1'!AE1652)</f>
        <v>37.571495034720463</v>
      </c>
      <c r="AD143" s="241">
        <f t="shared" si="11"/>
        <v>2.1254104477611944</v>
      </c>
      <c r="AE143" s="241">
        <f t="shared" si="12"/>
        <v>25.523809523809526</v>
      </c>
      <c r="AF143" s="221"/>
      <c r="AG143" s="224"/>
      <c r="AI143" s="30"/>
      <c r="AJ143" s="28"/>
      <c r="AK143" s="247"/>
      <c r="AL143" s="29"/>
      <c r="AP143" s="29"/>
    </row>
    <row r="144" spans="1:42" ht="15" customHeight="1">
      <c r="A144" s="221"/>
      <c r="B144" s="302">
        <f>+'Ark1'!C1653</f>
        <v>2024</v>
      </c>
      <c r="C144" s="240">
        <f>+'Ark1'!L1653</f>
        <v>5</v>
      </c>
      <c r="D144" s="240" t="str">
        <f>VLOOKUP(C144,Klasse!$C$10:$D$26,2)</f>
        <v>O</v>
      </c>
      <c r="E144" s="240">
        <f>+'Ark1'!H1653</f>
        <v>1</v>
      </c>
      <c r="F144" s="240">
        <f>+'Ark1'!J1653</f>
        <v>309</v>
      </c>
      <c r="G144" s="240" t="str">
        <f>VLOOKUP(F144,RNR!$A$1:$B$25,2)</f>
        <v>Malvik</v>
      </c>
      <c r="H144" s="240">
        <f>+IF(I144=0,"",'Ark1'!Q1653)</f>
        <v>713</v>
      </c>
      <c r="I144" s="376">
        <f>+'Ark1'!R1653</f>
        <v>5557</v>
      </c>
      <c r="J144" s="241">
        <f>+IF(I144=0,"",'Ark1'!AG1653)</f>
        <v>5.4299394176275149</v>
      </c>
      <c r="K144" s="241"/>
      <c r="L144" s="241">
        <f>+IF(I144=0,"",'Ark1'!AH1653)</f>
        <v>3.4067901901589428</v>
      </c>
      <c r="M144" s="222"/>
      <c r="N144" s="33">
        <f>+IF(I140=0,"",'Ark1'!U1653)</f>
        <v>12.407917941335244</v>
      </c>
      <c r="O144" s="101"/>
      <c r="P144" s="391">
        <f>+'Ark1'!AJ1653</f>
        <v>5554</v>
      </c>
      <c r="Q144" s="375"/>
      <c r="R144" s="272">
        <f>+IF(P144=0,"",'Ark1'!AK1653)</f>
        <v>92.652016564638245</v>
      </c>
      <c r="S144" s="101"/>
      <c r="T144" s="272">
        <f>+IF(P144=0,"",'Ark1'!AL1653)</f>
        <v>14.841104014669172</v>
      </c>
      <c r="U144" s="101"/>
      <c r="V144" s="242">
        <f>+IF(I144=0,"",'Ark1'!T1653)</f>
        <v>4.7651610581248871</v>
      </c>
      <c r="W144" s="243">
        <f>+IF(I144=0,"",'Ark1'!W1653)</f>
        <v>0.2699298182472557</v>
      </c>
      <c r="X144" s="243">
        <f>+IF(I144=0,"",'Ark1'!X1653)</f>
        <v>19.219003059204603</v>
      </c>
      <c r="Y144" s="243">
        <f>+IF(I144=0,"",'Ark1'!Y1653)</f>
        <v>7.0721612380781007</v>
      </c>
      <c r="Z144" s="243">
        <f>+IF(I144=0,"",'Ark1'!Z1653)</f>
        <v>1.7995321216483715E-2</v>
      </c>
      <c r="AA144" s="241">
        <f>+IF(I144=0,"",'Ark1'!AA1653)</f>
        <v>5.1716327968641371</v>
      </c>
      <c r="AB144" s="242">
        <f>+IF(I144=0,"",'Ark1'!AC1653)</f>
        <v>1.6022823821839749</v>
      </c>
      <c r="AC144" s="243">
        <f>+IF(I144=0,"",'Ark1'!AE1653)</f>
        <v>8.3992036650828688</v>
      </c>
      <c r="AD144" s="241">
        <f t="shared" si="11"/>
        <v>2.4815835882670489</v>
      </c>
      <c r="AE144" s="241">
        <f t="shared" si="12"/>
        <v>7.7938288920056102</v>
      </c>
      <c r="AF144" s="221"/>
      <c r="AG144" s="224"/>
      <c r="AI144" s="30"/>
      <c r="AJ144" s="28"/>
      <c r="AK144" s="247"/>
      <c r="AL144" s="29"/>
      <c r="AP144" s="29"/>
    </row>
    <row r="145" spans="1:60" ht="15" customHeight="1">
      <c r="A145" s="221"/>
      <c r="B145" s="302">
        <f>+'Ark1'!C1654</f>
        <v>2024</v>
      </c>
      <c r="C145" s="240">
        <f>+'Ark1'!L1654</f>
        <v>5</v>
      </c>
      <c r="D145" s="240" t="str">
        <f>VLOOKUP(C145,Klasse!$C$10:$D$26,2)</f>
        <v>O</v>
      </c>
      <c r="E145" s="240">
        <f>+'Ark1'!H1654</f>
        <v>2</v>
      </c>
      <c r="F145" s="240">
        <f>+'Ark1'!J1654</f>
        <v>470</v>
      </c>
      <c r="G145" s="240" t="str">
        <f>VLOOKUP(F145,RNR!$A$1:$B$25,2)</f>
        <v>Jens Eide</v>
      </c>
      <c r="H145" s="240">
        <f>+IF(I145=0,"",'Ark1'!Q1654)</f>
        <v>203</v>
      </c>
      <c r="I145" s="376">
        <f>+'Ark1'!R1654</f>
        <v>1339</v>
      </c>
      <c r="J145" s="241">
        <f>+IF(I145=0,"",'Ark1'!AG1654)</f>
        <v>10.423478125486536</v>
      </c>
      <c r="K145" s="241"/>
      <c r="L145" s="241">
        <f>+IF(I145=0,"",'Ark1'!AH1654)</f>
        <v>6.6859968453220606</v>
      </c>
      <c r="M145" s="222"/>
      <c r="N145" s="33">
        <f>+IF(I141=0,"",'Ark1'!U1654)</f>
        <v>11.07654966392831</v>
      </c>
      <c r="O145" s="101"/>
      <c r="P145" s="391">
        <f>+'Ark1'!AJ1654</f>
        <v>1323</v>
      </c>
      <c r="Q145" s="375"/>
      <c r="R145" s="272">
        <f>+IF(P145=0,"",'Ark1'!AK1654)</f>
        <v>89.819349962207056</v>
      </c>
      <c r="S145" s="101"/>
      <c r="T145" s="272">
        <f>+IF(P145=0,"",'Ark1'!AL1654)</f>
        <v>14.687091994838145</v>
      </c>
      <c r="U145" s="101"/>
      <c r="V145" s="242">
        <f>+IF(I145=0,"",'Ark1'!T1654)</f>
        <v>4.961911874533234</v>
      </c>
      <c r="W145" s="243">
        <f>+IF(I145=0,"",'Ark1'!W1654)</f>
        <v>0</v>
      </c>
      <c r="X145" s="243">
        <f>+IF(I145=0,"",'Ark1'!X1654)</f>
        <v>11.725168035847645</v>
      </c>
      <c r="Y145" s="243">
        <f>+IF(I145=0,"",'Ark1'!Y1654)</f>
        <v>3.0619865571321876</v>
      </c>
      <c r="Z145" s="243">
        <f>+IF(I145=0,"",'Ark1'!Z1654)</f>
        <v>0</v>
      </c>
      <c r="AA145" s="241">
        <f>+IF(I145=0,"",'Ark1'!AA1654)</f>
        <v>4.2330259957849528</v>
      </c>
      <c r="AB145" s="242">
        <f>+IF(I145=0,"",'Ark1'!AC1654)</f>
        <v>0.85683889640917776</v>
      </c>
      <c r="AC145" s="243">
        <f>+IF(I145=0,"",'Ark1'!AE1654)</f>
        <v>18.107469700823764</v>
      </c>
      <c r="AD145" s="241">
        <f t="shared" si="11"/>
        <v>2.215309932785662</v>
      </c>
      <c r="AE145" s="241">
        <f t="shared" si="12"/>
        <v>6.5960591133004929</v>
      </c>
      <c r="AF145" s="221"/>
      <c r="AG145" s="224"/>
      <c r="AI145" s="30"/>
      <c r="AJ145" s="28"/>
      <c r="AK145" s="247"/>
      <c r="AL145" s="29"/>
      <c r="AP145" s="29"/>
    </row>
    <row r="146" spans="1:60" ht="15" customHeight="1">
      <c r="A146" s="221"/>
      <c r="B146" s="302">
        <f>+'Ark1'!C1655</f>
        <v>2024</v>
      </c>
      <c r="C146" s="240">
        <f>+'Ark1'!L1655</f>
        <v>5</v>
      </c>
      <c r="D146" s="240" t="str">
        <f>VLOOKUP(C146,Klasse!$C$10:$D$26,2)</f>
        <v>O</v>
      </c>
      <c r="E146" s="240">
        <f>+'Ark1'!H1655</f>
        <v>2</v>
      </c>
      <c r="F146" s="240">
        <f>+'Ark1'!J1655</f>
        <v>629</v>
      </c>
      <c r="G146" s="240" t="str">
        <f>VLOOKUP(F146,RNR!$A$1:$B$25,2)</f>
        <v>Bø</v>
      </c>
      <c r="H146" s="240" t="str">
        <f>+IF(I146=0,"",'Ark1'!Q1655)</f>
        <v/>
      </c>
      <c r="I146" s="376">
        <f>+'Ark1'!R1655</f>
        <v>0</v>
      </c>
      <c r="J146" s="241" t="str">
        <f>+IF(I146=0,"",'Ark1'!AG1655)</f>
        <v/>
      </c>
      <c r="K146" s="241"/>
      <c r="L146" s="241" t="str">
        <f>+IF(I146=0,"",'Ark1'!AH1655)</f>
        <v/>
      </c>
      <c r="M146" s="222"/>
      <c r="N146" s="33" t="str">
        <f>+IF(I142=0,"",'Ark1'!U1655)</f>
        <v/>
      </c>
      <c r="O146" s="101"/>
      <c r="P146" s="391">
        <f>+'Ark1'!AJ1655</f>
        <v>0</v>
      </c>
      <c r="Q146" s="375"/>
      <c r="R146" s="272" t="str">
        <f>+IF(P146=0,"",'Ark1'!AK1655)</f>
        <v/>
      </c>
      <c r="S146" s="101"/>
      <c r="T146" s="272" t="str">
        <f>+IF(P146=0,"",'Ark1'!AL1655)</f>
        <v/>
      </c>
      <c r="U146" s="101"/>
      <c r="V146" s="242" t="str">
        <f>+IF(I146=0,"",'Ark1'!T1655)</f>
        <v/>
      </c>
      <c r="W146" s="243" t="str">
        <f>+IF(I146=0,"",'Ark1'!W1655)</f>
        <v/>
      </c>
      <c r="X146" s="243" t="str">
        <f>+IF(I146=0,"",'Ark1'!X1655)</f>
        <v/>
      </c>
      <c r="Y146" s="243" t="str">
        <f>+IF(I146=0,"",'Ark1'!Y1655)</f>
        <v/>
      </c>
      <c r="Z146" s="243" t="str">
        <f>+IF(I146=0,"",'Ark1'!Z1655)</f>
        <v/>
      </c>
      <c r="AA146" s="241" t="str">
        <f>+IF(I146=0,"",'Ark1'!AA1655)</f>
        <v/>
      </c>
      <c r="AB146" s="242" t="str">
        <f>+IF(I146=0,"",'Ark1'!AC1655)</f>
        <v/>
      </c>
      <c r="AC146" s="243" t="str">
        <f>+IF(I146=0,"",'Ark1'!AE1655)</f>
        <v/>
      </c>
      <c r="AD146" s="241" t="str">
        <f t="shared" si="11"/>
        <v/>
      </c>
      <c r="AE146" s="241" t="str">
        <f t="shared" si="12"/>
        <v/>
      </c>
      <c r="AF146" s="221"/>
      <c r="AG146" s="224"/>
      <c r="AI146" s="30"/>
      <c r="AJ146" s="28"/>
      <c r="AK146" s="247"/>
      <c r="AL146" s="29"/>
      <c r="AP146" s="29"/>
    </row>
    <row r="147" spans="1:60" ht="15" customHeight="1">
      <c r="A147" s="221"/>
      <c r="B147" s="302">
        <f>+'Ark1'!C1656</f>
        <v>2024</v>
      </c>
      <c r="C147" s="240">
        <f>+'Ark1'!L1656</f>
        <v>5</v>
      </c>
      <c r="D147" s="240" t="str">
        <f>VLOOKUP(C147,Klasse!$C$10:$D$26,2)</f>
        <v>O</v>
      </c>
      <c r="E147" s="240">
        <f>+'Ark1'!H1656</f>
        <v>1</v>
      </c>
      <c r="F147" s="240">
        <f>+'Ark1'!J1656</f>
        <v>643</v>
      </c>
      <c r="G147" s="240" t="str">
        <f>VLOOKUP(F147,RNR!$A$1:$B$25,2)</f>
        <v>Bjerka</v>
      </c>
      <c r="H147" s="240">
        <f>+IF(I147=0,"",'Ark1'!Q1656)</f>
        <v>384</v>
      </c>
      <c r="I147" s="376">
        <f>+'Ark1'!R1656</f>
        <v>4113</v>
      </c>
      <c r="J147" s="241">
        <f>+IF(I147=0,"",'Ark1'!AG1656)</f>
        <v>7.5035574853139693</v>
      </c>
      <c r="K147" s="241"/>
      <c r="L147" s="241">
        <f>+IF(I147=0,"",'Ark1'!AH1656)</f>
        <v>4.5681839629635244</v>
      </c>
      <c r="M147" s="222"/>
      <c r="N147" s="33">
        <f>+IF(I143=0,"",'Ark1'!U1656)</f>
        <v>11.498565523948455</v>
      </c>
      <c r="O147" s="101"/>
      <c r="P147" s="391">
        <f>+'Ark1'!AJ1656</f>
        <v>3657</v>
      </c>
      <c r="Q147" s="375"/>
      <c r="R147" s="272">
        <f>+IF(P147=0,"",'Ark1'!AK1656)</f>
        <v>89.858928083128191</v>
      </c>
      <c r="S147" s="101"/>
      <c r="T147" s="272">
        <f>+IF(P147=0,"",'Ark1'!AL1656)</f>
        <v>14.766318882923398</v>
      </c>
      <c r="U147" s="101"/>
      <c r="V147" s="242">
        <f>+IF(I147=0,"",'Ark1'!T1656)</f>
        <v>4.7444687575978604</v>
      </c>
      <c r="W147" s="243">
        <f>+IF(I147=0,"",'Ark1'!W1656)</f>
        <v>7.2939460247994151E-2</v>
      </c>
      <c r="X147" s="243">
        <f>+IF(I147=0,"",'Ark1'!X1656)</f>
        <v>13.22635545830294</v>
      </c>
      <c r="Y147" s="243">
        <f>+IF(I147=0,"",'Ark1'!Y1656)</f>
        <v>4.5708728422076339</v>
      </c>
      <c r="Z147" s="243">
        <f>+IF(I147=0,"",'Ark1'!Z1656)</f>
        <v>4.8626306831996147E-2</v>
      </c>
      <c r="AA147" s="241">
        <f>+IF(I147=0,"",'Ark1'!AA1656)</f>
        <v>4.6839858244495849</v>
      </c>
      <c r="AB147" s="242">
        <f>+IF(I147=0,"",'Ark1'!AC1656)</f>
        <v>1.1287672062226797</v>
      </c>
      <c r="AC147" s="243">
        <f>+IF(I147=0,"",'Ark1'!AE1656)</f>
        <v>5.6998731569022647</v>
      </c>
      <c r="AD147" s="241">
        <f t="shared" si="11"/>
        <v>2.2997131047896913</v>
      </c>
      <c r="AE147" s="241">
        <f t="shared" si="12"/>
        <v>10.7109375</v>
      </c>
      <c r="AF147" s="221"/>
      <c r="AG147" s="224"/>
      <c r="AI147" s="30"/>
      <c r="AJ147" s="28"/>
      <c r="AK147" s="247"/>
      <c r="AL147" s="29"/>
      <c r="AP147" s="29"/>
    </row>
    <row r="148" spans="1:60" ht="15" customHeight="1">
      <c r="A148" s="221"/>
      <c r="B148" s="302">
        <f>+'Ark1'!C1657</f>
        <v>2024</v>
      </c>
      <c r="C148" s="240">
        <f>+'Ark1'!L1657</f>
        <v>5</v>
      </c>
      <c r="D148" s="240" t="str">
        <f>VLOOKUP(C148,Klasse!$C$10:$D$26,2)</f>
        <v>O</v>
      </c>
      <c r="E148" s="240">
        <f>+'Ark1'!H1657</f>
        <v>2</v>
      </c>
      <c r="F148" s="240">
        <f>+'Ark1'!J1657</f>
        <v>704</v>
      </c>
      <c r="G148" s="240" t="str">
        <f>VLOOKUP(F148,RNR!$A$1:$B$25,2)</f>
        <v>Øre Vilt</v>
      </c>
      <c r="H148" s="240" t="str">
        <f>+IF(I148=0,"",'Ark1'!Q1657)</f>
        <v/>
      </c>
      <c r="I148" s="376">
        <f>+'Ark1'!R1657</f>
        <v>0</v>
      </c>
      <c r="J148" s="241" t="str">
        <f>+IF(I148=0,"",'Ark1'!AG1657)</f>
        <v/>
      </c>
      <c r="K148" s="241"/>
      <c r="L148" s="241" t="str">
        <f>+IF(I148=0,"",'Ark1'!AH1657)</f>
        <v/>
      </c>
      <c r="M148" s="222"/>
      <c r="N148" s="33">
        <f>+IF(I144=0,"",'Ark1'!U1657)</f>
        <v>0</v>
      </c>
      <c r="O148" s="101"/>
      <c r="P148" s="391">
        <f>+'Ark1'!AJ1657</f>
        <v>0</v>
      </c>
      <c r="Q148" s="375"/>
      <c r="R148" s="272" t="str">
        <f>+IF(P148=0,"",'Ark1'!AK1657)</f>
        <v/>
      </c>
      <c r="S148" s="101"/>
      <c r="T148" s="272" t="str">
        <f>+IF(P148=0,"",'Ark1'!AL1657)</f>
        <v/>
      </c>
      <c r="U148" s="101"/>
      <c r="V148" s="242" t="str">
        <f>+IF(I148=0,"",'Ark1'!T1657)</f>
        <v/>
      </c>
      <c r="W148" s="243" t="str">
        <f>+IF(I148=0,"",'Ark1'!W1657)</f>
        <v/>
      </c>
      <c r="X148" s="243" t="str">
        <f>+IF(I148=0,"",'Ark1'!X1657)</f>
        <v/>
      </c>
      <c r="Y148" s="243" t="str">
        <f>+IF(I148=0,"",'Ark1'!Y1657)</f>
        <v/>
      </c>
      <c r="Z148" s="243" t="str">
        <f>+IF(I148=0,"",'Ark1'!Z1657)</f>
        <v/>
      </c>
      <c r="AA148" s="241" t="str">
        <f>+IF(I148=0,"",'Ark1'!AA1657)</f>
        <v/>
      </c>
      <c r="AB148" s="242" t="str">
        <f>+IF(I148=0,"",'Ark1'!AC1657)</f>
        <v/>
      </c>
      <c r="AC148" s="243" t="str">
        <f>+IF(I148=0,"",'Ark1'!AE1657)</f>
        <v/>
      </c>
      <c r="AD148" s="241" t="str">
        <f t="shared" si="11"/>
        <v/>
      </c>
      <c r="AE148" s="241" t="str">
        <f t="shared" si="12"/>
        <v/>
      </c>
      <c r="AF148" s="221"/>
      <c r="AG148" s="224"/>
      <c r="AI148" s="30"/>
      <c r="AJ148" s="28"/>
      <c r="AK148" s="247"/>
      <c r="AL148" s="29"/>
      <c r="AP148" s="29"/>
    </row>
    <row r="149" spans="1:60" ht="15" customHeight="1">
      <c r="A149" s="221"/>
      <c r="B149" s="302">
        <f>+'Ark1'!C1658</f>
        <v>2024</v>
      </c>
      <c r="C149" s="240">
        <f>+'Ark1'!L1658</f>
        <v>5</v>
      </c>
      <c r="D149" s="240" t="str">
        <f>VLOOKUP(C149,Klasse!$C$10:$D$26,2)</f>
        <v>O</v>
      </c>
      <c r="E149" s="240">
        <f>+'Ark1'!H1658</f>
        <v>1</v>
      </c>
      <c r="F149" s="240">
        <f>+'Ark1'!J1658</f>
        <v>802</v>
      </c>
      <c r="G149" s="240" t="str">
        <f>VLOOKUP(F149,RNR!$A$1:$B$25,2)</f>
        <v>Karasjok</v>
      </c>
      <c r="H149" s="240">
        <f>+IF(I149=0,"",'Ark1'!Q1658)</f>
        <v>62</v>
      </c>
      <c r="I149" s="376">
        <f>+'Ark1'!R1658</f>
        <v>358</v>
      </c>
      <c r="J149" s="241">
        <f>+IF(I149=0,"",'Ark1'!AG1658)</f>
        <v>3.383423116907665</v>
      </c>
      <c r="K149" s="241"/>
      <c r="L149" s="241">
        <f>+IF(I149=0,"",'Ark1'!AH1658)</f>
        <v>2.1843885103207343</v>
      </c>
      <c r="M149" s="222"/>
      <c r="N149" s="33">
        <f>+IF(I145=0,"",'Ark1'!U1658)</f>
        <v>13.203072625698351</v>
      </c>
      <c r="O149" s="101"/>
      <c r="P149" s="391">
        <f>+'Ark1'!AJ1658</f>
        <v>358</v>
      </c>
      <c r="Q149" s="375"/>
      <c r="R149" s="272">
        <f>+IF(P149=0,"",'Ark1'!AK1658)</f>
        <v>95.362849162011116</v>
      </c>
      <c r="S149" s="101"/>
      <c r="T149" s="272">
        <f>+IF(P149=0,"",'Ark1'!AL1658)</f>
        <v>14.648613218670404</v>
      </c>
      <c r="U149" s="101"/>
      <c r="V149" s="242">
        <f>+IF(I149=0,"",'Ark1'!T1658)</f>
        <v>5.1229050279329602</v>
      </c>
      <c r="W149" s="243">
        <f>+IF(I149=0,"",'Ark1'!W1658)</f>
        <v>0</v>
      </c>
      <c r="X149" s="243">
        <f>+IF(I149=0,"",'Ark1'!X1658)</f>
        <v>18.156424581005592</v>
      </c>
      <c r="Y149" s="243">
        <f>+IF(I149=0,"",'Ark1'!Y1658)</f>
        <v>8.1005586592178744</v>
      </c>
      <c r="Z149" s="243">
        <f>+IF(I149=0,"",'Ark1'!Z1658)</f>
        <v>0</v>
      </c>
      <c r="AA149" s="241">
        <f>+IF(I149=0,"",'Ark1'!AA1658)</f>
        <v>4.8625483065807105</v>
      </c>
      <c r="AB149" s="242">
        <f>+IF(I149=0,"",'Ark1'!AC1658)</f>
        <v>1.3271890095076722</v>
      </c>
      <c r="AC149" s="243">
        <f>+IF(I149=0,"",'Ark1'!AE1658)</f>
        <v>3.1018885393751443</v>
      </c>
      <c r="AD149" s="241">
        <f t="shared" si="11"/>
        <v>2.6406145251396702</v>
      </c>
      <c r="AE149" s="241">
        <f t="shared" si="12"/>
        <v>5.774193548387097</v>
      </c>
      <c r="AF149" s="221"/>
      <c r="AG149" s="224"/>
      <c r="AI149" s="30"/>
      <c r="AJ149" s="28"/>
      <c r="AK149" s="247"/>
      <c r="AL149" s="29"/>
      <c r="AP149" s="29"/>
    </row>
    <row r="150" spans="1:60" ht="15" customHeight="1">
      <c r="A150" s="221"/>
      <c r="B150" s="221"/>
      <c r="C150" s="221"/>
      <c r="D150" s="221"/>
      <c r="E150" s="221"/>
      <c r="F150" s="221"/>
      <c r="G150" s="221"/>
      <c r="H150" s="221"/>
      <c r="I150" s="372"/>
      <c r="J150" s="221"/>
      <c r="K150" s="221"/>
      <c r="L150" s="221"/>
      <c r="M150" s="603"/>
      <c r="N150" s="221"/>
      <c r="O150" s="101"/>
      <c r="P150" s="372"/>
      <c r="Q150" s="372"/>
      <c r="R150" s="101"/>
      <c r="S150" s="101"/>
      <c r="T150" s="101"/>
      <c r="U150" s="101"/>
      <c r="V150" s="221"/>
      <c r="W150" s="221"/>
      <c r="X150" s="221"/>
      <c r="Y150" s="221"/>
      <c r="Z150" s="221"/>
      <c r="AA150" s="221"/>
      <c r="AB150" s="221"/>
      <c r="AC150" s="221"/>
      <c r="AD150" s="221"/>
      <c r="AE150" s="221"/>
      <c r="AF150" s="221"/>
      <c r="AG150" s="224"/>
      <c r="AI150" s="30"/>
      <c r="AJ150" s="28"/>
      <c r="AK150" s="247"/>
      <c r="AL150" s="29"/>
      <c r="AP150" s="29"/>
    </row>
    <row r="151" spans="1:60" ht="24.6">
      <c r="A151" s="221"/>
      <c r="B151" s="221"/>
      <c r="C151" s="324" t="str">
        <f>+D153</f>
        <v>O+</v>
      </c>
      <c r="D151" s="221"/>
      <c r="E151" s="221"/>
      <c r="F151" s="221"/>
      <c r="G151" s="372"/>
      <c r="H151" s="221"/>
      <c r="I151" s="363">
        <f>SUM(I153:I177)</f>
        <v>110426</v>
      </c>
      <c r="J151" s="268"/>
      <c r="K151" s="268"/>
      <c r="L151" s="268"/>
      <c r="M151" s="268"/>
      <c r="N151" s="269">
        <f>+Klasse!M15</f>
        <v>15.438413960480419</v>
      </c>
      <c r="O151" s="101"/>
      <c r="P151" s="528"/>
      <c r="Q151" s="528"/>
      <c r="R151" s="101"/>
      <c r="S151" s="101"/>
      <c r="T151" s="101"/>
      <c r="U151" s="101"/>
      <c r="V151" s="268"/>
      <c r="W151" s="221"/>
      <c r="X151" s="221"/>
      <c r="Y151" s="221"/>
      <c r="Z151" s="221"/>
      <c r="AA151" s="221"/>
      <c r="AB151" s="221"/>
      <c r="AC151" s="221"/>
      <c r="AD151" s="221"/>
      <c r="AE151" s="221"/>
      <c r="AF151" s="221"/>
      <c r="AG151" s="224"/>
      <c r="AI151" s="30"/>
      <c r="AJ151" s="28"/>
      <c r="AK151" s="247"/>
      <c r="AL151" s="29"/>
      <c r="AP151" s="29"/>
    </row>
    <row r="152" spans="1:60" ht="19.8">
      <c r="A152" s="221"/>
      <c r="B152" s="221"/>
      <c r="C152" s="221"/>
      <c r="D152" s="221"/>
      <c r="E152" s="221"/>
      <c r="F152" s="221"/>
      <c r="G152" s="221"/>
      <c r="H152" s="238"/>
      <c r="I152" s="372"/>
      <c r="J152" s="222"/>
      <c r="K152" s="222"/>
      <c r="L152" s="222"/>
      <c r="M152" s="222"/>
      <c r="N152" s="222"/>
      <c r="O152" s="101"/>
      <c r="P152" s="372"/>
      <c r="Q152" s="372"/>
      <c r="R152" s="101"/>
      <c r="S152" s="101"/>
      <c r="T152" s="101"/>
      <c r="U152" s="101"/>
      <c r="V152" s="238"/>
      <c r="W152" s="223"/>
      <c r="X152" s="223"/>
      <c r="Y152" s="223"/>
      <c r="Z152" s="223"/>
      <c r="AA152" s="239"/>
      <c r="AB152" s="221"/>
      <c r="AC152" s="239"/>
      <c r="AD152" s="239"/>
      <c r="AE152" s="237"/>
      <c r="AF152" s="221"/>
      <c r="AG152" s="224"/>
      <c r="AI152" s="30"/>
      <c r="AJ152" s="28"/>
      <c r="AK152" s="225"/>
      <c r="AL152" s="29"/>
      <c r="AP152" s="29"/>
      <c r="BH152" s="236"/>
    </row>
    <row r="153" spans="1:60">
      <c r="A153" s="221"/>
      <c r="B153" s="302">
        <f>+'Ark1'!C1659</f>
        <v>2024</v>
      </c>
      <c r="C153" s="240">
        <f>+'Ark1'!L1659</f>
        <v>6</v>
      </c>
      <c r="D153" s="240" t="str">
        <f>VLOOKUP(C153,Klasse!$C$10:$D$26,2)</f>
        <v>O+</v>
      </c>
      <c r="E153" s="29">
        <f>+'Ark1'!H1659</f>
        <v>1</v>
      </c>
      <c r="F153" s="29">
        <f>+'Ark1'!J1659</f>
        <v>103</v>
      </c>
      <c r="G153" s="29" t="str">
        <f>VLOOKUP(F153,RNR!$A$1:$B$25,2)</f>
        <v>Rudshøgda</v>
      </c>
      <c r="H153" s="29">
        <f>+IF(I153=0,"",'Ark1'!Q1659)</f>
        <v>13</v>
      </c>
      <c r="I153" s="361">
        <f>+'Ark1'!R1659</f>
        <v>38</v>
      </c>
      <c r="J153" s="30">
        <f>+IF(I153=0,"",'Ark1'!AG1659)</f>
        <v>4.6971569839307774</v>
      </c>
      <c r="K153" s="222"/>
      <c r="L153" s="30">
        <f>+IF(I153=0,"",'Ark1'!AH1659)</f>
        <v>3.8877181911405088</v>
      </c>
      <c r="M153" s="222"/>
      <c r="N153" s="33">
        <f>+IF(I153=0,"",'Ark1'!U1659)</f>
        <v>18.157894736842099</v>
      </c>
      <c r="O153" s="101"/>
      <c r="P153" s="391">
        <f>+'Ark1'!AJ1659</f>
        <v>38</v>
      </c>
      <c r="Q153" s="372"/>
      <c r="R153" s="272">
        <f>+IF(P153=0,"",'Ark1'!AK1659)</f>
        <v>100.35000000000002</v>
      </c>
      <c r="S153" s="101"/>
      <c r="T153" s="272">
        <f>+IF(P153=0,"",'Ark1'!AL1659)</f>
        <v>17.165402979997555</v>
      </c>
      <c r="U153" s="101"/>
      <c r="V153" s="28">
        <f>+IF(I153=0,"",'Ark1'!T1659)</f>
        <v>4.8947368421052637</v>
      </c>
      <c r="W153" s="35">
        <f>+IF(I153=0,"",'Ark1'!W1659)</f>
        <v>0</v>
      </c>
      <c r="X153" s="35">
        <f>+IF(I153=0,"",'Ark1'!X1659)</f>
        <v>47.368421052631589</v>
      </c>
      <c r="Y153" s="35">
        <f>+IF(I153=0,"",'Ark1'!Y1659)</f>
        <v>26.315789473684205</v>
      </c>
      <c r="Z153" s="35">
        <f>+IF(I153=0,"",'Ark1'!Z1659)</f>
        <v>0</v>
      </c>
      <c r="AA153" s="30">
        <f>+IF(I153=0,"",'Ark1'!AA1659)</f>
        <v>6.7931711678151911</v>
      </c>
      <c r="AB153" s="28">
        <f>+IF(I153=0,"",'Ark1'!AC1659)</f>
        <v>1.333564153612625</v>
      </c>
      <c r="AC153" s="35">
        <f>+IF(I153=0,"",'Ark1'!AE1659)</f>
        <v>48.23037411293739</v>
      </c>
      <c r="AD153" s="30">
        <f t="shared" ref="AD153:AD177" si="13">IF(I153=0,"",N153/C153)</f>
        <v>3.0263157894736832</v>
      </c>
      <c r="AE153" s="30">
        <f t="shared" ref="AE153:AE177" si="14">IF(I153=0,"",I153/H153)</f>
        <v>2.9230769230769229</v>
      </c>
      <c r="AF153" s="221"/>
      <c r="AG153" s="224"/>
      <c r="AI153" s="30"/>
      <c r="AJ153" s="28"/>
      <c r="AK153" s="247"/>
      <c r="AL153" s="29"/>
      <c r="AP153" s="29"/>
    </row>
    <row r="154" spans="1:60">
      <c r="A154" s="221"/>
      <c r="B154" s="302">
        <f>+'Ark1'!C1660</f>
        <v>2024</v>
      </c>
      <c r="C154" s="240">
        <f>+'Ark1'!L1660</f>
        <v>6</v>
      </c>
      <c r="D154" s="240" t="str">
        <f>VLOOKUP(C154,Klasse!$C$10:$D$26,2)</f>
        <v>O+</v>
      </c>
      <c r="E154" s="29">
        <f>+'Ark1'!H1660</f>
        <v>2</v>
      </c>
      <c r="F154" s="29">
        <f>+'Ark1'!J1660</f>
        <v>106</v>
      </c>
      <c r="G154" s="29" t="str">
        <f>VLOOKUP(F154,RNR!$A$1:$B$25,2)</f>
        <v>Furuseth</v>
      </c>
      <c r="H154" s="29">
        <f>+IF(I154=0,"",'Ark1'!Q1660)</f>
        <v>323</v>
      </c>
      <c r="I154" s="361">
        <f>+'Ark1'!R1660</f>
        <v>2254</v>
      </c>
      <c r="J154" s="30">
        <f>+IF(I154=0,"",'Ark1'!AG1660)</f>
        <v>5.9020686043466899</v>
      </c>
      <c r="K154" s="222"/>
      <c r="L154" s="30">
        <f>+IF(I154=0,"",'Ark1'!AH1660)</f>
        <v>4.9745210773435682</v>
      </c>
      <c r="M154" s="222"/>
      <c r="N154" s="33">
        <f>+IF(I154=0,"",'Ark1'!U1660)</f>
        <v>17.854037267080749</v>
      </c>
      <c r="O154" s="101"/>
      <c r="P154" s="391">
        <f>+'Ark1'!AJ1660</f>
        <v>2251</v>
      </c>
      <c r="Q154" s="372"/>
      <c r="R154" s="272">
        <f>+IF(P154=0,"",'Ark1'!AK1660)</f>
        <v>99.508751665926113</v>
      </c>
      <c r="S154" s="101"/>
      <c r="T154" s="272">
        <f>+IF(P154=0,"",'Ark1'!AL1660)</f>
        <v>17.351333024641431</v>
      </c>
      <c r="U154" s="101"/>
      <c r="V154" s="28">
        <f>+IF(I154=0,"",'Ark1'!T1660)</f>
        <v>4.8118899733806577</v>
      </c>
      <c r="W154" s="35">
        <f>+IF(I154=0,"",'Ark1'!W1660)</f>
        <v>1.0204081632653061</v>
      </c>
      <c r="X154" s="35">
        <f>+IF(I154=0,"",'Ark1'!X1660)</f>
        <v>43.788819875776397</v>
      </c>
      <c r="Y154" s="35">
        <f>+IF(I154=0,"",'Ark1'!Y1660)</f>
        <v>25.998225377107367</v>
      </c>
      <c r="Z154" s="35">
        <f>+IF(I154=0,"",'Ark1'!Z1660)</f>
        <v>0</v>
      </c>
      <c r="AA154" s="30">
        <f>+IF(I154=0,"",'Ark1'!AA1660)</f>
        <v>6.5973805085409714</v>
      </c>
      <c r="AB154" s="28">
        <f>+IF(I154=0,"",'Ark1'!AC1660)</f>
        <v>1.4267443827086483</v>
      </c>
      <c r="AC154" s="35">
        <f>+IF(I154=0,"",'Ark1'!AE1660)</f>
        <v>16.708359772897904</v>
      </c>
      <c r="AD154" s="30">
        <f t="shared" si="13"/>
        <v>2.9756728778467916</v>
      </c>
      <c r="AE154" s="30">
        <f t="shared" si="14"/>
        <v>6.9783281733746128</v>
      </c>
      <c r="AF154" s="221"/>
      <c r="AG154" s="224"/>
      <c r="AI154" s="30"/>
      <c r="AJ154" s="28"/>
      <c r="AK154" s="247"/>
      <c r="AL154" s="29"/>
      <c r="AP154" s="29"/>
    </row>
    <row r="155" spans="1:60">
      <c r="A155" s="221"/>
      <c r="B155" s="302">
        <f>+'Ark1'!C1661</f>
        <v>2024</v>
      </c>
      <c r="C155" s="240">
        <f>+'Ark1'!L1661</f>
        <v>6</v>
      </c>
      <c r="D155" s="240" t="str">
        <f>VLOOKUP(C155,Klasse!$C$10:$D$26,2)</f>
        <v>O+</v>
      </c>
      <c r="E155" s="29">
        <f>+'Ark1'!H1661</f>
        <v>1</v>
      </c>
      <c r="F155" s="29">
        <f>+'Ark1'!J1661</f>
        <v>110</v>
      </c>
      <c r="G155" s="29" t="str">
        <f>VLOOKUP(F155,RNR!$A$1:$B$25,2)</f>
        <v>Gol</v>
      </c>
      <c r="H155" s="29">
        <f>+IF(I155=0,"",'Ark1'!Q1661)</f>
        <v>1194</v>
      </c>
      <c r="I155" s="361">
        <f>+'Ark1'!R1661</f>
        <v>8618</v>
      </c>
      <c r="J155" s="30">
        <f>+IF(I155=0,"",'Ark1'!AG1661)</f>
        <v>7.2053241476180121</v>
      </c>
      <c r="K155" s="222"/>
      <c r="L155" s="30">
        <f>+IF(I155=0,"",'Ark1'!AH1661)</f>
        <v>5.9104955466791758</v>
      </c>
      <c r="M155" s="222"/>
      <c r="N155" s="33">
        <f>+IF(I155=0,"",'Ark1'!U1661)</f>
        <v>17.185054537015549</v>
      </c>
      <c r="O155" s="101"/>
      <c r="P155" s="391">
        <f>+'Ark1'!AJ1661</f>
        <v>8616</v>
      </c>
      <c r="Q155" s="372"/>
      <c r="R155" s="272">
        <f>+IF(P155=0,"",'Ark1'!AK1661)</f>
        <v>99.161409006499184</v>
      </c>
      <c r="S155" s="101"/>
      <c r="T155" s="272">
        <f>+IF(P155=0,"",'Ark1'!AL1661)</f>
        <v>16.810217202018851</v>
      </c>
      <c r="U155" s="101"/>
      <c r="V155" s="28">
        <f>+IF(I155=0,"",'Ark1'!T1661)</f>
        <v>5.0717103736365745</v>
      </c>
      <c r="W155" s="35">
        <f>+IF(I155=0,"",'Ark1'!W1661)</f>
        <v>0.37131585054537009</v>
      </c>
      <c r="X155" s="35">
        <f>+IF(I155=0,"",'Ark1'!X1661)</f>
        <v>38.477605012763973</v>
      </c>
      <c r="Y155" s="35">
        <f>+IF(I155=0,"",'Ark1'!Y1661)</f>
        <v>23.253655140403804</v>
      </c>
      <c r="Z155" s="35">
        <f>+IF(I155=0,"",'Ark1'!Z1661)</f>
        <v>9.2828962636342521E-2</v>
      </c>
      <c r="AA155" s="30">
        <f>+IF(I155=0,"",'Ark1'!AA1661)</f>
        <v>6.6516434107041444</v>
      </c>
      <c r="AB155" s="28">
        <f>+IF(I155=0,"",'Ark1'!AC1661)</f>
        <v>1.2790002382004659</v>
      </c>
      <c r="AC155" s="35">
        <f>+IF(I155=0,"",'Ark1'!AE1661)</f>
        <v>-2.3808368114859433</v>
      </c>
      <c r="AD155" s="30">
        <f t="shared" si="13"/>
        <v>2.8641757561692582</v>
      </c>
      <c r="AE155" s="30">
        <f t="shared" si="14"/>
        <v>7.2177554438860971</v>
      </c>
      <c r="AF155" s="221"/>
      <c r="AG155" s="224"/>
      <c r="AI155" s="30"/>
      <c r="AJ155" s="28"/>
      <c r="AK155" s="247"/>
      <c r="AL155" s="29"/>
      <c r="AP155" s="29"/>
    </row>
    <row r="156" spans="1:60">
      <c r="A156" s="221"/>
      <c r="B156" s="302">
        <f>+'Ark1'!C1662</f>
        <v>2024</v>
      </c>
      <c r="C156" s="240">
        <f>+'Ark1'!L1662</f>
        <v>6</v>
      </c>
      <c r="D156" s="240" t="str">
        <f>VLOOKUP(C156,Klasse!$C$10:$D$26,2)</f>
        <v>O+</v>
      </c>
      <c r="E156" s="29">
        <f>+'Ark1'!H1662</f>
        <v>1</v>
      </c>
      <c r="F156" s="29">
        <f>+'Ark1'!J1662</f>
        <v>111</v>
      </c>
      <c r="G156" s="29" t="str">
        <f>VLOOKUP(F156,RNR!$A$1:$B$25,2)</f>
        <v>Forus</v>
      </c>
      <c r="H156" s="29">
        <f>+IF(I156=0,"",'Ark1'!Q1662)</f>
        <v>1038</v>
      </c>
      <c r="I156" s="361">
        <f>+'Ark1'!R1662</f>
        <v>8904</v>
      </c>
      <c r="J156" s="30">
        <f>+IF(I156=0,"",'Ark1'!AG1662)</f>
        <v>7.5224304276565919</v>
      </c>
      <c r="K156" s="222"/>
      <c r="L156" s="30">
        <f>+IF(I156=0,"",'Ark1'!AH1662)</f>
        <v>6.086374225070748</v>
      </c>
      <c r="M156" s="222"/>
      <c r="N156" s="33">
        <f>+IF(I156=0,"",'Ark1'!U1662)</f>
        <v>17.078638814016116</v>
      </c>
      <c r="O156" s="101"/>
      <c r="P156" s="391">
        <f>+'Ark1'!AJ1662</f>
        <v>8895</v>
      </c>
      <c r="Q156" s="372"/>
      <c r="R156" s="272">
        <f>+IF(P156=0,"",'Ark1'!AK1662)</f>
        <v>98.558212478920723</v>
      </c>
      <c r="S156" s="101"/>
      <c r="T156" s="272">
        <f>+IF(P156=0,"",'Ark1'!AL1662)</f>
        <v>17.259002400742922</v>
      </c>
      <c r="U156" s="101"/>
      <c r="V156" s="28">
        <f>+IF(I156=0,"",'Ark1'!T1662)</f>
        <v>4.3052560646900258</v>
      </c>
      <c r="W156" s="35">
        <f>+IF(I156=0,"",'Ark1'!W1662)</f>
        <v>0.20215633423180596</v>
      </c>
      <c r="X156" s="35">
        <f>+IF(I156=0,"",'Ark1'!X1662)</f>
        <v>42.003593890386341</v>
      </c>
      <c r="Y156" s="35">
        <f>+IF(I156=0,"",'Ark1'!Y1662)</f>
        <v>18.42991913746631</v>
      </c>
      <c r="Z156" s="35">
        <f>+IF(I156=0,"",'Ark1'!Z1662)</f>
        <v>7.861635220125783E-2</v>
      </c>
      <c r="AA156" s="30">
        <f>+IF(I156=0,"",'Ark1'!AA1662)</f>
        <v>5.7525504822678384</v>
      </c>
      <c r="AB156" s="28">
        <f>+IF(I156=0,"",'Ark1'!AC1662)</f>
        <v>1.2703117925666298</v>
      </c>
      <c r="AC156" s="35">
        <f>+IF(I156=0,"",'Ark1'!AE1662)</f>
        <v>19.569677884215505</v>
      </c>
      <c r="AD156" s="30">
        <f t="shared" si="13"/>
        <v>2.8464398023360196</v>
      </c>
      <c r="AE156" s="30">
        <f t="shared" si="14"/>
        <v>8.5780346820809257</v>
      </c>
      <c r="AF156" s="221"/>
      <c r="AG156" s="224"/>
      <c r="AI156" s="30"/>
      <c r="AJ156" s="28"/>
      <c r="AK156" s="247"/>
      <c r="AL156" s="29"/>
      <c r="AP156" s="29"/>
    </row>
    <row r="157" spans="1:60">
      <c r="A157" s="221"/>
      <c r="B157" s="302">
        <f>+'Ark1'!C1663</f>
        <v>2024</v>
      </c>
      <c r="C157" s="240">
        <f>+'Ark1'!L1663</f>
        <v>6</v>
      </c>
      <c r="D157" s="240" t="str">
        <f>VLOOKUP(C157,Klasse!$C$10:$D$26,2)</f>
        <v>O+</v>
      </c>
      <c r="E157" s="29">
        <f>+'Ark1'!H1663</f>
        <v>1</v>
      </c>
      <c r="F157" s="29">
        <f>+'Ark1'!J1663</f>
        <v>116</v>
      </c>
      <c r="G157" s="29" t="str">
        <f>VLOOKUP(F157,RNR!$A$1:$B$25,2)</f>
        <v>Sandeid</v>
      </c>
      <c r="H157" s="29">
        <f>+IF(I157=0,"",'Ark1'!Q1663)</f>
        <v>1078</v>
      </c>
      <c r="I157" s="361">
        <f>+'Ark1'!R1663</f>
        <v>8865</v>
      </c>
      <c r="J157" s="30">
        <f>+IF(I157=0,"",'Ark1'!AG1663)</f>
        <v>10.480829481101406</v>
      </c>
      <c r="K157" s="222"/>
      <c r="L157" s="30">
        <f>+IF(I157=0,"",'Ark1'!AH1663)</f>
        <v>8.0461950299058138</v>
      </c>
      <c r="M157" s="222"/>
      <c r="N157" s="33">
        <f>+IF(I157=0,"",'Ark1'!U1663)</f>
        <v>14.95851099830794</v>
      </c>
      <c r="O157" s="101"/>
      <c r="P157" s="391">
        <f>+'Ark1'!AJ1663</f>
        <v>8298</v>
      </c>
      <c r="Q157" s="372"/>
      <c r="R157" s="272">
        <f>+IF(P157=0,"",'Ark1'!AK1663)</f>
        <v>94.608086285851584</v>
      </c>
      <c r="S157" s="101"/>
      <c r="T157" s="272">
        <f>+IF(P157=0,"",'Ark1'!AL1663)</f>
        <v>16.88030244425526</v>
      </c>
      <c r="U157" s="101"/>
      <c r="V157" s="28">
        <f>+IF(I157=0,"",'Ark1'!T1663)</f>
        <v>4.8926113931190063</v>
      </c>
      <c r="W157" s="35">
        <f>+IF(I157=0,"",'Ark1'!W1663)</f>
        <v>0.53017484489565692</v>
      </c>
      <c r="X157" s="35">
        <f>+IF(I157=0,"",'Ark1'!X1663)</f>
        <v>24.771573604060919</v>
      </c>
      <c r="Y157" s="35">
        <f>+IF(I157=0,"",'Ark1'!Y1663)</f>
        <v>11.776649746192891</v>
      </c>
      <c r="Z157" s="35">
        <f>+IF(I157=0,"",'Ark1'!Z1663)</f>
        <v>1.1280315848843769E-2</v>
      </c>
      <c r="AA157" s="30">
        <f>+IF(I157=0,"",'Ark1'!AA1663)</f>
        <v>5.393694803875972</v>
      </c>
      <c r="AB157" s="28">
        <f>+IF(I157=0,"",'Ark1'!AC1663)</f>
        <v>1.634780119828366</v>
      </c>
      <c r="AC157" s="35">
        <f>+IF(I157=0,"",'Ark1'!AE1663)</f>
        <v>-3.4346863420420695</v>
      </c>
      <c r="AD157" s="30">
        <f t="shared" si="13"/>
        <v>2.4930851663846565</v>
      </c>
      <c r="AE157" s="30">
        <f t="shared" si="14"/>
        <v>8.2235621521335815</v>
      </c>
      <c r="AF157" s="221"/>
      <c r="AG157" s="224"/>
      <c r="AI157" s="30"/>
      <c r="AJ157" s="28"/>
      <c r="AK157" s="247"/>
      <c r="AL157" s="29"/>
      <c r="AP157" s="29"/>
    </row>
    <row r="158" spans="1:60">
      <c r="A158" s="221"/>
      <c r="B158" s="302">
        <f>+'Ark1'!C1664</f>
        <v>2024</v>
      </c>
      <c r="C158" s="240">
        <f>+'Ark1'!L1664</f>
        <v>6</v>
      </c>
      <c r="D158" s="240" t="str">
        <f>VLOOKUP(C158,Klasse!$C$10:$D$26,2)</f>
        <v>O+</v>
      </c>
      <c r="E158" s="29">
        <f>+'Ark1'!H1664</f>
        <v>2</v>
      </c>
      <c r="F158" s="29">
        <f>+'Ark1'!J1664</f>
        <v>117</v>
      </c>
      <c r="G158" s="29" t="str">
        <f>VLOOKUP(F158,RNR!$A$1:$B$25,2)</f>
        <v>Jæren</v>
      </c>
      <c r="H158" s="29">
        <f>+IF(I158=0,"",'Ark1'!Q1664)</f>
        <v>585</v>
      </c>
      <c r="I158" s="361">
        <f>+'Ark1'!R1664</f>
        <v>6421</v>
      </c>
      <c r="J158" s="30">
        <f>+IF(I158=0,"",'Ark1'!AG1664)</f>
        <v>10.846283783783782</v>
      </c>
      <c r="K158" s="222"/>
      <c r="L158" s="30">
        <f>+IF(I158=0,"",'Ark1'!AH1664)</f>
        <v>8.6488816598964871</v>
      </c>
      <c r="M158" s="222"/>
      <c r="N158" s="33">
        <f>+IF(I158=0,"",'Ark1'!U1664)</f>
        <v>15.982853138140475</v>
      </c>
      <c r="O158" s="101"/>
      <c r="P158" s="391">
        <f>+'Ark1'!AJ1664</f>
        <v>6411</v>
      </c>
      <c r="Q158" s="372"/>
      <c r="R158" s="272">
        <f>+IF(P158=0,"",'Ark1'!AK1664)</f>
        <v>97.187490251130896</v>
      </c>
      <c r="S158" s="101"/>
      <c r="T158" s="272">
        <f>+IF(P158=0,"",'Ark1'!AL1664)</f>
        <v>16.829441777109082</v>
      </c>
      <c r="U158" s="101"/>
      <c r="V158" s="28">
        <f>+IF(I158=0,"",'Ark1'!T1664)</f>
        <v>4.9415978819498516</v>
      </c>
      <c r="W158" s="35">
        <f>+IF(I158=0,"",'Ark1'!W1664)</f>
        <v>1.2614857498831955</v>
      </c>
      <c r="X158" s="35">
        <f>+IF(I158=0,"",'Ark1'!X1664)</f>
        <v>32.64289051549602</v>
      </c>
      <c r="Y158" s="35">
        <f>+IF(I158=0,"",'Ark1'!Y1664)</f>
        <v>13.502569693194211</v>
      </c>
      <c r="Z158" s="35">
        <f>+IF(I158=0,"",'Ark1'!Z1664)</f>
        <v>9.3443388880236733E-2</v>
      </c>
      <c r="AA158" s="30">
        <f>+IF(I158=0,"",'Ark1'!AA1664)</f>
        <v>5.5624906570428383</v>
      </c>
      <c r="AB158" s="28">
        <f>+IF(I158=0,"",'Ark1'!AC1664)</f>
        <v>1.491558513923106</v>
      </c>
      <c r="AC158" s="35">
        <f>+IF(I158=0,"",'Ark1'!AE1664)</f>
        <v>7.021804572000776</v>
      </c>
      <c r="AD158" s="30">
        <f t="shared" si="13"/>
        <v>2.6638088563567459</v>
      </c>
      <c r="AE158" s="30">
        <f t="shared" si="14"/>
        <v>10.976068376068376</v>
      </c>
      <c r="AF158" s="221"/>
      <c r="AG158" s="224"/>
      <c r="AI158" s="30"/>
      <c r="AJ158" s="28"/>
      <c r="AK158" s="247"/>
      <c r="AL158" s="29"/>
      <c r="AP158" s="29"/>
    </row>
    <row r="159" spans="1:60">
      <c r="A159" s="221"/>
      <c r="B159" s="302">
        <f>+'Ark1'!C1665</f>
        <v>2024</v>
      </c>
      <c r="C159" s="240">
        <f>+'Ark1'!L1665</f>
        <v>6</v>
      </c>
      <c r="D159" s="240" t="str">
        <f>VLOOKUP(C159,Klasse!$C$10:$D$26,2)</f>
        <v>O+</v>
      </c>
      <c r="E159" s="29">
        <f>+'Ark1'!H1665</f>
        <v>1</v>
      </c>
      <c r="F159" s="29">
        <f>+'Ark1'!J1665</f>
        <v>134</v>
      </c>
      <c r="G159" s="29" t="str">
        <f>VLOOKUP(F159,RNR!$A$1:$B$25,2)</f>
        <v>Førde</v>
      </c>
      <c r="H159" s="29">
        <f>+IF(I159=0,"",'Ark1'!Q1665)</f>
        <v>1598</v>
      </c>
      <c r="I159" s="361">
        <f>+'Ark1'!R1665</f>
        <v>12681</v>
      </c>
      <c r="J159" s="30">
        <f>+IF(I159=0,"",'Ark1'!AG1665)</f>
        <v>10.917402758406944</v>
      </c>
      <c r="K159" s="222"/>
      <c r="L159" s="30">
        <f>+IF(I159=0,"",'Ark1'!AH1665)</f>
        <v>8.3148421244245387</v>
      </c>
      <c r="M159" s="222"/>
      <c r="N159" s="33">
        <f>+IF(I159=0,"",'Ark1'!U1665)</f>
        <v>14.991775096601213</v>
      </c>
      <c r="O159" s="101"/>
      <c r="P159" s="391">
        <f>+'Ark1'!AJ1665</f>
        <v>12650</v>
      </c>
      <c r="Q159" s="372"/>
      <c r="R159" s="272">
        <f>+IF(P159=0,"",'Ark1'!AK1665)</f>
        <v>94.714798418972507</v>
      </c>
      <c r="S159" s="101"/>
      <c r="T159" s="272">
        <f>+IF(P159=0,"",'Ark1'!AL1665)</f>
        <v>16.999818125993702</v>
      </c>
      <c r="U159" s="101"/>
      <c r="V159" s="28">
        <f>+IF(I159=0,"",'Ark1'!T1665)</f>
        <v>4.9297374024130596</v>
      </c>
      <c r="W159" s="35">
        <f>+IF(I159=0,"",'Ark1'!W1665)</f>
        <v>0.8280104092737165</v>
      </c>
      <c r="X159" s="35">
        <f>+IF(I159=0,"",'Ark1'!X1665)</f>
        <v>25.605236180111969</v>
      </c>
      <c r="Y159" s="35">
        <f>+IF(I159=0,"",'Ark1'!Y1665)</f>
        <v>12.09683778881792</v>
      </c>
      <c r="Z159" s="35">
        <f>+IF(I159=0,"",'Ark1'!Z1665)</f>
        <v>7.8858134216544445E-2</v>
      </c>
      <c r="AA159" s="30">
        <f>+IF(I159=0,"",'Ark1'!AA1665)</f>
        <v>5.3627545787953119</v>
      </c>
      <c r="AB159" s="28">
        <f>+IF(I159=0,"",'Ark1'!AC1665)</f>
        <v>2.0527388468976806</v>
      </c>
      <c r="AC159" s="35">
        <f>+IF(I159=0,"",'Ark1'!AE1665)</f>
        <v>-2.6985083550706257</v>
      </c>
      <c r="AD159" s="30">
        <f t="shared" si="13"/>
        <v>2.498629182766869</v>
      </c>
      <c r="AE159" s="30">
        <f t="shared" si="14"/>
        <v>7.9355444305381724</v>
      </c>
      <c r="AF159" s="221"/>
      <c r="AG159" s="224"/>
      <c r="AI159" s="30"/>
      <c r="AJ159" s="28"/>
      <c r="AK159" s="247"/>
      <c r="AL159" s="29"/>
      <c r="AP159" s="29"/>
    </row>
    <row r="160" spans="1:60">
      <c r="A160" s="221"/>
      <c r="B160" s="302">
        <f>+'Ark1'!C1666</f>
        <v>2024</v>
      </c>
      <c r="C160" s="240">
        <f>+'Ark1'!L1666</f>
        <v>6</v>
      </c>
      <c r="D160" s="240" t="str">
        <f>VLOOKUP(C160,Klasse!$C$10:$D$26,2)</f>
        <v>O+</v>
      </c>
      <c r="E160" s="29">
        <f>+'Ark1'!H1666</f>
        <v>2</v>
      </c>
      <c r="F160" s="29">
        <f>+'Ark1'!J1666</f>
        <v>141</v>
      </c>
      <c r="G160" s="29" t="str">
        <f>VLOOKUP(F160,RNR!$A$1:$B$25,2)</f>
        <v>Ølen</v>
      </c>
      <c r="H160" s="29">
        <f>+IF(I160=0,"",'Ark1'!Q1666)</f>
        <v>1590</v>
      </c>
      <c r="I160" s="361">
        <f>+'Ark1'!R1666</f>
        <v>17508</v>
      </c>
      <c r="J160" s="30">
        <f>+IF(I160=0,"",'Ark1'!AG1666)</f>
        <v>15.597466347138949</v>
      </c>
      <c r="K160" s="222"/>
      <c r="L160" s="30">
        <f>+IF(I160=0,"",'Ark1'!AH1666)</f>
        <v>12.178477066183579</v>
      </c>
      <c r="M160" s="222"/>
      <c r="N160" s="33">
        <f>+IF(I160=0,"",'Ark1'!U1666)</f>
        <v>14.451090929860676</v>
      </c>
      <c r="O160" s="101"/>
      <c r="P160" s="391">
        <f>+'Ark1'!AJ1666</f>
        <v>17399</v>
      </c>
      <c r="Q160" s="372"/>
      <c r="R160" s="272">
        <f>+IF(P160=0,"",'Ark1'!AK1666)</f>
        <v>94.791585723317269</v>
      </c>
      <c r="S160" s="101"/>
      <c r="T160" s="272">
        <f>+IF(P160=0,"",'Ark1'!AL1666)</f>
        <v>16.478080645968674</v>
      </c>
      <c r="U160" s="101"/>
      <c r="V160" s="28">
        <f>+IF(I160=0,"",'Ark1'!T1666)</f>
        <v>5.1597555403244222</v>
      </c>
      <c r="W160" s="35">
        <f>+IF(I160=0,"",'Ark1'!W1666)</f>
        <v>0.41124057573680606</v>
      </c>
      <c r="X160" s="35">
        <f>+IF(I160=0,"",'Ark1'!X1666)</f>
        <v>21.184601325108524</v>
      </c>
      <c r="Y160" s="35">
        <f>+IF(I160=0,"",'Ark1'!Y1666)</f>
        <v>8.6703221384509899</v>
      </c>
      <c r="Z160" s="35">
        <f>+IF(I160=0,"",'Ark1'!Z1666)</f>
        <v>3.427004797806716E-2</v>
      </c>
      <c r="AA160" s="30">
        <f>+IF(I160=0,"",'Ark1'!AA1666)</f>
        <v>4.8420887026703792</v>
      </c>
      <c r="AB160" s="28">
        <f>+IF(I160=0,"",'Ark1'!AC1666)</f>
        <v>1.2089776256589191</v>
      </c>
      <c r="AC160" s="35">
        <f>+IF(I160=0,"",'Ark1'!AE1666)</f>
        <v>15.272788205861049</v>
      </c>
      <c r="AD160" s="30">
        <f t="shared" si="13"/>
        <v>2.4085151549767794</v>
      </c>
      <c r="AE160" s="30">
        <f t="shared" si="14"/>
        <v>11.011320754716982</v>
      </c>
      <c r="AF160" s="221"/>
      <c r="AG160" s="224"/>
      <c r="AI160" s="30"/>
      <c r="AJ160" s="28"/>
      <c r="AK160" s="247"/>
      <c r="AL160" s="29"/>
      <c r="AP160" s="29"/>
    </row>
    <row r="161" spans="1:42">
      <c r="A161" s="221"/>
      <c r="B161" s="302">
        <f>+'Ark1'!C1667</f>
        <v>2024</v>
      </c>
      <c r="C161" s="240">
        <f>+'Ark1'!L1667</f>
        <v>6</v>
      </c>
      <c r="D161" s="240" t="str">
        <f>VLOOKUP(C161,Klasse!$C$10:$D$26,2)</f>
        <v>O+</v>
      </c>
      <c r="E161" s="29">
        <f>+'Ark1'!H1667</f>
        <v>2</v>
      </c>
      <c r="F161" s="29">
        <f>+'Ark1'!J1667</f>
        <v>143</v>
      </c>
      <c r="G161" s="29" t="str">
        <f>VLOOKUP(F161,RNR!$A$1:$B$25,2)</f>
        <v>Nordfjord</v>
      </c>
      <c r="H161" s="29">
        <f>+IF(I161=0,"",'Ark1'!Q1667)</f>
        <v>4</v>
      </c>
      <c r="I161" s="361">
        <f>+'Ark1'!R1667</f>
        <v>6</v>
      </c>
      <c r="J161" s="30">
        <f>+IF(I161=0,"",'Ark1'!AG1667)</f>
        <v>37.5</v>
      </c>
      <c r="K161" s="222"/>
      <c r="L161" s="30">
        <f>+IF(I161=0,"",'Ark1'!AH1667)</f>
        <v>25.929325378614045</v>
      </c>
      <c r="M161" s="222"/>
      <c r="N161" s="33">
        <f>+IF(I161=0,"",'Ark1'!U1667)</f>
        <v>18.833333333333329</v>
      </c>
      <c r="O161" s="101"/>
      <c r="P161" s="391">
        <f>+'Ark1'!AJ1667</f>
        <v>0</v>
      </c>
      <c r="Q161" s="372"/>
      <c r="R161" s="272" t="str">
        <f>+IF(P161=0,"",'Ark1'!AK1667)</f>
        <v/>
      </c>
      <c r="S161" s="101"/>
      <c r="T161" s="272" t="str">
        <f>+IF(P161=0,"",'Ark1'!AL1667)</f>
        <v/>
      </c>
      <c r="U161" s="101"/>
      <c r="V161" s="28">
        <f>+IF(I161=0,"",'Ark1'!T1667)</f>
        <v>5.5</v>
      </c>
      <c r="W161" s="35">
        <f>+IF(I161=0,"",'Ark1'!W1667)</f>
        <v>0</v>
      </c>
      <c r="X161" s="35">
        <f>+IF(I161=0,"",'Ark1'!X1667)</f>
        <v>50</v>
      </c>
      <c r="Y161" s="35">
        <f>+IF(I161=0,"",'Ark1'!Y1667)</f>
        <v>16.666666666666671</v>
      </c>
      <c r="Z161" s="35">
        <f>+IF(I161=0,"",'Ark1'!Z1667)</f>
        <v>0</v>
      </c>
      <c r="AA161" s="30">
        <f>+IF(I161=0,"",'Ark1'!AA1667)</f>
        <v>5.7849421393437979</v>
      </c>
      <c r="AB161" s="28">
        <f>+IF(I161=0,"",'Ark1'!AC1667)</f>
        <v>1.3844373104863461</v>
      </c>
      <c r="AC161" s="35">
        <f>+IF(I161=0,"",'Ark1'!AE1667)</f>
        <v>75.332955399259831</v>
      </c>
      <c r="AD161" s="30">
        <f t="shared" si="13"/>
        <v>3.138888888888888</v>
      </c>
      <c r="AE161" s="30">
        <f t="shared" si="14"/>
        <v>1.5</v>
      </c>
      <c r="AF161" s="221"/>
      <c r="AG161" s="224"/>
      <c r="AI161" s="30"/>
      <c r="AJ161" s="28"/>
      <c r="AK161" s="247"/>
      <c r="AL161" s="29"/>
      <c r="AP161" s="29"/>
    </row>
    <row r="162" spans="1:42">
      <c r="A162" s="221"/>
      <c r="B162" s="302">
        <f>+'Ark1'!C1668</f>
        <v>2024</v>
      </c>
      <c r="C162" s="240">
        <f>+'Ark1'!L1668</f>
        <v>6</v>
      </c>
      <c r="D162" s="240" t="str">
        <f>VLOOKUP(C162,Klasse!$C$10:$D$26,2)</f>
        <v>O+</v>
      </c>
      <c r="E162" s="29">
        <f>+'Ark1'!H1668</f>
        <v>2</v>
      </c>
      <c r="F162" s="29">
        <f>+'Ark1'!J1668</f>
        <v>147</v>
      </c>
      <c r="G162" s="29" t="str">
        <f>VLOOKUP(F162,RNR!$A$1:$B$25,2)</f>
        <v>Midt-Norge</v>
      </c>
      <c r="H162" s="29">
        <f>+IF(I162=0,"",'Ark1'!Q1668)</f>
        <v>174</v>
      </c>
      <c r="I162" s="361">
        <f>+'Ark1'!R1668</f>
        <v>2542</v>
      </c>
      <c r="J162" s="30">
        <f>+IF(I162=0,"",'Ark1'!AG1668)</f>
        <v>14.85333644969031</v>
      </c>
      <c r="K162" s="222"/>
      <c r="L162" s="30">
        <f>+IF(I162=0,"",'Ark1'!AH1668)</f>
        <v>11.993690555334577</v>
      </c>
      <c r="M162" s="222"/>
      <c r="N162" s="33">
        <f>+IF(I162=0,"",'Ark1'!U1668)</f>
        <v>13.959952793076328</v>
      </c>
      <c r="O162" s="101"/>
      <c r="P162" s="391">
        <f>+'Ark1'!AJ1668</f>
        <v>2538</v>
      </c>
      <c r="Q162" s="372"/>
      <c r="R162" s="272">
        <f>+IF(P162=0,"",'Ark1'!AK1668)</f>
        <v>93.527856579984089</v>
      </c>
      <c r="S162" s="101"/>
      <c r="T162" s="272">
        <f>+IF(P162=0,"",'Ark1'!AL1668)</f>
        <v>16.489604167717982</v>
      </c>
      <c r="U162" s="101"/>
      <c r="V162" s="28">
        <f>+IF(I162=0,"",'Ark1'!T1668)</f>
        <v>5.3556254917387882</v>
      </c>
      <c r="W162" s="35">
        <f>+IF(I162=0,"",'Ark1'!W1668)</f>
        <v>0.86546026750590099</v>
      </c>
      <c r="X162" s="35">
        <f>+IF(I162=0,"",'Ark1'!X1668)</f>
        <v>18.450039339103064</v>
      </c>
      <c r="Y162" s="35">
        <f>+IF(I162=0,"",'Ark1'!Y1668)</f>
        <v>9.1660110149488609</v>
      </c>
      <c r="Z162" s="35">
        <f>+IF(I162=0,"",'Ark1'!Z1668)</f>
        <v>0</v>
      </c>
      <c r="AA162" s="30">
        <f>+IF(I162=0,"",'Ark1'!AA1668)</f>
        <v>4.8849994058601265</v>
      </c>
      <c r="AB162" s="28">
        <f>+IF(I162=0,"",'Ark1'!AC1668)</f>
        <v>1.1394704132906683</v>
      </c>
      <c r="AC162" s="35">
        <f>+IF(I162=0,"",'Ark1'!AE1668)</f>
        <v>9.3833456764944287</v>
      </c>
      <c r="AD162" s="30">
        <f t="shared" si="13"/>
        <v>2.3266587988460548</v>
      </c>
      <c r="AE162" s="30">
        <f t="shared" si="14"/>
        <v>14.60919540229885</v>
      </c>
      <c r="AF162" s="221"/>
      <c r="AG162" s="224"/>
      <c r="AI162" s="30"/>
      <c r="AJ162" s="28"/>
      <c r="AK162" s="247"/>
      <c r="AL162" s="29"/>
      <c r="AP162" s="29"/>
    </row>
    <row r="163" spans="1:42">
      <c r="A163" s="221"/>
      <c r="B163" s="302">
        <f>+'Ark1'!C1669</f>
        <v>2024</v>
      </c>
      <c r="C163" s="240">
        <f>+'Ark1'!L1669</f>
        <v>6</v>
      </c>
      <c r="D163" s="240" t="str">
        <f>VLOOKUP(C163,Klasse!$C$10:$D$26,2)</f>
        <v>O+</v>
      </c>
      <c r="E163" s="29">
        <f>+'Ark1'!H1669</f>
        <v>1</v>
      </c>
      <c r="F163" s="29">
        <f>+'Ark1'!J1669</f>
        <v>155</v>
      </c>
      <c r="G163" s="29" t="str">
        <f>VLOOKUP(F163,RNR!$A$1:$B$25,2)</f>
        <v>Målselv</v>
      </c>
      <c r="H163" s="29">
        <f>+IF(I163=0,"",'Ark1'!Q1669)</f>
        <v>335</v>
      </c>
      <c r="I163" s="361">
        <f>+'Ark1'!R1669</f>
        <v>3370</v>
      </c>
      <c r="J163" s="30">
        <f>+IF(I163=0,"",'Ark1'!AG1669)</f>
        <v>6.0558141206490701</v>
      </c>
      <c r="K163" s="222"/>
      <c r="L163" s="30">
        <f>+IF(I163=0,"",'Ark1'!AH1669)</f>
        <v>4.5757978955858469</v>
      </c>
      <c r="M163" s="222"/>
      <c r="N163" s="33">
        <f>+IF(I163=0,"",'Ark1'!U1669)</f>
        <v>16.700148367952536</v>
      </c>
      <c r="O163" s="101"/>
      <c r="P163" s="391">
        <f>+'Ark1'!AJ1669</f>
        <v>3288</v>
      </c>
      <c r="Q163" s="372"/>
      <c r="R163" s="272">
        <f>+IF(P163=0,"",'Ark1'!AK1669)</f>
        <v>97.68953771289533</v>
      </c>
      <c r="S163" s="101"/>
      <c r="T163" s="272">
        <f>+IF(P163=0,"",'Ark1'!AL1669)</f>
        <v>17.230770087103355</v>
      </c>
      <c r="U163" s="101"/>
      <c r="V163" s="28">
        <f>+IF(I163=0,"",'Ark1'!T1669)</f>
        <v>4.6364985163204757</v>
      </c>
      <c r="W163" s="35">
        <f>+IF(I163=0,"",'Ark1'!W1669)</f>
        <v>0.56379821958456988</v>
      </c>
      <c r="X163" s="35">
        <f>+IF(I163=0,"",'Ark1'!X1669)</f>
        <v>35.786350148367951</v>
      </c>
      <c r="Y163" s="35">
        <f>+IF(I163=0,"",'Ark1'!Y1669)</f>
        <v>18.545994065281903</v>
      </c>
      <c r="Z163" s="35">
        <f>+IF(I163=0,"",'Ark1'!Z1669)</f>
        <v>2.9673590504451047E-2</v>
      </c>
      <c r="AA163" s="30">
        <f>+IF(I163=0,"",'Ark1'!AA1669)</f>
        <v>6.2152876976798002</v>
      </c>
      <c r="AB163" s="28">
        <f>+IF(I163=0,"",'Ark1'!AC1669)</f>
        <v>1.3093716846086043</v>
      </c>
      <c r="AC163" s="35">
        <f>+IF(I163=0,"",'Ark1'!AE1669)</f>
        <v>-4.7449259372887314</v>
      </c>
      <c r="AD163" s="30">
        <f t="shared" si="13"/>
        <v>2.7833580613254227</v>
      </c>
      <c r="AE163" s="30">
        <f t="shared" si="14"/>
        <v>10.059701492537313</v>
      </c>
      <c r="AF163" s="221"/>
      <c r="AG163" s="224"/>
      <c r="AI163" s="30"/>
      <c r="AJ163" s="28"/>
      <c r="AK163" s="247"/>
      <c r="AL163" s="29"/>
      <c r="AP163" s="29"/>
    </row>
    <row r="164" spans="1:42">
      <c r="A164" s="221"/>
      <c r="B164" s="302">
        <f>+'Ark1'!C1670</f>
        <v>2024</v>
      </c>
      <c r="C164" s="240">
        <f>+'Ark1'!L1670</f>
        <v>6</v>
      </c>
      <c r="D164" s="240" t="str">
        <f>VLOOKUP(C164,Klasse!$C$10:$D$26,2)</f>
        <v>O+</v>
      </c>
      <c r="E164" s="29">
        <f>+'Ark1'!H1670</f>
        <v>2</v>
      </c>
      <c r="F164" s="29">
        <f>+'Ark1'!J1670</f>
        <v>160</v>
      </c>
      <c r="G164" s="29" t="str">
        <f>VLOOKUP(F164,RNR!$A$1:$B$25,2)</f>
        <v>Oslo</v>
      </c>
      <c r="H164" s="29">
        <f>+IF(I164=0,"",'Ark1'!Q1670)</f>
        <v>366</v>
      </c>
      <c r="I164" s="361">
        <f>+'Ark1'!R1670</f>
        <v>3837</v>
      </c>
      <c r="J164" s="30">
        <f>+IF(I164=0,"",'Ark1'!AG1670)</f>
        <v>10.134171464793196</v>
      </c>
      <c r="K164" s="222"/>
      <c r="L164" s="30">
        <f>+IF(I164=0,"",'Ark1'!AH1670)</f>
        <v>8.3905070437180971</v>
      </c>
      <c r="M164" s="222"/>
      <c r="N164" s="33">
        <f>+IF(I164=0,"",'Ark1'!U1670)</f>
        <v>17.03372426374774</v>
      </c>
      <c r="O164" s="101"/>
      <c r="P164" s="391">
        <f>+'Ark1'!AJ1670</f>
        <v>3834</v>
      </c>
      <c r="Q164" s="372"/>
      <c r="R164" s="272">
        <f>+IF(P164=0,"",'Ark1'!AK1670)</f>
        <v>99.058476786646239</v>
      </c>
      <c r="S164" s="101"/>
      <c r="T164" s="272">
        <f>+IF(P164=0,"",'Ark1'!AL1670)</f>
        <v>16.86049095194938</v>
      </c>
      <c r="U164" s="101"/>
      <c r="V164" s="28">
        <f>+IF(I164=0,"",'Ark1'!T1670)</f>
        <v>5.0813135261923366</v>
      </c>
      <c r="W164" s="35">
        <f>+IF(I164=0,"",'Ark1'!W1670)</f>
        <v>2.0849622100599423</v>
      </c>
      <c r="X164" s="35">
        <f>+IF(I164=0,"",'Ark1'!X1670)</f>
        <v>38.884545217617926</v>
      </c>
      <c r="Y164" s="35">
        <f>+IF(I164=0,"",'Ark1'!Y1670)</f>
        <v>18.947094083919723</v>
      </c>
      <c r="Z164" s="35">
        <f>+IF(I164=0,"",'Ark1'!Z1670)</f>
        <v>0.13031013812874639</v>
      </c>
      <c r="AA164" s="30">
        <f>+IF(I164=0,"",'Ark1'!AA1670)</f>
        <v>6.1172936197470413</v>
      </c>
      <c r="AB164" s="28">
        <f>+IF(I164=0,"",'Ark1'!AC1670)</f>
        <v>1.4547855102563088</v>
      </c>
      <c r="AC164" s="35">
        <f>+IF(I164=0,"",'Ark1'!AE1670)</f>
        <v>19.238337989077326</v>
      </c>
      <c r="AD164" s="30">
        <f t="shared" si="13"/>
        <v>2.8389540439579566</v>
      </c>
      <c r="AE164" s="30">
        <f t="shared" si="14"/>
        <v>10.483606557377049</v>
      </c>
      <c r="AF164" s="221"/>
      <c r="AG164" s="224"/>
      <c r="AI164" s="30"/>
      <c r="AJ164" s="28"/>
      <c r="AK164" s="247"/>
      <c r="AL164" s="29"/>
      <c r="AP164" s="29"/>
    </row>
    <row r="165" spans="1:42">
      <c r="A165" s="221"/>
      <c r="B165" s="302">
        <f>+'Ark1'!C1671</f>
        <v>2024</v>
      </c>
      <c r="C165" s="240">
        <f>+'Ark1'!L1671</f>
        <v>6</v>
      </c>
      <c r="D165" s="240" t="str">
        <f>VLOOKUP(C165,Klasse!$C$10:$D$26,2)</f>
        <v>O+</v>
      </c>
      <c r="E165" s="29">
        <f>+'Ark1'!H1671</f>
        <v>1</v>
      </c>
      <c r="F165" s="29">
        <f>+'Ark1'!J1671</f>
        <v>171</v>
      </c>
      <c r="G165" s="29" t="str">
        <f>VLOOKUP(F165,RNR!$A$1:$B$25,2)</f>
        <v>Prima</v>
      </c>
      <c r="H165" s="29">
        <f>+IF(I165=0,"",'Ark1'!Q1671)</f>
        <v>125</v>
      </c>
      <c r="I165" s="361">
        <f>+'Ark1'!R1671</f>
        <v>994</v>
      </c>
      <c r="J165" s="30">
        <f>+IF(I165=0,"",'Ark1'!AG1671)</f>
        <v>4.3916232217018649</v>
      </c>
      <c r="K165" s="222"/>
      <c r="L165" s="30">
        <f>+IF(I165=0,"",'Ark1'!AH1671)</f>
        <v>3.7897307319328126</v>
      </c>
      <c r="M165" s="222"/>
      <c r="N165" s="33">
        <f>+IF(I165=0,"",'Ark1'!U1671)</f>
        <v>18.969718309859157</v>
      </c>
      <c r="O165" s="101"/>
      <c r="P165" s="391">
        <f>+'Ark1'!AJ1671</f>
        <v>990</v>
      </c>
      <c r="Q165" s="372"/>
      <c r="R165" s="272">
        <f>+IF(P165=0,"",'Ark1'!AK1671)</f>
        <v>101.67252525252523</v>
      </c>
      <c r="S165" s="101"/>
      <c r="T165" s="272">
        <f>+IF(P165=0,"",'Ark1'!AL1671)</f>
        <v>17.364479442431005</v>
      </c>
      <c r="U165" s="101"/>
      <c r="V165" s="28">
        <f>+IF(I165=0,"",'Ark1'!T1671)</f>
        <v>4.394366197183099</v>
      </c>
      <c r="W165" s="35">
        <f>+IF(I165=0,"",'Ark1'!W1671)</f>
        <v>0.10060362173038231</v>
      </c>
      <c r="X165" s="35">
        <f>+IF(I165=0,"",'Ark1'!X1671)</f>
        <v>55.935613682092558</v>
      </c>
      <c r="Y165" s="35">
        <f>+IF(I165=0,"",'Ark1'!Y1671)</f>
        <v>29.376257545271628</v>
      </c>
      <c r="Z165" s="35">
        <f>+IF(I165=0,"",'Ark1'!Z1671)</f>
        <v>0.10060362173038231</v>
      </c>
      <c r="AA165" s="30">
        <f>+IF(I165=0,"",'Ark1'!AA1671)</f>
        <v>6.4694716089119551</v>
      </c>
      <c r="AB165" s="28">
        <f>+IF(I165=0,"",'Ark1'!AC1671)</f>
        <v>1.5471816561629821</v>
      </c>
      <c r="AC165" s="35">
        <f>+IF(I165=0,"",'Ark1'!AE1671)</f>
        <v>15.811725611060597</v>
      </c>
      <c r="AD165" s="30">
        <f t="shared" si="13"/>
        <v>3.1616197183098596</v>
      </c>
      <c r="AE165" s="30">
        <f t="shared" si="14"/>
        <v>7.952</v>
      </c>
      <c r="AF165" s="221"/>
      <c r="AG165" s="224"/>
      <c r="AI165" s="30"/>
      <c r="AJ165" s="28"/>
      <c r="AK165" s="247"/>
      <c r="AL165" s="29"/>
      <c r="AP165" s="29"/>
    </row>
    <row r="166" spans="1:42">
      <c r="A166" s="221"/>
      <c r="B166" s="302">
        <f>+'Ark1'!C1672</f>
        <v>2024</v>
      </c>
      <c r="C166" s="240">
        <f>+'Ark1'!L1672</f>
        <v>6</v>
      </c>
      <c r="D166" s="240" t="str">
        <f>VLOOKUP(C166,Klasse!$C$10:$D$26,2)</f>
        <v>O+</v>
      </c>
      <c r="E166" s="29">
        <f>+'Ark1'!H1672</f>
        <v>2</v>
      </c>
      <c r="F166" s="29">
        <f>+'Ark1'!J1672</f>
        <v>175</v>
      </c>
      <c r="G166" s="29" t="str">
        <f>VLOOKUP(F166,RNR!$A$1:$B$25,2)</f>
        <v>Ole Ringdal</v>
      </c>
      <c r="H166" s="29">
        <f>+IF(I166=0,"",'Ark1'!Q1672)</f>
        <v>343</v>
      </c>
      <c r="I166" s="361">
        <f>+'Ark1'!R1672</f>
        <v>2791</v>
      </c>
      <c r="J166" s="30">
        <f>+IF(I166=0,"",'Ark1'!AG1672)</f>
        <v>16.058688147295744</v>
      </c>
      <c r="K166" s="222"/>
      <c r="L166" s="30">
        <f>+IF(I166=0,"",'Ark1'!AH1672)</f>
        <v>12.123614402090665</v>
      </c>
      <c r="M166" s="222"/>
      <c r="N166" s="33">
        <f>+IF(I166=0,"",'Ark1'!U1672)</f>
        <v>13.8958079541383</v>
      </c>
      <c r="O166" s="101"/>
      <c r="P166" s="391">
        <f>+'Ark1'!AJ1672</f>
        <v>2544</v>
      </c>
      <c r="Q166" s="372"/>
      <c r="R166" s="272">
        <f>+IF(P166=0,"",'Ark1'!AK1672)</f>
        <v>92.856878930817686</v>
      </c>
      <c r="S166" s="101"/>
      <c r="T166" s="272">
        <f>+IF(P166=0,"",'Ark1'!AL1672)</f>
        <v>16.735815254592801</v>
      </c>
      <c r="U166" s="101"/>
      <c r="V166" s="28">
        <f>+IF(I166=0,"",'Ark1'!T1672)</f>
        <v>4.8165532067359376</v>
      </c>
      <c r="W166" s="35">
        <f>+IF(I166=0,"",'Ark1'!W1672)</f>
        <v>0.35829451809387314</v>
      </c>
      <c r="X166" s="35">
        <f>+IF(I166=0,"",'Ark1'!X1672)</f>
        <v>18.129702615549981</v>
      </c>
      <c r="Y166" s="35">
        <f>+IF(I166=0,"",'Ark1'!Y1672)</f>
        <v>6.9509136510211409</v>
      </c>
      <c r="Z166" s="35">
        <f>+IF(I166=0,"",'Ark1'!Z1672)</f>
        <v>0</v>
      </c>
      <c r="AA166" s="30">
        <f>+IF(I166=0,"",'Ark1'!AA1672)</f>
        <v>4.5108651408068736</v>
      </c>
      <c r="AB166" s="28">
        <f>+IF(I166=0,"",'Ark1'!AC1672)</f>
        <v>1.2334283451293564</v>
      </c>
      <c r="AC166" s="35">
        <f>+IF(I166=0,"",'Ark1'!AE1672)</f>
        <v>7.1619485333004818</v>
      </c>
      <c r="AD166" s="30">
        <f t="shared" si="13"/>
        <v>2.3159679923563834</v>
      </c>
      <c r="AE166" s="30">
        <f t="shared" si="14"/>
        <v>8.1370262390670547</v>
      </c>
      <c r="AF166" s="221"/>
      <c r="AG166" s="224"/>
      <c r="AI166" s="30"/>
      <c r="AJ166" s="28"/>
      <c r="AK166" s="247"/>
      <c r="AL166" s="29"/>
      <c r="AP166" s="29"/>
    </row>
    <row r="167" spans="1:42">
      <c r="A167" s="221"/>
      <c r="B167" s="302">
        <f>+'Ark1'!C1673</f>
        <v>2024</v>
      </c>
      <c r="C167" s="240">
        <f>+'Ark1'!L1673</f>
        <v>6</v>
      </c>
      <c r="D167" s="240" t="str">
        <f>VLOOKUP(C167,Klasse!$C$10:$D$26,2)</f>
        <v>O+</v>
      </c>
      <c r="E167" s="29">
        <f>+'Ark1'!H1673</f>
        <v>2</v>
      </c>
      <c r="F167" s="29">
        <f>+'Ark1'!J1673</f>
        <v>177</v>
      </c>
      <c r="G167" s="29" t="str">
        <f>VLOOKUP(F167,RNR!$A$1:$B$25,2)</f>
        <v>Slakthuset</v>
      </c>
      <c r="H167" s="29">
        <f>+IF(I167=0,"",'Ark1'!Q1673)</f>
        <v>315</v>
      </c>
      <c r="I167" s="361">
        <f>+'Ark1'!R1673</f>
        <v>4016</v>
      </c>
      <c r="J167" s="30">
        <f>+IF(I167=0,"",'Ark1'!AG1673)</f>
        <v>9.9211937053780979</v>
      </c>
      <c r="K167" s="222"/>
      <c r="L167" s="30">
        <f>+IF(I167=0,"",'Ark1'!AH1673)</f>
        <v>7.9905339684519774</v>
      </c>
      <c r="M167" s="222"/>
      <c r="N167" s="33">
        <f>+IF(I167=0,"",'Ark1'!U1673)</f>
        <v>16.441982071713163</v>
      </c>
      <c r="O167" s="101"/>
      <c r="P167" s="391">
        <f>+'Ark1'!AJ1673</f>
        <v>4012</v>
      </c>
      <c r="Q167" s="372"/>
      <c r="R167" s="272">
        <f>+IF(P167=0,"",'Ark1'!AK1673)</f>
        <v>98.185767696909622</v>
      </c>
      <c r="S167" s="101"/>
      <c r="T167" s="272">
        <f>+IF(P167=0,"",'Ark1'!AL1673)</f>
        <v>16.672338619105609</v>
      </c>
      <c r="U167" s="101"/>
      <c r="V167" s="28">
        <f>+IF(I167=0,"",'Ark1'!T1673)</f>
        <v>5.1125498007968124</v>
      </c>
      <c r="W167" s="35">
        <f>+IF(I167=0,"",'Ark1'!W1673)</f>
        <v>0.27390438247011956</v>
      </c>
      <c r="X167" s="35">
        <f>+IF(I167=0,"",'Ark1'!X1673)</f>
        <v>32.146414342629491</v>
      </c>
      <c r="Y167" s="35">
        <f>+IF(I167=0,"",'Ark1'!Y1673)</f>
        <v>18.75</v>
      </c>
      <c r="Z167" s="35">
        <f>+IF(I167=0,"",'Ark1'!Z1673)</f>
        <v>0.14940239043824699</v>
      </c>
      <c r="AA167" s="30">
        <f>+IF(I167=0,"",'Ark1'!AA1673)</f>
        <v>6.1922057304681921</v>
      </c>
      <c r="AB167" s="28">
        <f>+IF(I167=0,"",'Ark1'!AC1673)</f>
        <v>1.055851590982956</v>
      </c>
      <c r="AC167" s="35">
        <f>+IF(I167=0,"",'Ark1'!AE1673)</f>
        <v>17.687312824663238</v>
      </c>
      <c r="AD167" s="30">
        <f t="shared" si="13"/>
        <v>2.740330345285527</v>
      </c>
      <c r="AE167" s="30">
        <f t="shared" si="14"/>
        <v>12.749206349206348</v>
      </c>
      <c r="AF167" s="221"/>
      <c r="AG167" s="224"/>
      <c r="AI167" s="30"/>
      <c r="AJ167" s="28"/>
      <c r="AK167" s="247"/>
      <c r="AL167" s="29"/>
      <c r="AP167" s="29"/>
    </row>
    <row r="168" spans="1:42">
      <c r="A168" s="221"/>
      <c r="B168" s="302">
        <f>+'Ark1'!C1674</f>
        <v>2024</v>
      </c>
      <c r="C168" s="240">
        <f>+'Ark1'!L1674</f>
        <v>6</v>
      </c>
      <c r="D168" s="240" t="str">
        <f>VLOOKUP(C168,Klasse!$C$10:$D$26,2)</f>
        <v>O+</v>
      </c>
      <c r="E168" s="29">
        <f>+'Ark1'!H1674</f>
        <v>2</v>
      </c>
      <c r="F168" s="29">
        <f>+'Ark1'!J1674</f>
        <v>178</v>
      </c>
      <c r="G168" s="29" t="str">
        <f>VLOOKUP(F168,RNR!$A$1:$B$25,2)</f>
        <v>Røros</v>
      </c>
      <c r="H168" s="29">
        <f>+IF(I168=0,"",'Ark1'!Q1674)</f>
        <v>135</v>
      </c>
      <c r="I168" s="361">
        <f>+'Ark1'!R1674</f>
        <v>1601</v>
      </c>
      <c r="J168" s="30">
        <f>+IF(I168=0,"",'Ark1'!AG1674)</f>
        <v>9.6778093453424407</v>
      </c>
      <c r="K168" s="222"/>
      <c r="L168" s="30">
        <f>+IF(I168=0,"",'Ark1'!AH1674)</f>
        <v>7.6609587934478514</v>
      </c>
      <c r="M168" s="222"/>
      <c r="N168" s="33">
        <f>+IF(I168=0,"",'Ark1'!U1674)</f>
        <v>15.993191755153061</v>
      </c>
      <c r="O168" s="101"/>
      <c r="P168" s="391">
        <f>+'Ark1'!AJ1674</f>
        <v>1601</v>
      </c>
      <c r="Q168" s="372"/>
      <c r="R168" s="272">
        <f>+IF(P168=0,"",'Ark1'!AK1674)</f>
        <v>97.343222985633886</v>
      </c>
      <c r="S168" s="101"/>
      <c r="T168" s="272">
        <f>+IF(P168=0,"",'Ark1'!AL1674)</f>
        <v>16.695839837017875</v>
      </c>
      <c r="U168" s="101"/>
      <c r="V168" s="28">
        <f>+IF(I168=0,"",'Ark1'!T1674)</f>
        <v>4.8313554028732035</v>
      </c>
      <c r="W168" s="35">
        <f>+IF(I168=0,"",'Ark1'!W1674)</f>
        <v>0.31230480949406614</v>
      </c>
      <c r="X168" s="35">
        <f>+IF(I168=0,"",'Ark1'!X1674)</f>
        <v>27.108057464084958</v>
      </c>
      <c r="Y168" s="35">
        <f>+IF(I168=0,"",'Ark1'!Y1674)</f>
        <v>16.302311055590256</v>
      </c>
      <c r="Z168" s="35">
        <f>+IF(I168=0,"",'Ark1'!Z1674)</f>
        <v>6.2460961898813235E-2</v>
      </c>
      <c r="AA168" s="30">
        <f>+IF(I168=0,"",'Ark1'!AA1674)</f>
        <v>5.8340369708050641</v>
      </c>
      <c r="AB168" s="28">
        <f>+IF(I168=0,"",'Ark1'!AC1674)</f>
        <v>1.1459583157543063</v>
      </c>
      <c r="AC168" s="35">
        <f>+IF(I168=0,"",'Ark1'!AE1674)</f>
        <v>21.569048289551347</v>
      </c>
      <c r="AD168" s="30">
        <f t="shared" si="13"/>
        <v>2.6655319591921769</v>
      </c>
      <c r="AE168" s="30">
        <f t="shared" si="14"/>
        <v>11.859259259259259</v>
      </c>
      <c r="AF168" s="221"/>
      <c r="AG168" s="224"/>
      <c r="AI168" s="30"/>
      <c r="AJ168" s="28"/>
      <c r="AK168" s="247"/>
      <c r="AL168" s="29"/>
      <c r="AP168" s="29"/>
    </row>
    <row r="169" spans="1:42">
      <c r="A169" s="221"/>
      <c r="B169" s="302">
        <f>+'Ark1'!C1675</f>
        <v>2024</v>
      </c>
      <c r="C169" s="240">
        <f>+'Ark1'!L1675</f>
        <v>6</v>
      </c>
      <c r="D169" s="240" t="str">
        <f>VLOOKUP(C169,Klasse!$C$10:$D$26,2)</f>
        <v>O+</v>
      </c>
      <c r="E169" s="29">
        <f>+'Ark1'!H1675</f>
        <v>2</v>
      </c>
      <c r="F169" s="29">
        <f>+'Ark1'!J1675</f>
        <v>181</v>
      </c>
      <c r="G169" s="29" t="str">
        <f>VLOOKUP(F169,RNR!$A$1:$B$25,2)</f>
        <v>Horns</v>
      </c>
      <c r="H169" s="29">
        <f>+IF(I169=0,"",'Ark1'!Q1675)</f>
        <v>239</v>
      </c>
      <c r="I169" s="361">
        <f>+'Ark1'!R1675</f>
        <v>3535</v>
      </c>
      <c r="J169" s="30">
        <f>+IF(I169=0,"",'Ark1'!AG1675)</f>
        <v>12.085056921130901</v>
      </c>
      <c r="K169" s="222"/>
      <c r="L169" s="30">
        <f>+IF(I169=0,"",'Ark1'!AH1675)</f>
        <v>8.6667235216776497</v>
      </c>
      <c r="M169" s="222"/>
      <c r="N169" s="33">
        <f>+IF(I169=0,"",'Ark1'!U1675)</f>
        <v>14.201442715700148</v>
      </c>
      <c r="O169" s="101"/>
      <c r="P169" s="391">
        <f>+'Ark1'!AJ1675</f>
        <v>3206</v>
      </c>
      <c r="Q169" s="372"/>
      <c r="R169" s="272">
        <f>+IF(P169=0,"",'Ark1'!AK1675)</f>
        <v>94.029975046787229</v>
      </c>
      <c r="S169" s="101"/>
      <c r="T169" s="272">
        <f>+IF(P169=0,"",'Ark1'!AL1675)</f>
        <v>16.530106521156856</v>
      </c>
      <c r="U169" s="101"/>
      <c r="V169" s="28">
        <f>+IF(I169=0,"",'Ark1'!T1675)</f>
        <v>5.1968882602545969</v>
      </c>
      <c r="W169" s="35">
        <f>+IF(I169=0,"",'Ark1'!W1675)</f>
        <v>0.11315417256011312</v>
      </c>
      <c r="X169" s="35">
        <f>+IF(I169=0,"",'Ark1'!X1675)</f>
        <v>19.462517680339463</v>
      </c>
      <c r="Y169" s="35">
        <f>+IF(I169=0,"",'Ark1'!Y1675)</f>
        <v>9.5332390381895333</v>
      </c>
      <c r="Z169" s="35">
        <f>+IF(I169=0,"",'Ark1'!Z1675)</f>
        <v>0</v>
      </c>
      <c r="AA169" s="30">
        <f>+IF(I169=0,"",'Ark1'!AA1675)</f>
        <v>4.9769460777532259</v>
      </c>
      <c r="AB169" s="28">
        <f>+IF(I169=0,"",'Ark1'!AC1675)</f>
        <v>1.1546555136772561</v>
      </c>
      <c r="AC169" s="35">
        <f>+IF(I169=0,"",'Ark1'!AE1675)</f>
        <v>16.873693799069077</v>
      </c>
      <c r="AD169" s="30">
        <f t="shared" si="13"/>
        <v>2.3669071192833582</v>
      </c>
      <c r="AE169" s="30">
        <f t="shared" si="14"/>
        <v>14.790794979079498</v>
      </c>
      <c r="AF169" s="221"/>
      <c r="AG169" s="224"/>
      <c r="AI169" s="30"/>
      <c r="AJ169" s="28"/>
      <c r="AK169" s="247"/>
      <c r="AL169" s="29"/>
      <c r="AP169" s="29"/>
    </row>
    <row r="170" spans="1:42">
      <c r="A170" s="221"/>
      <c r="B170" s="302">
        <f>+'Ark1'!C1676</f>
        <v>2024</v>
      </c>
      <c r="C170" s="240">
        <f>+'Ark1'!L1676</f>
        <v>6</v>
      </c>
      <c r="D170" s="240" t="str">
        <f>VLOOKUP(C170,Klasse!$C$10:$D$26,2)</f>
        <v>O+</v>
      </c>
      <c r="E170" s="29">
        <f>+'Ark1'!H1676</f>
        <v>1</v>
      </c>
      <c r="F170" s="29">
        <f>+'Ark1'!J1676</f>
        <v>262</v>
      </c>
      <c r="G170" s="29" t="str">
        <f>VLOOKUP(F170,RNR!$A$1:$B$25,2)</f>
        <v>Strilalam</v>
      </c>
      <c r="H170" s="29" t="str">
        <f>+IF(I170=0,"",'Ark1'!Q1676)</f>
        <v/>
      </c>
      <c r="I170" s="361">
        <f>+'Ark1'!R1676</f>
        <v>0</v>
      </c>
      <c r="J170" s="30" t="str">
        <f>+IF(I170=0,"",'Ark1'!AG1676)</f>
        <v/>
      </c>
      <c r="K170" s="222"/>
      <c r="L170" s="30" t="str">
        <f>+IF(I170=0,"",'Ark1'!AH1676)</f>
        <v/>
      </c>
      <c r="M170" s="222"/>
      <c r="N170" s="33" t="str">
        <f>+IF(I170=0,"",'Ark1'!U1676)</f>
        <v/>
      </c>
      <c r="O170" s="101"/>
      <c r="P170" s="391">
        <f>+'Ark1'!AJ1676</f>
        <v>0</v>
      </c>
      <c r="Q170" s="372"/>
      <c r="R170" s="272" t="str">
        <f>+IF(P170=0,"",'Ark1'!AK1676)</f>
        <v/>
      </c>
      <c r="S170" s="101"/>
      <c r="T170" s="272" t="str">
        <f>+IF(P170=0,"",'Ark1'!AL1676)</f>
        <v/>
      </c>
      <c r="U170" s="101"/>
      <c r="V170" s="28" t="str">
        <f>+IF(I170=0,"",'Ark1'!T1676)</f>
        <v/>
      </c>
      <c r="W170" s="35" t="str">
        <f>+IF(I170=0,"",'Ark1'!W1676)</f>
        <v/>
      </c>
      <c r="X170" s="35" t="str">
        <f>+IF(I170=0,"",'Ark1'!X1676)</f>
        <v/>
      </c>
      <c r="Y170" s="35" t="str">
        <f>+IF(I170=0,"",'Ark1'!Y1676)</f>
        <v/>
      </c>
      <c r="Z170" s="35" t="str">
        <f>+IF(I170=0,"",'Ark1'!Z1676)</f>
        <v/>
      </c>
      <c r="AA170" s="30" t="str">
        <f>+IF(I170=0,"",'Ark1'!AA1676)</f>
        <v/>
      </c>
      <c r="AB170" s="28" t="str">
        <f>+IF(I170=0,"",'Ark1'!AC1676)</f>
        <v/>
      </c>
      <c r="AC170" s="35" t="str">
        <f>+IF(I170=0,"",'Ark1'!AE1676)</f>
        <v/>
      </c>
      <c r="AD170" s="30" t="str">
        <f t="shared" si="13"/>
        <v/>
      </c>
      <c r="AE170" s="30" t="str">
        <f t="shared" si="14"/>
        <v/>
      </c>
      <c r="AF170" s="221"/>
      <c r="AG170" s="224"/>
      <c r="AI170" s="30"/>
      <c r="AJ170" s="28"/>
      <c r="AK170" s="247"/>
      <c r="AL170" s="29"/>
      <c r="AP170" s="29"/>
    </row>
    <row r="171" spans="1:42">
      <c r="A171" s="221"/>
      <c r="B171" s="302">
        <f>+'Ark1'!C1677</f>
        <v>2024</v>
      </c>
      <c r="C171" s="240">
        <f>+'Ark1'!L1677</f>
        <v>6</v>
      </c>
      <c r="D171" s="240" t="str">
        <f>VLOOKUP(C171,Klasse!$C$10:$D$26,2)</f>
        <v>O+</v>
      </c>
      <c r="E171" s="29">
        <f>+'Ark1'!H1677</f>
        <v>2</v>
      </c>
      <c r="F171" s="29">
        <f>+'Ark1'!J1677</f>
        <v>267</v>
      </c>
      <c r="G171" s="29" t="str">
        <f>VLOOKUP(F171,RNR!$A$1:$B$25,2)</f>
        <v>Dalpro</v>
      </c>
      <c r="H171" s="29">
        <f>+IF(I171=0,"",'Ark1'!Q1677)</f>
        <v>21</v>
      </c>
      <c r="I171" s="361">
        <f>+'Ark1'!R1677</f>
        <v>602</v>
      </c>
      <c r="J171" s="30">
        <f>+IF(I171=0,"",'Ark1'!AG1677)</f>
        <v>35.537190082644621</v>
      </c>
      <c r="K171" s="222"/>
      <c r="L171" s="30">
        <f>+IF(I171=0,"",'Ark1'!AH1677)</f>
        <v>36.568247697714362</v>
      </c>
      <c r="M171" s="222"/>
      <c r="N171" s="33">
        <f>+IF(I171=0,"",'Ark1'!U1677)</f>
        <v>11.840033222591348</v>
      </c>
      <c r="O171" s="101"/>
      <c r="P171" s="391">
        <f>+'Ark1'!AJ1677</f>
        <v>600</v>
      </c>
      <c r="Q171" s="372"/>
      <c r="R171" s="272">
        <f>+IF(P171=0,"",'Ark1'!AK1677)</f>
        <v>90.052666666666596</v>
      </c>
      <c r="S171" s="101"/>
      <c r="T171" s="272">
        <f>+IF(P171=0,"",'Ark1'!AL1677)</f>
        <v>16.102582302291594</v>
      </c>
      <c r="U171" s="101"/>
      <c r="V171" s="28">
        <f>+IF(I171=0,"",'Ark1'!T1677)</f>
        <v>5.6129568106312302</v>
      </c>
      <c r="W171" s="35">
        <f>+IF(I171=0,"",'Ark1'!W1677)</f>
        <v>0</v>
      </c>
      <c r="X171" s="35">
        <f>+IF(I171=0,"",'Ark1'!X1677)</f>
        <v>3.1561461794019929</v>
      </c>
      <c r="Y171" s="35">
        <f>+IF(I171=0,"",'Ark1'!Y1677)</f>
        <v>0.16611295681063123</v>
      </c>
      <c r="Z171" s="35">
        <f>+IF(I171=0,"",'Ark1'!Z1677)</f>
        <v>0</v>
      </c>
      <c r="AA171" s="30">
        <f>+IF(I171=0,"",'Ark1'!AA1677)</f>
        <v>1.9910869497391464</v>
      </c>
      <c r="AB171" s="28">
        <f>+IF(I171=0,"",'Ark1'!AC1677)</f>
        <v>0.59736261000808788</v>
      </c>
      <c r="AC171" s="35">
        <f>+IF(I171=0,"",'Ark1'!AE1677)</f>
        <v>46.203743721912353</v>
      </c>
      <c r="AD171" s="30">
        <f t="shared" si="13"/>
        <v>1.9733388704318913</v>
      </c>
      <c r="AE171" s="30">
        <f t="shared" si="14"/>
        <v>28.666666666666668</v>
      </c>
      <c r="AF171" s="221"/>
      <c r="AG171" s="224"/>
      <c r="AI171" s="30"/>
      <c r="AJ171" s="28"/>
      <c r="AK171" s="247"/>
      <c r="AL171" s="29"/>
      <c r="AP171" s="29"/>
    </row>
    <row r="172" spans="1:42">
      <c r="A172" s="221"/>
      <c r="B172" s="302">
        <f>+'Ark1'!C1678</f>
        <v>2024</v>
      </c>
      <c r="C172" s="240">
        <f>+'Ark1'!L1678</f>
        <v>6</v>
      </c>
      <c r="D172" s="240" t="str">
        <f>VLOOKUP(C172,Klasse!$C$10:$D$26,2)</f>
        <v>O+</v>
      </c>
      <c r="E172" s="29">
        <f>+'Ark1'!H1678</f>
        <v>1</v>
      </c>
      <c r="F172" s="29">
        <f>+'Ark1'!J1678</f>
        <v>309</v>
      </c>
      <c r="G172" s="29" t="str">
        <f>VLOOKUP(F172,RNR!$A$1:$B$25,2)</f>
        <v>Malvik</v>
      </c>
      <c r="H172" s="29">
        <f>+IF(I172=0,"",'Ark1'!Q1678)</f>
        <v>976</v>
      </c>
      <c r="I172" s="361">
        <f>+'Ark1'!R1678</f>
        <v>11211</v>
      </c>
      <c r="J172" s="30">
        <f>+IF(I172=0,"",'Ark1'!AG1678)</f>
        <v>10.954660934141097</v>
      </c>
      <c r="K172" s="222"/>
      <c r="L172" s="30">
        <f>+IF(I172=0,"",'Ark1'!AH1678)</f>
        <v>8.3993375833968376</v>
      </c>
      <c r="M172" s="222"/>
      <c r="N172" s="33">
        <f>+IF(I172=0,"",'Ark1'!U1678)</f>
        <v>15.163330657390061</v>
      </c>
      <c r="O172" s="101"/>
      <c r="P172" s="391">
        <f>+'Ark1'!AJ1678</f>
        <v>11207</v>
      </c>
      <c r="Q172" s="372"/>
      <c r="R172" s="272">
        <f>+IF(P172=0,"",'Ark1'!AK1678)</f>
        <v>95.719907200856383</v>
      </c>
      <c r="S172" s="101"/>
      <c r="T172" s="272">
        <f>+IF(P172=0,"",'Ark1'!AL1678)</f>
        <v>16.627129328213428</v>
      </c>
      <c r="U172" s="101"/>
      <c r="V172" s="28">
        <f>+IF(I172=0,"",'Ark1'!T1678)</f>
        <v>5.2719650343412718</v>
      </c>
      <c r="W172" s="35">
        <f>+IF(I172=0,"",'Ark1'!W1678)</f>
        <v>0.83846222460083852</v>
      </c>
      <c r="X172" s="35">
        <f>+IF(I172=0,"",'Ark1'!X1678)</f>
        <v>25.787173311925791</v>
      </c>
      <c r="Y172" s="35">
        <f>+IF(I172=0,"",'Ark1'!Y1678)</f>
        <v>13.433235215413436</v>
      </c>
      <c r="Z172" s="35">
        <f>+IF(I172=0,"",'Ark1'!Z1678)</f>
        <v>5.351886540005351E-2</v>
      </c>
      <c r="AA172" s="30">
        <f>+IF(I172=0,"",'Ark1'!AA1678)</f>
        <v>5.6065055745289687</v>
      </c>
      <c r="AB172" s="28">
        <f>+IF(I172=0,"",'Ark1'!AC1678)</f>
        <v>1.3888125004746872</v>
      </c>
      <c r="AC172" s="35">
        <f>+IF(I172=0,"",'Ark1'!AE1678)</f>
        <v>11.296995710025096</v>
      </c>
      <c r="AD172" s="30">
        <f t="shared" si="13"/>
        <v>2.5272217762316767</v>
      </c>
      <c r="AE172" s="30">
        <f t="shared" si="14"/>
        <v>11.486680327868852</v>
      </c>
      <c r="AF172" s="221"/>
      <c r="AG172" s="224"/>
      <c r="AI172" s="30"/>
      <c r="AJ172" s="28"/>
      <c r="AK172" s="247"/>
      <c r="AL172" s="29"/>
      <c r="AP172" s="29"/>
    </row>
    <row r="173" spans="1:42">
      <c r="A173" s="221"/>
      <c r="B173" s="302">
        <f>+'Ark1'!C1679</f>
        <v>2024</v>
      </c>
      <c r="C173" s="240">
        <f>+'Ark1'!L1679</f>
        <v>6</v>
      </c>
      <c r="D173" s="240" t="str">
        <f>VLOOKUP(C173,Klasse!$C$10:$D$26,2)</f>
        <v>O+</v>
      </c>
      <c r="E173" s="29">
        <f>+'Ark1'!H1679</f>
        <v>2</v>
      </c>
      <c r="F173" s="29">
        <f>+'Ark1'!J1679</f>
        <v>470</v>
      </c>
      <c r="G173" s="29" t="str">
        <f>VLOOKUP(F173,RNR!$A$1:$B$25,2)</f>
        <v>Jens Eide</v>
      </c>
      <c r="H173" s="29">
        <f>+IF(I173=0,"",'Ark1'!Q1679)</f>
        <v>263</v>
      </c>
      <c r="I173" s="361">
        <f>+'Ark1'!R1679</f>
        <v>2378</v>
      </c>
      <c r="J173" s="30">
        <f>+IF(I173=0,"",'Ark1'!AG1679)</f>
        <v>18.511598941304687</v>
      </c>
      <c r="K173" s="222"/>
      <c r="L173" s="30">
        <f>+IF(I173=0,"",'Ark1'!AH1679)</f>
        <v>15.175587715419024</v>
      </c>
      <c r="M173" s="222"/>
      <c r="N173" s="33">
        <f>+IF(I173=0,"",'Ark1'!U1679)</f>
        <v>14.156391925988224</v>
      </c>
      <c r="O173" s="101"/>
      <c r="P173" s="391">
        <f>+'Ark1'!AJ1679</f>
        <v>2341</v>
      </c>
      <c r="Q173" s="372"/>
      <c r="R173" s="272">
        <f>+IF(P173=0,"",'Ark1'!AK1679)</f>
        <v>94.133788979068825</v>
      </c>
      <c r="S173" s="101"/>
      <c r="T173" s="272">
        <f>+IF(P173=0,"",'Ark1'!AL1679)</f>
        <v>16.422159649963195</v>
      </c>
      <c r="U173" s="101"/>
      <c r="V173" s="28">
        <f>+IF(I173=0,"",'Ark1'!T1679)</f>
        <v>5.509671993271656</v>
      </c>
      <c r="W173" s="35">
        <f>+IF(I173=0,"",'Ark1'!W1679)</f>
        <v>1.1354079058031961</v>
      </c>
      <c r="X173" s="35">
        <f>+IF(I173=0,"",'Ark1'!X1679)</f>
        <v>21.825063078216989</v>
      </c>
      <c r="Y173" s="35">
        <f>+IF(I173=0,"",'Ark1'!Y1679)</f>
        <v>6.5601345668629101</v>
      </c>
      <c r="Z173" s="35">
        <f>+IF(I173=0,"",'Ark1'!Z1679)</f>
        <v>4.2052144659377622E-2</v>
      </c>
      <c r="AA173" s="30">
        <f>+IF(I173=0,"",'Ark1'!AA1679)</f>
        <v>4.6075982079483708</v>
      </c>
      <c r="AB173" s="28">
        <f>+IF(I173=0,"",'Ark1'!AC1679)</f>
        <v>1.0545024504776599</v>
      </c>
      <c r="AC173" s="35">
        <f>+IF(I173=0,"",'Ark1'!AE1679)</f>
        <v>15.133687185398561</v>
      </c>
      <c r="AD173" s="30">
        <f t="shared" si="13"/>
        <v>2.3593986543313705</v>
      </c>
      <c r="AE173" s="30">
        <f t="shared" si="14"/>
        <v>9.0418250950570336</v>
      </c>
      <c r="AF173" s="221"/>
      <c r="AG173" s="224"/>
      <c r="AI173" s="30"/>
      <c r="AJ173" s="28"/>
      <c r="AK173" s="247"/>
      <c r="AL173" s="29"/>
      <c r="AP173" s="29"/>
    </row>
    <row r="174" spans="1:42">
      <c r="A174" s="221"/>
      <c r="B174" s="302">
        <f>+'Ark1'!C1680</f>
        <v>2024</v>
      </c>
      <c r="C174" s="240">
        <f>+'Ark1'!L1680</f>
        <v>6</v>
      </c>
      <c r="D174" s="240" t="str">
        <f>VLOOKUP(C174,Klasse!$C$10:$D$26,2)</f>
        <v>O+</v>
      </c>
      <c r="E174" s="29">
        <f>+'Ark1'!H1680</f>
        <v>2</v>
      </c>
      <c r="F174" s="29">
        <f>+'Ark1'!J1680</f>
        <v>629</v>
      </c>
      <c r="G174" s="29" t="str">
        <f>VLOOKUP(F174,RNR!$A$1:$B$25,2)</f>
        <v>Bø</v>
      </c>
      <c r="H174" s="29" t="str">
        <f>+IF(I174=0,"",'Ark1'!Q1680)</f>
        <v/>
      </c>
      <c r="I174" s="361">
        <f>+'Ark1'!R1680</f>
        <v>0</v>
      </c>
      <c r="J174" s="30" t="str">
        <f>+IF(I174=0,"",'Ark1'!AG1680)</f>
        <v/>
      </c>
      <c r="K174" s="222"/>
      <c r="L174" s="30" t="str">
        <f>+IF(I174=0,"",'Ark1'!AH1680)</f>
        <v/>
      </c>
      <c r="M174" s="222"/>
      <c r="N174" s="33" t="str">
        <f>+IF(I174=0,"",'Ark1'!U1680)</f>
        <v/>
      </c>
      <c r="O174" s="101"/>
      <c r="P174" s="391">
        <f>+'Ark1'!AJ1680</f>
        <v>0</v>
      </c>
      <c r="Q174" s="372"/>
      <c r="R174" s="272" t="str">
        <f>+IF(P174=0,"",'Ark1'!AK1680)</f>
        <v/>
      </c>
      <c r="S174" s="101"/>
      <c r="T174" s="272" t="str">
        <f>+IF(P174=0,"",'Ark1'!AL1680)</f>
        <v/>
      </c>
      <c r="U174" s="101"/>
      <c r="V174" s="28" t="str">
        <f>+IF(I174=0,"",'Ark1'!T1680)</f>
        <v/>
      </c>
      <c r="W174" s="35" t="str">
        <f>+IF(I174=0,"",'Ark1'!W1680)</f>
        <v/>
      </c>
      <c r="X174" s="35" t="str">
        <f>+IF(I174=0,"",'Ark1'!X1680)</f>
        <v/>
      </c>
      <c r="Y174" s="35" t="str">
        <f>+IF(I174=0,"",'Ark1'!Y1680)</f>
        <v/>
      </c>
      <c r="Z174" s="35" t="str">
        <f>+IF(I174=0,"",'Ark1'!Z1680)</f>
        <v/>
      </c>
      <c r="AA174" s="30" t="str">
        <f>+IF(I174=0,"",'Ark1'!AA1680)</f>
        <v/>
      </c>
      <c r="AB174" s="28" t="str">
        <f>+IF(I174=0,"",'Ark1'!AC1680)</f>
        <v/>
      </c>
      <c r="AC174" s="35" t="str">
        <f>+IF(I174=0,"",'Ark1'!AE1680)</f>
        <v/>
      </c>
      <c r="AD174" s="30" t="str">
        <f t="shared" si="13"/>
        <v/>
      </c>
      <c r="AE174" s="30" t="str">
        <f t="shared" si="14"/>
        <v/>
      </c>
      <c r="AF174" s="221"/>
      <c r="AG174" s="224"/>
      <c r="AI174" s="30"/>
      <c r="AJ174" s="28"/>
      <c r="AK174" s="247"/>
      <c r="AL174" s="29"/>
      <c r="AP174" s="29"/>
    </row>
    <row r="175" spans="1:42">
      <c r="A175" s="221"/>
      <c r="B175" s="302">
        <f>+'Ark1'!C1681</f>
        <v>2024</v>
      </c>
      <c r="C175" s="240">
        <f>+'Ark1'!L1681</f>
        <v>6</v>
      </c>
      <c r="D175" s="240" t="str">
        <f>VLOOKUP(C175,Klasse!$C$10:$D$26,2)</f>
        <v>O+</v>
      </c>
      <c r="E175" s="29">
        <f>+'Ark1'!H1681</f>
        <v>1</v>
      </c>
      <c r="F175" s="29">
        <f>+'Ark1'!J1681</f>
        <v>643</v>
      </c>
      <c r="G175" s="29" t="str">
        <f>VLOOKUP(F175,RNR!$A$1:$B$25,2)</f>
        <v>Bjerka</v>
      </c>
      <c r="H175" s="29">
        <f>+IF(I175=0,"",'Ark1'!Q1681)</f>
        <v>477</v>
      </c>
      <c r="I175" s="361">
        <f>+'Ark1'!R1681</f>
        <v>7302</v>
      </c>
      <c r="J175" s="30">
        <f>+IF(I175=0,"",'Ark1'!AG1681)</f>
        <v>13.321414237238661</v>
      </c>
      <c r="K175" s="222"/>
      <c r="L175" s="30">
        <f>+IF(I175=0,"",'Ark1'!AH1681)</f>
        <v>9.966122283748108</v>
      </c>
      <c r="M175" s="222"/>
      <c r="N175" s="33">
        <f>+IF(I175=0,"",'Ark1'!U1681)</f>
        <v>14.13003286770749</v>
      </c>
      <c r="O175" s="101"/>
      <c r="P175" s="391">
        <f>+'Ark1'!AJ1681</f>
        <v>6508</v>
      </c>
      <c r="Q175" s="372"/>
      <c r="R175" s="272">
        <f>+IF(P175=0,"",'Ark1'!AK1681)</f>
        <v>93.073002458512349</v>
      </c>
      <c r="S175" s="101"/>
      <c r="T175" s="272">
        <f>+IF(P175=0,"",'Ark1'!AL1681)</f>
        <v>16.484055651707539</v>
      </c>
      <c r="U175" s="101"/>
      <c r="V175" s="28">
        <f>+IF(I175=0,"",'Ark1'!T1681)</f>
        <v>5.3463434675431394</v>
      </c>
      <c r="W175" s="35">
        <f>+IF(I175=0,"",'Ark1'!W1681)</f>
        <v>1.0545056149000276</v>
      </c>
      <c r="X175" s="35">
        <f>+IF(I175=0,"",'Ark1'!X1681)</f>
        <v>21.2270610791564</v>
      </c>
      <c r="Y175" s="35">
        <f>+IF(I175=0,"",'Ark1'!Y1681)</f>
        <v>9.3946863872911504</v>
      </c>
      <c r="Z175" s="35">
        <f>+IF(I175=0,"",'Ark1'!Z1681)</f>
        <v>4.1084634346754301E-2</v>
      </c>
      <c r="AA175" s="30">
        <f>+IF(I175=0,"",'Ark1'!AA1681)</f>
        <v>5.1935072579059804</v>
      </c>
      <c r="AB175" s="28">
        <f>+IF(I175=0,"",'Ark1'!AC1681)</f>
        <v>1.3002484524703961</v>
      </c>
      <c r="AC175" s="35">
        <f>+IF(I175=0,"",'Ark1'!AE1681)</f>
        <v>1.6196675492706425</v>
      </c>
      <c r="AD175" s="30">
        <f t="shared" si="13"/>
        <v>2.3550054779512481</v>
      </c>
      <c r="AE175" s="30">
        <f t="shared" si="14"/>
        <v>15.308176100628931</v>
      </c>
      <c r="AF175" s="221"/>
      <c r="AG175" s="224"/>
      <c r="AI175" s="30"/>
      <c r="AJ175" s="28"/>
      <c r="AK175" s="247"/>
      <c r="AL175" s="29"/>
      <c r="AP175" s="29"/>
    </row>
    <row r="176" spans="1:42">
      <c r="A176" s="221"/>
      <c r="B176" s="302">
        <f>+'Ark1'!C1682</f>
        <v>2024</v>
      </c>
      <c r="C176" s="240">
        <f>+'Ark1'!L1682</f>
        <v>6</v>
      </c>
      <c r="D176" s="240" t="str">
        <f>VLOOKUP(C176,Klasse!$C$10:$D$26,2)</f>
        <v>O+</v>
      </c>
      <c r="E176" s="29">
        <f>+'Ark1'!H1682</f>
        <v>2</v>
      </c>
      <c r="F176" s="29">
        <f>+'Ark1'!J1682</f>
        <v>704</v>
      </c>
      <c r="G176" s="29" t="str">
        <f>VLOOKUP(F176,RNR!$A$1:$B$25,2)</f>
        <v>Øre Vilt</v>
      </c>
      <c r="H176" s="29" t="str">
        <f>+IF(I176=0,"",'Ark1'!Q1682)</f>
        <v/>
      </c>
      <c r="I176" s="361">
        <f>+'Ark1'!R1682</f>
        <v>0</v>
      </c>
      <c r="J176" s="30" t="str">
        <f>+IF(I176=0,"",'Ark1'!AG1682)</f>
        <v/>
      </c>
      <c r="K176" s="222"/>
      <c r="L176" s="30" t="str">
        <f>+IF(I176=0,"",'Ark1'!AH1682)</f>
        <v/>
      </c>
      <c r="M176" s="222"/>
      <c r="N176" s="33" t="str">
        <f>+IF(I176=0,"",'Ark1'!U1682)</f>
        <v/>
      </c>
      <c r="O176" s="101"/>
      <c r="P176" s="391">
        <f>+'Ark1'!AJ1682</f>
        <v>0</v>
      </c>
      <c r="Q176" s="372"/>
      <c r="R176" s="272" t="str">
        <f>+IF(P176=0,"",'Ark1'!AK1682)</f>
        <v/>
      </c>
      <c r="S176" s="101"/>
      <c r="T176" s="272" t="str">
        <f>+IF(P176=0,"",'Ark1'!AL1682)</f>
        <v/>
      </c>
      <c r="U176" s="101"/>
      <c r="V176" s="28" t="str">
        <f>+IF(I176=0,"",'Ark1'!T1682)</f>
        <v/>
      </c>
      <c r="W176" s="35" t="str">
        <f>+IF(I176=0,"",'Ark1'!W1682)</f>
        <v/>
      </c>
      <c r="X176" s="35" t="str">
        <f>+IF(I176=0,"",'Ark1'!X1682)</f>
        <v/>
      </c>
      <c r="Y176" s="35" t="str">
        <f>+IF(I176=0,"",'Ark1'!Y1682)</f>
        <v/>
      </c>
      <c r="Z176" s="35" t="str">
        <f>+IF(I176=0,"",'Ark1'!Z1682)</f>
        <v/>
      </c>
      <c r="AA176" s="30" t="str">
        <f>+IF(I176=0,"",'Ark1'!AA1682)</f>
        <v/>
      </c>
      <c r="AB176" s="28" t="str">
        <f>+IF(I176=0,"",'Ark1'!AC1682)</f>
        <v/>
      </c>
      <c r="AC176" s="35" t="str">
        <f>+IF(I176=0,"",'Ark1'!AE1682)</f>
        <v/>
      </c>
      <c r="AD176" s="30" t="str">
        <f t="shared" si="13"/>
        <v/>
      </c>
      <c r="AE176" s="30" t="str">
        <f t="shared" si="14"/>
        <v/>
      </c>
      <c r="AF176" s="221"/>
      <c r="AG176" s="224"/>
      <c r="AI176" s="30"/>
      <c r="AJ176" s="28"/>
      <c r="AK176" s="247"/>
      <c r="AL176" s="29"/>
      <c r="AP176" s="29"/>
    </row>
    <row r="177" spans="1:60">
      <c r="A177" s="221"/>
      <c r="B177" s="302">
        <f>+'Ark1'!C1683</f>
        <v>2024</v>
      </c>
      <c r="C177" s="240">
        <f>+'Ark1'!L1683</f>
        <v>6</v>
      </c>
      <c r="D177" s="240" t="str">
        <f>VLOOKUP(C177,Klasse!$C$10:$D$26,2)</f>
        <v>O+</v>
      </c>
      <c r="E177" s="29">
        <f>+'Ark1'!H1683</f>
        <v>1</v>
      </c>
      <c r="F177" s="29">
        <f>+'Ark1'!J1683</f>
        <v>802</v>
      </c>
      <c r="G177" s="29" t="str">
        <f>VLOOKUP(F177,RNR!$A$1:$B$25,2)</f>
        <v>Karasjok</v>
      </c>
      <c r="H177" s="29">
        <f>+IF(I177=0,"",'Ark1'!Q1683)</f>
        <v>85</v>
      </c>
      <c r="I177" s="361">
        <f>+'Ark1'!R1683</f>
        <v>952</v>
      </c>
      <c r="J177" s="30">
        <f>+IF(I177=0,"",'Ark1'!AG1683)</f>
        <v>8.9972592382572554</v>
      </c>
      <c r="K177" s="222"/>
      <c r="L177" s="30">
        <f>+IF(I177=0,"",'Ark1'!AH1683)</f>
        <v>6.7782730358550349</v>
      </c>
      <c r="M177" s="222"/>
      <c r="N177" s="33">
        <f>+IF(I177=0,"",'Ark1'!U1683)</f>
        <v>15.406722689075529</v>
      </c>
      <c r="O177" s="101"/>
      <c r="P177" s="391">
        <f>+'Ark1'!AJ1683</f>
        <v>952</v>
      </c>
      <c r="Q177" s="372"/>
      <c r="R177" s="272">
        <f>+IF(P177=0,"",'Ark1'!AK1683)</f>
        <v>97.11165966386551</v>
      </c>
      <c r="S177" s="101"/>
      <c r="T177" s="272">
        <f>+IF(P177=0,"",'Ark1'!AL1683)</f>
        <v>16.305737822485352</v>
      </c>
      <c r="U177" s="101"/>
      <c r="V177" s="28">
        <f>+IF(I177=0,"",'Ark1'!T1683)</f>
        <v>5.6932773109243699</v>
      </c>
      <c r="W177" s="35">
        <f>+IF(I177=0,"",'Ark1'!W1683)</f>
        <v>1.8907563025210079</v>
      </c>
      <c r="X177" s="35">
        <f>+IF(I177=0,"",'Ark1'!X1683)</f>
        <v>27.415966386554626</v>
      </c>
      <c r="Y177" s="35">
        <f>+IF(I177=0,"",'Ark1'!Y1683)</f>
        <v>11.449579831932772</v>
      </c>
      <c r="Z177" s="35">
        <f>+IF(I177=0,"",'Ark1'!Z1683)</f>
        <v>0</v>
      </c>
      <c r="AA177" s="30">
        <f>+IF(I177=0,"",'Ark1'!AA1683)</f>
        <v>5.0665732886723323</v>
      </c>
      <c r="AB177" s="28">
        <f>+IF(I177=0,"",'Ark1'!AC1683)</f>
        <v>1.3435329753570464</v>
      </c>
      <c r="AC177" s="35">
        <f>+IF(I177=0,"",'Ark1'!AE1683)</f>
        <v>4.5084332609101843</v>
      </c>
      <c r="AD177" s="30">
        <f t="shared" si="13"/>
        <v>2.5677871148459217</v>
      </c>
      <c r="AE177" s="30">
        <f t="shared" si="14"/>
        <v>11.2</v>
      </c>
      <c r="AF177" s="221"/>
      <c r="AG177" s="224"/>
      <c r="AI177" s="30"/>
      <c r="AJ177" s="28"/>
      <c r="AK177" s="247"/>
      <c r="AL177" s="29"/>
      <c r="AP177" s="29"/>
    </row>
    <row r="178" spans="1:60" ht="19.8">
      <c r="A178" s="221"/>
      <c r="B178" s="221"/>
      <c r="C178" s="221"/>
      <c r="D178" s="221"/>
      <c r="E178" s="221"/>
      <c r="F178" s="221"/>
      <c r="G178" s="221"/>
      <c r="H178" s="221"/>
      <c r="I178" s="372"/>
      <c r="J178" s="222"/>
      <c r="K178" s="222"/>
      <c r="L178" s="222"/>
      <c r="M178" s="222"/>
      <c r="N178" s="221"/>
      <c r="O178" s="101"/>
      <c r="P178" s="372"/>
      <c r="Q178" s="372"/>
      <c r="R178" s="101"/>
      <c r="S178" s="101"/>
      <c r="T178" s="101"/>
      <c r="U178" s="101"/>
      <c r="V178" s="221"/>
      <c r="W178" s="223"/>
      <c r="X178" s="223"/>
      <c r="Y178" s="223"/>
      <c r="Z178" s="223"/>
      <c r="AA178" s="223"/>
      <c r="AB178" s="221"/>
      <c r="AC178" s="223"/>
      <c r="AD178" s="223"/>
      <c r="AE178" s="223"/>
      <c r="AF178" s="223"/>
      <c r="AG178" s="224"/>
      <c r="AI178" s="30"/>
      <c r="AJ178" s="28"/>
      <c r="AK178" s="225"/>
      <c r="AL178" s="29"/>
      <c r="AP178" s="29"/>
      <c r="BH178" s="236"/>
    </row>
    <row r="179" spans="1:60" ht="24.6">
      <c r="A179" s="221"/>
      <c r="B179" s="221"/>
      <c r="C179" s="324" t="str">
        <f>+D181</f>
        <v>R-</v>
      </c>
      <c r="D179" s="221"/>
      <c r="E179" s="221"/>
      <c r="F179" s="221"/>
      <c r="G179" s="221"/>
      <c r="H179" s="221"/>
      <c r="I179" s="363">
        <f>SUM(I181:I204)</f>
        <v>170561</v>
      </c>
      <c r="J179" s="267"/>
      <c r="K179" s="267"/>
      <c r="L179" s="267"/>
      <c r="M179" s="267"/>
      <c r="N179" s="269">
        <f>+Klasse!M16</f>
        <v>18.056800978749877</v>
      </c>
      <c r="O179" s="101"/>
      <c r="P179" s="528"/>
      <c r="Q179" s="528"/>
      <c r="R179" s="101"/>
      <c r="S179" s="101"/>
      <c r="T179" s="101"/>
      <c r="U179" s="101"/>
      <c r="V179" s="268"/>
      <c r="W179" s="223"/>
      <c r="X179" s="223"/>
      <c r="Y179" s="223"/>
      <c r="Z179" s="223"/>
      <c r="AA179" s="223"/>
      <c r="AB179" s="221"/>
      <c r="AC179" s="223"/>
      <c r="AD179" s="223"/>
      <c r="AE179" s="223"/>
      <c r="AF179" s="221"/>
      <c r="AG179" s="224"/>
      <c r="AI179" s="30"/>
      <c r="AJ179" s="28"/>
      <c r="AK179" s="225"/>
      <c r="AL179" s="29"/>
      <c r="AP179" s="29"/>
      <c r="BH179" s="236"/>
    </row>
    <row r="180" spans="1:60" ht="15" customHeight="1">
      <c r="A180" s="221"/>
      <c r="B180" s="221"/>
      <c r="C180" s="221"/>
      <c r="D180" s="221"/>
      <c r="E180" s="221"/>
      <c r="F180" s="221"/>
      <c r="G180" s="221"/>
      <c r="H180" s="238"/>
      <c r="I180" s="372"/>
      <c r="J180" s="222"/>
      <c r="K180" s="222"/>
      <c r="L180" s="222"/>
      <c r="M180" s="222"/>
      <c r="N180" s="222"/>
      <c r="O180" s="101"/>
      <c r="P180" s="372"/>
      <c r="Q180" s="372"/>
      <c r="R180" s="101"/>
      <c r="S180" s="101"/>
      <c r="T180" s="101"/>
      <c r="U180" s="101"/>
      <c r="V180" s="238"/>
      <c r="W180" s="223"/>
      <c r="X180" s="223"/>
      <c r="Y180" s="223"/>
      <c r="Z180" s="223"/>
      <c r="AA180" s="239"/>
      <c r="AB180" s="221"/>
      <c r="AC180" s="239"/>
      <c r="AD180" s="239"/>
      <c r="AE180" s="237"/>
      <c r="AF180" s="221"/>
      <c r="AG180" s="224"/>
      <c r="AI180" s="30"/>
      <c r="AJ180" s="28"/>
      <c r="AK180" s="225"/>
      <c r="AL180" s="29"/>
      <c r="AP180" s="29"/>
      <c r="BH180" s="236"/>
    </row>
    <row r="181" spans="1:60" ht="15" customHeight="1">
      <c r="A181" s="221"/>
      <c r="B181" s="302">
        <f>+'Ark1'!C1684</f>
        <v>2024</v>
      </c>
      <c r="C181" s="240">
        <f>+'Ark1'!L1684</f>
        <v>7</v>
      </c>
      <c r="D181" s="240" t="str">
        <f>VLOOKUP(C181,Klasse!$C$10:$D$26,2)</f>
        <v>R-</v>
      </c>
      <c r="E181" s="240">
        <f>+'Ark1'!H1684</f>
        <v>1</v>
      </c>
      <c r="F181" s="240">
        <f>+'Ark1'!J1684</f>
        <v>103</v>
      </c>
      <c r="G181" s="240" t="str">
        <f>VLOOKUP(F181,RNR!$A$1:$B$25,2)</f>
        <v>Rudshøgda</v>
      </c>
      <c r="H181" s="240">
        <f>+IF(I181=0,"",'Ark1'!Q1684)</f>
        <v>22</v>
      </c>
      <c r="I181" s="361">
        <f>+'Ark1'!R1684</f>
        <v>125</v>
      </c>
      <c r="J181" s="241">
        <f>+IF(I181=0,"",'Ark1'!AG1684)</f>
        <v>15.451174289245984</v>
      </c>
      <c r="K181" s="241"/>
      <c r="L181" s="241">
        <f>+IF(I181=0,"",'Ark1'!AH1684)</f>
        <v>13.41657182136781</v>
      </c>
      <c r="M181" s="241"/>
      <c r="N181" s="33">
        <f>+IF(I181=0,"",'Ark1'!U1684)</f>
        <v>19.049600000000002</v>
      </c>
      <c r="O181" s="101"/>
      <c r="P181" s="391">
        <f>+'Ark1'!AJ1684</f>
        <v>125</v>
      </c>
      <c r="Q181" s="391"/>
      <c r="R181" s="272">
        <f>+IF(P181=0,"",'Ark1'!AK1684)</f>
        <v>99.61999999999999</v>
      </c>
      <c r="S181" s="101"/>
      <c r="T181" s="272">
        <f>+IF(P181=0,"",'Ark1'!AL1684)</f>
        <v>18.859457448712888</v>
      </c>
      <c r="U181" s="101"/>
      <c r="V181" s="242">
        <f>+IF(I181=0,"",'Ark1'!T1684)</f>
        <v>5</v>
      </c>
      <c r="W181" s="243">
        <f>+IF(I181=0,"",'Ark1'!W1684)</f>
        <v>0</v>
      </c>
      <c r="X181" s="243">
        <f>+IF(I181=0,"",'Ark1'!X1684)</f>
        <v>68.8</v>
      </c>
      <c r="Y181" s="243">
        <f>+IF(I181=0,"",'Ark1'!Y1684)</f>
        <v>18.399999999999999</v>
      </c>
      <c r="Z181" s="243">
        <f>+IF(I181=0,"",'Ark1'!Z1684)</f>
        <v>0</v>
      </c>
      <c r="AA181" s="241">
        <f>+IF(I181=0,"",'Ark1'!AA1684)</f>
        <v>5.2556046122211404</v>
      </c>
      <c r="AB181" s="242">
        <f>+IF(I181=0,"",'Ark1'!AC1684)</f>
        <v>1.3446189051177291</v>
      </c>
      <c r="AC181" s="243">
        <f>+IF(I181=0,"",'Ark1'!AE1684)</f>
        <v>31.176835016433824</v>
      </c>
      <c r="AD181" s="241">
        <f t="shared" ref="AD181:AD204" si="15">IF(I181=0,"",N181/C181)</f>
        <v>2.721371428571429</v>
      </c>
      <c r="AE181" s="241">
        <f t="shared" ref="AE181:AE204" si="16">IF(I181=0,"",I181/H181)</f>
        <v>5.6818181818181817</v>
      </c>
      <c r="AF181" s="221"/>
      <c r="AG181" s="224"/>
      <c r="AI181" s="30"/>
      <c r="AJ181" s="28"/>
      <c r="AK181" s="247"/>
      <c r="AL181" s="29"/>
      <c r="AP181" s="29"/>
    </row>
    <row r="182" spans="1:60" ht="15" customHeight="1">
      <c r="A182" s="221"/>
      <c r="B182" s="302">
        <f>+'Ark1'!C1685</f>
        <v>2024</v>
      </c>
      <c r="C182" s="240">
        <f>+'Ark1'!L1685</f>
        <v>7</v>
      </c>
      <c r="D182" s="240" t="str">
        <f>VLOOKUP(C182,Klasse!$C$10:$D$26,2)</f>
        <v>R-</v>
      </c>
      <c r="E182" s="240">
        <f>+'Ark1'!H1685</f>
        <v>2</v>
      </c>
      <c r="F182" s="240">
        <f>+'Ark1'!J1685</f>
        <v>106</v>
      </c>
      <c r="G182" s="240" t="str">
        <f>VLOOKUP(F182,RNR!$A$1:$B$25,2)</f>
        <v>Furuseth</v>
      </c>
      <c r="H182" s="240">
        <f>+IF(I182=0,"",'Ark1'!Q1685)</f>
        <v>370</v>
      </c>
      <c r="I182" s="361">
        <f>+'Ark1'!R1685</f>
        <v>4949</v>
      </c>
      <c r="J182" s="241">
        <f>+IF(I182=0,"",'Ark1'!AG1685)</f>
        <v>12.958889761717728</v>
      </c>
      <c r="K182" s="241"/>
      <c r="L182" s="241">
        <f>+IF(I182=0,"",'Ark1'!AH1685)</f>
        <v>11.824175655737305</v>
      </c>
      <c r="M182" s="241"/>
      <c r="N182" s="33">
        <f>+IF(I182=0,"",'Ark1'!U1685)</f>
        <v>19.328248130935499</v>
      </c>
      <c r="O182" s="101"/>
      <c r="P182" s="391">
        <f>+'Ark1'!AJ1685</f>
        <v>4935</v>
      </c>
      <c r="Q182" s="391"/>
      <c r="R182" s="272">
        <f>+IF(P182=0,"",'Ark1'!AK1685)</f>
        <v>99.700263424518809</v>
      </c>
      <c r="S182" s="101"/>
      <c r="T182" s="272">
        <f>+IF(P182=0,"",'Ark1'!AL1685)</f>
        <v>18.938279197700911</v>
      </c>
      <c r="U182" s="101"/>
      <c r="V182" s="242">
        <f>+IF(I182=0,"",'Ark1'!T1685)</f>
        <v>5.3380480905233396</v>
      </c>
      <c r="W182" s="243">
        <f>+IF(I182=0,"",'Ark1'!W1685)</f>
        <v>1.7377247928874515</v>
      </c>
      <c r="X182" s="243">
        <f>+IF(I182=0,"",'Ark1'!X1685)</f>
        <v>66.316427561123433</v>
      </c>
      <c r="Y182" s="243">
        <f>+IF(I182=0,"",'Ark1'!Y1685)</f>
        <v>21.842796524550408</v>
      </c>
      <c r="Z182" s="243">
        <f>+IF(I182=0,"",'Ark1'!Z1685)</f>
        <v>0.14144271570014141</v>
      </c>
      <c r="AA182" s="241">
        <f>+IF(I182=0,"",'Ark1'!AA1685)</f>
        <v>6.1391053131156976</v>
      </c>
      <c r="AB182" s="242">
        <f>+IF(I182=0,"",'Ark1'!AC1685)</f>
        <v>1.3876345015572336</v>
      </c>
      <c r="AC182" s="243">
        <f>+IF(I182=0,"",'Ark1'!AE1685)</f>
        <v>22.004517163214537</v>
      </c>
      <c r="AD182" s="241">
        <f t="shared" si="15"/>
        <v>2.761178304419357</v>
      </c>
      <c r="AE182" s="241">
        <f t="shared" si="16"/>
        <v>13.375675675675677</v>
      </c>
      <c r="AF182" s="221"/>
      <c r="AG182" s="224"/>
      <c r="AI182" s="30"/>
      <c r="AJ182" s="28"/>
      <c r="AK182" s="247"/>
      <c r="AL182" s="29"/>
      <c r="AP182" s="29"/>
    </row>
    <row r="183" spans="1:60" ht="15" customHeight="1">
      <c r="A183" s="221"/>
      <c r="B183" s="302">
        <f>+'Ark1'!C1686</f>
        <v>2024</v>
      </c>
      <c r="C183" s="240">
        <f>+'Ark1'!L1686</f>
        <v>7</v>
      </c>
      <c r="D183" s="240" t="str">
        <f>VLOOKUP(C183,Klasse!$C$10:$D$26,2)</f>
        <v>R-</v>
      </c>
      <c r="E183" s="240">
        <f>+'Ark1'!H1686</f>
        <v>1</v>
      </c>
      <c r="F183" s="240">
        <f>+'Ark1'!J1686</f>
        <v>110</v>
      </c>
      <c r="G183" s="240" t="str">
        <f>VLOOKUP(F183,RNR!$A$1:$B$25,2)</f>
        <v>Gol</v>
      </c>
      <c r="H183" s="240">
        <f>+IF(I183=0,"",'Ark1'!Q1686)</f>
        <v>1446</v>
      </c>
      <c r="I183" s="361">
        <f>+'Ark1'!R1686</f>
        <v>19218</v>
      </c>
      <c r="J183" s="241">
        <f>+IF(I183=0,"",'Ark1'!AG1686)</f>
        <v>16.0677557982041</v>
      </c>
      <c r="K183" s="241"/>
      <c r="L183" s="241">
        <f>+IF(I183=0,"",'Ark1'!AH1686)</f>
        <v>14.47974989759458</v>
      </c>
      <c r="M183" s="241"/>
      <c r="N183" s="33">
        <f>+IF(I183=0,"",'Ark1'!U1686)</f>
        <v>18.879321469455775</v>
      </c>
      <c r="O183" s="101"/>
      <c r="P183" s="391">
        <f>+'Ark1'!AJ1686</f>
        <v>19216</v>
      </c>
      <c r="Q183" s="391"/>
      <c r="R183" s="272">
        <f>+IF(P183=0,"",'Ark1'!AK1686)</f>
        <v>99.399573272273258</v>
      </c>
      <c r="S183" s="101"/>
      <c r="T183" s="272">
        <f>+IF(P183=0,"",'Ark1'!AL1686)</f>
        <v>18.601284776854779</v>
      </c>
      <c r="U183" s="101"/>
      <c r="V183" s="242">
        <f>+IF(I183=0,"",'Ark1'!T1686)</f>
        <v>5.6208242272869198</v>
      </c>
      <c r="W183" s="243">
        <f>+IF(I183=0,"",'Ark1'!W1686)</f>
        <v>1.4101363305234678</v>
      </c>
      <c r="X183" s="243">
        <f>+IF(I183=0,"",'Ark1'!X1686)</f>
        <v>58.830263294827752</v>
      </c>
      <c r="Y183" s="243">
        <f>+IF(I183=0,"",'Ark1'!Y1686)</f>
        <v>20.251847226558436</v>
      </c>
      <c r="Z183" s="243">
        <f>+IF(I183=0,"",'Ark1'!Z1686)</f>
        <v>0.18212092829638887</v>
      </c>
      <c r="AA183" s="241">
        <f>+IF(I183=0,"",'Ark1'!AA1686)</f>
        <v>6.3253045535759549</v>
      </c>
      <c r="AB183" s="242">
        <f>+IF(I183=0,"",'Ark1'!AC1686)</f>
        <v>1.328340626525061</v>
      </c>
      <c r="AC183" s="243">
        <f>+IF(I183=0,"",'Ark1'!AE1686)</f>
        <v>-2.4088187332070694</v>
      </c>
      <c r="AD183" s="241">
        <f t="shared" si="15"/>
        <v>2.6970459242079676</v>
      </c>
      <c r="AE183" s="241">
        <f t="shared" si="16"/>
        <v>13.29045643153527</v>
      </c>
      <c r="AF183" s="221"/>
      <c r="AG183" s="224"/>
      <c r="AI183" s="30"/>
      <c r="AJ183" s="28"/>
      <c r="AK183" s="247"/>
      <c r="AL183" s="29"/>
      <c r="AP183" s="29"/>
    </row>
    <row r="184" spans="1:60" ht="15" customHeight="1">
      <c r="A184" s="221"/>
      <c r="B184" s="302">
        <f>+'Ark1'!C1687</f>
        <v>2024</v>
      </c>
      <c r="C184" s="240">
        <f>+'Ark1'!L1687</f>
        <v>7</v>
      </c>
      <c r="D184" s="240" t="str">
        <f>VLOOKUP(C184,Klasse!$C$10:$D$26,2)</f>
        <v>R-</v>
      </c>
      <c r="E184" s="240">
        <f>+'Ark1'!H1687</f>
        <v>1</v>
      </c>
      <c r="F184" s="240">
        <f>+'Ark1'!J1687</f>
        <v>111</v>
      </c>
      <c r="G184" s="240" t="str">
        <f>VLOOKUP(F184,RNR!$A$1:$B$25,2)</f>
        <v>Forus</v>
      </c>
      <c r="H184" s="240">
        <f>+IF(I184=0,"",'Ark1'!Q1687)</f>
        <v>1190</v>
      </c>
      <c r="I184" s="361">
        <f>+'Ark1'!R1687</f>
        <v>21431</v>
      </c>
      <c r="J184" s="241">
        <f>+IF(I184=0,"",'Ark1'!AG1687)</f>
        <v>18.105706030447937</v>
      </c>
      <c r="K184" s="241"/>
      <c r="L184" s="241">
        <f>+IF(I184=0,"",'Ark1'!AH1687)</f>
        <v>15.931572286325396</v>
      </c>
      <c r="M184" s="241"/>
      <c r="N184" s="33">
        <f>+IF(I184=0,"",'Ark1'!U1687)</f>
        <v>18.573594325976465</v>
      </c>
      <c r="O184" s="101"/>
      <c r="P184" s="391">
        <f>+'Ark1'!AJ1687</f>
        <v>21423</v>
      </c>
      <c r="Q184" s="391"/>
      <c r="R184" s="272">
        <f>+IF(P184=0,"",'Ark1'!AK1687)</f>
        <v>98.691103020118177</v>
      </c>
      <c r="S184" s="101"/>
      <c r="T184" s="272">
        <f>+IF(P184=0,"",'Ark1'!AL1687)</f>
        <v>18.928217657577154</v>
      </c>
      <c r="U184" s="101"/>
      <c r="V184" s="242">
        <f>+IF(I184=0,"",'Ark1'!T1687)</f>
        <v>4.8535765946526066</v>
      </c>
      <c r="W184" s="243">
        <f>+IF(I184=0,"",'Ark1'!W1687)</f>
        <v>0.59259950538938955</v>
      </c>
      <c r="X184" s="243">
        <f>+IF(I184=0,"",'Ark1'!X1687)</f>
        <v>70.49134431431105</v>
      </c>
      <c r="Y184" s="243">
        <f>+IF(I184=0,"",'Ark1'!Y1687)</f>
        <v>13.4898044888246</v>
      </c>
      <c r="Z184" s="243">
        <f>+IF(I184=0,"",'Ark1'!Z1687)</f>
        <v>0.11665344594279316</v>
      </c>
      <c r="AA184" s="241">
        <f>+IF(I184=0,"",'Ark1'!AA1687)</f>
        <v>5.1609035484562957</v>
      </c>
      <c r="AB184" s="242">
        <f>+IF(I184=0,"",'Ark1'!AC1687)</f>
        <v>1.3005765592960878</v>
      </c>
      <c r="AC184" s="243">
        <f>+IF(I184=0,"",'Ark1'!AE1687)</f>
        <v>19.847979138650185</v>
      </c>
      <c r="AD184" s="241">
        <f t="shared" si="15"/>
        <v>2.6533706179966381</v>
      </c>
      <c r="AE184" s="241">
        <f t="shared" si="16"/>
        <v>18.009243697478993</v>
      </c>
      <c r="AF184" s="221"/>
      <c r="AG184" s="224"/>
      <c r="AI184" s="30"/>
      <c r="AJ184" s="28"/>
      <c r="AK184" s="247"/>
      <c r="AL184" s="29"/>
      <c r="AP184" s="29"/>
    </row>
    <row r="185" spans="1:60" ht="15" customHeight="1">
      <c r="A185" s="221"/>
      <c r="B185" s="302">
        <f>+'Ark1'!C1688</f>
        <v>2024</v>
      </c>
      <c r="C185" s="240">
        <f>+'Ark1'!L1688</f>
        <v>7</v>
      </c>
      <c r="D185" s="240" t="str">
        <f>VLOOKUP(C185,Klasse!$C$10:$D$26,2)</f>
        <v>R-</v>
      </c>
      <c r="E185" s="240">
        <f>+'Ark1'!H1688</f>
        <v>1</v>
      </c>
      <c r="F185" s="240">
        <f>+'Ark1'!J1688</f>
        <v>116</v>
      </c>
      <c r="G185" s="240" t="str">
        <f>VLOOKUP(F185,RNR!$A$1:$B$25,2)</f>
        <v>Sandeid</v>
      </c>
      <c r="H185" s="240">
        <f>+IF(I185=0,"",'Ark1'!Q1688)</f>
        <v>1272</v>
      </c>
      <c r="I185" s="361">
        <f>+'Ark1'!R1688</f>
        <v>16130</v>
      </c>
      <c r="J185" s="241">
        <f>+IF(I185=0,"",'Ark1'!AG1688)</f>
        <v>19.070025891727656</v>
      </c>
      <c r="K185" s="241"/>
      <c r="L185" s="241">
        <f>+IF(I185=0,"",'Ark1'!AH1688)</f>
        <v>16.86659101469634</v>
      </c>
      <c r="M185" s="241"/>
      <c r="N185" s="33">
        <f>+IF(I185=0,"",'Ark1'!U1688)</f>
        <v>17.233341599504069</v>
      </c>
      <c r="O185" s="101"/>
      <c r="P185" s="391">
        <f>+'Ark1'!AJ1688</f>
        <v>15430</v>
      </c>
      <c r="Q185" s="391"/>
      <c r="R185" s="272">
        <f>+IF(P185=0,"",'Ark1'!AK1688)</f>
        <v>96.305761503564767</v>
      </c>
      <c r="S185" s="101"/>
      <c r="T185" s="272">
        <f>+IF(P185=0,"",'Ark1'!AL1688)</f>
        <v>18.631036732829003</v>
      </c>
      <c r="U185" s="101"/>
      <c r="V185" s="242">
        <f>+IF(I185=0,"",'Ark1'!T1688)</f>
        <v>5.5116553006819595</v>
      </c>
      <c r="W185" s="243">
        <f>+IF(I185=0,"",'Ark1'!W1688)</f>
        <v>1.5065096094234347</v>
      </c>
      <c r="X185" s="243">
        <f>+IF(I185=0,"",'Ark1'!X1688)</f>
        <v>49.541227526348415</v>
      </c>
      <c r="Y185" s="243">
        <f>+IF(I185=0,"",'Ark1'!Y1688)</f>
        <v>11.779293242405457</v>
      </c>
      <c r="Z185" s="243">
        <f>+IF(I185=0,"",'Ark1'!Z1688)</f>
        <v>9.9194048357098566E-2</v>
      </c>
      <c r="AA185" s="241">
        <f>+IF(I185=0,"",'Ark1'!AA1688)</f>
        <v>5.2376856368046569</v>
      </c>
      <c r="AB185" s="242">
        <f>+IF(I185=0,"",'Ark1'!AC1688)</f>
        <v>1.7350603792790795</v>
      </c>
      <c r="AC185" s="243">
        <f>+IF(I185=0,"",'Ark1'!AE1688)</f>
        <v>1.7895000719902523</v>
      </c>
      <c r="AD185" s="241">
        <f t="shared" si="15"/>
        <v>2.4619059427862955</v>
      </c>
      <c r="AE185" s="241">
        <f t="shared" si="16"/>
        <v>12.680817610062894</v>
      </c>
      <c r="AF185" s="221"/>
      <c r="AG185" s="224"/>
      <c r="AI185" s="30"/>
      <c r="AJ185" s="28"/>
      <c r="AK185" s="247"/>
      <c r="AL185" s="29"/>
      <c r="AP185" s="29"/>
    </row>
    <row r="186" spans="1:60" ht="15" customHeight="1">
      <c r="A186" s="221"/>
      <c r="B186" s="302">
        <f>+'Ark1'!C1689</f>
        <v>2024</v>
      </c>
      <c r="C186" s="240">
        <f>+'Ark1'!L1689</f>
        <v>7</v>
      </c>
      <c r="D186" s="240" t="str">
        <f>VLOOKUP(C186,Klasse!$C$10:$D$26,2)</f>
        <v>R-</v>
      </c>
      <c r="E186" s="240">
        <f>+'Ark1'!H1689</f>
        <v>2</v>
      </c>
      <c r="F186" s="240">
        <f>+'Ark1'!J1689</f>
        <v>117</v>
      </c>
      <c r="G186" s="240" t="str">
        <f>VLOOKUP(F186,RNR!$A$1:$B$25,2)</f>
        <v>Jæren</v>
      </c>
      <c r="H186" s="240">
        <f>+IF(I186=0,"",'Ark1'!Q1689)</f>
        <v>633</v>
      </c>
      <c r="I186" s="361">
        <f>+'Ark1'!R1689</f>
        <v>11993</v>
      </c>
      <c r="J186" s="241">
        <f>+IF(I186=0,"",'Ark1'!AG1689)</f>
        <v>20.258445945945944</v>
      </c>
      <c r="K186" s="241"/>
      <c r="L186" s="241">
        <f>+IF(I186=0,"",'Ark1'!AH1689)</f>
        <v>18.105504896425124</v>
      </c>
      <c r="M186" s="241"/>
      <c r="N186" s="33">
        <f>+IF(I186=0,"",'Ark1'!U1689)</f>
        <v>17.913474526807455</v>
      </c>
      <c r="O186" s="101"/>
      <c r="P186" s="391">
        <f>+'Ark1'!AJ1689</f>
        <v>11967</v>
      </c>
      <c r="Q186" s="391"/>
      <c r="R186" s="272">
        <f>+IF(P186=0,"",'Ark1'!AK1689)</f>
        <v>98.39884682877944</v>
      </c>
      <c r="S186" s="101"/>
      <c r="T186" s="272">
        <f>+IF(P186=0,"",'Ark1'!AL1689)</f>
        <v>18.411826076939011</v>
      </c>
      <c r="U186" s="101"/>
      <c r="V186" s="242">
        <f>+IF(I186=0,"",'Ark1'!T1689)</f>
        <v>5.7847911281580942</v>
      </c>
      <c r="W186" s="243">
        <f>+IF(I186=0,"",'Ark1'!W1689)</f>
        <v>3.4770282664887846</v>
      </c>
      <c r="X186" s="243">
        <f>+IF(I186=0,"",'Ark1'!X1689)</f>
        <v>62.528141415825893</v>
      </c>
      <c r="Y186" s="243">
        <f>+IF(I186=0,"",'Ark1'!Y1689)</f>
        <v>10.948053030934716</v>
      </c>
      <c r="Z186" s="243">
        <f>+IF(I186=0,"",'Ark1'!Z1689)</f>
        <v>0.21679312932543979</v>
      </c>
      <c r="AA186" s="241">
        <f>+IF(I186=0,"",'Ark1'!AA1689)</f>
        <v>5.0125166648068884</v>
      </c>
      <c r="AB186" s="242">
        <f>+IF(I186=0,"",'Ark1'!AC1689)</f>
        <v>1.5183237207037996</v>
      </c>
      <c r="AC186" s="243">
        <f>+IF(I186=0,"",'Ark1'!AE1689)</f>
        <v>13.924720900990531</v>
      </c>
      <c r="AD186" s="241">
        <f t="shared" si="15"/>
        <v>2.559067789543922</v>
      </c>
      <c r="AE186" s="241">
        <f t="shared" si="16"/>
        <v>18.946287519747237</v>
      </c>
      <c r="AF186" s="221"/>
      <c r="AG186" s="224"/>
      <c r="AI186" s="30"/>
      <c r="AJ186" s="28"/>
      <c r="AK186" s="247"/>
      <c r="AL186" s="29"/>
      <c r="AP186" s="29"/>
    </row>
    <row r="187" spans="1:60" ht="15" customHeight="1">
      <c r="A187" s="221"/>
      <c r="B187" s="302">
        <f>+'Ark1'!C1690</f>
        <v>2024</v>
      </c>
      <c r="C187" s="240">
        <f>+'Ark1'!L1690</f>
        <v>7</v>
      </c>
      <c r="D187" s="240" t="str">
        <f>VLOOKUP(C187,Klasse!$C$10:$D$26,2)</f>
        <v>R-</v>
      </c>
      <c r="E187" s="240">
        <f>+'Ark1'!H1690</f>
        <v>1</v>
      </c>
      <c r="F187" s="240">
        <f>+'Ark1'!J1690</f>
        <v>134</v>
      </c>
      <c r="G187" s="240" t="str">
        <f>VLOOKUP(F187,RNR!$A$1:$B$25,2)</f>
        <v>Førde</v>
      </c>
      <c r="H187" s="240">
        <f>+IF(I187=0,"",'Ark1'!Q1690)</f>
        <v>1802</v>
      </c>
      <c r="I187" s="361">
        <f>+'Ark1'!R1690</f>
        <v>19947</v>
      </c>
      <c r="J187" s="241">
        <f>+IF(I187=0,"",'Ark1'!AG1690)</f>
        <v>17.172891161733563</v>
      </c>
      <c r="K187" s="241"/>
      <c r="L187" s="241">
        <f>+IF(I187=0,"",'Ark1'!AH1690)</f>
        <v>15.546917431573201</v>
      </c>
      <c r="M187" s="241"/>
      <c r="N187" s="33">
        <f>+IF(I187=0,"",'Ark1'!U1690)</f>
        <v>17.82047425678055</v>
      </c>
      <c r="O187" s="101"/>
      <c r="P187" s="391">
        <f>+'Ark1'!AJ1690</f>
        <v>19907</v>
      </c>
      <c r="Q187" s="391"/>
      <c r="R187" s="272">
        <f>+IF(P187=0,"",'Ark1'!AK1690)</f>
        <v>97.004269854824827</v>
      </c>
      <c r="S187" s="101"/>
      <c r="T187" s="272">
        <f>+IF(P187=0,"",'Ark1'!AL1690)</f>
        <v>18.995404838754737</v>
      </c>
      <c r="U187" s="101"/>
      <c r="V187" s="242">
        <f>+IF(I187=0,"",'Ark1'!T1690)</f>
        <v>5.2584849852108064</v>
      </c>
      <c r="W187" s="243">
        <f>+IF(I187=0,"",'Ark1'!W1690)</f>
        <v>1.7696896776457611</v>
      </c>
      <c r="X187" s="243">
        <f>+IF(I187=0,"",'Ark1'!X1690)</f>
        <v>53.271168596781472</v>
      </c>
      <c r="Y187" s="243">
        <f>+IF(I187=0,"",'Ark1'!Y1690)</f>
        <v>15.260440166441068</v>
      </c>
      <c r="Z187" s="243">
        <f>+IF(I187=0,"",'Ark1'!Z1690)</f>
        <v>0.13034541535067931</v>
      </c>
      <c r="AA187" s="241">
        <f>+IF(I187=0,"",'Ark1'!AA1690)</f>
        <v>5.5140290972588764</v>
      </c>
      <c r="AB187" s="242">
        <f>+IF(I187=0,"",'Ark1'!AC1690)</f>
        <v>1.6959908581825878</v>
      </c>
      <c r="AC187" s="243">
        <f>+IF(I187=0,"",'Ark1'!AE1690)</f>
        <v>7.5730642605674179</v>
      </c>
      <c r="AD187" s="241">
        <f t="shared" si="15"/>
        <v>2.5457820366829358</v>
      </c>
      <c r="AE187" s="241">
        <f t="shared" si="16"/>
        <v>11.069367369589346</v>
      </c>
      <c r="AF187" s="221"/>
      <c r="AG187" s="224"/>
      <c r="AI187" s="30"/>
      <c r="AJ187" s="28"/>
      <c r="AK187" s="247"/>
      <c r="AL187" s="29"/>
      <c r="AP187" s="29"/>
    </row>
    <row r="188" spans="1:60" ht="15" customHeight="1">
      <c r="A188" s="221"/>
      <c r="B188" s="302">
        <f>+'Ark1'!C1691</f>
        <v>2024</v>
      </c>
      <c r="C188" s="240">
        <f>+'Ark1'!L1691</f>
        <v>7</v>
      </c>
      <c r="D188" s="240" t="str">
        <f>VLOOKUP(C188,Klasse!$C$10:$D$26,2)</f>
        <v>R-</v>
      </c>
      <c r="E188" s="240">
        <f>+'Ark1'!H1691</f>
        <v>2</v>
      </c>
      <c r="F188" s="240">
        <f>+'Ark1'!J1691</f>
        <v>141</v>
      </c>
      <c r="G188" s="240" t="str">
        <f>VLOOKUP(F188,RNR!$A$1:$B$25,2)</f>
        <v>Ølen</v>
      </c>
      <c r="H188" s="240">
        <f>+IF(I188=0,"",'Ark1'!Q1691)</f>
        <v>1669</v>
      </c>
      <c r="I188" s="361">
        <f>+'Ark1'!R1691</f>
        <v>23955</v>
      </c>
      <c r="J188" s="241">
        <f>+IF(I188=0,"",'Ark1'!AG1691)</f>
        <v>21.340947358105637</v>
      </c>
      <c r="K188" s="241"/>
      <c r="L188" s="241">
        <f>+IF(I188=0,"",'Ark1'!AH1691)</f>
        <v>19.945563813230748</v>
      </c>
      <c r="M188" s="241"/>
      <c r="N188" s="33">
        <f>+IF(I188=0,"",'Ark1'!U1691)</f>
        <v>17.297937800041929</v>
      </c>
      <c r="O188" s="101"/>
      <c r="P188" s="391">
        <f>+'Ark1'!AJ1691</f>
        <v>23903</v>
      </c>
      <c r="Q188" s="391"/>
      <c r="R188" s="272">
        <f>+IF(P188=0,"",'Ark1'!AK1691)</f>
        <v>97.12426055306905</v>
      </c>
      <c r="S188" s="101"/>
      <c r="T188" s="272">
        <f>+IF(P188=0,"",'Ark1'!AL1691)</f>
        <v>18.456182627991257</v>
      </c>
      <c r="U188" s="101"/>
      <c r="V188" s="242">
        <f>+IF(I188=0,"",'Ark1'!T1691)</f>
        <v>5.6613233145481114</v>
      </c>
      <c r="W188" s="243">
        <f>+IF(I188=0,"",'Ark1'!W1691)</f>
        <v>1.2231266958881235</v>
      </c>
      <c r="X188" s="243">
        <f>+IF(I188=0,"",'Ark1'!X1691)</f>
        <v>51.471509079524111</v>
      </c>
      <c r="Y188" s="243">
        <f>+IF(I188=0,"",'Ark1'!Y1691)</f>
        <v>11.016489250678353</v>
      </c>
      <c r="Z188" s="243">
        <f>+IF(I188=0,"",'Ark1'!Z1691)</f>
        <v>0.13358380296389061</v>
      </c>
      <c r="AA188" s="241">
        <f>+IF(I188=0,"",'Ark1'!AA1691)</f>
        <v>5.0094477141320866</v>
      </c>
      <c r="AB188" s="242">
        <f>+IF(I188=0,"",'Ark1'!AC1691)</f>
        <v>1.2850035925924579</v>
      </c>
      <c r="AC188" s="243">
        <f>+IF(I188=0,"",'Ark1'!AE1691)</f>
        <v>16.920888075690502</v>
      </c>
      <c r="AD188" s="241">
        <f t="shared" si="15"/>
        <v>2.4711339714345613</v>
      </c>
      <c r="AE188" s="241">
        <f t="shared" si="16"/>
        <v>14.352905931695625</v>
      </c>
      <c r="AF188" s="221"/>
      <c r="AG188" s="224"/>
      <c r="AI188" s="30"/>
      <c r="AJ188" s="28"/>
      <c r="AK188" s="247"/>
      <c r="AL188" s="29"/>
      <c r="AP188" s="29"/>
    </row>
    <row r="189" spans="1:60" ht="15" customHeight="1">
      <c r="A189" s="221"/>
      <c r="B189" s="302">
        <f>+'Ark1'!C1692</f>
        <v>2024</v>
      </c>
      <c r="C189" s="240">
        <f>+'Ark1'!L1692</f>
        <v>7</v>
      </c>
      <c r="D189" s="240" t="str">
        <f>VLOOKUP(C189,Klasse!$C$10:$D$26,2)</f>
        <v>R-</v>
      </c>
      <c r="E189" s="240">
        <f>+'Ark1'!H1692</f>
        <v>2</v>
      </c>
      <c r="F189" s="240">
        <f>+'Ark1'!J1692</f>
        <v>143</v>
      </c>
      <c r="G189" s="240" t="str">
        <f>VLOOKUP(F189,RNR!$A$1:$B$25,2)</f>
        <v>Nordfjord</v>
      </c>
      <c r="H189" s="240">
        <f>+IF(I189=0,"",'Ark1'!Q1692)</f>
        <v>3</v>
      </c>
      <c r="I189" s="361">
        <f>+'Ark1'!R1692</f>
        <v>4</v>
      </c>
      <c r="J189" s="241">
        <f>+IF(I189=0,"",'Ark1'!AG1692)</f>
        <v>25</v>
      </c>
      <c r="K189" s="241"/>
      <c r="L189" s="241">
        <f>+IF(I189=0,"",'Ark1'!AH1692)</f>
        <v>20.743460302891236</v>
      </c>
      <c r="M189" s="241"/>
      <c r="N189" s="33">
        <f>+IF(I189=0,"",'Ark1'!U1692)</f>
        <v>22.6</v>
      </c>
      <c r="O189" s="101"/>
      <c r="P189" s="391">
        <f>+'Ark1'!AJ1692</f>
        <v>0</v>
      </c>
      <c r="Q189" s="391"/>
      <c r="R189" s="272" t="str">
        <f>+IF(P189=0,"",'Ark1'!AK1692)</f>
        <v/>
      </c>
      <c r="S189" s="101"/>
      <c r="T189" s="272" t="str">
        <f>+IF(P189=0,"",'Ark1'!AL1692)</f>
        <v/>
      </c>
      <c r="U189" s="101"/>
      <c r="V189" s="242">
        <f>+IF(I189=0,"",'Ark1'!T1692)</f>
        <v>5.5</v>
      </c>
      <c r="W189" s="243">
        <f>+IF(I189=0,"",'Ark1'!W1692)</f>
        <v>0</v>
      </c>
      <c r="X189" s="243">
        <f>+IF(I189=0,"",'Ark1'!X1692)</f>
        <v>75</v>
      </c>
      <c r="Y189" s="243">
        <f>+IF(I189=0,"",'Ark1'!Y1692)</f>
        <v>50</v>
      </c>
      <c r="Z189" s="243">
        <f>+IF(I189=0,"",'Ark1'!Z1692)</f>
        <v>0</v>
      </c>
      <c r="AA189" s="241">
        <f>+IF(I189=0,"",'Ark1'!AA1692)</f>
        <v>7.8606615497679284</v>
      </c>
      <c r="AB189" s="242">
        <f>+IF(I189=0,"",'Ark1'!AC1692)</f>
        <v>1.5</v>
      </c>
      <c r="AC189" s="243">
        <f>+IF(I189=0,"",'Ark1'!AE1692)</f>
        <v>85.234556373919858</v>
      </c>
      <c r="AD189" s="241">
        <f t="shared" si="15"/>
        <v>3.2285714285714286</v>
      </c>
      <c r="AE189" s="241">
        <f t="shared" si="16"/>
        <v>1.3333333333333333</v>
      </c>
      <c r="AF189" s="221"/>
      <c r="AG189" s="224"/>
      <c r="AI189" s="30"/>
      <c r="AJ189" s="28"/>
      <c r="AK189" s="247"/>
      <c r="AL189" s="29"/>
      <c r="AP189" s="29"/>
    </row>
    <row r="190" spans="1:60" ht="15" customHeight="1">
      <c r="A190" s="221"/>
      <c r="B190" s="302">
        <f>+'Ark1'!C1693</f>
        <v>2024</v>
      </c>
      <c r="C190" s="240">
        <f>+'Ark1'!L1693</f>
        <v>7</v>
      </c>
      <c r="D190" s="240" t="str">
        <f>VLOOKUP(C190,Klasse!$C$10:$D$26,2)</f>
        <v>R-</v>
      </c>
      <c r="E190" s="240">
        <f>+'Ark1'!H1693</f>
        <v>2</v>
      </c>
      <c r="F190" s="240">
        <f>+'Ark1'!J1693</f>
        <v>147</v>
      </c>
      <c r="G190" s="240" t="str">
        <f>VLOOKUP(F190,RNR!$A$1:$B$25,2)</f>
        <v>Midt-Norge</v>
      </c>
      <c r="H190" s="240">
        <f>+IF(I190=0,"",'Ark1'!Q1693)</f>
        <v>170</v>
      </c>
      <c r="I190" s="361">
        <f>+'Ark1'!R1693</f>
        <v>3056</v>
      </c>
      <c r="J190" s="241">
        <f>+IF(I190=0,"",'Ark1'!AG1693)</f>
        <v>17.85672548790464</v>
      </c>
      <c r="K190" s="241"/>
      <c r="L190" s="241">
        <f>+IF(I190=0,"",'Ark1'!AH1693)</f>
        <v>17.740294091503173</v>
      </c>
      <c r="M190" s="241"/>
      <c r="N190" s="33">
        <f>+IF(I190=0,"",'Ark1'!U1693)</f>
        <v>17.17568717277485</v>
      </c>
      <c r="O190" s="101"/>
      <c r="P190" s="391">
        <f>+'Ark1'!AJ1693</f>
        <v>3054</v>
      </c>
      <c r="Q190" s="391"/>
      <c r="R190" s="272">
        <f>+IF(P190=0,"",'Ark1'!AK1693)</f>
        <v>96.719875573019181</v>
      </c>
      <c r="S190" s="101"/>
      <c r="T190" s="272">
        <f>+IF(P190=0,"",'Ark1'!AL1693)</f>
        <v>18.537649545966847</v>
      </c>
      <c r="U190" s="101"/>
      <c r="V190" s="242">
        <f>+IF(I190=0,"",'Ark1'!T1693)</f>
        <v>5.6760471204188478</v>
      </c>
      <c r="W190" s="243">
        <f>+IF(I190=0,"",'Ark1'!W1693)</f>
        <v>1.6688481675392672</v>
      </c>
      <c r="X190" s="243">
        <f>+IF(I190=0,"",'Ark1'!X1693)</f>
        <v>48.102094240837687</v>
      </c>
      <c r="Y190" s="243">
        <f>+IF(I190=0,"",'Ark1'!Y1693)</f>
        <v>11.289267015706804</v>
      </c>
      <c r="Z190" s="243">
        <f>+IF(I190=0,"",'Ark1'!Z1693)</f>
        <v>6.5445026178010485E-2</v>
      </c>
      <c r="AA190" s="241">
        <f>+IF(I190=0,"",'Ark1'!AA1693)</f>
        <v>5.0276286252307116</v>
      </c>
      <c r="AB190" s="242">
        <f>+IF(I190=0,"",'Ark1'!AC1693)</f>
        <v>1.1525192428369748</v>
      </c>
      <c r="AC190" s="243">
        <f>+IF(I190=0,"",'Ark1'!AE1693)</f>
        <v>17.866304381729893</v>
      </c>
      <c r="AD190" s="241">
        <f t="shared" si="15"/>
        <v>2.4536695961106929</v>
      </c>
      <c r="AE190" s="241">
        <f t="shared" si="16"/>
        <v>17.976470588235294</v>
      </c>
      <c r="AF190" s="221"/>
      <c r="AG190" s="224"/>
      <c r="AI190" s="30"/>
      <c r="AJ190" s="28"/>
      <c r="AK190" s="247"/>
      <c r="AL190" s="29"/>
      <c r="AP190" s="29"/>
    </row>
    <row r="191" spans="1:60" ht="15" customHeight="1">
      <c r="A191" s="221"/>
      <c r="B191" s="302">
        <f>+'Ark1'!C1694</f>
        <v>2024</v>
      </c>
      <c r="C191" s="240">
        <f>+'Ark1'!L1694</f>
        <v>7</v>
      </c>
      <c r="D191" s="240" t="str">
        <f>VLOOKUP(C191,Klasse!$C$10:$D$26,2)</f>
        <v>R-</v>
      </c>
      <c r="E191" s="240">
        <f>+'Ark1'!H1694</f>
        <v>1</v>
      </c>
      <c r="F191" s="240">
        <f>+'Ark1'!J1694</f>
        <v>155</v>
      </c>
      <c r="G191" s="240" t="str">
        <f>VLOOKUP(F191,RNR!$A$1:$B$25,2)</f>
        <v>Målselv</v>
      </c>
      <c r="H191" s="240">
        <f>+IF(I191=0,"",'Ark1'!Q1694)</f>
        <v>394</v>
      </c>
      <c r="I191" s="361">
        <f>+'Ark1'!R1694</f>
        <v>6684</v>
      </c>
      <c r="J191" s="241">
        <f>+IF(I191=0,"",'Ark1'!AG1694)</f>
        <v>12.010997502201297</v>
      </c>
      <c r="K191" s="241"/>
      <c r="L191" s="241">
        <f>+IF(I191=0,"",'Ark1'!AH1694)</f>
        <v>10.4729464115482</v>
      </c>
      <c r="M191" s="241"/>
      <c r="N191" s="33">
        <f>+IF(I191=0,"",'Ark1'!U1694)</f>
        <v>19.271514063435003</v>
      </c>
      <c r="O191" s="101"/>
      <c r="P191" s="391">
        <f>+'Ark1'!AJ1694</f>
        <v>6588</v>
      </c>
      <c r="Q191" s="391"/>
      <c r="R191" s="272">
        <f>+IF(P191=0,"",'Ark1'!AK1694)</f>
        <v>99.32012750455398</v>
      </c>
      <c r="S191" s="101"/>
      <c r="T191" s="272">
        <f>+IF(P191=0,"",'Ark1'!AL1694)</f>
        <v>19.099405323634244</v>
      </c>
      <c r="U191" s="101"/>
      <c r="V191" s="242">
        <f>+IF(I191=0,"",'Ark1'!T1694)</f>
        <v>4.9606523040095754</v>
      </c>
      <c r="W191" s="243">
        <f>+IF(I191=0,"",'Ark1'!W1694)</f>
        <v>1.2716935966487133</v>
      </c>
      <c r="X191" s="243">
        <f>+IF(I191=0,"",'Ark1'!X1694)</f>
        <v>66.232794733692401</v>
      </c>
      <c r="Y191" s="243">
        <f>+IF(I191=0,"",'Ark1'!Y1694)</f>
        <v>19.4494314781568</v>
      </c>
      <c r="Z191" s="243">
        <f>+IF(I191=0,"",'Ark1'!Z1694)</f>
        <v>0.25433871932974261</v>
      </c>
      <c r="AA191" s="241">
        <f>+IF(I191=0,"",'Ark1'!AA1694)</f>
        <v>6.2436128497823127</v>
      </c>
      <c r="AB191" s="242">
        <f>+IF(I191=0,"",'Ark1'!AC1694)</f>
        <v>1.3236473937922943</v>
      </c>
      <c r="AC191" s="243">
        <f>+IF(I191=0,"",'Ark1'!AE1694)</f>
        <v>1.7744902395304372</v>
      </c>
      <c r="AD191" s="241">
        <f t="shared" si="15"/>
        <v>2.7530734376335717</v>
      </c>
      <c r="AE191" s="241">
        <f t="shared" si="16"/>
        <v>16.964467005076141</v>
      </c>
      <c r="AF191" s="221"/>
      <c r="AG191" s="224"/>
      <c r="AI191" s="30"/>
      <c r="AJ191" s="28"/>
      <c r="AK191" s="247"/>
      <c r="AL191" s="29"/>
      <c r="AP191" s="29"/>
    </row>
    <row r="192" spans="1:60" ht="15" customHeight="1">
      <c r="A192" s="221"/>
      <c r="B192" s="302">
        <f>+'Ark1'!C1695</f>
        <v>2024</v>
      </c>
      <c r="C192" s="240">
        <f>+'Ark1'!L1695</f>
        <v>7</v>
      </c>
      <c r="D192" s="240" t="str">
        <f>VLOOKUP(C192,Klasse!$C$10:$D$26,2)</f>
        <v>R-</v>
      </c>
      <c r="E192" s="240">
        <f>+'Ark1'!H1695</f>
        <v>2</v>
      </c>
      <c r="F192" s="240">
        <f>+'Ark1'!J1695</f>
        <v>160</v>
      </c>
      <c r="G192" s="240" t="str">
        <f>VLOOKUP(F192,RNR!$A$1:$B$25,2)</f>
        <v>Oslo</v>
      </c>
      <c r="H192" s="240">
        <f>+IF(I192=0,"",'Ark1'!Q1695)</f>
        <v>388</v>
      </c>
      <c r="I192" s="361">
        <f>+'Ark1'!R1695</f>
        <v>6954</v>
      </c>
      <c r="J192" s="241">
        <f>+IF(I192=0,"",'Ark1'!AG1695)</f>
        <v>18.366700121493842</v>
      </c>
      <c r="K192" s="241"/>
      <c r="L192" s="241">
        <f>+IF(I192=0,"",'Ark1'!AH1695)</f>
        <v>16.968662563313799</v>
      </c>
      <c r="M192" s="241"/>
      <c r="N192" s="33">
        <f>+IF(I192=0,"",'Ark1'!U1695)</f>
        <v>19.007549611734206</v>
      </c>
      <c r="O192" s="101"/>
      <c r="P192" s="391">
        <f>+'Ark1'!AJ1695</f>
        <v>6944</v>
      </c>
      <c r="Q192" s="391"/>
      <c r="R192" s="272">
        <f>+IF(P192=0,"",'Ark1'!AK1695)</f>
        <v>99.678009792626639</v>
      </c>
      <c r="S192" s="101"/>
      <c r="T192" s="272">
        <f>+IF(P192=0,"",'Ark1'!AL1695)</f>
        <v>18.634329406644923</v>
      </c>
      <c r="U192" s="101"/>
      <c r="V192" s="242">
        <f>+IF(I192=0,"",'Ark1'!T1695)</f>
        <v>5.5730514811619196</v>
      </c>
      <c r="W192" s="243">
        <f>+IF(I192=0,"",'Ark1'!W1695)</f>
        <v>3.1492666091458155</v>
      </c>
      <c r="X192" s="243">
        <f>+IF(I192=0,"",'Ark1'!X1695)</f>
        <v>64.538395168248471</v>
      </c>
      <c r="Y192" s="243">
        <f>+IF(I192=0,"",'Ark1'!Y1695)</f>
        <v>17.817083692838651</v>
      </c>
      <c r="Z192" s="243">
        <f>+IF(I192=0,"",'Ark1'!Z1695)</f>
        <v>0.46016681046879504</v>
      </c>
      <c r="AA192" s="241">
        <f>+IF(I192=0,"",'Ark1'!AA1695)</f>
        <v>6.1187095928465816</v>
      </c>
      <c r="AB192" s="242">
        <f>+IF(I192=0,"",'Ark1'!AC1695)</f>
        <v>1.4857868393568439</v>
      </c>
      <c r="AC192" s="243">
        <f>+IF(I192=0,"",'Ark1'!AE1695)</f>
        <v>20.784592513502432</v>
      </c>
      <c r="AD192" s="241">
        <f t="shared" si="15"/>
        <v>2.7153642302477436</v>
      </c>
      <c r="AE192" s="241">
        <f t="shared" si="16"/>
        <v>17.922680412371133</v>
      </c>
      <c r="AF192" s="221"/>
      <c r="AG192" s="224"/>
      <c r="AI192" s="30"/>
      <c r="AJ192" s="28"/>
      <c r="AK192" s="247"/>
      <c r="AL192" s="29"/>
      <c r="AP192" s="29"/>
    </row>
    <row r="193" spans="1:60" ht="15" customHeight="1">
      <c r="A193" s="221"/>
      <c r="B193" s="302">
        <f>+'Ark1'!C1696</f>
        <v>2024</v>
      </c>
      <c r="C193" s="240">
        <f>+'Ark1'!L1696</f>
        <v>7</v>
      </c>
      <c r="D193" s="240" t="str">
        <f>VLOOKUP(C193,Klasse!$C$10:$D$26,2)</f>
        <v>R-</v>
      </c>
      <c r="E193" s="240">
        <f>+'Ark1'!H1696</f>
        <v>1</v>
      </c>
      <c r="F193" s="240">
        <f>+'Ark1'!J1696</f>
        <v>171</v>
      </c>
      <c r="G193" s="240" t="str">
        <f>VLOOKUP(F193,RNR!$A$1:$B$25,2)</f>
        <v>Prima</v>
      </c>
      <c r="H193" s="240">
        <f>+IF(I193=0,"",'Ark1'!Q1696)</f>
        <v>138</v>
      </c>
      <c r="I193" s="361">
        <f>+'Ark1'!R1696</f>
        <v>3039</v>
      </c>
      <c r="J193" s="241">
        <f>+IF(I193=0,"",'Ark1'!AG1696)</f>
        <v>13.426703189891311</v>
      </c>
      <c r="K193" s="241"/>
      <c r="L193" s="241">
        <f>+IF(I193=0,"",'Ark1'!AH1696)</f>
        <v>11.998552916526384</v>
      </c>
      <c r="M193" s="241"/>
      <c r="N193" s="33">
        <f>+IF(I193=0,"",'Ark1'!U1696)</f>
        <v>19.644323790720605</v>
      </c>
      <c r="O193" s="101"/>
      <c r="P193" s="391">
        <f>+'Ark1'!AJ1696</f>
        <v>3035</v>
      </c>
      <c r="Q193" s="391"/>
      <c r="R193" s="272">
        <f>+IF(P193=0,"",'Ark1'!AK1696)</f>
        <v>100.45690280065894</v>
      </c>
      <c r="S193" s="101"/>
      <c r="T193" s="272">
        <f>+IF(P193=0,"",'Ark1'!AL1696)</f>
        <v>18.886016370638902</v>
      </c>
      <c r="U193" s="101"/>
      <c r="V193" s="242">
        <f>+IF(I193=0,"",'Ark1'!T1696)</f>
        <v>5.0075682790391589</v>
      </c>
      <c r="W193" s="243">
        <f>+IF(I193=0,"",'Ark1'!W1696)</f>
        <v>0.75682790391576193</v>
      </c>
      <c r="X193" s="243">
        <f>+IF(I193=0,"",'Ark1'!X1696)</f>
        <v>75.222112537018745</v>
      </c>
      <c r="Y193" s="243">
        <f>+IF(I193=0,"",'Ark1'!Y1696)</f>
        <v>18.657453109575517</v>
      </c>
      <c r="Z193" s="243">
        <f>+IF(I193=0,"",'Ark1'!Z1696)</f>
        <v>0.1974333662388944</v>
      </c>
      <c r="AA193" s="241">
        <f>+IF(I193=0,"",'Ark1'!AA1696)</f>
        <v>5.9409433060786414</v>
      </c>
      <c r="AB193" s="242">
        <f>+IF(I193=0,"",'Ark1'!AC1696)</f>
        <v>1.2247886548125684</v>
      </c>
      <c r="AC193" s="243">
        <f>+IF(I193=0,"",'Ark1'!AE1696)</f>
        <v>20.404670284741837</v>
      </c>
      <c r="AD193" s="241">
        <f t="shared" si="15"/>
        <v>2.8063319701029434</v>
      </c>
      <c r="AE193" s="241">
        <f t="shared" si="16"/>
        <v>22.021739130434781</v>
      </c>
      <c r="AF193" s="221"/>
      <c r="AG193" s="224"/>
      <c r="AI193" s="30"/>
      <c r="AJ193" s="28"/>
      <c r="AK193" s="247"/>
      <c r="AL193" s="29"/>
      <c r="AP193" s="29"/>
    </row>
    <row r="194" spans="1:60" ht="15" customHeight="1">
      <c r="A194" s="221"/>
      <c r="B194" s="302">
        <f>+'Ark1'!C1697</f>
        <v>2024</v>
      </c>
      <c r="C194" s="240">
        <f>+'Ark1'!L1697</f>
        <v>7</v>
      </c>
      <c r="D194" s="240" t="str">
        <f>VLOOKUP(C194,Klasse!$C$10:$D$26,2)</f>
        <v>R-</v>
      </c>
      <c r="E194" s="240">
        <f>+'Ark1'!H1697</f>
        <v>2</v>
      </c>
      <c r="F194" s="240">
        <f>+'Ark1'!J1697</f>
        <v>175</v>
      </c>
      <c r="G194" s="240" t="str">
        <f>VLOOKUP(F194,RNR!$A$1:$B$25,2)</f>
        <v>Ole Ringdal</v>
      </c>
      <c r="H194" s="240">
        <f>+IF(I194=0,"",'Ark1'!Q1697)</f>
        <v>364</v>
      </c>
      <c r="I194" s="361">
        <f>+'Ark1'!R1697</f>
        <v>3576</v>
      </c>
      <c r="J194" s="241">
        <f>+IF(I194=0,"",'Ark1'!AG1697)</f>
        <v>20.575373993095511</v>
      </c>
      <c r="K194" s="241"/>
      <c r="L194" s="241">
        <f>+IF(I194=0,"",'Ark1'!AH1697)</f>
        <v>19.225065489624832</v>
      </c>
      <c r="M194" s="241"/>
      <c r="N194" s="33">
        <f>+IF(I194=0,"",'Ark1'!U1697)</f>
        <v>17.198154362416123</v>
      </c>
      <c r="O194" s="101"/>
      <c r="P194" s="391">
        <f>+'Ark1'!AJ1697</f>
        <v>3281</v>
      </c>
      <c r="Q194" s="391"/>
      <c r="R194" s="272">
        <f>+IF(P194=0,"",'Ark1'!AK1697)</f>
        <v>96.008046327338946</v>
      </c>
      <c r="S194" s="101"/>
      <c r="T194" s="272">
        <f>+IF(P194=0,"",'Ark1'!AL1697)</f>
        <v>18.735773715472465</v>
      </c>
      <c r="U194" s="101"/>
      <c r="V194" s="242">
        <f>+IF(I194=0,"",'Ark1'!T1697)</f>
        <v>5.248322147651006</v>
      </c>
      <c r="W194" s="243">
        <f>+IF(I194=0,"",'Ark1'!W1697)</f>
        <v>1.6778523489932891</v>
      </c>
      <c r="X194" s="243">
        <f>+IF(I194=0,"",'Ark1'!X1697)</f>
        <v>47.790827740492176</v>
      </c>
      <c r="Y194" s="243">
        <f>+IF(I194=0,"",'Ark1'!Y1697)</f>
        <v>11.689038031319903</v>
      </c>
      <c r="Z194" s="243">
        <f>+IF(I194=0,"",'Ark1'!Z1697)</f>
        <v>0.13982102908277397</v>
      </c>
      <c r="AA194" s="241">
        <f>+IF(I194=0,"",'Ark1'!AA1697)</f>
        <v>5.1010473937304388</v>
      </c>
      <c r="AB194" s="242">
        <f>+IF(I194=0,"",'Ark1'!AC1697)</f>
        <v>1.3902313727659437</v>
      </c>
      <c r="AC194" s="243">
        <f>+IF(I194=0,"",'Ark1'!AE1697)</f>
        <v>10.589399337594751</v>
      </c>
      <c r="AD194" s="241">
        <f t="shared" si="15"/>
        <v>2.4568791946308748</v>
      </c>
      <c r="AE194" s="241">
        <f t="shared" si="16"/>
        <v>9.8241758241758248</v>
      </c>
      <c r="AF194" s="221"/>
      <c r="AG194" s="224"/>
      <c r="AI194" s="30"/>
      <c r="AJ194" s="28"/>
      <c r="AK194" s="247"/>
      <c r="AL194" s="29"/>
      <c r="AP194" s="29"/>
    </row>
    <row r="195" spans="1:60" ht="15" customHeight="1">
      <c r="A195" s="221"/>
      <c r="B195" s="302">
        <f>+'Ark1'!C1698</f>
        <v>2024</v>
      </c>
      <c r="C195" s="240">
        <f>+'Ark1'!L1698</f>
        <v>7</v>
      </c>
      <c r="D195" s="240" t="str">
        <f>VLOOKUP(C195,Klasse!$C$10:$D$26,2)</f>
        <v>R-</v>
      </c>
      <c r="E195" s="240">
        <f>+'Ark1'!H1698</f>
        <v>2</v>
      </c>
      <c r="F195" s="240">
        <f>+'Ark1'!J1698</f>
        <v>177</v>
      </c>
      <c r="G195" s="240" t="str">
        <f>VLOOKUP(F195,RNR!$A$1:$B$25,2)</f>
        <v>Slakthuset</v>
      </c>
      <c r="H195" s="240">
        <f>+IF(I195=0,"",'Ark1'!Q1698)</f>
        <v>322</v>
      </c>
      <c r="I195" s="361">
        <f>+'Ark1'!R1698</f>
        <v>7072</v>
      </c>
      <c r="J195" s="241">
        <f>+IF(I195=0,"",'Ark1'!AG1698)</f>
        <v>17.470787321821195</v>
      </c>
      <c r="K195" s="241"/>
      <c r="L195" s="241">
        <f>+IF(I195=0,"",'Ark1'!AH1698)</f>
        <v>15.772588708649804</v>
      </c>
      <c r="M195" s="241"/>
      <c r="N195" s="33">
        <f>+IF(I195=0,"",'Ark1'!U1698)</f>
        <v>18.430316742081448</v>
      </c>
      <c r="O195" s="101"/>
      <c r="P195" s="391">
        <f>+'Ark1'!AJ1698</f>
        <v>7070</v>
      </c>
      <c r="Q195" s="391"/>
      <c r="R195" s="272">
        <f>+IF(P195=0,"",'Ark1'!AK1698)</f>
        <v>99.039264497878477</v>
      </c>
      <c r="S195" s="101"/>
      <c r="T195" s="272">
        <f>+IF(P195=0,"",'Ark1'!AL1698)</f>
        <v>18.524477426450026</v>
      </c>
      <c r="U195" s="101"/>
      <c r="V195" s="242">
        <f>+IF(I195=0,"",'Ark1'!T1698)</f>
        <v>5.554015837104072</v>
      </c>
      <c r="W195" s="243">
        <f>+IF(I195=0,"",'Ark1'!W1698)</f>
        <v>0.96153846153846112</v>
      </c>
      <c r="X195" s="243">
        <f>+IF(I195=0,"",'Ark1'!X1698)</f>
        <v>63.786764705882355</v>
      </c>
      <c r="Y195" s="243">
        <f>+IF(I195=0,"",'Ark1'!Y1698)</f>
        <v>14.606900452488688</v>
      </c>
      <c r="Z195" s="243">
        <f>+IF(I195=0,"",'Ark1'!Z1698)</f>
        <v>8.4841628959276064E-2</v>
      </c>
      <c r="AA195" s="241">
        <f>+IF(I195=0,"",'Ark1'!AA1698)</f>
        <v>5.4433022183180313</v>
      </c>
      <c r="AB195" s="242">
        <f>+IF(I195=0,"",'Ark1'!AC1698)</f>
        <v>1.1449874743818249</v>
      </c>
      <c r="AC195" s="243">
        <f>+IF(I195=0,"",'Ark1'!AE1698)</f>
        <v>24.549500318219327</v>
      </c>
      <c r="AD195" s="241">
        <f t="shared" si="15"/>
        <v>2.6329023917259211</v>
      </c>
      <c r="AE195" s="241">
        <f t="shared" si="16"/>
        <v>21.962732919254659</v>
      </c>
      <c r="AF195" s="221"/>
      <c r="AG195" s="224"/>
      <c r="AI195" s="30"/>
      <c r="AJ195" s="28"/>
      <c r="AK195" s="247"/>
      <c r="AL195" s="29"/>
      <c r="AP195" s="29"/>
    </row>
    <row r="196" spans="1:60" ht="15" customHeight="1">
      <c r="A196" s="221"/>
      <c r="B196" s="302">
        <f>+'Ark1'!C1699</f>
        <v>2024</v>
      </c>
      <c r="C196" s="240">
        <f>+'Ark1'!L1699</f>
        <v>7</v>
      </c>
      <c r="D196" s="240" t="str">
        <f>VLOOKUP(C196,Klasse!$C$10:$D$26,2)</f>
        <v>R-</v>
      </c>
      <c r="E196" s="240">
        <f>+'Ark1'!H1699</f>
        <v>2</v>
      </c>
      <c r="F196" s="240">
        <f>+'Ark1'!J1699</f>
        <v>178</v>
      </c>
      <c r="G196" s="240" t="str">
        <f>VLOOKUP(F196,RNR!$A$1:$B$25,2)</f>
        <v>Røros</v>
      </c>
      <c r="H196" s="240">
        <f>+IF(I196=0,"",'Ark1'!Q1699)</f>
        <v>147</v>
      </c>
      <c r="I196" s="361">
        <f>+'Ark1'!R1699</f>
        <v>3345</v>
      </c>
      <c r="J196" s="241">
        <f>+IF(I196=0,"",'Ark1'!AG1699)</f>
        <v>20.220032642205151</v>
      </c>
      <c r="K196" s="241"/>
      <c r="L196" s="241">
        <f>+IF(I196=0,"",'Ark1'!AH1699)</f>
        <v>18.143730454982279</v>
      </c>
      <c r="M196" s="241"/>
      <c r="N196" s="33">
        <f>+IF(I196=0,"",'Ark1'!U1699)</f>
        <v>18.128998505231674</v>
      </c>
      <c r="O196" s="101"/>
      <c r="P196" s="391">
        <f>+'Ark1'!AJ1699</f>
        <v>3341</v>
      </c>
      <c r="Q196" s="391"/>
      <c r="R196" s="272">
        <f>+IF(P196=0,"",'Ark1'!AK1699)</f>
        <v>98.319096079018635</v>
      </c>
      <c r="S196" s="101"/>
      <c r="T196" s="272">
        <f>+IF(P196=0,"",'Ark1'!AL1699)</f>
        <v>18.599341863948155</v>
      </c>
      <c r="U196" s="101"/>
      <c r="V196" s="242">
        <f>+IF(I196=0,"",'Ark1'!T1699)</f>
        <v>5.3294469357249614</v>
      </c>
      <c r="W196" s="243">
        <f>+IF(I196=0,"",'Ark1'!W1699)</f>
        <v>0.89686098654708513</v>
      </c>
      <c r="X196" s="243">
        <f>+IF(I196=0,"",'Ark1'!X1699)</f>
        <v>58.445440956651709</v>
      </c>
      <c r="Y196" s="243">
        <f>+IF(I196=0,"",'Ark1'!Y1699)</f>
        <v>14.349775784753362</v>
      </c>
      <c r="Z196" s="243">
        <f>+IF(I196=0,"",'Ark1'!Z1699)</f>
        <v>0.11958146487294471</v>
      </c>
      <c r="AA196" s="241">
        <f>+IF(I196=0,"",'Ark1'!AA1699)</f>
        <v>5.509710605390679</v>
      </c>
      <c r="AB196" s="242">
        <f>+IF(I196=0,"",'Ark1'!AC1699)</f>
        <v>1.1869934733515204</v>
      </c>
      <c r="AC196" s="243">
        <f>+IF(I196=0,"",'Ark1'!AE1699)</f>
        <v>26.213536805200672</v>
      </c>
      <c r="AD196" s="241">
        <f t="shared" si="15"/>
        <v>2.5898569293188105</v>
      </c>
      <c r="AE196" s="241">
        <f t="shared" si="16"/>
        <v>22.755102040816325</v>
      </c>
      <c r="AF196" s="221"/>
      <c r="AG196" s="224"/>
      <c r="AI196" s="30"/>
      <c r="AJ196" s="28"/>
      <c r="AK196" s="247"/>
      <c r="AL196" s="29"/>
      <c r="AP196" s="29"/>
    </row>
    <row r="197" spans="1:60" ht="15" customHeight="1">
      <c r="A197" s="221"/>
      <c r="B197" s="302">
        <f>+'Ark1'!C1700</f>
        <v>2024</v>
      </c>
      <c r="C197" s="240">
        <f>+'Ark1'!L1700</f>
        <v>7</v>
      </c>
      <c r="D197" s="240" t="str">
        <f>VLOOKUP(C197,Klasse!$C$10:$D$26,2)</f>
        <v>R-</v>
      </c>
      <c r="E197" s="240">
        <f>+'Ark1'!H1700</f>
        <v>2</v>
      </c>
      <c r="F197" s="240">
        <f>+'Ark1'!J1700</f>
        <v>181</v>
      </c>
      <c r="G197" s="240" t="str">
        <f>VLOOKUP(F197,RNR!$A$1:$B$25,2)</f>
        <v>Horns</v>
      </c>
      <c r="H197" s="240">
        <f>+IF(I197=0,"",'Ark1'!Q1700)</f>
        <v>259</v>
      </c>
      <c r="I197" s="361">
        <f>+'Ark1'!R1700</f>
        <v>4662</v>
      </c>
      <c r="J197" s="241">
        <f>+IF(I197=0,"",'Ark1'!AG1700)</f>
        <v>15.937916652422137</v>
      </c>
      <c r="K197" s="241"/>
      <c r="L197" s="241">
        <f>+IF(I197=0,"",'Ark1'!AH1700)</f>
        <v>14.477863835241052</v>
      </c>
      <c r="M197" s="241"/>
      <c r="N197" s="33">
        <f>+IF(I197=0,"",'Ark1'!U1700)</f>
        <v>17.98867438867434</v>
      </c>
      <c r="O197" s="101"/>
      <c r="P197" s="391">
        <f>+'Ark1'!AJ1700</f>
        <v>4329</v>
      </c>
      <c r="Q197" s="391"/>
      <c r="R197" s="272">
        <f>+IF(P197=0,"",'Ark1'!AK1700)</f>
        <v>97.892215292215226</v>
      </c>
      <c r="S197" s="101"/>
      <c r="T197" s="272">
        <f>+IF(P197=0,"",'Ark1'!AL1700)</f>
        <v>18.555754459558464</v>
      </c>
      <c r="U197" s="101"/>
      <c r="V197" s="242">
        <f>+IF(I197=0,"",'Ark1'!T1700)</f>
        <v>5.5913770913770895</v>
      </c>
      <c r="W197" s="243">
        <f>+IF(I197=0,"",'Ark1'!W1700)</f>
        <v>0.42900042900042906</v>
      </c>
      <c r="X197" s="243">
        <f>+IF(I197=0,"",'Ark1'!X1700)</f>
        <v>54.740454740454751</v>
      </c>
      <c r="Y197" s="243">
        <f>+IF(I197=0,"",'Ark1'!Y1700)</f>
        <v>15.765765765765764</v>
      </c>
      <c r="Z197" s="243">
        <f>+IF(I197=0,"",'Ark1'!Z1700)</f>
        <v>0.19305019305019305</v>
      </c>
      <c r="AA197" s="241">
        <f>+IF(I197=0,"",'Ark1'!AA1700)</f>
        <v>5.7824391693524246</v>
      </c>
      <c r="AB197" s="242">
        <f>+IF(I197=0,"",'Ark1'!AC1700)</f>
        <v>1.2467523971955183</v>
      </c>
      <c r="AC197" s="243">
        <f>+IF(I197=0,"",'Ark1'!AE1700)</f>
        <v>12.284057869230148</v>
      </c>
      <c r="AD197" s="241">
        <f t="shared" si="15"/>
        <v>2.5698106269534771</v>
      </c>
      <c r="AE197" s="241">
        <f t="shared" si="16"/>
        <v>18</v>
      </c>
      <c r="AF197" s="221"/>
      <c r="AG197" s="224"/>
      <c r="AI197" s="30"/>
      <c r="AJ197" s="28"/>
      <c r="AK197" s="247"/>
      <c r="AL197" s="29"/>
      <c r="AP197" s="29"/>
    </row>
    <row r="198" spans="1:60" ht="15" customHeight="1">
      <c r="A198" s="221"/>
      <c r="B198" s="302">
        <f>+'Ark1'!C1701</f>
        <v>2024</v>
      </c>
      <c r="C198" s="240">
        <f>+'Ark1'!L1701</f>
        <v>7</v>
      </c>
      <c r="D198" s="240" t="str">
        <f>VLOOKUP(C198,Klasse!$C$10:$D$26,2)</f>
        <v>R-</v>
      </c>
      <c r="E198" s="240">
        <f>+'Ark1'!H1701</f>
        <v>1</v>
      </c>
      <c r="F198" s="240">
        <f>+'Ark1'!J1701</f>
        <v>262</v>
      </c>
      <c r="G198" s="240" t="str">
        <f>VLOOKUP(F198,RNR!$A$1:$B$25,2)</f>
        <v>Strilalam</v>
      </c>
      <c r="H198" s="240" t="str">
        <f>+IF(I198=0,"",'Ark1'!Q1701)</f>
        <v/>
      </c>
      <c r="I198" s="361">
        <f>+'Ark1'!R1701</f>
        <v>0</v>
      </c>
      <c r="J198" s="241" t="str">
        <f>+IF(I198=0,"",'Ark1'!AG1701)</f>
        <v/>
      </c>
      <c r="K198" s="241"/>
      <c r="L198" s="241" t="str">
        <f>+IF(I198=0,"",'Ark1'!AH1701)</f>
        <v/>
      </c>
      <c r="M198" s="241"/>
      <c r="N198" s="33" t="str">
        <f>+IF(I198=0,"",'Ark1'!U1701)</f>
        <v/>
      </c>
      <c r="O198" s="101"/>
      <c r="P198" s="391">
        <f>+'Ark1'!AJ1701</f>
        <v>0</v>
      </c>
      <c r="Q198" s="391"/>
      <c r="R198" s="272" t="str">
        <f>+IF(P198=0,"",'Ark1'!AK1701)</f>
        <v/>
      </c>
      <c r="S198" s="101"/>
      <c r="T198" s="272" t="str">
        <f>+IF(P198=0,"",'Ark1'!AL1701)</f>
        <v/>
      </c>
      <c r="U198" s="101"/>
      <c r="V198" s="242" t="str">
        <f>+IF(I198=0,"",'Ark1'!T1701)</f>
        <v/>
      </c>
      <c r="W198" s="243" t="str">
        <f>+IF(I198=0,"",'Ark1'!W1701)</f>
        <v/>
      </c>
      <c r="X198" s="243" t="str">
        <f>+IF(I198=0,"",'Ark1'!X1701)</f>
        <v/>
      </c>
      <c r="Y198" s="243" t="str">
        <f>+IF(I198=0,"",'Ark1'!Y1701)</f>
        <v/>
      </c>
      <c r="Z198" s="243" t="str">
        <f>+IF(I198=0,"",'Ark1'!Z1701)</f>
        <v/>
      </c>
      <c r="AA198" s="241" t="str">
        <f>+IF(I198=0,"",'Ark1'!AA1701)</f>
        <v/>
      </c>
      <c r="AB198" s="242" t="str">
        <f>+IF(I198=0,"",'Ark1'!AC1701)</f>
        <v/>
      </c>
      <c r="AC198" s="243" t="str">
        <f>+IF(I198=0,"",'Ark1'!AE1701)</f>
        <v/>
      </c>
      <c r="AD198" s="241" t="str">
        <f t="shared" si="15"/>
        <v/>
      </c>
      <c r="AE198" s="241" t="str">
        <f t="shared" si="16"/>
        <v/>
      </c>
      <c r="AF198" s="221"/>
      <c r="AG198" s="224"/>
      <c r="AI198" s="30"/>
      <c r="AJ198" s="28"/>
      <c r="AK198" s="247"/>
      <c r="AL198" s="29"/>
      <c r="AP198" s="29"/>
    </row>
    <row r="199" spans="1:60" ht="15" customHeight="1">
      <c r="A199" s="221"/>
      <c r="B199" s="302">
        <f>+'Ark1'!C1702</f>
        <v>2024</v>
      </c>
      <c r="C199" s="240">
        <f>+'Ark1'!L1702</f>
        <v>7</v>
      </c>
      <c r="D199" s="240" t="str">
        <f>VLOOKUP(C199,Klasse!$C$10:$D$26,2)</f>
        <v>R-</v>
      </c>
      <c r="E199" s="240">
        <f>+'Ark1'!H1702</f>
        <v>2</v>
      </c>
      <c r="F199" s="240">
        <f>+'Ark1'!J1702</f>
        <v>267</v>
      </c>
      <c r="G199" s="240" t="str">
        <f>VLOOKUP(F199,RNR!$A$1:$B$25,2)</f>
        <v>Dalpro</v>
      </c>
      <c r="H199" s="240">
        <f>+IF(I199=0,"",'Ark1'!Q1702)</f>
        <v>20</v>
      </c>
      <c r="I199" s="361">
        <f>+'Ark1'!R1702</f>
        <v>223</v>
      </c>
      <c r="J199" s="241">
        <f>+IF(I199=0,"",'Ark1'!AG1702)</f>
        <v>13.164108618654073</v>
      </c>
      <c r="K199" s="241"/>
      <c r="L199" s="241">
        <f>+IF(I199=0,"",'Ark1'!AH1702)</f>
        <v>16.476925839468496</v>
      </c>
      <c r="M199" s="241"/>
      <c r="N199" s="33">
        <f>+IF(I199=0,"",'Ark1'!U1702)</f>
        <v>14.401793721973098</v>
      </c>
      <c r="O199" s="101"/>
      <c r="P199" s="391">
        <f>+'Ark1'!AJ1702</f>
        <v>222</v>
      </c>
      <c r="Q199" s="391"/>
      <c r="R199" s="272">
        <f>+IF(P199=0,"",'Ark1'!AK1702)</f>
        <v>92.909909909909942</v>
      </c>
      <c r="S199" s="101"/>
      <c r="T199" s="272">
        <f>+IF(P199=0,"",'Ark1'!AL1702)</f>
        <v>17.72877835744714</v>
      </c>
      <c r="U199" s="101"/>
      <c r="V199" s="242">
        <f>+IF(I199=0,"",'Ark1'!T1702)</f>
        <v>6.6457399103139005</v>
      </c>
      <c r="W199" s="243">
        <f>+IF(I199=0,"",'Ark1'!W1702)</f>
        <v>1.3452914798206277</v>
      </c>
      <c r="X199" s="243">
        <f>+IF(I199=0,"",'Ark1'!X1702)</f>
        <v>17.04035874439462</v>
      </c>
      <c r="Y199" s="243">
        <f>+IF(I199=0,"",'Ark1'!Y1702)</f>
        <v>2.6905829596412554</v>
      </c>
      <c r="Z199" s="243">
        <f>+IF(I199=0,"",'Ark1'!Z1702)</f>
        <v>0.44843049327354256</v>
      </c>
      <c r="AA199" s="241">
        <f>+IF(I199=0,"",'Ark1'!AA1702)</f>
        <v>3.3693682675646777</v>
      </c>
      <c r="AB199" s="242">
        <f>+IF(I199=0,"",'Ark1'!AC1702)</f>
        <v>0.83374312083889501</v>
      </c>
      <c r="AC199" s="243">
        <f>+IF(I199=0,"",'Ark1'!AE1702)</f>
        <v>40.616517834170246</v>
      </c>
      <c r="AD199" s="241">
        <f t="shared" si="15"/>
        <v>2.057399103139014</v>
      </c>
      <c r="AE199" s="241">
        <f t="shared" si="16"/>
        <v>11.15</v>
      </c>
      <c r="AF199" s="221"/>
      <c r="AG199" s="224"/>
      <c r="AI199" s="30"/>
      <c r="AJ199" s="28"/>
      <c r="AK199" s="247"/>
      <c r="AL199" s="29"/>
      <c r="AP199" s="29"/>
    </row>
    <row r="200" spans="1:60" ht="15" customHeight="1">
      <c r="A200" s="221"/>
      <c r="B200" s="302">
        <f>+'Ark1'!C1703</f>
        <v>2024</v>
      </c>
      <c r="C200" s="240">
        <f>+'Ark1'!L1703</f>
        <v>7</v>
      </c>
      <c r="D200" s="240" t="str">
        <f>VLOOKUP(C200,Klasse!$C$10:$D$26,2)</f>
        <v>R-</v>
      </c>
      <c r="E200" s="240">
        <f>+'Ark1'!H1703</f>
        <v>2</v>
      </c>
      <c r="F200" s="240">
        <f>+'Ark1'!J1703</f>
        <v>470</v>
      </c>
      <c r="G200" s="240" t="str">
        <f>VLOOKUP(F200,RNR!$A$1:$B$25,2)</f>
        <v>Jens Eide</v>
      </c>
      <c r="H200" s="240">
        <f>+IF(I200=0,"",'Ark1'!Q1703)</f>
        <v>254</v>
      </c>
      <c r="I200" s="361">
        <f>+'Ark1'!R1703</f>
        <v>2761</v>
      </c>
      <c r="J200" s="241">
        <f>+IF(I200=0,"",'Ark1'!AG1703)</f>
        <v>21.493071773314661</v>
      </c>
      <c r="K200" s="241"/>
      <c r="L200" s="241">
        <f>+IF(I200=0,"",'Ark1'!AH1703)</f>
        <v>21.693256932244751</v>
      </c>
      <c r="M200" s="241"/>
      <c r="N200" s="33">
        <f>+IF(I200=0,"",'Ark1'!U1703)</f>
        <v>17.429192321622597</v>
      </c>
      <c r="O200" s="101"/>
      <c r="P200" s="391">
        <f>+'Ark1'!AJ1703</f>
        <v>2728</v>
      </c>
      <c r="Q200" s="391"/>
      <c r="R200" s="272">
        <f>+IF(P200=0,"",'Ark1'!AK1703)</f>
        <v>97.682184750733157</v>
      </c>
      <c r="S200" s="101"/>
      <c r="T200" s="272">
        <f>+IF(P200=0,"",'Ark1'!AL1703)</f>
        <v>18.325912468113895</v>
      </c>
      <c r="U200" s="101"/>
      <c r="V200" s="242">
        <f>+IF(I200=0,"",'Ark1'!T1703)</f>
        <v>5.9232162260050707</v>
      </c>
      <c r="W200" s="243">
        <f>+IF(I200=0,"",'Ark1'!W1703)</f>
        <v>4.4911264034770007</v>
      </c>
      <c r="X200" s="243">
        <f>+IF(I200=0,"",'Ark1'!X1703)</f>
        <v>59.579862368706991</v>
      </c>
      <c r="Y200" s="243">
        <f>+IF(I200=0,"",'Ark1'!Y1703)</f>
        <v>9.4893154654110852</v>
      </c>
      <c r="Z200" s="243">
        <f>+IF(I200=0,"",'Ark1'!Z1703)</f>
        <v>7.2437522636725829E-2</v>
      </c>
      <c r="AA200" s="241">
        <f>+IF(I200=0,"",'Ark1'!AA1703)</f>
        <v>4.4969613105079951</v>
      </c>
      <c r="AB200" s="242">
        <f>+IF(I200=0,"",'Ark1'!AC1703)</f>
        <v>1.3627902752322829</v>
      </c>
      <c r="AC200" s="243">
        <f>+IF(I200=0,"",'Ark1'!AE1703)</f>
        <v>16.5626299107177</v>
      </c>
      <c r="AD200" s="241">
        <f t="shared" si="15"/>
        <v>2.4898846173746567</v>
      </c>
      <c r="AE200" s="241">
        <f t="shared" si="16"/>
        <v>10.87007874015748</v>
      </c>
      <c r="AF200" s="221"/>
      <c r="AG200" s="224"/>
      <c r="AI200" s="30"/>
      <c r="AJ200" s="28"/>
      <c r="AK200" s="247"/>
      <c r="AL200" s="29"/>
      <c r="AP200" s="29"/>
    </row>
    <row r="201" spans="1:60" ht="15" customHeight="1">
      <c r="A201" s="221"/>
      <c r="B201" s="302">
        <f>+'Ark1'!C1704</f>
        <v>2024</v>
      </c>
      <c r="C201" s="240">
        <f>+'Ark1'!L1704</f>
        <v>7</v>
      </c>
      <c r="D201" s="240" t="str">
        <f>VLOOKUP(C201,Klasse!$C$10:$D$26,2)</f>
        <v>R-</v>
      </c>
      <c r="E201" s="240">
        <f>+'Ark1'!H1704</f>
        <v>2</v>
      </c>
      <c r="F201" s="240">
        <f>+'Ark1'!J1704</f>
        <v>629</v>
      </c>
      <c r="G201" s="240" t="str">
        <f>VLOOKUP(F201,RNR!$A$1:$B$25,2)</f>
        <v>Bø</v>
      </c>
      <c r="H201" s="240" t="str">
        <f>+IF(I201=0,"",'Ark1'!Q1704)</f>
        <v/>
      </c>
      <c r="I201" s="361">
        <f>+'Ark1'!R1704</f>
        <v>0</v>
      </c>
      <c r="J201" s="241" t="str">
        <f>+IF(I201=0,"",'Ark1'!AG1704)</f>
        <v/>
      </c>
      <c r="K201" s="241"/>
      <c r="L201" s="241" t="str">
        <f>+IF(I201=0,"",'Ark1'!AH1704)</f>
        <v/>
      </c>
      <c r="M201" s="241"/>
      <c r="N201" s="33" t="str">
        <f>+IF(I201=0,"",'Ark1'!U1704)</f>
        <v/>
      </c>
      <c r="O201" s="101"/>
      <c r="P201" s="391">
        <f>+'Ark1'!AJ1704</f>
        <v>0</v>
      </c>
      <c r="Q201" s="391"/>
      <c r="R201" s="272" t="str">
        <f>+IF(P201=0,"",'Ark1'!AK1704)</f>
        <v/>
      </c>
      <c r="S201" s="101"/>
      <c r="T201" s="272" t="str">
        <f>+IF(P201=0,"",'Ark1'!AL1704)</f>
        <v/>
      </c>
      <c r="U201" s="101"/>
      <c r="V201" s="242" t="str">
        <f>+IF(I201=0,"",'Ark1'!T1704)</f>
        <v/>
      </c>
      <c r="W201" s="243" t="str">
        <f>+IF(I201=0,"",'Ark1'!W1704)</f>
        <v/>
      </c>
      <c r="X201" s="243" t="str">
        <f>+IF(I201=0,"",'Ark1'!X1704)</f>
        <v/>
      </c>
      <c r="Y201" s="243" t="str">
        <f>+IF(I201=0,"",'Ark1'!Y1704)</f>
        <v/>
      </c>
      <c r="Z201" s="243" t="str">
        <f>+IF(I201=0,"",'Ark1'!Z1704)</f>
        <v/>
      </c>
      <c r="AA201" s="241" t="str">
        <f>+IF(I201=0,"",'Ark1'!AA1704)</f>
        <v/>
      </c>
      <c r="AB201" s="242" t="str">
        <f>+IF(I201=0,"",'Ark1'!AC1704)</f>
        <v/>
      </c>
      <c r="AC201" s="243" t="str">
        <f>+IF(I201=0,"",'Ark1'!AE1704)</f>
        <v/>
      </c>
      <c r="AD201" s="241" t="str">
        <f t="shared" si="15"/>
        <v/>
      </c>
      <c r="AE201" s="241" t="str">
        <f t="shared" si="16"/>
        <v/>
      </c>
      <c r="AF201" s="221"/>
      <c r="AG201" s="28"/>
      <c r="AI201" s="30"/>
      <c r="AJ201" s="28"/>
      <c r="AK201" s="29"/>
      <c r="AL201" s="29"/>
      <c r="AP201" s="29"/>
    </row>
    <row r="202" spans="1:60" ht="15" customHeight="1">
      <c r="A202" s="221"/>
      <c r="B202" s="302">
        <f>+'Ark1'!C1705</f>
        <v>2024</v>
      </c>
      <c r="C202" s="240">
        <f>+'Ark1'!L1705</f>
        <v>7</v>
      </c>
      <c r="D202" s="240" t="str">
        <f>VLOOKUP(C202,Klasse!$C$10:$D$26,2)</f>
        <v>R-</v>
      </c>
      <c r="E202" s="240">
        <f>+'Ark1'!H1705</f>
        <v>1</v>
      </c>
      <c r="F202" s="240">
        <f>+'Ark1'!J1705</f>
        <v>643</v>
      </c>
      <c r="G202" s="240" t="str">
        <f>VLOOKUP(F202,RNR!$A$1:$B$25,2)</f>
        <v>Bjerka</v>
      </c>
      <c r="H202" s="240">
        <f>+IF(I202=0,"",'Ark1'!Q1705)</f>
        <v>550</v>
      </c>
      <c r="I202" s="361">
        <f>+'Ark1'!R1705</f>
        <v>9539</v>
      </c>
      <c r="J202" s="241">
        <f>+IF(I202=0,"",'Ark1'!AG1705)</f>
        <v>17.402488415368346</v>
      </c>
      <c r="K202" s="241"/>
      <c r="L202" s="241">
        <f>+IF(I202=0,"",'Ark1'!AH1705)</f>
        <v>15.814681657360486</v>
      </c>
      <c r="M202" s="241"/>
      <c r="N202" s="33">
        <f>+IF(I202=0,"",'Ark1'!U1705)</f>
        <v>17.163916553097803</v>
      </c>
      <c r="O202" s="101"/>
      <c r="P202" s="391">
        <f>+'Ark1'!AJ1705</f>
        <v>8920</v>
      </c>
      <c r="Q202" s="391"/>
      <c r="R202" s="272">
        <f>+IF(P202=0,"",'Ark1'!AK1705)</f>
        <v>96.081334080717681</v>
      </c>
      <c r="S202" s="101"/>
      <c r="T202" s="272">
        <f>+IF(P202=0,"",'Ark1'!AL1705)</f>
        <v>18.50624342865094</v>
      </c>
      <c r="U202" s="101"/>
      <c r="V202" s="242">
        <f>+IF(I202=0,"",'Ark1'!T1705)</f>
        <v>5.7107663277073053</v>
      </c>
      <c r="W202" s="243">
        <f>+IF(I202=0,"",'Ark1'!W1705)</f>
        <v>2.6627529091099698</v>
      </c>
      <c r="X202" s="243">
        <f>+IF(I202=0,"",'Ark1'!X1705)</f>
        <v>46.58769263025475</v>
      </c>
      <c r="Y202" s="243">
        <f>+IF(I202=0,"",'Ark1'!Y1705)</f>
        <v>13.10409896215536</v>
      </c>
      <c r="Z202" s="243">
        <f>+IF(I202=0,"",'Ark1'!Z1705)</f>
        <v>0.20966558339448577</v>
      </c>
      <c r="AA202" s="241">
        <f>+IF(I202=0,"",'Ark1'!AA1705)</f>
        <v>5.6044655947693052</v>
      </c>
      <c r="AB202" s="242">
        <f>+IF(I202=0,"",'Ark1'!AC1705)</f>
        <v>1.3950703310033492</v>
      </c>
      <c r="AC202" s="243">
        <f>+IF(I202=0,"",'Ark1'!AE1705)</f>
        <v>-1.267631447540753E-2</v>
      </c>
      <c r="AD202" s="241">
        <f t="shared" si="15"/>
        <v>2.4519880790139719</v>
      </c>
      <c r="AE202" s="241">
        <f t="shared" si="16"/>
        <v>17.343636363636364</v>
      </c>
      <c r="AF202" s="221"/>
      <c r="AG202" s="225"/>
      <c r="AI202" s="30"/>
      <c r="AJ202" s="28"/>
      <c r="AK202" s="247"/>
      <c r="AL202" s="29"/>
      <c r="AP202" s="29"/>
    </row>
    <row r="203" spans="1:60" ht="15" customHeight="1">
      <c r="A203" s="221"/>
      <c r="B203" s="302">
        <f>+'Ark1'!C1706</f>
        <v>2024</v>
      </c>
      <c r="C203" s="240">
        <f>+'Ark1'!L1706</f>
        <v>7</v>
      </c>
      <c r="D203" s="240" t="str">
        <f>VLOOKUP(C203,Klasse!$C$10:$D$26,2)</f>
        <v>R-</v>
      </c>
      <c r="E203" s="240">
        <f>+'Ark1'!H1706</f>
        <v>2</v>
      </c>
      <c r="F203" s="240">
        <f>+'Ark1'!J1706</f>
        <v>704</v>
      </c>
      <c r="G203" s="240" t="str">
        <f>VLOOKUP(F203,RNR!$A$1:$B$25,2)</f>
        <v>Øre Vilt</v>
      </c>
      <c r="H203" s="240" t="str">
        <f>+IF(I203=0,"",'Ark1'!Q1706)</f>
        <v/>
      </c>
      <c r="I203" s="361">
        <f>+'Ark1'!R1706</f>
        <v>0</v>
      </c>
      <c r="J203" s="241" t="str">
        <f>+IF(I203=0,"",'Ark1'!AG1706)</f>
        <v/>
      </c>
      <c r="K203" s="241"/>
      <c r="L203" s="241" t="str">
        <f>+IF(I203=0,"",'Ark1'!AH1706)</f>
        <v/>
      </c>
      <c r="M203" s="241"/>
      <c r="N203" s="33" t="str">
        <f>+IF(I203=0,"",'Ark1'!U1706)</f>
        <v/>
      </c>
      <c r="O203" s="101"/>
      <c r="P203" s="391">
        <f>+'Ark1'!AJ1706</f>
        <v>0</v>
      </c>
      <c r="Q203" s="391"/>
      <c r="R203" s="272" t="str">
        <f>+IF(P203=0,"",'Ark1'!AK1706)</f>
        <v/>
      </c>
      <c r="S203" s="101"/>
      <c r="T203" s="272" t="str">
        <f>+IF(P203=0,"",'Ark1'!AL1706)</f>
        <v/>
      </c>
      <c r="U203" s="101"/>
      <c r="V203" s="242" t="str">
        <f>+IF(I203=0,"",'Ark1'!T1706)</f>
        <v/>
      </c>
      <c r="W203" s="243" t="str">
        <f>+IF(I203=0,"",'Ark1'!W1706)</f>
        <v/>
      </c>
      <c r="X203" s="243" t="str">
        <f>+IF(I203=0,"",'Ark1'!X1706)</f>
        <v/>
      </c>
      <c r="Y203" s="243" t="str">
        <f>+IF(I203=0,"",'Ark1'!Y1706)</f>
        <v/>
      </c>
      <c r="Z203" s="243" t="str">
        <f>+IF(I203=0,"",'Ark1'!Z1706)</f>
        <v/>
      </c>
      <c r="AA203" s="241" t="str">
        <f>+IF(I203=0,"",'Ark1'!AA1706)</f>
        <v/>
      </c>
      <c r="AB203" s="242" t="str">
        <f>+IF(I203=0,"",'Ark1'!AC1706)</f>
        <v/>
      </c>
      <c r="AC203" s="243" t="str">
        <f>+IF(I203=0,"",'Ark1'!AE1706)</f>
        <v/>
      </c>
      <c r="AD203" s="241" t="str">
        <f t="shared" si="15"/>
        <v/>
      </c>
      <c r="AE203" s="241" t="str">
        <f t="shared" si="16"/>
        <v/>
      </c>
      <c r="AF203" s="221"/>
      <c r="AG203" s="28"/>
      <c r="AI203" s="30"/>
      <c r="AJ203" s="28"/>
      <c r="AK203" s="29"/>
      <c r="AL203" s="29"/>
      <c r="AP203" s="29"/>
    </row>
    <row r="204" spans="1:60" ht="15" customHeight="1">
      <c r="A204" s="221"/>
      <c r="B204" s="302">
        <f>+'Ark1'!C1707</f>
        <v>2024</v>
      </c>
      <c r="C204" s="240">
        <f>+'Ark1'!L1707</f>
        <v>7</v>
      </c>
      <c r="D204" s="240" t="str">
        <f>VLOOKUP(C204,Klasse!$C$10:$D$26,2)</f>
        <v>R-</v>
      </c>
      <c r="E204" s="240">
        <f>+'Ark1'!H1707</f>
        <v>1</v>
      </c>
      <c r="F204" s="240">
        <f>+'Ark1'!J1707</f>
        <v>802</v>
      </c>
      <c r="G204" s="240" t="str">
        <f>VLOOKUP(F204,RNR!$A$1:$B$25,2)</f>
        <v>Karasjok</v>
      </c>
      <c r="H204" s="240">
        <f>+IF(I204=0,"",'Ark1'!Q1707)</f>
        <v>106</v>
      </c>
      <c r="I204" s="361">
        <f>+'Ark1'!R1707</f>
        <v>1898</v>
      </c>
      <c r="J204" s="241">
        <f>+IF(I204=0,"",'Ark1'!AG1707)</f>
        <v>17.937813061147342</v>
      </c>
      <c r="K204" s="241"/>
      <c r="L204" s="241">
        <f>+IF(I204=0,"",'Ark1'!AH1707)</f>
        <v>15.842558766645835</v>
      </c>
      <c r="M204" s="241"/>
      <c r="N204" s="33">
        <f>+IF(I204=0,"",'Ark1'!U1707)</f>
        <v>18.061643835616419</v>
      </c>
      <c r="O204" s="101"/>
      <c r="P204" s="391">
        <f>+'Ark1'!AJ1707</f>
        <v>1898</v>
      </c>
      <c r="Q204" s="391"/>
      <c r="R204" s="272">
        <f>+IF(P204=0,"",'Ark1'!AK1707)</f>
        <v>98.808113804004179</v>
      </c>
      <c r="S204" s="101"/>
      <c r="T204" s="272">
        <f>+IF(P204=0,"",'Ark1'!AL1707)</f>
        <v>18.282467787860401</v>
      </c>
      <c r="U204" s="101"/>
      <c r="V204" s="242">
        <f>+IF(I204=0,"",'Ark1'!T1707)</f>
        <v>5.9631190727081149</v>
      </c>
      <c r="W204" s="243">
        <f>+IF(I204=0,"",'Ark1'!W1707)</f>
        <v>4.9525816649104311</v>
      </c>
      <c r="X204" s="243">
        <f>+IF(I204=0,"",'Ark1'!X1707)</f>
        <v>60.379346680716559</v>
      </c>
      <c r="Y204" s="243">
        <f>+IF(I204=0,"",'Ark1'!Y1707)</f>
        <v>14.383561643835622</v>
      </c>
      <c r="Z204" s="243">
        <f>+IF(I204=0,"",'Ark1'!Z1707)</f>
        <v>5.2687038988408874E-2</v>
      </c>
      <c r="AA204" s="241">
        <f>+IF(I204=0,"",'Ark1'!AA1707)</f>
        <v>5.2555499126863756</v>
      </c>
      <c r="AB204" s="242">
        <f>+IF(I204=0,"",'Ark1'!AC1707)</f>
        <v>1.4689297651511739</v>
      </c>
      <c r="AC204" s="243">
        <f>+IF(I204=0,"",'Ark1'!AE1707)</f>
        <v>4.6149759272364461</v>
      </c>
      <c r="AD204" s="241">
        <f t="shared" si="15"/>
        <v>2.5802348336594885</v>
      </c>
      <c r="AE204" s="241">
        <f t="shared" si="16"/>
        <v>17.90566037735849</v>
      </c>
      <c r="AF204" s="221"/>
      <c r="AG204" s="28"/>
      <c r="AI204" s="30"/>
      <c r="AJ204" s="28"/>
      <c r="AK204" s="29"/>
      <c r="AL204" s="29"/>
      <c r="AP204" s="29"/>
    </row>
    <row r="205" spans="1:60" ht="15" customHeight="1">
      <c r="A205" s="221"/>
      <c r="B205" s="221"/>
      <c r="C205" s="221"/>
      <c r="D205" s="221"/>
      <c r="E205" s="221"/>
      <c r="F205" s="221"/>
      <c r="G205" s="221"/>
      <c r="H205" s="221"/>
      <c r="I205" s="372"/>
      <c r="J205" s="222"/>
      <c r="K205" s="222"/>
      <c r="L205" s="222"/>
      <c r="M205" s="222"/>
      <c r="N205" s="221"/>
      <c r="O205" s="101"/>
      <c r="P205" s="372"/>
      <c r="Q205" s="372"/>
      <c r="R205" s="101"/>
      <c r="S205" s="101"/>
      <c r="T205" s="101"/>
      <c r="U205" s="101"/>
      <c r="V205" s="221"/>
      <c r="W205" s="223"/>
      <c r="X205" s="223"/>
      <c r="Y205" s="223"/>
      <c r="Z205" s="223"/>
      <c r="AA205" s="223"/>
      <c r="AB205" s="221"/>
      <c r="AC205" s="223"/>
      <c r="AD205" s="223"/>
      <c r="AE205" s="223"/>
      <c r="AF205" s="223"/>
      <c r="AG205" s="224"/>
      <c r="AI205" s="30"/>
      <c r="AJ205" s="28"/>
      <c r="AK205" s="225"/>
      <c r="AL205" s="29"/>
      <c r="AP205" s="29"/>
      <c r="BH205" s="236"/>
    </row>
    <row r="206" spans="1:60" ht="24.6">
      <c r="A206" s="221"/>
      <c r="B206" s="221"/>
      <c r="C206" s="324" t="str">
        <f>+D208</f>
        <v>R</v>
      </c>
      <c r="D206" s="221"/>
      <c r="E206" s="221"/>
      <c r="F206" s="221"/>
      <c r="G206" s="221"/>
      <c r="H206" s="221"/>
      <c r="I206" s="363">
        <f>SUM(I208:I233)</f>
        <v>297018</v>
      </c>
      <c r="J206" s="222"/>
      <c r="K206" s="267"/>
      <c r="L206" s="267"/>
      <c r="M206" s="267"/>
      <c r="N206" s="269">
        <f>+Klasse!M17</f>
        <v>20.112893831352473</v>
      </c>
      <c r="O206" s="101"/>
      <c r="P206" s="528"/>
      <c r="Q206" s="528"/>
      <c r="R206" s="101"/>
      <c r="S206" s="101"/>
      <c r="T206" s="101"/>
      <c r="U206" s="101"/>
      <c r="V206" s="268"/>
      <c r="W206" s="223"/>
      <c r="X206" s="223"/>
      <c r="Y206" s="223"/>
      <c r="Z206" s="223"/>
      <c r="AA206" s="223"/>
      <c r="AB206" s="221"/>
      <c r="AC206" s="223"/>
      <c r="AD206" s="223"/>
      <c r="AE206" s="223"/>
      <c r="AF206" s="223"/>
      <c r="AG206" s="224"/>
      <c r="AI206" s="30"/>
      <c r="AJ206" s="28"/>
      <c r="AK206" s="225"/>
      <c r="AL206" s="29"/>
      <c r="AP206" s="29"/>
      <c r="BH206" s="236"/>
    </row>
    <row r="207" spans="1:60" ht="15" customHeight="1">
      <c r="A207" s="221"/>
      <c r="B207" s="221"/>
      <c r="C207" s="221"/>
      <c r="D207" s="221"/>
      <c r="E207" s="221"/>
      <c r="F207" s="221"/>
      <c r="G207" s="221"/>
      <c r="H207" s="238"/>
      <c r="I207" s="372"/>
      <c r="J207" s="222"/>
      <c r="K207" s="222"/>
      <c r="L207" s="222"/>
      <c r="M207" s="222"/>
      <c r="N207" s="222"/>
      <c r="O207" s="101"/>
      <c r="P207" s="372"/>
      <c r="Q207" s="372"/>
      <c r="R207" s="101"/>
      <c r="S207" s="101"/>
      <c r="T207" s="101"/>
      <c r="U207" s="101"/>
      <c r="V207" s="238"/>
      <c r="W207" s="223"/>
      <c r="X207" s="223"/>
      <c r="Y207" s="223"/>
      <c r="Z207" s="223"/>
      <c r="AA207" s="239"/>
      <c r="AB207" s="221"/>
      <c r="AC207" s="239"/>
      <c r="AD207" s="239"/>
      <c r="AE207" s="237"/>
      <c r="AF207" s="221"/>
      <c r="AG207" s="224"/>
      <c r="AI207" s="30"/>
      <c r="AJ207" s="28"/>
      <c r="AK207" s="225"/>
      <c r="AL207" s="29"/>
      <c r="AP207" s="29"/>
      <c r="BH207" s="236"/>
    </row>
    <row r="208" spans="1:60">
      <c r="A208" s="221"/>
      <c r="B208" s="302">
        <f>+'Ark1'!C1708</f>
        <v>2024</v>
      </c>
      <c r="C208" s="29">
        <f>+'Ark1'!L1708</f>
        <v>8</v>
      </c>
      <c r="D208" s="240" t="str">
        <f>VLOOKUP(C208,Klasse!$C$10:$D$26,2)</f>
        <v>R</v>
      </c>
      <c r="E208" s="29">
        <f>+'Ark1'!H1708</f>
        <v>1</v>
      </c>
      <c r="F208" s="29">
        <f>+'Ark1'!J1708</f>
        <v>103</v>
      </c>
      <c r="G208" s="29" t="str">
        <f>VLOOKUP(F208,RNR!A1:B25,2)</f>
        <v>Rudshøgda</v>
      </c>
      <c r="H208" s="29">
        <f>+IF(I208=0,"",'Ark1'!Q1708)</f>
        <v>24</v>
      </c>
      <c r="I208" s="362">
        <f>+'Ark1'!R1708</f>
        <v>222</v>
      </c>
      <c r="J208" s="30">
        <f>+IF(I208=0,"",'Ark1'!AG1708)</f>
        <v>27.441285537700871</v>
      </c>
      <c r="L208" s="30">
        <f>+IF(I208=0,"",'Ark1'!AH1708)</f>
        <v>26.234773103751369</v>
      </c>
      <c r="N208" s="33">
        <f>+IF(I208=0,"",'Ark1'!U1708)</f>
        <v>20.973873873873877</v>
      </c>
      <c r="O208" s="101"/>
      <c r="P208" s="391">
        <f>+'Ark1'!AJ1708</f>
        <v>222</v>
      </c>
      <c r="Q208" s="391"/>
      <c r="R208" s="272">
        <f>+IF(P208=0,"",'Ark1'!AK1708)</f>
        <v>99.992792792792798</v>
      </c>
      <c r="S208" s="101"/>
      <c r="T208" s="272">
        <f>+IF(P208=0,"",'Ark1'!AL1708)</f>
        <v>20.738922866372462</v>
      </c>
      <c r="U208" s="101"/>
      <c r="V208" s="28">
        <f>+IF(I208=0,"",'Ark1'!T1708)</f>
        <v>5.7162162162162176</v>
      </c>
      <c r="W208" s="35">
        <f>+IF(I208=0,"",'Ark1'!W1708)</f>
        <v>3.1531531531531529</v>
      </c>
      <c r="X208" s="35">
        <f>+IF(I208=0,"",'Ark1'!X1708)</f>
        <v>97.297297297297305</v>
      </c>
      <c r="Y208" s="35">
        <f>+IF(I208=0,"",'Ark1'!Y1708)</f>
        <v>16.666666666666671</v>
      </c>
      <c r="Z208" s="35">
        <f>+IF(I208=0,"",'Ark1'!Z1708)</f>
        <v>0.45045045045045035</v>
      </c>
      <c r="AA208" s="30">
        <f>+IF(I208=0,"",'Ark1'!AA1708)</f>
        <v>4.4266740959392976</v>
      </c>
      <c r="AB208" s="28">
        <f>+IF(I208=0,"",'Ark1'!AC1708)</f>
        <v>1.3772959890810852</v>
      </c>
      <c r="AC208" s="35">
        <f>+IF(I208=0,"",'Ark1'!AE1708)</f>
        <v>30.953416457119527</v>
      </c>
      <c r="AD208" s="30">
        <f t="shared" ref="AD208:AD232" si="17">IF(I208=0,"",N208/C208)</f>
        <v>2.6217342342342347</v>
      </c>
      <c r="AE208" s="30">
        <f t="shared" ref="AE208:AE232" si="18">IF(I208=0,"",I208/H208)</f>
        <v>9.25</v>
      </c>
      <c r="AF208" s="221"/>
      <c r="AG208" s="224"/>
      <c r="AI208" s="30"/>
      <c r="AJ208" s="28"/>
      <c r="AK208" s="225"/>
      <c r="AL208" s="29"/>
      <c r="AP208" s="29"/>
    </row>
    <row r="209" spans="1:42">
      <c r="A209" s="221"/>
      <c r="B209" s="302">
        <f>+'Ark1'!C1709</f>
        <v>2024</v>
      </c>
      <c r="C209" s="29">
        <f>+'Ark1'!L1709</f>
        <v>8</v>
      </c>
      <c r="D209" s="240" t="str">
        <f>VLOOKUP(C209,Klasse!$C$10:$D$26,2)</f>
        <v>R</v>
      </c>
      <c r="E209" s="29">
        <f>+'Ark1'!H1709</f>
        <v>2</v>
      </c>
      <c r="F209" s="29">
        <f>+'Ark1'!J1709</f>
        <v>106</v>
      </c>
      <c r="G209" s="29" t="str">
        <f>VLOOKUP(F209,RNR!A2:B26,2)</f>
        <v>Furuseth</v>
      </c>
      <c r="H209" s="29">
        <f>+IF(I209=0,"",'Ark1'!Q1709)</f>
        <v>362</v>
      </c>
      <c r="I209" s="362">
        <f>+'Ark1'!R1709</f>
        <v>11077</v>
      </c>
      <c r="J209" s="30">
        <f>+IF(I209=0,"",'Ark1'!AG1709)</f>
        <v>29.004975124378102</v>
      </c>
      <c r="L209" s="30">
        <f>+IF(I209=0,"",'Ark1'!AH1709)</f>
        <v>27.762618815934697</v>
      </c>
      <c r="N209" s="33">
        <f>+IF(I209=0,"",'Ark1'!U1709)</f>
        <v>20.275769612711112</v>
      </c>
      <c r="O209" s="101"/>
      <c r="P209" s="391">
        <f>+'Ark1'!AJ1709</f>
        <v>11040</v>
      </c>
      <c r="Q209" s="391"/>
      <c r="R209" s="272">
        <f>+IF(P209=0,"",'Ark1'!AK1709)</f>
        <v>98.355226449275008</v>
      </c>
      <c r="S209" s="101"/>
      <c r="T209" s="272">
        <f>+IF(P209=0,"",'Ark1'!AL1709)</f>
        <v>20.97125830137313</v>
      </c>
      <c r="U209" s="101"/>
      <c r="V209" s="28">
        <f>+IF(I209=0,"",'Ark1'!T1709)</f>
        <v>5.7927236616412401</v>
      </c>
      <c r="W209" s="35">
        <f>+IF(I209=0,"",'Ark1'!W1709)</f>
        <v>2.897896542385122</v>
      </c>
      <c r="X209" s="35">
        <f>+IF(I209=0,"",'Ark1'!X1709)</f>
        <v>92.714633926153297</v>
      </c>
      <c r="Y209" s="35">
        <f>+IF(I209=0,"",'Ark1'!Y1709)</f>
        <v>13.008937437934456</v>
      </c>
      <c r="Z209" s="35">
        <f>+IF(I209=0,"",'Ark1'!Z1709)</f>
        <v>0.63194005597183345</v>
      </c>
      <c r="AA209" s="30">
        <f>+IF(I209=0,"",'Ark1'!AA1709)</f>
        <v>5.0494517292925112</v>
      </c>
      <c r="AB209" s="28">
        <f>+IF(I209=0,"",'Ark1'!AC1709)</f>
        <v>1.3500755975452421</v>
      </c>
      <c r="AC209" s="35">
        <f>+IF(I209=0,"",'Ark1'!AE1709)</f>
        <v>31.757863578732103</v>
      </c>
      <c r="AD209" s="30">
        <f t="shared" si="17"/>
        <v>2.5344712015888891</v>
      </c>
      <c r="AE209" s="30">
        <f t="shared" si="18"/>
        <v>30.599447513812155</v>
      </c>
      <c r="AF209" s="221"/>
      <c r="AG209" s="224"/>
      <c r="AI209" s="30"/>
      <c r="AJ209" s="28"/>
      <c r="AK209" s="225"/>
      <c r="AL209" s="29"/>
      <c r="AP209" s="29"/>
    </row>
    <row r="210" spans="1:42">
      <c r="A210" s="221"/>
      <c r="B210" s="302">
        <f>+'Ark1'!C1710</f>
        <v>2024</v>
      </c>
      <c r="C210" s="29">
        <f>+'Ark1'!L1710</f>
        <v>8</v>
      </c>
      <c r="D210" s="240" t="str">
        <f>VLOOKUP(C210,Klasse!$C$10:$D$26,2)</f>
        <v>R</v>
      </c>
      <c r="E210" s="29">
        <f>+'Ark1'!H1710</f>
        <v>1</v>
      </c>
      <c r="F210" s="29">
        <f>+'Ark1'!J1710</f>
        <v>110</v>
      </c>
      <c r="G210" s="29" t="str">
        <f>VLOOKUP(F210,RNR!A3:B27,2)</f>
        <v>Gol</v>
      </c>
      <c r="H210" s="29">
        <f>+IF(I210=0,"",'Ark1'!Q1710)</f>
        <v>1493</v>
      </c>
      <c r="I210" s="362">
        <f>+'Ark1'!R1710</f>
        <v>37460</v>
      </c>
      <c r="J210" s="30">
        <f>+IF(I210=0,"",'Ark1'!AG1710)</f>
        <v>31.319499021788211</v>
      </c>
      <c r="L210" s="30">
        <f>+IF(I210=0,"",'Ark1'!AH1710)</f>
        <v>30.277433410905001</v>
      </c>
      <c r="N210" s="33">
        <f>+IF(I210=0,"",'Ark1'!U1710)</f>
        <v>20.252786972770934</v>
      </c>
      <c r="O210" s="101"/>
      <c r="P210" s="391">
        <f>+'Ark1'!AJ1710</f>
        <v>37455</v>
      </c>
      <c r="Q210" s="391"/>
      <c r="R210" s="272">
        <f>+IF(P210=0,"",'Ark1'!AK1710)</f>
        <v>98.416841543185114</v>
      </c>
      <c r="S210" s="101"/>
      <c r="T210" s="272">
        <f>+IF(P210=0,"",'Ark1'!AL1710)</f>
        <v>20.847124301747193</v>
      </c>
      <c r="U210" s="101"/>
      <c r="V210" s="28">
        <f>+IF(I210=0,"",'Ark1'!T1710)</f>
        <v>5.878029898558462</v>
      </c>
      <c r="W210" s="35">
        <f>+IF(I210=0,"",'Ark1'!W1710)</f>
        <v>2.810998398291511</v>
      </c>
      <c r="X210" s="35">
        <f>+IF(I210=0,"",'Ark1'!X1710)</f>
        <v>91.049119060331009</v>
      </c>
      <c r="Y210" s="35">
        <f>+IF(I210=0,"",'Ark1'!Y1710)</f>
        <v>13.419647624132404</v>
      </c>
      <c r="Z210" s="35">
        <f>+IF(I210=0,"",'Ark1'!Z1710)</f>
        <v>1.0117458622530699</v>
      </c>
      <c r="AA210" s="30">
        <f>+IF(I210=0,"",'Ark1'!AA1710)</f>
        <v>5.4701190410763312</v>
      </c>
      <c r="AB210" s="28">
        <f>+IF(I210=0,"",'Ark1'!AC1710)</f>
        <v>1.3332548778513056</v>
      </c>
      <c r="AC210" s="35">
        <f>+IF(I210=0,"",'Ark1'!AE1710)</f>
        <v>18.880979362628047</v>
      </c>
      <c r="AD210" s="30">
        <f t="shared" si="17"/>
        <v>2.5315983715963668</v>
      </c>
      <c r="AE210" s="30">
        <f t="shared" si="18"/>
        <v>25.090421969189553</v>
      </c>
      <c r="AF210" s="221"/>
      <c r="AG210" s="224"/>
      <c r="AI210" s="30"/>
      <c r="AJ210" s="28"/>
      <c r="AK210" s="225"/>
      <c r="AL210" s="29"/>
      <c r="AP210" s="29"/>
    </row>
    <row r="211" spans="1:42">
      <c r="A211" s="221"/>
      <c r="B211" s="302">
        <f>+'Ark1'!C1711</f>
        <v>2024</v>
      </c>
      <c r="C211" s="29">
        <f>+'Ark1'!L1711</f>
        <v>8</v>
      </c>
      <c r="D211" s="240" t="str">
        <f>VLOOKUP(C211,Klasse!$C$10:$D$26,2)</f>
        <v>R</v>
      </c>
      <c r="E211" s="29">
        <f>+'Ark1'!H1711</f>
        <v>1</v>
      </c>
      <c r="F211" s="29">
        <f>+'Ark1'!J1711</f>
        <v>111</v>
      </c>
      <c r="G211" s="29" t="str">
        <f>VLOOKUP(F211,RNR!A4:B28,2)</f>
        <v>Forus</v>
      </c>
      <c r="H211" s="29">
        <f>+IF(I211=0,"",'Ark1'!Q1711)</f>
        <v>1216</v>
      </c>
      <c r="I211" s="362">
        <f>+'Ark1'!R1711</f>
        <v>37949</v>
      </c>
      <c r="J211" s="30">
        <f>+IF(I211=0,"",'Ark1'!AG1711)</f>
        <v>32.060726897926763</v>
      </c>
      <c r="L211" s="30">
        <f>+IF(I211=0,"",'Ark1'!AH1711)</f>
        <v>30.87532879197278</v>
      </c>
      <c r="N211" s="33">
        <f>+IF(I211=0,"",'Ark1'!U1711)</f>
        <v>20.327829455321623</v>
      </c>
      <c r="O211" s="101"/>
      <c r="P211" s="391">
        <f>+'Ark1'!AJ1711</f>
        <v>37916</v>
      </c>
      <c r="Q211" s="391"/>
      <c r="R211" s="272">
        <f>+IF(P211=0,"",'Ark1'!AK1711)</f>
        <v>98.39030488448077</v>
      </c>
      <c r="S211" s="101"/>
      <c r="T211" s="272">
        <f>+IF(P211=0,"",'Ark1'!AL1711)</f>
        <v>21.029439295346037</v>
      </c>
      <c r="U211" s="101"/>
      <c r="V211" s="28">
        <f>+IF(I211=0,"",'Ark1'!T1711)</f>
        <v>5.3488892987957524</v>
      </c>
      <c r="W211" s="35">
        <f>+IF(I211=0,"",'Ark1'!W1711)</f>
        <v>1.8999183114179556</v>
      </c>
      <c r="X211" s="35">
        <f>+IF(I211=0,"",'Ark1'!X1711)</f>
        <v>93.815383804579838</v>
      </c>
      <c r="Y211" s="35">
        <f>+IF(I211=0,"",'Ark1'!Y1711)</f>
        <v>11.839574165327148</v>
      </c>
      <c r="Z211" s="35">
        <f>+IF(I211=0,"",'Ark1'!Z1711)</f>
        <v>0.82479116709267708</v>
      </c>
      <c r="AA211" s="30">
        <f>+IF(I211=0,"",'Ark1'!AA1711)</f>
        <v>5.0054888297796012</v>
      </c>
      <c r="AB211" s="28">
        <f>+IF(I211=0,"",'Ark1'!AC1711)</f>
        <v>1.3138607574478243</v>
      </c>
      <c r="AC211" s="35">
        <f>+IF(I211=0,"",'Ark1'!AE1711)</f>
        <v>31.284872275917049</v>
      </c>
      <c r="AD211" s="30">
        <f t="shared" si="17"/>
        <v>2.5409786819152029</v>
      </c>
      <c r="AE211" s="30">
        <f t="shared" si="18"/>
        <v>31.208059210526315</v>
      </c>
      <c r="AF211" s="221"/>
      <c r="AG211" s="224"/>
      <c r="AI211" s="30"/>
      <c r="AJ211" s="28"/>
      <c r="AK211" s="225"/>
      <c r="AL211" s="29"/>
      <c r="AP211" s="29"/>
    </row>
    <row r="212" spans="1:42">
      <c r="A212" s="221"/>
      <c r="B212" s="302">
        <f>+'Ark1'!C1712</f>
        <v>2024</v>
      </c>
      <c r="C212" s="29">
        <f>+'Ark1'!L1712</f>
        <v>8</v>
      </c>
      <c r="D212" s="240" t="str">
        <f>VLOOKUP(C212,Klasse!$C$10:$D$26,2)</f>
        <v>R</v>
      </c>
      <c r="E212" s="29">
        <f>+'Ark1'!H1712</f>
        <v>1</v>
      </c>
      <c r="F212" s="29">
        <f>+'Ark1'!J1712</f>
        <v>116</v>
      </c>
      <c r="G212" s="29" t="str">
        <f>VLOOKUP(F212,RNR!A5:B29,2)</f>
        <v>Sandeid</v>
      </c>
      <c r="H212" s="29">
        <f>+IF(I212=0,"",'Ark1'!Q1712)</f>
        <v>1266</v>
      </c>
      <c r="I212" s="362">
        <f>+'Ark1'!R1712</f>
        <v>24484</v>
      </c>
      <c r="J212" s="30">
        <f>+IF(I212=0,"",'Ark1'!AG1712)</f>
        <v>28.946715060946048</v>
      </c>
      <c r="L212" s="30">
        <f>+IF(I212=0,"",'Ark1'!AH1712)</f>
        <v>29.07122947315332</v>
      </c>
      <c r="N212" s="33">
        <f>+IF(I212=0,"",'Ark1'!U1712)</f>
        <v>19.568501878778001</v>
      </c>
      <c r="O212" s="101"/>
      <c r="P212" s="391">
        <f>+'Ark1'!AJ1712</f>
        <v>23357</v>
      </c>
      <c r="Q212" s="391"/>
      <c r="R212" s="272">
        <f>+IF(P212=0,"",'Ark1'!AK1712)</f>
        <v>96.948191120435126</v>
      </c>
      <c r="S212" s="101"/>
      <c r="T212" s="272">
        <f>+IF(P212=0,"",'Ark1'!AL1712)</f>
        <v>20.776901730783049</v>
      </c>
      <c r="U212" s="101"/>
      <c r="V212" s="28">
        <f>+IF(I212=0,"",'Ark1'!T1712)</f>
        <v>5.9176605129880731</v>
      </c>
      <c r="W212" s="35">
        <f>+IF(I212=0,"",'Ark1'!W1712)</f>
        <v>3.4103904590753142</v>
      </c>
      <c r="X212" s="35">
        <f>+IF(I212=0,"",'Ark1'!X1712)</f>
        <v>84.638947884332623</v>
      </c>
      <c r="Y212" s="35">
        <f>+IF(I212=0,"",'Ark1'!Y1712)</f>
        <v>11.472798562326416</v>
      </c>
      <c r="Z212" s="35">
        <f>+IF(I212=0,"",'Ark1'!Z1712)</f>
        <v>0.74334259107988898</v>
      </c>
      <c r="AA212" s="30">
        <f>+IF(I212=0,"",'Ark1'!AA1712)</f>
        <v>5.1595396181029507</v>
      </c>
      <c r="AB212" s="28">
        <f>+IF(I212=0,"",'Ark1'!AC1712)</f>
        <v>1.6334600144414175</v>
      </c>
      <c r="AC212" s="35">
        <f>+IF(I212=0,"",'Ark1'!AE1712)</f>
        <v>12.680571372676564</v>
      </c>
      <c r="AD212" s="30">
        <f t="shared" si="17"/>
        <v>2.4460627348472501</v>
      </c>
      <c r="AE212" s="30">
        <f t="shared" si="18"/>
        <v>19.339652448657187</v>
      </c>
      <c r="AF212" s="221"/>
      <c r="AG212" s="224"/>
      <c r="AI212" s="30"/>
      <c r="AJ212" s="28"/>
      <c r="AK212" s="225"/>
      <c r="AL212" s="29"/>
      <c r="AP212" s="29"/>
    </row>
    <row r="213" spans="1:42">
      <c r="A213" s="221"/>
      <c r="B213" s="302">
        <f>+'Ark1'!C1713</f>
        <v>2024</v>
      </c>
      <c r="C213" s="29">
        <f>+'Ark1'!L1713</f>
        <v>8</v>
      </c>
      <c r="D213" s="240" t="str">
        <f>VLOOKUP(C213,Klasse!$C$10:$D$26,2)</f>
        <v>R</v>
      </c>
      <c r="E213" s="29">
        <f>+'Ark1'!H1713</f>
        <v>2</v>
      </c>
      <c r="F213" s="29">
        <f>+'Ark1'!J1713</f>
        <v>117</v>
      </c>
      <c r="G213" s="29" t="str">
        <f>VLOOKUP(F213,RNR!A6:B30,2)</f>
        <v>Jæren</v>
      </c>
      <c r="H213" s="29">
        <f>+IF(I213=0,"",'Ark1'!Q1713)</f>
        <v>617</v>
      </c>
      <c r="I213" s="362">
        <f>+'Ark1'!R1713</f>
        <v>16659</v>
      </c>
      <c r="J213" s="30">
        <f>+IF(I213=0,"",'Ark1'!AG1713)</f>
        <v>28.140202702702705</v>
      </c>
      <c r="L213" s="30">
        <f>+IF(I213=0,"",'Ark1'!AH1713)</f>
        <v>27.983751622309455</v>
      </c>
      <c r="N213" s="33">
        <f>+IF(I213=0,"",'Ark1'!U1713)</f>
        <v>19.932144786601871</v>
      </c>
      <c r="O213" s="101"/>
      <c r="P213" s="391">
        <f>+'Ark1'!AJ1713</f>
        <v>16624</v>
      </c>
      <c r="Q213" s="391"/>
      <c r="R213" s="272">
        <f>+IF(P213=0,"",'Ark1'!AK1713)</f>
        <v>98.551227141481363</v>
      </c>
      <c r="S213" s="101"/>
      <c r="T213" s="272">
        <f>+IF(P213=0,"",'Ark1'!AL1713)</f>
        <v>20.508446876075119</v>
      </c>
      <c r="U213" s="101"/>
      <c r="V213" s="28">
        <f>+IF(I213=0,"",'Ark1'!T1713)</f>
        <v>6.3691097905036314</v>
      </c>
      <c r="W213" s="35">
        <f>+IF(I213=0,"",'Ark1'!W1713)</f>
        <v>8.9621225763851395</v>
      </c>
      <c r="X213" s="35">
        <f>+IF(I213=0,"",'Ark1'!X1713)</f>
        <v>90.209496368329411</v>
      </c>
      <c r="Y213" s="35">
        <f>+IF(I213=0,"",'Ark1'!Y1713)</f>
        <v>10.931028273005579</v>
      </c>
      <c r="Z213" s="35">
        <f>+IF(I213=0,"",'Ark1'!Z1713)</f>
        <v>0.762350681313404</v>
      </c>
      <c r="AA213" s="30">
        <f>+IF(I213=0,"",'Ark1'!AA1713)</f>
        <v>4.929118302834226</v>
      </c>
      <c r="AB213" s="28">
        <f>+IF(I213=0,"",'Ark1'!AC1713)</f>
        <v>1.562883307172432</v>
      </c>
      <c r="AC213" s="35">
        <f>+IF(I213=0,"",'Ark1'!AE1713)</f>
        <v>21.838989390470203</v>
      </c>
      <c r="AD213" s="30">
        <f t="shared" si="17"/>
        <v>2.4915180983252339</v>
      </c>
      <c r="AE213" s="30">
        <f t="shared" si="18"/>
        <v>27</v>
      </c>
      <c r="AF213" s="221"/>
      <c r="AG213" s="224"/>
      <c r="AI213" s="30"/>
      <c r="AJ213" s="28"/>
      <c r="AK213" s="225"/>
      <c r="AL213" s="29"/>
      <c r="AP213" s="29"/>
    </row>
    <row r="214" spans="1:42">
      <c r="A214" s="221"/>
      <c r="B214" s="302">
        <f>+'Ark1'!C1714</f>
        <v>2024</v>
      </c>
      <c r="C214" s="29">
        <f>+'Ark1'!L1714</f>
        <v>8</v>
      </c>
      <c r="D214" s="240" t="str">
        <f>VLOOKUP(C214,Klasse!$C$10:$D$26,2)</f>
        <v>R</v>
      </c>
      <c r="E214" s="29">
        <f>+'Ark1'!H1714</f>
        <v>1</v>
      </c>
      <c r="F214" s="29">
        <f>+'Ark1'!J1714</f>
        <v>134</v>
      </c>
      <c r="G214" s="29" t="str">
        <f>VLOOKUP(F214,RNR!A7:B31,2)</f>
        <v>Førde</v>
      </c>
      <c r="H214" s="29">
        <f>+IF(I214=0,"",'Ark1'!Q1714)</f>
        <v>1753</v>
      </c>
      <c r="I214" s="362">
        <f>+'Ark1'!R1714</f>
        <v>30235</v>
      </c>
      <c r="J214" s="30">
        <f>+IF(I214=0,"",'Ark1'!AG1714)</f>
        <v>26.030097973380169</v>
      </c>
      <c r="L214" s="30">
        <f>+IF(I214=0,"",'Ark1'!AH1714)</f>
        <v>26.170566345775296</v>
      </c>
      <c r="N214" s="33">
        <f>+IF(I214=0,"",'Ark1'!U1714)</f>
        <v>19.790451463535568</v>
      </c>
      <c r="O214" s="101"/>
      <c r="P214" s="391">
        <f>+'Ark1'!AJ1714</f>
        <v>30170</v>
      </c>
      <c r="Q214" s="391"/>
      <c r="R214" s="272">
        <f>+IF(P214=0,"",'Ark1'!AK1714)</f>
        <v>97.109118329467393</v>
      </c>
      <c r="S214" s="101"/>
      <c r="T214" s="272">
        <f>+IF(P214=0,"",'Ark1'!AL1714)</f>
        <v>21.200900051399969</v>
      </c>
      <c r="U214" s="101"/>
      <c r="V214" s="28">
        <f>+IF(I214=0,"",'Ark1'!T1714)</f>
        <v>5.4946254340995555</v>
      </c>
      <c r="W214" s="35">
        <f>+IF(I214=0,"",'Ark1'!W1714)</f>
        <v>2.3515792955184378</v>
      </c>
      <c r="X214" s="35">
        <f>+IF(I214=0,"",'Ark1'!X1714)</f>
        <v>86.479245907061383</v>
      </c>
      <c r="Y214" s="35">
        <f>+IF(I214=0,"",'Ark1'!Y1714)</f>
        <v>13.352075409293869</v>
      </c>
      <c r="Z214" s="35">
        <f>+IF(I214=0,"",'Ark1'!Z1714)</f>
        <v>0.59202910534149189</v>
      </c>
      <c r="AA214" s="30">
        <f>+IF(I214=0,"",'Ark1'!AA1714)</f>
        <v>5.2816636275234075</v>
      </c>
      <c r="AB214" s="28">
        <f>+IF(I214=0,"",'Ark1'!AC1714)</f>
        <v>1.4485027783063027</v>
      </c>
      <c r="AC214" s="35">
        <f>+IF(I214=0,"",'Ark1'!AE1714)</f>
        <v>24.637351962116639</v>
      </c>
      <c r="AD214" s="30">
        <f t="shared" si="17"/>
        <v>2.473806432941946</v>
      </c>
      <c r="AE214" s="30">
        <f t="shared" si="18"/>
        <v>17.247575584711921</v>
      </c>
      <c r="AF214" s="221"/>
      <c r="AG214" s="224"/>
      <c r="AI214" s="30"/>
      <c r="AJ214" s="28"/>
      <c r="AK214" s="225"/>
      <c r="AL214" s="29"/>
      <c r="AP214" s="29"/>
    </row>
    <row r="215" spans="1:42">
      <c r="A215" s="221"/>
      <c r="B215" s="302">
        <f>+'Ark1'!C1715</f>
        <v>2024</v>
      </c>
      <c r="C215" s="29">
        <f>+'Ark1'!L1715</f>
        <v>8</v>
      </c>
      <c r="D215" s="240" t="str">
        <f>VLOOKUP(C215,Klasse!$C$10:$D$26,2)</f>
        <v>R</v>
      </c>
      <c r="E215" s="29">
        <f>+'Ark1'!H1715</f>
        <v>2</v>
      </c>
      <c r="F215" s="29">
        <f>+'Ark1'!J1715</f>
        <v>141</v>
      </c>
      <c r="G215" s="29" t="str">
        <f>VLOOKUP(F215,RNR!A8:B32,2)</f>
        <v>Ølen</v>
      </c>
      <c r="H215" s="29">
        <f>+IF(I215=0,"",'Ark1'!Q1715)</f>
        <v>1451</v>
      </c>
      <c r="I215" s="362">
        <f>+'Ark1'!R1715</f>
        <v>27603</v>
      </c>
      <c r="J215" s="30">
        <f>+IF(I215=0,"",'Ark1'!AG1715)</f>
        <v>24.590864952026298</v>
      </c>
      <c r="L215" s="30">
        <f>+IF(I215=0,"",'Ark1'!AH1715)</f>
        <v>26.370065854154312</v>
      </c>
      <c r="N215" s="33">
        <f>+IF(I215=0,"",'Ark1'!U1715)</f>
        <v>19.847194145563872</v>
      </c>
      <c r="O215" s="101"/>
      <c r="P215" s="391">
        <f>+'Ark1'!AJ1715</f>
        <v>27536</v>
      </c>
      <c r="Q215" s="391"/>
      <c r="R215" s="272">
        <f>+IF(P215=0,"",'Ark1'!AK1715)</f>
        <v>98.110048663567866</v>
      </c>
      <c r="S215" s="101"/>
      <c r="T215" s="272">
        <f>+IF(P215=0,"",'Ark1'!AL1715)</f>
        <v>20.660617404945299</v>
      </c>
      <c r="U215" s="101"/>
      <c r="V215" s="28">
        <f>+IF(I215=0,"",'Ark1'!T1715)</f>
        <v>6.0722385247980304</v>
      </c>
      <c r="W215" s="35">
        <f>+IF(I215=0,"",'Ark1'!W1715)</f>
        <v>3.0938666087019526</v>
      </c>
      <c r="X215" s="35">
        <f>+IF(I215=0,"",'Ark1'!X1715)</f>
        <v>88.102742455530176</v>
      </c>
      <c r="Y215" s="35">
        <f>+IF(I215=0,"",'Ark1'!Y1715)</f>
        <v>12.433431148788175</v>
      </c>
      <c r="Z215" s="35">
        <f>+IF(I215=0,"",'Ark1'!Z1715)</f>
        <v>0.65934862152664564</v>
      </c>
      <c r="AA215" s="30">
        <f>+IF(I215=0,"",'Ark1'!AA1715)</f>
        <v>5.0528514559226885</v>
      </c>
      <c r="AB215" s="28">
        <f>+IF(I215=0,"",'Ark1'!AC1715)</f>
        <v>1.3300954651326464</v>
      </c>
      <c r="AC215" s="35">
        <f>+IF(I215=0,"",'Ark1'!AE1715)</f>
        <v>28.258418707509207</v>
      </c>
      <c r="AD215" s="30">
        <f t="shared" si="17"/>
        <v>2.480899268195484</v>
      </c>
      <c r="AE215" s="30">
        <f t="shared" si="18"/>
        <v>19.023432115782221</v>
      </c>
      <c r="AF215" s="221"/>
      <c r="AG215" s="224"/>
      <c r="AI215" s="30"/>
      <c r="AJ215" s="28"/>
      <c r="AK215" s="225"/>
      <c r="AL215" s="29"/>
      <c r="AP215" s="29"/>
    </row>
    <row r="216" spans="1:42">
      <c r="A216" s="221"/>
      <c r="B216" s="302">
        <f>+'Ark1'!C1716</f>
        <v>2024</v>
      </c>
      <c r="C216" s="29">
        <f>+'Ark1'!L1716</f>
        <v>8</v>
      </c>
      <c r="D216" s="240" t="str">
        <f>VLOOKUP(C216,Klasse!$C$10:$D$26,2)</f>
        <v>R</v>
      </c>
      <c r="E216" s="29">
        <f>+'Ark1'!H1716</f>
        <v>2</v>
      </c>
      <c r="F216" s="29">
        <f>+'Ark1'!J1716</f>
        <v>143</v>
      </c>
      <c r="G216" s="29" t="str">
        <f>VLOOKUP(F216,RNR!A9:B33,2)</f>
        <v>Nordfjord</v>
      </c>
      <c r="H216" s="29">
        <f>+IF(I216=0,"",'Ark1'!Q1716)</f>
        <v>1</v>
      </c>
      <c r="I216" s="362">
        <f>+'Ark1'!R1716</f>
        <v>1</v>
      </c>
      <c r="J216" s="30">
        <f>+IF(I216=0,"",'Ark1'!AG1716)</f>
        <v>6.25</v>
      </c>
      <c r="L216" s="30">
        <f>+IF(I216=0,"",'Ark1'!AH1716)</f>
        <v>8.4901330885727386</v>
      </c>
      <c r="N216" s="33">
        <f>+IF(I216=0,"",'Ark1'!U1716)</f>
        <v>37</v>
      </c>
      <c r="O216" s="101"/>
      <c r="P216" s="391">
        <f>+'Ark1'!AJ1716</f>
        <v>0</v>
      </c>
      <c r="Q216" s="391"/>
      <c r="R216" s="272" t="str">
        <f>+IF(P216=0,"",'Ark1'!AK1716)</f>
        <v/>
      </c>
      <c r="S216" s="101"/>
      <c r="T216" s="272" t="str">
        <f>+IF(P216=0,"",'Ark1'!AL1716)</f>
        <v/>
      </c>
      <c r="U216" s="101"/>
      <c r="V216" s="28">
        <f>+IF(I216=0,"",'Ark1'!T1716)</f>
        <v>5</v>
      </c>
      <c r="W216" s="35">
        <f>+IF(I216=0,"",'Ark1'!W1716)</f>
        <v>0</v>
      </c>
      <c r="X216" s="35">
        <f>+IF(I216=0,"",'Ark1'!X1716)</f>
        <v>100</v>
      </c>
      <c r="Y216" s="35">
        <f>+IF(I216=0,"",'Ark1'!Y1716)</f>
        <v>100</v>
      </c>
      <c r="Z216" s="35">
        <f>+IF(I216=0,"",'Ark1'!Z1716)</f>
        <v>0</v>
      </c>
      <c r="AA216" s="30">
        <f>+IF(I216=0,"",'Ark1'!AA1716)</f>
        <v>0</v>
      </c>
      <c r="AB216" s="28">
        <f>+IF(I216=0,"",'Ark1'!AC1716)</f>
        <v>0</v>
      </c>
      <c r="AC216" s="35">
        <f>+IF(I216=0,"",'Ark1'!AE1716)</f>
        <v>0</v>
      </c>
      <c r="AD216" s="30">
        <f t="shared" si="17"/>
        <v>4.625</v>
      </c>
      <c r="AE216" s="30">
        <f t="shared" si="18"/>
        <v>1</v>
      </c>
      <c r="AF216" s="221"/>
      <c r="AG216" s="224"/>
      <c r="AI216" s="30"/>
      <c r="AJ216" s="28"/>
      <c r="AK216" s="225"/>
      <c r="AL216" s="29"/>
      <c r="AP216" s="29"/>
    </row>
    <row r="217" spans="1:42">
      <c r="A217" s="221"/>
      <c r="B217" s="302">
        <f>+'Ark1'!C1717</f>
        <v>2024</v>
      </c>
      <c r="C217" s="29">
        <f>+'Ark1'!L1717</f>
        <v>8</v>
      </c>
      <c r="D217" s="240" t="str">
        <f>VLOOKUP(C217,Klasse!$C$10:$D$26,2)</f>
        <v>R</v>
      </c>
      <c r="E217" s="29">
        <f>+'Ark1'!H1717</f>
        <v>2</v>
      </c>
      <c r="F217" s="29">
        <f>+'Ark1'!J1717</f>
        <v>147</v>
      </c>
      <c r="G217" s="29" t="str">
        <f>VLOOKUP(F217,RNR!A10:B34,2)</f>
        <v>Midt-Norge</v>
      </c>
      <c r="H217" s="29">
        <f>+IF(I217=0,"",'Ark1'!Q1717)</f>
        <v>151</v>
      </c>
      <c r="I217" s="362">
        <f>+'Ark1'!R1717</f>
        <v>4266</v>
      </c>
      <c r="J217" s="30">
        <f>+IF(I217=0,"",'Ark1'!AG1717)</f>
        <v>24.926960383311904</v>
      </c>
      <c r="L217" s="30">
        <f>+IF(I217=0,"",'Ark1'!AH1717)</f>
        <v>27.753580156951955</v>
      </c>
      <c r="N217" s="33">
        <f>+IF(I217=0,"",'Ark1'!U1717)</f>
        <v>19.248851383028551</v>
      </c>
      <c r="O217" s="101"/>
      <c r="P217" s="391">
        <f>+'Ark1'!AJ1717</f>
        <v>4266</v>
      </c>
      <c r="Q217" s="391"/>
      <c r="R217" s="272">
        <f>+IF(P217=0,"",'Ark1'!AK1717)</f>
        <v>97.009610876699355</v>
      </c>
      <c r="S217" s="101"/>
      <c r="T217" s="272">
        <f>+IF(P217=0,"",'Ark1'!AL1717)</f>
        <v>20.821602826738054</v>
      </c>
      <c r="U217" s="101"/>
      <c r="V217" s="28">
        <f>+IF(I217=0,"",'Ark1'!T1717)</f>
        <v>5.8755274261603354</v>
      </c>
      <c r="W217" s="35">
        <f>+IF(I217=0,"",'Ark1'!W1717)</f>
        <v>1.8284106891701819</v>
      </c>
      <c r="X217" s="35">
        <f>+IF(I217=0,"",'Ark1'!X1717)</f>
        <v>87.59962494139711</v>
      </c>
      <c r="Y217" s="35">
        <f>+IF(I217=0,"",'Ark1'!Y1717)</f>
        <v>9.5405532114392884</v>
      </c>
      <c r="Z217" s="35">
        <f>+IF(I217=0,"",'Ark1'!Z1717)</f>
        <v>0.25785278949835899</v>
      </c>
      <c r="AA217" s="30">
        <f>+IF(I217=0,"",'Ark1'!AA1717)</f>
        <v>4.3129679229836153</v>
      </c>
      <c r="AB217" s="28">
        <f>+IF(I217=0,"",'Ark1'!AC1717)</f>
        <v>1.1182860880824197</v>
      </c>
      <c r="AC217" s="35">
        <f>+IF(I217=0,"",'Ark1'!AE1717)</f>
        <v>32.739161774862055</v>
      </c>
      <c r="AD217" s="30">
        <f t="shared" si="17"/>
        <v>2.4061064228785689</v>
      </c>
      <c r="AE217" s="30">
        <f t="shared" si="18"/>
        <v>28.251655629139073</v>
      </c>
      <c r="AF217" s="221"/>
      <c r="AG217" s="224"/>
      <c r="AI217" s="30"/>
      <c r="AJ217" s="28"/>
      <c r="AK217" s="225"/>
      <c r="AL217" s="29"/>
      <c r="AP217" s="29"/>
    </row>
    <row r="218" spans="1:42">
      <c r="A218" s="221"/>
      <c r="B218" s="302">
        <f>+'Ark1'!C1718</f>
        <v>2024</v>
      </c>
      <c r="C218" s="29">
        <f>+'Ark1'!L1718</f>
        <v>8</v>
      </c>
      <c r="D218" s="240" t="str">
        <f>VLOOKUP(C218,Klasse!$C$10:$D$26,2)</f>
        <v>R</v>
      </c>
      <c r="E218" s="29">
        <f>+'Ark1'!H1718</f>
        <v>1</v>
      </c>
      <c r="F218" s="29">
        <f>+'Ark1'!J1718</f>
        <v>155</v>
      </c>
      <c r="G218" s="29" t="str">
        <f>VLOOKUP(F218,RNR!A11:B35,2)</f>
        <v>Målselv</v>
      </c>
      <c r="H218" s="29">
        <f>+IF(I218=0,"",'Ark1'!Q1718)</f>
        <v>399</v>
      </c>
      <c r="I218" s="362">
        <f>+'Ark1'!R1718</f>
        <v>13709</v>
      </c>
      <c r="J218" s="30">
        <f>+IF(I218=0,"",'Ark1'!AG1718)</f>
        <v>24.634764326402991</v>
      </c>
      <c r="L218" s="30">
        <f>+IF(I218=0,"",'Ark1'!AH1718)</f>
        <v>23.448774064719657</v>
      </c>
      <c r="N218" s="33">
        <f>+IF(I218=0,"",'Ark1'!U1718)</f>
        <v>21.037675979283797</v>
      </c>
      <c r="O218" s="101"/>
      <c r="P218" s="391">
        <f>+'Ark1'!AJ1718</f>
        <v>13378</v>
      </c>
      <c r="Q218" s="391"/>
      <c r="R218" s="272">
        <f>+IF(P218=0,"",'Ark1'!AK1718)</f>
        <v>99.079914785468574</v>
      </c>
      <c r="S218" s="101"/>
      <c r="T218" s="272">
        <f>+IF(P218=0,"",'Ark1'!AL1718)</f>
        <v>21.24892176364456</v>
      </c>
      <c r="U218" s="101"/>
      <c r="V218" s="28">
        <f>+IF(I218=0,"",'Ark1'!T1718)</f>
        <v>5.1155445327886797</v>
      </c>
      <c r="W218" s="35">
        <f>+IF(I218=0,"",'Ark1'!W1718)</f>
        <v>1.3203005324968997</v>
      </c>
      <c r="X218" s="35">
        <f>+IF(I218=0,"",'Ark1'!X1718)</f>
        <v>94.098767233204484</v>
      </c>
      <c r="Y218" s="35">
        <f>+IF(I218=0,"",'Ark1'!Y1718)</f>
        <v>16.573054197972134</v>
      </c>
      <c r="Z218" s="35">
        <f>+IF(I218=0,"",'Ark1'!Z1718)</f>
        <v>1.1889999270552196</v>
      </c>
      <c r="AA218" s="30">
        <f>+IF(I218=0,"",'Ark1'!AA1718)</f>
        <v>5.5256743332255081</v>
      </c>
      <c r="AB218" s="28">
        <f>+IF(I218=0,"",'Ark1'!AC1718)</f>
        <v>1.2282977070461916</v>
      </c>
      <c r="AC218" s="35">
        <f>+IF(I218=0,"",'Ark1'!AE1718)</f>
        <v>24.887455098993577</v>
      </c>
      <c r="AD218" s="30">
        <f t="shared" si="17"/>
        <v>2.6297094974104747</v>
      </c>
      <c r="AE218" s="30">
        <f t="shared" si="18"/>
        <v>34.358395989974937</v>
      </c>
      <c r="AF218" s="221"/>
      <c r="AG218" s="224"/>
      <c r="AI218" s="30"/>
      <c r="AJ218" s="28"/>
      <c r="AK218" s="225"/>
      <c r="AL218" s="29"/>
      <c r="AP218" s="29"/>
    </row>
    <row r="219" spans="1:42">
      <c r="A219" s="221"/>
      <c r="B219" s="302">
        <f>+'Ark1'!C1719</f>
        <v>2024</v>
      </c>
      <c r="C219" s="29">
        <f>+'Ark1'!L1719</f>
        <v>8</v>
      </c>
      <c r="D219" s="240" t="str">
        <f>VLOOKUP(C219,Klasse!$C$10:$D$26,2)</f>
        <v>R</v>
      </c>
      <c r="E219" s="29">
        <f>+'Ark1'!H1719</f>
        <v>2</v>
      </c>
      <c r="F219" s="29">
        <f>+'Ark1'!J1719</f>
        <v>160</v>
      </c>
      <c r="G219" s="29" t="str">
        <f>VLOOKUP(F219,RNR!A12:B36,2)</f>
        <v>Oslo</v>
      </c>
      <c r="H219" s="29">
        <f>+IF(I219=0,"",'Ark1'!Q1719)</f>
        <v>383</v>
      </c>
      <c r="I219" s="362">
        <f>+'Ark1'!R1719</f>
        <v>10781</v>
      </c>
      <c r="J219" s="30">
        <f>+IF(I219=0,"",'Ark1'!AG1719)</f>
        <v>28.474459880619087</v>
      </c>
      <c r="L219" s="30">
        <f>+IF(I219=0,"",'Ark1'!AH1719)</f>
        <v>28.255133630697127</v>
      </c>
      <c r="N219" s="33">
        <f>+IF(I219=0,"",'Ark1'!U1719)</f>
        <v>20.415100640015005</v>
      </c>
      <c r="O219" s="101"/>
      <c r="P219" s="391">
        <f>+'Ark1'!AJ1719</f>
        <v>10776</v>
      </c>
      <c r="Q219" s="391"/>
      <c r="R219" s="272">
        <f>+IF(P219=0,"",'Ark1'!AK1719)</f>
        <v>98.813251670378591</v>
      </c>
      <c r="S219" s="101"/>
      <c r="T219" s="272">
        <f>+IF(P219=0,"",'Ark1'!AL1719)</f>
        <v>20.800355616473389</v>
      </c>
      <c r="U219" s="101"/>
      <c r="V219" s="28">
        <f>+IF(I219=0,"",'Ark1'!T1719)</f>
        <v>5.8010388646693247</v>
      </c>
      <c r="W219" s="35">
        <f>+IF(I219=0,"",'Ark1'!W1719)</f>
        <v>4.8975048696781371</v>
      </c>
      <c r="X219" s="35">
        <f>+IF(I219=0,"",'Ark1'!X1719)</f>
        <v>93.136072720526869</v>
      </c>
      <c r="Y219" s="35">
        <f>+IF(I219=0,"",'Ark1'!Y1719)</f>
        <v>13.245524533902236</v>
      </c>
      <c r="Z219" s="35">
        <f>+IF(I219=0,"",'Ark1'!Z1719)</f>
        <v>0.99248678230219856</v>
      </c>
      <c r="AA219" s="30">
        <f>+IF(I219=0,"",'Ark1'!AA1719)</f>
        <v>5.2484088570373117</v>
      </c>
      <c r="AB219" s="28">
        <f>+IF(I219=0,"",'Ark1'!AC1719)</f>
        <v>1.4917212211173798</v>
      </c>
      <c r="AC219" s="35">
        <f>+IF(I219=0,"",'Ark1'!AE1719)</f>
        <v>30.111756481966925</v>
      </c>
      <c r="AD219" s="30">
        <f t="shared" si="17"/>
        <v>2.5518875800018757</v>
      </c>
      <c r="AE219" s="30">
        <f t="shared" si="18"/>
        <v>28.148825065274153</v>
      </c>
      <c r="AF219" s="221"/>
      <c r="AG219" s="224"/>
      <c r="AI219" s="30"/>
      <c r="AJ219" s="28"/>
      <c r="AK219" s="225"/>
      <c r="AL219" s="29"/>
      <c r="AP219" s="29"/>
    </row>
    <row r="220" spans="1:42">
      <c r="A220" s="221"/>
      <c r="B220" s="302">
        <f>+'Ark1'!C1720</f>
        <v>2024</v>
      </c>
      <c r="C220" s="29">
        <f>+'Ark1'!L1720</f>
        <v>8</v>
      </c>
      <c r="D220" s="240" t="str">
        <f>VLOOKUP(C220,Klasse!$C$10:$D$26,2)</f>
        <v>R</v>
      </c>
      <c r="E220" s="29">
        <f>+'Ark1'!H1720</f>
        <v>1</v>
      </c>
      <c r="F220" s="29">
        <f>+'Ark1'!J1720</f>
        <v>171</v>
      </c>
      <c r="G220" s="29" t="str">
        <f>VLOOKUP(F220,RNR!A13:B37,2)</f>
        <v>Prima</v>
      </c>
      <c r="H220" s="29">
        <f>+IF(I220=0,"",'Ark1'!Q1720)</f>
        <v>145</v>
      </c>
      <c r="I220" s="362">
        <f>+'Ark1'!R1720</f>
        <v>7017</v>
      </c>
      <c r="J220" s="30">
        <f>+IF(I220=0,"",'Ark1'!AG1720)</f>
        <v>31.002032340726345</v>
      </c>
      <c r="L220" s="30">
        <f>+IF(I220=0,"",'Ark1'!AH1720)</f>
        <v>29.205701910853577</v>
      </c>
      <c r="N220" s="33">
        <f>+IF(I220=0,"",'Ark1'!U1720)</f>
        <v>20.708807182556605</v>
      </c>
      <c r="O220" s="101"/>
      <c r="P220" s="391">
        <f>+'Ark1'!AJ1720</f>
        <v>7012</v>
      </c>
      <c r="Q220" s="391"/>
      <c r="R220" s="272">
        <f>+IF(P220=0,"",'Ark1'!AK1720)</f>
        <v>99.054606389047507</v>
      </c>
      <c r="S220" s="101"/>
      <c r="T220" s="272">
        <f>+IF(P220=0,"",'Ark1'!AL1720)</f>
        <v>20.982583943765</v>
      </c>
      <c r="U220" s="101"/>
      <c r="V220" s="28">
        <f>+IF(I220=0,"",'Ark1'!T1720)</f>
        <v>5.5288584865327071</v>
      </c>
      <c r="W220" s="35">
        <f>+IF(I220=0,"",'Ark1'!W1720)</f>
        <v>2.1661678780105458</v>
      </c>
      <c r="X220" s="35">
        <f>+IF(I220=0,"",'Ark1'!X1720)</f>
        <v>94.81259797634317</v>
      </c>
      <c r="Y220" s="35">
        <f>+IF(I220=0,"",'Ark1'!Y1720)</f>
        <v>12.69773407439077</v>
      </c>
      <c r="Z220" s="35">
        <f>+IF(I220=0,"",'Ark1'!Z1720)</f>
        <v>0.98332620778110302</v>
      </c>
      <c r="AA220" s="30">
        <f>+IF(I220=0,"",'Ark1'!AA1720)</f>
        <v>5.0608428082304862</v>
      </c>
      <c r="AB220" s="28">
        <f>+IF(I220=0,"",'Ark1'!AC1720)</f>
        <v>1.2657673740636544</v>
      </c>
      <c r="AC220" s="35">
        <f>+IF(I220=0,"",'Ark1'!AE1720)</f>
        <v>26.743397882803105</v>
      </c>
      <c r="AD220" s="30">
        <f t="shared" si="17"/>
        <v>2.5886008978195756</v>
      </c>
      <c r="AE220" s="30">
        <f t="shared" si="18"/>
        <v>48.393103448275859</v>
      </c>
      <c r="AF220" s="221"/>
      <c r="AG220" s="224"/>
      <c r="AI220" s="30"/>
      <c r="AJ220" s="28"/>
      <c r="AK220" s="225"/>
      <c r="AL220" s="29"/>
      <c r="AP220" s="29"/>
    </row>
    <row r="221" spans="1:42">
      <c r="A221" s="221"/>
      <c r="B221" s="302">
        <f>+'Ark1'!C1721</f>
        <v>2024</v>
      </c>
      <c r="C221" s="29">
        <f>+'Ark1'!L1721</f>
        <v>8</v>
      </c>
      <c r="D221" s="240" t="str">
        <f>VLOOKUP(C221,Klasse!$C$10:$D$26,2)</f>
        <v>R</v>
      </c>
      <c r="E221" s="29">
        <f>+'Ark1'!H1721</f>
        <v>2</v>
      </c>
      <c r="F221" s="29">
        <f>+'Ark1'!J1721</f>
        <v>175</v>
      </c>
      <c r="G221" s="29" t="str">
        <f>VLOOKUP(F221,RNR!A14:B38,2)</f>
        <v>Ole Ringdal</v>
      </c>
      <c r="H221" s="29">
        <f>+IF(I221=0,"",'Ark1'!Q1721)</f>
        <v>324</v>
      </c>
      <c r="I221" s="362">
        <f>+'Ark1'!R1721</f>
        <v>4226</v>
      </c>
      <c r="J221" s="30">
        <f>+IF(I221=0,"",'Ark1'!AG1721)</f>
        <v>24.315304948216344</v>
      </c>
      <c r="L221" s="30">
        <f>+IF(I221=0,"",'Ark1'!AH1721)</f>
        <v>26.354431725112313</v>
      </c>
      <c r="N221" s="33">
        <f>+IF(I221=0,"",'Ark1'!U1721)</f>
        <v>19.949668717463279</v>
      </c>
      <c r="O221" s="101"/>
      <c r="P221" s="391">
        <f>+'Ark1'!AJ1721</f>
        <v>3855</v>
      </c>
      <c r="Q221" s="391"/>
      <c r="R221" s="272">
        <f>+IF(P221=0,"",'Ark1'!AK1721)</f>
        <v>97.218573281452734</v>
      </c>
      <c r="S221" s="101"/>
      <c r="T221" s="272">
        <f>+IF(P221=0,"",'Ark1'!AL1721)</f>
        <v>21.015507112637763</v>
      </c>
      <c r="U221" s="101"/>
      <c r="V221" s="28">
        <f>+IF(I221=0,"",'Ark1'!T1721)</f>
        <v>5.4841457643161391</v>
      </c>
      <c r="W221" s="35">
        <f>+IF(I221=0,"",'Ark1'!W1721)</f>
        <v>2.4136299100804535</v>
      </c>
      <c r="X221" s="35">
        <f>+IF(I221=0,"",'Ark1'!X1721)</f>
        <v>87.174633222905811</v>
      </c>
      <c r="Y221" s="35">
        <f>+IF(I221=0,"",'Ark1'!Y1721)</f>
        <v>14.552768575485098</v>
      </c>
      <c r="Z221" s="35">
        <f>+IF(I221=0,"",'Ark1'!Z1721)</f>
        <v>0.30761949834358743</v>
      </c>
      <c r="AA221" s="30">
        <f>+IF(I221=0,"",'Ark1'!AA1721)</f>
        <v>5.0495463881453801</v>
      </c>
      <c r="AB221" s="28">
        <f>+IF(I221=0,"",'Ark1'!AC1721)</f>
        <v>1.3658187656730798</v>
      </c>
      <c r="AC221" s="35">
        <f>+IF(I221=0,"",'Ark1'!AE1721)</f>
        <v>34.799532810001303</v>
      </c>
      <c r="AD221" s="30">
        <f t="shared" si="17"/>
        <v>2.4937085896829099</v>
      </c>
      <c r="AE221" s="30">
        <f t="shared" si="18"/>
        <v>13.043209876543211</v>
      </c>
      <c r="AF221" s="221"/>
      <c r="AG221" s="224"/>
      <c r="AI221" s="30"/>
      <c r="AJ221" s="28"/>
      <c r="AK221" s="225"/>
      <c r="AL221" s="29"/>
      <c r="AP221" s="29"/>
    </row>
    <row r="222" spans="1:42">
      <c r="A222" s="221"/>
      <c r="B222" s="302">
        <f>+'Ark1'!C1722</f>
        <v>2024</v>
      </c>
      <c r="C222" s="29">
        <f>+'Ark1'!L1722</f>
        <v>8</v>
      </c>
      <c r="D222" s="240" t="str">
        <f>VLOOKUP(C222,Klasse!$C$10:$D$26,2)</f>
        <v>R</v>
      </c>
      <c r="E222" s="29">
        <f>+'Ark1'!H1722</f>
        <v>2</v>
      </c>
      <c r="F222" s="29">
        <f>+'Ark1'!J1722</f>
        <v>177</v>
      </c>
      <c r="G222" s="29" t="str">
        <f>VLOOKUP(F222,RNR!A15:B39,2)</f>
        <v>Slakthuset</v>
      </c>
      <c r="H222" s="29">
        <f>+IF(I222=0,"",'Ark1'!Q1722)</f>
        <v>301</v>
      </c>
      <c r="I222" s="362">
        <f>+'Ark1'!R1722</f>
        <v>11180</v>
      </c>
      <c r="J222" s="30">
        <f>+IF(I222=0,"",'Ark1'!AG1722)</f>
        <v>27.619259369055555</v>
      </c>
      <c r="L222" s="30">
        <f>+IF(I222=0,"",'Ark1'!AH1722)</f>
        <v>27.732420516689217</v>
      </c>
      <c r="N222" s="33">
        <f>+IF(I222=0,"",'Ark1'!U1722)</f>
        <v>20.498309481216477</v>
      </c>
      <c r="O222" s="101"/>
      <c r="P222" s="391">
        <f>+'Ark1'!AJ1722</f>
        <v>11172</v>
      </c>
      <c r="Q222" s="391"/>
      <c r="R222" s="272">
        <f>+IF(P222=0,"",'Ark1'!AK1722)</f>
        <v>99.030272108843434</v>
      </c>
      <c r="S222" s="101"/>
      <c r="T222" s="272">
        <f>+IF(P222=0,"",'Ark1'!AL1722)</f>
        <v>20.774687578740725</v>
      </c>
      <c r="U222" s="101"/>
      <c r="V222" s="28">
        <f>+IF(I222=0,"",'Ark1'!T1722)</f>
        <v>5.8494633273703043</v>
      </c>
      <c r="W222" s="35">
        <f>+IF(I222=0,"",'Ark1'!W1722)</f>
        <v>1.8962432915921288</v>
      </c>
      <c r="X222" s="35">
        <f>+IF(I222=0,"",'Ark1'!X1722)</f>
        <v>93.05008944543826</v>
      </c>
      <c r="Y222" s="35">
        <f>+IF(I222=0,"",'Ark1'!Y1722)</f>
        <v>13.577817531305904</v>
      </c>
      <c r="Z222" s="35">
        <f>+IF(I222=0,"",'Ark1'!Z1722)</f>
        <v>0.65295169946332721</v>
      </c>
      <c r="AA222" s="30">
        <f>+IF(I222=0,"",'Ark1'!AA1722)</f>
        <v>5.0968619379396367</v>
      </c>
      <c r="AB222" s="28">
        <f>+IF(I222=0,"",'Ark1'!AC1722)</f>
        <v>1.2182147257625713</v>
      </c>
      <c r="AC222" s="35">
        <f>+IF(I222=0,"",'Ark1'!AE1722)</f>
        <v>33.711353972559692</v>
      </c>
      <c r="AD222" s="30">
        <f t="shared" si="17"/>
        <v>2.5622886851520597</v>
      </c>
      <c r="AE222" s="30">
        <f t="shared" si="18"/>
        <v>37.142857142857146</v>
      </c>
      <c r="AF222" s="221"/>
      <c r="AG222" s="224"/>
      <c r="AI222" s="30"/>
      <c r="AJ222" s="28"/>
      <c r="AK222" s="225"/>
      <c r="AL222" s="29"/>
      <c r="AP222" s="29"/>
    </row>
    <row r="223" spans="1:42">
      <c r="A223" s="221"/>
      <c r="B223" s="302">
        <f>+'Ark1'!C1723</f>
        <v>2024</v>
      </c>
      <c r="C223" s="29">
        <f>+'Ark1'!L1723</f>
        <v>8</v>
      </c>
      <c r="D223" s="240" t="str">
        <f>VLOOKUP(C223,Klasse!$C$10:$D$26,2)</f>
        <v>R</v>
      </c>
      <c r="E223" s="29">
        <f>+'Ark1'!H1723</f>
        <v>2</v>
      </c>
      <c r="F223" s="29">
        <f>+'Ark1'!J1723</f>
        <v>178</v>
      </c>
      <c r="G223" s="29" t="str">
        <f>VLOOKUP(F223,RNR!A16:B40,2)</f>
        <v>Røros</v>
      </c>
      <c r="H223" s="29">
        <f>+IF(I223=0,"",'Ark1'!Q1723)</f>
        <v>142</v>
      </c>
      <c r="I223" s="362">
        <f>+'Ark1'!R1723</f>
        <v>5501</v>
      </c>
      <c r="J223" s="30">
        <f>+IF(I223=0,"",'Ark1'!AG1723)</f>
        <v>33.25273529589554</v>
      </c>
      <c r="L223" s="30">
        <f>+IF(I223=0,"",'Ark1'!AH1723)</f>
        <v>32.889485154463159</v>
      </c>
      <c r="N223" s="33">
        <f>+IF(I223=0,"",'Ark1'!U1723)</f>
        <v>19.982912197782174</v>
      </c>
      <c r="O223" s="101"/>
      <c r="P223" s="391">
        <f>+'Ark1'!AJ1723</f>
        <v>5495</v>
      </c>
      <c r="Q223" s="391"/>
      <c r="R223" s="272">
        <f>+IF(P223=0,"",'Ark1'!AK1723)</f>
        <v>98.251337579617839</v>
      </c>
      <c r="S223" s="101"/>
      <c r="T223" s="272">
        <f>+IF(P223=0,"",'Ark1'!AL1723)</f>
        <v>20.758076767010163</v>
      </c>
      <c r="U223" s="101"/>
      <c r="V223" s="28">
        <f>+IF(I223=0,"",'Ark1'!T1723)</f>
        <v>5.6304308307580415</v>
      </c>
      <c r="W223" s="35">
        <f>+IF(I223=0,"",'Ark1'!W1723)</f>
        <v>1.7269587347754951</v>
      </c>
      <c r="X223" s="35">
        <f>+IF(I223=0,"",'Ark1'!X1723)</f>
        <v>91.874204690056388</v>
      </c>
      <c r="Y223" s="35">
        <f>+IF(I223=0,"",'Ark1'!Y1723)</f>
        <v>11.197964006544264</v>
      </c>
      <c r="Z223" s="35">
        <f>+IF(I223=0,"",'Ark1'!Z1723)</f>
        <v>0.52717687693146709</v>
      </c>
      <c r="AA223" s="30">
        <f>+IF(I223=0,"",'Ark1'!AA1723)</f>
        <v>4.8437786068204964</v>
      </c>
      <c r="AB223" s="28">
        <f>+IF(I223=0,"",'Ark1'!AC1723)</f>
        <v>1.2359860412154571</v>
      </c>
      <c r="AC223" s="35">
        <f>+IF(I223=0,"",'Ark1'!AE1723)</f>
        <v>33.472663646047899</v>
      </c>
      <c r="AD223" s="30">
        <f t="shared" si="17"/>
        <v>2.4978640247227717</v>
      </c>
      <c r="AE223" s="30">
        <f t="shared" si="18"/>
        <v>38.739436619718312</v>
      </c>
      <c r="AF223" s="221"/>
      <c r="AG223" s="224"/>
      <c r="AI223" s="30"/>
      <c r="AJ223" s="28"/>
      <c r="AK223" s="225"/>
      <c r="AL223" s="29"/>
      <c r="AP223" s="29"/>
    </row>
    <row r="224" spans="1:42">
      <c r="A224" s="221"/>
      <c r="B224" s="302">
        <f>+'Ark1'!C1724</f>
        <v>2024</v>
      </c>
      <c r="C224" s="29">
        <f>+'Ark1'!L1724</f>
        <v>8</v>
      </c>
      <c r="D224" s="240" t="str">
        <f>VLOOKUP(C224,Klasse!$C$10:$D$26,2)</f>
        <v>R</v>
      </c>
      <c r="E224" s="29">
        <f>+'Ark1'!H1724</f>
        <v>2</v>
      </c>
      <c r="F224" s="29">
        <f>+'Ark1'!J1724</f>
        <v>181</v>
      </c>
      <c r="G224" s="29" t="str">
        <f>VLOOKUP(F224,RNR!A17:B41,2)</f>
        <v>Horns</v>
      </c>
      <c r="H224" s="29">
        <f>+IF(I224=0,"",'Ark1'!Q1724)</f>
        <v>244</v>
      </c>
      <c r="I224" s="362">
        <f>+'Ark1'!R1724</f>
        <v>7283</v>
      </c>
      <c r="J224" s="30">
        <f>+IF(I224=0,"",'Ark1'!AG1724)</f>
        <v>24.898294075416221</v>
      </c>
      <c r="L224" s="30">
        <f>+IF(I224=0,"",'Ark1'!AH1724)</f>
        <v>25.936605742033841</v>
      </c>
      <c r="N224" s="33">
        <f>+IF(I224=0,"",'Ark1'!U1724)</f>
        <v>20.628600851297524</v>
      </c>
      <c r="O224" s="101"/>
      <c r="P224" s="391">
        <f>+'Ark1'!AJ1724</f>
        <v>6911</v>
      </c>
      <c r="Q224" s="391"/>
      <c r="R224" s="272">
        <f>+IF(P224=0,"",'Ark1'!AK1724)</f>
        <v>98.954521776877684</v>
      </c>
      <c r="S224" s="101"/>
      <c r="T224" s="272">
        <f>+IF(P224=0,"",'Ark1'!AL1724)</f>
        <v>20.761848520884705</v>
      </c>
      <c r="U224" s="101"/>
      <c r="V224" s="28">
        <f>+IF(I224=0,"",'Ark1'!T1724)</f>
        <v>5.9312096663462848</v>
      </c>
      <c r="W224" s="35">
        <f>+IF(I224=0,"",'Ark1'!W1724)</f>
        <v>1.5927502402855973</v>
      </c>
      <c r="X224" s="35">
        <f>+IF(I224=0,"",'Ark1'!X1724)</f>
        <v>92.956199368392163</v>
      </c>
      <c r="Y224" s="35">
        <f>+IF(I224=0,"",'Ark1'!Y1724)</f>
        <v>14.444597006727996</v>
      </c>
      <c r="Z224" s="35">
        <f>+IF(I224=0,"",'Ark1'!Z1724)</f>
        <v>0.49430179870932311</v>
      </c>
      <c r="AA224" s="30">
        <f>+IF(I224=0,"",'Ark1'!AA1724)</f>
        <v>5.0871378901146995</v>
      </c>
      <c r="AB224" s="28">
        <f>+IF(I224=0,"",'Ark1'!AC1724)</f>
        <v>1.231120562411566</v>
      </c>
      <c r="AC224" s="35">
        <f>+IF(I224=0,"",'Ark1'!AE1724)</f>
        <v>31.125265570544247</v>
      </c>
      <c r="AD224" s="30">
        <f t="shared" si="17"/>
        <v>2.5785751064121905</v>
      </c>
      <c r="AE224" s="30">
        <f t="shared" si="18"/>
        <v>29.848360655737704</v>
      </c>
      <c r="AF224" s="221"/>
      <c r="AG224" s="224"/>
      <c r="AI224" s="30"/>
      <c r="AJ224" s="28"/>
      <c r="AK224" s="225"/>
      <c r="AL224" s="29"/>
      <c r="AP224" s="29"/>
    </row>
    <row r="225" spans="1:60">
      <c r="A225" s="221"/>
      <c r="B225" s="302">
        <f>+'Ark1'!C1725</f>
        <v>2024</v>
      </c>
      <c r="C225" s="29">
        <f>+'Ark1'!L1725</f>
        <v>8</v>
      </c>
      <c r="D225" s="240" t="str">
        <f>VLOOKUP(C225,Klasse!$C$10:$D$26,2)</f>
        <v>R</v>
      </c>
      <c r="E225" s="29">
        <f>+'Ark1'!H1725</f>
        <v>1</v>
      </c>
      <c r="F225" s="29">
        <f>+'Ark1'!J1725</f>
        <v>262</v>
      </c>
      <c r="G225" s="29" t="str">
        <f>VLOOKUP(F225,RNR!A18:B42,2)</f>
        <v>Strilalam</v>
      </c>
      <c r="H225" s="29" t="str">
        <f>+IF(I225=0,"",'Ark1'!Q1725)</f>
        <v/>
      </c>
      <c r="I225" s="362">
        <f>+'Ark1'!R1725</f>
        <v>0</v>
      </c>
      <c r="J225" s="30" t="str">
        <f>+IF(I225=0,"",'Ark1'!AG1725)</f>
        <v/>
      </c>
      <c r="L225" s="30" t="str">
        <f>+IF(I225=0,"",'Ark1'!AH1725)</f>
        <v/>
      </c>
      <c r="N225" s="33" t="str">
        <f>+IF(I225=0,"",'Ark1'!U1725)</f>
        <v/>
      </c>
      <c r="O225" s="101"/>
      <c r="P225" s="391">
        <f>+'Ark1'!AJ1725</f>
        <v>0</v>
      </c>
      <c r="Q225" s="391"/>
      <c r="R225" s="272" t="str">
        <f>+IF(P225=0,"",'Ark1'!AK1725)</f>
        <v/>
      </c>
      <c r="S225" s="101"/>
      <c r="T225" s="272" t="str">
        <f>+IF(P225=0,"",'Ark1'!AL1725)</f>
        <v/>
      </c>
      <c r="U225" s="101"/>
      <c r="V225" s="28" t="str">
        <f>+IF(I225=0,"",'Ark1'!T1725)</f>
        <v/>
      </c>
      <c r="W225" s="35" t="str">
        <f>+IF(I225=0,"",'Ark1'!W1725)</f>
        <v/>
      </c>
      <c r="X225" s="35" t="str">
        <f>+IF(I225=0,"",'Ark1'!X1725)</f>
        <v/>
      </c>
      <c r="Y225" s="35" t="str">
        <f>+IF(I225=0,"",'Ark1'!Y1725)</f>
        <v/>
      </c>
      <c r="Z225" s="35" t="str">
        <f>+IF(I225=0,"",'Ark1'!Z1725)</f>
        <v/>
      </c>
      <c r="AA225" s="30" t="str">
        <f>+IF(I225=0,"",'Ark1'!AA1725)</f>
        <v/>
      </c>
      <c r="AB225" s="28" t="str">
        <f>+IF(I225=0,"",'Ark1'!AC1725)</f>
        <v/>
      </c>
      <c r="AC225" s="35" t="str">
        <f>+IF(I225=0,"",'Ark1'!AE1725)</f>
        <v/>
      </c>
      <c r="AD225" s="30" t="str">
        <f t="shared" si="17"/>
        <v/>
      </c>
      <c r="AE225" s="30" t="str">
        <f t="shared" si="18"/>
        <v/>
      </c>
      <c r="AF225" s="221"/>
      <c r="AG225" s="224"/>
      <c r="AI225" s="30"/>
      <c r="AJ225" s="28"/>
      <c r="AK225" s="225"/>
      <c r="AL225" s="29"/>
      <c r="AP225" s="29"/>
    </row>
    <row r="226" spans="1:60">
      <c r="A226" s="221"/>
      <c r="B226" s="302">
        <f>+'Ark1'!C1726</f>
        <v>2024</v>
      </c>
      <c r="C226" s="29">
        <f>+'Ark1'!L1726</f>
        <v>8</v>
      </c>
      <c r="D226" s="240" t="str">
        <f>VLOOKUP(C226,Klasse!$C$10:$D$26,2)</f>
        <v>R</v>
      </c>
      <c r="E226" s="29">
        <f>+'Ark1'!H1726</f>
        <v>2</v>
      </c>
      <c r="F226" s="29">
        <f>+'Ark1'!J1726</f>
        <v>267</v>
      </c>
      <c r="G226" s="29" t="str">
        <f>VLOOKUP(F226,RNR!A19:B43,2)</f>
        <v>Dalpro</v>
      </c>
      <c r="H226" s="29">
        <f>+IF(I226=0,"",'Ark1'!Q1726)</f>
        <v>17</v>
      </c>
      <c r="I226" s="362">
        <f>+'Ark1'!R1726</f>
        <v>50</v>
      </c>
      <c r="J226" s="30">
        <f>+IF(I226=0,"",'Ark1'!AG1726)</f>
        <v>2.95159386068477</v>
      </c>
      <c r="L226" s="30">
        <f>+IF(I226=0,"",'Ark1'!AH1726)</f>
        <v>4.3141882358977011</v>
      </c>
      <c r="N226" s="33">
        <f>+IF(I226=0,"",'Ark1'!U1726)</f>
        <v>16.818000000000001</v>
      </c>
      <c r="O226" s="101"/>
      <c r="P226" s="391">
        <f>+'Ark1'!AJ1726</f>
        <v>49</v>
      </c>
      <c r="Q226" s="391"/>
      <c r="R226" s="272">
        <f>+IF(P226=0,"",'Ark1'!AK1726)</f>
        <v>94.867346938775498</v>
      </c>
      <c r="S226" s="101"/>
      <c r="T226" s="272">
        <f>+IF(P226=0,"",'Ark1'!AL1726)</f>
        <v>19.353725425157226</v>
      </c>
      <c r="U226" s="101"/>
      <c r="V226" s="28">
        <f>+IF(I226=0,"",'Ark1'!T1726)</f>
        <v>7.7</v>
      </c>
      <c r="W226" s="35">
        <f>+IF(I226=0,"",'Ark1'!W1726)</f>
        <v>4</v>
      </c>
      <c r="X226" s="35">
        <f>+IF(I226=0,"",'Ark1'!X1726)</f>
        <v>50</v>
      </c>
      <c r="Y226" s="35">
        <f>+IF(I226=0,"",'Ark1'!Y1726)</f>
        <v>4</v>
      </c>
      <c r="Z226" s="35">
        <f>+IF(I226=0,"",'Ark1'!Z1726)</f>
        <v>2</v>
      </c>
      <c r="AA226" s="30">
        <f>+IF(I226=0,"",'Ark1'!AA1726)</f>
        <v>4.8027779461474092</v>
      </c>
      <c r="AB226" s="28">
        <f>+IF(I226=0,"",'Ark1'!AC1726)</f>
        <v>0.60827625302981458</v>
      </c>
      <c r="AC226" s="35">
        <f>+IF(I226=0,"",'Ark1'!AE1726)</f>
        <v>21.202048872283626</v>
      </c>
      <c r="AD226" s="30">
        <f t="shared" si="17"/>
        <v>2.1022500000000002</v>
      </c>
      <c r="AE226" s="30">
        <f t="shared" si="18"/>
        <v>2.9411764705882355</v>
      </c>
      <c r="AF226" s="221"/>
      <c r="AG226" s="224"/>
      <c r="AI226" s="30"/>
      <c r="AJ226" s="28"/>
      <c r="AK226" s="225"/>
      <c r="AL226" s="29"/>
      <c r="AP226" s="29"/>
    </row>
    <row r="227" spans="1:60">
      <c r="A227" s="221"/>
      <c r="B227" s="302">
        <f>+'Ark1'!C1727</f>
        <v>2024</v>
      </c>
      <c r="C227" s="29">
        <f>+'Ark1'!L1727</f>
        <v>8</v>
      </c>
      <c r="D227" s="240" t="str">
        <f>VLOOKUP(C227,Klasse!$C$10:$D$26,2)</f>
        <v>R</v>
      </c>
      <c r="E227" s="29">
        <f>+'Ark1'!H1727</f>
        <v>1</v>
      </c>
      <c r="F227" s="29">
        <f>+'Ark1'!J1727</f>
        <v>309</v>
      </c>
      <c r="G227" s="29" t="str">
        <f>VLOOKUP(F227,RNR!A20:B44,2)</f>
        <v>Malvik</v>
      </c>
      <c r="H227" s="29">
        <f>+IF(I227=0,"",'Ark1'!Q1727)</f>
        <v>1024</v>
      </c>
      <c r="I227" s="362">
        <f>+'Ark1'!R1727</f>
        <v>27773</v>
      </c>
      <c r="J227" s="30">
        <f>+IF(I227=0,"",'Ark1'!AG1727)</f>
        <v>27.137971467656833</v>
      </c>
      <c r="L227" s="30">
        <f>+IF(I227=0,"",'Ark1'!AH1727)</f>
        <v>27.452911121556255</v>
      </c>
      <c r="N227" s="33">
        <f>+IF(I227=0,"",'Ark1'!U1727)</f>
        <v>20.005966226190953</v>
      </c>
      <c r="O227" s="101"/>
      <c r="P227" s="391">
        <f>+'Ark1'!AJ1727</f>
        <v>27767</v>
      </c>
      <c r="Q227" s="391"/>
      <c r="R227" s="272">
        <f>+IF(P227=0,"",'Ark1'!AK1727)</f>
        <v>97.991806821046382</v>
      </c>
      <c r="S227" s="101"/>
      <c r="T227" s="272">
        <f>+IF(P227=0,"",'Ark1'!AL1727)</f>
        <v>20.927380010616019</v>
      </c>
      <c r="U227" s="101"/>
      <c r="V227" s="28">
        <f>+IF(I227=0,"",'Ark1'!T1727)</f>
        <v>5.8161163720159852</v>
      </c>
      <c r="W227" s="35">
        <f>+IF(I227=0,"",'Ark1'!W1727)</f>
        <v>2.2719907824145755</v>
      </c>
      <c r="X227" s="35">
        <f>+IF(I227=0,"",'Ark1'!X1727)</f>
        <v>91.142476505959024</v>
      </c>
      <c r="Y227" s="35">
        <f>+IF(I227=0,"",'Ark1'!Y1727)</f>
        <v>11.752421416483632</v>
      </c>
      <c r="Z227" s="35">
        <f>+IF(I227=0,"",'Ark1'!Z1727)</f>
        <v>0.67691642962589549</v>
      </c>
      <c r="AA227" s="30">
        <f>+IF(I227=0,"",'Ark1'!AA1727)</f>
        <v>4.9733712882554313</v>
      </c>
      <c r="AB227" s="28">
        <f>+IF(I227=0,"",'Ark1'!AC1727)</f>
        <v>1.2086520970441621</v>
      </c>
      <c r="AC227" s="35">
        <f>+IF(I227=0,"",'Ark1'!AE1727)</f>
        <v>34.350751537264358</v>
      </c>
      <c r="AD227" s="30">
        <f t="shared" si="17"/>
        <v>2.5007457782738691</v>
      </c>
      <c r="AE227" s="30">
        <f t="shared" si="18"/>
        <v>27.1220703125</v>
      </c>
      <c r="AF227" s="221"/>
      <c r="AG227" s="224"/>
      <c r="AI227" s="30"/>
      <c r="AJ227" s="28"/>
      <c r="AK227" s="225"/>
      <c r="AL227" s="29"/>
      <c r="AP227" s="29"/>
    </row>
    <row r="228" spans="1:60">
      <c r="A228" s="221"/>
      <c r="B228" s="302">
        <f>+'Ark1'!C1728</f>
        <v>2024</v>
      </c>
      <c r="C228" s="29">
        <f>+'Ark1'!L1728</f>
        <v>8</v>
      </c>
      <c r="D228" s="240" t="str">
        <f>VLOOKUP(C228,Klasse!$C$10:$D$26,2)</f>
        <v>R</v>
      </c>
      <c r="E228" s="29">
        <f>+'Ark1'!H1728</f>
        <v>2</v>
      </c>
      <c r="F228" s="29">
        <f>+'Ark1'!J1728</f>
        <v>470</v>
      </c>
      <c r="G228" s="29" t="str">
        <f>VLOOKUP(F228,RNR!A21:B45,2)</f>
        <v>Jens Eide</v>
      </c>
      <c r="H228" s="29">
        <f>+IF(I228=0,"",'Ark1'!Q1728)</f>
        <v>209</v>
      </c>
      <c r="I228" s="362">
        <f>+'Ark1'!R1728</f>
        <v>3140</v>
      </c>
      <c r="J228" s="30">
        <f>+IF(I228=0,"",'Ark1'!AG1728)</f>
        <v>24.44340650786236</v>
      </c>
      <c r="L228" s="30">
        <f>+IF(I228=0,"",'Ark1'!AH1728)</f>
        <v>28.376008038613438</v>
      </c>
      <c r="N228" s="33">
        <f>+IF(I228=0,"",'Ark1'!U1728)</f>
        <v>20.046592356687871</v>
      </c>
      <c r="O228" s="101"/>
      <c r="P228" s="391">
        <f>+'Ark1'!AJ1728</f>
        <v>3090</v>
      </c>
      <c r="Q228" s="391"/>
      <c r="R228" s="272">
        <f>+IF(P228=0,"",'Ark1'!AK1728)</f>
        <v>98.689417475728234</v>
      </c>
      <c r="S228" s="101"/>
      <c r="T228" s="272">
        <f>+IF(P228=0,"",'Ark1'!AL1728)</f>
        <v>20.534322104838939</v>
      </c>
      <c r="U228" s="101"/>
      <c r="V228" s="28">
        <f>+IF(I228=0,"",'Ark1'!T1728)</f>
        <v>6.1487261146496808</v>
      </c>
      <c r="W228" s="35">
        <f>+IF(I228=0,"",'Ark1'!W1728)</f>
        <v>6.6878980891719744</v>
      </c>
      <c r="X228" s="35">
        <f>+IF(I228=0,"",'Ark1'!X1728)</f>
        <v>91.687898089171981</v>
      </c>
      <c r="Y228" s="35">
        <f>+IF(I228=0,"",'Ark1'!Y1728)</f>
        <v>12.32484076433121</v>
      </c>
      <c r="Z228" s="35">
        <f>+IF(I228=0,"",'Ark1'!Z1728)</f>
        <v>0.38216560509554154</v>
      </c>
      <c r="AA228" s="30">
        <f>+IF(I228=0,"",'Ark1'!AA1728)</f>
        <v>4.4851486543550863</v>
      </c>
      <c r="AB228" s="28">
        <f>+IF(I228=0,"",'Ark1'!AC1728)</f>
        <v>1.5038744976242697</v>
      </c>
      <c r="AC228" s="35">
        <f>+IF(I228=0,"",'Ark1'!AE1728)</f>
        <v>25.661661359988955</v>
      </c>
      <c r="AD228" s="30">
        <f t="shared" si="17"/>
        <v>2.5058240445859838</v>
      </c>
      <c r="AE228" s="30">
        <f t="shared" si="18"/>
        <v>15.023923444976077</v>
      </c>
      <c r="AF228" s="221"/>
      <c r="AG228" s="224"/>
      <c r="AI228" s="30"/>
      <c r="AJ228" s="28"/>
      <c r="AK228" s="225"/>
      <c r="AL228" s="29"/>
      <c r="AP228" s="29"/>
    </row>
    <row r="229" spans="1:60">
      <c r="A229" s="221"/>
      <c r="B229" s="302">
        <f>+'Ark1'!C1729</f>
        <v>2024</v>
      </c>
      <c r="C229" s="29">
        <f>+'Ark1'!L1729</f>
        <v>8</v>
      </c>
      <c r="D229" s="240" t="str">
        <f>VLOOKUP(C229,Klasse!$C$10:$D$26,2)</f>
        <v>R</v>
      </c>
      <c r="E229" s="29">
        <f>+'Ark1'!H1729</f>
        <v>2</v>
      </c>
      <c r="F229" s="29">
        <f>+'Ark1'!J1729</f>
        <v>629</v>
      </c>
      <c r="G229" s="29" t="str">
        <f>VLOOKUP(F229,RNR!A22:B46,2)</f>
        <v>Bø</v>
      </c>
      <c r="H229" s="29" t="str">
        <f>+IF(I229=0,"",'Ark1'!Q1729)</f>
        <v/>
      </c>
      <c r="I229" s="362">
        <f>+'Ark1'!R1729</f>
        <v>0</v>
      </c>
      <c r="J229" s="30" t="str">
        <f>+IF(I229=0,"",'Ark1'!AG1729)</f>
        <v/>
      </c>
      <c r="L229" s="30" t="str">
        <f>+IF(I229=0,"",'Ark1'!AH1729)</f>
        <v/>
      </c>
      <c r="N229" s="33" t="str">
        <f>+IF(I229=0,"",'Ark1'!U1729)</f>
        <v/>
      </c>
      <c r="O229" s="101"/>
      <c r="P229" s="391">
        <f>+'Ark1'!AJ1729</f>
        <v>0</v>
      </c>
      <c r="Q229" s="391"/>
      <c r="R229" s="272" t="str">
        <f>+IF(P229=0,"",'Ark1'!AK1729)</f>
        <v/>
      </c>
      <c r="S229" s="101"/>
      <c r="T229" s="272" t="str">
        <f>+IF(P229=0,"",'Ark1'!AL1729)</f>
        <v/>
      </c>
      <c r="U229" s="101"/>
      <c r="V229" s="28" t="str">
        <f>+IF(I229=0,"",'Ark1'!T1729)</f>
        <v/>
      </c>
      <c r="W229" s="35" t="str">
        <f>+IF(I229=0,"",'Ark1'!W1729)</f>
        <v/>
      </c>
      <c r="X229" s="35" t="str">
        <f>+IF(I229=0,"",'Ark1'!X1729)</f>
        <v/>
      </c>
      <c r="Y229" s="35" t="str">
        <f>+IF(I229=0,"",'Ark1'!Y1729)</f>
        <v/>
      </c>
      <c r="Z229" s="35" t="str">
        <f>+IF(I229=0,"",'Ark1'!Z1729)</f>
        <v/>
      </c>
      <c r="AA229" s="30" t="str">
        <f>+IF(I229=0,"",'Ark1'!AA1729)</f>
        <v/>
      </c>
      <c r="AB229" s="28" t="str">
        <f>+IF(I229=0,"",'Ark1'!AC1729)</f>
        <v/>
      </c>
      <c r="AC229" s="35" t="str">
        <f>+IF(I229=0,"",'Ark1'!AE1729)</f>
        <v/>
      </c>
      <c r="AD229" s="30" t="str">
        <f t="shared" si="17"/>
        <v/>
      </c>
      <c r="AE229" s="30" t="str">
        <f t="shared" si="18"/>
        <v/>
      </c>
      <c r="AF229" s="221"/>
      <c r="AG229" s="224"/>
      <c r="AI229" s="30"/>
      <c r="AJ229" s="28"/>
      <c r="AK229" s="225"/>
      <c r="AL229" s="29"/>
      <c r="AP229" s="29"/>
    </row>
    <row r="230" spans="1:60">
      <c r="A230" s="221"/>
      <c r="B230" s="302">
        <f>+'Ark1'!C1730</f>
        <v>2024</v>
      </c>
      <c r="C230" s="29">
        <f>+'Ark1'!L1730</f>
        <v>8</v>
      </c>
      <c r="D230" s="240" t="str">
        <f>VLOOKUP(C230,Klasse!$C$10:$D$26,2)</f>
        <v>R</v>
      </c>
      <c r="E230" s="29">
        <f>+'Ark1'!H1730</f>
        <v>1</v>
      </c>
      <c r="F230" s="29">
        <f>+'Ark1'!J1730</f>
        <v>643</v>
      </c>
      <c r="G230" s="29" t="str">
        <f>VLOOKUP(F230,RNR!A23:B47,2)</f>
        <v>Bjerka</v>
      </c>
      <c r="H230" s="29">
        <f>+IF(I230=0,"",'Ark1'!Q1730)</f>
        <v>542</v>
      </c>
      <c r="I230" s="362">
        <f>+'Ark1'!R1730</f>
        <v>13396</v>
      </c>
      <c r="J230" s="30">
        <f>+IF(I230=0,"",'Ark1'!AG1730)</f>
        <v>24.439011931258442</v>
      </c>
      <c r="L230" s="30">
        <f>+IF(I230=0,"",'Ark1'!AH1730)</f>
        <v>25.804333755150605</v>
      </c>
      <c r="N230" s="33">
        <f>+IF(I230=0,"",'Ark1'!U1730)</f>
        <v>19.942348462227525</v>
      </c>
      <c r="O230" s="101"/>
      <c r="P230" s="391">
        <f>+'Ark1'!AJ1730</f>
        <v>12474</v>
      </c>
      <c r="Q230" s="391"/>
      <c r="R230" s="272">
        <f>+IF(P230=0,"",'Ark1'!AK1730)</f>
        <v>97.270250120250722</v>
      </c>
      <c r="S230" s="101"/>
      <c r="T230" s="272">
        <f>+IF(P230=0,"",'Ark1'!AL1730)</f>
        <v>20.862256783615159</v>
      </c>
      <c r="U230" s="101"/>
      <c r="V230" s="28">
        <f>+IF(I230=0,"",'Ark1'!T1730)</f>
        <v>5.8792923260674801</v>
      </c>
      <c r="W230" s="35">
        <f>+IF(I230=0,"",'Ark1'!W1730)</f>
        <v>3.9713347267841153</v>
      </c>
      <c r="X230" s="35">
        <f>+IF(I230=0,"",'Ark1'!X1730)</f>
        <v>86.107793371155552</v>
      </c>
      <c r="Y230" s="35">
        <f>+IF(I230=0,"",'Ark1'!Y1730)</f>
        <v>14.041504926843835</v>
      </c>
      <c r="Z230" s="35">
        <f>+IF(I230=0,"",'Ark1'!Z1730)</f>
        <v>0.67184234099731266</v>
      </c>
      <c r="AA230" s="30">
        <f>+IF(I230=0,"",'Ark1'!AA1730)</f>
        <v>5.4071647841626316</v>
      </c>
      <c r="AB230" s="28">
        <f>+IF(I230=0,"",'Ark1'!AC1730)</f>
        <v>1.3975893081427502</v>
      </c>
      <c r="AC230" s="35">
        <f>+IF(I230=0,"",'Ark1'!AE1730)</f>
        <v>22.810605393248089</v>
      </c>
      <c r="AD230" s="30">
        <f t="shared" si="17"/>
        <v>2.4927935577784406</v>
      </c>
      <c r="AE230" s="30">
        <f t="shared" si="18"/>
        <v>24.715867158671585</v>
      </c>
      <c r="AF230" s="221"/>
      <c r="AG230" s="224"/>
      <c r="AI230" s="30"/>
      <c r="AJ230" s="28"/>
      <c r="AK230" s="225"/>
      <c r="AL230" s="29"/>
      <c r="AP230" s="29"/>
    </row>
    <row r="231" spans="1:60">
      <c r="A231" s="221"/>
      <c r="B231" s="302">
        <f>+'Ark1'!C1731</f>
        <v>2024</v>
      </c>
      <c r="C231" s="29">
        <f>+'Ark1'!L1731</f>
        <v>8</v>
      </c>
      <c r="D231" s="240" t="str">
        <f>VLOOKUP(C231,Klasse!$C$10:$D$26,2)</f>
        <v>R</v>
      </c>
      <c r="E231" s="29">
        <f>+'Ark1'!H1731</f>
        <v>2</v>
      </c>
      <c r="F231" s="29">
        <f>+'Ark1'!J1731</f>
        <v>704</v>
      </c>
      <c r="G231" s="29" t="str">
        <f>VLOOKUP(F231,RNR!A24:B48,2)</f>
        <v>Øre Vilt</v>
      </c>
      <c r="H231" s="29" t="str">
        <f>+IF(I231=0,"",'Ark1'!Q1731)</f>
        <v/>
      </c>
      <c r="I231" s="362">
        <f>+'Ark1'!R1731</f>
        <v>0</v>
      </c>
      <c r="J231" s="30" t="str">
        <f>+IF(I231=0,"",'Ark1'!AG1731)</f>
        <v/>
      </c>
      <c r="L231" s="30" t="str">
        <f>+IF(I231=0,"",'Ark1'!AH1731)</f>
        <v/>
      </c>
      <c r="N231" s="33" t="str">
        <f>+IF(I231=0,"",'Ark1'!U1731)</f>
        <v/>
      </c>
      <c r="O231" s="101"/>
      <c r="P231" s="391">
        <f>+'Ark1'!AJ1731</f>
        <v>0</v>
      </c>
      <c r="Q231" s="391"/>
      <c r="R231" s="272" t="str">
        <f>+IF(P231=0,"",'Ark1'!AK1731)</f>
        <v/>
      </c>
      <c r="S231" s="101"/>
      <c r="T231" s="272" t="str">
        <f>+IF(P231=0,"",'Ark1'!AL1731)</f>
        <v/>
      </c>
      <c r="U231" s="101"/>
      <c r="V231" s="28" t="str">
        <f>+IF(I231=0,"",'Ark1'!T1731)</f>
        <v/>
      </c>
      <c r="W231" s="35" t="str">
        <f>+IF(I231=0,"",'Ark1'!W1731)</f>
        <v/>
      </c>
      <c r="X231" s="35" t="str">
        <f>+IF(I231=0,"",'Ark1'!X1731)</f>
        <v/>
      </c>
      <c r="Y231" s="35" t="str">
        <f>+IF(I231=0,"",'Ark1'!Y1731)</f>
        <v/>
      </c>
      <c r="Z231" s="35" t="str">
        <f>+IF(I231=0,"",'Ark1'!Z1731)</f>
        <v/>
      </c>
      <c r="AA231" s="30" t="str">
        <f>+IF(I231=0,"",'Ark1'!AA1731)</f>
        <v/>
      </c>
      <c r="AB231" s="28" t="str">
        <f>+IF(I231=0,"",'Ark1'!AC1731)</f>
        <v/>
      </c>
      <c r="AC231" s="35" t="str">
        <f>+IF(I231=0,"",'Ark1'!AE1731)</f>
        <v/>
      </c>
      <c r="AD231" s="30" t="str">
        <f t="shared" si="17"/>
        <v/>
      </c>
      <c r="AE231" s="30" t="str">
        <f t="shared" si="18"/>
        <v/>
      </c>
      <c r="AF231" s="221"/>
      <c r="AG231" s="224"/>
      <c r="AI231" s="30"/>
      <c r="AJ231" s="28"/>
      <c r="AK231" s="225"/>
      <c r="AL231" s="29"/>
      <c r="AP231" s="29"/>
    </row>
    <row r="232" spans="1:60">
      <c r="A232" s="221"/>
      <c r="B232" s="302">
        <f>+'Ark1'!C1732</f>
        <v>2024</v>
      </c>
      <c r="C232" s="29">
        <f>+'Ark1'!L1732</f>
        <v>8</v>
      </c>
      <c r="D232" s="240" t="str">
        <f>VLOOKUP(C232,Klasse!$C$10:$D$26,2)</f>
        <v>R</v>
      </c>
      <c r="E232" s="29">
        <f>+'Ark1'!H1732</f>
        <v>1</v>
      </c>
      <c r="F232" s="29">
        <f>+'Ark1'!J1732</f>
        <v>802</v>
      </c>
      <c r="G232" s="29" t="str">
        <f>VLOOKUP(F232,RNR!A25:B49,2)</f>
        <v>Karasjok</v>
      </c>
      <c r="H232" s="29">
        <f>+IF(I232=0,"",'Ark1'!Q1732)</f>
        <v>108</v>
      </c>
      <c r="I232" s="362">
        <f>+'Ark1'!R1732</f>
        <v>3006</v>
      </c>
      <c r="J232" s="30">
        <f>+IF(I232=0,"",'Ark1'!AG1732)</f>
        <v>28.409413098950953</v>
      </c>
      <c r="L232" s="30">
        <f>+IF(I232=0,"",'Ark1'!AH1732)</f>
        <v>28.194634113653649</v>
      </c>
      <c r="N232" s="33">
        <f>+IF(I232=0,"",'Ark1'!U1732)</f>
        <v>20.295775116433528</v>
      </c>
      <c r="O232" s="101"/>
      <c r="P232" s="391">
        <f>+'Ark1'!AJ1732</f>
        <v>3006</v>
      </c>
      <c r="Q232" s="391"/>
      <c r="R232" s="272">
        <f>+IF(P232=0,"",'Ark1'!AK1732)</f>
        <v>99.104590818363363</v>
      </c>
      <c r="S232" s="101"/>
      <c r="T232" s="272">
        <f>+IF(P232=0,"",'Ark1'!AL1732)</f>
        <v>20.54218661833686</v>
      </c>
      <c r="U232" s="101"/>
      <c r="V232" s="28">
        <f>+IF(I232=0,"",'Ark1'!T1732)</f>
        <v>6.1131071190951447</v>
      </c>
      <c r="W232" s="35">
        <f>+IF(I232=0,"",'Ark1'!W1732)</f>
        <v>5.6220891550232865</v>
      </c>
      <c r="X232" s="35">
        <f>+IF(I232=0,"",'Ark1'!X1732)</f>
        <v>93.147039254823682</v>
      </c>
      <c r="Y232" s="35">
        <f>+IF(I232=0,"",'Ark1'!Y1732)</f>
        <v>13.639387890884899</v>
      </c>
      <c r="Z232" s="35">
        <f>+IF(I232=0,"",'Ark1'!Z1732)</f>
        <v>0.69860279441117779</v>
      </c>
      <c r="AA232" s="30">
        <f>+IF(I232=0,"",'Ark1'!AA1732)</f>
        <v>5.0053868634397878</v>
      </c>
      <c r="AB232" s="28">
        <f>+IF(I232=0,"",'Ark1'!AC1732)</f>
        <v>1.5095111610314971</v>
      </c>
      <c r="AC232" s="35">
        <f>+IF(I232=0,"",'Ark1'!AE1732)</f>
        <v>27.385646254847185</v>
      </c>
      <c r="AD232" s="30">
        <f t="shared" si="17"/>
        <v>2.5369718895541911</v>
      </c>
      <c r="AE232" s="30">
        <f t="shared" si="18"/>
        <v>27.833333333333332</v>
      </c>
      <c r="AF232" s="221"/>
      <c r="AG232" s="224"/>
      <c r="AI232" s="30"/>
      <c r="AJ232" s="28"/>
      <c r="AK232" s="225"/>
      <c r="AL232" s="29"/>
      <c r="AP232" s="29"/>
    </row>
    <row r="233" spans="1:60" ht="19.8">
      <c r="A233" s="221"/>
      <c r="B233" s="221"/>
      <c r="C233" s="221"/>
      <c r="D233" s="221"/>
      <c r="E233" s="221"/>
      <c r="F233" s="221"/>
      <c r="G233" s="221"/>
      <c r="H233" s="221"/>
      <c r="I233" s="372"/>
      <c r="J233" s="222"/>
      <c r="K233" s="222"/>
      <c r="L233" s="222"/>
      <c r="M233" s="222"/>
      <c r="N233" s="221"/>
      <c r="O233" s="101"/>
      <c r="P233" s="372"/>
      <c r="Q233" s="372"/>
      <c r="R233" s="101"/>
      <c r="S233" s="101"/>
      <c r="T233" s="101"/>
      <c r="U233" s="101"/>
      <c r="V233" s="221"/>
      <c r="W233" s="223"/>
      <c r="X233" s="223"/>
      <c r="Y233" s="223"/>
      <c r="Z233" s="223"/>
      <c r="AA233" s="223"/>
      <c r="AB233" s="221"/>
      <c r="AC233" s="223"/>
      <c r="AD233" s="223"/>
      <c r="AE233" s="223"/>
      <c r="AF233" s="221"/>
      <c r="AG233" s="224"/>
      <c r="AI233" s="30"/>
      <c r="AJ233" s="28"/>
      <c r="AK233" s="225"/>
      <c r="AL233" s="29"/>
      <c r="AP233" s="29"/>
      <c r="BH233" s="236"/>
    </row>
    <row r="234" spans="1:60" ht="24.6">
      <c r="A234" s="221"/>
      <c r="B234" s="221"/>
      <c r="C234" s="324" t="str">
        <f>+D236</f>
        <v>R+</v>
      </c>
      <c r="D234" s="221"/>
      <c r="E234" s="221"/>
      <c r="F234" s="221"/>
      <c r="G234" s="221"/>
      <c r="H234" s="221"/>
      <c r="I234" s="661">
        <f>SUM(I236:I260)</f>
        <v>273045</v>
      </c>
      <c r="J234" s="640"/>
      <c r="K234" s="267"/>
      <c r="L234" s="267"/>
      <c r="M234" s="267"/>
      <c r="N234" s="269">
        <f>+Klasse!M18</f>
        <v>22.493003717336407</v>
      </c>
      <c r="O234" s="101"/>
      <c r="P234" s="528"/>
      <c r="Q234" s="528"/>
      <c r="R234" s="568">
        <f>+Klasse!T18</f>
        <v>98.175214303660766</v>
      </c>
      <c r="S234" s="101"/>
      <c r="T234" s="568">
        <f>+Klasse!V18</f>
        <v>23.384363214005088</v>
      </c>
      <c r="U234" s="101"/>
      <c r="V234" s="268"/>
      <c r="W234" s="101"/>
      <c r="X234" s="223"/>
      <c r="Y234" s="223"/>
      <c r="Z234" s="223"/>
      <c r="AA234" s="223"/>
      <c r="AB234" s="221"/>
      <c r="AC234" s="223"/>
      <c r="AD234" s="223"/>
      <c r="AE234" s="223"/>
      <c r="AF234" s="221"/>
      <c r="AG234" s="224"/>
      <c r="AI234" s="30"/>
      <c r="AJ234" s="28"/>
      <c r="AK234" s="225"/>
      <c r="AL234" s="29"/>
      <c r="AP234" s="29"/>
      <c r="BH234" s="236"/>
    </row>
    <row r="235" spans="1:60" ht="19.8">
      <c r="A235" s="221"/>
      <c r="B235" s="221"/>
      <c r="C235" s="221"/>
      <c r="D235" s="221"/>
      <c r="E235" s="221"/>
      <c r="F235" s="221"/>
      <c r="G235" s="221"/>
      <c r="H235" s="238"/>
      <c r="I235" s="372"/>
      <c r="J235" s="222"/>
      <c r="K235" s="222"/>
      <c r="L235" s="222"/>
      <c r="M235" s="222"/>
      <c r="N235" s="222"/>
      <c r="O235" s="222"/>
      <c r="P235" s="372"/>
      <c r="Q235" s="372"/>
      <c r="R235" s="237"/>
      <c r="S235" s="237"/>
      <c r="T235" s="237"/>
      <c r="U235" s="222"/>
      <c r="V235" s="238"/>
      <c r="W235" s="223"/>
      <c r="X235" s="223"/>
      <c r="Y235" s="223"/>
      <c r="Z235" s="223"/>
      <c r="AA235" s="239"/>
      <c r="AB235" s="221"/>
      <c r="AC235" s="239"/>
      <c r="AD235" s="239"/>
      <c r="AE235" s="237"/>
      <c r="AF235" s="221"/>
      <c r="AG235" s="224"/>
      <c r="AI235" s="30"/>
      <c r="AJ235" s="28"/>
      <c r="AK235" s="225"/>
      <c r="AL235" s="29"/>
      <c r="AP235" s="29"/>
      <c r="BH235" s="236"/>
    </row>
    <row r="236" spans="1:60">
      <c r="A236" s="221"/>
      <c r="B236" s="302">
        <f>+'Ark1'!C1733</f>
        <v>2024</v>
      </c>
      <c r="C236" s="240">
        <f>+'Ark1'!L1733</f>
        <v>9</v>
      </c>
      <c r="D236" s="240" t="str">
        <f>VLOOKUP(C236,Klasse!$C$10:$D$26,2)</f>
        <v>R+</v>
      </c>
      <c r="E236" s="240">
        <f>+'Ark1'!H1733</f>
        <v>1</v>
      </c>
      <c r="F236" s="240">
        <f>+'Ark1'!J1733</f>
        <v>103</v>
      </c>
      <c r="G236" s="240" t="str">
        <f>VLOOKUP(F236,RNR!$A$1:$B$25,2)</f>
        <v>Rudshøgda</v>
      </c>
      <c r="H236" s="240">
        <f>+IF(I236=0,"",'Ark1'!Q1733)</f>
        <v>22</v>
      </c>
      <c r="I236" s="376">
        <f>+'Ark1'!R1733</f>
        <v>274</v>
      </c>
      <c r="J236" s="241">
        <f>+IF(I236=0,"",'Ark1'!AG1733)</f>
        <v>33.86897404202719</v>
      </c>
      <c r="K236" s="241"/>
      <c r="L236" s="241">
        <f>+IF(I236=0,"",'Ark1'!AH1733)</f>
        <v>35.469512401257575</v>
      </c>
      <c r="M236" s="241"/>
      <c r="N236" s="33">
        <f>+IF(I236=0,"",'Ark1'!U1733)</f>
        <v>22.975182481751816</v>
      </c>
      <c r="O236" s="33"/>
      <c r="P236" s="391">
        <f>+'Ark1'!AJ1733</f>
        <v>274</v>
      </c>
      <c r="Q236" s="391"/>
      <c r="R236" s="272">
        <f>+IF(P236=0,"",'Ark1'!AK1733)</f>
        <v>99.761678832116715</v>
      </c>
      <c r="S236" s="101"/>
      <c r="T236" s="272">
        <f>+IF(P236=0,"",'Ark1'!AL1733)</f>
        <v>22.973620703619119</v>
      </c>
      <c r="U236" s="33"/>
      <c r="V236" s="242">
        <f>+IF(I236=0,"",'Ark1'!T1733)</f>
        <v>6.4744525547445297</v>
      </c>
      <c r="W236" s="243">
        <f>+IF(I236=0,"",'Ark1'!W1733)</f>
        <v>5.839416058394165</v>
      </c>
      <c r="X236" s="243">
        <f>+IF(I236=0,"",'Ark1'!X1733)</f>
        <v>100</v>
      </c>
      <c r="Y236" s="243">
        <f>+IF(I236=0,"",'Ark1'!Y1733)</f>
        <v>36.496350364963526</v>
      </c>
      <c r="Z236" s="243">
        <f>+IF(I236=0,"",'Ark1'!Z1733)</f>
        <v>1.4598540145985412</v>
      </c>
      <c r="AA236" s="241">
        <f>+IF(I236=0,"",'Ark1'!AA1733)</f>
        <v>3.8925772713481761</v>
      </c>
      <c r="AB236" s="242">
        <f>+IF(I236=0,"",'Ark1'!AC1733)</f>
        <v>1.3431648646344096</v>
      </c>
      <c r="AC236" s="243">
        <f>+IF(I236=0,"",'Ark1'!AE1733)</f>
        <v>24.496202380883577</v>
      </c>
      <c r="AD236" s="241">
        <f t="shared" ref="AD236:AD260" si="19">IF(I236=0,"",N236/C236)</f>
        <v>2.5527980535279795</v>
      </c>
      <c r="AE236" s="241">
        <f t="shared" ref="AE236:AE260" si="20">IF(I236=0,"",I236/H236)</f>
        <v>12.454545454545455</v>
      </c>
      <c r="AF236" s="221"/>
      <c r="AG236" s="224"/>
      <c r="AI236" s="30"/>
      <c r="AJ236" s="28"/>
      <c r="AK236" s="224"/>
      <c r="AL236" s="29"/>
      <c r="AP236" s="29"/>
    </row>
    <row r="237" spans="1:60">
      <c r="A237" s="221"/>
      <c r="B237" s="302">
        <f>+'Ark1'!C1734</f>
        <v>2024</v>
      </c>
      <c r="C237" s="240">
        <f>+'Ark1'!L1734</f>
        <v>9</v>
      </c>
      <c r="D237" s="240" t="str">
        <f>VLOOKUP(C237,Klasse!$C$10:$D$26,2)</f>
        <v>R+</v>
      </c>
      <c r="E237" s="240">
        <f>+'Ark1'!H1734</f>
        <v>2</v>
      </c>
      <c r="F237" s="240">
        <f>+'Ark1'!J1734</f>
        <v>106</v>
      </c>
      <c r="G237" s="240" t="str">
        <f>VLOOKUP(F237,RNR!$A$1:$B$25,2)</f>
        <v>Furuseth</v>
      </c>
      <c r="H237" s="240">
        <f>+IF(I237=0,"",'Ark1'!Q1734)</f>
        <v>343</v>
      </c>
      <c r="I237" s="376">
        <f>+'Ark1'!R1734</f>
        <v>12493</v>
      </c>
      <c r="J237" s="241">
        <f>+IF(I237=0,"",'Ark1'!AG1734)</f>
        <v>32.712752029327049</v>
      </c>
      <c r="K237" s="241"/>
      <c r="L237" s="241">
        <f>+IF(I237=0,"",'Ark1'!AH1734)</f>
        <v>34.051235230828453</v>
      </c>
      <c r="M237" s="241"/>
      <c r="N237" s="33">
        <f>+IF(I237=0,"",'Ark1'!U1734)</f>
        <v>22.049827903626248</v>
      </c>
      <c r="O237" s="33"/>
      <c r="P237" s="391">
        <f>+'Ark1'!AJ1734</f>
        <v>12469</v>
      </c>
      <c r="Q237" s="391"/>
      <c r="R237" s="272">
        <f>+IF(P237=0,"",'Ark1'!AK1734)</f>
        <v>97.888667896382813</v>
      </c>
      <c r="S237" s="101"/>
      <c r="T237" s="272">
        <f>+IF(P237=0,"",'Ark1'!AL1734)</f>
        <v>23.223025542579457</v>
      </c>
      <c r="U237" s="33"/>
      <c r="V237" s="242">
        <f>+IF(I237=0,"",'Ark1'!T1734)</f>
        <v>6.4340030417033551</v>
      </c>
      <c r="W237" s="243">
        <f>+IF(I237=0,"",'Ark1'!W1734)</f>
        <v>5.2109181141439196</v>
      </c>
      <c r="X237" s="243">
        <f>+IF(I237=0,"",'Ark1'!X1734)</f>
        <v>99.295605539101885</v>
      </c>
      <c r="Y237" s="243">
        <f>+IF(I237=0,"",'Ark1'!Y1734)</f>
        <v>21.852237252861595</v>
      </c>
      <c r="Z237" s="243">
        <f>+IF(I237=0,"",'Ark1'!Z1734)</f>
        <v>2.0731609701432805</v>
      </c>
      <c r="AA237" s="241">
        <f>+IF(I237=0,"",'Ark1'!AA1734)</f>
        <v>4.9218870115611084</v>
      </c>
      <c r="AB237" s="242">
        <f>+IF(I237=0,"",'Ark1'!AC1734)</f>
        <v>1.3555721607960596</v>
      </c>
      <c r="AC237" s="243">
        <f>+IF(I237=0,"",'Ark1'!AE1734)</f>
        <v>29.997055241770937</v>
      </c>
      <c r="AD237" s="241">
        <f t="shared" si="19"/>
        <v>2.4499808781806944</v>
      </c>
      <c r="AE237" s="241">
        <f t="shared" si="20"/>
        <v>36.422740524781339</v>
      </c>
      <c r="AF237" s="221"/>
      <c r="AG237" s="224"/>
      <c r="AI237" s="30"/>
      <c r="AJ237" s="28"/>
      <c r="AK237" s="225"/>
      <c r="AL237" s="29"/>
      <c r="AP237" s="29"/>
    </row>
    <row r="238" spans="1:60">
      <c r="A238" s="221"/>
      <c r="B238" s="302">
        <f>+'Ark1'!C1735</f>
        <v>2024</v>
      </c>
      <c r="C238" s="240">
        <f>+'Ark1'!L1735</f>
        <v>9</v>
      </c>
      <c r="D238" s="240" t="str">
        <f>VLOOKUP(C238,Klasse!$C$10:$D$26,2)</f>
        <v>R+</v>
      </c>
      <c r="E238" s="240">
        <f>+'Ark1'!H1735</f>
        <v>1</v>
      </c>
      <c r="F238" s="240">
        <f>+'Ark1'!J1735</f>
        <v>110</v>
      </c>
      <c r="G238" s="240" t="str">
        <f>VLOOKUP(F238,RNR!$A$1:$B$25,2)</f>
        <v>Gol</v>
      </c>
      <c r="H238" s="240">
        <f>+IF(I238=0,"",'Ark1'!Q1735)</f>
        <v>1332</v>
      </c>
      <c r="I238" s="376">
        <f>+'Ark1'!R1735</f>
        <v>35214</v>
      </c>
      <c r="J238" s="241">
        <f>+IF(I238=0,"",'Ark1'!AG1735)</f>
        <v>29.441666806013068</v>
      </c>
      <c r="K238" s="241"/>
      <c r="L238" s="241">
        <f>+IF(I238=0,"",'Ark1'!AH1735)</f>
        <v>31.346281492275125</v>
      </c>
      <c r="M238" s="241"/>
      <c r="N238" s="33">
        <f>+IF(I238=0,"",'Ark1'!U1735)</f>
        <v>22.305100244221038</v>
      </c>
      <c r="O238" s="33"/>
      <c r="P238" s="391">
        <f>+'Ark1'!AJ1735</f>
        <v>35210</v>
      </c>
      <c r="Q238" s="391"/>
      <c r="R238" s="272">
        <f>+IF(P238=0,"",'Ark1'!AK1735)</f>
        <v>98.006540755466688</v>
      </c>
      <c r="S238" s="101"/>
      <c r="T238" s="272">
        <f>+IF(P238=0,"",'Ark1'!AL1735)</f>
        <v>23.353146134918362</v>
      </c>
      <c r="U238" s="33"/>
      <c r="V238" s="242">
        <f>+IF(I238=0,"",'Ark1'!T1735)</f>
        <v>6.3223717839495652</v>
      </c>
      <c r="W238" s="243">
        <f>+IF(I238=0,"",'Ark1'!W1735)</f>
        <v>3.927415232577951</v>
      </c>
      <c r="X238" s="243">
        <f>+IF(I238=0,"",'Ark1'!X1735)</f>
        <v>99.113988754472643</v>
      </c>
      <c r="Y238" s="243">
        <f>+IF(I238=0,"",'Ark1'!Y1735)</f>
        <v>23.595728971431814</v>
      </c>
      <c r="Z238" s="243">
        <f>+IF(I238=0,"",'Ark1'!Z1735)</f>
        <v>2.7971829386039642</v>
      </c>
      <c r="AA238" s="241">
        <f>+IF(I238=0,"",'Ark1'!AA1735)</f>
        <v>5.4169924424956113</v>
      </c>
      <c r="AB238" s="242">
        <f>+IF(I238=0,"",'Ark1'!AC1735)</f>
        <v>1.2867909993285147</v>
      </c>
      <c r="AC238" s="243">
        <f>+IF(I238=0,"",'Ark1'!AE1735)</f>
        <v>29.84480345794244</v>
      </c>
      <c r="AD238" s="241">
        <f t="shared" si="19"/>
        <v>2.4783444715801153</v>
      </c>
      <c r="AE238" s="241">
        <f t="shared" si="20"/>
        <v>26.436936936936938</v>
      </c>
      <c r="AF238" s="221"/>
      <c r="AG238" s="224"/>
      <c r="AI238" s="30"/>
      <c r="AJ238" s="28"/>
      <c r="AK238" s="225"/>
      <c r="AL238" s="29"/>
      <c r="AP238" s="29"/>
    </row>
    <row r="239" spans="1:60">
      <c r="A239" s="221"/>
      <c r="B239" s="302">
        <f>+'Ark1'!C1736</f>
        <v>2024</v>
      </c>
      <c r="C239" s="240">
        <f>+'Ark1'!L1736</f>
        <v>9</v>
      </c>
      <c r="D239" s="240" t="str">
        <f>VLOOKUP(C239,Klasse!$C$10:$D$26,2)</f>
        <v>R+</v>
      </c>
      <c r="E239" s="240">
        <f>+'Ark1'!H1736</f>
        <v>1</v>
      </c>
      <c r="F239" s="240">
        <f>+'Ark1'!J1736</f>
        <v>111</v>
      </c>
      <c r="G239" s="240" t="str">
        <f>VLOOKUP(F239,RNR!$A$1:$B$25,2)</f>
        <v>Forus</v>
      </c>
      <c r="H239" s="240">
        <f>+IF(I239=0,"",'Ark1'!Q1736)</f>
        <v>1125</v>
      </c>
      <c r="I239" s="376">
        <f>+'Ark1'!R1736</f>
        <v>33625</v>
      </c>
      <c r="J239" s="241">
        <f>+IF(I239=0,"",'Ark1'!AG1736)</f>
        <v>28.407650845682038</v>
      </c>
      <c r="K239" s="241"/>
      <c r="L239" s="241">
        <f>+IF(I239=0,"",'Ark1'!AH1736)</f>
        <v>30.666475672245493</v>
      </c>
      <c r="M239" s="241"/>
      <c r="N239" s="33">
        <f>+IF(I239=0,"",'Ark1'!U1736)</f>
        <v>22.78669442379158</v>
      </c>
      <c r="O239" s="33"/>
      <c r="P239" s="391">
        <f>+'Ark1'!AJ1736</f>
        <v>33596</v>
      </c>
      <c r="Q239" s="391"/>
      <c r="R239" s="272">
        <f>+IF(P239=0,"",'Ark1'!AK1736)</f>
        <v>98.445261340635227</v>
      </c>
      <c r="S239" s="101"/>
      <c r="T239" s="272">
        <f>+IF(P239=0,"",'Ark1'!AL1736)</f>
        <v>23.540896220893888</v>
      </c>
      <c r="U239" s="33"/>
      <c r="V239" s="242">
        <f>+IF(I239=0,"",'Ark1'!T1736)</f>
        <v>5.9790037174721178</v>
      </c>
      <c r="W239" s="243">
        <f>+IF(I239=0,"",'Ark1'!W1736)</f>
        <v>4.9189591078066908</v>
      </c>
      <c r="X239" s="243">
        <f>+IF(I239=0,"",'Ark1'!X1736)</f>
        <v>98.804460966542734</v>
      </c>
      <c r="Y239" s="243">
        <f>+IF(I239=0,"",'Ark1'!Y1736)</f>
        <v>27.907806691449807</v>
      </c>
      <c r="Z239" s="243">
        <f>+IF(I239=0,"",'Ark1'!Z1736)</f>
        <v>3.4230483271375465</v>
      </c>
      <c r="AA239" s="241">
        <f>+IF(I239=0,"",'Ark1'!AA1736)</f>
        <v>5.8933248284942739</v>
      </c>
      <c r="AB239" s="242">
        <f>+IF(I239=0,"",'Ark1'!AC1736)</f>
        <v>1.4150037936506272</v>
      </c>
      <c r="AC239" s="243">
        <f>+IF(I239=0,"",'Ark1'!AE1736)</f>
        <v>40.451431578472551</v>
      </c>
      <c r="AD239" s="241">
        <f t="shared" si="19"/>
        <v>2.5318549359768423</v>
      </c>
      <c r="AE239" s="241">
        <f t="shared" si="20"/>
        <v>29.888888888888889</v>
      </c>
      <c r="AF239" s="221"/>
      <c r="AG239" s="224"/>
      <c r="AI239" s="30"/>
      <c r="AJ239" s="28"/>
      <c r="AK239" s="225"/>
      <c r="AL239" s="29"/>
      <c r="AP239" s="29"/>
    </row>
    <row r="240" spans="1:60">
      <c r="A240" s="221"/>
      <c r="B240" s="302">
        <f>+'Ark1'!C1737</f>
        <v>2024</v>
      </c>
      <c r="C240" s="240">
        <f>+'Ark1'!L1737</f>
        <v>9</v>
      </c>
      <c r="D240" s="240" t="str">
        <f>VLOOKUP(C240,Klasse!$C$10:$D$26,2)</f>
        <v>R+</v>
      </c>
      <c r="E240" s="240">
        <f>+'Ark1'!H1737</f>
        <v>1</v>
      </c>
      <c r="F240" s="240">
        <f>+'Ark1'!J1737</f>
        <v>116</v>
      </c>
      <c r="G240" s="240" t="str">
        <f>VLOOKUP(F240,RNR!$A$1:$B$25,2)</f>
        <v>Sandeid</v>
      </c>
      <c r="H240" s="240">
        <f>+IF(I240=0,"",'Ark1'!Q1737)</f>
        <v>1130</v>
      </c>
      <c r="I240" s="376">
        <f>+'Ark1'!R1737</f>
        <v>20615</v>
      </c>
      <c r="J240" s="241">
        <f>+IF(I240=0,"",'Ark1'!AG1737)</f>
        <v>24.372509842403321</v>
      </c>
      <c r="K240" s="241"/>
      <c r="L240" s="241">
        <f>+IF(I240=0,"",'Ark1'!AH1737)</f>
        <v>27.616100108162659</v>
      </c>
      <c r="M240" s="241"/>
      <c r="N240" s="33">
        <f>+IF(I240=0,"",'Ark1'!U1737)</f>
        <v>22.077788018433203</v>
      </c>
      <c r="O240" s="33"/>
      <c r="P240" s="391">
        <f>+'Ark1'!AJ1737</f>
        <v>19881</v>
      </c>
      <c r="Q240" s="391"/>
      <c r="R240" s="272">
        <f>+IF(P240=0,"",'Ark1'!AK1737)</f>
        <v>97.382480760524928</v>
      </c>
      <c r="S240" s="101"/>
      <c r="T240" s="272">
        <f>+IF(P240=0,"",'Ark1'!AL1737)</f>
        <v>23.234060173783767</v>
      </c>
      <c r="U240" s="33"/>
      <c r="V240" s="242">
        <f>+IF(I240=0,"",'Ark1'!T1737)</f>
        <v>6.3991753577492094</v>
      </c>
      <c r="W240" s="243">
        <f>+IF(I240=0,"",'Ark1'!W1737)</f>
        <v>5.73853989813243</v>
      </c>
      <c r="X240" s="243">
        <f>+IF(I240=0,"",'Ark1'!X1737)</f>
        <v>97.506669900557839</v>
      </c>
      <c r="Y240" s="243">
        <f>+IF(I240=0,"",'Ark1'!Y1737)</f>
        <v>23.837011884550087</v>
      </c>
      <c r="Z240" s="243">
        <f>+IF(I240=0,"",'Ark1'!Z1737)</f>
        <v>2.4593742420567541</v>
      </c>
      <c r="AA240" s="241">
        <f>+IF(I240=0,"",'Ark1'!AA1737)</f>
        <v>5.4776145294271696</v>
      </c>
      <c r="AB240" s="242">
        <f>+IF(I240=0,"",'Ark1'!AC1737)</f>
        <v>1.5293424987049076</v>
      </c>
      <c r="AC240" s="243">
        <f>+IF(I240=0,"",'Ark1'!AE1737)</f>
        <v>21.124814985117123</v>
      </c>
      <c r="AD240" s="241">
        <f t="shared" si="19"/>
        <v>2.4530875576036895</v>
      </c>
      <c r="AE240" s="241">
        <f t="shared" si="20"/>
        <v>18.243362831858406</v>
      </c>
      <c r="AF240" s="221"/>
      <c r="AG240" s="224"/>
      <c r="AI240" s="30"/>
      <c r="AJ240" s="28"/>
      <c r="AK240" s="225"/>
      <c r="AL240" s="29"/>
      <c r="AP240" s="29"/>
    </row>
    <row r="241" spans="1:42">
      <c r="A241" s="221"/>
      <c r="B241" s="302">
        <f>+'Ark1'!C1738</f>
        <v>2024</v>
      </c>
      <c r="C241" s="240">
        <f>+'Ark1'!L1738</f>
        <v>9</v>
      </c>
      <c r="D241" s="240" t="str">
        <f>VLOOKUP(C241,Klasse!$C$10:$D$26,2)</f>
        <v>R+</v>
      </c>
      <c r="E241" s="240">
        <f>+'Ark1'!H1738</f>
        <v>2</v>
      </c>
      <c r="F241" s="240">
        <f>+'Ark1'!J1738</f>
        <v>117</v>
      </c>
      <c r="G241" s="240" t="str">
        <f>VLOOKUP(F241,RNR!$A$1:$B$25,2)</f>
        <v>Jæren</v>
      </c>
      <c r="H241" s="240">
        <f>+IF(I241=0,"",'Ark1'!Q1738)</f>
        <v>554</v>
      </c>
      <c r="I241" s="376">
        <f>+'Ark1'!R1738</f>
        <v>13177</v>
      </c>
      <c r="J241" s="241">
        <f>+IF(I241=0,"",'Ark1'!AG1738)</f>
        <v>22.258445945945951</v>
      </c>
      <c r="K241" s="241"/>
      <c r="L241" s="241">
        <f>+IF(I241=0,"",'Ark1'!AH1738)</f>
        <v>24.940627686291695</v>
      </c>
      <c r="M241" s="241"/>
      <c r="N241" s="33">
        <f>+IF(I241=0,"",'Ark1'!U1738)</f>
        <v>22.458867724064728</v>
      </c>
      <c r="O241" s="33"/>
      <c r="P241" s="391">
        <f>+'Ark1'!AJ1738</f>
        <v>13147</v>
      </c>
      <c r="Q241" s="391"/>
      <c r="R241" s="272">
        <f>+IF(P241=0,"",'Ark1'!AK1738)</f>
        <v>98.902837149159069</v>
      </c>
      <c r="S241" s="101"/>
      <c r="T241" s="272">
        <f>+IF(P241=0,"",'Ark1'!AL1738)</f>
        <v>22.851709000633299</v>
      </c>
      <c r="U241" s="33"/>
      <c r="V241" s="242">
        <f>+IF(I241=0,"",'Ark1'!T1738)</f>
        <v>7.1037413675343402</v>
      </c>
      <c r="W241" s="243">
        <f>+IF(I241=0,"",'Ark1'!W1738)</f>
        <v>16.786825529331413</v>
      </c>
      <c r="X241" s="243">
        <f>+IF(I241=0,"",'Ark1'!X1738)</f>
        <v>98.102754800030382</v>
      </c>
      <c r="Y241" s="243">
        <f>+IF(I241=0,"",'Ark1'!Y1738)</f>
        <v>25.916369431585327</v>
      </c>
      <c r="Z241" s="243">
        <f>+IF(I241=0,"",'Ark1'!Z1738)</f>
        <v>2.8382788191545876</v>
      </c>
      <c r="AA241" s="241">
        <f>+IF(I241=0,"",'Ark1'!AA1738)</f>
        <v>5.6161345527638318</v>
      </c>
      <c r="AB241" s="242">
        <f>+IF(I241=0,"",'Ark1'!AC1738)</f>
        <v>1.5515034325812538</v>
      </c>
      <c r="AC241" s="243">
        <f>+IF(I241=0,"",'Ark1'!AE1738)</f>
        <v>28.892396004251847</v>
      </c>
      <c r="AD241" s="241">
        <f t="shared" si="19"/>
        <v>2.4954297471183029</v>
      </c>
      <c r="AE241" s="241">
        <f t="shared" si="20"/>
        <v>23.785198555956679</v>
      </c>
      <c r="AF241" s="221"/>
      <c r="AG241" s="224"/>
      <c r="AI241" s="30"/>
      <c r="AJ241" s="28"/>
      <c r="AK241" s="225"/>
      <c r="AL241" s="29"/>
      <c r="AP241" s="29"/>
    </row>
    <row r="242" spans="1:42">
      <c r="A242" s="221"/>
      <c r="B242" s="302">
        <f>+'Ark1'!C1739</f>
        <v>2024</v>
      </c>
      <c r="C242" s="240">
        <f>+'Ark1'!L1739</f>
        <v>9</v>
      </c>
      <c r="D242" s="240" t="str">
        <f>VLOOKUP(C242,Klasse!$C$10:$D$26,2)</f>
        <v>R+</v>
      </c>
      <c r="E242" s="240">
        <f>+'Ark1'!H1739</f>
        <v>1</v>
      </c>
      <c r="F242" s="240">
        <f>+'Ark1'!J1739</f>
        <v>134</v>
      </c>
      <c r="G242" s="240" t="str">
        <f>VLOOKUP(F242,RNR!$A$1:$B$25,2)</f>
        <v>Førde</v>
      </c>
      <c r="H242" s="240">
        <f>+IF(I242=0,"",'Ark1'!Q1739)</f>
        <v>1531</v>
      </c>
      <c r="I242" s="376">
        <f>+'Ark1'!R1739</f>
        <v>30169</v>
      </c>
      <c r="J242" s="241">
        <f>+IF(I242=0,"",'Ark1'!AG1739)</f>
        <v>25.973276856586953</v>
      </c>
      <c r="K242" s="241"/>
      <c r="L242" s="241">
        <f>+IF(I242=0,"",'Ark1'!AH1739)</f>
        <v>29.173616815731744</v>
      </c>
      <c r="M242" s="241"/>
      <c r="N242" s="33">
        <f>+IF(I242=0,"",'Ark1'!U1739)</f>
        <v>22.109652292087588</v>
      </c>
      <c r="O242" s="33"/>
      <c r="P242" s="391">
        <f>+'Ark1'!AJ1739</f>
        <v>30119</v>
      </c>
      <c r="Q242" s="391"/>
      <c r="R242" s="272">
        <f>+IF(P242=0,"",'Ark1'!AK1739)</f>
        <v>97.108914638600453</v>
      </c>
      <c r="S242" s="101"/>
      <c r="T242" s="272">
        <f>+IF(P242=0,"",'Ark1'!AL1739)</f>
        <v>23.765643842608156</v>
      </c>
      <c r="U242" s="33"/>
      <c r="V242" s="242">
        <f>+IF(I242=0,"",'Ark1'!T1739)</f>
        <v>5.9180615863966315</v>
      </c>
      <c r="W242" s="243">
        <f>+IF(I242=0,"",'Ark1'!W1739)</f>
        <v>3.5367430143524801</v>
      </c>
      <c r="X242" s="243">
        <f>+IF(I242=0,"",'Ark1'!X1739)</f>
        <v>98.571381219132221</v>
      </c>
      <c r="Y242" s="243">
        <f>+IF(I242=0,"",'Ark1'!Y1739)</f>
        <v>23.056780138552821</v>
      </c>
      <c r="Z242" s="243">
        <f>+IF(I242=0,"",'Ark1'!Z1739)</f>
        <v>2.2904305744307076</v>
      </c>
      <c r="AA242" s="241">
        <f>+IF(I242=0,"",'Ark1'!AA1739)</f>
        <v>5.4872724626133191</v>
      </c>
      <c r="AB242" s="242">
        <f>+IF(I242=0,"",'Ark1'!AC1739)</f>
        <v>1.4056260838663148</v>
      </c>
      <c r="AC242" s="243">
        <f>+IF(I242=0,"",'Ark1'!AE1739)</f>
        <v>37.821534936053474</v>
      </c>
      <c r="AD242" s="241">
        <f t="shared" si="19"/>
        <v>2.4566280324541765</v>
      </c>
      <c r="AE242" s="241">
        <f t="shared" si="20"/>
        <v>19.705421293272369</v>
      </c>
      <c r="AF242" s="221"/>
      <c r="AG242" s="224"/>
      <c r="AI242" s="30"/>
      <c r="AJ242" s="28"/>
      <c r="AK242" s="225"/>
      <c r="AL242" s="29"/>
      <c r="AP242" s="29"/>
    </row>
    <row r="243" spans="1:42">
      <c r="A243" s="221"/>
      <c r="B243" s="302">
        <f>+'Ark1'!C1740</f>
        <v>2024</v>
      </c>
      <c r="C243" s="240">
        <f>+'Ark1'!L1740</f>
        <v>9</v>
      </c>
      <c r="D243" s="240" t="str">
        <f>VLOOKUP(C243,Klasse!$C$10:$D$26,2)</f>
        <v>R+</v>
      </c>
      <c r="E243" s="240">
        <f>+'Ark1'!H1740</f>
        <v>2</v>
      </c>
      <c r="F243" s="240">
        <f>+'Ark1'!J1740</f>
        <v>141</v>
      </c>
      <c r="G243" s="240" t="str">
        <f>VLOOKUP(F243,RNR!$A$1:$B$25,2)</f>
        <v>Ølen</v>
      </c>
      <c r="H243" s="240">
        <f>+IF(I243=0,"",'Ark1'!Q1740)</f>
        <v>1117</v>
      </c>
      <c r="I243" s="376">
        <f>+'Ark1'!R1740</f>
        <v>20272</v>
      </c>
      <c r="J243" s="241">
        <f>+IF(I243=0,"",'Ark1'!AG1740)</f>
        <v>18.059849085515236</v>
      </c>
      <c r="K243" s="241"/>
      <c r="L243" s="241">
        <f>+IF(I243=0,"",'Ark1'!AH1740)</f>
        <v>22.063627840779301</v>
      </c>
      <c r="M243" s="241"/>
      <c r="N243" s="33">
        <f>+IF(I243=0,"",'Ark1'!U1740)</f>
        <v>22.611247040252245</v>
      </c>
      <c r="O243" s="33"/>
      <c r="P243" s="391">
        <f>+'Ark1'!AJ1740</f>
        <v>20214</v>
      </c>
      <c r="Q243" s="391"/>
      <c r="R243" s="272">
        <f>+IF(P243=0,"",'Ark1'!AK1740)</f>
        <v>98.750163253190848</v>
      </c>
      <c r="S243" s="101"/>
      <c r="T243" s="272">
        <f>+IF(P243=0,"",'Ark1'!AL1740)</f>
        <v>23.093850154743819</v>
      </c>
      <c r="U243" s="33"/>
      <c r="V243" s="242">
        <f>+IF(I243=0,"",'Ark1'!T1740)</f>
        <v>6.6312154696132604</v>
      </c>
      <c r="W243" s="243">
        <f>+IF(I243=0,"",'Ark1'!W1740)</f>
        <v>6.1858721389108116</v>
      </c>
      <c r="X243" s="243">
        <f>+IF(I243=0,"",'Ark1'!X1740)</f>
        <v>98.258681925808986</v>
      </c>
      <c r="Y243" s="243">
        <f>+IF(I243=0,"",'Ark1'!Y1740)</f>
        <v>28.596093133385956</v>
      </c>
      <c r="Z243" s="243">
        <f>+IF(I243=0,"",'Ark1'!Z1740)</f>
        <v>3.0090765588003161</v>
      </c>
      <c r="AA243" s="241">
        <f>+IF(I243=0,"",'Ark1'!AA1740)</f>
        <v>5.6675960870753679</v>
      </c>
      <c r="AB243" s="242">
        <f>+IF(I243=0,"",'Ark1'!AC1740)</f>
        <v>1.3218118643427599</v>
      </c>
      <c r="AC243" s="243">
        <f>+IF(I243=0,"",'Ark1'!AE1740)</f>
        <v>35.720971565251254</v>
      </c>
      <c r="AD243" s="241">
        <f t="shared" si="19"/>
        <v>2.5123607822502496</v>
      </c>
      <c r="AE243" s="241">
        <f t="shared" si="20"/>
        <v>18.148612354521038</v>
      </c>
      <c r="AF243" s="221"/>
      <c r="AG243" s="224"/>
      <c r="AI243" s="30"/>
      <c r="AJ243" s="28"/>
      <c r="AK243" s="225"/>
      <c r="AL243" s="29"/>
      <c r="AP243" s="29"/>
    </row>
    <row r="244" spans="1:42">
      <c r="A244" s="221"/>
      <c r="B244" s="302">
        <f>+'Ark1'!C1741</f>
        <v>2024</v>
      </c>
      <c r="C244" s="240">
        <f>+'Ark1'!L1741</f>
        <v>9</v>
      </c>
      <c r="D244" s="240" t="str">
        <f>VLOOKUP(C244,Klasse!$C$10:$D$26,2)</f>
        <v>R+</v>
      </c>
      <c r="E244" s="240">
        <f>+'Ark1'!H1741</f>
        <v>2</v>
      </c>
      <c r="F244" s="240">
        <f>+'Ark1'!J1741</f>
        <v>143</v>
      </c>
      <c r="G244" s="240" t="str">
        <f>VLOOKUP(F244,RNR!$A$1:$B$25,2)</f>
        <v>Nordfjord</v>
      </c>
      <c r="H244" s="240">
        <f>+IF(I244=0,"",'Ark1'!Q1741)</f>
        <v>2</v>
      </c>
      <c r="I244" s="376">
        <f>+'Ark1'!R1741</f>
        <v>3</v>
      </c>
      <c r="J244" s="241">
        <f>+IF(I244=0,"",'Ark1'!AG1741)</f>
        <v>18.75</v>
      </c>
      <c r="K244" s="241"/>
      <c r="L244" s="241">
        <f>+IF(I244=0,"",'Ark1'!AH1741)</f>
        <v>25.99816429554842</v>
      </c>
      <c r="M244" s="241"/>
      <c r="N244" s="33">
        <f>+IF(I244=0,"",'Ark1'!U1741)</f>
        <v>37.766666666666673</v>
      </c>
      <c r="O244" s="33"/>
      <c r="P244" s="391">
        <f>+'Ark1'!AJ1741</f>
        <v>0</v>
      </c>
      <c r="Q244" s="391"/>
      <c r="R244" s="272" t="str">
        <f>+IF(P244=0,"",'Ark1'!AK1741)</f>
        <v/>
      </c>
      <c r="S244" s="101"/>
      <c r="T244" s="272" t="str">
        <f>+IF(P244=0,"",'Ark1'!AL1741)</f>
        <v/>
      </c>
      <c r="U244" s="33"/>
      <c r="V244" s="242">
        <f>+IF(I244=0,"",'Ark1'!T1741)</f>
        <v>7.6666666666666687</v>
      </c>
      <c r="W244" s="243">
        <f>+IF(I244=0,"",'Ark1'!W1741)</f>
        <v>0</v>
      </c>
      <c r="X244" s="243">
        <f>+IF(I244=0,"",'Ark1'!X1741)</f>
        <v>100</v>
      </c>
      <c r="Y244" s="243">
        <f>+IF(I244=0,"",'Ark1'!Y1741)</f>
        <v>100</v>
      </c>
      <c r="Z244" s="243">
        <f>+IF(I244=0,"",'Ark1'!Z1741)</f>
        <v>33.333333333333343</v>
      </c>
      <c r="AA244" s="241">
        <f>+IF(I244=0,"",'Ark1'!AA1741)</f>
        <v>5.9359544772138388</v>
      </c>
      <c r="AB244" s="242">
        <f>+IF(I244=0,"",'Ark1'!AC1741)</f>
        <v>0.47140452079101841</v>
      </c>
      <c r="AC244" s="243">
        <f>+IF(I244=0,"",'Ark1'!AE1741)</f>
        <v>27.001139864567111</v>
      </c>
      <c r="AD244" s="241">
        <f t="shared" si="19"/>
        <v>4.1962962962962971</v>
      </c>
      <c r="AE244" s="241">
        <f t="shared" si="20"/>
        <v>1.5</v>
      </c>
      <c r="AF244" s="221"/>
      <c r="AG244" s="224"/>
      <c r="AI244" s="30"/>
      <c r="AJ244" s="28"/>
      <c r="AK244" s="225"/>
      <c r="AL244" s="29"/>
      <c r="AP244" s="29"/>
    </row>
    <row r="245" spans="1:42">
      <c r="A245" s="221"/>
      <c r="B245" s="302">
        <f>+'Ark1'!C1742</f>
        <v>2024</v>
      </c>
      <c r="C245" s="240">
        <f>+'Ark1'!L1742</f>
        <v>9</v>
      </c>
      <c r="D245" s="240" t="str">
        <f>VLOOKUP(C245,Klasse!$C$10:$D$26,2)</f>
        <v>R+</v>
      </c>
      <c r="E245" s="240">
        <f>+'Ark1'!H1742</f>
        <v>2</v>
      </c>
      <c r="F245" s="240">
        <f>+'Ark1'!J1742</f>
        <v>147</v>
      </c>
      <c r="G245" s="240" t="str">
        <f>VLOOKUP(F245,RNR!$A$1:$B$25,2)</f>
        <v>Midt-Norge</v>
      </c>
      <c r="H245" s="240">
        <f>+IF(I245=0,"",'Ark1'!Q1742)</f>
        <v>125</v>
      </c>
      <c r="I245" s="376">
        <f>+'Ark1'!R1742</f>
        <v>3088</v>
      </c>
      <c r="J245" s="241">
        <f>+IF(I245=0,"",'Ark1'!AG1742)</f>
        <v>18.043706906626152</v>
      </c>
      <c r="K245" s="241"/>
      <c r="L245" s="241">
        <f>+IF(I245=0,"",'Ark1'!AH1742)</f>
        <v>22.968839089896047</v>
      </c>
      <c r="M245" s="241"/>
      <c r="N245" s="33">
        <f>+IF(I245=0,"",'Ark1'!U1742)</f>
        <v>22.007383419689063</v>
      </c>
      <c r="O245" s="33"/>
      <c r="P245" s="391">
        <f>+'Ark1'!AJ1742</f>
        <v>3088</v>
      </c>
      <c r="Q245" s="391"/>
      <c r="R245" s="272">
        <f>+IF(P245=0,"",'Ark1'!AK1742)</f>
        <v>97.643685233160639</v>
      </c>
      <c r="S245" s="101"/>
      <c r="T245" s="272">
        <f>+IF(P245=0,"",'Ark1'!AL1742)</f>
        <v>23.345607370439264</v>
      </c>
      <c r="U245" s="33"/>
      <c r="V245" s="242">
        <f>+IF(I245=0,"",'Ark1'!T1742)</f>
        <v>6.3733808290155416</v>
      </c>
      <c r="W245" s="243">
        <f>+IF(I245=0,"",'Ark1'!W1742)</f>
        <v>4.7603626943005191</v>
      </c>
      <c r="X245" s="243">
        <f>+IF(I245=0,"",'Ark1'!X1742)</f>
        <v>99.125647668393782</v>
      </c>
      <c r="Y245" s="243">
        <f>+IF(I245=0,"",'Ark1'!Y1742)</f>
        <v>22.538860103626941</v>
      </c>
      <c r="Z245" s="243">
        <f>+IF(I245=0,"",'Ark1'!Z1742)</f>
        <v>1.9430051813471505</v>
      </c>
      <c r="AA245" s="241">
        <f>+IF(I245=0,"",'Ark1'!AA1742)</f>
        <v>5.0361205557408715</v>
      </c>
      <c r="AB245" s="242">
        <f>+IF(I245=0,"",'Ark1'!AC1742)</f>
        <v>1.1687993574052007</v>
      </c>
      <c r="AC245" s="243">
        <f>+IF(I245=0,"",'Ark1'!AE1742)</f>
        <v>46.657641079812485</v>
      </c>
      <c r="AD245" s="241">
        <f t="shared" si="19"/>
        <v>2.4452648244098958</v>
      </c>
      <c r="AE245" s="241">
        <f t="shared" si="20"/>
        <v>24.704000000000001</v>
      </c>
      <c r="AF245" s="221"/>
      <c r="AG245" s="224"/>
      <c r="AI245" s="30"/>
      <c r="AJ245" s="28"/>
      <c r="AK245" s="225"/>
      <c r="AL245" s="29"/>
      <c r="AP245" s="29"/>
    </row>
    <row r="246" spans="1:42">
      <c r="A246" s="221"/>
      <c r="B246" s="302">
        <f>+'Ark1'!C1743</f>
        <v>2024</v>
      </c>
      <c r="C246" s="240">
        <f>+'Ark1'!L1743</f>
        <v>9</v>
      </c>
      <c r="D246" s="240" t="str">
        <f>VLOOKUP(C246,Klasse!$C$10:$D$26,2)</f>
        <v>R+</v>
      </c>
      <c r="E246" s="240">
        <f>+'Ark1'!H1743</f>
        <v>1</v>
      </c>
      <c r="F246" s="240">
        <f>+'Ark1'!J1743</f>
        <v>155</v>
      </c>
      <c r="G246" s="240" t="str">
        <f>VLOOKUP(F246,RNR!$A$1:$B$25,2)</f>
        <v>Målselv</v>
      </c>
      <c r="H246" s="240">
        <f>+IF(I246=0,"",'Ark1'!Q1743)</f>
        <v>380</v>
      </c>
      <c r="I246" s="376">
        <f>+'Ark1'!R1743</f>
        <v>19064</v>
      </c>
      <c r="J246" s="241">
        <f>+IF(I246=0,"",'Ark1'!AG1743)</f>
        <v>34.257578752538237</v>
      </c>
      <c r="K246" s="241"/>
      <c r="L246" s="241">
        <f>+IF(I246=0,"",'Ark1'!AH1743)</f>
        <v>35.688508002635785</v>
      </c>
      <c r="M246" s="241"/>
      <c r="N246" s="33">
        <f>+IF(I246=0,"",'Ark1'!U1743)</f>
        <v>23.024900335711177</v>
      </c>
      <c r="O246" s="33"/>
      <c r="P246" s="391">
        <f>+'Ark1'!AJ1743</f>
        <v>18729</v>
      </c>
      <c r="Q246" s="391"/>
      <c r="R246" s="272">
        <f>+IF(P246=0,"",'Ark1'!AK1743)</f>
        <v>98.454247423781567</v>
      </c>
      <c r="S246" s="101"/>
      <c r="T246" s="272">
        <f>+IF(P246=0,"",'Ark1'!AL1743)</f>
        <v>23.845204449577071</v>
      </c>
      <c r="U246" s="33"/>
      <c r="V246" s="242">
        <f>+IF(I246=0,"",'Ark1'!T1743)</f>
        <v>5.4778640369282439</v>
      </c>
      <c r="W246" s="243">
        <f>+IF(I246=0,"",'Ark1'!W1743)</f>
        <v>2.0981955518254298</v>
      </c>
      <c r="X246" s="243">
        <f>+IF(I246=0,"",'Ark1'!X1743)</f>
        <v>99.674779689467059</v>
      </c>
      <c r="Y246" s="243">
        <f>+IF(I246=0,"",'Ark1'!Y1743)</f>
        <v>33.523919429290807</v>
      </c>
      <c r="Z246" s="243">
        <f>+IF(I246=0,"",'Ark1'!Z1743)</f>
        <v>2.3499790180444826</v>
      </c>
      <c r="AA246" s="241">
        <f>+IF(I246=0,"",'Ark1'!AA1743)</f>
        <v>4.9719144574663581</v>
      </c>
      <c r="AB246" s="242">
        <f>+IF(I246=0,"",'Ark1'!AC1743)</f>
        <v>1.2051143510981883</v>
      </c>
      <c r="AC246" s="243">
        <f>+IF(I246=0,"",'Ark1'!AE1743)</f>
        <v>43.144772852674492</v>
      </c>
      <c r="AD246" s="241">
        <f t="shared" si="19"/>
        <v>2.558322259523464</v>
      </c>
      <c r="AE246" s="241">
        <f t="shared" si="20"/>
        <v>50.168421052631579</v>
      </c>
      <c r="AF246" s="221"/>
      <c r="AG246" s="224"/>
      <c r="AI246" s="30"/>
      <c r="AJ246" s="28"/>
      <c r="AK246" s="225"/>
      <c r="AL246" s="29"/>
      <c r="AP246" s="29"/>
    </row>
    <row r="247" spans="1:42">
      <c r="A247" s="221"/>
      <c r="B247" s="302">
        <f>+'Ark1'!C1744</f>
        <v>2024</v>
      </c>
      <c r="C247" s="240">
        <f>+'Ark1'!L1744</f>
        <v>9</v>
      </c>
      <c r="D247" s="240" t="str">
        <f>VLOOKUP(C247,Klasse!$C$10:$D$26,2)</f>
        <v>R+</v>
      </c>
      <c r="E247" s="240">
        <f>+'Ark1'!H1744</f>
        <v>2</v>
      </c>
      <c r="F247" s="240">
        <f>+'Ark1'!J1744</f>
        <v>160</v>
      </c>
      <c r="G247" s="240" t="str">
        <f>VLOOKUP(F247,RNR!$A$1:$B$25,2)</f>
        <v>Oslo</v>
      </c>
      <c r="H247" s="240">
        <f>+IF(I247=0,"",'Ark1'!Q1744)</f>
        <v>331</v>
      </c>
      <c r="I247" s="376">
        <f>+'Ark1'!R1744</f>
        <v>9854</v>
      </c>
      <c r="J247" s="241">
        <f>+IF(I247=0,"",'Ark1'!AG1744)</f>
        <v>26.026094765199925</v>
      </c>
      <c r="K247" s="241"/>
      <c r="L247" s="241">
        <f>+IF(I247=0,"",'Ark1'!AH1744)</f>
        <v>28.687622479560702</v>
      </c>
      <c r="M247" s="241"/>
      <c r="N247" s="33">
        <f>+IF(I247=0,"",'Ark1'!U1744)</f>
        <v>22.677501522224443</v>
      </c>
      <c r="O247" s="33"/>
      <c r="P247" s="391">
        <f>+'Ark1'!AJ1744</f>
        <v>9851</v>
      </c>
      <c r="Q247" s="391"/>
      <c r="R247" s="272">
        <f>+IF(P247=0,"",'Ark1'!AK1744)</f>
        <v>98.825520251750746</v>
      </c>
      <c r="S247" s="101"/>
      <c r="T247" s="272">
        <f>+IF(P247=0,"",'Ark1'!AL1744)</f>
        <v>23.197110508034061</v>
      </c>
      <c r="U247" s="33"/>
      <c r="V247" s="242">
        <f>+IF(I247=0,"",'Ark1'!T1744)</f>
        <v>6.4376902780596721</v>
      </c>
      <c r="W247" s="243">
        <f>+IF(I247=0,"",'Ark1'!W1744)</f>
        <v>8.5751978891820606</v>
      </c>
      <c r="X247" s="243">
        <f>+IF(I247=0,"",'Ark1'!X1744)</f>
        <v>99.441851024964478</v>
      </c>
      <c r="Y247" s="243">
        <f>+IF(I247=0,"",'Ark1'!Y1744)</f>
        <v>28.627968337730874</v>
      </c>
      <c r="Z247" s="243">
        <f>+IF(I247=0,"",'Ark1'!Z1744)</f>
        <v>2.6588187538055621</v>
      </c>
      <c r="AA247" s="241">
        <f>+IF(I247=0,"",'Ark1'!AA1744)</f>
        <v>5.2083261674129373</v>
      </c>
      <c r="AB247" s="242">
        <f>+IF(I247=0,"",'Ark1'!AC1744)</f>
        <v>1.5003971408073771</v>
      </c>
      <c r="AC247" s="243">
        <f>+IF(I247=0,"",'Ark1'!AE1744)</f>
        <v>33.619314467467753</v>
      </c>
      <c r="AD247" s="241">
        <f t="shared" si="19"/>
        <v>2.5197223913582714</v>
      </c>
      <c r="AE247" s="241">
        <f t="shared" si="20"/>
        <v>29.770392749244714</v>
      </c>
      <c r="AF247" s="221"/>
      <c r="AG247" s="224"/>
      <c r="AI247" s="30"/>
      <c r="AJ247" s="28"/>
      <c r="AK247" s="225"/>
      <c r="AL247" s="29"/>
      <c r="AP247" s="29"/>
    </row>
    <row r="248" spans="1:42">
      <c r="A248" s="221"/>
      <c r="B248" s="302">
        <f>+'Ark1'!C1745</f>
        <v>2024</v>
      </c>
      <c r="C248" s="240">
        <f>+'Ark1'!L1745</f>
        <v>9</v>
      </c>
      <c r="D248" s="240" t="str">
        <f>VLOOKUP(C248,Klasse!$C$10:$D$26,2)</f>
        <v>R+</v>
      </c>
      <c r="E248" s="240">
        <f>+'Ark1'!H1745</f>
        <v>1</v>
      </c>
      <c r="F248" s="240">
        <f>+'Ark1'!J1745</f>
        <v>171</v>
      </c>
      <c r="G248" s="240" t="str">
        <f>VLOOKUP(F248,RNR!$A$1:$B$25,2)</f>
        <v>Prima</v>
      </c>
      <c r="H248" s="240">
        <f>+IF(I248=0,"",'Ark1'!Q1745)</f>
        <v>143</v>
      </c>
      <c r="I248" s="376">
        <f>+'Ark1'!R1745</f>
        <v>7690</v>
      </c>
      <c r="J248" s="241">
        <f>+IF(I248=0,"",'Ark1'!AG1745)</f>
        <v>33.975435186003359</v>
      </c>
      <c r="K248" s="241"/>
      <c r="L248" s="241">
        <f>+IF(I248=0,"",'Ark1'!AH1745)</f>
        <v>34.932253380296622</v>
      </c>
      <c r="M248" s="241"/>
      <c r="N248" s="33">
        <f>+IF(I248=0,"",'Ark1'!U1745)</f>
        <v>22.60159947984398</v>
      </c>
      <c r="O248" s="33"/>
      <c r="P248" s="391">
        <f>+'Ark1'!AJ1745</f>
        <v>7682</v>
      </c>
      <c r="Q248" s="391"/>
      <c r="R248" s="272">
        <f>+IF(P248=0,"",'Ark1'!AK1745)</f>
        <v>98.428976828950553</v>
      </c>
      <c r="S248" s="101"/>
      <c r="T248" s="272">
        <f>+IF(P248=0,"",'Ark1'!AL1745)</f>
        <v>23.401371638229357</v>
      </c>
      <c r="U248" s="33"/>
      <c r="V248" s="242">
        <f>+IF(I248=0,"",'Ark1'!T1745)</f>
        <v>6.2176853055916785</v>
      </c>
      <c r="W248" s="243">
        <f>+IF(I248=0,"",'Ark1'!W1745)</f>
        <v>5.9167750325097508</v>
      </c>
      <c r="X248" s="243">
        <f>+IF(I248=0,"",'Ark1'!X1745)</f>
        <v>99.089726918075442</v>
      </c>
      <c r="Y248" s="243">
        <f>+IF(I248=0,"",'Ark1'!Y1745)</f>
        <v>27.165149544863457</v>
      </c>
      <c r="Z248" s="243">
        <f>+IF(I248=0,"",'Ark1'!Z1745)</f>
        <v>2.7048114434330297</v>
      </c>
      <c r="AA248" s="241">
        <f>+IF(I248=0,"",'Ark1'!AA1745)</f>
        <v>5.2060419326214227</v>
      </c>
      <c r="AB248" s="242">
        <f>+IF(I248=0,"",'Ark1'!AC1745)</f>
        <v>1.3593386863826171</v>
      </c>
      <c r="AC248" s="243">
        <f>+IF(I248=0,"",'Ark1'!AE1745)</f>
        <v>28.987703732797151</v>
      </c>
      <c r="AD248" s="241">
        <f t="shared" si="19"/>
        <v>2.5112888310937755</v>
      </c>
      <c r="AE248" s="241">
        <f t="shared" si="20"/>
        <v>53.776223776223773</v>
      </c>
      <c r="AF248" s="221"/>
      <c r="AG248" s="224"/>
      <c r="AI248" s="30"/>
      <c r="AJ248" s="28"/>
      <c r="AK248" s="225"/>
      <c r="AL248" s="29"/>
      <c r="AP248" s="29"/>
    </row>
    <row r="249" spans="1:42">
      <c r="A249" s="221"/>
      <c r="B249" s="302">
        <f>+'Ark1'!C1746</f>
        <v>2024</v>
      </c>
      <c r="C249" s="240">
        <f>+'Ark1'!L1746</f>
        <v>9</v>
      </c>
      <c r="D249" s="240" t="str">
        <f>VLOOKUP(C249,Klasse!$C$10:$D$26,2)</f>
        <v>R+</v>
      </c>
      <c r="E249" s="240">
        <f>+'Ark1'!H1746</f>
        <v>2</v>
      </c>
      <c r="F249" s="240">
        <f>+'Ark1'!J1746</f>
        <v>175</v>
      </c>
      <c r="G249" s="240" t="str">
        <f>VLOOKUP(F249,RNR!$A$1:$B$25,2)</f>
        <v>Ole Ringdal</v>
      </c>
      <c r="H249" s="240">
        <f>+IF(I249=0,"",'Ark1'!Q1746)</f>
        <v>243</v>
      </c>
      <c r="I249" s="376">
        <f>+'Ark1'!R1746</f>
        <v>3118</v>
      </c>
      <c r="J249" s="241">
        <f>+IF(I249=0,"",'Ark1'!AG1746)</f>
        <v>17.940161104718062</v>
      </c>
      <c r="K249" s="241"/>
      <c r="L249" s="241">
        <f>+IF(I249=0,"",'Ark1'!AH1746)</f>
        <v>22.501797447936557</v>
      </c>
      <c r="M249" s="241"/>
      <c r="N249" s="33">
        <f>+IF(I249=0,"",'Ark1'!U1746)</f>
        <v>23.086209108402844</v>
      </c>
      <c r="O249" s="33"/>
      <c r="P249" s="391">
        <f>+'Ark1'!AJ1746</f>
        <v>2882</v>
      </c>
      <c r="Q249" s="391"/>
      <c r="R249" s="272">
        <f>+IF(P249=0,"",'Ark1'!AK1746)</f>
        <v>98.138514920194069</v>
      </c>
      <c r="S249" s="101"/>
      <c r="T249" s="272">
        <f>+IF(P249=0,"",'Ark1'!AL1746)</f>
        <v>23.530635086342048</v>
      </c>
      <c r="U249" s="33"/>
      <c r="V249" s="242">
        <f>+IF(I249=0,"",'Ark1'!T1746)</f>
        <v>6.0484284797947412</v>
      </c>
      <c r="W249" s="243">
        <f>+IF(I249=0,"",'Ark1'!W1746)</f>
        <v>6.0295060936497764</v>
      </c>
      <c r="X249" s="243">
        <f>+IF(I249=0,"",'Ark1'!X1746)</f>
        <v>99.166132135984626</v>
      </c>
      <c r="Y249" s="243">
        <f>+IF(I249=0,"",'Ark1'!Y1746)</f>
        <v>32.456703014753046</v>
      </c>
      <c r="Z249" s="243">
        <f>+IF(I249=0,"",'Ark1'!Z1746)</f>
        <v>2.6940346375881976</v>
      </c>
      <c r="AA249" s="241">
        <f>+IF(I249=0,"",'Ark1'!AA1746)</f>
        <v>5.8567129236950004</v>
      </c>
      <c r="AB249" s="242">
        <f>+IF(I249=0,"",'Ark1'!AC1746)</f>
        <v>1.5267223419933615</v>
      </c>
      <c r="AC249" s="243">
        <f>+IF(I249=0,"",'Ark1'!AE1746)</f>
        <v>47.610343409097567</v>
      </c>
      <c r="AD249" s="241">
        <f t="shared" si="19"/>
        <v>2.5651343453780937</v>
      </c>
      <c r="AE249" s="241">
        <f t="shared" si="20"/>
        <v>12.831275720164609</v>
      </c>
      <c r="AF249" s="221"/>
      <c r="AG249" s="224"/>
      <c r="AI249" s="30"/>
      <c r="AJ249" s="28"/>
      <c r="AK249" s="225"/>
      <c r="AL249" s="29"/>
      <c r="AP249" s="29"/>
    </row>
    <row r="250" spans="1:42">
      <c r="A250" s="221"/>
      <c r="B250" s="302">
        <f>+'Ark1'!C1747</f>
        <v>2024</v>
      </c>
      <c r="C250" s="240">
        <f>+'Ark1'!L1747</f>
        <v>9</v>
      </c>
      <c r="D250" s="240" t="str">
        <f>VLOOKUP(C250,Klasse!$C$10:$D$26,2)</f>
        <v>R+</v>
      </c>
      <c r="E250" s="240">
        <f>+'Ark1'!H1747</f>
        <v>2</v>
      </c>
      <c r="F250" s="240">
        <f>+'Ark1'!J1747</f>
        <v>177</v>
      </c>
      <c r="G250" s="240" t="str">
        <f>VLOOKUP(F250,RNR!$A$1:$B$25,2)</f>
        <v>Slakthuset</v>
      </c>
      <c r="H250" s="240">
        <f>+IF(I250=0,"",'Ark1'!Q1747)</f>
        <v>256</v>
      </c>
      <c r="I250" s="376">
        <f>+'Ark1'!R1747</f>
        <v>10488</v>
      </c>
      <c r="J250" s="241">
        <f>+IF(I250=0,"",'Ark1'!AG1747)</f>
        <v>25.909730971614913</v>
      </c>
      <c r="K250" s="241"/>
      <c r="L250" s="241">
        <f>+IF(I250=0,"",'Ark1'!AH1747)</f>
        <v>28.774502027130076</v>
      </c>
      <c r="M250" s="241"/>
      <c r="N250" s="33">
        <f>+IF(I250=0,"",'Ark1'!U1747)</f>
        <v>22.671863081617023</v>
      </c>
      <c r="O250" s="33"/>
      <c r="P250" s="391">
        <f>+'Ark1'!AJ1747</f>
        <v>10487</v>
      </c>
      <c r="Q250" s="391"/>
      <c r="R250" s="272">
        <f>+IF(P250=0,"",'Ark1'!AK1747)</f>
        <v>98.801649661485627</v>
      </c>
      <c r="S250" s="101"/>
      <c r="T250" s="272">
        <f>+IF(P250=0,"",'Ark1'!AL1747)</f>
        <v>23.237567302678979</v>
      </c>
      <c r="U250" s="33"/>
      <c r="V250" s="242">
        <f>+IF(I250=0,"",'Ark1'!T1747)</f>
        <v>6.3652745995423343</v>
      </c>
      <c r="W250" s="243">
        <f>+IF(I250=0,"",'Ark1'!W1747)</f>
        <v>3.54691075514874</v>
      </c>
      <c r="X250" s="243">
        <f>+IF(I250=0,"",'Ark1'!X1747)</f>
        <v>99.63768115942031</v>
      </c>
      <c r="Y250" s="243">
        <f>+IF(I250=0,"",'Ark1'!Y1747)</f>
        <v>29.862700228832953</v>
      </c>
      <c r="Z250" s="243">
        <f>+IF(I250=0,"",'Ark1'!Z1747)</f>
        <v>2.2406559877955763</v>
      </c>
      <c r="AA250" s="241">
        <f>+IF(I250=0,"",'Ark1'!AA1747)</f>
        <v>4.8658893313626317</v>
      </c>
      <c r="AB250" s="242">
        <f>+IF(I250=0,"",'Ark1'!AC1747)</f>
        <v>1.232955224621852</v>
      </c>
      <c r="AC250" s="243">
        <f>+IF(I250=0,"",'Ark1'!AE1747)</f>
        <v>31.503776989404106</v>
      </c>
      <c r="AD250" s="241">
        <f t="shared" si="19"/>
        <v>2.5190958979574471</v>
      </c>
      <c r="AE250" s="241">
        <f t="shared" si="20"/>
        <v>40.96875</v>
      </c>
      <c r="AF250" s="221"/>
      <c r="AG250" s="224"/>
      <c r="AI250" s="30"/>
      <c r="AJ250" s="28"/>
      <c r="AK250" s="225"/>
      <c r="AL250" s="29"/>
      <c r="AP250" s="29"/>
    </row>
    <row r="251" spans="1:42">
      <c r="A251" s="221"/>
      <c r="B251" s="302">
        <f>+'Ark1'!C1748</f>
        <v>2024</v>
      </c>
      <c r="C251" s="240">
        <f>+'Ark1'!L1748</f>
        <v>9</v>
      </c>
      <c r="D251" s="240" t="str">
        <f>VLOOKUP(C251,Klasse!$C$10:$D$26,2)</f>
        <v>R+</v>
      </c>
      <c r="E251" s="240">
        <f>+'Ark1'!H1748</f>
        <v>2</v>
      </c>
      <c r="F251" s="240">
        <f>+'Ark1'!J1748</f>
        <v>178</v>
      </c>
      <c r="G251" s="240" t="str">
        <f>VLOOKUP(F251,RNR!$A$1:$B$25,2)</f>
        <v>Røros</v>
      </c>
      <c r="H251" s="240">
        <f>+IF(I251=0,"",'Ark1'!Q1748)</f>
        <v>125</v>
      </c>
      <c r="I251" s="376">
        <f>+'Ark1'!R1748</f>
        <v>3960</v>
      </c>
      <c r="J251" s="241">
        <f>+IF(I251=0,"",'Ark1'!AG1748)</f>
        <v>23.937617119023152</v>
      </c>
      <c r="K251" s="241"/>
      <c r="L251" s="241">
        <f>+IF(I251=0,"",'Ark1'!AH1748)</f>
        <v>27.17599701282122</v>
      </c>
      <c r="M251" s="241"/>
      <c r="N251" s="33">
        <f>+IF(I251=0,"",'Ark1'!U1748)</f>
        <v>22.936843434343473</v>
      </c>
      <c r="O251" s="33"/>
      <c r="P251" s="391">
        <f>+'Ark1'!AJ1748</f>
        <v>3951</v>
      </c>
      <c r="Q251" s="391"/>
      <c r="R251" s="272">
        <f>+IF(P251=0,"",'Ark1'!AK1748)</f>
        <v>99.344039483674976</v>
      </c>
      <c r="S251" s="101"/>
      <c r="T251" s="272">
        <f>+IF(P251=0,"",'Ark1'!AL1748)</f>
        <v>23.074849560859153</v>
      </c>
      <c r="U251" s="33"/>
      <c r="V251" s="242">
        <f>+IF(I251=0,"",'Ark1'!T1748)</f>
        <v>6.2712121212121197</v>
      </c>
      <c r="W251" s="243">
        <f>+IF(I251=0,"",'Ark1'!W1748)</f>
        <v>5.1767676767676756</v>
      </c>
      <c r="X251" s="243">
        <f>+IF(I251=0,"",'Ark1'!X1748)</f>
        <v>99.065656565656553</v>
      </c>
      <c r="Y251" s="243">
        <f>+IF(I251=0,"",'Ark1'!Y1748)</f>
        <v>30.757575757575754</v>
      </c>
      <c r="Z251" s="243">
        <f>+IF(I251=0,"",'Ark1'!Z1748)</f>
        <v>2.5757575757575757</v>
      </c>
      <c r="AA251" s="241">
        <f>+IF(I251=0,"",'Ark1'!AA1748)</f>
        <v>5.3882976112313745</v>
      </c>
      <c r="AB251" s="242">
        <f>+IF(I251=0,"",'Ark1'!AC1748)</f>
        <v>1.3364280545183038</v>
      </c>
      <c r="AC251" s="243">
        <f>+IF(I251=0,"",'Ark1'!AE1748)</f>
        <v>40.021152697070931</v>
      </c>
      <c r="AD251" s="241">
        <f t="shared" si="19"/>
        <v>2.5485381593714971</v>
      </c>
      <c r="AE251" s="241">
        <f t="shared" si="20"/>
        <v>31.68</v>
      </c>
      <c r="AF251" s="221"/>
      <c r="AG251" s="224"/>
      <c r="AI251" s="30"/>
      <c r="AJ251" s="28"/>
      <c r="AK251" s="225"/>
      <c r="AL251" s="29"/>
      <c r="AP251" s="29"/>
    </row>
    <row r="252" spans="1:42">
      <c r="A252" s="221"/>
      <c r="B252" s="302">
        <f>+'Ark1'!C1749</f>
        <v>2024</v>
      </c>
      <c r="C252" s="240">
        <f>+'Ark1'!L1749</f>
        <v>9</v>
      </c>
      <c r="D252" s="240" t="str">
        <f>VLOOKUP(C252,Klasse!$C$10:$D$26,2)</f>
        <v>R+</v>
      </c>
      <c r="E252" s="240">
        <f>+'Ark1'!H1749</f>
        <v>2</v>
      </c>
      <c r="F252" s="240">
        <f>+'Ark1'!J1749</f>
        <v>181</v>
      </c>
      <c r="G252" s="240" t="str">
        <f>VLOOKUP(F252,RNR!$A$1:$B$25,2)</f>
        <v>Horns</v>
      </c>
      <c r="H252" s="240">
        <f>+IF(I252=0,"",'Ark1'!Q1749)</f>
        <v>213</v>
      </c>
      <c r="I252" s="376">
        <f>+'Ark1'!R1749</f>
        <v>7054</v>
      </c>
      <c r="J252" s="241">
        <f>+IF(I252=0,"",'Ark1'!AG1749)</f>
        <v>24.115414857611711</v>
      </c>
      <c r="K252" s="241"/>
      <c r="L252" s="241">
        <f>+IF(I252=0,"",'Ark1'!AH1749)</f>
        <v>27.906735454324487</v>
      </c>
      <c r="M252" s="241"/>
      <c r="N252" s="33">
        <f>+IF(I252=0,"",'Ark1'!U1749)</f>
        <v>22.91609016161043</v>
      </c>
      <c r="O252" s="33"/>
      <c r="P252" s="391">
        <f>+'Ark1'!AJ1749</f>
        <v>6752</v>
      </c>
      <c r="Q252" s="391"/>
      <c r="R252" s="272">
        <f>+IF(P252=0,"",'Ark1'!AK1749)</f>
        <v>99.05688684834125</v>
      </c>
      <c r="S252" s="101"/>
      <c r="T252" s="272">
        <f>+IF(P252=0,"",'Ark1'!AL1749)</f>
        <v>23.061385271330625</v>
      </c>
      <c r="U252" s="33"/>
      <c r="V252" s="242">
        <f>+IF(I252=0,"",'Ark1'!T1749)</f>
        <v>6.5800963992061234</v>
      </c>
      <c r="W252" s="243">
        <f>+IF(I252=0,"",'Ark1'!W1749)</f>
        <v>3.1046214913524244</v>
      </c>
      <c r="X252" s="243">
        <f>+IF(I252=0,"",'Ark1'!X1749)</f>
        <v>99.362064077119371</v>
      </c>
      <c r="Y252" s="243">
        <f>+IF(I252=0,"",'Ark1'!Y1749)</f>
        <v>32.208675928551173</v>
      </c>
      <c r="Z252" s="243">
        <f>+IF(I252=0,"",'Ark1'!Z1749)</f>
        <v>2.1973348454777435</v>
      </c>
      <c r="AA252" s="241">
        <f>+IF(I252=0,"",'Ark1'!AA1749)</f>
        <v>5.0045259324082956</v>
      </c>
      <c r="AB252" s="242">
        <f>+IF(I252=0,"",'Ark1'!AC1749)</f>
        <v>1.1789336446473584</v>
      </c>
      <c r="AC252" s="243">
        <f>+IF(I252=0,"",'Ark1'!AE1749)</f>
        <v>32.085774177035958</v>
      </c>
      <c r="AD252" s="241">
        <f t="shared" si="19"/>
        <v>2.5462322401789366</v>
      </c>
      <c r="AE252" s="241">
        <f t="shared" si="20"/>
        <v>33.117370892018776</v>
      </c>
      <c r="AF252" s="221"/>
      <c r="AG252" s="224"/>
      <c r="AI252" s="30"/>
      <c r="AJ252" s="28"/>
      <c r="AK252" s="225"/>
      <c r="AL252" s="29"/>
      <c r="AP252" s="29"/>
    </row>
    <row r="253" spans="1:42">
      <c r="A253" s="221"/>
      <c r="B253" s="302">
        <f>+'Ark1'!C1750</f>
        <v>2024</v>
      </c>
      <c r="C253" s="240">
        <f>+'Ark1'!L1750</f>
        <v>9</v>
      </c>
      <c r="D253" s="240" t="str">
        <f>VLOOKUP(C253,Klasse!$C$10:$D$26,2)</f>
        <v>R+</v>
      </c>
      <c r="E253" s="240">
        <f>+'Ark1'!H1750</f>
        <v>1</v>
      </c>
      <c r="F253" s="240">
        <f>+'Ark1'!J1750</f>
        <v>262</v>
      </c>
      <c r="G253" s="240" t="str">
        <f>VLOOKUP(F253,RNR!$A$1:$B$25,2)</f>
        <v>Strilalam</v>
      </c>
      <c r="H253" s="240" t="str">
        <f>+IF(I253=0,"",'Ark1'!Q1750)</f>
        <v/>
      </c>
      <c r="I253" s="376">
        <f>+'Ark1'!R1750</f>
        <v>0</v>
      </c>
      <c r="J253" s="241" t="str">
        <f>+IF(I253=0,"",'Ark1'!AG1750)</f>
        <v/>
      </c>
      <c r="K253" s="241"/>
      <c r="L253" s="241" t="str">
        <f>+IF(I253=0,"",'Ark1'!AH1750)</f>
        <v/>
      </c>
      <c r="M253" s="241"/>
      <c r="N253" s="33" t="str">
        <f>+IF(I253=0,"",'Ark1'!U1750)</f>
        <v/>
      </c>
      <c r="O253" s="33"/>
      <c r="P253" s="391">
        <f>+'Ark1'!AJ1750</f>
        <v>0</v>
      </c>
      <c r="Q253" s="391"/>
      <c r="R253" s="272" t="str">
        <f>+IF(P253=0,"",'Ark1'!AK1750)</f>
        <v/>
      </c>
      <c r="S253" s="101"/>
      <c r="T253" s="272" t="str">
        <f>+IF(P253=0,"",'Ark1'!AL1750)</f>
        <v/>
      </c>
      <c r="U253" s="33"/>
      <c r="V253" s="242" t="str">
        <f>+IF(I253=0,"",'Ark1'!T1750)</f>
        <v/>
      </c>
      <c r="W253" s="243" t="str">
        <f>+IF(I253=0,"",'Ark1'!W1750)</f>
        <v/>
      </c>
      <c r="X253" s="243" t="str">
        <f>+IF(I253=0,"",'Ark1'!X1750)</f>
        <v/>
      </c>
      <c r="Y253" s="243" t="str">
        <f>+IF(I253=0,"",'Ark1'!Y1750)</f>
        <v/>
      </c>
      <c r="Z253" s="243" t="str">
        <f>+IF(I253=0,"",'Ark1'!Z1750)</f>
        <v/>
      </c>
      <c r="AA253" s="241" t="str">
        <f>+IF(I253=0,"",'Ark1'!AA1750)</f>
        <v/>
      </c>
      <c r="AB253" s="242" t="str">
        <f>+IF(I253=0,"",'Ark1'!AC1750)</f>
        <v/>
      </c>
      <c r="AC253" s="243" t="str">
        <f>+IF(I253=0,"",'Ark1'!AE1750)</f>
        <v/>
      </c>
      <c r="AD253" s="241" t="str">
        <f t="shared" si="19"/>
        <v/>
      </c>
      <c r="AE253" s="241" t="str">
        <f t="shared" si="20"/>
        <v/>
      </c>
      <c r="AF253" s="221"/>
      <c r="AG253" s="224"/>
      <c r="AI253" s="30"/>
      <c r="AJ253" s="28"/>
      <c r="AK253" s="225"/>
      <c r="AL253" s="29"/>
      <c r="AP253" s="29"/>
    </row>
    <row r="254" spans="1:42">
      <c r="A254" s="221"/>
      <c r="B254" s="302">
        <f>+'Ark1'!C1751</f>
        <v>2024</v>
      </c>
      <c r="C254" s="240">
        <f>+'Ark1'!L1751</f>
        <v>9</v>
      </c>
      <c r="D254" s="240" t="str">
        <f>VLOOKUP(C254,Klasse!$C$10:$D$26,2)</f>
        <v>R+</v>
      </c>
      <c r="E254" s="240">
        <f>+'Ark1'!H1751</f>
        <v>2</v>
      </c>
      <c r="F254" s="240">
        <f>+'Ark1'!J1751</f>
        <v>267</v>
      </c>
      <c r="G254" s="240" t="str">
        <f>VLOOKUP(F254,RNR!$A$1:$B$25,2)</f>
        <v>Dalpro</v>
      </c>
      <c r="H254" s="240">
        <f>+IF(I254=0,"",'Ark1'!Q1751)</f>
        <v>3</v>
      </c>
      <c r="I254" s="376">
        <f>+'Ark1'!R1751</f>
        <v>5</v>
      </c>
      <c r="J254" s="241">
        <f>+IF(I254=0,"",'Ark1'!AG1751)</f>
        <v>0.29515938606847703</v>
      </c>
      <c r="K254" s="241"/>
      <c r="L254" s="241">
        <f>+IF(I254=0,"",'Ark1'!AH1751)</f>
        <v>0.4894441166662391</v>
      </c>
      <c r="M254" s="241"/>
      <c r="N254" s="33">
        <f>+IF(I254=0,"",'Ark1'!U1751)</f>
        <v>19.079999999999998</v>
      </c>
      <c r="O254" s="33"/>
      <c r="P254" s="391">
        <f>+'Ark1'!AJ1751</f>
        <v>5</v>
      </c>
      <c r="Q254" s="391"/>
      <c r="R254" s="272">
        <f>+IF(P254=0,"",'Ark1'!AK1751)</f>
        <v>91.42</v>
      </c>
      <c r="S254" s="101"/>
      <c r="T254" s="272">
        <f>+IF(P254=0,"",'Ark1'!AL1751)</f>
        <v>27.730100539565761</v>
      </c>
      <c r="U254" s="33"/>
      <c r="V254" s="242">
        <f>+IF(I254=0,"",'Ark1'!T1751)</f>
        <v>8.1999999999999993</v>
      </c>
      <c r="W254" s="243">
        <f>+IF(I254=0,"",'Ark1'!W1751)</f>
        <v>20</v>
      </c>
      <c r="X254" s="243">
        <f>+IF(I254=0,"",'Ark1'!X1751)</f>
        <v>100</v>
      </c>
      <c r="Y254" s="243">
        <f>+IF(I254=0,"",'Ark1'!Y1751)</f>
        <v>20</v>
      </c>
      <c r="Z254" s="243">
        <f>+IF(I254=0,"",'Ark1'!Z1751)</f>
        <v>0</v>
      </c>
      <c r="AA254" s="241">
        <f>+IF(I254=0,"",'Ark1'!AA1751)</f>
        <v>2.4432764886520704</v>
      </c>
      <c r="AB254" s="242">
        <f>+IF(I254=0,"",'Ark1'!AC1751)</f>
        <v>0.40000000000000302</v>
      </c>
      <c r="AC254" s="243">
        <f>+IF(I254=0,"",'Ark1'!AE1751)</f>
        <v>98.638038355191583</v>
      </c>
      <c r="AD254" s="241">
        <f t="shared" si="19"/>
        <v>2.1199999999999997</v>
      </c>
      <c r="AE254" s="241">
        <f t="shared" si="20"/>
        <v>1.6666666666666667</v>
      </c>
      <c r="AF254" s="221"/>
      <c r="AG254" s="224"/>
      <c r="AI254" s="30"/>
      <c r="AJ254" s="28"/>
      <c r="AK254" s="225"/>
      <c r="AL254" s="29"/>
      <c r="AP254" s="29"/>
    </row>
    <row r="255" spans="1:42">
      <c r="A255" s="221"/>
      <c r="B255" s="302">
        <f>+'Ark1'!C1752</f>
        <v>2024</v>
      </c>
      <c r="C255" s="240">
        <f>+'Ark1'!L1752</f>
        <v>9</v>
      </c>
      <c r="D255" s="240" t="str">
        <f>VLOOKUP(C255,Klasse!$C$10:$D$26,2)</f>
        <v>R+</v>
      </c>
      <c r="E255" s="240">
        <f>+'Ark1'!H1752</f>
        <v>1</v>
      </c>
      <c r="F255" s="240">
        <f>+'Ark1'!J1752</f>
        <v>309</v>
      </c>
      <c r="G255" s="240" t="str">
        <f>VLOOKUP(F255,RNR!$A$1:$B$25,2)</f>
        <v>Malvik</v>
      </c>
      <c r="H255" s="240">
        <f>+IF(I255=0,"",'Ark1'!Q1752)</f>
        <v>876</v>
      </c>
      <c r="I255" s="376">
        <f>+'Ark1'!R1752</f>
        <v>26334</v>
      </c>
      <c r="J255" s="241">
        <f>+IF(I255=0,"",'Ark1'!AG1752)</f>
        <v>25.731874145006842</v>
      </c>
      <c r="K255" s="241"/>
      <c r="L255" s="241">
        <f>+IF(I255=0,"",'Ark1'!AH1752)</f>
        <v>29.343353874137449</v>
      </c>
      <c r="M255" s="241"/>
      <c r="N255" s="33">
        <f>+IF(I255=0,"",'Ark1'!U1752)</f>
        <v>22.552092352092224</v>
      </c>
      <c r="O255" s="33"/>
      <c r="P255" s="391">
        <f>+'Ark1'!AJ1752</f>
        <v>26332</v>
      </c>
      <c r="Q255" s="391"/>
      <c r="R255" s="272">
        <f>+IF(P255=0,"",'Ark1'!AK1752)</f>
        <v>98.285622056812315</v>
      </c>
      <c r="S255" s="101"/>
      <c r="T255" s="272">
        <f>+IF(P255=0,"",'Ark1'!AL1752)</f>
        <v>23.432344401144604</v>
      </c>
      <c r="U255" s="33"/>
      <c r="V255" s="242">
        <f>+IF(I255=0,"",'Ark1'!T1752)</f>
        <v>6.2738664843928014</v>
      </c>
      <c r="W255" s="243">
        <f>+IF(I255=0,"",'Ark1'!W1752)</f>
        <v>4.0669856459330154</v>
      </c>
      <c r="X255" s="243">
        <f>+IF(I255=0,"",'Ark1'!X1752)</f>
        <v>99.437988911673116</v>
      </c>
      <c r="Y255" s="243">
        <f>+IF(I255=0,"",'Ark1'!Y1752)</f>
        <v>25.567707146654513</v>
      </c>
      <c r="Z255" s="243">
        <f>+IF(I255=0,"",'Ark1'!Z1752)</f>
        <v>2.5632262474367735</v>
      </c>
      <c r="AA255" s="241">
        <f>+IF(I255=0,"",'Ark1'!AA1752)</f>
        <v>5.3362471381902319</v>
      </c>
      <c r="AB255" s="242">
        <f>+IF(I255=0,"",'Ark1'!AC1752)</f>
        <v>1.2103650185734631</v>
      </c>
      <c r="AC255" s="243">
        <f>+IF(I255=0,"",'Ark1'!AE1752)</f>
        <v>44.273610141073242</v>
      </c>
      <c r="AD255" s="241">
        <f t="shared" si="19"/>
        <v>2.5057880391213581</v>
      </c>
      <c r="AE255" s="241">
        <f t="shared" si="20"/>
        <v>30.061643835616437</v>
      </c>
      <c r="AF255" s="221"/>
      <c r="AG255" s="224"/>
      <c r="AI255" s="30"/>
      <c r="AJ255" s="28"/>
      <c r="AK255" s="225"/>
      <c r="AL255" s="29"/>
      <c r="AP255" s="29"/>
    </row>
    <row r="256" spans="1:42">
      <c r="A256" s="221"/>
      <c r="B256" s="302">
        <f>+'Ark1'!C1753</f>
        <v>2024</v>
      </c>
      <c r="C256" s="240">
        <f>+'Ark1'!L1753</f>
        <v>9</v>
      </c>
      <c r="D256" s="240" t="str">
        <f>VLOOKUP(C256,Klasse!$C$10:$D$26,2)</f>
        <v>R+</v>
      </c>
      <c r="E256" s="240">
        <f>+'Ark1'!H1753</f>
        <v>2</v>
      </c>
      <c r="F256" s="240">
        <f>+'Ark1'!J1753</f>
        <v>470</v>
      </c>
      <c r="G256" s="240" t="str">
        <f>VLOOKUP(F256,RNR!$A$1:$B$25,2)</f>
        <v>Jens Eide</v>
      </c>
      <c r="H256" s="240">
        <f>+IF(I256=0,"",'Ark1'!Q1753)</f>
        <v>138</v>
      </c>
      <c r="I256" s="376">
        <f>+'Ark1'!R1753</f>
        <v>1749</v>
      </c>
      <c r="J256" s="241">
        <f>+IF(I256=0,"",'Ark1'!AG1753)</f>
        <v>13.61513311536665</v>
      </c>
      <c r="K256" s="241"/>
      <c r="L256" s="241">
        <f>+IF(I256=0,"",'Ark1'!AH1753)</f>
        <v>18.138812140686561</v>
      </c>
      <c r="M256" s="241"/>
      <c r="N256" s="33">
        <f>+IF(I256=0,"",'Ark1'!U1753)</f>
        <v>23.005831903945101</v>
      </c>
      <c r="O256" s="33"/>
      <c r="P256" s="391">
        <f>+'Ark1'!AJ1753</f>
        <v>1732</v>
      </c>
      <c r="Q256" s="391"/>
      <c r="R256" s="272">
        <f>+IF(P256=0,"",'Ark1'!AK1753)</f>
        <v>99.420323325635053</v>
      </c>
      <c r="S256" s="101"/>
      <c r="T256" s="272">
        <f>+IF(P256=0,"",'Ark1'!AL1753)</f>
        <v>22.960653580612568</v>
      </c>
      <c r="U256" s="33"/>
      <c r="V256" s="242">
        <f>+IF(I256=0,"",'Ark1'!T1753)</f>
        <v>6.6838193253287592</v>
      </c>
      <c r="W256" s="243">
        <f>+IF(I256=0,"",'Ark1'!W1753)</f>
        <v>11.778158947970271</v>
      </c>
      <c r="X256" s="243">
        <f>+IF(I256=0,"",'Ark1'!X1753)</f>
        <v>97.655803316180666</v>
      </c>
      <c r="Y256" s="243">
        <f>+IF(I256=0,"",'Ark1'!Y1753)</f>
        <v>33.79073756432247</v>
      </c>
      <c r="Z256" s="243">
        <f>+IF(I256=0,"",'Ark1'!Z1753)</f>
        <v>2.801600914808462</v>
      </c>
      <c r="AA256" s="241">
        <f>+IF(I256=0,"",'Ark1'!AA1753)</f>
        <v>5.7910648883613236</v>
      </c>
      <c r="AB256" s="242">
        <f>+IF(I256=0,"",'Ark1'!AC1753)</f>
        <v>1.7444106750271124</v>
      </c>
      <c r="AC256" s="243">
        <f>+IF(I256=0,"",'Ark1'!AE1753)</f>
        <v>36.316976546035526</v>
      </c>
      <c r="AD256" s="241">
        <f t="shared" si="19"/>
        <v>2.5562035448827891</v>
      </c>
      <c r="AE256" s="241">
        <f t="shared" si="20"/>
        <v>12.673913043478262</v>
      </c>
      <c r="AF256" s="221"/>
      <c r="AG256" s="224"/>
      <c r="AI256" s="30"/>
      <c r="AJ256" s="28"/>
      <c r="AK256" s="225"/>
      <c r="AL256" s="29"/>
      <c r="AP256" s="29"/>
    </row>
    <row r="257" spans="1:60">
      <c r="A257" s="221"/>
      <c r="B257" s="302">
        <f>+'Ark1'!C1754</f>
        <v>2024</v>
      </c>
      <c r="C257" s="240">
        <f>+'Ark1'!L1754</f>
        <v>9</v>
      </c>
      <c r="D257" s="240" t="str">
        <f>VLOOKUP(C257,Klasse!$C$10:$D$26,2)</f>
        <v>R+</v>
      </c>
      <c r="E257" s="240">
        <f>+'Ark1'!H1754</f>
        <v>2</v>
      </c>
      <c r="F257" s="240">
        <f>+'Ark1'!J1754</f>
        <v>629</v>
      </c>
      <c r="G257" s="240" t="str">
        <f>VLOOKUP(F257,RNR!$A$1:$B$25,2)</f>
        <v>Bø</v>
      </c>
      <c r="H257" s="240" t="str">
        <f>+IF(I257=0,"",'Ark1'!Q1754)</f>
        <v/>
      </c>
      <c r="I257" s="376">
        <f>+'Ark1'!R1754</f>
        <v>0</v>
      </c>
      <c r="J257" s="241" t="str">
        <f>+IF(I257=0,"",'Ark1'!AG1754)</f>
        <v/>
      </c>
      <c r="K257" s="241"/>
      <c r="L257" s="241" t="str">
        <f>+IF(I257=0,"",'Ark1'!AH1754)</f>
        <v/>
      </c>
      <c r="M257" s="241"/>
      <c r="N257" s="33" t="str">
        <f>+IF(I257=0,"",'Ark1'!U1754)</f>
        <v/>
      </c>
      <c r="O257" s="33"/>
      <c r="P257" s="391">
        <f>+'Ark1'!AJ1754</f>
        <v>0</v>
      </c>
      <c r="Q257" s="391"/>
      <c r="R257" s="272" t="str">
        <f>+IF(P257=0,"",'Ark1'!AK1754)</f>
        <v/>
      </c>
      <c r="S257" s="101"/>
      <c r="T257" s="272" t="str">
        <f>+IF(P257=0,"",'Ark1'!AL1754)</f>
        <v/>
      </c>
      <c r="U257" s="33"/>
      <c r="V257" s="242" t="str">
        <f>+IF(I257=0,"",'Ark1'!T1754)</f>
        <v/>
      </c>
      <c r="W257" s="243" t="str">
        <f>+IF(I257=0,"",'Ark1'!W1754)</f>
        <v/>
      </c>
      <c r="X257" s="243" t="str">
        <f>+IF(I257=0,"",'Ark1'!X1754)</f>
        <v/>
      </c>
      <c r="Y257" s="243" t="str">
        <f>+IF(I257=0,"",'Ark1'!Y1754)</f>
        <v/>
      </c>
      <c r="Z257" s="243" t="str">
        <f>+IF(I257=0,"",'Ark1'!Z1754)</f>
        <v/>
      </c>
      <c r="AA257" s="241" t="str">
        <f>+IF(I257=0,"",'Ark1'!AA1754)</f>
        <v/>
      </c>
      <c r="AB257" s="242" t="str">
        <f>+IF(I257=0,"",'Ark1'!AC1754)</f>
        <v/>
      </c>
      <c r="AC257" s="243" t="str">
        <f>+IF(I257=0,"",'Ark1'!AE1754)</f>
        <v/>
      </c>
      <c r="AD257" s="241" t="str">
        <f t="shared" si="19"/>
        <v/>
      </c>
      <c r="AE257" s="241" t="str">
        <f t="shared" si="20"/>
        <v/>
      </c>
      <c r="AF257" s="221"/>
      <c r="AG257" s="224"/>
      <c r="AI257" s="30"/>
      <c r="AJ257" s="28"/>
      <c r="AK257" s="225"/>
      <c r="AL257" s="29"/>
      <c r="AP257" s="29"/>
    </row>
    <row r="258" spans="1:60">
      <c r="A258" s="221"/>
      <c r="B258" s="302">
        <f>+'Ark1'!C1755</f>
        <v>2024</v>
      </c>
      <c r="C258" s="240">
        <f>+'Ark1'!L1755</f>
        <v>9</v>
      </c>
      <c r="D258" s="240" t="str">
        <f>VLOOKUP(C258,Klasse!$C$10:$D$26,2)</f>
        <v>R+</v>
      </c>
      <c r="E258" s="240">
        <f>+'Ark1'!H1755</f>
        <v>1</v>
      </c>
      <c r="F258" s="240">
        <f>+'Ark1'!J1755</f>
        <v>643</v>
      </c>
      <c r="G258" s="240" t="str">
        <f>VLOOKUP(F258,RNR!$A$1:$B$25,2)</f>
        <v>Bjerka</v>
      </c>
      <c r="H258" s="240">
        <f>+IF(I258=0,"",'Ark1'!Q1755)</f>
        <v>465</v>
      </c>
      <c r="I258" s="376">
        <f>+'Ark1'!R1755</f>
        <v>12084</v>
      </c>
      <c r="J258" s="241">
        <f>+IF(I258=0,"",'Ark1'!AG1755)</f>
        <v>22.0454628379611</v>
      </c>
      <c r="K258" s="241"/>
      <c r="L258" s="241">
        <f>+IF(I258=0,"",'Ark1'!AH1755)</f>
        <v>26.014875362980785</v>
      </c>
      <c r="M258" s="241"/>
      <c r="N258" s="33">
        <f>+IF(I258=0,"",'Ark1'!U1755)</f>
        <v>22.287934458788577</v>
      </c>
      <c r="O258" s="33"/>
      <c r="P258" s="391">
        <f>+'Ark1'!AJ1755</f>
        <v>11528</v>
      </c>
      <c r="Q258" s="391"/>
      <c r="R258" s="272">
        <f>+IF(P258=0,"",'Ark1'!AK1755)</f>
        <v>97.317210270645319</v>
      </c>
      <c r="S258" s="101"/>
      <c r="T258" s="272">
        <f>+IF(P258=0,"",'Ark1'!AL1755)</f>
        <v>23.421956969770889</v>
      </c>
      <c r="U258" s="33"/>
      <c r="V258" s="242">
        <f>+IF(I258=0,"",'Ark1'!T1755)</f>
        <v>6.3176100628930802</v>
      </c>
      <c r="W258" s="243">
        <f>+IF(I258=0,"",'Ark1'!W1755)</f>
        <v>5.759682224428996</v>
      </c>
      <c r="X258" s="243">
        <f>+IF(I258=0,"",'Ark1'!X1755)</f>
        <v>98.791790797749101</v>
      </c>
      <c r="Y258" s="243">
        <f>+IF(I258=0,"",'Ark1'!Y1755)</f>
        <v>24.834491890102619</v>
      </c>
      <c r="Z258" s="243">
        <f>+IF(I258=0,"",'Ark1'!Z1755)</f>
        <v>2.3419397550479975</v>
      </c>
      <c r="AA258" s="241">
        <f>+IF(I258=0,"",'Ark1'!AA1755)</f>
        <v>5.4582651209053763</v>
      </c>
      <c r="AB258" s="242">
        <f>+IF(I258=0,"",'Ark1'!AC1755)</f>
        <v>1.4110212078286064</v>
      </c>
      <c r="AC258" s="243">
        <f>+IF(I258=0,"",'Ark1'!AE1755)</f>
        <v>33.292983980098725</v>
      </c>
      <c r="AD258" s="241">
        <f t="shared" si="19"/>
        <v>2.4764371620876195</v>
      </c>
      <c r="AE258" s="241">
        <f t="shared" si="20"/>
        <v>25.987096774193549</v>
      </c>
      <c r="AF258" s="221"/>
      <c r="AG258" s="224"/>
      <c r="AI258" s="30"/>
      <c r="AJ258" s="28"/>
      <c r="AK258" s="225"/>
      <c r="AL258" s="29"/>
      <c r="AP258" s="29"/>
    </row>
    <row r="259" spans="1:60">
      <c r="A259" s="221"/>
      <c r="B259" s="302">
        <f>+'Ark1'!C1756</f>
        <v>2024</v>
      </c>
      <c r="C259" s="240">
        <f>+'Ark1'!L1756</f>
        <v>9</v>
      </c>
      <c r="D259" s="240" t="str">
        <f>VLOOKUP(C259,Klasse!$C$10:$D$26,2)</f>
        <v>R+</v>
      </c>
      <c r="E259" s="240">
        <f>+'Ark1'!H1756</f>
        <v>2</v>
      </c>
      <c r="F259" s="240">
        <f>+'Ark1'!J1756</f>
        <v>704</v>
      </c>
      <c r="G259" s="240" t="str">
        <f>VLOOKUP(F259,RNR!$A$1:$B$25,2)</f>
        <v>Øre Vilt</v>
      </c>
      <c r="H259" s="240" t="str">
        <f>+IF(I259=0,"",'Ark1'!Q1756)</f>
        <v/>
      </c>
      <c r="I259" s="376">
        <f>+'Ark1'!R1756</f>
        <v>0</v>
      </c>
      <c r="J259" s="241" t="str">
        <f>+IF(I259=0,"",'Ark1'!AG1756)</f>
        <v/>
      </c>
      <c r="K259" s="241"/>
      <c r="L259" s="241" t="str">
        <f>+IF(I259=0,"",'Ark1'!AH1756)</f>
        <v/>
      </c>
      <c r="M259" s="241"/>
      <c r="N259" s="33" t="str">
        <f>+IF(I259=0,"",'Ark1'!U1756)</f>
        <v/>
      </c>
      <c r="O259" s="33"/>
      <c r="P259" s="391">
        <f>+'Ark1'!AJ1756</f>
        <v>0</v>
      </c>
      <c r="Q259" s="391"/>
      <c r="R259" s="272" t="str">
        <f>+IF(P259=0,"",'Ark1'!AK1756)</f>
        <v/>
      </c>
      <c r="S259" s="101"/>
      <c r="T259" s="272" t="str">
        <f>+IF(P259=0,"",'Ark1'!AL1756)</f>
        <v/>
      </c>
      <c r="U259" s="33"/>
      <c r="V259" s="242" t="str">
        <f>+IF(I259=0,"",'Ark1'!T1756)</f>
        <v/>
      </c>
      <c r="W259" s="243" t="str">
        <f>+IF(I259=0,"",'Ark1'!W1756)</f>
        <v/>
      </c>
      <c r="X259" s="243" t="str">
        <f>+IF(I259=0,"",'Ark1'!X1756)</f>
        <v/>
      </c>
      <c r="Y259" s="243" t="str">
        <f>+IF(I259=0,"",'Ark1'!Y1756)</f>
        <v/>
      </c>
      <c r="Z259" s="243" t="str">
        <f>+IF(I259=0,"",'Ark1'!Z1756)</f>
        <v/>
      </c>
      <c r="AA259" s="241" t="str">
        <f>+IF(I259=0,"",'Ark1'!AA1756)</f>
        <v/>
      </c>
      <c r="AB259" s="242" t="str">
        <f>+IF(I259=0,"",'Ark1'!AC1756)</f>
        <v/>
      </c>
      <c r="AC259" s="243" t="str">
        <f>+IF(I259=0,"",'Ark1'!AE1756)</f>
        <v/>
      </c>
      <c r="AD259" s="241" t="str">
        <f t="shared" si="19"/>
        <v/>
      </c>
      <c r="AE259" s="241" t="str">
        <f t="shared" si="20"/>
        <v/>
      </c>
      <c r="AF259" s="221"/>
      <c r="AG259" s="224"/>
      <c r="AI259" s="30"/>
      <c r="AJ259" s="28"/>
      <c r="AK259" s="225"/>
      <c r="AL259" s="29"/>
      <c r="AP259" s="29"/>
    </row>
    <row r="260" spans="1:60">
      <c r="A260" s="221"/>
      <c r="B260" s="302">
        <f>+'Ark1'!C1757</f>
        <v>2024</v>
      </c>
      <c r="C260" s="240">
        <f>+'Ark1'!L1757</f>
        <v>9</v>
      </c>
      <c r="D260" s="240" t="str">
        <f>VLOOKUP(C260,Klasse!$C$10:$D$26,2)</f>
        <v>R+</v>
      </c>
      <c r="E260" s="240">
        <f>+'Ark1'!H1757</f>
        <v>1</v>
      </c>
      <c r="F260" s="240">
        <f>+'Ark1'!J1757</f>
        <v>802</v>
      </c>
      <c r="G260" s="240" t="str">
        <f>VLOOKUP(F260,RNR!$A$1:$B$25,2)</f>
        <v>Karasjok</v>
      </c>
      <c r="H260" s="240">
        <f>+IF(I260=0,"",'Ark1'!Q1757)</f>
        <v>89</v>
      </c>
      <c r="I260" s="376">
        <f>+'Ark1'!R1757</f>
        <v>2715</v>
      </c>
      <c r="J260" s="241">
        <f>+IF(I260=0,"",'Ark1'!AG1757)</f>
        <v>25.659200453643319</v>
      </c>
      <c r="K260" s="241"/>
      <c r="L260" s="241">
        <f>+IF(I260=0,"",'Ark1'!AH1757)</f>
        <v>28.480374147065739</v>
      </c>
      <c r="M260" s="241"/>
      <c r="N260" s="33">
        <f>+IF(I260=0,"",'Ark1'!U1757)</f>
        <v>22.698858195211095</v>
      </c>
      <c r="O260" s="33"/>
      <c r="P260" s="391">
        <f>+'Ark1'!AJ1757</f>
        <v>2715</v>
      </c>
      <c r="Q260" s="391"/>
      <c r="R260" s="272">
        <f>+IF(P260=0,"",'Ark1'!AK1757)</f>
        <v>99.125119705341021</v>
      </c>
      <c r="S260" s="101"/>
      <c r="T260" s="272">
        <f>+IF(P260=0,"",'Ark1'!AL1757)</f>
        <v>23.046811330717912</v>
      </c>
      <c r="U260" s="33"/>
      <c r="V260" s="242">
        <f>+IF(I260=0,"",'Ark1'!T1757)</f>
        <v>6.6574585635359105</v>
      </c>
      <c r="W260" s="243">
        <f>+IF(I260=0,"",'Ark1'!W1757)</f>
        <v>7.2191528545119699</v>
      </c>
      <c r="X260" s="243">
        <f>+IF(I260=0,"",'Ark1'!X1757)</f>
        <v>99.631675874769826</v>
      </c>
      <c r="Y260" s="243">
        <f>+IF(I260=0,"",'Ark1'!Y1757)</f>
        <v>30.828729281767959</v>
      </c>
      <c r="Z260" s="243">
        <f>+IF(I260=0,"",'Ark1'!Z1757)</f>
        <v>2.0257826887661143</v>
      </c>
      <c r="AA260" s="241">
        <f>+IF(I260=0,"",'Ark1'!AA1757)</f>
        <v>4.9843647421025006</v>
      </c>
      <c r="AB260" s="242">
        <f>+IF(I260=0,"",'Ark1'!AC1757)</f>
        <v>1.3134011720364016</v>
      </c>
      <c r="AC260" s="243">
        <f>+IF(I260=0,"",'Ark1'!AE1757)</f>
        <v>36.301670214789304</v>
      </c>
      <c r="AD260" s="241">
        <f t="shared" si="19"/>
        <v>2.5220953550234548</v>
      </c>
      <c r="AE260" s="241">
        <f t="shared" si="20"/>
        <v>30.50561797752809</v>
      </c>
      <c r="AF260" s="221"/>
      <c r="AG260" s="224"/>
      <c r="AI260" s="30"/>
      <c r="AJ260" s="28"/>
      <c r="AK260" s="225"/>
      <c r="AL260" s="29"/>
      <c r="AP260" s="29"/>
    </row>
    <row r="261" spans="1:60" ht="19.8">
      <c r="A261" s="221"/>
      <c r="B261" s="221"/>
      <c r="C261" s="221"/>
      <c r="D261" s="221"/>
      <c r="E261" s="221"/>
      <c r="F261" s="221"/>
      <c r="G261" s="221"/>
      <c r="H261" s="221"/>
      <c r="I261" s="372"/>
      <c r="J261" s="222"/>
      <c r="K261" s="222"/>
      <c r="L261" s="222"/>
      <c r="M261" s="222"/>
      <c r="N261" s="221"/>
      <c r="O261" s="221"/>
      <c r="P261" s="372"/>
      <c r="Q261" s="372"/>
      <c r="R261" s="237"/>
      <c r="S261" s="237"/>
      <c r="T261" s="237"/>
      <c r="U261" s="221"/>
      <c r="V261" s="221"/>
      <c r="W261" s="223"/>
      <c r="X261" s="223"/>
      <c r="Y261" s="223"/>
      <c r="Z261" s="223"/>
      <c r="AA261" s="223"/>
      <c r="AB261" s="221"/>
      <c r="AC261" s="223"/>
      <c r="AD261" s="223"/>
      <c r="AE261" s="223"/>
      <c r="AF261" s="221"/>
      <c r="AG261" s="224"/>
      <c r="AI261" s="30"/>
      <c r="AJ261" s="28"/>
      <c r="AK261" s="225"/>
      <c r="AL261" s="29"/>
      <c r="AP261" s="29"/>
      <c r="BH261" s="236"/>
    </row>
    <row r="262" spans="1:60" ht="24.6">
      <c r="A262" s="221"/>
      <c r="B262" s="221"/>
      <c r="C262" s="324" t="str">
        <f>+D264</f>
        <v>U-</v>
      </c>
      <c r="D262" s="221"/>
      <c r="E262" s="221"/>
      <c r="F262" s="221"/>
      <c r="G262" s="221"/>
      <c r="H262" s="221"/>
      <c r="I262" s="363">
        <f>SUM(I264:I288)</f>
        <v>104065</v>
      </c>
      <c r="J262" s="267"/>
      <c r="K262" s="267"/>
      <c r="L262" s="267"/>
      <c r="M262" s="267"/>
      <c r="N262" s="269">
        <f>+Klasse!M19</f>
        <v>25.604858501898633</v>
      </c>
      <c r="O262" s="221"/>
      <c r="P262" s="528"/>
      <c r="Q262" s="528"/>
      <c r="R262" s="567">
        <f>+Klasse!T19</f>
        <v>98.969953864456286</v>
      </c>
      <c r="S262" s="237"/>
      <c r="T262" s="567">
        <f>+Klasse!V19</f>
        <v>25.943605365811045</v>
      </c>
      <c r="U262" s="221"/>
      <c r="V262" s="268"/>
      <c r="W262" s="223"/>
      <c r="X262" s="223"/>
      <c r="Y262" s="223"/>
      <c r="Z262" s="223"/>
      <c r="AA262" s="223"/>
      <c r="AB262" s="221"/>
      <c r="AC262" s="223"/>
      <c r="AD262" s="223"/>
      <c r="AE262" s="223"/>
      <c r="AF262" s="223"/>
      <c r="AG262" s="224"/>
      <c r="AI262" s="30"/>
      <c r="AJ262" s="28"/>
      <c r="AK262" s="225"/>
      <c r="AL262" s="29"/>
      <c r="AP262" s="29"/>
      <c r="BH262" s="236"/>
    </row>
    <row r="263" spans="1:60" ht="15.6" customHeight="1">
      <c r="A263" s="221"/>
      <c r="B263" s="221"/>
      <c r="C263" s="221"/>
      <c r="D263" s="221"/>
      <c r="E263" s="221"/>
      <c r="F263" s="221"/>
      <c r="G263" s="221"/>
      <c r="H263" s="238"/>
      <c r="I263" s="372"/>
      <c r="J263" s="222"/>
      <c r="K263" s="222"/>
      <c r="L263" s="222"/>
      <c r="M263" s="222"/>
      <c r="N263" s="222"/>
      <c r="O263" s="221"/>
      <c r="P263" s="372"/>
      <c r="Q263" s="372"/>
      <c r="R263" s="237"/>
      <c r="S263" s="237"/>
      <c r="T263" s="237"/>
      <c r="U263" s="222"/>
      <c r="V263" s="238"/>
      <c r="W263" s="223"/>
      <c r="X263" s="223"/>
      <c r="Y263" s="223"/>
      <c r="Z263" s="223"/>
      <c r="AA263" s="239"/>
      <c r="AB263" s="221"/>
      <c r="AC263" s="239"/>
      <c r="AD263" s="239"/>
      <c r="AE263" s="237"/>
      <c r="AF263" s="221"/>
      <c r="AG263" s="224"/>
      <c r="AI263" s="30"/>
      <c r="AJ263" s="28"/>
      <c r="AK263" s="225"/>
      <c r="AL263" s="29"/>
      <c r="AP263" s="29"/>
      <c r="BH263" s="236"/>
    </row>
    <row r="264" spans="1:60" ht="15.6" customHeight="1">
      <c r="A264" s="221"/>
      <c r="B264" s="302">
        <f>+'Ark1'!C1758</f>
        <v>2024</v>
      </c>
      <c r="C264" s="240">
        <f>+'Ark1'!L1758</f>
        <v>10</v>
      </c>
      <c r="D264" s="240" t="str">
        <f>VLOOKUP(C264,Klasse!$C$10:$D$26,2)</f>
        <v>U-</v>
      </c>
      <c r="E264" s="29">
        <f>+'Ark1'!H1758</f>
        <v>1</v>
      </c>
      <c r="F264" s="29">
        <f>+'Ark1'!J1758</f>
        <v>103</v>
      </c>
      <c r="G264" s="29" t="str">
        <f>VLOOKUP(F264,RNR!$A$1:$B$25,2)</f>
        <v>Rudshøgda</v>
      </c>
      <c r="H264" s="29">
        <f>+IF(I264=0,"",'Ark1'!Q1758)</f>
        <v>17</v>
      </c>
      <c r="I264" s="362">
        <f>+'Ark1'!R1758</f>
        <v>114</v>
      </c>
      <c r="J264" s="30">
        <f>+IF(I264=0,"",'Ark1'!AG1758)</f>
        <v>14.091470951792337</v>
      </c>
      <c r="L264" s="30">
        <f>+IF(I264=0,"",'Ark1'!AH1758)</f>
        <v>16.490122942044827</v>
      </c>
      <c r="N264" s="33">
        <f>+IF(I264=0,"",'Ark1'!U1758)</f>
        <v>25.67280701754385</v>
      </c>
      <c r="O264" s="221"/>
      <c r="P264" s="391">
        <f>+'Ark1'!AJ1758</f>
        <v>114</v>
      </c>
      <c r="Q264" s="391"/>
      <c r="R264" s="272">
        <f>+IF(P264=0,"",'Ark1'!AK1758)</f>
        <v>100.11140350877196</v>
      </c>
      <c r="S264" s="101"/>
      <c r="T264" s="272">
        <f>+IF(P264=0,"",'Ark1'!AL1758)</f>
        <v>25.422807813639938</v>
      </c>
      <c r="U264" s="33"/>
      <c r="V264" s="28">
        <f>+IF(I264=0,"",'Ark1'!T1758)</f>
        <v>7.4298245614035059</v>
      </c>
      <c r="W264" s="35">
        <f>+IF(I264=0,"",'Ark1'!W1758)</f>
        <v>17.543859649122805</v>
      </c>
      <c r="X264" s="35">
        <f>+IF(I264=0,"",'Ark1'!X1758)</f>
        <v>100</v>
      </c>
      <c r="Y264" s="35">
        <f>+IF(I264=0,"",'Ark1'!Y1758)</f>
        <v>71.052631578947356</v>
      </c>
      <c r="Z264" s="35">
        <f>+IF(I264=0,"",'Ark1'!Z1758)</f>
        <v>1.7543859649122804</v>
      </c>
      <c r="AA264" s="30">
        <f>+IF(I264=0,"",'Ark1'!AA1758)</f>
        <v>4.1553661161502591</v>
      </c>
      <c r="AB264" s="28">
        <f>+IF(I264=0,"",'Ark1'!AC1758)</f>
        <v>1.2839720323074102</v>
      </c>
      <c r="AC264" s="35">
        <f>+IF(I264=0,"",'Ark1'!AE1758)</f>
        <v>34.465835695119736</v>
      </c>
      <c r="AD264" s="30">
        <f t="shared" ref="AD264:AD288" si="21">IF(I264=0,"",N264/C264)</f>
        <v>2.5672807017543851</v>
      </c>
      <c r="AE264" s="30">
        <f t="shared" ref="AE264:AE288" si="22">IF(I264=0,"",I264/H264)</f>
        <v>6.7058823529411766</v>
      </c>
      <c r="AF264" s="221"/>
      <c r="AG264" s="224"/>
      <c r="AI264" s="30"/>
      <c r="AJ264" s="28"/>
      <c r="AK264" s="225"/>
      <c r="AL264" s="29"/>
      <c r="AP264" s="29"/>
    </row>
    <row r="265" spans="1:60">
      <c r="A265" s="221"/>
      <c r="B265" s="302">
        <f>+'Ark1'!C1759</f>
        <v>2024</v>
      </c>
      <c r="C265" s="240">
        <f>+'Ark1'!L1759</f>
        <v>10</v>
      </c>
      <c r="D265" s="240" t="str">
        <f>VLOOKUP(C265,Klasse!$C$10:$D$26,2)</f>
        <v>U-</v>
      </c>
      <c r="E265" s="29">
        <f>+'Ark1'!H1759</f>
        <v>2</v>
      </c>
      <c r="F265" s="29">
        <f>+'Ark1'!J1759</f>
        <v>106</v>
      </c>
      <c r="G265" s="29" t="str">
        <f>VLOOKUP(F265,RNR!$A$1:$B$25,2)</f>
        <v>Furuseth</v>
      </c>
      <c r="H265" s="29">
        <f>+IF(I265=0,"",'Ark1'!Q1759)</f>
        <v>276</v>
      </c>
      <c r="I265" s="362">
        <f>+'Ark1'!R1759</f>
        <v>5130</v>
      </c>
      <c r="J265" s="30">
        <f>+IF(I265=0,"",'Ark1'!AG1759)</f>
        <v>13.432835820895528</v>
      </c>
      <c r="L265" s="30">
        <f>+IF(I265=0,"",'Ark1'!AH1759)</f>
        <v>15.784583199832213</v>
      </c>
      <c r="N265" s="33">
        <f>+IF(I265=0,"",'Ark1'!U1759)</f>
        <v>24.891715399610121</v>
      </c>
      <c r="O265" s="221"/>
      <c r="P265" s="391">
        <f>+'Ark1'!AJ1759</f>
        <v>5121</v>
      </c>
      <c r="Q265" s="391"/>
      <c r="R265" s="272">
        <f>+IF(P265=0,"",'Ark1'!AK1759)</f>
        <v>98.63897676235095</v>
      </c>
      <c r="S265" s="101"/>
      <c r="T265" s="272">
        <f>+IF(P265=0,"",'Ark1'!AL1759)</f>
        <v>25.584961727354447</v>
      </c>
      <c r="U265" s="33"/>
      <c r="V265" s="28">
        <f>+IF(I265=0,"",'Ark1'!T1759)</f>
        <v>7.4300194931773884</v>
      </c>
      <c r="W265" s="35">
        <f>+IF(I265=0,"",'Ark1'!W1759)</f>
        <v>13.762183235867443</v>
      </c>
      <c r="X265" s="35">
        <f>+IF(I265=0,"",'Ark1'!X1759)</f>
        <v>100</v>
      </c>
      <c r="Y265" s="35">
        <f>+IF(I265=0,"",'Ark1'!Y1759)</f>
        <v>54.639376218323591</v>
      </c>
      <c r="Z265" s="35">
        <f>+IF(I265=0,"",'Ark1'!Z1759)</f>
        <v>4.6393762183235872</v>
      </c>
      <c r="AA265" s="30">
        <f>+IF(I265=0,"",'Ark1'!AA1759)</f>
        <v>5.7859960316999919</v>
      </c>
      <c r="AB265" s="28">
        <f>+IF(I265=0,"",'Ark1'!AC1759)</f>
        <v>1.1792038975421923</v>
      </c>
      <c r="AC265" s="35">
        <f>+IF(I265=0,"",'Ark1'!AE1759)</f>
        <v>42.862316452088038</v>
      </c>
      <c r="AD265" s="30">
        <f t="shared" si="21"/>
        <v>2.4891715399610121</v>
      </c>
      <c r="AE265" s="30">
        <f t="shared" si="22"/>
        <v>18.586956521739129</v>
      </c>
      <c r="AF265" s="221"/>
      <c r="AG265" s="224"/>
      <c r="AI265" s="30"/>
      <c r="AJ265" s="28"/>
      <c r="AK265" s="225"/>
      <c r="AL265" s="29"/>
      <c r="AP265" s="29"/>
    </row>
    <row r="266" spans="1:60">
      <c r="A266" s="221"/>
      <c r="B266" s="302">
        <f>+'Ark1'!C1760</f>
        <v>2024</v>
      </c>
      <c r="C266" s="240">
        <f>+'Ark1'!L1760</f>
        <v>10</v>
      </c>
      <c r="D266" s="240" t="str">
        <f>VLOOKUP(C266,Klasse!$C$10:$D$26,2)</f>
        <v>U-</v>
      </c>
      <c r="E266" s="29">
        <f>+'Ark1'!H1760</f>
        <v>1</v>
      </c>
      <c r="F266" s="29">
        <f>+'Ark1'!J1760</f>
        <v>110</v>
      </c>
      <c r="G266" s="29" t="str">
        <f>VLOOKUP(F266,RNR!$A$1:$B$25,2)</f>
        <v>Gol</v>
      </c>
      <c r="H266" s="29">
        <f>+IF(I266=0,"",'Ark1'!Q1760)</f>
        <v>1019</v>
      </c>
      <c r="I266" s="362">
        <f>+'Ark1'!R1760</f>
        <v>12797</v>
      </c>
      <c r="J266" s="30">
        <f>+IF(I266=0,"",'Ark1'!AG1760)</f>
        <v>10.699296021938698</v>
      </c>
      <c r="L266" s="30">
        <f>+IF(I266=0,"",'Ark1'!AH1760)</f>
        <v>12.822174143888688</v>
      </c>
      <c r="N266" s="33">
        <f>+IF(I266=0,"",'Ark1'!U1760)</f>
        <v>25.106548409783503</v>
      </c>
      <c r="O266" s="221"/>
      <c r="P266" s="391">
        <f>+'Ark1'!AJ1760</f>
        <v>12797</v>
      </c>
      <c r="Q266" s="391"/>
      <c r="R266" s="272">
        <f>+IF(P266=0,"",'Ark1'!AK1760)</f>
        <v>98.523528952098403</v>
      </c>
      <c r="S266" s="101"/>
      <c r="T266" s="272">
        <f>+IF(P266=0,"",'Ark1'!AL1760)</f>
        <v>25.863462990139922</v>
      </c>
      <c r="U266" s="33"/>
      <c r="V266" s="28">
        <f>+IF(I266=0,"",'Ark1'!T1760)</f>
        <v>7.2059076346018607</v>
      </c>
      <c r="W266" s="35">
        <f>+IF(I266=0,"",'Ark1'!W1760)</f>
        <v>9.1427678362116129</v>
      </c>
      <c r="X266" s="35">
        <f>+IF(I266=0,"",'Ark1'!X1760)</f>
        <v>99.296710166445251</v>
      </c>
      <c r="Y266" s="35">
        <f>+IF(I266=0,"",'Ark1'!Y1760)</f>
        <v>57.177463468000305</v>
      </c>
      <c r="Z266" s="35">
        <f>+IF(I266=0,"",'Ark1'!Z1760)</f>
        <v>5.1887161053371882</v>
      </c>
      <c r="AA266" s="30">
        <f>+IF(I266=0,"",'Ark1'!AA1760)</f>
        <v>6.1338093670409188</v>
      </c>
      <c r="AB266" s="28">
        <f>+IF(I266=0,"",'Ark1'!AC1760)</f>
        <v>1.2102048887237242</v>
      </c>
      <c r="AC266" s="35">
        <f>+IF(I266=0,"",'Ark1'!AE1760)</f>
        <v>36.350666097339669</v>
      </c>
      <c r="AD266" s="30">
        <f t="shared" si="21"/>
        <v>2.5106548409783502</v>
      </c>
      <c r="AE266" s="30">
        <f t="shared" si="22"/>
        <v>12.558390578999019</v>
      </c>
      <c r="AF266" s="221"/>
      <c r="AG266" s="28"/>
      <c r="AI266" s="30"/>
      <c r="AJ266" s="28"/>
      <c r="AK266" s="29"/>
      <c r="AL266" s="29"/>
      <c r="AP266" s="29"/>
    </row>
    <row r="267" spans="1:60">
      <c r="A267" s="221"/>
      <c r="B267" s="302">
        <f>+'Ark1'!C1761</f>
        <v>2024</v>
      </c>
      <c r="C267" s="240">
        <f>+'Ark1'!L1761</f>
        <v>10</v>
      </c>
      <c r="D267" s="240" t="str">
        <f>VLOOKUP(C267,Klasse!$C$10:$D$26,2)</f>
        <v>U-</v>
      </c>
      <c r="E267" s="29">
        <f>+'Ark1'!H1761</f>
        <v>1</v>
      </c>
      <c r="F267" s="29">
        <f>+'Ark1'!J1761</f>
        <v>111</v>
      </c>
      <c r="G267" s="29" t="str">
        <f>VLOOKUP(F267,RNR!$A$1:$B$25,2)</f>
        <v>Forus</v>
      </c>
      <c r="H267" s="29">
        <f>+IF(I267=0,"",'Ark1'!Q1761)</f>
        <v>889</v>
      </c>
      <c r="I267" s="362">
        <f>+'Ark1'!R1761</f>
        <v>10905</v>
      </c>
      <c r="J267" s="30">
        <f>+IF(I267=0,"",'Ark1'!AG1761)</f>
        <v>9.2129496645996323</v>
      </c>
      <c r="L267" s="30">
        <f>+IF(I267=0,"",'Ark1'!AH1761)</f>
        <v>11.525244543501159</v>
      </c>
      <c r="N267" s="33">
        <f>+IF(I267=0,"",'Ark1'!U1761)</f>
        <v>26.406098120128405</v>
      </c>
      <c r="O267" s="221"/>
      <c r="P267" s="391">
        <f>+'Ark1'!AJ1761</f>
        <v>10895</v>
      </c>
      <c r="Q267" s="391"/>
      <c r="R267" s="272">
        <f>+IF(P267=0,"",'Ark1'!AK1761)</f>
        <v>99.506177145479299</v>
      </c>
      <c r="S267" s="101"/>
      <c r="T267" s="272">
        <f>+IF(P267=0,"",'Ark1'!AL1761)</f>
        <v>26.184613776537503</v>
      </c>
      <c r="U267" s="33"/>
      <c r="V267" s="28">
        <f>+IF(I267=0,"",'Ark1'!T1761)</f>
        <v>7.1511233379183885</v>
      </c>
      <c r="W267" s="35">
        <f>+IF(I267=0,"",'Ark1'!W1761)</f>
        <v>15.093993580926179</v>
      </c>
      <c r="X267" s="35">
        <f>+IF(I267=0,"",'Ark1'!X1761)</f>
        <v>98.404401650618979</v>
      </c>
      <c r="Y267" s="35">
        <f>+IF(I267=0,"",'Ark1'!Y1761)</f>
        <v>61.228794131132517</v>
      </c>
      <c r="Z267" s="35">
        <f>+IF(I267=0,"",'Ark1'!Z1761)</f>
        <v>10.38055937643283</v>
      </c>
      <c r="AA267" s="30">
        <f>+IF(I267=0,"",'Ark1'!AA1761)</f>
        <v>8.0024496735166899</v>
      </c>
      <c r="AB267" s="28">
        <f>+IF(I267=0,"",'Ark1'!AC1761)</f>
        <v>1.4918070225369786</v>
      </c>
      <c r="AC267" s="35">
        <f>+IF(I267=0,"",'Ark1'!AE1761)</f>
        <v>46.367250942067187</v>
      </c>
      <c r="AD267" s="30">
        <f t="shared" si="21"/>
        <v>2.6406098120128405</v>
      </c>
      <c r="AE267" s="30">
        <f t="shared" si="22"/>
        <v>12.266591676040495</v>
      </c>
      <c r="AF267" s="221"/>
      <c r="AG267" s="28"/>
      <c r="AI267" s="30"/>
      <c r="AJ267" s="28"/>
      <c r="AK267" s="29"/>
      <c r="AL267" s="29"/>
      <c r="AP267" s="29"/>
    </row>
    <row r="268" spans="1:60">
      <c r="A268" s="221"/>
      <c r="B268" s="302">
        <f>+'Ark1'!C1762</f>
        <v>2024</v>
      </c>
      <c r="C268" s="240">
        <f>+'Ark1'!L1762</f>
        <v>10</v>
      </c>
      <c r="D268" s="240" t="str">
        <f>VLOOKUP(C268,Klasse!$C$10:$D$26,2)</f>
        <v>U-</v>
      </c>
      <c r="E268" s="29">
        <f>+'Ark1'!H1762</f>
        <v>1</v>
      </c>
      <c r="F268" s="29">
        <f>+'Ark1'!J1762</f>
        <v>116</v>
      </c>
      <c r="G268" s="29" t="str">
        <f>VLOOKUP(F268,RNR!$A$1:$B$25,2)</f>
        <v>Sandeid</v>
      </c>
      <c r="H268" s="29">
        <f>+IF(I268=0,"",'Ark1'!Q1762)</f>
        <v>816</v>
      </c>
      <c r="I268" s="362">
        <f>+'Ark1'!R1762</f>
        <v>7590</v>
      </c>
      <c r="J268" s="30">
        <f>+IF(I268=0,"",'Ark1'!AG1762)</f>
        <v>8.9734343780665142</v>
      </c>
      <c r="L268" s="30">
        <f>+IF(I268=0,"",'Ark1'!AH1762)</f>
        <v>11.625598714232002</v>
      </c>
      <c r="N268" s="33">
        <f>+IF(I268=0,"",'Ark1'!U1762)</f>
        <v>25.243530961791805</v>
      </c>
      <c r="O268" s="221"/>
      <c r="P268" s="391">
        <f>+'Ark1'!AJ1762</f>
        <v>7385</v>
      </c>
      <c r="Q268" s="391"/>
      <c r="R268" s="272">
        <f>+IF(P268=0,"",'Ark1'!AK1762)</f>
        <v>98.342843601895325</v>
      </c>
      <c r="S268" s="101"/>
      <c r="T268" s="272">
        <f>+IF(P268=0,"",'Ark1'!AL1762)</f>
        <v>25.848727068646504</v>
      </c>
      <c r="U268" s="33"/>
      <c r="V268" s="28">
        <f>+IF(I268=0,"",'Ark1'!T1762)</f>
        <v>7.2355731225296447</v>
      </c>
      <c r="W268" s="35">
        <f>+IF(I268=0,"",'Ark1'!W1762)</f>
        <v>12.279314888010544</v>
      </c>
      <c r="X268" s="35">
        <f>+IF(I268=0,"",'Ark1'!X1762)</f>
        <v>99.156785243741766</v>
      </c>
      <c r="Y268" s="35">
        <f>+IF(I268=0,"",'Ark1'!Y1762)</f>
        <v>58.102766798418969</v>
      </c>
      <c r="Z268" s="35">
        <f>+IF(I268=0,"",'Ark1'!Z1762)</f>
        <v>5.6785243741765479</v>
      </c>
      <c r="AA268" s="30">
        <f>+IF(I268=0,"",'Ark1'!AA1762)</f>
        <v>6.4431299255240804</v>
      </c>
      <c r="AB268" s="28">
        <f>+IF(I268=0,"",'Ark1'!AC1762)</f>
        <v>1.4885064826868963</v>
      </c>
      <c r="AC268" s="35">
        <f>+IF(I268=0,"",'Ark1'!AE1762)</f>
        <v>28.896291454362803</v>
      </c>
      <c r="AD268" s="30">
        <f t="shared" si="21"/>
        <v>2.5243530961791807</v>
      </c>
      <c r="AE268" s="30">
        <f t="shared" si="22"/>
        <v>9.3014705882352935</v>
      </c>
      <c r="AF268" s="221"/>
      <c r="AG268" s="28"/>
      <c r="AI268" s="30"/>
      <c r="AJ268" s="28"/>
      <c r="AK268" s="29"/>
      <c r="AL268" s="29"/>
      <c r="AP268" s="29"/>
    </row>
    <row r="269" spans="1:60">
      <c r="A269" s="221"/>
      <c r="B269" s="302">
        <f>+'Ark1'!C1763</f>
        <v>2024</v>
      </c>
      <c r="C269" s="240">
        <f>+'Ark1'!L1763</f>
        <v>10</v>
      </c>
      <c r="D269" s="240" t="str">
        <f>VLOOKUP(C269,Klasse!$C$10:$D$26,2)</f>
        <v>U-</v>
      </c>
      <c r="E269" s="29">
        <f>+'Ark1'!H1763</f>
        <v>2</v>
      </c>
      <c r="F269" s="29">
        <f>+'Ark1'!J1763</f>
        <v>117</v>
      </c>
      <c r="G269" s="29" t="str">
        <f>VLOOKUP(F269,RNR!$A$1:$B$25,2)</f>
        <v>Jæren</v>
      </c>
      <c r="H269" s="29">
        <f>+IF(I269=0,"",'Ark1'!Q1763)</f>
        <v>441</v>
      </c>
      <c r="I269" s="362">
        <f>+'Ark1'!R1763</f>
        <v>5271</v>
      </c>
      <c r="J269" s="30">
        <f>+IF(I269=0,"",'Ark1'!AG1763)</f>
        <v>8.9037162162162176</v>
      </c>
      <c r="L269" s="30">
        <f>+IF(I269=0,"",'Ark1'!AH1763)</f>
        <v>11.497539146117392</v>
      </c>
      <c r="N269" s="33">
        <f>+IF(I269=0,"",'Ark1'!U1763)</f>
        <v>25.882659836843125</v>
      </c>
      <c r="O269" s="221"/>
      <c r="P269" s="391">
        <f>+'Ark1'!AJ1763</f>
        <v>5259</v>
      </c>
      <c r="Q269" s="391"/>
      <c r="R269" s="272">
        <f>+IF(P269=0,"",'Ark1'!AK1763)</f>
        <v>99.737231412816058</v>
      </c>
      <c r="S269" s="101"/>
      <c r="T269" s="272">
        <f>+IF(P269=0,"",'Ark1'!AL1763)</f>
        <v>25.501313397955901</v>
      </c>
      <c r="U269" s="33"/>
      <c r="V269" s="28">
        <f>+IF(I269=0,"",'Ark1'!T1763)</f>
        <v>8.1056725479036231</v>
      </c>
      <c r="W269" s="35">
        <f>+IF(I269=0,"",'Ark1'!W1763)</f>
        <v>34.832100170745605</v>
      </c>
      <c r="X269" s="35">
        <f>+IF(I269=0,"",'Ark1'!X1763)</f>
        <v>98.311515841396314</v>
      </c>
      <c r="Y269" s="35">
        <f>+IF(I269=0,"",'Ark1'!Y1763)</f>
        <v>56.877252893189151</v>
      </c>
      <c r="Z269" s="35">
        <f>+IF(I269=0,"",'Ark1'!Z1763)</f>
        <v>8.9926010244735348</v>
      </c>
      <c r="AA269" s="30">
        <f>+IF(I269=0,"",'Ark1'!AA1763)</f>
        <v>7.6136121982653506</v>
      </c>
      <c r="AB269" s="28">
        <f>+IF(I269=0,"",'Ark1'!AC1763)</f>
        <v>1.4992656389198908</v>
      </c>
      <c r="AC269" s="35">
        <f>+IF(I269=0,"",'Ark1'!AE1763)</f>
        <v>45.076551551462678</v>
      </c>
      <c r="AD269" s="30">
        <f t="shared" si="21"/>
        <v>2.5882659836843125</v>
      </c>
      <c r="AE269" s="30">
        <f t="shared" si="22"/>
        <v>11.952380952380953</v>
      </c>
      <c r="AF269" s="221"/>
      <c r="AG269" s="225"/>
      <c r="AI269" s="30"/>
      <c r="AJ269" s="28"/>
      <c r="AK269" s="225"/>
      <c r="AL269" s="29"/>
      <c r="AP269" s="29"/>
    </row>
    <row r="270" spans="1:60">
      <c r="A270" s="221"/>
      <c r="B270" s="302">
        <f>+'Ark1'!C1764</f>
        <v>2024</v>
      </c>
      <c r="C270" s="240">
        <f>+'Ark1'!L1764</f>
        <v>10</v>
      </c>
      <c r="D270" s="240" t="str">
        <f>VLOOKUP(C270,Klasse!$C$10:$D$26,2)</f>
        <v>U-</v>
      </c>
      <c r="E270" s="29">
        <f>+'Ark1'!H1764</f>
        <v>1</v>
      </c>
      <c r="F270" s="29">
        <f>+'Ark1'!J1764</f>
        <v>134</v>
      </c>
      <c r="G270" s="29" t="str">
        <f>VLOOKUP(F270,RNR!$A$1:$B$25,2)</f>
        <v>Førde</v>
      </c>
      <c r="H270" s="29">
        <f>+IF(I270=0,"",'Ark1'!Q1764)</f>
        <v>1152</v>
      </c>
      <c r="I270" s="362">
        <f>+'Ark1'!R1764</f>
        <v>11939</v>
      </c>
      <c r="J270" s="30">
        <f>+IF(I270=0,"",'Ark1'!AG1764)</f>
        <v>10.278595657489197</v>
      </c>
      <c r="L270" s="30">
        <f>+IF(I270=0,"",'Ark1'!AH1764)</f>
        <v>13.23609437326372</v>
      </c>
      <c r="N270" s="33">
        <f>+IF(I270=0,"",'Ark1'!U1764)</f>
        <v>25.348044224809374</v>
      </c>
      <c r="O270" s="221"/>
      <c r="P270" s="391">
        <f>+'Ark1'!AJ1764</f>
        <v>11931</v>
      </c>
      <c r="Q270" s="391"/>
      <c r="R270" s="272">
        <f>+IF(P270=0,"",'Ark1'!AK1764)</f>
        <v>98.264403654346097</v>
      </c>
      <c r="S270" s="101"/>
      <c r="T270" s="272">
        <f>+IF(P270=0,"",'Ark1'!AL1764)</f>
        <v>26.300596077346672</v>
      </c>
      <c r="U270" s="33"/>
      <c r="V270" s="28">
        <f>+IF(I270=0,"",'Ark1'!T1764)</f>
        <v>6.8885166261830975</v>
      </c>
      <c r="W270" s="35">
        <f>+IF(I270=0,"",'Ark1'!W1764)</f>
        <v>8.0576262668565182</v>
      </c>
      <c r="X270" s="35">
        <f>+IF(I270=0,"",'Ark1'!X1764)</f>
        <v>99.882737247675649</v>
      </c>
      <c r="Y270" s="35">
        <f>+IF(I270=0,"",'Ark1'!Y1764)</f>
        <v>59.025043973532114</v>
      </c>
      <c r="Z270" s="35">
        <f>+IF(I270=0,"",'Ark1'!Z1764)</f>
        <v>5.645363933327749</v>
      </c>
      <c r="AA270" s="30">
        <f>+IF(I270=0,"",'Ark1'!AA1764)</f>
        <v>6.2789221373865196</v>
      </c>
      <c r="AB270" s="28">
        <f>+IF(I270=0,"",'Ark1'!AC1764)</f>
        <v>1.5433706945242023</v>
      </c>
      <c r="AC270" s="35">
        <f>+IF(I270=0,"",'Ark1'!AE1764)</f>
        <v>39.30509957825803</v>
      </c>
      <c r="AD270" s="30">
        <f t="shared" si="21"/>
        <v>2.5348044224809376</v>
      </c>
      <c r="AE270" s="30">
        <f t="shared" si="22"/>
        <v>10.363715277777779</v>
      </c>
      <c r="AF270" s="221"/>
      <c r="AG270" s="225"/>
      <c r="AI270" s="30"/>
      <c r="AJ270" s="28"/>
      <c r="AK270" s="225"/>
      <c r="AL270" s="29"/>
      <c r="AP270" s="29"/>
    </row>
    <row r="271" spans="1:60">
      <c r="A271" s="221"/>
      <c r="B271" s="302">
        <f>+'Ark1'!C1765</f>
        <v>2024</v>
      </c>
      <c r="C271" s="240">
        <f>+'Ark1'!L1765</f>
        <v>10</v>
      </c>
      <c r="D271" s="240" t="str">
        <f>VLOOKUP(C271,Klasse!$C$10:$D$26,2)</f>
        <v>U-</v>
      </c>
      <c r="E271" s="29">
        <f>+'Ark1'!H1765</f>
        <v>2</v>
      </c>
      <c r="F271" s="29">
        <f>+'Ark1'!J1765</f>
        <v>141</v>
      </c>
      <c r="G271" s="29" t="str">
        <f>VLOOKUP(F271,RNR!$A$1:$B$25,2)</f>
        <v>Ølen</v>
      </c>
      <c r="H271" s="29">
        <f>+IF(I271=0,"",'Ark1'!Q1765)</f>
        <v>731</v>
      </c>
      <c r="I271" s="362">
        <f>+'Ark1'!R1765</f>
        <v>7631</v>
      </c>
      <c r="J271" s="30">
        <f>+IF(I271=0,"",'Ark1'!AG1765)</f>
        <v>6.7982788265374312</v>
      </c>
      <c r="L271" s="30">
        <f>+IF(I271=0,"",'Ark1'!AH1765)</f>
        <v>9.5587752888053679</v>
      </c>
      <c r="N271" s="33">
        <f>+IF(I271=0,"",'Ark1'!U1765)</f>
        <v>26.023456951906681</v>
      </c>
      <c r="O271" s="221"/>
      <c r="P271" s="391">
        <f>+'Ark1'!AJ1765</f>
        <v>7619</v>
      </c>
      <c r="Q271" s="391"/>
      <c r="R271" s="272">
        <f>+IF(P271=0,"",'Ark1'!AK1765)</f>
        <v>99.85109594434978</v>
      </c>
      <c r="S271" s="101"/>
      <c r="T271" s="272">
        <f>+IF(P271=0,"",'Ark1'!AL1765)</f>
        <v>25.643226876327155</v>
      </c>
      <c r="U271" s="33"/>
      <c r="V271" s="28">
        <f>+IF(I271=0,"",'Ark1'!T1765)</f>
        <v>7.5009828331804478</v>
      </c>
      <c r="W271" s="35">
        <f>+IF(I271=0,"",'Ark1'!W1765)</f>
        <v>14.467304416197093</v>
      </c>
      <c r="X271" s="35">
        <f>+IF(I271=0,"",'Ark1'!X1765)</f>
        <v>99.069584589175719</v>
      </c>
      <c r="Y271" s="35">
        <f>+IF(I271=0,"",'Ark1'!Y1765)</f>
        <v>64.591796619053852</v>
      </c>
      <c r="Z271" s="35">
        <f>+IF(I271=0,"",'Ark1'!Z1765)</f>
        <v>7.0239811296029364</v>
      </c>
      <c r="AA271" s="30">
        <f>+IF(I271=0,"",'Ark1'!AA1765)</f>
        <v>6.9033022054674067</v>
      </c>
      <c r="AB271" s="28">
        <f>+IF(I271=0,"",'Ark1'!AC1765)</f>
        <v>1.2445526767956638</v>
      </c>
      <c r="AC271" s="35">
        <f>+IF(I271=0,"",'Ark1'!AE1765)</f>
        <v>46.751875106606917</v>
      </c>
      <c r="AD271" s="30">
        <f t="shared" si="21"/>
        <v>2.6023456951906683</v>
      </c>
      <c r="AE271" s="30">
        <f t="shared" si="22"/>
        <v>10.439124487004104</v>
      </c>
      <c r="AF271" s="221"/>
      <c r="AG271" s="225"/>
      <c r="AI271" s="30"/>
      <c r="AJ271" s="28"/>
      <c r="AK271" s="225"/>
      <c r="AL271" s="29"/>
      <c r="AP271" s="29"/>
    </row>
    <row r="272" spans="1:60">
      <c r="A272" s="221"/>
      <c r="B272" s="302">
        <f>+'Ark1'!C1766</f>
        <v>2024</v>
      </c>
      <c r="C272" s="240">
        <f>+'Ark1'!L1766</f>
        <v>10</v>
      </c>
      <c r="D272" s="240" t="str">
        <f>VLOOKUP(C272,Klasse!$C$10:$D$26,2)</f>
        <v>U-</v>
      </c>
      <c r="E272" s="29">
        <f>+'Ark1'!H1766</f>
        <v>2</v>
      </c>
      <c r="F272" s="29">
        <f>+'Ark1'!J1766</f>
        <v>143</v>
      </c>
      <c r="G272" s="29" t="str">
        <f>VLOOKUP(F272,RNR!$A$1:$B$25,2)</f>
        <v>Nordfjord</v>
      </c>
      <c r="H272" s="29" t="str">
        <f>+IF(I272=0,"",'Ark1'!Q1766)</f>
        <v/>
      </c>
      <c r="I272" s="362">
        <f>+'Ark1'!R1766</f>
        <v>0</v>
      </c>
      <c r="J272" s="30" t="str">
        <f>+IF(I272=0,"",'Ark1'!AG1766)</f>
        <v/>
      </c>
      <c r="L272" s="30" t="str">
        <f>+IF(I272=0,"",'Ark1'!AH1766)</f>
        <v/>
      </c>
      <c r="N272" s="33" t="str">
        <f>+IF(I272=0,"",'Ark1'!U1766)</f>
        <v/>
      </c>
      <c r="O272" s="221"/>
      <c r="P272" s="391">
        <f>+'Ark1'!AJ1766</f>
        <v>0</v>
      </c>
      <c r="Q272" s="391"/>
      <c r="R272" s="272" t="str">
        <f>+IF(P272=0,"",'Ark1'!AK1766)</f>
        <v/>
      </c>
      <c r="S272" s="101"/>
      <c r="T272" s="272" t="str">
        <f>+IF(P272=0,"",'Ark1'!AL1766)</f>
        <v/>
      </c>
      <c r="U272" s="33"/>
      <c r="V272" s="28" t="str">
        <f>+IF(I272=0,"",'Ark1'!T1766)</f>
        <v/>
      </c>
      <c r="W272" s="35" t="str">
        <f>+IF(I272=0,"",'Ark1'!W1766)</f>
        <v/>
      </c>
      <c r="X272" s="35" t="str">
        <f>+IF(I272=0,"",'Ark1'!X1766)</f>
        <v/>
      </c>
      <c r="Y272" s="35" t="str">
        <f>+IF(I272=0,"",'Ark1'!Y1766)</f>
        <v/>
      </c>
      <c r="Z272" s="35" t="str">
        <f>+IF(I272=0,"",'Ark1'!Z1766)</f>
        <v/>
      </c>
      <c r="AA272" s="30" t="str">
        <f>+IF(I272=0,"",'Ark1'!AA1766)</f>
        <v/>
      </c>
      <c r="AB272" s="28" t="str">
        <f>+IF(I272=0,"",'Ark1'!AC1766)</f>
        <v/>
      </c>
      <c r="AC272" s="35" t="str">
        <f>+IF(I272=0,"",'Ark1'!AE1766)</f>
        <v/>
      </c>
      <c r="AD272" s="30" t="str">
        <f t="shared" si="21"/>
        <v/>
      </c>
      <c r="AE272" s="30" t="str">
        <f t="shared" si="22"/>
        <v/>
      </c>
      <c r="AF272" s="221"/>
      <c r="AG272" s="28"/>
      <c r="AI272" s="30"/>
      <c r="AJ272" s="28"/>
      <c r="AK272" s="29"/>
      <c r="AL272" s="29"/>
      <c r="AP272" s="29"/>
    </row>
    <row r="273" spans="1:42">
      <c r="A273" s="221"/>
      <c r="B273" s="302">
        <f>+'Ark1'!C1767</f>
        <v>2024</v>
      </c>
      <c r="C273" s="240">
        <f>+'Ark1'!L1767</f>
        <v>10</v>
      </c>
      <c r="D273" s="240" t="str">
        <f>VLOOKUP(C273,Klasse!$C$10:$D$26,2)</f>
        <v>U-</v>
      </c>
      <c r="E273" s="29">
        <f>+'Ark1'!H1767</f>
        <v>2</v>
      </c>
      <c r="F273" s="29">
        <f>+'Ark1'!J1767</f>
        <v>147</v>
      </c>
      <c r="G273" s="29" t="str">
        <f>VLOOKUP(F273,RNR!$A$1:$B$25,2)</f>
        <v>Midt-Norge</v>
      </c>
      <c r="H273" s="29">
        <f>+IF(I273=0,"",'Ark1'!Q1767)</f>
        <v>86</v>
      </c>
      <c r="I273" s="362">
        <f>+'Ark1'!R1767</f>
        <v>969</v>
      </c>
      <c r="J273" s="30">
        <f>+IF(I273=0,"",'Ark1'!AG1767)</f>
        <v>5.662031085660864</v>
      </c>
      <c r="L273" s="30">
        <f>+IF(I273=0,"",'Ark1'!AH1767)</f>
        <v>7.9704225347352384</v>
      </c>
      <c r="N273" s="33">
        <f>+IF(I273=0,"",'Ark1'!U1767)</f>
        <v>24.336842105263127</v>
      </c>
      <c r="O273" s="221"/>
      <c r="P273" s="391">
        <f>+'Ark1'!AJ1767</f>
        <v>969</v>
      </c>
      <c r="Q273" s="391"/>
      <c r="R273" s="272">
        <f>+IF(P273=0,"",'Ark1'!AK1767)</f>
        <v>97.525593395252812</v>
      </c>
      <c r="S273" s="101"/>
      <c r="T273" s="272">
        <f>+IF(P273=0,"",'Ark1'!AL1767)</f>
        <v>25.908039322593545</v>
      </c>
      <c r="U273" s="33"/>
      <c r="V273" s="28">
        <f>+IF(I273=0,"",'Ark1'!T1767)</f>
        <v>7.1444788441692495</v>
      </c>
      <c r="W273" s="35">
        <f>+IF(I273=0,"",'Ark1'!W1767)</f>
        <v>10.010319917440659</v>
      </c>
      <c r="X273" s="35">
        <f>+IF(I273=0,"",'Ark1'!X1767)</f>
        <v>100</v>
      </c>
      <c r="Y273" s="35">
        <f>+IF(I273=0,"",'Ark1'!Y1767)</f>
        <v>47.781217750258001</v>
      </c>
      <c r="Z273" s="35">
        <f>+IF(I273=0,"",'Ark1'!Z1767)</f>
        <v>3.7151702786377694</v>
      </c>
      <c r="AA273" s="30">
        <f>+IF(I273=0,"",'Ark1'!AA1767)</f>
        <v>5.5913332921905035</v>
      </c>
      <c r="AB273" s="28">
        <f>+IF(I273=0,"",'Ark1'!AC1767)</f>
        <v>1.1456261156768579</v>
      </c>
      <c r="AC273" s="35">
        <f>+IF(I273=0,"",'Ark1'!AE1767)</f>
        <v>46.759142617214238</v>
      </c>
      <c r="AD273" s="30">
        <f t="shared" si="21"/>
        <v>2.4336842105263128</v>
      </c>
      <c r="AE273" s="30">
        <f t="shared" si="22"/>
        <v>11.267441860465116</v>
      </c>
      <c r="AF273" s="221"/>
      <c r="AG273" s="28"/>
      <c r="AI273" s="30"/>
      <c r="AJ273" s="28"/>
      <c r="AK273" s="29"/>
      <c r="AL273" s="29"/>
      <c r="AP273" s="29"/>
    </row>
    <row r="274" spans="1:42">
      <c r="A274" s="221"/>
      <c r="B274" s="302">
        <f>+'Ark1'!C1768</f>
        <v>2024</v>
      </c>
      <c r="C274" s="240">
        <f>+'Ark1'!L1768</f>
        <v>10</v>
      </c>
      <c r="D274" s="240" t="str">
        <f>VLOOKUP(C274,Klasse!$C$10:$D$26,2)</f>
        <v>U-</v>
      </c>
      <c r="E274" s="29">
        <f>+'Ark1'!H1768</f>
        <v>1</v>
      </c>
      <c r="F274" s="29">
        <f>+'Ark1'!J1768</f>
        <v>155</v>
      </c>
      <c r="G274" s="29" t="str">
        <f>VLOOKUP(F274,RNR!$A$1:$B$25,2)</f>
        <v>Målselv</v>
      </c>
      <c r="H274" s="29">
        <f>+IF(I274=0,"",'Ark1'!Q1768)</f>
        <v>321</v>
      </c>
      <c r="I274" s="362">
        <f>+'Ark1'!R1768</f>
        <v>9015</v>
      </c>
      <c r="J274" s="30">
        <f>+IF(I274=0,"",'Ark1'!AG1768)</f>
        <v>16.199752017107226</v>
      </c>
      <c r="L274" s="30">
        <f>+IF(I274=0,"",'Ark1'!AH1768)</f>
        <v>18.977143979150124</v>
      </c>
      <c r="N274" s="33">
        <f>+IF(I274=0,"",'Ark1'!U1768)</f>
        <v>25.890981697171288</v>
      </c>
      <c r="O274" s="221"/>
      <c r="P274" s="391">
        <f>+'Ark1'!AJ1768</f>
        <v>8937</v>
      </c>
      <c r="Q274" s="391"/>
      <c r="R274" s="272">
        <f>+IF(P274=0,"",'Ark1'!AK1768)</f>
        <v>98.669710193577018</v>
      </c>
      <c r="S274" s="101"/>
      <c r="T274" s="272">
        <f>+IF(P274=0,"",'Ark1'!AL1768)</f>
        <v>26.630023076947658</v>
      </c>
      <c r="U274" s="33"/>
      <c r="V274" s="28">
        <f>+IF(I274=0,"",'Ark1'!T1768)</f>
        <v>6.2924015529672754</v>
      </c>
      <c r="W274" s="35">
        <f>+IF(I274=0,"",'Ark1'!W1768)</f>
        <v>5.8125346644481422</v>
      </c>
      <c r="X274" s="35">
        <f>+IF(I274=0,"",'Ark1'!X1768)</f>
        <v>99.988907376594554</v>
      </c>
      <c r="Y274" s="35">
        <f>+IF(I274=0,"",'Ark1'!Y1768)</f>
        <v>67.310038824181916</v>
      </c>
      <c r="Z274" s="35">
        <f>+IF(I274=0,"",'Ark1'!Z1768)</f>
        <v>4.8585690515806972</v>
      </c>
      <c r="AA274" s="30">
        <f>+IF(I274=0,"",'Ark1'!AA1768)</f>
        <v>5.7520931280296095</v>
      </c>
      <c r="AB274" s="28">
        <f>+IF(I274=0,"",'Ark1'!AC1768)</f>
        <v>1.3810872719864049</v>
      </c>
      <c r="AC274" s="35">
        <f>+IF(I274=0,"",'Ark1'!AE1768)</f>
        <v>43.397535282988599</v>
      </c>
      <c r="AD274" s="30">
        <f t="shared" si="21"/>
        <v>2.5890981697171287</v>
      </c>
      <c r="AE274" s="30">
        <f t="shared" si="22"/>
        <v>28.084112149532711</v>
      </c>
      <c r="AF274" s="221"/>
      <c r="AG274" s="28"/>
      <c r="AI274" s="30"/>
      <c r="AJ274" s="28"/>
      <c r="AK274" s="29"/>
      <c r="AL274" s="29"/>
      <c r="AP274" s="29"/>
    </row>
    <row r="275" spans="1:42">
      <c r="A275" s="221"/>
      <c r="B275" s="302">
        <f>+'Ark1'!C1769</f>
        <v>2024</v>
      </c>
      <c r="C275" s="240">
        <f>+'Ark1'!L1769</f>
        <v>10</v>
      </c>
      <c r="D275" s="240" t="str">
        <f>VLOOKUP(C275,Klasse!$C$10:$D$26,2)</f>
        <v>U-</v>
      </c>
      <c r="E275" s="29">
        <f>+'Ark1'!H1769</f>
        <v>2</v>
      </c>
      <c r="F275" s="29">
        <f>+'Ark1'!J1769</f>
        <v>160</v>
      </c>
      <c r="G275" s="29" t="str">
        <f>VLOOKUP(F275,RNR!$A$1:$B$25,2)</f>
        <v>Oslo</v>
      </c>
      <c r="H275" s="29">
        <f>+IF(I275=0,"",'Ark1'!Q1769)</f>
        <v>246</v>
      </c>
      <c r="I275" s="362">
        <f>+'Ark1'!R1769</f>
        <v>3484</v>
      </c>
      <c r="J275" s="30">
        <f>+IF(I275=0,"",'Ark1'!AG1769)</f>
        <v>9.2018382547144899</v>
      </c>
      <c r="L275" s="30">
        <f>+IF(I275=0,"",'Ark1'!AH1769)</f>
        <v>11.440112509491891</v>
      </c>
      <c r="N275" s="33">
        <f>+IF(I275=0,"",'Ark1'!U1769)</f>
        <v>25.57792766934568</v>
      </c>
      <c r="O275" s="221"/>
      <c r="P275" s="391">
        <f>+'Ark1'!AJ1769</f>
        <v>3482</v>
      </c>
      <c r="Q275" s="391"/>
      <c r="R275" s="272">
        <f>+IF(P275=0,"",'Ark1'!AK1769)</f>
        <v>99.502067777139374</v>
      </c>
      <c r="S275" s="101"/>
      <c r="T275" s="272">
        <f>+IF(P275=0,"",'Ark1'!AL1769)</f>
        <v>25.636983135091217</v>
      </c>
      <c r="U275" s="33"/>
      <c r="V275" s="28">
        <f>+IF(I275=0,"",'Ark1'!T1769)</f>
        <v>7.4296785304247983</v>
      </c>
      <c r="W275" s="35">
        <f>+IF(I275=0,"",'Ark1'!W1769)</f>
        <v>18.082663605051664</v>
      </c>
      <c r="X275" s="35">
        <f>+IF(I275=0,"",'Ark1'!X1769)</f>
        <v>99.942594718714119</v>
      </c>
      <c r="Y275" s="35">
        <f>+IF(I275=0,"",'Ark1'!Y1769)</f>
        <v>65.097588978185996</v>
      </c>
      <c r="Z275" s="35">
        <f>+IF(I275=0,"",'Ark1'!Z1769)</f>
        <v>4.6785304247990807</v>
      </c>
      <c r="AA275" s="30">
        <f>+IF(I275=0,"",'Ark1'!AA1769)</f>
        <v>5.7869596029320594</v>
      </c>
      <c r="AB275" s="28">
        <f>+IF(I275=0,"",'Ark1'!AC1769)</f>
        <v>1.3270751183248184</v>
      </c>
      <c r="AC275" s="35">
        <f>+IF(I275=0,"",'Ark1'!AE1769)</f>
        <v>34.168713144122457</v>
      </c>
      <c r="AD275" s="30">
        <f t="shared" si="21"/>
        <v>2.5577927669345679</v>
      </c>
      <c r="AE275" s="30">
        <f t="shared" si="22"/>
        <v>14.16260162601626</v>
      </c>
      <c r="AF275" s="221"/>
      <c r="AG275" s="28"/>
      <c r="AI275" s="30"/>
      <c r="AJ275" s="28"/>
      <c r="AK275" s="29"/>
      <c r="AL275" s="29"/>
      <c r="AP275" s="29"/>
    </row>
    <row r="276" spans="1:42">
      <c r="A276" s="221"/>
      <c r="B276" s="302">
        <f>+'Ark1'!C1770</f>
        <v>2024</v>
      </c>
      <c r="C276" s="240">
        <f>+'Ark1'!L1770</f>
        <v>10</v>
      </c>
      <c r="D276" s="240" t="str">
        <f>VLOOKUP(C276,Klasse!$C$10:$D$26,2)</f>
        <v>U-</v>
      </c>
      <c r="E276" s="29">
        <f>+'Ark1'!H1770</f>
        <v>1</v>
      </c>
      <c r="F276" s="29">
        <f>+'Ark1'!J1770</f>
        <v>171</v>
      </c>
      <c r="G276" s="29" t="str">
        <f>VLOOKUP(F276,RNR!$A$1:$B$25,2)</f>
        <v>Prima</v>
      </c>
      <c r="H276" s="29">
        <f>+IF(I276=0,"",'Ark1'!Q1770)</f>
        <v>124</v>
      </c>
      <c r="I276" s="362">
        <f>+'Ark1'!R1770</f>
        <v>3027</v>
      </c>
      <c r="J276" s="30">
        <f>+IF(I276=0,"",'Ark1'!AG1770)</f>
        <v>13.373685605725898</v>
      </c>
      <c r="L276" s="30">
        <f>+IF(I276=0,"",'Ark1'!AH1770)</f>
        <v>15.572286341642323</v>
      </c>
      <c r="N276" s="33">
        <f>+IF(I276=0,"",'Ark1'!U1770)</f>
        <v>25.596399074991702</v>
      </c>
      <c r="O276" s="221"/>
      <c r="P276" s="391">
        <f>+'Ark1'!AJ1770</f>
        <v>3024</v>
      </c>
      <c r="Q276" s="391"/>
      <c r="R276" s="272">
        <f>+IF(P276=0,"",'Ark1'!AK1770)</f>
        <v>98.854861111110893</v>
      </c>
      <c r="S276" s="101"/>
      <c r="T276" s="272">
        <f>+IF(P276=0,"",'Ark1'!AL1770)</f>
        <v>26.022044066496001</v>
      </c>
      <c r="U276" s="33"/>
      <c r="V276" s="28">
        <f>+IF(I276=0,"",'Ark1'!T1770)</f>
        <v>7.2979848034357442</v>
      </c>
      <c r="W276" s="35">
        <f>+IF(I276=0,"",'Ark1'!W1770)</f>
        <v>17.575156921043934</v>
      </c>
      <c r="X276" s="35">
        <f>+IF(I276=0,"",'Ark1'!X1770)</f>
        <v>99.504459861248762</v>
      </c>
      <c r="Y276" s="35">
        <f>+IF(I276=0,"",'Ark1'!Y1770)</f>
        <v>58.242484307895602</v>
      </c>
      <c r="Z276" s="35">
        <f>+IF(I276=0,"",'Ark1'!Z1770)</f>
        <v>7.3670300627684195</v>
      </c>
      <c r="AA276" s="30">
        <f>+IF(I276=0,"",'Ark1'!AA1770)</f>
        <v>6.9727851434036117</v>
      </c>
      <c r="AB276" s="28">
        <f>+IF(I276=0,"",'Ark1'!AC1770)</f>
        <v>1.3836577097846023</v>
      </c>
      <c r="AC276" s="35">
        <f>+IF(I276=0,"",'Ark1'!AE1770)</f>
        <v>39.189547432685671</v>
      </c>
      <c r="AD276" s="30">
        <f t="shared" si="21"/>
        <v>2.5596399074991703</v>
      </c>
      <c r="AE276" s="30">
        <f t="shared" si="22"/>
        <v>24.411290322580644</v>
      </c>
      <c r="AF276" s="221"/>
      <c r="AG276" s="28"/>
      <c r="AI276" s="30"/>
      <c r="AJ276" s="28"/>
      <c r="AK276" s="29"/>
      <c r="AL276" s="29"/>
      <c r="AP276" s="29"/>
    </row>
    <row r="277" spans="1:42">
      <c r="A277" s="221"/>
      <c r="B277" s="302">
        <f>+'Ark1'!C1771</f>
        <v>2024</v>
      </c>
      <c r="C277" s="240">
        <f>+'Ark1'!L1771</f>
        <v>10</v>
      </c>
      <c r="D277" s="240" t="str">
        <f>VLOOKUP(C277,Klasse!$C$10:$D$26,2)</f>
        <v>U-</v>
      </c>
      <c r="E277" s="29">
        <f>+'Ark1'!H1771</f>
        <v>2</v>
      </c>
      <c r="F277" s="29">
        <f>+'Ark1'!J1771</f>
        <v>175</v>
      </c>
      <c r="G277" s="29" t="str">
        <f>VLOOKUP(F277,RNR!$A$1:$B$25,2)</f>
        <v>Ole Ringdal</v>
      </c>
      <c r="H277" s="29">
        <f>+IF(I277=0,"",'Ark1'!Q1771)</f>
        <v>157</v>
      </c>
      <c r="I277" s="362">
        <f>+'Ark1'!R1771</f>
        <v>1095</v>
      </c>
      <c r="J277" s="30">
        <f>+IF(I277=0,"",'Ark1'!AG1771)</f>
        <v>6.3003452243958611</v>
      </c>
      <c r="L277" s="30">
        <f>+IF(I277=0,"",'Ark1'!AH1771)</f>
        <v>9.4808657759660946</v>
      </c>
      <c r="N277" s="33">
        <f>+IF(I277=0,"",'Ark1'!U1771)</f>
        <v>27.697808219178096</v>
      </c>
      <c r="O277" s="221"/>
      <c r="P277" s="391">
        <f>+'Ark1'!AJ1771</f>
        <v>999</v>
      </c>
      <c r="Q277" s="391"/>
      <c r="R277" s="272">
        <f>+IF(P277=0,"",'Ark1'!AK1771)</f>
        <v>100.16846846846848</v>
      </c>
      <c r="S277" s="101"/>
      <c r="T277" s="272">
        <f>+IF(P277=0,"",'Ark1'!AL1771)</f>
        <v>26.157345465854782</v>
      </c>
      <c r="U277" s="33"/>
      <c r="V277" s="28">
        <f>+IF(I277=0,"",'Ark1'!T1771)</f>
        <v>7.1972602739726002</v>
      </c>
      <c r="W277" s="35">
        <f>+IF(I277=0,"",'Ark1'!W1771)</f>
        <v>16.529680365296805</v>
      </c>
      <c r="X277" s="35">
        <f>+IF(I277=0,"",'Ark1'!X1771)</f>
        <v>100</v>
      </c>
      <c r="Y277" s="35">
        <f>+IF(I277=0,"",'Ark1'!Y1771)</f>
        <v>70.319634703196357</v>
      </c>
      <c r="Z277" s="35">
        <f>+IF(I277=0,"",'Ark1'!Z1771)</f>
        <v>11.689497716894978</v>
      </c>
      <c r="AA277" s="30">
        <f>+IF(I277=0,"",'Ark1'!AA1771)</f>
        <v>7.7846022201378915</v>
      </c>
      <c r="AB277" s="28">
        <f>+IF(I277=0,"",'Ark1'!AC1771)</f>
        <v>1.7263448283885909</v>
      </c>
      <c r="AC277" s="35">
        <f>+IF(I277=0,"",'Ark1'!AE1771)</f>
        <v>56.685226182178639</v>
      </c>
      <c r="AD277" s="30">
        <f t="shared" si="21"/>
        <v>2.7697808219178097</v>
      </c>
      <c r="AE277" s="30">
        <f t="shared" si="22"/>
        <v>6.9745222929936306</v>
      </c>
      <c r="AF277" s="221"/>
      <c r="AG277" s="28"/>
      <c r="AI277" s="30"/>
      <c r="AJ277" s="28"/>
      <c r="AK277" s="29"/>
      <c r="AL277" s="29"/>
      <c r="AP277" s="29"/>
    </row>
    <row r="278" spans="1:42">
      <c r="A278" s="221"/>
      <c r="B278" s="302">
        <f>+'Ark1'!C1772</f>
        <v>2024</v>
      </c>
      <c r="C278" s="240">
        <f>+'Ark1'!L1772</f>
        <v>10</v>
      </c>
      <c r="D278" s="240" t="str">
        <f>VLOOKUP(C278,Klasse!$C$10:$D$26,2)</f>
        <v>U-</v>
      </c>
      <c r="E278" s="29">
        <f>+'Ark1'!H1772</f>
        <v>2</v>
      </c>
      <c r="F278" s="29">
        <f>+'Ark1'!J1772</f>
        <v>177</v>
      </c>
      <c r="G278" s="29" t="str">
        <f>VLOOKUP(F278,RNR!$A$1:$B$25,2)</f>
        <v>Slakthuset</v>
      </c>
      <c r="H278" s="29">
        <f>+IF(I278=0,"",'Ark1'!Q1772)</f>
        <v>194</v>
      </c>
      <c r="I278" s="362">
        <f>+'Ark1'!R1772</f>
        <v>4316</v>
      </c>
      <c r="J278" s="30">
        <f>+IF(I278=0,"",'Ark1'!AG1772)</f>
        <v>10.662318733170284</v>
      </c>
      <c r="L278" s="30">
        <f>+IF(I278=0,"",'Ark1'!AH1772)</f>
        <v>13.107121027468112</v>
      </c>
      <c r="N278" s="33">
        <f>+IF(I278=0,"",'Ark1'!U1772)</f>
        <v>25.095620945319723</v>
      </c>
      <c r="O278" s="221"/>
      <c r="P278" s="391">
        <f>+'Ark1'!AJ1772</f>
        <v>4315</v>
      </c>
      <c r="Q278" s="391"/>
      <c r="R278" s="272">
        <f>+IF(P278=0,"",'Ark1'!AK1772)</f>
        <v>98.978030127462276</v>
      </c>
      <c r="S278" s="101"/>
      <c r="T278" s="272">
        <f>+IF(P278=0,"",'Ark1'!AL1772)</f>
        <v>25.658775878215955</v>
      </c>
      <c r="U278" s="33"/>
      <c r="V278" s="28">
        <f>+IF(I278=0,"",'Ark1'!T1772)</f>
        <v>7.2092215013901741</v>
      </c>
      <c r="W278" s="35">
        <f>+IF(I278=0,"",'Ark1'!W1772)</f>
        <v>7.5069508804448564</v>
      </c>
      <c r="X278" s="35">
        <f>+IF(I278=0,"",'Ark1'!X1772)</f>
        <v>100</v>
      </c>
      <c r="Y278" s="35">
        <f>+IF(I278=0,"",'Ark1'!Y1772)</f>
        <v>64.573679332715486</v>
      </c>
      <c r="Z278" s="35">
        <f>+IF(I278=0,"",'Ark1'!Z1772)</f>
        <v>2.9888785912882296</v>
      </c>
      <c r="AA278" s="30">
        <f>+IF(I278=0,"",'Ark1'!AA1772)</f>
        <v>4.8169963615454909</v>
      </c>
      <c r="AB278" s="28">
        <f>+IF(I278=0,"",'Ark1'!AC1772)</f>
        <v>1.0589738532791075</v>
      </c>
      <c r="AC278" s="35">
        <f>+IF(I278=0,"",'Ark1'!AE1772)</f>
        <v>32.002998110013309</v>
      </c>
      <c r="AD278" s="30">
        <f t="shared" si="21"/>
        <v>2.5095620945319723</v>
      </c>
      <c r="AE278" s="30">
        <f t="shared" si="22"/>
        <v>22.24742268041237</v>
      </c>
      <c r="AF278" s="221"/>
      <c r="AG278" s="28"/>
      <c r="AI278" s="30"/>
      <c r="AJ278" s="28"/>
      <c r="AK278" s="29"/>
      <c r="AL278" s="29"/>
      <c r="AP278" s="29"/>
    </row>
    <row r="279" spans="1:42">
      <c r="A279" s="221"/>
      <c r="B279" s="302">
        <f>+'Ark1'!C1773</f>
        <v>2024</v>
      </c>
      <c r="C279" s="240">
        <f>+'Ark1'!L1773</f>
        <v>10</v>
      </c>
      <c r="D279" s="240" t="str">
        <f>VLOOKUP(C279,Klasse!$C$10:$D$26,2)</f>
        <v>U-</v>
      </c>
      <c r="E279" s="29">
        <f>+'Ark1'!H1773</f>
        <v>2</v>
      </c>
      <c r="F279" s="29">
        <f>+'Ark1'!J1773</f>
        <v>178</v>
      </c>
      <c r="G279" s="29" t="str">
        <f>VLOOKUP(F279,RNR!$A$1:$B$25,2)</f>
        <v>Røros</v>
      </c>
      <c r="H279" s="29">
        <f>+IF(I279=0,"",'Ark1'!Q1773)</f>
        <v>97</v>
      </c>
      <c r="I279" s="362">
        <f>+'Ark1'!R1773</f>
        <v>1117</v>
      </c>
      <c r="J279" s="30">
        <f>+IF(I279=0,"",'Ark1'!AG1773)</f>
        <v>6.7521005863507213</v>
      </c>
      <c r="L279" s="30">
        <f>+IF(I279=0,"",'Ark1'!AH1773)</f>
        <v>8.7145496911692799</v>
      </c>
      <c r="N279" s="33">
        <f>+IF(I279=0,"",'Ark1'!U1773)</f>
        <v>26.075649059982105</v>
      </c>
      <c r="O279" s="221"/>
      <c r="P279" s="391">
        <f>+'Ark1'!AJ1773</f>
        <v>1115</v>
      </c>
      <c r="Q279" s="391"/>
      <c r="R279" s="272">
        <f>+IF(P279=0,"",'Ark1'!AK1773)</f>
        <v>100.38977578475344</v>
      </c>
      <c r="S279" s="101"/>
      <c r="T279" s="272">
        <f>+IF(P279=0,"",'Ark1'!AL1773)</f>
        <v>25.326749309550355</v>
      </c>
      <c r="U279" s="33"/>
      <c r="V279" s="28">
        <f>+IF(I279=0,"",'Ark1'!T1773)</f>
        <v>7.3303491495076116</v>
      </c>
      <c r="W279" s="35">
        <f>+IF(I279=0,"",'Ark1'!W1773)</f>
        <v>14.05550581915846</v>
      </c>
      <c r="X279" s="35">
        <f>+IF(I279=0,"",'Ark1'!X1773)</f>
        <v>97.672336615935521</v>
      </c>
      <c r="Y279" s="35">
        <f>+IF(I279=0,"",'Ark1'!Y1773)</f>
        <v>68.487018800358115</v>
      </c>
      <c r="Z279" s="35">
        <f>+IF(I279=0,"",'Ark1'!Z1773)</f>
        <v>7.1620411817367939</v>
      </c>
      <c r="AA279" s="30">
        <f>+IF(I279=0,"",'Ark1'!AA1773)</f>
        <v>6.5976337728434453</v>
      </c>
      <c r="AB279" s="28">
        <f>+IF(I279=0,"",'Ark1'!AC1773)</f>
        <v>1.3701972895184997</v>
      </c>
      <c r="AC279" s="35">
        <f>+IF(I279=0,"",'Ark1'!AE1773)</f>
        <v>58.922901737224819</v>
      </c>
      <c r="AD279" s="30">
        <f t="shared" si="21"/>
        <v>2.6075649059982107</v>
      </c>
      <c r="AE279" s="30">
        <f t="shared" si="22"/>
        <v>11.515463917525773</v>
      </c>
      <c r="AF279" s="221"/>
      <c r="AG279" s="28"/>
      <c r="AI279" s="30"/>
      <c r="AJ279" s="28"/>
      <c r="AK279" s="29"/>
      <c r="AL279" s="29"/>
      <c r="AP279" s="29"/>
    </row>
    <row r="280" spans="1:42">
      <c r="A280" s="221"/>
      <c r="B280" s="302">
        <f>+'Ark1'!C1774</f>
        <v>2024</v>
      </c>
      <c r="C280" s="240">
        <f>+'Ark1'!L1774</f>
        <v>10</v>
      </c>
      <c r="D280" s="240" t="str">
        <f>VLOOKUP(C280,Klasse!$C$10:$D$26,2)</f>
        <v>U-</v>
      </c>
      <c r="E280" s="29">
        <f>+'Ark1'!H1774</f>
        <v>2</v>
      </c>
      <c r="F280" s="29">
        <f>+'Ark1'!J1774</f>
        <v>181</v>
      </c>
      <c r="G280" s="29" t="str">
        <f>VLOOKUP(F280,RNR!$A$1:$B$25,2)</f>
        <v>Horns</v>
      </c>
      <c r="H280" s="29">
        <f>+IF(I280=0,"",'Ark1'!Q1774)</f>
        <v>172</v>
      </c>
      <c r="I280" s="362">
        <f>+'Ark1'!R1774</f>
        <v>3168</v>
      </c>
      <c r="J280" s="30">
        <f>+IF(I280=0,"",'Ark1'!AG1774)</f>
        <v>10.830398960719299</v>
      </c>
      <c r="L280" s="30">
        <f>+IF(I280=0,"",'Ark1'!AH1774)</f>
        <v>14.327531820391604</v>
      </c>
      <c r="N280" s="33">
        <f>+IF(I280=0,"",'Ark1'!U1774)</f>
        <v>26.19709595959602</v>
      </c>
      <c r="O280" s="221"/>
      <c r="P280" s="391">
        <f>+'Ark1'!AJ1774</f>
        <v>3028</v>
      </c>
      <c r="Q280" s="391"/>
      <c r="R280" s="272">
        <f>+IF(P280=0,"",'Ark1'!AK1774)</f>
        <v>100.07130118890382</v>
      </c>
      <c r="S280" s="101"/>
      <c r="T280" s="272">
        <f>+IF(P280=0,"",'Ark1'!AL1774)</f>
        <v>25.485189874388062</v>
      </c>
      <c r="U280" s="33"/>
      <c r="V280" s="28">
        <f>+IF(I280=0,"",'Ark1'!T1774)</f>
        <v>7.3791035353535346</v>
      </c>
      <c r="W280" s="35">
        <f>+IF(I280=0,"",'Ark1'!W1774)</f>
        <v>8.2070707070707076</v>
      </c>
      <c r="X280" s="35">
        <f>+IF(I280=0,"",'Ark1'!X1774)</f>
        <v>99.905303030303017</v>
      </c>
      <c r="Y280" s="35">
        <f>+IF(I280=0,"",'Ark1'!Y1774)</f>
        <v>71.369949494949481</v>
      </c>
      <c r="Z280" s="35">
        <f>+IF(I280=0,"",'Ark1'!Z1774)</f>
        <v>5.4292929292929282</v>
      </c>
      <c r="AA280" s="30">
        <f>+IF(I280=0,"",'Ark1'!AA1774)</f>
        <v>5.8390278828800204</v>
      </c>
      <c r="AB280" s="28">
        <f>+IF(I280=0,"",'Ark1'!AC1774)</f>
        <v>1.0922847911776505</v>
      </c>
      <c r="AC280" s="35">
        <f>+IF(I280=0,"",'Ark1'!AE1774)</f>
        <v>43.052871032913096</v>
      </c>
      <c r="AD280" s="30">
        <f t="shared" si="21"/>
        <v>2.619709595959602</v>
      </c>
      <c r="AE280" s="30">
        <f t="shared" si="22"/>
        <v>18.418604651162791</v>
      </c>
      <c r="AF280" s="221"/>
      <c r="AG280" s="28"/>
      <c r="AI280" s="30"/>
      <c r="AJ280" s="28"/>
      <c r="AK280" s="29"/>
      <c r="AL280" s="29"/>
      <c r="AP280" s="29"/>
    </row>
    <row r="281" spans="1:42">
      <c r="A281" s="221"/>
      <c r="B281" s="302">
        <f>+'Ark1'!C1775</f>
        <v>2024</v>
      </c>
      <c r="C281" s="240">
        <f>+'Ark1'!L1775</f>
        <v>10</v>
      </c>
      <c r="D281" s="240" t="str">
        <f>VLOOKUP(C281,Klasse!$C$10:$D$26,2)</f>
        <v>U-</v>
      </c>
      <c r="E281" s="29">
        <f>+'Ark1'!H1775</f>
        <v>1</v>
      </c>
      <c r="F281" s="29">
        <f>+'Ark1'!J1775</f>
        <v>262</v>
      </c>
      <c r="G281" s="29" t="str">
        <f>VLOOKUP(F281,RNR!$A$1:$B$25,2)</f>
        <v>Strilalam</v>
      </c>
      <c r="H281" s="29" t="str">
        <f>+IF(I281=0,"",'Ark1'!Q1775)</f>
        <v/>
      </c>
      <c r="I281" s="362">
        <f>+'Ark1'!R1775</f>
        <v>0</v>
      </c>
      <c r="J281" s="30" t="str">
        <f>+IF(I281=0,"",'Ark1'!AG1775)</f>
        <v/>
      </c>
      <c r="L281" s="30" t="str">
        <f>+IF(I281=0,"",'Ark1'!AH1775)</f>
        <v/>
      </c>
      <c r="N281" s="33" t="str">
        <f>+IF(I281=0,"",'Ark1'!U1775)</f>
        <v/>
      </c>
      <c r="O281" s="221"/>
      <c r="P281" s="391">
        <f>+'Ark1'!AJ1775</f>
        <v>0</v>
      </c>
      <c r="Q281" s="391"/>
      <c r="R281" s="272" t="str">
        <f>+IF(P281=0,"",'Ark1'!AK1775)</f>
        <v/>
      </c>
      <c r="S281" s="101"/>
      <c r="T281" s="272" t="str">
        <f>+IF(P281=0,"",'Ark1'!AL1775)</f>
        <v/>
      </c>
      <c r="U281" s="33"/>
      <c r="V281" s="28" t="str">
        <f>+IF(I281=0,"",'Ark1'!T1775)</f>
        <v/>
      </c>
      <c r="W281" s="35" t="str">
        <f>+IF(I281=0,"",'Ark1'!W1775)</f>
        <v/>
      </c>
      <c r="X281" s="35" t="str">
        <f>+IF(I281=0,"",'Ark1'!X1775)</f>
        <v/>
      </c>
      <c r="Y281" s="35" t="str">
        <f>+IF(I281=0,"",'Ark1'!Y1775)</f>
        <v/>
      </c>
      <c r="Z281" s="35" t="str">
        <f>+IF(I281=0,"",'Ark1'!Z1775)</f>
        <v/>
      </c>
      <c r="AA281" s="30" t="str">
        <f>+IF(I281=0,"",'Ark1'!AA1775)</f>
        <v/>
      </c>
      <c r="AB281" s="28" t="str">
        <f>+IF(I281=0,"",'Ark1'!AC1775)</f>
        <v/>
      </c>
      <c r="AC281" s="35" t="str">
        <f>+IF(I281=0,"",'Ark1'!AE1775)</f>
        <v/>
      </c>
      <c r="AD281" s="30" t="str">
        <f t="shared" si="21"/>
        <v/>
      </c>
      <c r="AE281" s="30" t="str">
        <f t="shared" si="22"/>
        <v/>
      </c>
      <c r="AF281" s="221"/>
      <c r="AG281" s="28"/>
      <c r="AI281" s="30"/>
      <c r="AJ281" s="28"/>
      <c r="AK281" s="29"/>
      <c r="AL281" s="29"/>
      <c r="AP281" s="29"/>
    </row>
    <row r="282" spans="1:42">
      <c r="A282" s="221"/>
      <c r="B282" s="302">
        <f>+'Ark1'!C1776</f>
        <v>2024</v>
      </c>
      <c r="C282" s="240">
        <f>+'Ark1'!L1776</f>
        <v>10</v>
      </c>
      <c r="D282" s="240" t="str">
        <f>VLOOKUP(C282,Klasse!$C$10:$D$26,2)</f>
        <v>U-</v>
      </c>
      <c r="E282" s="29">
        <f>+'Ark1'!H1776</f>
        <v>2</v>
      </c>
      <c r="F282" s="29">
        <f>+'Ark1'!J1776</f>
        <v>267</v>
      </c>
      <c r="G282" s="29" t="str">
        <f>VLOOKUP(F282,RNR!$A$1:$B$25,2)</f>
        <v>Dalpro</v>
      </c>
      <c r="H282" s="29" t="str">
        <f>+IF(I282=0,"",'Ark1'!Q1776)</f>
        <v/>
      </c>
      <c r="I282" s="362">
        <f>+'Ark1'!R1776</f>
        <v>0</v>
      </c>
      <c r="J282" s="30" t="str">
        <f>+IF(I282=0,"",'Ark1'!AG1776)</f>
        <v/>
      </c>
      <c r="L282" s="30" t="str">
        <f>+IF(I282=0,"",'Ark1'!AH1776)</f>
        <v/>
      </c>
      <c r="N282" s="33" t="str">
        <f>+IF(I282=0,"",'Ark1'!U1776)</f>
        <v/>
      </c>
      <c r="O282" s="221"/>
      <c r="P282" s="391">
        <f>+'Ark1'!AJ1776</f>
        <v>0</v>
      </c>
      <c r="Q282" s="391"/>
      <c r="R282" s="272" t="str">
        <f>+IF(P282=0,"",'Ark1'!AK1776)</f>
        <v/>
      </c>
      <c r="S282" s="101"/>
      <c r="T282" s="272" t="str">
        <f>+IF(P282=0,"",'Ark1'!AL1776)</f>
        <v/>
      </c>
      <c r="U282" s="33"/>
      <c r="V282" s="28" t="str">
        <f>+IF(I282=0,"",'Ark1'!T1776)</f>
        <v/>
      </c>
      <c r="W282" s="35" t="str">
        <f>+IF(I282=0,"",'Ark1'!W1776)</f>
        <v/>
      </c>
      <c r="X282" s="35" t="str">
        <f>+IF(I282=0,"",'Ark1'!X1776)</f>
        <v/>
      </c>
      <c r="Y282" s="35" t="str">
        <f>+IF(I282=0,"",'Ark1'!Y1776)</f>
        <v/>
      </c>
      <c r="Z282" s="35" t="str">
        <f>+IF(I282=0,"",'Ark1'!Z1776)</f>
        <v/>
      </c>
      <c r="AA282" s="30" t="str">
        <f>+IF(I282=0,"",'Ark1'!AA1776)</f>
        <v/>
      </c>
      <c r="AB282" s="28" t="str">
        <f>+IF(I282=0,"",'Ark1'!AC1776)</f>
        <v/>
      </c>
      <c r="AC282" s="35" t="str">
        <f>+IF(I282=0,"",'Ark1'!AE1776)</f>
        <v/>
      </c>
      <c r="AD282" s="30" t="str">
        <f t="shared" si="21"/>
        <v/>
      </c>
      <c r="AE282" s="30" t="str">
        <f t="shared" si="22"/>
        <v/>
      </c>
      <c r="AF282" s="221"/>
      <c r="AG282" s="28"/>
      <c r="AI282" s="30"/>
      <c r="AJ282" s="28"/>
      <c r="AK282" s="29"/>
      <c r="AL282" s="29"/>
      <c r="AP282" s="29"/>
    </row>
    <row r="283" spans="1:42">
      <c r="A283" s="221"/>
      <c r="B283" s="302">
        <f>+'Ark1'!C1777</f>
        <v>2024</v>
      </c>
      <c r="C283" s="240">
        <f>+'Ark1'!L1777</f>
        <v>10</v>
      </c>
      <c r="D283" s="240" t="str">
        <f>VLOOKUP(C283,Klasse!$C$10:$D$26,2)</f>
        <v>U-</v>
      </c>
      <c r="E283" s="29">
        <f>+'Ark1'!H1777</f>
        <v>1</v>
      </c>
      <c r="F283" s="29">
        <f>+'Ark1'!J1777</f>
        <v>309</v>
      </c>
      <c r="G283" s="29" t="str">
        <f>VLOOKUP(F283,RNR!$A$1:$B$25,2)</f>
        <v>Malvik</v>
      </c>
      <c r="H283" s="29">
        <f>+IF(I283=0,"",'Ark1'!Q1777)</f>
        <v>671</v>
      </c>
      <c r="I283" s="362">
        <f>+'Ark1'!R1777</f>
        <v>9465</v>
      </c>
      <c r="J283" s="30">
        <f>+IF(I283=0,"",'Ark1'!AG1777)</f>
        <v>9.2485831541919108</v>
      </c>
      <c r="L283" s="30">
        <f>+IF(I283=0,"",'Ark1'!AH1777)</f>
        <v>12.044565733661685</v>
      </c>
      <c r="N283" s="33">
        <f>+IF(I283=0,"",'Ark1'!U1777)</f>
        <v>25.755171685155862</v>
      </c>
      <c r="O283" s="221"/>
      <c r="P283" s="391">
        <f>+'Ark1'!AJ1777</f>
        <v>9465</v>
      </c>
      <c r="Q283" s="391"/>
      <c r="R283" s="272">
        <f>+IF(P283=0,"",'Ark1'!AK1777)</f>
        <v>99.338742736397307</v>
      </c>
      <c r="S283" s="101"/>
      <c r="T283" s="272">
        <f>+IF(P283=0,"",'Ark1'!AL1777)</f>
        <v>25.859628668153501</v>
      </c>
      <c r="U283" s="33"/>
      <c r="V283" s="28">
        <f>+IF(I283=0,"",'Ark1'!T1777)</f>
        <v>7.1536185948230324</v>
      </c>
      <c r="W283" s="35">
        <f>+IF(I283=0,"",'Ark1'!W1777)</f>
        <v>10.068674062334917</v>
      </c>
      <c r="X283" s="35">
        <f>+IF(I283=0,"",'Ark1'!X1777)</f>
        <v>99.978869519281574</v>
      </c>
      <c r="Y283" s="35">
        <f>+IF(I283=0,"",'Ark1'!Y1777)</f>
        <v>61.954569466455375</v>
      </c>
      <c r="Z283" s="35">
        <f>+IF(I283=0,"",'Ark1'!Z1777)</f>
        <v>6.4659270998415215</v>
      </c>
      <c r="AA283" s="30">
        <f>+IF(I283=0,"",'Ark1'!AA1777)</f>
        <v>6.470497958386118</v>
      </c>
      <c r="AB283" s="28">
        <f>+IF(I283=0,"",'Ark1'!AC1777)</f>
        <v>1.2130928006385773</v>
      </c>
      <c r="AC283" s="35">
        <f>+IF(I283=0,"",'Ark1'!AE1777)</f>
        <v>47.648254153811827</v>
      </c>
      <c r="AD283" s="30">
        <f t="shared" si="21"/>
        <v>2.575517168515586</v>
      </c>
      <c r="AE283" s="30">
        <f t="shared" si="22"/>
        <v>14.105812220566319</v>
      </c>
      <c r="AF283" s="221"/>
      <c r="AG283" s="28"/>
      <c r="AI283" s="30"/>
      <c r="AJ283" s="28"/>
      <c r="AK283" s="29"/>
      <c r="AL283" s="29"/>
      <c r="AP283" s="29"/>
    </row>
    <row r="284" spans="1:42">
      <c r="A284" s="221"/>
      <c r="B284" s="302">
        <f>+'Ark1'!C1778</f>
        <v>2024</v>
      </c>
      <c r="C284" s="240">
        <f>+'Ark1'!L1778</f>
        <v>10</v>
      </c>
      <c r="D284" s="240" t="str">
        <f>VLOOKUP(C284,Klasse!$C$10:$D$26,2)</f>
        <v>U-</v>
      </c>
      <c r="E284" s="29">
        <f>+'Ark1'!H1778</f>
        <v>2</v>
      </c>
      <c r="F284" s="29">
        <f>+'Ark1'!J1778</f>
        <v>470</v>
      </c>
      <c r="G284" s="29" t="str">
        <f>VLOOKUP(F284,RNR!$A$1:$B$25,2)</f>
        <v>Jens Eide</v>
      </c>
      <c r="H284" s="29">
        <f>+IF(I284=0,"",'Ark1'!Q1778)</f>
        <v>83</v>
      </c>
      <c r="I284" s="362">
        <f>+'Ark1'!R1778</f>
        <v>400</v>
      </c>
      <c r="J284" s="30">
        <f>+IF(I284=0,"",'Ark1'!AG1778)</f>
        <v>3.1138097462245065</v>
      </c>
      <c r="L284" s="30">
        <f>+IF(I284=0,"",'Ark1'!AH1778)</f>
        <v>4.8129800707120278</v>
      </c>
      <c r="N284" s="33">
        <f>+IF(I284=0,"",'Ark1'!U1778)</f>
        <v>26.691499999999994</v>
      </c>
      <c r="O284" s="221"/>
      <c r="P284" s="391">
        <f>+'Ark1'!AJ1778</f>
        <v>398</v>
      </c>
      <c r="Q284" s="391"/>
      <c r="R284" s="272">
        <f>+IF(P284=0,"",'Ark1'!AK1778)</f>
        <v>100.84773869346738</v>
      </c>
      <c r="S284" s="101"/>
      <c r="T284" s="272">
        <f>+IF(P284=0,"",'Ark1'!AL1778)</f>
        <v>25.445338771718127</v>
      </c>
      <c r="U284" s="33"/>
      <c r="V284" s="28">
        <f>+IF(I284=0,"",'Ark1'!T1778)</f>
        <v>7.7575000000000003</v>
      </c>
      <c r="W284" s="35">
        <f>+IF(I284=0,"",'Ark1'!W1778)</f>
        <v>23.5</v>
      </c>
      <c r="X284" s="35">
        <f>+IF(I284=0,"",'Ark1'!X1778)</f>
        <v>97.75</v>
      </c>
      <c r="Y284" s="35">
        <f>+IF(I284=0,"",'Ark1'!Y1778)</f>
        <v>70.5</v>
      </c>
      <c r="Z284" s="35">
        <f>+IF(I284=0,"",'Ark1'!Z1778)</f>
        <v>7</v>
      </c>
      <c r="AA284" s="30">
        <f>+IF(I284=0,"",'Ark1'!AA1778)</f>
        <v>7.4138133069292307</v>
      </c>
      <c r="AB284" s="28">
        <f>+IF(I284=0,"",'Ark1'!AC1778)</f>
        <v>2.1951523295662194</v>
      </c>
      <c r="AC284" s="35">
        <f>+IF(I284=0,"",'Ark1'!AE1778)</f>
        <v>36.125269437424656</v>
      </c>
      <c r="AD284" s="30">
        <f t="shared" si="21"/>
        <v>2.6691499999999992</v>
      </c>
      <c r="AE284" s="30">
        <f t="shared" si="22"/>
        <v>4.8192771084337354</v>
      </c>
      <c r="AF284" s="221"/>
      <c r="AG284" s="28"/>
      <c r="AI284" s="30"/>
      <c r="AJ284" s="28"/>
      <c r="AK284" s="29"/>
      <c r="AL284" s="29"/>
      <c r="AP284" s="29"/>
    </row>
    <row r="285" spans="1:42">
      <c r="A285" s="221"/>
      <c r="B285" s="302">
        <f>+'Ark1'!C1779</f>
        <v>2024</v>
      </c>
      <c r="C285" s="240">
        <f>+'Ark1'!L1779</f>
        <v>10</v>
      </c>
      <c r="D285" s="240" t="str">
        <f>VLOOKUP(C285,Klasse!$C$10:$D$26,2)</f>
        <v>U-</v>
      </c>
      <c r="E285" s="29">
        <f>+'Ark1'!H1779</f>
        <v>1</v>
      </c>
      <c r="F285" s="29">
        <f>+'Ark1'!J1779</f>
        <v>629</v>
      </c>
      <c r="G285" s="29" t="str">
        <f>VLOOKUP(F285,RNR!$A$1:$B$25,2)</f>
        <v>Bø</v>
      </c>
      <c r="H285" s="29" t="str">
        <f>+IF(I285=0,"",'Ark1'!Q1779)</f>
        <v/>
      </c>
      <c r="I285" s="362">
        <f>+'Ark1'!R1779</f>
        <v>0</v>
      </c>
      <c r="J285" s="30" t="str">
        <f>+IF(I285=0,"",'Ark1'!AG1779)</f>
        <v/>
      </c>
      <c r="L285" s="30" t="str">
        <f>+IF(I285=0,"",'Ark1'!AH1779)</f>
        <v/>
      </c>
      <c r="N285" s="33" t="str">
        <f>+IF(I285=0,"",'Ark1'!U1779)</f>
        <v/>
      </c>
      <c r="O285" s="221"/>
      <c r="P285" s="391">
        <f>+'Ark1'!AJ1779</f>
        <v>0</v>
      </c>
      <c r="Q285" s="391"/>
      <c r="R285" s="272" t="str">
        <f>+IF(P285=0,"",'Ark1'!AK1779)</f>
        <v/>
      </c>
      <c r="S285" s="101"/>
      <c r="T285" s="272" t="str">
        <f>+IF(P285=0,"",'Ark1'!AL1779)</f>
        <v/>
      </c>
      <c r="U285" s="33"/>
      <c r="V285" s="28" t="str">
        <f>+IF(I285=0,"",'Ark1'!T1779)</f>
        <v/>
      </c>
      <c r="W285" s="35" t="str">
        <f>+IF(I285=0,"",'Ark1'!W1779)</f>
        <v/>
      </c>
      <c r="X285" s="35" t="str">
        <f>+IF(I285=0,"",'Ark1'!X1779)</f>
        <v/>
      </c>
      <c r="Y285" s="35" t="str">
        <f>+IF(I285=0,"",'Ark1'!Y1779)</f>
        <v/>
      </c>
      <c r="Z285" s="35" t="str">
        <f>+IF(I285=0,"",'Ark1'!Z1779)</f>
        <v/>
      </c>
      <c r="AA285" s="30" t="str">
        <f>+IF(I285=0,"",'Ark1'!AA1779)</f>
        <v/>
      </c>
      <c r="AB285" s="28" t="str">
        <f>+IF(I285=0,"",'Ark1'!AC1779)</f>
        <v/>
      </c>
      <c r="AC285" s="35" t="str">
        <f>+IF(I285=0,"",'Ark1'!AE1779)</f>
        <v/>
      </c>
      <c r="AD285" s="30" t="str">
        <f t="shared" si="21"/>
        <v/>
      </c>
      <c r="AE285" s="30" t="str">
        <f t="shared" si="22"/>
        <v/>
      </c>
      <c r="AF285" s="221"/>
      <c r="AG285" s="28"/>
      <c r="AI285" s="30"/>
      <c r="AJ285" s="28"/>
      <c r="AK285" s="29"/>
      <c r="AL285" s="29"/>
      <c r="AP285" s="29"/>
    </row>
    <row r="286" spans="1:42">
      <c r="A286" s="221"/>
      <c r="B286" s="302">
        <f>+'Ark1'!C1780</f>
        <v>2024</v>
      </c>
      <c r="C286" s="240">
        <f>+'Ark1'!L1780</f>
        <v>10</v>
      </c>
      <c r="D286" s="240" t="str">
        <f>VLOOKUP(C286,Klasse!$C$10:$D$26,2)</f>
        <v>U-</v>
      </c>
      <c r="E286" s="29">
        <f>+'Ark1'!H1780</f>
        <v>1</v>
      </c>
      <c r="F286" s="29">
        <f>+'Ark1'!J1780</f>
        <v>643</v>
      </c>
      <c r="G286" s="29" t="str">
        <f>VLOOKUP(F286,RNR!$A$1:$B$25,2)</f>
        <v>Bjerka</v>
      </c>
      <c r="H286" s="29">
        <f>+IF(I286=0,"",'Ark1'!Q1780)</f>
        <v>356</v>
      </c>
      <c r="I286" s="362">
        <f>+'Ark1'!R1780</f>
        <v>5422</v>
      </c>
      <c r="J286" s="30">
        <f>+IF(I286=0,"",'Ark1'!AG1780)</f>
        <v>9.8916335242821187</v>
      </c>
      <c r="L286" s="30">
        <f>+IF(I286=0,"",'Ark1'!AH1780)</f>
        <v>13.072347513330422</v>
      </c>
      <c r="N286" s="33">
        <f>+IF(I286=0,"",'Ark1'!U1780)</f>
        <v>24.960475839173768</v>
      </c>
      <c r="O286" s="221"/>
      <c r="P286" s="391">
        <f>+'Ark1'!AJ1780</f>
        <v>5328</v>
      </c>
      <c r="Q286" s="391"/>
      <c r="R286" s="272">
        <f>+IF(P286=0,"",'Ark1'!AK1780)</f>
        <v>98.005912162162176</v>
      </c>
      <c r="S286" s="101"/>
      <c r="T286" s="272">
        <f>+IF(P286=0,"",'Ark1'!AL1780)</f>
        <v>26.042568865852058</v>
      </c>
      <c r="U286" s="33"/>
      <c r="V286" s="28">
        <f>+IF(I286=0,"",'Ark1'!T1780)</f>
        <v>7.1558465510881604</v>
      </c>
      <c r="W286" s="35">
        <f>+IF(I286=0,"",'Ark1'!W1780)</f>
        <v>11.711545555145703</v>
      </c>
      <c r="X286" s="35">
        <f>+IF(I286=0,"",'Ark1'!X1780)</f>
        <v>99.870896348210977</v>
      </c>
      <c r="Y286" s="35">
        <f>+IF(I286=0,"",'Ark1'!Y1780)</f>
        <v>57.709332349686477</v>
      </c>
      <c r="Z286" s="35">
        <f>+IF(I286=0,"",'Ark1'!Z1780)</f>
        <v>4.0390999631132436</v>
      </c>
      <c r="AA286" s="30">
        <f>+IF(I286=0,"",'Ark1'!AA1780)</f>
        <v>5.7117760661970847</v>
      </c>
      <c r="AB286" s="28">
        <f>+IF(I286=0,"",'Ark1'!AC1780)</f>
        <v>1.426245898642839</v>
      </c>
      <c r="AC286" s="35">
        <f>+IF(I286=0,"",'Ark1'!AE1780)</f>
        <v>35.723073730389054</v>
      </c>
      <c r="AD286" s="30">
        <f t="shared" si="21"/>
        <v>2.4960475839173766</v>
      </c>
      <c r="AE286" s="30">
        <f t="shared" si="22"/>
        <v>15.230337078651685</v>
      </c>
      <c r="AF286" s="221"/>
      <c r="AG286" s="28"/>
      <c r="AI286" s="30"/>
      <c r="AJ286" s="28"/>
      <c r="AK286" s="29"/>
      <c r="AL286" s="29"/>
      <c r="AP286" s="29"/>
    </row>
    <row r="287" spans="1:42">
      <c r="A287" s="221"/>
      <c r="B287" s="302">
        <f>+'Ark1'!C1781</f>
        <v>2024</v>
      </c>
      <c r="C287" s="240">
        <f>+'Ark1'!L1781</f>
        <v>10</v>
      </c>
      <c r="D287" s="240" t="str">
        <f>VLOOKUP(C287,Klasse!$C$10:$D$26,2)</f>
        <v>U-</v>
      </c>
      <c r="E287" s="29">
        <f>+'Ark1'!H1781</f>
        <v>2</v>
      </c>
      <c r="F287" s="29">
        <f>+'Ark1'!J1781</f>
        <v>704</v>
      </c>
      <c r="G287" s="29" t="str">
        <f>VLOOKUP(F287,RNR!$A$1:$B$25,2)</f>
        <v>Øre Vilt</v>
      </c>
      <c r="H287" s="29" t="str">
        <f>+IF(I287=0,"",'Ark1'!Q1781)</f>
        <v/>
      </c>
      <c r="I287" s="362">
        <f>+'Ark1'!R1781</f>
        <v>0</v>
      </c>
      <c r="J287" s="30" t="str">
        <f>+IF(I287=0,"",'Ark1'!AG1781)</f>
        <v/>
      </c>
      <c r="L287" s="30" t="str">
        <f>+IF(I287=0,"",'Ark1'!AH1781)</f>
        <v/>
      </c>
      <c r="N287" s="33" t="str">
        <f>+IF(I287=0,"",'Ark1'!U1781)</f>
        <v/>
      </c>
      <c r="O287" s="221"/>
      <c r="P287" s="391">
        <f>+'Ark1'!AJ1781</f>
        <v>0</v>
      </c>
      <c r="Q287" s="391"/>
      <c r="R287" s="272" t="str">
        <f>+IF(P287=0,"",'Ark1'!AK1781)</f>
        <v/>
      </c>
      <c r="S287" s="101"/>
      <c r="T287" s="272" t="str">
        <f>+IF(P287=0,"",'Ark1'!AL1781)</f>
        <v/>
      </c>
      <c r="U287" s="33"/>
      <c r="V287" s="28" t="str">
        <f>+IF(I287=0,"",'Ark1'!T1781)</f>
        <v/>
      </c>
      <c r="W287" s="35" t="str">
        <f>+IF(I287=0,"",'Ark1'!W1781)</f>
        <v/>
      </c>
      <c r="X287" s="35" t="str">
        <f>+IF(I287=0,"",'Ark1'!X1781)</f>
        <v/>
      </c>
      <c r="Y287" s="35" t="str">
        <f>+IF(I287=0,"",'Ark1'!Y1781)</f>
        <v/>
      </c>
      <c r="Z287" s="35" t="str">
        <f>+IF(I287=0,"",'Ark1'!Z1781)</f>
        <v/>
      </c>
      <c r="AA287" s="30" t="str">
        <f>+IF(I287=0,"",'Ark1'!AA1781)</f>
        <v/>
      </c>
      <c r="AB287" s="28" t="str">
        <f>+IF(I287=0,"",'Ark1'!AC1781)</f>
        <v/>
      </c>
      <c r="AC287" s="35" t="str">
        <f>+IF(I287=0,"",'Ark1'!AE1781)</f>
        <v/>
      </c>
      <c r="AD287" s="30" t="str">
        <f t="shared" si="21"/>
        <v/>
      </c>
      <c r="AE287" s="30" t="str">
        <f t="shared" si="22"/>
        <v/>
      </c>
      <c r="AF287" s="221"/>
      <c r="AG287" s="28"/>
      <c r="AI287" s="30"/>
      <c r="AJ287" s="28"/>
      <c r="AK287" s="29"/>
      <c r="AL287" s="29"/>
      <c r="AP287" s="29"/>
    </row>
    <row r="288" spans="1:42">
      <c r="A288" s="221"/>
      <c r="B288" s="302">
        <f>+'Ark1'!C1782</f>
        <v>2024</v>
      </c>
      <c r="C288" s="240">
        <f>+'Ark1'!L1782</f>
        <v>10</v>
      </c>
      <c r="D288" s="240" t="str">
        <f>VLOOKUP(C288,Klasse!$C$10:$D$26,2)</f>
        <v>U-</v>
      </c>
      <c r="E288" s="29">
        <f>+'Ark1'!H1782</f>
        <v>1</v>
      </c>
      <c r="F288" s="29">
        <f>+'Ark1'!J1782</f>
        <v>802</v>
      </c>
      <c r="G288" s="29" t="str">
        <f>VLOOKUP(F288,RNR!$A$1:$B$25,2)</f>
        <v>Karasjok</v>
      </c>
      <c r="H288" s="29">
        <f>+IF(I288=0,"",'Ark1'!Q1782)</f>
        <v>70</v>
      </c>
      <c r="I288" s="362">
        <f>+'Ark1'!R1782</f>
        <v>1210</v>
      </c>
      <c r="J288" s="30">
        <f>+IF(I288=0,"",'Ark1'!AG1782)</f>
        <v>11.435592099045456</v>
      </c>
      <c r="L288" s="30">
        <f>+IF(I288=0,"",'Ark1'!AH1782)</f>
        <v>14.479297365119351</v>
      </c>
      <c r="N288" s="33">
        <f>+IF(I288=0,"",'Ark1'!U1782)</f>
        <v>25.893471074380098</v>
      </c>
      <c r="O288" s="221"/>
      <c r="P288" s="391">
        <f>+'Ark1'!AJ1782</f>
        <v>1210</v>
      </c>
      <c r="Q288" s="391"/>
      <c r="R288" s="272">
        <f>+IF(P288=0,"",'Ark1'!AK1782)</f>
        <v>99.848099173553763</v>
      </c>
      <c r="S288" s="101"/>
      <c r="T288" s="272">
        <f>+IF(P288=0,"",'Ark1'!AL1782)</f>
        <v>25.645644583103238</v>
      </c>
      <c r="U288" s="33"/>
      <c r="V288" s="28">
        <f>+IF(I288=0,"",'Ark1'!T1782)</f>
        <v>7.5322314049586785</v>
      </c>
      <c r="W288" s="35">
        <f>+IF(I288=0,"",'Ark1'!W1782)</f>
        <v>17.603305785123961</v>
      </c>
      <c r="X288" s="35">
        <f>+IF(I288=0,"",'Ark1'!X1782)</f>
        <v>100</v>
      </c>
      <c r="Y288" s="35">
        <f>+IF(I288=0,"",'Ark1'!Y1782)</f>
        <v>66.11570247933885</v>
      </c>
      <c r="Z288" s="35">
        <f>+IF(I288=0,"",'Ark1'!Z1782)</f>
        <v>5.7024793388429762</v>
      </c>
      <c r="AA288" s="30">
        <f>+IF(I288=0,"",'Ark1'!AA1782)</f>
        <v>6.2850102678792474</v>
      </c>
      <c r="AB288" s="28">
        <f>+IF(I288=0,"",'Ark1'!AC1782)</f>
        <v>1.3133903434948904</v>
      </c>
      <c r="AC288" s="35">
        <f>+IF(I288=0,"",'Ark1'!AE1782)</f>
        <v>43.047044668120009</v>
      </c>
      <c r="AD288" s="30">
        <f t="shared" si="21"/>
        <v>2.5893471074380097</v>
      </c>
      <c r="AE288" s="30">
        <f t="shared" si="22"/>
        <v>17.285714285714285</v>
      </c>
      <c r="AF288" s="221"/>
      <c r="AG288" s="28"/>
      <c r="AI288" s="30"/>
      <c r="AJ288" s="28"/>
      <c r="AK288" s="29"/>
      <c r="AL288" s="29"/>
      <c r="AP288" s="29"/>
    </row>
    <row r="289" spans="1:60" ht="19.8">
      <c r="A289" s="221"/>
      <c r="B289" s="221"/>
      <c r="C289" s="221"/>
      <c r="D289" s="221"/>
      <c r="E289" s="221"/>
      <c r="F289" s="221"/>
      <c r="G289" s="221"/>
      <c r="H289" s="221"/>
      <c r="I289" s="372"/>
      <c r="J289" s="222"/>
      <c r="K289" s="222"/>
      <c r="L289" s="222"/>
      <c r="M289" s="222"/>
      <c r="N289" s="221"/>
      <c r="O289" s="221"/>
      <c r="P289" s="372"/>
      <c r="Q289" s="372"/>
      <c r="R289" s="237"/>
      <c r="S289" s="237"/>
      <c r="T289" s="237"/>
      <c r="U289" s="221"/>
      <c r="V289" s="221"/>
      <c r="W289" s="223"/>
      <c r="X289" s="223"/>
      <c r="Y289" s="223"/>
      <c r="Z289" s="223"/>
      <c r="AA289" s="223"/>
      <c r="AB289" s="221"/>
      <c r="AC289" s="223"/>
      <c r="AD289" s="223"/>
      <c r="AE289" s="223"/>
      <c r="AF289" s="221"/>
      <c r="AG289" s="224"/>
      <c r="AI289" s="30"/>
      <c r="AJ289" s="28"/>
      <c r="AK289" s="225"/>
      <c r="AL289" s="29"/>
      <c r="AP289" s="29"/>
      <c r="BH289" s="236"/>
    </row>
    <row r="290" spans="1:60" ht="24.6">
      <c r="A290" s="221"/>
      <c r="B290" s="221"/>
      <c r="C290" s="324" t="str">
        <f>+D292</f>
        <v>U</v>
      </c>
      <c r="D290" s="221"/>
      <c r="E290" s="221"/>
      <c r="F290" s="221"/>
      <c r="G290" s="221"/>
      <c r="H290" s="221"/>
      <c r="I290" s="363">
        <f>SUM(I292:I316)</f>
        <v>16638</v>
      </c>
      <c r="J290" s="267"/>
      <c r="K290" s="267"/>
      <c r="L290" s="267"/>
      <c r="M290" s="267"/>
      <c r="N290" s="269">
        <f>+Klasse!M20</f>
        <v>31.350306527226873</v>
      </c>
      <c r="O290" s="221"/>
      <c r="P290" s="528"/>
      <c r="Q290" s="528"/>
      <c r="R290" s="237"/>
      <c r="S290" s="237"/>
      <c r="T290" s="237"/>
      <c r="U290" s="221"/>
      <c r="V290" s="268"/>
      <c r="W290" s="223"/>
      <c r="X290" s="223"/>
      <c r="Y290" s="223"/>
      <c r="Z290" s="223"/>
      <c r="AA290" s="223"/>
      <c r="AB290" s="221"/>
      <c r="AC290" s="221"/>
      <c r="AD290" s="221"/>
      <c r="AE290" s="221"/>
      <c r="AF290" s="221"/>
      <c r="AG290" s="224"/>
      <c r="AI290" s="30"/>
      <c r="AJ290" s="28"/>
      <c r="AK290" s="225"/>
      <c r="AL290" s="29"/>
      <c r="AP290" s="29"/>
      <c r="BH290" s="236"/>
    </row>
    <row r="291" spans="1:60" ht="19.8">
      <c r="A291" s="221"/>
      <c r="B291" s="221"/>
      <c r="C291" s="221"/>
      <c r="D291" s="221"/>
      <c r="E291" s="221"/>
      <c r="F291" s="221"/>
      <c r="G291" s="221"/>
      <c r="H291" s="238"/>
      <c r="I291" s="372"/>
      <c r="J291" s="222"/>
      <c r="K291" s="222"/>
      <c r="L291" s="222"/>
      <c r="M291" s="222"/>
      <c r="N291" s="222"/>
      <c r="O291" s="221"/>
      <c r="P291" s="372"/>
      <c r="Q291" s="372"/>
      <c r="R291" s="237"/>
      <c r="S291" s="237"/>
      <c r="T291" s="237"/>
      <c r="U291" s="221"/>
      <c r="V291" s="238"/>
      <c r="W291" s="223"/>
      <c r="X291" s="223"/>
      <c r="Y291" s="223"/>
      <c r="Z291" s="223"/>
      <c r="AA291" s="239"/>
      <c r="AB291" s="221"/>
      <c r="AC291" s="239"/>
      <c r="AD291" s="239"/>
      <c r="AE291" s="237"/>
      <c r="AF291" s="221"/>
      <c r="AG291" s="224"/>
      <c r="AI291" s="30"/>
      <c r="AJ291" s="28"/>
      <c r="AK291" s="225"/>
      <c r="AL291" s="29"/>
      <c r="AP291" s="29"/>
      <c r="BH291" s="236"/>
    </row>
    <row r="292" spans="1:60">
      <c r="A292" s="221"/>
      <c r="B292" s="302">
        <f>+'Ark1'!C1783</f>
        <v>2024</v>
      </c>
      <c r="C292" s="240">
        <f>+'Ark1'!L1783</f>
        <v>11</v>
      </c>
      <c r="D292" s="240" t="str">
        <f>VLOOKUP(C292,Klasse!$C$10:$D$26,2)</f>
        <v>U</v>
      </c>
      <c r="E292" s="240">
        <f>+'Ark1'!H1783</f>
        <v>1</v>
      </c>
      <c r="F292" s="240">
        <f>+'Ark1'!J1783</f>
        <v>103</v>
      </c>
      <c r="G292" s="240" t="str">
        <f>VLOOKUP(F292,RNR!$A$1:$B$25,2)</f>
        <v>Rudshøgda</v>
      </c>
      <c r="H292" s="240">
        <f>+IF(I292=0,"",'Ark1'!Q1783)</f>
        <v>4</v>
      </c>
      <c r="I292" s="376">
        <f>+'Ark1'!R1783</f>
        <v>12</v>
      </c>
      <c r="J292" s="241">
        <f>+IF(I292=0,"",'Ark1'!AG1783)</f>
        <v>1.4833127317676145</v>
      </c>
      <c r="K292" s="241"/>
      <c r="L292" s="241">
        <f>+IF(I292=0,"",'Ark1'!AH1783)</f>
        <v>2.3298137275892774</v>
      </c>
      <c r="M292" s="241"/>
      <c r="N292" s="33">
        <f>+IF(I292=0,"",'Ark1'!U1783)</f>
        <v>34.458333333333343</v>
      </c>
      <c r="O292" s="221"/>
      <c r="P292" s="391">
        <f>+'Ark1'!AJ1783</f>
        <v>12</v>
      </c>
      <c r="Q292" s="391"/>
      <c r="R292" s="272">
        <f>+IF(P292=0,"",'Ark1'!AK1783)</f>
        <v>104.175</v>
      </c>
      <c r="S292" s="101"/>
      <c r="T292" s="272">
        <f>+IF(P292=0,"",'Ark1'!AL1783)</f>
        <v>29.661805474192327</v>
      </c>
      <c r="U292" s="221"/>
      <c r="V292" s="242">
        <f>+IF(I292=0,"",'Ark1'!T1783)</f>
        <v>8.5833333333333357</v>
      </c>
      <c r="W292" s="243">
        <f>+IF(I292=0,"",'Ark1'!W1783)</f>
        <v>41.666666666666657</v>
      </c>
      <c r="X292" s="243">
        <f>+IF(I292=0,"",'Ark1'!X1783)</f>
        <v>100</v>
      </c>
      <c r="Y292" s="243">
        <f>+IF(I292=0,"",'Ark1'!Y1783)</f>
        <v>100</v>
      </c>
      <c r="Z292" s="243">
        <f>+IF(I292=0,"",'Ark1'!Z1783)</f>
        <v>33.333333333333343</v>
      </c>
      <c r="AA292" s="241">
        <f>+IF(I292=0,"",'Ark1'!AA1783)</f>
        <v>10.067311651522907</v>
      </c>
      <c r="AB292" s="242">
        <f>+IF(I292=0,"",'Ark1'!AC1783)</f>
        <v>2.2530843057659609</v>
      </c>
      <c r="AC292" s="243">
        <f>+IF(I292=0,"",'Ark1'!AE1783)</f>
        <v>87.656286732313802</v>
      </c>
      <c r="AD292" s="241">
        <f t="shared" ref="AD292:AD316" si="23">IF(I292=0,"",N292/C292)</f>
        <v>3.1325757575757582</v>
      </c>
      <c r="AE292" s="241">
        <f t="shared" ref="AE292:AE316" si="24">IF(I292=0,"",I292/H292)</f>
        <v>3</v>
      </c>
      <c r="AF292" s="221"/>
      <c r="AG292" s="28"/>
      <c r="AI292" s="30"/>
      <c r="AJ292" s="28"/>
      <c r="AK292" s="29"/>
      <c r="AL292" s="29"/>
      <c r="AP292" s="29"/>
    </row>
    <row r="293" spans="1:60">
      <c r="A293" s="221"/>
      <c r="B293" s="302">
        <f>+'Ark1'!C1784</f>
        <v>2024</v>
      </c>
      <c r="C293" s="240">
        <f>+'Ark1'!L1784</f>
        <v>11</v>
      </c>
      <c r="D293" s="240" t="str">
        <f>VLOOKUP(C293,Klasse!$C$10:$D$26,2)</f>
        <v>U</v>
      </c>
      <c r="E293" s="240">
        <f>+'Ark1'!H1784</f>
        <v>2</v>
      </c>
      <c r="F293" s="240">
        <f>+'Ark1'!J1784</f>
        <v>106</v>
      </c>
      <c r="G293" s="240" t="str">
        <f>VLOOKUP(F293,RNR!$A$1:$B$25,2)</f>
        <v>Furuseth</v>
      </c>
      <c r="H293" s="240">
        <f>+IF(I293=0,"",'Ark1'!Q1784)</f>
        <v>149</v>
      </c>
      <c r="I293" s="376">
        <f>+'Ark1'!R1784</f>
        <v>597</v>
      </c>
      <c r="J293" s="241">
        <f>+IF(I293=0,"",'Ark1'!AG1784)</f>
        <v>1.5632364493322854</v>
      </c>
      <c r="K293" s="241"/>
      <c r="L293" s="241">
        <f>+IF(I293=0,"",'Ark1'!AH1784)</f>
        <v>2.3148834881945421</v>
      </c>
      <c r="M293" s="241"/>
      <c r="N293" s="33">
        <f>+IF(I293=0,"",'Ark1'!U1784)</f>
        <v>31.368509212730316</v>
      </c>
      <c r="O293" s="221"/>
      <c r="P293" s="391">
        <f>+'Ark1'!AJ1784</f>
        <v>597</v>
      </c>
      <c r="Q293" s="391"/>
      <c r="R293" s="272">
        <f>+IF(P293=0,"",'Ark1'!AK1784)</f>
        <v>102.23953098827472</v>
      </c>
      <c r="S293" s="101"/>
      <c r="T293" s="272">
        <f>+IF(P293=0,"",'Ark1'!AL1784)</f>
        <v>28.703798403683713</v>
      </c>
      <c r="U293" s="221"/>
      <c r="V293" s="242">
        <f>+IF(I293=0,"",'Ark1'!T1784)</f>
        <v>8.3685092127303182</v>
      </c>
      <c r="W293" s="243">
        <f>+IF(I293=0,"",'Ark1'!W1784)</f>
        <v>36.180904522613055</v>
      </c>
      <c r="X293" s="243">
        <f>+IF(I293=0,"",'Ark1'!X1784)</f>
        <v>99.832495812395322</v>
      </c>
      <c r="Y293" s="243">
        <f>+IF(I293=0,"",'Ark1'!Y1784)</f>
        <v>91.289782244556122</v>
      </c>
      <c r="Z293" s="243">
        <f>+IF(I293=0,"",'Ark1'!Z1784)</f>
        <v>16.08040201005025</v>
      </c>
      <c r="AA293" s="241">
        <f>+IF(I293=0,"",'Ark1'!AA1784)</f>
        <v>9.0253994815190222</v>
      </c>
      <c r="AB293" s="242">
        <f>+IF(I293=0,"",'Ark1'!AC1784)</f>
        <v>1.3872643827585891</v>
      </c>
      <c r="AC293" s="243">
        <f>+IF(I293=0,"",'Ark1'!AE1784)</f>
        <v>60.333702166747315</v>
      </c>
      <c r="AD293" s="241">
        <f t="shared" si="23"/>
        <v>2.8516826557027559</v>
      </c>
      <c r="AE293" s="241">
        <f t="shared" si="24"/>
        <v>4.0067114093959733</v>
      </c>
      <c r="AF293" s="221"/>
      <c r="AG293" s="28"/>
      <c r="AI293" s="30"/>
      <c r="AJ293" s="28"/>
      <c r="AK293" s="29"/>
      <c r="AL293" s="29"/>
      <c r="AP293" s="29"/>
    </row>
    <row r="294" spans="1:60">
      <c r="A294" s="221"/>
      <c r="B294" s="302">
        <f>+'Ark1'!C1785</f>
        <v>2024</v>
      </c>
      <c r="C294" s="240">
        <f>+'Ark1'!L1785</f>
        <v>11</v>
      </c>
      <c r="D294" s="240" t="str">
        <f>VLOOKUP(C294,Klasse!$C$10:$D$26,2)</f>
        <v>U</v>
      </c>
      <c r="E294" s="240">
        <f>+'Ark1'!H1785</f>
        <v>1</v>
      </c>
      <c r="F294" s="240">
        <f>+'Ark1'!J1785</f>
        <v>110</v>
      </c>
      <c r="G294" s="240" t="str">
        <f>VLOOKUP(F294,RNR!$A$1:$B$25,2)</f>
        <v>Gol</v>
      </c>
      <c r="H294" s="240">
        <f>+IF(I294=0,"",'Ark1'!Q1785)</f>
        <v>557</v>
      </c>
      <c r="I294" s="376">
        <f>+'Ark1'!R1785</f>
        <v>1951</v>
      </c>
      <c r="J294" s="241">
        <f>+IF(I294=0,"",'Ark1'!AG1785)</f>
        <v>1.6311890707824022</v>
      </c>
      <c r="K294" s="241"/>
      <c r="L294" s="241">
        <f>+IF(I294=0,"",'Ark1'!AH1785)</f>
        <v>2.3617629959162354</v>
      </c>
      <c r="M294" s="241"/>
      <c r="N294" s="33">
        <f>+IF(I294=0,"",'Ark1'!U1785)</f>
        <v>30.332803690415194</v>
      </c>
      <c r="O294" s="221"/>
      <c r="P294" s="391">
        <f>+'Ark1'!AJ1785</f>
        <v>1951</v>
      </c>
      <c r="Q294" s="391"/>
      <c r="R294" s="272">
        <f>+IF(P294=0,"",'Ark1'!AK1785)</f>
        <v>100.9414659149153</v>
      </c>
      <c r="S294" s="101"/>
      <c r="T294" s="272">
        <f>+IF(P294=0,"",'Ark1'!AL1785)</f>
        <v>28.728296270129512</v>
      </c>
      <c r="U294" s="221"/>
      <c r="V294" s="242">
        <f>+IF(I294=0,"",'Ark1'!T1785)</f>
        <v>8.149154279856484</v>
      </c>
      <c r="W294" s="243">
        <f>+IF(I294=0,"",'Ark1'!W1785)</f>
        <v>28.908252178370059</v>
      </c>
      <c r="X294" s="243">
        <f>+IF(I294=0,"",'Ark1'!X1785)</f>
        <v>98.56483854433624</v>
      </c>
      <c r="Y294" s="243">
        <f>+IF(I294=0,"",'Ark1'!Y1785)</f>
        <v>86.007175807278301</v>
      </c>
      <c r="Z294" s="243">
        <f>+IF(I294=0,"",'Ark1'!Z1785)</f>
        <v>14.710404920553563</v>
      </c>
      <c r="AA294" s="241">
        <f>+IF(I294=0,"",'Ark1'!AA1785)</f>
        <v>9.2241904619885595</v>
      </c>
      <c r="AB294" s="242">
        <f>+IF(I294=0,"",'Ark1'!AC1785)</f>
        <v>1.5503833134212281</v>
      </c>
      <c r="AC294" s="243">
        <f>+IF(I294=0,"",'Ark1'!AE1785)</f>
        <v>58.63543070067881</v>
      </c>
      <c r="AD294" s="241">
        <f t="shared" si="23"/>
        <v>2.7575276082195632</v>
      </c>
      <c r="AE294" s="241">
        <f t="shared" si="24"/>
        <v>3.502692998204668</v>
      </c>
      <c r="AF294" s="221"/>
      <c r="AG294" s="28"/>
      <c r="AI294" s="30"/>
      <c r="AJ294" s="28"/>
      <c r="AK294" s="29"/>
      <c r="AL294" s="29"/>
      <c r="AP294" s="29"/>
    </row>
    <row r="295" spans="1:60">
      <c r="A295" s="221"/>
      <c r="B295" s="302">
        <f>+'Ark1'!C1786</f>
        <v>2024</v>
      </c>
      <c r="C295" s="240">
        <f>+'Ark1'!L1786</f>
        <v>11</v>
      </c>
      <c r="D295" s="240" t="str">
        <f>VLOOKUP(C295,Klasse!$C$10:$D$26,2)</f>
        <v>U</v>
      </c>
      <c r="E295" s="240">
        <f>+'Ark1'!H1786</f>
        <v>1</v>
      </c>
      <c r="F295" s="240">
        <f>+'Ark1'!J1786</f>
        <v>111</v>
      </c>
      <c r="G295" s="240" t="str">
        <f>VLOOKUP(F295,RNR!$A$1:$B$25,2)</f>
        <v>Forus</v>
      </c>
      <c r="H295" s="240">
        <f>+IF(I295=0,"",'Ark1'!Q1786)</f>
        <v>502</v>
      </c>
      <c r="I295" s="376">
        <f>+'Ark1'!R1786</f>
        <v>1795</v>
      </c>
      <c r="J295" s="241">
        <f>+IF(I295=0,"",'Ark1'!AG1786)</f>
        <v>1.5164827737694944</v>
      </c>
      <c r="K295" s="241"/>
      <c r="L295" s="241">
        <f>+IF(I295=0,"",'Ark1'!AH1786)</f>
        <v>2.3921570934715604</v>
      </c>
      <c r="M295" s="241"/>
      <c r="N295" s="33">
        <f>+IF(I295=0,"",'Ark1'!U1786)</f>
        <v>33.296991643454007</v>
      </c>
      <c r="O295" s="221"/>
      <c r="P295" s="391">
        <f>+'Ark1'!AJ1786</f>
        <v>1791</v>
      </c>
      <c r="Q295" s="391"/>
      <c r="R295" s="272">
        <f>+IF(P295=0,"",'Ark1'!AK1786)</f>
        <v>102.90603015075382</v>
      </c>
      <c r="S295" s="101"/>
      <c r="T295" s="272">
        <f>+IF(P295=0,"",'Ark1'!AL1786)</f>
        <v>29.273498614673088</v>
      </c>
      <c r="U295" s="221"/>
      <c r="V295" s="242">
        <f>+IF(I295=0,"",'Ark1'!T1786)</f>
        <v>8.6284122562674099</v>
      </c>
      <c r="W295" s="243">
        <f>+IF(I295=0,"",'Ark1'!W1786)</f>
        <v>41.949860724233993</v>
      </c>
      <c r="X295" s="243">
        <f>+IF(I295=0,"",'Ark1'!X1786)</f>
        <v>97.270194986072411</v>
      </c>
      <c r="Y295" s="243">
        <f>+IF(I295=0,"",'Ark1'!Y1786)</f>
        <v>82.729805013927603</v>
      </c>
      <c r="Z295" s="243">
        <f>+IF(I295=0,"",'Ark1'!Z1786)</f>
        <v>30.529247910863511</v>
      </c>
      <c r="AA295" s="241">
        <f>+IF(I295=0,"",'Ark1'!AA1786)</f>
        <v>12.646018976884404</v>
      </c>
      <c r="AB295" s="242">
        <f>+IF(I295=0,"",'Ark1'!AC1786)</f>
        <v>1.9042762280214076</v>
      </c>
      <c r="AC295" s="243">
        <f>+IF(I295=0,"",'Ark1'!AE1786)</f>
        <v>57.189451896265403</v>
      </c>
      <c r="AD295" s="241">
        <f t="shared" si="23"/>
        <v>3.0269992403140007</v>
      </c>
      <c r="AE295" s="241">
        <f t="shared" si="24"/>
        <v>3.5756972111553784</v>
      </c>
      <c r="AF295" s="221"/>
      <c r="AG295" s="28"/>
      <c r="AI295" s="30"/>
      <c r="AJ295" s="28"/>
      <c r="AK295" s="29"/>
      <c r="AL295" s="29"/>
      <c r="AP295" s="29"/>
    </row>
    <row r="296" spans="1:60">
      <c r="A296" s="221"/>
      <c r="B296" s="302">
        <f>+'Ark1'!C1787</f>
        <v>2024</v>
      </c>
      <c r="C296" s="240">
        <f>+'Ark1'!L1787</f>
        <v>11</v>
      </c>
      <c r="D296" s="240" t="str">
        <f>VLOOKUP(C296,Klasse!$C$10:$D$26,2)</f>
        <v>U</v>
      </c>
      <c r="E296" s="240">
        <f>+'Ark1'!H1787</f>
        <v>1</v>
      </c>
      <c r="F296" s="240">
        <f>+'Ark1'!J1787</f>
        <v>116</v>
      </c>
      <c r="G296" s="240" t="str">
        <f>VLOOKUP(F296,RNR!$A$1:$B$25,2)</f>
        <v>Sandeid</v>
      </c>
      <c r="H296" s="240">
        <f>+IF(I296=0,"",'Ark1'!Q1787)</f>
        <v>409</v>
      </c>
      <c r="I296" s="376">
        <f>+'Ark1'!R1787</f>
        <v>1195</v>
      </c>
      <c r="J296" s="241">
        <f>+IF(I296=0,"",'Ark1'!AG1787)</f>
        <v>1.4128134495111313</v>
      </c>
      <c r="K296" s="241"/>
      <c r="L296" s="241">
        <f>+IF(I296=0,"",'Ark1'!AH1787)</f>
        <v>2.2739096450437168</v>
      </c>
      <c r="M296" s="241"/>
      <c r="N296" s="33">
        <f>+IF(I296=0,"",'Ark1'!U1787)</f>
        <v>31.360418410041802</v>
      </c>
      <c r="O296" s="221"/>
      <c r="P296" s="391">
        <f>+'Ark1'!AJ1787</f>
        <v>1100</v>
      </c>
      <c r="Q296" s="391"/>
      <c r="R296" s="272">
        <f>+IF(P296=0,"",'Ark1'!AK1787)</f>
        <v>100.67936363636362</v>
      </c>
      <c r="S296" s="101"/>
      <c r="T296" s="272">
        <f>+IF(P296=0,"",'Ark1'!AL1787)</f>
        <v>28.962473428797239</v>
      </c>
      <c r="U296" s="221"/>
      <c r="V296" s="242">
        <f>+IF(I296=0,"",'Ark1'!T1787)</f>
        <v>8.1841004184100399</v>
      </c>
      <c r="W296" s="243">
        <f>+IF(I296=0,"",'Ark1'!W1787)</f>
        <v>31.380753138075303</v>
      </c>
      <c r="X296" s="243">
        <f>+IF(I296=0,"",'Ark1'!X1787)</f>
        <v>99.163179916317986</v>
      </c>
      <c r="Y296" s="243">
        <f>+IF(I296=0,"",'Ark1'!Y1787)</f>
        <v>88.53556485355648</v>
      </c>
      <c r="Z296" s="243">
        <f>+IF(I296=0,"",'Ark1'!Z1787)</f>
        <v>18.49372384937238</v>
      </c>
      <c r="AA296" s="241">
        <f>+IF(I296=0,"",'Ark1'!AA1787)</f>
        <v>9.9100269492346964</v>
      </c>
      <c r="AB296" s="242">
        <f>+IF(I296=0,"",'Ark1'!AC1787)</f>
        <v>1.9822429094990464</v>
      </c>
      <c r="AC296" s="243">
        <f>+IF(I296=0,"",'Ark1'!AE1787)</f>
        <v>39.975877825611853</v>
      </c>
      <c r="AD296" s="241">
        <f t="shared" si="23"/>
        <v>2.8509471281856182</v>
      </c>
      <c r="AE296" s="241">
        <f t="shared" si="24"/>
        <v>2.9217603911980441</v>
      </c>
      <c r="AF296" s="221"/>
      <c r="AG296" s="28"/>
      <c r="AI296" s="30"/>
      <c r="AJ296" s="28"/>
      <c r="AK296" s="29"/>
      <c r="AL296" s="29"/>
      <c r="AP296" s="29"/>
    </row>
    <row r="297" spans="1:60">
      <c r="A297" s="221"/>
      <c r="B297" s="302">
        <f>+'Ark1'!C1788</f>
        <v>2024</v>
      </c>
      <c r="C297" s="240">
        <f>+'Ark1'!L1788</f>
        <v>11</v>
      </c>
      <c r="D297" s="240" t="str">
        <f>VLOOKUP(C297,Klasse!$C$10:$D$26,2)</f>
        <v>U</v>
      </c>
      <c r="E297" s="240">
        <f>+'Ark1'!H1788</f>
        <v>2</v>
      </c>
      <c r="F297" s="240">
        <f>+'Ark1'!J1788</f>
        <v>117</v>
      </c>
      <c r="G297" s="240" t="str">
        <f>VLOOKUP(F297,RNR!$A$1:$B$25,2)</f>
        <v>Jæren</v>
      </c>
      <c r="H297" s="240">
        <f>+IF(I297=0,"",'Ark1'!Q1788)</f>
        <v>273</v>
      </c>
      <c r="I297" s="376">
        <f>+'Ark1'!R1788</f>
        <v>1090</v>
      </c>
      <c r="J297" s="241">
        <f>+IF(I297=0,"",'Ark1'!AG1788)</f>
        <v>1.8412162162162165</v>
      </c>
      <c r="K297" s="241"/>
      <c r="L297" s="241">
        <f>+IF(I297=0,"",'Ark1'!AH1788)</f>
        <v>3.0511132835544075</v>
      </c>
      <c r="M297" s="241"/>
      <c r="N297" s="33">
        <f>+IF(I297=0,"",'Ark1'!U1788)</f>
        <v>33.214587155963287</v>
      </c>
      <c r="O297" s="221"/>
      <c r="P297" s="391">
        <f>+'Ark1'!AJ1788</f>
        <v>1086</v>
      </c>
      <c r="Q297" s="391"/>
      <c r="R297" s="272">
        <f>+IF(P297=0,"",'Ark1'!AK1788)</f>
        <v>103.9149171270719</v>
      </c>
      <c r="S297" s="101"/>
      <c r="T297" s="272">
        <f>+IF(P297=0,"",'Ark1'!AL1788)</f>
        <v>28.447821512718459</v>
      </c>
      <c r="U297" s="221"/>
      <c r="V297" s="242">
        <f>+IF(I297=0,"",'Ark1'!T1788)</f>
        <v>9.4036697247706424</v>
      </c>
      <c r="W297" s="243">
        <f>+IF(I297=0,"",'Ark1'!W1788)</f>
        <v>64.495412844036707</v>
      </c>
      <c r="X297" s="243">
        <f>+IF(I297=0,"",'Ark1'!X1788)</f>
        <v>96.880733944954116</v>
      </c>
      <c r="Y297" s="243">
        <f>+IF(I297=0,"",'Ark1'!Y1788)</f>
        <v>81.743119266055061</v>
      </c>
      <c r="Z297" s="243">
        <f>+IF(I297=0,"",'Ark1'!Z1788)</f>
        <v>30.183486238532108</v>
      </c>
      <c r="AA297" s="241">
        <f>+IF(I297=0,"",'Ark1'!AA1788)</f>
        <v>12.008409059168169</v>
      </c>
      <c r="AB297" s="242">
        <f>+IF(I297=0,"",'Ark1'!AC1788)</f>
        <v>1.8726386527960464</v>
      </c>
      <c r="AC297" s="243">
        <f>+IF(I297=0,"",'Ark1'!AE1788)</f>
        <v>56.108382760569313</v>
      </c>
      <c r="AD297" s="241">
        <f t="shared" si="23"/>
        <v>3.0195079232693898</v>
      </c>
      <c r="AE297" s="241">
        <f t="shared" si="24"/>
        <v>3.9926739926739927</v>
      </c>
      <c r="AF297" s="221"/>
      <c r="AG297" s="28"/>
      <c r="AI297" s="30"/>
      <c r="AJ297" s="28"/>
      <c r="AK297" s="29"/>
      <c r="AL297" s="29"/>
      <c r="AP297" s="29"/>
    </row>
    <row r="298" spans="1:60">
      <c r="A298" s="221"/>
      <c r="B298" s="302">
        <f>+'Ark1'!C1789</f>
        <v>2024</v>
      </c>
      <c r="C298" s="240">
        <f>+'Ark1'!L1789</f>
        <v>11</v>
      </c>
      <c r="D298" s="240" t="str">
        <f>VLOOKUP(C298,Klasse!$C$10:$D$26,2)</f>
        <v>U</v>
      </c>
      <c r="E298" s="240">
        <f>+'Ark1'!H1789</f>
        <v>1</v>
      </c>
      <c r="F298" s="240">
        <f>+'Ark1'!J1789</f>
        <v>134</v>
      </c>
      <c r="G298" s="240" t="str">
        <f>VLOOKUP(F298,RNR!$A$1:$B$25,2)</f>
        <v>Førde</v>
      </c>
      <c r="H298" s="240">
        <f>+IF(I298=0,"",'Ark1'!Q1789)</f>
        <v>596</v>
      </c>
      <c r="I298" s="376">
        <f>+'Ark1'!R1789</f>
        <v>2041</v>
      </c>
      <c r="J298" s="241">
        <f>+IF(I298=0,"",'Ark1'!AG1789)</f>
        <v>1.7571499905298145</v>
      </c>
      <c r="K298" s="241"/>
      <c r="L298" s="241">
        <f>+IF(I298=0,"",'Ark1'!AH1789)</f>
        <v>2.7656425043052479</v>
      </c>
      <c r="M298" s="241"/>
      <c r="N298" s="33">
        <f>+IF(I298=0,"",'Ark1'!U1789)</f>
        <v>30.981724644781952</v>
      </c>
      <c r="O298" s="221"/>
      <c r="P298" s="391">
        <f>+'Ark1'!AJ1789</f>
        <v>2036</v>
      </c>
      <c r="Q298" s="391"/>
      <c r="R298" s="272">
        <f>+IF(P298=0,"",'Ark1'!AK1789)</f>
        <v>101.25147347740672</v>
      </c>
      <c r="S298" s="101"/>
      <c r="T298" s="272">
        <f>+IF(P298=0,"",'Ark1'!AL1789)</f>
        <v>29.220463746845606</v>
      </c>
      <c r="U298" s="221"/>
      <c r="V298" s="242">
        <f>+IF(I298=0,"",'Ark1'!T1789)</f>
        <v>8.006859382655561</v>
      </c>
      <c r="W298" s="243">
        <f>+IF(I298=0,"",'Ark1'!W1789)</f>
        <v>24.546790788829004</v>
      </c>
      <c r="X298" s="243">
        <f>+IF(I298=0,"",'Ark1'!X1789)</f>
        <v>99.951004409603115</v>
      </c>
      <c r="Y298" s="243">
        <f>+IF(I298=0,"",'Ark1'!Y1789)</f>
        <v>92.062714355707982</v>
      </c>
      <c r="Z298" s="243">
        <f>+IF(I298=0,"",'Ark1'!Z1789)</f>
        <v>16.462518373346395</v>
      </c>
      <c r="AA298" s="241">
        <f>+IF(I298=0,"",'Ark1'!AA1789)</f>
        <v>8.6784868167973386</v>
      </c>
      <c r="AB298" s="242">
        <f>+IF(I298=0,"",'Ark1'!AC1789)</f>
        <v>1.6141680352970811</v>
      </c>
      <c r="AC298" s="243">
        <f>+IF(I298=0,"",'Ark1'!AE1789)</f>
        <v>56.739241062895353</v>
      </c>
      <c r="AD298" s="241">
        <f t="shared" si="23"/>
        <v>2.8165204222529048</v>
      </c>
      <c r="AE298" s="241">
        <f t="shared" si="24"/>
        <v>3.424496644295302</v>
      </c>
      <c r="AF298" s="221"/>
      <c r="AG298" s="28"/>
      <c r="AI298" s="30"/>
      <c r="AJ298" s="28"/>
      <c r="AK298" s="29"/>
      <c r="AL298" s="29"/>
      <c r="AP298" s="29"/>
    </row>
    <row r="299" spans="1:60">
      <c r="A299" s="221"/>
      <c r="B299" s="302">
        <f>+'Ark1'!C1790</f>
        <v>2024</v>
      </c>
      <c r="C299" s="240">
        <f>+'Ark1'!L1790</f>
        <v>11</v>
      </c>
      <c r="D299" s="240" t="str">
        <f>VLOOKUP(C299,Klasse!$C$10:$D$26,2)</f>
        <v>U</v>
      </c>
      <c r="E299" s="240">
        <f>+'Ark1'!H1790</f>
        <v>2</v>
      </c>
      <c r="F299" s="240">
        <f>+'Ark1'!J1790</f>
        <v>141</v>
      </c>
      <c r="G299" s="240" t="str">
        <f>VLOOKUP(F299,RNR!$A$1:$B$25,2)</f>
        <v>Ølen</v>
      </c>
      <c r="H299" s="240">
        <f>+IF(I299=0,"",'Ark1'!Q1790)</f>
        <v>354</v>
      </c>
      <c r="I299" s="376">
        <f>+'Ark1'!R1790</f>
        <v>1243</v>
      </c>
      <c r="J299" s="241">
        <f>+IF(I299=0,"",'Ark1'!AG1790)</f>
        <v>1.1073595310425923</v>
      </c>
      <c r="K299" s="241"/>
      <c r="L299" s="241">
        <f>+IF(I299=0,"",'Ark1'!AH1790)</f>
        <v>1.9103543459202768</v>
      </c>
      <c r="M299" s="241"/>
      <c r="N299" s="33">
        <f>+IF(I299=0,"",'Ark1'!U1790)</f>
        <v>31.929123089300056</v>
      </c>
      <c r="O299" s="221"/>
      <c r="P299" s="391">
        <f>+'Ark1'!AJ1790</f>
        <v>1243</v>
      </c>
      <c r="Q299" s="391"/>
      <c r="R299" s="272">
        <f>+IF(P299=0,"",'Ark1'!AK1790)</f>
        <v>102.66975060337884</v>
      </c>
      <c r="S299" s="101"/>
      <c r="T299" s="272">
        <f>+IF(P299=0,"",'Ark1'!AL1790)</f>
        <v>28.642024665315152</v>
      </c>
      <c r="U299" s="221"/>
      <c r="V299" s="242">
        <f>+IF(I299=0,"",'Ark1'!T1790)</f>
        <v>8.6379726468222042</v>
      </c>
      <c r="W299" s="243">
        <f>+IF(I299=0,"",'Ark1'!W1790)</f>
        <v>40.225261464199512</v>
      </c>
      <c r="X299" s="243">
        <f>+IF(I299=0,"",'Ark1'!X1790)</f>
        <v>99.597747385357991</v>
      </c>
      <c r="Y299" s="243">
        <f>+IF(I299=0,"",'Ark1'!Y1790)</f>
        <v>88.495575221238937</v>
      </c>
      <c r="Z299" s="243">
        <f>+IF(I299=0,"",'Ark1'!Z1790)</f>
        <v>20.675784392598555</v>
      </c>
      <c r="AA299" s="241">
        <f>+IF(I299=0,"",'Ark1'!AA1790)</f>
        <v>10.05232592146471</v>
      </c>
      <c r="AB299" s="242">
        <f>+IF(I299=0,"",'Ark1'!AC1790)</f>
        <v>1.8012884659672677</v>
      </c>
      <c r="AC299" s="243">
        <f>+IF(I299=0,"",'Ark1'!AE1790)</f>
        <v>61.041451604435665</v>
      </c>
      <c r="AD299" s="241">
        <f t="shared" si="23"/>
        <v>2.9026475535727325</v>
      </c>
      <c r="AE299" s="241">
        <f t="shared" si="24"/>
        <v>3.5112994350282487</v>
      </c>
      <c r="AF299" s="221"/>
      <c r="AG299" s="28"/>
      <c r="AI299" s="30"/>
      <c r="AJ299" s="28"/>
      <c r="AK299" s="29"/>
      <c r="AL299" s="29"/>
      <c r="AP299" s="29"/>
    </row>
    <row r="300" spans="1:60">
      <c r="A300" s="221"/>
      <c r="B300" s="302">
        <f>+'Ark1'!C1791</f>
        <v>2024</v>
      </c>
      <c r="C300" s="240">
        <f>+'Ark1'!L1791</f>
        <v>11</v>
      </c>
      <c r="D300" s="240" t="str">
        <f>VLOOKUP(C300,Klasse!$C$10:$D$26,2)</f>
        <v>U</v>
      </c>
      <c r="E300" s="240">
        <f>+'Ark1'!H1791</f>
        <v>2</v>
      </c>
      <c r="F300" s="240">
        <f>+'Ark1'!J1791</f>
        <v>143</v>
      </c>
      <c r="G300" s="240" t="str">
        <f>VLOOKUP(F300,RNR!$A$1:$B$25,2)</f>
        <v>Nordfjord</v>
      </c>
      <c r="H300" s="240">
        <f>+IF(I300=0,"",'Ark1'!Q1791)</f>
        <v>1</v>
      </c>
      <c r="I300" s="376">
        <f>+'Ark1'!R1791</f>
        <v>1</v>
      </c>
      <c r="J300" s="241">
        <f>+IF(I300=0,"",'Ark1'!AG1791)</f>
        <v>6.25</v>
      </c>
      <c r="K300" s="241"/>
      <c r="L300" s="241">
        <f>+IF(I300=0,"",'Ark1'!AH1791)</f>
        <v>13.400642496558056</v>
      </c>
      <c r="M300" s="241"/>
      <c r="N300" s="33">
        <f>+IF(I300=0,"",'Ark1'!U1791)</f>
        <v>58.4</v>
      </c>
      <c r="O300" s="221"/>
      <c r="P300" s="391">
        <f>+'Ark1'!AJ1791</f>
        <v>0</v>
      </c>
      <c r="Q300" s="391"/>
      <c r="R300" s="272" t="str">
        <f>+IF(P300=0,"",'Ark1'!AK1791)</f>
        <v/>
      </c>
      <c r="S300" s="101"/>
      <c r="T300" s="272" t="str">
        <f>+IF(P300=0,"",'Ark1'!AL1791)</f>
        <v/>
      </c>
      <c r="U300" s="221"/>
      <c r="V300" s="242">
        <f>+IF(I300=0,"",'Ark1'!T1791)</f>
        <v>8</v>
      </c>
      <c r="W300" s="243">
        <f>+IF(I300=0,"",'Ark1'!W1791)</f>
        <v>0</v>
      </c>
      <c r="X300" s="243">
        <f>+IF(I300=0,"",'Ark1'!X1791)</f>
        <v>100</v>
      </c>
      <c r="Y300" s="243">
        <f>+IF(I300=0,"",'Ark1'!Y1791)</f>
        <v>100</v>
      </c>
      <c r="Z300" s="243">
        <f>+IF(I300=0,"",'Ark1'!Z1791)</f>
        <v>100</v>
      </c>
      <c r="AA300" s="241">
        <f>+IF(I300=0,"",'Ark1'!AA1791)</f>
        <v>0</v>
      </c>
      <c r="AB300" s="242">
        <f>+IF(I300=0,"",'Ark1'!AC1791)</f>
        <v>0</v>
      </c>
      <c r="AC300" s="243">
        <f>+IF(I300=0,"",'Ark1'!AE1791)</f>
        <v>0</v>
      </c>
      <c r="AD300" s="241">
        <f t="shared" si="23"/>
        <v>5.3090909090909086</v>
      </c>
      <c r="AE300" s="241">
        <f t="shared" si="24"/>
        <v>1</v>
      </c>
      <c r="AF300" s="221"/>
      <c r="AG300" s="28"/>
      <c r="AI300" s="30"/>
      <c r="AJ300" s="28"/>
      <c r="AK300" s="29"/>
      <c r="AL300" s="29"/>
      <c r="AP300" s="29"/>
    </row>
    <row r="301" spans="1:60">
      <c r="A301" s="221"/>
      <c r="B301" s="302">
        <f>+'Ark1'!C1792</f>
        <v>2024</v>
      </c>
      <c r="C301" s="240">
        <f>+'Ark1'!L1792</f>
        <v>11</v>
      </c>
      <c r="D301" s="240" t="str">
        <f>VLOOKUP(C301,Klasse!$C$10:$D$26,2)</f>
        <v>U</v>
      </c>
      <c r="E301" s="240">
        <f>+'Ark1'!H1792</f>
        <v>2</v>
      </c>
      <c r="F301" s="240">
        <f>+'Ark1'!J1792</f>
        <v>147</v>
      </c>
      <c r="G301" s="240" t="str">
        <f>VLOOKUP(F301,RNR!$A$1:$B$25,2)</f>
        <v>Midt-Norge</v>
      </c>
      <c r="H301" s="240">
        <f>+IF(I301=0,"",'Ark1'!Q1792)</f>
        <v>42</v>
      </c>
      <c r="I301" s="376">
        <f>+'Ark1'!R1792</f>
        <v>116</v>
      </c>
      <c r="J301" s="241">
        <f>+IF(I301=0,"",'Ark1'!AG1792)</f>
        <v>0.67780764286549011</v>
      </c>
      <c r="K301" s="241"/>
      <c r="L301" s="241">
        <f>+IF(I301=0,"",'Ark1'!AH1792)</f>
        <v>1.227313392631119</v>
      </c>
      <c r="M301" s="241"/>
      <c r="N301" s="33">
        <f>+IF(I301=0,"",'Ark1'!U1792)</f>
        <v>31.304310344827577</v>
      </c>
      <c r="O301" s="221"/>
      <c r="P301" s="391">
        <f>+'Ark1'!AJ1792</f>
        <v>116</v>
      </c>
      <c r="Q301" s="391"/>
      <c r="R301" s="272">
        <f>+IF(P301=0,"",'Ark1'!AK1792)</f>
        <v>102.11637931034483</v>
      </c>
      <c r="S301" s="101"/>
      <c r="T301" s="272">
        <f>+IF(P301=0,"",'Ark1'!AL1792)</f>
        <v>28.672082003027409</v>
      </c>
      <c r="U301" s="221"/>
      <c r="V301" s="242">
        <f>+IF(I301=0,"",'Ark1'!T1792)</f>
        <v>8.4827586206896513</v>
      </c>
      <c r="W301" s="243">
        <f>+IF(I301=0,"",'Ark1'!W1792)</f>
        <v>45.689655172413779</v>
      </c>
      <c r="X301" s="243">
        <f>+IF(I301=0,"",'Ark1'!X1792)</f>
        <v>100</v>
      </c>
      <c r="Y301" s="243">
        <f>+IF(I301=0,"",'Ark1'!Y1792)</f>
        <v>95.689655172413822</v>
      </c>
      <c r="Z301" s="243">
        <f>+IF(I301=0,"",'Ark1'!Z1792)</f>
        <v>17.241379310344826</v>
      </c>
      <c r="AA301" s="241">
        <f>+IF(I301=0,"",'Ark1'!AA1792)</f>
        <v>9.732680392770737</v>
      </c>
      <c r="AB301" s="242">
        <f>+IF(I301=0,"",'Ark1'!AC1792)</f>
        <v>1.404934399135408</v>
      </c>
      <c r="AC301" s="243">
        <f>+IF(I301=0,"",'Ark1'!AE1792)</f>
        <v>50.301327251623682</v>
      </c>
      <c r="AD301" s="241">
        <f t="shared" si="23"/>
        <v>2.8458463949843251</v>
      </c>
      <c r="AE301" s="241">
        <f t="shared" si="24"/>
        <v>2.7619047619047619</v>
      </c>
      <c r="AF301" s="221"/>
      <c r="AG301" s="28"/>
      <c r="AI301" s="30"/>
      <c r="AJ301" s="28"/>
      <c r="AK301" s="29"/>
      <c r="AL301" s="29"/>
      <c r="AP301" s="29"/>
    </row>
    <row r="302" spans="1:60">
      <c r="A302" s="221"/>
      <c r="B302" s="302">
        <f>+'Ark1'!C1793</f>
        <v>2024</v>
      </c>
      <c r="C302" s="240">
        <f>+'Ark1'!L1793</f>
        <v>11</v>
      </c>
      <c r="D302" s="240" t="str">
        <f>VLOOKUP(C302,Klasse!$C$10:$D$26,2)</f>
        <v>U</v>
      </c>
      <c r="E302" s="240">
        <f>+'Ark1'!H1793</f>
        <v>1</v>
      </c>
      <c r="F302" s="240">
        <f>+'Ark1'!J1793</f>
        <v>155</v>
      </c>
      <c r="G302" s="240" t="str">
        <f>VLOOKUP(F302,RNR!$A$1:$B$25,2)</f>
        <v>Målselv</v>
      </c>
      <c r="H302" s="240">
        <f>+IF(I302=0,"",'Ark1'!Q1793)</f>
        <v>240</v>
      </c>
      <c r="I302" s="376">
        <f>+'Ark1'!R1793</f>
        <v>1668</v>
      </c>
      <c r="J302" s="241">
        <f>+IF(I302=0,"",'Ark1'!AG1793)</f>
        <v>2.9973584430987086</v>
      </c>
      <c r="K302" s="241"/>
      <c r="L302" s="241">
        <f>+IF(I302=0,"",'Ark1'!AH1793)</f>
        <v>4.1475894932958095</v>
      </c>
      <c r="M302" s="241"/>
      <c r="N302" s="33">
        <f>+IF(I302=0,"",'Ark1'!U1793)</f>
        <v>30.583213429256599</v>
      </c>
      <c r="O302" s="221"/>
      <c r="P302" s="391">
        <f>+'Ark1'!AJ1793</f>
        <v>1610</v>
      </c>
      <c r="Q302" s="391"/>
      <c r="R302" s="272">
        <f>+IF(P302=0,"",'Ark1'!AK1793)</f>
        <v>100.6115527950311</v>
      </c>
      <c r="S302" s="101"/>
      <c r="T302" s="272">
        <f>+IF(P302=0,"",'Ark1'!AL1793)</f>
        <v>29.48428756741216</v>
      </c>
      <c r="U302" s="221"/>
      <c r="V302" s="242">
        <f>+IF(I302=0,"",'Ark1'!T1793)</f>
        <v>7.6324940047961629</v>
      </c>
      <c r="W302" s="243">
        <f>+IF(I302=0,"",'Ark1'!W1793)</f>
        <v>20.38369304556355</v>
      </c>
      <c r="X302" s="243">
        <f>+IF(I302=0,"",'Ark1'!X1793)</f>
        <v>100</v>
      </c>
      <c r="Y302" s="243">
        <f>+IF(I302=0,"",'Ark1'!Y1793)</f>
        <v>86.930455635491597</v>
      </c>
      <c r="Z302" s="243">
        <f>+IF(I302=0,"",'Ark1'!Z1793)</f>
        <v>14.148681055155878</v>
      </c>
      <c r="AA302" s="241">
        <f>+IF(I302=0,"",'Ark1'!AA1793)</f>
        <v>8.2356935753267031</v>
      </c>
      <c r="AB302" s="242">
        <f>+IF(I302=0,"",'Ark1'!AC1793)</f>
        <v>1.6185597012649215</v>
      </c>
      <c r="AC302" s="243">
        <f>+IF(I302=0,"",'Ark1'!AE1793)</f>
        <v>58.668656732395455</v>
      </c>
      <c r="AD302" s="241">
        <f t="shared" si="23"/>
        <v>2.7802921299324179</v>
      </c>
      <c r="AE302" s="241">
        <f t="shared" si="24"/>
        <v>6.95</v>
      </c>
      <c r="AF302" s="221"/>
      <c r="AG302" s="28"/>
      <c r="AI302" s="30"/>
      <c r="AJ302" s="28"/>
      <c r="AK302" s="29"/>
      <c r="AL302" s="29"/>
      <c r="AP302" s="29"/>
    </row>
    <row r="303" spans="1:60">
      <c r="A303" s="221"/>
      <c r="B303" s="302">
        <f>+'Ark1'!C1794</f>
        <v>2024</v>
      </c>
      <c r="C303" s="240">
        <f>+'Ark1'!L1794</f>
        <v>11</v>
      </c>
      <c r="D303" s="240" t="str">
        <f>VLOOKUP(C303,Klasse!$C$10:$D$26,2)</f>
        <v>U</v>
      </c>
      <c r="E303" s="240">
        <f>+'Ark1'!H1794</f>
        <v>2</v>
      </c>
      <c r="F303" s="240">
        <f>+'Ark1'!J1794</f>
        <v>160</v>
      </c>
      <c r="G303" s="240" t="str">
        <f>VLOOKUP(F303,RNR!$A$1:$B$25,2)</f>
        <v>Oslo</v>
      </c>
      <c r="H303" s="240">
        <f>+IF(I303=0,"",'Ark1'!Q1794)</f>
        <v>132</v>
      </c>
      <c r="I303" s="376">
        <f>+'Ark1'!R1794</f>
        <v>421</v>
      </c>
      <c r="J303" s="241">
        <f>+IF(I303=0,"",'Ark1'!AG1794)</f>
        <v>1.1119328086207809</v>
      </c>
      <c r="K303" s="241"/>
      <c r="L303" s="241">
        <f>+IF(I303=0,"",'Ark1'!AH1794)</f>
        <v>1.7210845535020218</v>
      </c>
      <c r="M303" s="241"/>
      <c r="N303" s="33">
        <f>+IF(I303=0,"",'Ark1'!U1794)</f>
        <v>31.844418052256536</v>
      </c>
      <c r="O303" s="221"/>
      <c r="P303" s="391">
        <f>+'Ark1'!AJ1794</f>
        <v>420</v>
      </c>
      <c r="Q303" s="391"/>
      <c r="R303" s="272">
        <f>+IF(P303=0,"",'Ark1'!AK1794)</f>
        <v>102.99738095238098</v>
      </c>
      <c r="S303" s="101"/>
      <c r="T303" s="272">
        <f>+IF(P303=0,"",'Ark1'!AL1794)</f>
        <v>28.451637983475489</v>
      </c>
      <c r="U303" s="221"/>
      <c r="V303" s="242">
        <f>+IF(I303=0,"",'Ark1'!T1794)</f>
        <v>8.5154394299287368</v>
      </c>
      <c r="W303" s="243">
        <f>+IF(I303=0,"",'Ark1'!W1794)</f>
        <v>40.142517814726837</v>
      </c>
      <c r="X303" s="243">
        <f>+IF(I303=0,"",'Ark1'!X1794)</f>
        <v>99.524940617577187</v>
      </c>
      <c r="Y303" s="243">
        <f>+IF(I303=0,"",'Ark1'!Y1794)</f>
        <v>90.261282660332512</v>
      </c>
      <c r="Z303" s="243">
        <f>+IF(I303=0,"",'Ark1'!Z1794)</f>
        <v>18.289786223277911</v>
      </c>
      <c r="AA303" s="241">
        <f>+IF(I303=0,"",'Ark1'!AA1794)</f>
        <v>9.1368169354111899</v>
      </c>
      <c r="AB303" s="242">
        <f>+IF(I303=0,"",'Ark1'!AC1794)</f>
        <v>1.63334438516057</v>
      </c>
      <c r="AC303" s="243">
        <f>+IF(I303=0,"",'Ark1'!AE1794)</f>
        <v>53.798453448355247</v>
      </c>
      <c r="AD303" s="241">
        <f t="shared" si="23"/>
        <v>2.8949470956596852</v>
      </c>
      <c r="AE303" s="241">
        <f t="shared" si="24"/>
        <v>3.1893939393939394</v>
      </c>
      <c r="AF303" s="221"/>
      <c r="AI303" s="30"/>
      <c r="AJ303" s="28"/>
      <c r="AM303" s="28"/>
      <c r="AN303" s="28"/>
      <c r="AO303" s="28"/>
      <c r="AQ303" s="28"/>
      <c r="AR303" s="245"/>
      <c r="AS303" s="28"/>
      <c r="AT303" s="28"/>
    </row>
    <row r="304" spans="1:60">
      <c r="A304" s="221"/>
      <c r="B304" s="302">
        <f>+'Ark1'!C1795</f>
        <v>2024</v>
      </c>
      <c r="C304" s="240">
        <f>+'Ark1'!L1795</f>
        <v>11</v>
      </c>
      <c r="D304" s="240" t="str">
        <f>VLOOKUP(C304,Klasse!$C$10:$D$26,2)</f>
        <v>U</v>
      </c>
      <c r="E304" s="240">
        <f>+'Ark1'!H1795</f>
        <v>1</v>
      </c>
      <c r="F304" s="240">
        <f>+'Ark1'!J1795</f>
        <v>171</v>
      </c>
      <c r="G304" s="240" t="str">
        <f>VLOOKUP(F304,RNR!$A$1:$B$25,2)</f>
        <v>Prima</v>
      </c>
      <c r="H304" s="240">
        <f>+IF(I304=0,"",'Ark1'!Q1795)</f>
        <v>83</v>
      </c>
      <c r="I304" s="376">
        <f>+'Ark1'!R1795</f>
        <v>428</v>
      </c>
      <c r="J304" s="241">
        <f>+IF(I304=0,"",'Ark1'!AG1795)</f>
        <v>1.8909605018997973</v>
      </c>
      <c r="K304" s="241"/>
      <c r="L304" s="241">
        <f>+IF(I304=0,"",'Ark1'!AH1795)</f>
        <v>2.7490767305962702</v>
      </c>
      <c r="M304" s="241"/>
      <c r="N304" s="33">
        <f>+IF(I304=0,"",'Ark1'!U1795)</f>
        <v>31.958177570093447</v>
      </c>
      <c r="O304" s="221"/>
      <c r="P304" s="391">
        <f>+'Ark1'!AJ1795</f>
        <v>427</v>
      </c>
      <c r="Q304" s="391"/>
      <c r="R304" s="272">
        <f>+IF(P304=0,"",'Ark1'!AK1795)</f>
        <v>102.13864168618278</v>
      </c>
      <c r="S304" s="101"/>
      <c r="T304" s="272">
        <f>+IF(P304=0,"",'Ark1'!AL1795)</f>
        <v>29.030290484107713</v>
      </c>
      <c r="U304" s="221"/>
      <c r="V304" s="242">
        <f>+IF(I304=0,"",'Ark1'!T1795)</f>
        <v>8.6495327102803721</v>
      </c>
      <c r="W304" s="243">
        <f>+IF(I304=0,"",'Ark1'!W1795)</f>
        <v>47.429906542056067</v>
      </c>
      <c r="X304" s="243">
        <f>+IF(I304=0,"",'Ark1'!X1795)</f>
        <v>99.766355140186903</v>
      </c>
      <c r="Y304" s="243">
        <f>+IF(I304=0,"",'Ark1'!Y1795)</f>
        <v>84.813084112149525</v>
      </c>
      <c r="Z304" s="243">
        <f>+IF(I304=0,"",'Ark1'!Z1795)</f>
        <v>24.299065420560744</v>
      </c>
      <c r="AA304" s="241">
        <f>+IF(I304=0,"",'Ark1'!AA1795)</f>
        <v>10.904247798139798</v>
      </c>
      <c r="AB304" s="242">
        <f>+IF(I304=0,"",'Ark1'!AC1795)</f>
        <v>1.7276137630704964</v>
      </c>
      <c r="AC304" s="243">
        <f>+IF(I304=0,"",'Ark1'!AE1795)</f>
        <v>58.219525979062681</v>
      </c>
      <c r="AD304" s="241">
        <f t="shared" si="23"/>
        <v>2.9052888700084951</v>
      </c>
      <c r="AE304" s="241">
        <f t="shared" si="24"/>
        <v>5.1566265060240966</v>
      </c>
      <c r="AF304" s="221"/>
      <c r="AI304" s="30"/>
      <c r="AJ304" s="28"/>
      <c r="AM304" s="28"/>
      <c r="AN304" s="28"/>
      <c r="AO304" s="28"/>
      <c r="AQ304" s="28"/>
      <c r="AR304" s="245"/>
      <c r="AS304" s="28"/>
      <c r="AT304" s="28"/>
    </row>
    <row r="305" spans="1:60">
      <c r="A305" s="221"/>
      <c r="B305" s="302">
        <f>+'Ark1'!C1796</f>
        <v>2024</v>
      </c>
      <c r="C305" s="240">
        <f>+'Ark1'!L1796</f>
        <v>11</v>
      </c>
      <c r="D305" s="240" t="str">
        <f>VLOOKUP(C305,Klasse!$C$10:$D$26,2)</f>
        <v>U</v>
      </c>
      <c r="E305" s="240">
        <f>+'Ark1'!H1796</f>
        <v>2</v>
      </c>
      <c r="F305" s="240">
        <f>+'Ark1'!J1796</f>
        <v>175</v>
      </c>
      <c r="G305" s="240" t="str">
        <f>VLOOKUP(F305,RNR!$A$1:$B$25,2)</f>
        <v>Ole Ringdal</v>
      </c>
      <c r="H305" s="240">
        <f>+IF(I305=0,"",'Ark1'!Q1796)</f>
        <v>76</v>
      </c>
      <c r="I305" s="376">
        <f>+'Ark1'!R1796</f>
        <v>195</v>
      </c>
      <c r="J305" s="241">
        <f>+IF(I305=0,"",'Ark1'!AG1796)</f>
        <v>1.1219792865362488</v>
      </c>
      <c r="K305" s="241"/>
      <c r="L305" s="241">
        <f>+IF(I305=0,"",'Ark1'!AH1796)</f>
        <v>2.1645962150435443</v>
      </c>
      <c r="M305" s="241"/>
      <c r="N305" s="33">
        <f>+IF(I305=0,"",'Ark1'!U1796)</f>
        <v>35.510256410256396</v>
      </c>
      <c r="O305" s="221"/>
      <c r="P305" s="391">
        <f>+'Ark1'!AJ1796</f>
        <v>168</v>
      </c>
      <c r="Q305" s="391"/>
      <c r="R305" s="272">
        <f>+IF(P305=0,"",'Ark1'!AK1796)</f>
        <v>104.05059523809523</v>
      </c>
      <c r="S305" s="101"/>
      <c r="T305" s="272">
        <f>+IF(P305=0,"",'Ark1'!AL1796)</f>
        <v>29.521811612397023</v>
      </c>
      <c r="U305" s="221"/>
      <c r="V305" s="242">
        <f>+IF(I305=0,"",'Ark1'!T1796)</f>
        <v>8.8307692307692314</v>
      </c>
      <c r="W305" s="243">
        <f>+IF(I305=0,"",'Ark1'!W1796)</f>
        <v>45.641025641025635</v>
      </c>
      <c r="X305" s="243">
        <f>+IF(I305=0,"",'Ark1'!X1796)</f>
        <v>100</v>
      </c>
      <c r="Y305" s="243">
        <f>+IF(I305=0,"",'Ark1'!Y1796)</f>
        <v>96.923076923076891</v>
      </c>
      <c r="Z305" s="243">
        <f>+IF(I305=0,"",'Ark1'!Z1796)</f>
        <v>32.820512820512818</v>
      </c>
      <c r="AA305" s="241">
        <f>+IF(I305=0,"",'Ark1'!AA1796)</f>
        <v>10.298065411343345</v>
      </c>
      <c r="AB305" s="242">
        <f>+IF(I305=0,"",'Ark1'!AC1796)</f>
        <v>2.0272697120035801</v>
      </c>
      <c r="AC305" s="243">
        <f>+IF(I305=0,"",'Ark1'!AE1796)</f>
        <v>63.243291302058864</v>
      </c>
      <c r="AD305" s="241">
        <f t="shared" si="23"/>
        <v>3.228205128205127</v>
      </c>
      <c r="AE305" s="241">
        <f t="shared" si="24"/>
        <v>2.5657894736842106</v>
      </c>
      <c r="AF305" s="221"/>
      <c r="AI305" s="30"/>
      <c r="AJ305" s="28"/>
      <c r="AM305" s="28"/>
      <c r="AN305" s="28"/>
      <c r="AO305" s="28"/>
      <c r="AQ305" s="28"/>
      <c r="AR305" s="245"/>
      <c r="AS305" s="28"/>
      <c r="AT305" s="28"/>
    </row>
    <row r="306" spans="1:60">
      <c r="A306" s="221"/>
      <c r="B306" s="302">
        <f>+'Ark1'!C1797</f>
        <v>2024</v>
      </c>
      <c r="C306" s="240">
        <f>+'Ark1'!L1797</f>
        <v>11</v>
      </c>
      <c r="D306" s="240" t="str">
        <f>VLOOKUP(C306,Klasse!$C$10:$D$26,2)</f>
        <v>U</v>
      </c>
      <c r="E306" s="240">
        <f>+'Ark1'!H1797</f>
        <v>2</v>
      </c>
      <c r="F306" s="240">
        <f>+'Ark1'!J1797</f>
        <v>177</v>
      </c>
      <c r="G306" s="240" t="str">
        <f>VLOOKUP(F306,RNR!$A$1:$B$25,2)</f>
        <v>Slakthuset</v>
      </c>
      <c r="H306" s="240">
        <f>+IF(I306=0,"",'Ark1'!Q1797)</f>
        <v>101</v>
      </c>
      <c r="I306" s="376">
        <f>+'Ark1'!R1797</f>
        <v>567</v>
      </c>
      <c r="J306" s="241">
        <f>+IF(I306=0,"",'Ark1'!AG1797)</f>
        <v>1.4007263025272365</v>
      </c>
      <c r="K306" s="241"/>
      <c r="L306" s="241">
        <f>+IF(I306=0,"",'Ark1'!AH1797)</f>
        <v>2.0214183727220898</v>
      </c>
      <c r="M306" s="241"/>
      <c r="N306" s="33">
        <f>+IF(I306=0,"",'Ark1'!U1797)</f>
        <v>29.460846560846569</v>
      </c>
      <c r="O306" s="221"/>
      <c r="P306" s="391">
        <f>+'Ark1'!AJ1797</f>
        <v>567</v>
      </c>
      <c r="Q306" s="391"/>
      <c r="R306" s="272">
        <f>+IF(P306=0,"",'Ark1'!AK1797)</f>
        <v>100.30899470899476</v>
      </c>
      <c r="S306" s="101"/>
      <c r="T306" s="272">
        <f>+IF(P306=0,"",'Ark1'!AL1797)</f>
        <v>28.862594291059946</v>
      </c>
      <c r="U306" s="221"/>
      <c r="V306" s="242">
        <f>+IF(I306=0,"",'Ark1'!T1797)</f>
        <v>7.851851851851853</v>
      </c>
      <c r="W306" s="243">
        <f>+IF(I306=0,"",'Ark1'!W1797)</f>
        <v>17.636684303350975</v>
      </c>
      <c r="X306" s="243">
        <f>+IF(I306=0,"",'Ark1'!X1797)</f>
        <v>100</v>
      </c>
      <c r="Y306" s="243">
        <f>+IF(I306=0,"",'Ark1'!Y1797)</f>
        <v>93.474426807760139</v>
      </c>
      <c r="Z306" s="243">
        <f>+IF(I306=0,"",'Ark1'!Z1797)</f>
        <v>5.6437389770723101</v>
      </c>
      <c r="AA306" s="241">
        <f>+IF(I306=0,"",'Ark1'!AA1797)</f>
        <v>6.0954562534443841</v>
      </c>
      <c r="AB306" s="242">
        <f>+IF(I306=0,"",'Ark1'!AC1797)</f>
        <v>1.0603945520032085</v>
      </c>
      <c r="AC306" s="243">
        <f>+IF(I306=0,"",'Ark1'!AE1797)</f>
        <v>40.162877285697007</v>
      </c>
      <c r="AD306" s="241">
        <f t="shared" si="23"/>
        <v>2.6782587782587792</v>
      </c>
      <c r="AE306" s="241">
        <f t="shared" si="24"/>
        <v>5.6138613861386135</v>
      </c>
      <c r="AF306" s="221"/>
      <c r="AI306" s="30"/>
      <c r="AJ306" s="28"/>
      <c r="AM306" s="28"/>
      <c r="AN306" s="28"/>
      <c r="AO306" s="28"/>
      <c r="AQ306" s="28"/>
      <c r="AR306" s="245"/>
      <c r="AS306" s="28"/>
      <c r="AT306" s="28"/>
    </row>
    <row r="307" spans="1:60">
      <c r="A307" s="221"/>
      <c r="B307" s="302">
        <f>+'Ark1'!C1798</f>
        <v>2024</v>
      </c>
      <c r="C307" s="240">
        <f>+'Ark1'!L1798</f>
        <v>11</v>
      </c>
      <c r="D307" s="240" t="str">
        <f>VLOOKUP(C307,Klasse!$C$10:$D$26,2)</f>
        <v>U</v>
      </c>
      <c r="E307" s="240">
        <f>+'Ark1'!H1798</f>
        <v>2</v>
      </c>
      <c r="F307" s="240">
        <f>+'Ark1'!J1798</f>
        <v>178</v>
      </c>
      <c r="G307" s="240" t="str">
        <f>VLOOKUP(F307,RNR!$A$1:$B$25,2)</f>
        <v>Røros</v>
      </c>
      <c r="H307" s="240">
        <f>+IF(I307=0,"",'Ark1'!Q1798)</f>
        <v>58</v>
      </c>
      <c r="I307" s="376">
        <f>+'Ark1'!R1798</f>
        <v>226</v>
      </c>
      <c r="J307" s="241">
        <f>+IF(I307=0,"",'Ark1'!AG1798)</f>
        <v>1.3661367345705129</v>
      </c>
      <c r="K307" s="241"/>
      <c r="L307" s="241">
        <f>+IF(I307=0,"",'Ark1'!AH1798)</f>
        <v>2.0207139788240629</v>
      </c>
      <c r="M307" s="241"/>
      <c r="N307" s="33">
        <f>+IF(I307=0,"",'Ark1'!U1798)</f>
        <v>29.884070796460179</v>
      </c>
      <c r="O307" s="221"/>
      <c r="P307" s="391">
        <f>+'Ark1'!AJ1798</f>
        <v>223</v>
      </c>
      <c r="Q307" s="391"/>
      <c r="R307" s="272">
        <f>+IF(P307=0,"",'Ark1'!AK1798)</f>
        <v>101.75829596412564</v>
      </c>
      <c r="S307" s="101"/>
      <c r="T307" s="272">
        <f>+IF(P307=0,"",'Ark1'!AL1798)</f>
        <v>27.469065401458003</v>
      </c>
      <c r="U307" s="221"/>
      <c r="V307" s="242">
        <f>+IF(I307=0,"",'Ark1'!T1798)</f>
        <v>7.7300884955752194</v>
      </c>
      <c r="W307" s="243">
        <f>+IF(I307=0,"",'Ark1'!W1798)</f>
        <v>23.451327433628322</v>
      </c>
      <c r="X307" s="243">
        <f>+IF(I307=0,"",'Ark1'!X1798)</f>
        <v>96.902654867256643</v>
      </c>
      <c r="Y307" s="243">
        <f>+IF(I307=0,"",'Ark1'!Y1798)</f>
        <v>84.95575221238937</v>
      </c>
      <c r="Z307" s="243">
        <f>+IF(I307=0,"",'Ark1'!Z1798)</f>
        <v>16.371681415929199</v>
      </c>
      <c r="AA307" s="241">
        <f>+IF(I307=0,"",'Ark1'!AA1798)</f>
        <v>9.7705315148912284</v>
      </c>
      <c r="AB307" s="242">
        <f>+IF(I307=0,"",'Ark1'!AC1798)</f>
        <v>1.9850496507801367</v>
      </c>
      <c r="AC307" s="243">
        <f>+IF(I307=0,"",'Ark1'!AE1798)</f>
        <v>71.490688608117722</v>
      </c>
      <c r="AD307" s="241">
        <f t="shared" si="23"/>
        <v>2.716733708769107</v>
      </c>
      <c r="AE307" s="241">
        <f t="shared" si="24"/>
        <v>3.896551724137931</v>
      </c>
      <c r="AF307" s="221"/>
      <c r="AI307" s="30"/>
      <c r="AJ307" s="28"/>
      <c r="AM307" s="28"/>
      <c r="AN307" s="28"/>
      <c r="AO307" s="28"/>
      <c r="AQ307" s="28"/>
      <c r="AR307" s="245"/>
      <c r="AS307" s="28"/>
      <c r="AT307" s="28"/>
    </row>
    <row r="308" spans="1:60">
      <c r="A308" s="221"/>
      <c r="B308" s="302">
        <f>+'Ark1'!C1799</f>
        <v>2024</v>
      </c>
      <c r="C308" s="240">
        <f>+'Ark1'!L1799</f>
        <v>11</v>
      </c>
      <c r="D308" s="240" t="str">
        <f>VLOOKUP(C308,Klasse!$C$10:$D$26,2)</f>
        <v>U</v>
      </c>
      <c r="E308" s="240">
        <f>+'Ark1'!H1799</f>
        <v>2</v>
      </c>
      <c r="F308" s="240">
        <f>+'Ark1'!J1799</f>
        <v>181</v>
      </c>
      <c r="G308" s="240" t="str">
        <f>VLOOKUP(F308,RNR!$A$1:$B$25,2)</f>
        <v>Horns</v>
      </c>
      <c r="H308" s="240">
        <f>+IF(I308=0,"",'Ark1'!Q1799)</f>
        <v>102</v>
      </c>
      <c r="I308" s="376">
        <f>+'Ark1'!R1799</f>
        <v>506</v>
      </c>
      <c r="J308" s="241">
        <f>+IF(I308=0,"",'Ark1'!AG1799)</f>
        <v>1.7298553895593316</v>
      </c>
      <c r="K308" s="241"/>
      <c r="L308" s="241">
        <f>+IF(I308=0,"",'Ark1'!AH1799)</f>
        <v>2.7507409566005223</v>
      </c>
      <c r="M308" s="241"/>
      <c r="N308" s="33">
        <f>+IF(I308=0,"",'Ark1'!U1799)</f>
        <v>31.489525691699598</v>
      </c>
      <c r="O308" s="221"/>
      <c r="P308" s="391">
        <f>+'Ark1'!AJ1799</f>
        <v>475</v>
      </c>
      <c r="Q308" s="391"/>
      <c r="R308" s="272">
        <f>+IF(P308=0,"",'Ark1'!AK1799)</f>
        <v>102.67705263157897</v>
      </c>
      <c r="S308" s="101"/>
      <c r="T308" s="272">
        <f>+IF(P308=0,"",'Ark1'!AL1799)</f>
        <v>28.19423341063484</v>
      </c>
      <c r="U308" s="221"/>
      <c r="V308" s="242">
        <f>+IF(I308=0,"",'Ark1'!T1799)</f>
        <v>8.0395256916996072</v>
      </c>
      <c r="W308" s="243">
        <f>+IF(I308=0,"",'Ark1'!W1799)</f>
        <v>20.355731225296442</v>
      </c>
      <c r="X308" s="243">
        <f>+IF(I308=0,"",'Ark1'!X1799)</f>
        <v>100</v>
      </c>
      <c r="Y308" s="243">
        <f>+IF(I308=0,"",'Ark1'!Y1799)</f>
        <v>96.83794466403161</v>
      </c>
      <c r="Z308" s="243">
        <f>+IF(I308=0,"",'Ark1'!Z1799)</f>
        <v>13.636363636363638</v>
      </c>
      <c r="AA308" s="241">
        <f>+IF(I308=0,"",'Ark1'!AA1799)</f>
        <v>7.8293678519280174</v>
      </c>
      <c r="AB308" s="242">
        <f>+IF(I308=0,"",'Ark1'!AC1799)</f>
        <v>1.5044134584890598</v>
      </c>
      <c r="AC308" s="243">
        <f>+IF(I308=0,"",'Ark1'!AE1799)</f>
        <v>61.409814560937583</v>
      </c>
      <c r="AD308" s="241">
        <f t="shared" si="23"/>
        <v>2.8626841537908727</v>
      </c>
      <c r="AE308" s="241">
        <f t="shared" si="24"/>
        <v>4.9607843137254903</v>
      </c>
      <c r="AF308" s="221"/>
      <c r="AI308" s="30"/>
      <c r="AJ308" s="28"/>
      <c r="AM308" s="28"/>
      <c r="AN308" s="28"/>
      <c r="AO308" s="28"/>
      <c r="AQ308" s="28"/>
      <c r="AR308" s="245"/>
      <c r="AS308" s="28"/>
      <c r="AT308" s="28"/>
    </row>
    <row r="309" spans="1:60">
      <c r="A309" s="221"/>
      <c r="B309" s="302">
        <f>+'Ark1'!C1800</f>
        <v>2024</v>
      </c>
      <c r="C309" s="240">
        <f>+'Ark1'!L1800</f>
        <v>11</v>
      </c>
      <c r="D309" s="240" t="str">
        <f>VLOOKUP(C309,Klasse!$C$10:$D$26,2)</f>
        <v>U</v>
      </c>
      <c r="E309" s="240">
        <f>+'Ark1'!H1800</f>
        <v>1</v>
      </c>
      <c r="F309" s="240">
        <f>+'Ark1'!J1800</f>
        <v>262</v>
      </c>
      <c r="G309" s="240" t="str">
        <f>VLOOKUP(F309,RNR!$A$1:$B$25,2)</f>
        <v>Strilalam</v>
      </c>
      <c r="H309" s="240" t="str">
        <f>+IF(I309=0,"",'Ark1'!Q1800)</f>
        <v/>
      </c>
      <c r="I309" s="376">
        <f>+'Ark1'!R1800</f>
        <v>0</v>
      </c>
      <c r="J309" s="241" t="str">
        <f>+IF(I309=0,"",'Ark1'!AG1800)</f>
        <v/>
      </c>
      <c r="K309" s="241"/>
      <c r="L309" s="241" t="str">
        <f>+IF(I309=0,"",'Ark1'!AH1800)</f>
        <v/>
      </c>
      <c r="M309" s="241"/>
      <c r="N309" s="33" t="str">
        <f>+IF(I309=0,"",'Ark1'!U1800)</f>
        <v/>
      </c>
      <c r="O309" s="221"/>
      <c r="P309" s="391">
        <f>+'Ark1'!AJ1800</f>
        <v>0</v>
      </c>
      <c r="Q309" s="391"/>
      <c r="R309" s="272" t="str">
        <f>+IF(P309=0,"",'Ark1'!AK1800)</f>
        <v/>
      </c>
      <c r="S309" s="101"/>
      <c r="T309" s="272" t="str">
        <f>+IF(P309=0,"",'Ark1'!AL1800)</f>
        <v/>
      </c>
      <c r="U309" s="221"/>
      <c r="V309" s="242" t="str">
        <f>+IF(I309=0,"",'Ark1'!T1800)</f>
        <v/>
      </c>
      <c r="W309" s="243" t="str">
        <f>+IF(I309=0,"",'Ark1'!W1800)</f>
        <v/>
      </c>
      <c r="X309" s="243" t="str">
        <f>+IF(I309=0,"",'Ark1'!X1800)</f>
        <v/>
      </c>
      <c r="Y309" s="243" t="str">
        <f>+IF(I309=0,"",'Ark1'!Y1800)</f>
        <v/>
      </c>
      <c r="Z309" s="243" t="str">
        <f>+IF(I309=0,"",'Ark1'!Z1800)</f>
        <v/>
      </c>
      <c r="AA309" s="241" t="str">
        <f>+IF(I309=0,"",'Ark1'!AA1800)</f>
        <v/>
      </c>
      <c r="AB309" s="242" t="str">
        <f>+IF(I309=0,"",'Ark1'!AC1800)</f>
        <v/>
      </c>
      <c r="AC309" s="243" t="str">
        <f>+IF(I309=0,"",'Ark1'!AE1800)</f>
        <v/>
      </c>
      <c r="AD309" s="241" t="str">
        <f t="shared" si="23"/>
        <v/>
      </c>
      <c r="AE309" s="241" t="str">
        <f t="shared" si="24"/>
        <v/>
      </c>
      <c r="AF309" s="221"/>
      <c r="AI309" s="30"/>
      <c r="AJ309" s="28"/>
      <c r="AM309" s="28"/>
      <c r="AN309" s="28"/>
      <c r="AO309" s="28"/>
      <c r="AQ309" s="28"/>
      <c r="AR309" s="245"/>
      <c r="AS309" s="28"/>
      <c r="AT309" s="28"/>
    </row>
    <row r="310" spans="1:60">
      <c r="A310" s="221"/>
      <c r="B310" s="302">
        <f>+'Ark1'!C1801</f>
        <v>2024</v>
      </c>
      <c r="C310" s="240">
        <f>+'Ark1'!L1801</f>
        <v>11</v>
      </c>
      <c r="D310" s="240" t="str">
        <f>VLOOKUP(C310,Klasse!$C$10:$D$26,2)</f>
        <v>U</v>
      </c>
      <c r="E310" s="240">
        <f>+'Ark1'!H1801</f>
        <v>2</v>
      </c>
      <c r="F310" s="240">
        <f>+'Ark1'!J1801</f>
        <v>267</v>
      </c>
      <c r="G310" s="240" t="str">
        <f>VLOOKUP(F310,RNR!$A$1:$B$25,2)</f>
        <v>Dalpro</v>
      </c>
      <c r="H310" s="240" t="str">
        <f>+IF(I310=0,"",'Ark1'!Q1801)</f>
        <v/>
      </c>
      <c r="I310" s="376">
        <f>+'Ark1'!R1801</f>
        <v>0</v>
      </c>
      <c r="J310" s="241" t="str">
        <f>+IF(I310=0,"",'Ark1'!AG1801)</f>
        <v/>
      </c>
      <c r="K310" s="241"/>
      <c r="L310" s="241" t="str">
        <f>+IF(I310=0,"",'Ark1'!AH1801)</f>
        <v/>
      </c>
      <c r="M310" s="241"/>
      <c r="N310" s="33" t="str">
        <f>+IF(I310=0,"",'Ark1'!U1801)</f>
        <v/>
      </c>
      <c r="O310" s="221"/>
      <c r="P310" s="391">
        <f>+'Ark1'!AJ1801</f>
        <v>0</v>
      </c>
      <c r="Q310" s="391"/>
      <c r="R310" s="272" t="str">
        <f>+IF(P310=0,"",'Ark1'!AK1801)</f>
        <v/>
      </c>
      <c r="S310" s="101"/>
      <c r="T310" s="272" t="str">
        <f>+IF(P310=0,"",'Ark1'!AL1801)</f>
        <v/>
      </c>
      <c r="U310" s="221"/>
      <c r="V310" s="242" t="str">
        <f>+IF(I310=0,"",'Ark1'!T1801)</f>
        <v/>
      </c>
      <c r="W310" s="243" t="str">
        <f>+IF(I310=0,"",'Ark1'!W1801)</f>
        <v/>
      </c>
      <c r="X310" s="243" t="str">
        <f>+IF(I310=0,"",'Ark1'!X1801)</f>
        <v/>
      </c>
      <c r="Y310" s="243" t="str">
        <f>+IF(I310=0,"",'Ark1'!Y1801)</f>
        <v/>
      </c>
      <c r="Z310" s="243" t="str">
        <f>+IF(I310=0,"",'Ark1'!Z1801)</f>
        <v/>
      </c>
      <c r="AA310" s="241" t="str">
        <f>+IF(I310=0,"",'Ark1'!AA1801)</f>
        <v/>
      </c>
      <c r="AB310" s="242" t="str">
        <f>+IF(I310=0,"",'Ark1'!AC1801)</f>
        <v/>
      </c>
      <c r="AC310" s="243" t="str">
        <f>+IF(I310=0,"",'Ark1'!AE1801)</f>
        <v/>
      </c>
      <c r="AD310" s="241" t="str">
        <f t="shared" si="23"/>
        <v/>
      </c>
      <c r="AE310" s="241" t="str">
        <f t="shared" si="24"/>
        <v/>
      </c>
      <c r="AF310" s="221"/>
      <c r="AI310" s="30"/>
      <c r="AJ310" s="28"/>
      <c r="AM310" s="28"/>
      <c r="AN310" s="28"/>
      <c r="AO310" s="28"/>
      <c r="AQ310" s="28"/>
      <c r="AR310" s="245"/>
      <c r="AS310" s="28"/>
      <c r="AT310" s="28"/>
    </row>
    <row r="311" spans="1:60">
      <c r="A311" s="221"/>
      <c r="B311" s="302">
        <f>+'Ark1'!C1802</f>
        <v>2024</v>
      </c>
      <c r="C311" s="240">
        <f>+'Ark1'!L1802</f>
        <v>11</v>
      </c>
      <c r="D311" s="240" t="str">
        <f>VLOOKUP(C311,Klasse!$C$10:$D$26,2)</f>
        <v>U</v>
      </c>
      <c r="E311" s="240">
        <f>+'Ark1'!H1802</f>
        <v>1</v>
      </c>
      <c r="F311" s="240">
        <f>+'Ark1'!J1802</f>
        <v>309</v>
      </c>
      <c r="G311" s="240" t="str">
        <f>VLOOKUP(F311,RNR!$A$1:$B$25,2)</f>
        <v>Malvik</v>
      </c>
      <c r="H311" s="240">
        <f>+IF(I311=0,"",'Ark1'!Q1802)</f>
        <v>358</v>
      </c>
      <c r="I311" s="376">
        <f>+'Ark1'!R1802</f>
        <v>1351</v>
      </c>
      <c r="J311" s="241">
        <f>+IF(I311=0,"",'Ark1'!AG1802)</f>
        <v>1.3201094391244872</v>
      </c>
      <c r="K311" s="241"/>
      <c r="L311" s="241">
        <f>+IF(I311=0,"",'Ark1'!AH1802)</f>
        <v>2.0909345994291222</v>
      </c>
      <c r="M311" s="241"/>
      <c r="N311" s="33">
        <f>+IF(I311=0,"",'Ark1'!U1802)</f>
        <v>31.324130273871241</v>
      </c>
      <c r="O311" s="221"/>
      <c r="P311" s="391">
        <f>+'Ark1'!AJ1802</f>
        <v>1351</v>
      </c>
      <c r="Q311" s="391"/>
      <c r="R311" s="272">
        <f>+IF(P311=0,"",'Ark1'!AK1802)</f>
        <v>102.09215396002976</v>
      </c>
      <c r="S311" s="101"/>
      <c r="T311" s="272">
        <f>+IF(P311=0,"",'Ark1'!AL1802)</f>
        <v>28.810634627207879</v>
      </c>
      <c r="U311" s="221"/>
      <c r="V311" s="242">
        <f>+IF(I311=0,"",'Ark1'!T1802)</f>
        <v>8.1539600296076973</v>
      </c>
      <c r="W311" s="243">
        <f>+IF(I311=0,"",'Ark1'!W1802)</f>
        <v>33.160621761658042</v>
      </c>
      <c r="X311" s="243">
        <f>+IF(I311=0,"",'Ark1'!X1802)</f>
        <v>99.925980754996317</v>
      </c>
      <c r="Y311" s="243">
        <f>+IF(I311=0,"",'Ark1'!Y1802)</f>
        <v>91.487786824574385</v>
      </c>
      <c r="Z311" s="243">
        <f>+IF(I311=0,"",'Ark1'!Z1802)</f>
        <v>17.394522575869726</v>
      </c>
      <c r="AA311" s="241">
        <f>+IF(I311=0,"",'Ark1'!AA1802)</f>
        <v>8.8523121032282006</v>
      </c>
      <c r="AB311" s="242">
        <f>+IF(I311=0,"",'Ark1'!AC1802)</f>
        <v>1.3619488784374916</v>
      </c>
      <c r="AC311" s="243">
        <f>+IF(I311=0,"",'Ark1'!AE1802)</f>
        <v>60.152047984605581</v>
      </c>
      <c r="AD311" s="241">
        <f t="shared" si="23"/>
        <v>2.8476482067155673</v>
      </c>
      <c r="AE311" s="241">
        <f t="shared" si="24"/>
        <v>3.7737430167597767</v>
      </c>
      <c r="AF311" s="221"/>
      <c r="AI311" s="30"/>
      <c r="AJ311" s="28"/>
      <c r="AM311" s="28"/>
      <c r="AN311" s="28"/>
      <c r="AO311" s="28"/>
      <c r="AQ311" s="28"/>
      <c r="AR311" s="245"/>
      <c r="AS311" s="28"/>
      <c r="AT311" s="28"/>
    </row>
    <row r="312" spans="1:60">
      <c r="A312" s="221"/>
      <c r="B312" s="302">
        <f>+'Ark1'!C1803</f>
        <v>2024</v>
      </c>
      <c r="C312" s="240">
        <f>+'Ark1'!L1803</f>
        <v>11</v>
      </c>
      <c r="D312" s="240" t="str">
        <f>VLOOKUP(C312,Klasse!$C$10:$D$26,2)</f>
        <v>U</v>
      </c>
      <c r="E312" s="240">
        <f>+'Ark1'!H1803</f>
        <v>2</v>
      </c>
      <c r="F312" s="240">
        <f>+'Ark1'!J1803</f>
        <v>470</v>
      </c>
      <c r="G312" s="240" t="str">
        <f>VLOOKUP(F312,RNR!$A$1:$B$25,2)</f>
        <v>Jens Eide</v>
      </c>
      <c r="H312" s="240">
        <f>+IF(I312=0,"",'Ark1'!Q1803)</f>
        <v>40</v>
      </c>
      <c r="I312" s="376">
        <f>+'Ark1'!R1803</f>
        <v>67</v>
      </c>
      <c r="J312" s="241">
        <f>+IF(I312=0,"",'Ark1'!AG1803)</f>
        <v>0.52156313249260489</v>
      </c>
      <c r="K312" s="241"/>
      <c r="L312" s="241">
        <f>+IF(I312=0,"",'Ark1'!AH1803)</f>
        <v>1.0159162923923939</v>
      </c>
      <c r="M312" s="241"/>
      <c r="N312" s="33">
        <f>+IF(I312=0,"",'Ark1'!U1803)</f>
        <v>33.635820895522393</v>
      </c>
      <c r="O312" s="221"/>
      <c r="P312" s="391">
        <f>+'Ark1'!AJ1803</f>
        <v>65</v>
      </c>
      <c r="Q312" s="391"/>
      <c r="R312" s="272">
        <f>+IF(P312=0,"",'Ark1'!AK1803)</f>
        <v>104.41538461538455</v>
      </c>
      <c r="S312" s="101"/>
      <c r="T312" s="272">
        <f>+IF(P312=0,"",'Ark1'!AL1803)</f>
        <v>27.57496839236109</v>
      </c>
      <c r="U312" s="221"/>
      <c r="V312" s="242">
        <f>+IF(I312=0,"",'Ark1'!T1803)</f>
        <v>10.746268656716422</v>
      </c>
      <c r="W312" s="243">
        <f>+IF(I312=0,"",'Ark1'!W1803)</f>
        <v>65.671641791044763</v>
      </c>
      <c r="X312" s="243">
        <f>+IF(I312=0,"",'Ark1'!X1803)</f>
        <v>95.522388059701527</v>
      </c>
      <c r="Y312" s="243">
        <f>+IF(I312=0,"",'Ark1'!Y1803)</f>
        <v>82.08955223880595</v>
      </c>
      <c r="Z312" s="243">
        <f>+IF(I312=0,"",'Ark1'!Z1803)</f>
        <v>29.850746268656724</v>
      </c>
      <c r="AA312" s="241">
        <f>+IF(I312=0,"",'Ark1'!AA1803)</f>
        <v>11.9242847839907</v>
      </c>
      <c r="AB312" s="242">
        <f>+IF(I312=0,"",'Ark1'!AC1803)</f>
        <v>3.1733182575412204</v>
      </c>
      <c r="AC312" s="243">
        <f>+IF(I312=0,"",'Ark1'!AE1803)</f>
        <v>41.739828446354757</v>
      </c>
      <c r="AD312" s="241">
        <f t="shared" si="23"/>
        <v>3.057801899592945</v>
      </c>
      <c r="AE312" s="241">
        <f t="shared" si="24"/>
        <v>1.675</v>
      </c>
      <c r="AF312" s="221"/>
      <c r="AI312" s="30"/>
      <c r="AJ312" s="28"/>
      <c r="AM312" s="28"/>
      <c r="AN312" s="28"/>
      <c r="AO312" s="28"/>
      <c r="AQ312" s="28"/>
      <c r="AR312" s="245"/>
      <c r="AS312" s="28"/>
      <c r="AT312" s="28"/>
    </row>
    <row r="313" spans="1:60">
      <c r="A313" s="221"/>
      <c r="B313" s="302">
        <f>+'Ark1'!C1804</f>
        <v>2024</v>
      </c>
      <c r="C313" s="240">
        <f>+'Ark1'!L1804</f>
        <v>11</v>
      </c>
      <c r="D313" s="240" t="str">
        <f>VLOOKUP(C313,Klasse!$C$10:$D$26,2)</f>
        <v>U</v>
      </c>
      <c r="E313" s="240">
        <f>+'Ark1'!H1804</f>
        <v>2</v>
      </c>
      <c r="F313" s="240">
        <f>+'Ark1'!J1804</f>
        <v>629</v>
      </c>
      <c r="G313" s="240" t="str">
        <f>VLOOKUP(F313,RNR!$A$1:$B$25,2)</f>
        <v>Bø</v>
      </c>
      <c r="H313" s="240" t="str">
        <f>+IF(I313=0,"",'Ark1'!Q1804)</f>
        <v/>
      </c>
      <c r="I313" s="376">
        <f>+'Ark1'!R1804</f>
        <v>0</v>
      </c>
      <c r="J313" s="241" t="str">
        <f>+IF(I313=0,"",'Ark1'!AG1804)</f>
        <v/>
      </c>
      <c r="K313" s="241"/>
      <c r="L313" s="241" t="str">
        <f>+IF(I313=0,"",'Ark1'!AH1804)</f>
        <v/>
      </c>
      <c r="M313" s="241"/>
      <c r="N313" s="33" t="str">
        <f>+IF(I313=0,"",'Ark1'!U1804)</f>
        <v/>
      </c>
      <c r="O313" s="221"/>
      <c r="P313" s="391">
        <f>+'Ark1'!AJ1804</f>
        <v>0</v>
      </c>
      <c r="Q313" s="391"/>
      <c r="R313" s="272" t="str">
        <f>+IF(P313=0,"",'Ark1'!AK1804)</f>
        <v/>
      </c>
      <c r="S313" s="101"/>
      <c r="T313" s="272" t="str">
        <f>+IF(P313=0,"",'Ark1'!AL1804)</f>
        <v/>
      </c>
      <c r="U313" s="221"/>
      <c r="V313" s="242" t="str">
        <f>+IF(I313=0,"",'Ark1'!T1804)</f>
        <v/>
      </c>
      <c r="W313" s="243" t="str">
        <f>+IF(I313=0,"",'Ark1'!W1804)</f>
        <v/>
      </c>
      <c r="X313" s="243" t="str">
        <f>+IF(I313=0,"",'Ark1'!X1804)</f>
        <v/>
      </c>
      <c r="Y313" s="243" t="str">
        <f>+IF(I313=0,"",'Ark1'!Y1804)</f>
        <v/>
      </c>
      <c r="Z313" s="243" t="str">
        <f>+IF(I313=0,"",'Ark1'!Z1804)</f>
        <v/>
      </c>
      <c r="AA313" s="241" t="str">
        <f>+IF(I313=0,"",'Ark1'!AA1804)</f>
        <v/>
      </c>
      <c r="AB313" s="242" t="str">
        <f>+IF(I313=0,"",'Ark1'!AC1804)</f>
        <v/>
      </c>
      <c r="AC313" s="243" t="str">
        <f>+IF(I313=0,"",'Ark1'!AE1804)</f>
        <v/>
      </c>
      <c r="AD313" s="241" t="str">
        <f t="shared" si="23"/>
        <v/>
      </c>
      <c r="AE313" s="241" t="str">
        <f t="shared" si="24"/>
        <v/>
      </c>
      <c r="AF313" s="221"/>
      <c r="AI313" s="30"/>
      <c r="AJ313" s="28"/>
      <c r="AM313" s="28"/>
      <c r="AN313" s="28"/>
      <c r="AO313" s="28"/>
      <c r="AQ313" s="28"/>
      <c r="AR313" s="245"/>
      <c r="AS313" s="28"/>
      <c r="AT313" s="28"/>
    </row>
    <row r="314" spans="1:60">
      <c r="A314" s="221"/>
      <c r="B314" s="302">
        <f>+'Ark1'!C1805</f>
        <v>2024</v>
      </c>
      <c r="C314" s="240">
        <f>+'Ark1'!L1805</f>
        <v>11</v>
      </c>
      <c r="D314" s="240" t="str">
        <f>VLOOKUP(C314,Klasse!$C$10:$D$26,2)</f>
        <v>U</v>
      </c>
      <c r="E314" s="240">
        <f>+'Ark1'!H1805</f>
        <v>1</v>
      </c>
      <c r="F314" s="240">
        <f>+'Ark1'!J1805</f>
        <v>643</v>
      </c>
      <c r="G314" s="240" t="str">
        <f>VLOOKUP(F314,RNR!$A$1:$B$25,2)</f>
        <v>Bjerka</v>
      </c>
      <c r="H314" s="240">
        <f>+IF(I314=0,"",'Ark1'!Q1805)</f>
        <v>190</v>
      </c>
      <c r="I314" s="376">
        <f>+'Ark1'!R1805</f>
        <v>1010</v>
      </c>
      <c r="J314" s="241">
        <f>+IF(I314=0,"",'Ark1'!AG1805)</f>
        <v>1.8425949574926113</v>
      </c>
      <c r="K314" s="241"/>
      <c r="L314" s="241">
        <f>+IF(I314=0,"",'Ark1'!AH1805)</f>
        <v>2.804626332353982</v>
      </c>
      <c r="M314" s="241"/>
      <c r="N314" s="33">
        <f>+IF(I314=0,"",'Ark1'!U1805)</f>
        <v>28.748316831683155</v>
      </c>
      <c r="O314" s="221"/>
      <c r="P314" s="391">
        <f>+'Ark1'!AJ1805</f>
        <v>990</v>
      </c>
      <c r="Q314" s="391"/>
      <c r="R314" s="272">
        <f>+IF(P314=0,"",'Ark1'!AK1805)</f>
        <v>98.888383838383874</v>
      </c>
      <c r="S314" s="101"/>
      <c r="T314" s="272">
        <f>+IF(P314=0,"",'Ark1'!AL1805)</f>
        <v>29.200543456794037</v>
      </c>
      <c r="U314" s="221"/>
      <c r="V314" s="242">
        <f>+IF(I314=0,"",'Ark1'!T1805)</f>
        <v>8.0356435643564357</v>
      </c>
      <c r="W314" s="243">
        <f>+IF(I314=0,"",'Ark1'!W1805)</f>
        <v>27.524752475247528</v>
      </c>
      <c r="X314" s="243">
        <f>+IF(I314=0,"",'Ark1'!X1805)</f>
        <v>100</v>
      </c>
      <c r="Y314" s="243">
        <f>+IF(I314=0,"",'Ark1'!Y1805)</f>
        <v>85.544554455445564</v>
      </c>
      <c r="Z314" s="243">
        <f>+IF(I314=0,"",'Ark1'!Z1805)</f>
        <v>8.1188118811881189</v>
      </c>
      <c r="AA314" s="241">
        <f>+IF(I314=0,"",'Ark1'!AA1805)</f>
        <v>7.7383769205799871</v>
      </c>
      <c r="AB314" s="242">
        <f>+IF(I314=0,"",'Ark1'!AC1805)</f>
        <v>1.6382545745919499</v>
      </c>
      <c r="AC314" s="243">
        <f>+IF(I314=0,"",'Ark1'!AE1805)</f>
        <v>59.196648111620497</v>
      </c>
      <c r="AD314" s="241">
        <f t="shared" si="23"/>
        <v>2.6134833483348321</v>
      </c>
      <c r="AE314" s="241">
        <f t="shared" si="24"/>
        <v>5.3157894736842106</v>
      </c>
      <c r="AF314" s="221"/>
      <c r="AI314" s="30"/>
      <c r="AJ314" s="28"/>
      <c r="AM314" s="28"/>
      <c r="AN314" s="28"/>
      <c r="AO314" s="28"/>
      <c r="AQ314" s="28"/>
      <c r="AR314" s="245"/>
      <c r="AS314" s="28"/>
      <c r="AT314" s="28"/>
    </row>
    <row r="315" spans="1:60">
      <c r="A315" s="221"/>
      <c r="B315" s="302">
        <f>+'Ark1'!C1806</f>
        <v>2024</v>
      </c>
      <c r="C315" s="240">
        <f>+'Ark1'!L1806</f>
        <v>11</v>
      </c>
      <c r="D315" s="240" t="str">
        <f>VLOOKUP(C315,Klasse!$C$10:$D$26,2)</f>
        <v>U</v>
      </c>
      <c r="E315" s="240">
        <f>+'Ark1'!H1806</f>
        <v>2</v>
      </c>
      <c r="F315" s="240">
        <f>+'Ark1'!J1806</f>
        <v>704</v>
      </c>
      <c r="G315" s="240" t="str">
        <f>VLOOKUP(F315,RNR!$A$1:$B$25,2)</f>
        <v>Øre Vilt</v>
      </c>
      <c r="H315" s="240" t="str">
        <f>+IF(I315=0,"",'Ark1'!Q1806)</f>
        <v/>
      </c>
      <c r="I315" s="376">
        <f>+'Ark1'!R1806</f>
        <v>0</v>
      </c>
      <c r="J315" s="241" t="str">
        <f>+IF(I315=0,"",'Ark1'!AG1806)</f>
        <v/>
      </c>
      <c r="K315" s="241"/>
      <c r="L315" s="241" t="str">
        <f>+IF(I315=0,"",'Ark1'!AH1806)</f>
        <v/>
      </c>
      <c r="M315" s="241"/>
      <c r="N315" s="33" t="str">
        <f>+IF(I315=0,"",'Ark1'!U1806)</f>
        <v/>
      </c>
      <c r="O315" s="221"/>
      <c r="P315" s="391">
        <f>+'Ark1'!AJ1806</f>
        <v>0</v>
      </c>
      <c r="Q315" s="391"/>
      <c r="R315" s="272" t="str">
        <f>+IF(P315=0,"",'Ark1'!AK1806)</f>
        <v/>
      </c>
      <c r="S315" s="101"/>
      <c r="T315" s="272" t="str">
        <f>+IF(P315=0,"",'Ark1'!AL1806)</f>
        <v/>
      </c>
      <c r="U315" s="221"/>
      <c r="V315" s="242" t="str">
        <f>+IF(I315=0,"",'Ark1'!T1806)</f>
        <v/>
      </c>
      <c r="W315" s="243" t="str">
        <f>+IF(I315=0,"",'Ark1'!W1806)</f>
        <v/>
      </c>
      <c r="X315" s="243" t="str">
        <f>+IF(I315=0,"",'Ark1'!X1806)</f>
        <v/>
      </c>
      <c r="Y315" s="243" t="str">
        <f>+IF(I315=0,"",'Ark1'!Y1806)</f>
        <v/>
      </c>
      <c r="Z315" s="243" t="str">
        <f>+IF(I315=0,"",'Ark1'!Z1806)</f>
        <v/>
      </c>
      <c r="AA315" s="241" t="str">
        <f>+IF(I315=0,"",'Ark1'!AA1806)</f>
        <v/>
      </c>
      <c r="AB315" s="242" t="str">
        <f>+IF(I315=0,"",'Ark1'!AC1806)</f>
        <v/>
      </c>
      <c r="AC315" s="243" t="str">
        <f>+IF(I315=0,"",'Ark1'!AE1806)</f>
        <v/>
      </c>
      <c r="AD315" s="241" t="str">
        <f t="shared" si="23"/>
        <v/>
      </c>
      <c r="AE315" s="241" t="str">
        <f t="shared" si="24"/>
        <v/>
      </c>
      <c r="AF315" s="221"/>
      <c r="AI315" s="30"/>
      <c r="AJ315" s="28"/>
      <c r="AM315" s="28"/>
      <c r="AN315" s="28"/>
      <c r="AO315" s="28"/>
      <c r="AQ315" s="28"/>
      <c r="AR315" s="245"/>
      <c r="AS315" s="28"/>
      <c r="AT315" s="28"/>
    </row>
    <row r="316" spans="1:60">
      <c r="A316" s="221"/>
      <c r="B316" s="302">
        <f>+'Ark1'!C1807</f>
        <v>2024</v>
      </c>
      <c r="C316" s="240">
        <f>+'Ark1'!L1807</f>
        <v>11</v>
      </c>
      <c r="D316" s="240" t="str">
        <f>VLOOKUP(C316,Klasse!$C$10:$D$26,2)</f>
        <v>U</v>
      </c>
      <c r="E316" s="240">
        <f>+'Ark1'!H1807</f>
        <v>1</v>
      </c>
      <c r="F316" s="240">
        <f>+'Ark1'!J1807</f>
        <v>802</v>
      </c>
      <c r="G316" s="240" t="str">
        <f>VLOOKUP(F316,RNR!$A$1:$B$25,2)</f>
        <v>Karasjok</v>
      </c>
      <c r="H316" s="240">
        <f>+IF(I316=0,"",'Ark1'!Q1807)</f>
        <v>49</v>
      </c>
      <c r="I316" s="376">
        <f>+'Ark1'!R1807</f>
        <v>158</v>
      </c>
      <c r="J316" s="241">
        <f>+IF(I316=0,"",'Ark1'!AG1807)</f>
        <v>1.4932426046687461</v>
      </c>
      <c r="K316" s="241"/>
      <c r="L316" s="241">
        <f>+IF(I316=0,"",'Ark1'!AH1807)</f>
        <v>2.4057064821811398</v>
      </c>
      <c r="M316" s="241"/>
      <c r="N316" s="33">
        <f>+IF(I316=0,"",'Ark1'!U1807)</f>
        <v>32.94683544303799</v>
      </c>
      <c r="O316" s="221"/>
      <c r="P316" s="391">
        <f>+'Ark1'!AJ1807</f>
        <v>158</v>
      </c>
      <c r="Q316" s="391"/>
      <c r="R316" s="272">
        <f>+IF(P316=0,"",'Ark1'!AK1807)</f>
        <v>103.90886075949368</v>
      </c>
      <c r="S316" s="101"/>
      <c r="T316" s="272">
        <f>+IF(P316=0,"",'Ark1'!AL1807)</f>
        <v>28.636469981112008</v>
      </c>
      <c r="U316" s="221"/>
      <c r="V316" s="242">
        <f>+IF(I316=0,"",'Ark1'!T1807)</f>
        <v>8.9430379746835484</v>
      </c>
      <c r="W316" s="243">
        <f>+IF(I316=0,"",'Ark1'!W1807)</f>
        <v>50</v>
      </c>
      <c r="X316" s="243">
        <f>+IF(I316=0,"",'Ark1'!X1807)</f>
        <v>100</v>
      </c>
      <c r="Y316" s="243">
        <f>+IF(I316=0,"",'Ark1'!Y1807)</f>
        <v>91.772151898734208</v>
      </c>
      <c r="Z316" s="243">
        <f>+IF(I316=0,"",'Ark1'!Z1807)</f>
        <v>18.987341772151904</v>
      </c>
      <c r="AA316" s="241">
        <f>+IF(I316=0,"",'Ark1'!AA1807)</f>
        <v>10.130182192409029</v>
      </c>
      <c r="AB316" s="242">
        <f>+IF(I316=0,"",'Ark1'!AC1807)</f>
        <v>1.7690864083127484</v>
      </c>
      <c r="AC316" s="243">
        <f>+IF(I316=0,"",'Ark1'!AE1807)</f>
        <v>66.39208843632062</v>
      </c>
      <c r="AD316" s="241">
        <f t="shared" si="23"/>
        <v>2.9951668584579991</v>
      </c>
      <c r="AE316" s="241">
        <f t="shared" si="24"/>
        <v>3.2244897959183674</v>
      </c>
      <c r="AF316" s="221"/>
      <c r="AI316" s="30"/>
      <c r="AJ316" s="28"/>
      <c r="AM316" s="28"/>
      <c r="AN316" s="28"/>
      <c r="AO316" s="28"/>
      <c r="AQ316" s="28"/>
      <c r="AR316" s="245"/>
      <c r="AS316" s="28"/>
      <c r="AT316" s="28"/>
    </row>
    <row r="317" spans="1:60" ht="19.8">
      <c r="A317" s="221"/>
      <c r="B317" s="221"/>
      <c r="C317" s="221"/>
      <c r="D317" s="221"/>
      <c r="E317" s="221"/>
      <c r="F317" s="221"/>
      <c r="G317" s="221"/>
      <c r="H317" s="221"/>
      <c r="I317" s="372"/>
      <c r="J317" s="222"/>
      <c r="K317" s="222"/>
      <c r="L317" s="222"/>
      <c r="M317" s="222"/>
      <c r="N317" s="221"/>
      <c r="O317" s="221"/>
      <c r="P317" s="372"/>
      <c r="Q317" s="372"/>
      <c r="R317" s="237"/>
      <c r="S317" s="237"/>
      <c r="T317" s="237"/>
      <c r="U317" s="221"/>
      <c r="V317" s="221"/>
      <c r="W317" s="223"/>
      <c r="X317" s="223"/>
      <c r="Y317" s="223"/>
      <c r="Z317" s="223"/>
      <c r="AA317" s="223"/>
      <c r="AB317" s="221"/>
      <c r="AC317" s="223"/>
      <c r="AD317" s="223"/>
      <c r="AE317" s="223"/>
      <c r="AF317" s="221"/>
      <c r="AG317" s="224"/>
      <c r="AI317" s="30"/>
      <c r="AJ317" s="28"/>
      <c r="AK317" s="225"/>
      <c r="AL317" s="29"/>
      <c r="AP317" s="29"/>
      <c r="BH317" s="236"/>
    </row>
    <row r="318" spans="1:60" ht="21">
      <c r="A318" s="221"/>
      <c r="B318" s="221"/>
      <c r="C318" s="221"/>
      <c r="D318" s="270" t="s">
        <v>38</v>
      </c>
      <c r="E318" s="221"/>
      <c r="F318" s="221"/>
      <c r="G318" s="221"/>
      <c r="H318" s="221"/>
      <c r="I318" s="363">
        <f>SUM(I320:I344)</f>
        <v>1185</v>
      </c>
      <c r="J318" s="267"/>
      <c r="K318" s="267"/>
      <c r="L318" s="267"/>
      <c r="M318" s="267"/>
      <c r="N318" s="269">
        <f>+Klasse!M21</f>
        <v>41.275274261603293</v>
      </c>
      <c r="O318" s="221"/>
      <c r="P318" s="528"/>
      <c r="Q318" s="528"/>
      <c r="R318" s="237"/>
      <c r="S318" s="237"/>
      <c r="T318" s="237"/>
      <c r="U318" s="221"/>
      <c r="V318" s="268"/>
      <c r="W318" s="223"/>
      <c r="X318" s="223"/>
      <c r="Y318" s="223"/>
      <c r="Z318" s="223"/>
      <c r="AA318" s="223"/>
      <c r="AB318" s="221"/>
      <c r="AC318" s="221"/>
      <c r="AD318" s="221"/>
      <c r="AE318" s="221"/>
      <c r="AF318" s="221"/>
      <c r="AG318" s="224"/>
      <c r="AI318" s="30"/>
      <c r="AJ318" s="28"/>
      <c r="AK318" s="225"/>
      <c r="AL318" s="29"/>
      <c r="AP318" s="29"/>
      <c r="BH318" s="236"/>
    </row>
    <row r="319" spans="1:60" ht="19.8">
      <c r="A319" s="659"/>
      <c r="B319" s="660"/>
      <c r="C319" s="659"/>
      <c r="D319" s="660"/>
      <c r="E319" s="659"/>
      <c r="F319" s="660"/>
      <c r="G319" s="221"/>
      <c r="H319" s="238"/>
      <c r="I319" s="372"/>
      <c r="J319" s="222"/>
      <c r="K319" s="222"/>
      <c r="L319" s="222"/>
      <c r="M319" s="222"/>
      <c r="N319" s="222"/>
      <c r="O319" s="222"/>
      <c r="P319" s="372"/>
      <c r="Q319" s="372"/>
      <c r="R319" s="237"/>
      <c r="S319" s="237"/>
      <c r="T319" s="237"/>
      <c r="U319" s="222"/>
      <c r="V319" s="238"/>
      <c r="W319" s="223"/>
      <c r="X319" s="223"/>
      <c r="Y319" s="223"/>
      <c r="Z319" s="223"/>
      <c r="AA319" s="239"/>
      <c r="AB319" s="221"/>
      <c r="AC319" s="239"/>
      <c r="AD319" s="239"/>
      <c r="AE319" s="237"/>
      <c r="AF319" s="221"/>
      <c r="AG319" s="224"/>
      <c r="AI319" s="30"/>
      <c r="AJ319" s="28"/>
      <c r="AK319" s="225"/>
      <c r="AL319" s="29"/>
      <c r="AP319" s="29"/>
      <c r="BH319" s="236"/>
    </row>
    <row r="320" spans="1:60">
      <c r="A320" s="221"/>
      <c r="B320" s="302">
        <f>+'Ark1'!C1808</f>
        <v>2024</v>
      </c>
      <c r="C320" s="240">
        <f>+'Ark1'!L1808</f>
        <v>12</v>
      </c>
      <c r="D320" s="240" t="str">
        <f>VLOOKUP(C320,Klasse!$C$10:$D$26,2)</f>
        <v>U+</v>
      </c>
      <c r="E320" s="29">
        <f>+'Ark1'!H1808</f>
        <v>1</v>
      </c>
      <c r="F320" s="29">
        <f>+'Ark1'!J1808</f>
        <v>103</v>
      </c>
      <c r="G320" s="29" t="str">
        <f>VLOOKUP(F320,RNR!$A$1:$B$25,2)</f>
        <v>Rudshøgda</v>
      </c>
      <c r="H320" s="29">
        <f>+IF(I320=0,"",'Ark1'!Q1808)</f>
        <v>1</v>
      </c>
      <c r="I320" s="362">
        <f>+'Ark1'!R1808</f>
        <v>1</v>
      </c>
      <c r="J320" s="30">
        <f>+IF(I320=0,"",'Ark1'!AG1808)</f>
        <v>0.12360939431396788</v>
      </c>
      <c r="L320" s="30">
        <f>+IF(I320=0,"",'Ark1'!AH1808)</f>
        <v>0.24622215210556564</v>
      </c>
      <c r="N320" s="33">
        <f>+IF(I320=0,"",'Ark1'!U1808)</f>
        <v>43.7</v>
      </c>
      <c r="O320" s="33"/>
      <c r="P320" s="391">
        <f>+'Ark1'!AJ1808</f>
        <v>1</v>
      </c>
      <c r="Q320" s="391"/>
      <c r="R320" s="272">
        <f>+IF(P320=0,"",'Ark1'!AK1808)</f>
        <v>112.4</v>
      </c>
      <c r="S320" s="101"/>
      <c r="T320" s="272">
        <f>+IF(P320=0,"",'Ark1'!AL1808)</f>
        <v>30.773897524346552</v>
      </c>
      <c r="U320" s="33"/>
      <c r="V320" s="28">
        <f>+IF(I320=0,"",'Ark1'!T1808)</f>
        <v>13</v>
      </c>
      <c r="W320" s="35">
        <f>+IF(I320=0,"",'Ark1'!W1808)</f>
        <v>100</v>
      </c>
      <c r="X320" s="35">
        <f>+IF(I320=0,"",'Ark1'!X1808)</f>
        <v>100</v>
      </c>
      <c r="Y320" s="35">
        <f>+IF(I320=0,"",'Ark1'!Y1808)</f>
        <v>100</v>
      </c>
      <c r="Z320" s="35">
        <f>+IF(I320=0,"",'Ark1'!Z1808)</f>
        <v>100</v>
      </c>
      <c r="AA320" s="30">
        <f>+IF(I320=0,"",'Ark1'!AA1808)</f>
        <v>0</v>
      </c>
      <c r="AB320" s="28">
        <f>+IF(I320=0,"",'Ark1'!AC1808)</f>
        <v>0</v>
      </c>
      <c r="AC320" s="35">
        <f>+IF(I320=0,"",'Ark1'!AE1808)</f>
        <v>0</v>
      </c>
      <c r="AD320" s="30">
        <f t="shared" ref="AD320:AD344" si="25">IF(I320=0,"",N320/C320)</f>
        <v>3.6416666666666671</v>
      </c>
      <c r="AE320" s="30">
        <f t="shared" ref="AE320:AE344" si="26">IF(I320=0,"",I320/H320)</f>
        <v>1</v>
      </c>
      <c r="AF320" s="221"/>
      <c r="AI320" s="30"/>
      <c r="AJ320" s="28"/>
      <c r="AM320" s="28"/>
      <c r="AN320" s="28"/>
      <c r="AO320" s="28"/>
      <c r="AQ320" s="28"/>
      <c r="AS320" s="28"/>
      <c r="AT320" s="28"/>
    </row>
    <row r="321" spans="1:46">
      <c r="A321" s="221"/>
      <c r="B321" s="302">
        <f>+'Ark1'!C1809</f>
        <v>2024</v>
      </c>
      <c r="C321" s="240">
        <f>+'Ark1'!L1809</f>
        <v>12</v>
      </c>
      <c r="D321" s="240" t="str">
        <f>VLOOKUP(C321,Klasse!$C$10:$D$26,2)</f>
        <v>U+</v>
      </c>
      <c r="E321" s="29">
        <f>+'Ark1'!H1809</f>
        <v>2</v>
      </c>
      <c r="F321" s="29">
        <f>+'Ark1'!J1809</f>
        <v>106</v>
      </c>
      <c r="G321" s="29" t="str">
        <f>VLOOKUP(F321,RNR!$A$1:$B$25,2)</f>
        <v>Furuseth</v>
      </c>
      <c r="H321" s="29">
        <f>+IF(I321=0,"",'Ark1'!Q1809)</f>
        <v>28</v>
      </c>
      <c r="I321" s="362">
        <f>+'Ark1'!R1809</f>
        <v>38</v>
      </c>
      <c r="J321" s="30">
        <f>+IF(I321=0,"",'Ark1'!AG1809)</f>
        <v>9.9502487562189046E-2</v>
      </c>
      <c r="L321" s="30">
        <f>+IF(I321=0,"",'Ark1'!AH1809)</f>
        <v>0.20324298773372484</v>
      </c>
      <c r="N321" s="33">
        <f>+IF(I321=0,"",'Ark1'!U1809)</f>
        <v>43.268421052631567</v>
      </c>
      <c r="O321" s="33"/>
      <c r="P321" s="391">
        <f>+'Ark1'!AJ1809</f>
        <v>38</v>
      </c>
      <c r="Q321" s="391"/>
      <c r="R321" s="272">
        <f>+IF(P321=0,"",'Ark1'!AK1809)</f>
        <v>111.00789473684212</v>
      </c>
      <c r="S321" s="101"/>
      <c r="T321" s="272">
        <f>+IF(P321=0,"",'Ark1'!AL1809)</f>
        <v>31.048422938672299</v>
      </c>
      <c r="U321" s="33"/>
      <c r="V321" s="28">
        <f>+IF(I321=0,"",'Ark1'!T1809)</f>
        <v>9.8684210526315805</v>
      </c>
      <c r="W321" s="35">
        <f>+IF(I321=0,"",'Ark1'!W1809)</f>
        <v>65.789473684210506</v>
      </c>
      <c r="X321" s="35">
        <f>+IF(I321=0,"",'Ark1'!X1809)</f>
        <v>100</v>
      </c>
      <c r="Y321" s="35">
        <f>+IF(I321=0,"",'Ark1'!Y1809)</f>
        <v>100</v>
      </c>
      <c r="Z321" s="35">
        <f>+IF(I321=0,"",'Ark1'!Z1809)</f>
        <v>57.894736842105239</v>
      </c>
      <c r="AA321" s="30">
        <f>+IF(I321=0,"",'Ark1'!AA1809)</f>
        <v>10.329597364730798</v>
      </c>
      <c r="AB321" s="28">
        <f>+IF(I321=0,"",'Ark1'!AC1809)</f>
        <v>2.1419500784341725</v>
      </c>
      <c r="AC321" s="35">
        <f>+IF(I321=0,"",'Ark1'!AE1809)</f>
        <v>52.754379430840871</v>
      </c>
      <c r="AD321" s="30">
        <f t="shared" si="25"/>
        <v>3.6057017543859637</v>
      </c>
      <c r="AE321" s="30">
        <f t="shared" si="26"/>
        <v>1.3571428571428572</v>
      </c>
      <c r="AF321" s="221"/>
      <c r="AI321" s="30"/>
      <c r="AJ321" s="28"/>
      <c r="AM321" s="28"/>
      <c r="AN321" s="28"/>
      <c r="AO321" s="28"/>
      <c r="AQ321" s="28"/>
      <c r="AS321" s="28"/>
      <c r="AT321" s="28"/>
    </row>
    <row r="322" spans="1:46">
      <c r="A322" s="221"/>
      <c r="B322" s="302">
        <f>+'Ark1'!C1810</f>
        <v>2024</v>
      </c>
      <c r="C322" s="240">
        <f>+'Ark1'!L1810</f>
        <v>12</v>
      </c>
      <c r="D322" s="240" t="str">
        <f>VLOOKUP(C322,Klasse!$C$10:$D$26,2)</f>
        <v>U+</v>
      </c>
      <c r="E322" s="29">
        <f>+'Ark1'!H1810</f>
        <v>1</v>
      </c>
      <c r="F322" s="29">
        <f>+'Ark1'!J1810</f>
        <v>110</v>
      </c>
      <c r="G322" s="29" t="str">
        <f>VLOOKUP(F322,RNR!$A$1:$B$25,2)</f>
        <v>Gol</v>
      </c>
      <c r="H322" s="29">
        <f>+IF(I322=0,"",'Ark1'!Q1810)</f>
        <v>88</v>
      </c>
      <c r="I322" s="362">
        <f>+'Ark1'!R1810</f>
        <v>123</v>
      </c>
      <c r="J322" s="30">
        <f>+IF(I322=0,"",'Ark1'!AG1810)</f>
        <v>0.10283765028510276</v>
      </c>
      <c r="L322" s="30">
        <f>+IF(I322=0,"",'Ark1'!AH1810)</f>
        <v>0.18521581134023607</v>
      </c>
      <c r="N322" s="33">
        <f>+IF(I322=0,"",'Ark1'!U1810)</f>
        <v>37.731707317073152</v>
      </c>
      <c r="O322" s="33"/>
      <c r="P322" s="391">
        <f>+'Ark1'!AJ1810</f>
        <v>123</v>
      </c>
      <c r="Q322" s="391"/>
      <c r="R322" s="272">
        <f>+IF(P322=0,"",'Ark1'!AK1810)</f>
        <v>104.64227642276428</v>
      </c>
      <c r="S322" s="101"/>
      <c r="T322" s="272">
        <f>+IF(P322=0,"",'Ark1'!AL1810)</f>
        <v>31.23889063178385</v>
      </c>
      <c r="U322" s="33"/>
      <c r="V322" s="28">
        <f>+IF(I322=0,"",'Ark1'!T1810)</f>
        <v>10.008130081300813</v>
      </c>
      <c r="W322" s="35">
        <f>+IF(I322=0,"",'Ark1'!W1810)</f>
        <v>67.479674796747986</v>
      </c>
      <c r="X322" s="35">
        <f>+IF(I322=0,"",'Ark1'!X1810)</f>
        <v>98.373983739837428</v>
      </c>
      <c r="Y322" s="35">
        <f>+IF(I322=0,"",'Ark1'!Y1810)</f>
        <v>82.113821138211378</v>
      </c>
      <c r="Z322" s="35">
        <f>+IF(I322=0,"",'Ark1'!Z1810)</f>
        <v>40.650406504065032</v>
      </c>
      <c r="AA322" s="30">
        <f>+IF(I322=0,"",'Ark1'!AA1810)</f>
        <v>14.907603325902796</v>
      </c>
      <c r="AB322" s="28">
        <f>+IF(I322=0,"",'Ark1'!AC1810)</f>
        <v>2.421099444397981</v>
      </c>
      <c r="AC322" s="35">
        <f>+IF(I322=0,"",'Ark1'!AE1810)</f>
        <v>57.234327742373679</v>
      </c>
      <c r="AD322" s="30">
        <f t="shared" si="25"/>
        <v>3.1443089430894293</v>
      </c>
      <c r="AE322" s="30">
        <f t="shared" si="26"/>
        <v>1.3977272727272727</v>
      </c>
      <c r="AF322" s="221"/>
      <c r="AI322" s="30"/>
      <c r="AJ322" s="28"/>
      <c r="AM322" s="28"/>
      <c r="AN322" s="28"/>
      <c r="AO322" s="28"/>
      <c r="AQ322" s="28"/>
      <c r="AS322" s="28"/>
      <c r="AT322" s="28"/>
    </row>
    <row r="323" spans="1:46">
      <c r="A323" s="221"/>
      <c r="B323" s="302">
        <f>+'Ark1'!C1811</f>
        <v>2024</v>
      </c>
      <c r="C323" s="240">
        <f>+'Ark1'!L1811</f>
        <v>12</v>
      </c>
      <c r="D323" s="240" t="str">
        <f>VLOOKUP(C323,Klasse!$C$10:$D$26,2)</f>
        <v>U+</v>
      </c>
      <c r="E323" s="29">
        <f>+'Ark1'!H1811</f>
        <v>1</v>
      </c>
      <c r="F323" s="29">
        <f>+'Ark1'!J1811</f>
        <v>111</v>
      </c>
      <c r="G323" s="29" t="str">
        <f>VLOOKUP(F323,RNR!$A$1:$B$25,2)</f>
        <v>Forus</v>
      </c>
      <c r="H323" s="29">
        <f>+IF(I323=0,"",'Ark1'!Q1811)</f>
        <v>99</v>
      </c>
      <c r="I323" s="362">
        <f>+'Ark1'!R1811</f>
        <v>136</v>
      </c>
      <c r="J323" s="30">
        <f>+IF(I323=0,"",'Ark1'!AG1811)</f>
        <v>0.11489785918253556</v>
      </c>
      <c r="L323" s="30">
        <f>+IF(I323=0,"",'Ark1'!AH1811)</f>
        <v>0.22055212836906393</v>
      </c>
      <c r="N323" s="33">
        <f>+IF(I323=0,"",'Ark1'!U1811)</f>
        <v>40.51838235294116</v>
      </c>
      <c r="O323" s="33"/>
      <c r="P323" s="391">
        <f>+'Ark1'!AJ1811</f>
        <v>136</v>
      </c>
      <c r="Q323" s="391"/>
      <c r="R323" s="272">
        <f>+IF(P323=0,"",'Ark1'!AK1811)</f>
        <v>106.58014705882348</v>
      </c>
      <c r="S323" s="101"/>
      <c r="T323" s="272">
        <f>+IF(P323=0,"",'Ark1'!AL1811)</f>
        <v>31.531607500872127</v>
      </c>
      <c r="U323" s="33"/>
      <c r="V323" s="28">
        <f>+IF(I323=0,"",'Ark1'!T1811)</f>
        <v>10.26470588235294</v>
      </c>
      <c r="W323" s="35">
        <f>+IF(I323=0,"",'Ark1'!W1811)</f>
        <v>71.32352941176471</v>
      </c>
      <c r="X323" s="35">
        <f>+IF(I323=0,"",'Ark1'!X1811)</f>
        <v>94.852941176470594</v>
      </c>
      <c r="Y323" s="35">
        <f>+IF(I323=0,"",'Ark1'!Y1811)</f>
        <v>80.882352941176478</v>
      </c>
      <c r="Z323" s="35">
        <f>+IF(I323=0,"",'Ark1'!Z1811)</f>
        <v>55.882352941176485</v>
      </c>
      <c r="AA323" s="30">
        <f>+IF(I323=0,"",'Ark1'!AA1811)</f>
        <v>15.890957483303536</v>
      </c>
      <c r="AB323" s="28">
        <f>+IF(I323=0,"",'Ark1'!AC1811)</f>
        <v>2.311210830220837</v>
      </c>
      <c r="AC323" s="35">
        <f>+IF(I323=0,"",'Ark1'!AE1811)</f>
        <v>58.221918021274703</v>
      </c>
      <c r="AD323" s="30">
        <f t="shared" si="25"/>
        <v>3.3765318627450966</v>
      </c>
      <c r="AE323" s="30">
        <f t="shared" si="26"/>
        <v>1.3737373737373737</v>
      </c>
      <c r="AF323" s="221"/>
      <c r="AI323" s="30"/>
      <c r="AJ323" s="28"/>
      <c r="AM323" s="28"/>
      <c r="AN323" s="28"/>
      <c r="AO323" s="28"/>
      <c r="AQ323" s="28"/>
      <c r="AS323" s="28"/>
      <c r="AT323" s="28"/>
    </row>
    <row r="324" spans="1:46">
      <c r="A324" s="221"/>
      <c r="B324" s="302">
        <f>+'Ark1'!C1812</f>
        <v>2024</v>
      </c>
      <c r="C324" s="240">
        <f>+'Ark1'!L1812</f>
        <v>12</v>
      </c>
      <c r="D324" s="240" t="str">
        <f>VLOOKUP(C324,Klasse!$C$10:$D$26,2)</f>
        <v>U+</v>
      </c>
      <c r="E324" s="29">
        <f>+'Ark1'!H1812</f>
        <v>1</v>
      </c>
      <c r="F324" s="29">
        <f>+'Ark1'!J1812</f>
        <v>116</v>
      </c>
      <c r="G324" s="29" t="str">
        <f>VLOOKUP(F324,RNR!$A$1:$B$25,2)</f>
        <v>Sandeid</v>
      </c>
      <c r="H324" s="29">
        <f>+IF(I324=0,"",'Ark1'!Q1812)</f>
        <v>76</v>
      </c>
      <c r="I324" s="362">
        <f>+'Ark1'!R1812</f>
        <v>93</v>
      </c>
      <c r="J324" s="30">
        <f>+IF(I324=0,"",'Ark1'!AG1812)</f>
        <v>0.10995117222136838</v>
      </c>
      <c r="L324" s="30">
        <f>+IF(I324=0,"",'Ark1'!AH1812)</f>
        <v>0.24656668810988608</v>
      </c>
      <c r="N324" s="33">
        <f>+IF(I324=0,"",'Ark1'!U1812)</f>
        <v>43.694623655913993</v>
      </c>
      <c r="O324" s="33"/>
      <c r="P324" s="391">
        <f>+'Ark1'!AJ1812</f>
        <v>73</v>
      </c>
      <c r="Q324" s="391"/>
      <c r="R324" s="272">
        <f>+IF(P324=0,"",'Ark1'!AK1812)</f>
        <v>108.88630136986301</v>
      </c>
      <c r="S324" s="101"/>
      <c r="T324" s="272">
        <f>+IF(P324=0,"",'Ark1'!AL1812)</f>
        <v>31.565464539515379</v>
      </c>
      <c r="U324" s="33"/>
      <c r="V324" s="28">
        <f>+IF(I324=0,"",'Ark1'!T1812)</f>
        <v>10</v>
      </c>
      <c r="W324" s="35">
        <f>+IF(I324=0,"",'Ark1'!W1812)</f>
        <v>65.591397849462354</v>
      </c>
      <c r="X324" s="35">
        <f>+IF(I324=0,"",'Ark1'!X1812)</f>
        <v>100</v>
      </c>
      <c r="Y324" s="35">
        <f>+IF(I324=0,"",'Ark1'!Y1812)</f>
        <v>98.924731182795696</v>
      </c>
      <c r="Z324" s="35">
        <f>+IF(I324=0,"",'Ark1'!Z1812)</f>
        <v>58.064516129032242</v>
      </c>
      <c r="AA324" s="30">
        <f>+IF(I324=0,"",'Ark1'!AA1812)</f>
        <v>12.117696697205391</v>
      </c>
      <c r="AB324" s="28">
        <f>+IF(I324=0,"",'Ark1'!AC1812)</f>
        <v>3.0935242803505321</v>
      </c>
      <c r="AC324" s="35">
        <f>+IF(I324=0,"",'Ark1'!AE1812)</f>
        <v>13.85162258373439</v>
      </c>
      <c r="AD324" s="30">
        <f t="shared" si="25"/>
        <v>3.6412186379928326</v>
      </c>
      <c r="AE324" s="30">
        <f t="shared" si="26"/>
        <v>1.2236842105263157</v>
      </c>
      <c r="AF324" s="221"/>
      <c r="AI324" s="30"/>
      <c r="AJ324" s="28"/>
      <c r="AM324" s="28"/>
      <c r="AN324" s="28"/>
      <c r="AO324" s="28"/>
      <c r="AQ324" s="28"/>
      <c r="AS324" s="28"/>
      <c r="AT324" s="28"/>
    </row>
    <row r="325" spans="1:46">
      <c r="A325" s="221"/>
      <c r="B325" s="302">
        <f>+'Ark1'!C1813</f>
        <v>2024</v>
      </c>
      <c r="C325" s="240">
        <f>+'Ark1'!L1813</f>
        <v>12</v>
      </c>
      <c r="D325" s="240" t="str">
        <f>VLOOKUP(C325,Klasse!$C$10:$D$26,2)</f>
        <v>U+</v>
      </c>
      <c r="E325" s="29">
        <f>+'Ark1'!H1813</f>
        <v>2</v>
      </c>
      <c r="F325" s="29">
        <f>+'Ark1'!J1813</f>
        <v>117</v>
      </c>
      <c r="G325" s="29" t="str">
        <f>VLOOKUP(F325,RNR!$A$1:$B$25,2)</f>
        <v>Jæren</v>
      </c>
      <c r="H325" s="29">
        <f>+IF(I325=0,"",'Ark1'!Q1813)</f>
        <v>94</v>
      </c>
      <c r="I325" s="362">
        <f>+'Ark1'!R1813</f>
        <v>163</v>
      </c>
      <c r="J325" s="30">
        <f>+IF(I325=0,"",'Ark1'!AG1813)</f>
        <v>0.27533783783783777</v>
      </c>
      <c r="L325" s="30">
        <f>+IF(I325=0,"",'Ark1'!AH1813)</f>
        <v>0.59423721957221443</v>
      </c>
      <c r="N325" s="33">
        <f>+IF(I325=0,"",'Ark1'!U1813)</f>
        <v>43.258282208588952</v>
      </c>
      <c r="O325" s="33"/>
      <c r="P325" s="391">
        <f>+'Ark1'!AJ1813</f>
        <v>163</v>
      </c>
      <c r="Q325" s="391"/>
      <c r="R325" s="272">
        <f>+IF(P325=0,"",'Ark1'!AK1813)</f>
        <v>110.67484662576682</v>
      </c>
      <c r="S325" s="101"/>
      <c r="T325" s="272">
        <f>+IF(P325=0,"",'Ark1'!AL1813)</f>
        <v>31.025659827584057</v>
      </c>
      <c r="U325" s="33"/>
      <c r="V325" s="28">
        <f>+IF(I325=0,"",'Ark1'!T1813)</f>
        <v>11.226993865030675</v>
      </c>
      <c r="W325" s="35">
        <f>+IF(I325=0,"",'Ark1'!W1813)</f>
        <v>85.276073619631887</v>
      </c>
      <c r="X325" s="35">
        <f>+IF(I325=0,"",'Ark1'!X1813)</f>
        <v>99.386503067484668</v>
      </c>
      <c r="Y325" s="35">
        <f>+IF(I325=0,"",'Ark1'!Y1813)</f>
        <v>93.251533742331276</v>
      </c>
      <c r="Z325" s="35">
        <f>+IF(I325=0,"",'Ark1'!Z1813)</f>
        <v>64.417177914110411</v>
      </c>
      <c r="AA325" s="30">
        <f>+IF(I325=0,"",'Ark1'!AA1813)</f>
        <v>12.176250724741532</v>
      </c>
      <c r="AB325" s="28">
        <f>+IF(I325=0,"",'Ark1'!AC1813)</f>
        <v>2.4973620769765543</v>
      </c>
      <c r="AC325" s="35">
        <f>+IF(I325=0,"",'Ark1'!AE1813)</f>
        <v>42.13471332795001</v>
      </c>
      <c r="AD325" s="30">
        <f t="shared" si="25"/>
        <v>3.6048568507157461</v>
      </c>
      <c r="AE325" s="30">
        <f t="shared" si="26"/>
        <v>1.7340425531914894</v>
      </c>
      <c r="AF325" s="221"/>
      <c r="AI325" s="30"/>
      <c r="AJ325" s="28"/>
      <c r="AM325" s="28"/>
      <c r="AN325" s="28"/>
      <c r="AO325" s="28"/>
      <c r="AQ325" s="28"/>
      <c r="AS325" s="28"/>
      <c r="AT325" s="28"/>
    </row>
    <row r="326" spans="1:46">
      <c r="A326" s="221"/>
      <c r="B326" s="302">
        <f>+'Ark1'!C1814</f>
        <v>2024</v>
      </c>
      <c r="C326" s="240">
        <f>+'Ark1'!L1814</f>
        <v>12</v>
      </c>
      <c r="D326" s="240" t="str">
        <f>VLOOKUP(C326,Klasse!$C$10:$D$26,2)</f>
        <v>U+</v>
      </c>
      <c r="E326" s="29">
        <f>+'Ark1'!H1814</f>
        <v>1</v>
      </c>
      <c r="F326" s="29">
        <f>+'Ark1'!J1814</f>
        <v>134</v>
      </c>
      <c r="G326" s="29" t="str">
        <f>VLOOKUP(F326,RNR!$A$1:$B$25,2)</f>
        <v>Førde</v>
      </c>
      <c r="H326" s="29">
        <f>+IF(I326=0,"",'Ark1'!Q1814)</f>
        <v>77</v>
      </c>
      <c r="I326" s="362">
        <f>+'Ark1'!R1814</f>
        <v>91</v>
      </c>
      <c r="J326" s="30">
        <f>+IF(I326=0,"",'Ark1'!AG1814)</f>
        <v>7.8344267093685985E-2</v>
      </c>
      <c r="L326" s="30">
        <f>+IF(I326=0,"",'Ark1'!AH1814)</f>
        <v>0.17227505681634861</v>
      </c>
      <c r="N326" s="33">
        <f>+IF(I326=0,"",'Ark1'!U1814)</f>
        <v>43.284615384615378</v>
      </c>
      <c r="O326" s="33"/>
      <c r="P326" s="391">
        <f>+'Ark1'!AJ1814</f>
        <v>89</v>
      </c>
      <c r="Q326" s="391"/>
      <c r="R326" s="272">
        <f>+IF(P326=0,"",'Ark1'!AK1814)</f>
        <v>110.21910112359544</v>
      </c>
      <c r="S326" s="101"/>
      <c r="T326" s="272">
        <f>+IF(P326=0,"",'Ark1'!AL1814)</f>
        <v>31.988100225206132</v>
      </c>
      <c r="U326" s="33"/>
      <c r="V326" s="28">
        <f>+IF(I326=0,"",'Ark1'!T1814)</f>
        <v>10.197802197802201</v>
      </c>
      <c r="W326" s="35">
        <f>+IF(I326=0,"",'Ark1'!W1814)</f>
        <v>72.52747252747254</v>
      </c>
      <c r="X326" s="35">
        <f>+IF(I326=0,"",'Ark1'!X1814)</f>
        <v>100</v>
      </c>
      <c r="Y326" s="35">
        <f>+IF(I326=0,"",'Ark1'!Y1814)</f>
        <v>97.802197802197824</v>
      </c>
      <c r="Z326" s="35">
        <f>+IF(I326=0,"",'Ark1'!Z1814)</f>
        <v>63.736263736263759</v>
      </c>
      <c r="AA326" s="30">
        <f>+IF(I326=0,"",'Ark1'!AA1814)</f>
        <v>10.052050505124161</v>
      </c>
      <c r="AB326" s="28">
        <f>+IF(I326=0,"",'Ark1'!AC1814)</f>
        <v>2.3215179773407004</v>
      </c>
      <c r="AC326" s="35">
        <f>+IF(I326=0,"",'Ark1'!AE1814)</f>
        <v>53.187460715286491</v>
      </c>
      <c r="AD326" s="30">
        <f t="shared" si="25"/>
        <v>3.6070512820512817</v>
      </c>
      <c r="AE326" s="30">
        <f t="shared" si="26"/>
        <v>1.1818181818181819</v>
      </c>
      <c r="AF326" s="221"/>
      <c r="AI326" s="30"/>
      <c r="AJ326" s="28"/>
      <c r="AM326" s="28"/>
      <c r="AN326" s="28"/>
      <c r="AO326" s="28"/>
      <c r="AQ326" s="28"/>
      <c r="AS326" s="28"/>
      <c r="AT326" s="28"/>
    </row>
    <row r="327" spans="1:46">
      <c r="A327" s="221"/>
      <c r="B327" s="302">
        <f>+'Ark1'!C1815</f>
        <v>2024</v>
      </c>
      <c r="C327" s="240">
        <f>+'Ark1'!L1815</f>
        <v>12</v>
      </c>
      <c r="D327" s="240" t="str">
        <f>VLOOKUP(C327,Klasse!$C$10:$D$26,2)</f>
        <v>U+</v>
      </c>
      <c r="E327" s="29">
        <f>+'Ark1'!H1815</f>
        <v>2</v>
      </c>
      <c r="F327" s="29">
        <f>+'Ark1'!J1815</f>
        <v>141</v>
      </c>
      <c r="G327" s="29" t="str">
        <f>VLOOKUP(F327,RNR!$A$1:$B$25,2)</f>
        <v>Ølen</v>
      </c>
      <c r="H327" s="29">
        <f>+IF(I327=0,"",'Ark1'!Q1815)</f>
        <v>89</v>
      </c>
      <c r="I327" s="362">
        <f>+'Ark1'!R1815</f>
        <v>132</v>
      </c>
      <c r="J327" s="30">
        <f>+IF(I327=0,"",'Ark1'!AG1815)</f>
        <v>0.11759570241160276</v>
      </c>
      <c r="L327" s="30">
        <f>+IF(I327=0,"",'Ark1'!AH1815)</f>
        <v>0.26727603568320646</v>
      </c>
      <c r="N327" s="33">
        <f>+IF(I327=0,"",'Ark1'!U1815)</f>
        <v>42.065909090909074</v>
      </c>
      <c r="O327" s="33"/>
      <c r="P327" s="391">
        <f>+'Ark1'!AJ1815</f>
        <v>131</v>
      </c>
      <c r="Q327" s="391"/>
      <c r="R327" s="272">
        <f>+IF(P327=0,"",'Ark1'!AK1815)</f>
        <v>109.37633587786257</v>
      </c>
      <c r="S327" s="101"/>
      <c r="T327" s="272">
        <f>+IF(P327=0,"",'Ark1'!AL1815)</f>
        <v>31.170834286167192</v>
      </c>
      <c r="U327" s="33"/>
      <c r="V327" s="28">
        <f>+IF(I327=0,"",'Ark1'!T1815)</f>
        <v>10.75</v>
      </c>
      <c r="W327" s="35">
        <f>+IF(I327=0,"",'Ark1'!W1815)</f>
        <v>79.545454545454547</v>
      </c>
      <c r="X327" s="35">
        <f>+IF(I327=0,"",'Ark1'!X1815)</f>
        <v>100</v>
      </c>
      <c r="Y327" s="35">
        <f>+IF(I327=0,"",'Ark1'!Y1815)</f>
        <v>98.484848484848484</v>
      </c>
      <c r="Z327" s="35">
        <f>+IF(I327=0,"",'Ark1'!Z1815)</f>
        <v>54.545454545454554</v>
      </c>
      <c r="AA327" s="30">
        <f>+IF(I327=0,"",'Ark1'!AA1815)</f>
        <v>11.965777143938652</v>
      </c>
      <c r="AB327" s="28">
        <f>+IF(I327=0,"",'Ark1'!AC1815)</f>
        <v>2.3431880639484106</v>
      </c>
      <c r="AC327" s="35">
        <f>+IF(I327=0,"",'Ark1'!AE1815)</f>
        <v>49.939547341354704</v>
      </c>
      <c r="AD327" s="30">
        <f t="shared" si="25"/>
        <v>3.5054924242424228</v>
      </c>
      <c r="AE327" s="30">
        <f t="shared" si="26"/>
        <v>1.4831460674157304</v>
      </c>
      <c r="AF327" s="221"/>
      <c r="AI327" s="30"/>
      <c r="AJ327" s="28"/>
      <c r="AM327" s="28"/>
      <c r="AN327" s="28"/>
      <c r="AO327" s="28"/>
      <c r="AQ327" s="28"/>
      <c r="AS327" s="28"/>
      <c r="AT327" s="28"/>
    </row>
    <row r="328" spans="1:46">
      <c r="A328" s="221"/>
      <c r="B328" s="302">
        <f>+'Ark1'!C1816</f>
        <v>2024</v>
      </c>
      <c r="C328" s="240">
        <f>+'Ark1'!L1816</f>
        <v>12</v>
      </c>
      <c r="D328" s="240" t="str">
        <f>VLOOKUP(C328,Klasse!$C$10:$D$26,2)</f>
        <v>U+</v>
      </c>
      <c r="E328" s="29">
        <f>+'Ark1'!H1816</f>
        <v>2</v>
      </c>
      <c r="F328" s="29">
        <f>+'Ark1'!J1816</f>
        <v>143</v>
      </c>
      <c r="G328" s="29" t="str">
        <f>VLOOKUP(F328,RNR!$A$1:$B$25,2)</f>
        <v>Nordfjord</v>
      </c>
      <c r="H328" s="29" t="str">
        <f>+IF(I328=0,"",'Ark1'!Q1816)</f>
        <v/>
      </c>
      <c r="I328" s="362">
        <f>+'Ark1'!R1816</f>
        <v>0</v>
      </c>
      <c r="J328" s="30" t="str">
        <f>+IF(I328=0,"",'Ark1'!AG1816)</f>
        <v/>
      </c>
      <c r="L328" s="30" t="str">
        <f>+IF(I328=0,"",'Ark1'!AH1816)</f>
        <v/>
      </c>
      <c r="N328" s="33" t="str">
        <f>+IF(I328=0,"",'Ark1'!U1816)</f>
        <v/>
      </c>
      <c r="O328" s="33"/>
      <c r="P328" s="391">
        <f>+'Ark1'!AJ1816</f>
        <v>0</v>
      </c>
      <c r="Q328" s="391"/>
      <c r="R328" s="272" t="str">
        <f>+IF(P328=0,"",'Ark1'!AK1816)</f>
        <v/>
      </c>
      <c r="S328" s="101"/>
      <c r="T328" s="272" t="str">
        <f>+IF(P328=0,"",'Ark1'!AL1816)</f>
        <v/>
      </c>
      <c r="U328" s="33"/>
      <c r="V328" s="28" t="str">
        <f>+IF(I328=0,"",'Ark1'!T1816)</f>
        <v/>
      </c>
      <c r="W328" s="35" t="str">
        <f>+IF(I328=0,"",'Ark1'!W1816)</f>
        <v/>
      </c>
      <c r="X328" s="35" t="str">
        <f>+IF(I328=0,"",'Ark1'!X1816)</f>
        <v/>
      </c>
      <c r="Y328" s="35" t="str">
        <f>+IF(I328=0,"",'Ark1'!Y1816)</f>
        <v/>
      </c>
      <c r="Z328" s="35" t="str">
        <f>+IF(I328=0,"",'Ark1'!Z1816)</f>
        <v/>
      </c>
      <c r="AA328" s="30" t="str">
        <f>+IF(I328=0,"",'Ark1'!AA1816)</f>
        <v/>
      </c>
      <c r="AB328" s="28" t="str">
        <f>+IF(I328=0,"",'Ark1'!AC1816)</f>
        <v/>
      </c>
      <c r="AC328" s="35" t="str">
        <f>+IF(I328=0,"",'Ark1'!AE1816)</f>
        <v/>
      </c>
      <c r="AD328" s="30" t="str">
        <f t="shared" si="25"/>
        <v/>
      </c>
      <c r="AE328" s="30" t="str">
        <f t="shared" si="26"/>
        <v/>
      </c>
      <c r="AF328" s="221"/>
      <c r="AI328" s="30"/>
      <c r="AJ328" s="28"/>
      <c r="AM328" s="28"/>
      <c r="AN328" s="28"/>
      <c r="AO328" s="28"/>
      <c r="AQ328" s="28"/>
      <c r="AS328" s="28"/>
      <c r="AT328" s="28"/>
    </row>
    <row r="329" spans="1:46">
      <c r="A329" s="221"/>
      <c r="B329" s="302">
        <f>+'Ark1'!C1817</f>
        <v>2024</v>
      </c>
      <c r="C329" s="240">
        <f>+'Ark1'!L1817</f>
        <v>12</v>
      </c>
      <c r="D329" s="240" t="str">
        <f>VLOOKUP(C329,Klasse!$C$10:$D$26,2)</f>
        <v>U+</v>
      </c>
      <c r="E329" s="29">
        <f>+'Ark1'!H1817</f>
        <v>2</v>
      </c>
      <c r="F329" s="29">
        <f>+'Ark1'!J1817</f>
        <v>147</v>
      </c>
      <c r="G329" s="29" t="str">
        <f>VLOOKUP(F329,RNR!$A$1:$B$25,2)</f>
        <v>Midt-Norge</v>
      </c>
      <c r="H329" s="29">
        <f>+IF(I329=0,"",'Ark1'!Q1817)</f>
        <v>7</v>
      </c>
      <c r="I329" s="362">
        <f>+'Ark1'!R1817</f>
        <v>8</v>
      </c>
      <c r="J329" s="30">
        <f>+IF(I329=0,"",'Ark1'!AG1817)</f>
        <v>4.6745354680378631E-2</v>
      </c>
      <c r="L329" s="30">
        <f>+IF(I329=0,"",'Ark1'!AH1817)</f>
        <v>0.1167389215473215</v>
      </c>
      <c r="N329" s="33">
        <f>+IF(I329=0,"",'Ark1'!U1817)</f>
        <v>43.175000000000011</v>
      </c>
      <c r="O329" s="33"/>
      <c r="P329" s="391">
        <f>+'Ark1'!AJ1817</f>
        <v>8</v>
      </c>
      <c r="Q329" s="391"/>
      <c r="R329" s="272">
        <f>+IF(P329=0,"",'Ark1'!AK1817)</f>
        <v>110.6</v>
      </c>
      <c r="S329" s="101"/>
      <c r="T329" s="272">
        <f>+IF(P329=0,"",'Ark1'!AL1817)</f>
        <v>30.910664132839592</v>
      </c>
      <c r="U329" s="33"/>
      <c r="V329" s="28">
        <f>+IF(I329=0,"",'Ark1'!T1817)</f>
        <v>10.625</v>
      </c>
      <c r="W329" s="35">
        <f>+IF(I329=0,"",'Ark1'!W1817)</f>
        <v>100</v>
      </c>
      <c r="X329" s="35">
        <f>+IF(I329=0,"",'Ark1'!X1817)</f>
        <v>100</v>
      </c>
      <c r="Y329" s="35">
        <f>+IF(I329=0,"",'Ark1'!Y1817)</f>
        <v>100</v>
      </c>
      <c r="Z329" s="35">
        <f>+IF(I329=0,"",'Ark1'!Z1817)</f>
        <v>50</v>
      </c>
      <c r="AA329" s="30">
        <f>+IF(I329=0,"",'Ark1'!AA1817)</f>
        <v>12.999879807136676</v>
      </c>
      <c r="AB329" s="28">
        <f>+IF(I329=0,"",'Ark1'!AC1817)</f>
        <v>1.3169567191065921</v>
      </c>
      <c r="AC329" s="35">
        <f>+IF(I329=0,"",'Ark1'!AE1817)</f>
        <v>33.385115862345593</v>
      </c>
      <c r="AD329" s="30">
        <f t="shared" si="25"/>
        <v>3.5979166666666678</v>
      </c>
      <c r="AE329" s="30">
        <f t="shared" si="26"/>
        <v>1.1428571428571428</v>
      </c>
      <c r="AF329" s="221"/>
      <c r="AI329" s="30"/>
      <c r="AJ329" s="28"/>
      <c r="AM329" s="28"/>
      <c r="AN329" s="28"/>
      <c r="AO329" s="28"/>
      <c r="AQ329" s="28"/>
      <c r="AS329" s="28"/>
      <c r="AT329" s="28"/>
    </row>
    <row r="330" spans="1:46">
      <c r="A330" s="221"/>
      <c r="B330" s="302">
        <f>+'Ark1'!C1818</f>
        <v>2024</v>
      </c>
      <c r="C330" s="240">
        <f>+'Ark1'!L1818</f>
        <v>12</v>
      </c>
      <c r="D330" s="240" t="str">
        <f>VLOOKUP(C330,Klasse!$C$10:$D$26,2)</f>
        <v>U+</v>
      </c>
      <c r="E330" s="29">
        <f>+'Ark1'!H1818</f>
        <v>1</v>
      </c>
      <c r="F330" s="29">
        <f>+'Ark1'!J1818</f>
        <v>155</v>
      </c>
      <c r="G330" s="29" t="str">
        <f>VLOOKUP(F330,RNR!$A$1:$B$25,2)</f>
        <v>Målselv</v>
      </c>
      <c r="H330" s="29">
        <f>+IF(I330=0,"",'Ark1'!Q1818)</f>
        <v>58</v>
      </c>
      <c r="I330" s="362">
        <f>+'Ark1'!R1818</f>
        <v>111</v>
      </c>
      <c r="J330" s="30">
        <f>+IF(I330=0,"",'Ark1'!AG1818)</f>
        <v>0.19946450070980609</v>
      </c>
      <c r="L330" s="30">
        <f>+IF(I330=0,"",'Ark1'!AH1818)</f>
        <v>0.33121168253534677</v>
      </c>
      <c r="N330" s="33">
        <f>+IF(I330=0,"",'Ark1'!U1818)</f>
        <v>36.700000000000003</v>
      </c>
      <c r="O330" s="33"/>
      <c r="P330" s="391">
        <f>+'Ark1'!AJ1818</f>
        <v>97</v>
      </c>
      <c r="Q330" s="391"/>
      <c r="R330" s="272">
        <f>+IF(P330=0,"",'Ark1'!AK1818)</f>
        <v>105.28041237113402</v>
      </c>
      <c r="S330" s="101"/>
      <c r="T330" s="272">
        <f>+IF(P330=0,"",'Ark1'!AL1818)</f>
        <v>31.550404548223629</v>
      </c>
      <c r="U330" s="33"/>
      <c r="V330" s="28">
        <f>+IF(I330=0,"",'Ark1'!T1818)</f>
        <v>8.6576576576576603</v>
      </c>
      <c r="W330" s="35">
        <f>+IF(I330=0,"",'Ark1'!W1818)</f>
        <v>45.045045045045029</v>
      </c>
      <c r="X330" s="35">
        <f>+IF(I330=0,"",'Ark1'!X1818)</f>
        <v>100</v>
      </c>
      <c r="Y330" s="35">
        <f>+IF(I330=0,"",'Ark1'!Y1818)</f>
        <v>86.486486486486498</v>
      </c>
      <c r="Z330" s="35">
        <f>+IF(I330=0,"",'Ark1'!Z1818)</f>
        <v>36.036036036036023</v>
      </c>
      <c r="AA330" s="30">
        <f>+IF(I330=0,"",'Ark1'!AA1818)</f>
        <v>13.096901497256065</v>
      </c>
      <c r="AB330" s="28">
        <f>+IF(I330=0,"",'Ark1'!AC1818)</f>
        <v>2.7786038865727845</v>
      </c>
      <c r="AC330" s="35">
        <f>+IF(I330=0,"",'Ark1'!AE1818)</f>
        <v>71.36434257140273</v>
      </c>
      <c r="AD330" s="30">
        <f t="shared" si="25"/>
        <v>3.0583333333333336</v>
      </c>
      <c r="AE330" s="30">
        <f t="shared" si="26"/>
        <v>1.9137931034482758</v>
      </c>
      <c r="AF330" s="221"/>
      <c r="AI330" s="30"/>
      <c r="AJ330" s="28"/>
      <c r="AM330" s="28"/>
      <c r="AN330" s="28"/>
      <c r="AO330" s="28"/>
      <c r="AQ330" s="28"/>
      <c r="AS330" s="28"/>
      <c r="AT330" s="28"/>
    </row>
    <row r="331" spans="1:46">
      <c r="A331" s="221"/>
      <c r="B331" s="302">
        <f>+'Ark1'!C1819</f>
        <v>2024</v>
      </c>
      <c r="C331" s="240">
        <f>+'Ark1'!L1819</f>
        <v>12</v>
      </c>
      <c r="D331" s="240" t="str">
        <f>VLOOKUP(C331,Klasse!$C$10:$D$26,2)</f>
        <v>U+</v>
      </c>
      <c r="E331" s="29">
        <f>+'Ark1'!H1819</f>
        <v>2</v>
      </c>
      <c r="F331" s="29">
        <f>+'Ark1'!J1819</f>
        <v>160</v>
      </c>
      <c r="G331" s="29" t="str">
        <f>VLOOKUP(F331,RNR!$A$1:$B$25,2)</f>
        <v>Oslo</v>
      </c>
      <c r="H331" s="29">
        <f>+IF(I331=0,"",'Ark1'!Q1819)</f>
        <v>17</v>
      </c>
      <c r="I331" s="362">
        <f>+'Ark1'!R1819</f>
        <v>17</v>
      </c>
      <c r="J331" s="30">
        <f>+IF(I331=0,"",'Ark1'!AG1819)</f>
        <v>4.4899899635518471E-2</v>
      </c>
      <c r="L331" s="30">
        <f>+IF(I331=0,"",'Ark1'!AH1819)</f>
        <v>9.7900203669909508E-2</v>
      </c>
      <c r="N331" s="33">
        <f>+IF(I331=0,"",'Ark1'!U1819)</f>
        <v>44.858823529411758</v>
      </c>
      <c r="O331" s="33"/>
      <c r="P331" s="391">
        <f>+'Ark1'!AJ1819</f>
        <v>17</v>
      </c>
      <c r="Q331" s="391"/>
      <c r="R331" s="272">
        <f>+IF(P331=0,"",'Ark1'!AK1819)</f>
        <v>111.32352941176468</v>
      </c>
      <c r="S331" s="101"/>
      <c r="T331" s="272">
        <f>+IF(P331=0,"",'Ark1'!AL1819)</f>
        <v>32.253754119129447</v>
      </c>
      <c r="U331" s="33"/>
      <c r="V331" s="28">
        <f>+IF(I331=0,"",'Ark1'!T1819)</f>
        <v>10.882352941176469</v>
      </c>
      <c r="W331" s="35">
        <f>+IF(I331=0,"",'Ark1'!W1819)</f>
        <v>88.235294117647058</v>
      </c>
      <c r="X331" s="35">
        <f>+IF(I331=0,"",'Ark1'!X1819)</f>
        <v>100</v>
      </c>
      <c r="Y331" s="35">
        <f>+IF(I331=0,"",'Ark1'!Y1819)</f>
        <v>100</v>
      </c>
      <c r="Z331" s="35">
        <f>+IF(I331=0,"",'Ark1'!Z1819)</f>
        <v>58.82352941176471</v>
      </c>
      <c r="AA331" s="30">
        <f>+IF(I331=0,"",'Ark1'!AA1819)</f>
        <v>8.9551863923538253</v>
      </c>
      <c r="AB331" s="28">
        <f>+IF(I331=0,"",'Ark1'!AC1819)</f>
        <v>2.2461038931807975</v>
      </c>
      <c r="AC331" s="35">
        <f>+IF(I331=0,"",'Ark1'!AE1819)</f>
        <v>53.259690578521344</v>
      </c>
      <c r="AD331" s="30">
        <f t="shared" si="25"/>
        <v>3.7382352941176467</v>
      </c>
      <c r="AE331" s="30">
        <f t="shared" si="26"/>
        <v>1</v>
      </c>
      <c r="AF331" s="221"/>
      <c r="AI331" s="30"/>
      <c r="AJ331" s="28"/>
      <c r="AM331" s="28"/>
      <c r="AN331" s="28"/>
      <c r="AO331" s="28"/>
      <c r="AQ331" s="28"/>
      <c r="AS331" s="28"/>
      <c r="AT331" s="28"/>
    </row>
    <row r="332" spans="1:46">
      <c r="A332" s="221"/>
      <c r="B332" s="302">
        <f>+'Ark1'!C1820</f>
        <v>2024</v>
      </c>
      <c r="C332" s="240">
        <f>+'Ark1'!L1820</f>
        <v>12</v>
      </c>
      <c r="D332" s="240" t="str">
        <f>VLOOKUP(C332,Klasse!$C$10:$D$26,2)</f>
        <v>U+</v>
      </c>
      <c r="E332" s="29">
        <f>+'Ark1'!H1820</f>
        <v>1</v>
      </c>
      <c r="F332" s="29">
        <f>+'Ark1'!J1820</f>
        <v>171</v>
      </c>
      <c r="G332" s="29" t="str">
        <f>VLOOKUP(F332,RNR!$A$1:$B$25,2)</f>
        <v>Prima</v>
      </c>
      <c r="H332" s="29">
        <f>+IF(I332=0,"",'Ark1'!Q1820)</f>
        <v>17</v>
      </c>
      <c r="I332" s="362">
        <f>+'Ark1'!R1820</f>
        <v>29</v>
      </c>
      <c r="J332" s="30">
        <f>+IF(I332=0,"",'Ark1'!AG1820)</f>
        <v>0.12812582839975264</v>
      </c>
      <c r="L332" s="30">
        <f>+IF(I332=0,"",'Ark1'!AH1820)</f>
        <v>0.25346069007793171</v>
      </c>
      <c r="N332" s="33">
        <f>+IF(I332=0,"",'Ark1'!U1820)</f>
        <v>43.486206896551742</v>
      </c>
      <c r="O332" s="33"/>
      <c r="P332" s="391">
        <f>+'Ark1'!AJ1820</f>
        <v>29</v>
      </c>
      <c r="Q332" s="391"/>
      <c r="R332" s="272">
        <f>+IF(P332=0,"",'Ark1'!AK1820)</f>
        <v>110.71724137931032</v>
      </c>
      <c r="S332" s="101"/>
      <c r="T332" s="272">
        <f>+IF(P332=0,"",'Ark1'!AL1820)</f>
        <v>31.428428370466271</v>
      </c>
      <c r="U332" s="33"/>
      <c r="V332" s="28">
        <f>+IF(I332=0,"",'Ark1'!T1820)</f>
        <v>11.034482758620689</v>
      </c>
      <c r="W332" s="35">
        <f>+IF(I332=0,"",'Ark1'!W1820)</f>
        <v>86.206896551724128</v>
      </c>
      <c r="X332" s="35">
        <f>+IF(I332=0,"",'Ark1'!X1820)</f>
        <v>100</v>
      </c>
      <c r="Y332" s="35">
        <f>+IF(I332=0,"",'Ark1'!Y1820)</f>
        <v>96.551724137931018</v>
      </c>
      <c r="Z332" s="35">
        <f>+IF(I332=0,"",'Ark1'!Z1820)</f>
        <v>58.620689655172413</v>
      </c>
      <c r="AA332" s="30">
        <f>+IF(I332=0,"",'Ark1'!AA1820)</f>
        <v>11.327437672883258</v>
      </c>
      <c r="AB332" s="28">
        <f>+IF(I332=0,"",'Ark1'!AC1820)</f>
        <v>2.2966656283236833</v>
      </c>
      <c r="AC332" s="35">
        <f>+IF(I332=0,"",'Ark1'!AE1820)</f>
        <v>56.904602221854077</v>
      </c>
      <c r="AD332" s="30">
        <f t="shared" si="25"/>
        <v>3.623850574712645</v>
      </c>
      <c r="AE332" s="30">
        <f t="shared" si="26"/>
        <v>1.7058823529411764</v>
      </c>
      <c r="AF332" s="221"/>
      <c r="AI332" s="30"/>
      <c r="AJ332" s="28"/>
      <c r="AM332" s="28"/>
      <c r="AN332" s="28"/>
      <c r="AO332" s="28"/>
      <c r="AQ332" s="28"/>
      <c r="AS332" s="28"/>
      <c r="AT332" s="28"/>
    </row>
    <row r="333" spans="1:46">
      <c r="A333" s="221"/>
      <c r="B333" s="302">
        <f>+'Ark1'!C1821</f>
        <v>2024</v>
      </c>
      <c r="C333" s="240">
        <f>+'Ark1'!L1821</f>
        <v>12</v>
      </c>
      <c r="D333" s="240" t="str">
        <f>VLOOKUP(C333,Klasse!$C$10:$D$26,2)</f>
        <v>U+</v>
      </c>
      <c r="E333" s="29">
        <f>+'Ark1'!H1821</f>
        <v>2</v>
      </c>
      <c r="F333" s="29">
        <f>+'Ark1'!J1821</f>
        <v>175</v>
      </c>
      <c r="G333" s="29" t="str">
        <f>VLOOKUP(F333,RNR!$A$1:$B$25,2)</f>
        <v>Ole Ringdal</v>
      </c>
      <c r="H333" s="29">
        <f>+IF(I333=0,"",'Ark1'!Q1821)</f>
        <v>20</v>
      </c>
      <c r="I333" s="362">
        <f>+'Ark1'!R1821</f>
        <v>22</v>
      </c>
      <c r="J333" s="30">
        <f>+IF(I333=0,"",'Ark1'!AG1821)</f>
        <v>0.12658227848101264</v>
      </c>
      <c r="L333" s="30">
        <f>+IF(I333=0,"",'Ark1'!AH1821)</f>
        <v>0.3456414232036461</v>
      </c>
      <c r="N333" s="33">
        <f>+IF(I333=0,"",'Ark1'!U1821)</f>
        <v>50.259090909090915</v>
      </c>
      <c r="O333" s="33"/>
      <c r="P333" s="391">
        <f>+'Ark1'!AJ1821</f>
        <v>16</v>
      </c>
      <c r="Q333" s="391"/>
      <c r="R333" s="272">
        <f>+IF(P333=0,"",'Ark1'!AK1821)</f>
        <v>113.26249999999997</v>
      </c>
      <c r="S333" s="101"/>
      <c r="T333" s="272">
        <f>+IF(P333=0,"",'Ark1'!AL1821)</f>
        <v>32.325884883058279</v>
      </c>
      <c r="U333" s="33"/>
      <c r="V333" s="28">
        <f>+IF(I333=0,"",'Ark1'!T1821)</f>
        <v>10.727272727272727</v>
      </c>
      <c r="W333" s="35">
        <f>+IF(I333=0,"",'Ark1'!W1821)</f>
        <v>86.363636363636346</v>
      </c>
      <c r="X333" s="35">
        <f>+IF(I333=0,"",'Ark1'!X1821)</f>
        <v>100</v>
      </c>
      <c r="Y333" s="35">
        <f>+IF(I333=0,"",'Ark1'!Y1821)</f>
        <v>100</v>
      </c>
      <c r="Z333" s="35">
        <f>+IF(I333=0,"",'Ark1'!Z1821)</f>
        <v>86.363636363636346</v>
      </c>
      <c r="AA333" s="30">
        <f>+IF(I333=0,"",'Ark1'!AA1821)</f>
        <v>9.664774798246814</v>
      </c>
      <c r="AB333" s="28">
        <f>+IF(I333=0,"",'Ark1'!AC1821)</f>
        <v>2.1358800226310426</v>
      </c>
      <c r="AC333" s="35">
        <f>+IF(I333=0,"",'Ark1'!AE1821)</f>
        <v>2.3681040801865523</v>
      </c>
      <c r="AD333" s="30">
        <f t="shared" si="25"/>
        <v>4.188257575757576</v>
      </c>
      <c r="AE333" s="30">
        <f t="shared" si="26"/>
        <v>1.1000000000000001</v>
      </c>
      <c r="AF333" s="221"/>
      <c r="AI333" s="30"/>
      <c r="AJ333" s="28"/>
      <c r="AM333" s="28"/>
      <c r="AN333" s="28"/>
      <c r="AO333" s="28"/>
      <c r="AQ333" s="28"/>
      <c r="AS333" s="28"/>
      <c r="AT333" s="28"/>
    </row>
    <row r="334" spans="1:46">
      <c r="A334" s="221"/>
      <c r="B334" s="302">
        <f>+'Ark1'!C1822</f>
        <v>2024</v>
      </c>
      <c r="C334" s="240">
        <f>+'Ark1'!L1822</f>
        <v>12</v>
      </c>
      <c r="D334" s="240" t="str">
        <f>VLOOKUP(C334,Klasse!$C$10:$D$26,2)</f>
        <v>U+</v>
      </c>
      <c r="E334" s="29">
        <f>+'Ark1'!H1822</f>
        <v>2</v>
      </c>
      <c r="F334" s="29">
        <f>+'Ark1'!J1822</f>
        <v>177</v>
      </c>
      <c r="G334" s="29" t="str">
        <f>VLOOKUP(F334,RNR!$A$1:$B$25,2)</f>
        <v>Slakthuset</v>
      </c>
      <c r="H334" s="29">
        <f>+IF(I334=0,"",'Ark1'!Q1822)</f>
        <v>10</v>
      </c>
      <c r="I334" s="362">
        <f>+'Ark1'!R1822</f>
        <v>12</v>
      </c>
      <c r="J334" s="30">
        <f>+IF(I334=0,"",'Ark1'!AG1822)</f>
        <v>2.9645001111687545E-2</v>
      </c>
      <c r="L334" s="30">
        <f>+IF(I334=0,"",'Ark1'!AH1822)</f>
        <v>5.2059301134740318E-2</v>
      </c>
      <c r="N334" s="33">
        <f>+IF(I334=0,"",'Ark1'!U1822)</f>
        <v>35.85</v>
      </c>
      <c r="O334" s="33"/>
      <c r="P334" s="391">
        <f>+'Ark1'!AJ1822</f>
        <v>12</v>
      </c>
      <c r="Q334" s="391"/>
      <c r="R334" s="272">
        <f>+IF(P334=0,"",'Ark1'!AK1822)</f>
        <v>103.70833333333331</v>
      </c>
      <c r="S334" s="101"/>
      <c r="T334" s="272">
        <f>+IF(P334=0,"",'Ark1'!AL1822)</f>
        <v>31.528647111848596</v>
      </c>
      <c r="U334" s="33"/>
      <c r="V334" s="28">
        <f>+IF(I334=0,"",'Ark1'!T1822)</f>
        <v>9.4166666666666643</v>
      </c>
      <c r="W334" s="35">
        <f>+IF(I334=0,"",'Ark1'!W1822)</f>
        <v>66.666666666666686</v>
      </c>
      <c r="X334" s="35">
        <f>+IF(I334=0,"",'Ark1'!X1822)</f>
        <v>100</v>
      </c>
      <c r="Y334" s="35">
        <f>+IF(I334=0,"",'Ark1'!Y1822)</f>
        <v>100</v>
      </c>
      <c r="Z334" s="35">
        <f>+IF(I334=0,"",'Ark1'!Z1822)</f>
        <v>25</v>
      </c>
      <c r="AA334" s="30">
        <f>+IF(I334=0,"",'Ark1'!AA1822)</f>
        <v>9.1812762366314278</v>
      </c>
      <c r="AB334" s="28">
        <f>+IF(I334=0,"",'Ark1'!AC1822)</f>
        <v>1.5523280008497649</v>
      </c>
      <c r="AC334" s="35">
        <f>+IF(I334=0,"",'Ark1'!AE1822)</f>
        <v>34.467994728216858</v>
      </c>
      <c r="AD334" s="30">
        <f t="shared" si="25"/>
        <v>2.9875000000000003</v>
      </c>
      <c r="AE334" s="30">
        <f t="shared" si="26"/>
        <v>1.2</v>
      </c>
      <c r="AF334" s="221"/>
      <c r="AI334" s="30"/>
      <c r="AJ334" s="28"/>
      <c r="AM334" s="28"/>
      <c r="AN334" s="28"/>
      <c r="AO334" s="28"/>
      <c r="AQ334" s="28"/>
      <c r="AS334" s="28"/>
      <c r="AT334" s="28"/>
    </row>
    <row r="335" spans="1:46">
      <c r="A335" s="221"/>
      <c r="B335" s="302">
        <f>+'Ark1'!C1823</f>
        <v>2024</v>
      </c>
      <c r="C335" s="240">
        <f>+'Ark1'!L1823</f>
        <v>12</v>
      </c>
      <c r="D335" s="240" t="str">
        <f>VLOOKUP(C335,Klasse!$C$10:$D$26,2)</f>
        <v>U+</v>
      </c>
      <c r="E335" s="29">
        <f>+'Ark1'!H1823</f>
        <v>2</v>
      </c>
      <c r="F335" s="29">
        <f>+'Ark1'!J1823</f>
        <v>178</v>
      </c>
      <c r="G335" s="29" t="str">
        <f>VLOOKUP(F335,RNR!$A$1:$B$25,2)</f>
        <v>Røros</v>
      </c>
      <c r="H335" s="29">
        <f>+IF(I335=0,"",'Ark1'!Q1823)</f>
        <v>12</v>
      </c>
      <c r="I335" s="362">
        <f>+'Ark1'!R1823</f>
        <v>12</v>
      </c>
      <c r="J335" s="30">
        <f>+IF(I335=0,"",'Ark1'!AG1823)</f>
        <v>7.2538233694009566E-2</v>
      </c>
      <c r="L335" s="30">
        <f>+IF(I335=0,"",'Ark1'!AH1823)</f>
        <v>0.15956154533845723</v>
      </c>
      <c r="N335" s="33">
        <f>+IF(I335=0,"",'Ark1'!U1823)</f>
        <v>44.441666666666677</v>
      </c>
      <c r="O335" s="33"/>
      <c r="P335" s="391">
        <f>+'Ark1'!AJ1823</f>
        <v>12</v>
      </c>
      <c r="Q335" s="391"/>
      <c r="R335" s="272">
        <f>+IF(P335=0,"",'Ark1'!AK1823)</f>
        <v>114.35833333333331</v>
      </c>
      <c r="S335" s="101"/>
      <c r="T335" s="272">
        <f>+IF(P335=0,"",'Ark1'!AL1823)</f>
        <v>29.313690315776295</v>
      </c>
      <c r="U335" s="33"/>
      <c r="V335" s="28">
        <f>+IF(I335=0,"",'Ark1'!T1823)</f>
        <v>11.083333333333336</v>
      </c>
      <c r="W335" s="35">
        <f>+IF(I335=0,"",'Ark1'!W1823)</f>
        <v>83.333333333333314</v>
      </c>
      <c r="X335" s="35">
        <f>+IF(I335=0,"",'Ark1'!X1823)</f>
        <v>100</v>
      </c>
      <c r="Y335" s="35">
        <f>+IF(I335=0,"",'Ark1'!Y1823)</f>
        <v>100</v>
      </c>
      <c r="Z335" s="35">
        <f>+IF(I335=0,"",'Ark1'!Z1823)</f>
        <v>66.666666666666686</v>
      </c>
      <c r="AA335" s="30">
        <f>+IF(I335=0,"",'Ark1'!AA1823)</f>
        <v>9.3609524384837748</v>
      </c>
      <c r="AB335" s="28">
        <f>+IF(I335=0,"",'Ark1'!AC1823)</f>
        <v>2.215789300051386</v>
      </c>
      <c r="AC335" s="35">
        <f>+IF(I335=0,"",'Ark1'!AE1823)</f>
        <v>35.137547952842297</v>
      </c>
      <c r="AD335" s="30">
        <f t="shared" si="25"/>
        <v>3.7034722222222229</v>
      </c>
      <c r="AE335" s="30">
        <f t="shared" si="26"/>
        <v>1</v>
      </c>
      <c r="AF335" s="221"/>
      <c r="AI335" s="30"/>
      <c r="AJ335" s="28"/>
      <c r="AM335" s="28"/>
      <c r="AN335" s="28"/>
      <c r="AO335" s="28"/>
      <c r="AQ335" s="28"/>
      <c r="AS335" s="28"/>
      <c r="AT335" s="28"/>
    </row>
    <row r="336" spans="1:46">
      <c r="A336" s="221"/>
      <c r="B336" s="302">
        <f>+'Ark1'!C1824</f>
        <v>2024</v>
      </c>
      <c r="C336" s="240">
        <f>+'Ark1'!L1824</f>
        <v>12</v>
      </c>
      <c r="D336" s="240" t="str">
        <f>VLOOKUP(C336,Klasse!$C$10:$D$26,2)</f>
        <v>U+</v>
      </c>
      <c r="E336" s="29">
        <f>+'Ark1'!H1824</f>
        <v>2</v>
      </c>
      <c r="F336" s="29">
        <f>+'Ark1'!J1824</f>
        <v>181</v>
      </c>
      <c r="G336" s="29" t="str">
        <f>VLOOKUP(F336,RNR!$A$1:$B$25,2)</f>
        <v>Horns</v>
      </c>
      <c r="H336" s="29">
        <f>+IF(I336=0,"",'Ark1'!Q1824)</f>
        <v>22</v>
      </c>
      <c r="I336" s="362">
        <f>+'Ark1'!R1824</f>
        <v>40</v>
      </c>
      <c r="J336" s="30">
        <f>+IF(I336=0,"",'Ark1'!AG1824)</f>
        <v>0.13674746162524357</v>
      </c>
      <c r="L336" s="30">
        <f>+IF(I336=0,"",'Ark1'!AH1824)</f>
        <v>0.25363779997348312</v>
      </c>
      <c r="N336" s="33">
        <f>+IF(I336=0,"",'Ark1'!U1824)</f>
        <v>36.730000000000011</v>
      </c>
      <c r="O336" s="33"/>
      <c r="P336" s="391">
        <f>+'Ark1'!AJ1824</f>
        <v>39</v>
      </c>
      <c r="Q336" s="391"/>
      <c r="R336" s="272">
        <f>+IF(P336=0,"",'Ark1'!AK1824)</f>
        <v>105.6</v>
      </c>
      <c r="S336" s="101"/>
      <c r="T336" s="272">
        <f>+IF(P336=0,"",'Ark1'!AL1824)</f>
        <v>30.041464672224823</v>
      </c>
      <c r="U336" s="33"/>
      <c r="V336" s="28">
        <f>+IF(I336=0,"",'Ark1'!T1824)</f>
        <v>8.2750000000000004</v>
      </c>
      <c r="W336" s="35">
        <f>+IF(I336=0,"",'Ark1'!W1824)</f>
        <v>27.5</v>
      </c>
      <c r="X336" s="35">
        <f>+IF(I336=0,"",'Ark1'!X1824)</f>
        <v>100</v>
      </c>
      <c r="Y336" s="35">
        <f>+IF(I336=0,"",'Ark1'!Y1824)</f>
        <v>100</v>
      </c>
      <c r="Z336" s="35">
        <f>+IF(I336=0,"",'Ark1'!Z1824)</f>
        <v>17.5</v>
      </c>
      <c r="AA336" s="30">
        <f>+IF(I336=0,"",'Ark1'!AA1824)</f>
        <v>9.6661057308514486</v>
      </c>
      <c r="AB336" s="28">
        <f>+IF(I336=0,"",'Ark1'!AC1824)</f>
        <v>1.6880091824394756</v>
      </c>
      <c r="AC336" s="35">
        <f>+IF(I336=0,"",'Ark1'!AE1824)</f>
        <v>51.76822738883056</v>
      </c>
      <c r="AD336" s="30">
        <f t="shared" si="25"/>
        <v>3.0608333333333344</v>
      </c>
      <c r="AE336" s="30">
        <f t="shared" si="26"/>
        <v>1.8181818181818181</v>
      </c>
      <c r="AF336" s="221"/>
      <c r="AI336" s="30"/>
      <c r="AJ336" s="28"/>
      <c r="AM336" s="28"/>
      <c r="AN336" s="28"/>
      <c r="AO336" s="28"/>
      <c r="AQ336" s="28"/>
      <c r="AS336" s="28"/>
      <c r="AT336" s="28"/>
    </row>
    <row r="337" spans="1:60">
      <c r="A337" s="221"/>
      <c r="B337" s="302">
        <f>+'Ark1'!C1825</f>
        <v>2024</v>
      </c>
      <c r="C337" s="240">
        <f>+'Ark1'!L1825</f>
        <v>12</v>
      </c>
      <c r="D337" s="240" t="str">
        <f>VLOOKUP(C337,Klasse!$C$10:$D$26,2)</f>
        <v>U+</v>
      </c>
      <c r="E337" s="29">
        <f>+'Ark1'!H1825</f>
        <v>1</v>
      </c>
      <c r="F337" s="29">
        <f>+'Ark1'!J1825</f>
        <v>262</v>
      </c>
      <c r="G337" s="29" t="str">
        <f>VLOOKUP(F337,RNR!$A$1:$B$25,2)</f>
        <v>Strilalam</v>
      </c>
      <c r="H337" s="29" t="str">
        <f>+IF(I337=0,"",'Ark1'!Q1825)</f>
        <v/>
      </c>
      <c r="I337" s="362">
        <f>+'Ark1'!R1825</f>
        <v>0</v>
      </c>
      <c r="J337" s="30" t="str">
        <f>+IF(I337=0,"",'Ark1'!AG1825)</f>
        <v/>
      </c>
      <c r="L337" s="30" t="str">
        <f>+IF(I337=0,"",'Ark1'!AH1825)</f>
        <v/>
      </c>
      <c r="N337" s="33" t="str">
        <f>+IF(I337=0,"",'Ark1'!U1825)</f>
        <v/>
      </c>
      <c r="O337" s="33"/>
      <c r="P337" s="391">
        <f>+'Ark1'!AJ1825</f>
        <v>0</v>
      </c>
      <c r="Q337" s="391"/>
      <c r="R337" s="272" t="str">
        <f>+IF(P337=0,"",'Ark1'!AK1825)</f>
        <v/>
      </c>
      <c r="S337" s="101"/>
      <c r="T337" s="272" t="str">
        <f>+IF(P337=0,"",'Ark1'!AL1825)</f>
        <v/>
      </c>
      <c r="U337" s="33"/>
      <c r="V337" s="28" t="str">
        <f>+IF(I337=0,"",'Ark1'!T1825)</f>
        <v/>
      </c>
      <c r="W337" s="35" t="str">
        <f>+IF(I337=0,"",'Ark1'!W1825)</f>
        <v/>
      </c>
      <c r="X337" s="35" t="str">
        <f>+IF(I337=0,"",'Ark1'!X1825)</f>
        <v/>
      </c>
      <c r="Y337" s="35" t="str">
        <f>+IF(I337=0,"",'Ark1'!Y1825)</f>
        <v/>
      </c>
      <c r="Z337" s="35" t="str">
        <f>+IF(I337=0,"",'Ark1'!Z1825)</f>
        <v/>
      </c>
      <c r="AA337" s="30" t="str">
        <f>+IF(I337=0,"",'Ark1'!AA1825)</f>
        <v/>
      </c>
      <c r="AB337" s="28" t="str">
        <f>+IF(I337=0,"",'Ark1'!AC1825)</f>
        <v/>
      </c>
      <c r="AC337" s="35" t="str">
        <f>+IF(I337=0,"",'Ark1'!AE1825)</f>
        <v/>
      </c>
      <c r="AD337" s="30" t="str">
        <f t="shared" si="25"/>
        <v/>
      </c>
      <c r="AE337" s="30" t="str">
        <f t="shared" si="26"/>
        <v/>
      </c>
      <c r="AF337" s="221"/>
      <c r="AI337" s="30"/>
      <c r="AJ337" s="28"/>
      <c r="AM337" s="28"/>
      <c r="AN337" s="28"/>
      <c r="AO337" s="28"/>
      <c r="AQ337" s="28"/>
      <c r="AS337" s="28"/>
      <c r="AT337" s="28"/>
    </row>
    <row r="338" spans="1:60">
      <c r="A338" s="221"/>
      <c r="B338" s="302">
        <f>+'Ark1'!C1826</f>
        <v>2024</v>
      </c>
      <c r="C338" s="240">
        <f>+'Ark1'!L1826</f>
        <v>12</v>
      </c>
      <c r="D338" s="240" t="str">
        <f>VLOOKUP(C338,Klasse!$C$10:$D$26,2)</f>
        <v>U+</v>
      </c>
      <c r="E338" s="29">
        <f>+'Ark1'!H1826</f>
        <v>2</v>
      </c>
      <c r="F338" s="29">
        <f>+'Ark1'!J1826</f>
        <v>267</v>
      </c>
      <c r="G338" s="29" t="str">
        <f>VLOOKUP(F338,RNR!$A$1:$B$25,2)</f>
        <v>Dalpro</v>
      </c>
      <c r="H338" s="29" t="str">
        <f>+IF(I338=0,"",'Ark1'!Q1826)</f>
        <v/>
      </c>
      <c r="I338" s="362">
        <f>+'Ark1'!R1826</f>
        <v>0</v>
      </c>
      <c r="J338" s="30" t="str">
        <f>+IF(I338=0,"",'Ark1'!AG1826)</f>
        <v/>
      </c>
      <c r="L338" s="30" t="str">
        <f>+IF(I338=0,"",'Ark1'!AH1826)</f>
        <v/>
      </c>
      <c r="N338" s="33" t="str">
        <f>+IF(I338=0,"",'Ark1'!U1826)</f>
        <v/>
      </c>
      <c r="O338" s="33"/>
      <c r="P338" s="391">
        <f>+'Ark1'!AJ1826</f>
        <v>0</v>
      </c>
      <c r="Q338" s="391"/>
      <c r="R338" s="272" t="str">
        <f>+IF(P338=0,"",'Ark1'!AK1826)</f>
        <v/>
      </c>
      <c r="S338" s="101"/>
      <c r="T338" s="272" t="str">
        <f>+IF(P338=0,"",'Ark1'!AL1826)</f>
        <v/>
      </c>
      <c r="U338" s="33"/>
      <c r="V338" s="28" t="str">
        <f>+IF(I338=0,"",'Ark1'!T1826)</f>
        <v/>
      </c>
      <c r="W338" s="35" t="str">
        <f>+IF(I338=0,"",'Ark1'!W1826)</f>
        <v/>
      </c>
      <c r="X338" s="35" t="str">
        <f>+IF(I338=0,"",'Ark1'!X1826)</f>
        <v/>
      </c>
      <c r="Y338" s="35" t="str">
        <f>+IF(I338=0,"",'Ark1'!Y1826)</f>
        <v/>
      </c>
      <c r="Z338" s="35" t="str">
        <f>+IF(I338=0,"",'Ark1'!Z1826)</f>
        <v/>
      </c>
      <c r="AA338" s="30" t="str">
        <f>+IF(I338=0,"",'Ark1'!AA1826)</f>
        <v/>
      </c>
      <c r="AB338" s="28" t="str">
        <f>+IF(I338=0,"",'Ark1'!AC1826)</f>
        <v/>
      </c>
      <c r="AC338" s="35" t="str">
        <f>+IF(I338=0,"",'Ark1'!AE1826)</f>
        <v/>
      </c>
      <c r="AD338" s="30" t="str">
        <f t="shared" si="25"/>
        <v/>
      </c>
      <c r="AE338" s="30" t="str">
        <f t="shared" si="26"/>
        <v/>
      </c>
      <c r="AF338" s="221"/>
      <c r="AI338" s="30"/>
      <c r="AJ338" s="28"/>
      <c r="AM338" s="28"/>
      <c r="AN338" s="28"/>
      <c r="AO338" s="28"/>
      <c r="AQ338" s="28"/>
      <c r="AS338" s="28"/>
      <c r="AT338" s="28"/>
    </row>
    <row r="339" spans="1:60">
      <c r="A339" s="221"/>
      <c r="B339" s="302">
        <f>+'Ark1'!C1827</f>
        <v>2024</v>
      </c>
      <c r="C339" s="240">
        <f>+'Ark1'!L1827</f>
        <v>12</v>
      </c>
      <c r="D339" s="240" t="str">
        <f>VLOOKUP(C339,Klasse!$C$10:$D$26,2)</f>
        <v>U+</v>
      </c>
      <c r="E339" s="29">
        <f>+'Ark1'!H1827</f>
        <v>1</v>
      </c>
      <c r="F339" s="29">
        <f>+'Ark1'!J1827</f>
        <v>309</v>
      </c>
      <c r="G339" s="29" t="str">
        <f>VLOOKUP(F339,RNR!$A$1:$B$25,2)</f>
        <v>Malvik</v>
      </c>
      <c r="H339" s="29">
        <f>+IF(I339=0,"",'Ark1'!Q1827)</f>
        <v>67</v>
      </c>
      <c r="I339" s="362">
        <f>+'Ark1'!R1827</f>
        <v>90</v>
      </c>
      <c r="J339" s="30">
        <f>+IF(I339=0,"",'Ark1'!AG1827)</f>
        <v>8.7942153605628293E-2</v>
      </c>
      <c r="L339" s="30">
        <f>+IF(I339=0,"",'Ark1'!AH1827)</f>
        <v>0.19674664452352875</v>
      </c>
      <c r="N339" s="33">
        <f>+IF(I339=0,"",'Ark1'!U1827)</f>
        <v>44.244444444444461</v>
      </c>
      <c r="O339" s="33"/>
      <c r="P339" s="391">
        <f>+'Ark1'!AJ1827</f>
        <v>90</v>
      </c>
      <c r="Q339" s="391"/>
      <c r="R339" s="272">
        <f>+IF(P339=0,"",'Ark1'!AK1827)</f>
        <v>110.95333333333336</v>
      </c>
      <c r="S339" s="101"/>
      <c r="T339" s="272">
        <f>+IF(P339=0,"",'Ark1'!AL1827)</f>
        <v>31.582078180183277</v>
      </c>
      <c r="U339" s="33"/>
      <c r="V339" s="28">
        <f>+IF(I339=0,"",'Ark1'!T1827)</f>
        <v>10.133333333333333</v>
      </c>
      <c r="W339" s="35">
        <f>+IF(I339=0,"",'Ark1'!W1827)</f>
        <v>85.555555555555557</v>
      </c>
      <c r="X339" s="35">
        <f>+IF(I339=0,"",'Ark1'!X1827)</f>
        <v>100</v>
      </c>
      <c r="Y339" s="35">
        <f>+IF(I339=0,"",'Ark1'!Y1827)</f>
        <v>97.777777777777771</v>
      </c>
      <c r="Z339" s="35">
        <f>+IF(I339=0,"",'Ark1'!Z1827)</f>
        <v>63.33333333333335</v>
      </c>
      <c r="AA339" s="30">
        <f>+IF(I339=0,"",'Ark1'!AA1827)</f>
        <v>11.923013331938328</v>
      </c>
      <c r="AB339" s="28">
        <f>+IF(I339=0,"",'Ark1'!AC1827)</f>
        <v>1.6812693617224703</v>
      </c>
      <c r="AC339" s="35">
        <f>+IF(I339=0,"",'Ark1'!AE1827)</f>
        <v>51.474723160710248</v>
      </c>
      <c r="AD339" s="30">
        <f t="shared" si="25"/>
        <v>3.6870370370370384</v>
      </c>
      <c r="AE339" s="30">
        <f t="shared" si="26"/>
        <v>1.3432835820895523</v>
      </c>
      <c r="AF339" s="221"/>
      <c r="AI339" s="30"/>
      <c r="AJ339" s="28"/>
      <c r="AM339" s="28"/>
      <c r="AN339" s="28"/>
      <c r="AO339" s="28"/>
      <c r="AQ339" s="28"/>
      <c r="AS339" s="28"/>
      <c r="AT339" s="28"/>
    </row>
    <row r="340" spans="1:60">
      <c r="A340" s="221"/>
      <c r="B340" s="302">
        <f>+'Ark1'!C1828</f>
        <v>2024</v>
      </c>
      <c r="C340" s="240">
        <f>+'Ark1'!L1828</f>
        <v>12</v>
      </c>
      <c r="D340" s="240" t="str">
        <f>VLOOKUP(C340,Klasse!$C$10:$D$26,2)</f>
        <v>U+</v>
      </c>
      <c r="E340" s="29">
        <f>+'Ark1'!H1828</f>
        <v>2</v>
      </c>
      <c r="F340" s="29">
        <f>+'Ark1'!J1828</f>
        <v>470</v>
      </c>
      <c r="G340" s="29" t="str">
        <f>VLOOKUP(F340,RNR!$A$1:$B$25,2)</f>
        <v>Jens Eide</v>
      </c>
      <c r="H340" s="29">
        <f>+IF(I340=0,"",'Ark1'!Q1828)</f>
        <v>11</v>
      </c>
      <c r="I340" s="362">
        <f>+'Ark1'!R1828</f>
        <v>12</v>
      </c>
      <c r="J340" s="30">
        <f>+IF(I340=0,"",'Ark1'!AG1828)</f>
        <v>9.3414292386735168E-2</v>
      </c>
      <c r="L340" s="30">
        <f>+IF(I340=0,"",'Ark1'!AH1828)</f>
        <v>0.21065747401267557</v>
      </c>
      <c r="N340" s="33">
        <f>+IF(I340=0,"",'Ark1'!U1828)</f>
        <v>38.94166666666667</v>
      </c>
      <c r="O340" s="33"/>
      <c r="P340" s="391">
        <f>+'Ark1'!AJ1828</f>
        <v>12</v>
      </c>
      <c r="Q340" s="391"/>
      <c r="R340" s="272">
        <f>+IF(P340=0,"",'Ark1'!AK1828)</f>
        <v>107.90833333333336</v>
      </c>
      <c r="S340" s="101"/>
      <c r="T340" s="272">
        <f>+IF(P340=0,"",'Ark1'!AL1828)</f>
        <v>29.694994390326681</v>
      </c>
      <c r="U340" s="33"/>
      <c r="V340" s="28">
        <f>+IF(I340=0,"",'Ark1'!T1828)</f>
        <v>13.166666666666663</v>
      </c>
      <c r="W340" s="35">
        <f>+IF(I340=0,"",'Ark1'!W1828)</f>
        <v>100</v>
      </c>
      <c r="X340" s="35">
        <f>+IF(I340=0,"",'Ark1'!X1828)</f>
        <v>100</v>
      </c>
      <c r="Y340" s="35">
        <f>+IF(I340=0,"",'Ark1'!Y1828)</f>
        <v>75</v>
      </c>
      <c r="Z340" s="35">
        <f>+IF(I340=0,"",'Ark1'!Z1828)</f>
        <v>50</v>
      </c>
      <c r="AA340" s="30">
        <f>+IF(I340=0,"",'Ark1'!AA1828)</f>
        <v>13.33200774660574</v>
      </c>
      <c r="AB340" s="28">
        <f>+IF(I340=0,"",'Ark1'!AC1828)</f>
        <v>2.0344259359556234</v>
      </c>
      <c r="AC340" s="35">
        <f>+IF(I340=0,"",'Ark1'!AE1828)</f>
        <v>86.033025171725157</v>
      </c>
      <c r="AD340" s="30">
        <f t="shared" si="25"/>
        <v>3.245138888888889</v>
      </c>
      <c r="AE340" s="30">
        <f t="shared" si="26"/>
        <v>1.0909090909090908</v>
      </c>
      <c r="AF340" s="221"/>
      <c r="AI340" s="30"/>
      <c r="AJ340" s="28"/>
      <c r="AM340" s="28"/>
      <c r="AN340" s="28"/>
      <c r="AO340" s="28"/>
      <c r="AQ340" s="28"/>
      <c r="AS340" s="28"/>
      <c r="AT340" s="28"/>
    </row>
    <row r="341" spans="1:60">
      <c r="A341" s="221"/>
      <c r="B341" s="302">
        <f>+'Ark1'!C1829</f>
        <v>2024</v>
      </c>
      <c r="C341" s="240">
        <f>+'Ark1'!L1829</f>
        <v>12</v>
      </c>
      <c r="D341" s="240" t="str">
        <f>VLOOKUP(C341,Klasse!$C$10:$D$26,2)</f>
        <v>U+</v>
      </c>
      <c r="E341" s="29">
        <f>+'Ark1'!H1829</f>
        <v>2</v>
      </c>
      <c r="F341" s="29">
        <f>+'Ark1'!J1829</f>
        <v>629</v>
      </c>
      <c r="G341" s="29" t="str">
        <f>VLOOKUP(F341,RNR!$A$1:$B$25,2)</f>
        <v>Bø</v>
      </c>
      <c r="H341" s="29" t="str">
        <f>+IF(I341=0,"",'Ark1'!Q1829)</f>
        <v/>
      </c>
      <c r="I341" s="362">
        <f>+'Ark1'!R1829</f>
        <v>0</v>
      </c>
      <c r="J341" s="30" t="str">
        <f>+IF(I341=0,"",'Ark1'!AG1829)</f>
        <v/>
      </c>
      <c r="L341" s="30" t="str">
        <f>+IF(I341=0,"",'Ark1'!AH1829)</f>
        <v/>
      </c>
      <c r="N341" s="33" t="str">
        <f>+IF(I341=0,"",'Ark1'!U1829)</f>
        <v/>
      </c>
      <c r="O341" s="33"/>
      <c r="P341" s="391">
        <f>+'Ark1'!AJ1829</f>
        <v>0</v>
      </c>
      <c r="Q341" s="391"/>
      <c r="R341" s="272" t="str">
        <f>+IF(P341=0,"",'Ark1'!AK1829)</f>
        <v/>
      </c>
      <c r="S341" s="101"/>
      <c r="T341" s="272" t="str">
        <f>+IF(P341=0,"",'Ark1'!AL1829)</f>
        <v/>
      </c>
      <c r="U341" s="33"/>
      <c r="V341" s="28" t="str">
        <f>+IF(I341=0,"",'Ark1'!T1829)</f>
        <v/>
      </c>
      <c r="W341" s="35" t="str">
        <f>+IF(I341=0,"",'Ark1'!W1829)</f>
        <v/>
      </c>
      <c r="X341" s="35" t="str">
        <f>+IF(I341=0,"",'Ark1'!X1829)</f>
        <v/>
      </c>
      <c r="Y341" s="35" t="str">
        <f>+IF(I341=0,"",'Ark1'!Y1829)</f>
        <v/>
      </c>
      <c r="Z341" s="35" t="str">
        <f>+IF(I341=0,"",'Ark1'!Z1829)</f>
        <v/>
      </c>
      <c r="AA341" s="30" t="str">
        <f>+IF(I341=0,"",'Ark1'!AA1829)</f>
        <v/>
      </c>
      <c r="AB341" s="28" t="str">
        <f>+IF(I341=0,"",'Ark1'!AC1829)</f>
        <v/>
      </c>
      <c r="AC341" s="35" t="str">
        <f>+IF(I341=0,"",'Ark1'!AE1829)</f>
        <v/>
      </c>
      <c r="AD341" s="30" t="str">
        <f t="shared" si="25"/>
        <v/>
      </c>
      <c r="AE341" s="30" t="str">
        <f t="shared" si="26"/>
        <v/>
      </c>
      <c r="AF341" s="221"/>
      <c r="AI341" s="30"/>
      <c r="AJ341" s="28"/>
      <c r="AM341" s="28"/>
      <c r="AN341" s="28"/>
      <c r="AO341" s="28"/>
      <c r="AQ341" s="28"/>
      <c r="AS341" s="28"/>
      <c r="AT341" s="28"/>
    </row>
    <row r="342" spans="1:60">
      <c r="A342" s="221"/>
      <c r="B342" s="302">
        <f>+'Ark1'!C1830</f>
        <v>2024</v>
      </c>
      <c r="C342" s="240">
        <f>+'Ark1'!L1830</f>
        <v>12</v>
      </c>
      <c r="D342" s="240" t="str">
        <f>VLOOKUP(C342,Klasse!$C$10:$D$26,2)</f>
        <v>U+</v>
      </c>
      <c r="E342" s="29">
        <f>+'Ark1'!H1830</f>
        <v>1</v>
      </c>
      <c r="F342" s="29">
        <f>+'Ark1'!J1830</f>
        <v>643</v>
      </c>
      <c r="G342" s="29" t="str">
        <f>VLOOKUP(F342,RNR!$A$1:$B$25,2)</f>
        <v>Bjerka</v>
      </c>
      <c r="H342" s="29">
        <f>+IF(I342=0,"",'Ark1'!Q1830)</f>
        <v>30</v>
      </c>
      <c r="I342" s="362">
        <f>+'Ark1'!R1830</f>
        <v>43</v>
      </c>
      <c r="J342" s="30">
        <f>+IF(I342=0,"",'Ark1'!AG1830)</f>
        <v>7.8447112051665616E-2</v>
      </c>
      <c r="L342" s="30">
        <f>+IF(I342=0,"",'Ark1'!AH1830)</f>
        <v>0.14656871850315589</v>
      </c>
      <c r="N342" s="33">
        <f>+IF(I342=0,"",'Ark1'!U1830)</f>
        <v>35.288372093023241</v>
      </c>
      <c r="O342" s="33"/>
      <c r="P342" s="391">
        <f>+'Ark1'!AJ1830</f>
        <v>42</v>
      </c>
      <c r="Q342" s="391"/>
      <c r="R342" s="272">
        <f>+IF(P342=0,"",'Ark1'!AK1830)</f>
        <v>103.22857142857148</v>
      </c>
      <c r="S342" s="101"/>
      <c r="T342" s="272">
        <f>+IF(P342=0,"",'Ark1'!AL1830)</f>
        <v>31.407682384658663</v>
      </c>
      <c r="U342" s="33"/>
      <c r="V342" s="28">
        <f>+IF(I342=0,"",'Ark1'!T1830)</f>
        <v>9.5116279069767415</v>
      </c>
      <c r="W342" s="35">
        <f>+IF(I342=0,"",'Ark1'!W1830)</f>
        <v>58.13953488372092</v>
      </c>
      <c r="X342" s="35">
        <f>+IF(I342=0,"",'Ark1'!X1830)</f>
        <v>100</v>
      </c>
      <c r="Y342" s="35">
        <f>+IF(I342=0,"",'Ark1'!Y1830)</f>
        <v>90.697674418604677</v>
      </c>
      <c r="Z342" s="35">
        <f>+IF(I342=0,"",'Ark1'!Z1830)</f>
        <v>32.558139534883722</v>
      </c>
      <c r="AA342" s="30">
        <f>+IF(I342=0,"",'Ark1'!AA1830)</f>
        <v>9.3971596228768188</v>
      </c>
      <c r="AB342" s="28">
        <f>+IF(I342=0,"",'Ark1'!AC1830)</f>
        <v>3.0451798971050699</v>
      </c>
      <c r="AC342" s="35">
        <f>+IF(I342=0,"",'Ark1'!AE1830)</f>
        <v>70.781230587071605</v>
      </c>
      <c r="AD342" s="30">
        <f t="shared" si="25"/>
        <v>2.9406976744186033</v>
      </c>
      <c r="AE342" s="30">
        <f t="shared" si="26"/>
        <v>1.4333333333333333</v>
      </c>
      <c r="AF342" s="221"/>
      <c r="AI342" s="30"/>
      <c r="AJ342" s="28"/>
      <c r="AM342" s="28"/>
      <c r="AN342" s="28"/>
      <c r="AO342" s="28"/>
      <c r="AQ342" s="28"/>
      <c r="AS342" s="28"/>
      <c r="AT342" s="28"/>
    </row>
    <row r="343" spans="1:60">
      <c r="A343" s="221"/>
      <c r="B343" s="302">
        <f>+'Ark1'!C1831</f>
        <v>2024</v>
      </c>
      <c r="C343" s="240">
        <f>+'Ark1'!L1831</f>
        <v>12</v>
      </c>
      <c r="D343" s="240" t="str">
        <f>VLOOKUP(C343,Klasse!$C$10:$D$26,2)</f>
        <v>U+</v>
      </c>
      <c r="E343" s="29">
        <f>+'Ark1'!H1831</f>
        <v>2</v>
      </c>
      <c r="F343" s="29">
        <f>+'Ark1'!J1831</f>
        <v>704</v>
      </c>
      <c r="G343" s="29" t="str">
        <f>VLOOKUP(F343,RNR!$A$1:$B$25,2)</f>
        <v>Øre Vilt</v>
      </c>
      <c r="H343" s="29" t="str">
        <f>+IF(I343=0,"",'Ark1'!Q1831)</f>
        <v/>
      </c>
      <c r="I343" s="362">
        <f>+'Ark1'!R1831</f>
        <v>0</v>
      </c>
      <c r="J343" s="30" t="str">
        <f>+IF(I343=0,"",'Ark1'!AG1831)</f>
        <v/>
      </c>
      <c r="L343" s="30" t="str">
        <f>+IF(I343=0,"",'Ark1'!AH1831)</f>
        <v/>
      </c>
      <c r="N343" s="33" t="str">
        <f>+IF(I343=0,"",'Ark1'!U1831)</f>
        <v/>
      </c>
      <c r="O343" s="33"/>
      <c r="P343" s="391">
        <f>+'Ark1'!AJ1831</f>
        <v>0</v>
      </c>
      <c r="Q343" s="391"/>
      <c r="R343" s="272" t="str">
        <f>+IF(P343=0,"",'Ark1'!AK1831)</f>
        <v/>
      </c>
      <c r="S343" s="101"/>
      <c r="T343" s="272" t="str">
        <f>+IF(P343=0,"",'Ark1'!AL1831)</f>
        <v/>
      </c>
      <c r="U343" s="33"/>
      <c r="V343" s="28" t="str">
        <f>+IF(I343=0,"",'Ark1'!T1831)</f>
        <v/>
      </c>
      <c r="W343" s="35" t="str">
        <f>+IF(I343=0,"",'Ark1'!W1831)</f>
        <v/>
      </c>
      <c r="X343" s="35" t="str">
        <f>+IF(I343=0,"",'Ark1'!X1831)</f>
        <v/>
      </c>
      <c r="Y343" s="35" t="str">
        <f>+IF(I343=0,"",'Ark1'!Y1831)</f>
        <v/>
      </c>
      <c r="Z343" s="35" t="str">
        <f>+IF(I343=0,"",'Ark1'!Z1831)</f>
        <v/>
      </c>
      <c r="AA343" s="30" t="str">
        <f>+IF(I343=0,"",'Ark1'!AA1831)</f>
        <v/>
      </c>
      <c r="AB343" s="28" t="str">
        <f>+IF(I343=0,"",'Ark1'!AC1831)</f>
        <v/>
      </c>
      <c r="AC343" s="35" t="str">
        <f>+IF(I343=0,"",'Ark1'!AE1831)</f>
        <v/>
      </c>
      <c r="AD343" s="30" t="str">
        <f t="shared" si="25"/>
        <v/>
      </c>
      <c r="AE343" s="30" t="str">
        <f t="shared" si="26"/>
        <v/>
      </c>
      <c r="AF343" s="221"/>
      <c r="AI343" s="30"/>
      <c r="AJ343" s="28"/>
      <c r="AM343" s="28"/>
      <c r="AN343" s="28"/>
      <c r="AO343" s="28"/>
      <c r="AQ343" s="28"/>
      <c r="AS343" s="28"/>
      <c r="AT343" s="28"/>
    </row>
    <row r="344" spans="1:60">
      <c r="A344" s="221"/>
      <c r="B344" s="302">
        <f>+'Ark1'!C1832</f>
        <v>2024</v>
      </c>
      <c r="C344" s="240">
        <f>+'Ark1'!L1832</f>
        <v>12</v>
      </c>
      <c r="D344" s="240" t="str">
        <f>VLOOKUP(C344,Klasse!$C$10:$D$26,2)</f>
        <v>U+</v>
      </c>
      <c r="E344" s="29">
        <f>+'Ark1'!H1832</f>
        <v>1</v>
      </c>
      <c r="F344" s="29">
        <f>+'Ark1'!J1832</f>
        <v>802</v>
      </c>
      <c r="G344" s="29" t="str">
        <f>VLOOKUP(F344,RNR!$A$1:$B$25,2)</f>
        <v>Karasjok</v>
      </c>
      <c r="H344" s="29">
        <f>+IF(I344=0,"",'Ark1'!Q1832)</f>
        <v>9</v>
      </c>
      <c r="I344" s="362">
        <f>+'Ark1'!R1832</f>
        <v>12</v>
      </c>
      <c r="J344" s="30">
        <f>+IF(I344=0,"",'Ark1'!AG1832)</f>
        <v>0.11341083073433512</v>
      </c>
      <c r="L344" s="30">
        <f>+IF(I344=0,"",'Ark1'!AH1832)</f>
        <v>0.23920271922102312</v>
      </c>
      <c r="N344" s="33">
        <f>+IF(I344=0,"",'Ark1'!U1832)</f>
        <v>43.133333333333319</v>
      </c>
      <c r="O344" s="33"/>
      <c r="P344" s="391">
        <f>+'Ark1'!AJ1832</f>
        <v>12</v>
      </c>
      <c r="Q344" s="391"/>
      <c r="R344" s="272">
        <f>+IF(P344=0,"",'Ark1'!AK1832)</f>
        <v>109.56666666666663</v>
      </c>
      <c r="S344" s="101"/>
      <c r="T344" s="272">
        <f>+IF(P344=0,"",'Ark1'!AL1832)</f>
        <v>31.950839337187929</v>
      </c>
      <c r="U344" s="33"/>
      <c r="V344" s="28">
        <f>+IF(I344=0,"",'Ark1'!T1832)</f>
        <v>10.833333333333336</v>
      </c>
      <c r="W344" s="35">
        <f>+IF(I344=0,"",'Ark1'!W1832)</f>
        <v>83.333333333333314</v>
      </c>
      <c r="X344" s="35">
        <f>+IF(I344=0,"",'Ark1'!X1832)</f>
        <v>100</v>
      </c>
      <c r="Y344" s="35">
        <f>+IF(I344=0,"",'Ark1'!Y1832)</f>
        <v>100</v>
      </c>
      <c r="Z344" s="35">
        <f>+IF(I344=0,"",'Ark1'!Z1832)</f>
        <v>58.33333333333335</v>
      </c>
      <c r="AA344" s="30">
        <f>+IF(I344=0,"",'Ark1'!AA1832)</f>
        <v>11.592694059430523</v>
      </c>
      <c r="AB344" s="28">
        <f>+IF(I344=0,"",'Ark1'!AC1832)</f>
        <v>2.0749832663314525</v>
      </c>
      <c r="AC344" s="35">
        <f>+IF(I344=0,"",'Ark1'!AE1832)</f>
        <v>6.8131905839867111</v>
      </c>
      <c r="AD344" s="30">
        <f t="shared" si="25"/>
        <v>3.5944444444444432</v>
      </c>
      <c r="AE344" s="30">
        <f t="shared" si="26"/>
        <v>1.3333333333333333</v>
      </c>
      <c r="AF344" s="221"/>
      <c r="AI344" s="30"/>
      <c r="AJ344" s="28"/>
      <c r="AM344" s="28"/>
      <c r="AN344" s="28"/>
      <c r="AO344" s="28"/>
      <c r="AQ344" s="28"/>
      <c r="AS344" s="28"/>
      <c r="AT344" s="28"/>
    </row>
    <row r="345" spans="1:60" ht="19.8">
      <c r="A345" s="221"/>
      <c r="B345" s="221"/>
      <c r="C345" s="221"/>
      <c r="D345" s="221"/>
      <c r="E345" s="221"/>
      <c r="F345" s="221"/>
      <c r="G345" s="221"/>
      <c r="H345" s="221"/>
      <c r="I345" s="372"/>
      <c r="J345" s="222"/>
      <c r="K345" s="222"/>
      <c r="L345" s="222"/>
      <c r="M345" s="222"/>
      <c r="N345" s="221"/>
      <c r="O345" s="221"/>
      <c r="P345" s="372"/>
      <c r="Q345" s="372"/>
      <c r="R345" s="237"/>
      <c r="S345" s="237"/>
      <c r="T345" s="237"/>
      <c r="U345" s="221"/>
      <c r="V345" s="221"/>
      <c r="W345" s="223"/>
      <c r="X345" s="223"/>
      <c r="Y345" s="223"/>
      <c r="Z345" s="223"/>
      <c r="AA345" s="223"/>
      <c r="AB345" s="221"/>
      <c r="AC345" s="223"/>
      <c r="AD345" s="223"/>
      <c r="AE345" s="223"/>
      <c r="AF345" s="221"/>
      <c r="AG345" s="224"/>
      <c r="AI345" s="30"/>
      <c r="AJ345" s="28"/>
      <c r="AK345" s="225"/>
      <c r="AL345" s="29"/>
      <c r="AP345" s="29"/>
      <c r="BH345" s="236"/>
    </row>
    <row r="346" spans="1:60" ht="21">
      <c r="A346" s="221"/>
      <c r="B346" s="221"/>
      <c r="C346" s="221"/>
      <c r="D346" s="270" t="str">
        <f>+D348</f>
        <v>E-</v>
      </c>
      <c r="E346" s="221"/>
      <c r="F346" s="221"/>
      <c r="G346" s="221"/>
      <c r="H346" s="221"/>
      <c r="I346" s="363">
        <f>SUM(I348:I372)</f>
        <v>215</v>
      </c>
      <c r="J346" s="267"/>
      <c r="K346" s="267"/>
      <c r="L346" s="267"/>
      <c r="M346" s="267"/>
      <c r="N346" s="269">
        <f>+Klasse!M22</f>
        <v>50.085116279069773</v>
      </c>
      <c r="O346" s="221"/>
      <c r="P346" s="528"/>
      <c r="Q346" s="528"/>
      <c r="R346" s="237"/>
      <c r="S346" s="237"/>
      <c r="T346" s="237"/>
      <c r="U346" s="221"/>
      <c r="V346" s="268"/>
      <c r="W346" s="223"/>
      <c r="X346" s="223"/>
      <c r="Y346" s="223"/>
      <c r="Z346" s="223"/>
      <c r="AA346" s="223"/>
      <c r="AB346" s="221"/>
      <c r="AC346" s="223"/>
      <c r="AD346" s="223"/>
      <c r="AE346" s="223"/>
      <c r="AF346" s="221"/>
      <c r="AG346" s="224"/>
      <c r="AI346" s="30"/>
      <c r="AJ346" s="28"/>
      <c r="AK346" s="225"/>
      <c r="AL346" s="29"/>
      <c r="AP346" s="29"/>
      <c r="BH346" s="236"/>
    </row>
    <row r="347" spans="1:60" ht="19.8">
      <c r="A347" s="659"/>
      <c r="B347" s="660"/>
      <c r="C347" s="659"/>
      <c r="D347" s="660"/>
      <c r="E347" s="659"/>
      <c r="F347" s="660"/>
      <c r="G347" s="221"/>
      <c r="H347" s="238"/>
      <c r="I347" s="372"/>
      <c r="J347" s="222"/>
      <c r="K347" s="222"/>
      <c r="L347" s="222"/>
      <c r="M347" s="222"/>
      <c r="N347" s="222"/>
      <c r="O347" s="222"/>
      <c r="P347" s="372"/>
      <c r="Q347" s="372"/>
      <c r="R347" s="237"/>
      <c r="S347" s="237"/>
      <c r="T347" s="237"/>
      <c r="U347" s="222"/>
      <c r="V347" s="238"/>
      <c r="W347" s="223"/>
      <c r="X347" s="223"/>
      <c r="Y347" s="223"/>
      <c r="Z347" s="223"/>
      <c r="AA347" s="239"/>
      <c r="AB347" s="221"/>
      <c r="AC347" s="239"/>
      <c r="AD347" s="239"/>
      <c r="AE347" s="237"/>
      <c r="AF347" s="221"/>
      <c r="AG347" s="224"/>
      <c r="AI347" s="30"/>
      <c r="AJ347" s="28"/>
      <c r="AK347" s="225"/>
      <c r="AL347" s="29"/>
      <c r="AP347" s="29"/>
      <c r="BH347" s="236"/>
    </row>
    <row r="348" spans="1:60">
      <c r="A348" s="221"/>
      <c r="B348" s="302">
        <f>+'Ark1'!C1833</f>
        <v>2024</v>
      </c>
      <c r="C348" s="240">
        <f>+'Ark1'!L1833</f>
        <v>13</v>
      </c>
      <c r="D348" s="240" t="str">
        <f>VLOOKUP(C348,Klasse!$C$10:$D$26,2)</f>
        <v>E-</v>
      </c>
      <c r="E348" s="240">
        <f>+'Ark1'!H1833</f>
        <v>1</v>
      </c>
      <c r="F348" s="240">
        <f>+'Ark1'!J1833</f>
        <v>103</v>
      </c>
      <c r="G348" s="240" t="str">
        <f>VLOOKUP(F348,RNR!$A$1:$B$25,2)</f>
        <v>Rudshøgda</v>
      </c>
      <c r="H348" s="240" t="str">
        <f>+IF(I348=0,"",'Ark1'!Q1833)</f>
        <v/>
      </c>
      <c r="I348" s="376">
        <f>+'Ark1'!R1833</f>
        <v>0</v>
      </c>
      <c r="J348" s="241" t="str">
        <f>+IF(I348=0,"",'Ark1'!AG1833)</f>
        <v/>
      </c>
      <c r="K348" s="241"/>
      <c r="L348" s="241" t="str">
        <f>+IF(I348=0,"",'Ark1'!AH1833)</f>
        <v/>
      </c>
      <c r="M348" s="241"/>
      <c r="N348" s="33" t="str">
        <f>+IF(I348=0,"",'Ark1'!U1833)</f>
        <v/>
      </c>
      <c r="O348" s="33"/>
      <c r="P348" s="391">
        <f>+'Ark1'!AJ1833</f>
        <v>0</v>
      </c>
      <c r="Q348" s="391"/>
      <c r="R348" s="272" t="str">
        <f>+IF(P348=0,"",'Ark1'!AK1833)</f>
        <v/>
      </c>
      <c r="S348" s="101"/>
      <c r="T348" s="272" t="str">
        <f>+IF(P348=0,"",'Ark1'!AL1833)</f>
        <v/>
      </c>
      <c r="U348" s="33"/>
      <c r="V348" s="242" t="str">
        <f>+IF(I348=0,"",'Ark1'!T1833)</f>
        <v/>
      </c>
      <c r="W348" s="243" t="str">
        <f>+IF(I348=0,"",'Ark1'!W1833)</f>
        <v/>
      </c>
      <c r="X348" s="243" t="str">
        <f>+IF(I348=0,"",'Ark1'!X1833)</f>
        <v/>
      </c>
      <c r="Y348" s="243" t="str">
        <f>+IF(I348=0,"",'Ark1'!Y1833)</f>
        <v/>
      </c>
      <c r="Z348" s="243" t="str">
        <f>+IF(I348=0,"",'Ark1'!Z1833)</f>
        <v/>
      </c>
      <c r="AA348" s="241" t="str">
        <f>+IF(I348=0,"",'Ark1'!AA1833)</f>
        <v/>
      </c>
      <c r="AB348" s="242" t="str">
        <f>+IF(I348=0,"",'Ark1'!AC1833)</f>
        <v/>
      </c>
      <c r="AC348" s="243" t="str">
        <f>+IF(I348=0,"",'Ark1'!AE1833)</f>
        <v/>
      </c>
      <c r="AD348" s="241" t="str">
        <f t="shared" ref="AD348:AD372" si="27">IF(I348=0,"",N348/C348)</f>
        <v/>
      </c>
      <c r="AE348" s="241" t="str">
        <f t="shared" ref="AE348:AE372" si="28">IF(I348=0,"",I348/H348)</f>
        <v/>
      </c>
      <c r="AF348" s="221"/>
      <c r="AI348" s="30"/>
      <c r="AJ348" s="28"/>
      <c r="AM348" s="28"/>
      <c r="AN348" s="28"/>
      <c r="AO348" s="28"/>
      <c r="AQ348" s="28"/>
    </row>
    <row r="349" spans="1:60">
      <c r="A349" s="221"/>
      <c r="B349" s="302">
        <f>+'Ark1'!C1834</f>
        <v>2024</v>
      </c>
      <c r="C349" s="240">
        <f>+'Ark1'!L1834</f>
        <v>13</v>
      </c>
      <c r="D349" s="240" t="str">
        <f>VLOOKUP(C349,Klasse!$C$10:$D$26,2)</f>
        <v>E-</v>
      </c>
      <c r="E349" s="240">
        <f>+'Ark1'!H1834</f>
        <v>2</v>
      </c>
      <c r="F349" s="240">
        <f>+'Ark1'!J1834</f>
        <v>106</v>
      </c>
      <c r="G349" s="240" t="str">
        <f>VLOOKUP(F349,RNR!$A$1:$B$25,2)</f>
        <v>Furuseth</v>
      </c>
      <c r="H349" s="240">
        <f>+IF(I349=0,"",'Ark1'!Q1834)</f>
        <v>4</v>
      </c>
      <c r="I349" s="376">
        <f>+'Ark1'!R1834</f>
        <v>4</v>
      </c>
      <c r="J349" s="241">
        <f>+IF(I349=0,"",'Ark1'!AG1834)</f>
        <v>1.0473946059177798E-2</v>
      </c>
      <c r="K349" s="241"/>
      <c r="L349" s="241">
        <f>+IF(I349=0,"",'Ark1'!AH1834)</f>
        <v>3.0940104506599796E-2</v>
      </c>
      <c r="M349" s="241"/>
      <c r="N349" s="33">
        <f>+IF(I349=0,"",'Ark1'!U1834)</f>
        <v>62.575000000000003</v>
      </c>
      <c r="O349" s="33"/>
      <c r="P349" s="391">
        <f>+'Ark1'!AJ1834</f>
        <v>4</v>
      </c>
      <c r="Q349" s="391"/>
      <c r="R349" s="272">
        <f>+IF(P349=0,"",'Ark1'!AK1834)</f>
        <v>122.47499999999999</v>
      </c>
      <c r="S349" s="101"/>
      <c r="T349" s="272">
        <f>+IF(P349=0,"",'Ark1'!AL1834)</f>
        <v>33.99305296990196</v>
      </c>
      <c r="U349" s="33"/>
      <c r="V349" s="242">
        <f>+IF(I349=0,"",'Ark1'!T1834)</f>
        <v>12.5</v>
      </c>
      <c r="W349" s="243">
        <f>+IF(I349=0,"",'Ark1'!W1834)</f>
        <v>100</v>
      </c>
      <c r="X349" s="243">
        <f>+IF(I349=0,"",'Ark1'!X1834)</f>
        <v>100</v>
      </c>
      <c r="Y349" s="243">
        <f>+IF(I349=0,"",'Ark1'!Y1834)</f>
        <v>100</v>
      </c>
      <c r="Z349" s="243">
        <f>+IF(I349=0,"",'Ark1'!Z1834)</f>
        <v>100</v>
      </c>
      <c r="AA349" s="241">
        <f>+IF(I349=0,"",'Ark1'!AA1834)</f>
        <v>6.6322601728219022</v>
      </c>
      <c r="AB349" s="242">
        <f>+IF(I349=0,"",'Ark1'!AC1834)</f>
        <v>0.8660254037844386</v>
      </c>
      <c r="AC349" s="243">
        <f>+IF(I349=0,"",'Ark1'!AE1834)</f>
        <v>76.38796549176125</v>
      </c>
      <c r="AD349" s="241">
        <f t="shared" si="27"/>
        <v>4.8134615384615387</v>
      </c>
      <c r="AE349" s="241">
        <f t="shared" si="28"/>
        <v>1</v>
      </c>
      <c r="AF349" s="221"/>
      <c r="AI349" s="30"/>
      <c r="AJ349" s="28"/>
      <c r="AM349" s="28"/>
      <c r="AN349" s="28"/>
      <c r="AO349" s="28"/>
      <c r="AQ349" s="28"/>
    </row>
    <row r="350" spans="1:60">
      <c r="A350" s="221"/>
      <c r="B350" s="302">
        <f>+'Ark1'!C1835</f>
        <v>2024</v>
      </c>
      <c r="C350" s="240">
        <f>+'Ark1'!L1835</f>
        <v>13</v>
      </c>
      <c r="D350" s="240" t="str">
        <f>VLOOKUP(C350,Klasse!$C$10:$D$26,2)</f>
        <v>E-</v>
      </c>
      <c r="E350" s="240">
        <f>+'Ark1'!H1835</f>
        <v>1</v>
      </c>
      <c r="F350" s="240">
        <f>+'Ark1'!J1835</f>
        <v>110</v>
      </c>
      <c r="G350" s="240" t="str">
        <f>VLOOKUP(F350,RNR!$A$1:$B$25,2)</f>
        <v>Gol</v>
      </c>
      <c r="H350" s="240">
        <f>+IF(I350=0,"",'Ark1'!Q1835)</f>
        <v>17</v>
      </c>
      <c r="I350" s="376">
        <f>+'Ark1'!R1835</f>
        <v>20</v>
      </c>
      <c r="J350" s="241">
        <f>+IF(I350=0,"",'Ark1'!AG1835)</f>
        <v>1.6721569152049229E-2</v>
      </c>
      <c r="K350" s="241"/>
      <c r="L350" s="241">
        <f>+IF(I350=0,"",'Ark1'!AH1835)</f>
        <v>4.023984110630472E-2</v>
      </c>
      <c r="M350" s="241"/>
      <c r="N350" s="33">
        <f>+IF(I350=0,"",'Ark1'!U1835)</f>
        <v>50.415000000000006</v>
      </c>
      <c r="O350" s="33"/>
      <c r="P350" s="391">
        <f>+'Ark1'!AJ1835</f>
        <v>20</v>
      </c>
      <c r="Q350" s="391"/>
      <c r="R350" s="272">
        <f>+IF(P350=0,"",'Ark1'!AK1835)</f>
        <v>113.72499999999998</v>
      </c>
      <c r="S350" s="101"/>
      <c r="T350" s="272">
        <f>+IF(P350=0,"",'Ark1'!AL1835)</f>
        <v>33.529300592651445</v>
      </c>
      <c r="U350" s="33"/>
      <c r="V350" s="242">
        <f>+IF(I350=0,"",'Ark1'!T1835)</f>
        <v>12.75</v>
      </c>
      <c r="W350" s="243">
        <f>+IF(I350=0,"",'Ark1'!W1835)</f>
        <v>90</v>
      </c>
      <c r="X350" s="243">
        <f>+IF(I350=0,"",'Ark1'!X1835)</f>
        <v>100</v>
      </c>
      <c r="Y350" s="243">
        <f>+IF(I350=0,"",'Ark1'!Y1835)</f>
        <v>90</v>
      </c>
      <c r="Z350" s="243">
        <f>+IF(I350=0,"",'Ark1'!Z1835)</f>
        <v>85</v>
      </c>
      <c r="AA350" s="241">
        <f>+IF(I350=0,"",'Ark1'!AA1835)</f>
        <v>11.136214572286177</v>
      </c>
      <c r="AB350" s="242">
        <f>+IF(I350=0,"",'Ark1'!AC1835)</f>
        <v>2.1418449990603898</v>
      </c>
      <c r="AC350" s="243">
        <f>+IF(I350=0,"",'Ark1'!AE1835)</f>
        <v>68.395601571198512</v>
      </c>
      <c r="AD350" s="241">
        <f t="shared" si="27"/>
        <v>3.8780769230769234</v>
      </c>
      <c r="AE350" s="241">
        <f t="shared" si="28"/>
        <v>1.1764705882352942</v>
      </c>
      <c r="AF350" s="221"/>
      <c r="AI350" s="30"/>
      <c r="AJ350" s="28"/>
      <c r="AM350" s="28"/>
      <c r="AN350" s="28"/>
      <c r="AO350" s="28"/>
      <c r="AQ350" s="28"/>
    </row>
    <row r="351" spans="1:60">
      <c r="A351" s="221"/>
      <c r="B351" s="302">
        <f>+'Ark1'!C1836</f>
        <v>2024</v>
      </c>
      <c r="C351" s="240">
        <f>+'Ark1'!L1836</f>
        <v>13</v>
      </c>
      <c r="D351" s="240" t="str">
        <f>VLOOKUP(C351,Klasse!$C$10:$D$26,2)</f>
        <v>E-</v>
      </c>
      <c r="E351" s="240">
        <f>+'Ark1'!H1836</f>
        <v>1</v>
      </c>
      <c r="F351" s="240">
        <f>+'Ark1'!J1836</f>
        <v>111</v>
      </c>
      <c r="G351" s="240" t="str">
        <f>VLOOKUP(F351,RNR!$A$1:$B$25,2)</f>
        <v>Forus</v>
      </c>
      <c r="H351" s="240">
        <f>+IF(I351=0,"",'Ark1'!Q1836)</f>
        <v>34</v>
      </c>
      <c r="I351" s="376">
        <f>+'Ark1'!R1836</f>
        <v>38</v>
      </c>
      <c r="J351" s="241">
        <f>+IF(I351=0,"",'Ark1'!AG1836)</f>
        <v>3.2103813595120205E-2</v>
      </c>
      <c r="K351" s="241"/>
      <c r="L351" s="241">
        <f>+IF(I351=0,"",'Ark1'!AH1836)</f>
        <v>7.912340124721938E-2</v>
      </c>
      <c r="M351" s="241"/>
      <c r="N351" s="33">
        <f>+IF(I351=0,"",'Ark1'!U1836)</f>
        <v>52.023684210526334</v>
      </c>
      <c r="O351" s="33"/>
      <c r="P351" s="391">
        <f>+'Ark1'!AJ1836</f>
        <v>38</v>
      </c>
      <c r="Q351" s="391"/>
      <c r="R351" s="272">
        <f>+IF(P351=0,"",'Ark1'!AK1836)</f>
        <v>113.05</v>
      </c>
      <c r="S351" s="101"/>
      <c r="T351" s="272">
        <f>+IF(P351=0,"",'Ark1'!AL1836)</f>
        <v>34.6420218218258</v>
      </c>
      <c r="U351" s="33"/>
      <c r="V351" s="242">
        <f>+IF(I351=0,"",'Ark1'!T1836)</f>
        <v>12.5</v>
      </c>
      <c r="W351" s="243">
        <f>+IF(I351=0,"",'Ark1'!W1836)</f>
        <v>86.842105263157904</v>
      </c>
      <c r="X351" s="243">
        <f>+IF(I351=0,"",'Ark1'!X1836)</f>
        <v>100</v>
      </c>
      <c r="Y351" s="243">
        <f>+IF(I351=0,"",'Ark1'!Y1836)</f>
        <v>89.473684210526301</v>
      </c>
      <c r="Z351" s="243">
        <f>+IF(I351=0,"",'Ark1'!Z1836)</f>
        <v>86.842105263157904</v>
      </c>
      <c r="AA351" s="241">
        <f>+IF(I351=0,"",'Ark1'!AA1836)</f>
        <v>14.626875663987526</v>
      </c>
      <c r="AB351" s="242">
        <f>+IF(I351=0,"",'Ark1'!AC1836)</f>
        <v>2.4682190468347609</v>
      </c>
      <c r="AC351" s="243">
        <f>+IF(I351=0,"",'Ark1'!AE1836)</f>
        <v>66.029410959146901</v>
      </c>
      <c r="AD351" s="241">
        <f t="shared" si="27"/>
        <v>4.0018218623481792</v>
      </c>
      <c r="AE351" s="241">
        <f t="shared" si="28"/>
        <v>1.1176470588235294</v>
      </c>
      <c r="AF351" s="221"/>
      <c r="AI351" s="30"/>
      <c r="AJ351" s="28"/>
      <c r="AM351" s="28"/>
      <c r="AN351" s="28"/>
      <c r="AO351" s="28"/>
      <c r="AQ351" s="28"/>
    </row>
    <row r="352" spans="1:60">
      <c r="A352" s="221"/>
      <c r="B352" s="302">
        <f>+'Ark1'!C1837</f>
        <v>2024</v>
      </c>
      <c r="C352" s="240">
        <f>+'Ark1'!L1837</f>
        <v>13</v>
      </c>
      <c r="D352" s="240" t="str">
        <f>VLOOKUP(C352,Klasse!$C$10:$D$26,2)</f>
        <v>E-</v>
      </c>
      <c r="E352" s="240">
        <f>+'Ark1'!H1837</f>
        <v>1</v>
      </c>
      <c r="F352" s="240">
        <f>+'Ark1'!J1837</f>
        <v>116</v>
      </c>
      <c r="G352" s="240" t="str">
        <f>VLOOKUP(F352,RNR!$A$1:$B$25,2)</f>
        <v>Sandeid</v>
      </c>
      <c r="H352" s="240">
        <f>+IF(I352=0,"",'Ark1'!Q1837)</f>
        <v>20</v>
      </c>
      <c r="I352" s="376">
        <f>+'Ark1'!R1837</f>
        <v>24</v>
      </c>
      <c r="J352" s="241">
        <f>+IF(I352=0,"",'Ark1'!AG1837)</f>
        <v>2.8374496057127323E-2</v>
      </c>
      <c r="K352" s="241"/>
      <c r="L352" s="241">
        <f>+IF(I352=0,"",'Ark1'!AH1837)</f>
        <v>7.4122912244078368E-2</v>
      </c>
      <c r="M352" s="241"/>
      <c r="N352" s="33">
        <f>+IF(I352=0,"",'Ark1'!U1837)</f>
        <v>50.9</v>
      </c>
      <c r="O352" s="33"/>
      <c r="P352" s="391">
        <f>+'Ark1'!AJ1837</f>
        <v>20</v>
      </c>
      <c r="Q352" s="391"/>
      <c r="R352" s="272">
        <f>+IF(P352=0,"",'Ark1'!AK1837)</f>
        <v>112.91999999999997</v>
      </c>
      <c r="S352" s="101"/>
      <c r="T352" s="272">
        <f>+IF(P352=0,"",'Ark1'!AL1837)</f>
        <v>35.205400994487881</v>
      </c>
      <c r="U352" s="33"/>
      <c r="V352" s="242">
        <f>+IF(I352=0,"",'Ark1'!T1837)</f>
        <v>12.916666666666664</v>
      </c>
      <c r="W352" s="243">
        <f>+IF(I352=0,"",'Ark1'!W1837)</f>
        <v>91.666666666666686</v>
      </c>
      <c r="X352" s="243">
        <f>+IF(I352=0,"",'Ark1'!X1837)</f>
        <v>100</v>
      </c>
      <c r="Y352" s="243">
        <f>+IF(I352=0,"",'Ark1'!Y1837)</f>
        <v>100</v>
      </c>
      <c r="Z352" s="243">
        <f>+IF(I352=0,"",'Ark1'!Z1837)</f>
        <v>91.666666666666686</v>
      </c>
      <c r="AA352" s="241">
        <f>+IF(I352=0,"",'Ark1'!AA1837)</f>
        <v>8.5468805225454609</v>
      </c>
      <c r="AB352" s="242">
        <f>+IF(I352=0,"",'Ark1'!AC1837)</f>
        <v>2.6601482832520631</v>
      </c>
      <c r="AC352" s="243">
        <f>+IF(I352=0,"",'Ark1'!AE1837)</f>
        <v>19.884057829812377</v>
      </c>
      <c r="AD352" s="241">
        <f t="shared" si="27"/>
        <v>3.9153846153846152</v>
      </c>
      <c r="AE352" s="241">
        <f t="shared" si="28"/>
        <v>1.2</v>
      </c>
      <c r="AF352" s="221"/>
      <c r="AI352" s="30"/>
      <c r="AJ352" s="28"/>
      <c r="AM352" s="28"/>
      <c r="AN352" s="28"/>
      <c r="AO352" s="28"/>
      <c r="AQ352" s="28"/>
    </row>
    <row r="353" spans="1:43">
      <c r="A353" s="221"/>
      <c r="B353" s="302">
        <f>+'Ark1'!C1838</f>
        <v>2024</v>
      </c>
      <c r="C353" s="240">
        <f>+'Ark1'!L1838</f>
        <v>13</v>
      </c>
      <c r="D353" s="240" t="str">
        <f>VLOOKUP(C353,Klasse!$C$10:$D$26,2)</f>
        <v>E-</v>
      </c>
      <c r="E353" s="240">
        <f>+'Ark1'!H1838</f>
        <v>2</v>
      </c>
      <c r="F353" s="240">
        <f>+'Ark1'!J1838</f>
        <v>117</v>
      </c>
      <c r="G353" s="240" t="str">
        <f>VLOOKUP(F353,RNR!$A$1:$B$25,2)</f>
        <v>Jæren</v>
      </c>
      <c r="H353" s="240">
        <f>+IF(I353=0,"",'Ark1'!Q1838)</f>
        <v>20</v>
      </c>
      <c r="I353" s="376">
        <f>+'Ark1'!R1838</f>
        <v>29</v>
      </c>
      <c r="J353" s="241">
        <f>+IF(I353=0,"",'Ark1'!AG1838)</f>
        <v>4.8986486486486486E-2</v>
      </c>
      <c r="K353" s="241"/>
      <c r="L353" s="241">
        <f>+IF(I353=0,"",'Ark1'!AH1838)</f>
        <v>0.1197559372313705</v>
      </c>
      <c r="M353" s="241"/>
      <c r="N353" s="33">
        <f>+IF(I353=0,"",'Ark1'!U1838)</f>
        <v>49</v>
      </c>
      <c r="O353" s="33"/>
      <c r="P353" s="391">
        <f>+'Ark1'!AJ1838</f>
        <v>29</v>
      </c>
      <c r="Q353" s="391"/>
      <c r="R353" s="272">
        <f>+IF(P353=0,"",'Ark1'!AK1838)</f>
        <v>111.38275862068969</v>
      </c>
      <c r="S353" s="101"/>
      <c r="T353" s="272">
        <f>+IF(P353=0,"",'Ark1'!AL1838)</f>
        <v>34.68557332924415</v>
      </c>
      <c r="U353" s="33"/>
      <c r="V353" s="242">
        <f>+IF(I353=0,"",'Ark1'!T1838)</f>
        <v>13.344827586206897</v>
      </c>
      <c r="W353" s="243">
        <f>+IF(I353=0,"",'Ark1'!W1838)</f>
        <v>89.65517241379311</v>
      </c>
      <c r="X353" s="243">
        <f>+IF(I353=0,"",'Ark1'!X1838)</f>
        <v>100</v>
      </c>
      <c r="Y353" s="243">
        <f>+IF(I353=0,"",'Ark1'!Y1838)</f>
        <v>93.10344827586205</v>
      </c>
      <c r="Z353" s="243">
        <f>+IF(I353=0,"",'Ark1'!Z1838)</f>
        <v>86.206896551724128</v>
      </c>
      <c r="AA353" s="241">
        <f>+IF(I353=0,"",'Ark1'!AA1838)</f>
        <v>11.792575104115603</v>
      </c>
      <c r="AB353" s="242">
        <f>+IF(I353=0,"",'Ark1'!AC1838)</f>
        <v>2.5363000756459719</v>
      </c>
      <c r="AC353" s="243">
        <f>+IF(I353=0,"",'Ark1'!AE1838)</f>
        <v>70.33860349899669</v>
      </c>
      <c r="AD353" s="241">
        <f t="shared" si="27"/>
        <v>3.7692307692307692</v>
      </c>
      <c r="AE353" s="241">
        <f t="shared" si="28"/>
        <v>1.45</v>
      </c>
      <c r="AF353" s="221"/>
      <c r="AI353" s="30"/>
      <c r="AJ353" s="28"/>
      <c r="AM353" s="28"/>
      <c r="AN353" s="28"/>
      <c r="AO353" s="28"/>
      <c r="AQ353" s="28"/>
    </row>
    <row r="354" spans="1:43">
      <c r="A354" s="221"/>
      <c r="B354" s="302">
        <f>+'Ark1'!C1839</f>
        <v>2024</v>
      </c>
      <c r="C354" s="240">
        <f>+'Ark1'!L1839</f>
        <v>13</v>
      </c>
      <c r="D354" s="240" t="str">
        <f>VLOOKUP(C354,Klasse!$C$10:$D$26,2)</f>
        <v>E-</v>
      </c>
      <c r="E354" s="240">
        <f>+'Ark1'!H1839</f>
        <v>1</v>
      </c>
      <c r="F354" s="240">
        <f>+'Ark1'!J1839</f>
        <v>134</v>
      </c>
      <c r="G354" s="240" t="str">
        <f>VLOOKUP(F354,RNR!$A$1:$B$25,2)</f>
        <v>Førde</v>
      </c>
      <c r="H354" s="240">
        <f>+IF(I354=0,"",'Ark1'!Q1839)</f>
        <v>18</v>
      </c>
      <c r="I354" s="376">
        <f>+'Ark1'!R1839</f>
        <v>19</v>
      </c>
      <c r="J354" s="241">
        <f>+IF(I354=0,"",'Ark1'!AG1839)</f>
        <v>1.6357594228352011E-2</v>
      </c>
      <c r="K354" s="241"/>
      <c r="L354" s="241">
        <f>+IF(I354=0,"",'Ark1'!AH1839)</f>
        <v>4.4309797166884851E-2</v>
      </c>
      <c r="M354" s="241"/>
      <c r="N354" s="33">
        <f>+IF(I354=0,"",'Ark1'!U1839)</f>
        <v>53.321052631578944</v>
      </c>
      <c r="O354" s="33"/>
      <c r="P354" s="391">
        <f>+'Ark1'!AJ1839</f>
        <v>18</v>
      </c>
      <c r="Q354" s="391"/>
      <c r="R354" s="272">
        <f>+IF(P354=0,"",'Ark1'!AK1839)</f>
        <v>115.82222222222222</v>
      </c>
      <c r="S354" s="101"/>
      <c r="T354" s="272">
        <f>+IF(P354=0,"",'Ark1'!AL1839)</f>
        <v>33.90964281480484</v>
      </c>
      <c r="U354" s="33"/>
      <c r="V354" s="242">
        <f>+IF(I354=0,"",'Ark1'!T1839)</f>
        <v>13.210526315789476</v>
      </c>
      <c r="W354" s="243">
        <f>+IF(I354=0,"",'Ark1'!W1839)</f>
        <v>100</v>
      </c>
      <c r="X354" s="243">
        <f>+IF(I354=0,"",'Ark1'!X1839)</f>
        <v>100</v>
      </c>
      <c r="Y354" s="243">
        <f>+IF(I354=0,"",'Ark1'!Y1839)</f>
        <v>100</v>
      </c>
      <c r="Z354" s="243">
        <f>+IF(I354=0,"",'Ark1'!Z1839)</f>
        <v>100</v>
      </c>
      <c r="AA354" s="241">
        <f>+IF(I354=0,"",'Ark1'!AA1839)</f>
        <v>5.6868804645678477</v>
      </c>
      <c r="AB354" s="242">
        <f>+IF(I354=0,"",'Ark1'!AC1839)</f>
        <v>1.3210421471590577</v>
      </c>
      <c r="AC354" s="243">
        <f>+IF(I354=0,"",'Ark1'!AE1839)</f>
        <v>9.0484998393942568</v>
      </c>
      <c r="AD354" s="241">
        <f t="shared" si="27"/>
        <v>4.1016194331983806</v>
      </c>
      <c r="AE354" s="241">
        <f t="shared" si="28"/>
        <v>1.0555555555555556</v>
      </c>
      <c r="AF354" s="221"/>
      <c r="AI354" s="30"/>
      <c r="AJ354" s="28"/>
      <c r="AM354" s="28"/>
      <c r="AN354" s="28"/>
      <c r="AO354" s="28"/>
      <c r="AQ354" s="28"/>
    </row>
    <row r="355" spans="1:43">
      <c r="A355" s="221"/>
      <c r="B355" s="302">
        <f>+'Ark1'!C1840</f>
        <v>2024</v>
      </c>
      <c r="C355" s="240">
        <f>+'Ark1'!L1840</f>
        <v>13</v>
      </c>
      <c r="D355" s="240" t="str">
        <f>VLOOKUP(C355,Klasse!$C$10:$D$26,2)</f>
        <v>E-</v>
      </c>
      <c r="E355" s="240">
        <f>+'Ark1'!H1840</f>
        <v>2</v>
      </c>
      <c r="F355" s="240">
        <f>+'Ark1'!J1840</f>
        <v>141</v>
      </c>
      <c r="G355" s="240" t="str">
        <f>VLOOKUP(F355,RNR!$A$1:$B$25,2)</f>
        <v>Ølen</v>
      </c>
      <c r="H355" s="240">
        <f>+IF(I355=0,"",'Ark1'!Q1840)</f>
        <v>13</v>
      </c>
      <c r="I355" s="376">
        <f>+'Ark1'!R1840</f>
        <v>19</v>
      </c>
      <c r="J355" s="241">
        <f>+IF(I355=0,"",'Ark1'!AG1840)</f>
        <v>1.6926654135003431E-2</v>
      </c>
      <c r="K355" s="241"/>
      <c r="L355" s="241">
        <f>+IF(I355=0,"",'Ark1'!AH1840)</f>
        <v>4.9650661985561527E-2</v>
      </c>
      <c r="M355" s="241"/>
      <c r="N355" s="33">
        <f>+IF(I355=0,"",'Ark1'!U1840)</f>
        <v>54.289473684210542</v>
      </c>
      <c r="O355" s="33"/>
      <c r="P355" s="391">
        <f>+'Ark1'!AJ1840</f>
        <v>19</v>
      </c>
      <c r="Q355" s="391"/>
      <c r="R355" s="272">
        <f>+IF(P355=0,"",'Ark1'!AK1840)</f>
        <v>115.3105263157895</v>
      </c>
      <c r="S355" s="101"/>
      <c r="T355" s="272">
        <f>+IF(P355=0,"",'Ark1'!AL1840)</f>
        <v>34.553662468596919</v>
      </c>
      <c r="U355" s="33"/>
      <c r="V355" s="242">
        <f>+IF(I355=0,"",'Ark1'!T1840)</f>
        <v>12.315789473684211</v>
      </c>
      <c r="W355" s="243">
        <f>+IF(I355=0,"",'Ark1'!W1840)</f>
        <v>84.210526315789508</v>
      </c>
      <c r="X355" s="243">
        <f>+IF(I355=0,"",'Ark1'!X1840)</f>
        <v>100</v>
      </c>
      <c r="Y355" s="243">
        <f>+IF(I355=0,"",'Ark1'!Y1840)</f>
        <v>94.736842105263179</v>
      </c>
      <c r="Z355" s="243">
        <f>+IF(I355=0,"",'Ark1'!Z1840)</f>
        <v>84.210526315789508</v>
      </c>
      <c r="AA355" s="241">
        <f>+IF(I355=0,"",'Ark1'!AA1840)</f>
        <v>13.966911828990012</v>
      </c>
      <c r="AB355" s="242">
        <f>+IF(I355=0,"",'Ark1'!AC1840)</f>
        <v>2.2017369119317811</v>
      </c>
      <c r="AC355" s="243">
        <f>+IF(I355=0,"",'Ark1'!AE1840)</f>
        <v>22.671261612742313</v>
      </c>
      <c r="AD355" s="241">
        <f t="shared" si="27"/>
        <v>4.176113360323888</v>
      </c>
      <c r="AE355" s="241">
        <f t="shared" si="28"/>
        <v>1.4615384615384615</v>
      </c>
      <c r="AF355" s="221"/>
      <c r="AI355" s="30"/>
      <c r="AJ355" s="28"/>
      <c r="AM355" s="28"/>
      <c r="AN355" s="28"/>
      <c r="AO355" s="28"/>
      <c r="AQ355" s="28"/>
    </row>
    <row r="356" spans="1:43">
      <c r="A356" s="221"/>
      <c r="B356" s="302">
        <f>+'Ark1'!C1841</f>
        <v>2024</v>
      </c>
      <c r="C356" s="240">
        <f>+'Ark1'!L1841</f>
        <v>13</v>
      </c>
      <c r="D356" s="240" t="str">
        <f>VLOOKUP(C356,Klasse!$C$10:$D$26,2)</f>
        <v>E-</v>
      </c>
      <c r="E356" s="240">
        <f>+'Ark1'!H1841</f>
        <v>2</v>
      </c>
      <c r="F356" s="240">
        <f>+'Ark1'!J1841</f>
        <v>143</v>
      </c>
      <c r="G356" s="240" t="str">
        <f>VLOOKUP(F356,RNR!$A$1:$B$25,2)</f>
        <v>Nordfjord</v>
      </c>
      <c r="H356" s="240" t="str">
        <f>+IF(I356=0,"",'Ark1'!Q1841)</f>
        <v/>
      </c>
      <c r="I356" s="376">
        <f>+'Ark1'!R1841</f>
        <v>0</v>
      </c>
      <c r="J356" s="241" t="str">
        <f>+IF(I356=0,"",'Ark1'!AG1841)</f>
        <v/>
      </c>
      <c r="K356" s="241"/>
      <c r="L356" s="241" t="str">
        <f>+IF(I356=0,"",'Ark1'!AH1841)</f>
        <v/>
      </c>
      <c r="M356" s="241"/>
      <c r="N356" s="33" t="str">
        <f>+IF(I356=0,"",'Ark1'!U1841)</f>
        <v/>
      </c>
      <c r="O356" s="33"/>
      <c r="P356" s="391">
        <f>+'Ark1'!AJ1841</f>
        <v>0</v>
      </c>
      <c r="Q356" s="391"/>
      <c r="R356" s="272" t="str">
        <f>+IF(P356=0,"",'Ark1'!AK1841)</f>
        <v/>
      </c>
      <c r="S356" s="101"/>
      <c r="T356" s="272" t="str">
        <f>+IF(P356=0,"",'Ark1'!AL1841)</f>
        <v/>
      </c>
      <c r="U356" s="33"/>
      <c r="V356" s="242" t="str">
        <f>+IF(I356=0,"",'Ark1'!T1841)</f>
        <v/>
      </c>
      <c r="W356" s="243" t="str">
        <f>+IF(I356=0,"",'Ark1'!W1841)</f>
        <v/>
      </c>
      <c r="X356" s="243" t="str">
        <f>+IF(I356=0,"",'Ark1'!X1841)</f>
        <v/>
      </c>
      <c r="Y356" s="243" t="str">
        <f>+IF(I356=0,"",'Ark1'!Y1841)</f>
        <v/>
      </c>
      <c r="Z356" s="243" t="str">
        <f>+IF(I356=0,"",'Ark1'!Z1841)</f>
        <v/>
      </c>
      <c r="AA356" s="241" t="str">
        <f>+IF(I356=0,"",'Ark1'!AA1841)</f>
        <v/>
      </c>
      <c r="AB356" s="242" t="str">
        <f>+IF(I356=0,"",'Ark1'!AC1841)</f>
        <v/>
      </c>
      <c r="AC356" s="243" t="str">
        <f>+IF(I356=0,"",'Ark1'!AE1841)</f>
        <v/>
      </c>
      <c r="AD356" s="241" t="str">
        <f t="shared" si="27"/>
        <v/>
      </c>
      <c r="AE356" s="241" t="str">
        <f t="shared" si="28"/>
        <v/>
      </c>
      <c r="AF356" s="221"/>
      <c r="AI356" s="30"/>
      <c r="AJ356" s="28"/>
      <c r="AM356" s="28"/>
      <c r="AN356" s="28"/>
      <c r="AO356" s="28"/>
      <c r="AQ356" s="28"/>
    </row>
    <row r="357" spans="1:43">
      <c r="A357" s="221"/>
      <c r="B357" s="302">
        <f>+'Ark1'!C1842</f>
        <v>2024</v>
      </c>
      <c r="C357" s="240">
        <f>+'Ark1'!L1842</f>
        <v>13</v>
      </c>
      <c r="D357" s="240" t="str">
        <f>VLOOKUP(C357,Klasse!$C$10:$D$26,2)</f>
        <v>E-</v>
      </c>
      <c r="E357" s="240">
        <f>+'Ark1'!H1842</f>
        <v>2</v>
      </c>
      <c r="F357" s="240">
        <f>+'Ark1'!J1842</f>
        <v>147</v>
      </c>
      <c r="G357" s="240" t="str">
        <f>VLOOKUP(F357,RNR!$A$1:$B$25,2)</f>
        <v>Midt-Norge</v>
      </c>
      <c r="H357" s="240">
        <f>+IF(I357=0,"",'Ark1'!Q1842)</f>
        <v>1</v>
      </c>
      <c r="I357" s="376">
        <f>+'Ark1'!R1842</f>
        <v>1</v>
      </c>
      <c r="J357" s="241">
        <f>+IF(I357=0,"",'Ark1'!AG1842)</f>
        <v>5.8431693350473298E-3</v>
      </c>
      <c r="K357" s="241"/>
      <c r="L357" s="241">
        <f>+IF(I357=0,"",'Ark1'!AH1842)</f>
        <v>1.1187198330099424E-2</v>
      </c>
      <c r="M357" s="241"/>
      <c r="N357" s="33">
        <f>+IF(I357=0,"",'Ark1'!U1842)</f>
        <v>33.1</v>
      </c>
      <c r="O357" s="33"/>
      <c r="P357" s="391">
        <f>+'Ark1'!AJ1842</f>
        <v>1</v>
      </c>
      <c r="Q357" s="391"/>
      <c r="R357" s="272">
        <f>+IF(P357=0,"",'Ark1'!AK1842)</f>
        <v>102.3</v>
      </c>
      <c r="S357" s="101"/>
      <c r="T357" s="272">
        <f>+IF(P357=0,"",'Ark1'!AL1842)</f>
        <v>30.917266723410407</v>
      </c>
      <c r="U357" s="33"/>
      <c r="V357" s="242">
        <f>+IF(I357=0,"",'Ark1'!T1842)</f>
        <v>7</v>
      </c>
      <c r="W357" s="243">
        <f>+IF(I357=0,"",'Ark1'!W1842)</f>
        <v>0</v>
      </c>
      <c r="X357" s="243">
        <f>+IF(I357=0,"",'Ark1'!X1842)</f>
        <v>100</v>
      </c>
      <c r="Y357" s="243">
        <f>+IF(I357=0,"",'Ark1'!Y1842)</f>
        <v>100</v>
      </c>
      <c r="Z357" s="243">
        <f>+IF(I357=0,"",'Ark1'!Z1842)</f>
        <v>0</v>
      </c>
      <c r="AA357" s="241">
        <f>+IF(I357=0,"",'Ark1'!AA1842)</f>
        <v>0</v>
      </c>
      <c r="AB357" s="242">
        <f>+IF(I357=0,"",'Ark1'!AC1842)</f>
        <v>0</v>
      </c>
      <c r="AC357" s="243">
        <f>+IF(I357=0,"",'Ark1'!AE1842)</f>
        <v>0</v>
      </c>
      <c r="AD357" s="241">
        <f t="shared" si="27"/>
        <v>2.5461538461538464</v>
      </c>
      <c r="AE357" s="241">
        <f t="shared" si="28"/>
        <v>1</v>
      </c>
      <c r="AF357" s="221"/>
      <c r="AI357" s="30"/>
      <c r="AJ357" s="28"/>
      <c r="AM357" s="28"/>
      <c r="AN357" s="28"/>
      <c r="AO357" s="28"/>
      <c r="AQ357" s="28"/>
    </row>
    <row r="358" spans="1:43">
      <c r="A358" s="221"/>
      <c r="B358" s="302">
        <f>+'Ark1'!C1843</f>
        <v>2024</v>
      </c>
      <c r="C358" s="240">
        <f>+'Ark1'!L1843</f>
        <v>13</v>
      </c>
      <c r="D358" s="240" t="str">
        <f>VLOOKUP(C358,Klasse!$C$10:$D$26,2)</f>
        <v>E-</v>
      </c>
      <c r="E358" s="240">
        <f>+'Ark1'!H1843</f>
        <v>1</v>
      </c>
      <c r="F358" s="240">
        <f>+'Ark1'!J1843</f>
        <v>155</v>
      </c>
      <c r="G358" s="240" t="str">
        <f>VLOOKUP(F358,RNR!$A$1:$B$25,2)</f>
        <v>Målselv</v>
      </c>
      <c r="H358" s="240">
        <f>+IF(I358=0,"",'Ark1'!Q1843)</f>
        <v>18</v>
      </c>
      <c r="I358" s="376">
        <f>+'Ark1'!R1843</f>
        <v>31</v>
      </c>
      <c r="J358" s="241">
        <f>+IF(I358=0,"",'Ark1'!AG1843)</f>
        <v>5.5706302000035936E-2</v>
      </c>
      <c r="K358" s="241"/>
      <c r="L358" s="241">
        <f>+IF(I358=0,"",'Ark1'!AH1843)</f>
        <v>9.8362641709321408E-2</v>
      </c>
      <c r="M358" s="241"/>
      <c r="N358" s="33">
        <f>+IF(I358=0,"",'Ark1'!U1843)</f>
        <v>39.025806451612894</v>
      </c>
      <c r="O358" s="33"/>
      <c r="P358" s="391">
        <f>+'Ark1'!AJ1843</f>
        <v>31</v>
      </c>
      <c r="Q358" s="391"/>
      <c r="R358" s="272">
        <f>+IF(P358=0,"",'Ark1'!AK1843)</f>
        <v>104.39999999999998</v>
      </c>
      <c r="S358" s="101"/>
      <c r="T358" s="272">
        <f>+IF(P358=0,"",'Ark1'!AL1843)</f>
        <v>32.945964011988522</v>
      </c>
      <c r="U358" s="33"/>
      <c r="V358" s="242">
        <f>+IF(I358=0,"",'Ark1'!T1843)</f>
        <v>8.67741935483871</v>
      </c>
      <c r="W358" s="243">
        <f>+IF(I358=0,"",'Ark1'!W1843)</f>
        <v>48.387096774193559</v>
      </c>
      <c r="X358" s="243">
        <f>+IF(I358=0,"",'Ark1'!X1843)</f>
        <v>100</v>
      </c>
      <c r="Y358" s="243">
        <f>+IF(I358=0,"",'Ark1'!Y1843)</f>
        <v>87.096774193548399</v>
      </c>
      <c r="Z358" s="243">
        <f>+IF(I358=0,"",'Ark1'!Z1843)</f>
        <v>45.161290322580641</v>
      </c>
      <c r="AA358" s="241">
        <f>+IF(I358=0,"",'Ark1'!AA1843)</f>
        <v>13.370332293550485</v>
      </c>
      <c r="AB358" s="242">
        <f>+IF(I358=0,"",'Ark1'!AC1843)</f>
        <v>3.9052247613991096</v>
      </c>
      <c r="AC358" s="243">
        <f>+IF(I358=0,"",'Ark1'!AE1843)</f>
        <v>87.484503732947374</v>
      </c>
      <c r="AD358" s="241">
        <f t="shared" si="27"/>
        <v>3.0019851116625302</v>
      </c>
      <c r="AE358" s="241">
        <f t="shared" si="28"/>
        <v>1.7222222222222223</v>
      </c>
      <c r="AF358" s="221"/>
      <c r="AI358" s="30"/>
      <c r="AJ358" s="28"/>
      <c r="AM358" s="28"/>
      <c r="AN358" s="28"/>
      <c r="AO358" s="28"/>
      <c r="AQ358" s="28"/>
    </row>
    <row r="359" spans="1:43">
      <c r="A359" s="221"/>
      <c r="B359" s="302">
        <f>+'Ark1'!C1844</f>
        <v>2024</v>
      </c>
      <c r="C359" s="240">
        <f>+'Ark1'!L1844</f>
        <v>13</v>
      </c>
      <c r="D359" s="240" t="str">
        <f>VLOOKUP(C359,Klasse!$C$10:$D$26,2)</f>
        <v>E-</v>
      </c>
      <c r="E359" s="240">
        <f>+'Ark1'!H1844</f>
        <v>2</v>
      </c>
      <c r="F359" s="240">
        <f>+'Ark1'!J1844</f>
        <v>160</v>
      </c>
      <c r="G359" s="240" t="str">
        <f>VLOOKUP(F359,RNR!$A$1:$B$25,2)</f>
        <v>Oslo</v>
      </c>
      <c r="H359" s="240">
        <f>+IF(I359=0,"",'Ark1'!Q1844)</f>
        <v>3</v>
      </c>
      <c r="I359" s="376">
        <f>+'Ark1'!R1844</f>
        <v>4</v>
      </c>
      <c r="J359" s="241">
        <f>+IF(I359=0,"",'Ark1'!AG1844)</f>
        <v>1.0564682267180816E-2</v>
      </c>
      <c r="K359" s="241"/>
      <c r="L359" s="241">
        <f>+IF(I359=0,"",'Ark1'!AH1844)</f>
        <v>2.5855102306739805E-2</v>
      </c>
      <c r="M359" s="241"/>
      <c r="N359" s="33">
        <f>+IF(I359=0,"",'Ark1'!U1844)</f>
        <v>50.35</v>
      </c>
      <c r="O359" s="33"/>
      <c r="P359" s="391">
        <f>+'Ark1'!AJ1844</f>
        <v>4</v>
      </c>
      <c r="Q359" s="391"/>
      <c r="R359" s="272">
        <f>+IF(P359=0,"",'Ark1'!AK1844)</f>
        <v>112.8</v>
      </c>
      <c r="S359" s="101"/>
      <c r="T359" s="272">
        <f>+IF(P359=0,"",'Ark1'!AL1844)</f>
        <v>34.798613969939467</v>
      </c>
      <c r="U359" s="33"/>
      <c r="V359" s="242">
        <f>+IF(I359=0,"",'Ark1'!T1844)</f>
        <v>14.25</v>
      </c>
      <c r="W359" s="243">
        <f>+IF(I359=0,"",'Ark1'!W1844)</f>
        <v>100</v>
      </c>
      <c r="X359" s="243">
        <f>+IF(I359=0,"",'Ark1'!X1844)</f>
        <v>100</v>
      </c>
      <c r="Y359" s="243">
        <f>+IF(I359=0,"",'Ark1'!Y1844)</f>
        <v>100</v>
      </c>
      <c r="Z359" s="243">
        <f>+IF(I359=0,"",'Ark1'!Z1844)</f>
        <v>75</v>
      </c>
      <c r="AA359" s="241">
        <f>+IF(I359=0,"",'Ark1'!AA1844)</f>
        <v>8.7642740714790808</v>
      </c>
      <c r="AB359" s="242">
        <f>+IF(I359=0,"",'Ark1'!AC1844)</f>
        <v>0.4330127018922193</v>
      </c>
      <c r="AC359" s="243">
        <f>+IF(I359=0,"",'Ark1'!AE1844)</f>
        <v>-39.195877190302127</v>
      </c>
      <c r="AD359" s="241">
        <f t="shared" si="27"/>
        <v>3.8730769230769231</v>
      </c>
      <c r="AE359" s="241">
        <f t="shared" si="28"/>
        <v>1.3333333333333333</v>
      </c>
      <c r="AF359" s="221"/>
      <c r="AI359" s="30"/>
      <c r="AJ359" s="28"/>
      <c r="AM359" s="28"/>
      <c r="AN359" s="28"/>
      <c r="AO359" s="28"/>
      <c r="AQ359" s="28"/>
    </row>
    <row r="360" spans="1:43">
      <c r="A360" s="221"/>
      <c r="B360" s="302">
        <f>+'Ark1'!C1845</f>
        <v>2024</v>
      </c>
      <c r="C360" s="240">
        <f>+'Ark1'!L1845</f>
        <v>13</v>
      </c>
      <c r="D360" s="240" t="str">
        <f>VLOOKUP(C360,Klasse!$C$10:$D$26,2)</f>
        <v>E-</v>
      </c>
      <c r="E360" s="240">
        <f>+'Ark1'!H1845</f>
        <v>1</v>
      </c>
      <c r="F360" s="240">
        <f>+'Ark1'!J1845</f>
        <v>171</v>
      </c>
      <c r="G360" s="240" t="str">
        <f>VLOOKUP(F360,RNR!$A$1:$B$25,2)</f>
        <v>Prima</v>
      </c>
      <c r="H360" s="240">
        <f>+IF(I360=0,"",'Ark1'!Q1845)</f>
        <v>3</v>
      </c>
      <c r="I360" s="376">
        <f>+'Ark1'!R1845</f>
        <v>6</v>
      </c>
      <c r="J360" s="241">
        <f>+IF(I360=0,"",'Ark1'!AG1845)</f>
        <v>2.6508792082707441E-2</v>
      </c>
      <c r="K360" s="241"/>
      <c r="L360" s="241">
        <f>+IF(I360=0,"",'Ark1'!AH1845)</f>
        <v>7.1751222232829745E-2</v>
      </c>
      <c r="M360" s="241"/>
      <c r="N360" s="33">
        <f>+IF(I360=0,"",'Ark1'!U1845)</f>
        <v>59.5</v>
      </c>
      <c r="O360" s="33"/>
      <c r="P360" s="391">
        <f>+'Ark1'!AJ1845</f>
        <v>6</v>
      </c>
      <c r="Q360" s="391"/>
      <c r="R360" s="272">
        <f>+IF(P360=0,"",'Ark1'!AK1845)</f>
        <v>121.51666666666669</v>
      </c>
      <c r="S360" s="101"/>
      <c r="T360" s="272">
        <f>+IF(P360=0,"",'Ark1'!AL1845)</f>
        <v>33.152547368087426</v>
      </c>
      <c r="U360" s="33"/>
      <c r="V360" s="242">
        <f>+IF(I360=0,"",'Ark1'!T1845)</f>
        <v>14</v>
      </c>
      <c r="W360" s="243">
        <f>+IF(I360=0,"",'Ark1'!W1845)</f>
        <v>100</v>
      </c>
      <c r="X360" s="243">
        <f>+IF(I360=0,"",'Ark1'!X1845)</f>
        <v>100</v>
      </c>
      <c r="Y360" s="243">
        <f>+IF(I360=0,"",'Ark1'!Y1845)</f>
        <v>100</v>
      </c>
      <c r="Z360" s="243">
        <f>+IF(I360=0,"",'Ark1'!Z1845)</f>
        <v>100</v>
      </c>
      <c r="AA360" s="241">
        <f>+IF(I360=0,"",'Ark1'!AA1845)</f>
        <v>6.45419760052844</v>
      </c>
      <c r="AB360" s="242">
        <f>+IF(I360=0,"",'Ark1'!AC1845)</f>
        <v>0.81649658092772603</v>
      </c>
      <c r="AC360" s="243">
        <f>+IF(I360=0,"",'Ark1'!AE1845)</f>
        <v>25.301257614451561</v>
      </c>
      <c r="AD360" s="241">
        <f t="shared" si="27"/>
        <v>4.5769230769230766</v>
      </c>
      <c r="AE360" s="241">
        <f t="shared" si="28"/>
        <v>2</v>
      </c>
      <c r="AF360" s="221"/>
      <c r="AI360" s="30"/>
      <c r="AJ360" s="28"/>
      <c r="AM360" s="28"/>
      <c r="AN360" s="28"/>
      <c r="AO360" s="28"/>
      <c r="AQ360" s="28"/>
    </row>
    <row r="361" spans="1:43">
      <c r="A361" s="221"/>
      <c r="B361" s="302">
        <f>+'Ark1'!C1846</f>
        <v>2024</v>
      </c>
      <c r="C361" s="240">
        <f>+'Ark1'!L1846</f>
        <v>13</v>
      </c>
      <c r="D361" s="240" t="str">
        <f>VLOOKUP(C361,Klasse!$C$10:$D$26,2)</f>
        <v>E-</v>
      </c>
      <c r="E361" s="240">
        <f>+'Ark1'!H1846</f>
        <v>2</v>
      </c>
      <c r="F361" s="240">
        <f>+'Ark1'!J1846</f>
        <v>175</v>
      </c>
      <c r="G361" s="240" t="str">
        <f>VLOOKUP(F361,RNR!$A$1:$B$25,2)</f>
        <v>Ole Ringdal</v>
      </c>
      <c r="H361" s="240">
        <f>+IF(I361=0,"",'Ark1'!Q1846)</f>
        <v>2</v>
      </c>
      <c r="I361" s="376">
        <f>+'Ark1'!R1846</f>
        <v>2</v>
      </c>
      <c r="J361" s="241">
        <f>+IF(I361=0,"",'Ark1'!AG1846)</f>
        <v>1.1507479861910244E-2</v>
      </c>
      <c r="K361" s="241"/>
      <c r="L361" s="241">
        <f>+IF(I361=0,"",'Ark1'!AH1846)</f>
        <v>3.4042100919668146E-2</v>
      </c>
      <c r="M361" s="241"/>
      <c r="N361" s="33">
        <f>+IF(I361=0,"",'Ark1'!U1846)</f>
        <v>54.45</v>
      </c>
      <c r="O361" s="33"/>
      <c r="P361" s="391">
        <f>+'Ark1'!AJ1846</f>
        <v>2</v>
      </c>
      <c r="Q361" s="391"/>
      <c r="R361" s="272">
        <f>+IF(P361=0,"",'Ark1'!AK1846)</f>
        <v>118.5</v>
      </c>
      <c r="S361" s="101"/>
      <c r="T361" s="272">
        <f>+IF(P361=0,"",'Ark1'!AL1846)</f>
        <v>32.744311590425639</v>
      </c>
      <c r="U361" s="33"/>
      <c r="V361" s="242">
        <f>+IF(I361=0,"",'Ark1'!T1846)</f>
        <v>14</v>
      </c>
      <c r="W361" s="243">
        <f>+IF(I361=0,"",'Ark1'!W1846)</f>
        <v>100</v>
      </c>
      <c r="X361" s="243">
        <f>+IF(I361=0,"",'Ark1'!X1846)</f>
        <v>100</v>
      </c>
      <c r="Y361" s="243">
        <f>+IF(I361=0,"",'Ark1'!Y1846)</f>
        <v>100</v>
      </c>
      <c r="Z361" s="243">
        <f>+IF(I361=0,"",'Ark1'!Z1846)</f>
        <v>100</v>
      </c>
      <c r="AA361" s="241">
        <f>+IF(I361=0,"",'Ark1'!AA1846)</f>
        <v>0.25</v>
      </c>
      <c r="AB361" s="242">
        <f>+IF(I361=0,"",'Ark1'!AC1846)</f>
        <v>0</v>
      </c>
      <c r="AC361" s="243">
        <f>+IF(I361=0,"",'Ark1'!AE1846)</f>
        <v>0</v>
      </c>
      <c r="AD361" s="241">
        <f t="shared" si="27"/>
        <v>4.1884615384615387</v>
      </c>
      <c r="AE361" s="241">
        <f t="shared" si="28"/>
        <v>1</v>
      </c>
      <c r="AF361" s="221"/>
      <c r="AI361" s="30"/>
      <c r="AJ361" s="28"/>
      <c r="AM361" s="28"/>
      <c r="AN361" s="28"/>
      <c r="AO361" s="28"/>
      <c r="AQ361" s="28"/>
    </row>
    <row r="362" spans="1:43">
      <c r="A362" s="221"/>
      <c r="B362" s="302">
        <f>+'Ark1'!C1847</f>
        <v>2024</v>
      </c>
      <c r="C362" s="240">
        <f>+'Ark1'!L1847</f>
        <v>13</v>
      </c>
      <c r="D362" s="240" t="str">
        <f>VLOOKUP(C362,Klasse!$C$10:$D$26,2)</f>
        <v>E-</v>
      </c>
      <c r="E362" s="240">
        <f>+'Ark1'!H1847</f>
        <v>2</v>
      </c>
      <c r="F362" s="240">
        <f>+'Ark1'!J1847</f>
        <v>177</v>
      </c>
      <c r="G362" s="240" t="str">
        <f>VLOOKUP(F362,RNR!$A$1:$B$25,2)</f>
        <v>Slakthuset</v>
      </c>
      <c r="H362" s="240" t="str">
        <f>+IF(I362=0,"",'Ark1'!Q1847)</f>
        <v/>
      </c>
      <c r="I362" s="376">
        <f>+'Ark1'!R1847</f>
        <v>0</v>
      </c>
      <c r="J362" s="241" t="str">
        <f>+IF(I362=0,"",'Ark1'!AG1847)</f>
        <v/>
      </c>
      <c r="K362" s="241"/>
      <c r="L362" s="241" t="str">
        <f>+IF(I362=0,"",'Ark1'!AH1847)</f>
        <v/>
      </c>
      <c r="M362" s="241"/>
      <c r="N362" s="33" t="str">
        <f>+IF(I362=0,"",'Ark1'!U1847)</f>
        <v/>
      </c>
      <c r="O362" s="33"/>
      <c r="P362" s="391">
        <f>+'Ark1'!AJ1847</f>
        <v>0</v>
      </c>
      <c r="Q362" s="391"/>
      <c r="R362" s="272" t="str">
        <f>+IF(P362=0,"",'Ark1'!AK1847)</f>
        <v/>
      </c>
      <c r="S362" s="101"/>
      <c r="T362" s="272" t="str">
        <f>+IF(P362=0,"",'Ark1'!AL1847)</f>
        <v/>
      </c>
      <c r="U362" s="33"/>
      <c r="V362" s="242" t="str">
        <f>+IF(I362=0,"",'Ark1'!T1847)</f>
        <v/>
      </c>
      <c r="W362" s="243" t="str">
        <f>+IF(I362=0,"",'Ark1'!W1847)</f>
        <v/>
      </c>
      <c r="X362" s="243" t="str">
        <f>+IF(I362=0,"",'Ark1'!X1847)</f>
        <v/>
      </c>
      <c r="Y362" s="243" t="str">
        <f>+IF(I362=0,"",'Ark1'!Y1847)</f>
        <v/>
      </c>
      <c r="Z362" s="243" t="str">
        <f>+IF(I362=0,"",'Ark1'!Z1847)</f>
        <v/>
      </c>
      <c r="AA362" s="241" t="str">
        <f>+IF(I362=0,"",'Ark1'!AA1847)</f>
        <v/>
      </c>
      <c r="AB362" s="242" t="str">
        <f>+IF(I362=0,"",'Ark1'!AC1847)</f>
        <v/>
      </c>
      <c r="AC362" s="243" t="str">
        <f>+IF(I362=0,"",'Ark1'!AE1847)</f>
        <v/>
      </c>
      <c r="AD362" s="241" t="str">
        <f t="shared" si="27"/>
        <v/>
      </c>
      <c r="AE362" s="241" t="str">
        <f t="shared" si="28"/>
        <v/>
      </c>
      <c r="AF362" s="221"/>
      <c r="AI362" s="30"/>
      <c r="AJ362" s="28"/>
      <c r="AM362" s="28"/>
      <c r="AN362" s="28"/>
      <c r="AO362" s="28"/>
      <c r="AQ362" s="28"/>
    </row>
    <row r="363" spans="1:43">
      <c r="A363" s="221"/>
      <c r="B363" s="302">
        <f>+'Ark1'!C1848</f>
        <v>2024</v>
      </c>
      <c r="C363" s="240">
        <f>+'Ark1'!L1848</f>
        <v>13</v>
      </c>
      <c r="D363" s="240" t="str">
        <f>VLOOKUP(C363,Klasse!$C$10:$D$26,2)</f>
        <v>E-</v>
      </c>
      <c r="E363" s="240">
        <f>+'Ark1'!H1848</f>
        <v>2</v>
      </c>
      <c r="F363" s="240">
        <f>+'Ark1'!J1848</f>
        <v>178</v>
      </c>
      <c r="G363" s="240" t="str">
        <f>VLOOKUP(F363,RNR!$A$1:$B$25,2)</f>
        <v>Røros</v>
      </c>
      <c r="H363" s="240">
        <f>+IF(I363=0,"",'Ark1'!Q1848)</f>
        <v>2</v>
      </c>
      <c r="I363" s="376">
        <f>+'Ark1'!R1848</f>
        <v>3</v>
      </c>
      <c r="J363" s="241">
        <f>+IF(I363=0,"",'Ark1'!AG1848)</f>
        <v>1.8134558423502391E-2</v>
      </c>
      <c r="K363" s="241"/>
      <c r="L363" s="241">
        <f>+IF(I363=0,"",'Ark1'!AH1848)</f>
        <v>4.6495151219944221E-2</v>
      </c>
      <c r="M363" s="241"/>
      <c r="N363" s="33">
        <f>+IF(I363=0,"",'Ark1'!U1848)</f>
        <v>51.8</v>
      </c>
      <c r="O363" s="33"/>
      <c r="P363" s="391">
        <f>+'Ark1'!AJ1848</f>
        <v>3</v>
      </c>
      <c r="Q363" s="391"/>
      <c r="R363" s="272">
        <f>+IF(P363=0,"",'Ark1'!AK1848)</f>
        <v>113.6333333333333</v>
      </c>
      <c r="S363" s="101"/>
      <c r="T363" s="272">
        <f>+IF(P363=0,"",'Ark1'!AL1848)</f>
        <v>35.274649900755641</v>
      </c>
      <c r="U363" s="33"/>
      <c r="V363" s="242">
        <f>+IF(I363=0,"",'Ark1'!T1848)</f>
        <v>14.333333333333337</v>
      </c>
      <c r="W363" s="243">
        <f>+IF(I363=0,"",'Ark1'!W1848)</f>
        <v>100</v>
      </c>
      <c r="X363" s="243">
        <f>+IF(I363=0,"",'Ark1'!X1848)</f>
        <v>100</v>
      </c>
      <c r="Y363" s="243">
        <f>+IF(I363=0,"",'Ark1'!Y1848)</f>
        <v>100</v>
      </c>
      <c r="Z363" s="243">
        <f>+IF(I363=0,"",'Ark1'!Z1848)</f>
        <v>100</v>
      </c>
      <c r="AA363" s="241">
        <f>+IF(I363=0,"",'Ark1'!AA1848)</f>
        <v>5.4942394074763881</v>
      </c>
      <c r="AB363" s="242">
        <f>+IF(I363=0,"",'Ark1'!AC1848)</f>
        <v>0.94280904158205681</v>
      </c>
      <c r="AC363" s="243">
        <f>+IF(I363=0,"",'Ark1'!AE1848)</f>
        <v>-66.923826747825743</v>
      </c>
      <c r="AD363" s="241">
        <f t="shared" si="27"/>
        <v>3.9846153846153842</v>
      </c>
      <c r="AE363" s="241">
        <f t="shared" si="28"/>
        <v>1.5</v>
      </c>
      <c r="AF363" s="221"/>
      <c r="AI363" s="30"/>
      <c r="AJ363" s="28"/>
      <c r="AM363" s="28"/>
      <c r="AN363" s="28"/>
      <c r="AO363" s="28"/>
      <c r="AQ363" s="28"/>
    </row>
    <row r="364" spans="1:43">
      <c r="A364" s="221"/>
      <c r="B364" s="302">
        <f>+'Ark1'!C1849</f>
        <v>2024</v>
      </c>
      <c r="C364" s="240">
        <f>+'Ark1'!L1849</f>
        <v>13</v>
      </c>
      <c r="D364" s="240" t="str">
        <f>VLOOKUP(C364,Klasse!$C$10:$D$26,2)</f>
        <v>E-</v>
      </c>
      <c r="E364" s="240">
        <f>+'Ark1'!H1849</f>
        <v>2</v>
      </c>
      <c r="F364" s="240">
        <f>+'Ark1'!J1849</f>
        <v>181</v>
      </c>
      <c r="G364" s="240" t="str">
        <f>VLOOKUP(F364,RNR!$A$1:$B$25,2)</f>
        <v>Horns</v>
      </c>
      <c r="H364" s="240">
        <f>+IF(I364=0,"",'Ark1'!Q1849)</f>
        <v>3</v>
      </c>
      <c r="I364" s="376">
        <f>+'Ark1'!R1849</f>
        <v>3</v>
      </c>
      <c r="J364" s="241">
        <f>+IF(I364=0,"",'Ark1'!AG1849)</f>
        <v>1.0256059621893274E-2</v>
      </c>
      <c r="K364" s="241"/>
      <c r="L364" s="241">
        <f>+IF(I364=0,"",'Ark1'!AH1849)</f>
        <v>2.3979233879878031E-2</v>
      </c>
      <c r="M364" s="241"/>
      <c r="N364" s="33">
        <f>+IF(I364=0,"",'Ark1'!U1849)</f>
        <v>46.300000000000011</v>
      </c>
      <c r="O364" s="33"/>
      <c r="P364" s="391">
        <f>+'Ark1'!AJ1849</f>
        <v>3</v>
      </c>
      <c r="Q364" s="391"/>
      <c r="R364" s="272">
        <f>+IF(P364=0,"",'Ark1'!AK1849)</f>
        <v>112.1666666666667</v>
      </c>
      <c r="S364" s="101"/>
      <c r="T364" s="272">
        <f>+IF(P364=0,"",'Ark1'!AL1849)</f>
        <v>32.178026686940534</v>
      </c>
      <c r="U364" s="33"/>
      <c r="V364" s="242">
        <f>+IF(I364=0,"",'Ark1'!T1849)</f>
        <v>11</v>
      </c>
      <c r="W364" s="243">
        <f>+IF(I364=0,"",'Ark1'!W1849)</f>
        <v>66.666666666666686</v>
      </c>
      <c r="X364" s="243">
        <f>+IF(I364=0,"",'Ark1'!X1849)</f>
        <v>100</v>
      </c>
      <c r="Y364" s="243">
        <f>+IF(I364=0,"",'Ark1'!Y1849)</f>
        <v>100</v>
      </c>
      <c r="Z364" s="243">
        <f>+IF(I364=0,"",'Ark1'!Z1849)</f>
        <v>66.666666666666686</v>
      </c>
      <c r="AA364" s="241">
        <f>+IF(I364=0,"",'Ark1'!AA1849)</f>
        <v>10.512215117027722</v>
      </c>
      <c r="AB364" s="242">
        <f>+IF(I364=0,"",'Ark1'!AC1849)</f>
        <v>2.8284271247461903</v>
      </c>
      <c r="AC364" s="243">
        <f>+IF(I364=0,"",'Ark1'!AE1849)</f>
        <v>91.480740425107442</v>
      </c>
      <c r="AD364" s="241">
        <f t="shared" si="27"/>
        <v>3.5615384615384622</v>
      </c>
      <c r="AE364" s="241">
        <f t="shared" si="28"/>
        <v>1</v>
      </c>
      <c r="AF364" s="221"/>
      <c r="AI364" s="30"/>
      <c r="AJ364" s="28"/>
      <c r="AM364" s="28"/>
      <c r="AN364" s="28"/>
      <c r="AO364" s="28"/>
      <c r="AQ364" s="28"/>
    </row>
    <row r="365" spans="1:43">
      <c r="A365" s="221"/>
      <c r="B365" s="302">
        <f>+'Ark1'!C1850</f>
        <v>2024</v>
      </c>
      <c r="C365" s="240">
        <f>+'Ark1'!L1850</f>
        <v>13</v>
      </c>
      <c r="D365" s="240" t="str">
        <f>VLOOKUP(C365,Klasse!$C$10:$D$26,2)</f>
        <v>E-</v>
      </c>
      <c r="E365" s="240">
        <f>+'Ark1'!H1850</f>
        <v>1</v>
      </c>
      <c r="F365" s="240">
        <f>+'Ark1'!J1850</f>
        <v>262</v>
      </c>
      <c r="G365" s="240" t="str">
        <f>VLOOKUP(F365,RNR!$A$1:$B$25,2)</f>
        <v>Strilalam</v>
      </c>
      <c r="H365" s="240" t="str">
        <f>+IF(I365=0,"",'Ark1'!Q1850)</f>
        <v/>
      </c>
      <c r="I365" s="376">
        <f>+'Ark1'!R1850</f>
        <v>0</v>
      </c>
      <c r="J365" s="241" t="str">
        <f>+IF(I365=0,"",'Ark1'!AG1850)</f>
        <v/>
      </c>
      <c r="K365" s="241"/>
      <c r="L365" s="241" t="str">
        <f>+IF(I365=0,"",'Ark1'!AH1850)</f>
        <v/>
      </c>
      <c r="M365" s="241"/>
      <c r="N365" s="33" t="str">
        <f>+IF(I365=0,"",'Ark1'!U1850)</f>
        <v/>
      </c>
      <c r="O365" s="33"/>
      <c r="P365" s="391">
        <f>+'Ark1'!AJ1850</f>
        <v>0</v>
      </c>
      <c r="Q365" s="391"/>
      <c r="R365" s="272" t="str">
        <f>+IF(P365=0,"",'Ark1'!AK1850)</f>
        <v/>
      </c>
      <c r="S365" s="101"/>
      <c r="T365" s="272" t="str">
        <f>+IF(P365=0,"",'Ark1'!AL1850)</f>
        <v/>
      </c>
      <c r="U365" s="33"/>
      <c r="V365" s="242" t="str">
        <f>+IF(I365=0,"",'Ark1'!T1850)</f>
        <v/>
      </c>
      <c r="W365" s="243" t="str">
        <f>+IF(I365=0,"",'Ark1'!W1850)</f>
        <v/>
      </c>
      <c r="X365" s="243" t="str">
        <f>+IF(I365=0,"",'Ark1'!X1850)</f>
        <v/>
      </c>
      <c r="Y365" s="243" t="str">
        <f>+IF(I365=0,"",'Ark1'!Y1850)</f>
        <v/>
      </c>
      <c r="Z365" s="243" t="str">
        <f>+IF(I365=0,"",'Ark1'!Z1850)</f>
        <v/>
      </c>
      <c r="AA365" s="241" t="str">
        <f>+IF(I365=0,"",'Ark1'!AA1850)</f>
        <v/>
      </c>
      <c r="AB365" s="242" t="str">
        <f>+IF(I365=0,"",'Ark1'!AC1850)</f>
        <v/>
      </c>
      <c r="AC365" s="243" t="str">
        <f>+IF(I365=0,"",'Ark1'!AE1850)</f>
        <v/>
      </c>
      <c r="AD365" s="241" t="str">
        <f t="shared" si="27"/>
        <v/>
      </c>
      <c r="AE365" s="241" t="str">
        <f t="shared" si="28"/>
        <v/>
      </c>
      <c r="AF365" s="221"/>
      <c r="AI365" s="30"/>
      <c r="AJ365" s="28"/>
      <c r="AM365" s="28"/>
      <c r="AN365" s="28"/>
      <c r="AO365" s="28"/>
      <c r="AQ365" s="28"/>
    </row>
    <row r="366" spans="1:43">
      <c r="A366" s="221"/>
      <c r="B366" s="302">
        <f>+'Ark1'!C1851</f>
        <v>2024</v>
      </c>
      <c r="C366" s="240">
        <f>+'Ark1'!L1851</f>
        <v>13</v>
      </c>
      <c r="D366" s="240" t="str">
        <f>VLOOKUP(C366,Klasse!$C$10:$D$26,2)</f>
        <v>E-</v>
      </c>
      <c r="E366" s="240">
        <f>+'Ark1'!H1851</f>
        <v>2</v>
      </c>
      <c r="F366" s="240">
        <f>+'Ark1'!J1851</f>
        <v>267</v>
      </c>
      <c r="G366" s="240" t="str">
        <f>VLOOKUP(F366,RNR!$A$1:$B$25,2)</f>
        <v>Dalpro</v>
      </c>
      <c r="H366" s="240" t="str">
        <f>+IF(I366=0,"",'Ark1'!Q1851)</f>
        <v/>
      </c>
      <c r="I366" s="376">
        <f>+'Ark1'!R1851</f>
        <v>0</v>
      </c>
      <c r="J366" s="241" t="str">
        <f>+IF(I366=0,"",'Ark1'!AG1851)</f>
        <v/>
      </c>
      <c r="K366" s="241"/>
      <c r="L366" s="241" t="str">
        <f>+IF(I366=0,"",'Ark1'!AH1851)</f>
        <v/>
      </c>
      <c r="M366" s="241"/>
      <c r="N366" s="33" t="str">
        <f>+IF(I366=0,"",'Ark1'!U1851)</f>
        <v/>
      </c>
      <c r="O366" s="33"/>
      <c r="P366" s="391">
        <f>+'Ark1'!AJ1851</f>
        <v>0</v>
      </c>
      <c r="Q366" s="391"/>
      <c r="R366" s="272" t="str">
        <f>+IF(P366=0,"",'Ark1'!AK1851)</f>
        <v/>
      </c>
      <c r="S366" s="101"/>
      <c r="T366" s="272" t="str">
        <f>+IF(P366=0,"",'Ark1'!AL1851)</f>
        <v/>
      </c>
      <c r="U366" s="33"/>
      <c r="V366" s="242" t="str">
        <f>+IF(I366=0,"",'Ark1'!T1851)</f>
        <v/>
      </c>
      <c r="W366" s="243" t="str">
        <f>+IF(I366=0,"",'Ark1'!W1851)</f>
        <v/>
      </c>
      <c r="X366" s="243" t="str">
        <f>+IF(I366=0,"",'Ark1'!X1851)</f>
        <v/>
      </c>
      <c r="Y366" s="243" t="str">
        <f>+IF(I366=0,"",'Ark1'!Y1851)</f>
        <v/>
      </c>
      <c r="Z366" s="243" t="str">
        <f>+IF(I366=0,"",'Ark1'!Z1851)</f>
        <v/>
      </c>
      <c r="AA366" s="241" t="str">
        <f>+IF(I366=0,"",'Ark1'!AA1851)</f>
        <v/>
      </c>
      <c r="AB366" s="242" t="str">
        <f>+IF(I366=0,"",'Ark1'!AC1851)</f>
        <v/>
      </c>
      <c r="AC366" s="243" t="str">
        <f>+IF(I366=0,"",'Ark1'!AE1851)</f>
        <v/>
      </c>
      <c r="AD366" s="241" t="str">
        <f t="shared" si="27"/>
        <v/>
      </c>
      <c r="AE366" s="241" t="str">
        <f t="shared" si="28"/>
        <v/>
      </c>
      <c r="AF366" s="221"/>
      <c r="AI366" s="30"/>
      <c r="AJ366" s="28"/>
      <c r="AM366" s="28"/>
      <c r="AN366" s="28"/>
      <c r="AO366" s="28"/>
      <c r="AQ366" s="28"/>
    </row>
    <row r="367" spans="1:43">
      <c r="A367" s="221"/>
      <c r="B367" s="302">
        <f>+'Ark1'!C1852</f>
        <v>2024</v>
      </c>
      <c r="C367" s="240">
        <f>+'Ark1'!L1852</f>
        <v>13</v>
      </c>
      <c r="D367" s="240" t="str">
        <f>VLOOKUP(C367,Klasse!$C$10:$D$26,2)</f>
        <v>E-</v>
      </c>
      <c r="E367" s="240">
        <f>+'Ark1'!H1852</f>
        <v>1</v>
      </c>
      <c r="F367" s="240">
        <f>+'Ark1'!J1852</f>
        <v>309</v>
      </c>
      <c r="G367" s="240" t="str">
        <f>VLOOKUP(F367,RNR!$A$1:$B$25,2)</f>
        <v>Malvik</v>
      </c>
      <c r="H367" s="240">
        <f>+IF(I367=0,"",'Ark1'!Q1852)</f>
        <v>7</v>
      </c>
      <c r="I367" s="376">
        <f>+'Ark1'!R1852</f>
        <v>7</v>
      </c>
      <c r="J367" s="241">
        <f>+IF(I367=0,"",'Ark1'!AG1852)</f>
        <v>6.8399452804377555E-3</v>
      </c>
      <c r="K367" s="241"/>
      <c r="L367" s="241">
        <f>+IF(I367=0,"",'Ark1'!AH1852)</f>
        <v>1.9422678543997769E-2</v>
      </c>
      <c r="M367" s="241"/>
      <c r="N367" s="33">
        <f>+IF(I367=0,"",'Ark1'!U1852)</f>
        <v>56.157142857142851</v>
      </c>
      <c r="O367" s="33"/>
      <c r="P367" s="391">
        <f>+'Ark1'!AJ1852</f>
        <v>7</v>
      </c>
      <c r="Q367" s="391"/>
      <c r="R367" s="272">
        <f>+IF(P367=0,"",'Ark1'!AK1852)</f>
        <v>117.01428571428571</v>
      </c>
      <c r="S367" s="101"/>
      <c r="T367" s="272">
        <f>+IF(P367=0,"",'Ark1'!AL1852)</f>
        <v>34.816825295367003</v>
      </c>
      <c r="U367" s="33"/>
      <c r="V367" s="242">
        <f>+IF(I367=0,"",'Ark1'!T1852)</f>
        <v>12.428571428571431</v>
      </c>
      <c r="W367" s="243">
        <f>+IF(I367=0,"",'Ark1'!W1852)</f>
        <v>85.714285714285694</v>
      </c>
      <c r="X367" s="243">
        <f>+IF(I367=0,"",'Ark1'!X1852)</f>
        <v>100</v>
      </c>
      <c r="Y367" s="243">
        <f>+IF(I367=0,"",'Ark1'!Y1852)</f>
        <v>100</v>
      </c>
      <c r="Z367" s="243">
        <f>+IF(I367=0,"",'Ark1'!Z1852)</f>
        <v>85.714285714285694</v>
      </c>
      <c r="AA367" s="241">
        <f>+IF(I367=0,"",'Ark1'!AA1852)</f>
        <v>11.351885575641136</v>
      </c>
      <c r="AB367" s="242">
        <f>+IF(I367=0,"",'Ark1'!AC1852)</f>
        <v>2.3211538298959922</v>
      </c>
      <c r="AC367" s="243">
        <f>+IF(I367=0,"",'Ark1'!AE1852)</f>
        <v>56.183597342508357</v>
      </c>
      <c r="AD367" s="241">
        <f t="shared" si="27"/>
        <v>4.3197802197802195</v>
      </c>
      <c r="AE367" s="241">
        <f t="shared" si="28"/>
        <v>1</v>
      </c>
      <c r="AF367" s="221"/>
      <c r="AI367" s="30"/>
      <c r="AJ367" s="28"/>
      <c r="AM367" s="28"/>
      <c r="AN367" s="28"/>
      <c r="AO367" s="28"/>
      <c r="AQ367" s="28"/>
    </row>
    <row r="368" spans="1:43">
      <c r="A368" s="221"/>
      <c r="B368" s="302">
        <f>+'Ark1'!C1853</f>
        <v>2024</v>
      </c>
      <c r="C368" s="240">
        <f>+'Ark1'!L1853</f>
        <v>13</v>
      </c>
      <c r="D368" s="240" t="str">
        <f>VLOOKUP(C368,Klasse!$C$10:$D$26,2)</f>
        <v>E-</v>
      </c>
      <c r="E368" s="240">
        <f>+'Ark1'!H1853</f>
        <v>2</v>
      </c>
      <c r="F368" s="240">
        <f>+'Ark1'!J1853</f>
        <v>470</v>
      </c>
      <c r="G368" s="240" t="str">
        <f>VLOOKUP(F368,RNR!$A$1:$B$25,2)</f>
        <v>Jens Eide</v>
      </c>
      <c r="H368" s="240">
        <f>+IF(I368=0,"",'Ark1'!Q1853)</f>
        <v>2</v>
      </c>
      <c r="I368" s="376">
        <f>+'Ark1'!R1853</f>
        <v>3</v>
      </c>
      <c r="J368" s="241">
        <f>+IF(I368=0,"",'Ark1'!AG1853)</f>
        <v>2.3353573096683792E-2</v>
      </c>
      <c r="K368" s="241"/>
      <c r="L368" s="241">
        <f>+IF(I368=0,"",'Ark1'!AH1853)</f>
        <v>6.9918626619657587E-2</v>
      </c>
      <c r="M368" s="241"/>
      <c r="N368" s="33">
        <f>+IF(I368=0,"",'Ark1'!U1853)</f>
        <v>51.70000000000001</v>
      </c>
      <c r="O368" s="33"/>
      <c r="P368" s="391">
        <f>+'Ark1'!AJ1853</f>
        <v>3</v>
      </c>
      <c r="Q368" s="391"/>
      <c r="R368" s="272">
        <f>+IF(P368=0,"",'Ark1'!AK1853)</f>
        <v>112.8666666666667</v>
      </c>
      <c r="S368" s="101"/>
      <c r="T368" s="272">
        <f>+IF(P368=0,"",'Ark1'!AL1853)</f>
        <v>35.682347945600839</v>
      </c>
      <c r="U368" s="33"/>
      <c r="V368" s="242">
        <f>+IF(I368=0,"",'Ark1'!T1853)</f>
        <v>15</v>
      </c>
      <c r="W368" s="243">
        <f>+IF(I368=0,"",'Ark1'!W1853)</f>
        <v>100</v>
      </c>
      <c r="X368" s="243">
        <f>+IF(I368=0,"",'Ark1'!X1853)</f>
        <v>100</v>
      </c>
      <c r="Y368" s="243">
        <f>+IF(I368=0,"",'Ark1'!Y1853)</f>
        <v>100</v>
      </c>
      <c r="Z368" s="243">
        <f>+IF(I368=0,"",'Ark1'!Z1853)</f>
        <v>100</v>
      </c>
      <c r="AA368" s="241">
        <f>+IF(I368=0,"",'Ark1'!AA1853)</f>
        <v>10.416333327999801</v>
      </c>
      <c r="AB368" s="242">
        <f>+IF(I368=0,"",'Ark1'!AC1853)</f>
        <v>0</v>
      </c>
      <c r="AC368" s="243">
        <f>+IF(I368=0,"",'Ark1'!AE1853)</f>
        <v>0</v>
      </c>
      <c r="AD368" s="241">
        <f t="shared" si="27"/>
        <v>3.9769230769230779</v>
      </c>
      <c r="AE368" s="241">
        <f t="shared" si="28"/>
        <v>1.5</v>
      </c>
      <c r="AF368" s="221"/>
      <c r="AI368" s="30"/>
      <c r="AJ368" s="28"/>
      <c r="AM368" s="28"/>
      <c r="AN368" s="28"/>
      <c r="AO368" s="28"/>
      <c r="AQ368" s="28"/>
    </row>
    <row r="369" spans="1:60">
      <c r="A369" s="221"/>
      <c r="B369" s="302">
        <f>+'Ark1'!C1854</f>
        <v>2024</v>
      </c>
      <c r="C369" s="240">
        <f>+'Ark1'!L1854</f>
        <v>13</v>
      </c>
      <c r="D369" s="240" t="str">
        <f>VLOOKUP(C369,Klasse!$C$10:$D$26,2)</f>
        <v>E-</v>
      </c>
      <c r="E369" s="240">
        <f>+'Ark1'!H1854</f>
        <v>2</v>
      </c>
      <c r="F369" s="240">
        <f>+'Ark1'!J1854</f>
        <v>629</v>
      </c>
      <c r="G369" s="240" t="str">
        <f>VLOOKUP(F369,RNR!$A$1:$B$25,2)</f>
        <v>Bø</v>
      </c>
      <c r="H369" s="240" t="str">
        <f>+IF(I369=0,"",'Ark1'!Q1854)</f>
        <v/>
      </c>
      <c r="I369" s="376">
        <f>+'Ark1'!R1854</f>
        <v>0</v>
      </c>
      <c r="J369" s="241" t="str">
        <f>+IF(I369=0,"",'Ark1'!AG1854)</f>
        <v/>
      </c>
      <c r="K369" s="241"/>
      <c r="L369" s="241" t="str">
        <f>+IF(I369=0,"",'Ark1'!AH1854)</f>
        <v/>
      </c>
      <c r="M369" s="241"/>
      <c r="N369" s="33" t="str">
        <f>+IF(I369=0,"",'Ark1'!U1854)</f>
        <v/>
      </c>
      <c r="O369" s="33"/>
      <c r="P369" s="391">
        <f>+'Ark1'!AJ1854</f>
        <v>0</v>
      </c>
      <c r="Q369" s="391"/>
      <c r="R369" s="272" t="str">
        <f>+IF(P369=0,"",'Ark1'!AK1854)</f>
        <v/>
      </c>
      <c r="S369" s="101"/>
      <c r="T369" s="272" t="str">
        <f>+IF(P369=0,"",'Ark1'!AL1854)</f>
        <v/>
      </c>
      <c r="U369" s="33"/>
      <c r="V369" s="242" t="str">
        <f>+IF(I369=0,"",'Ark1'!T1854)</f>
        <v/>
      </c>
      <c r="W369" s="243" t="str">
        <f>+IF(I369=0,"",'Ark1'!W1854)</f>
        <v/>
      </c>
      <c r="X369" s="243" t="str">
        <f>+IF(I369=0,"",'Ark1'!X1854)</f>
        <v/>
      </c>
      <c r="Y369" s="243" t="str">
        <f>+IF(I369=0,"",'Ark1'!Y1854)</f>
        <v/>
      </c>
      <c r="Z369" s="243" t="str">
        <f>+IF(I369=0,"",'Ark1'!Z1854)</f>
        <v/>
      </c>
      <c r="AA369" s="241" t="str">
        <f>+IF(I369=0,"",'Ark1'!AA1854)</f>
        <v/>
      </c>
      <c r="AB369" s="242" t="str">
        <f>+IF(I369=0,"",'Ark1'!AC1854)</f>
        <v/>
      </c>
      <c r="AC369" s="243" t="str">
        <f>+IF(I369=0,"",'Ark1'!AE1854)</f>
        <v/>
      </c>
      <c r="AD369" s="241" t="str">
        <f t="shared" si="27"/>
        <v/>
      </c>
      <c r="AE369" s="241" t="str">
        <f t="shared" si="28"/>
        <v/>
      </c>
      <c r="AF369" s="221"/>
      <c r="AI369" s="30"/>
      <c r="AJ369" s="28"/>
      <c r="AM369" s="28"/>
      <c r="AN369" s="28"/>
      <c r="AO369" s="28"/>
      <c r="AQ369" s="28"/>
    </row>
    <row r="370" spans="1:60">
      <c r="A370" s="221"/>
      <c r="B370" s="302">
        <f>+'Ark1'!C1855</f>
        <v>2024</v>
      </c>
      <c r="C370" s="240">
        <f>+'Ark1'!L1855</f>
        <v>13</v>
      </c>
      <c r="D370" s="240" t="str">
        <f>VLOOKUP(C370,Klasse!$C$10:$D$26,2)</f>
        <v>E-</v>
      </c>
      <c r="E370" s="240">
        <f>+'Ark1'!H1855</f>
        <v>1</v>
      </c>
      <c r="F370" s="240">
        <f>+'Ark1'!J1855</f>
        <v>643</v>
      </c>
      <c r="G370" s="240" t="str">
        <f>VLOOKUP(F370,RNR!$A$1:$B$25,2)</f>
        <v>Bjerka</v>
      </c>
      <c r="H370" s="240">
        <f>+IF(I370=0,"",'Ark1'!Q1855)</f>
        <v>2</v>
      </c>
      <c r="I370" s="376">
        <f>+'Ark1'!R1855</f>
        <v>2</v>
      </c>
      <c r="J370" s="241">
        <f>+IF(I370=0,"",'Ark1'!AG1855)</f>
        <v>3.6487028861239838E-3</v>
      </c>
      <c r="K370" s="241"/>
      <c r="L370" s="241">
        <f>+IF(I370=0,"",'Ark1'!AH1855)</f>
        <v>8.9733978838428818E-3</v>
      </c>
      <c r="M370" s="241"/>
      <c r="N370" s="33">
        <f>+IF(I370=0,"",'Ark1'!U1855)</f>
        <v>46.45</v>
      </c>
      <c r="O370" s="33"/>
      <c r="P370" s="391">
        <f>+'Ark1'!AJ1855</f>
        <v>2</v>
      </c>
      <c r="Q370" s="391"/>
      <c r="R370" s="272">
        <f>+IF(P370=0,"",'Ark1'!AK1855)</f>
        <v>112.95</v>
      </c>
      <c r="S370" s="101"/>
      <c r="T370" s="272">
        <f>+IF(P370=0,"",'Ark1'!AL1855)</f>
        <v>32.081908738618203</v>
      </c>
      <c r="U370" s="33"/>
      <c r="V370" s="242">
        <f>+IF(I370=0,"",'Ark1'!T1855)</f>
        <v>13.5</v>
      </c>
      <c r="W370" s="243">
        <f>+IF(I370=0,"",'Ark1'!W1855)</f>
        <v>100</v>
      </c>
      <c r="X370" s="243">
        <f>+IF(I370=0,"",'Ark1'!X1855)</f>
        <v>100</v>
      </c>
      <c r="Y370" s="243">
        <f>+IF(I370=0,"",'Ark1'!Y1855)</f>
        <v>100</v>
      </c>
      <c r="Z370" s="243">
        <f>+IF(I370=0,"",'Ark1'!Z1855)</f>
        <v>100</v>
      </c>
      <c r="AA370" s="241">
        <f>+IF(I370=0,"",'Ark1'!AA1855)</f>
        <v>5.25</v>
      </c>
      <c r="AB370" s="242">
        <f>+IF(I370=0,"",'Ark1'!AC1855)</f>
        <v>0.5</v>
      </c>
      <c r="AC370" s="243">
        <f>+IF(I370=0,"",'Ark1'!AE1855)</f>
        <v>-100</v>
      </c>
      <c r="AD370" s="241">
        <f t="shared" si="27"/>
        <v>3.5730769230769233</v>
      </c>
      <c r="AE370" s="241">
        <f t="shared" si="28"/>
        <v>1</v>
      </c>
      <c r="AF370" s="221"/>
      <c r="AI370" s="30"/>
      <c r="AJ370" s="28"/>
      <c r="AM370" s="28"/>
      <c r="AN370" s="28"/>
      <c r="AO370" s="28"/>
      <c r="AQ370" s="28"/>
    </row>
    <row r="371" spans="1:60">
      <c r="A371" s="221"/>
      <c r="B371" s="302">
        <f>+'Ark1'!C1856</f>
        <v>2024</v>
      </c>
      <c r="C371" s="240">
        <f>+'Ark1'!L1856</f>
        <v>13</v>
      </c>
      <c r="D371" s="240" t="str">
        <f>VLOOKUP(C371,Klasse!$C$10:$D$26,2)</f>
        <v>E-</v>
      </c>
      <c r="E371" s="240">
        <f>+'Ark1'!H1856</f>
        <v>2</v>
      </c>
      <c r="F371" s="240">
        <f>+'Ark1'!J1856</f>
        <v>704</v>
      </c>
      <c r="G371" s="240" t="str">
        <f>VLOOKUP(F371,RNR!$A$1:$B$25,2)</f>
        <v>Øre Vilt</v>
      </c>
      <c r="H371" s="240" t="str">
        <f>+IF(I371=0,"",'Ark1'!Q1856)</f>
        <v/>
      </c>
      <c r="I371" s="376">
        <f>+'Ark1'!R1856</f>
        <v>0</v>
      </c>
      <c r="J371" s="241" t="str">
        <f>+IF(I371=0,"",'Ark1'!AG1856)</f>
        <v/>
      </c>
      <c r="K371" s="241"/>
      <c r="L371" s="241" t="str">
        <f>+IF(I371=0,"",'Ark1'!AH1856)</f>
        <v/>
      </c>
      <c r="M371" s="241"/>
      <c r="N371" s="33" t="str">
        <f>+IF(I371=0,"",'Ark1'!U1856)</f>
        <v/>
      </c>
      <c r="O371" s="33"/>
      <c r="P371" s="391">
        <f>+'Ark1'!AJ1856</f>
        <v>0</v>
      </c>
      <c r="Q371" s="391"/>
      <c r="R371" s="272" t="str">
        <f>+IF(P371=0,"",'Ark1'!AK1856)</f>
        <v/>
      </c>
      <c r="S371" s="101"/>
      <c r="T371" s="272" t="str">
        <f>+IF(P371=0,"",'Ark1'!AL1856)</f>
        <v/>
      </c>
      <c r="U371" s="33"/>
      <c r="V371" s="242" t="str">
        <f>+IF(I371=0,"",'Ark1'!T1856)</f>
        <v/>
      </c>
      <c r="W371" s="243" t="str">
        <f>+IF(I371=0,"",'Ark1'!W1856)</f>
        <v/>
      </c>
      <c r="X371" s="243" t="str">
        <f>+IF(I371=0,"",'Ark1'!X1856)</f>
        <v/>
      </c>
      <c r="Y371" s="243" t="str">
        <f>+IF(I371=0,"",'Ark1'!Y1856)</f>
        <v/>
      </c>
      <c r="Z371" s="243" t="str">
        <f>+IF(I371=0,"",'Ark1'!Z1856)</f>
        <v/>
      </c>
      <c r="AA371" s="241" t="str">
        <f>+IF(I371=0,"",'Ark1'!AA1856)</f>
        <v/>
      </c>
      <c r="AB371" s="242" t="str">
        <f>+IF(I371=0,"",'Ark1'!AC1856)</f>
        <v/>
      </c>
      <c r="AC371" s="243" t="str">
        <f>+IF(I371=0,"",'Ark1'!AE1856)</f>
        <v/>
      </c>
      <c r="AD371" s="241" t="str">
        <f t="shared" si="27"/>
        <v/>
      </c>
      <c r="AE371" s="241" t="str">
        <f t="shared" si="28"/>
        <v/>
      </c>
      <c r="AF371" s="221"/>
      <c r="AI371" s="30"/>
      <c r="AJ371" s="28"/>
      <c r="AM371" s="28"/>
      <c r="AN371" s="28"/>
      <c r="AO371" s="28"/>
      <c r="AQ371" s="28"/>
    </row>
    <row r="372" spans="1:60">
      <c r="A372" s="221"/>
      <c r="B372" s="302">
        <f>+'Ark1'!C1857</f>
        <v>2024</v>
      </c>
      <c r="C372" s="240">
        <f>+'Ark1'!L1857</f>
        <v>13</v>
      </c>
      <c r="D372" s="240" t="str">
        <f>VLOOKUP(C372,Klasse!$C$10:$D$26,2)</f>
        <v>E-</v>
      </c>
      <c r="E372" s="240">
        <f>+'Ark1'!H1857</f>
        <v>1</v>
      </c>
      <c r="F372" s="240">
        <f>+'Ark1'!J1857</f>
        <v>802</v>
      </c>
      <c r="G372" s="240" t="str">
        <f>VLOOKUP(F372,RNR!$A$1:$B$25,2)</f>
        <v>Karasjok</v>
      </c>
      <c r="H372" s="240" t="str">
        <f>+IF(I372=0,"",'Ark1'!Q1857)</f>
        <v/>
      </c>
      <c r="I372" s="376">
        <f>+'Ark1'!R1857</f>
        <v>0</v>
      </c>
      <c r="J372" s="241" t="str">
        <f>+IF(I372=0,"",'Ark1'!AG1857)</f>
        <v/>
      </c>
      <c r="K372" s="241"/>
      <c r="L372" s="241" t="str">
        <f>+IF(I372=0,"",'Ark1'!AH1857)</f>
        <v/>
      </c>
      <c r="M372" s="241"/>
      <c r="N372" s="33" t="str">
        <f>+IF(I372=0,"",'Ark1'!U1857)</f>
        <v/>
      </c>
      <c r="O372" s="33"/>
      <c r="P372" s="391">
        <f>+'Ark1'!AJ1857</f>
        <v>0</v>
      </c>
      <c r="Q372" s="391"/>
      <c r="R372" s="272" t="str">
        <f>+IF(P372=0,"",'Ark1'!AK1857)</f>
        <v/>
      </c>
      <c r="S372" s="101"/>
      <c r="T372" s="272" t="str">
        <f>+IF(P372=0,"",'Ark1'!AL1857)</f>
        <v/>
      </c>
      <c r="U372" s="33"/>
      <c r="V372" s="242" t="str">
        <f>+IF(I372=0,"",'Ark1'!T1857)</f>
        <v/>
      </c>
      <c r="W372" s="243" t="str">
        <f>+IF(I372=0,"",'Ark1'!W1857)</f>
        <v/>
      </c>
      <c r="X372" s="243" t="str">
        <f>+IF(I372=0,"",'Ark1'!X1857)</f>
        <v/>
      </c>
      <c r="Y372" s="243" t="str">
        <f>+IF(I372=0,"",'Ark1'!Y1857)</f>
        <v/>
      </c>
      <c r="Z372" s="243" t="str">
        <f>+IF(I372=0,"",'Ark1'!Z1857)</f>
        <v/>
      </c>
      <c r="AA372" s="241" t="str">
        <f>+IF(I372=0,"",'Ark1'!AA1857)</f>
        <v/>
      </c>
      <c r="AB372" s="242" t="str">
        <f>+IF(I372=0,"",'Ark1'!AC1857)</f>
        <v/>
      </c>
      <c r="AC372" s="243" t="str">
        <f>+IF(I372=0,"",'Ark1'!AE1857)</f>
        <v/>
      </c>
      <c r="AD372" s="241" t="str">
        <f t="shared" si="27"/>
        <v/>
      </c>
      <c r="AE372" s="241" t="str">
        <f t="shared" si="28"/>
        <v/>
      </c>
      <c r="AF372" s="221"/>
      <c r="AI372" s="30"/>
      <c r="AJ372" s="28"/>
      <c r="AM372" s="28"/>
      <c r="AN372" s="28"/>
      <c r="AO372" s="28"/>
      <c r="AQ372" s="28"/>
    </row>
    <row r="373" spans="1:60" ht="19.8">
      <c r="A373" s="221"/>
      <c r="B373" s="221"/>
      <c r="C373" s="221"/>
      <c r="D373" s="221"/>
      <c r="E373" s="221"/>
      <c r="F373" s="221"/>
      <c r="G373" s="221"/>
      <c r="H373" s="221"/>
      <c r="I373" s="372"/>
      <c r="J373" s="222"/>
      <c r="K373" s="222"/>
      <c r="L373" s="222"/>
      <c r="M373" s="222"/>
      <c r="N373" s="221"/>
      <c r="O373" s="221"/>
      <c r="P373" s="372"/>
      <c r="Q373" s="372"/>
      <c r="R373" s="237"/>
      <c r="S373" s="237"/>
      <c r="T373" s="237"/>
      <c r="U373" s="221"/>
      <c r="V373" s="221"/>
      <c r="W373" s="223"/>
      <c r="X373" s="223"/>
      <c r="Y373" s="223"/>
      <c r="Z373" s="223"/>
      <c r="AA373" s="223"/>
      <c r="AB373" s="221"/>
      <c r="AC373" s="223"/>
      <c r="AD373" s="223"/>
      <c r="AE373" s="223"/>
      <c r="AF373" s="221"/>
      <c r="AG373" s="224"/>
      <c r="AI373" s="30"/>
      <c r="AJ373" s="28"/>
      <c r="AK373" s="225"/>
      <c r="AL373" s="29"/>
      <c r="AP373" s="29"/>
      <c r="BH373" s="236"/>
    </row>
    <row r="374" spans="1:60" ht="21">
      <c r="A374" s="221"/>
      <c r="B374" s="221"/>
      <c r="C374" s="221"/>
      <c r="D374" s="270" t="str">
        <f>+D376</f>
        <v>E</v>
      </c>
      <c r="E374" s="221"/>
      <c r="F374" s="221"/>
      <c r="G374" s="221"/>
      <c r="H374" s="221"/>
      <c r="I374" s="363">
        <f>SUM(I376:I400)</f>
        <v>21</v>
      </c>
      <c r="J374" s="222"/>
      <c r="K374" s="222"/>
      <c r="L374" s="222"/>
      <c r="M374" s="222"/>
      <c r="N374" s="269">
        <f>+Klasse!M23</f>
        <v>52.533333333333317</v>
      </c>
      <c r="O374" s="221"/>
      <c r="P374" s="372"/>
      <c r="Q374" s="372"/>
      <c r="R374" s="237"/>
      <c r="S374" s="237"/>
      <c r="T374" s="237"/>
      <c r="U374" s="221"/>
      <c r="V374" s="221"/>
      <c r="W374" s="223"/>
      <c r="X374" s="223"/>
      <c r="Y374" s="223"/>
      <c r="Z374" s="223"/>
      <c r="AA374" s="223"/>
      <c r="AB374" s="221"/>
      <c r="AC374" s="223"/>
      <c r="AD374" s="223"/>
      <c r="AE374" s="223"/>
      <c r="AF374" s="223"/>
      <c r="AG374" s="224"/>
      <c r="AI374" s="30"/>
      <c r="AJ374" s="28"/>
      <c r="AK374" s="225"/>
      <c r="AL374" s="29"/>
      <c r="AP374" s="29"/>
      <c r="BH374" s="236"/>
    </row>
    <row r="375" spans="1:60" ht="19.5" customHeight="1">
      <c r="A375" s="659"/>
      <c r="B375" s="660"/>
      <c r="C375" s="659"/>
      <c r="D375" s="660"/>
      <c r="E375" s="659"/>
      <c r="F375" s="660"/>
      <c r="G375" s="221"/>
      <c r="H375" s="238"/>
      <c r="I375" s="372"/>
      <c r="J375" s="222"/>
      <c r="K375" s="222"/>
      <c r="L375" s="222"/>
      <c r="M375" s="222"/>
      <c r="N375" s="222"/>
      <c r="O375" s="222"/>
      <c r="P375" s="372"/>
      <c r="Q375" s="372"/>
      <c r="R375" s="237"/>
      <c r="S375" s="237"/>
      <c r="T375" s="237"/>
      <c r="U375" s="222"/>
      <c r="V375" s="238"/>
      <c r="W375" s="223"/>
      <c r="X375" s="223"/>
      <c r="Y375" s="223"/>
      <c r="Z375" s="223"/>
      <c r="AA375" s="239"/>
      <c r="AB375" s="221"/>
      <c r="AC375" s="239"/>
      <c r="AD375" s="239"/>
      <c r="AE375" s="237"/>
      <c r="AF375" s="221"/>
      <c r="AG375" s="224"/>
      <c r="AI375" s="30"/>
      <c r="AJ375" s="28"/>
      <c r="AK375" s="225"/>
      <c r="AL375" s="29"/>
      <c r="AP375" s="29"/>
      <c r="BH375" s="236"/>
    </row>
    <row r="376" spans="1:60" s="248" customFormat="1">
      <c r="A376" s="221"/>
      <c r="B376" s="302">
        <f>+'Ark1'!C1858</f>
        <v>2024</v>
      </c>
      <c r="C376" s="240">
        <f>+'Ark1'!L1858</f>
        <v>14</v>
      </c>
      <c r="D376" s="240" t="str">
        <f>VLOOKUP(C376,Klasse!$C$10:$D$26,2)</f>
        <v>E</v>
      </c>
      <c r="E376" s="29">
        <f>+'Ark1'!H1858</f>
        <v>1</v>
      </c>
      <c r="F376" s="29">
        <f>+'Ark1'!J1858</f>
        <v>103</v>
      </c>
      <c r="G376" s="29" t="str">
        <f>VLOOKUP(F376,RNR!$A$1:$B$25,2)</f>
        <v>Rudshøgda</v>
      </c>
      <c r="H376" s="29" t="str">
        <f>+IF(I376=0,"",'Ark1'!Q1858)</f>
        <v/>
      </c>
      <c r="I376" s="362">
        <f>+'Ark1'!R1858</f>
        <v>0</v>
      </c>
      <c r="J376" s="30" t="str">
        <f>+IF(I376=0,"",'Ark1'!AG1858)</f>
        <v/>
      </c>
      <c r="K376" s="30"/>
      <c r="L376" s="30" t="str">
        <f>+IF(I376=0,"",'Ark1'!AH1858)</f>
        <v/>
      </c>
      <c r="M376" s="30"/>
      <c r="N376" s="33" t="str">
        <f>+IF(I376=0,"",'Ark1'!U1858)</f>
        <v/>
      </c>
      <c r="O376" s="33"/>
      <c r="P376" s="391">
        <f>+'Ark1'!AJ1858</f>
        <v>0</v>
      </c>
      <c r="Q376" s="391"/>
      <c r="R376" s="272" t="str">
        <f>+IF(P376=0,"",'Ark1'!AK1858)</f>
        <v/>
      </c>
      <c r="S376" s="101"/>
      <c r="T376" s="272" t="str">
        <f>+IF(P376=0,"",'Ark1'!AL1858)</f>
        <v/>
      </c>
      <c r="U376" s="33"/>
      <c r="V376" s="28" t="str">
        <f>+IF(I376=0,"",'Ark1'!T1858)</f>
        <v/>
      </c>
      <c r="W376" s="35" t="str">
        <f>+IF(I376=0,"",'Ark1'!W1858)</f>
        <v/>
      </c>
      <c r="X376" s="35" t="str">
        <f>+IF(I376=0,"",'Ark1'!X1858)</f>
        <v/>
      </c>
      <c r="Y376" s="35" t="str">
        <f>+IF(I376=0,"",'Ark1'!Y1858)</f>
        <v/>
      </c>
      <c r="Z376" s="35" t="str">
        <f>+IF(I376=0,"",'Ark1'!Z1858)</f>
        <v/>
      </c>
      <c r="AA376" s="30" t="str">
        <f>+IF(I376=0,"",'Ark1'!AA1858)</f>
        <v/>
      </c>
      <c r="AB376" s="28" t="str">
        <f>+IF(I376=0,"",'Ark1'!AC1858)</f>
        <v/>
      </c>
      <c r="AC376" s="35" t="str">
        <f>+IF(I376=0,"",'Ark1'!AE1858)</f>
        <v/>
      </c>
      <c r="AD376" s="30" t="str">
        <f t="shared" ref="AD376:AD400" si="29">IF(I376=0,"",N376/C376)</f>
        <v/>
      </c>
      <c r="AE376" s="30"/>
      <c r="AF376" s="221"/>
      <c r="AG376" s="30"/>
      <c r="AH376" s="30"/>
      <c r="AI376" s="30"/>
      <c r="AJ376" s="28"/>
      <c r="AK376" s="30"/>
      <c r="AL376" s="30"/>
      <c r="AM376" s="29"/>
      <c r="AN376" s="29"/>
      <c r="AO376" s="29"/>
      <c r="AP376" s="30"/>
      <c r="AQ376" s="29"/>
      <c r="AR376" s="29"/>
    </row>
    <row r="377" spans="1:60" s="248" customFormat="1">
      <c r="A377" s="221"/>
      <c r="B377" s="302">
        <f>+'Ark1'!C1859</f>
        <v>2024</v>
      </c>
      <c r="C377" s="240">
        <f>+'Ark1'!L1859</f>
        <v>14</v>
      </c>
      <c r="D377" s="240" t="str">
        <f>VLOOKUP(C377,Klasse!$C$10:$D$26,2)</f>
        <v>E</v>
      </c>
      <c r="E377" s="29">
        <f>+'Ark1'!H1859</f>
        <v>2</v>
      </c>
      <c r="F377" s="29">
        <f>+'Ark1'!J1859</f>
        <v>106</v>
      </c>
      <c r="G377" s="29" t="str">
        <f>VLOOKUP(F377,RNR!$A$1:$B$25,2)</f>
        <v>Furuseth</v>
      </c>
      <c r="H377" s="29" t="str">
        <f>+IF(I377=0,"",'Ark1'!Q1859)</f>
        <v/>
      </c>
      <c r="I377" s="362">
        <f>+'Ark1'!R1859</f>
        <v>0</v>
      </c>
      <c r="J377" s="30" t="str">
        <f>+IF(I377=0,"",'Ark1'!AG1859)</f>
        <v/>
      </c>
      <c r="K377" s="30"/>
      <c r="L377" s="30" t="str">
        <f>+IF(I377=0,"",'Ark1'!AH1859)</f>
        <v/>
      </c>
      <c r="M377" s="30"/>
      <c r="N377" s="33" t="str">
        <f>+IF(I377=0,"",'Ark1'!U1859)</f>
        <v/>
      </c>
      <c r="O377" s="33"/>
      <c r="P377" s="391">
        <f>+'Ark1'!AJ1859</f>
        <v>0</v>
      </c>
      <c r="Q377" s="391"/>
      <c r="R377" s="272" t="str">
        <f>+IF(P377=0,"",'Ark1'!AK1859)</f>
        <v/>
      </c>
      <c r="S377" s="101"/>
      <c r="T377" s="272" t="str">
        <f>+IF(P377=0,"",'Ark1'!AL1859)</f>
        <v/>
      </c>
      <c r="U377" s="33"/>
      <c r="V377" s="28" t="str">
        <f>+IF(I377=0,"",'Ark1'!T1859)</f>
        <v/>
      </c>
      <c r="W377" s="35" t="str">
        <f>+IF(I377=0,"",'Ark1'!W1859)</f>
        <v/>
      </c>
      <c r="X377" s="35" t="str">
        <f>+IF(I377=0,"",'Ark1'!X1859)</f>
        <v/>
      </c>
      <c r="Y377" s="35" t="str">
        <f>+IF(I377=0,"",'Ark1'!Y1859)</f>
        <v/>
      </c>
      <c r="Z377" s="35" t="str">
        <f>+IF(I377=0,"",'Ark1'!Z1859)</f>
        <v/>
      </c>
      <c r="AA377" s="30" t="str">
        <f>+IF(I377=0,"",'Ark1'!AA1859)</f>
        <v/>
      </c>
      <c r="AB377" s="28" t="str">
        <f>+IF(I377=0,"",'Ark1'!AC1859)</f>
        <v/>
      </c>
      <c r="AC377" s="35" t="str">
        <f>+IF(I377=0,"",'Ark1'!AE1859)</f>
        <v/>
      </c>
      <c r="AD377" s="30" t="str">
        <f t="shared" si="29"/>
        <v/>
      </c>
      <c r="AE377" s="30"/>
      <c r="AF377" s="221"/>
      <c r="AG377" s="30"/>
      <c r="AH377" s="30"/>
      <c r="AI377" s="30"/>
      <c r="AJ377" s="28"/>
      <c r="AK377" s="30"/>
      <c r="AL377" s="30"/>
      <c r="AM377" s="29"/>
      <c r="AN377" s="29"/>
      <c r="AO377" s="29"/>
      <c r="AP377" s="30"/>
      <c r="AQ377" s="29"/>
      <c r="AR377" s="29"/>
    </row>
    <row r="378" spans="1:60" s="248" customFormat="1">
      <c r="A378" s="221"/>
      <c r="B378" s="302">
        <f>+'Ark1'!C1860</f>
        <v>2024</v>
      </c>
      <c r="C378" s="240">
        <f>+'Ark1'!L1860</f>
        <v>14</v>
      </c>
      <c r="D378" s="240" t="str">
        <f>VLOOKUP(C378,Klasse!$C$10:$D$26,2)</f>
        <v>E</v>
      </c>
      <c r="E378" s="29">
        <f>+'Ark1'!H1860</f>
        <v>1</v>
      </c>
      <c r="F378" s="29">
        <f>+'Ark1'!J1860</f>
        <v>110</v>
      </c>
      <c r="G378" s="29" t="str">
        <f>VLOOKUP(F378,RNR!$A$1:$B$25,2)</f>
        <v>Gol</v>
      </c>
      <c r="H378" s="29">
        <f>+IF(I378=0,"",'Ark1'!Q1860)</f>
        <v>1</v>
      </c>
      <c r="I378" s="362">
        <f>+'Ark1'!R1860</f>
        <v>3</v>
      </c>
      <c r="J378" s="30">
        <f>+IF(I378=0,"",'Ark1'!AG1860)</f>
        <v>2.5082353728073841E-3</v>
      </c>
      <c r="K378" s="30"/>
      <c r="L378" s="30">
        <f>+IF(I378=0,"",'Ark1'!AH1860)</f>
        <v>6.8682700132847796E-3</v>
      </c>
      <c r="M378" s="30"/>
      <c r="N378" s="33">
        <f>+IF(I378=0,"",'Ark1'!U1860)</f>
        <v>57.366666666666681</v>
      </c>
      <c r="O378" s="33"/>
      <c r="P378" s="391">
        <f>+'Ark1'!AJ1860</f>
        <v>3</v>
      </c>
      <c r="Q378" s="391"/>
      <c r="R378" s="272">
        <f>+IF(P378=0,"",'Ark1'!AK1860)</f>
        <v>117.43333333333337</v>
      </c>
      <c r="S378" s="101"/>
      <c r="T378" s="272">
        <f>+IF(P378=0,"",'Ark1'!AL1860)</f>
        <v>35.381286128148247</v>
      </c>
      <c r="U378" s="33"/>
      <c r="V378" s="28">
        <f>+IF(I378=0,"",'Ark1'!T1860)</f>
        <v>14.666666666666663</v>
      </c>
      <c r="W378" s="35">
        <f>+IF(I378=0,"",'Ark1'!W1860)</f>
        <v>100</v>
      </c>
      <c r="X378" s="35">
        <f>+IF(I378=0,"",'Ark1'!X1860)</f>
        <v>100</v>
      </c>
      <c r="Y378" s="35">
        <f>+IF(I378=0,"",'Ark1'!Y1860)</f>
        <v>100</v>
      </c>
      <c r="Z378" s="35">
        <f>+IF(I378=0,"",'Ark1'!Z1860)</f>
        <v>100</v>
      </c>
      <c r="AA378" s="30">
        <f>+IF(I378=0,"",'Ark1'!AA1860)</f>
        <v>3.8767110917487906</v>
      </c>
      <c r="AB378" s="28">
        <f>+IF(I378=0,"",'Ark1'!AC1860)</f>
        <v>0.47140452079105849</v>
      </c>
      <c r="AC378" s="35">
        <f>+IF(I378=0,"",'Ark1'!AE1860)</f>
        <v>28.575784928011402</v>
      </c>
      <c r="AD378" s="30">
        <f t="shared" si="29"/>
        <v>4.097619047619049</v>
      </c>
      <c r="AE378" s="30"/>
      <c r="AF378" s="221"/>
      <c r="AG378" s="30"/>
      <c r="AH378" s="30"/>
      <c r="AI378" s="30"/>
      <c r="AJ378" s="28"/>
      <c r="AK378" s="30"/>
      <c r="AL378" s="30"/>
      <c r="AM378" s="29"/>
      <c r="AN378" s="29"/>
      <c r="AO378" s="29"/>
      <c r="AP378" s="30"/>
      <c r="AQ378" s="29"/>
      <c r="AR378" s="29"/>
    </row>
    <row r="379" spans="1:60" s="248" customFormat="1">
      <c r="A379" s="221"/>
      <c r="B379" s="302">
        <f>+'Ark1'!C1861</f>
        <v>2024</v>
      </c>
      <c r="C379" s="240">
        <f>+'Ark1'!L1861</f>
        <v>14</v>
      </c>
      <c r="D379" s="240" t="str">
        <f>VLOOKUP(C379,Klasse!$C$10:$D$26,2)</f>
        <v>E</v>
      </c>
      <c r="E379" s="29">
        <f>+'Ark1'!H1861</f>
        <v>1</v>
      </c>
      <c r="F379" s="29">
        <f>+'Ark1'!J1861</f>
        <v>111</v>
      </c>
      <c r="G379" s="29" t="str">
        <f>VLOOKUP(F379,RNR!$A$1:$B$25,2)</f>
        <v>Forus</v>
      </c>
      <c r="H379" s="29">
        <f>+IF(I379=0,"",'Ark1'!Q1861)</f>
        <v>3</v>
      </c>
      <c r="I379" s="362">
        <f>+'Ark1'!R1861</f>
        <v>3</v>
      </c>
      <c r="J379" s="30">
        <f>+IF(I379=0,"",'Ark1'!AG1861)</f>
        <v>2.5345115996147538E-3</v>
      </c>
      <c r="K379" s="30"/>
      <c r="L379" s="30">
        <f>+IF(I379=0,"",'Ark1'!AH1861)</f>
        <v>5.7674551670414886E-3</v>
      </c>
      <c r="M379" s="30"/>
      <c r="N379" s="33">
        <f>+IF(I379=0,"",'Ark1'!U1861)</f>
        <v>48.033333333333346</v>
      </c>
      <c r="O379" s="33"/>
      <c r="P379" s="391">
        <f>+'Ark1'!AJ1861</f>
        <v>3</v>
      </c>
      <c r="Q379" s="391"/>
      <c r="R379" s="272">
        <f>+IF(P379=0,"",'Ark1'!AK1861)</f>
        <v>107.43333333333337</v>
      </c>
      <c r="S379" s="101"/>
      <c r="T379" s="272">
        <f>+IF(P379=0,"",'Ark1'!AL1861)</f>
        <v>34.386332243066597</v>
      </c>
      <c r="U379" s="33"/>
      <c r="V379" s="28">
        <f>+IF(I379=0,"",'Ark1'!T1861)</f>
        <v>9.6666666666666643</v>
      </c>
      <c r="W379" s="35">
        <f>+IF(I379=0,"",'Ark1'!W1861)</f>
        <v>33.333333333333343</v>
      </c>
      <c r="X379" s="35">
        <f>+IF(I379=0,"",'Ark1'!X1861)</f>
        <v>100</v>
      </c>
      <c r="Y379" s="35">
        <f>+IF(I379=0,"",'Ark1'!Y1861)</f>
        <v>66.666666666666686</v>
      </c>
      <c r="Z379" s="35">
        <f>+IF(I379=0,"",'Ark1'!Z1861)</f>
        <v>66.666666666666686</v>
      </c>
      <c r="AA379" s="30">
        <f>+IF(I379=0,"",'Ark1'!AA1861)</f>
        <v>22.904051073021023</v>
      </c>
      <c r="AB379" s="28">
        <f>+IF(I379=0,"",'Ark1'!AC1861)</f>
        <v>3.0912061651652376</v>
      </c>
      <c r="AC379" s="35">
        <f>+IF(I379=0,"",'Ark1'!AE1861)</f>
        <v>22.096315943759265</v>
      </c>
      <c r="AD379" s="30">
        <f t="shared" si="29"/>
        <v>3.4309523809523816</v>
      </c>
      <c r="AE379" s="30"/>
      <c r="AF379" s="221"/>
      <c r="AG379" s="30"/>
      <c r="AH379" s="30"/>
      <c r="AI379" s="30"/>
      <c r="AJ379" s="28"/>
      <c r="AK379" s="30"/>
      <c r="AL379" s="30"/>
      <c r="AM379" s="29"/>
      <c r="AN379" s="29"/>
      <c r="AO379" s="29"/>
      <c r="AP379" s="30"/>
      <c r="AQ379" s="29"/>
      <c r="AR379" s="29"/>
    </row>
    <row r="380" spans="1:60">
      <c r="A380" s="221"/>
      <c r="B380" s="302">
        <f>+'Ark1'!C1862</f>
        <v>2024</v>
      </c>
      <c r="C380" s="240">
        <f>+'Ark1'!L1862</f>
        <v>14</v>
      </c>
      <c r="D380" s="240" t="str">
        <f>VLOOKUP(C380,Klasse!$C$10:$D$26,2)</f>
        <v>E</v>
      </c>
      <c r="E380" s="29">
        <f>+'Ark1'!H1862</f>
        <v>1</v>
      </c>
      <c r="F380" s="29">
        <f>+'Ark1'!J1862</f>
        <v>116</v>
      </c>
      <c r="G380" s="29" t="str">
        <f>VLOOKUP(F380,RNR!$A$1:$B$25,2)</f>
        <v>Sandeid</v>
      </c>
      <c r="H380" s="29">
        <f>+IF(I380=0,"",'Ark1'!Q1862)</f>
        <v>2</v>
      </c>
      <c r="I380" s="362">
        <f>+'Ark1'!R1862</f>
        <v>2</v>
      </c>
      <c r="J380" s="30">
        <f>+IF(I380=0,"",'Ark1'!AG1862)</f>
        <v>2.364541338093943E-3</v>
      </c>
      <c r="L380" s="30">
        <f>+IF(I380=0,"",'Ark1'!AH1862)</f>
        <v>6.3589400811881261E-3</v>
      </c>
      <c r="N380" s="33">
        <f>+IF(I380=0,"",'Ark1'!U1862)</f>
        <v>52.4</v>
      </c>
      <c r="O380" s="33"/>
      <c r="P380" s="391">
        <f>+'Ark1'!AJ1862</f>
        <v>2</v>
      </c>
      <c r="Q380" s="391"/>
      <c r="R380" s="272">
        <f>+IF(P380=0,"",'Ark1'!AK1862)</f>
        <v>112.75</v>
      </c>
      <c r="S380" s="101"/>
      <c r="T380" s="272">
        <f>+IF(P380=0,"",'Ark1'!AL1862)</f>
        <v>36.561538434426318</v>
      </c>
      <c r="U380" s="33"/>
      <c r="V380" s="28">
        <f>+IF(I380=0,"",'Ark1'!T1862)</f>
        <v>11.5</v>
      </c>
      <c r="W380" s="35">
        <f>+IF(I380=0,"",'Ark1'!W1862)</f>
        <v>100</v>
      </c>
      <c r="X380" s="35">
        <f>+IF(I380=0,"",'Ark1'!X1862)</f>
        <v>100</v>
      </c>
      <c r="Y380" s="35">
        <f>+IF(I380=0,"",'Ark1'!Y1862)</f>
        <v>100</v>
      </c>
      <c r="Z380" s="35">
        <f>+IF(I380=0,"",'Ark1'!Z1862)</f>
        <v>100</v>
      </c>
      <c r="AA380" s="30">
        <f>+IF(I380=0,"",'Ark1'!AA1862)</f>
        <v>0.89999999999971692</v>
      </c>
      <c r="AB380" s="28">
        <f>+IF(I380=0,"",'Ark1'!AC1862)</f>
        <v>2.5</v>
      </c>
      <c r="AC380" s="35">
        <f>+IF(I380=0,"",'Ark1'!AE1862)</f>
        <v>-100.00000000003143</v>
      </c>
      <c r="AD380" s="30">
        <f t="shared" si="29"/>
        <v>3.7428571428571429</v>
      </c>
      <c r="AF380" s="221"/>
      <c r="AI380" s="30"/>
      <c r="AJ380" s="28"/>
    </row>
    <row r="381" spans="1:60">
      <c r="A381" s="221"/>
      <c r="B381" s="302">
        <f>+'Ark1'!C1863</f>
        <v>2024</v>
      </c>
      <c r="C381" s="240">
        <f>+'Ark1'!L1863</f>
        <v>14</v>
      </c>
      <c r="D381" s="240" t="str">
        <f>VLOOKUP(C381,Klasse!$C$10:$D$26,2)</f>
        <v>E</v>
      </c>
      <c r="E381" s="29">
        <f>+'Ark1'!H1863</f>
        <v>2</v>
      </c>
      <c r="F381" s="29">
        <f>+'Ark1'!J1863</f>
        <v>117</v>
      </c>
      <c r="G381" s="29" t="str">
        <f>VLOOKUP(F381,RNR!$A$1:$B$25,2)</f>
        <v>Jæren</v>
      </c>
      <c r="H381" s="29">
        <f>+IF(I381=0,"",'Ark1'!Q1863)</f>
        <v>2</v>
      </c>
      <c r="I381" s="362">
        <f>+'Ark1'!R1863</f>
        <v>2</v>
      </c>
      <c r="J381" s="30">
        <f>+IF(I381=0,"",'Ark1'!AG1863)</f>
        <v>3.3783783783783794E-3</v>
      </c>
      <c r="L381" s="30">
        <f>+IF(I381=0,"",'Ark1'!AH1863)</f>
        <v>8.8236781337962637E-3</v>
      </c>
      <c r="N381" s="33">
        <f>+IF(I381=0,"",'Ark1'!U1863)</f>
        <v>52.35</v>
      </c>
      <c r="O381" s="33"/>
      <c r="P381" s="391">
        <f>+'Ark1'!AJ1863</f>
        <v>2</v>
      </c>
      <c r="Q381" s="391"/>
      <c r="R381" s="272">
        <f>+IF(P381=0,"",'Ark1'!AK1863)</f>
        <v>112.9</v>
      </c>
      <c r="S381" s="101"/>
      <c r="T381" s="272">
        <f>+IF(P381=0,"",'Ark1'!AL1863)</f>
        <v>36.175381725570823</v>
      </c>
      <c r="U381" s="33"/>
      <c r="V381" s="28">
        <f>+IF(I381=0,"",'Ark1'!T1863)</f>
        <v>12</v>
      </c>
      <c r="W381" s="35">
        <f>+IF(I381=0,"",'Ark1'!W1863)</f>
        <v>100</v>
      </c>
      <c r="X381" s="35">
        <f>+IF(I381=0,"",'Ark1'!X1863)</f>
        <v>100</v>
      </c>
      <c r="Y381" s="35">
        <f>+IF(I381=0,"",'Ark1'!Y1863)</f>
        <v>100</v>
      </c>
      <c r="Z381" s="35">
        <f>+IF(I381=0,"",'Ark1'!Z1863)</f>
        <v>100</v>
      </c>
      <c r="AA381" s="30">
        <f>+IF(I381=0,"",'Ark1'!AA1863)</f>
        <v>7.75</v>
      </c>
      <c r="AB381" s="28">
        <f>+IF(I381=0,"",'Ark1'!AC1863)</f>
        <v>3</v>
      </c>
      <c r="AC381" s="35">
        <f>+IF(I381=0,"",'Ark1'!AE1863)</f>
        <v>-100</v>
      </c>
      <c r="AD381" s="30">
        <f t="shared" si="29"/>
        <v>3.7392857142857143</v>
      </c>
      <c r="AF381" s="221"/>
      <c r="AI381" s="30"/>
      <c r="AJ381" s="28"/>
    </row>
    <row r="382" spans="1:60">
      <c r="A382" s="221"/>
      <c r="B382" s="302">
        <f>+'Ark1'!C1864</f>
        <v>2024</v>
      </c>
      <c r="C382" s="240">
        <f>+'Ark1'!L1864</f>
        <v>14</v>
      </c>
      <c r="D382" s="240" t="str">
        <f>VLOOKUP(C382,Klasse!$C$10:$D$26,2)</f>
        <v>E</v>
      </c>
      <c r="E382" s="29">
        <f>+'Ark1'!H1864</f>
        <v>1</v>
      </c>
      <c r="F382" s="29">
        <f>+'Ark1'!J1864</f>
        <v>134</v>
      </c>
      <c r="G382" s="29" t="str">
        <f>VLOOKUP(F382,RNR!$A$1:$B$25,2)</f>
        <v>Førde</v>
      </c>
      <c r="H382" s="29" t="str">
        <f>+IF(I382=0,"",'Ark1'!Q1864)</f>
        <v/>
      </c>
      <c r="I382" s="362">
        <f>+'Ark1'!R1864</f>
        <v>0</v>
      </c>
      <c r="J382" s="30" t="str">
        <f>+IF(I382=0,"",'Ark1'!AG1864)</f>
        <v/>
      </c>
      <c r="L382" s="30" t="str">
        <f>+IF(I382=0,"",'Ark1'!AH1864)</f>
        <v/>
      </c>
      <c r="N382" s="33" t="str">
        <f>+IF(I382=0,"",'Ark1'!U1864)</f>
        <v/>
      </c>
      <c r="O382" s="33"/>
      <c r="P382" s="391">
        <f>+'Ark1'!AJ1864</f>
        <v>0</v>
      </c>
      <c r="Q382" s="391"/>
      <c r="R382" s="272" t="str">
        <f>+IF(P382=0,"",'Ark1'!AK1864)</f>
        <v/>
      </c>
      <c r="S382" s="101"/>
      <c r="T382" s="272" t="str">
        <f>+IF(P382=0,"",'Ark1'!AL1864)</f>
        <v/>
      </c>
      <c r="U382" s="33"/>
      <c r="V382" s="28" t="str">
        <f>+IF(I382=0,"",'Ark1'!T1864)</f>
        <v/>
      </c>
      <c r="W382" s="35" t="str">
        <f>+IF(I382=0,"",'Ark1'!W1864)</f>
        <v/>
      </c>
      <c r="X382" s="35" t="str">
        <f>+IF(I382=0,"",'Ark1'!X1864)</f>
        <v/>
      </c>
      <c r="Y382" s="35" t="str">
        <f>+IF(I382=0,"",'Ark1'!Y1864)</f>
        <v/>
      </c>
      <c r="Z382" s="35" t="str">
        <f>+IF(I382=0,"",'Ark1'!Z1864)</f>
        <v/>
      </c>
      <c r="AA382" s="30" t="str">
        <f>+IF(I382=0,"",'Ark1'!AA1864)</f>
        <v/>
      </c>
      <c r="AB382" s="28" t="str">
        <f>+IF(I382=0,"",'Ark1'!AC1864)</f>
        <v/>
      </c>
      <c r="AC382" s="35" t="str">
        <f>+IF(I382=0,"",'Ark1'!AE1864)</f>
        <v/>
      </c>
      <c r="AD382" s="30" t="str">
        <f t="shared" si="29"/>
        <v/>
      </c>
      <c r="AF382" s="221"/>
      <c r="AI382" s="30"/>
      <c r="AJ382" s="28"/>
    </row>
    <row r="383" spans="1:60">
      <c r="A383" s="221"/>
      <c r="B383" s="302">
        <f>+'Ark1'!C1865</f>
        <v>2024</v>
      </c>
      <c r="C383" s="240">
        <f>+'Ark1'!L1865</f>
        <v>14</v>
      </c>
      <c r="D383" s="240" t="str">
        <f>VLOOKUP(C383,Klasse!$C$10:$D$26,2)</f>
        <v>E</v>
      </c>
      <c r="E383" s="29">
        <f>+'Ark1'!H1865</f>
        <v>2</v>
      </c>
      <c r="F383" s="29">
        <f>+'Ark1'!J1865</f>
        <v>141</v>
      </c>
      <c r="G383" s="29" t="str">
        <f>VLOOKUP(F383,RNR!$A$1:$B$25,2)</f>
        <v>Ølen</v>
      </c>
      <c r="H383" s="29">
        <f>+IF(I383=0,"",'Ark1'!Q1865)</f>
        <v>1</v>
      </c>
      <c r="I383" s="362">
        <f>+'Ark1'!R1865</f>
        <v>1</v>
      </c>
      <c r="J383" s="30">
        <f>+IF(I383=0,"",'Ark1'!AG1865)</f>
        <v>8.9087653342123316E-4</v>
      </c>
      <c r="L383" s="30">
        <f>+IF(I383=0,"",'Ark1'!AH1865)</f>
        <v>2.7532892540708875E-3</v>
      </c>
      <c r="N383" s="33">
        <f>+IF(I383=0,"",'Ark1'!U1865)</f>
        <v>57.2</v>
      </c>
      <c r="O383" s="33"/>
      <c r="P383" s="391">
        <f>+'Ark1'!AJ1865</f>
        <v>1</v>
      </c>
      <c r="Q383" s="391"/>
      <c r="R383" s="272">
        <f>+IF(P383=0,"",'Ark1'!AK1865)</f>
        <v>118</v>
      </c>
      <c r="S383" s="101"/>
      <c r="T383" s="272">
        <f>+IF(P383=0,"",'Ark1'!AL1865)</f>
        <v>34.813685917255413</v>
      </c>
      <c r="U383" s="33"/>
      <c r="V383" s="28">
        <f>+IF(I383=0,"",'Ark1'!T1865)</f>
        <v>15</v>
      </c>
      <c r="W383" s="35">
        <f>+IF(I383=0,"",'Ark1'!W1865)</f>
        <v>100</v>
      </c>
      <c r="X383" s="35">
        <f>+IF(I383=0,"",'Ark1'!X1865)</f>
        <v>100</v>
      </c>
      <c r="Y383" s="35">
        <f>+IF(I383=0,"",'Ark1'!Y1865)</f>
        <v>100</v>
      </c>
      <c r="Z383" s="35">
        <f>+IF(I383=0,"",'Ark1'!Z1865)</f>
        <v>100</v>
      </c>
      <c r="AA383" s="30">
        <f>+IF(I383=0,"",'Ark1'!AA1865)</f>
        <v>0</v>
      </c>
      <c r="AB383" s="28">
        <f>+IF(I383=0,"",'Ark1'!AC1865)</f>
        <v>0</v>
      </c>
      <c r="AC383" s="35">
        <f>+IF(I383=0,"",'Ark1'!AE1865)</f>
        <v>0</v>
      </c>
      <c r="AD383" s="30">
        <f t="shared" si="29"/>
        <v>4.0857142857142863</v>
      </c>
      <c r="AF383" s="221"/>
      <c r="AI383" s="30"/>
      <c r="AJ383" s="28"/>
    </row>
    <row r="384" spans="1:60">
      <c r="A384" s="221"/>
      <c r="B384" s="302">
        <f>+'Ark1'!C1866</f>
        <v>2024</v>
      </c>
      <c r="C384" s="240">
        <f>+'Ark1'!L1866</f>
        <v>14</v>
      </c>
      <c r="D384" s="240" t="str">
        <f>VLOOKUP(C384,Klasse!$C$10:$D$26,2)</f>
        <v>E</v>
      </c>
      <c r="E384" s="29">
        <f>+'Ark1'!H1866</f>
        <v>2</v>
      </c>
      <c r="F384" s="29">
        <f>+'Ark1'!J1866</f>
        <v>143</v>
      </c>
      <c r="G384" s="29" t="str">
        <f>VLOOKUP(F384,RNR!$A$1:$B$25,2)</f>
        <v>Nordfjord</v>
      </c>
      <c r="H384" s="29" t="str">
        <f>+IF(I384=0,"",'Ark1'!Q1866)</f>
        <v/>
      </c>
      <c r="I384" s="362">
        <f>+'Ark1'!R1866</f>
        <v>0</v>
      </c>
      <c r="J384" s="30" t="str">
        <f>+IF(I384=0,"",'Ark1'!AG1866)</f>
        <v/>
      </c>
      <c r="L384" s="30" t="str">
        <f>+IF(I384=0,"",'Ark1'!AH1866)</f>
        <v/>
      </c>
      <c r="N384" s="33" t="str">
        <f>+IF(I384=0,"",'Ark1'!U1866)</f>
        <v/>
      </c>
      <c r="O384" s="33"/>
      <c r="P384" s="391">
        <f>+'Ark1'!AJ1866</f>
        <v>0</v>
      </c>
      <c r="Q384" s="391"/>
      <c r="R384" s="272" t="str">
        <f>+IF(P384=0,"",'Ark1'!AK1866)</f>
        <v/>
      </c>
      <c r="S384" s="101"/>
      <c r="T384" s="272" t="str">
        <f>+IF(P384=0,"",'Ark1'!AL1866)</f>
        <v/>
      </c>
      <c r="U384" s="33"/>
      <c r="V384" s="28" t="str">
        <f>+IF(I384=0,"",'Ark1'!T1866)</f>
        <v/>
      </c>
      <c r="W384" s="35" t="str">
        <f>+IF(I384=0,"",'Ark1'!W1866)</f>
        <v/>
      </c>
      <c r="X384" s="35" t="str">
        <f>+IF(I384=0,"",'Ark1'!X1866)</f>
        <v/>
      </c>
      <c r="Y384" s="35" t="str">
        <f>+IF(I384=0,"",'Ark1'!Y1866)</f>
        <v/>
      </c>
      <c r="Z384" s="35" t="str">
        <f>+IF(I384=0,"",'Ark1'!Z1866)</f>
        <v/>
      </c>
      <c r="AA384" s="30" t="str">
        <f>+IF(I384=0,"",'Ark1'!AA1866)</f>
        <v/>
      </c>
      <c r="AB384" s="28" t="str">
        <f>+IF(I384=0,"",'Ark1'!AC1866)</f>
        <v/>
      </c>
      <c r="AC384" s="35" t="str">
        <f>+IF(I384=0,"",'Ark1'!AE1866)</f>
        <v/>
      </c>
      <c r="AD384" s="30" t="str">
        <f t="shared" si="29"/>
        <v/>
      </c>
      <c r="AF384" s="221"/>
      <c r="AI384" s="30"/>
      <c r="AJ384" s="28"/>
    </row>
    <row r="385" spans="1:72">
      <c r="A385" s="221"/>
      <c r="B385" s="302">
        <f>+'Ark1'!C1867</f>
        <v>2024</v>
      </c>
      <c r="C385" s="240">
        <f>+'Ark1'!L1867</f>
        <v>14</v>
      </c>
      <c r="D385" s="240" t="str">
        <f>VLOOKUP(C385,Klasse!$C$10:$D$26,2)</f>
        <v>E</v>
      </c>
      <c r="E385" s="29">
        <f>+'Ark1'!H1867</f>
        <v>2</v>
      </c>
      <c r="F385" s="29">
        <f>+'Ark1'!J1867</f>
        <v>147</v>
      </c>
      <c r="G385" s="29" t="str">
        <f>VLOOKUP(F385,RNR!$A$1:$B$25,2)</f>
        <v>Midt-Norge</v>
      </c>
      <c r="H385" s="29" t="str">
        <f>+IF(I385=0,"",'Ark1'!Q1867)</f>
        <v/>
      </c>
      <c r="I385" s="362">
        <f>+'Ark1'!R1867</f>
        <v>0</v>
      </c>
      <c r="J385" s="30" t="str">
        <f>+IF(I385=0,"",'Ark1'!AG1867)</f>
        <v/>
      </c>
      <c r="L385" s="30" t="str">
        <f>+IF(I385=0,"",'Ark1'!AH1867)</f>
        <v/>
      </c>
      <c r="N385" s="33" t="str">
        <f>+IF(I385=0,"",'Ark1'!U1867)</f>
        <v/>
      </c>
      <c r="O385" s="33"/>
      <c r="P385" s="391">
        <f>+'Ark1'!AJ1867</f>
        <v>0</v>
      </c>
      <c r="Q385" s="391"/>
      <c r="R385" s="272" t="str">
        <f>+IF(P385=0,"",'Ark1'!AK1867)</f>
        <v/>
      </c>
      <c r="S385" s="101"/>
      <c r="T385" s="272" t="str">
        <f>+IF(P385=0,"",'Ark1'!AL1867)</f>
        <v/>
      </c>
      <c r="U385" s="33"/>
      <c r="V385" s="28" t="str">
        <f>+IF(I385=0,"",'Ark1'!T1867)</f>
        <v/>
      </c>
      <c r="W385" s="35" t="str">
        <f>+IF(I385=0,"",'Ark1'!W1867)</f>
        <v/>
      </c>
      <c r="X385" s="35" t="str">
        <f>+IF(I385=0,"",'Ark1'!X1867)</f>
        <v/>
      </c>
      <c r="Y385" s="35" t="str">
        <f>+IF(I385=0,"",'Ark1'!Y1867)</f>
        <v/>
      </c>
      <c r="Z385" s="35" t="str">
        <f>+IF(I385=0,"",'Ark1'!Z1867)</f>
        <v/>
      </c>
      <c r="AA385" s="30" t="str">
        <f>+IF(I385=0,"",'Ark1'!AA1867)</f>
        <v/>
      </c>
      <c r="AB385" s="28" t="str">
        <f>+IF(I385=0,"",'Ark1'!AC1867)</f>
        <v/>
      </c>
      <c r="AC385" s="35" t="str">
        <f>+IF(I385=0,"",'Ark1'!AE1867)</f>
        <v/>
      </c>
      <c r="AD385" s="30" t="str">
        <f t="shared" si="29"/>
        <v/>
      </c>
      <c r="AF385" s="221"/>
      <c r="AI385" s="30"/>
      <c r="AJ385" s="28"/>
    </row>
    <row r="386" spans="1:72">
      <c r="A386" s="221"/>
      <c r="B386" s="302">
        <f>+'Ark1'!C1868</f>
        <v>2024</v>
      </c>
      <c r="C386" s="240">
        <f>+'Ark1'!L1868</f>
        <v>14</v>
      </c>
      <c r="D386" s="240" t="str">
        <f>VLOOKUP(C386,Klasse!$C$10:$D$26,2)</f>
        <v>E</v>
      </c>
      <c r="E386" s="29">
        <f>+'Ark1'!H1868</f>
        <v>1</v>
      </c>
      <c r="F386" s="29">
        <f>+'Ark1'!J1868</f>
        <v>155</v>
      </c>
      <c r="G386" s="29" t="str">
        <f>VLOOKUP(F386,RNR!$A$1:$B$25,2)</f>
        <v>Målselv</v>
      </c>
      <c r="H386" s="29">
        <f>+IF(I386=0,"",'Ark1'!Q1868)</f>
        <v>8</v>
      </c>
      <c r="I386" s="362">
        <f>+'Ark1'!R1868</f>
        <v>10</v>
      </c>
      <c r="J386" s="30">
        <f>+IF(I386=0,"",'Ark1'!AG1868)</f>
        <v>1.7969774838721263E-2</v>
      </c>
      <c r="L386" s="30">
        <f>+IF(I386=0,"",'Ark1'!AH1868)</f>
        <v>4.2302928154537872E-2</v>
      </c>
      <c r="N386" s="33">
        <f>+IF(I386=0,"",'Ark1'!U1868)</f>
        <v>52.03</v>
      </c>
      <c r="O386" s="33"/>
      <c r="P386" s="391">
        <f>+'Ark1'!AJ1868</f>
        <v>9</v>
      </c>
      <c r="Q386" s="391"/>
      <c r="R386" s="272">
        <f>+IF(P386=0,"",'Ark1'!AK1868)</f>
        <v>107.76666666666669</v>
      </c>
      <c r="S386" s="101"/>
      <c r="T386" s="272">
        <f>+IF(P386=0,"",'Ark1'!AL1868)</f>
        <v>37.668797966419191</v>
      </c>
      <c r="U386" s="33"/>
      <c r="V386" s="28">
        <f>+IF(I386=0,"",'Ark1'!T1868)</f>
        <v>9.6999999999999993</v>
      </c>
      <c r="W386" s="35">
        <f>+IF(I386=0,"",'Ark1'!W1868)</f>
        <v>70</v>
      </c>
      <c r="X386" s="35">
        <f>+IF(I386=0,"",'Ark1'!X1868)</f>
        <v>100</v>
      </c>
      <c r="Y386" s="35">
        <f>+IF(I386=0,"",'Ark1'!Y1868)</f>
        <v>80</v>
      </c>
      <c r="Z386" s="35">
        <f>+IF(I386=0,"",'Ark1'!Z1868)</f>
        <v>70</v>
      </c>
      <c r="AA386" s="30">
        <f>+IF(I386=0,"",'Ark1'!AA1868)</f>
        <v>21.867283781942387</v>
      </c>
      <c r="AB386" s="28">
        <f>+IF(I386=0,"",'Ark1'!AC1868)</f>
        <v>4.1725292090050141</v>
      </c>
      <c r="AC386" s="35">
        <f>+IF(I386=0,"",'Ark1'!AE1868)</f>
        <v>87.11898498486994</v>
      </c>
      <c r="AD386" s="30">
        <f t="shared" si="29"/>
        <v>3.7164285714285716</v>
      </c>
      <c r="AF386" s="221"/>
      <c r="AI386" s="30"/>
      <c r="AJ386" s="28"/>
    </row>
    <row r="387" spans="1:72">
      <c r="A387" s="221"/>
      <c r="B387" s="302">
        <f>+'Ark1'!C1869</f>
        <v>2024</v>
      </c>
      <c r="C387" s="240">
        <f>+'Ark1'!L1869</f>
        <v>14</v>
      </c>
      <c r="D387" s="240" t="str">
        <f>VLOOKUP(C387,Klasse!$C$10:$D$26,2)</f>
        <v>E</v>
      </c>
      <c r="E387" s="29">
        <f>+'Ark1'!H1869</f>
        <v>2</v>
      </c>
      <c r="F387" s="29">
        <f>+'Ark1'!J1869</f>
        <v>160</v>
      </c>
      <c r="G387" s="29" t="str">
        <f>VLOOKUP(F387,RNR!$A$1:$B$25,2)</f>
        <v>Oslo</v>
      </c>
      <c r="H387" s="29" t="str">
        <f>+IF(I387=0,"",'Ark1'!Q1869)</f>
        <v/>
      </c>
      <c r="I387" s="362">
        <f>+'Ark1'!R1869</f>
        <v>0</v>
      </c>
      <c r="J387" s="30" t="str">
        <f>+IF(I387=0,"",'Ark1'!AG1869)</f>
        <v/>
      </c>
      <c r="L387" s="30" t="str">
        <f>+IF(I387=0,"",'Ark1'!AH1869)</f>
        <v/>
      </c>
      <c r="N387" s="33" t="str">
        <f>+IF(I387=0,"",'Ark1'!U1869)</f>
        <v/>
      </c>
      <c r="O387" s="33"/>
      <c r="P387" s="391">
        <f>+'Ark1'!AJ1869</f>
        <v>0</v>
      </c>
      <c r="Q387" s="391"/>
      <c r="R387" s="272" t="str">
        <f>+IF(P387=0,"",'Ark1'!AK1869)</f>
        <v/>
      </c>
      <c r="S387" s="101"/>
      <c r="T387" s="272" t="str">
        <f>+IF(P387=0,"",'Ark1'!AL1869)</f>
        <v/>
      </c>
      <c r="U387" s="33"/>
      <c r="V387" s="28" t="str">
        <f>+IF(I387=0,"",'Ark1'!T1869)</f>
        <v/>
      </c>
      <c r="W387" s="35" t="str">
        <f>+IF(I387=0,"",'Ark1'!W1869)</f>
        <v/>
      </c>
      <c r="X387" s="35" t="str">
        <f>+IF(I387=0,"",'Ark1'!X1869)</f>
        <v/>
      </c>
      <c r="Y387" s="35" t="str">
        <f>+IF(I387=0,"",'Ark1'!Y1869)</f>
        <v/>
      </c>
      <c r="Z387" s="35" t="str">
        <f>+IF(I387=0,"",'Ark1'!Z1869)</f>
        <v/>
      </c>
      <c r="AA387" s="30" t="str">
        <f>+IF(I387=0,"",'Ark1'!AA1869)</f>
        <v/>
      </c>
      <c r="AB387" s="28" t="str">
        <f>+IF(I387=0,"",'Ark1'!AC1869)</f>
        <v/>
      </c>
      <c r="AC387" s="35" t="str">
        <f>+IF(I387=0,"",'Ark1'!AE1869)</f>
        <v/>
      </c>
      <c r="AD387" s="30" t="str">
        <f t="shared" si="29"/>
        <v/>
      </c>
      <c r="AF387" s="221"/>
      <c r="AI387" s="30"/>
      <c r="AJ387" s="28"/>
    </row>
    <row r="388" spans="1:72">
      <c r="A388" s="221"/>
      <c r="B388" s="302">
        <f>+'Ark1'!C1870</f>
        <v>2024</v>
      </c>
      <c r="C388" s="240">
        <f>+'Ark1'!L1870</f>
        <v>14</v>
      </c>
      <c r="D388" s="240" t="str">
        <f>VLOOKUP(C388,Klasse!$C$10:$D$26,2)</f>
        <v>E</v>
      </c>
      <c r="E388" s="29">
        <f>+'Ark1'!H1870</f>
        <v>1</v>
      </c>
      <c r="F388" s="29">
        <f>+'Ark1'!J1870</f>
        <v>171</v>
      </c>
      <c r="G388" s="29" t="str">
        <f>VLOOKUP(F388,RNR!$A$1:$B$25,2)</f>
        <v>Prima</v>
      </c>
      <c r="H388" s="29" t="str">
        <f>+IF(I388=0,"",'Ark1'!Q1870)</f>
        <v/>
      </c>
      <c r="I388" s="362">
        <f>+'Ark1'!R1870</f>
        <v>0</v>
      </c>
      <c r="J388" s="30" t="str">
        <f>+IF(I388=0,"",'Ark1'!AG1870)</f>
        <v/>
      </c>
      <c r="L388" s="30" t="str">
        <f>+IF(I388=0,"",'Ark1'!AH1870)</f>
        <v/>
      </c>
      <c r="N388" s="33" t="str">
        <f>+IF(I388=0,"",'Ark1'!U1870)</f>
        <v/>
      </c>
      <c r="O388" s="33"/>
      <c r="P388" s="391">
        <f>+'Ark1'!AJ1870</f>
        <v>0</v>
      </c>
      <c r="Q388" s="391"/>
      <c r="R388" s="272" t="str">
        <f>+IF(P388=0,"",'Ark1'!AK1870)</f>
        <v/>
      </c>
      <c r="S388" s="101"/>
      <c r="T388" s="272" t="str">
        <f>+IF(P388=0,"",'Ark1'!AL1870)</f>
        <v/>
      </c>
      <c r="U388" s="33"/>
      <c r="V388" s="28" t="str">
        <f>+IF(I388=0,"",'Ark1'!T1870)</f>
        <v/>
      </c>
      <c r="W388" s="35" t="str">
        <f>+IF(I388=0,"",'Ark1'!W1870)</f>
        <v/>
      </c>
      <c r="X388" s="35" t="str">
        <f>+IF(I388=0,"",'Ark1'!X1870)</f>
        <v/>
      </c>
      <c r="Y388" s="35" t="str">
        <f>+IF(I388=0,"",'Ark1'!Y1870)</f>
        <v/>
      </c>
      <c r="Z388" s="35" t="str">
        <f>+IF(I388=0,"",'Ark1'!Z1870)</f>
        <v/>
      </c>
      <c r="AA388" s="30" t="str">
        <f>+IF(I388=0,"",'Ark1'!AA1870)</f>
        <v/>
      </c>
      <c r="AB388" s="28" t="str">
        <f>+IF(I388=0,"",'Ark1'!AC1870)</f>
        <v/>
      </c>
      <c r="AC388" s="35" t="str">
        <f>+IF(I388=0,"",'Ark1'!AE1870)</f>
        <v/>
      </c>
      <c r="AD388" s="30" t="str">
        <f t="shared" si="29"/>
        <v/>
      </c>
      <c r="AF388" s="221"/>
      <c r="AI388" s="30"/>
      <c r="AJ388" s="28"/>
    </row>
    <row r="389" spans="1:72">
      <c r="A389" s="221"/>
      <c r="B389" s="302">
        <f>+'Ark1'!C1871</f>
        <v>2024</v>
      </c>
      <c r="C389" s="240">
        <f>+'Ark1'!L1871</f>
        <v>14</v>
      </c>
      <c r="D389" s="240" t="str">
        <f>VLOOKUP(C389,Klasse!$C$10:$D$26,2)</f>
        <v>E</v>
      </c>
      <c r="E389" s="29">
        <f>+'Ark1'!H1871</f>
        <v>2</v>
      </c>
      <c r="F389" s="29">
        <f>+'Ark1'!J1871</f>
        <v>175</v>
      </c>
      <c r="G389" s="29" t="str">
        <f>VLOOKUP(F389,RNR!$A$1:$B$25,2)</f>
        <v>Ole Ringdal</v>
      </c>
      <c r="H389" s="29" t="str">
        <f>+IF(I389=0,"",'Ark1'!Q1871)</f>
        <v/>
      </c>
      <c r="I389" s="362">
        <f>+'Ark1'!R1871</f>
        <v>0</v>
      </c>
      <c r="J389" s="30" t="str">
        <f>+IF(I389=0,"",'Ark1'!AG1871)</f>
        <v/>
      </c>
      <c r="L389" s="30" t="str">
        <f>+IF(I389=0,"",'Ark1'!AH1871)</f>
        <v/>
      </c>
      <c r="N389" s="33" t="str">
        <f>+IF(I389=0,"",'Ark1'!U1871)</f>
        <v/>
      </c>
      <c r="O389" s="33"/>
      <c r="P389" s="391">
        <f>+'Ark1'!AJ1871</f>
        <v>0</v>
      </c>
      <c r="Q389" s="391"/>
      <c r="R389" s="272" t="str">
        <f>+IF(P389=0,"",'Ark1'!AK1871)</f>
        <v/>
      </c>
      <c r="S389" s="101"/>
      <c r="T389" s="272" t="str">
        <f>+IF(P389=0,"",'Ark1'!AL1871)</f>
        <v/>
      </c>
      <c r="U389" s="33"/>
      <c r="V389" s="28" t="str">
        <f>+IF(I389=0,"",'Ark1'!T1871)</f>
        <v/>
      </c>
      <c r="W389" s="35" t="str">
        <f>+IF(I389=0,"",'Ark1'!W1871)</f>
        <v/>
      </c>
      <c r="X389" s="35" t="str">
        <f>+IF(I389=0,"",'Ark1'!X1871)</f>
        <v/>
      </c>
      <c r="Y389" s="35" t="str">
        <f>+IF(I389=0,"",'Ark1'!Y1871)</f>
        <v/>
      </c>
      <c r="Z389" s="35" t="str">
        <f>+IF(I389=0,"",'Ark1'!Z1871)</f>
        <v/>
      </c>
      <c r="AA389" s="30" t="str">
        <f>+IF(I389=0,"",'Ark1'!AA1871)</f>
        <v/>
      </c>
      <c r="AB389" s="28" t="str">
        <f>+IF(I389=0,"",'Ark1'!AC1871)</f>
        <v/>
      </c>
      <c r="AC389" s="35" t="str">
        <f>+IF(I389=0,"",'Ark1'!AE1871)</f>
        <v/>
      </c>
      <c r="AD389" s="30" t="str">
        <f t="shared" si="29"/>
        <v/>
      </c>
      <c r="AF389" s="221"/>
      <c r="AI389" s="30"/>
      <c r="AJ389" s="28"/>
    </row>
    <row r="390" spans="1:72">
      <c r="A390" s="221"/>
      <c r="B390" s="302">
        <f>+'Ark1'!C1872</f>
        <v>2024</v>
      </c>
      <c r="C390" s="240">
        <f>+'Ark1'!L1872</f>
        <v>14</v>
      </c>
      <c r="D390" s="240" t="str">
        <f>VLOOKUP(C390,Klasse!$C$10:$D$26,2)</f>
        <v>E</v>
      </c>
      <c r="E390" s="29">
        <f>+'Ark1'!H1872</f>
        <v>2</v>
      </c>
      <c r="F390" s="29">
        <f>+'Ark1'!J1872</f>
        <v>177</v>
      </c>
      <c r="G390" s="29" t="str">
        <f>VLOOKUP(F390,RNR!$A$1:$B$25,2)</f>
        <v>Slakthuset</v>
      </c>
      <c r="H390" s="29" t="str">
        <f>+IF(I390=0,"",'Ark1'!Q1872)</f>
        <v/>
      </c>
      <c r="I390" s="362">
        <f>+'Ark1'!R1872</f>
        <v>0</v>
      </c>
      <c r="J390" s="30" t="str">
        <f>+IF(I390=0,"",'Ark1'!AG1872)</f>
        <v/>
      </c>
      <c r="L390" s="30" t="str">
        <f>+IF(I390=0,"",'Ark1'!AH1872)</f>
        <v/>
      </c>
      <c r="N390" s="33" t="str">
        <f>+IF(I390=0,"",'Ark1'!U1872)</f>
        <v/>
      </c>
      <c r="O390" s="33"/>
      <c r="P390" s="391">
        <f>+'Ark1'!AJ1872</f>
        <v>0</v>
      </c>
      <c r="Q390" s="391"/>
      <c r="R390" s="272" t="str">
        <f>+IF(P390=0,"",'Ark1'!AK1872)</f>
        <v/>
      </c>
      <c r="S390" s="101"/>
      <c r="T390" s="272" t="str">
        <f>+IF(P390=0,"",'Ark1'!AL1872)</f>
        <v/>
      </c>
      <c r="U390" s="33"/>
      <c r="V390" s="28" t="str">
        <f>+IF(I390=0,"",'Ark1'!T1872)</f>
        <v/>
      </c>
      <c r="W390" s="35" t="str">
        <f>+IF(I390=0,"",'Ark1'!W1872)</f>
        <v/>
      </c>
      <c r="X390" s="35" t="str">
        <f>+IF(I390=0,"",'Ark1'!X1872)</f>
        <v/>
      </c>
      <c r="Y390" s="35" t="str">
        <f>+IF(I390=0,"",'Ark1'!Y1872)</f>
        <v/>
      </c>
      <c r="Z390" s="35" t="str">
        <f>+IF(I390=0,"",'Ark1'!Z1872)</f>
        <v/>
      </c>
      <c r="AA390" s="30" t="str">
        <f>+IF(I390=0,"",'Ark1'!AA1872)</f>
        <v/>
      </c>
      <c r="AB390" s="28" t="str">
        <f>+IF(I390=0,"",'Ark1'!AC1872)</f>
        <v/>
      </c>
      <c r="AC390" s="35" t="str">
        <f>+IF(I390=0,"",'Ark1'!AE1872)</f>
        <v/>
      </c>
      <c r="AD390" s="30" t="str">
        <f t="shared" si="29"/>
        <v/>
      </c>
      <c r="AF390" s="221"/>
      <c r="AI390" s="30"/>
      <c r="AJ390" s="28"/>
    </row>
    <row r="391" spans="1:72">
      <c r="A391" s="221"/>
      <c r="B391" s="302">
        <f>+'Ark1'!C1873</f>
        <v>2024</v>
      </c>
      <c r="C391" s="240">
        <f>+'Ark1'!L1873</f>
        <v>14</v>
      </c>
      <c r="D391" s="240" t="str">
        <f>VLOOKUP(C391,Klasse!$C$10:$D$26,2)</f>
        <v>E</v>
      </c>
      <c r="E391" s="29">
        <f>+'Ark1'!H1873</f>
        <v>2</v>
      </c>
      <c r="F391" s="29">
        <f>+'Ark1'!J1873</f>
        <v>178</v>
      </c>
      <c r="G391" s="29" t="str">
        <f>VLOOKUP(F391,RNR!$A$1:$B$25,2)</f>
        <v>Røros</v>
      </c>
      <c r="H391" s="29" t="str">
        <f>+IF(I391=0,"",'Ark1'!Q1873)</f>
        <v/>
      </c>
      <c r="I391" s="362">
        <f>+'Ark1'!R1873</f>
        <v>0</v>
      </c>
      <c r="J391" s="30" t="str">
        <f>+IF(I391=0,"",'Ark1'!AG1873)</f>
        <v/>
      </c>
      <c r="L391" s="30" t="str">
        <f>+IF(I391=0,"",'Ark1'!AH1873)</f>
        <v/>
      </c>
      <c r="N391" s="33" t="str">
        <f>+IF(I391=0,"",'Ark1'!U1873)</f>
        <v/>
      </c>
      <c r="O391" s="33"/>
      <c r="P391" s="391">
        <f>+'Ark1'!AJ1873</f>
        <v>0</v>
      </c>
      <c r="Q391" s="391"/>
      <c r="R391" s="272" t="str">
        <f>+IF(P391=0,"",'Ark1'!AK1873)</f>
        <v/>
      </c>
      <c r="S391" s="101"/>
      <c r="T391" s="272" t="str">
        <f>+IF(P391=0,"",'Ark1'!AL1873)</f>
        <v/>
      </c>
      <c r="U391" s="33"/>
      <c r="V391" s="28" t="str">
        <f>+IF(I391=0,"",'Ark1'!T1873)</f>
        <v/>
      </c>
      <c r="W391" s="35" t="str">
        <f>+IF(I391=0,"",'Ark1'!W1873)</f>
        <v/>
      </c>
      <c r="X391" s="35" t="str">
        <f>+IF(I391=0,"",'Ark1'!X1873)</f>
        <v/>
      </c>
      <c r="Y391" s="35" t="str">
        <f>+IF(I391=0,"",'Ark1'!Y1873)</f>
        <v/>
      </c>
      <c r="Z391" s="35" t="str">
        <f>+IF(I391=0,"",'Ark1'!Z1873)</f>
        <v/>
      </c>
      <c r="AA391" s="30" t="str">
        <f>+IF(I391=0,"",'Ark1'!AA1873)</f>
        <v/>
      </c>
      <c r="AB391" s="28" t="str">
        <f>+IF(I391=0,"",'Ark1'!AC1873)</f>
        <v/>
      </c>
      <c r="AC391" s="35" t="str">
        <f>+IF(I391=0,"",'Ark1'!AE1873)</f>
        <v/>
      </c>
      <c r="AD391" s="30" t="str">
        <f t="shared" si="29"/>
        <v/>
      </c>
      <c r="AF391" s="221"/>
      <c r="AI391" s="30"/>
      <c r="AJ391" s="28"/>
    </row>
    <row r="392" spans="1:72">
      <c r="A392" s="221"/>
      <c r="B392" s="302">
        <f>+'Ark1'!C1874</f>
        <v>2024</v>
      </c>
      <c r="C392" s="240">
        <f>+'Ark1'!L1874</f>
        <v>14</v>
      </c>
      <c r="D392" s="240" t="str">
        <f>VLOOKUP(C392,Klasse!$C$10:$D$26,2)</f>
        <v>E</v>
      </c>
      <c r="E392" s="29">
        <f>+'Ark1'!H1874</f>
        <v>2</v>
      </c>
      <c r="F392" s="29">
        <f>+'Ark1'!J1874</f>
        <v>181</v>
      </c>
      <c r="G392" s="29" t="str">
        <f>VLOOKUP(F392,RNR!$A$1:$B$25,2)</f>
        <v>Horns</v>
      </c>
      <c r="H392" s="29" t="str">
        <f>+IF(I392=0,"",'Ark1'!Q1874)</f>
        <v/>
      </c>
      <c r="I392" s="362">
        <f>+'Ark1'!R1874</f>
        <v>0</v>
      </c>
      <c r="J392" s="30" t="str">
        <f>+IF(I392=0,"",'Ark1'!AG1874)</f>
        <v/>
      </c>
      <c r="L392" s="30" t="str">
        <f>+IF(I392=0,"",'Ark1'!AH1874)</f>
        <v/>
      </c>
      <c r="N392" s="33" t="str">
        <f>+IF(I392=0,"",'Ark1'!U1874)</f>
        <v/>
      </c>
      <c r="O392" s="33"/>
      <c r="P392" s="391">
        <f>+'Ark1'!AJ1874</f>
        <v>0</v>
      </c>
      <c r="Q392" s="391"/>
      <c r="R392" s="272" t="str">
        <f>+IF(P392=0,"",'Ark1'!AK1874)</f>
        <v/>
      </c>
      <c r="S392" s="101"/>
      <c r="T392" s="272" t="str">
        <f>+IF(P392=0,"",'Ark1'!AL1874)</f>
        <v/>
      </c>
      <c r="U392" s="33"/>
      <c r="V392" s="28" t="str">
        <f>+IF(I392=0,"",'Ark1'!T1874)</f>
        <v/>
      </c>
      <c r="W392" s="35" t="str">
        <f>+IF(I392=0,"",'Ark1'!W1874)</f>
        <v/>
      </c>
      <c r="X392" s="35" t="str">
        <f>+IF(I392=0,"",'Ark1'!X1874)</f>
        <v/>
      </c>
      <c r="Y392" s="35" t="str">
        <f>+IF(I392=0,"",'Ark1'!Y1874)</f>
        <v/>
      </c>
      <c r="Z392" s="35" t="str">
        <f>+IF(I392=0,"",'Ark1'!Z1874)</f>
        <v/>
      </c>
      <c r="AA392" s="30" t="str">
        <f>+IF(I392=0,"",'Ark1'!AA1874)</f>
        <v/>
      </c>
      <c r="AB392" s="28" t="str">
        <f>+IF(I392=0,"",'Ark1'!AC1874)</f>
        <v/>
      </c>
      <c r="AC392" s="35" t="str">
        <f>+IF(I392=0,"",'Ark1'!AE1874)</f>
        <v/>
      </c>
      <c r="AD392" s="30" t="str">
        <f t="shared" si="29"/>
        <v/>
      </c>
      <c r="AF392" s="221"/>
      <c r="AI392" s="30"/>
      <c r="AJ392" s="28"/>
    </row>
    <row r="393" spans="1:72">
      <c r="A393" s="221"/>
      <c r="B393" s="302">
        <f>+'Ark1'!C1875</f>
        <v>2024</v>
      </c>
      <c r="C393" s="240">
        <f>+'Ark1'!L1875</f>
        <v>14</v>
      </c>
      <c r="D393" s="240" t="str">
        <f>VLOOKUP(C393,Klasse!$C$10:$D$26,2)</f>
        <v>E</v>
      </c>
      <c r="E393" s="29">
        <f>+'Ark1'!H1875</f>
        <v>1</v>
      </c>
      <c r="F393" s="29">
        <f>+'Ark1'!J1875</f>
        <v>262</v>
      </c>
      <c r="G393" s="29" t="str">
        <f>VLOOKUP(F393,RNR!$A$1:$B$25,2)</f>
        <v>Strilalam</v>
      </c>
      <c r="H393" s="29" t="str">
        <f>+IF(I393=0,"",'Ark1'!Q1875)</f>
        <v/>
      </c>
      <c r="I393" s="362">
        <f>+'Ark1'!R1875</f>
        <v>0</v>
      </c>
      <c r="J393" s="30" t="str">
        <f>+IF(I393=0,"",'Ark1'!AG1875)</f>
        <v/>
      </c>
      <c r="L393" s="30" t="str">
        <f>+IF(I393=0,"",'Ark1'!AH1875)</f>
        <v/>
      </c>
      <c r="N393" s="33" t="str">
        <f>+IF(I393=0,"",'Ark1'!U1875)</f>
        <v/>
      </c>
      <c r="O393" s="33"/>
      <c r="P393" s="391">
        <f>+'Ark1'!AJ1875</f>
        <v>0</v>
      </c>
      <c r="Q393" s="391"/>
      <c r="R393" s="272" t="str">
        <f>+IF(P393=0,"",'Ark1'!AK1875)</f>
        <v/>
      </c>
      <c r="S393" s="101"/>
      <c r="T393" s="272" t="str">
        <f>+IF(P393=0,"",'Ark1'!AL1875)</f>
        <v/>
      </c>
      <c r="U393" s="33"/>
      <c r="V393" s="28" t="str">
        <f>+IF(I393=0,"",'Ark1'!T1875)</f>
        <v/>
      </c>
      <c r="W393" s="35" t="str">
        <f>+IF(I393=0,"",'Ark1'!W1875)</f>
        <v/>
      </c>
      <c r="X393" s="35" t="str">
        <f>+IF(I393=0,"",'Ark1'!X1875)</f>
        <v/>
      </c>
      <c r="Y393" s="35" t="str">
        <f>+IF(I393=0,"",'Ark1'!Y1875)</f>
        <v/>
      </c>
      <c r="Z393" s="35" t="str">
        <f>+IF(I393=0,"",'Ark1'!Z1875)</f>
        <v/>
      </c>
      <c r="AA393" s="30" t="str">
        <f>+IF(I393=0,"",'Ark1'!AA1875)</f>
        <v/>
      </c>
      <c r="AB393" s="28" t="str">
        <f>+IF(I393=0,"",'Ark1'!AC1875)</f>
        <v/>
      </c>
      <c r="AC393" s="35" t="str">
        <f>+IF(I393=0,"",'Ark1'!AE1875)</f>
        <v/>
      </c>
      <c r="AD393" s="30" t="str">
        <f t="shared" si="29"/>
        <v/>
      </c>
      <c r="AF393" s="221"/>
      <c r="AI393" s="30"/>
      <c r="AJ393" s="28"/>
    </row>
    <row r="394" spans="1:72">
      <c r="A394" s="221"/>
      <c r="B394" s="302">
        <f>+'Ark1'!C1876</f>
        <v>2024</v>
      </c>
      <c r="C394" s="240">
        <f>+'Ark1'!L1876</f>
        <v>14</v>
      </c>
      <c r="D394" s="240" t="str">
        <f>VLOOKUP(C394,Klasse!$C$10:$D$26,2)</f>
        <v>E</v>
      </c>
      <c r="E394" s="29">
        <f>+'Ark1'!H1876</f>
        <v>2</v>
      </c>
      <c r="F394" s="29">
        <f>+'Ark1'!J1876</f>
        <v>267</v>
      </c>
      <c r="G394" s="29" t="str">
        <f>VLOOKUP(F394,RNR!$A$1:$B$25,2)</f>
        <v>Dalpro</v>
      </c>
      <c r="H394" s="29" t="str">
        <f>+IF(I394=0,"",'Ark1'!Q1876)</f>
        <v/>
      </c>
      <c r="I394" s="362">
        <f>+'Ark1'!R1876</f>
        <v>0</v>
      </c>
      <c r="J394" s="30" t="str">
        <f>+IF(I394=0,"",'Ark1'!AG1876)</f>
        <v/>
      </c>
      <c r="L394" s="30" t="str">
        <f>+IF(I394=0,"",'Ark1'!AH1876)</f>
        <v/>
      </c>
      <c r="N394" s="33" t="str">
        <f>+IF(I394=0,"",'Ark1'!U1876)</f>
        <v/>
      </c>
      <c r="O394" s="33"/>
      <c r="P394" s="391">
        <f>+'Ark1'!AJ1876</f>
        <v>0</v>
      </c>
      <c r="Q394" s="391"/>
      <c r="R394" s="272" t="str">
        <f>+IF(P394=0,"",'Ark1'!AK1876)</f>
        <v/>
      </c>
      <c r="S394" s="101"/>
      <c r="T394" s="272" t="str">
        <f>+IF(P394=0,"",'Ark1'!AL1876)</f>
        <v/>
      </c>
      <c r="U394" s="33"/>
      <c r="V394" s="28" t="str">
        <f>+IF(I394=0,"",'Ark1'!T1876)</f>
        <v/>
      </c>
      <c r="W394" s="35" t="str">
        <f>+IF(I394=0,"",'Ark1'!W1876)</f>
        <v/>
      </c>
      <c r="X394" s="35" t="str">
        <f>+IF(I394=0,"",'Ark1'!X1876)</f>
        <v/>
      </c>
      <c r="Y394" s="35" t="str">
        <f>+IF(I394=0,"",'Ark1'!Y1876)</f>
        <v/>
      </c>
      <c r="Z394" s="35" t="str">
        <f>+IF(I394=0,"",'Ark1'!Z1876)</f>
        <v/>
      </c>
      <c r="AA394" s="30" t="str">
        <f>+IF(I394=0,"",'Ark1'!AA1876)</f>
        <v/>
      </c>
      <c r="AB394" s="28" t="str">
        <f>+IF(I394=0,"",'Ark1'!AC1876)</f>
        <v/>
      </c>
      <c r="AC394" s="35" t="str">
        <f>+IF(I394=0,"",'Ark1'!AE1876)</f>
        <v/>
      </c>
      <c r="AD394" s="30" t="str">
        <f t="shared" si="29"/>
        <v/>
      </c>
      <c r="AF394" s="221"/>
      <c r="AI394" s="30"/>
      <c r="AJ394" s="28"/>
    </row>
    <row r="395" spans="1:72" s="30" customFormat="1">
      <c r="A395" s="221"/>
      <c r="B395" s="302">
        <f>+'Ark1'!C1877</f>
        <v>2024</v>
      </c>
      <c r="C395" s="240">
        <f>+'Ark1'!L1877</f>
        <v>14</v>
      </c>
      <c r="D395" s="240" t="str">
        <f>VLOOKUP(C395,Klasse!$C$10:$D$26,2)</f>
        <v>E</v>
      </c>
      <c r="E395" s="29">
        <f>+'Ark1'!H1877</f>
        <v>1</v>
      </c>
      <c r="F395" s="29">
        <f>+'Ark1'!J1877</f>
        <v>309</v>
      </c>
      <c r="G395" s="29" t="str">
        <f>VLOOKUP(F395,RNR!$A$1:$B$25,2)</f>
        <v>Malvik</v>
      </c>
      <c r="H395" s="29" t="str">
        <f>+IF(I395=0,"",'Ark1'!Q1877)</f>
        <v/>
      </c>
      <c r="I395" s="362">
        <f>+'Ark1'!R1877</f>
        <v>0</v>
      </c>
      <c r="J395" s="30" t="str">
        <f>+IF(I395=0,"",'Ark1'!AG1877)</f>
        <v/>
      </c>
      <c r="L395" s="30" t="str">
        <f>+IF(I395=0,"",'Ark1'!AH1877)</f>
        <v/>
      </c>
      <c r="N395" s="33" t="str">
        <f>+IF(I395=0,"",'Ark1'!U1877)</f>
        <v/>
      </c>
      <c r="O395" s="33"/>
      <c r="P395" s="391">
        <f>+'Ark1'!AJ1877</f>
        <v>0</v>
      </c>
      <c r="Q395" s="391"/>
      <c r="R395" s="272" t="str">
        <f>+IF(P395=0,"",'Ark1'!AK1877)</f>
        <v/>
      </c>
      <c r="S395" s="101"/>
      <c r="T395" s="272" t="str">
        <f>+IF(P395=0,"",'Ark1'!AL1877)</f>
        <v/>
      </c>
      <c r="U395" s="33"/>
      <c r="V395" s="28" t="str">
        <f>+IF(I395=0,"",'Ark1'!T1877)</f>
        <v/>
      </c>
      <c r="W395" s="35" t="str">
        <f>+IF(I395=0,"",'Ark1'!W1877)</f>
        <v/>
      </c>
      <c r="X395" s="35" t="str">
        <f>+IF(I395=0,"",'Ark1'!X1877)</f>
        <v/>
      </c>
      <c r="Y395" s="35" t="str">
        <f>+IF(I395=0,"",'Ark1'!Y1877)</f>
        <v/>
      </c>
      <c r="Z395" s="35" t="str">
        <f>+IF(I395=0,"",'Ark1'!Z1877)</f>
        <v/>
      </c>
      <c r="AA395" s="30" t="str">
        <f>+IF(I395=0,"",'Ark1'!AA1877)</f>
        <v/>
      </c>
      <c r="AB395" s="28" t="str">
        <f>+IF(I395=0,"",'Ark1'!AC1877)</f>
        <v/>
      </c>
      <c r="AC395" s="35" t="str">
        <f>+IF(I395=0,"",'Ark1'!AE1877)</f>
        <v/>
      </c>
      <c r="AD395" s="30" t="str">
        <f t="shared" si="29"/>
        <v/>
      </c>
      <c r="AF395" s="221"/>
      <c r="AJ395" s="28"/>
      <c r="AM395" s="29"/>
      <c r="AN395" s="29"/>
      <c r="AO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</row>
    <row r="396" spans="1:72" s="30" customFormat="1">
      <c r="A396" s="221"/>
      <c r="B396" s="302">
        <f>+'Ark1'!C1878</f>
        <v>2024</v>
      </c>
      <c r="C396" s="240">
        <f>+'Ark1'!L1878</f>
        <v>14</v>
      </c>
      <c r="D396" s="240" t="str">
        <f>VLOOKUP(C396,Klasse!$C$10:$D$26,2)</f>
        <v>E</v>
      </c>
      <c r="E396" s="29">
        <f>+'Ark1'!H1878</f>
        <v>2</v>
      </c>
      <c r="F396" s="29">
        <f>+'Ark1'!J1878</f>
        <v>470</v>
      </c>
      <c r="G396" s="29" t="str">
        <f>VLOOKUP(F396,RNR!$A$1:$B$25,2)</f>
        <v>Jens Eide</v>
      </c>
      <c r="H396" s="29" t="str">
        <f>+IF(I396=0,"",'Ark1'!Q1878)</f>
        <v/>
      </c>
      <c r="I396" s="362">
        <f>+'Ark1'!R1878</f>
        <v>0</v>
      </c>
      <c r="J396" s="30" t="str">
        <f>+IF(I396=0,"",'Ark1'!AG1878)</f>
        <v/>
      </c>
      <c r="L396" s="30" t="str">
        <f>+IF(I396=0,"",'Ark1'!AH1878)</f>
        <v/>
      </c>
      <c r="N396" s="33" t="str">
        <f>+IF(I396=0,"",'Ark1'!U1878)</f>
        <v/>
      </c>
      <c r="O396" s="33"/>
      <c r="P396" s="391">
        <f>+'Ark1'!AJ1878</f>
        <v>0</v>
      </c>
      <c r="Q396" s="391"/>
      <c r="R396" s="272" t="str">
        <f>+IF(P396=0,"",'Ark1'!AK1878)</f>
        <v/>
      </c>
      <c r="S396" s="101"/>
      <c r="T396" s="272" t="str">
        <f>+IF(P396=0,"",'Ark1'!AL1878)</f>
        <v/>
      </c>
      <c r="U396" s="33"/>
      <c r="V396" s="28" t="str">
        <f>+IF(I396=0,"",'Ark1'!T1878)</f>
        <v/>
      </c>
      <c r="W396" s="35" t="str">
        <f>+IF(I396=0,"",'Ark1'!W1878)</f>
        <v/>
      </c>
      <c r="X396" s="35" t="str">
        <f>+IF(I396=0,"",'Ark1'!X1878)</f>
        <v/>
      </c>
      <c r="Y396" s="35" t="str">
        <f>+IF(I396=0,"",'Ark1'!Y1878)</f>
        <v/>
      </c>
      <c r="Z396" s="35" t="str">
        <f>+IF(I396=0,"",'Ark1'!Z1878)</f>
        <v/>
      </c>
      <c r="AA396" s="30" t="str">
        <f>+IF(I396=0,"",'Ark1'!AA1878)</f>
        <v/>
      </c>
      <c r="AB396" s="28" t="str">
        <f>+IF(I396=0,"",'Ark1'!AC1878)</f>
        <v/>
      </c>
      <c r="AC396" s="35" t="str">
        <f>+IF(I396=0,"",'Ark1'!AE1878)</f>
        <v/>
      </c>
      <c r="AD396" s="30" t="str">
        <f t="shared" si="29"/>
        <v/>
      </c>
      <c r="AF396" s="221"/>
      <c r="AJ396" s="28"/>
      <c r="AM396" s="29"/>
      <c r="AN396" s="29"/>
      <c r="AO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</row>
    <row r="397" spans="1:72" s="30" customFormat="1">
      <c r="A397" s="221"/>
      <c r="B397" s="302">
        <f>+'Ark1'!C1879</f>
        <v>2024</v>
      </c>
      <c r="C397" s="240">
        <f>+'Ark1'!L1879</f>
        <v>14</v>
      </c>
      <c r="D397" s="240" t="str">
        <f>VLOOKUP(C397,Klasse!$C$10:$D$26,2)</f>
        <v>E</v>
      </c>
      <c r="E397" s="29">
        <f>+'Ark1'!H1879</f>
        <v>2</v>
      </c>
      <c r="F397" s="29">
        <f>+'Ark1'!J1879</f>
        <v>629</v>
      </c>
      <c r="G397" s="29" t="str">
        <f>VLOOKUP(F397,RNR!$A$1:$B$25,2)</f>
        <v>Bø</v>
      </c>
      <c r="H397" s="29" t="str">
        <f>+IF(I397=0,"",'Ark1'!Q1879)</f>
        <v/>
      </c>
      <c r="I397" s="362">
        <f>+'Ark1'!R1879</f>
        <v>0</v>
      </c>
      <c r="J397" s="30" t="str">
        <f>+IF(I397=0,"",'Ark1'!AG1879)</f>
        <v/>
      </c>
      <c r="L397" s="30" t="str">
        <f>+IF(I397=0,"",'Ark1'!AH1879)</f>
        <v/>
      </c>
      <c r="N397" s="33" t="str">
        <f>+IF(I397=0,"",'Ark1'!U1879)</f>
        <v/>
      </c>
      <c r="O397" s="33"/>
      <c r="P397" s="391">
        <f>+'Ark1'!AJ1879</f>
        <v>0</v>
      </c>
      <c r="Q397" s="391"/>
      <c r="R397" s="272" t="str">
        <f>+IF(P397=0,"",'Ark1'!AK1879)</f>
        <v/>
      </c>
      <c r="S397" s="101"/>
      <c r="T397" s="272" t="str">
        <f>+IF(P397=0,"",'Ark1'!AL1879)</f>
        <v/>
      </c>
      <c r="U397" s="33"/>
      <c r="V397" s="28" t="str">
        <f>+IF(I397=0,"",'Ark1'!T1879)</f>
        <v/>
      </c>
      <c r="W397" s="35" t="str">
        <f>+IF(I397=0,"",'Ark1'!W1879)</f>
        <v/>
      </c>
      <c r="X397" s="35" t="str">
        <f>+IF(I397=0,"",'Ark1'!X1879)</f>
        <v/>
      </c>
      <c r="Y397" s="35" t="str">
        <f>+IF(I397=0,"",'Ark1'!Y1879)</f>
        <v/>
      </c>
      <c r="Z397" s="35" t="str">
        <f>+IF(I397=0,"",'Ark1'!Z1879)</f>
        <v/>
      </c>
      <c r="AA397" s="30" t="str">
        <f>+IF(I397=0,"",'Ark1'!AA1879)</f>
        <v/>
      </c>
      <c r="AB397" s="28" t="str">
        <f>+IF(I397=0,"",'Ark1'!AC1879)</f>
        <v/>
      </c>
      <c r="AC397" s="35" t="str">
        <f>+IF(I397=0,"",'Ark1'!AE1879)</f>
        <v/>
      </c>
      <c r="AD397" s="30" t="str">
        <f t="shared" si="29"/>
        <v/>
      </c>
      <c r="AF397" s="221"/>
      <c r="AJ397" s="28"/>
      <c r="AM397" s="29"/>
      <c r="AN397" s="29"/>
      <c r="AO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</row>
    <row r="398" spans="1:72" s="30" customFormat="1">
      <c r="A398" s="221"/>
      <c r="B398" s="302">
        <f>+'Ark1'!C1880</f>
        <v>2024</v>
      </c>
      <c r="C398" s="240">
        <f>+'Ark1'!L1880</f>
        <v>14</v>
      </c>
      <c r="D398" s="240" t="str">
        <f>VLOOKUP(C398,Klasse!$C$10:$D$26,2)</f>
        <v>E</v>
      </c>
      <c r="E398" s="29">
        <f>+'Ark1'!H1880</f>
        <v>1</v>
      </c>
      <c r="F398" s="29">
        <f>+'Ark1'!J1880</f>
        <v>643</v>
      </c>
      <c r="G398" s="29" t="str">
        <f>VLOOKUP(F398,RNR!$A$1:$B$25,2)</f>
        <v>Bjerka</v>
      </c>
      <c r="H398" s="29" t="str">
        <f>+IF(I398=0,"",'Ark1'!Q1880)</f>
        <v/>
      </c>
      <c r="I398" s="362">
        <f>+'Ark1'!R1880</f>
        <v>0</v>
      </c>
      <c r="J398" s="30" t="str">
        <f>+IF(I398=0,"",'Ark1'!AG1880)</f>
        <v/>
      </c>
      <c r="L398" s="30" t="str">
        <f>+IF(I398=0,"",'Ark1'!AH1880)</f>
        <v/>
      </c>
      <c r="N398" s="33" t="str">
        <f>+IF(I398=0,"",'Ark1'!U1880)</f>
        <v/>
      </c>
      <c r="O398" s="33"/>
      <c r="P398" s="391">
        <f>+'Ark1'!AJ1880</f>
        <v>0</v>
      </c>
      <c r="Q398" s="391"/>
      <c r="R398" s="272" t="str">
        <f>+IF(P398=0,"",'Ark1'!AK1880)</f>
        <v/>
      </c>
      <c r="S398" s="101"/>
      <c r="T398" s="272" t="str">
        <f>+IF(P398=0,"",'Ark1'!AL1880)</f>
        <v/>
      </c>
      <c r="U398" s="33"/>
      <c r="V398" s="28" t="str">
        <f>+IF(I398=0,"",'Ark1'!T1880)</f>
        <v/>
      </c>
      <c r="W398" s="35" t="str">
        <f>+IF(I398=0,"",'Ark1'!W1880)</f>
        <v/>
      </c>
      <c r="X398" s="35" t="str">
        <f>+IF(I398=0,"",'Ark1'!X1880)</f>
        <v/>
      </c>
      <c r="Y398" s="35" t="str">
        <f>+IF(I398=0,"",'Ark1'!Y1880)</f>
        <v/>
      </c>
      <c r="Z398" s="35" t="str">
        <f>+IF(I398=0,"",'Ark1'!Z1880)</f>
        <v/>
      </c>
      <c r="AA398" s="30" t="str">
        <f>+IF(I398=0,"",'Ark1'!AA1880)</f>
        <v/>
      </c>
      <c r="AB398" s="28" t="str">
        <f>+IF(I398=0,"",'Ark1'!AC1880)</f>
        <v/>
      </c>
      <c r="AC398" s="35" t="str">
        <f>+IF(I398=0,"",'Ark1'!AE1880)</f>
        <v/>
      </c>
      <c r="AD398" s="30" t="str">
        <f t="shared" si="29"/>
        <v/>
      </c>
      <c r="AF398" s="221"/>
      <c r="AJ398" s="28"/>
      <c r="AM398" s="29"/>
      <c r="AN398" s="29"/>
      <c r="AO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</row>
    <row r="399" spans="1:72" s="30" customFormat="1">
      <c r="A399" s="221"/>
      <c r="B399" s="302">
        <f>+'Ark1'!C1881</f>
        <v>2024</v>
      </c>
      <c r="C399" s="240">
        <f>+'Ark1'!L1881</f>
        <v>14</v>
      </c>
      <c r="D399" s="240" t="str">
        <f>VLOOKUP(C399,Klasse!$C$10:$D$26,2)</f>
        <v>E</v>
      </c>
      <c r="E399" s="29">
        <f>+'Ark1'!H1881</f>
        <v>2</v>
      </c>
      <c r="F399" s="29">
        <f>+'Ark1'!J1881</f>
        <v>704</v>
      </c>
      <c r="G399" s="29" t="str">
        <f>VLOOKUP(F399,RNR!$A$1:$B$25,2)</f>
        <v>Øre Vilt</v>
      </c>
      <c r="H399" s="29" t="str">
        <f>+IF(I399=0,"",'Ark1'!Q1881)</f>
        <v/>
      </c>
      <c r="I399" s="362">
        <f>+'Ark1'!R1881</f>
        <v>0</v>
      </c>
      <c r="J399" s="30" t="str">
        <f>+IF(I399=0,"",'Ark1'!AG1881)</f>
        <v/>
      </c>
      <c r="L399" s="30" t="str">
        <f>+IF(I399=0,"",'Ark1'!AH1881)</f>
        <v/>
      </c>
      <c r="N399" s="33" t="str">
        <f>+IF(I399=0,"",'Ark1'!U1881)</f>
        <v/>
      </c>
      <c r="O399" s="33"/>
      <c r="P399" s="391">
        <f>+'Ark1'!AJ1881</f>
        <v>0</v>
      </c>
      <c r="Q399" s="391"/>
      <c r="R399" s="272" t="str">
        <f>+IF(P399=0,"",'Ark1'!AK1881)</f>
        <v/>
      </c>
      <c r="S399" s="101"/>
      <c r="T399" s="272" t="str">
        <f>+IF(P399=0,"",'Ark1'!AL1881)</f>
        <v/>
      </c>
      <c r="U399" s="33"/>
      <c r="V399" s="28" t="str">
        <f>+IF(I399=0,"",'Ark1'!T1881)</f>
        <v/>
      </c>
      <c r="W399" s="35" t="str">
        <f>+IF(I399=0,"",'Ark1'!W1881)</f>
        <v/>
      </c>
      <c r="X399" s="35" t="str">
        <f>+IF(I399=0,"",'Ark1'!X1881)</f>
        <v/>
      </c>
      <c r="Y399" s="35" t="str">
        <f>+IF(I399=0,"",'Ark1'!Y1881)</f>
        <v/>
      </c>
      <c r="Z399" s="35" t="str">
        <f>+IF(I399=0,"",'Ark1'!Z1881)</f>
        <v/>
      </c>
      <c r="AA399" s="30" t="str">
        <f>+IF(I399=0,"",'Ark1'!AA1881)</f>
        <v/>
      </c>
      <c r="AB399" s="28" t="str">
        <f>+IF(I399=0,"",'Ark1'!AC1881)</f>
        <v/>
      </c>
      <c r="AC399" s="35" t="str">
        <f>+IF(I399=0,"",'Ark1'!AE1881)</f>
        <v/>
      </c>
      <c r="AD399" s="30" t="str">
        <f t="shared" si="29"/>
        <v/>
      </c>
      <c r="AF399" s="221"/>
      <c r="AJ399" s="28"/>
      <c r="AM399" s="29"/>
      <c r="AN399" s="29"/>
      <c r="AO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</row>
    <row r="400" spans="1:72" s="30" customFormat="1">
      <c r="A400" s="221"/>
      <c r="B400" s="302">
        <f>+'Ark1'!C1882</f>
        <v>2024</v>
      </c>
      <c r="C400" s="240">
        <f>+'Ark1'!L1882</f>
        <v>14</v>
      </c>
      <c r="D400" s="240" t="str">
        <f>VLOOKUP(C400,Klasse!$C$10:$D$26,2)</f>
        <v>E</v>
      </c>
      <c r="E400" s="29">
        <f>+'Ark1'!H1882</f>
        <v>1</v>
      </c>
      <c r="F400" s="29">
        <f>+'Ark1'!J1882</f>
        <v>802</v>
      </c>
      <c r="G400" s="29" t="str">
        <f>VLOOKUP(F400,RNR!$A$1:$B$25,2)</f>
        <v>Karasjok</v>
      </c>
      <c r="H400" s="29" t="str">
        <f>+IF(I400=0,"",'Ark1'!Q1882)</f>
        <v/>
      </c>
      <c r="I400" s="362">
        <f>+'Ark1'!R1882</f>
        <v>0</v>
      </c>
      <c r="J400" s="30" t="str">
        <f>+IF(I400=0,"",'Ark1'!AG1882)</f>
        <v/>
      </c>
      <c r="L400" s="30" t="str">
        <f>+IF(I400=0,"",'Ark1'!AH1882)</f>
        <v/>
      </c>
      <c r="N400" s="33" t="str">
        <f>+IF(I400=0,"",'Ark1'!U1882)</f>
        <v/>
      </c>
      <c r="O400" s="33"/>
      <c r="P400" s="391">
        <f>+'Ark1'!AJ1882</f>
        <v>0</v>
      </c>
      <c r="Q400" s="391"/>
      <c r="R400" s="272" t="str">
        <f>+IF(P400=0,"",'Ark1'!AK1882)</f>
        <v/>
      </c>
      <c r="S400" s="101"/>
      <c r="T400" s="272" t="str">
        <f>+IF(P400=0,"",'Ark1'!AL1882)</f>
        <v/>
      </c>
      <c r="U400" s="33"/>
      <c r="V400" s="28" t="str">
        <f>+IF(I400=0,"",'Ark1'!T1882)</f>
        <v/>
      </c>
      <c r="W400" s="35" t="str">
        <f>+IF(I400=0,"",'Ark1'!W1882)</f>
        <v/>
      </c>
      <c r="X400" s="35" t="str">
        <f>+IF(I400=0,"",'Ark1'!X1882)</f>
        <v/>
      </c>
      <c r="Y400" s="35" t="str">
        <f>+IF(I400=0,"",'Ark1'!Y1882)</f>
        <v/>
      </c>
      <c r="Z400" s="35" t="str">
        <f>+IF(I400=0,"",'Ark1'!Z1882)</f>
        <v/>
      </c>
      <c r="AA400" s="30" t="str">
        <f>+IF(I400=0,"",'Ark1'!AA1882)</f>
        <v/>
      </c>
      <c r="AB400" s="28" t="str">
        <f>+IF(I400=0,"",'Ark1'!AC1882)</f>
        <v/>
      </c>
      <c r="AC400" s="35" t="str">
        <f>+IF(I400=0,"",'Ark1'!AE1882)</f>
        <v/>
      </c>
      <c r="AD400" s="30" t="str">
        <f t="shared" si="29"/>
        <v/>
      </c>
      <c r="AF400" s="221"/>
      <c r="AJ400" s="28"/>
      <c r="AM400" s="29"/>
      <c r="AN400" s="29"/>
      <c r="AO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</row>
    <row r="401" spans="1:72" ht="19.8">
      <c r="A401" s="221"/>
      <c r="B401" s="221"/>
      <c r="C401" s="221"/>
      <c r="D401" s="221"/>
      <c r="E401" s="221"/>
      <c r="F401" s="221"/>
      <c r="G401" s="221"/>
      <c r="H401" s="221"/>
      <c r="I401" s="372"/>
      <c r="J401" s="222"/>
      <c r="K401" s="222"/>
      <c r="L401" s="222"/>
      <c r="M401" s="222"/>
      <c r="N401" s="221"/>
      <c r="O401" s="221"/>
      <c r="P401" s="372"/>
      <c r="Q401" s="372"/>
      <c r="R401" s="237"/>
      <c r="S401" s="237"/>
      <c r="T401" s="237"/>
      <c r="U401" s="221"/>
      <c r="V401" s="221"/>
      <c r="W401" s="223"/>
      <c r="X401" s="223"/>
      <c r="Y401" s="223"/>
      <c r="Z401" s="223"/>
      <c r="AA401" s="223"/>
      <c r="AB401" s="221"/>
      <c r="AC401" s="223"/>
      <c r="AD401" s="239"/>
      <c r="AE401" s="237"/>
      <c r="AF401" s="221"/>
      <c r="AG401" s="224"/>
      <c r="AI401" s="30"/>
      <c r="AJ401" s="28"/>
      <c r="AK401" s="225"/>
      <c r="AL401" s="29"/>
      <c r="AP401" s="29"/>
      <c r="BH401" s="236"/>
    </row>
    <row r="402" spans="1:72" ht="21">
      <c r="A402" s="221"/>
      <c r="B402" s="221"/>
      <c r="C402" s="221"/>
      <c r="D402" s="270" t="str">
        <f>+D404</f>
        <v>E+</v>
      </c>
      <c r="E402" s="221"/>
      <c r="F402" s="221"/>
      <c r="G402" s="221"/>
      <c r="H402" s="221"/>
      <c r="I402" s="363">
        <f>SUM(I404:I428)</f>
        <v>4</v>
      </c>
      <c r="J402" s="267"/>
      <c r="K402" s="267"/>
      <c r="L402" s="267"/>
      <c r="M402" s="267"/>
      <c r="N402" s="269">
        <f>+Klasse!M26</f>
        <v>18.348238153098436</v>
      </c>
      <c r="O402" s="221"/>
      <c r="P402" s="528"/>
      <c r="Q402" s="528"/>
      <c r="R402" s="237"/>
      <c r="S402" s="237"/>
      <c r="T402" s="237"/>
      <c r="U402" s="221"/>
      <c r="V402" s="268"/>
      <c r="W402" s="223"/>
      <c r="X402" s="223"/>
      <c r="Y402" s="223"/>
      <c r="Z402" s="223"/>
      <c r="AA402" s="223"/>
      <c r="AB402" s="221"/>
      <c r="AC402" s="223"/>
      <c r="AD402" s="223"/>
      <c r="AE402" s="223"/>
      <c r="AF402" s="223"/>
      <c r="AG402" s="224"/>
      <c r="AI402" s="30"/>
      <c r="AJ402" s="28"/>
      <c r="AK402" s="225"/>
      <c r="AL402" s="29"/>
      <c r="AP402" s="29"/>
      <c r="BH402" s="236"/>
    </row>
    <row r="403" spans="1:72" ht="19.8">
      <c r="A403" s="659"/>
      <c r="B403" s="660"/>
      <c r="C403" s="659"/>
      <c r="D403" s="660"/>
      <c r="E403" s="659"/>
      <c r="F403" s="660"/>
      <c r="G403" s="221"/>
      <c r="H403" s="238"/>
      <c r="I403" s="372"/>
      <c r="J403" s="222"/>
      <c r="K403" s="222"/>
      <c r="L403" s="222"/>
      <c r="M403" s="222"/>
      <c r="N403" s="222"/>
      <c r="O403" s="222"/>
      <c r="P403" s="372"/>
      <c r="Q403" s="372"/>
      <c r="R403" s="237"/>
      <c r="S403" s="237"/>
      <c r="T403" s="237"/>
      <c r="U403" s="222"/>
      <c r="V403" s="238"/>
      <c r="W403" s="223"/>
      <c r="X403" s="223"/>
      <c r="Y403" s="223"/>
      <c r="Z403" s="223"/>
      <c r="AA403" s="239"/>
      <c r="AB403" s="221"/>
      <c r="AC403" s="239"/>
      <c r="AD403" s="239"/>
      <c r="AE403" s="237"/>
      <c r="AF403" s="221"/>
      <c r="AG403" s="224"/>
      <c r="AI403" s="30"/>
      <c r="AJ403" s="28"/>
      <c r="AK403" s="225"/>
      <c r="AL403" s="29"/>
      <c r="AP403" s="29"/>
      <c r="BH403" s="236"/>
    </row>
    <row r="404" spans="1:72" s="30" customFormat="1">
      <c r="A404" s="221"/>
      <c r="B404" s="302">
        <f>+'Ark1'!C1883</f>
        <v>2024</v>
      </c>
      <c r="C404" s="240">
        <f>+'Ark1'!L1883</f>
        <v>15</v>
      </c>
      <c r="D404" s="240" t="str">
        <f>VLOOKUP(C404,Klasse!$C$10:$D$26,2)</f>
        <v>E+</v>
      </c>
      <c r="E404" s="240">
        <f>+'Ark1'!H1883</f>
        <v>1</v>
      </c>
      <c r="F404" s="240">
        <f>+'Ark1'!J1883</f>
        <v>103</v>
      </c>
      <c r="G404" s="240" t="str">
        <f>VLOOKUP(F404,RNR!$A$1:$B$25,2)</f>
        <v>Rudshøgda</v>
      </c>
      <c r="H404" s="240" t="str">
        <f>+IF(I404=0,"",'Ark1'!Q1883)</f>
        <v/>
      </c>
      <c r="I404" s="376">
        <f>+'Ark1'!R1883</f>
        <v>0</v>
      </c>
      <c r="J404" s="241" t="str">
        <f>+IF(I404=0,"",'Ark1'!AG1883)</f>
        <v/>
      </c>
      <c r="K404" s="241"/>
      <c r="L404" s="241" t="str">
        <f>+IF(I404=0,"",'Ark1'!AH1883)</f>
        <v/>
      </c>
      <c r="M404" s="241"/>
      <c r="N404" s="33" t="str">
        <f>+IF(I404=0,"",'Ark1'!U1883)</f>
        <v/>
      </c>
      <c r="O404" s="33"/>
      <c r="P404" s="391">
        <f>+'Ark1'!AJ1883</f>
        <v>0</v>
      </c>
      <c r="Q404" s="391"/>
      <c r="R404" s="272" t="str">
        <f>+IF(P404=0,"",'Ark1'!AK1883)</f>
        <v/>
      </c>
      <c r="S404" s="101"/>
      <c r="T404" s="272" t="str">
        <f>+IF(P404=0,"",'Ark1'!AL1883)</f>
        <v/>
      </c>
      <c r="U404" s="33"/>
      <c r="V404" s="242" t="str">
        <f>+IF(I404=0,"",'Ark1'!T1883)</f>
        <v/>
      </c>
      <c r="W404" s="243" t="str">
        <f>+IF(I404=0,"",'Ark1'!W1883)</f>
        <v/>
      </c>
      <c r="X404" s="243" t="str">
        <f>+IF(I404=0,"",'Ark1'!X1883)</f>
        <v/>
      </c>
      <c r="Y404" s="243" t="str">
        <f>+IF(I404=0,"",'Ark1'!Y1883)</f>
        <v/>
      </c>
      <c r="Z404" s="243" t="str">
        <f>+IF(I404=0,"",'Ark1'!Z1883)</f>
        <v/>
      </c>
      <c r="AA404" s="241" t="str">
        <f>+IF(I404=0,"",'Ark1'!AA1883)</f>
        <v/>
      </c>
      <c r="AB404" s="242" t="str">
        <f>+IF(I404=0,"",'Ark1'!AC1883)</f>
        <v/>
      </c>
      <c r="AC404" s="243" t="str">
        <f>+IF(I404=0,"",'Ark1'!AE1883)</f>
        <v/>
      </c>
      <c r="AD404" s="241" t="str">
        <f t="shared" ref="AD404:AD428" si="30">IF(I404=0,"",N404/C404)</f>
        <v/>
      </c>
      <c r="AE404" s="241" t="str">
        <f t="shared" ref="AE404:AE428" si="31">IF(I404=0,"",I404/H404)</f>
        <v/>
      </c>
      <c r="AF404" s="221"/>
      <c r="AJ404" s="28"/>
      <c r="AM404" s="29"/>
      <c r="AN404" s="29"/>
      <c r="AO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</row>
    <row r="405" spans="1:72" s="30" customFormat="1">
      <c r="A405" s="221"/>
      <c r="B405" s="302">
        <f>+'Ark1'!C1884</f>
        <v>2024</v>
      </c>
      <c r="C405" s="240">
        <f>+'Ark1'!L1884</f>
        <v>15</v>
      </c>
      <c r="D405" s="240" t="str">
        <f>VLOOKUP(C405,Klasse!$C$10:$D$26,2)</f>
        <v>E+</v>
      </c>
      <c r="E405" s="240">
        <f>+'Ark1'!H1884</f>
        <v>2</v>
      </c>
      <c r="F405" s="240">
        <f>+'Ark1'!J1884</f>
        <v>106</v>
      </c>
      <c r="G405" s="240" t="str">
        <f>VLOOKUP(F405,RNR!$A$1:$B$25,2)</f>
        <v>Furuseth</v>
      </c>
      <c r="H405" s="240" t="str">
        <f>+IF(I405=0,"",'Ark1'!Q1884)</f>
        <v/>
      </c>
      <c r="I405" s="376">
        <f>+'Ark1'!R1884</f>
        <v>0</v>
      </c>
      <c r="J405" s="241" t="str">
        <f>+IF(I405=0,"",'Ark1'!AG1884)</f>
        <v/>
      </c>
      <c r="K405" s="241"/>
      <c r="L405" s="241" t="str">
        <f>+IF(I405=0,"",'Ark1'!AH1884)</f>
        <v/>
      </c>
      <c r="M405" s="241"/>
      <c r="N405" s="33" t="str">
        <f>+IF(I405=0,"",'Ark1'!U1884)</f>
        <v/>
      </c>
      <c r="O405" s="33"/>
      <c r="P405" s="391">
        <f>+'Ark1'!AJ1884</f>
        <v>0</v>
      </c>
      <c r="Q405" s="391"/>
      <c r="R405" s="272" t="str">
        <f>+IF(P405=0,"",'Ark1'!AK1884)</f>
        <v/>
      </c>
      <c r="S405" s="101"/>
      <c r="T405" s="272" t="str">
        <f>+IF(P405=0,"",'Ark1'!AL1884)</f>
        <v/>
      </c>
      <c r="U405" s="33"/>
      <c r="V405" s="242" t="str">
        <f>+IF(I405=0,"",'Ark1'!T1884)</f>
        <v/>
      </c>
      <c r="W405" s="243" t="str">
        <f>+IF(I405=0,"",'Ark1'!W1884)</f>
        <v/>
      </c>
      <c r="X405" s="243" t="str">
        <f>+IF(I405=0,"",'Ark1'!X1884)</f>
        <v/>
      </c>
      <c r="Y405" s="243" t="str">
        <f>+IF(I405=0,"",'Ark1'!Y1884)</f>
        <v/>
      </c>
      <c r="Z405" s="243" t="str">
        <f>+IF(I405=0,"",'Ark1'!Z1884)</f>
        <v/>
      </c>
      <c r="AA405" s="241" t="str">
        <f>+IF(I405=0,"",'Ark1'!AA1884)</f>
        <v/>
      </c>
      <c r="AB405" s="242" t="str">
        <f>+IF(I405=0,"",'Ark1'!AC1884)</f>
        <v/>
      </c>
      <c r="AC405" s="243" t="str">
        <f>+IF(I405=0,"",'Ark1'!AE1884)</f>
        <v/>
      </c>
      <c r="AD405" s="241" t="str">
        <f t="shared" si="30"/>
        <v/>
      </c>
      <c r="AE405" s="241" t="str">
        <f t="shared" si="31"/>
        <v/>
      </c>
      <c r="AF405" s="221"/>
      <c r="AJ405" s="28"/>
      <c r="AM405" s="29"/>
      <c r="AN405" s="29"/>
      <c r="AO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</row>
    <row r="406" spans="1:72" s="30" customFormat="1">
      <c r="A406" s="221"/>
      <c r="B406" s="302">
        <f>+'Ark1'!C1885</f>
        <v>2024</v>
      </c>
      <c r="C406" s="240">
        <f>+'Ark1'!L1885</f>
        <v>15</v>
      </c>
      <c r="D406" s="240" t="str">
        <f>VLOOKUP(C406,Klasse!$C$10:$D$26,2)</f>
        <v>E+</v>
      </c>
      <c r="E406" s="240">
        <f>+'Ark1'!H1885</f>
        <v>1</v>
      </c>
      <c r="F406" s="240">
        <f>+'Ark1'!J1885</f>
        <v>110</v>
      </c>
      <c r="G406" s="240" t="str">
        <f>VLOOKUP(F406,RNR!$A$1:$B$25,2)</f>
        <v>Gol</v>
      </c>
      <c r="H406" s="240" t="str">
        <f>+IF(I406=0,"",'Ark1'!Q1885)</f>
        <v/>
      </c>
      <c r="I406" s="376">
        <f>+'Ark1'!R1885</f>
        <v>0</v>
      </c>
      <c r="J406" s="241" t="str">
        <f>+IF(I406=0,"",'Ark1'!AG1885)</f>
        <v/>
      </c>
      <c r="K406" s="241"/>
      <c r="L406" s="241" t="str">
        <f>+IF(I406=0,"",'Ark1'!AH1885)</f>
        <v/>
      </c>
      <c r="M406" s="241"/>
      <c r="N406" s="33" t="str">
        <f>+IF(I406=0,"",'Ark1'!U1885)</f>
        <v/>
      </c>
      <c r="O406" s="33"/>
      <c r="P406" s="391">
        <f>+'Ark1'!AJ1885</f>
        <v>0</v>
      </c>
      <c r="Q406" s="391"/>
      <c r="R406" s="272" t="str">
        <f>+IF(P406=0,"",'Ark1'!AK1885)</f>
        <v/>
      </c>
      <c r="S406" s="101"/>
      <c r="T406" s="272" t="str">
        <f>+IF(P406=0,"",'Ark1'!AL1885)</f>
        <v/>
      </c>
      <c r="U406" s="33"/>
      <c r="V406" s="242" t="str">
        <f>+IF(I406=0,"",'Ark1'!T1885)</f>
        <v/>
      </c>
      <c r="W406" s="243" t="str">
        <f>+IF(I406=0,"",'Ark1'!W1885)</f>
        <v/>
      </c>
      <c r="X406" s="243" t="str">
        <f>+IF(I406=0,"",'Ark1'!X1885)</f>
        <v/>
      </c>
      <c r="Y406" s="243" t="str">
        <f>+IF(I406=0,"",'Ark1'!Y1885)</f>
        <v/>
      </c>
      <c r="Z406" s="243" t="str">
        <f>+IF(I406=0,"",'Ark1'!Z1885)</f>
        <v/>
      </c>
      <c r="AA406" s="241" t="str">
        <f>+IF(I406=0,"",'Ark1'!AA1885)</f>
        <v/>
      </c>
      <c r="AB406" s="242" t="str">
        <f>+IF(I406=0,"",'Ark1'!AC1885)</f>
        <v/>
      </c>
      <c r="AC406" s="243" t="str">
        <f>+IF(I406=0,"",'Ark1'!AE1885)</f>
        <v/>
      </c>
      <c r="AD406" s="241" t="str">
        <f t="shared" si="30"/>
        <v/>
      </c>
      <c r="AE406" s="241" t="str">
        <f t="shared" si="31"/>
        <v/>
      </c>
      <c r="AF406" s="221"/>
      <c r="AJ406" s="28"/>
      <c r="AM406" s="29"/>
      <c r="AN406" s="29"/>
      <c r="AO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</row>
    <row r="407" spans="1:72" s="30" customFormat="1">
      <c r="A407" s="221"/>
      <c r="B407" s="302">
        <f>+'Ark1'!C1886</f>
        <v>2024</v>
      </c>
      <c r="C407" s="240">
        <f>+'Ark1'!L1886</f>
        <v>15</v>
      </c>
      <c r="D407" s="240" t="str">
        <f>VLOOKUP(C407,Klasse!$C$10:$D$26,2)</f>
        <v>E+</v>
      </c>
      <c r="E407" s="240">
        <f>+'Ark1'!H1886</f>
        <v>1</v>
      </c>
      <c r="F407" s="240">
        <f>+'Ark1'!J1886</f>
        <v>111</v>
      </c>
      <c r="G407" s="240" t="str">
        <f>VLOOKUP(F407,RNR!$A$1:$B$25,2)</f>
        <v>Forus</v>
      </c>
      <c r="H407" s="240" t="str">
        <f>+IF(I407=0,"",'Ark1'!Q1886)</f>
        <v/>
      </c>
      <c r="I407" s="376">
        <f>+'Ark1'!R1886</f>
        <v>0</v>
      </c>
      <c r="J407" s="241" t="str">
        <f>+IF(I407=0,"",'Ark1'!AG1886)</f>
        <v/>
      </c>
      <c r="K407" s="241"/>
      <c r="L407" s="241" t="str">
        <f>+IF(I407=0,"",'Ark1'!AH1886)</f>
        <v/>
      </c>
      <c r="M407" s="241"/>
      <c r="N407" s="33" t="str">
        <f>+IF(I407=0,"",'Ark1'!U1886)</f>
        <v/>
      </c>
      <c r="O407" s="33"/>
      <c r="P407" s="391">
        <f>+'Ark1'!AJ1886</f>
        <v>0</v>
      </c>
      <c r="Q407" s="391"/>
      <c r="R407" s="272" t="str">
        <f>+IF(P407=0,"",'Ark1'!AK1886)</f>
        <v/>
      </c>
      <c r="S407" s="101"/>
      <c r="T407" s="272" t="str">
        <f>+IF(P407=0,"",'Ark1'!AL1886)</f>
        <v/>
      </c>
      <c r="U407" s="33"/>
      <c r="V407" s="242" t="str">
        <f>+IF(I407=0,"",'Ark1'!T1886)</f>
        <v/>
      </c>
      <c r="W407" s="243" t="str">
        <f>+IF(I407=0,"",'Ark1'!W1886)</f>
        <v/>
      </c>
      <c r="X407" s="243" t="str">
        <f>+IF(I407=0,"",'Ark1'!X1886)</f>
        <v/>
      </c>
      <c r="Y407" s="243" t="str">
        <f>+IF(I407=0,"",'Ark1'!Y1886)</f>
        <v/>
      </c>
      <c r="Z407" s="243" t="str">
        <f>+IF(I407=0,"",'Ark1'!Z1886)</f>
        <v/>
      </c>
      <c r="AA407" s="241" t="str">
        <f>+IF(I407=0,"",'Ark1'!AA1886)</f>
        <v/>
      </c>
      <c r="AB407" s="242" t="str">
        <f>+IF(I407=0,"",'Ark1'!AC1886)</f>
        <v/>
      </c>
      <c r="AC407" s="243" t="str">
        <f>+IF(I407=0,"",'Ark1'!AE1886)</f>
        <v/>
      </c>
      <c r="AD407" s="241" t="str">
        <f t="shared" si="30"/>
        <v/>
      </c>
      <c r="AE407" s="241" t="str">
        <f t="shared" si="31"/>
        <v/>
      </c>
      <c r="AF407" s="221"/>
      <c r="AJ407" s="28"/>
      <c r="AM407" s="29"/>
      <c r="AN407" s="29"/>
      <c r="AO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</row>
    <row r="408" spans="1:72" s="30" customFormat="1">
      <c r="A408" s="221"/>
      <c r="B408" s="302">
        <f>+'Ark1'!C1887</f>
        <v>2024</v>
      </c>
      <c r="C408" s="240">
        <f>+'Ark1'!L1887</f>
        <v>15</v>
      </c>
      <c r="D408" s="240" t="str">
        <f>VLOOKUP(C408,Klasse!$C$10:$D$26,2)</f>
        <v>E+</v>
      </c>
      <c r="E408" s="240">
        <f>+'Ark1'!H1887</f>
        <v>1</v>
      </c>
      <c r="F408" s="240">
        <f>+'Ark1'!J1887</f>
        <v>116</v>
      </c>
      <c r="G408" s="240" t="str">
        <f>VLOOKUP(F408,RNR!$A$1:$B$25,2)</f>
        <v>Sandeid</v>
      </c>
      <c r="H408" s="240" t="str">
        <f>+IF(I408=0,"",'Ark1'!Q1887)</f>
        <v/>
      </c>
      <c r="I408" s="376">
        <f>+'Ark1'!R1887</f>
        <v>0</v>
      </c>
      <c r="J408" s="241" t="str">
        <f>+IF(I408=0,"",'Ark1'!AG1887)</f>
        <v/>
      </c>
      <c r="K408" s="241"/>
      <c r="L408" s="241" t="str">
        <f>+IF(I408=0,"",'Ark1'!AH1887)</f>
        <v/>
      </c>
      <c r="M408" s="241"/>
      <c r="N408" s="33" t="str">
        <f>+IF(I408=0,"",'Ark1'!U1887)</f>
        <v/>
      </c>
      <c r="O408" s="33"/>
      <c r="P408" s="391">
        <f>+'Ark1'!AJ1887</f>
        <v>0</v>
      </c>
      <c r="Q408" s="391"/>
      <c r="R408" s="272" t="str">
        <f>+IF(P408=0,"",'Ark1'!AK1887)</f>
        <v/>
      </c>
      <c r="S408" s="101"/>
      <c r="T408" s="272" t="str">
        <f>+IF(P408=0,"",'Ark1'!AL1887)</f>
        <v/>
      </c>
      <c r="U408" s="33"/>
      <c r="V408" s="242" t="str">
        <f>+IF(I408=0,"",'Ark1'!T1887)</f>
        <v/>
      </c>
      <c r="W408" s="243" t="str">
        <f>+IF(I408=0,"",'Ark1'!W1887)</f>
        <v/>
      </c>
      <c r="X408" s="243" t="str">
        <f>+IF(I408=0,"",'Ark1'!X1887)</f>
        <v/>
      </c>
      <c r="Y408" s="243" t="str">
        <f>+IF(I408=0,"",'Ark1'!Y1887)</f>
        <v/>
      </c>
      <c r="Z408" s="243" t="str">
        <f>+IF(I408=0,"",'Ark1'!Z1887)</f>
        <v/>
      </c>
      <c r="AA408" s="241" t="str">
        <f>+IF(I408=0,"",'Ark1'!AA1887)</f>
        <v/>
      </c>
      <c r="AB408" s="242" t="str">
        <f>+IF(I408=0,"",'Ark1'!AC1887)</f>
        <v/>
      </c>
      <c r="AC408" s="243" t="str">
        <f>+IF(I408=0,"",'Ark1'!AE1887)</f>
        <v/>
      </c>
      <c r="AD408" s="241" t="str">
        <f t="shared" si="30"/>
        <v/>
      </c>
      <c r="AE408" s="241" t="str">
        <f t="shared" si="31"/>
        <v/>
      </c>
      <c r="AF408" s="221"/>
      <c r="AJ408" s="28"/>
      <c r="AM408" s="29"/>
      <c r="AN408" s="29"/>
      <c r="AO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</row>
    <row r="409" spans="1:72" s="30" customFormat="1">
      <c r="A409" s="221"/>
      <c r="B409" s="302">
        <f>+'Ark1'!C1888</f>
        <v>2024</v>
      </c>
      <c r="C409" s="240">
        <f>+'Ark1'!L1888</f>
        <v>15</v>
      </c>
      <c r="D409" s="240" t="str">
        <f>VLOOKUP(C409,Klasse!$C$10:$D$26,2)</f>
        <v>E+</v>
      </c>
      <c r="E409" s="240">
        <f>+'Ark1'!H1888</f>
        <v>2</v>
      </c>
      <c r="F409" s="240">
        <f>+'Ark1'!J1888</f>
        <v>117</v>
      </c>
      <c r="G409" s="240" t="str">
        <f>VLOOKUP(F409,RNR!$A$1:$B$25,2)</f>
        <v>Jæren</v>
      </c>
      <c r="H409" s="240">
        <f>+IF(I409=0,"",'Ark1'!Q1888)</f>
        <v>1</v>
      </c>
      <c r="I409" s="376">
        <f>+'Ark1'!R1888</f>
        <v>1</v>
      </c>
      <c r="J409" s="241">
        <f>+IF(I409=0,"",'Ark1'!AG1888)</f>
        <v>1.6891891891891897E-3</v>
      </c>
      <c r="K409" s="241"/>
      <c r="L409" s="241">
        <f>+IF(I409=0,"",'Ark1'!AH1888)</f>
        <v>4.711018220431816E-3</v>
      </c>
      <c r="M409" s="241"/>
      <c r="N409" s="33">
        <f>+IF(I409=0,"",'Ark1'!U1888)</f>
        <v>55.9</v>
      </c>
      <c r="O409" s="33"/>
      <c r="P409" s="391">
        <f>+'Ark1'!AJ1888</f>
        <v>1</v>
      </c>
      <c r="Q409" s="391"/>
      <c r="R409" s="272">
        <f>+IF(P409=0,"",'Ark1'!AK1888)</f>
        <v>107.8</v>
      </c>
      <c r="S409" s="101"/>
      <c r="T409" s="272">
        <f>+IF(P409=0,"",'Ark1'!AL1888)</f>
        <v>44.622667182039578</v>
      </c>
      <c r="U409" s="33"/>
      <c r="V409" s="242">
        <f>+IF(I409=0,"",'Ark1'!T1888)</f>
        <v>10</v>
      </c>
      <c r="W409" s="243">
        <f>+IF(I409=0,"",'Ark1'!W1888)</f>
        <v>100</v>
      </c>
      <c r="X409" s="243">
        <f>+IF(I409=0,"",'Ark1'!X1888)</f>
        <v>100</v>
      </c>
      <c r="Y409" s="243">
        <f>+IF(I409=0,"",'Ark1'!Y1888)</f>
        <v>100</v>
      </c>
      <c r="Z409" s="243">
        <f>+IF(I409=0,"",'Ark1'!Z1888)</f>
        <v>100</v>
      </c>
      <c r="AA409" s="241">
        <f>+IF(I409=0,"",'Ark1'!AA1888)</f>
        <v>0</v>
      </c>
      <c r="AB409" s="242">
        <f>+IF(I409=0,"",'Ark1'!AC1888)</f>
        <v>0</v>
      </c>
      <c r="AC409" s="243">
        <f>+IF(I409=0,"",'Ark1'!AE1888)</f>
        <v>0</v>
      </c>
      <c r="AD409" s="241">
        <f t="shared" si="30"/>
        <v>3.7266666666666666</v>
      </c>
      <c r="AE409" s="241">
        <f t="shared" si="31"/>
        <v>1</v>
      </c>
      <c r="AF409" s="221"/>
      <c r="AJ409" s="28"/>
      <c r="AM409" s="29"/>
      <c r="AN409" s="29"/>
      <c r="AO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</row>
    <row r="410" spans="1:72" s="30" customFormat="1">
      <c r="A410" s="221"/>
      <c r="B410" s="302">
        <f>+'Ark1'!C1889</f>
        <v>2024</v>
      </c>
      <c r="C410" s="240">
        <f>+'Ark1'!L1889</f>
        <v>15</v>
      </c>
      <c r="D410" s="240" t="str">
        <f>VLOOKUP(C410,Klasse!$C$10:$D$26,2)</f>
        <v>E+</v>
      </c>
      <c r="E410" s="240">
        <f>+'Ark1'!H1889</f>
        <v>1</v>
      </c>
      <c r="F410" s="240">
        <f>+'Ark1'!J1889</f>
        <v>134</v>
      </c>
      <c r="G410" s="240" t="str">
        <f>VLOOKUP(F410,RNR!$A$1:$B$25,2)</f>
        <v>Førde</v>
      </c>
      <c r="H410" s="240" t="str">
        <f>+IF(I410=0,"",'Ark1'!Q1889)</f>
        <v/>
      </c>
      <c r="I410" s="376">
        <f>+'Ark1'!R1889</f>
        <v>0</v>
      </c>
      <c r="J410" s="241" t="str">
        <f>+IF(I410=0,"",'Ark1'!AG1889)</f>
        <v/>
      </c>
      <c r="K410" s="241"/>
      <c r="L410" s="241" t="str">
        <f>+IF(I410=0,"",'Ark1'!AH1889)</f>
        <v/>
      </c>
      <c r="M410" s="241"/>
      <c r="N410" s="33" t="str">
        <f>+IF(I410=0,"",'Ark1'!U1889)</f>
        <v/>
      </c>
      <c r="O410" s="33"/>
      <c r="P410" s="391">
        <f>+'Ark1'!AJ1889</f>
        <v>0</v>
      </c>
      <c r="Q410" s="391"/>
      <c r="R410" s="272" t="str">
        <f>+IF(P410=0,"",'Ark1'!AK1889)</f>
        <v/>
      </c>
      <c r="S410" s="101"/>
      <c r="T410" s="272" t="str">
        <f>+IF(P410=0,"",'Ark1'!AL1889)</f>
        <v/>
      </c>
      <c r="U410" s="33"/>
      <c r="V410" s="242" t="str">
        <f>+IF(I410=0,"",'Ark1'!T1889)</f>
        <v/>
      </c>
      <c r="W410" s="243" t="str">
        <f>+IF(I410=0,"",'Ark1'!W1889)</f>
        <v/>
      </c>
      <c r="X410" s="243" t="str">
        <f>+IF(I410=0,"",'Ark1'!X1889)</f>
        <v/>
      </c>
      <c r="Y410" s="243" t="str">
        <f>+IF(I410=0,"",'Ark1'!Y1889)</f>
        <v/>
      </c>
      <c r="Z410" s="243" t="str">
        <f>+IF(I410=0,"",'Ark1'!Z1889)</f>
        <v/>
      </c>
      <c r="AA410" s="241" t="str">
        <f>+IF(I410=0,"",'Ark1'!AA1889)</f>
        <v/>
      </c>
      <c r="AB410" s="242" t="str">
        <f>+IF(I410=0,"",'Ark1'!AC1889)</f>
        <v/>
      </c>
      <c r="AC410" s="243" t="str">
        <f>+IF(I410=0,"",'Ark1'!AE1889)</f>
        <v/>
      </c>
      <c r="AD410" s="241" t="str">
        <f t="shared" si="30"/>
        <v/>
      </c>
      <c r="AE410" s="241" t="str">
        <f t="shared" si="31"/>
        <v/>
      </c>
      <c r="AF410" s="221"/>
      <c r="AJ410" s="28"/>
      <c r="AM410" s="29"/>
      <c r="AN410" s="29"/>
      <c r="AO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</row>
    <row r="411" spans="1:72" s="30" customFormat="1">
      <c r="A411" s="221"/>
      <c r="B411" s="302">
        <f>+'Ark1'!C1890</f>
        <v>2024</v>
      </c>
      <c r="C411" s="240">
        <f>+'Ark1'!L1890</f>
        <v>15</v>
      </c>
      <c r="D411" s="240" t="str">
        <f>VLOOKUP(C411,Klasse!$C$10:$D$26,2)</f>
        <v>E+</v>
      </c>
      <c r="E411" s="240">
        <f>+'Ark1'!H1890</f>
        <v>2</v>
      </c>
      <c r="F411" s="240">
        <f>+'Ark1'!J1890</f>
        <v>141</v>
      </c>
      <c r="G411" s="240" t="str">
        <f>VLOOKUP(F411,RNR!$A$1:$B$25,2)</f>
        <v>Ølen</v>
      </c>
      <c r="H411" s="240" t="str">
        <f>+IF(I411=0,"",'Ark1'!Q1890)</f>
        <v/>
      </c>
      <c r="I411" s="376">
        <f>+'Ark1'!R1890</f>
        <v>0</v>
      </c>
      <c r="J411" s="241" t="str">
        <f>+IF(I411=0,"",'Ark1'!AG1890)</f>
        <v/>
      </c>
      <c r="K411" s="241"/>
      <c r="L411" s="241" t="str">
        <f>+IF(I411=0,"",'Ark1'!AH1890)</f>
        <v/>
      </c>
      <c r="M411" s="241"/>
      <c r="N411" s="33" t="str">
        <f>+IF(I411=0,"",'Ark1'!U1890)</f>
        <v/>
      </c>
      <c r="O411" s="33"/>
      <c r="P411" s="391">
        <f>+'Ark1'!AJ1890</f>
        <v>0</v>
      </c>
      <c r="Q411" s="391"/>
      <c r="R411" s="272" t="str">
        <f>+IF(P411=0,"",'Ark1'!AK1890)</f>
        <v/>
      </c>
      <c r="S411" s="101"/>
      <c r="T411" s="272" t="str">
        <f>+IF(P411=0,"",'Ark1'!AL1890)</f>
        <v/>
      </c>
      <c r="U411" s="33"/>
      <c r="V411" s="242" t="str">
        <f>+IF(I411=0,"",'Ark1'!T1890)</f>
        <v/>
      </c>
      <c r="W411" s="243" t="str">
        <f>+IF(I411=0,"",'Ark1'!W1890)</f>
        <v/>
      </c>
      <c r="X411" s="243" t="str">
        <f>+IF(I411=0,"",'Ark1'!X1890)</f>
        <v/>
      </c>
      <c r="Y411" s="243" t="str">
        <f>+IF(I411=0,"",'Ark1'!Y1890)</f>
        <v/>
      </c>
      <c r="Z411" s="243" t="str">
        <f>+IF(I411=0,"",'Ark1'!Z1890)</f>
        <v/>
      </c>
      <c r="AA411" s="241" t="str">
        <f>+IF(I411=0,"",'Ark1'!AA1890)</f>
        <v/>
      </c>
      <c r="AB411" s="242" t="str">
        <f>+IF(I411=0,"",'Ark1'!AC1890)</f>
        <v/>
      </c>
      <c r="AC411" s="243" t="str">
        <f>+IF(I411=0,"",'Ark1'!AE1890)</f>
        <v/>
      </c>
      <c r="AD411" s="241" t="str">
        <f t="shared" si="30"/>
        <v/>
      </c>
      <c r="AE411" s="241" t="str">
        <f t="shared" si="31"/>
        <v/>
      </c>
      <c r="AF411" s="221"/>
      <c r="AJ411" s="28"/>
      <c r="AM411" s="29"/>
      <c r="AN411" s="29"/>
      <c r="AO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</row>
    <row r="412" spans="1:72" s="30" customFormat="1">
      <c r="A412" s="221"/>
      <c r="B412" s="302">
        <f>+'Ark1'!C1891</f>
        <v>2024</v>
      </c>
      <c r="C412" s="240">
        <f>+'Ark1'!L1891</f>
        <v>15</v>
      </c>
      <c r="D412" s="240" t="str">
        <f>VLOOKUP(C412,Klasse!$C$10:$D$26,2)</f>
        <v>E+</v>
      </c>
      <c r="E412" s="240">
        <f>+'Ark1'!H1891</f>
        <v>2</v>
      </c>
      <c r="F412" s="240">
        <f>+'Ark1'!J1891</f>
        <v>143</v>
      </c>
      <c r="G412" s="240" t="str">
        <f>VLOOKUP(F412,RNR!$A$1:$B$25,2)</f>
        <v>Nordfjord</v>
      </c>
      <c r="H412" s="240" t="str">
        <f>+IF(I412=0,"",'Ark1'!Q1891)</f>
        <v/>
      </c>
      <c r="I412" s="376">
        <f>+'Ark1'!R1891</f>
        <v>0</v>
      </c>
      <c r="J412" s="241" t="str">
        <f>+IF(I412=0,"",'Ark1'!AG1891)</f>
        <v/>
      </c>
      <c r="K412" s="241"/>
      <c r="L412" s="241" t="str">
        <f>+IF(I412=0,"",'Ark1'!AH1891)</f>
        <v/>
      </c>
      <c r="M412" s="241"/>
      <c r="N412" s="33" t="str">
        <f>+IF(I412=0,"",'Ark1'!U1891)</f>
        <v/>
      </c>
      <c r="O412" s="33"/>
      <c r="P412" s="391">
        <f>+'Ark1'!AJ1891</f>
        <v>0</v>
      </c>
      <c r="Q412" s="391"/>
      <c r="R412" s="272" t="str">
        <f>+IF(P412=0,"",'Ark1'!AK1891)</f>
        <v/>
      </c>
      <c r="S412" s="101"/>
      <c r="T412" s="272" t="str">
        <f>+IF(P412=0,"",'Ark1'!AL1891)</f>
        <v/>
      </c>
      <c r="U412" s="33"/>
      <c r="V412" s="242" t="str">
        <f>+IF(I412=0,"",'Ark1'!T1891)</f>
        <v/>
      </c>
      <c r="W412" s="243" t="str">
        <f>+IF(I412=0,"",'Ark1'!W1891)</f>
        <v/>
      </c>
      <c r="X412" s="243" t="str">
        <f>+IF(I412=0,"",'Ark1'!X1891)</f>
        <v/>
      </c>
      <c r="Y412" s="243" t="str">
        <f>+IF(I412=0,"",'Ark1'!Y1891)</f>
        <v/>
      </c>
      <c r="Z412" s="243" t="str">
        <f>+IF(I412=0,"",'Ark1'!Z1891)</f>
        <v/>
      </c>
      <c r="AA412" s="241" t="str">
        <f>+IF(I412=0,"",'Ark1'!AA1891)</f>
        <v/>
      </c>
      <c r="AB412" s="242" t="str">
        <f>+IF(I412=0,"",'Ark1'!AC1891)</f>
        <v/>
      </c>
      <c r="AC412" s="243" t="str">
        <f>+IF(I412=0,"",'Ark1'!AE1891)</f>
        <v/>
      </c>
      <c r="AD412" s="241" t="str">
        <f t="shared" si="30"/>
        <v/>
      </c>
      <c r="AE412" s="241" t="str">
        <f t="shared" si="31"/>
        <v/>
      </c>
      <c r="AF412" s="221"/>
      <c r="AJ412" s="28"/>
      <c r="AM412" s="29"/>
      <c r="AN412" s="29"/>
      <c r="AO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</row>
    <row r="413" spans="1:72" s="30" customFormat="1">
      <c r="A413" s="221"/>
      <c r="B413" s="302">
        <f>+'Ark1'!C1892</f>
        <v>2024</v>
      </c>
      <c r="C413" s="240">
        <f>+'Ark1'!L1892</f>
        <v>15</v>
      </c>
      <c r="D413" s="240" t="str">
        <f>VLOOKUP(C413,Klasse!$C$10:$D$26,2)</f>
        <v>E+</v>
      </c>
      <c r="E413" s="240">
        <f>+'Ark1'!H1892</f>
        <v>2</v>
      </c>
      <c r="F413" s="240">
        <f>+'Ark1'!J1892</f>
        <v>147</v>
      </c>
      <c r="G413" s="240" t="str">
        <f>VLOOKUP(F413,RNR!$A$1:$B$25,2)</f>
        <v>Midt-Norge</v>
      </c>
      <c r="H413" s="240" t="str">
        <f>+IF(I413=0,"",'Ark1'!Q1892)</f>
        <v/>
      </c>
      <c r="I413" s="376">
        <f>+'Ark1'!R1892</f>
        <v>0</v>
      </c>
      <c r="J413" s="241" t="str">
        <f>+IF(I413=0,"",'Ark1'!AG1892)</f>
        <v/>
      </c>
      <c r="K413" s="241"/>
      <c r="L413" s="241" t="str">
        <f>+IF(I413=0,"",'Ark1'!AH1892)</f>
        <v/>
      </c>
      <c r="M413" s="241"/>
      <c r="N413" s="33" t="str">
        <f>+IF(I413=0,"",'Ark1'!U1892)</f>
        <v/>
      </c>
      <c r="O413" s="33"/>
      <c r="P413" s="391">
        <f>+'Ark1'!AJ1892</f>
        <v>0</v>
      </c>
      <c r="Q413" s="391"/>
      <c r="R413" s="272" t="str">
        <f>+IF(P413=0,"",'Ark1'!AK1892)</f>
        <v/>
      </c>
      <c r="S413" s="101"/>
      <c r="T413" s="272" t="str">
        <f>+IF(P413=0,"",'Ark1'!AL1892)</f>
        <v/>
      </c>
      <c r="U413" s="33"/>
      <c r="V413" s="242" t="str">
        <f>+IF(I413=0,"",'Ark1'!T1892)</f>
        <v/>
      </c>
      <c r="W413" s="243" t="str">
        <f>+IF(I413=0,"",'Ark1'!W1892)</f>
        <v/>
      </c>
      <c r="X413" s="243" t="str">
        <f>+IF(I413=0,"",'Ark1'!X1892)</f>
        <v/>
      </c>
      <c r="Y413" s="243" t="str">
        <f>+IF(I413=0,"",'Ark1'!Y1892)</f>
        <v/>
      </c>
      <c r="Z413" s="243" t="str">
        <f>+IF(I413=0,"",'Ark1'!Z1892)</f>
        <v/>
      </c>
      <c r="AA413" s="241" t="str">
        <f>+IF(I413=0,"",'Ark1'!AA1892)</f>
        <v/>
      </c>
      <c r="AB413" s="242" t="str">
        <f>+IF(I413=0,"",'Ark1'!AC1892)</f>
        <v/>
      </c>
      <c r="AC413" s="243" t="str">
        <f>+IF(I413=0,"",'Ark1'!AE1892)</f>
        <v/>
      </c>
      <c r="AD413" s="241" t="str">
        <f t="shared" si="30"/>
        <v/>
      </c>
      <c r="AE413" s="241" t="str">
        <f t="shared" si="31"/>
        <v/>
      </c>
      <c r="AF413" s="221"/>
      <c r="AJ413" s="28"/>
      <c r="AM413" s="29"/>
      <c r="AN413" s="29"/>
      <c r="AO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</row>
    <row r="414" spans="1:72" s="30" customFormat="1">
      <c r="A414" s="221"/>
      <c r="B414" s="302">
        <f>+'Ark1'!C1893</f>
        <v>2024</v>
      </c>
      <c r="C414" s="240">
        <f>+'Ark1'!L1893</f>
        <v>15</v>
      </c>
      <c r="D414" s="240" t="str">
        <f>VLOOKUP(C414,Klasse!$C$10:$D$26,2)</f>
        <v>E+</v>
      </c>
      <c r="E414" s="240">
        <f>+'Ark1'!H1893</f>
        <v>1</v>
      </c>
      <c r="F414" s="240">
        <f>+'Ark1'!J1893</f>
        <v>155</v>
      </c>
      <c r="G414" s="240" t="str">
        <f>VLOOKUP(F414,RNR!$A$1:$B$25,2)</f>
        <v>Målselv</v>
      </c>
      <c r="H414" s="240">
        <f>+IF(I414=0,"",'Ark1'!Q1893)</f>
        <v>2</v>
      </c>
      <c r="I414" s="376">
        <f>+'Ark1'!R1893</f>
        <v>3</v>
      </c>
      <c r="J414" s="241">
        <f>+IF(I414=0,"",'Ark1'!AG1893)</f>
        <v>5.3909324516163808E-3</v>
      </c>
      <c r="K414" s="241"/>
      <c r="L414" s="241">
        <f>+IF(I414=0,"",'Ark1'!AH1893)</f>
        <v>6.2279536741064812E-3</v>
      </c>
      <c r="M414" s="241"/>
      <c r="N414" s="33">
        <f>+IF(I414=0,"",'Ark1'!U1893)</f>
        <v>25.533333333333328</v>
      </c>
      <c r="O414" s="33"/>
      <c r="P414" s="391">
        <f>+'Ark1'!AJ1893</f>
        <v>3</v>
      </c>
      <c r="Q414" s="391"/>
      <c r="R414" s="272">
        <f>+IF(P414=0,"",'Ark1'!AK1893)</f>
        <v>88.866666666666688</v>
      </c>
      <c r="S414" s="101"/>
      <c r="T414" s="272">
        <f>+IF(P414=0,"",'Ark1'!AL1893)</f>
        <v>36.396034848932501</v>
      </c>
      <c r="U414" s="33"/>
      <c r="V414" s="242">
        <f>+IF(I414=0,"",'Ark1'!T1893)</f>
        <v>3.6666666666666656</v>
      </c>
      <c r="W414" s="243">
        <f>+IF(I414=0,"",'Ark1'!W1893)</f>
        <v>0</v>
      </c>
      <c r="X414" s="243">
        <f>+IF(I414=0,"",'Ark1'!X1893)</f>
        <v>100</v>
      </c>
      <c r="Y414" s="243">
        <f>+IF(I414=0,"",'Ark1'!Y1893)</f>
        <v>100</v>
      </c>
      <c r="Z414" s="243">
        <f>+IF(I414=0,"",'Ark1'!Z1893)</f>
        <v>0</v>
      </c>
      <c r="AA414" s="241">
        <f>+IF(I414=0,"",'Ark1'!AA1893)</f>
        <v>1.2552113589175791</v>
      </c>
      <c r="AB414" s="242">
        <f>+IF(I414=0,"",'Ark1'!AC1893)</f>
        <v>0.47140452079103318</v>
      </c>
      <c r="AC414" s="243">
        <f>+IF(I414=0,"",'Ark1'!AE1893)</f>
        <v>58.211471879621016</v>
      </c>
      <c r="AD414" s="241">
        <f t="shared" si="30"/>
        <v>1.7022222222222219</v>
      </c>
      <c r="AE414" s="241">
        <f t="shared" si="31"/>
        <v>1.5</v>
      </c>
      <c r="AF414" s="221"/>
      <c r="AJ414" s="28"/>
      <c r="AM414" s="29"/>
      <c r="AN414" s="29"/>
      <c r="AO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</row>
    <row r="415" spans="1:72" s="30" customFormat="1">
      <c r="A415" s="221"/>
      <c r="B415" s="302">
        <f>+'Ark1'!C1894</f>
        <v>2024</v>
      </c>
      <c r="C415" s="240">
        <f>+'Ark1'!L1894</f>
        <v>15</v>
      </c>
      <c r="D415" s="240" t="str">
        <f>VLOOKUP(C415,Klasse!$C$10:$D$26,2)</f>
        <v>E+</v>
      </c>
      <c r="E415" s="240">
        <f>+'Ark1'!H1894</f>
        <v>2</v>
      </c>
      <c r="F415" s="240">
        <f>+'Ark1'!J1894</f>
        <v>160</v>
      </c>
      <c r="G415" s="240" t="str">
        <f>VLOOKUP(F415,RNR!$A$1:$B$25,2)</f>
        <v>Oslo</v>
      </c>
      <c r="H415" s="240" t="str">
        <f>+IF(I415=0,"",'Ark1'!Q1894)</f>
        <v/>
      </c>
      <c r="I415" s="376">
        <f>+'Ark1'!R1894</f>
        <v>0</v>
      </c>
      <c r="J415" s="241" t="str">
        <f>+IF(I415=0,"",'Ark1'!AG1894)</f>
        <v/>
      </c>
      <c r="K415" s="241"/>
      <c r="L415" s="241" t="str">
        <f>+IF(I415=0,"",'Ark1'!AH1894)</f>
        <v/>
      </c>
      <c r="M415" s="241"/>
      <c r="N415" s="33" t="str">
        <f>+IF(I415=0,"",'Ark1'!U1894)</f>
        <v/>
      </c>
      <c r="O415" s="33"/>
      <c r="P415" s="391">
        <f>+'Ark1'!AJ1894</f>
        <v>0</v>
      </c>
      <c r="Q415" s="391"/>
      <c r="R415" s="272" t="str">
        <f>+IF(P415=0,"",'Ark1'!AK1894)</f>
        <v/>
      </c>
      <c r="S415" s="101"/>
      <c r="T415" s="272" t="str">
        <f>+IF(P415=0,"",'Ark1'!AL1894)</f>
        <v/>
      </c>
      <c r="U415" s="33"/>
      <c r="V415" s="242" t="str">
        <f>+IF(I415=0,"",'Ark1'!T1894)</f>
        <v/>
      </c>
      <c r="W415" s="243" t="str">
        <f>+IF(I415=0,"",'Ark1'!W1894)</f>
        <v/>
      </c>
      <c r="X415" s="243" t="str">
        <f>+IF(I415=0,"",'Ark1'!X1894)</f>
        <v/>
      </c>
      <c r="Y415" s="243" t="str">
        <f>+IF(I415=0,"",'Ark1'!Y1894)</f>
        <v/>
      </c>
      <c r="Z415" s="243" t="str">
        <f>+IF(I415=0,"",'Ark1'!Z1894)</f>
        <v/>
      </c>
      <c r="AA415" s="241" t="str">
        <f>+IF(I415=0,"",'Ark1'!AA1894)</f>
        <v/>
      </c>
      <c r="AB415" s="242" t="str">
        <f>+IF(I415=0,"",'Ark1'!AC1894)</f>
        <v/>
      </c>
      <c r="AC415" s="243" t="str">
        <f>+IF(I415=0,"",'Ark1'!AE1894)</f>
        <v/>
      </c>
      <c r="AD415" s="241" t="str">
        <f t="shared" si="30"/>
        <v/>
      </c>
      <c r="AE415" s="241" t="str">
        <f t="shared" si="31"/>
        <v/>
      </c>
      <c r="AF415" s="221"/>
      <c r="AJ415" s="28"/>
      <c r="AM415" s="29"/>
      <c r="AN415" s="29"/>
      <c r="AO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</row>
    <row r="416" spans="1:72" s="30" customFormat="1">
      <c r="A416" s="221"/>
      <c r="B416" s="302">
        <f>+'Ark1'!C1895</f>
        <v>2024</v>
      </c>
      <c r="C416" s="240">
        <f>+'Ark1'!L1895</f>
        <v>15</v>
      </c>
      <c r="D416" s="240" t="str">
        <f>VLOOKUP(C416,Klasse!$C$10:$D$26,2)</f>
        <v>E+</v>
      </c>
      <c r="E416" s="240">
        <f>+'Ark1'!H1895</f>
        <v>1</v>
      </c>
      <c r="F416" s="240">
        <f>+'Ark1'!J1895</f>
        <v>171</v>
      </c>
      <c r="G416" s="240" t="str">
        <f>VLOOKUP(F416,RNR!$A$1:$B$25,2)</f>
        <v>Prima</v>
      </c>
      <c r="H416" s="240" t="str">
        <f>+IF(I416=0,"",'Ark1'!Q1895)</f>
        <v/>
      </c>
      <c r="I416" s="376">
        <f>+'Ark1'!R1895</f>
        <v>0</v>
      </c>
      <c r="J416" s="241" t="str">
        <f>+IF(I416=0,"",'Ark1'!AG1895)</f>
        <v/>
      </c>
      <c r="K416" s="241"/>
      <c r="L416" s="241" t="str">
        <f>+IF(I416=0,"",'Ark1'!AH1895)</f>
        <v/>
      </c>
      <c r="M416" s="241"/>
      <c r="N416" s="33" t="str">
        <f>+IF(I416=0,"",'Ark1'!U1895)</f>
        <v/>
      </c>
      <c r="O416" s="33"/>
      <c r="P416" s="391">
        <f>+'Ark1'!AJ1895</f>
        <v>0</v>
      </c>
      <c r="Q416" s="391"/>
      <c r="R416" s="272" t="str">
        <f>+IF(P416=0,"",'Ark1'!AK1895)</f>
        <v/>
      </c>
      <c r="S416" s="101"/>
      <c r="T416" s="272" t="str">
        <f>+IF(P416=0,"",'Ark1'!AL1895)</f>
        <v/>
      </c>
      <c r="U416" s="33"/>
      <c r="V416" s="242" t="str">
        <f>+IF(I416=0,"",'Ark1'!T1895)</f>
        <v/>
      </c>
      <c r="W416" s="243" t="str">
        <f>+IF(I416=0,"",'Ark1'!W1895)</f>
        <v/>
      </c>
      <c r="X416" s="243" t="str">
        <f>+IF(I416=0,"",'Ark1'!X1895)</f>
        <v/>
      </c>
      <c r="Y416" s="243" t="str">
        <f>+IF(I416=0,"",'Ark1'!Y1895)</f>
        <v/>
      </c>
      <c r="Z416" s="243" t="str">
        <f>+IF(I416=0,"",'Ark1'!Z1895)</f>
        <v/>
      </c>
      <c r="AA416" s="241" t="str">
        <f>+IF(I416=0,"",'Ark1'!AA1895)</f>
        <v/>
      </c>
      <c r="AB416" s="242" t="str">
        <f>+IF(I416=0,"",'Ark1'!AC1895)</f>
        <v/>
      </c>
      <c r="AC416" s="243" t="str">
        <f>+IF(I416=0,"",'Ark1'!AE1895)</f>
        <v/>
      </c>
      <c r="AD416" s="241" t="str">
        <f t="shared" si="30"/>
        <v/>
      </c>
      <c r="AE416" s="241" t="str">
        <f t="shared" si="31"/>
        <v/>
      </c>
      <c r="AF416" s="221"/>
      <c r="AJ416" s="28"/>
      <c r="AM416" s="29"/>
      <c r="AN416" s="29"/>
      <c r="AO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</row>
    <row r="417" spans="1:72" s="30" customFormat="1">
      <c r="A417" s="221"/>
      <c r="B417" s="302">
        <f>+'Ark1'!C1896</f>
        <v>2024</v>
      </c>
      <c r="C417" s="240">
        <f>+'Ark1'!L1896</f>
        <v>15</v>
      </c>
      <c r="D417" s="240" t="str">
        <f>VLOOKUP(C417,Klasse!$C$10:$D$26,2)</f>
        <v>E+</v>
      </c>
      <c r="E417" s="240">
        <f>+'Ark1'!H1896</f>
        <v>2</v>
      </c>
      <c r="F417" s="240">
        <f>+'Ark1'!J1896</f>
        <v>175</v>
      </c>
      <c r="G417" s="240" t="str">
        <f>VLOOKUP(F417,RNR!$A$1:$B$25,2)</f>
        <v>Ole Ringdal</v>
      </c>
      <c r="H417" s="240" t="str">
        <f>+IF(I417=0,"",'Ark1'!Q1896)</f>
        <v/>
      </c>
      <c r="I417" s="376">
        <f>+'Ark1'!R1896</f>
        <v>0</v>
      </c>
      <c r="J417" s="241" t="str">
        <f>+IF(I417=0,"",'Ark1'!AG1896)</f>
        <v/>
      </c>
      <c r="K417" s="241"/>
      <c r="L417" s="241" t="str">
        <f>+IF(I417=0,"",'Ark1'!AH1896)</f>
        <v/>
      </c>
      <c r="M417" s="241"/>
      <c r="N417" s="33" t="str">
        <f>+IF(I417=0,"",'Ark1'!U1896)</f>
        <v/>
      </c>
      <c r="O417" s="33"/>
      <c r="P417" s="391">
        <f>+'Ark1'!AJ1896</f>
        <v>0</v>
      </c>
      <c r="Q417" s="391"/>
      <c r="R417" s="272" t="str">
        <f>+IF(P417=0,"",'Ark1'!AK1896)</f>
        <v/>
      </c>
      <c r="S417" s="101"/>
      <c r="T417" s="272" t="str">
        <f>+IF(P417=0,"",'Ark1'!AL1896)</f>
        <v/>
      </c>
      <c r="U417" s="33"/>
      <c r="V417" s="242" t="str">
        <f>+IF(I417=0,"",'Ark1'!T1896)</f>
        <v/>
      </c>
      <c r="W417" s="243" t="str">
        <f>+IF(I417=0,"",'Ark1'!W1896)</f>
        <v/>
      </c>
      <c r="X417" s="243" t="str">
        <f>+IF(I417=0,"",'Ark1'!X1896)</f>
        <v/>
      </c>
      <c r="Y417" s="243" t="str">
        <f>+IF(I417=0,"",'Ark1'!Y1896)</f>
        <v/>
      </c>
      <c r="Z417" s="243" t="str">
        <f>+IF(I417=0,"",'Ark1'!Z1896)</f>
        <v/>
      </c>
      <c r="AA417" s="241" t="str">
        <f>+IF(I417=0,"",'Ark1'!AA1896)</f>
        <v/>
      </c>
      <c r="AB417" s="242" t="str">
        <f>+IF(I417=0,"",'Ark1'!AC1896)</f>
        <v/>
      </c>
      <c r="AC417" s="243" t="str">
        <f>+IF(I417=0,"",'Ark1'!AE1896)</f>
        <v/>
      </c>
      <c r="AD417" s="241" t="str">
        <f t="shared" si="30"/>
        <v/>
      </c>
      <c r="AE417" s="241" t="str">
        <f t="shared" si="31"/>
        <v/>
      </c>
      <c r="AF417" s="221"/>
      <c r="AJ417" s="28"/>
      <c r="AM417" s="29"/>
      <c r="AN417" s="29"/>
      <c r="AO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</row>
    <row r="418" spans="1:72" s="30" customFormat="1">
      <c r="A418" s="221"/>
      <c r="B418" s="302">
        <f>+'Ark1'!C1897</f>
        <v>2024</v>
      </c>
      <c r="C418" s="240">
        <f>+'Ark1'!L1897</f>
        <v>15</v>
      </c>
      <c r="D418" s="240" t="str">
        <f>VLOOKUP(C418,Klasse!$C$10:$D$26,2)</f>
        <v>E+</v>
      </c>
      <c r="E418" s="240">
        <f>+'Ark1'!H1897</f>
        <v>2</v>
      </c>
      <c r="F418" s="240">
        <f>+'Ark1'!J1897</f>
        <v>177</v>
      </c>
      <c r="G418" s="240" t="str">
        <f>VLOOKUP(F418,RNR!$A$1:$B$25,2)</f>
        <v>Slakthuset</v>
      </c>
      <c r="H418" s="240" t="str">
        <f>+IF(I418=0,"",'Ark1'!Q1897)</f>
        <v/>
      </c>
      <c r="I418" s="376">
        <f>+'Ark1'!R1897</f>
        <v>0</v>
      </c>
      <c r="J418" s="241" t="str">
        <f>+IF(I418=0,"",'Ark1'!AG1897)</f>
        <v/>
      </c>
      <c r="K418" s="241"/>
      <c r="L418" s="241" t="str">
        <f>+IF(I418=0,"",'Ark1'!AH1897)</f>
        <v/>
      </c>
      <c r="M418" s="241"/>
      <c r="N418" s="33" t="str">
        <f>+IF(I418=0,"",'Ark1'!U1897)</f>
        <v/>
      </c>
      <c r="O418" s="33"/>
      <c r="P418" s="391">
        <f>+'Ark1'!AJ1897</f>
        <v>0</v>
      </c>
      <c r="Q418" s="391"/>
      <c r="R418" s="272" t="str">
        <f>+IF(P418=0,"",'Ark1'!AK1897)</f>
        <v/>
      </c>
      <c r="S418" s="101"/>
      <c r="T418" s="272" t="str">
        <f>+IF(P418=0,"",'Ark1'!AL1897)</f>
        <v/>
      </c>
      <c r="U418" s="33"/>
      <c r="V418" s="242" t="str">
        <f>+IF(I418=0,"",'Ark1'!T1897)</f>
        <v/>
      </c>
      <c r="W418" s="243" t="str">
        <f>+IF(I418=0,"",'Ark1'!W1897)</f>
        <v/>
      </c>
      <c r="X418" s="243" t="str">
        <f>+IF(I418=0,"",'Ark1'!X1897)</f>
        <v/>
      </c>
      <c r="Y418" s="243" t="str">
        <f>+IF(I418=0,"",'Ark1'!Y1897)</f>
        <v/>
      </c>
      <c r="Z418" s="243" t="str">
        <f>+IF(I418=0,"",'Ark1'!Z1897)</f>
        <v/>
      </c>
      <c r="AA418" s="241" t="str">
        <f>+IF(I418=0,"",'Ark1'!AA1897)</f>
        <v/>
      </c>
      <c r="AB418" s="242" t="str">
        <f>+IF(I418=0,"",'Ark1'!AC1897)</f>
        <v/>
      </c>
      <c r="AC418" s="243" t="str">
        <f>+IF(I418=0,"",'Ark1'!AE1897)</f>
        <v/>
      </c>
      <c r="AD418" s="241" t="str">
        <f t="shared" si="30"/>
        <v/>
      </c>
      <c r="AE418" s="241" t="str">
        <f t="shared" si="31"/>
        <v/>
      </c>
      <c r="AF418" s="221"/>
      <c r="AJ418" s="28"/>
      <c r="AM418" s="29"/>
      <c r="AN418" s="29"/>
      <c r="AO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</row>
    <row r="419" spans="1:72" s="30" customFormat="1">
      <c r="A419" s="221"/>
      <c r="B419" s="302">
        <f>+'Ark1'!C1898</f>
        <v>2024</v>
      </c>
      <c r="C419" s="240">
        <f>+'Ark1'!L1898</f>
        <v>15</v>
      </c>
      <c r="D419" s="240" t="str">
        <f>VLOOKUP(C419,Klasse!$C$10:$D$26,2)</f>
        <v>E+</v>
      </c>
      <c r="E419" s="240">
        <f>+'Ark1'!H1898</f>
        <v>2</v>
      </c>
      <c r="F419" s="240">
        <f>+'Ark1'!J1898</f>
        <v>178</v>
      </c>
      <c r="G419" s="240" t="str">
        <f>VLOOKUP(F419,RNR!$A$1:$B$25,2)</f>
        <v>Røros</v>
      </c>
      <c r="H419" s="240" t="str">
        <f>+IF(I419=0,"",'Ark1'!Q1898)</f>
        <v/>
      </c>
      <c r="I419" s="376">
        <f>+'Ark1'!R1898</f>
        <v>0</v>
      </c>
      <c r="J419" s="241" t="str">
        <f>+IF(I419=0,"",'Ark1'!AG1898)</f>
        <v/>
      </c>
      <c r="K419" s="241"/>
      <c r="L419" s="241" t="str">
        <f>+IF(I419=0,"",'Ark1'!AH1898)</f>
        <v/>
      </c>
      <c r="M419" s="241"/>
      <c r="N419" s="33" t="str">
        <f>+IF(I419=0,"",'Ark1'!U1898)</f>
        <v/>
      </c>
      <c r="O419" s="33"/>
      <c r="P419" s="391">
        <f>+'Ark1'!AJ1898</f>
        <v>0</v>
      </c>
      <c r="Q419" s="391"/>
      <c r="R419" s="272" t="str">
        <f>+IF(P419=0,"",'Ark1'!AK1898)</f>
        <v/>
      </c>
      <c r="S419" s="101"/>
      <c r="T419" s="272" t="str">
        <f>+IF(P419=0,"",'Ark1'!AL1898)</f>
        <v/>
      </c>
      <c r="U419" s="33"/>
      <c r="V419" s="242" t="str">
        <f>+IF(I419=0,"",'Ark1'!T1898)</f>
        <v/>
      </c>
      <c r="W419" s="243" t="str">
        <f>+IF(I419=0,"",'Ark1'!W1898)</f>
        <v/>
      </c>
      <c r="X419" s="243" t="str">
        <f>+IF(I419=0,"",'Ark1'!X1898)</f>
        <v/>
      </c>
      <c r="Y419" s="243" t="str">
        <f>+IF(I419=0,"",'Ark1'!Y1898)</f>
        <v/>
      </c>
      <c r="Z419" s="243" t="str">
        <f>+IF(I419=0,"",'Ark1'!Z1898)</f>
        <v/>
      </c>
      <c r="AA419" s="241" t="str">
        <f>+IF(I419=0,"",'Ark1'!AA1898)</f>
        <v/>
      </c>
      <c r="AB419" s="242" t="str">
        <f>+IF(I419=0,"",'Ark1'!AC1898)</f>
        <v/>
      </c>
      <c r="AC419" s="243" t="str">
        <f>+IF(I419=0,"",'Ark1'!AE1898)</f>
        <v/>
      </c>
      <c r="AD419" s="241" t="str">
        <f t="shared" si="30"/>
        <v/>
      </c>
      <c r="AE419" s="241" t="str">
        <f t="shared" si="31"/>
        <v/>
      </c>
      <c r="AF419" s="221"/>
      <c r="AJ419" s="28"/>
      <c r="AM419" s="29"/>
      <c r="AN419" s="29"/>
      <c r="AO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</row>
    <row r="420" spans="1:72" s="30" customFormat="1">
      <c r="A420" s="221"/>
      <c r="B420" s="302">
        <f>+'Ark1'!C1899</f>
        <v>2024</v>
      </c>
      <c r="C420" s="240">
        <f>+'Ark1'!L1899</f>
        <v>15</v>
      </c>
      <c r="D420" s="240" t="str">
        <f>VLOOKUP(C420,Klasse!$C$10:$D$26,2)</f>
        <v>E+</v>
      </c>
      <c r="E420" s="240">
        <f>+'Ark1'!H1899</f>
        <v>2</v>
      </c>
      <c r="F420" s="240">
        <f>+'Ark1'!J1899</f>
        <v>181</v>
      </c>
      <c r="G420" s="240" t="str">
        <f>VLOOKUP(F420,RNR!$A$1:$B$25,2)</f>
        <v>Horns</v>
      </c>
      <c r="H420" s="240" t="str">
        <f>+IF(I420=0,"",'Ark1'!Q1899)</f>
        <v/>
      </c>
      <c r="I420" s="376">
        <f>+'Ark1'!R1899</f>
        <v>0</v>
      </c>
      <c r="J420" s="241" t="str">
        <f>+IF(I420=0,"",'Ark1'!AG1899)</f>
        <v/>
      </c>
      <c r="K420" s="241"/>
      <c r="L420" s="241" t="str">
        <f>+IF(I420=0,"",'Ark1'!AH1899)</f>
        <v/>
      </c>
      <c r="M420" s="241"/>
      <c r="N420" s="33" t="str">
        <f>+IF(I420=0,"",'Ark1'!U1899)</f>
        <v/>
      </c>
      <c r="O420" s="33"/>
      <c r="P420" s="391">
        <f>+'Ark1'!AJ1899</f>
        <v>0</v>
      </c>
      <c r="Q420" s="391"/>
      <c r="R420" s="272" t="str">
        <f>+IF(P420=0,"",'Ark1'!AK1899)</f>
        <v/>
      </c>
      <c r="S420" s="101"/>
      <c r="T420" s="272" t="str">
        <f>+IF(P420=0,"",'Ark1'!AL1899)</f>
        <v/>
      </c>
      <c r="U420" s="33"/>
      <c r="V420" s="242" t="str">
        <f>+IF(I420=0,"",'Ark1'!T1899)</f>
        <v/>
      </c>
      <c r="W420" s="243" t="str">
        <f>+IF(I420=0,"",'Ark1'!W1899)</f>
        <v/>
      </c>
      <c r="X420" s="243" t="str">
        <f>+IF(I420=0,"",'Ark1'!X1899)</f>
        <v/>
      </c>
      <c r="Y420" s="243" t="str">
        <f>+IF(I420=0,"",'Ark1'!Y1899)</f>
        <v/>
      </c>
      <c r="Z420" s="243" t="str">
        <f>+IF(I420=0,"",'Ark1'!Z1899)</f>
        <v/>
      </c>
      <c r="AA420" s="241" t="str">
        <f>+IF(I420=0,"",'Ark1'!AA1899)</f>
        <v/>
      </c>
      <c r="AB420" s="242" t="str">
        <f>+IF(I420=0,"",'Ark1'!AC1899)</f>
        <v/>
      </c>
      <c r="AC420" s="243" t="str">
        <f>+IF(I420=0,"",'Ark1'!AE1899)</f>
        <v/>
      </c>
      <c r="AD420" s="241" t="str">
        <f t="shared" si="30"/>
        <v/>
      </c>
      <c r="AE420" s="241" t="str">
        <f t="shared" si="31"/>
        <v/>
      </c>
      <c r="AF420" s="221"/>
      <c r="AJ420" s="28"/>
      <c r="AM420" s="29"/>
      <c r="AN420" s="29"/>
      <c r="AO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</row>
    <row r="421" spans="1:72" s="30" customFormat="1">
      <c r="A421" s="221"/>
      <c r="B421" s="302">
        <f>+'Ark1'!C1900</f>
        <v>2024</v>
      </c>
      <c r="C421" s="240">
        <f>+'Ark1'!L1900</f>
        <v>15</v>
      </c>
      <c r="D421" s="240" t="str">
        <f>VLOOKUP(C421,Klasse!$C$10:$D$26,2)</f>
        <v>E+</v>
      </c>
      <c r="E421" s="240">
        <f>+'Ark1'!H1900</f>
        <v>1</v>
      </c>
      <c r="F421" s="240">
        <f>+'Ark1'!J1900</f>
        <v>262</v>
      </c>
      <c r="G421" s="240" t="str">
        <f>VLOOKUP(F421,RNR!$A$1:$B$25,2)</f>
        <v>Strilalam</v>
      </c>
      <c r="H421" s="240" t="str">
        <f>+IF(I421=0,"",'Ark1'!Q1900)</f>
        <v/>
      </c>
      <c r="I421" s="376">
        <f>+'Ark1'!R1900</f>
        <v>0</v>
      </c>
      <c r="J421" s="241" t="str">
        <f>+IF(I421=0,"",'Ark1'!AG1900)</f>
        <v/>
      </c>
      <c r="K421" s="241"/>
      <c r="L421" s="241" t="str">
        <f>+IF(I421=0,"",'Ark1'!AH1900)</f>
        <v/>
      </c>
      <c r="M421" s="241"/>
      <c r="N421" s="33" t="str">
        <f>+IF(I421=0,"",'Ark1'!U1900)</f>
        <v/>
      </c>
      <c r="O421" s="33"/>
      <c r="P421" s="391">
        <f>+'Ark1'!AJ1900</f>
        <v>0</v>
      </c>
      <c r="Q421" s="391"/>
      <c r="R421" s="272" t="str">
        <f>+IF(P421=0,"",'Ark1'!AK1900)</f>
        <v/>
      </c>
      <c r="S421" s="101"/>
      <c r="T421" s="272" t="str">
        <f>+IF(P421=0,"",'Ark1'!AL1900)</f>
        <v/>
      </c>
      <c r="U421" s="33"/>
      <c r="V421" s="242" t="str">
        <f>+IF(I421=0,"",'Ark1'!T1900)</f>
        <v/>
      </c>
      <c r="W421" s="243" t="str">
        <f>+IF(I421=0,"",'Ark1'!W1900)</f>
        <v/>
      </c>
      <c r="X421" s="243" t="str">
        <f>+IF(I421=0,"",'Ark1'!X1900)</f>
        <v/>
      </c>
      <c r="Y421" s="243" t="str">
        <f>+IF(I421=0,"",'Ark1'!Y1900)</f>
        <v/>
      </c>
      <c r="Z421" s="243" t="str">
        <f>+IF(I421=0,"",'Ark1'!Z1900)</f>
        <v/>
      </c>
      <c r="AA421" s="241" t="str">
        <f>+IF(I421=0,"",'Ark1'!AA1900)</f>
        <v/>
      </c>
      <c r="AB421" s="242" t="str">
        <f>+IF(I421=0,"",'Ark1'!AC1900)</f>
        <v/>
      </c>
      <c r="AC421" s="243" t="str">
        <f>+IF(I421=0,"",'Ark1'!AE1900)</f>
        <v/>
      </c>
      <c r="AD421" s="241" t="str">
        <f t="shared" si="30"/>
        <v/>
      </c>
      <c r="AE421" s="241" t="str">
        <f t="shared" si="31"/>
        <v/>
      </c>
      <c r="AF421" s="221"/>
      <c r="AJ421" s="28"/>
      <c r="AM421" s="29"/>
      <c r="AN421" s="29"/>
      <c r="AO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</row>
    <row r="422" spans="1:72" s="30" customFormat="1">
      <c r="A422" s="221"/>
      <c r="B422" s="302">
        <f>+'Ark1'!C1901</f>
        <v>2024</v>
      </c>
      <c r="C422" s="240">
        <f>+'Ark1'!L1901</f>
        <v>15</v>
      </c>
      <c r="D422" s="240" t="str">
        <f>VLOOKUP(C422,Klasse!$C$10:$D$26,2)</f>
        <v>E+</v>
      </c>
      <c r="E422" s="240">
        <f>+'Ark1'!H1901</f>
        <v>2</v>
      </c>
      <c r="F422" s="240">
        <f>+'Ark1'!J1901</f>
        <v>267</v>
      </c>
      <c r="G422" s="240" t="str">
        <f>VLOOKUP(F422,RNR!$A$1:$B$25,2)</f>
        <v>Dalpro</v>
      </c>
      <c r="H422" s="240" t="str">
        <f>+IF(I422=0,"",'Ark1'!Q1901)</f>
        <v/>
      </c>
      <c r="I422" s="376">
        <f>+'Ark1'!R1901</f>
        <v>0</v>
      </c>
      <c r="J422" s="241" t="str">
        <f>+IF(I422=0,"",'Ark1'!AG1901)</f>
        <v/>
      </c>
      <c r="K422" s="241"/>
      <c r="L422" s="241" t="str">
        <f>+IF(I422=0,"",'Ark1'!AH1901)</f>
        <v/>
      </c>
      <c r="M422" s="241"/>
      <c r="N422" s="33" t="str">
        <f>+IF(I422=0,"",'Ark1'!U1901)</f>
        <v/>
      </c>
      <c r="O422" s="33"/>
      <c r="P422" s="391">
        <f>+'Ark1'!AJ1901</f>
        <v>0</v>
      </c>
      <c r="Q422" s="391"/>
      <c r="R422" s="272" t="str">
        <f>+IF(P422=0,"",'Ark1'!AK1901)</f>
        <v/>
      </c>
      <c r="S422" s="101"/>
      <c r="T422" s="272" t="str">
        <f>+IF(P422=0,"",'Ark1'!AL1901)</f>
        <v/>
      </c>
      <c r="U422" s="33"/>
      <c r="V422" s="242" t="str">
        <f>+IF(I422=0,"",'Ark1'!T1901)</f>
        <v/>
      </c>
      <c r="W422" s="243" t="str">
        <f>+IF(I422=0,"",'Ark1'!W1901)</f>
        <v/>
      </c>
      <c r="X422" s="243" t="str">
        <f>+IF(I422=0,"",'Ark1'!X1901)</f>
        <v/>
      </c>
      <c r="Y422" s="243" t="str">
        <f>+IF(I422=0,"",'Ark1'!Y1901)</f>
        <v/>
      </c>
      <c r="Z422" s="243" t="str">
        <f>+IF(I422=0,"",'Ark1'!Z1901)</f>
        <v/>
      </c>
      <c r="AA422" s="241" t="str">
        <f>+IF(I422=0,"",'Ark1'!AA1901)</f>
        <v/>
      </c>
      <c r="AB422" s="242" t="str">
        <f>+IF(I422=0,"",'Ark1'!AC1901)</f>
        <v/>
      </c>
      <c r="AC422" s="243" t="str">
        <f>+IF(I422=0,"",'Ark1'!AE1901)</f>
        <v/>
      </c>
      <c r="AD422" s="241" t="str">
        <f t="shared" si="30"/>
        <v/>
      </c>
      <c r="AE422" s="241" t="str">
        <f t="shared" si="31"/>
        <v/>
      </c>
      <c r="AF422" s="221"/>
      <c r="AJ422" s="28"/>
      <c r="AM422" s="29"/>
      <c r="AN422" s="29"/>
      <c r="AO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</row>
    <row r="423" spans="1:72" s="30" customFormat="1">
      <c r="A423" s="221"/>
      <c r="B423" s="302">
        <f>+'Ark1'!C1902</f>
        <v>2024</v>
      </c>
      <c r="C423" s="240">
        <f>+'Ark1'!L1902</f>
        <v>15</v>
      </c>
      <c r="D423" s="240" t="str">
        <f>VLOOKUP(C423,Klasse!$C$10:$D$26,2)</f>
        <v>E+</v>
      </c>
      <c r="E423" s="240">
        <f>+'Ark1'!H1902</f>
        <v>1</v>
      </c>
      <c r="F423" s="240">
        <f>+'Ark1'!J1902</f>
        <v>309</v>
      </c>
      <c r="G423" s="240" t="str">
        <f>VLOOKUP(F423,RNR!$A$1:$B$25,2)</f>
        <v>Malvik</v>
      </c>
      <c r="H423" s="240" t="str">
        <f>+IF(I423=0,"",'Ark1'!Q1902)</f>
        <v/>
      </c>
      <c r="I423" s="376">
        <f>+'Ark1'!R1902</f>
        <v>0</v>
      </c>
      <c r="J423" s="241" t="str">
        <f>+IF(I423=0,"",'Ark1'!AG1902)</f>
        <v/>
      </c>
      <c r="K423" s="241"/>
      <c r="L423" s="241" t="str">
        <f>+IF(I423=0,"",'Ark1'!AH1902)</f>
        <v/>
      </c>
      <c r="M423" s="241"/>
      <c r="N423" s="33" t="str">
        <f>+IF(I423=0,"",'Ark1'!U1902)</f>
        <v/>
      </c>
      <c r="O423" s="33"/>
      <c r="P423" s="391">
        <f>+'Ark1'!AJ1902</f>
        <v>0</v>
      </c>
      <c r="Q423" s="391"/>
      <c r="R423" s="272" t="str">
        <f>+IF(P423=0,"",'Ark1'!AK1902)</f>
        <v/>
      </c>
      <c r="S423" s="101"/>
      <c r="T423" s="272" t="str">
        <f>+IF(P423=0,"",'Ark1'!AL1902)</f>
        <v/>
      </c>
      <c r="U423" s="33"/>
      <c r="V423" s="242" t="str">
        <f>+IF(I423=0,"",'Ark1'!T1902)</f>
        <v/>
      </c>
      <c r="W423" s="243" t="str">
        <f>+IF(I423=0,"",'Ark1'!W1902)</f>
        <v/>
      </c>
      <c r="X423" s="243" t="str">
        <f>+IF(I423=0,"",'Ark1'!X1902)</f>
        <v/>
      </c>
      <c r="Y423" s="243" t="str">
        <f>+IF(I423=0,"",'Ark1'!Y1902)</f>
        <v/>
      </c>
      <c r="Z423" s="243" t="str">
        <f>+IF(I423=0,"",'Ark1'!Z1902)</f>
        <v/>
      </c>
      <c r="AA423" s="241" t="str">
        <f>+IF(I423=0,"",'Ark1'!AA1902)</f>
        <v/>
      </c>
      <c r="AB423" s="242" t="str">
        <f>+IF(I423=0,"",'Ark1'!AC1902)</f>
        <v/>
      </c>
      <c r="AC423" s="243" t="str">
        <f>+IF(I423=0,"",'Ark1'!AE1902)</f>
        <v/>
      </c>
      <c r="AD423" s="241" t="str">
        <f t="shared" si="30"/>
        <v/>
      </c>
      <c r="AE423" s="241" t="str">
        <f t="shared" si="31"/>
        <v/>
      </c>
      <c r="AF423" s="221"/>
      <c r="AJ423" s="28"/>
      <c r="AM423" s="29"/>
      <c r="AN423" s="29"/>
      <c r="AO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</row>
    <row r="424" spans="1:72" s="30" customFormat="1">
      <c r="A424" s="221"/>
      <c r="B424" s="302">
        <f>+'Ark1'!C1903</f>
        <v>2024</v>
      </c>
      <c r="C424" s="240">
        <f>+'Ark1'!L1903</f>
        <v>15</v>
      </c>
      <c r="D424" s="240" t="str">
        <f>VLOOKUP(C424,Klasse!$C$10:$D$26,2)</f>
        <v>E+</v>
      </c>
      <c r="E424" s="240">
        <f>+'Ark1'!H1903</f>
        <v>2</v>
      </c>
      <c r="F424" s="240">
        <f>+'Ark1'!J1903</f>
        <v>470</v>
      </c>
      <c r="G424" s="240" t="str">
        <f>VLOOKUP(F424,RNR!$A$1:$B$25,2)</f>
        <v>Jens Eide</v>
      </c>
      <c r="H424" s="240" t="str">
        <f>+IF(I424=0,"",'Ark1'!Q1903)</f>
        <v/>
      </c>
      <c r="I424" s="376">
        <f>+'Ark1'!R1903</f>
        <v>0</v>
      </c>
      <c r="J424" s="241" t="str">
        <f>+IF(I424=0,"",'Ark1'!AG1903)</f>
        <v/>
      </c>
      <c r="K424" s="241"/>
      <c r="L424" s="241" t="str">
        <f>+IF(I424=0,"",'Ark1'!AH1903)</f>
        <v/>
      </c>
      <c r="M424" s="241"/>
      <c r="N424" s="33" t="str">
        <f>+IF(I424=0,"",'Ark1'!U1903)</f>
        <v/>
      </c>
      <c r="O424" s="33"/>
      <c r="P424" s="391">
        <f>+'Ark1'!AJ1903</f>
        <v>0</v>
      </c>
      <c r="Q424" s="391"/>
      <c r="R424" s="272" t="str">
        <f>+IF(P424=0,"",'Ark1'!AK1903)</f>
        <v/>
      </c>
      <c r="S424" s="101"/>
      <c r="T424" s="272" t="str">
        <f>+IF(P424=0,"",'Ark1'!AL1903)</f>
        <v/>
      </c>
      <c r="U424" s="33"/>
      <c r="V424" s="242" t="str">
        <f>+IF(I424=0,"",'Ark1'!T1903)</f>
        <v/>
      </c>
      <c r="W424" s="243" t="str">
        <f>+IF(I424=0,"",'Ark1'!W1903)</f>
        <v/>
      </c>
      <c r="X424" s="243" t="str">
        <f>+IF(I424=0,"",'Ark1'!X1903)</f>
        <v/>
      </c>
      <c r="Y424" s="243" t="str">
        <f>+IF(I424=0,"",'Ark1'!Y1903)</f>
        <v/>
      </c>
      <c r="Z424" s="243" t="str">
        <f>+IF(I424=0,"",'Ark1'!Z1903)</f>
        <v/>
      </c>
      <c r="AA424" s="241" t="str">
        <f>+IF(I424=0,"",'Ark1'!AA1903)</f>
        <v/>
      </c>
      <c r="AB424" s="242" t="str">
        <f>+IF(I424=0,"",'Ark1'!AC1903)</f>
        <v/>
      </c>
      <c r="AC424" s="243" t="str">
        <f>+IF(I424=0,"",'Ark1'!AE1903)</f>
        <v/>
      </c>
      <c r="AD424" s="241" t="str">
        <f t="shared" si="30"/>
        <v/>
      </c>
      <c r="AE424" s="241" t="str">
        <f t="shared" si="31"/>
        <v/>
      </c>
      <c r="AF424" s="221"/>
      <c r="AJ424" s="28"/>
      <c r="AM424" s="29"/>
      <c r="AN424" s="29"/>
      <c r="AO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</row>
    <row r="425" spans="1:72" s="30" customFormat="1">
      <c r="A425" s="221"/>
      <c r="B425" s="302">
        <f>+'Ark1'!C1904</f>
        <v>2024</v>
      </c>
      <c r="C425" s="240">
        <f>+'Ark1'!L1904</f>
        <v>15</v>
      </c>
      <c r="D425" s="240" t="str">
        <f>VLOOKUP(C425,Klasse!$C$10:$D$26,2)</f>
        <v>E+</v>
      </c>
      <c r="E425" s="240">
        <f>+'Ark1'!H1904</f>
        <v>2</v>
      </c>
      <c r="F425" s="240">
        <f>+'Ark1'!J1904</f>
        <v>629</v>
      </c>
      <c r="G425" s="240" t="str">
        <f>VLOOKUP(F425,RNR!$A$1:$B$25,2)</f>
        <v>Bø</v>
      </c>
      <c r="H425" s="240" t="str">
        <f>+IF(I425=0,"",'Ark1'!Q1904)</f>
        <v/>
      </c>
      <c r="I425" s="376">
        <f>+'Ark1'!R1904</f>
        <v>0</v>
      </c>
      <c r="J425" s="241" t="str">
        <f>+IF(I425=0,"",'Ark1'!AG1904)</f>
        <v/>
      </c>
      <c r="K425" s="241"/>
      <c r="L425" s="241" t="str">
        <f>+IF(I425=0,"",'Ark1'!AH1904)</f>
        <v/>
      </c>
      <c r="M425" s="241"/>
      <c r="N425" s="33" t="str">
        <f>+IF(I425=0,"",'Ark1'!U1904)</f>
        <v/>
      </c>
      <c r="O425" s="33"/>
      <c r="P425" s="391">
        <f>+'Ark1'!AJ1904</f>
        <v>0</v>
      </c>
      <c r="Q425" s="391"/>
      <c r="R425" s="272" t="str">
        <f>+IF(P425=0,"",'Ark1'!AK1904)</f>
        <v/>
      </c>
      <c r="S425" s="101"/>
      <c r="T425" s="272" t="str">
        <f>+IF(P425=0,"",'Ark1'!AL1904)</f>
        <v/>
      </c>
      <c r="U425" s="33"/>
      <c r="V425" s="242" t="str">
        <f>+IF(I425=0,"",'Ark1'!T1904)</f>
        <v/>
      </c>
      <c r="W425" s="243" t="str">
        <f>+IF(I425=0,"",'Ark1'!W1904)</f>
        <v/>
      </c>
      <c r="X425" s="243" t="str">
        <f>+IF(I425=0,"",'Ark1'!X1904)</f>
        <v/>
      </c>
      <c r="Y425" s="243" t="str">
        <f>+IF(I425=0,"",'Ark1'!Y1904)</f>
        <v/>
      </c>
      <c r="Z425" s="243" t="str">
        <f>+IF(I425=0,"",'Ark1'!Z1904)</f>
        <v/>
      </c>
      <c r="AA425" s="241" t="str">
        <f>+IF(I425=0,"",'Ark1'!AA1904)</f>
        <v/>
      </c>
      <c r="AB425" s="242" t="str">
        <f>+IF(I425=0,"",'Ark1'!AC1904)</f>
        <v/>
      </c>
      <c r="AC425" s="243" t="str">
        <f>+IF(I425=0,"",'Ark1'!AE1904)</f>
        <v/>
      </c>
      <c r="AD425" s="241" t="str">
        <f t="shared" si="30"/>
        <v/>
      </c>
      <c r="AE425" s="241" t="str">
        <f t="shared" si="31"/>
        <v/>
      </c>
      <c r="AF425" s="221"/>
      <c r="AJ425" s="28"/>
      <c r="AM425" s="29"/>
      <c r="AN425" s="29"/>
      <c r="AO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</row>
    <row r="426" spans="1:72" s="30" customFormat="1">
      <c r="A426" s="221"/>
      <c r="B426" s="302">
        <f>+'Ark1'!C1905</f>
        <v>2024</v>
      </c>
      <c r="C426" s="240">
        <f>+'Ark1'!L1905</f>
        <v>15</v>
      </c>
      <c r="D426" s="240" t="str">
        <f>VLOOKUP(C426,Klasse!$C$10:$D$26,2)</f>
        <v>E+</v>
      </c>
      <c r="E426" s="240">
        <f>+'Ark1'!H1905</f>
        <v>1</v>
      </c>
      <c r="F426" s="240">
        <f>+'Ark1'!J1905</f>
        <v>643</v>
      </c>
      <c r="G426" s="240" t="str">
        <f>VLOOKUP(F426,RNR!$A$1:$B$25,2)</f>
        <v>Bjerka</v>
      </c>
      <c r="H426" s="240" t="str">
        <f>+IF(I426=0,"",'Ark1'!Q1905)</f>
        <v/>
      </c>
      <c r="I426" s="376">
        <f>+'Ark1'!R1905</f>
        <v>0</v>
      </c>
      <c r="J426" s="241" t="str">
        <f>+IF(I426=0,"",'Ark1'!AG1905)</f>
        <v/>
      </c>
      <c r="K426" s="241"/>
      <c r="L426" s="241" t="str">
        <f>+IF(I426=0,"",'Ark1'!AH1905)</f>
        <v/>
      </c>
      <c r="M426" s="241"/>
      <c r="N426" s="33" t="str">
        <f>+IF(I426=0,"",'Ark1'!U1905)</f>
        <v/>
      </c>
      <c r="O426" s="33"/>
      <c r="P426" s="391">
        <f>+'Ark1'!AJ1905</f>
        <v>0</v>
      </c>
      <c r="Q426" s="391"/>
      <c r="R426" s="272" t="str">
        <f>+IF(P426=0,"",'Ark1'!AK1905)</f>
        <v/>
      </c>
      <c r="S426" s="101"/>
      <c r="T426" s="272" t="str">
        <f>+IF(P426=0,"",'Ark1'!AL1905)</f>
        <v/>
      </c>
      <c r="U426" s="33"/>
      <c r="V426" s="242" t="str">
        <f>+IF(I426=0,"",'Ark1'!T1905)</f>
        <v/>
      </c>
      <c r="W426" s="243" t="str">
        <f>+IF(I426=0,"",'Ark1'!W1905)</f>
        <v/>
      </c>
      <c r="X426" s="243" t="str">
        <f>+IF(I426=0,"",'Ark1'!X1905)</f>
        <v/>
      </c>
      <c r="Y426" s="243" t="str">
        <f>+IF(I426=0,"",'Ark1'!Y1905)</f>
        <v/>
      </c>
      <c r="Z426" s="243" t="str">
        <f>+IF(I426=0,"",'Ark1'!Z1905)</f>
        <v/>
      </c>
      <c r="AA426" s="241" t="str">
        <f>+IF(I426=0,"",'Ark1'!AA1905)</f>
        <v/>
      </c>
      <c r="AB426" s="242" t="str">
        <f>+IF(I426=0,"",'Ark1'!AC1905)</f>
        <v/>
      </c>
      <c r="AC426" s="243" t="str">
        <f>+IF(I426=0,"",'Ark1'!AE1905)</f>
        <v/>
      </c>
      <c r="AD426" s="241" t="str">
        <f t="shared" si="30"/>
        <v/>
      </c>
      <c r="AE426" s="241" t="str">
        <f t="shared" si="31"/>
        <v/>
      </c>
      <c r="AF426" s="221"/>
      <c r="AJ426" s="28"/>
      <c r="AM426" s="29"/>
      <c r="AN426" s="29"/>
      <c r="AO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</row>
    <row r="427" spans="1:72" s="30" customFormat="1">
      <c r="A427" s="221"/>
      <c r="B427" s="302">
        <f>+'Ark1'!C1906</f>
        <v>2024</v>
      </c>
      <c r="C427" s="240">
        <f>+'Ark1'!L1906</f>
        <v>15</v>
      </c>
      <c r="D427" s="240" t="str">
        <f>VLOOKUP(C427,Klasse!$C$10:$D$26,2)</f>
        <v>E+</v>
      </c>
      <c r="E427" s="240">
        <f>+'Ark1'!H1906</f>
        <v>2</v>
      </c>
      <c r="F427" s="240">
        <f>+'Ark1'!J1906</f>
        <v>704</v>
      </c>
      <c r="G427" s="240" t="str">
        <f>VLOOKUP(F427,RNR!$A$1:$B$25,2)</f>
        <v>Øre Vilt</v>
      </c>
      <c r="H427" s="240" t="str">
        <f>+IF(I427=0,"",'Ark1'!Q1906)</f>
        <v/>
      </c>
      <c r="I427" s="376">
        <f>+'Ark1'!R1906</f>
        <v>0</v>
      </c>
      <c r="J427" s="241" t="str">
        <f>+IF(I427=0,"",'Ark1'!AG1906)</f>
        <v/>
      </c>
      <c r="K427" s="241"/>
      <c r="L427" s="241" t="str">
        <f>+IF(I427=0,"",'Ark1'!AH1906)</f>
        <v/>
      </c>
      <c r="M427" s="241"/>
      <c r="N427" s="33" t="str">
        <f>+IF(I427=0,"",'Ark1'!U1906)</f>
        <v/>
      </c>
      <c r="O427" s="33"/>
      <c r="P427" s="391">
        <f>+'Ark1'!AJ1906</f>
        <v>0</v>
      </c>
      <c r="Q427" s="391"/>
      <c r="R427" s="272" t="str">
        <f>+IF(P427=0,"",'Ark1'!AK1906)</f>
        <v/>
      </c>
      <c r="S427" s="101"/>
      <c r="T427" s="272" t="str">
        <f>+IF(P427=0,"",'Ark1'!AL1906)</f>
        <v/>
      </c>
      <c r="U427" s="33"/>
      <c r="V427" s="242" t="str">
        <f>+IF(I427=0,"",'Ark1'!T1906)</f>
        <v/>
      </c>
      <c r="W427" s="243" t="str">
        <f>+IF(I427=0,"",'Ark1'!W1906)</f>
        <v/>
      </c>
      <c r="X427" s="243" t="str">
        <f>+IF(I427=0,"",'Ark1'!X1906)</f>
        <v/>
      </c>
      <c r="Y427" s="243" t="str">
        <f>+IF(I427=0,"",'Ark1'!Y1906)</f>
        <v/>
      </c>
      <c r="Z427" s="243" t="str">
        <f>+IF(I427=0,"",'Ark1'!Z1906)</f>
        <v/>
      </c>
      <c r="AA427" s="241" t="str">
        <f>+IF(I427=0,"",'Ark1'!AA1906)</f>
        <v/>
      </c>
      <c r="AB427" s="242" t="str">
        <f>+IF(I427=0,"",'Ark1'!AC1906)</f>
        <v/>
      </c>
      <c r="AC427" s="243" t="str">
        <f>+IF(I427=0,"",'Ark1'!AE1906)</f>
        <v/>
      </c>
      <c r="AD427" s="241" t="str">
        <f t="shared" si="30"/>
        <v/>
      </c>
      <c r="AE427" s="241" t="str">
        <f t="shared" si="31"/>
        <v/>
      </c>
      <c r="AF427" s="221"/>
      <c r="AJ427" s="28"/>
      <c r="AM427" s="29"/>
      <c r="AN427" s="29"/>
      <c r="AO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</row>
    <row r="428" spans="1:72" s="30" customFormat="1">
      <c r="A428" s="221"/>
      <c r="B428" s="302">
        <f>+'Ark1'!C1907</f>
        <v>2024</v>
      </c>
      <c r="C428" s="240">
        <f>+'Ark1'!L1907</f>
        <v>15</v>
      </c>
      <c r="D428" s="240" t="str">
        <f>VLOOKUP(C428,Klasse!$C$10:$D$26,2)</f>
        <v>E+</v>
      </c>
      <c r="E428" s="240">
        <f>+'Ark1'!H1907</f>
        <v>1</v>
      </c>
      <c r="F428" s="240">
        <f>+'Ark1'!J1907</f>
        <v>802</v>
      </c>
      <c r="G428" s="240" t="str">
        <f>VLOOKUP(F428,RNR!$A$1:$B$25,2)</f>
        <v>Karasjok</v>
      </c>
      <c r="H428" s="240" t="str">
        <f>+IF(I428=0,"",'Ark1'!Q1907)</f>
        <v/>
      </c>
      <c r="I428" s="376">
        <f>+'Ark1'!R1907</f>
        <v>0</v>
      </c>
      <c r="J428" s="241" t="str">
        <f>+IF(I428=0,"",'Ark1'!AG1907)</f>
        <v/>
      </c>
      <c r="K428" s="241"/>
      <c r="L428" s="241" t="str">
        <f>+IF(I428=0,"",'Ark1'!AH1907)</f>
        <v/>
      </c>
      <c r="M428" s="241"/>
      <c r="N428" s="33" t="str">
        <f>+IF(I428=0,"",'Ark1'!U1907)</f>
        <v/>
      </c>
      <c r="O428" s="33"/>
      <c r="P428" s="391">
        <f>+'Ark1'!AJ1907</f>
        <v>0</v>
      </c>
      <c r="Q428" s="391"/>
      <c r="R428" s="272" t="str">
        <f>+IF(P428=0,"",'Ark1'!AK1907)</f>
        <v/>
      </c>
      <c r="S428" s="101"/>
      <c r="T428" s="272" t="str">
        <f>+IF(P428=0,"",'Ark1'!AL1907)</f>
        <v/>
      </c>
      <c r="U428" s="33"/>
      <c r="V428" s="242" t="str">
        <f>+IF(I428=0,"",'Ark1'!T1907)</f>
        <v/>
      </c>
      <c r="W428" s="243" t="str">
        <f>+IF(I428=0,"",'Ark1'!W1907)</f>
        <v/>
      </c>
      <c r="X428" s="243" t="str">
        <f>+IF(I428=0,"",'Ark1'!X1907)</f>
        <v/>
      </c>
      <c r="Y428" s="243" t="str">
        <f>+IF(I428=0,"",'Ark1'!Y1907)</f>
        <v/>
      </c>
      <c r="Z428" s="243" t="str">
        <f>+IF(I428=0,"",'Ark1'!Z1907)</f>
        <v/>
      </c>
      <c r="AA428" s="241" t="str">
        <f>+IF(I428=0,"",'Ark1'!AA1907)</f>
        <v/>
      </c>
      <c r="AB428" s="242" t="str">
        <f>+IF(I428=0,"",'Ark1'!AC1907)</f>
        <v/>
      </c>
      <c r="AC428" s="243" t="str">
        <f>+IF(I428=0,"",'Ark1'!AE1907)</f>
        <v/>
      </c>
      <c r="AD428" s="241" t="str">
        <f t="shared" si="30"/>
        <v/>
      </c>
      <c r="AE428" s="241" t="str">
        <f t="shared" si="31"/>
        <v/>
      </c>
      <c r="AF428" s="221"/>
      <c r="AJ428" s="28"/>
      <c r="AM428" s="29"/>
      <c r="AN428" s="29"/>
      <c r="AO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</row>
    <row r="429" spans="1:72" s="30" customFormat="1">
      <c r="A429" s="221"/>
      <c r="B429" s="221"/>
      <c r="C429" s="221"/>
      <c r="D429" s="221"/>
      <c r="E429" s="221"/>
      <c r="F429" s="221"/>
      <c r="G429" s="221"/>
      <c r="H429" s="221"/>
      <c r="I429" s="372"/>
      <c r="J429" s="221"/>
      <c r="K429" s="221"/>
      <c r="L429" s="221"/>
      <c r="M429" s="603"/>
      <c r="N429" s="221"/>
      <c r="O429" s="221"/>
      <c r="P429" s="372"/>
      <c r="Q429" s="372"/>
      <c r="R429" s="237"/>
      <c r="S429" s="237"/>
      <c r="T429" s="237"/>
      <c r="U429" s="221"/>
      <c r="V429" s="221"/>
      <c r="W429" s="221"/>
      <c r="X429" s="221"/>
      <c r="Y429" s="221"/>
      <c r="Z429" s="221"/>
      <c r="AA429" s="221"/>
      <c r="AB429" s="221"/>
      <c r="AC429" s="221"/>
      <c r="AD429" s="221"/>
      <c r="AE429" s="221"/>
      <c r="AF429" s="221"/>
      <c r="AJ429" s="28"/>
      <c r="AM429" s="29"/>
      <c r="AN429" s="29"/>
      <c r="AO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</row>
    <row r="430" spans="1:72" ht="19.8">
      <c r="A430" s="323"/>
      <c r="B430" s="323"/>
      <c r="C430" s="323"/>
      <c r="D430" s="323"/>
      <c r="E430" s="323"/>
      <c r="F430" s="323"/>
      <c r="G430" s="323"/>
      <c r="H430" s="323"/>
      <c r="I430" s="377"/>
      <c r="J430" s="351"/>
      <c r="K430" s="351"/>
      <c r="L430" s="351"/>
      <c r="M430" s="351"/>
      <c r="N430" s="323"/>
      <c r="O430" s="323"/>
      <c r="P430" s="377"/>
      <c r="Q430" s="377"/>
      <c r="R430" s="354"/>
      <c r="S430" s="354"/>
      <c r="T430" s="354"/>
      <c r="U430" s="323"/>
      <c r="V430" s="323"/>
      <c r="W430" s="352"/>
      <c r="X430" s="352"/>
      <c r="Y430" s="352"/>
      <c r="Z430" s="352"/>
      <c r="AA430" s="352"/>
      <c r="AB430" s="323"/>
      <c r="AC430" s="352"/>
      <c r="AD430" s="353"/>
      <c r="AE430" s="354"/>
      <c r="AF430" s="323"/>
      <c r="AG430" s="224"/>
      <c r="AI430" s="30"/>
      <c r="AJ430" s="28"/>
      <c r="AK430" s="225"/>
      <c r="AL430" s="29"/>
      <c r="AP430" s="29"/>
      <c r="BH430" s="236"/>
    </row>
    <row r="431" spans="1:72" ht="19.8">
      <c r="A431" s="323"/>
      <c r="B431" s="323" t="s">
        <v>659</v>
      </c>
      <c r="C431" s="323"/>
      <c r="D431" s="266" t="str">
        <f>+D433</f>
        <v>P-</v>
      </c>
      <c r="E431" s="323"/>
      <c r="F431" s="323"/>
      <c r="G431" s="323"/>
      <c r="H431" s="323"/>
      <c r="I431" s="363">
        <f>SUM(I433:I457)</f>
        <v>1235</v>
      </c>
      <c r="J431" s="355"/>
      <c r="K431" s="355"/>
      <c r="L431" s="355"/>
      <c r="M431" s="355"/>
      <c r="N431" s="269">
        <f>+Klasse!M28</f>
        <v>9.536032388663962</v>
      </c>
      <c r="O431" s="323"/>
      <c r="P431" s="529"/>
      <c r="Q431" s="529"/>
      <c r="R431" s="354"/>
      <c r="S431" s="354"/>
      <c r="T431" s="354"/>
      <c r="U431" s="323"/>
      <c r="V431" s="356"/>
      <c r="W431" s="352"/>
      <c r="X431" s="352"/>
      <c r="Y431" s="352"/>
      <c r="Z431" s="352"/>
      <c r="AA431" s="352"/>
      <c r="AB431" s="323"/>
      <c r="AC431" s="352"/>
      <c r="AD431" s="352"/>
      <c r="AE431" s="352"/>
      <c r="AF431" s="352"/>
      <c r="AG431" s="224"/>
      <c r="AI431" s="30"/>
      <c r="AJ431" s="28"/>
      <c r="AK431" s="225"/>
      <c r="AL431" s="29"/>
      <c r="AP431" s="29"/>
      <c r="BH431" s="236"/>
    </row>
    <row r="432" spans="1:72" ht="19.8">
      <c r="A432" s="662"/>
      <c r="B432" s="662"/>
      <c r="C432" s="662"/>
      <c r="D432" s="662"/>
      <c r="E432" s="662"/>
      <c r="F432" s="662"/>
      <c r="G432" s="323"/>
      <c r="H432" s="357"/>
      <c r="I432" s="377"/>
      <c r="J432" s="351"/>
      <c r="K432" s="351"/>
      <c r="L432" s="351"/>
      <c r="M432" s="351"/>
      <c r="N432" s="351"/>
      <c r="O432" s="351"/>
      <c r="P432" s="377"/>
      <c r="Q432" s="377"/>
      <c r="R432" s="354"/>
      <c r="S432" s="354"/>
      <c r="T432" s="354"/>
      <c r="U432" s="351"/>
      <c r="V432" s="357"/>
      <c r="W432" s="352"/>
      <c r="X432" s="352"/>
      <c r="Y432" s="352"/>
      <c r="Z432" s="352"/>
      <c r="AA432" s="353"/>
      <c r="AB432" s="323"/>
      <c r="AC432" s="353"/>
      <c r="AD432" s="353"/>
      <c r="AE432" s="354"/>
      <c r="AF432" s="323"/>
      <c r="AG432" s="224"/>
      <c r="AI432" s="30"/>
      <c r="AJ432" s="28"/>
      <c r="AK432" s="225"/>
      <c r="AL432" s="29"/>
      <c r="AP432" s="29"/>
      <c r="BH432" s="236"/>
    </row>
    <row r="433" spans="1:72" s="30" customFormat="1">
      <c r="A433" s="323"/>
      <c r="B433" s="323">
        <f>+'Ark1'!C1908</f>
        <v>2023</v>
      </c>
      <c r="C433" s="240">
        <f>+'Ark1'!L1908</f>
        <v>1</v>
      </c>
      <c r="D433" s="240" t="str">
        <f>VLOOKUP(C433,Klasse!$C$10:$D$26,2)</f>
        <v>P-</v>
      </c>
      <c r="E433" s="240">
        <f>+'Ark1'!H1908</f>
        <v>1</v>
      </c>
      <c r="F433" s="240">
        <f>+'Ark1'!J1908</f>
        <v>103</v>
      </c>
      <c r="G433" s="240" t="str">
        <f>VLOOKUP(F433,RNR!$A$1:$B$25,2)</f>
        <v>Rudshøgda</v>
      </c>
      <c r="H433" s="240">
        <f>+IF(I433=0,"",'Ark1'!Q1908)</f>
        <v>17</v>
      </c>
      <c r="I433" s="376">
        <f>+'Ark1'!R1908</f>
        <v>26</v>
      </c>
      <c r="J433" s="241">
        <f>+IF(I433=0,"",'Ark1'!AG1908)</f>
        <v>6.2211375110664449E-2</v>
      </c>
      <c r="K433" s="241"/>
      <c r="L433" s="241">
        <f>+IF(I433=0,"",'Ark1'!AH1908)</f>
        <v>3.6312896244366552E-2</v>
      </c>
      <c r="M433" s="241"/>
      <c r="N433" s="33">
        <f>+IF(I433=0,"",'Ark1'!U1908)</f>
        <v>12.238461538461539</v>
      </c>
      <c r="O433" s="33"/>
      <c r="P433" s="391">
        <f>+'Ark1'!AJ1908</f>
        <v>0</v>
      </c>
      <c r="Q433" s="391"/>
      <c r="R433" s="272" t="str">
        <f>+IF(P433=0,"",'Ark1'!AK1908)</f>
        <v/>
      </c>
      <c r="S433" s="354"/>
      <c r="T433" s="272" t="str">
        <f>+IF(P433=0,"",'Ark1'!AL1908)</f>
        <v/>
      </c>
      <c r="U433" s="351"/>
      <c r="V433" s="242">
        <f>+IF(I433=0,"",'Ark1'!T1908)</f>
        <v>2.3461538461538471</v>
      </c>
      <c r="W433" s="243">
        <f>+IF(I433=0,"",'Ark1'!W1908)</f>
        <v>0</v>
      </c>
      <c r="X433" s="243">
        <f>+IF(I433=0,"",'Ark1'!X1908)</f>
        <v>26.92307692307692</v>
      </c>
      <c r="Y433" s="243">
        <f>+IF(I433=0,"",'Ark1'!Y1908)</f>
        <v>11.53846153846154</v>
      </c>
      <c r="Z433" s="243">
        <f>+IF(I433=0,"",'Ark1'!Z1908)</f>
        <v>0</v>
      </c>
      <c r="AA433" s="241">
        <f>+IF(I433=0,"",'Ark1'!AA1908)</f>
        <v>6.6840267068400872</v>
      </c>
      <c r="AB433" s="242">
        <f>+IF(I433=0,"",'Ark1'!AC1908)</f>
        <v>0.78163082434236819</v>
      </c>
      <c r="AC433" s="243">
        <f>+IF(I433=0,"",'Ark1'!AE1908)</f>
        <v>58.050996455898947</v>
      </c>
      <c r="AD433" s="241">
        <f t="shared" ref="AD433:AD457" si="32">IF(I433=0,"",N433/C433)</f>
        <v>12.238461538461539</v>
      </c>
      <c r="AE433" s="241">
        <f t="shared" ref="AE433:AE457" si="33">IF(I433=0,"",I433/H433)</f>
        <v>1.5294117647058822</v>
      </c>
      <c r="AF433" s="323"/>
      <c r="AJ433" s="28"/>
      <c r="AM433" s="29"/>
      <c r="AN433" s="29"/>
      <c r="AO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</row>
    <row r="434" spans="1:72" s="30" customFormat="1">
      <c r="A434" s="323"/>
      <c r="B434" s="323">
        <f>+'Ark1'!C1909</f>
        <v>2023</v>
      </c>
      <c r="C434" s="240">
        <f>+'Ark1'!L1909</f>
        <v>1</v>
      </c>
      <c r="D434" s="240" t="str">
        <f>VLOOKUP(C434,Klasse!$C$10:$D$26,2)</f>
        <v>P-</v>
      </c>
      <c r="E434" s="240">
        <f>+'Ark1'!H1909</f>
        <v>2</v>
      </c>
      <c r="F434" s="240">
        <f>+'Ark1'!J1909</f>
        <v>106</v>
      </c>
      <c r="G434" s="240" t="str">
        <f>VLOOKUP(F434,RNR!$A$1:$B$25,2)</f>
        <v>Furuseth</v>
      </c>
      <c r="H434" s="240">
        <f>+IF(I434=0,"",'Ark1'!Q1909)</f>
        <v>41</v>
      </c>
      <c r="I434" s="376">
        <f>+'Ark1'!R1909</f>
        <v>85</v>
      </c>
      <c r="J434" s="241">
        <f>+IF(I434=0,"",'Ark1'!AG1909)</f>
        <v>0.2119753609815706</v>
      </c>
      <c r="K434" s="241"/>
      <c r="L434" s="241">
        <f>+IF(I434=0,"",'Ark1'!AH1909)</f>
        <v>0.11924372301686872</v>
      </c>
      <c r="M434" s="241"/>
      <c r="N434" s="33">
        <f>+IF(I434=0,"",'Ark1'!U1909)</f>
        <v>11.748235294117643</v>
      </c>
      <c r="O434" s="33"/>
      <c r="P434" s="391">
        <f>+'Ark1'!AJ1909</f>
        <v>12</v>
      </c>
      <c r="Q434" s="391"/>
      <c r="R434" s="272">
        <f>+IF(P434=0,"",'Ark1'!AK1909)</f>
        <v>106.75833333333335</v>
      </c>
      <c r="S434" s="354"/>
      <c r="T434" s="272">
        <f>+IF(P434=0,"",'Ark1'!AL1909)</f>
        <v>9.2519331299739758</v>
      </c>
      <c r="U434" s="351"/>
      <c r="V434" s="242">
        <f>+IF(I434=0,"",'Ark1'!T1909)</f>
        <v>2.9647058823529409</v>
      </c>
      <c r="W434" s="243">
        <f>+IF(I434=0,"",'Ark1'!W1909)</f>
        <v>0</v>
      </c>
      <c r="X434" s="243">
        <f>+IF(I434=0,"",'Ark1'!X1909)</f>
        <v>22.352941176470587</v>
      </c>
      <c r="Y434" s="243">
        <f>+IF(I434=0,"",'Ark1'!Y1909)</f>
        <v>8.2352941176470615</v>
      </c>
      <c r="Z434" s="243">
        <f>+IF(I434=0,"",'Ark1'!Z1909)</f>
        <v>0</v>
      </c>
      <c r="AA434" s="241">
        <f>+IF(I434=0,"",'Ark1'!AA1909)</f>
        <v>5.6183441513901853</v>
      </c>
      <c r="AB434" s="242">
        <f>+IF(I434=0,"",'Ark1'!AC1909)</f>
        <v>1.259757762181746</v>
      </c>
      <c r="AC434" s="243">
        <f>+IF(I434=0,"",'Ark1'!AE1909)</f>
        <v>69.986440177488873</v>
      </c>
      <c r="AD434" s="241">
        <f t="shared" si="32"/>
        <v>11.748235294117643</v>
      </c>
      <c r="AE434" s="241">
        <f t="shared" si="33"/>
        <v>2.0731707317073171</v>
      </c>
      <c r="AF434" s="323"/>
      <c r="AJ434" s="28"/>
      <c r="AM434" s="29"/>
      <c r="AN434" s="29"/>
      <c r="AO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</row>
    <row r="435" spans="1:72" s="30" customFormat="1">
      <c r="A435" s="323"/>
      <c r="B435" s="323">
        <f>+'Ark1'!C1910</f>
        <v>2023</v>
      </c>
      <c r="C435" s="240">
        <f>+'Ark1'!L1910</f>
        <v>1</v>
      </c>
      <c r="D435" s="240" t="str">
        <f>VLOOKUP(C435,Klasse!$C$10:$D$26,2)</f>
        <v>P-</v>
      </c>
      <c r="E435" s="240">
        <f>+'Ark1'!H1910</f>
        <v>1</v>
      </c>
      <c r="F435" s="240">
        <f>+'Ark1'!J1910</f>
        <v>110</v>
      </c>
      <c r="G435" s="240" t="str">
        <f>VLOOKUP(F435,RNR!$A$1:$B$25,2)</f>
        <v>Gol</v>
      </c>
      <c r="H435" s="240">
        <f>+IF(I435=0,"",'Ark1'!Q1910)</f>
        <v>88</v>
      </c>
      <c r="I435" s="376">
        <f>+'Ark1'!R1910</f>
        <v>143</v>
      </c>
      <c r="J435" s="241">
        <f>+IF(I435=0,"",'Ark1'!AG1910)</f>
        <v>0.12693960160494269</v>
      </c>
      <c r="K435" s="241"/>
      <c r="L435" s="241">
        <f>+IF(I435=0,"",'Ark1'!AH1910)</f>
        <v>8.2184813473902815E-2</v>
      </c>
      <c r="M435" s="241"/>
      <c r="N435" s="33">
        <f>+IF(I435=0,"",'Ark1'!U1910)</f>
        <v>13.616083916083921</v>
      </c>
      <c r="O435" s="33"/>
      <c r="P435" s="391">
        <f>+'Ark1'!AJ1910</f>
        <v>131</v>
      </c>
      <c r="Q435" s="391"/>
      <c r="R435" s="272">
        <f>+IF(P435=0,"",'Ark1'!AK1910)</f>
        <v>100.23587786259549</v>
      </c>
      <c r="S435" s="354"/>
      <c r="T435" s="272">
        <f>+IF(P435=0,"",'Ark1'!AL1910)</f>
        <v>12.248380735544496</v>
      </c>
      <c r="U435" s="351"/>
      <c r="V435" s="242">
        <f>+IF(I435=0,"",'Ark1'!T1910)</f>
        <v>2.2237762237762237</v>
      </c>
      <c r="W435" s="243">
        <f>+IF(I435=0,"",'Ark1'!W1910)</f>
        <v>0</v>
      </c>
      <c r="X435" s="243">
        <f>+IF(I435=0,"",'Ark1'!X1910)</f>
        <v>41.958041958041953</v>
      </c>
      <c r="Y435" s="243">
        <f>+IF(I435=0,"",'Ark1'!Y1910)</f>
        <v>5.5944055944055933</v>
      </c>
      <c r="Z435" s="243">
        <f>+IF(I435=0,"",'Ark1'!Z1910)</f>
        <v>0</v>
      </c>
      <c r="AA435" s="241">
        <f>+IF(I435=0,"",'Ark1'!AA1910)</f>
        <v>6.2370834401274342</v>
      </c>
      <c r="AB435" s="242">
        <f>+IF(I435=0,"",'Ark1'!AC1910)</f>
        <v>0.65226426944677007</v>
      </c>
      <c r="AC435" s="243">
        <f>+IF(I435=0,"",'Ark1'!AE1910)</f>
        <v>22.945224392888434</v>
      </c>
      <c r="AD435" s="241">
        <f t="shared" si="32"/>
        <v>13.616083916083921</v>
      </c>
      <c r="AE435" s="241">
        <f t="shared" si="33"/>
        <v>1.625</v>
      </c>
      <c r="AF435" s="323"/>
      <c r="AJ435" s="28"/>
      <c r="AM435" s="29"/>
      <c r="AN435" s="29"/>
      <c r="AO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</row>
    <row r="436" spans="1:72" s="30" customFormat="1">
      <c r="A436" s="323"/>
      <c r="B436" s="323">
        <f>+'Ark1'!C1911</f>
        <v>2023</v>
      </c>
      <c r="C436" s="240">
        <f>+'Ark1'!L1911</f>
        <v>1</v>
      </c>
      <c r="D436" s="240" t="str">
        <f>VLOOKUP(C436,Klasse!$C$10:$D$26,2)</f>
        <v>P-</v>
      </c>
      <c r="E436" s="240">
        <f>+'Ark1'!H1911</f>
        <v>1</v>
      </c>
      <c r="F436" s="240">
        <f>+'Ark1'!J1911</f>
        <v>111</v>
      </c>
      <c r="G436" s="240" t="str">
        <f>VLOOKUP(F436,RNR!$A$1:$B$25,2)</f>
        <v>Forus</v>
      </c>
      <c r="H436" s="240">
        <f>+IF(I436=0,"",'Ark1'!Q1911)</f>
        <v>20</v>
      </c>
      <c r="I436" s="376">
        <f>+'Ark1'!R1911</f>
        <v>36</v>
      </c>
      <c r="J436" s="241">
        <f>+IF(I436=0,"",'Ark1'!AG1911)</f>
        <v>2.9528527838839847E-2</v>
      </c>
      <c r="K436" s="241"/>
      <c r="L436" s="241">
        <f>+IF(I436=0,"",'Ark1'!AH1911)</f>
        <v>1.5832533423919503E-2</v>
      </c>
      <c r="M436" s="241"/>
      <c r="N436" s="33">
        <f>+IF(I436=0,"",'Ark1'!U1911)</f>
        <v>11.380555555555556</v>
      </c>
      <c r="O436" s="33"/>
      <c r="P436" s="391">
        <f>+'Ark1'!AJ1911</f>
        <v>28</v>
      </c>
      <c r="Q436" s="391"/>
      <c r="R436" s="272">
        <f>+IF(P436=0,"",'Ark1'!AK1911)</f>
        <v>98.275000000000006</v>
      </c>
      <c r="S436" s="354"/>
      <c r="T436" s="272">
        <f>+IF(P436=0,"",'Ark1'!AL1911)</f>
        <v>11.533695429662032</v>
      </c>
      <c r="U436" s="351"/>
      <c r="V436" s="242">
        <f>+IF(I436=0,"",'Ark1'!T1911)</f>
        <v>2.3611111111111112</v>
      </c>
      <c r="W436" s="243">
        <f>+IF(I436=0,"",'Ark1'!W1911)</f>
        <v>0</v>
      </c>
      <c r="X436" s="243">
        <f>+IF(I436=0,"",'Ark1'!X1911)</f>
        <v>19.444444444444443</v>
      </c>
      <c r="Y436" s="243">
        <f>+IF(I436=0,"",'Ark1'!Y1911)</f>
        <v>2.7777777777777781</v>
      </c>
      <c r="Z436" s="243">
        <f>+IF(I436=0,"",'Ark1'!Z1911)</f>
        <v>0</v>
      </c>
      <c r="AA436" s="241">
        <f>+IF(I436=0,"",'Ark1'!AA1911)</f>
        <v>5.1613316242809395</v>
      </c>
      <c r="AB436" s="242">
        <f>+IF(I436=0,"",'Ark1'!AC1911)</f>
        <v>0.63037809543945611</v>
      </c>
      <c r="AC436" s="243">
        <f>+IF(I436=0,"",'Ark1'!AE1911)</f>
        <v>25.316286641241376</v>
      </c>
      <c r="AD436" s="241">
        <f t="shared" si="32"/>
        <v>11.380555555555556</v>
      </c>
      <c r="AE436" s="241">
        <f t="shared" si="33"/>
        <v>1.8</v>
      </c>
      <c r="AF436" s="323"/>
      <c r="AJ436" s="28"/>
      <c r="AM436" s="29"/>
      <c r="AN436" s="29"/>
      <c r="AO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</row>
    <row r="437" spans="1:72" s="30" customFormat="1">
      <c r="A437" s="323"/>
      <c r="B437" s="323">
        <f>+'Ark1'!C1912</f>
        <v>2023</v>
      </c>
      <c r="C437" s="240">
        <f>+'Ark1'!L1912</f>
        <v>1</v>
      </c>
      <c r="D437" s="240" t="str">
        <f>VLOOKUP(C437,Klasse!$C$10:$D$26,2)</f>
        <v>P-</v>
      </c>
      <c r="E437" s="240">
        <f>+'Ark1'!H1912</f>
        <v>1</v>
      </c>
      <c r="F437" s="240">
        <f>+'Ark1'!J1912</f>
        <v>116</v>
      </c>
      <c r="G437" s="240" t="str">
        <f>VLOOKUP(F437,RNR!$A$1:$B$25,2)</f>
        <v>Sandeid</v>
      </c>
      <c r="H437" s="240">
        <f>+IF(I437=0,"",'Ark1'!Q1912)</f>
        <v>32</v>
      </c>
      <c r="I437" s="376">
        <f>+'Ark1'!R1912</f>
        <v>40</v>
      </c>
      <c r="J437" s="241">
        <f>+IF(I437=0,"",'Ark1'!AG1912)</f>
        <v>4.7415274830786738E-2</v>
      </c>
      <c r="K437" s="241"/>
      <c r="L437" s="241">
        <f>+IF(I437=0,"",'Ark1'!AH1912)</f>
        <v>2.4847196043117047E-2</v>
      </c>
      <c r="M437" s="241"/>
      <c r="N437" s="33">
        <f>+IF(I437=0,"",'Ark1'!U1912)</f>
        <v>10.355</v>
      </c>
      <c r="O437" s="33"/>
      <c r="P437" s="391">
        <f>+'Ark1'!AJ1912</f>
        <v>0</v>
      </c>
      <c r="Q437" s="391"/>
      <c r="R437" s="272" t="str">
        <f>+IF(P437=0,"",'Ark1'!AK1912)</f>
        <v/>
      </c>
      <c r="S437" s="354"/>
      <c r="T437" s="272" t="str">
        <f>+IF(P437=0,"",'Ark1'!AL1912)</f>
        <v/>
      </c>
      <c r="U437" s="351"/>
      <c r="V437" s="242">
        <f>+IF(I437=0,"",'Ark1'!T1912)</f>
        <v>2.3250000000000002</v>
      </c>
      <c r="W437" s="243">
        <f>+IF(I437=0,"",'Ark1'!W1912)</f>
        <v>0</v>
      </c>
      <c r="X437" s="243">
        <f>+IF(I437=0,"",'Ark1'!X1912)</f>
        <v>17.5</v>
      </c>
      <c r="Y437" s="243">
        <f>+IF(I437=0,"",'Ark1'!Y1912)</f>
        <v>5</v>
      </c>
      <c r="Z437" s="243">
        <f>+IF(I437=0,"",'Ark1'!Z1912)</f>
        <v>0</v>
      </c>
      <c r="AA437" s="241">
        <f>+IF(I437=0,"",'Ark1'!AA1912)</f>
        <v>6.0917546733268884</v>
      </c>
      <c r="AB437" s="242">
        <f>+IF(I437=0,"",'Ark1'!AC1912)</f>
        <v>0.64759169234943004</v>
      </c>
      <c r="AC437" s="243">
        <f>+IF(I437=0,"",'Ark1'!AE1912)</f>
        <v>60.003629154184878</v>
      </c>
      <c r="AD437" s="241">
        <f t="shared" si="32"/>
        <v>10.355</v>
      </c>
      <c r="AE437" s="241">
        <f t="shared" si="33"/>
        <v>1.25</v>
      </c>
      <c r="AF437" s="323"/>
      <c r="AJ437" s="28"/>
      <c r="AM437" s="29"/>
      <c r="AN437" s="29"/>
      <c r="AO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</row>
    <row r="438" spans="1:72" s="30" customFormat="1">
      <c r="A438" s="323"/>
      <c r="B438" s="323">
        <f>+'Ark1'!C1913</f>
        <v>2023</v>
      </c>
      <c r="C438" s="240">
        <f>+'Ark1'!L1913</f>
        <v>1</v>
      </c>
      <c r="D438" s="240" t="str">
        <f>VLOOKUP(C438,Klasse!$C$10:$D$26,2)</f>
        <v>P-</v>
      </c>
      <c r="E438" s="240">
        <f>+'Ark1'!H1913</f>
        <v>2</v>
      </c>
      <c r="F438" s="240">
        <f>+'Ark1'!J1913</f>
        <v>117</v>
      </c>
      <c r="G438" s="240" t="str">
        <f>VLOOKUP(F438,RNR!$A$1:$B$25,2)</f>
        <v>Jæren</v>
      </c>
      <c r="H438" s="240">
        <f>+IF(I438=0,"",'Ark1'!Q1913)</f>
        <v>36</v>
      </c>
      <c r="I438" s="376">
        <f>+'Ark1'!R1913</f>
        <v>44</v>
      </c>
      <c r="J438" s="241">
        <f>+IF(I438=0,"",'Ark1'!AG1913)</f>
        <v>7.309212930662147E-2</v>
      </c>
      <c r="K438" s="241"/>
      <c r="L438" s="241">
        <f>+IF(I438=0,"",'Ark1'!AH1913)</f>
        <v>4.2625874837650242E-2</v>
      </c>
      <c r="M438" s="241"/>
      <c r="N438" s="33">
        <f>+IF(I438=0,"",'Ark1'!U1913)</f>
        <v>11.854545454545452</v>
      </c>
      <c r="O438" s="33"/>
      <c r="P438" s="391">
        <f>+'Ark1'!AJ1913</f>
        <v>43</v>
      </c>
      <c r="Q438" s="391"/>
      <c r="R438" s="272">
        <f>+IF(P438=0,"",'Ark1'!AK1913)</f>
        <v>96.651162790697626</v>
      </c>
      <c r="S438" s="354"/>
      <c r="T438" s="272">
        <f>+IF(P438=0,"",'Ark1'!AL1913)</f>
        <v>11.470938817554275</v>
      </c>
      <c r="U438" s="351"/>
      <c r="V438" s="242">
        <f>+IF(I438=0,"",'Ark1'!T1913)</f>
        <v>1.6590909090909094</v>
      </c>
      <c r="W438" s="243">
        <f>+IF(I438=0,"",'Ark1'!W1913)</f>
        <v>0</v>
      </c>
      <c r="X438" s="243">
        <f>+IF(I438=0,"",'Ark1'!X1913)</f>
        <v>38.636363636363633</v>
      </c>
      <c r="Y438" s="243">
        <f>+IF(I438=0,"",'Ark1'!Y1913)</f>
        <v>0</v>
      </c>
      <c r="Z438" s="243">
        <f>+IF(I438=0,"",'Ark1'!Z1913)</f>
        <v>0</v>
      </c>
      <c r="AA438" s="241">
        <f>+IF(I438=0,"",'Ark1'!AA1913)</f>
        <v>6.4645696807308761</v>
      </c>
      <c r="AB438" s="242">
        <f>+IF(I438=0,"",'Ark1'!AC1913)</f>
        <v>0.67228179353404693</v>
      </c>
      <c r="AC438" s="243">
        <f>+IF(I438=0,"",'Ark1'!AE1913)</f>
        <v>52.774699604419439</v>
      </c>
      <c r="AD438" s="241">
        <f t="shared" si="32"/>
        <v>11.854545454545452</v>
      </c>
      <c r="AE438" s="241">
        <f t="shared" si="33"/>
        <v>1.2222222222222223</v>
      </c>
      <c r="AF438" s="323"/>
      <c r="AJ438" s="28"/>
      <c r="AM438" s="29"/>
      <c r="AN438" s="29"/>
      <c r="AO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</row>
    <row r="439" spans="1:72" s="30" customFormat="1">
      <c r="A439" s="323"/>
      <c r="B439" s="323">
        <f>+'Ark1'!C1914</f>
        <v>2023</v>
      </c>
      <c r="C439" s="240">
        <f>+'Ark1'!L1914</f>
        <v>1</v>
      </c>
      <c r="D439" s="240" t="str">
        <f>VLOOKUP(C439,Klasse!$C$10:$D$26,2)</f>
        <v>P-</v>
      </c>
      <c r="E439" s="240">
        <f>+'Ark1'!H1914</f>
        <v>1</v>
      </c>
      <c r="F439" s="240">
        <f>+'Ark1'!J1914</f>
        <v>134</v>
      </c>
      <c r="G439" s="240" t="str">
        <f>VLOOKUP(F439,RNR!$A$1:$B$25,2)</f>
        <v>Førde</v>
      </c>
      <c r="H439" s="240">
        <f>+IF(I439=0,"",'Ark1'!Q1914)</f>
        <v>55</v>
      </c>
      <c r="I439" s="376">
        <f>+'Ark1'!R1914</f>
        <v>76</v>
      </c>
      <c r="J439" s="241">
        <f>+IF(I439=0,"",'Ark1'!AG1914)</f>
        <v>7.123107924457564E-2</v>
      </c>
      <c r="K439" s="241"/>
      <c r="L439" s="241">
        <f>+IF(I439=0,"",'Ark1'!AH1914)</f>
        <v>3.0786664172755659E-2</v>
      </c>
      <c r="M439" s="241"/>
      <c r="N439" s="33">
        <f>+IF(I439=0,"",'Ark1'!U1914)</f>
        <v>8.6131578947368457</v>
      </c>
      <c r="O439" s="33"/>
      <c r="P439" s="391">
        <f>+'Ark1'!AJ1914</f>
        <v>1</v>
      </c>
      <c r="Q439" s="391"/>
      <c r="R439" s="272">
        <f>+IF(P439=0,"",'Ark1'!AK1914)</f>
        <v>82.5</v>
      </c>
      <c r="S439" s="354"/>
      <c r="T439" s="272">
        <f>+IF(P439=0,"",'Ark1'!AL1914)</f>
        <v>10.863455491554664</v>
      </c>
      <c r="U439" s="351"/>
      <c r="V439" s="242">
        <f>+IF(I439=0,"",'Ark1'!T1914)</f>
        <v>2.3421052631578951</v>
      </c>
      <c r="W439" s="243">
        <f>+IF(I439=0,"",'Ark1'!W1914)</f>
        <v>0</v>
      </c>
      <c r="X439" s="243">
        <f>+IF(I439=0,"",'Ark1'!X1914)</f>
        <v>10.526315789473689</v>
      </c>
      <c r="Y439" s="243">
        <f>+IF(I439=0,"",'Ark1'!Y1914)</f>
        <v>1.3157894736842111</v>
      </c>
      <c r="Z439" s="243">
        <f>+IF(I439=0,"",'Ark1'!Z1914)</f>
        <v>0</v>
      </c>
      <c r="AA439" s="241">
        <f>+IF(I439=0,"",'Ark1'!AA1914)</f>
        <v>4.7227707663945919</v>
      </c>
      <c r="AB439" s="242">
        <f>+IF(I439=0,"",'Ark1'!AC1914)</f>
        <v>0.7173164826546844</v>
      </c>
      <c r="AC439" s="243">
        <f>+IF(I439=0,"",'Ark1'!AE1914)</f>
        <v>41.969638952650484</v>
      </c>
      <c r="AD439" s="241">
        <f t="shared" si="32"/>
        <v>8.6131578947368457</v>
      </c>
      <c r="AE439" s="241">
        <f t="shared" si="33"/>
        <v>1.3818181818181818</v>
      </c>
      <c r="AF439" s="323"/>
      <c r="AJ439" s="28"/>
      <c r="AM439" s="29"/>
      <c r="AN439" s="29"/>
      <c r="AO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</row>
    <row r="440" spans="1:72" s="30" customFormat="1">
      <c r="A440" s="323"/>
      <c r="B440" s="323">
        <f>+'Ark1'!C1915</f>
        <v>2023</v>
      </c>
      <c r="C440" s="240">
        <f>+'Ark1'!L1915</f>
        <v>1</v>
      </c>
      <c r="D440" s="240" t="str">
        <f>VLOOKUP(C440,Klasse!$C$10:$D$26,2)</f>
        <v>P-</v>
      </c>
      <c r="E440" s="240">
        <f>+'Ark1'!H1915</f>
        <v>2</v>
      </c>
      <c r="F440" s="240">
        <f>+'Ark1'!J1915</f>
        <v>141</v>
      </c>
      <c r="G440" s="240" t="str">
        <f>VLOOKUP(F440,RNR!$A$1:$B$25,2)</f>
        <v>Ølen</v>
      </c>
      <c r="H440" s="240">
        <f>+IF(I440=0,"",'Ark1'!Q1915)</f>
        <v>100</v>
      </c>
      <c r="I440" s="376">
        <f>+'Ark1'!R1915</f>
        <v>196</v>
      </c>
      <c r="J440" s="241">
        <f>+IF(I440=0,"",'Ark1'!AG1915)</f>
        <v>0.17870004832195188</v>
      </c>
      <c r="K440" s="241"/>
      <c r="L440" s="241">
        <f>+IF(I440=0,"",'Ark1'!AH1915)</f>
        <v>7.1466549649076713E-2</v>
      </c>
      <c r="M440" s="241"/>
      <c r="N440" s="33">
        <f>+IF(I440=0,"",'Ark1'!U1915)</f>
        <v>7.45510204081633</v>
      </c>
      <c r="O440" s="33"/>
      <c r="P440" s="391">
        <f>+'Ark1'!AJ1915</f>
        <v>0</v>
      </c>
      <c r="Q440" s="391"/>
      <c r="R440" s="272" t="str">
        <f>+IF(P440=0,"",'Ark1'!AK1915)</f>
        <v/>
      </c>
      <c r="S440" s="354"/>
      <c r="T440" s="272" t="str">
        <f>+IF(P440=0,"",'Ark1'!AL1915)</f>
        <v/>
      </c>
      <c r="U440" s="351"/>
      <c r="V440" s="242">
        <f>+IF(I440=0,"",'Ark1'!T1915)</f>
        <v>1.9795918367346936</v>
      </c>
      <c r="W440" s="243">
        <f>+IF(I440=0,"",'Ark1'!W1915)</f>
        <v>0</v>
      </c>
      <c r="X440" s="243">
        <f>+IF(I440=0,"",'Ark1'!X1915)</f>
        <v>4.0816326530612246</v>
      </c>
      <c r="Y440" s="243">
        <f>+IF(I440=0,"",'Ark1'!Y1915)</f>
        <v>0</v>
      </c>
      <c r="Z440" s="243">
        <f>+IF(I440=0,"",'Ark1'!Z1915)</f>
        <v>0</v>
      </c>
      <c r="AA440" s="241">
        <f>+IF(I440=0,"",'Ark1'!AA1915)</f>
        <v>3.2993698362139177</v>
      </c>
      <c r="AB440" s="242">
        <f>+IF(I440=0,"",'Ark1'!AC1915)</f>
        <v>0.76237534058583056</v>
      </c>
      <c r="AC440" s="243">
        <f>+IF(I440=0,"",'Ark1'!AE1915)</f>
        <v>35.114974387120242</v>
      </c>
      <c r="AD440" s="241">
        <f t="shared" si="32"/>
        <v>7.45510204081633</v>
      </c>
      <c r="AE440" s="241">
        <f t="shared" si="33"/>
        <v>1.96</v>
      </c>
      <c r="AF440" s="323"/>
      <c r="AJ440" s="28"/>
      <c r="AM440" s="29"/>
      <c r="AN440" s="29"/>
      <c r="AO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</row>
    <row r="441" spans="1:72" s="30" customFormat="1">
      <c r="A441" s="323"/>
      <c r="B441" s="323">
        <f>+'Ark1'!C1916</f>
        <v>2023</v>
      </c>
      <c r="C441" s="240">
        <f>+'Ark1'!L1916</f>
        <v>1</v>
      </c>
      <c r="D441" s="240" t="str">
        <f>VLOOKUP(C441,Klasse!$C$10:$D$26,2)</f>
        <v>P-</v>
      </c>
      <c r="E441" s="240">
        <f>+'Ark1'!H1916</f>
        <v>2</v>
      </c>
      <c r="F441" s="240">
        <f>+'Ark1'!J1916</f>
        <v>143</v>
      </c>
      <c r="G441" s="240" t="str">
        <f>VLOOKUP(F441,RNR!$A$1:$B$25,2)</f>
        <v>Nordfjord</v>
      </c>
      <c r="H441" s="240">
        <f>+IF(I441=0,"",'Ark1'!Q1916)</f>
        <v>23</v>
      </c>
      <c r="I441" s="376">
        <f>+'Ark1'!R1916</f>
        <v>42</v>
      </c>
      <c r="J441" s="241">
        <f>+IF(I441=0,"",'Ark1'!AG1916)</f>
        <v>0.17066926734121671</v>
      </c>
      <c r="K441" s="241"/>
      <c r="L441" s="241">
        <f>+IF(I441=0,"",'Ark1'!AH1916)</f>
        <v>0.10621589848657778</v>
      </c>
      <c r="M441" s="241"/>
      <c r="N441" s="33">
        <f>+IF(I441=0,"",'Ark1'!U1916)</f>
        <v>13.021428571428563</v>
      </c>
      <c r="O441" s="33"/>
      <c r="P441" s="391">
        <f>+'Ark1'!AJ1916</f>
        <v>0</v>
      </c>
      <c r="Q441" s="391"/>
      <c r="R441" s="272" t="str">
        <f>+IF(P441=0,"",'Ark1'!AK1916)</f>
        <v/>
      </c>
      <c r="S441" s="354"/>
      <c r="T441" s="272" t="str">
        <f>+IF(P441=0,"",'Ark1'!AL1916)</f>
        <v/>
      </c>
      <c r="U441" s="351"/>
      <c r="V441" s="242">
        <f>+IF(I441=0,"",'Ark1'!T1916)</f>
        <v>2.3095238095238098</v>
      </c>
      <c r="W441" s="243">
        <f>+IF(I441=0,"",'Ark1'!W1916)</f>
        <v>0</v>
      </c>
      <c r="X441" s="243">
        <f>+IF(I441=0,"",'Ark1'!X1916)</f>
        <v>35.714285714285722</v>
      </c>
      <c r="Y441" s="243">
        <f>+IF(I441=0,"",'Ark1'!Y1916)</f>
        <v>9.5238095238095273</v>
      </c>
      <c r="Z441" s="243">
        <f>+IF(I441=0,"",'Ark1'!Z1916)</f>
        <v>0</v>
      </c>
      <c r="AA441" s="241">
        <f>+IF(I441=0,"",'Ark1'!AA1916)</f>
        <v>7.1714890435697445</v>
      </c>
      <c r="AB441" s="242">
        <f>+IF(I441=0,"",'Ark1'!AC1916)</f>
        <v>0.55583892999660867</v>
      </c>
      <c r="AC441" s="243">
        <f>+IF(I441=0,"",'Ark1'!AE1916)</f>
        <v>30.236171966238967</v>
      </c>
      <c r="AD441" s="241">
        <f t="shared" si="32"/>
        <v>13.021428571428563</v>
      </c>
      <c r="AE441" s="241">
        <f t="shared" si="33"/>
        <v>1.826086956521739</v>
      </c>
      <c r="AF441" s="323"/>
      <c r="AJ441" s="28"/>
      <c r="AM441" s="29"/>
      <c r="AN441" s="29"/>
      <c r="AO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</row>
    <row r="442" spans="1:72" s="30" customFormat="1">
      <c r="A442" s="323"/>
      <c r="B442" s="323">
        <f>+'Ark1'!C1917</f>
        <v>2023</v>
      </c>
      <c r="C442" s="240">
        <f>+'Ark1'!L1917</f>
        <v>1</v>
      </c>
      <c r="D442" s="240" t="str">
        <f>VLOOKUP(C442,Klasse!$C$10:$D$26,2)</f>
        <v>P-</v>
      </c>
      <c r="E442" s="240">
        <f>+'Ark1'!H1917</f>
        <v>2</v>
      </c>
      <c r="F442" s="240">
        <f>+'Ark1'!J1917</f>
        <v>147</v>
      </c>
      <c r="G442" s="240" t="str">
        <f>VLOOKUP(F442,RNR!$A$1:$B$25,2)</f>
        <v>Midt-Norge</v>
      </c>
      <c r="H442" s="240">
        <f>+IF(I442=0,"",'Ark1'!Q1917)</f>
        <v>24</v>
      </c>
      <c r="I442" s="376">
        <f>+'Ark1'!R1917</f>
        <v>38</v>
      </c>
      <c r="J442" s="241">
        <f>+IF(I442=0,"",'Ark1'!AG1917)</f>
        <v>0.22566660728071736</v>
      </c>
      <c r="K442" s="241"/>
      <c r="L442" s="241">
        <f>+IF(I442=0,"",'Ark1'!AH1917)</f>
        <v>0.10946307797068359</v>
      </c>
      <c r="M442" s="241"/>
      <c r="N442" s="33">
        <f>+IF(I442=0,"",'Ark1'!U1917)</f>
        <v>8.4394736842105278</v>
      </c>
      <c r="O442" s="33"/>
      <c r="P442" s="391">
        <f>+'Ark1'!AJ1917</f>
        <v>0</v>
      </c>
      <c r="Q442" s="391"/>
      <c r="R442" s="272" t="str">
        <f>+IF(P442=0,"",'Ark1'!AK1917)</f>
        <v/>
      </c>
      <c r="S442" s="354"/>
      <c r="T442" s="272" t="str">
        <f>+IF(P442=0,"",'Ark1'!AL1917)</f>
        <v/>
      </c>
      <c r="U442" s="351"/>
      <c r="V442" s="242">
        <f>+IF(I442=0,"",'Ark1'!T1917)</f>
        <v>2.5263157894736845</v>
      </c>
      <c r="W442" s="243">
        <f>+IF(I442=0,"",'Ark1'!W1917)</f>
        <v>0</v>
      </c>
      <c r="X442" s="243">
        <f>+IF(I442=0,"",'Ark1'!X1917)</f>
        <v>7.8947368421052637</v>
      </c>
      <c r="Y442" s="243">
        <f>+IF(I442=0,"",'Ark1'!Y1917)</f>
        <v>0</v>
      </c>
      <c r="Z442" s="243">
        <f>+IF(I442=0,"",'Ark1'!Z1917)</f>
        <v>0</v>
      </c>
      <c r="AA442" s="241">
        <f>+IF(I442=0,"",'Ark1'!AA1917)</f>
        <v>4.6750479577435611</v>
      </c>
      <c r="AB442" s="242">
        <f>+IF(I442=0,"",'Ark1'!AC1917)</f>
        <v>0.96618735529925381</v>
      </c>
      <c r="AC442" s="243">
        <f>+IF(I442=0,"",'Ark1'!AE1917)</f>
        <v>69.801372073290523</v>
      </c>
      <c r="AD442" s="241">
        <f t="shared" si="32"/>
        <v>8.4394736842105278</v>
      </c>
      <c r="AE442" s="241">
        <f t="shared" si="33"/>
        <v>1.5833333333333333</v>
      </c>
      <c r="AF442" s="323"/>
      <c r="AJ442" s="28"/>
      <c r="AM442" s="29"/>
      <c r="AN442" s="29"/>
      <c r="AO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</row>
    <row r="443" spans="1:72" s="30" customFormat="1">
      <c r="A443" s="323"/>
      <c r="B443" s="323">
        <f>+'Ark1'!C1918</f>
        <v>2023</v>
      </c>
      <c r="C443" s="240">
        <f>+'Ark1'!L1918</f>
        <v>1</v>
      </c>
      <c r="D443" s="240" t="str">
        <f>VLOOKUP(C443,Klasse!$C$10:$D$26,2)</f>
        <v>P-</v>
      </c>
      <c r="E443" s="240">
        <f>+'Ark1'!H1918</f>
        <v>1</v>
      </c>
      <c r="F443" s="240">
        <f>+'Ark1'!J1918</f>
        <v>155</v>
      </c>
      <c r="G443" s="240" t="str">
        <f>VLOOKUP(F443,RNR!$A$1:$B$25,2)</f>
        <v>Målselv</v>
      </c>
      <c r="H443" s="240">
        <f>+IF(I443=0,"",'Ark1'!Q1918)</f>
        <v>16</v>
      </c>
      <c r="I443" s="376">
        <f>+'Ark1'!R1918</f>
        <v>30</v>
      </c>
      <c r="J443" s="241">
        <f>+IF(I443=0,"",'Ark1'!AG1918)</f>
        <v>5.4293729074291912E-2</v>
      </c>
      <c r="K443" s="241"/>
      <c r="L443" s="241">
        <f>+IF(I443=0,"",'Ark1'!AH1918)</f>
        <v>2.7187752636890081E-2</v>
      </c>
      <c r="M443" s="241"/>
      <c r="N443" s="33">
        <f>+IF(I443=0,"",'Ark1'!U1918)</f>
        <v>10.770000000000001</v>
      </c>
      <c r="O443" s="33"/>
      <c r="P443" s="391">
        <f>+'Ark1'!AJ1918</f>
        <v>0</v>
      </c>
      <c r="Q443" s="391"/>
      <c r="R443" s="272" t="str">
        <f>+IF(P443=0,"",'Ark1'!AK1918)</f>
        <v/>
      </c>
      <c r="S443" s="354"/>
      <c r="T443" s="272" t="str">
        <f>+IF(P443=0,"",'Ark1'!AL1918)</f>
        <v/>
      </c>
      <c r="U443" s="351"/>
      <c r="V443" s="242">
        <f>+IF(I443=0,"",'Ark1'!T1918)</f>
        <v>2.5666666666666673</v>
      </c>
      <c r="W443" s="243">
        <f>+IF(I443=0,"",'Ark1'!W1918)</f>
        <v>0</v>
      </c>
      <c r="X443" s="243">
        <f>+IF(I443=0,"",'Ark1'!X1918)</f>
        <v>20</v>
      </c>
      <c r="Y443" s="243">
        <f>+IF(I443=0,"",'Ark1'!Y1918)</f>
        <v>3.3333333333333344</v>
      </c>
      <c r="Z443" s="243">
        <f>+IF(I443=0,"",'Ark1'!Z1918)</f>
        <v>0</v>
      </c>
      <c r="AA443" s="241">
        <f>+IF(I443=0,"",'Ark1'!AA1918)</f>
        <v>5.6073255657220349</v>
      </c>
      <c r="AB443" s="242">
        <f>+IF(I443=0,"",'Ark1'!AC1918)</f>
        <v>0.66749947981669144</v>
      </c>
      <c r="AC443" s="243">
        <f>+IF(I443=0,"",'Ark1'!AE1918)</f>
        <v>54.156058013140409</v>
      </c>
      <c r="AD443" s="241">
        <f t="shared" si="32"/>
        <v>10.770000000000001</v>
      </c>
      <c r="AE443" s="241">
        <f t="shared" si="33"/>
        <v>1.875</v>
      </c>
      <c r="AF443" s="323"/>
      <c r="AJ443" s="28"/>
      <c r="AM443" s="29"/>
      <c r="AN443" s="29"/>
      <c r="AO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</row>
    <row r="444" spans="1:72" s="30" customFormat="1">
      <c r="A444" s="323"/>
      <c r="B444" s="323">
        <f>+'Ark1'!C1919</f>
        <v>2023</v>
      </c>
      <c r="C444" s="240">
        <f>+'Ark1'!L1919</f>
        <v>1</v>
      </c>
      <c r="D444" s="240" t="str">
        <f>VLOOKUP(C444,Klasse!$C$10:$D$26,2)</f>
        <v>P-</v>
      </c>
      <c r="E444" s="240">
        <f>+'Ark1'!H1919</f>
        <v>2</v>
      </c>
      <c r="F444" s="240">
        <f>+'Ark1'!J1919</f>
        <v>160</v>
      </c>
      <c r="G444" s="240" t="str">
        <f>VLOOKUP(F444,RNR!$A$1:$B$25,2)</f>
        <v>Oslo</v>
      </c>
      <c r="H444" s="240">
        <f>+IF(I444=0,"",'Ark1'!Q1919)</f>
        <v>5</v>
      </c>
      <c r="I444" s="376">
        <f>+'Ark1'!R1919</f>
        <v>7</v>
      </c>
      <c r="J444" s="241">
        <f>+IF(I444=0,"",'Ark1'!AG1919)</f>
        <v>1.8238190771475465E-2</v>
      </c>
      <c r="K444" s="241"/>
      <c r="L444" s="241">
        <f>+IF(I444=0,"",'Ark1'!AH1919)</f>
        <v>1.1768064578895837E-2</v>
      </c>
      <c r="M444" s="241"/>
      <c r="N444" s="33">
        <f>+IF(I444=0,"",'Ark1'!U1919)</f>
        <v>13.314285714285711</v>
      </c>
      <c r="O444" s="33"/>
      <c r="P444" s="391">
        <f>+'Ark1'!AJ1919</f>
        <v>7</v>
      </c>
      <c r="Q444" s="391"/>
      <c r="R444" s="272">
        <f>+IF(P444=0,"",'Ark1'!AK1919)</f>
        <v>101.65714285714282</v>
      </c>
      <c r="S444" s="354"/>
      <c r="T444" s="272">
        <f>+IF(P444=0,"",'Ark1'!AL1919)</f>
        <v>11.229741340966964</v>
      </c>
      <c r="U444" s="351"/>
      <c r="V444" s="242">
        <f>+IF(I444=0,"",'Ark1'!T1919)</f>
        <v>3.5714285714285721</v>
      </c>
      <c r="W444" s="243">
        <f>+IF(I444=0,"",'Ark1'!W1919)</f>
        <v>0</v>
      </c>
      <c r="X444" s="243">
        <f>+IF(I444=0,"",'Ark1'!X1919)</f>
        <v>57.142857142857153</v>
      </c>
      <c r="Y444" s="243">
        <f>+IF(I444=0,"",'Ark1'!Y1919)</f>
        <v>0</v>
      </c>
      <c r="Z444" s="243">
        <f>+IF(I444=0,"",'Ark1'!Z1919)</f>
        <v>0</v>
      </c>
      <c r="AA444" s="241">
        <f>+IF(I444=0,"",'Ark1'!AA1919)</f>
        <v>6.9601782759246236</v>
      </c>
      <c r="AB444" s="242">
        <f>+IF(I444=0,"",'Ark1'!AC1919)</f>
        <v>0.49487165930539262</v>
      </c>
      <c r="AC444" s="243">
        <f>+IF(I444=0,"",'Ark1'!AE1919)</f>
        <v>99.303598762784347</v>
      </c>
      <c r="AD444" s="241">
        <f t="shared" si="32"/>
        <v>13.314285714285711</v>
      </c>
      <c r="AE444" s="241">
        <f t="shared" si="33"/>
        <v>1.4</v>
      </c>
      <c r="AF444" s="323"/>
      <c r="AJ444" s="28"/>
      <c r="AM444" s="29"/>
      <c r="AN444" s="29"/>
      <c r="AO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</row>
    <row r="445" spans="1:72" s="30" customFormat="1">
      <c r="A445" s="323"/>
      <c r="B445" s="323">
        <f>+'Ark1'!C1920</f>
        <v>2023</v>
      </c>
      <c r="C445" s="240">
        <f>+'Ark1'!L1920</f>
        <v>1</v>
      </c>
      <c r="D445" s="240" t="str">
        <f>VLOOKUP(C445,Klasse!$C$10:$D$26,2)</f>
        <v>P-</v>
      </c>
      <c r="E445" s="240">
        <f>+'Ark1'!H1920</f>
        <v>1</v>
      </c>
      <c r="F445" s="240">
        <f>+'Ark1'!J1920</f>
        <v>171</v>
      </c>
      <c r="G445" s="240" t="str">
        <f>VLOOKUP(F445,RNR!$A$1:$B$25,2)</f>
        <v>Prima</v>
      </c>
      <c r="H445" s="240">
        <f>+IF(I445=0,"",'Ark1'!Q1920)</f>
        <v>5</v>
      </c>
      <c r="I445" s="376">
        <f>+'Ark1'!R1920</f>
        <v>6</v>
      </c>
      <c r="J445" s="241">
        <f>+IF(I445=0,"",'Ark1'!AG1920)</f>
        <v>2.5074177775920432E-2</v>
      </c>
      <c r="K445" s="241"/>
      <c r="L445" s="241">
        <f>+IF(I445=0,"",'Ark1'!AH1920)</f>
        <v>1.6674497178816573E-2</v>
      </c>
      <c r="M445" s="241"/>
      <c r="N445" s="33">
        <f>+IF(I445=0,"",'Ark1'!U1920)</f>
        <v>14.533333333333339</v>
      </c>
      <c r="O445" s="33"/>
      <c r="P445" s="391">
        <f>+'Ark1'!AJ1920</f>
        <v>0</v>
      </c>
      <c r="Q445" s="391"/>
      <c r="R445" s="272" t="str">
        <f>+IF(P445=0,"",'Ark1'!AK1920)</f>
        <v/>
      </c>
      <c r="S445" s="354"/>
      <c r="T445" s="272" t="str">
        <f>+IF(P445=0,"",'Ark1'!AL1920)</f>
        <v/>
      </c>
      <c r="U445" s="351"/>
      <c r="V445" s="242">
        <f>+IF(I445=0,"",'Ark1'!T1920)</f>
        <v>2.8333333333333339</v>
      </c>
      <c r="W445" s="243">
        <f>+IF(I445=0,"",'Ark1'!W1920)</f>
        <v>0</v>
      </c>
      <c r="X445" s="243">
        <f>+IF(I445=0,"",'Ark1'!X1920)</f>
        <v>33.333333333333343</v>
      </c>
      <c r="Y445" s="243">
        <f>+IF(I445=0,"",'Ark1'!Y1920)</f>
        <v>0</v>
      </c>
      <c r="Z445" s="243">
        <f>+IF(I445=0,"",'Ark1'!Z1920)</f>
        <v>0</v>
      </c>
      <c r="AA445" s="241">
        <f>+IF(I445=0,"",'Ark1'!AA1920)</f>
        <v>3.1820678112754925</v>
      </c>
      <c r="AB445" s="242">
        <f>+IF(I445=0,"",'Ark1'!AC1920)</f>
        <v>0.68718427093627632</v>
      </c>
      <c r="AC445" s="243">
        <f>+IF(I445=0,"",'Ark1'!AE1920)</f>
        <v>-72.154462229712507</v>
      </c>
      <c r="AD445" s="241">
        <f t="shared" si="32"/>
        <v>14.533333333333339</v>
      </c>
      <c r="AE445" s="241">
        <f t="shared" si="33"/>
        <v>1.2</v>
      </c>
      <c r="AF445" s="323"/>
      <c r="AJ445" s="28"/>
      <c r="AM445" s="29"/>
      <c r="AN445" s="29"/>
      <c r="AO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</row>
    <row r="446" spans="1:72" s="30" customFormat="1">
      <c r="A446" s="323"/>
      <c r="B446" s="323">
        <f>+'Ark1'!C1921</f>
        <v>2023</v>
      </c>
      <c r="C446" s="240">
        <f>+'Ark1'!L1921</f>
        <v>1</v>
      </c>
      <c r="D446" s="240" t="str">
        <f>VLOOKUP(C446,Klasse!$C$10:$D$26,2)</f>
        <v>P-</v>
      </c>
      <c r="E446" s="240">
        <f>+'Ark1'!H1921</f>
        <v>2</v>
      </c>
      <c r="F446" s="240">
        <f>+'Ark1'!J1921</f>
        <v>175</v>
      </c>
      <c r="G446" s="240" t="str">
        <f>VLOOKUP(F446,RNR!$A$1:$B$25,2)</f>
        <v>Ole Ringdal</v>
      </c>
      <c r="H446" s="240">
        <f>+IF(I446=0,"",'Ark1'!Q1921)</f>
        <v>29</v>
      </c>
      <c r="I446" s="376">
        <f>+'Ark1'!R1921</f>
        <v>55</v>
      </c>
      <c r="J446" s="241">
        <f>+IF(I446=0,"",'Ark1'!AG1921)</f>
        <v>0.35637918745545255</v>
      </c>
      <c r="K446" s="241"/>
      <c r="L446" s="241">
        <f>+IF(I446=0,"",'Ark1'!AH1921)</f>
        <v>0.15568130400217781</v>
      </c>
      <c r="M446" s="241"/>
      <c r="N446" s="33">
        <f>+IF(I446=0,"",'Ark1'!U1921)</f>
        <v>7.8509090909090915</v>
      </c>
      <c r="O446" s="33"/>
      <c r="P446" s="391">
        <f>+'Ark1'!AJ1921</f>
        <v>0</v>
      </c>
      <c r="Q446" s="391"/>
      <c r="R446" s="272" t="str">
        <f>+IF(P446=0,"",'Ark1'!AK1921)</f>
        <v/>
      </c>
      <c r="S446" s="354"/>
      <c r="T446" s="272" t="str">
        <f>+IF(P446=0,"",'Ark1'!AL1921)</f>
        <v/>
      </c>
      <c r="U446" s="351"/>
      <c r="V446" s="242">
        <f>+IF(I446=0,"",'Ark1'!T1921)</f>
        <v>2.4909090909090903</v>
      </c>
      <c r="W446" s="243">
        <f>+IF(I446=0,"",'Ark1'!W1921)</f>
        <v>0</v>
      </c>
      <c r="X446" s="243">
        <f>+IF(I446=0,"",'Ark1'!X1921)</f>
        <v>5.4545454545454541</v>
      </c>
      <c r="Y446" s="243">
        <f>+IF(I446=0,"",'Ark1'!Y1921)</f>
        <v>1.8181818181818179</v>
      </c>
      <c r="Z446" s="243">
        <f>+IF(I446=0,"",'Ark1'!Z1921)</f>
        <v>0</v>
      </c>
      <c r="AA446" s="241">
        <f>+IF(I446=0,"",'Ark1'!AA1921)</f>
        <v>3.8387437683450871</v>
      </c>
      <c r="AB446" s="242">
        <f>+IF(I446=0,"",'Ark1'!AC1921)</f>
        <v>0.80617451917801397</v>
      </c>
      <c r="AC446" s="243">
        <f>+IF(I446=0,"",'Ark1'!AE1921)</f>
        <v>31.975782681346296</v>
      </c>
      <c r="AD446" s="241">
        <f t="shared" si="32"/>
        <v>7.8509090909090915</v>
      </c>
      <c r="AE446" s="241">
        <f t="shared" si="33"/>
        <v>1.896551724137931</v>
      </c>
      <c r="AF446" s="323"/>
      <c r="AJ446" s="28"/>
      <c r="AM446" s="29"/>
      <c r="AN446" s="29"/>
      <c r="AO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</row>
    <row r="447" spans="1:72" s="30" customFormat="1">
      <c r="A447" s="323"/>
      <c r="B447" s="323">
        <f>+'Ark1'!C1922</f>
        <v>2023</v>
      </c>
      <c r="C447" s="240">
        <f>+'Ark1'!L1922</f>
        <v>1</v>
      </c>
      <c r="D447" s="240" t="str">
        <f>VLOOKUP(C447,Klasse!$C$10:$D$26,2)</f>
        <v>P-</v>
      </c>
      <c r="E447" s="240">
        <f>+'Ark1'!H1922</f>
        <v>2</v>
      </c>
      <c r="F447" s="240">
        <f>+'Ark1'!J1922</f>
        <v>177</v>
      </c>
      <c r="G447" s="240" t="str">
        <f>VLOOKUP(F447,RNR!$A$1:$B$25,2)</f>
        <v>Slakthuset</v>
      </c>
      <c r="H447" s="240">
        <f>+IF(I447=0,"",'Ark1'!Q1922)</f>
        <v>21</v>
      </c>
      <c r="I447" s="376">
        <f>+'Ark1'!R1922</f>
        <v>33</v>
      </c>
      <c r="J447" s="241">
        <f>+IF(I447=0,"",'Ark1'!AG1922)</f>
        <v>8.5299971566676139E-2</v>
      </c>
      <c r="K447" s="241"/>
      <c r="L447" s="241">
        <f>+IF(I447=0,"",'Ark1'!AH1922)</f>
        <v>3.6834145910542154E-2</v>
      </c>
      <c r="M447" s="241"/>
      <c r="N447" s="33">
        <f>+IF(I447=0,"",'Ark1'!U1922)</f>
        <v>8.4909090909090885</v>
      </c>
      <c r="O447" s="33"/>
      <c r="P447" s="391">
        <f>+'Ark1'!AJ1922</f>
        <v>33</v>
      </c>
      <c r="Q447" s="391"/>
      <c r="R447" s="272">
        <f>+IF(P447=0,"",'Ark1'!AK1922)</f>
        <v>88.769696969696938</v>
      </c>
      <c r="S447" s="354"/>
      <c r="T447" s="272">
        <f>+IF(P447=0,"",'Ark1'!AL1922)</f>
        <v>11.246543591415351</v>
      </c>
      <c r="U447" s="351"/>
      <c r="V447" s="242">
        <f>+IF(I447=0,"",'Ark1'!T1922)</f>
        <v>2.1212121212121215</v>
      </c>
      <c r="W447" s="243">
        <f>+IF(I447=0,"",'Ark1'!W1922)</f>
        <v>0</v>
      </c>
      <c r="X447" s="243">
        <f>+IF(I447=0,"",'Ark1'!X1922)</f>
        <v>12.121212121212123</v>
      </c>
      <c r="Y447" s="243">
        <f>+IF(I447=0,"",'Ark1'!Y1922)</f>
        <v>3.0303030303030303</v>
      </c>
      <c r="Z447" s="243">
        <f>+IF(I447=0,"",'Ark1'!Z1922)</f>
        <v>0</v>
      </c>
      <c r="AA447" s="241">
        <f>+IF(I447=0,"",'Ark1'!AA1922)</f>
        <v>4.7086228853651111</v>
      </c>
      <c r="AB447" s="242">
        <f>+IF(I447=0,"",'Ark1'!AC1922)</f>
        <v>0.32637362467481928</v>
      </c>
      <c r="AC447" s="243">
        <f>+IF(I447=0,"",'Ark1'!AE1922)</f>
        <v>11.90289192938118</v>
      </c>
      <c r="AD447" s="241">
        <f t="shared" si="32"/>
        <v>8.4909090909090885</v>
      </c>
      <c r="AE447" s="241">
        <f t="shared" si="33"/>
        <v>1.5714285714285714</v>
      </c>
      <c r="AF447" s="323"/>
      <c r="AJ447" s="28"/>
      <c r="AM447" s="29"/>
      <c r="AN447" s="29"/>
      <c r="AO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</row>
    <row r="448" spans="1:72" s="30" customFormat="1">
      <c r="A448" s="323"/>
      <c r="B448" s="323">
        <f>+'Ark1'!C1923</f>
        <v>2023</v>
      </c>
      <c r="C448" s="240">
        <f>+'Ark1'!L1923</f>
        <v>1</v>
      </c>
      <c r="D448" s="240" t="str">
        <f>VLOOKUP(C448,Klasse!$C$10:$D$26,2)</f>
        <v>P-</v>
      </c>
      <c r="E448" s="240">
        <f>+'Ark1'!H1923</f>
        <v>2</v>
      </c>
      <c r="F448" s="240">
        <f>+'Ark1'!J1923</f>
        <v>178</v>
      </c>
      <c r="G448" s="240" t="str">
        <f>VLOOKUP(F448,RNR!$A$1:$B$25,2)</f>
        <v>Røros</v>
      </c>
      <c r="H448" s="240">
        <f>+IF(I448=0,"",'Ark1'!Q1923)</f>
        <v>10</v>
      </c>
      <c r="I448" s="376">
        <f>+'Ark1'!R1923</f>
        <v>20</v>
      </c>
      <c r="J448" s="241">
        <f>+IF(I448=0,"",'Ark1'!AG1923)</f>
        <v>0.1404691670178396</v>
      </c>
      <c r="K448" s="241"/>
      <c r="L448" s="241">
        <f>+IF(I448=0,"",'Ark1'!AH1923)</f>
        <v>9.034276410811562E-2</v>
      </c>
      <c r="M448" s="241"/>
      <c r="N448" s="33">
        <f>+IF(I448=0,"",'Ark1'!U1923)</f>
        <v>12.585000000000001</v>
      </c>
      <c r="O448" s="33"/>
      <c r="P448" s="391">
        <f>+'Ark1'!AJ1923</f>
        <v>0</v>
      </c>
      <c r="Q448" s="391"/>
      <c r="R448" s="272" t="str">
        <f>+IF(P448=0,"",'Ark1'!AK1923)</f>
        <v/>
      </c>
      <c r="S448" s="354"/>
      <c r="T448" s="272" t="str">
        <f>+IF(P448=0,"",'Ark1'!AL1923)</f>
        <v/>
      </c>
      <c r="U448" s="351"/>
      <c r="V448" s="242">
        <f>+IF(I448=0,"",'Ark1'!T1923)</f>
        <v>1.7</v>
      </c>
      <c r="W448" s="243">
        <f>+IF(I448=0,"",'Ark1'!W1923)</f>
        <v>0</v>
      </c>
      <c r="X448" s="243">
        <f>+IF(I448=0,"",'Ark1'!X1923)</f>
        <v>30</v>
      </c>
      <c r="Y448" s="243">
        <f>+IF(I448=0,"",'Ark1'!Y1923)</f>
        <v>15</v>
      </c>
      <c r="Z448" s="243">
        <f>+IF(I448=0,"",'Ark1'!Z1923)</f>
        <v>0</v>
      </c>
      <c r="AA448" s="241">
        <f>+IF(I448=0,"",'Ark1'!AA1923)</f>
        <v>7.6321867770646188</v>
      </c>
      <c r="AB448" s="242">
        <f>+IF(I448=0,"",'Ark1'!AC1923)</f>
        <v>0.64031242374328512</v>
      </c>
      <c r="AC448" s="243">
        <f>+IF(I448=0,"",'Ark1'!AE1923)</f>
        <v>44.823146420502589</v>
      </c>
      <c r="AD448" s="241">
        <f t="shared" si="32"/>
        <v>12.585000000000001</v>
      </c>
      <c r="AE448" s="241">
        <f t="shared" si="33"/>
        <v>2</v>
      </c>
      <c r="AF448" s="323"/>
      <c r="AJ448" s="28"/>
      <c r="AM448" s="29"/>
      <c r="AN448" s="29"/>
      <c r="AO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</row>
    <row r="449" spans="1:72" s="30" customFormat="1">
      <c r="A449" s="323"/>
      <c r="B449" s="323">
        <f>+'Ark1'!C1924</f>
        <v>2023</v>
      </c>
      <c r="C449" s="240">
        <f>+'Ark1'!L1924</f>
        <v>1</v>
      </c>
      <c r="D449" s="240" t="str">
        <f>VLOOKUP(C449,Klasse!$C$10:$D$26,2)</f>
        <v>P-</v>
      </c>
      <c r="E449" s="240">
        <f>+'Ark1'!H1924</f>
        <v>2</v>
      </c>
      <c r="F449" s="240">
        <f>+'Ark1'!J1924</f>
        <v>181</v>
      </c>
      <c r="G449" s="240" t="str">
        <f>VLOOKUP(F449,RNR!$A$1:$B$25,2)</f>
        <v>Horns</v>
      </c>
      <c r="H449" s="240">
        <f>+IF(I449=0,"",'Ark1'!Q1924)</f>
        <v>11</v>
      </c>
      <c r="I449" s="376">
        <f>+'Ark1'!R1924</f>
        <v>28</v>
      </c>
      <c r="J449" s="241">
        <f>+IF(I449=0,"",'Ark1'!AG1924)</f>
        <v>9.3116062520784831E-2</v>
      </c>
      <c r="K449" s="241"/>
      <c r="L449" s="241">
        <f>+IF(I449=0,"",'Ark1'!AH1924)</f>
        <v>2.4668570842187345E-2</v>
      </c>
      <c r="M449" s="241"/>
      <c r="N449" s="33">
        <f>+IF(I449=0,"",'Ark1'!U1924)</f>
        <v>5.228571428571426</v>
      </c>
      <c r="O449" s="33"/>
      <c r="P449" s="391">
        <f>+'Ark1'!AJ1924</f>
        <v>0</v>
      </c>
      <c r="Q449" s="391"/>
      <c r="R449" s="272" t="str">
        <f>+IF(P449=0,"",'Ark1'!AK1924)</f>
        <v/>
      </c>
      <c r="S449" s="354"/>
      <c r="T449" s="272" t="str">
        <f>+IF(P449=0,"",'Ark1'!AL1924)</f>
        <v/>
      </c>
      <c r="U449" s="351"/>
      <c r="V449" s="242">
        <f>+IF(I449=0,"",'Ark1'!T1924)</f>
        <v>2.1428571428571423</v>
      </c>
      <c r="W449" s="243">
        <f>+IF(I449=0,"",'Ark1'!W1924)</f>
        <v>0</v>
      </c>
      <c r="X449" s="243">
        <f>+IF(I449=0,"",'Ark1'!X1924)</f>
        <v>0</v>
      </c>
      <c r="Y449" s="243">
        <f>+IF(I449=0,"",'Ark1'!Y1924)</f>
        <v>0</v>
      </c>
      <c r="Z449" s="243">
        <f>+IF(I449=0,"",'Ark1'!Z1924)</f>
        <v>0</v>
      </c>
      <c r="AA449" s="241">
        <f>+IF(I449=0,"",'Ark1'!AA1924)</f>
        <v>1.645959803114706</v>
      </c>
      <c r="AB449" s="242">
        <f>+IF(I449=0,"",'Ark1'!AC1924)</f>
        <v>0.4403152859263561</v>
      </c>
      <c r="AC449" s="243">
        <f>+IF(I449=0,"",'Ark1'!AE1924)</f>
        <v>76.31154095925568</v>
      </c>
      <c r="AD449" s="241">
        <f t="shared" si="32"/>
        <v>5.228571428571426</v>
      </c>
      <c r="AE449" s="241">
        <f t="shared" si="33"/>
        <v>2.5454545454545454</v>
      </c>
      <c r="AF449" s="323"/>
      <c r="AJ449" s="28"/>
      <c r="AM449" s="29"/>
      <c r="AN449" s="29"/>
      <c r="AO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</row>
    <row r="450" spans="1:72" s="30" customFormat="1">
      <c r="A450" s="323"/>
      <c r="B450" s="323">
        <f>+'Ark1'!C1925</f>
        <v>2023</v>
      </c>
      <c r="C450" s="240">
        <f>+'Ark1'!L1925</f>
        <v>1</v>
      </c>
      <c r="D450" s="240" t="str">
        <f>VLOOKUP(C450,Klasse!$C$10:$D$26,2)</f>
        <v>P-</v>
      </c>
      <c r="E450" s="240">
        <f>+'Ark1'!H1925</f>
        <v>1</v>
      </c>
      <c r="F450" s="240">
        <f>+'Ark1'!J1925</f>
        <v>262</v>
      </c>
      <c r="G450" s="240" t="str">
        <f>VLOOKUP(F450,RNR!$A$1:$B$25,2)</f>
        <v>Strilalam</v>
      </c>
      <c r="H450" s="240" t="str">
        <f>+IF(I450=0,"",'Ark1'!Q1925)</f>
        <v/>
      </c>
      <c r="I450" s="376">
        <f>+'Ark1'!R1925</f>
        <v>0</v>
      </c>
      <c r="J450" s="241" t="str">
        <f>+IF(I450=0,"",'Ark1'!AG1925)</f>
        <v/>
      </c>
      <c r="K450" s="241"/>
      <c r="L450" s="241" t="str">
        <f>+IF(I450=0,"",'Ark1'!AH1925)</f>
        <v/>
      </c>
      <c r="M450" s="241"/>
      <c r="N450" s="33" t="str">
        <f>+IF(I450=0,"",'Ark1'!U1925)</f>
        <v/>
      </c>
      <c r="O450" s="33"/>
      <c r="P450" s="391">
        <f>+'Ark1'!AJ1925</f>
        <v>0</v>
      </c>
      <c r="Q450" s="391"/>
      <c r="R450" s="272" t="str">
        <f>+IF(P450=0,"",'Ark1'!AK1925)</f>
        <v/>
      </c>
      <c r="S450" s="354"/>
      <c r="T450" s="272" t="str">
        <f>+IF(P450=0,"",'Ark1'!AL1925)</f>
        <v/>
      </c>
      <c r="U450" s="351"/>
      <c r="V450" s="242" t="str">
        <f>+IF(I450=0,"",'Ark1'!T1925)</f>
        <v/>
      </c>
      <c r="W450" s="243" t="str">
        <f>+IF(I450=0,"",'Ark1'!W1925)</f>
        <v/>
      </c>
      <c r="X450" s="243" t="str">
        <f>+IF(I450=0,"",'Ark1'!X1925)</f>
        <v/>
      </c>
      <c r="Y450" s="243" t="str">
        <f>+IF(I450=0,"",'Ark1'!Y1925)</f>
        <v/>
      </c>
      <c r="Z450" s="243" t="str">
        <f>+IF(I450=0,"",'Ark1'!Z1925)</f>
        <v/>
      </c>
      <c r="AA450" s="241" t="str">
        <f>+IF(I450=0,"",'Ark1'!AA1925)</f>
        <v/>
      </c>
      <c r="AB450" s="242" t="str">
        <f>+IF(I450=0,"",'Ark1'!AC1925)</f>
        <v/>
      </c>
      <c r="AC450" s="243" t="str">
        <f>+IF(I450=0,"",'Ark1'!AE1925)</f>
        <v/>
      </c>
      <c r="AD450" s="241" t="str">
        <f t="shared" si="32"/>
        <v/>
      </c>
      <c r="AE450" s="241" t="str">
        <f t="shared" si="33"/>
        <v/>
      </c>
      <c r="AF450" s="323"/>
      <c r="AJ450" s="28"/>
      <c r="AM450" s="29"/>
      <c r="AN450" s="29"/>
      <c r="AO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</row>
    <row r="451" spans="1:72" s="30" customFormat="1">
      <c r="A451" s="323"/>
      <c r="B451" s="323">
        <f>+'Ark1'!C1926</f>
        <v>2023</v>
      </c>
      <c r="C451" s="240">
        <f>+'Ark1'!L1926</f>
        <v>1</v>
      </c>
      <c r="D451" s="240" t="str">
        <f>VLOOKUP(C451,Klasse!$C$10:$D$26,2)</f>
        <v>P-</v>
      </c>
      <c r="E451" s="240">
        <f>+'Ark1'!H1926</f>
        <v>2</v>
      </c>
      <c r="F451" s="240">
        <f>+'Ark1'!J1926</f>
        <v>267</v>
      </c>
      <c r="G451" s="240" t="str">
        <f>VLOOKUP(F451,RNR!$A$1:$B$25,2)</f>
        <v>Dalpro</v>
      </c>
      <c r="H451" s="240">
        <f>+IF(I451=0,"",'Ark1'!Q1926)</f>
        <v>4</v>
      </c>
      <c r="I451" s="376">
        <f>+'Ark1'!R1926</f>
        <v>26</v>
      </c>
      <c r="J451" s="241">
        <f>+IF(I451=0,"",'Ark1'!AG1926)</f>
        <v>1.3013013013013008</v>
      </c>
      <c r="K451" s="241"/>
      <c r="L451" s="241">
        <f>+IF(I451=0,"",'Ark1'!AH1926)</f>
        <v>0.78741450517690192</v>
      </c>
      <c r="M451" s="241"/>
      <c r="N451" s="33">
        <f>+IF(I451=0,"",'Ark1'!U1926)</f>
        <v>7.3769230769230756</v>
      </c>
      <c r="O451" s="33"/>
      <c r="P451" s="391">
        <f>+'Ark1'!AJ1926</f>
        <v>0</v>
      </c>
      <c r="Q451" s="391"/>
      <c r="R451" s="272" t="str">
        <f>+IF(P451=0,"",'Ark1'!AK1926)</f>
        <v/>
      </c>
      <c r="S451" s="354"/>
      <c r="T451" s="272" t="str">
        <f>+IF(P451=0,"",'Ark1'!AL1926)</f>
        <v/>
      </c>
      <c r="U451" s="351"/>
      <c r="V451" s="242">
        <f>+IF(I451=0,"",'Ark1'!T1926)</f>
        <v>1.4615384615384619</v>
      </c>
      <c r="W451" s="243">
        <f>+IF(I451=0,"",'Ark1'!W1926)</f>
        <v>0</v>
      </c>
      <c r="X451" s="243">
        <f>+IF(I451=0,"",'Ark1'!X1926)</f>
        <v>0</v>
      </c>
      <c r="Y451" s="243">
        <f>+IF(I451=0,"",'Ark1'!Y1926)</f>
        <v>0</v>
      </c>
      <c r="Z451" s="243">
        <f>+IF(I451=0,"",'Ark1'!Z1926)</f>
        <v>0</v>
      </c>
      <c r="AA451" s="241">
        <f>+IF(I451=0,"",'Ark1'!AA1926)</f>
        <v>2.0655242754672196</v>
      </c>
      <c r="AB451" s="242">
        <f>+IF(I451=0,"",'Ark1'!AC1926)</f>
        <v>0.63432394240271761</v>
      </c>
      <c r="AC451" s="243">
        <f>+IF(I451=0,"",'Ark1'!AE1926)</f>
        <v>36.626274173264022</v>
      </c>
      <c r="AD451" s="241">
        <f t="shared" si="32"/>
        <v>7.3769230769230756</v>
      </c>
      <c r="AE451" s="241">
        <f t="shared" si="33"/>
        <v>6.5</v>
      </c>
      <c r="AF451" s="323"/>
      <c r="AJ451" s="28"/>
      <c r="AM451" s="29"/>
      <c r="AN451" s="29"/>
      <c r="AO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</row>
    <row r="452" spans="1:72" s="30" customFormat="1">
      <c r="A452" s="323"/>
      <c r="B452" s="323">
        <f>+'Ark1'!C1927</f>
        <v>2023</v>
      </c>
      <c r="C452" s="240">
        <f>+'Ark1'!L1927</f>
        <v>1</v>
      </c>
      <c r="D452" s="240" t="str">
        <f>VLOOKUP(C452,Klasse!$C$10:$D$26,2)</f>
        <v>P-</v>
      </c>
      <c r="E452" s="240">
        <f>+'Ark1'!H1927</f>
        <v>1</v>
      </c>
      <c r="F452" s="240">
        <f>+'Ark1'!J1927</f>
        <v>309</v>
      </c>
      <c r="G452" s="240" t="str">
        <f>VLOOKUP(F452,RNR!$A$1:$B$25,2)</f>
        <v>Malvik</v>
      </c>
      <c r="H452" s="240">
        <f>+IF(I452=0,"",'Ark1'!Q1927)</f>
        <v>102</v>
      </c>
      <c r="I452" s="376">
        <f>+'Ark1'!R1927</f>
        <v>196</v>
      </c>
      <c r="J452" s="241">
        <f>+IF(I452=0,"",'Ark1'!AG1927)</f>
        <v>0.21318714786051471</v>
      </c>
      <c r="K452" s="241"/>
      <c r="L452" s="241">
        <f>+IF(I452=0,"",'Ark1'!AH1927)</f>
        <v>8.5633302351306062E-2</v>
      </c>
      <c r="M452" s="241"/>
      <c r="N452" s="33">
        <f>+IF(I452=0,"",'Ark1'!U1927)</f>
        <v>7.9341836734693887</v>
      </c>
      <c r="O452" s="33"/>
      <c r="P452" s="391">
        <f>+'Ark1'!AJ1927</f>
        <v>1</v>
      </c>
      <c r="Q452" s="391"/>
      <c r="R452" s="272">
        <f>+IF(P452=0,"",'Ark1'!AK1927)</f>
        <v>82.5</v>
      </c>
      <c r="S452" s="354"/>
      <c r="T452" s="272">
        <f>+IF(P452=0,"",'Ark1'!AL1927)</f>
        <v>10.863455491554664</v>
      </c>
      <c r="U452" s="351"/>
      <c r="V452" s="242">
        <f>+IF(I452=0,"",'Ark1'!T1927)</f>
        <v>2.4387755102040809</v>
      </c>
      <c r="W452" s="243">
        <f>+IF(I452=0,"",'Ark1'!W1927)</f>
        <v>0</v>
      </c>
      <c r="X452" s="243">
        <f>+IF(I452=0,"",'Ark1'!X1927)</f>
        <v>8.1632653061224492</v>
      </c>
      <c r="Y452" s="243">
        <f>+IF(I452=0,"",'Ark1'!Y1927)</f>
        <v>0.51020408163265307</v>
      </c>
      <c r="Z452" s="243">
        <f>+IF(I452=0,"",'Ark1'!Z1927)</f>
        <v>0</v>
      </c>
      <c r="AA452" s="241">
        <f>+IF(I452=0,"",'Ark1'!AA1927)</f>
        <v>4.4617769918999457</v>
      </c>
      <c r="AB452" s="242">
        <f>+IF(I452=0,"",'Ark1'!AC1927)</f>
        <v>0.76353536638899711</v>
      </c>
      <c r="AC452" s="243">
        <f>+IF(I452=0,"",'Ark1'!AE1927)</f>
        <v>47.888509862540239</v>
      </c>
      <c r="AD452" s="241">
        <f t="shared" si="32"/>
        <v>7.9341836734693887</v>
      </c>
      <c r="AE452" s="241">
        <f t="shared" si="33"/>
        <v>1.9215686274509804</v>
      </c>
      <c r="AF452" s="323"/>
      <c r="AJ452" s="28"/>
      <c r="AM452" s="29"/>
      <c r="AN452" s="29"/>
      <c r="AO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</row>
    <row r="453" spans="1:72" s="30" customFormat="1">
      <c r="A453" s="323"/>
      <c r="B453" s="323">
        <f>+'Ark1'!C1928</f>
        <v>2023</v>
      </c>
      <c r="C453" s="240">
        <f>+'Ark1'!L1928</f>
        <v>1</v>
      </c>
      <c r="D453" s="240" t="str">
        <f>VLOOKUP(C453,Klasse!$C$10:$D$26,2)</f>
        <v>P-</v>
      </c>
      <c r="E453" s="240">
        <f>+'Ark1'!H1928</f>
        <v>2</v>
      </c>
      <c r="F453" s="240">
        <f>+'Ark1'!J1928</f>
        <v>470</v>
      </c>
      <c r="G453" s="240" t="str">
        <f>VLOOKUP(F453,RNR!$A$1:$B$25,2)</f>
        <v>Jens Eide</v>
      </c>
      <c r="H453" s="240">
        <f>+IF(I453=0,"",'Ark1'!Q1928)</f>
        <v>19</v>
      </c>
      <c r="I453" s="376">
        <f>+'Ark1'!R1928</f>
        <v>63</v>
      </c>
      <c r="J453" s="241">
        <f>+IF(I453=0,"",'Ark1'!AG1928)</f>
        <v>0.50035739814152969</v>
      </c>
      <c r="K453" s="241"/>
      <c r="L453" s="241">
        <f>+IF(I453=0,"",'Ark1'!AH1928)</f>
        <v>0.1999199057629972</v>
      </c>
      <c r="M453" s="241"/>
      <c r="N453" s="33">
        <f>+IF(I453=0,"",'Ark1'!U1928)</f>
        <v>7.0365079365079399</v>
      </c>
      <c r="O453" s="33"/>
      <c r="P453" s="391">
        <f>+'Ark1'!AJ1928</f>
        <v>0</v>
      </c>
      <c r="Q453" s="391"/>
      <c r="R453" s="272" t="str">
        <f>+IF(P453=0,"",'Ark1'!AK1928)</f>
        <v/>
      </c>
      <c r="S453" s="354"/>
      <c r="T453" s="272" t="str">
        <f>+IF(P453=0,"",'Ark1'!AL1928)</f>
        <v/>
      </c>
      <c r="U453" s="351"/>
      <c r="V453" s="242">
        <f>+IF(I453=0,"",'Ark1'!T1928)</f>
        <v>1.3650793650793651</v>
      </c>
      <c r="W453" s="243">
        <f>+IF(I453=0,"",'Ark1'!W1928)</f>
        <v>0</v>
      </c>
      <c r="X453" s="243">
        <f>+IF(I453=0,"",'Ark1'!X1928)</f>
        <v>6.3492063492063471</v>
      </c>
      <c r="Y453" s="243">
        <f>+IF(I453=0,"",'Ark1'!Y1928)</f>
        <v>0</v>
      </c>
      <c r="Z453" s="243">
        <f>+IF(I453=0,"",'Ark1'!Z1928)</f>
        <v>0</v>
      </c>
      <c r="AA453" s="241">
        <f>+IF(I453=0,"",'Ark1'!AA1928)</f>
        <v>4.0353321134461773</v>
      </c>
      <c r="AB453" s="242">
        <f>+IF(I453=0,"",'Ark1'!AC1928)</f>
        <v>0.76223537800272811</v>
      </c>
      <c r="AC453" s="243">
        <f>+IF(I453=0,"",'Ark1'!AE1928)</f>
        <v>8.7007524521238881</v>
      </c>
      <c r="AD453" s="241">
        <f t="shared" si="32"/>
        <v>7.0365079365079399</v>
      </c>
      <c r="AE453" s="241">
        <f t="shared" si="33"/>
        <v>3.3157894736842106</v>
      </c>
      <c r="AF453" s="323"/>
      <c r="AJ453" s="28"/>
      <c r="AM453" s="29"/>
      <c r="AN453" s="29"/>
      <c r="AO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</row>
    <row r="454" spans="1:72" s="30" customFormat="1">
      <c r="A454" s="323"/>
      <c r="B454" s="323">
        <f>+'Ark1'!C1929</f>
        <v>2023</v>
      </c>
      <c r="C454" s="240">
        <f>+'Ark1'!L1929</f>
        <v>1</v>
      </c>
      <c r="D454" s="240" t="str">
        <f>VLOOKUP(C454,Klasse!$C$10:$D$26,2)</f>
        <v>P-</v>
      </c>
      <c r="E454" s="240">
        <f>+'Ark1'!H1929</f>
        <v>2</v>
      </c>
      <c r="F454" s="240">
        <f>+'Ark1'!J1929</f>
        <v>629</v>
      </c>
      <c r="G454" s="240" t="str">
        <f>VLOOKUP(F454,RNR!$A$1:$B$25,2)</f>
        <v>Bø</v>
      </c>
      <c r="H454" s="240">
        <f>+IF(I454=0,"",'Ark1'!Q1929)</f>
        <v>1</v>
      </c>
      <c r="I454" s="376">
        <f>+'Ark1'!R1929</f>
        <v>1</v>
      </c>
      <c r="J454" s="241">
        <f>+IF(I454=0,"",'Ark1'!AG1929)</f>
        <v>5.8962264150943376E-2</v>
      </c>
      <c r="K454" s="241"/>
      <c r="L454" s="241">
        <f>+IF(I454=0,"",'Ark1'!AH1929)</f>
        <v>5.0563218067923264E-2</v>
      </c>
      <c r="M454" s="241"/>
      <c r="N454" s="33">
        <f>+IF(I454=0,"",'Ark1'!U1929)</f>
        <v>18</v>
      </c>
      <c r="O454" s="33"/>
      <c r="P454" s="391">
        <f>+'Ark1'!AJ1929</f>
        <v>0</v>
      </c>
      <c r="Q454" s="391"/>
      <c r="R454" s="272" t="str">
        <f>+IF(P454=0,"",'Ark1'!AK1929)</f>
        <v/>
      </c>
      <c r="S454" s="354"/>
      <c r="T454" s="272" t="str">
        <f>+IF(P454=0,"",'Ark1'!AL1929)</f>
        <v/>
      </c>
      <c r="U454" s="351"/>
      <c r="V454" s="242">
        <f>+IF(I454=0,"",'Ark1'!T1929)</f>
        <v>3</v>
      </c>
      <c r="W454" s="243">
        <f>+IF(I454=0,"",'Ark1'!W1929)</f>
        <v>0</v>
      </c>
      <c r="X454" s="243">
        <f>+IF(I454=0,"",'Ark1'!X1929)</f>
        <v>100</v>
      </c>
      <c r="Y454" s="243">
        <f>+IF(I454=0,"",'Ark1'!Y1929)</f>
        <v>0</v>
      </c>
      <c r="Z454" s="243">
        <f>+IF(I454=0,"",'Ark1'!Z1929)</f>
        <v>0</v>
      </c>
      <c r="AA454" s="241">
        <f>+IF(I454=0,"",'Ark1'!AA1929)</f>
        <v>0</v>
      </c>
      <c r="AB454" s="242">
        <f>+IF(I454=0,"",'Ark1'!AC1929)</f>
        <v>0</v>
      </c>
      <c r="AC454" s="243">
        <f>+IF(I454=0,"",'Ark1'!AE1929)</f>
        <v>0</v>
      </c>
      <c r="AD454" s="241">
        <f t="shared" si="32"/>
        <v>18</v>
      </c>
      <c r="AE454" s="241">
        <f t="shared" si="33"/>
        <v>1</v>
      </c>
      <c r="AF454" s="323"/>
      <c r="AJ454" s="28"/>
      <c r="AM454" s="29"/>
      <c r="AN454" s="29"/>
      <c r="AO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</row>
    <row r="455" spans="1:72" s="30" customFormat="1">
      <c r="A455" s="323"/>
      <c r="B455" s="323">
        <f>+'Ark1'!C1930</f>
        <v>2023</v>
      </c>
      <c r="C455" s="240">
        <f>+'Ark1'!L1930</f>
        <v>1</v>
      </c>
      <c r="D455" s="240" t="str">
        <f>VLOOKUP(C455,Klasse!$C$10:$D$26,2)</f>
        <v>P-</v>
      </c>
      <c r="E455" s="240">
        <f>+'Ark1'!H1930</f>
        <v>1</v>
      </c>
      <c r="F455" s="240">
        <f>+'Ark1'!J1930</f>
        <v>643</v>
      </c>
      <c r="G455" s="240" t="str">
        <f>VLOOKUP(F455,RNR!$A$1:$B$25,2)</f>
        <v>Bjerka</v>
      </c>
      <c r="H455" s="240">
        <f>+IF(I455=0,"",'Ark1'!Q1930)</f>
        <v>28</v>
      </c>
      <c r="I455" s="376">
        <f>+'Ark1'!R1930</f>
        <v>39</v>
      </c>
      <c r="J455" s="241">
        <f>+IF(I455=0,"",'Ark1'!AG1930)</f>
        <v>7.2860425579614016E-2</v>
      </c>
      <c r="K455" s="241"/>
      <c r="L455" s="241">
        <f>+IF(I455=0,"",'Ark1'!AH1930)</f>
        <v>3.2496738834342342E-2</v>
      </c>
      <c r="M455" s="241"/>
      <c r="N455" s="33">
        <f>+IF(I455=0,"",'Ark1'!U1930)</f>
        <v>8.338461538461539</v>
      </c>
      <c r="O455" s="33"/>
      <c r="P455" s="391">
        <f>+'Ark1'!AJ1930</f>
        <v>0</v>
      </c>
      <c r="Q455" s="391"/>
      <c r="R455" s="272" t="str">
        <f>+IF(P455=0,"",'Ark1'!AK1930)</f>
        <v/>
      </c>
      <c r="S455" s="354"/>
      <c r="T455" s="272" t="str">
        <f>+IF(P455=0,"",'Ark1'!AL1930)</f>
        <v/>
      </c>
      <c r="U455" s="351"/>
      <c r="V455" s="242">
        <f>+IF(I455=0,"",'Ark1'!T1930)</f>
        <v>2.5128205128205119</v>
      </c>
      <c r="W455" s="243">
        <f>+IF(I455=0,"",'Ark1'!W1930)</f>
        <v>0</v>
      </c>
      <c r="X455" s="243">
        <f>+IF(I455=0,"",'Ark1'!X1930)</f>
        <v>10.256410256410255</v>
      </c>
      <c r="Y455" s="243">
        <f>+IF(I455=0,"",'Ark1'!Y1930)</f>
        <v>0</v>
      </c>
      <c r="Z455" s="243">
        <f>+IF(I455=0,"",'Ark1'!Z1930)</f>
        <v>0</v>
      </c>
      <c r="AA455" s="241">
        <f>+IF(I455=0,"",'Ark1'!AA1930)</f>
        <v>4.8714561285742164</v>
      </c>
      <c r="AB455" s="242">
        <f>+IF(I455=0,"",'Ark1'!AC1930)</f>
        <v>0.59363266168154993</v>
      </c>
      <c r="AC455" s="243">
        <f>+IF(I455=0,"",'Ark1'!AE1930)</f>
        <v>46.222448022856653</v>
      </c>
      <c r="AD455" s="241">
        <f t="shared" si="32"/>
        <v>8.338461538461539</v>
      </c>
      <c r="AE455" s="241">
        <f t="shared" si="33"/>
        <v>1.3928571428571428</v>
      </c>
      <c r="AF455" s="323"/>
      <c r="AJ455" s="28"/>
      <c r="AM455" s="29"/>
      <c r="AN455" s="29"/>
      <c r="AO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</row>
    <row r="456" spans="1:72" s="30" customFormat="1">
      <c r="A456" s="323"/>
      <c r="B456" s="323">
        <f>+'Ark1'!C1931</f>
        <v>2023</v>
      </c>
      <c r="C456" s="240">
        <f>+'Ark1'!L1931</f>
        <v>1</v>
      </c>
      <c r="D456" s="240" t="str">
        <f>VLOOKUP(C456,Klasse!$C$10:$D$26,2)</f>
        <v>P-</v>
      </c>
      <c r="E456" s="240">
        <f>+'Ark1'!H1931</f>
        <v>2</v>
      </c>
      <c r="F456" s="240">
        <f>+'Ark1'!J1931</f>
        <v>704</v>
      </c>
      <c r="G456" s="240" t="str">
        <f>VLOOKUP(F456,RNR!$A$1:$B$25,2)</f>
        <v>Øre Vilt</v>
      </c>
      <c r="H456" s="240" t="str">
        <f>+IF(I456=0,"",'Ark1'!Q1931)</f>
        <v/>
      </c>
      <c r="I456" s="376">
        <f>+'Ark1'!R1931</f>
        <v>0</v>
      </c>
      <c r="J456" s="241" t="str">
        <f>+IF(I456=0,"",'Ark1'!AG1931)</f>
        <v/>
      </c>
      <c r="K456" s="241"/>
      <c r="L456" s="241" t="str">
        <f>+IF(I456=0,"",'Ark1'!AH1931)</f>
        <v/>
      </c>
      <c r="M456" s="241"/>
      <c r="N456" s="33" t="str">
        <f>+IF(I456=0,"",'Ark1'!U1931)</f>
        <v/>
      </c>
      <c r="O456" s="33"/>
      <c r="P456" s="391">
        <f>+'Ark1'!AJ1931</f>
        <v>0</v>
      </c>
      <c r="Q456" s="391"/>
      <c r="R456" s="272" t="str">
        <f>+IF(P456=0,"",'Ark1'!AK1931)</f>
        <v/>
      </c>
      <c r="S456" s="354"/>
      <c r="T456" s="272" t="str">
        <f>+IF(P456=0,"",'Ark1'!AL1931)</f>
        <v/>
      </c>
      <c r="U456" s="351"/>
      <c r="V456" s="242" t="str">
        <f>+IF(I456=0,"",'Ark1'!T1931)</f>
        <v/>
      </c>
      <c r="W456" s="243" t="str">
        <f>+IF(I456=0,"",'Ark1'!W1931)</f>
        <v/>
      </c>
      <c r="X456" s="243" t="str">
        <f>+IF(I456=0,"",'Ark1'!X1931)</f>
        <v/>
      </c>
      <c r="Y456" s="243" t="str">
        <f>+IF(I456=0,"",'Ark1'!Y1931)</f>
        <v/>
      </c>
      <c r="Z456" s="243" t="str">
        <f>+IF(I456=0,"",'Ark1'!Z1931)</f>
        <v/>
      </c>
      <c r="AA456" s="241" t="str">
        <f>+IF(I456=0,"",'Ark1'!AA1931)</f>
        <v/>
      </c>
      <c r="AB456" s="242" t="str">
        <f>+IF(I456=0,"",'Ark1'!AC1931)</f>
        <v/>
      </c>
      <c r="AC456" s="243" t="str">
        <f>+IF(I456=0,"",'Ark1'!AE1931)</f>
        <v/>
      </c>
      <c r="AD456" s="241" t="str">
        <f t="shared" si="32"/>
        <v/>
      </c>
      <c r="AE456" s="241" t="str">
        <f t="shared" si="33"/>
        <v/>
      </c>
      <c r="AF456" s="323"/>
      <c r="AJ456" s="28"/>
      <c r="AM456" s="29"/>
      <c r="AN456" s="29"/>
      <c r="AO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</row>
    <row r="457" spans="1:72" s="30" customFormat="1">
      <c r="A457" s="323"/>
      <c r="B457" s="323">
        <f>+'Ark1'!C1932</f>
        <v>2023</v>
      </c>
      <c r="C457" s="240">
        <f>+'Ark1'!L1932</f>
        <v>1</v>
      </c>
      <c r="D457" s="240" t="str">
        <f>VLOOKUP(C457,Klasse!$C$10:$D$26,2)</f>
        <v>P-</v>
      </c>
      <c r="E457" s="240">
        <f>+'Ark1'!H1932</f>
        <v>1</v>
      </c>
      <c r="F457" s="240">
        <f>+'Ark1'!J1932</f>
        <v>802</v>
      </c>
      <c r="G457" s="240" t="str">
        <f>VLOOKUP(F457,RNR!$A$1:$B$25,2)</f>
        <v>Karasjok</v>
      </c>
      <c r="H457" s="240">
        <f>+IF(I457=0,"",'Ark1'!Q1932)</f>
        <v>3</v>
      </c>
      <c r="I457" s="376">
        <f>+'Ark1'!R1932</f>
        <v>5</v>
      </c>
      <c r="J457" s="241">
        <f>+IF(I457=0,"",'Ark1'!AG1932)</f>
        <v>4.654626698938745E-2</v>
      </c>
      <c r="K457" s="241"/>
      <c r="L457" s="241">
        <f>+IF(I457=0,"",'Ark1'!AH1932)</f>
        <v>1.681137859179405E-2</v>
      </c>
      <c r="M457" s="241"/>
      <c r="N457" s="33">
        <f>+IF(I457=0,"",'Ark1'!U1932)</f>
        <v>7.44</v>
      </c>
      <c r="O457" s="33"/>
      <c r="P457" s="391">
        <f>+'Ark1'!AJ1932</f>
        <v>5</v>
      </c>
      <c r="Q457" s="391"/>
      <c r="R457" s="272">
        <f>+IF(P457=0,"",'Ark1'!AK1932)</f>
        <v>91.260000000000019</v>
      </c>
      <c r="S457" s="354"/>
      <c r="T457" s="272">
        <f>+IF(P457=0,"",'Ark1'!AL1932)</f>
        <v>9.5167339145521979</v>
      </c>
      <c r="U457" s="351"/>
      <c r="V457" s="242">
        <f>+IF(I457=0,"",'Ark1'!T1932)</f>
        <v>2</v>
      </c>
      <c r="W457" s="243">
        <f>+IF(I457=0,"",'Ark1'!W1932)</f>
        <v>0</v>
      </c>
      <c r="X457" s="243">
        <f>+IF(I457=0,"",'Ark1'!X1932)</f>
        <v>0</v>
      </c>
      <c r="Y457" s="243">
        <f>+IF(I457=0,"",'Ark1'!Y1932)</f>
        <v>0</v>
      </c>
      <c r="Z457" s="243">
        <f>+IF(I457=0,"",'Ark1'!Z1932)</f>
        <v>0</v>
      </c>
      <c r="AA457" s="241">
        <f>+IF(I457=0,"",'Ark1'!AA1932)</f>
        <v>3.567408022640528</v>
      </c>
      <c r="AB457" s="242">
        <f>+IF(I457=0,"",'Ark1'!AC1932)</f>
        <v>0.63245553203367599</v>
      </c>
      <c r="AC457" s="243">
        <f>+IF(I457=0,"",'Ark1'!AE1932)</f>
        <v>73.574159201363486</v>
      </c>
      <c r="AD457" s="241">
        <f t="shared" si="32"/>
        <v>7.44</v>
      </c>
      <c r="AE457" s="241">
        <f t="shared" si="33"/>
        <v>1.6666666666666667</v>
      </c>
      <c r="AF457" s="323"/>
      <c r="AJ457" s="28"/>
      <c r="AM457" s="29"/>
      <c r="AN457" s="29"/>
      <c r="AO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</row>
    <row r="458" spans="1:72" ht="19.8">
      <c r="A458" s="323"/>
      <c r="B458" s="323"/>
      <c r="C458" s="323"/>
      <c r="D458" s="323"/>
      <c r="E458" s="323"/>
      <c r="F458" s="323"/>
      <c r="G458" s="323"/>
      <c r="H458" s="323"/>
      <c r="I458" s="377"/>
      <c r="J458" s="351"/>
      <c r="K458" s="351"/>
      <c r="L458" s="351"/>
      <c r="M458" s="351"/>
      <c r="N458" s="323"/>
      <c r="O458" s="323"/>
      <c r="P458" s="377"/>
      <c r="Q458" s="377"/>
      <c r="R458" s="354"/>
      <c r="S458" s="354"/>
      <c r="T458" s="354"/>
      <c r="U458" s="323"/>
      <c r="V458" s="323"/>
      <c r="W458" s="352"/>
      <c r="X458" s="352"/>
      <c r="Y458" s="352"/>
      <c r="Z458" s="352"/>
      <c r="AA458" s="352"/>
      <c r="AB458" s="323"/>
      <c r="AC458" s="352"/>
      <c r="AD458" s="353"/>
      <c r="AE458" s="354"/>
      <c r="AF458" s="323"/>
      <c r="AG458" s="224"/>
      <c r="AI458" s="30"/>
      <c r="AJ458" s="28"/>
      <c r="AK458" s="225"/>
      <c r="AL458" s="29"/>
      <c r="AP458" s="29"/>
      <c r="BH458" s="236"/>
    </row>
    <row r="459" spans="1:72" ht="19.8">
      <c r="A459" s="323"/>
      <c r="B459" s="323" t="s">
        <v>659</v>
      </c>
      <c r="C459" s="323"/>
      <c r="D459" s="266" t="str">
        <f>+D461</f>
        <v>P</v>
      </c>
      <c r="E459" s="323"/>
      <c r="F459" s="323"/>
      <c r="G459" s="323"/>
      <c r="H459" s="323"/>
      <c r="I459" s="363">
        <f>SUM(I461:I484)</f>
        <v>4376</v>
      </c>
      <c r="J459" s="355"/>
      <c r="K459" s="355"/>
      <c r="L459" s="355"/>
      <c r="M459" s="355"/>
      <c r="N459" s="269">
        <f>+Klasse!M97</f>
        <v>0</v>
      </c>
      <c r="O459" s="323"/>
      <c r="P459" s="529"/>
      <c r="Q459" s="529"/>
      <c r="R459" s="354"/>
      <c r="S459" s="354"/>
      <c r="T459" s="354"/>
      <c r="U459" s="323"/>
      <c r="V459" s="356"/>
      <c r="W459" s="352"/>
      <c r="X459" s="352"/>
      <c r="Y459" s="352"/>
      <c r="Z459" s="352"/>
      <c r="AA459" s="352"/>
      <c r="AB459" s="323"/>
      <c r="AC459" s="352"/>
      <c r="AD459" s="352"/>
      <c r="AE459" s="352"/>
      <c r="AF459" s="323"/>
      <c r="AG459" s="224"/>
      <c r="AI459" s="30"/>
      <c r="AJ459" s="28"/>
      <c r="AK459" s="225"/>
      <c r="AL459" s="29"/>
      <c r="AP459" s="29"/>
      <c r="BH459" s="236"/>
    </row>
    <row r="460" spans="1:72" ht="19.8">
      <c r="A460" s="662"/>
      <c r="B460" s="662"/>
      <c r="C460" s="662"/>
      <c r="D460" s="662"/>
      <c r="E460" s="662"/>
      <c r="F460" s="662"/>
      <c r="G460" s="323"/>
      <c r="H460" s="357"/>
      <c r="I460" s="377"/>
      <c r="J460" s="351"/>
      <c r="K460" s="351"/>
      <c r="L460" s="351"/>
      <c r="M460" s="351"/>
      <c r="N460" s="351"/>
      <c r="O460" s="351"/>
      <c r="P460" s="377"/>
      <c r="Q460" s="377"/>
      <c r="R460" s="354"/>
      <c r="S460" s="354"/>
      <c r="T460" s="354"/>
      <c r="U460" s="351"/>
      <c r="V460" s="357"/>
      <c r="W460" s="352"/>
      <c r="X460" s="352"/>
      <c r="Y460" s="352"/>
      <c r="Z460" s="352"/>
      <c r="AA460" s="353"/>
      <c r="AB460" s="323"/>
      <c r="AC460" s="353"/>
      <c r="AD460" s="353"/>
      <c r="AE460" s="354"/>
      <c r="AF460" s="323"/>
      <c r="AG460" s="224"/>
      <c r="AI460" s="30"/>
      <c r="AJ460" s="28"/>
      <c r="AK460" s="225"/>
      <c r="AL460" s="29"/>
      <c r="AP460" s="29"/>
      <c r="BH460" s="236"/>
    </row>
    <row r="461" spans="1:72" s="30" customFormat="1">
      <c r="A461" s="323"/>
      <c r="B461" s="323">
        <f>+'Ark1'!C1933</f>
        <v>2023</v>
      </c>
      <c r="C461" s="240">
        <f>+'Ark1'!L1933</f>
        <v>2</v>
      </c>
      <c r="D461" s="240" t="str">
        <f>VLOOKUP(C461,Klasse!$C$10:$D$26,2)</f>
        <v>P</v>
      </c>
      <c r="E461" s="240">
        <f>+'Ark1'!H1933</f>
        <v>1</v>
      </c>
      <c r="F461" s="240">
        <f>+'Ark1'!J1933</f>
        <v>103</v>
      </c>
      <c r="G461" s="240" t="str">
        <f>VLOOKUP(F461,Slakteri!$C$9:$D$36,2)</f>
        <v>Rudshøgda</v>
      </c>
      <c r="H461" s="240">
        <f>+IF(I461=0,"",'Ark1'!Q1933)</f>
        <v>42</v>
      </c>
      <c r="I461" s="376">
        <f>+'Ark1'!R1933</f>
        <v>87</v>
      </c>
      <c r="J461" s="241">
        <f>+IF(I461=0,"",'Ark1'!AG1933)</f>
        <v>0.20816883210106957</v>
      </c>
      <c r="K461" s="241"/>
      <c r="L461" s="241">
        <f>+IF(I461=0,"",'Ark1'!AH1933)</f>
        <v>0.14622160263327125</v>
      </c>
      <c r="M461" s="241"/>
      <c r="N461" s="33">
        <f>+IF(I461=0,"",'Ark1'!U1933)</f>
        <v>14.727586206896556</v>
      </c>
      <c r="O461" s="33"/>
      <c r="P461" s="391">
        <f>+'Ark1'!AJ1933</f>
        <v>0</v>
      </c>
      <c r="Q461" s="391"/>
      <c r="R461" s="272" t="str">
        <f>+IF(P461=0,"",'Ark1'!AK1933)</f>
        <v/>
      </c>
      <c r="S461" s="354"/>
      <c r="T461" s="272" t="str">
        <f>+IF(P461=0,"",'Ark1'!AL1933)</f>
        <v/>
      </c>
      <c r="U461" s="33"/>
      <c r="V461" s="242">
        <f>+IF(I461=0,"",'Ark1'!T1933)</f>
        <v>3.068965517241379</v>
      </c>
      <c r="W461" s="243">
        <f>+IF(I461=0,"",'Ark1'!W1933)</f>
        <v>0</v>
      </c>
      <c r="X461" s="243">
        <f>+IF(I461=0,"",'Ark1'!X1933)</f>
        <v>44.827586206896555</v>
      </c>
      <c r="Y461" s="243">
        <f>+IF(I461=0,"",'Ark1'!Y1933)</f>
        <v>17.241379310344826</v>
      </c>
      <c r="Z461" s="243">
        <f>+IF(I461=0,"",'Ark1'!Z1933)</f>
        <v>0</v>
      </c>
      <c r="AA461" s="241">
        <f>+IF(I461=0,"",'Ark1'!AA1933)</f>
        <v>6.8983871120947775</v>
      </c>
      <c r="AB461" s="242">
        <f>+IF(I461=0,"",'Ark1'!AC1933)</f>
        <v>1.1223241837916456</v>
      </c>
      <c r="AC461" s="243">
        <f>+IF(I461=0,"",'Ark1'!AE1933)</f>
        <v>67.347413981780591</v>
      </c>
      <c r="AD461" s="241">
        <f t="shared" ref="AD461:AD485" si="34">IF(I461=0,"",N461/C461)</f>
        <v>7.3637931034482778</v>
      </c>
      <c r="AE461" s="241">
        <f t="shared" ref="AE461:AE485" si="35">IF(I461=0,"",I461/H461)</f>
        <v>2.0714285714285716</v>
      </c>
      <c r="AF461" s="323"/>
      <c r="AJ461" s="28"/>
      <c r="AM461" s="29"/>
      <c r="AN461" s="29"/>
      <c r="AO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</row>
    <row r="462" spans="1:72" s="30" customFormat="1">
      <c r="A462" s="323"/>
      <c r="B462" s="323">
        <f>+'Ark1'!C1934</f>
        <v>2023</v>
      </c>
      <c r="C462" s="240">
        <f>+'Ark1'!L1934</f>
        <v>2</v>
      </c>
      <c r="D462" s="240" t="str">
        <f>VLOOKUP(C462,Klasse!$C$10:$D$26,2)</f>
        <v>P</v>
      </c>
      <c r="E462" s="240">
        <f>+'Ark1'!H1934</f>
        <v>2</v>
      </c>
      <c r="F462" s="240">
        <f>+'Ark1'!J1934</f>
        <v>106</v>
      </c>
      <c r="G462" s="240" t="str">
        <f>VLOOKUP(F462,Slakteri!$C$9:$D$36,2)</f>
        <v>Furuseth</v>
      </c>
      <c r="H462" s="240">
        <f>+IF(I462=0,"",'Ark1'!Q1934)</f>
        <v>102</v>
      </c>
      <c r="I462" s="376">
        <f>+'Ark1'!R1934</f>
        <v>266</v>
      </c>
      <c r="J462" s="241">
        <f>+IF(I462=0,"",'Ark1'!AG1934)</f>
        <v>0.66335818848350314</v>
      </c>
      <c r="K462" s="241"/>
      <c r="L462" s="241">
        <f>+IF(I462=0,"",'Ark1'!AH1934)</f>
        <v>0.42044577282434881</v>
      </c>
      <c r="M462" s="241"/>
      <c r="N462" s="33">
        <f>+IF(I462=0,"",'Ark1'!U1934)</f>
        <v>13.236842105263156</v>
      </c>
      <c r="O462" s="33"/>
      <c r="P462" s="391">
        <f>+'Ark1'!AJ1934</f>
        <v>45</v>
      </c>
      <c r="Q462" s="391"/>
      <c r="R462" s="272">
        <f>+IF(P462=0,"",'Ark1'!AK1934)</f>
        <v>98.584444444444443</v>
      </c>
      <c r="S462" s="354"/>
      <c r="T462" s="272">
        <f>+IF(P462=0,"",'Ark1'!AL1934)</f>
        <v>12.79125403855668</v>
      </c>
      <c r="U462" s="33"/>
      <c r="V462" s="242">
        <f>+IF(I462=0,"",'Ark1'!T1934)</f>
        <v>3.6240601503759393</v>
      </c>
      <c r="W462" s="243">
        <f>+IF(I462=0,"",'Ark1'!W1934)</f>
        <v>0</v>
      </c>
      <c r="X462" s="243">
        <f>+IF(I462=0,"",'Ark1'!X1934)</f>
        <v>33.458646616541365</v>
      </c>
      <c r="Y462" s="243">
        <f>+IF(I462=0,"",'Ark1'!Y1934)</f>
        <v>6.7669172932330817</v>
      </c>
      <c r="Z462" s="243">
        <f>+IF(I462=0,"",'Ark1'!Z1934)</f>
        <v>0</v>
      </c>
      <c r="AA462" s="241">
        <f>+IF(I462=0,"",'Ark1'!AA1934)</f>
        <v>5.7403789883557916</v>
      </c>
      <c r="AB462" s="242">
        <f>+IF(I462=0,"",'Ark1'!AC1934)</f>
        <v>1.3269984433157351</v>
      </c>
      <c r="AC462" s="243">
        <f>+IF(I462=0,"",'Ark1'!AE1934)</f>
        <v>33.627876939330406</v>
      </c>
      <c r="AD462" s="241">
        <f t="shared" si="34"/>
        <v>6.6184210526315779</v>
      </c>
      <c r="AE462" s="241">
        <f t="shared" si="35"/>
        <v>2.607843137254902</v>
      </c>
      <c r="AF462" s="323"/>
      <c r="AJ462" s="28"/>
      <c r="AM462" s="29"/>
      <c r="AN462" s="29"/>
      <c r="AO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</row>
    <row r="463" spans="1:72" s="30" customFormat="1">
      <c r="A463" s="323"/>
      <c r="B463" s="323">
        <f>+'Ark1'!C1935</f>
        <v>2023</v>
      </c>
      <c r="C463" s="240">
        <f>+'Ark1'!L1935</f>
        <v>2</v>
      </c>
      <c r="D463" s="240" t="str">
        <f>VLOOKUP(C463,Klasse!$C$10:$D$26,2)</f>
        <v>P</v>
      </c>
      <c r="E463" s="240">
        <f>+'Ark1'!H1935</f>
        <v>1</v>
      </c>
      <c r="F463" s="240">
        <f>+'Ark1'!J1935</f>
        <v>110</v>
      </c>
      <c r="G463" s="240" t="str">
        <f>VLOOKUP(F463,Slakteri!$C$9:$D$36,2)</f>
        <v>Gol</v>
      </c>
      <c r="H463" s="240">
        <f>+IF(I463=0,"",'Ark1'!Q1935)</f>
        <v>244</v>
      </c>
      <c r="I463" s="376">
        <f>+'Ark1'!R1935</f>
        <v>440</v>
      </c>
      <c r="J463" s="241">
        <f>+IF(I463=0,"",'Ark1'!AG1935)</f>
        <v>0.39058338955366967</v>
      </c>
      <c r="K463" s="241"/>
      <c r="L463" s="241">
        <f>+IF(I463=0,"",'Ark1'!AH1935)</f>
        <v>0.31383109503423656</v>
      </c>
      <c r="M463" s="241"/>
      <c r="N463" s="33">
        <f>+IF(I463=0,"",'Ark1'!U1935)</f>
        <v>16.898181818181826</v>
      </c>
      <c r="O463" s="33"/>
      <c r="P463" s="391">
        <f>+'Ark1'!AJ1935</f>
        <v>385</v>
      </c>
      <c r="Q463" s="391"/>
      <c r="R463" s="272">
        <f>+IF(P463=0,"",'Ark1'!AK1935)</f>
        <v>104.20233766233763</v>
      </c>
      <c r="S463" s="354"/>
      <c r="T463" s="272">
        <f>+IF(P463=0,"",'Ark1'!AL1935)</f>
        <v>13.939252577303259</v>
      </c>
      <c r="U463" s="33"/>
      <c r="V463" s="242">
        <f>+IF(I463=0,"",'Ark1'!T1935)</f>
        <v>2.8931818181818185</v>
      </c>
      <c r="W463" s="243">
        <f>+IF(I463=0,"",'Ark1'!W1935)</f>
        <v>0.22727272727272724</v>
      </c>
      <c r="X463" s="243">
        <f>+IF(I463=0,"",'Ark1'!X1935)</f>
        <v>56.590909090909101</v>
      </c>
      <c r="Y463" s="243">
        <f>+IF(I463=0,"",'Ark1'!Y1935)</f>
        <v>21.818181818181817</v>
      </c>
      <c r="Z463" s="243">
        <f>+IF(I463=0,"",'Ark1'!Z1935)</f>
        <v>0</v>
      </c>
      <c r="AA463" s="241">
        <f>+IF(I463=0,"",'Ark1'!AA1935)</f>
        <v>7.3091441088068221</v>
      </c>
      <c r="AB463" s="242">
        <f>+IF(I463=0,"",'Ark1'!AC1935)</f>
        <v>1.0357030390628226</v>
      </c>
      <c r="AC463" s="243">
        <f>+IF(I463=0,"",'Ark1'!AE1935)</f>
        <v>38.912481995519506</v>
      </c>
      <c r="AD463" s="241">
        <f t="shared" si="34"/>
        <v>8.4490909090909128</v>
      </c>
      <c r="AE463" s="241">
        <f t="shared" si="35"/>
        <v>1.8032786885245902</v>
      </c>
      <c r="AF463" s="323"/>
      <c r="AJ463" s="28"/>
      <c r="AM463" s="29"/>
      <c r="AN463" s="29"/>
      <c r="AO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</row>
    <row r="464" spans="1:72" s="30" customFormat="1">
      <c r="A464" s="323"/>
      <c r="B464" s="323">
        <f>+'Ark1'!C1936</f>
        <v>2023</v>
      </c>
      <c r="C464" s="240">
        <f>+'Ark1'!L1936</f>
        <v>2</v>
      </c>
      <c r="D464" s="240" t="str">
        <f>VLOOKUP(C464,Klasse!$C$10:$D$26,2)</f>
        <v>P</v>
      </c>
      <c r="E464" s="240">
        <f>+'Ark1'!H1936</f>
        <v>1</v>
      </c>
      <c r="F464" s="240">
        <f>+'Ark1'!J1936</f>
        <v>111</v>
      </c>
      <c r="G464" s="240" t="str">
        <f>VLOOKUP(F464,Slakteri!$C$9:$D$36,2)</f>
        <v>Forus</v>
      </c>
      <c r="H464" s="240">
        <f>+IF(I464=0,"",'Ark1'!Q1936)</f>
        <v>136</v>
      </c>
      <c r="I464" s="376">
        <f>+'Ark1'!R1936</f>
        <v>192</v>
      </c>
      <c r="J464" s="241">
        <f>+IF(I464=0,"",'Ark1'!AG1936)</f>
        <v>0.15748548180714597</v>
      </c>
      <c r="K464" s="241"/>
      <c r="L464" s="241">
        <f>+IF(I464=0,"",'Ark1'!AH1936)</f>
        <v>0.11019010447879939</v>
      </c>
      <c r="M464" s="241"/>
      <c r="N464" s="33">
        <f>+IF(I464=0,"",'Ark1'!U1936)</f>
        <v>14.851041666666667</v>
      </c>
      <c r="O464" s="33"/>
      <c r="P464" s="391">
        <f>+'Ark1'!AJ1936</f>
        <v>126</v>
      </c>
      <c r="Q464" s="391"/>
      <c r="R464" s="272">
        <f>+IF(P464=0,"",'Ark1'!AK1936)</f>
        <v>102.15238095238089</v>
      </c>
      <c r="S464" s="354"/>
      <c r="T464" s="272">
        <f>+IF(P464=0,"",'Ark1'!AL1936)</f>
        <v>13.007417085881904</v>
      </c>
      <c r="U464" s="33"/>
      <c r="V464" s="242">
        <f>+IF(I464=0,"",'Ark1'!T1936)</f>
        <v>2.8854166666666665</v>
      </c>
      <c r="W464" s="243">
        <f>+IF(I464=0,"",'Ark1'!W1936)</f>
        <v>0</v>
      </c>
      <c r="X464" s="243">
        <f>+IF(I464=0,"",'Ark1'!X1936)</f>
        <v>46.875</v>
      </c>
      <c r="Y464" s="243">
        <f>+IF(I464=0,"",'Ark1'!Y1936)</f>
        <v>14.0625</v>
      </c>
      <c r="Z464" s="243">
        <f>+IF(I464=0,"",'Ark1'!Z1936)</f>
        <v>0</v>
      </c>
      <c r="AA464" s="241">
        <f>+IF(I464=0,"",'Ark1'!AA1936)</f>
        <v>6.6284502775231884</v>
      </c>
      <c r="AB464" s="242">
        <f>+IF(I464=0,"",'Ark1'!AC1936)</f>
        <v>0.98287197863653131</v>
      </c>
      <c r="AC464" s="243">
        <f>+IF(I464=0,"",'Ark1'!AE1936)</f>
        <v>46.018015976554722</v>
      </c>
      <c r="AD464" s="241">
        <f t="shared" si="34"/>
        <v>7.4255208333333336</v>
      </c>
      <c r="AE464" s="241">
        <f t="shared" si="35"/>
        <v>1.411764705882353</v>
      </c>
      <c r="AF464" s="323"/>
      <c r="AJ464" s="28"/>
      <c r="AM464" s="29"/>
      <c r="AN464" s="29"/>
      <c r="AO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</row>
    <row r="465" spans="1:72" s="30" customFormat="1">
      <c r="A465" s="323"/>
      <c r="B465" s="323">
        <f>+'Ark1'!C1937</f>
        <v>2023</v>
      </c>
      <c r="C465" s="240">
        <f>+'Ark1'!L1937</f>
        <v>2</v>
      </c>
      <c r="D465" s="240" t="str">
        <f>VLOOKUP(C465,Klasse!$C$10:$D$26,2)</f>
        <v>P</v>
      </c>
      <c r="E465" s="240">
        <f>+'Ark1'!H1937</f>
        <v>1</v>
      </c>
      <c r="F465" s="240">
        <f>+'Ark1'!J1937</f>
        <v>116</v>
      </c>
      <c r="G465" s="240" t="str">
        <f>VLOOKUP(F465,Slakteri!$C$9:$D$36,2)</f>
        <v>Sandeid</v>
      </c>
      <c r="H465" s="240">
        <f>+IF(I465=0,"",'Ark1'!Q1937)</f>
        <v>123</v>
      </c>
      <c r="I465" s="376">
        <f>+'Ark1'!R1937</f>
        <v>214</v>
      </c>
      <c r="J465" s="241">
        <f>+IF(I465=0,"",'Ark1'!AG1937)</f>
        <v>0.25367172034470903</v>
      </c>
      <c r="K465" s="241"/>
      <c r="L465" s="241">
        <f>+IF(I465=0,"",'Ark1'!AH1937)</f>
        <v>0.13599970581687748</v>
      </c>
      <c r="M465" s="241"/>
      <c r="N465" s="33">
        <f>+IF(I465=0,"",'Ark1'!U1937)</f>
        <v>10.59392523364486</v>
      </c>
      <c r="O465" s="33"/>
      <c r="P465" s="391">
        <f>+'Ark1'!AJ1937</f>
        <v>0</v>
      </c>
      <c r="Q465" s="391"/>
      <c r="R465" s="272" t="str">
        <f>+IF(P465=0,"",'Ark1'!AK1937)</f>
        <v/>
      </c>
      <c r="S465" s="354"/>
      <c r="T465" s="272" t="str">
        <f>+IF(P465=0,"",'Ark1'!AL1937)</f>
        <v/>
      </c>
      <c r="U465" s="33"/>
      <c r="V465" s="242">
        <f>+IF(I465=0,"",'Ark1'!T1937)</f>
        <v>2.8691588785046722</v>
      </c>
      <c r="W465" s="243">
        <f>+IF(I465=0,"",'Ark1'!W1937)</f>
        <v>0</v>
      </c>
      <c r="X465" s="243">
        <f>+IF(I465=0,"",'Ark1'!X1937)</f>
        <v>16.822429906542059</v>
      </c>
      <c r="Y465" s="243">
        <f>+IF(I465=0,"",'Ark1'!Y1937)</f>
        <v>1.8691588785046724</v>
      </c>
      <c r="Z465" s="243">
        <f>+IF(I465=0,"",'Ark1'!Z1937)</f>
        <v>0</v>
      </c>
      <c r="AA465" s="241">
        <f>+IF(I465=0,"",'Ark1'!AA1937)</f>
        <v>5.3178161593543667</v>
      </c>
      <c r="AB465" s="242">
        <f>+IF(I465=0,"",'Ark1'!AC1937)</f>
        <v>1.0284196400623784</v>
      </c>
      <c r="AC465" s="243">
        <f>+IF(I465=0,"",'Ark1'!AE1937)</f>
        <v>51.363058927552224</v>
      </c>
      <c r="AD465" s="241">
        <f t="shared" si="34"/>
        <v>5.2969626168224302</v>
      </c>
      <c r="AE465" s="241">
        <f t="shared" si="35"/>
        <v>1.7398373983739837</v>
      </c>
      <c r="AF465" s="323"/>
      <c r="AJ465" s="28"/>
      <c r="AM465" s="29"/>
      <c r="AN465" s="29"/>
      <c r="AO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</row>
    <row r="466" spans="1:72" s="30" customFormat="1">
      <c r="A466" s="323"/>
      <c r="B466" s="323">
        <f>+'Ark1'!C1938</f>
        <v>2023</v>
      </c>
      <c r="C466" s="240">
        <f>+'Ark1'!L1938</f>
        <v>2</v>
      </c>
      <c r="D466" s="240" t="str">
        <f>VLOOKUP(C466,Klasse!$C$10:$D$26,2)</f>
        <v>P</v>
      </c>
      <c r="E466" s="240">
        <f>+'Ark1'!H1938</f>
        <v>2</v>
      </c>
      <c r="F466" s="240">
        <f>+'Ark1'!J1938</f>
        <v>117</v>
      </c>
      <c r="G466" s="240" t="str">
        <f>VLOOKUP(F466,Slakteri!$C$9:$D$36,2)</f>
        <v>Jæren</v>
      </c>
      <c r="H466" s="240">
        <f>+IF(I466=0,"",'Ark1'!Q1938)</f>
        <v>76</v>
      </c>
      <c r="I466" s="376">
        <f>+'Ark1'!R1938</f>
        <v>123</v>
      </c>
      <c r="J466" s="241">
        <f>+IF(I466=0,"",'Ark1'!AG1938)</f>
        <v>0.20432572510714636</v>
      </c>
      <c r="K466" s="241"/>
      <c r="L466" s="241">
        <f>+IF(I466=0,"",'Ark1'!AH1938)</f>
        <v>0.12828623144199261</v>
      </c>
      <c r="M466" s="241"/>
      <c r="N466" s="33">
        <f>+IF(I466=0,"",'Ark1'!U1938)</f>
        <v>12.762601626016258</v>
      </c>
      <c r="O466" s="33"/>
      <c r="P466" s="391">
        <f>+'Ark1'!AJ1938</f>
        <v>123</v>
      </c>
      <c r="Q466" s="391"/>
      <c r="R466" s="272">
        <f>+IF(P466=0,"",'Ark1'!AK1938)</f>
        <v>96.614634146341473</v>
      </c>
      <c r="S466" s="354"/>
      <c r="T466" s="272">
        <f>+IF(P466=0,"",'Ark1'!AL1938)</f>
        <v>12.889079480637564</v>
      </c>
      <c r="U466" s="33"/>
      <c r="V466" s="242">
        <f>+IF(I466=0,"",'Ark1'!T1938)</f>
        <v>1.9756097560975612</v>
      </c>
      <c r="W466" s="243">
        <f>+IF(I466=0,"",'Ark1'!W1938)</f>
        <v>0</v>
      </c>
      <c r="X466" s="243">
        <f>+IF(I466=0,"",'Ark1'!X1938)</f>
        <v>34.146341463414643</v>
      </c>
      <c r="Y466" s="243">
        <f>+IF(I466=0,"",'Ark1'!Y1938)</f>
        <v>8.1300813008130071</v>
      </c>
      <c r="Z466" s="243">
        <f>+IF(I466=0,"",'Ark1'!Z1938)</f>
        <v>0</v>
      </c>
      <c r="AA466" s="241">
        <f>+IF(I466=0,"",'Ark1'!AA1938)</f>
        <v>6.588896774970511</v>
      </c>
      <c r="AB466" s="242">
        <f>+IF(I466=0,"",'Ark1'!AC1938)</f>
        <v>0.80105027230917747</v>
      </c>
      <c r="AC466" s="243">
        <f>+IF(I466=0,"",'Ark1'!AE1938)</f>
        <v>31.005581169466407</v>
      </c>
      <c r="AD466" s="241">
        <f t="shared" si="34"/>
        <v>6.3813008130081288</v>
      </c>
      <c r="AE466" s="241">
        <f t="shared" si="35"/>
        <v>1.618421052631579</v>
      </c>
      <c r="AF466" s="323"/>
      <c r="AJ466" s="28"/>
      <c r="AM466" s="29"/>
      <c r="AN466" s="29"/>
      <c r="AO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</row>
    <row r="467" spans="1:72" s="30" customFormat="1">
      <c r="A467" s="323"/>
      <c r="B467" s="323">
        <f>+'Ark1'!C1939</f>
        <v>2023</v>
      </c>
      <c r="C467" s="240">
        <f>+'Ark1'!L1939</f>
        <v>2</v>
      </c>
      <c r="D467" s="240" t="str">
        <f>VLOOKUP(C467,Klasse!$C$10:$D$26,2)</f>
        <v>P</v>
      </c>
      <c r="E467" s="240">
        <f>+'Ark1'!H1939</f>
        <v>1</v>
      </c>
      <c r="F467" s="240">
        <f>+'Ark1'!J1939</f>
        <v>134</v>
      </c>
      <c r="G467" s="240" t="str">
        <f>VLOOKUP(F467,Slakteri!$C$9:$D$36,2)</f>
        <v>Førde</v>
      </c>
      <c r="H467" s="240">
        <f>+IF(I467=0,"",'Ark1'!Q1939)</f>
        <v>149</v>
      </c>
      <c r="I467" s="376">
        <f>+'Ark1'!R1939</f>
        <v>240</v>
      </c>
      <c r="J467" s="241">
        <f>+IF(I467=0,"",'Ark1'!AG1939)</f>
        <v>0.22494025024602848</v>
      </c>
      <c r="K467" s="241"/>
      <c r="L467" s="241">
        <f>+IF(I467=0,"",'Ark1'!AH1939)</f>
        <v>0.11271512275653262</v>
      </c>
      <c r="M467" s="241"/>
      <c r="N467" s="33">
        <f>+IF(I467=0,"",'Ark1'!U1939)</f>
        <v>9.9858333333333409</v>
      </c>
      <c r="O467" s="33"/>
      <c r="P467" s="391">
        <f>+'Ark1'!AJ1939</f>
        <v>5</v>
      </c>
      <c r="Q467" s="391"/>
      <c r="R467" s="272">
        <f>+IF(P467=0,"",'Ark1'!AK1939)</f>
        <v>86.299999999999983</v>
      </c>
      <c r="S467" s="354"/>
      <c r="T467" s="272">
        <f>+IF(P467=0,"",'Ark1'!AL1939)</f>
        <v>11.793335002870112</v>
      </c>
      <c r="U467" s="33"/>
      <c r="V467" s="242">
        <f>+IF(I467=0,"",'Ark1'!T1939)</f>
        <v>2.7958333333333338</v>
      </c>
      <c r="W467" s="243">
        <f>+IF(I467=0,"",'Ark1'!W1939)</f>
        <v>0</v>
      </c>
      <c r="X467" s="243">
        <f>+IF(I467=0,"",'Ark1'!X1939)</f>
        <v>18.333333333333329</v>
      </c>
      <c r="Y467" s="243">
        <f>+IF(I467=0,"",'Ark1'!Y1939)</f>
        <v>2.0833333333333339</v>
      </c>
      <c r="Z467" s="243">
        <f>+IF(I467=0,"",'Ark1'!Z1939)</f>
        <v>0</v>
      </c>
      <c r="AA467" s="241">
        <f>+IF(I467=0,"",'Ark1'!AA1939)</f>
        <v>5.5049038113505802</v>
      </c>
      <c r="AB467" s="242">
        <f>+IF(I467=0,"",'Ark1'!AC1939)</f>
        <v>0.85390239814369651</v>
      </c>
      <c r="AC467" s="243">
        <f>+IF(I467=0,"",'Ark1'!AE1939)</f>
        <v>42.547819231557746</v>
      </c>
      <c r="AD467" s="241">
        <f t="shared" si="34"/>
        <v>4.9929166666666704</v>
      </c>
      <c r="AE467" s="241">
        <f t="shared" si="35"/>
        <v>1.6107382550335569</v>
      </c>
      <c r="AF467" s="323"/>
      <c r="AJ467" s="28"/>
      <c r="AM467" s="29"/>
      <c r="AN467" s="29"/>
      <c r="AO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</row>
    <row r="468" spans="1:72" s="30" customFormat="1">
      <c r="A468" s="323"/>
      <c r="B468" s="323">
        <f>+'Ark1'!C1940</f>
        <v>2023</v>
      </c>
      <c r="C468" s="240">
        <f>+'Ark1'!L1940</f>
        <v>2</v>
      </c>
      <c r="D468" s="240" t="str">
        <f>VLOOKUP(C468,Klasse!$C$10:$D$26,2)</f>
        <v>P</v>
      </c>
      <c r="E468" s="240">
        <f>+'Ark1'!H1940</f>
        <v>2</v>
      </c>
      <c r="F468" s="240">
        <f>+'Ark1'!J1940</f>
        <v>141</v>
      </c>
      <c r="G468" s="240" t="str">
        <f>VLOOKUP(F468,Slakteri!$C$9:$D$36,2)</f>
        <v>Ølen</v>
      </c>
      <c r="H468" s="240">
        <f>+IF(I468=0,"",'Ark1'!Q1940)</f>
        <v>291</v>
      </c>
      <c r="I468" s="376">
        <f>+'Ark1'!R1940</f>
        <v>675</v>
      </c>
      <c r="J468" s="241">
        <f>+IF(I468=0,"",'Ark1'!AG1940)</f>
        <v>0.61542108478223212</v>
      </c>
      <c r="K468" s="241"/>
      <c r="L468" s="241">
        <f>+IF(I468=0,"",'Ark1'!AH1940)</f>
        <v>0.296924634728018</v>
      </c>
      <c r="M468" s="241"/>
      <c r="N468" s="33">
        <f>+IF(I468=0,"",'Ark1'!U1940)</f>
        <v>8.9939259259259288</v>
      </c>
      <c r="O468" s="33"/>
      <c r="P468" s="391">
        <f>+'Ark1'!AJ1940</f>
        <v>0</v>
      </c>
      <c r="Q468" s="391"/>
      <c r="R468" s="272" t="str">
        <f>+IF(P468=0,"",'Ark1'!AK1940)</f>
        <v/>
      </c>
      <c r="S468" s="354"/>
      <c r="T468" s="272" t="str">
        <f>+IF(P468=0,"",'Ark1'!AL1940)</f>
        <v/>
      </c>
      <c r="U468" s="33"/>
      <c r="V468" s="242">
        <f>+IF(I468=0,"",'Ark1'!T1940)</f>
        <v>2.8948148148148154</v>
      </c>
      <c r="W468" s="243">
        <f>+IF(I468=0,"",'Ark1'!W1940)</f>
        <v>0</v>
      </c>
      <c r="X468" s="243">
        <f>+IF(I468=0,"",'Ark1'!X1940)</f>
        <v>8.4444444444444446</v>
      </c>
      <c r="Y468" s="243">
        <f>+IF(I468=0,"",'Ark1'!Y1940)</f>
        <v>0.88888888888888895</v>
      </c>
      <c r="Z468" s="243">
        <f>+IF(I468=0,"",'Ark1'!Z1940)</f>
        <v>0</v>
      </c>
      <c r="AA468" s="241">
        <f>+IF(I468=0,"",'Ark1'!AA1940)</f>
        <v>4.0839895339032806</v>
      </c>
      <c r="AB468" s="242">
        <f>+IF(I468=0,"",'Ark1'!AC1940)</f>
        <v>0.98847570782781724</v>
      </c>
      <c r="AC468" s="243">
        <f>+IF(I468=0,"",'Ark1'!AE1940)</f>
        <v>33.005277965666167</v>
      </c>
      <c r="AD468" s="241">
        <f t="shared" si="34"/>
        <v>4.4969629629629644</v>
      </c>
      <c r="AE468" s="241">
        <f t="shared" si="35"/>
        <v>2.3195876288659796</v>
      </c>
      <c r="AF468" s="323"/>
      <c r="AJ468" s="28"/>
      <c r="AM468" s="29"/>
      <c r="AN468" s="29"/>
      <c r="AO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</row>
    <row r="469" spans="1:72" s="30" customFormat="1">
      <c r="A469" s="323"/>
      <c r="B469" s="323">
        <f>+'Ark1'!C1941</f>
        <v>2023</v>
      </c>
      <c r="C469" s="240">
        <f>+'Ark1'!L1941</f>
        <v>2</v>
      </c>
      <c r="D469" s="240" t="str">
        <f>VLOOKUP(C469,Klasse!$C$10:$D$26,2)</f>
        <v>P</v>
      </c>
      <c r="E469" s="240">
        <f>+'Ark1'!H1941</f>
        <v>2</v>
      </c>
      <c r="F469" s="240">
        <f>+'Ark1'!J1941</f>
        <v>143</v>
      </c>
      <c r="G469" s="240" t="str">
        <f>VLOOKUP(F469,Slakteri!$C$9:$D$36,2)</f>
        <v>Nordfjord</v>
      </c>
      <c r="H469" s="240">
        <f>+IF(I469=0,"",'Ark1'!Q1941)</f>
        <v>56</v>
      </c>
      <c r="I469" s="376">
        <f>+'Ark1'!R1941</f>
        <v>162</v>
      </c>
      <c r="J469" s="241">
        <f>+IF(I469=0,"",'Ark1'!AG1941)</f>
        <v>0.6582957454589784</v>
      </c>
      <c r="K469" s="241"/>
      <c r="L469" s="241">
        <f>+IF(I469=0,"",'Ark1'!AH1941)</f>
        <v>0.40023719802731689</v>
      </c>
      <c r="M469" s="241"/>
      <c r="N469" s="33">
        <f>+IF(I469=0,"",'Ark1'!U1941)</f>
        <v>12.720987654320981</v>
      </c>
      <c r="O469" s="33"/>
      <c r="P469" s="391">
        <f>+'Ark1'!AJ1941</f>
        <v>0</v>
      </c>
      <c r="Q469" s="391"/>
      <c r="R469" s="272" t="str">
        <f>+IF(P469=0,"",'Ark1'!AK1941)</f>
        <v/>
      </c>
      <c r="S469" s="354"/>
      <c r="T469" s="272" t="str">
        <f>+IF(P469=0,"",'Ark1'!AL1941)</f>
        <v/>
      </c>
      <c r="U469" s="33"/>
      <c r="V469" s="242">
        <f>+IF(I469=0,"",'Ark1'!T1941)</f>
        <v>2.9506172839506175</v>
      </c>
      <c r="W469" s="243">
        <f>+IF(I469=0,"",'Ark1'!W1941)</f>
        <v>0</v>
      </c>
      <c r="X469" s="243">
        <f>+IF(I469=0,"",'Ark1'!X1941)</f>
        <v>29.629629629629633</v>
      </c>
      <c r="Y469" s="243">
        <f>+IF(I469=0,"",'Ark1'!Y1941)</f>
        <v>10.493827160493828</v>
      </c>
      <c r="Z469" s="243">
        <f>+IF(I469=0,"",'Ark1'!Z1941)</f>
        <v>0</v>
      </c>
      <c r="AA469" s="241">
        <f>+IF(I469=0,"",'Ark1'!AA1941)</f>
        <v>6.3372252379016061</v>
      </c>
      <c r="AB469" s="242">
        <f>+IF(I469=0,"",'Ark1'!AC1941)</f>
        <v>1.1695861309565696</v>
      </c>
      <c r="AC469" s="243">
        <f>+IF(I469=0,"",'Ark1'!AE1941)</f>
        <v>41.788473602843887</v>
      </c>
      <c r="AD469" s="241">
        <f t="shared" si="34"/>
        <v>6.3604938271604903</v>
      </c>
      <c r="AE469" s="241">
        <f t="shared" si="35"/>
        <v>2.8928571428571428</v>
      </c>
      <c r="AF469" s="323"/>
      <c r="AJ469" s="28"/>
      <c r="AM469" s="29"/>
      <c r="AN469" s="29"/>
      <c r="AO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</row>
    <row r="470" spans="1:72" s="30" customFormat="1">
      <c r="A470" s="323"/>
      <c r="B470" s="323">
        <f>+'Ark1'!C1942</f>
        <v>2023</v>
      </c>
      <c r="C470" s="240">
        <f>+'Ark1'!L1942</f>
        <v>2</v>
      </c>
      <c r="D470" s="240" t="str">
        <f>VLOOKUP(C470,Klasse!$C$10:$D$26,2)</f>
        <v>P</v>
      </c>
      <c r="E470" s="240">
        <f>+'Ark1'!H1942</f>
        <v>2</v>
      </c>
      <c r="F470" s="240">
        <f>+'Ark1'!J1942</f>
        <v>147</v>
      </c>
      <c r="G470" s="240" t="str">
        <f>VLOOKUP(F470,Slakteri!$C$9:$D$36,2)</f>
        <v>Midt-Norge</v>
      </c>
      <c r="H470" s="240">
        <f>+IF(I470=0,"",'Ark1'!Q1942)</f>
        <v>49</v>
      </c>
      <c r="I470" s="376">
        <f>+'Ark1'!R1942</f>
        <v>131</v>
      </c>
      <c r="J470" s="241">
        <f>+IF(I470=0,"",'Ark1'!AG1942)</f>
        <v>0.77795593562563103</v>
      </c>
      <c r="K470" s="241"/>
      <c r="L470" s="241">
        <f>+IF(I470=0,"",'Ark1'!AH1942)</f>
        <v>0.42501847424102063</v>
      </c>
      <c r="M470" s="241"/>
      <c r="N470" s="33">
        <f>+IF(I470=0,"",'Ark1'!U1942)</f>
        <v>9.5053435114503877</v>
      </c>
      <c r="O470" s="33"/>
      <c r="P470" s="391">
        <f>+'Ark1'!AJ1942</f>
        <v>0</v>
      </c>
      <c r="Q470" s="391"/>
      <c r="R470" s="272" t="str">
        <f>+IF(P470=0,"",'Ark1'!AK1942)</f>
        <v/>
      </c>
      <c r="S470" s="354"/>
      <c r="T470" s="272" t="str">
        <f>+IF(P470=0,"",'Ark1'!AL1942)</f>
        <v/>
      </c>
      <c r="U470" s="33"/>
      <c r="V470" s="242">
        <f>+IF(I470=0,"",'Ark1'!T1942)</f>
        <v>3.1221374045801542</v>
      </c>
      <c r="W470" s="243">
        <f>+IF(I470=0,"",'Ark1'!W1942)</f>
        <v>0</v>
      </c>
      <c r="X470" s="243">
        <f>+IF(I470=0,"",'Ark1'!X1942)</f>
        <v>17.557251908396942</v>
      </c>
      <c r="Y470" s="243">
        <f>+IF(I470=0,"",'Ark1'!Y1942)</f>
        <v>0</v>
      </c>
      <c r="Z470" s="243">
        <f>+IF(I470=0,"",'Ark1'!Z1942)</f>
        <v>0</v>
      </c>
      <c r="AA470" s="241">
        <f>+IF(I470=0,"",'Ark1'!AA1942)</f>
        <v>4.9114341273545747</v>
      </c>
      <c r="AB470" s="242">
        <f>+IF(I470=0,"",'Ark1'!AC1942)</f>
        <v>1.1852973393400901</v>
      </c>
      <c r="AC470" s="243">
        <f>+IF(I470=0,"",'Ark1'!AE1942)</f>
        <v>42.224887809300903</v>
      </c>
      <c r="AD470" s="241">
        <f t="shared" si="34"/>
        <v>4.7526717557251938</v>
      </c>
      <c r="AE470" s="241">
        <f t="shared" si="35"/>
        <v>2.6734693877551021</v>
      </c>
      <c r="AF470" s="323"/>
      <c r="AJ470" s="28"/>
      <c r="AM470" s="29"/>
      <c r="AN470" s="29"/>
      <c r="AO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</row>
    <row r="471" spans="1:72" s="30" customFormat="1">
      <c r="A471" s="323"/>
      <c r="B471" s="323">
        <f>+'Ark1'!C1943</f>
        <v>2023</v>
      </c>
      <c r="C471" s="240">
        <f>+'Ark1'!L1943</f>
        <v>2</v>
      </c>
      <c r="D471" s="240" t="str">
        <f>VLOOKUP(C471,Klasse!$C$10:$D$26,2)</f>
        <v>P</v>
      </c>
      <c r="E471" s="240">
        <f>+'Ark1'!H1943</f>
        <v>1</v>
      </c>
      <c r="F471" s="240">
        <f>+'Ark1'!J1943</f>
        <v>155</v>
      </c>
      <c r="G471" s="240" t="str">
        <f>VLOOKUP(F471,Slakteri!$C$9:$D$36,2)</f>
        <v>Målselv</v>
      </c>
      <c r="H471" s="240">
        <f>+IF(I471=0,"",'Ark1'!Q1943)</f>
        <v>72</v>
      </c>
      <c r="I471" s="376">
        <f>+'Ark1'!R1943</f>
        <v>183</v>
      </c>
      <c r="J471" s="241">
        <f>+IF(I471=0,"",'Ark1'!AG1943)</f>
        <v>0.33119174735318074</v>
      </c>
      <c r="K471" s="241"/>
      <c r="L471" s="241">
        <f>+IF(I471=0,"",'Ark1'!AH1943)</f>
        <v>0.19022170724529153</v>
      </c>
      <c r="M471" s="241"/>
      <c r="N471" s="33">
        <f>+IF(I471=0,"",'Ark1'!U1943)</f>
        <v>12.35300546448088</v>
      </c>
      <c r="O471" s="33"/>
      <c r="P471" s="391">
        <f>+'Ark1'!AJ1943</f>
        <v>0</v>
      </c>
      <c r="Q471" s="391"/>
      <c r="R471" s="272" t="str">
        <f>+IF(P471=0,"",'Ark1'!AK1943)</f>
        <v/>
      </c>
      <c r="S471" s="354"/>
      <c r="T471" s="272" t="str">
        <f>+IF(P471=0,"",'Ark1'!AL1943)</f>
        <v/>
      </c>
      <c r="U471" s="33"/>
      <c r="V471" s="242">
        <f>+IF(I471=0,"",'Ark1'!T1943)</f>
        <v>3.0437158469945356</v>
      </c>
      <c r="W471" s="243">
        <f>+IF(I471=0,"",'Ark1'!W1943)</f>
        <v>0</v>
      </c>
      <c r="X471" s="243">
        <f>+IF(I471=0,"",'Ark1'!X1943)</f>
        <v>29.508196721311474</v>
      </c>
      <c r="Y471" s="243">
        <f>+IF(I471=0,"",'Ark1'!Y1943)</f>
        <v>9.8360655737704921</v>
      </c>
      <c r="Z471" s="243">
        <f>+IF(I471=0,"",'Ark1'!Z1943)</f>
        <v>0</v>
      </c>
      <c r="AA471" s="241">
        <f>+IF(I471=0,"",'Ark1'!AA1943)</f>
        <v>6.3280518013890381</v>
      </c>
      <c r="AB471" s="242">
        <f>+IF(I471=0,"",'Ark1'!AC1943)</f>
        <v>0.87979839103885316</v>
      </c>
      <c r="AC471" s="243">
        <f>+IF(I471=0,"",'Ark1'!AE1943)</f>
        <v>55.776980853848031</v>
      </c>
      <c r="AD471" s="241">
        <f t="shared" si="34"/>
        <v>6.17650273224044</v>
      </c>
      <c r="AE471" s="241">
        <f t="shared" si="35"/>
        <v>2.5416666666666665</v>
      </c>
      <c r="AF471" s="323"/>
      <c r="AJ471" s="28"/>
      <c r="AM471" s="29"/>
      <c r="AN471" s="29"/>
      <c r="AO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</row>
    <row r="472" spans="1:72" s="30" customFormat="1">
      <c r="A472" s="323"/>
      <c r="B472" s="323">
        <f>+'Ark1'!C1944</f>
        <v>2023</v>
      </c>
      <c r="C472" s="240">
        <f>+'Ark1'!L1944</f>
        <v>2</v>
      </c>
      <c r="D472" s="240" t="str">
        <f>VLOOKUP(C472,Klasse!$C$10:$D$26,2)</f>
        <v>P</v>
      </c>
      <c r="E472" s="240">
        <f>+'Ark1'!H1944</f>
        <v>2</v>
      </c>
      <c r="F472" s="240">
        <f>+'Ark1'!J1944</f>
        <v>160</v>
      </c>
      <c r="G472" s="240" t="str">
        <f>VLOOKUP(F472,Slakteri!$C$9:$D$36,2)</f>
        <v>Oslo</v>
      </c>
      <c r="H472" s="240">
        <f>+IF(I472=0,"",'Ark1'!Q1944)</f>
        <v>62</v>
      </c>
      <c r="I472" s="376">
        <f>+'Ark1'!R1944</f>
        <v>121</v>
      </c>
      <c r="J472" s="241">
        <f>+IF(I472=0,"",'Ark1'!AG1944)</f>
        <v>0.31526015476407604</v>
      </c>
      <c r="K472" s="241"/>
      <c r="L472" s="241">
        <f>+IF(I472=0,"",'Ark1'!AH1944)</f>
        <v>0.17761948973318437</v>
      </c>
      <c r="M472" s="241"/>
      <c r="N472" s="33">
        <f>+IF(I472=0,"",'Ark1'!U1944)</f>
        <v>11.625619834710747</v>
      </c>
      <c r="O472" s="33"/>
      <c r="P472" s="391">
        <f>+'Ark1'!AJ1944</f>
        <v>121</v>
      </c>
      <c r="Q472" s="391"/>
      <c r="R472" s="272">
        <f>+IF(P472=0,"",'Ark1'!AK1944)</f>
        <v>96.196694214876018</v>
      </c>
      <c r="S472" s="354"/>
      <c r="T472" s="272">
        <f>+IF(P472=0,"",'Ark1'!AL1944)</f>
        <v>12.155261431476424</v>
      </c>
      <c r="U472" s="33"/>
      <c r="V472" s="242">
        <f>+IF(I472=0,"",'Ark1'!T1944)</f>
        <v>3.3388429752066124</v>
      </c>
      <c r="W472" s="243">
        <f>+IF(I472=0,"",'Ark1'!W1944)</f>
        <v>0</v>
      </c>
      <c r="X472" s="243">
        <f>+IF(I472=0,"",'Ark1'!X1944)</f>
        <v>28.925619834710744</v>
      </c>
      <c r="Y472" s="243">
        <f>+IF(I472=0,"",'Ark1'!Y1944)</f>
        <v>4.1322314049586781</v>
      </c>
      <c r="Z472" s="243">
        <f>+IF(I472=0,"",'Ark1'!Z1944)</f>
        <v>0</v>
      </c>
      <c r="AA472" s="241">
        <f>+IF(I472=0,"",'Ark1'!AA1944)</f>
        <v>5.8963853463791676</v>
      </c>
      <c r="AB472" s="242">
        <f>+IF(I472=0,"",'Ark1'!AC1944)</f>
        <v>0.9921486742782758</v>
      </c>
      <c r="AC472" s="243">
        <f>+IF(I472=0,"",'Ark1'!AE1944)</f>
        <v>61.615145787564401</v>
      </c>
      <c r="AD472" s="241">
        <f t="shared" si="34"/>
        <v>5.8128099173553736</v>
      </c>
      <c r="AE472" s="241">
        <f t="shared" si="35"/>
        <v>1.9516129032258065</v>
      </c>
      <c r="AF472" s="323"/>
      <c r="AJ472" s="28"/>
      <c r="AM472" s="29"/>
      <c r="AN472" s="29"/>
      <c r="AO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</row>
    <row r="473" spans="1:72" s="30" customFormat="1">
      <c r="A473" s="323"/>
      <c r="B473" s="323">
        <f>+'Ark1'!C1945</f>
        <v>2023</v>
      </c>
      <c r="C473" s="240">
        <f>+'Ark1'!L1945</f>
        <v>2</v>
      </c>
      <c r="D473" s="240" t="str">
        <f>VLOOKUP(C473,Klasse!$C$10:$D$26,2)</f>
        <v>P</v>
      </c>
      <c r="E473" s="240">
        <f>+'Ark1'!H1945</f>
        <v>1</v>
      </c>
      <c r="F473" s="240">
        <f>+'Ark1'!J1945</f>
        <v>171</v>
      </c>
      <c r="G473" s="240" t="str">
        <f>VLOOKUP(F473,Slakteri!$C$9:$D$36,2)</f>
        <v>Prima</v>
      </c>
      <c r="H473" s="240">
        <f>+IF(I473=0,"",'Ark1'!Q1945)</f>
        <v>14</v>
      </c>
      <c r="I473" s="376">
        <f>+'Ark1'!R1945</f>
        <v>21</v>
      </c>
      <c r="J473" s="241">
        <f>+IF(I473=0,"",'Ark1'!AG1945)</f>
        <v>8.7759622215721506E-2</v>
      </c>
      <c r="K473" s="241"/>
      <c r="L473" s="241">
        <f>+IF(I473=0,"",'Ark1'!AH1945)</f>
        <v>5.4172993701361638E-2</v>
      </c>
      <c r="M473" s="241"/>
      <c r="N473" s="33">
        <f>+IF(I473=0,"",'Ark1'!U1945)</f>
        <v>13.490476190476191</v>
      </c>
      <c r="O473" s="33"/>
      <c r="P473" s="391">
        <f>+'Ark1'!AJ1945</f>
        <v>0</v>
      </c>
      <c r="Q473" s="391"/>
      <c r="R473" s="272" t="str">
        <f>+IF(P473=0,"",'Ark1'!AK1945)</f>
        <v/>
      </c>
      <c r="S473" s="354"/>
      <c r="T473" s="272" t="str">
        <f>+IF(P473=0,"",'Ark1'!AL1945)</f>
        <v/>
      </c>
      <c r="U473" s="33"/>
      <c r="V473" s="242">
        <f>+IF(I473=0,"",'Ark1'!T1945)</f>
        <v>3</v>
      </c>
      <c r="W473" s="243">
        <f>+IF(I473=0,"",'Ark1'!W1945)</f>
        <v>0</v>
      </c>
      <c r="X473" s="243">
        <f>+IF(I473=0,"",'Ark1'!X1945)</f>
        <v>23.809523809523821</v>
      </c>
      <c r="Y473" s="243">
        <f>+IF(I473=0,"",'Ark1'!Y1945)</f>
        <v>14.285714285714288</v>
      </c>
      <c r="Z473" s="243">
        <f>+IF(I473=0,"",'Ark1'!Z1945)</f>
        <v>0</v>
      </c>
      <c r="AA473" s="241">
        <f>+IF(I473=0,"",'Ark1'!AA1945)</f>
        <v>6.0461640544433255</v>
      </c>
      <c r="AB473" s="242">
        <f>+IF(I473=0,"",'Ark1'!AC1945)</f>
        <v>0.97590007294853365</v>
      </c>
      <c r="AC473" s="243">
        <f>+IF(I473=0,"",'Ark1'!AE1945)</f>
        <v>31.635994752299609</v>
      </c>
      <c r="AD473" s="241">
        <f t="shared" si="34"/>
        <v>6.7452380952380953</v>
      </c>
      <c r="AE473" s="241">
        <f t="shared" si="35"/>
        <v>1.5</v>
      </c>
      <c r="AF473" s="323"/>
      <c r="AJ473" s="28"/>
      <c r="AM473" s="29"/>
      <c r="AN473" s="29"/>
      <c r="AO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</row>
    <row r="474" spans="1:72" s="30" customFormat="1">
      <c r="A474" s="323"/>
      <c r="B474" s="323">
        <f>+'Ark1'!C1946</f>
        <v>2023</v>
      </c>
      <c r="C474" s="240">
        <f>+'Ark1'!L1946</f>
        <v>2</v>
      </c>
      <c r="D474" s="240" t="str">
        <f>VLOOKUP(C474,Klasse!$C$10:$D$26,2)</f>
        <v>P</v>
      </c>
      <c r="E474" s="240">
        <f>+'Ark1'!H1946</f>
        <v>2</v>
      </c>
      <c r="F474" s="240">
        <f>+'Ark1'!J1946</f>
        <v>175</v>
      </c>
      <c r="G474" s="240" t="str">
        <f>VLOOKUP(F474,Slakteri!$C$9:$D$36,2)</f>
        <v>Ole Ringdal</v>
      </c>
      <c r="H474" s="240">
        <f>+IF(I474=0,"",'Ark1'!Q1946)</f>
        <v>53</v>
      </c>
      <c r="I474" s="376">
        <f>+'Ark1'!R1946</f>
        <v>143</v>
      </c>
      <c r="J474" s="241">
        <f>+IF(I474=0,"",'Ark1'!AG1946)</f>
        <v>0.92658588738417635</v>
      </c>
      <c r="K474" s="241"/>
      <c r="L474" s="241">
        <f>+IF(I474=0,"",'Ark1'!AH1946)</f>
        <v>0.44202241479080578</v>
      </c>
      <c r="M474" s="241"/>
      <c r="N474" s="33">
        <f>+IF(I474=0,"",'Ark1'!U1946)</f>
        <v>8.5734265734265751</v>
      </c>
      <c r="O474" s="33"/>
      <c r="P474" s="391">
        <f>+'Ark1'!AJ1946</f>
        <v>0</v>
      </c>
      <c r="Q474" s="391"/>
      <c r="R474" s="272" t="str">
        <f>+IF(P474=0,"",'Ark1'!AK1946)</f>
        <v/>
      </c>
      <c r="S474" s="354"/>
      <c r="T474" s="272" t="str">
        <f>+IF(P474=0,"",'Ark1'!AL1946)</f>
        <v/>
      </c>
      <c r="U474" s="33"/>
      <c r="V474" s="242">
        <f>+IF(I474=0,"",'Ark1'!T1946)</f>
        <v>3.0069930069930071</v>
      </c>
      <c r="W474" s="243">
        <f>+IF(I474=0,"",'Ark1'!W1946)</f>
        <v>0</v>
      </c>
      <c r="X474" s="243">
        <f>+IF(I474=0,"",'Ark1'!X1946)</f>
        <v>7.6923076923076898</v>
      </c>
      <c r="Y474" s="243">
        <f>+IF(I474=0,"",'Ark1'!Y1946)</f>
        <v>2.7972027972027966</v>
      </c>
      <c r="Z474" s="243">
        <f>+IF(I474=0,"",'Ark1'!Z1946)</f>
        <v>0</v>
      </c>
      <c r="AA474" s="241">
        <f>+IF(I474=0,"",'Ark1'!AA1946)</f>
        <v>4.6642660482742704</v>
      </c>
      <c r="AB474" s="242">
        <f>+IF(I474=0,"",'Ark1'!AC1946)</f>
        <v>1.1914409416473879</v>
      </c>
      <c r="AC474" s="243">
        <f>+IF(I474=0,"",'Ark1'!AE1946)</f>
        <v>31.663916520156103</v>
      </c>
      <c r="AD474" s="241">
        <f t="shared" si="34"/>
        <v>4.2867132867132876</v>
      </c>
      <c r="AE474" s="241">
        <f t="shared" si="35"/>
        <v>2.6981132075471699</v>
      </c>
      <c r="AF474" s="323"/>
      <c r="AJ474" s="28"/>
      <c r="AM474" s="29"/>
      <c r="AN474" s="29"/>
      <c r="AO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</row>
    <row r="475" spans="1:72" s="30" customFormat="1">
      <c r="A475" s="323"/>
      <c r="B475" s="323">
        <f>+'Ark1'!C1947</f>
        <v>2023</v>
      </c>
      <c r="C475" s="240">
        <f>+'Ark1'!L1947</f>
        <v>2</v>
      </c>
      <c r="D475" s="240" t="str">
        <f>VLOOKUP(C475,Klasse!$C$10:$D$26,2)</f>
        <v>P</v>
      </c>
      <c r="E475" s="240">
        <f>+'Ark1'!H1947</f>
        <v>2</v>
      </c>
      <c r="F475" s="240">
        <f>+'Ark1'!J1947</f>
        <v>177</v>
      </c>
      <c r="G475" s="240" t="str">
        <f>VLOOKUP(F475,Slakteri!$C$9:$D$36,2)</f>
        <v>Slakthuset</v>
      </c>
      <c r="H475" s="240">
        <f>+IF(I475=0,"",'Ark1'!Q1947)</f>
        <v>51</v>
      </c>
      <c r="I475" s="376">
        <f>+'Ark1'!R1947</f>
        <v>117</v>
      </c>
      <c r="J475" s="241">
        <f>+IF(I475=0,"",'Ark1'!AG1947)</f>
        <v>0.30242717191821544</v>
      </c>
      <c r="K475" s="241"/>
      <c r="L475" s="241">
        <f>+IF(I475=0,"",'Ark1'!AH1947)</f>
        <v>0.14234123194837628</v>
      </c>
      <c r="M475" s="241"/>
      <c r="N475" s="33">
        <f>+IF(I475=0,"",'Ark1'!U1947)</f>
        <v>9.2547008547008502</v>
      </c>
      <c r="O475" s="33"/>
      <c r="P475" s="391">
        <f>+'Ark1'!AJ1947</f>
        <v>117</v>
      </c>
      <c r="Q475" s="391"/>
      <c r="R475" s="272">
        <f>+IF(P475=0,"",'Ark1'!AK1947)</f>
        <v>89.097435897435858</v>
      </c>
      <c r="S475" s="354"/>
      <c r="T475" s="272">
        <f>+IF(P475=0,"",'Ark1'!AL1947)</f>
        <v>12.249382191660597</v>
      </c>
      <c r="U475" s="33"/>
      <c r="V475" s="242">
        <f>+IF(I475=0,"",'Ark1'!T1947)</f>
        <v>2.8632478632478633</v>
      </c>
      <c r="W475" s="243">
        <f>+IF(I475=0,"",'Ark1'!W1947)</f>
        <v>0</v>
      </c>
      <c r="X475" s="243">
        <f>+IF(I475=0,"",'Ark1'!X1947)</f>
        <v>11.965811965811964</v>
      </c>
      <c r="Y475" s="243">
        <f>+IF(I475=0,"",'Ark1'!Y1947)</f>
        <v>2.5641025641025639</v>
      </c>
      <c r="Z475" s="243">
        <f>+IF(I475=0,"",'Ark1'!Z1947)</f>
        <v>0</v>
      </c>
      <c r="AA475" s="241">
        <f>+IF(I475=0,"",'Ark1'!AA1947)</f>
        <v>4.6982720178005044</v>
      </c>
      <c r="AB475" s="242">
        <f>+IF(I475=0,"",'Ark1'!AC1947)</f>
        <v>0.86633112741289309</v>
      </c>
      <c r="AC475" s="243">
        <f>+IF(I475=0,"",'Ark1'!AE1947)</f>
        <v>38.128403894725579</v>
      </c>
      <c r="AD475" s="241">
        <f t="shared" si="34"/>
        <v>4.6273504273504251</v>
      </c>
      <c r="AE475" s="241">
        <f t="shared" si="35"/>
        <v>2.2941176470588234</v>
      </c>
      <c r="AF475" s="323"/>
      <c r="AJ475" s="28"/>
      <c r="AM475" s="29"/>
      <c r="AN475" s="29"/>
      <c r="AO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</row>
    <row r="476" spans="1:72" s="30" customFormat="1">
      <c r="A476" s="323"/>
      <c r="B476" s="323">
        <f>+'Ark1'!C1948</f>
        <v>2023</v>
      </c>
      <c r="C476" s="240">
        <f>+'Ark1'!L1948</f>
        <v>2</v>
      </c>
      <c r="D476" s="240" t="str">
        <f>VLOOKUP(C476,Klasse!$C$10:$D$26,2)</f>
        <v>P</v>
      </c>
      <c r="E476" s="240">
        <f>+'Ark1'!H1948</f>
        <v>2</v>
      </c>
      <c r="F476" s="240">
        <f>+'Ark1'!J1948</f>
        <v>178</v>
      </c>
      <c r="G476" s="240" t="str">
        <f>VLOOKUP(F476,Slakteri!$C$9:$D$36,2)</f>
        <v>Røros</v>
      </c>
      <c r="H476" s="240">
        <f>+IF(I476=0,"",'Ark1'!Q1948)</f>
        <v>26</v>
      </c>
      <c r="I476" s="376">
        <f>+'Ark1'!R1948</f>
        <v>60</v>
      </c>
      <c r="J476" s="241">
        <f>+IF(I476=0,"",'Ark1'!AG1948)</f>
        <v>0.42140750105351871</v>
      </c>
      <c r="K476" s="241"/>
      <c r="L476" s="241">
        <f>+IF(I476=0,"",'Ark1'!AH1948)</f>
        <v>0.26338307629135982</v>
      </c>
      <c r="M476" s="241"/>
      <c r="N476" s="33">
        <f>+IF(I476=0,"",'Ark1'!U1948)</f>
        <v>12.230000000000002</v>
      </c>
      <c r="O476" s="33"/>
      <c r="P476" s="391">
        <f>+'Ark1'!AJ1948</f>
        <v>0</v>
      </c>
      <c r="Q476" s="391"/>
      <c r="R476" s="272" t="str">
        <f>+IF(P476=0,"",'Ark1'!AK1948)</f>
        <v/>
      </c>
      <c r="S476" s="354"/>
      <c r="T476" s="272" t="str">
        <f>+IF(P476=0,"",'Ark1'!AL1948)</f>
        <v/>
      </c>
      <c r="U476" s="33"/>
      <c r="V476" s="242">
        <f>+IF(I476=0,"",'Ark1'!T1948)</f>
        <v>2.7333333333333338</v>
      </c>
      <c r="W476" s="243">
        <f>+IF(I476=0,"",'Ark1'!W1948)</f>
        <v>0</v>
      </c>
      <c r="X476" s="243">
        <f>+IF(I476=0,"",'Ark1'!X1948)</f>
        <v>18.333333333333329</v>
      </c>
      <c r="Y476" s="243">
        <f>+IF(I476=0,"",'Ark1'!Y1948)</f>
        <v>8.3333333333333357</v>
      </c>
      <c r="Z476" s="243">
        <f>+IF(I476=0,"",'Ark1'!Z1948)</f>
        <v>0</v>
      </c>
      <c r="AA476" s="241">
        <f>+IF(I476=0,"",'Ark1'!AA1948)</f>
        <v>5.7322276065534306</v>
      </c>
      <c r="AB476" s="242">
        <f>+IF(I476=0,"",'Ark1'!AC1948)</f>
        <v>0.87305339024725315</v>
      </c>
      <c r="AC476" s="243">
        <f>+IF(I476=0,"",'Ark1'!AE1948)</f>
        <v>50.081185482438755</v>
      </c>
      <c r="AD476" s="241">
        <f t="shared" si="34"/>
        <v>6.1150000000000011</v>
      </c>
      <c r="AE476" s="241">
        <f t="shared" si="35"/>
        <v>2.3076923076923075</v>
      </c>
      <c r="AF476" s="323"/>
      <c r="AJ476" s="28"/>
      <c r="AM476" s="29"/>
      <c r="AN476" s="29"/>
      <c r="AO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</row>
    <row r="477" spans="1:72" s="30" customFormat="1">
      <c r="A477" s="323"/>
      <c r="B477" s="323">
        <f>+'Ark1'!C1949</f>
        <v>2023</v>
      </c>
      <c r="C477" s="240">
        <f>+'Ark1'!L1949</f>
        <v>2</v>
      </c>
      <c r="D477" s="240" t="str">
        <f>VLOOKUP(C477,Klasse!$C$10:$D$26,2)</f>
        <v>P</v>
      </c>
      <c r="E477" s="240">
        <f>+'Ark1'!H1949</f>
        <v>2</v>
      </c>
      <c r="F477" s="240">
        <f>+'Ark1'!J1949</f>
        <v>181</v>
      </c>
      <c r="G477" s="240" t="str">
        <f>VLOOKUP(F477,Slakteri!$C$9:$D$36,2)</f>
        <v>Horns</v>
      </c>
      <c r="H477" s="240">
        <f>+IF(I477=0,"",'Ark1'!Q1949)</f>
        <v>47</v>
      </c>
      <c r="I477" s="376">
        <f>+'Ark1'!R1949</f>
        <v>134</v>
      </c>
      <c r="J477" s="241">
        <f>+IF(I477=0,"",'Ark1'!AG1949)</f>
        <v>0.44562687063518447</v>
      </c>
      <c r="K477" s="241"/>
      <c r="L477" s="241">
        <f>+IF(I477=0,"",'Ark1'!AH1949)</f>
        <v>0.17567931666710751</v>
      </c>
      <c r="M477" s="241"/>
      <c r="N477" s="33">
        <f>+IF(I477=0,"",'Ark1'!U1949)</f>
        <v>7.7805970149253758</v>
      </c>
      <c r="O477" s="33"/>
      <c r="P477" s="391">
        <f>+'Ark1'!AJ1949</f>
        <v>0</v>
      </c>
      <c r="Q477" s="391"/>
      <c r="R477" s="272" t="str">
        <f>+IF(P477=0,"",'Ark1'!AK1949)</f>
        <v/>
      </c>
      <c r="S477" s="354"/>
      <c r="T477" s="272" t="str">
        <f>+IF(P477=0,"",'Ark1'!AL1949)</f>
        <v/>
      </c>
      <c r="U477" s="33"/>
      <c r="V477" s="242">
        <f>+IF(I477=0,"",'Ark1'!T1949)</f>
        <v>2.6865671641791056</v>
      </c>
      <c r="W477" s="243">
        <f>+IF(I477=0,"",'Ark1'!W1949)</f>
        <v>0</v>
      </c>
      <c r="X477" s="243">
        <f>+IF(I477=0,"",'Ark1'!X1949)</f>
        <v>5.2238805970149267</v>
      </c>
      <c r="Y477" s="243">
        <f>+IF(I477=0,"",'Ark1'!Y1949)</f>
        <v>0.74626865671641807</v>
      </c>
      <c r="Z477" s="243">
        <f>+IF(I477=0,"",'Ark1'!Z1949)</f>
        <v>0</v>
      </c>
      <c r="AA477" s="241">
        <f>+IF(I477=0,"",'Ark1'!AA1949)</f>
        <v>3.7142821891836126</v>
      </c>
      <c r="AB477" s="242">
        <f>+IF(I477=0,"",'Ark1'!AC1949)</f>
        <v>0.86747110965494811</v>
      </c>
      <c r="AC477" s="243">
        <f>+IF(I477=0,"",'Ark1'!AE1949)</f>
        <v>68.577524109057393</v>
      </c>
      <c r="AD477" s="241">
        <f t="shared" si="34"/>
        <v>3.8902985074626879</v>
      </c>
      <c r="AE477" s="241">
        <f t="shared" si="35"/>
        <v>2.8510638297872339</v>
      </c>
      <c r="AF477" s="323"/>
      <c r="AJ477" s="28"/>
      <c r="AM477" s="29"/>
      <c r="AN477" s="29"/>
      <c r="AO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</row>
    <row r="478" spans="1:72" s="30" customFormat="1">
      <c r="A478" s="323"/>
      <c r="B478" s="323">
        <f>+'Ark1'!C1950</f>
        <v>2023</v>
      </c>
      <c r="C478" s="240">
        <f>+'Ark1'!L1950</f>
        <v>2</v>
      </c>
      <c r="D478" s="240" t="str">
        <f>VLOOKUP(C478,Klasse!$C$10:$D$26,2)</f>
        <v>P</v>
      </c>
      <c r="E478" s="240">
        <f>+'Ark1'!H1950</f>
        <v>1</v>
      </c>
      <c r="F478" s="240">
        <f>+'Ark1'!J1950</f>
        <v>262</v>
      </c>
      <c r="G478" s="240" t="str">
        <f>VLOOKUP(F478,Slakteri!$C$9:$D$36,2)</f>
        <v>Strilalam</v>
      </c>
      <c r="H478" s="240" t="str">
        <f>+IF(I478=0,"",'Ark1'!Q1950)</f>
        <v/>
      </c>
      <c r="I478" s="376">
        <f>+'Ark1'!R1950</f>
        <v>0</v>
      </c>
      <c r="J478" s="241" t="str">
        <f>+IF(I478=0,"",'Ark1'!AG1950)</f>
        <v/>
      </c>
      <c r="K478" s="241"/>
      <c r="L478" s="241" t="str">
        <f>+IF(I478=0,"",'Ark1'!AH1950)</f>
        <v/>
      </c>
      <c r="M478" s="241"/>
      <c r="N478" s="33" t="str">
        <f>+IF(I478=0,"",'Ark1'!U1950)</f>
        <v/>
      </c>
      <c r="O478" s="33"/>
      <c r="P478" s="391">
        <f>+'Ark1'!AJ1950</f>
        <v>0</v>
      </c>
      <c r="Q478" s="391"/>
      <c r="R478" s="272" t="str">
        <f>+IF(P478=0,"",'Ark1'!AK1950)</f>
        <v/>
      </c>
      <c r="S478" s="354"/>
      <c r="T478" s="272" t="str">
        <f>+IF(P478=0,"",'Ark1'!AL1950)</f>
        <v/>
      </c>
      <c r="U478" s="33"/>
      <c r="V478" s="242" t="str">
        <f>+IF(I478=0,"",'Ark1'!T1950)</f>
        <v/>
      </c>
      <c r="W478" s="243" t="str">
        <f>+IF(I478=0,"",'Ark1'!W1950)</f>
        <v/>
      </c>
      <c r="X478" s="243" t="str">
        <f>+IF(I478=0,"",'Ark1'!X1950)</f>
        <v/>
      </c>
      <c r="Y478" s="243" t="str">
        <f>+IF(I478=0,"",'Ark1'!Y1950)</f>
        <v/>
      </c>
      <c r="Z478" s="243" t="str">
        <f>+IF(I478=0,"",'Ark1'!Z1950)</f>
        <v/>
      </c>
      <c r="AA478" s="241" t="str">
        <f>+IF(I478=0,"",'Ark1'!AA1950)</f>
        <v/>
      </c>
      <c r="AB478" s="242" t="str">
        <f>+IF(I478=0,"",'Ark1'!AC1950)</f>
        <v/>
      </c>
      <c r="AC478" s="243" t="str">
        <f>+IF(I478=0,"",'Ark1'!AE1950)</f>
        <v/>
      </c>
      <c r="AD478" s="241" t="str">
        <f t="shared" si="34"/>
        <v/>
      </c>
      <c r="AE478" s="241" t="str">
        <f t="shared" si="35"/>
        <v/>
      </c>
      <c r="AF478" s="323"/>
      <c r="AJ478" s="28"/>
      <c r="AM478" s="29"/>
      <c r="AN478" s="29"/>
      <c r="AO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</row>
    <row r="479" spans="1:72" s="30" customFormat="1">
      <c r="A479" s="323"/>
      <c r="B479" s="323">
        <f>+'Ark1'!C1951</f>
        <v>2023</v>
      </c>
      <c r="C479" s="240">
        <f>+'Ark1'!L1951</f>
        <v>2</v>
      </c>
      <c r="D479" s="240" t="str">
        <f>VLOOKUP(C479,Klasse!$C$10:$D$26,2)</f>
        <v>P</v>
      </c>
      <c r="E479" s="240">
        <f>+'Ark1'!H1951</f>
        <v>2</v>
      </c>
      <c r="F479" s="240">
        <f>+'Ark1'!J1951</f>
        <v>267</v>
      </c>
      <c r="G479" s="240" t="str">
        <f>VLOOKUP(F479,Slakteri!$C$9:$D$36,2)</f>
        <v>Dalpro</v>
      </c>
      <c r="H479" s="240">
        <f>+IF(I479=0,"",'Ark1'!Q1951)</f>
        <v>12</v>
      </c>
      <c r="I479" s="376">
        <f>+'Ark1'!R1951</f>
        <v>69</v>
      </c>
      <c r="J479" s="241">
        <f>+IF(I479=0,"",'Ark1'!AG1951)</f>
        <v>3.4534534534534518</v>
      </c>
      <c r="K479" s="241"/>
      <c r="L479" s="241">
        <f>+IF(I479=0,"",'Ark1'!AH1951)</f>
        <v>2.5445229943099257</v>
      </c>
      <c r="M479" s="241"/>
      <c r="N479" s="33">
        <f>+IF(I479=0,"",'Ark1'!U1951)</f>
        <v>8.9826086956521749</v>
      </c>
      <c r="O479" s="33"/>
      <c r="P479" s="391">
        <f>+'Ark1'!AJ1951</f>
        <v>0</v>
      </c>
      <c r="Q479" s="391"/>
      <c r="R479" s="272" t="str">
        <f>+IF(P479=0,"",'Ark1'!AK1951)</f>
        <v/>
      </c>
      <c r="S479" s="354"/>
      <c r="T479" s="272" t="str">
        <f>+IF(P479=0,"",'Ark1'!AL1951)</f>
        <v/>
      </c>
      <c r="U479" s="33"/>
      <c r="V479" s="242">
        <f>+IF(I479=0,"",'Ark1'!T1951)</f>
        <v>2.2753623188405796</v>
      </c>
      <c r="W479" s="243">
        <f>+IF(I479=0,"",'Ark1'!W1951)</f>
        <v>0</v>
      </c>
      <c r="X479" s="243">
        <f>+IF(I479=0,"",'Ark1'!X1951)</f>
        <v>2.8985507246376807</v>
      </c>
      <c r="Y479" s="243">
        <f>+IF(I479=0,"",'Ark1'!Y1951)</f>
        <v>0</v>
      </c>
      <c r="Z479" s="243">
        <f>+IF(I479=0,"",'Ark1'!Z1951)</f>
        <v>0</v>
      </c>
      <c r="AA479" s="241">
        <f>+IF(I479=0,"",'Ark1'!AA1951)</f>
        <v>2.5287309368987358</v>
      </c>
      <c r="AB479" s="242">
        <f>+IF(I479=0,"",'Ark1'!AC1951)</f>
        <v>0.53525174819186738</v>
      </c>
      <c r="AC479" s="243">
        <f>+IF(I479=0,"",'Ark1'!AE1951)</f>
        <v>1.6387210049376275</v>
      </c>
      <c r="AD479" s="241">
        <f t="shared" si="34"/>
        <v>4.4913043478260875</v>
      </c>
      <c r="AE479" s="241">
        <f t="shared" si="35"/>
        <v>5.75</v>
      </c>
      <c r="AF479" s="323"/>
      <c r="AJ479" s="28"/>
      <c r="AM479" s="29"/>
      <c r="AN479" s="29"/>
      <c r="AO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</row>
    <row r="480" spans="1:72" s="30" customFormat="1">
      <c r="A480" s="323"/>
      <c r="B480" s="323">
        <f>+'Ark1'!C1952</f>
        <v>2023</v>
      </c>
      <c r="C480" s="240">
        <f>+'Ark1'!L1952</f>
        <v>2</v>
      </c>
      <c r="D480" s="240" t="str">
        <f>VLOOKUP(C480,Klasse!$C$10:$D$26,2)</f>
        <v>P</v>
      </c>
      <c r="E480" s="240">
        <f>+'Ark1'!H1952</f>
        <v>1</v>
      </c>
      <c r="F480" s="240">
        <f>+'Ark1'!J1952</f>
        <v>309</v>
      </c>
      <c r="G480" s="240" t="str">
        <f>VLOOKUP(F480,Slakteri!$C$9:$D$36,2)</f>
        <v>Malvik</v>
      </c>
      <c r="H480" s="240">
        <f>+IF(I480=0,"",'Ark1'!Q1952)</f>
        <v>218</v>
      </c>
      <c r="I480" s="376">
        <f>+'Ark1'!R1952</f>
        <v>524</v>
      </c>
      <c r="J480" s="241">
        <f>+IF(I480=0,"",'Ark1'!AG1952)</f>
        <v>0.56994931366790658</v>
      </c>
      <c r="K480" s="241"/>
      <c r="L480" s="241">
        <f>+IF(I480=0,"",'Ark1'!AH1952)</f>
        <v>0.30962019749899605</v>
      </c>
      <c r="M480" s="241"/>
      <c r="N480" s="33">
        <f>+IF(I480=0,"",'Ark1'!U1952)</f>
        <v>10.730343511450384</v>
      </c>
      <c r="O480" s="33"/>
      <c r="P480" s="391">
        <f>+'Ark1'!AJ1952</f>
        <v>1</v>
      </c>
      <c r="Q480" s="391"/>
      <c r="R480" s="272">
        <f>+IF(P480=0,"",'Ark1'!AK1952)</f>
        <v>86.7</v>
      </c>
      <c r="S480" s="354"/>
      <c r="T480" s="272">
        <f>+IF(P480=0,"",'Ark1'!AL1952)</f>
        <v>11.047784748607725</v>
      </c>
      <c r="U480" s="33"/>
      <c r="V480" s="242">
        <f>+IF(I480=0,"",'Ark1'!T1952)</f>
        <v>3.0458015267175576</v>
      </c>
      <c r="W480" s="243">
        <f>+IF(I480=0,"",'Ark1'!W1952)</f>
        <v>0</v>
      </c>
      <c r="X480" s="243">
        <f>+IF(I480=0,"",'Ark1'!X1952)</f>
        <v>24.045801526717543</v>
      </c>
      <c r="Y480" s="243">
        <f>+IF(I480=0,"",'Ark1'!Y1952)</f>
        <v>1.33587786259542</v>
      </c>
      <c r="Z480" s="243">
        <f>+IF(I480=0,"",'Ark1'!Z1952)</f>
        <v>0</v>
      </c>
      <c r="AA480" s="241">
        <f>+IF(I480=0,"",'Ark1'!AA1952)</f>
        <v>5.4767913410545663</v>
      </c>
      <c r="AB480" s="242">
        <f>+IF(I480=0,"",'Ark1'!AC1952)</f>
        <v>1.1515843412271209</v>
      </c>
      <c r="AC480" s="243">
        <f>+IF(I480=0,"",'Ark1'!AE1952)</f>
        <v>54.875881613469311</v>
      </c>
      <c r="AD480" s="241">
        <f t="shared" si="34"/>
        <v>5.3651717557251919</v>
      </c>
      <c r="AE480" s="241">
        <f t="shared" si="35"/>
        <v>2.403669724770642</v>
      </c>
      <c r="AF480" s="323"/>
      <c r="AJ480" s="28"/>
      <c r="AM480" s="29"/>
      <c r="AN480" s="29"/>
      <c r="AO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</row>
    <row r="481" spans="1:72" s="30" customFormat="1">
      <c r="A481" s="323"/>
      <c r="B481" s="323">
        <f>+'Ark1'!C1953</f>
        <v>2023</v>
      </c>
      <c r="C481" s="240">
        <f>+'Ark1'!L1953</f>
        <v>2</v>
      </c>
      <c r="D481" s="240" t="str">
        <f>VLOOKUP(C481,Klasse!$C$10:$D$26,2)</f>
        <v>P</v>
      </c>
      <c r="E481" s="240">
        <f>+'Ark1'!H1953</f>
        <v>2</v>
      </c>
      <c r="F481" s="240">
        <f>+'Ark1'!J1953</f>
        <v>470</v>
      </c>
      <c r="G481" s="240" t="str">
        <f>VLOOKUP(F481,Slakteri!$C$9:$D$36,2)</f>
        <v>Jens Eide</v>
      </c>
      <c r="H481" s="240">
        <f>+IF(I481=0,"",'Ark1'!Q1953)</f>
        <v>68</v>
      </c>
      <c r="I481" s="376">
        <f>+'Ark1'!R1953</f>
        <v>187</v>
      </c>
      <c r="J481" s="241">
        <f>+IF(I481=0,"",'Ark1'!AG1953)</f>
        <v>1.4851878325788259</v>
      </c>
      <c r="K481" s="241"/>
      <c r="L481" s="241">
        <f>+IF(I481=0,"",'Ark1'!AH1953)</f>
        <v>0.78231685208001633</v>
      </c>
      <c r="M481" s="241"/>
      <c r="N481" s="33">
        <f>+IF(I481=0,"",'Ark1'!U1953)</f>
        <v>9.2764705882352985</v>
      </c>
      <c r="O481" s="33"/>
      <c r="P481" s="391">
        <f>+'Ark1'!AJ1953</f>
        <v>0</v>
      </c>
      <c r="Q481" s="391"/>
      <c r="R481" s="272" t="str">
        <f>+IF(P481=0,"",'Ark1'!AK1953)</f>
        <v/>
      </c>
      <c r="S481" s="354"/>
      <c r="T481" s="272" t="str">
        <f>+IF(P481=0,"",'Ark1'!AL1953)</f>
        <v/>
      </c>
      <c r="U481" s="33"/>
      <c r="V481" s="242">
        <f>+IF(I481=0,"",'Ark1'!T1953)</f>
        <v>2.4117647058823528</v>
      </c>
      <c r="W481" s="243">
        <f>+IF(I481=0,"",'Ark1'!W1953)</f>
        <v>0</v>
      </c>
      <c r="X481" s="243">
        <f>+IF(I481=0,"",'Ark1'!X1953)</f>
        <v>13.368983957219251</v>
      </c>
      <c r="Y481" s="243">
        <f>+IF(I481=0,"",'Ark1'!Y1953)</f>
        <v>2.1390374331550803</v>
      </c>
      <c r="Z481" s="243">
        <f>+IF(I481=0,"",'Ark1'!Z1953)</f>
        <v>0</v>
      </c>
      <c r="AA481" s="241">
        <f>+IF(I481=0,"",'Ark1'!AA1953)</f>
        <v>4.846486389540491</v>
      </c>
      <c r="AB481" s="242">
        <f>+IF(I481=0,"",'Ark1'!AC1953)</f>
        <v>0.78520448526107645</v>
      </c>
      <c r="AC481" s="243">
        <f>+IF(I481=0,"",'Ark1'!AE1953)</f>
        <v>28.303064359521489</v>
      </c>
      <c r="AD481" s="241">
        <f t="shared" si="34"/>
        <v>4.6382352941176492</v>
      </c>
      <c r="AE481" s="241">
        <f t="shared" si="35"/>
        <v>2.75</v>
      </c>
      <c r="AF481" s="323"/>
      <c r="AJ481" s="28"/>
      <c r="AM481" s="29"/>
      <c r="AN481" s="29"/>
      <c r="AO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</row>
    <row r="482" spans="1:72" s="30" customFormat="1">
      <c r="A482" s="323"/>
      <c r="B482" s="323">
        <f>+'Ark1'!C1954</f>
        <v>2023</v>
      </c>
      <c r="C482" s="240">
        <f>+'Ark1'!L1954</f>
        <v>2</v>
      </c>
      <c r="D482" s="240" t="str">
        <f>VLOOKUP(C482,Klasse!$C$10:$D$26,2)</f>
        <v>P</v>
      </c>
      <c r="E482" s="240">
        <f>+'Ark1'!H1954</f>
        <v>2</v>
      </c>
      <c r="F482" s="240">
        <f>+'Ark1'!J1954</f>
        <v>629</v>
      </c>
      <c r="G482" s="240" t="str">
        <f>VLOOKUP(F482,Slakteri!$C$9:$D$36,2)</f>
        <v>Bø</v>
      </c>
      <c r="H482" s="240">
        <f>+IF(I482=0,"",'Ark1'!Q1954)</f>
        <v>3</v>
      </c>
      <c r="I482" s="376">
        <f>+'Ark1'!R1954</f>
        <v>6</v>
      </c>
      <c r="J482" s="241">
        <f>+IF(I482=0,"",'Ark1'!AG1954)</f>
        <v>0.35377358490566024</v>
      </c>
      <c r="K482" s="241"/>
      <c r="L482" s="241">
        <f>+IF(I482=0,"",'Ark1'!AH1954)</f>
        <v>0.19972471136829684</v>
      </c>
      <c r="M482" s="241"/>
      <c r="N482" s="33">
        <f>+IF(I482=0,"",'Ark1'!U1954)</f>
        <v>11.85</v>
      </c>
      <c r="O482" s="33"/>
      <c r="P482" s="391">
        <f>+'Ark1'!AJ1954</f>
        <v>0</v>
      </c>
      <c r="Q482" s="391"/>
      <c r="R482" s="272" t="str">
        <f>+IF(P482=0,"",'Ark1'!AK1954)</f>
        <v/>
      </c>
      <c r="S482" s="354"/>
      <c r="T482" s="272" t="str">
        <f>+IF(P482=0,"",'Ark1'!AL1954)</f>
        <v/>
      </c>
      <c r="U482" s="33"/>
      <c r="V482" s="242">
        <f>+IF(I482=0,"",'Ark1'!T1954)</f>
        <v>3.1666666666666665</v>
      </c>
      <c r="W482" s="243">
        <f>+IF(I482=0,"",'Ark1'!W1954)</f>
        <v>0</v>
      </c>
      <c r="X482" s="243">
        <f>+IF(I482=0,"",'Ark1'!X1954)</f>
        <v>50</v>
      </c>
      <c r="Y482" s="243">
        <f>+IF(I482=0,"",'Ark1'!Y1954)</f>
        <v>0</v>
      </c>
      <c r="Z482" s="243">
        <f>+IF(I482=0,"",'Ark1'!Z1954)</f>
        <v>0</v>
      </c>
      <c r="AA482" s="241">
        <f>+IF(I482=0,"",'Ark1'!AA1954)</f>
        <v>6.1640760324101587</v>
      </c>
      <c r="AB482" s="242">
        <f>+IF(I482=0,"",'Ark1'!AC1954)</f>
        <v>0.68718427093627821</v>
      </c>
      <c r="AC482" s="243">
        <f>+IF(I482=0,"",'Ark1'!AE1954)</f>
        <v>-17.902717100065001</v>
      </c>
      <c r="AD482" s="241">
        <f t="shared" si="34"/>
        <v>5.9249999999999998</v>
      </c>
      <c r="AE482" s="241">
        <f t="shared" si="35"/>
        <v>2</v>
      </c>
      <c r="AF482" s="323"/>
      <c r="AJ482" s="28"/>
      <c r="AM482" s="29"/>
      <c r="AN482" s="29"/>
      <c r="AO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</row>
    <row r="483" spans="1:72" s="30" customFormat="1">
      <c r="A483" s="323"/>
      <c r="B483" s="323">
        <f>+'Ark1'!C1955</f>
        <v>2023</v>
      </c>
      <c r="C483" s="240">
        <f>+'Ark1'!L1955</f>
        <v>2</v>
      </c>
      <c r="D483" s="240" t="str">
        <f>VLOOKUP(C483,Klasse!$C$10:$D$26,2)</f>
        <v>P</v>
      </c>
      <c r="E483" s="240">
        <f>+'Ark1'!H1955</f>
        <v>1</v>
      </c>
      <c r="F483" s="240">
        <f>+'Ark1'!J1955</f>
        <v>643</v>
      </c>
      <c r="G483" s="240" t="str">
        <f>VLOOKUP(F483,Slakteri!$C$9:$D$36,2)</f>
        <v>Bjerka</v>
      </c>
      <c r="H483" s="240">
        <f>+IF(I483=0,"",'Ark1'!Q1955)</f>
        <v>112</v>
      </c>
      <c r="I483" s="376">
        <f>+'Ark1'!R1955</f>
        <v>281</v>
      </c>
      <c r="J483" s="241">
        <f>+IF(I483=0,"",'Ark1'!AG1955)</f>
        <v>0.52496870738132173</v>
      </c>
      <c r="K483" s="241"/>
      <c r="L483" s="241">
        <f>+IF(I483=0,"",'Ark1'!AH1955)</f>
        <v>0.29160127180963857</v>
      </c>
      <c r="M483" s="241"/>
      <c r="N483" s="33">
        <f>+IF(I483=0,"",'Ark1'!U1955)</f>
        <v>10.384697508896812</v>
      </c>
      <c r="O483" s="33"/>
      <c r="P483" s="391">
        <f>+'Ark1'!AJ1955</f>
        <v>0</v>
      </c>
      <c r="Q483" s="391"/>
      <c r="R483" s="272" t="str">
        <f>+IF(P483=0,"",'Ark1'!AK1955)</f>
        <v/>
      </c>
      <c r="S483" s="354"/>
      <c r="T483" s="272" t="str">
        <f>+IF(P483=0,"",'Ark1'!AL1955)</f>
        <v/>
      </c>
      <c r="U483" s="33"/>
      <c r="V483" s="242">
        <f>+IF(I483=0,"",'Ark1'!T1955)</f>
        <v>3.3416370106761568</v>
      </c>
      <c r="W483" s="243">
        <f>+IF(I483=0,"",'Ark1'!W1955)</f>
        <v>0.35587188612099646</v>
      </c>
      <c r="X483" s="243">
        <f>+IF(I483=0,"",'Ark1'!X1955)</f>
        <v>16.014234875444846</v>
      </c>
      <c r="Y483" s="243">
        <f>+IF(I483=0,"",'Ark1'!Y1955)</f>
        <v>2.4911032028469751</v>
      </c>
      <c r="Z483" s="243">
        <f>+IF(I483=0,"",'Ark1'!Z1955)</f>
        <v>0</v>
      </c>
      <c r="AA483" s="241">
        <f>+IF(I483=0,"",'Ark1'!AA1955)</f>
        <v>5.4409100790741052</v>
      </c>
      <c r="AB483" s="242">
        <f>+IF(I483=0,"",'Ark1'!AC1955)</f>
        <v>1.0790843076293186</v>
      </c>
      <c r="AC483" s="243">
        <f>+IF(I483=0,"",'Ark1'!AE1955)</f>
        <v>47.385473154838486</v>
      </c>
      <c r="AD483" s="241">
        <f t="shared" si="34"/>
        <v>5.1923487544484059</v>
      </c>
      <c r="AE483" s="241">
        <f t="shared" si="35"/>
        <v>2.5089285714285716</v>
      </c>
      <c r="AF483" s="323"/>
      <c r="AJ483" s="28"/>
      <c r="AM483" s="29"/>
      <c r="AN483" s="29"/>
      <c r="AO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</row>
    <row r="484" spans="1:72" s="30" customFormat="1">
      <c r="A484" s="323"/>
      <c r="B484" s="323">
        <f>+'Ark1'!C1956</f>
        <v>2023</v>
      </c>
      <c r="C484" s="240">
        <f>+'Ark1'!L1956</f>
        <v>2</v>
      </c>
      <c r="D484" s="240" t="str">
        <f>VLOOKUP(C484,Klasse!$C$10:$D$26,2)</f>
        <v>P</v>
      </c>
      <c r="E484" s="240">
        <f>+'Ark1'!H1956</f>
        <v>2</v>
      </c>
      <c r="F484" s="240">
        <f>+'Ark1'!J1956</f>
        <v>704</v>
      </c>
      <c r="G484" s="240" t="str">
        <f>VLOOKUP(F484,Slakteri!$C$9:$D$36,2)</f>
        <v>Øre Vilt</v>
      </c>
      <c r="H484" s="240" t="str">
        <f>+IF(I484=0,"",'Ark1'!Q1956)</f>
        <v/>
      </c>
      <c r="I484" s="376">
        <f>+'Ark1'!R1956</f>
        <v>0</v>
      </c>
      <c r="J484" s="241" t="str">
        <f>+IF(I484=0,"",'Ark1'!AG1956)</f>
        <v/>
      </c>
      <c r="K484" s="241"/>
      <c r="L484" s="241" t="str">
        <f>+IF(I484=0,"",'Ark1'!AH1956)</f>
        <v/>
      </c>
      <c r="M484" s="241"/>
      <c r="N484" s="33" t="str">
        <f>+IF(I484=0,"",'Ark1'!U1956)</f>
        <v/>
      </c>
      <c r="O484" s="33"/>
      <c r="P484" s="391">
        <f>+'Ark1'!AJ1956</f>
        <v>0</v>
      </c>
      <c r="Q484" s="391"/>
      <c r="R484" s="272" t="str">
        <f>+IF(P484=0,"",'Ark1'!AK1956)</f>
        <v/>
      </c>
      <c r="S484" s="354"/>
      <c r="T484" s="272" t="str">
        <f>+IF(P484=0,"",'Ark1'!AL1956)</f>
        <v/>
      </c>
      <c r="U484" s="33"/>
      <c r="V484" s="242" t="str">
        <f>+IF(I484=0,"",'Ark1'!T1956)</f>
        <v/>
      </c>
      <c r="W484" s="243" t="str">
        <f>+IF(I484=0,"",'Ark1'!W1956)</f>
        <v/>
      </c>
      <c r="X484" s="243" t="str">
        <f>+IF(I484=0,"",'Ark1'!X1956)</f>
        <v/>
      </c>
      <c r="Y484" s="243" t="str">
        <f>+IF(I484=0,"",'Ark1'!Y1956)</f>
        <v/>
      </c>
      <c r="Z484" s="243" t="str">
        <f>+IF(I484=0,"",'Ark1'!Z1956)</f>
        <v/>
      </c>
      <c r="AA484" s="241" t="str">
        <f>+IF(I484=0,"",'Ark1'!AA1956)</f>
        <v/>
      </c>
      <c r="AB484" s="242" t="str">
        <f>+IF(I484=0,"",'Ark1'!AC1956)</f>
        <v/>
      </c>
      <c r="AC484" s="243" t="str">
        <f>+IF(I484=0,"",'Ark1'!AE1956)</f>
        <v/>
      </c>
      <c r="AD484" s="241" t="str">
        <f t="shared" si="34"/>
        <v/>
      </c>
      <c r="AE484" s="241" t="str">
        <f t="shared" si="35"/>
        <v/>
      </c>
      <c r="AF484" s="323"/>
      <c r="AJ484" s="28"/>
      <c r="AM484" s="29"/>
      <c r="AN484" s="29"/>
      <c r="AO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</row>
    <row r="485" spans="1:72" s="30" customFormat="1">
      <c r="A485" s="323"/>
      <c r="B485" s="323">
        <f>+'Ark1'!C1957</f>
        <v>2023</v>
      </c>
      <c r="C485" s="240">
        <f>+'Ark1'!L1957</f>
        <v>2</v>
      </c>
      <c r="D485" s="240" t="str">
        <f>VLOOKUP(C485,Klasse!$C$10:$D$26,2)</f>
        <v>P</v>
      </c>
      <c r="E485" s="240">
        <f>+'Ark1'!H1957</f>
        <v>1</v>
      </c>
      <c r="F485" s="240">
        <f>+'Ark1'!J1957</f>
        <v>802</v>
      </c>
      <c r="G485" s="240" t="str">
        <f>VLOOKUP(F485,Slakteri!$C$9:$D$36,2)</f>
        <v>Karasjok</v>
      </c>
      <c r="H485" s="240">
        <f>+IF(I485=0,"",'Ark1'!Q1957)</f>
        <v>17</v>
      </c>
      <c r="I485" s="376">
        <f>+'Ark1'!R1957</f>
        <v>34</v>
      </c>
      <c r="J485" s="241">
        <f>+IF(I485=0,"",'Ark1'!AG1957)</f>
        <v>0.31651461552783478</v>
      </c>
      <c r="K485" s="241"/>
      <c r="L485" s="241">
        <f>+IF(I485=0,"",'Ark1'!AH1957)</f>
        <v>0.18492516450973437</v>
      </c>
      <c r="M485" s="241"/>
      <c r="N485" s="33">
        <f>+IF(I485=0,"",'Ark1'!U1957)</f>
        <v>12.035294117647055</v>
      </c>
      <c r="O485" s="33"/>
      <c r="P485" s="391">
        <f>+'Ark1'!AJ1957</f>
        <v>34</v>
      </c>
      <c r="Q485" s="391"/>
      <c r="R485" s="272">
        <f>+IF(P485=0,"",'Ark1'!AK1957)</f>
        <v>94.952941176470631</v>
      </c>
      <c r="S485" s="354"/>
      <c r="T485" s="272">
        <f>+IF(P485=0,"",'Ark1'!AL1957)</f>
        <v>12.868415516695416</v>
      </c>
      <c r="U485" s="33"/>
      <c r="V485" s="242">
        <f>+IF(I485=0,"",'Ark1'!T1957)</f>
        <v>2.7647058823529407</v>
      </c>
      <c r="W485" s="243">
        <f>+IF(I485=0,"",'Ark1'!W1957)</f>
        <v>0</v>
      </c>
      <c r="X485" s="243">
        <f>+IF(I485=0,"",'Ark1'!X1957)</f>
        <v>23.52941176470588</v>
      </c>
      <c r="Y485" s="243">
        <f>+IF(I485=0,"",'Ark1'!Y1957)</f>
        <v>8.8235294117647047</v>
      </c>
      <c r="Z485" s="243">
        <f>+IF(I485=0,"",'Ark1'!Z1957)</f>
        <v>0</v>
      </c>
      <c r="AA485" s="241">
        <f>+IF(I485=0,"",'Ark1'!AA1957)</f>
        <v>6.3286873628758356</v>
      </c>
      <c r="AB485" s="242">
        <f>+IF(I485=0,"",'Ark1'!AC1957)</f>
        <v>1.0306714981138374</v>
      </c>
      <c r="AC485" s="243">
        <f>+IF(I485=0,"",'Ark1'!AE1957)</f>
        <v>25.829025638477169</v>
      </c>
      <c r="AD485" s="241">
        <f t="shared" si="34"/>
        <v>6.0176470588235276</v>
      </c>
      <c r="AE485" s="241">
        <f t="shared" si="35"/>
        <v>2</v>
      </c>
      <c r="AF485" s="323"/>
      <c r="AJ485" s="28"/>
      <c r="AM485" s="29"/>
      <c r="AN485" s="29"/>
      <c r="AO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</row>
    <row r="486" spans="1:72" ht="19.8">
      <c r="A486" s="323"/>
      <c r="B486" s="323"/>
      <c r="C486" s="323"/>
      <c r="D486" s="323"/>
      <c r="E486" s="323"/>
      <c r="F486" s="323"/>
      <c r="G486" s="323"/>
      <c r="H486" s="323"/>
      <c r="I486" s="377"/>
      <c r="J486" s="351"/>
      <c r="K486" s="351"/>
      <c r="L486" s="351"/>
      <c r="M486" s="351"/>
      <c r="N486" s="323"/>
      <c r="O486" s="323"/>
      <c r="P486" s="377"/>
      <c r="Q486" s="377"/>
      <c r="R486" s="354"/>
      <c r="S486" s="354"/>
      <c r="T486" s="354"/>
      <c r="U486" s="323"/>
      <c r="V486" s="323"/>
      <c r="W486" s="352"/>
      <c r="X486" s="352"/>
      <c r="Y486" s="352"/>
      <c r="Z486" s="352"/>
      <c r="AA486" s="352"/>
      <c r="AB486" s="323"/>
      <c r="AC486" s="352"/>
      <c r="AD486" s="353"/>
      <c r="AE486" s="354"/>
      <c r="AF486" s="323"/>
      <c r="AG486" s="224"/>
      <c r="AI486" s="30"/>
      <c r="AJ486" s="28"/>
      <c r="AK486" s="225"/>
      <c r="AL486" s="29"/>
      <c r="AP486" s="29"/>
      <c r="BH486" s="236"/>
    </row>
    <row r="487" spans="1:72" ht="19.8">
      <c r="A487" s="323"/>
      <c r="B487" s="323" t="s">
        <v>659</v>
      </c>
      <c r="C487" s="323"/>
      <c r="D487" s="266" t="str">
        <f>+D489</f>
        <v>P+</v>
      </c>
      <c r="E487" s="323"/>
      <c r="F487" s="323"/>
      <c r="G487" s="323"/>
      <c r="H487" s="323"/>
      <c r="I487" s="363">
        <f>SUM(I489:I511)</f>
        <v>8561</v>
      </c>
      <c r="J487" s="355"/>
      <c r="K487" s="355"/>
      <c r="L487" s="355"/>
      <c r="M487" s="355"/>
      <c r="N487" s="269" t="e">
        <f>+Klasse!M129</f>
        <v>#REF!</v>
      </c>
      <c r="O487" s="323"/>
      <c r="P487" s="529"/>
      <c r="Q487" s="529"/>
      <c r="R487" s="354"/>
      <c r="S487" s="354"/>
      <c r="T487" s="354"/>
      <c r="U487" s="323"/>
      <c r="V487" s="356"/>
      <c r="W487" s="352"/>
      <c r="X487" s="352"/>
      <c r="Y487" s="352"/>
      <c r="Z487" s="352"/>
      <c r="AA487" s="352"/>
      <c r="AB487" s="323"/>
      <c r="AC487" s="352"/>
      <c r="AD487" s="352"/>
      <c r="AE487" s="352"/>
      <c r="AF487" s="352"/>
      <c r="AG487" s="224"/>
      <c r="AI487" s="30"/>
      <c r="AJ487" s="28"/>
      <c r="AK487" s="225"/>
      <c r="AL487" s="29"/>
      <c r="AP487" s="29"/>
      <c r="BH487" s="236"/>
    </row>
    <row r="488" spans="1:72" ht="19.8">
      <c r="A488" s="662"/>
      <c r="B488" s="662"/>
      <c r="C488" s="663"/>
      <c r="D488" s="662"/>
      <c r="E488" s="662"/>
      <c r="F488" s="662"/>
      <c r="G488" s="323"/>
      <c r="H488" s="357"/>
      <c r="I488" s="377"/>
      <c r="J488" s="351"/>
      <c r="K488" s="351"/>
      <c r="L488" s="351"/>
      <c r="M488" s="351"/>
      <c r="N488" s="351"/>
      <c r="O488" s="351"/>
      <c r="P488" s="377"/>
      <c r="Q488" s="377"/>
      <c r="R488" s="354"/>
      <c r="S488" s="354"/>
      <c r="T488" s="354"/>
      <c r="U488" s="351"/>
      <c r="V488" s="357"/>
      <c r="W488" s="352"/>
      <c r="X488" s="352"/>
      <c r="Y488" s="352"/>
      <c r="Z488" s="352"/>
      <c r="AA488" s="353"/>
      <c r="AB488" s="323"/>
      <c r="AC488" s="353"/>
      <c r="AD488" s="353"/>
      <c r="AE488" s="354"/>
      <c r="AF488" s="323"/>
      <c r="AG488" s="224"/>
      <c r="AI488" s="30"/>
      <c r="AJ488" s="28"/>
      <c r="AK488" s="225"/>
      <c r="AL488" s="29"/>
      <c r="AP488" s="29"/>
      <c r="BH488" s="236"/>
    </row>
    <row r="489" spans="1:72" s="30" customFormat="1">
      <c r="A489" s="323"/>
      <c r="B489" s="323">
        <f>+'Ark1'!C1958</f>
        <v>2023</v>
      </c>
      <c r="C489" s="240">
        <f>+'Ark1'!L1958</f>
        <v>3</v>
      </c>
      <c r="D489" s="240" t="str">
        <f>VLOOKUP(C489,Klasse!$C$10:$D$26,2)</f>
        <v>P+</v>
      </c>
      <c r="E489" s="240">
        <f>+'Ark1'!H1958</f>
        <v>1</v>
      </c>
      <c r="F489" s="240">
        <f>+'Ark1'!J1958</f>
        <v>103</v>
      </c>
      <c r="G489" s="240" t="str">
        <f>VLOOKUP(F489,Slakteri!$C$9:$D$36,2)</f>
        <v>Rudshøgda</v>
      </c>
      <c r="H489" s="240">
        <f>+IF(I489=0,"",'Ark1'!Q1958)</f>
        <v>66</v>
      </c>
      <c r="I489" s="376">
        <f>+'Ark1'!R1958</f>
        <v>109</v>
      </c>
      <c r="J489" s="241">
        <f>+IF(I489=0,"",'Ark1'!AG1958)</f>
        <v>0.26080922642547794</v>
      </c>
      <c r="K489" s="241"/>
      <c r="L489" s="241">
        <f>+IF(I489=0,"",'Ark1'!AH1958)</f>
        <v>0.20249403864237608</v>
      </c>
      <c r="M489" s="241"/>
      <c r="N489" s="33">
        <f>+IF(I489=0,"",'Ark1'!U1958)</f>
        <v>16.27889908256882</v>
      </c>
      <c r="O489" s="323"/>
      <c r="P489" s="391">
        <f>+'Ark1'!AJ1958</f>
        <v>0</v>
      </c>
      <c r="Q489" s="391"/>
      <c r="R489" s="272" t="str">
        <f>+IF(P489=0,"",'Ark1'!AK1958)</f>
        <v/>
      </c>
      <c r="S489" s="354"/>
      <c r="T489" s="272" t="str">
        <f>+IF(P489=0,"",'Ark1'!AL1958)</f>
        <v/>
      </c>
      <c r="U489" s="33"/>
      <c r="V489" s="242">
        <f>+IF(I489=0,"",'Ark1'!T1958)</f>
        <v>3.8073394495412849</v>
      </c>
      <c r="W489" s="243">
        <f>+IF(I489=0,"",'Ark1'!W1958)</f>
        <v>0</v>
      </c>
      <c r="X489" s="243">
        <f>+IF(I489=0,"",'Ark1'!X1958)</f>
        <v>48.623853211009198</v>
      </c>
      <c r="Y489" s="243">
        <f>+IF(I489=0,"",'Ark1'!Y1958)</f>
        <v>22.01834862385321</v>
      </c>
      <c r="Z489" s="243">
        <f>+IF(I489=0,"",'Ark1'!Z1958)</f>
        <v>0</v>
      </c>
      <c r="AA489" s="241">
        <f>+IF(I489=0,"",'Ark1'!AA1958)</f>
        <v>6.9728973798951932</v>
      </c>
      <c r="AB489" s="242">
        <f>+IF(I489=0,"",'Ark1'!AC1958)</f>
        <v>1.2669189978681863</v>
      </c>
      <c r="AC489" s="243">
        <f>+IF(I489=0,"",'Ark1'!AE1958)</f>
        <v>50.986444842723429</v>
      </c>
      <c r="AD489" s="241">
        <f t="shared" ref="AD489:AD513" si="36">IF(I489=0,"",N489/C489)</f>
        <v>5.4262996941896064</v>
      </c>
      <c r="AE489" s="241">
        <f t="shared" ref="AE489:AE513" si="37">IF(I489=0,"",I489/H489)</f>
        <v>1.6515151515151516</v>
      </c>
      <c r="AF489" s="323"/>
      <c r="AJ489" s="28"/>
      <c r="AM489" s="29"/>
      <c r="AN489" s="29"/>
      <c r="AO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</row>
    <row r="490" spans="1:72" s="30" customFormat="1">
      <c r="A490" s="323"/>
      <c r="B490" s="323">
        <f>+'Ark1'!C1959</f>
        <v>2023</v>
      </c>
      <c r="C490" s="240">
        <f>+'Ark1'!L1959</f>
        <v>3</v>
      </c>
      <c r="D490" s="240" t="str">
        <f>VLOOKUP(C490,Klasse!$C$10:$D$26,2)</f>
        <v>P+</v>
      </c>
      <c r="E490" s="240">
        <f>+'Ark1'!H1959</f>
        <v>2</v>
      </c>
      <c r="F490" s="240">
        <f>+'Ark1'!J1959</f>
        <v>106</v>
      </c>
      <c r="G490" s="240" t="str">
        <f>VLOOKUP(F490,Slakteri!$C$9:$D$36,2)</f>
        <v>Furuseth</v>
      </c>
      <c r="H490" s="240">
        <f>+IF(I490=0,"",'Ark1'!Q1959)</f>
        <v>145</v>
      </c>
      <c r="I490" s="376">
        <f>+'Ark1'!R1959</f>
        <v>420</v>
      </c>
      <c r="J490" s="241">
        <f>+IF(I490=0,"",'Ark1'!AG1959)</f>
        <v>1.0474076660265843</v>
      </c>
      <c r="K490" s="241"/>
      <c r="L490" s="241">
        <f>+IF(I490=0,"",'Ark1'!AH1959)</f>
        <v>0.71271588744090064</v>
      </c>
      <c r="M490" s="241"/>
      <c r="N490" s="33">
        <f>+IF(I490=0,"",'Ark1'!U1959)</f>
        <v>14.210952380952396</v>
      </c>
      <c r="O490" s="323"/>
      <c r="P490" s="391">
        <f>+'Ark1'!AJ1959</f>
        <v>92</v>
      </c>
      <c r="Q490" s="391"/>
      <c r="R490" s="272">
        <f>+IF(P490=0,"",'Ark1'!AK1959)</f>
        <v>103.29239130434787</v>
      </c>
      <c r="S490" s="354"/>
      <c r="T490" s="272">
        <f>+IF(P490=0,"",'Ark1'!AL1959)</f>
        <v>13.327589880298492</v>
      </c>
      <c r="U490" s="33"/>
      <c r="V490" s="242">
        <f>+IF(I490=0,"",'Ark1'!T1959)</f>
        <v>4.0952380952380949</v>
      </c>
      <c r="W490" s="243">
        <f>+IF(I490=0,"",'Ark1'!W1959)</f>
        <v>0</v>
      </c>
      <c r="X490" s="243">
        <f>+IF(I490=0,"",'Ark1'!X1959)</f>
        <v>32.857142857142847</v>
      </c>
      <c r="Y490" s="243">
        <f>+IF(I490=0,"",'Ark1'!Y1959)</f>
        <v>10.476190476190476</v>
      </c>
      <c r="Z490" s="243">
        <f>+IF(I490=0,"",'Ark1'!Z1959)</f>
        <v>0</v>
      </c>
      <c r="AA490" s="241">
        <f>+IF(I490=0,"",'Ark1'!AA1959)</f>
        <v>5.9491955476685163</v>
      </c>
      <c r="AB490" s="242">
        <f>+IF(I490=0,"",'Ark1'!AC1959)</f>
        <v>1.3906066475004943</v>
      </c>
      <c r="AC490" s="243">
        <f>+IF(I490=0,"",'Ark1'!AE1959)</f>
        <v>14.22477162871788</v>
      </c>
      <c r="AD490" s="241">
        <f t="shared" si="36"/>
        <v>4.7369841269841322</v>
      </c>
      <c r="AE490" s="241">
        <f t="shared" si="37"/>
        <v>2.896551724137931</v>
      </c>
      <c r="AF490" s="323"/>
      <c r="AJ490" s="28"/>
      <c r="AM490" s="29"/>
      <c r="AN490" s="29"/>
      <c r="AO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</row>
    <row r="491" spans="1:72" s="30" customFormat="1">
      <c r="A491" s="323"/>
      <c r="B491" s="323">
        <f>+'Ark1'!C1960</f>
        <v>2023</v>
      </c>
      <c r="C491" s="240">
        <f>+'Ark1'!L1960</f>
        <v>3</v>
      </c>
      <c r="D491" s="240" t="str">
        <f>VLOOKUP(C491,Klasse!$C$10:$D$26,2)</f>
        <v>P+</v>
      </c>
      <c r="E491" s="240">
        <f>+'Ark1'!H1960</f>
        <v>1</v>
      </c>
      <c r="F491" s="240">
        <f>+'Ark1'!J1960</f>
        <v>110</v>
      </c>
      <c r="G491" s="240" t="str">
        <f>VLOOKUP(F491,Slakteri!$C$9:$D$36,2)</f>
        <v>Gol</v>
      </c>
      <c r="H491" s="240">
        <f>+IF(I491=0,"",'Ark1'!Q1960)</f>
        <v>361</v>
      </c>
      <c r="I491" s="376">
        <f>+'Ark1'!R1960</f>
        <v>731</v>
      </c>
      <c r="J491" s="241">
        <f>+IF(I491=0,"",'Ark1'!AG1960)</f>
        <v>0.64890104037211926</v>
      </c>
      <c r="K491" s="241"/>
      <c r="L491" s="241">
        <f>+IF(I491=0,"",'Ark1'!AH1960)</f>
        <v>0.53343519731045308</v>
      </c>
      <c r="M491" s="241"/>
      <c r="N491" s="33">
        <f>+IF(I491=0,"",'Ark1'!U1960)</f>
        <v>17.288645690834461</v>
      </c>
      <c r="O491" s="323"/>
      <c r="P491" s="391">
        <f>+'Ark1'!AJ1960</f>
        <v>610</v>
      </c>
      <c r="Q491" s="391"/>
      <c r="R491" s="272">
        <f>+IF(P491=0,"",'Ark1'!AK1960)</f>
        <v>102.77081967213113</v>
      </c>
      <c r="S491" s="354"/>
      <c r="T491" s="272">
        <f>+IF(P491=0,"",'Ark1'!AL1960)</f>
        <v>15.028724465180019</v>
      </c>
      <c r="U491" s="33"/>
      <c r="V491" s="242">
        <f>+IF(I491=0,"",'Ark1'!T1960)</f>
        <v>3.532147742818057</v>
      </c>
      <c r="W491" s="243">
        <f>+IF(I491=0,"",'Ark1'!W1960)</f>
        <v>0</v>
      </c>
      <c r="X491" s="243">
        <f>+IF(I491=0,"",'Ark1'!X1960)</f>
        <v>53.488372093023266</v>
      </c>
      <c r="Y491" s="243">
        <f>+IF(I491=0,"",'Ark1'!Y1960)</f>
        <v>28.454172366621059</v>
      </c>
      <c r="Z491" s="243">
        <f>+IF(I491=0,"",'Ark1'!Z1960)</f>
        <v>0</v>
      </c>
      <c r="AA491" s="241">
        <f>+IF(I491=0,"",'Ark1'!AA1960)</f>
        <v>7.5293239558992449</v>
      </c>
      <c r="AB491" s="242">
        <f>+IF(I491=0,"",'Ark1'!AC1960)</f>
        <v>1.2607917344262316</v>
      </c>
      <c r="AC491" s="243">
        <f>+IF(I491=0,"",'Ark1'!AE1960)</f>
        <v>29.846120193666824</v>
      </c>
      <c r="AD491" s="241">
        <f t="shared" si="36"/>
        <v>5.7628818969448199</v>
      </c>
      <c r="AE491" s="241">
        <f t="shared" si="37"/>
        <v>2.0249307479224377</v>
      </c>
      <c r="AF491" s="323"/>
      <c r="AJ491" s="28"/>
      <c r="AM491" s="29"/>
      <c r="AN491" s="29"/>
      <c r="AO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</row>
    <row r="492" spans="1:72" s="30" customFormat="1">
      <c r="A492" s="323"/>
      <c r="B492" s="323">
        <f>+'Ark1'!C1961</f>
        <v>2023</v>
      </c>
      <c r="C492" s="240">
        <f>+'Ark1'!L1961</f>
        <v>3</v>
      </c>
      <c r="D492" s="240" t="str">
        <f>VLOOKUP(C492,Klasse!$C$10:$D$26,2)</f>
        <v>P+</v>
      </c>
      <c r="E492" s="240">
        <f>+'Ark1'!H1961</f>
        <v>1</v>
      </c>
      <c r="F492" s="240">
        <f>+'Ark1'!J1961</f>
        <v>111</v>
      </c>
      <c r="G492" s="240" t="str">
        <f>VLOOKUP(F492,Slakteri!$C$9:$D$36,2)</f>
        <v>Forus</v>
      </c>
      <c r="H492" s="240">
        <f>+IF(I492=0,"",'Ark1'!Q1961)</f>
        <v>218</v>
      </c>
      <c r="I492" s="376">
        <f>+'Ark1'!R1961</f>
        <v>360</v>
      </c>
      <c r="J492" s="241">
        <f>+IF(I492=0,"",'Ark1'!AG1961)</f>
        <v>0.29528527838839846</v>
      </c>
      <c r="K492" s="241"/>
      <c r="L492" s="241">
        <f>+IF(I492=0,"",'Ark1'!AH1961)</f>
        <v>0.22081688854678652</v>
      </c>
      <c r="M492" s="241"/>
      <c r="N492" s="33">
        <f>+IF(I492=0,"",'Ark1'!U1961)</f>
        <v>15.872499999999995</v>
      </c>
      <c r="O492" s="323"/>
      <c r="P492" s="391">
        <f>+'Ark1'!AJ1961</f>
        <v>276</v>
      </c>
      <c r="Q492" s="391"/>
      <c r="R492" s="272">
        <f>+IF(P492=0,"",'Ark1'!AK1961)</f>
        <v>103.06231884057971</v>
      </c>
      <c r="S492" s="354"/>
      <c r="T492" s="272">
        <f>+IF(P492=0,"",'Ark1'!AL1961)</f>
        <v>14.101777468870738</v>
      </c>
      <c r="U492" s="33"/>
      <c r="V492" s="242">
        <f>+IF(I492=0,"",'Ark1'!T1961)</f>
        <v>3.3888888888888888</v>
      </c>
      <c r="W492" s="243">
        <f>+IF(I492=0,"",'Ark1'!W1961)</f>
        <v>0</v>
      </c>
      <c r="X492" s="243">
        <f>+IF(I492=0,"",'Ark1'!X1961)</f>
        <v>52.5</v>
      </c>
      <c r="Y492" s="243">
        <f>+IF(I492=0,"",'Ark1'!Y1961)</f>
        <v>16.944444444444443</v>
      </c>
      <c r="Z492" s="243">
        <f>+IF(I492=0,"",'Ark1'!Z1961)</f>
        <v>0</v>
      </c>
      <c r="AA492" s="241">
        <f>+IF(I492=0,"",'Ark1'!AA1961)</f>
        <v>6.8270169486142995</v>
      </c>
      <c r="AB492" s="242">
        <f>+IF(I492=0,"",'Ark1'!AC1961)</f>
        <v>1.087243655043385</v>
      </c>
      <c r="AC492" s="243">
        <f>+IF(I492=0,"",'Ark1'!AE1961)</f>
        <v>34.041913212816119</v>
      </c>
      <c r="AD492" s="241">
        <f t="shared" si="36"/>
        <v>5.2908333333333317</v>
      </c>
      <c r="AE492" s="241">
        <f t="shared" si="37"/>
        <v>1.6513761467889909</v>
      </c>
      <c r="AF492" s="323"/>
      <c r="AJ492" s="28"/>
      <c r="AM492" s="29"/>
      <c r="AN492" s="29"/>
      <c r="AO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</row>
    <row r="493" spans="1:72" s="30" customFormat="1">
      <c r="A493" s="323"/>
      <c r="B493" s="323">
        <f>+'Ark1'!C1962</f>
        <v>2023</v>
      </c>
      <c r="C493" s="240">
        <f>+'Ark1'!L1962</f>
        <v>3</v>
      </c>
      <c r="D493" s="240" t="str">
        <f>VLOOKUP(C493,Klasse!$C$10:$D$26,2)</f>
        <v>P+</v>
      </c>
      <c r="E493" s="240">
        <f>+'Ark1'!H1962</f>
        <v>1</v>
      </c>
      <c r="F493" s="240">
        <f>+'Ark1'!J1962</f>
        <v>116</v>
      </c>
      <c r="G493" s="240" t="str">
        <f>VLOOKUP(F493,Slakteri!$C$9:$D$36,2)</f>
        <v>Sandeid</v>
      </c>
      <c r="H493" s="240">
        <f>+IF(I493=0,"",'Ark1'!Q1962)</f>
        <v>219</v>
      </c>
      <c r="I493" s="376">
        <f>+'Ark1'!R1962</f>
        <v>416</v>
      </c>
      <c r="J493" s="241">
        <f>+IF(I493=0,"",'Ark1'!AG1962)</f>
        <v>0.49311885824018198</v>
      </c>
      <c r="K493" s="241"/>
      <c r="L493" s="241">
        <f>+IF(I493=0,"",'Ark1'!AH1962)</f>
        <v>0.2986222643714066</v>
      </c>
      <c r="M493" s="241"/>
      <c r="N493" s="33">
        <f>+IF(I493=0,"",'Ark1'!U1962)</f>
        <v>11.966346153846152</v>
      </c>
      <c r="O493" s="323"/>
      <c r="P493" s="391">
        <f>+'Ark1'!AJ1962</f>
        <v>0</v>
      </c>
      <c r="Q493" s="391"/>
      <c r="R493" s="272" t="str">
        <f>+IF(P493=0,"",'Ark1'!AK1962)</f>
        <v/>
      </c>
      <c r="S493" s="354"/>
      <c r="T493" s="272" t="str">
        <f>+IF(P493=0,"",'Ark1'!AL1962)</f>
        <v/>
      </c>
      <c r="U493" s="33"/>
      <c r="V493" s="242">
        <f>+IF(I493=0,"",'Ark1'!T1962)</f>
        <v>3.0817307692307701</v>
      </c>
      <c r="W493" s="243">
        <f>+IF(I493=0,"",'Ark1'!W1962)</f>
        <v>0</v>
      </c>
      <c r="X493" s="243">
        <f>+IF(I493=0,"",'Ark1'!X1962)</f>
        <v>22.59615384615384</v>
      </c>
      <c r="Y493" s="243">
        <f>+IF(I493=0,"",'Ark1'!Y1962)</f>
        <v>4.5673076923076943</v>
      </c>
      <c r="Z493" s="243">
        <f>+IF(I493=0,"",'Ark1'!Z1962)</f>
        <v>0</v>
      </c>
      <c r="AA493" s="241">
        <f>+IF(I493=0,"",'Ark1'!AA1962)</f>
        <v>5.5886063794825445</v>
      </c>
      <c r="AB493" s="242">
        <f>+IF(I493=0,"",'Ark1'!AC1962)</f>
        <v>1.0391624237333688</v>
      </c>
      <c r="AC493" s="243">
        <f>+IF(I493=0,"",'Ark1'!AE1962)</f>
        <v>28.111351709997503</v>
      </c>
      <c r="AD493" s="241">
        <f t="shared" si="36"/>
        <v>3.9887820512820507</v>
      </c>
      <c r="AE493" s="241">
        <f t="shared" si="37"/>
        <v>1.8995433789954337</v>
      </c>
      <c r="AF493" s="323"/>
      <c r="AJ493" s="28"/>
      <c r="AM493" s="29"/>
      <c r="AN493" s="29"/>
      <c r="AO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</row>
    <row r="494" spans="1:72" s="30" customFormat="1">
      <c r="A494" s="323"/>
      <c r="B494" s="323">
        <f>+'Ark1'!C1963</f>
        <v>2023</v>
      </c>
      <c r="C494" s="240">
        <f>+'Ark1'!L1963</f>
        <v>3</v>
      </c>
      <c r="D494" s="240" t="str">
        <f>VLOOKUP(C494,Klasse!$C$10:$D$26,2)</f>
        <v>P+</v>
      </c>
      <c r="E494" s="240">
        <f>+'Ark1'!H1963</f>
        <v>2</v>
      </c>
      <c r="F494" s="240">
        <f>+'Ark1'!J1963</f>
        <v>117</v>
      </c>
      <c r="G494" s="240" t="str">
        <f>VLOOKUP(F494,Slakteri!$C$9:$D$36,2)</f>
        <v>Jæren</v>
      </c>
      <c r="H494" s="240">
        <f>+IF(I494=0,"",'Ark1'!Q1963)</f>
        <v>148</v>
      </c>
      <c r="I494" s="376">
        <f>+'Ark1'!R1963</f>
        <v>308</v>
      </c>
      <c r="J494" s="241">
        <f>+IF(I494=0,"",'Ark1'!AG1963)</f>
        <v>0.51164490514635041</v>
      </c>
      <c r="K494" s="241"/>
      <c r="L494" s="241">
        <f>+IF(I494=0,"",'Ark1'!AH1963)</f>
        <v>0.31519121292433472</v>
      </c>
      <c r="M494" s="241"/>
      <c r="N494" s="33">
        <f>+IF(I494=0,"",'Ark1'!U1963)</f>
        <v>12.52240259740258</v>
      </c>
      <c r="O494" s="323"/>
      <c r="P494" s="391">
        <f>+'Ark1'!AJ1963</f>
        <v>308</v>
      </c>
      <c r="Q494" s="391"/>
      <c r="R494" s="272">
        <f>+IF(P494=0,"",'Ark1'!AK1963)</f>
        <v>94.986363636363677</v>
      </c>
      <c r="S494" s="354"/>
      <c r="T494" s="272">
        <f>+IF(P494=0,"",'Ark1'!AL1963)</f>
        <v>13.478762048672584</v>
      </c>
      <c r="U494" s="33"/>
      <c r="V494" s="242">
        <f>+IF(I494=0,"",'Ark1'!T1963)</f>
        <v>2.5844155844155838</v>
      </c>
      <c r="W494" s="243">
        <f>+IF(I494=0,"",'Ark1'!W1963)</f>
        <v>0</v>
      </c>
      <c r="X494" s="243">
        <f>+IF(I494=0,"",'Ark1'!X1963)</f>
        <v>27.272727272727277</v>
      </c>
      <c r="Y494" s="243">
        <f>+IF(I494=0,"",'Ark1'!Y1963)</f>
        <v>9.0909090909090917</v>
      </c>
      <c r="Z494" s="243">
        <f>+IF(I494=0,"",'Ark1'!Z1963)</f>
        <v>0</v>
      </c>
      <c r="AA494" s="241">
        <f>+IF(I494=0,"",'Ark1'!AA1963)</f>
        <v>6.3567520657115981</v>
      </c>
      <c r="AB494" s="242">
        <f>+IF(I494=0,"",'Ark1'!AC1963)</f>
        <v>0.81941774308298021</v>
      </c>
      <c r="AC494" s="243">
        <f>+IF(I494=0,"",'Ark1'!AE1963)</f>
        <v>37.590196407217526</v>
      </c>
      <c r="AD494" s="241">
        <f t="shared" si="36"/>
        <v>4.1741341991341931</v>
      </c>
      <c r="AE494" s="241">
        <f t="shared" si="37"/>
        <v>2.0810810810810811</v>
      </c>
      <c r="AF494" s="323"/>
      <c r="AJ494" s="28"/>
      <c r="AM494" s="29"/>
      <c r="AN494" s="29"/>
      <c r="AO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</row>
    <row r="495" spans="1:72" s="30" customFormat="1">
      <c r="A495" s="323"/>
      <c r="B495" s="323">
        <f>+'Ark1'!C1964</f>
        <v>2023</v>
      </c>
      <c r="C495" s="240">
        <f>+'Ark1'!L1964</f>
        <v>3</v>
      </c>
      <c r="D495" s="240" t="str">
        <f>VLOOKUP(C495,Klasse!$C$10:$D$26,2)</f>
        <v>P+</v>
      </c>
      <c r="E495" s="240">
        <f>+'Ark1'!H1964</f>
        <v>1</v>
      </c>
      <c r="F495" s="240">
        <f>+'Ark1'!J1964</f>
        <v>134</v>
      </c>
      <c r="G495" s="240" t="str">
        <f>VLOOKUP(F495,Slakteri!$C$9:$D$36,2)</f>
        <v>Førde</v>
      </c>
      <c r="H495" s="240">
        <f>+IF(I495=0,"",'Ark1'!Q1964)</f>
        <v>320</v>
      </c>
      <c r="I495" s="376">
        <f>+'Ark1'!R1964</f>
        <v>666</v>
      </c>
      <c r="J495" s="241">
        <f>+IF(I495=0,"",'Ark1'!AG1964)</f>
        <v>0.62420919443272882</v>
      </c>
      <c r="K495" s="241"/>
      <c r="L495" s="241">
        <f>+IF(I495=0,"",'Ark1'!AH1964)</f>
        <v>0.32760095930605998</v>
      </c>
      <c r="M495" s="241"/>
      <c r="N495" s="33">
        <f>+IF(I495=0,"",'Ark1'!U1964)</f>
        <v>10.458858858858861</v>
      </c>
      <c r="O495" s="323"/>
      <c r="P495" s="391">
        <f>+'Ark1'!AJ1964</f>
        <v>2</v>
      </c>
      <c r="Q495" s="391"/>
      <c r="R495" s="272">
        <f>+IF(P495=0,"",'Ark1'!AK1964)</f>
        <v>82.699999999999989</v>
      </c>
      <c r="S495" s="354"/>
      <c r="T495" s="272">
        <f>+IF(P495=0,"",'Ark1'!AL1964)</f>
        <v>13.9913899481525</v>
      </c>
      <c r="U495" s="33"/>
      <c r="V495" s="242">
        <f>+IF(I495=0,"",'Ark1'!T1964)</f>
        <v>3.3153153153153143</v>
      </c>
      <c r="W495" s="243">
        <f>+IF(I495=0,"",'Ark1'!W1964)</f>
        <v>0</v>
      </c>
      <c r="X495" s="243">
        <f>+IF(I495=0,"",'Ark1'!X1964)</f>
        <v>17.417417417417418</v>
      </c>
      <c r="Y495" s="243">
        <f>+IF(I495=0,"",'Ark1'!Y1964)</f>
        <v>4.3543543543543555</v>
      </c>
      <c r="Z495" s="243">
        <f>+IF(I495=0,"",'Ark1'!Z1964)</f>
        <v>0</v>
      </c>
      <c r="AA495" s="241">
        <f>+IF(I495=0,"",'Ark1'!AA1964)</f>
        <v>5.548634646968976</v>
      </c>
      <c r="AB495" s="242">
        <f>+IF(I495=0,"",'Ark1'!AC1964)</f>
        <v>1.0088078950150623</v>
      </c>
      <c r="AC495" s="243">
        <f>+IF(I495=0,"",'Ark1'!AE1964)</f>
        <v>27.514923404076505</v>
      </c>
      <c r="AD495" s="241">
        <f t="shared" si="36"/>
        <v>3.4862862862862869</v>
      </c>
      <c r="AE495" s="241">
        <f t="shared" si="37"/>
        <v>2.0812499999999998</v>
      </c>
      <c r="AF495" s="323"/>
      <c r="AJ495" s="28"/>
      <c r="AM495" s="29"/>
      <c r="AN495" s="29"/>
      <c r="AO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</row>
    <row r="496" spans="1:72" s="30" customFormat="1">
      <c r="A496" s="323"/>
      <c r="B496" s="323">
        <f>+'Ark1'!C1965</f>
        <v>2023</v>
      </c>
      <c r="C496" s="240">
        <f>+'Ark1'!L1965</f>
        <v>3</v>
      </c>
      <c r="D496" s="240" t="str">
        <f>VLOOKUP(C496,Klasse!$C$10:$D$26,2)</f>
        <v>P+</v>
      </c>
      <c r="E496" s="240">
        <f>+'Ark1'!H1965</f>
        <v>2</v>
      </c>
      <c r="F496" s="240">
        <f>+'Ark1'!J1965</f>
        <v>141</v>
      </c>
      <c r="G496" s="240" t="str">
        <f>VLOOKUP(F496,Slakteri!$C$9:$D$36,2)</f>
        <v>Ølen</v>
      </c>
      <c r="H496" s="240">
        <f>+IF(I496=0,"",'Ark1'!Q1965)</f>
        <v>543</v>
      </c>
      <c r="I496" s="376">
        <f>+'Ark1'!R1965</f>
        <v>1591</v>
      </c>
      <c r="J496" s="241">
        <f>+IF(I496=0,"",'Ark1'!AG1965)</f>
        <v>1.4505702902052315</v>
      </c>
      <c r="K496" s="241"/>
      <c r="L496" s="241">
        <f>+IF(I496=0,"",'Ark1'!AH1965)</f>
        <v>0.82657530503994092</v>
      </c>
      <c r="M496" s="241"/>
      <c r="N496" s="33">
        <f>+IF(I496=0,"",'Ark1'!U1965)</f>
        <v>10.62231301068511</v>
      </c>
      <c r="O496" s="323"/>
      <c r="P496" s="391">
        <f>+'Ark1'!AJ1965</f>
        <v>0</v>
      </c>
      <c r="Q496" s="391"/>
      <c r="R496" s="272" t="str">
        <f>+IF(P496=0,"",'Ark1'!AK1965)</f>
        <v/>
      </c>
      <c r="S496" s="354"/>
      <c r="T496" s="272" t="str">
        <f>+IF(P496=0,"",'Ark1'!AL1965)</f>
        <v/>
      </c>
      <c r="U496" s="33"/>
      <c r="V496" s="242">
        <f>+IF(I496=0,"",'Ark1'!T1965)</f>
        <v>3.8240100565681958</v>
      </c>
      <c r="W496" s="243">
        <f>+IF(I496=0,"",'Ark1'!W1965)</f>
        <v>6.2853551225644247E-2</v>
      </c>
      <c r="X496" s="243">
        <f>+IF(I496=0,"",'Ark1'!X1965)</f>
        <v>13.827781269641736</v>
      </c>
      <c r="Y496" s="243">
        <f>+IF(I496=0,"",'Ark1'!Y1965)</f>
        <v>3.8340666247642994</v>
      </c>
      <c r="Z496" s="243">
        <f>+IF(I496=0,"",'Ark1'!Z1965)</f>
        <v>0</v>
      </c>
      <c r="AA496" s="241">
        <f>+IF(I496=0,"",'Ark1'!AA1965)</f>
        <v>4.852711689405278</v>
      </c>
      <c r="AB496" s="242">
        <f>+IF(I496=0,"",'Ark1'!AC1965)</f>
        <v>1.1930878907994489</v>
      </c>
      <c r="AC496" s="243">
        <f>+IF(I496=0,"",'Ark1'!AE1965)</f>
        <v>25.777185126587391</v>
      </c>
      <c r="AD496" s="241">
        <f t="shared" si="36"/>
        <v>3.5407710035617033</v>
      </c>
      <c r="AE496" s="241">
        <f t="shared" si="37"/>
        <v>2.9300184162062615</v>
      </c>
      <c r="AF496" s="323"/>
      <c r="AJ496" s="28"/>
      <c r="AM496" s="29"/>
      <c r="AN496" s="29"/>
      <c r="AO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</row>
    <row r="497" spans="1:72" s="30" customFormat="1">
      <c r="A497" s="323"/>
      <c r="B497" s="323">
        <f>+'Ark1'!C1966</f>
        <v>2023</v>
      </c>
      <c r="C497" s="240">
        <f>+'Ark1'!L1966</f>
        <v>3</v>
      </c>
      <c r="D497" s="240" t="str">
        <f>VLOOKUP(C497,Klasse!$C$10:$D$26,2)</f>
        <v>P+</v>
      </c>
      <c r="E497" s="240">
        <f>+'Ark1'!H1966</f>
        <v>2</v>
      </c>
      <c r="F497" s="240">
        <f>+'Ark1'!J1966</f>
        <v>143</v>
      </c>
      <c r="G497" s="240" t="str">
        <f>VLOOKUP(F497,Slakteri!$C$9:$D$36,2)</f>
        <v>Nordfjord</v>
      </c>
      <c r="H497" s="240">
        <f>+IF(I497=0,"",'Ark1'!Q1966)</f>
        <v>84</v>
      </c>
      <c r="I497" s="376">
        <f>+'Ark1'!R1966</f>
        <v>221</v>
      </c>
      <c r="J497" s="241">
        <f>+IF(I497=0,"",'Ark1'!AG1966)</f>
        <v>0.8980454305335448</v>
      </c>
      <c r="K497" s="241"/>
      <c r="L497" s="241">
        <f>+IF(I497=0,"",'Ark1'!AH1966)</f>
        <v>0.60146281957045677</v>
      </c>
      <c r="M497" s="241"/>
      <c r="N497" s="33">
        <f>+IF(I497=0,"",'Ark1'!U1966)</f>
        <v>14.0131221719457</v>
      </c>
      <c r="O497" s="323"/>
      <c r="P497" s="391">
        <f>+'Ark1'!AJ1966</f>
        <v>0</v>
      </c>
      <c r="Q497" s="391"/>
      <c r="R497" s="272" t="str">
        <f>+IF(P497=0,"",'Ark1'!AK1966)</f>
        <v/>
      </c>
      <c r="S497" s="354"/>
      <c r="T497" s="272" t="str">
        <f>+IF(P497=0,"",'Ark1'!AL1966)</f>
        <v/>
      </c>
      <c r="U497" s="33"/>
      <c r="V497" s="242">
        <f>+IF(I497=0,"",'Ark1'!T1966)</f>
        <v>3.9095022624434383</v>
      </c>
      <c r="W497" s="243">
        <f>+IF(I497=0,"",'Ark1'!W1966)</f>
        <v>0</v>
      </c>
      <c r="X497" s="243">
        <f>+IF(I497=0,"",'Ark1'!X1966)</f>
        <v>30.769230769230759</v>
      </c>
      <c r="Y497" s="243">
        <f>+IF(I497=0,"",'Ark1'!Y1966)</f>
        <v>16.289592760180998</v>
      </c>
      <c r="Z497" s="243">
        <f>+IF(I497=0,"",'Ark1'!Z1966)</f>
        <v>0</v>
      </c>
      <c r="AA497" s="241">
        <f>+IF(I497=0,"",'Ark1'!AA1966)</f>
        <v>6.9181746166021263</v>
      </c>
      <c r="AB497" s="242">
        <f>+IF(I497=0,"",'Ark1'!AC1966)</f>
        <v>1.3984316445484639</v>
      </c>
      <c r="AC497" s="243">
        <f>+IF(I497=0,"",'Ark1'!AE1966)</f>
        <v>30.42733752243004</v>
      </c>
      <c r="AD497" s="241">
        <f t="shared" si="36"/>
        <v>4.6710407239818998</v>
      </c>
      <c r="AE497" s="241">
        <f t="shared" si="37"/>
        <v>2.6309523809523809</v>
      </c>
      <c r="AF497" s="323"/>
      <c r="AJ497" s="28"/>
      <c r="AM497" s="29"/>
      <c r="AN497" s="29"/>
      <c r="AO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</row>
    <row r="498" spans="1:72" s="30" customFormat="1">
      <c r="A498" s="323"/>
      <c r="B498" s="323">
        <f>+'Ark1'!C1967</f>
        <v>2023</v>
      </c>
      <c r="C498" s="240">
        <f>+'Ark1'!L1967</f>
        <v>3</v>
      </c>
      <c r="D498" s="240" t="str">
        <f>VLOOKUP(C498,Klasse!$C$10:$D$26,2)</f>
        <v>P+</v>
      </c>
      <c r="E498" s="240">
        <f>+'Ark1'!H1967</f>
        <v>2</v>
      </c>
      <c r="F498" s="240">
        <f>+'Ark1'!J1967</f>
        <v>147</v>
      </c>
      <c r="G498" s="240" t="str">
        <f>VLOOKUP(F498,Slakteri!$C$9:$D$36,2)</f>
        <v>Midt-Norge</v>
      </c>
      <c r="H498" s="240">
        <f>+IF(I498=0,"",'Ark1'!Q1967)</f>
        <v>76</v>
      </c>
      <c r="I498" s="376">
        <f>+'Ark1'!R1967</f>
        <v>289</v>
      </c>
      <c r="J498" s="241">
        <f>+IF(I498=0,"",'Ark1'!AG1967)</f>
        <v>1.7162539343191403</v>
      </c>
      <c r="K498" s="241"/>
      <c r="L498" s="241">
        <f>+IF(I498=0,"",'Ark1'!AH1967)</f>
        <v>0.99861592522241693</v>
      </c>
      <c r="M498" s="241"/>
      <c r="N498" s="33">
        <f>+IF(I498=0,"",'Ark1'!U1967)</f>
        <v>10.123529411764711</v>
      </c>
      <c r="O498" s="323"/>
      <c r="P498" s="391">
        <f>+'Ark1'!AJ1967</f>
        <v>0</v>
      </c>
      <c r="Q498" s="391"/>
      <c r="R498" s="272" t="str">
        <f>+IF(P498=0,"",'Ark1'!AK1967)</f>
        <v/>
      </c>
      <c r="S498" s="354"/>
      <c r="T498" s="272" t="str">
        <f>+IF(P498=0,"",'Ark1'!AL1967)</f>
        <v/>
      </c>
      <c r="U498" s="33"/>
      <c r="V498" s="242">
        <f>+IF(I498=0,"",'Ark1'!T1967)</f>
        <v>3.5813148788927318</v>
      </c>
      <c r="W498" s="243">
        <f>+IF(I498=0,"",'Ark1'!W1967)</f>
        <v>0</v>
      </c>
      <c r="X498" s="243">
        <f>+IF(I498=0,"",'Ark1'!X1967)</f>
        <v>14.186851211072664</v>
      </c>
      <c r="Y498" s="243">
        <f>+IF(I498=0,"",'Ark1'!Y1967)</f>
        <v>3.8062283737024223</v>
      </c>
      <c r="Z498" s="243">
        <f>+IF(I498=0,"",'Ark1'!Z1967)</f>
        <v>0</v>
      </c>
      <c r="AA498" s="241">
        <f>+IF(I498=0,"",'Ark1'!AA1967)</f>
        <v>4.9135502214332405</v>
      </c>
      <c r="AB498" s="242">
        <f>+IF(I498=0,"",'Ark1'!AC1967)</f>
        <v>1.1828344064285641</v>
      </c>
      <c r="AC498" s="243">
        <f>+IF(I498=0,"",'Ark1'!AE1967)</f>
        <v>36.093787216846408</v>
      </c>
      <c r="AD498" s="241">
        <f t="shared" si="36"/>
        <v>3.3745098039215704</v>
      </c>
      <c r="AE498" s="241">
        <f t="shared" si="37"/>
        <v>3.8026315789473686</v>
      </c>
      <c r="AF498" s="323"/>
      <c r="AJ498" s="28"/>
      <c r="AM498" s="29"/>
      <c r="AN498" s="29"/>
      <c r="AO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</row>
    <row r="499" spans="1:72" s="30" customFormat="1">
      <c r="A499" s="323"/>
      <c r="B499" s="323">
        <f>+'Ark1'!C1968</f>
        <v>2023</v>
      </c>
      <c r="C499" s="240">
        <f>+'Ark1'!L1968</f>
        <v>3</v>
      </c>
      <c r="D499" s="240" t="str">
        <f>VLOOKUP(C499,Klasse!$C$10:$D$26,2)</f>
        <v>P+</v>
      </c>
      <c r="E499" s="240">
        <f>+'Ark1'!H1968</f>
        <v>1</v>
      </c>
      <c r="F499" s="240">
        <f>+'Ark1'!J1968</f>
        <v>155</v>
      </c>
      <c r="G499" s="240" t="str">
        <f>VLOOKUP(F499,Slakteri!$C$9:$D$36,2)</f>
        <v>Målselv</v>
      </c>
      <c r="H499" s="240">
        <f>+IF(I499=0,"",'Ark1'!Q1968)</f>
        <v>127</v>
      </c>
      <c r="I499" s="376">
        <f>+'Ark1'!R1968</f>
        <v>360</v>
      </c>
      <c r="J499" s="241">
        <f>+IF(I499=0,"",'Ark1'!AG1968)</f>
        <v>0.65152474889150314</v>
      </c>
      <c r="K499" s="241"/>
      <c r="L499" s="241">
        <f>+IF(I499=0,"",'Ark1'!AH1968)</f>
        <v>0.40241408058000422</v>
      </c>
      <c r="M499" s="241"/>
      <c r="N499" s="33">
        <f>+IF(I499=0,"",'Ark1'!U1968)</f>
        <v>13.284166666666662</v>
      </c>
      <c r="O499" s="323"/>
      <c r="P499" s="391">
        <f>+'Ark1'!AJ1968</f>
        <v>0</v>
      </c>
      <c r="Q499" s="391"/>
      <c r="R499" s="272" t="str">
        <f>+IF(P499=0,"",'Ark1'!AK1968)</f>
        <v/>
      </c>
      <c r="S499" s="354"/>
      <c r="T499" s="272" t="str">
        <f>+IF(P499=0,"",'Ark1'!AL1968)</f>
        <v/>
      </c>
      <c r="U499" s="33"/>
      <c r="V499" s="242">
        <f>+IF(I499=0,"",'Ark1'!T1968)</f>
        <v>3.6055555555555552</v>
      </c>
      <c r="W499" s="243">
        <f>+IF(I499=0,"",'Ark1'!W1968)</f>
        <v>0</v>
      </c>
      <c r="X499" s="243">
        <f>+IF(I499=0,"",'Ark1'!X1968)</f>
        <v>27.5</v>
      </c>
      <c r="Y499" s="243">
        <f>+IF(I499=0,"",'Ark1'!Y1968)</f>
        <v>13.333333333333337</v>
      </c>
      <c r="Z499" s="243">
        <f>+IF(I499=0,"",'Ark1'!Z1968)</f>
        <v>0</v>
      </c>
      <c r="AA499" s="241">
        <f>+IF(I499=0,"",'Ark1'!AA1968)</f>
        <v>6.3041872658839653</v>
      </c>
      <c r="AB499" s="242">
        <f>+IF(I499=0,"",'Ark1'!AC1968)</f>
        <v>1.0082835922840028</v>
      </c>
      <c r="AC499" s="243">
        <f>+IF(I499=0,"",'Ark1'!AE1968)</f>
        <v>45.948888212475069</v>
      </c>
      <c r="AD499" s="241">
        <f t="shared" si="36"/>
        <v>4.4280555555555541</v>
      </c>
      <c r="AE499" s="241">
        <f t="shared" si="37"/>
        <v>2.8346456692913384</v>
      </c>
      <c r="AF499" s="323"/>
      <c r="AJ499" s="28"/>
      <c r="AM499" s="29"/>
      <c r="AN499" s="29"/>
      <c r="AO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</row>
    <row r="500" spans="1:72" s="30" customFormat="1">
      <c r="A500" s="323"/>
      <c r="B500" s="323">
        <f>+'Ark1'!C1969</f>
        <v>2023</v>
      </c>
      <c r="C500" s="240">
        <f>+'Ark1'!L1969</f>
        <v>3</v>
      </c>
      <c r="D500" s="240" t="str">
        <f>VLOOKUP(C500,Klasse!$C$10:$D$26,2)</f>
        <v>P+</v>
      </c>
      <c r="E500" s="240">
        <f>+'Ark1'!H1969</f>
        <v>2</v>
      </c>
      <c r="F500" s="240">
        <f>+'Ark1'!J1969</f>
        <v>160</v>
      </c>
      <c r="G500" s="240" t="str">
        <f>VLOOKUP(F500,Slakteri!$C$9:$D$36,2)</f>
        <v>Oslo</v>
      </c>
      <c r="H500" s="240">
        <f>+IF(I500=0,"",'Ark1'!Q1969)</f>
        <v>115</v>
      </c>
      <c r="I500" s="376">
        <f>+'Ark1'!R1969</f>
        <v>350</v>
      </c>
      <c r="J500" s="241">
        <f>+IF(I500=0,"",'Ark1'!AG1969)</f>
        <v>0.9119095385737731</v>
      </c>
      <c r="K500" s="241"/>
      <c r="L500" s="241">
        <f>+IF(I500=0,"",'Ark1'!AH1969)</f>
        <v>0.59140837848317973</v>
      </c>
      <c r="M500" s="241"/>
      <c r="N500" s="33">
        <f>+IF(I500=0,"",'Ark1'!U1969)</f>
        <v>13.38228571428572</v>
      </c>
      <c r="O500" s="323"/>
      <c r="P500" s="391">
        <f>+'Ark1'!AJ1969</f>
        <v>346</v>
      </c>
      <c r="Q500" s="391"/>
      <c r="R500" s="272">
        <f>+IF(P500=0,"",'Ark1'!AK1969)</f>
        <v>97.241907514450858</v>
      </c>
      <c r="S500" s="354"/>
      <c r="T500" s="272">
        <f>+IF(P500=0,"",'Ark1'!AL1969)</f>
        <v>13.475578157458976</v>
      </c>
      <c r="U500" s="33"/>
      <c r="V500" s="242">
        <f>+IF(I500=0,"",'Ark1'!T1969)</f>
        <v>3.8914285714285697</v>
      </c>
      <c r="W500" s="243">
        <f>+IF(I500=0,"",'Ark1'!W1969)</f>
        <v>0</v>
      </c>
      <c r="X500" s="243">
        <f>+IF(I500=0,"",'Ark1'!X1969)</f>
        <v>35.428571428571445</v>
      </c>
      <c r="Y500" s="243">
        <f>+IF(I500=0,"",'Ark1'!Y1969)</f>
        <v>8</v>
      </c>
      <c r="Z500" s="243">
        <f>+IF(I500=0,"",'Ark1'!Z1969)</f>
        <v>0</v>
      </c>
      <c r="AA500" s="241">
        <f>+IF(I500=0,"",'Ark1'!AA1969)</f>
        <v>6.4519698368413163</v>
      </c>
      <c r="AB500" s="242">
        <f>+IF(I500=0,"",'Ark1'!AC1969)</f>
        <v>1.2022292219210176</v>
      </c>
      <c r="AC500" s="243">
        <f>+IF(I500=0,"",'Ark1'!AE1969)</f>
        <v>61.337455232825775</v>
      </c>
      <c r="AD500" s="241">
        <f t="shared" si="36"/>
        <v>4.4607619047619069</v>
      </c>
      <c r="AE500" s="241">
        <f t="shared" si="37"/>
        <v>3.0434782608695654</v>
      </c>
      <c r="AF500" s="323"/>
      <c r="AI500" s="35"/>
      <c r="AM500" s="29"/>
      <c r="AN500" s="29"/>
      <c r="AO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</row>
    <row r="501" spans="1:72" s="30" customFormat="1">
      <c r="A501" s="323"/>
      <c r="B501" s="323">
        <f>+'Ark1'!C1970</f>
        <v>2023</v>
      </c>
      <c r="C501" s="240">
        <f>+'Ark1'!L1970</f>
        <v>3</v>
      </c>
      <c r="D501" s="240" t="str">
        <f>VLOOKUP(C501,Klasse!$C$10:$D$26,2)</f>
        <v>P+</v>
      </c>
      <c r="E501" s="240">
        <f>+'Ark1'!H1970</f>
        <v>1</v>
      </c>
      <c r="F501" s="240">
        <f>+'Ark1'!J1970</f>
        <v>171</v>
      </c>
      <c r="G501" s="240" t="str">
        <f>VLOOKUP(F501,Slakteri!$C$9:$D$36,2)</f>
        <v>Prima</v>
      </c>
      <c r="H501" s="240">
        <f>+IF(I501=0,"",'Ark1'!Q1970)</f>
        <v>25</v>
      </c>
      <c r="I501" s="376">
        <f>+'Ark1'!R1970</f>
        <v>46</v>
      </c>
      <c r="J501" s="241">
        <f>+IF(I501=0,"",'Ark1'!AG1970)</f>
        <v>0.1922353629487234</v>
      </c>
      <c r="K501" s="241"/>
      <c r="L501" s="241">
        <f>+IF(I501=0,"",'Ark1'!AH1970)</f>
        <v>0.14349246196082524</v>
      </c>
      <c r="M501" s="241"/>
      <c r="N501" s="33">
        <f>+IF(I501=0,"",'Ark1'!U1970)</f>
        <v>16.313043478260877</v>
      </c>
      <c r="O501" s="323"/>
      <c r="P501" s="391">
        <f>+'Ark1'!AJ1970</f>
        <v>0</v>
      </c>
      <c r="Q501" s="391"/>
      <c r="R501" s="272" t="str">
        <f>+IF(P501=0,"",'Ark1'!AK1970)</f>
        <v/>
      </c>
      <c r="S501" s="354"/>
      <c r="T501" s="272" t="str">
        <f>+IF(P501=0,"",'Ark1'!AL1970)</f>
        <v/>
      </c>
      <c r="U501" s="33"/>
      <c r="V501" s="242">
        <f>+IF(I501=0,"",'Ark1'!T1970)</f>
        <v>3.1739130434782603</v>
      </c>
      <c r="W501" s="243">
        <f>+IF(I501=0,"",'Ark1'!W1970)</f>
        <v>0</v>
      </c>
      <c r="X501" s="243">
        <f>+IF(I501=0,"",'Ark1'!X1970)</f>
        <v>52.173913043478258</v>
      </c>
      <c r="Y501" s="243">
        <f>+IF(I501=0,"",'Ark1'!Y1970)</f>
        <v>19.565217391304348</v>
      </c>
      <c r="Z501" s="243">
        <f>+IF(I501=0,"",'Ark1'!Z1970)</f>
        <v>0</v>
      </c>
      <c r="AA501" s="241">
        <f>+IF(I501=0,"",'Ark1'!AA1970)</f>
        <v>6.6797750774308273</v>
      </c>
      <c r="AB501" s="242">
        <f>+IF(I501=0,"",'Ark1'!AC1970)</f>
        <v>0.93957316456410067</v>
      </c>
      <c r="AC501" s="243">
        <f>+IF(I501=0,"",'Ark1'!AE1970)</f>
        <v>38.515676589203757</v>
      </c>
      <c r="AD501" s="241">
        <f t="shared" si="36"/>
        <v>5.4376811594202925</v>
      </c>
      <c r="AE501" s="241">
        <f t="shared" si="37"/>
        <v>1.84</v>
      </c>
      <c r="AF501" s="323"/>
      <c r="AI501" s="35"/>
      <c r="AM501" s="29"/>
      <c r="AN501" s="29"/>
      <c r="AO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</row>
    <row r="502" spans="1:72" s="30" customFormat="1">
      <c r="A502" s="323"/>
      <c r="B502" s="323">
        <f>+'Ark1'!C1971</f>
        <v>2023</v>
      </c>
      <c r="C502" s="240">
        <f>+'Ark1'!L1971</f>
        <v>3</v>
      </c>
      <c r="D502" s="240" t="str">
        <f>VLOOKUP(C502,Klasse!$C$10:$D$26,2)</f>
        <v>P+</v>
      </c>
      <c r="E502" s="240">
        <f>+'Ark1'!H1971</f>
        <v>2</v>
      </c>
      <c r="F502" s="240">
        <f>+'Ark1'!J1971</f>
        <v>175</v>
      </c>
      <c r="G502" s="240" t="str">
        <f>VLOOKUP(F502,Slakteri!$C$9:$D$36,2)</f>
        <v>Ole Ringdal</v>
      </c>
      <c r="H502" s="240">
        <f>+IF(I502=0,"",'Ark1'!Q1971)</f>
        <v>98</v>
      </c>
      <c r="I502" s="376">
        <f>+'Ark1'!R1971</f>
        <v>248</v>
      </c>
      <c r="J502" s="241">
        <f>+IF(I502=0,"",'Ark1'!AG1971)</f>
        <v>1.6069461543445869</v>
      </c>
      <c r="K502" s="241"/>
      <c r="L502" s="241">
        <f>+IF(I502=0,"",'Ark1'!AH1971)</f>
        <v>0.88833525921946754</v>
      </c>
      <c r="M502" s="241"/>
      <c r="N502" s="33">
        <f>+IF(I502=0,"",'Ark1'!U1971)</f>
        <v>9.9350806451612943</v>
      </c>
      <c r="O502" s="323"/>
      <c r="P502" s="391">
        <f>+'Ark1'!AJ1971</f>
        <v>0</v>
      </c>
      <c r="Q502" s="391"/>
      <c r="R502" s="272" t="str">
        <f>+IF(P502=0,"",'Ark1'!AK1971)</f>
        <v/>
      </c>
      <c r="S502" s="354"/>
      <c r="T502" s="272" t="str">
        <f>+IF(P502=0,"",'Ark1'!AL1971)</f>
        <v/>
      </c>
      <c r="U502" s="33"/>
      <c r="V502" s="242">
        <f>+IF(I502=0,"",'Ark1'!T1971)</f>
        <v>3.6653225806451606</v>
      </c>
      <c r="W502" s="243">
        <f>+IF(I502=0,"",'Ark1'!W1971)</f>
        <v>0</v>
      </c>
      <c r="X502" s="243">
        <f>+IF(I502=0,"",'Ark1'!X1971)</f>
        <v>11.29032258064516</v>
      </c>
      <c r="Y502" s="243">
        <f>+IF(I502=0,"",'Ark1'!Y1971)</f>
        <v>3.6290322580645151</v>
      </c>
      <c r="Z502" s="243">
        <f>+IF(I502=0,"",'Ark1'!Z1971)</f>
        <v>0</v>
      </c>
      <c r="AA502" s="241">
        <f>+IF(I502=0,"",'Ark1'!AA1971)</f>
        <v>5.1152857574717245</v>
      </c>
      <c r="AB502" s="242">
        <f>+IF(I502=0,"",'Ark1'!AC1971)</f>
        <v>1.190049087821841</v>
      </c>
      <c r="AC502" s="243">
        <f>+IF(I502=0,"",'Ark1'!AE1971)</f>
        <v>13.8447184321482</v>
      </c>
      <c r="AD502" s="241">
        <f t="shared" si="36"/>
        <v>3.311693548387098</v>
      </c>
      <c r="AE502" s="241">
        <f t="shared" si="37"/>
        <v>2.5306122448979593</v>
      </c>
      <c r="AF502" s="323"/>
      <c r="AI502" s="35"/>
      <c r="AM502" s="29"/>
      <c r="AN502" s="29"/>
      <c r="AO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</row>
    <row r="503" spans="1:72" s="30" customFormat="1">
      <c r="A503" s="323"/>
      <c r="B503" s="323">
        <f>+'Ark1'!C1972</f>
        <v>2023</v>
      </c>
      <c r="C503" s="240">
        <f>+'Ark1'!L1972</f>
        <v>3</v>
      </c>
      <c r="D503" s="240" t="str">
        <f>VLOOKUP(C503,Klasse!$C$10:$D$26,2)</f>
        <v>P+</v>
      </c>
      <c r="E503" s="240">
        <f>+'Ark1'!H1972</f>
        <v>2</v>
      </c>
      <c r="F503" s="240">
        <f>+'Ark1'!J1972</f>
        <v>177</v>
      </c>
      <c r="G503" s="240" t="str">
        <f>VLOOKUP(F503,Slakteri!$C$9:$D$36,2)</f>
        <v>Slakthuset</v>
      </c>
      <c r="H503" s="240">
        <f>+IF(I503=0,"",'Ark1'!Q1972)</f>
        <v>114</v>
      </c>
      <c r="I503" s="376">
        <f>+'Ark1'!R1972</f>
        <v>322</v>
      </c>
      <c r="J503" s="241">
        <f>+IF(I503=0,"",'Ark1'!AG1972)</f>
        <v>0.83232093468090063</v>
      </c>
      <c r="K503" s="241"/>
      <c r="L503" s="241">
        <f>+IF(I503=0,"",'Ark1'!AH1972)</f>
        <v>0.48383924853084065</v>
      </c>
      <c r="M503" s="241"/>
      <c r="N503" s="33">
        <f>+IF(I503=0,"",'Ark1'!U1972)</f>
        <v>11.430434782608701</v>
      </c>
      <c r="O503" s="323"/>
      <c r="P503" s="391">
        <f>+'Ark1'!AJ1972</f>
        <v>322</v>
      </c>
      <c r="Q503" s="391"/>
      <c r="R503" s="272">
        <f>+IF(P503=0,"",'Ark1'!AK1972)</f>
        <v>92.658385093167652</v>
      </c>
      <c r="S503" s="354"/>
      <c r="T503" s="272">
        <f>+IF(P503=0,"",'Ark1'!AL1972)</f>
        <v>13.353011178480928</v>
      </c>
      <c r="U503" s="33"/>
      <c r="V503" s="242">
        <f>+IF(I503=0,"",'Ark1'!T1972)</f>
        <v>3.31055900621118</v>
      </c>
      <c r="W503" s="243">
        <f>+IF(I503=0,"",'Ark1'!W1972)</f>
        <v>0</v>
      </c>
      <c r="X503" s="243">
        <f>+IF(I503=0,"",'Ark1'!X1972)</f>
        <v>23.602484472049689</v>
      </c>
      <c r="Y503" s="243">
        <f>+IF(I503=0,"",'Ark1'!Y1972)</f>
        <v>3.7267080745341623</v>
      </c>
      <c r="Z503" s="243">
        <f>+IF(I503=0,"",'Ark1'!Z1972)</f>
        <v>0</v>
      </c>
      <c r="AA503" s="241">
        <f>+IF(I503=0,"",'Ark1'!AA1972)</f>
        <v>5.5504355318814884</v>
      </c>
      <c r="AB503" s="242">
        <f>+IF(I503=0,"",'Ark1'!AC1972)</f>
        <v>0.82459118306532686</v>
      </c>
      <c r="AC503" s="243">
        <f>+IF(I503=0,"",'Ark1'!AE1972)</f>
        <v>18.202400592639712</v>
      </c>
      <c r="AD503" s="241">
        <f t="shared" si="36"/>
        <v>3.8101449275362338</v>
      </c>
      <c r="AE503" s="241">
        <f t="shared" si="37"/>
        <v>2.8245614035087718</v>
      </c>
      <c r="AF503" s="323"/>
      <c r="AI503" s="35"/>
      <c r="AM503" s="29"/>
      <c r="AN503" s="29"/>
      <c r="AO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</row>
    <row r="504" spans="1:72" s="30" customFormat="1">
      <c r="A504" s="323"/>
      <c r="B504" s="323">
        <f>+'Ark1'!C1973</f>
        <v>2023</v>
      </c>
      <c r="C504" s="240">
        <f>+'Ark1'!L1973</f>
        <v>3</v>
      </c>
      <c r="D504" s="240" t="str">
        <f>VLOOKUP(C504,Klasse!$C$10:$D$26,2)</f>
        <v>P+</v>
      </c>
      <c r="E504" s="240">
        <f>+'Ark1'!H1973</f>
        <v>2</v>
      </c>
      <c r="F504" s="240">
        <f>+'Ark1'!J1973</f>
        <v>178</v>
      </c>
      <c r="G504" s="240" t="str">
        <f>VLOOKUP(F504,Slakteri!$C$9:$D$36,2)</f>
        <v>Røros</v>
      </c>
      <c r="H504" s="240">
        <f>+IF(I504=0,"",'Ark1'!Q1973)</f>
        <v>45</v>
      </c>
      <c r="I504" s="376">
        <f>+'Ark1'!R1973</f>
        <v>103</v>
      </c>
      <c r="J504" s="241">
        <f>+IF(I504=0,"",'Ark1'!AG1973)</f>
        <v>0.72341621014187363</v>
      </c>
      <c r="K504" s="241"/>
      <c r="L504" s="241">
        <f>+IF(I504=0,"",'Ark1'!AH1973)</f>
        <v>0.53940050020530839</v>
      </c>
      <c r="M504" s="241"/>
      <c r="N504" s="33">
        <f>+IF(I504=0,"",'Ark1'!U1973)</f>
        <v>14.590291262135915</v>
      </c>
      <c r="O504" s="323"/>
      <c r="P504" s="391">
        <f>+'Ark1'!AJ1973</f>
        <v>0</v>
      </c>
      <c r="Q504" s="391"/>
      <c r="R504" s="272" t="str">
        <f>+IF(P504=0,"",'Ark1'!AK1973)</f>
        <v/>
      </c>
      <c r="S504" s="354"/>
      <c r="T504" s="272" t="str">
        <f>+IF(P504=0,"",'Ark1'!AL1973)</f>
        <v/>
      </c>
      <c r="U504" s="33"/>
      <c r="V504" s="242">
        <f>+IF(I504=0,"",'Ark1'!T1973)</f>
        <v>2.9708737864077657</v>
      </c>
      <c r="W504" s="243">
        <f>+IF(I504=0,"",'Ark1'!W1973)</f>
        <v>0</v>
      </c>
      <c r="X504" s="243">
        <f>+IF(I504=0,"",'Ark1'!X1973)</f>
        <v>35.922330097087389</v>
      </c>
      <c r="Y504" s="243">
        <f>+IF(I504=0,"",'Ark1'!Y1973)</f>
        <v>20.388349514563114</v>
      </c>
      <c r="Z504" s="243">
        <f>+IF(I504=0,"",'Ark1'!Z1973)</f>
        <v>0</v>
      </c>
      <c r="AA504" s="241">
        <f>+IF(I504=0,"",'Ark1'!AA1973)</f>
        <v>7.1388519182907046</v>
      </c>
      <c r="AB504" s="242">
        <f>+IF(I504=0,"",'Ark1'!AC1973)</f>
        <v>0.94977064865208516</v>
      </c>
      <c r="AC504" s="243">
        <f>+IF(I504=0,"",'Ark1'!AE1973)</f>
        <v>31.898779457518796</v>
      </c>
      <c r="AD504" s="241">
        <f t="shared" si="36"/>
        <v>4.8634304207119721</v>
      </c>
      <c r="AE504" s="241">
        <f t="shared" si="37"/>
        <v>2.2888888888888888</v>
      </c>
      <c r="AF504" s="323"/>
      <c r="AI504" s="35"/>
      <c r="AM504" s="29"/>
      <c r="AN504" s="29"/>
      <c r="AO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</row>
    <row r="505" spans="1:72" s="30" customFormat="1">
      <c r="A505" s="323"/>
      <c r="B505" s="323">
        <f>+'Ark1'!C1974</f>
        <v>2023</v>
      </c>
      <c r="C505" s="240">
        <f>+'Ark1'!L1974</f>
        <v>3</v>
      </c>
      <c r="D505" s="240" t="str">
        <f>VLOOKUP(C505,Klasse!$C$10:$D$26,2)</f>
        <v>P+</v>
      </c>
      <c r="E505" s="240">
        <f>+'Ark1'!H1974</f>
        <v>2</v>
      </c>
      <c r="F505" s="240">
        <f>+'Ark1'!J1974</f>
        <v>181</v>
      </c>
      <c r="G505" s="240" t="str">
        <f>VLOOKUP(F505,Slakteri!$C$9:$D$36,2)</f>
        <v>Horns</v>
      </c>
      <c r="H505" s="240">
        <f>+IF(I505=0,"",'Ark1'!Q1974)</f>
        <v>62</v>
      </c>
      <c r="I505" s="376">
        <f>+'Ark1'!R1974</f>
        <v>253</v>
      </c>
      <c r="J505" s="241">
        <f>+IF(I505=0,"",'Ark1'!AG1974)</f>
        <v>0.8413701363485202</v>
      </c>
      <c r="K505" s="241"/>
      <c r="L505" s="241">
        <f>+IF(I505=0,"",'Ark1'!AH1974)</f>
        <v>0.42806036453205426</v>
      </c>
      <c r="M505" s="241"/>
      <c r="N505" s="33">
        <f>+IF(I505=0,"",'Ark1'!U1974)</f>
        <v>10.041106719367583</v>
      </c>
      <c r="O505" s="323"/>
      <c r="P505" s="391">
        <f>+'Ark1'!AJ1974</f>
        <v>0</v>
      </c>
      <c r="Q505" s="391"/>
      <c r="R505" s="272" t="str">
        <f>+IF(P505=0,"",'Ark1'!AK1974)</f>
        <v/>
      </c>
      <c r="S505" s="354"/>
      <c r="T505" s="272" t="str">
        <f>+IF(P505=0,"",'Ark1'!AL1974)</f>
        <v/>
      </c>
      <c r="U505" s="33"/>
      <c r="V505" s="242">
        <f>+IF(I505=0,"",'Ark1'!T1974)</f>
        <v>3.2292490118577075</v>
      </c>
      <c r="W505" s="243">
        <f>+IF(I505=0,"",'Ark1'!W1974)</f>
        <v>0</v>
      </c>
      <c r="X505" s="243">
        <f>+IF(I505=0,"",'Ark1'!X1974)</f>
        <v>11.067193675889328</v>
      </c>
      <c r="Y505" s="243">
        <f>+IF(I505=0,"",'Ark1'!Y1974)</f>
        <v>2.766798418972332</v>
      </c>
      <c r="Z505" s="243">
        <f>+IF(I505=0,"",'Ark1'!Z1974)</f>
        <v>0</v>
      </c>
      <c r="AA505" s="241">
        <f>+IF(I505=0,"",'Ark1'!AA1974)</f>
        <v>4.4494048498934493</v>
      </c>
      <c r="AB505" s="242">
        <f>+IF(I505=0,"",'Ark1'!AC1974)</f>
        <v>0.86819871068448418</v>
      </c>
      <c r="AC505" s="243">
        <f>+IF(I505=0,"",'Ark1'!AE1974)</f>
        <v>55.990849283217642</v>
      </c>
      <c r="AD505" s="241">
        <f t="shared" si="36"/>
        <v>3.3470355731225276</v>
      </c>
      <c r="AE505" s="241">
        <f t="shared" si="37"/>
        <v>4.080645161290323</v>
      </c>
      <c r="AF505" s="323"/>
      <c r="AI505" s="35"/>
      <c r="AM505" s="29"/>
      <c r="AN505" s="29"/>
      <c r="AO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</row>
    <row r="506" spans="1:72" s="30" customFormat="1">
      <c r="A506" s="323"/>
      <c r="B506" s="323">
        <f>+'Ark1'!C1975</f>
        <v>2023</v>
      </c>
      <c r="C506" s="240">
        <f>+'Ark1'!L1975</f>
        <v>3</v>
      </c>
      <c r="D506" s="240" t="str">
        <f>VLOOKUP(C506,Klasse!$C$10:$D$26,2)</f>
        <v>P+</v>
      </c>
      <c r="E506" s="240">
        <f>+'Ark1'!H1975</f>
        <v>1</v>
      </c>
      <c r="F506" s="240">
        <f>+'Ark1'!J1975</f>
        <v>262</v>
      </c>
      <c r="G506" s="240" t="str">
        <f>VLOOKUP(F506,Slakteri!$C$9:$D$36,2)</f>
        <v>Strilalam</v>
      </c>
      <c r="H506" s="240" t="str">
        <f>+IF(I506=0,"",'Ark1'!Q1975)</f>
        <v/>
      </c>
      <c r="I506" s="376">
        <f>+'Ark1'!R1975</f>
        <v>0</v>
      </c>
      <c r="J506" s="241" t="str">
        <f>+IF(I506=0,"",'Ark1'!AG1975)</f>
        <v/>
      </c>
      <c r="K506" s="241"/>
      <c r="L506" s="241" t="str">
        <f>+IF(I506=0,"",'Ark1'!AH1975)</f>
        <v/>
      </c>
      <c r="M506" s="241"/>
      <c r="N506" s="33" t="str">
        <f>+IF(I506=0,"",'Ark1'!U1975)</f>
        <v/>
      </c>
      <c r="O506" s="323"/>
      <c r="P506" s="391">
        <f>+'Ark1'!AJ1975</f>
        <v>0</v>
      </c>
      <c r="Q506" s="391"/>
      <c r="R506" s="272" t="str">
        <f>+IF(P506=0,"",'Ark1'!AK1975)</f>
        <v/>
      </c>
      <c r="S506" s="354"/>
      <c r="T506" s="272" t="str">
        <f>+IF(P506=0,"",'Ark1'!AL1975)</f>
        <v/>
      </c>
      <c r="U506" s="33"/>
      <c r="V506" s="242" t="str">
        <f>+IF(I506=0,"",'Ark1'!T1975)</f>
        <v/>
      </c>
      <c r="W506" s="243" t="str">
        <f>+IF(I506=0,"",'Ark1'!W1975)</f>
        <v/>
      </c>
      <c r="X506" s="243" t="str">
        <f>+IF(I506=0,"",'Ark1'!X1975)</f>
        <v/>
      </c>
      <c r="Y506" s="243" t="str">
        <f>+IF(I506=0,"",'Ark1'!Y1975)</f>
        <v/>
      </c>
      <c r="Z506" s="243" t="str">
        <f>+IF(I506=0,"",'Ark1'!Z1975)</f>
        <v/>
      </c>
      <c r="AA506" s="241" t="str">
        <f>+IF(I506=0,"",'Ark1'!AA1975)</f>
        <v/>
      </c>
      <c r="AB506" s="242" t="str">
        <f>+IF(I506=0,"",'Ark1'!AC1975)</f>
        <v/>
      </c>
      <c r="AC506" s="243" t="str">
        <f>+IF(I506=0,"",'Ark1'!AE1975)</f>
        <v/>
      </c>
      <c r="AD506" s="241" t="str">
        <f t="shared" si="36"/>
        <v/>
      </c>
      <c r="AE506" s="241" t="str">
        <f t="shared" si="37"/>
        <v/>
      </c>
      <c r="AF506" s="323"/>
      <c r="AI506" s="35"/>
      <c r="AM506" s="29"/>
      <c r="AN506" s="29"/>
      <c r="AO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</row>
    <row r="507" spans="1:72" s="30" customFormat="1">
      <c r="A507" s="323"/>
      <c r="B507" s="323">
        <f>+'Ark1'!C1976</f>
        <v>2023</v>
      </c>
      <c r="C507" s="240">
        <f>+'Ark1'!L1976</f>
        <v>3</v>
      </c>
      <c r="D507" s="240" t="str">
        <f>VLOOKUP(C507,Klasse!$C$10:$D$26,2)</f>
        <v>P+</v>
      </c>
      <c r="E507" s="240">
        <f>+'Ark1'!H1976</f>
        <v>2</v>
      </c>
      <c r="F507" s="240">
        <f>+'Ark1'!J1976</f>
        <v>267</v>
      </c>
      <c r="G507" s="240" t="str">
        <f>VLOOKUP(F507,Slakteri!$C$9:$D$36,2)</f>
        <v>Dalpro</v>
      </c>
      <c r="H507" s="240">
        <f>+IF(I507=0,"",'Ark1'!Q1976)</f>
        <v>17</v>
      </c>
      <c r="I507" s="376">
        <f>+'Ark1'!R1976</f>
        <v>121</v>
      </c>
      <c r="J507" s="241">
        <f>+IF(I507=0,"",'Ark1'!AG1976)</f>
        <v>6.0560560560560548</v>
      </c>
      <c r="K507" s="241"/>
      <c r="L507" s="241">
        <f>+IF(I507=0,"",'Ark1'!AH1976)</f>
        <v>4.7134024681626752</v>
      </c>
      <c r="M507" s="241"/>
      <c r="N507" s="33">
        <f>+IF(I507=0,"",'Ark1'!U1976)</f>
        <v>9.4884297520661178</v>
      </c>
      <c r="O507" s="323"/>
      <c r="P507" s="391">
        <f>+'Ark1'!AJ1976</f>
        <v>0</v>
      </c>
      <c r="Q507" s="391"/>
      <c r="R507" s="272" t="str">
        <f>+IF(P507=0,"",'Ark1'!AK1976)</f>
        <v/>
      </c>
      <c r="S507" s="354"/>
      <c r="T507" s="272" t="str">
        <f>+IF(P507=0,"",'Ark1'!AL1976)</f>
        <v/>
      </c>
      <c r="U507" s="33"/>
      <c r="V507" s="242">
        <f>+IF(I507=0,"",'Ark1'!T1976)</f>
        <v>3.3223140495867769</v>
      </c>
      <c r="W507" s="243">
        <f>+IF(I507=0,"",'Ark1'!W1976)</f>
        <v>0</v>
      </c>
      <c r="X507" s="243">
        <f>+IF(I507=0,"",'Ark1'!X1976)</f>
        <v>1.6528925619834716</v>
      </c>
      <c r="Y507" s="243">
        <f>+IF(I507=0,"",'Ark1'!Y1976)</f>
        <v>0</v>
      </c>
      <c r="Z507" s="243">
        <f>+IF(I507=0,"",'Ark1'!Z1976)</f>
        <v>0</v>
      </c>
      <c r="AA507" s="241">
        <f>+IF(I507=0,"",'Ark1'!AA1976)</f>
        <v>2.2558716804050807</v>
      </c>
      <c r="AB507" s="242">
        <f>+IF(I507=0,"",'Ark1'!AC1976)</f>
        <v>0.69490323998604542</v>
      </c>
      <c r="AC507" s="243">
        <f>+IF(I507=0,"",'Ark1'!AE1976)</f>
        <v>9.3584643119375119</v>
      </c>
      <c r="AD507" s="241">
        <f t="shared" si="36"/>
        <v>3.1628099173553728</v>
      </c>
      <c r="AE507" s="241">
        <f t="shared" si="37"/>
        <v>7.117647058823529</v>
      </c>
      <c r="AF507" s="323"/>
      <c r="AI507" s="35"/>
      <c r="AM507" s="29"/>
      <c r="AN507" s="29"/>
      <c r="AO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</row>
    <row r="508" spans="1:72" s="30" customFormat="1">
      <c r="A508" s="323"/>
      <c r="B508" s="323">
        <f>+'Ark1'!C1977</f>
        <v>2023</v>
      </c>
      <c r="C508" s="240">
        <f>+'Ark1'!L1977</f>
        <v>3</v>
      </c>
      <c r="D508" s="240" t="str">
        <f>VLOOKUP(C508,Klasse!$C$10:$D$26,2)</f>
        <v>P+</v>
      </c>
      <c r="E508" s="240">
        <f>+'Ark1'!H1977</f>
        <v>1</v>
      </c>
      <c r="F508" s="240">
        <f>+'Ark1'!J1977</f>
        <v>309</v>
      </c>
      <c r="G508" s="240" t="str">
        <f>VLOOKUP(F508,Slakteri!$C$9:$D$36,2)</f>
        <v>Malvik</v>
      </c>
      <c r="H508" s="240">
        <f>+IF(I508=0,"",'Ark1'!Q1977)</f>
        <v>325</v>
      </c>
      <c r="I508" s="376">
        <f>+'Ark1'!R1977</f>
        <v>903</v>
      </c>
      <c r="J508" s="241">
        <f>+IF(I508=0,"",'Ark1'!AG1977)</f>
        <v>0.98218364550022819</v>
      </c>
      <c r="K508" s="241"/>
      <c r="L508" s="241">
        <f>+IF(I508=0,"",'Ark1'!AH1977)</f>
        <v>0.60987915687843508</v>
      </c>
      <c r="M508" s="241"/>
      <c r="N508" s="33">
        <f>+IF(I508=0,"",'Ark1'!U1977)</f>
        <v>12.265116279069764</v>
      </c>
      <c r="O508" s="323"/>
      <c r="P508" s="391">
        <f>+'Ark1'!AJ1977</f>
        <v>3</v>
      </c>
      <c r="Q508" s="391"/>
      <c r="R508" s="272">
        <f>+IF(P508=0,"",'Ark1'!AK1977)</f>
        <v>86.53333333333336</v>
      </c>
      <c r="S508" s="354"/>
      <c r="T508" s="272">
        <f>+IF(P508=0,"",'Ark1'!AL1977)</f>
        <v>12.944611007971661</v>
      </c>
      <c r="U508" s="33"/>
      <c r="V508" s="242">
        <f>+IF(I508=0,"",'Ark1'!T1977)</f>
        <v>3.5825027685492801</v>
      </c>
      <c r="W508" s="243">
        <f>+IF(I508=0,"",'Ark1'!W1977)</f>
        <v>0</v>
      </c>
      <c r="X508" s="243">
        <f>+IF(I508=0,"",'Ark1'!X1977)</f>
        <v>27.685492801771876</v>
      </c>
      <c r="Y508" s="243">
        <f>+IF(I508=0,"",'Ark1'!Y1977)</f>
        <v>7.1982281284606868</v>
      </c>
      <c r="Z508" s="243">
        <f>+IF(I508=0,"",'Ark1'!Z1977)</f>
        <v>0.11074197120708749</v>
      </c>
      <c r="AA508" s="241">
        <f>+IF(I508=0,"",'Ark1'!AA1977)</f>
        <v>6.4710729667384985</v>
      </c>
      <c r="AB508" s="242">
        <f>+IF(I508=0,"",'Ark1'!AC1977)</f>
        <v>1.2946792655331345</v>
      </c>
      <c r="AC508" s="243">
        <f>+IF(I508=0,"",'Ark1'!AE1977)</f>
        <v>49.135501645359618</v>
      </c>
      <c r="AD508" s="241">
        <f t="shared" si="36"/>
        <v>4.0883720930232545</v>
      </c>
      <c r="AE508" s="241">
        <f t="shared" si="37"/>
        <v>2.7784615384615385</v>
      </c>
      <c r="AF508" s="323"/>
      <c r="AI508" s="35"/>
      <c r="AM508" s="29"/>
      <c r="AN508" s="29"/>
      <c r="AO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</row>
    <row r="509" spans="1:72" s="30" customFormat="1">
      <c r="A509" s="323"/>
      <c r="B509" s="323">
        <f>+'Ark1'!C1978</f>
        <v>2023</v>
      </c>
      <c r="C509" s="240">
        <f>+'Ark1'!L1978</f>
        <v>3</v>
      </c>
      <c r="D509" s="240" t="str">
        <f>VLOOKUP(C509,Klasse!$C$10:$D$26,2)</f>
        <v>P+</v>
      </c>
      <c r="E509" s="240">
        <f>+'Ark1'!H1978</f>
        <v>2</v>
      </c>
      <c r="F509" s="240">
        <f>+'Ark1'!J1978</f>
        <v>470</v>
      </c>
      <c r="G509" s="240" t="str">
        <f>VLOOKUP(F509,Slakteri!$C$9:$D$36,2)</f>
        <v>Jens Eide</v>
      </c>
      <c r="H509" s="240">
        <f>+IF(I509=0,"",'Ark1'!Q1978)</f>
        <v>70</v>
      </c>
      <c r="I509" s="376">
        <f>+'Ark1'!R1978</f>
        <v>173</v>
      </c>
      <c r="J509" s="241">
        <f>+IF(I509=0,"",'Ark1'!AG1978)</f>
        <v>1.3739972996584862</v>
      </c>
      <c r="K509" s="241"/>
      <c r="L509" s="241">
        <f>+IF(I509=0,"",'Ark1'!AH1978)</f>
        <v>0.81663651106617507</v>
      </c>
      <c r="M509" s="241"/>
      <c r="N509" s="33">
        <f>+IF(I509=0,"",'Ark1'!U1978)</f>
        <v>10.467052023121388</v>
      </c>
      <c r="O509" s="323"/>
      <c r="P509" s="391">
        <f>+'Ark1'!AJ1978</f>
        <v>0</v>
      </c>
      <c r="Q509" s="391"/>
      <c r="R509" s="272" t="str">
        <f>+IF(P509=0,"",'Ark1'!AK1978)</f>
        <v/>
      </c>
      <c r="S509" s="354"/>
      <c r="T509" s="272" t="str">
        <f>+IF(P509=0,"",'Ark1'!AL1978)</f>
        <v/>
      </c>
      <c r="U509" s="33"/>
      <c r="V509" s="242">
        <f>+IF(I509=0,"",'Ark1'!T1978)</f>
        <v>3.1618497109826604</v>
      </c>
      <c r="W509" s="243">
        <f>+IF(I509=0,"",'Ark1'!W1978)</f>
        <v>0</v>
      </c>
      <c r="X509" s="243">
        <f>+IF(I509=0,"",'Ark1'!X1978)</f>
        <v>14.450867052023115</v>
      </c>
      <c r="Y509" s="243">
        <f>+IF(I509=0,"",'Ark1'!Y1978)</f>
        <v>4.0462427745664735</v>
      </c>
      <c r="Z509" s="243">
        <f>+IF(I509=0,"",'Ark1'!Z1978)</f>
        <v>0</v>
      </c>
      <c r="AA509" s="241">
        <f>+IF(I509=0,"",'Ark1'!AA1978)</f>
        <v>5.1520029196419079</v>
      </c>
      <c r="AB509" s="242">
        <f>+IF(I509=0,"",'Ark1'!AC1978)</f>
        <v>0.97798958613699005</v>
      </c>
      <c r="AC509" s="243">
        <f>+IF(I509=0,"",'Ark1'!AE1978)</f>
        <v>35.80706323330535</v>
      </c>
      <c r="AD509" s="241">
        <f t="shared" si="36"/>
        <v>3.4890173410404626</v>
      </c>
      <c r="AE509" s="241">
        <f t="shared" si="37"/>
        <v>2.4714285714285715</v>
      </c>
      <c r="AF509" s="323"/>
      <c r="AI509" s="35"/>
      <c r="AM509" s="29"/>
      <c r="AN509" s="29"/>
      <c r="AO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</row>
    <row r="510" spans="1:72" s="30" customFormat="1">
      <c r="A510" s="323"/>
      <c r="B510" s="323">
        <f>+'Ark1'!C1979</f>
        <v>2023</v>
      </c>
      <c r="C510" s="240">
        <f>+'Ark1'!L1979</f>
        <v>3</v>
      </c>
      <c r="D510" s="240" t="str">
        <f>VLOOKUP(C510,Klasse!$C$10:$D$26,2)</f>
        <v>P+</v>
      </c>
      <c r="E510" s="240">
        <f>+'Ark1'!H1979</f>
        <v>2</v>
      </c>
      <c r="F510" s="240">
        <f>+'Ark1'!J1979</f>
        <v>629</v>
      </c>
      <c r="G510" s="240" t="str">
        <f>VLOOKUP(F510,Slakteri!$C$9:$D$36,2)</f>
        <v>Bø</v>
      </c>
      <c r="H510" s="240">
        <f>+IF(I510=0,"",'Ark1'!Q1979)</f>
        <v>5</v>
      </c>
      <c r="I510" s="376">
        <f>+'Ark1'!R1979</f>
        <v>6</v>
      </c>
      <c r="J510" s="241">
        <f>+IF(I510=0,"",'Ark1'!AG1979)</f>
        <v>0.35377358490566024</v>
      </c>
      <c r="K510" s="241"/>
      <c r="L510" s="241">
        <f>+IF(I510=0,"",'Ark1'!AH1979)</f>
        <v>0.21854546476024608</v>
      </c>
      <c r="M510" s="241"/>
      <c r="N510" s="33">
        <f>+IF(I510=0,"",'Ark1'!U1979)</f>
        <v>12.966666666666661</v>
      </c>
      <c r="O510" s="323"/>
      <c r="P510" s="391">
        <f>+'Ark1'!AJ1979</f>
        <v>0</v>
      </c>
      <c r="Q510" s="391"/>
      <c r="R510" s="272" t="str">
        <f>+IF(P510=0,"",'Ark1'!AK1979)</f>
        <v/>
      </c>
      <c r="S510" s="354"/>
      <c r="T510" s="272" t="str">
        <f>+IF(P510=0,"",'Ark1'!AL1979)</f>
        <v/>
      </c>
      <c r="U510" s="33"/>
      <c r="V510" s="242">
        <f>+IF(I510=0,"",'Ark1'!T1979)</f>
        <v>3.8333333333333344</v>
      </c>
      <c r="W510" s="243">
        <f>+IF(I510=0,"",'Ark1'!W1979)</f>
        <v>0</v>
      </c>
      <c r="X510" s="243">
        <f>+IF(I510=0,"",'Ark1'!X1979)</f>
        <v>33.333333333333343</v>
      </c>
      <c r="Y510" s="243">
        <f>+IF(I510=0,"",'Ark1'!Y1979)</f>
        <v>16.666666666666671</v>
      </c>
      <c r="Z510" s="243">
        <f>+IF(I510=0,"",'Ark1'!Z1979)</f>
        <v>0</v>
      </c>
      <c r="AA510" s="241">
        <f>+IF(I510=0,"",'Ark1'!AA1979)</f>
        <v>8.6890096609964136</v>
      </c>
      <c r="AB510" s="242">
        <f>+IF(I510=0,"",'Ark1'!AC1979)</f>
        <v>0.68718427093627443</v>
      </c>
      <c r="AC510" s="243">
        <f>+IF(I510=0,"",'Ark1'!AE1979)</f>
        <v>32.565072459202398</v>
      </c>
      <c r="AD510" s="241">
        <f t="shared" si="36"/>
        <v>4.3222222222222202</v>
      </c>
      <c r="AE510" s="241">
        <f t="shared" si="37"/>
        <v>1.2</v>
      </c>
      <c r="AF510" s="323"/>
      <c r="AI510" s="35"/>
      <c r="AM510" s="29"/>
      <c r="AN510" s="29"/>
      <c r="AO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</row>
    <row r="511" spans="1:72">
      <c r="A511" s="323"/>
      <c r="B511" s="323">
        <f>+'Ark1'!C1980</f>
        <v>2023</v>
      </c>
      <c r="C511" s="240">
        <f>+'Ark1'!L1980</f>
        <v>3</v>
      </c>
      <c r="D511" s="240" t="str">
        <f>VLOOKUP(C511,Klasse!$C$10:$D$26,2)</f>
        <v>P+</v>
      </c>
      <c r="E511" s="240">
        <f>+'Ark1'!H1980</f>
        <v>1</v>
      </c>
      <c r="F511" s="240">
        <f>+'Ark1'!J1980</f>
        <v>643</v>
      </c>
      <c r="G511" s="240" t="str">
        <f>VLOOKUP(F511,Slakteri!$C$9:$D$36,2)</f>
        <v>Bjerka</v>
      </c>
      <c r="H511" s="240">
        <f>+IF(I511=0,"",'Ark1'!Q1980)</f>
        <v>168</v>
      </c>
      <c r="I511" s="376">
        <f>+'Ark1'!R1980</f>
        <v>565</v>
      </c>
      <c r="J511" s="241">
        <f>+IF(I511=0,"",'Ark1'!AG1980)</f>
        <v>1.0555420628841519</v>
      </c>
      <c r="K511" s="241"/>
      <c r="L511" s="241">
        <f>+IF(I511=0,"",'Ark1'!AH1980)</f>
        <v>0.6462773946409156</v>
      </c>
      <c r="M511" s="241"/>
      <c r="N511" s="33">
        <f>+IF(I511=0,"",'Ark1'!U1980)</f>
        <v>11.446725663716821</v>
      </c>
      <c r="O511" s="323"/>
      <c r="P511" s="391">
        <f>+'Ark1'!AJ1980</f>
        <v>0</v>
      </c>
      <c r="Q511" s="391"/>
      <c r="R511" s="272" t="str">
        <f>+IF(P511=0,"",'Ark1'!AK1980)</f>
        <v/>
      </c>
      <c r="S511" s="354"/>
      <c r="T511" s="272" t="str">
        <f>+IF(P511=0,"",'Ark1'!AL1980)</f>
        <v/>
      </c>
      <c r="U511" s="33"/>
      <c r="V511" s="242">
        <f>+IF(I511=0,"",'Ark1'!T1980)</f>
        <v>3.9221238938053098</v>
      </c>
      <c r="W511" s="243">
        <f>+IF(I511=0,"",'Ark1'!W1980)</f>
        <v>0.35398230088495575</v>
      </c>
      <c r="X511" s="243">
        <f>+IF(I511=0,"",'Ark1'!X1980)</f>
        <v>21.238938053097343</v>
      </c>
      <c r="Y511" s="243">
        <f>+IF(I511=0,"",'Ark1'!Y1980)</f>
        <v>6.54867256637168</v>
      </c>
      <c r="Z511" s="243">
        <f>+IF(I511=0,"",'Ark1'!Z1980)</f>
        <v>0</v>
      </c>
      <c r="AA511" s="241">
        <f>+IF(I511=0,"",'Ark1'!AA1980)</f>
        <v>6.1661345219220252</v>
      </c>
      <c r="AB511" s="242">
        <f>+IF(I511=0,"",'Ark1'!AC1980)</f>
        <v>1.2327201746130838</v>
      </c>
      <c r="AC511" s="243">
        <f>+IF(I511=0,"",'Ark1'!AE1980)</f>
        <v>38.926640612920714</v>
      </c>
      <c r="AD511" s="241">
        <f t="shared" si="36"/>
        <v>3.8155752212389404</v>
      </c>
      <c r="AE511" s="241">
        <f t="shared" si="37"/>
        <v>3.3630952380952381</v>
      </c>
      <c r="AF511" s="323"/>
    </row>
    <row r="512" spans="1:72">
      <c r="A512" s="323"/>
      <c r="B512" s="323">
        <f>+'Ark1'!C1981</f>
        <v>2023</v>
      </c>
      <c r="C512" s="240">
        <f>+'Ark1'!L1981</f>
        <v>3</v>
      </c>
      <c r="D512" s="240" t="str">
        <f>VLOOKUP(C512,Klasse!$C$10:$D$26,2)</f>
        <v>P+</v>
      </c>
      <c r="E512" s="240">
        <f>+'Ark1'!H1981</f>
        <v>2</v>
      </c>
      <c r="F512" s="240">
        <f>+'Ark1'!J1981</f>
        <v>704</v>
      </c>
      <c r="G512" s="240" t="str">
        <f>VLOOKUP(F512,Slakteri!$C$9:$D$36,2)</f>
        <v>Øre Vilt</v>
      </c>
      <c r="H512" s="240" t="str">
        <f>+IF(I512=0,"",'Ark1'!Q1981)</f>
        <v/>
      </c>
      <c r="I512" s="376">
        <f>+'Ark1'!R1981</f>
        <v>0</v>
      </c>
      <c r="J512" s="241" t="str">
        <f>+IF(I512=0,"",'Ark1'!AG1981)</f>
        <v/>
      </c>
      <c r="K512" s="241"/>
      <c r="L512" s="241" t="str">
        <f>+IF(I512=0,"",'Ark1'!AH1981)</f>
        <v/>
      </c>
      <c r="M512" s="241"/>
      <c r="N512" s="33" t="str">
        <f>+IF(I512=0,"",'Ark1'!U1981)</f>
        <v/>
      </c>
      <c r="O512" s="323"/>
      <c r="P512" s="391">
        <f>+'Ark1'!AJ1981</f>
        <v>0</v>
      </c>
      <c r="Q512" s="391"/>
      <c r="R512" s="272" t="str">
        <f>+IF(P512=0,"",'Ark1'!AK1981)</f>
        <v/>
      </c>
      <c r="S512" s="354"/>
      <c r="T512" s="272" t="str">
        <f>+IF(P512=0,"",'Ark1'!AL1981)</f>
        <v/>
      </c>
      <c r="U512" s="33"/>
      <c r="V512" s="242" t="str">
        <f>+IF(I512=0,"",'Ark1'!T1981)</f>
        <v/>
      </c>
      <c r="W512" s="243" t="str">
        <f>+IF(I512=0,"",'Ark1'!W1981)</f>
        <v/>
      </c>
      <c r="X512" s="243" t="str">
        <f>+IF(I512=0,"",'Ark1'!X1981)</f>
        <v/>
      </c>
      <c r="Y512" s="243" t="str">
        <f>+IF(I512=0,"",'Ark1'!Y1981)</f>
        <v/>
      </c>
      <c r="Z512" s="243" t="str">
        <f>+IF(I512=0,"",'Ark1'!Z1981)</f>
        <v/>
      </c>
      <c r="AA512" s="241" t="str">
        <f>+IF(I512=0,"",'Ark1'!AA1981)</f>
        <v/>
      </c>
      <c r="AB512" s="242" t="str">
        <f>+IF(I512=0,"",'Ark1'!AC1981)</f>
        <v/>
      </c>
      <c r="AC512" s="243" t="str">
        <f>+IF(I512=0,"",'Ark1'!AE1981)</f>
        <v/>
      </c>
      <c r="AD512" s="241" t="str">
        <f t="shared" si="36"/>
        <v/>
      </c>
      <c r="AE512" s="241" t="str">
        <f t="shared" si="37"/>
        <v/>
      </c>
      <c r="AF512" s="323"/>
    </row>
    <row r="513" spans="1:60">
      <c r="A513" s="323"/>
      <c r="B513" s="323">
        <f>+'Ark1'!C1982</f>
        <v>2023</v>
      </c>
      <c r="C513" s="240">
        <f>+'Ark1'!L1982</f>
        <v>3</v>
      </c>
      <c r="D513" s="240" t="str">
        <f>VLOOKUP(C513,Klasse!$C$10:$D$26,2)</f>
        <v>P+</v>
      </c>
      <c r="E513" s="240">
        <f>+'Ark1'!H1982</f>
        <v>1</v>
      </c>
      <c r="F513" s="240">
        <f>+'Ark1'!J1982</f>
        <v>802</v>
      </c>
      <c r="G513" s="240" t="str">
        <f>VLOOKUP(F513,Slakteri!$C$9:$D$36,2)</f>
        <v>Karasjok</v>
      </c>
      <c r="H513" s="240">
        <f>+IF(I513=0,"",'Ark1'!Q1982)</f>
        <v>30</v>
      </c>
      <c r="I513" s="376">
        <f>+'Ark1'!R1982</f>
        <v>115</v>
      </c>
      <c r="J513" s="241">
        <f>+IF(I513=0,"",'Ark1'!AG1982)</f>
        <v>1.0705641407559112</v>
      </c>
      <c r="K513" s="241"/>
      <c r="L513" s="241">
        <f>+IF(I513=0,"",'Ark1'!AH1982)</f>
        <v>0.59517703240303088</v>
      </c>
      <c r="M513" s="241"/>
      <c r="N513" s="33">
        <f>+IF(I513=0,"",'Ark1'!U1982)</f>
        <v>11.452173913043477</v>
      </c>
      <c r="O513" s="323"/>
      <c r="P513" s="391">
        <f>+'Ark1'!AJ1982</f>
        <v>115</v>
      </c>
      <c r="Q513" s="391"/>
      <c r="R513" s="272">
        <f>+IF(P513=0,"",'Ark1'!AK1982)</f>
        <v>92.986956521739117</v>
      </c>
      <c r="S513" s="354"/>
      <c r="T513" s="272">
        <f>+IF(P513=0,"",'Ark1'!AL1982)</f>
        <v>13.499383481301775</v>
      </c>
      <c r="U513" s="33"/>
      <c r="V513" s="242">
        <f>+IF(I513=0,"",'Ark1'!T1982)</f>
        <v>3.5565217391304342</v>
      </c>
      <c r="W513" s="243">
        <f>+IF(I513=0,"",'Ark1'!W1982)</f>
        <v>0</v>
      </c>
      <c r="X513" s="243">
        <f>+IF(I513=0,"",'Ark1'!X1982)</f>
        <v>14.782608695652176</v>
      </c>
      <c r="Y513" s="243">
        <f>+IF(I513=0,"",'Ark1'!Y1982)</f>
        <v>6.9565217391304346</v>
      </c>
      <c r="Z513" s="243">
        <f>+IF(I513=0,"",'Ark1'!Z1982)</f>
        <v>0</v>
      </c>
      <c r="AA513" s="241">
        <f>+IF(I513=0,"",'Ark1'!AA1982)</f>
        <v>5.4250681875271916</v>
      </c>
      <c r="AB513" s="242">
        <f>+IF(I513=0,"",'Ark1'!AC1982)</f>
        <v>0.91548328266099988</v>
      </c>
      <c r="AC513" s="243">
        <f>+IF(I513=0,"",'Ark1'!AE1982)</f>
        <v>16.275963893801475</v>
      </c>
      <c r="AD513" s="241">
        <f t="shared" si="36"/>
        <v>3.8173913043478258</v>
      </c>
      <c r="AE513" s="241">
        <f t="shared" si="37"/>
        <v>3.8333333333333335</v>
      </c>
      <c r="AF513" s="323"/>
    </row>
    <row r="514" spans="1:60" ht="19.8">
      <c r="A514" s="323"/>
      <c r="B514" s="323"/>
      <c r="C514" s="323"/>
      <c r="D514" s="323"/>
      <c r="E514" s="323"/>
      <c r="F514" s="323"/>
      <c r="G514" s="323"/>
      <c r="H514" s="323"/>
      <c r="I514" s="377"/>
      <c r="J514" s="351"/>
      <c r="K514" s="351"/>
      <c r="L514" s="351"/>
      <c r="M514" s="351"/>
      <c r="N514" s="323"/>
      <c r="O514" s="323"/>
      <c r="P514" s="377"/>
      <c r="Q514" s="377"/>
      <c r="R514" s="354"/>
      <c r="S514" s="354"/>
      <c r="T514" s="354"/>
      <c r="U514" s="323"/>
      <c r="V514" s="323"/>
      <c r="W514" s="352"/>
      <c r="X514" s="352"/>
      <c r="Y514" s="352"/>
      <c r="Z514" s="352"/>
      <c r="AA514" s="352"/>
      <c r="AB514" s="323"/>
      <c r="AC514" s="352"/>
      <c r="AD514" s="353"/>
      <c r="AE514" s="354"/>
      <c r="AF514" s="323"/>
      <c r="AG514" s="224"/>
      <c r="AI514" s="30"/>
      <c r="AJ514" s="28"/>
      <c r="AK514" s="225"/>
      <c r="AL514" s="29"/>
      <c r="AP514" s="29"/>
      <c r="BH514" s="236"/>
    </row>
    <row r="515" spans="1:60" ht="19.8">
      <c r="A515" s="323"/>
      <c r="B515" s="323" t="s">
        <v>659</v>
      </c>
      <c r="C515" s="323"/>
      <c r="D515" s="266" t="str">
        <f>+D517</f>
        <v>O-</v>
      </c>
      <c r="E515" s="323"/>
      <c r="F515" s="323"/>
      <c r="G515" s="323"/>
      <c r="H515" s="323"/>
      <c r="I515" s="363">
        <f>SUM(I517:I539)</f>
        <v>18554</v>
      </c>
      <c r="J515" s="355"/>
      <c r="K515" s="355"/>
      <c r="L515" s="355"/>
      <c r="M515" s="355"/>
      <c r="N515" s="269" t="e">
        <f>+Klasse!M162</f>
        <v>#REF!</v>
      </c>
      <c r="O515" s="323"/>
      <c r="P515" s="529"/>
      <c r="Q515" s="529"/>
      <c r="R515" s="354"/>
      <c r="S515" s="354"/>
      <c r="T515" s="354"/>
      <c r="U515" s="323"/>
      <c r="V515" s="356"/>
      <c r="W515" s="352"/>
      <c r="X515" s="352"/>
      <c r="Y515" s="352"/>
      <c r="Z515" s="352"/>
      <c r="AA515" s="352"/>
      <c r="AB515" s="323"/>
      <c r="AC515" s="352"/>
      <c r="AD515" s="352"/>
      <c r="AE515" s="352"/>
      <c r="AF515" s="323"/>
      <c r="AG515" s="224"/>
      <c r="AI515" s="30"/>
      <c r="AJ515" s="28"/>
      <c r="AK515" s="225"/>
      <c r="AL515" s="29"/>
      <c r="AP515" s="29"/>
      <c r="BH515" s="236"/>
    </row>
    <row r="516" spans="1:60" ht="19.8">
      <c r="A516" s="662"/>
      <c r="B516" s="662"/>
      <c r="C516" s="663"/>
      <c r="D516" s="662"/>
      <c r="E516" s="662"/>
      <c r="F516" s="662"/>
      <c r="G516" s="323"/>
      <c r="H516" s="357"/>
      <c r="I516" s="377"/>
      <c r="J516" s="351"/>
      <c r="K516" s="351"/>
      <c r="L516" s="351"/>
      <c r="M516" s="351"/>
      <c r="N516" s="351"/>
      <c r="O516" s="351"/>
      <c r="P516" s="377"/>
      <c r="Q516" s="377"/>
      <c r="R516" s="354"/>
      <c r="S516" s="354"/>
      <c r="T516" s="354"/>
      <c r="U516" s="351"/>
      <c r="V516" s="357"/>
      <c r="W516" s="352"/>
      <c r="X516" s="352"/>
      <c r="Y516" s="352"/>
      <c r="Z516" s="352"/>
      <c r="AA516" s="353"/>
      <c r="AB516" s="323"/>
      <c r="AC516" s="353"/>
      <c r="AD516" s="353"/>
      <c r="AE516" s="354"/>
      <c r="AF516" s="323"/>
      <c r="AG516" s="224"/>
      <c r="AI516" s="30"/>
      <c r="AJ516" s="28"/>
      <c r="AK516" s="225"/>
      <c r="AL516" s="29"/>
      <c r="AP516" s="29"/>
      <c r="BH516" s="236"/>
    </row>
    <row r="517" spans="1:60">
      <c r="A517" s="323"/>
      <c r="B517" s="323">
        <f>+'Ark1'!C1983</f>
        <v>2023</v>
      </c>
      <c r="C517" s="240">
        <f>+'Ark1'!L1983</f>
        <v>4</v>
      </c>
      <c r="D517" s="240" t="str">
        <f>VLOOKUP(C517,Klasse!$C$10:$D$26,2)</f>
        <v>O-</v>
      </c>
      <c r="E517" s="240">
        <f>+'Ark1'!H1983</f>
        <v>1</v>
      </c>
      <c r="F517" s="240">
        <f>+'Ark1'!J1983</f>
        <v>103</v>
      </c>
      <c r="G517" s="240" t="str">
        <f>VLOOKUP(F517,Slakteri!$C$9:$D$36,2)</f>
        <v>Rudshøgda</v>
      </c>
      <c r="H517" s="240">
        <f>+IF(I517=0,"",'Ark1'!Q1983)</f>
        <v>148</v>
      </c>
      <c r="I517" s="376">
        <f>+'Ark1'!R1983</f>
        <v>376</v>
      </c>
      <c r="J517" s="241">
        <f>+IF(I517=0,"",'Ark1'!AG1983)</f>
        <v>0.89967219390807052</v>
      </c>
      <c r="K517" s="241"/>
      <c r="L517" s="241">
        <f>+IF(I517=0,"",'Ark1'!AH1983)</f>
        <v>0.70804441690304143</v>
      </c>
      <c r="M517" s="241"/>
      <c r="N517" s="33">
        <f>+IF(I517=0,"",'Ark1'!U1983)</f>
        <v>16.501063829787228</v>
      </c>
      <c r="O517" s="351"/>
      <c r="P517" s="391">
        <f>+'Ark1'!AJ1983</f>
        <v>0</v>
      </c>
      <c r="Q517" s="391"/>
      <c r="R517" s="272" t="str">
        <f>+IF(P517=0,"",'Ark1'!AK1983)</f>
        <v/>
      </c>
      <c r="S517" s="354"/>
      <c r="T517" s="272" t="str">
        <f>+IF(P517=0,"",'Ark1'!AL1983)</f>
        <v/>
      </c>
      <c r="U517" s="351"/>
      <c r="V517" s="242">
        <f>+IF(I517=0,"",'Ark1'!T1983)</f>
        <v>4.4547872340425538</v>
      </c>
      <c r="W517" s="243">
        <f>+IF(I517=0,"",'Ark1'!W1983)</f>
        <v>0.26595744680851074</v>
      </c>
      <c r="X517" s="243">
        <f>+IF(I517=0,"",'Ark1'!X1983)</f>
        <v>45.212765957446805</v>
      </c>
      <c r="Y517" s="243">
        <f>+IF(I517=0,"",'Ark1'!Y1983)</f>
        <v>22.606382978723403</v>
      </c>
      <c r="Z517" s="243">
        <f>+IF(I517=0,"",'Ark1'!Z1983)</f>
        <v>0</v>
      </c>
      <c r="AA517" s="241">
        <f>+IF(I517=0,"",'Ark1'!AA1983)</f>
        <v>6.9792739468882798</v>
      </c>
      <c r="AB517" s="242">
        <f>+IF(I517=0,"",'Ark1'!AC1983)</f>
        <v>1.4451232949853703</v>
      </c>
      <c r="AC517" s="243">
        <f>+IF(I517=0,"",'Ark1'!AE1983)</f>
        <v>53.485131866582485</v>
      </c>
      <c r="AD517" s="241">
        <f t="shared" ref="AD517:AD541" si="38">IF(I517=0,"",N517/C517)</f>
        <v>4.1252659574468069</v>
      </c>
      <c r="AE517" s="241">
        <f t="shared" ref="AE517:AE541" si="39">IF(I517=0,"",I517/H517)</f>
        <v>2.5405405405405403</v>
      </c>
      <c r="AF517" s="323"/>
    </row>
    <row r="518" spans="1:60">
      <c r="A518" s="323"/>
      <c r="B518" s="323">
        <f>+'Ark1'!C1984</f>
        <v>2023</v>
      </c>
      <c r="C518" s="240">
        <f>+'Ark1'!L1984</f>
        <v>4</v>
      </c>
      <c r="D518" s="240" t="str">
        <f>VLOOKUP(C518,Klasse!$C$10:$D$26,2)</f>
        <v>O-</v>
      </c>
      <c r="E518" s="240">
        <f>+'Ark1'!H1984</f>
        <v>2</v>
      </c>
      <c r="F518" s="240">
        <f>+'Ark1'!J1984</f>
        <v>106</v>
      </c>
      <c r="G518" s="240" t="str">
        <f>VLOOKUP(F518,Slakteri!$C$9:$D$36,2)</f>
        <v>Furuseth</v>
      </c>
      <c r="H518" s="240">
        <f>+IF(I518=0,"",'Ark1'!Q1984)</f>
        <v>206</v>
      </c>
      <c r="I518" s="376">
        <f>+'Ark1'!R1984</f>
        <v>685</v>
      </c>
      <c r="J518" s="241">
        <f>+IF(I518=0,"",'Ark1'!AG1984)</f>
        <v>1.708272026733834</v>
      </c>
      <c r="K518" s="241"/>
      <c r="L518" s="241">
        <f>+IF(I518=0,"",'Ark1'!AH1984)</f>
        <v>1.2667227499852249</v>
      </c>
      <c r="M518" s="241"/>
      <c r="N518" s="33">
        <f>+IF(I518=0,"",'Ark1'!U1984)</f>
        <v>15.48627737226278</v>
      </c>
      <c r="O518" s="351"/>
      <c r="P518" s="391">
        <f>+'Ark1'!AJ1984</f>
        <v>119</v>
      </c>
      <c r="Q518" s="391"/>
      <c r="R518" s="272">
        <f>+IF(P518=0,"",'Ark1'!AK1984)</f>
        <v>100.85882352941177</v>
      </c>
      <c r="S518" s="354"/>
      <c r="T518" s="272">
        <f>+IF(P518=0,"",'Ark1'!AL1984)</f>
        <v>14.981400650191175</v>
      </c>
      <c r="U518" s="351"/>
      <c r="V518" s="242">
        <f>+IF(I518=0,"",'Ark1'!T1984)</f>
        <v>4.534306569343066</v>
      </c>
      <c r="W518" s="243">
        <f>+IF(I518=0,"",'Ark1'!W1984)</f>
        <v>0.14598540145985411</v>
      </c>
      <c r="X518" s="243">
        <f>+IF(I518=0,"",'Ark1'!X1984)</f>
        <v>36.204379562043805</v>
      </c>
      <c r="Y518" s="243">
        <f>+IF(I518=0,"",'Ark1'!Y1984)</f>
        <v>17.810218978102188</v>
      </c>
      <c r="Z518" s="243">
        <f>+IF(I518=0,"",'Ark1'!Z1984)</f>
        <v>0</v>
      </c>
      <c r="AA518" s="241">
        <f>+IF(I518=0,"",'Ark1'!AA1984)</f>
        <v>6.2787686513423244</v>
      </c>
      <c r="AB518" s="242">
        <f>+IF(I518=0,"",'Ark1'!AC1984)</f>
        <v>1.3925997300750197</v>
      </c>
      <c r="AC518" s="243">
        <f>+IF(I518=0,"",'Ark1'!AE1984)</f>
        <v>17.245523039264889</v>
      </c>
      <c r="AD518" s="241">
        <f t="shared" si="38"/>
        <v>3.871569343065695</v>
      </c>
      <c r="AE518" s="241">
        <f t="shared" si="39"/>
        <v>3.325242718446602</v>
      </c>
      <c r="AF518" s="323"/>
    </row>
    <row r="519" spans="1:60">
      <c r="A519" s="323"/>
      <c r="B519" s="323">
        <f>+'Ark1'!C1985</f>
        <v>2023</v>
      </c>
      <c r="C519" s="240">
        <f>+'Ark1'!L1985</f>
        <v>4</v>
      </c>
      <c r="D519" s="240" t="str">
        <f>VLOOKUP(C519,Klasse!$C$10:$D$26,2)</f>
        <v>O-</v>
      </c>
      <c r="E519" s="240">
        <f>+'Ark1'!H1985</f>
        <v>1</v>
      </c>
      <c r="F519" s="240">
        <f>+'Ark1'!J1985</f>
        <v>110</v>
      </c>
      <c r="G519" s="240" t="str">
        <f>VLOOKUP(F519,Slakteri!$C$9:$D$36,2)</f>
        <v>Gol</v>
      </c>
      <c r="H519" s="240">
        <f>+IF(I519=0,"",'Ark1'!Q1985)</f>
        <v>510</v>
      </c>
      <c r="I519" s="376">
        <f>+'Ark1'!R1985</f>
        <v>1245</v>
      </c>
      <c r="J519" s="241">
        <f>+IF(I519=0,"",'Ark1'!AG1985)</f>
        <v>1.1051734545325429</v>
      </c>
      <c r="K519" s="241"/>
      <c r="L519" s="241">
        <f>+IF(I519=0,"",'Ark1'!AH1985)</f>
        <v>0.91272374637135967</v>
      </c>
      <c r="M519" s="241"/>
      <c r="N519" s="33">
        <f>+IF(I519=0,"",'Ark1'!U1985)</f>
        <v>17.368674698795189</v>
      </c>
      <c r="O519" s="351"/>
      <c r="P519" s="391">
        <f>+'Ark1'!AJ1985</f>
        <v>985</v>
      </c>
      <c r="Q519" s="391"/>
      <c r="R519" s="272">
        <f>+IF(P519=0,"",'Ark1'!AK1985)</f>
        <v>102.02406091370563</v>
      </c>
      <c r="S519" s="354"/>
      <c r="T519" s="272">
        <f>+IF(P519=0,"",'Ark1'!AL1985)</f>
        <v>15.561826121813116</v>
      </c>
      <c r="U519" s="351"/>
      <c r="V519" s="242">
        <f>+IF(I519=0,"",'Ark1'!T1985)</f>
        <v>3.9100401606425712</v>
      </c>
      <c r="W519" s="243">
        <f>+IF(I519=0,"",'Ark1'!W1985)</f>
        <v>0.24096385542168672</v>
      </c>
      <c r="X519" s="243">
        <f>+IF(I519=0,"",'Ark1'!X1985)</f>
        <v>48.273092369477922</v>
      </c>
      <c r="Y519" s="243">
        <f>+IF(I519=0,"",'Ark1'!Y1985)</f>
        <v>29.959839357429718</v>
      </c>
      <c r="Z519" s="243">
        <f>+IF(I519=0,"",'Ark1'!Z1985)</f>
        <v>0</v>
      </c>
      <c r="AA519" s="241">
        <f>+IF(I519=0,"",'Ark1'!AA1985)</f>
        <v>7.6938424403277939</v>
      </c>
      <c r="AB519" s="242">
        <f>+IF(I519=0,"",'Ark1'!AC1985)</f>
        <v>1.5424188217472896</v>
      </c>
      <c r="AC519" s="243">
        <f>+IF(I519=0,"",'Ark1'!AE1985)</f>
        <v>24.865635145353945</v>
      </c>
      <c r="AD519" s="241">
        <f t="shared" si="38"/>
        <v>4.3421686746987973</v>
      </c>
      <c r="AE519" s="241">
        <f t="shared" si="39"/>
        <v>2.4411764705882355</v>
      </c>
      <c r="AF519" s="323"/>
    </row>
    <row r="520" spans="1:60">
      <c r="A520" s="323"/>
      <c r="B520" s="323">
        <f>+'Ark1'!C1986</f>
        <v>2023</v>
      </c>
      <c r="C520" s="240">
        <f>+'Ark1'!L1986</f>
        <v>4</v>
      </c>
      <c r="D520" s="240" t="str">
        <f>VLOOKUP(C520,Klasse!$C$10:$D$26,2)</f>
        <v>O-</v>
      </c>
      <c r="E520" s="240">
        <f>+'Ark1'!H1986</f>
        <v>1</v>
      </c>
      <c r="F520" s="240">
        <f>+'Ark1'!J1986</f>
        <v>111</v>
      </c>
      <c r="G520" s="240" t="str">
        <f>VLOOKUP(F520,Slakteri!$C$9:$D$36,2)</f>
        <v>Forus</v>
      </c>
      <c r="H520" s="240">
        <f>+IF(I520=0,"",'Ark1'!Q1986)</f>
        <v>379</v>
      </c>
      <c r="I520" s="376">
        <f>+'Ark1'!R1986</f>
        <v>775</v>
      </c>
      <c r="J520" s="241">
        <f>+IF(I520=0,"",'Ark1'!AG1986)</f>
        <v>0.63568358541946901</v>
      </c>
      <c r="K520" s="241"/>
      <c r="L520" s="241">
        <f>+IF(I520=0,"",'Ark1'!AH1986)</f>
        <v>0.49398895474240451</v>
      </c>
      <c r="M520" s="241"/>
      <c r="N520" s="33">
        <f>+IF(I520=0,"",'Ark1'!U1986)</f>
        <v>16.494193548387099</v>
      </c>
      <c r="O520" s="351"/>
      <c r="P520" s="391">
        <f>+'Ark1'!AJ1986</f>
        <v>647</v>
      </c>
      <c r="Q520" s="391"/>
      <c r="R520" s="272">
        <f>+IF(P520=0,"",'Ark1'!AK1986)</f>
        <v>101.2843894899536</v>
      </c>
      <c r="S520" s="354"/>
      <c r="T520" s="272">
        <f>+IF(P520=0,"",'Ark1'!AL1986)</f>
        <v>14.959788550061878</v>
      </c>
      <c r="U520" s="351"/>
      <c r="V520" s="242">
        <f>+IF(I520=0,"",'Ark1'!T1986)</f>
        <v>3.569032258064516</v>
      </c>
      <c r="W520" s="243">
        <f>+IF(I520=0,"",'Ark1'!W1986)</f>
        <v>0</v>
      </c>
      <c r="X520" s="243">
        <f>+IF(I520=0,"",'Ark1'!X1986)</f>
        <v>46.838709677419359</v>
      </c>
      <c r="Y520" s="243">
        <f>+IF(I520=0,"",'Ark1'!Y1986)</f>
        <v>26.06451612903227</v>
      </c>
      <c r="Z520" s="243">
        <f>+IF(I520=0,"",'Ark1'!Z1986)</f>
        <v>0</v>
      </c>
      <c r="AA520" s="241">
        <f>+IF(I520=0,"",'Ark1'!AA1986)</f>
        <v>7.2766195511082898</v>
      </c>
      <c r="AB520" s="242">
        <f>+IF(I520=0,"",'Ark1'!AC1986)</f>
        <v>1.0907569281827987</v>
      </c>
      <c r="AC520" s="243">
        <f>+IF(I520=0,"",'Ark1'!AE1986)</f>
        <v>28.58568497669264</v>
      </c>
      <c r="AD520" s="241">
        <f t="shared" si="38"/>
        <v>4.1235483870967746</v>
      </c>
      <c r="AE520" s="241">
        <f t="shared" si="39"/>
        <v>2.0448548812664908</v>
      </c>
      <c r="AF520" s="323"/>
    </row>
    <row r="521" spans="1:60">
      <c r="A521" s="323"/>
      <c r="B521" s="323">
        <f>+'Ark1'!C1987</f>
        <v>2023</v>
      </c>
      <c r="C521" s="240">
        <f>+'Ark1'!L1987</f>
        <v>4</v>
      </c>
      <c r="D521" s="240" t="str">
        <f>VLOOKUP(C521,Klasse!$C$10:$D$26,2)</f>
        <v>O-</v>
      </c>
      <c r="E521" s="240">
        <f>+'Ark1'!H1987</f>
        <v>1</v>
      </c>
      <c r="F521" s="240">
        <f>+'Ark1'!J1987</f>
        <v>116</v>
      </c>
      <c r="G521" s="240" t="str">
        <f>VLOOKUP(F521,Slakteri!$C$9:$D$36,2)</f>
        <v>Sandeid</v>
      </c>
      <c r="H521" s="240">
        <f>+IF(I521=0,"",'Ark1'!Q1987)</f>
        <v>425</v>
      </c>
      <c r="I521" s="376">
        <f>+'Ark1'!R1987</f>
        <v>1126</v>
      </c>
      <c r="J521" s="241">
        <f>+IF(I521=0,"",'Ark1'!AG1987)</f>
        <v>1.3347399864866469</v>
      </c>
      <c r="K521" s="241"/>
      <c r="L521" s="241">
        <f>+IF(I521=0,"",'Ark1'!AH1987)</f>
        <v>0.88544680771419904</v>
      </c>
      <c r="M521" s="241"/>
      <c r="N521" s="33">
        <f>+IF(I521=0,"",'Ark1'!U1987)</f>
        <v>13.108614564831283</v>
      </c>
      <c r="O521" s="351"/>
      <c r="P521" s="391">
        <f>+'Ark1'!AJ1987</f>
        <v>0</v>
      </c>
      <c r="Q521" s="391"/>
      <c r="R521" s="272" t="str">
        <f>+IF(P521=0,"",'Ark1'!AK1987)</f>
        <v/>
      </c>
      <c r="S521" s="354"/>
      <c r="T521" s="272" t="str">
        <f>+IF(P521=0,"",'Ark1'!AL1987)</f>
        <v/>
      </c>
      <c r="U521" s="351"/>
      <c r="V521" s="242">
        <f>+IF(I521=0,"",'Ark1'!T1987)</f>
        <v>3.706927175843695</v>
      </c>
      <c r="W521" s="243">
        <f>+IF(I521=0,"",'Ark1'!W1987)</f>
        <v>0.26642984014209597</v>
      </c>
      <c r="X521" s="243">
        <f>+IF(I521=0,"",'Ark1'!X1987)</f>
        <v>24.777975133214927</v>
      </c>
      <c r="Y521" s="243">
        <f>+IF(I521=0,"",'Ark1'!Y1987)</f>
        <v>10.390763765541742</v>
      </c>
      <c r="Z521" s="243">
        <f>+IF(I521=0,"",'Ark1'!Z1987)</f>
        <v>8.8809946714032001E-2</v>
      </c>
      <c r="AA521" s="241">
        <f>+IF(I521=0,"",'Ark1'!AA1987)</f>
        <v>6.1205305176668787</v>
      </c>
      <c r="AB521" s="242">
        <f>+IF(I521=0,"",'Ark1'!AC1987)</f>
        <v>1.2822347997657797</v>
      </c>
      <c r="AC521" s="243">
        <f>+IF(I521=0,"",'Ark1'!AE1987)</f>
        <v>22.463367326876817</v>
      </c>
      <c r="AD521" s="241">
        <f t="shared" si="38"/>
        <v>3.2771536412078208</v>
      </c>
      <c r="AE521" s="241">
        <f t="shared" si="39"/>
        <v>2.6494117647058824</v>
      </c>
      <c r="AF521" s="323"/>
    </row>
    <row r="522" spans="1:60">
      <c r="A522" s="323"/>
      <c r="B522" s="323">
        <f>+'Ark1'!C1988</f>
        <v>2023</v>
      </c>
      <c r="C522" s="240">
        <f>+'Ark1'!L1988</f>
        <v>4</v>
      </c>
      <c r="D522" s="240" t="str">
        <f>VLOOKUP(C522,Klasse!$C$10:$D$26,2)</f>
        <v>O-</v>
      </c>
      <c r="E522" s="240">
        <f>+'Ark1'!H1988</f>
        <v>2</v>
      </c>
      <c r="F522" s="240">
        <f>+'Ark1'!J1988</f>
        <v>117</v>
      </c>
      <c r="G522" s="240" t="str">
        <f>VLOOKUP(F522,Slakteri!$C$9:$D$36,2)</f>
        <v>Jæren</v>
      </c>
      <c r="H522" s="240">
        <f>+IF(I522=0,"",'Ark1'!Q1988)</f>
        <v>289</v>
      </c>
      <c r="I522" s="376">
        <f>+'Ark1'!R1988</f>
        <v>880</v>
      </c>
      <c r="J522" s="241">
        <f>+IF(I522=0,"",'Ark1'!AG1988)</f>
        <v>1.4618425861324293</v>
      </c>
      <c r="K522" s="241"/>
      <c r="L522" s="241">
        <f>+IF(I522=0,"",'Ark1'!AH1988)</f>
        <v>1.0306210849837851</v>
      </c>
      <c r="M522" s="241"/>
      <c r="N522" s="33">
        <f>+IF(I522=0,"",'Ark1'!U1988)</f>
        <v>14.331136363636372</v>
      </c>
      <c r="O522" s="351"/>
      <c r="P522" s="391">
        <f>+'Ark1'!AJ1988</f>
        <v>880</v>
      </c>
      <c r="Q522" s="391"/>
      <c r="R522" s="272">
        <f>+IF(P522=0,"",'Ark1'!AK1988)</f>
        <v>97.543522727272716</v>
      </c>
      <c r="S522" s="354"/>
      <c r="T522" s="272">
        <f>+IF(P522=0,"",'Ark1'!AL1988)</f>
        <v>14.438489496622111</v>
      </c>
      <c r="U522" s="351"/>
      <c r="V522" s="242">
        <f>+IF(I522=0,"",'Ark1'!T1988)</f>
        <v>3.4693181818181822</v>
      </c>
      <c r="W522" s="243">
        <f>+IF(I522=0,"",'Ark1'!W1988)</f>
        <v>0.11363636363636362</v>
      </c>
      <c r="X522" s="243">
        <f>+IF(I522=0,"",'Ark1'!X1988)</f>
        <v>31.25</v>
      </c>
      <c r="Y522" s="243">
        <f>+IF(I522=0,"",'Ark1'!Y1988)</f>
        <v>15.340909090909092</v>
      </c>
      <c r="Z522" s="243">
        <f>+IF(I522=0,"",'Ark1'!Z1988)</f>
        <v>0.11363636363636362</v>
      </c>
      <c r="AA522" s="241">
        <f>+IF(I522=0,"",'Ark1'!AA1988)</f>
        <v>6.6511710233164889</v>
      </c>
      <c r="AB522" s="242">
        <f>+IF(I522=0,"",'Ark1'!AC1988)</f>
        <v>1.0929378625921984</v>
      </c>
      <c r="AC522" s="243">
        <f>+IF(I522=0,"",'Ark1'!AE1988)</f>
        <v>27.369721005140157</v>
      </c>
      <c r="AD522" s="241">
        <f t="shared" si="38"/>
        <v>3.5827840909090929</v>
      </c>
      <c r="AE522" s="241">
        <f t="shared" si="39"/>
        <v>3.0449826989619377</v>
      </c>
      <c r="AF522" s="323"/>
    </row>
    <row r="523" spans="1:60">
      <c r="A523" s="323"/>
      <c r="B523" s="323">
        <f>+'Ark1'!C1989</f>
        <v>2023</v>
      </c>
      <c r="C523" s="240">
        <f>+'Ark1'!L1989</f>
        <v>4</v>
      </c>
      <c r="D523" s="240" t="str">
        <f>VLOOKUP(C523,Klasse!$C$10:$D$26,2)</f>
        <v>O-</v>
      </c>
      <c r="E523" s="240">
        <f>+'Ark1'!H1989</f>
        <v>1</v>
      </c>
      <c r="F523" s="240">
        <f>+'Ark1'!J1989</f>
        <v>134</v>
      </c>
      <c r="G523" s="240" t="str">
        <f>VLOOKUP(F523,Slakteri!$C$9:$D$36,2)</f>
        <v>Førde</v>
      </c>
      <c r="H523" s="240">
        <f>+IF(I523=0,"",'Ark1'!Q1989)</f>
        <v>684</v>
      </c>
      <c r="I523" s="376">
        <f>+'Ark1'!R1989</f>
        <v>2606</v>
      </c>
      <c r="J523" s="241">
        <f>+IF(I523=0,"",'Ark1'!AG1989)</f>
        <v>2.4424762172547911</v>
      </c>
      <c r="K523" s="241"/>
      <c r="L523" s="241">
        <f>+IF(I523=0,"",'Ark1'!AH1989)</f>
        <v>1.4200760373226931</v>
      </c>
      <c r="M523" s="241"/>
      <c r="N523" s="33">
        <f>+IF(I523=0,"",'Ark1'!U1989)</f>
        <v>11.586454336147336</v>
      </c>
      <c r="O523" s="351"/>
      <c r="P523" s="391">
        <f>+'Ark1'!AJ1989</f>
        <v>7</v>
      </c>
      <c r="Q523" s="391"/>
      <c r="R523" s="272">
        <f>+IF(P523=0,"",'Ark1'!AK1989)</f>
        <v>98.257142857142881</v>
      </c>
      <c r="S523" s="354"/>
      <c r="T523" s="272">
        <f>+IF(P523=0,"",'Ark1'!AL1989)</f>
        <v>13.820915046275172</v>
      </c>
      <c r="U523" s="351"/>
      <c r="V523" s="242">
        <f>+IF(I523=0,"",'Ark1'!T1989)</f>
        <v>4.0874904067536448</v>
      </c>
      <c r="W523" s="243">
        <f>+IF(I523=0,"",'Ark1'!W1989)</f>
        <v>7.6745970836531077E-2</v>
      </c>
      <c r="X523" s="243">
        <f>+IF(I523=0,"",'Ark1'!X1989)</f>
        <v>16.577129700690715</v>
      </c>
      <c r="Y523" s="243">
        <f>+IF(I523=0,"",'Ark1'!Y1989)</f>
        <v>6.4850345356868759</v>
      </c>
      <c r="Z523" s="243">
        <f>+IF(I523=0,"",'Ark1'!Z1989)</f>
        <v>3.8372985418265539E-2</v>
      </c>
      <c r="AA523" s="241">
        <f>+IF(I523=0,"",'Ark1'!AA1989)</f>
        <v>5.4760082261523522</v>
      </c>
      <c r="AB523" s="242">
        <f>+IF(I523=0,"",'Ark1'!AC1989)</f>
        <v>1.3815543132697548</v>
      </c>
      <c r="AC523" s="243">
        <f>+IF(I523=0,"",'Ark1'!AE1989)</f>
        <v>13.396548377533328</v>
      </c>
      <c r="AD523" s="241">
        <f t="shared" si="38"/>
        <v>2.8966135840368339</v>
      </c>
      <c r="AE523" s="241">
        <f t="shared" si="39"/>
        <v>3.8099415204678362</v>
      </c>
      <c r="AF523" s="323"/>
    </row>
    <row r="524" spans="1:60">
      <c r="A524" s="323"/>
      <c r="B524" s="323">
        <f>+'Ark1'!C1990</f>
        <v>2023</v>
      </c>
      <c r="C524" s="240">
        <f>+'Ark1'!L1990</f>
        <v>4</v>
      </c>
      <c r="D524" s="240" t="str">
        <f>VLOOKUP(C524,Klasse!$C$10:$D$26,2)</f>
        <v>O-</v>
      </c>
      <c r="E524" s="240">
        <f>+'Ark1'!H1990</f>
        <v>2</v>
      </c>
      <c r="F524" s="240">
        <f>+'Ark1'!J1990</f>
        <v>141</v>
      </c>
      <c r="G524" s="240" t="str">
        <f>VLOOKUP(F524,Slakteri!$C$9:$D$36,2)</f>
        <v>Ølen</v>
      </c>
      <c r="H524" s="240">
        <f>+IF(I524=0,"",'Ark1'!Q1990)</f>
        <v>784</v>
      </c>
      <c r="I524" s="376">
        <f>+'Ark1'!R1990</f>
        <v>2503</v>
      </c>
      <c r="J524" s="241">
        <f>+IF(I524=0,"",'Ark1'!AG1990)</f>
        <v>2.2820725558665593</v>
      </c>
      <c r="K524" s="241"/>
      <c r="L524" s="241">
        <f>+IF(I524=0,"",'Ark1'!AH1990)</f>
        <v>1.4729876055032742</v>
      </c>
      <c r="M524" s="241"/>
      <c r="N524" s="33">
        <f>+IF(I524=0,"",'Ark1'!U1990)</f>
        <v>12.032201358369964</v>
      </c>
      <c r="O524" s="351"/>
      <c r="P524" s="391">
        <f>+'Ark1'!AJ1990</f>
        <v>0</v>
      </c>
      <c r="Q524" s="391"/>
      <c r="R524" s="272" t="str">
        <f>+IF(P524=0,"",'Ark1'!AK1990)</f>
        <v/>
      </c>
      <c r="S524" s="354"/>
      <c r="T524" s="272" t="str">
        <f>+IF(P524=0,"",'Ark1'!AL1990)</f>
        <v/>
      </c>
      <c r="U524" s="351"/>
      <c r="V524" s="242">
        <f>+IF(I524=0,"",'Ark1'!T1990)</f>
        <v>4.4834198961246496</v>
      </c>
      <c r="W524" s="243">
        <f>+IF(I524=0,"",'Ark1'!W1990)</f>
        <v>0.11985617259288849</v>
      </c>
      <c r="X524" s="243">
        <f>+IF(I524=0,"",'Ark1'!X1990)</f>
        <v>18.817419097083505</v>
      </c>
      <c r="Y524" s="243">
        <f>+IF(I524=0,"",'Ark1'!Y1990)</f>
        <v>7.0315621254494607</v>
      </c>
      <c r="Z524" s="243">
        <f>+IF(I524=0,"",'Ark1'!Z1990)</f>
        <v>0</v>
      </c>
      <c r="AA524" s="241">
        <f>+IF(I524=0,"",'Ark1'!AA1990)</f>
        <v>5.4160953574968733</v>
      </c>
      <c r="AB524" s="242">
        <f>+IF(I524=0,"",'Ark1'!AC1990)</f>
        <v>1.1826860423400516</v>
      </c>
      <c r="AC524" s="243">
        <f>+IF(I524=0,"",'Ark1'!AE1990)</f>
        <v>23.638248498654939</v>
      </c>
      <c r="AD524" s="241">
        <f t="shared" si="38"/>
        <v>3.0080503395924909</v>
      </c>
      <c r="AE524" s="241">
        <f t="shared" si="39"/>
        <v>3.1926020408163267</v>
      </c>
      <c r="AF524" s="323"/>
    </row>
    <row r="525" spans="1:60">
      <c r="A525" s="323"/>
      <c r="B525" s="323">
        <f>+'Ark1'!C1991</f>
        <v>2023</v>
      </c>
      <c r="C525" s="240">
        <f>+'Ark1'!L1991</f>
        <v>4</v>
      </c>
      <c r="D525" s="240" t="str">
        <f>VLOOKUP(C525,Klasse!$C$10:$D$26,2)</f>
        <v>O-</v>
      </c>
      <c r="E525" s="240">
        <f>+'Ark1'!H1991</f>
        <v>2</v>
      </c>
      <c r="F525" s="240">
        <f>+'Ark1'!J1991</f>
        <v>143</v>
      </c>
      <c r="G525" s="240" t="str">
        <f>VLOOKUP(F525,Slakteri!$C$9:$D$36,2)</f>
        <v>Nordfjord</v>
      </c>
      <c r="H525" s="240">
        <f>+IF(I525=0,"",'Ark1'!Q1991)</f>
        <v>120</v>
      </c>
      <c r="I525" s="376">
        <f>+'Ark1'!R1991</f>
        <v>294</v>
      </c>
      <c r="J525" s="241">
        <f>+IF(I525=0,"",'Ark1'!AG1991)</f>
        <v>1.1946848713885163</v>
      </c>
      <c r="K525" s="241"/>
      <c r="L525" s="241">
        <f>+IF(I525=0,"",'Ark1'!AH1991)</f>
        <v>0.88590934530357435</v>
      </c>
      <c r="M525" s="241"/>
      <c r="N525" s="33">
        <f>+IF(I525=0,"",'Ark1'!U1991)</f>
        <v>15.51530612244898</v>
      </c>
      <c r="O525" s="351"/>
      <c r="P525" s="391">
        <f>+'Ark1'!AJ1991</f>
        <v>0</v>
      </c>
      <c r="Q525" s="391"/>
      <c r="R525" s="272" t="str">
        <f>+IF(P525=0,"",'Ark1'!AK1991)</f>
        <v/>
      </c>
      <c r="S525" s="354"/>
      <c r="T525" s="272" t="str">
        <f>+IF(P525=0,"",'Ark1'!AL1991)</f>
        <v/>
      </c>
      <c r="U525" s="351"/>
      <c r="V525" s="242">
        <f>+IF(I525=0,"",'Ark1'!T1991)</f>
        <v>4.4863945578231288</v>
      </c>
      <c r="W525" s="243">
        <f>+IF(I525=0,"",'Ark1'!W1991)</f>
        <v>0</v>
      </c>
      <c r="X525" s="243">
        <f>+IF(I525=0,"",'Ark1'!X1991)</f>
        <v>34.693877551020407</v>
      </c>
      <c r="Y525" s="243">
        <f>+IF(I525=0,"",'Ark1'!Y1991)</f>
        <v>21.768707482993197</v>
      </c>
      <c r="Z525" s="243">
        <f>+IF(I525=0,"",'Ark1'!Z1991)</f>
        <v>0</v>
      </c>
      <c r="AA525" s="241">
        <f>+IF(I525=0,"",'Ark1'!AA1991)</f>
        <v>7.0348261761082522</v>
      </c>
      <c r="AB525" s="242">
        <f>+IF(I525=0,"",'Ark1'!AC1991)</f>
        <v>1.3868252520408877</v>
      </c>
      <c r="AC525" s="243">
        <f>+IF(I525=0,"",'Ark1'!AE1991)</f>
        <v>28.818996615537401</v>
      </c>
      <c r="AD525" s="241">
        <f t="shared" si="38"/>
        <v>3.8788265306122449</v>
      </c>
      <c r="AE525" s="241">
        <f t="shared" si="39"/>
        <v>2.4500000000000002</v>
      </c>
      <c r="AF525" s="323"/>
    </row>
    <row r="526" spans="1:60">
      <c r="A526" s="323"/>
      <c r="B526" s="323">
        <f>+'Ark1'!C1992</f>
        <v>2023</v>
      </c>
      <c r="C526" s="240">
        <f>+'Ark1'!L1992</f>
        <v>4</v>
      </c>
      <c r="D526" s="240" t="str">
        <f>VLOOKUP(C526,Klasse!$C$10:$D$26,2)</f>
        <v>O-</v>
      </c>
      <c r="E526" s="240">
        <f>+'Ark1'!H1992</f>
        <v>2</v>
      </c>
      <c r="F526" s="240">
        <f>+'Ark1'!J1992</f>
        <v>147</v>
      </c>
      <c r="G526" s="240" t="str">
        <f>VLOOKUP(F526,Slakteri!$C$9:$D$36,2)</f>
        <v>Midt-Norge</v>
      </c>
      <c r="H526" s="240">
        <f>+IF(I526=0,"",'Ark1'!Q1992)</f>
        <v>116</v>
      </c>
      <c r="I526" s="376">
        <f>+'Ark1'!R1992</f>
        <v>679</v>
      </c>
      <c r="J526" s="241">
        <f>+IF(I526=0,"",'Ark1'!AG1992)</f>
        <v>4.0323059564107124</v>
      </c>
      <c r="K526" s="241"/>
      <c r="L526" s="241">
        <f>+IF(I526=0,"",'Ark1'!AH1992)</f>
        <v>2.3603680171208858</v>
      </c>
      <c r="M526" s="241"/>
      <c r="N526" s="33">
        <f>+IF(I526=0,"",'Ark1'!U1992)</f>
        <v>10.184536082474224</v>
      </c>
      <c r="O526" s="351"/>
      <c r="P526" s="391">
        <f>+'Ark1'!AJ1992</f>
        <v>0</v>
      </c>
      <c r="Q526" s="391"/>
      <c r="R526" s="272" t="str">
        <f>+IF(P526=0,"",'Ark1'!AK1992)</f>
        <v/>
      </c>
      <c r="S526" s="354"/>
      <c r="T526" s="272" t="str">
        <f>+IF(P526=0,"",'Ark1'!AL1992)</f>
        <v/>
      </c>
      <c r="U526" s="351"/>
      <c r="V526" s="242">
        <f>+IF(I526=0,"",'Ark1'!T1992)</f>
        <v>4.2636229749631811</v>
      </c>
      <c r="W526" s="243">
        <f>+IF(I526=0,"",'Ark1'!W1992)</f>
        <v>0</v>
      </c>
      <c r="X526" s="243">
        <f>+IF(I526=0,"",'Ark1'!X1992)</f>
        <v>11.782032400589102</v>
      </c>
      <c r="Y526" s="243">
        <f>+IF(I526=0,"",'Ark1'!Y1992)</f>
        <v>2.3564064801178204</v>
      </c>
      <c r="Z526" s="243">
        <f>+IF(I526=0,"",'Ark1'!Z1992)</f>
        <v>0</v>
      </c>
      <c r="AA526" s="241">
        <f>+IF(I526=0,"",'Ark1'!AA1992)</f>
        <v>4.5820851812302621</v>
      </c>
      <c r="AB526" s="242">
        <f>+IF(I526=0,"",'Ark1'!AC1992)</f>
        <v>1.3204026517362843</v>
      </c>
      <c r="AC526" s="243">
        <f>+IF(I526=0,"",'Ark1'!AE1992)</f>
        <v>27.788332155229902</v>
      </c>
      <c r="AD526" s="241">
        <f t="shared" si="38"/>
        <v>2.5461340206185561</v>
      </c>
      <c r="AE526" s="241">
        <f t="shared" si="39"/>
        <v>5.8534482758620694</v>
      </c>
      <c r="AF526" s="323"/>
    </row>
    <row r="527" spans="1:60">
      <c r="A527" s="323"/>
      <c r="B527" s="323">
        <f>+'Ark1'!C1993</f>
        <v>2023</v>
      </c>
      <c r="C527" s="240">
        <f>+'Ark1'!L1993</f>
        <v>4</v>
      </c>
      <c r="D527" s="240" t="str">
        <f>VLOOKUP(C527,Klasse!$C$10:$D$26,2)</f>
        <v>O-</v>
      </c>
      <c r="E527" s="240">
        <f>+'Ark1'!H1993</f>
        <v>1</v>
      </c>
      <c r="F527" s="240">
        <f>+'Ark1'!J1993</f>
        <v>155</v>
      </c>
      <c r="G527" s="240" t="str">
        <f>VLOOKUP(F527,Slakteri!$C$9:$D$36,2)</f>
        <v>Målselv</v>
      </c>
      <c r="H527" s="240">
        <f>+IF(I527=0,"",'Ark1'!Q1993)</f>
        <v>179</v>
      </c>
      <c r="I527" s="376">
        <f>+'Ark1'!R1993</f>
        <v>662</v>
      </c>
      <c r="J527" s="241">
        <f>+IF(I527=0,"",'Ark1'!AG1993)</f>
        <v>1.1980816215727079</v>
      </c>
      <c r="K527" s="241"/>
      <c r="L527" s="241">
        <f>+IF(I527=0,"",'Ark1'!AH1993)</f>
        <v>0.7743166195130371</v>
      </c>
      <c r="M527" s="241"/>
      <c r="N527" s="33">
        <f>+IF(I527=0,"",'Ark1'!U1993)</f>
        <v>13.900302114803623</v>
      </c>
      <c r="O527" s="351"/>
      <c r="P527" s="391">
        <f>+'Ark1'!AJ1993</f>
        <v>0</v>
      </c>
      <c r="Q527" s="391"/>
      <c r="R527" s="272" t="str">
        <f>+IF(P527=0,"",'Ark1'!AK1993)</f>
        <v/>
      </c>
      <c r="S527" s="354"/>
      <c r="T527" s="272" t="str">
        <f>+IF(P527=0,"",'Ark1'!AL1993)</f>
        <v/>
      </c>
      <c r="U527" s="351"/>
      <c r="V527" s="242">
        <f>+IF(I527=0,"",'Ark1'!T1993)</f>
        <v>4.0649546827794563</v>
      </c>
      <c r="W527" s="243">
        <f>+IF(I527=0,"",'Ark1'!W1993)</f>
        <v>0</v>
      </c>
      <c r="X527" s="243">
        <f>+IF(I527=0,"",'Ark1'!X1993)</f>
        <v>25.830815709969784</v>
      </c>
      <c r="Y527" s="243">
        <f>+IF(I527=0,"",'Ark1'!Y1993)</f>
        <v>13.595166163141991</v>
      </c>
      <c r="Z527" s="243">
        <f>+IF(I527=0,"",'Ark1'!Z1993)</f>
        <v>0.15105740181268884</v>
      </c>
      <c r="AA527" s="241">
        <f>+IF(I527=0,"",'Ark1'!AA1993)</f>
        <v>6.0967947524201485</v>
      </c>
      <c r="AB527" s="242">
        <f>+IF(I527=0,"",'Ark1'!AC1993)</f>
        <v>1.0744259681747941</v>
      </c>
      <c r="AC527" s="243">
        <f>+IF(I527=0,"",'Ark1'!AE1993)</f>
        <v>26.940986040456831</v>
      </c>
      <c r="AD527" s="241">
        <f t="shared" si="38"/>
        <v>3.4750755287009056</v>
      </c>
      <c r="AE527" s="241">
        <f t="shared" si="39"/>
        <v>3.6983240223463687</v>
      </c>
      <c r="AF527" s="323"/>
    </row>
    <row r="528" spans="1:60">
      <c r="A528" s="323"/>
      <c r="B528" s="323">
        <f>+'Ark1'!C1994</f>
        <v>2023</v>
      </c>
      <c r="C528" s="240">
        <f>+'Ark1'!L1994</f>
        <v>4</v>
      </c>
      <c r="D528" s="240" t="str">
        <f>VLOOKUP(C528,Klasse!$C$10:$D$26,2)</f>
        <v>O-</v>
      </c>
      <c r="E528" s="240">
        <f>+'Ark1'!H1994</f>
        <v>2</v>
      </c>
      <c r="F528" s="240">
        <f>+'Ark1'!J1994</f>
        <v>160</v>
      </c>
      <c r="G528" s="240" t="str">
        <f>VLOOKUP(F528,Slakteri!$C$9:$D$36,2)</f>
        <v>Oslo</v>
      </c>
      <c r="H528" s="240">
        <f>+IF(I528=0,"",'Ark1'!Q1994)</f>
        <v>218</v>
      </c>
      <c r="I528" s="376">
        <f>+'Ark1'!R1994</f>
        <v>929</v>
      </c>
      <c r="J528" s="241">
        <f>+IF(I528=0,"",'Ark1'!AG1994)</f>
        <v>2.4204684609572444</v>
      </c>
      <c r="K528" s="241"/>
      <c r="L528" s="241">
        <f>+IF(I528=0,"",'Ark1'!AH1994)</f>
        <v>1.6387661260049093</v>
      </c>
      <c r="M528" s="241"/>
      <c r="N528" s="33">
        <f>+IF(I528=0,"",'Ark1'!U1994)</f>
        <v>13.970505920344456</v>
      </c>
      <c r="O528" s="351"/>
      <c r="P528" s="391">
        <f>+'Ark1'!AJ1994</f>
        <v>916</v>
      </c>
      <c r="Q528" s="391"/>
      <c r="R528" s="272">
        <f>+IF(P528=0,"",'Ark1'!AK1994)</f>
        <v>96.919650655021883</v>
      </c>
      <c r="S528" s="354"/>
      <c r="T528" s="272">
        <f>+IF(P528=0,"",'Ark1'!AL1994)</f>
        <v>14.485415896800244</v>
      </c>
      <c r="U528" s="351"/>
      <c r="V528" s="242">
        <f>+IF(I528=0,"",'Ark1'!T1994)</f>
        <v>4.3961248654467164</v>
      </c>
      <c r="W528" s="243">
        <f>+IF(I528=0,"",'Ark1'!W1994)</f>
        <v>0.10764262648008611</v>
      </c>
      <c r="X528" s="243">
        <f>+IF(I528=0,"",'Ark1'!X1994)</f>
        <v>29.386437029063512</v>
      </c>
      <c r="Y528" s="243">
        <f>+IF(I528=0,"",'Ark1'!Y1994)</f>
        <v>11.733046286329383</v>
      </c>
      <c r="Z528" s="243">
        <f>+IF(I528=0,"",'Ark1'!Z1994)</f>
        <v>0</v>
      </c>
      <c r="AA528" s="241">
        <f>+IF(I528=0,"",'Ark1'!AA1994)</f>
        <v>6.0831157267748974</v>
      </c>
      <c r="AB528" s="242">
        <f>+IF(I528=0,"",'Ark1'!AC1994)</f>
        <v>1.1984139363676019</v>
      </c>
      <c r="AC528" s="243">
        <f>+IF(I528=0,"",'Ark1'!AE1994)</f>
        <v>39.184290640964257</v>
      </c>
      <c r="AD528" s="241">
        <f t="shared" si="38"/>
        <v>3.492626480086114</v>
      </c>
      <c r="AE528" s="241">
        <f t="shared" si="39"/>
        <v>4.261467889908257</v>
      </c>
      <c r="AF528" s="323"/>
    </row>
    <row r="529" spans="1:60">
      <c r="A529" s="323"/>
      <c r="B529" s="323">
        <f>+'Ark1'!C1995</f>
        <v>2023</v>
      </c>
      <c r="C529" s="240">
        <f>+'Ark1'!L1995</f>
        <v>4</v>
      </c>
      <c r="D529" s="240" t="str">
        <f>VLOOKUP(C529,Klasse!$C$10:$D$26,2)</f>
        <v>O-</v>
      </c>
      <c r="E529" s="240">
        <f>+'Ark1'!H1995</f>
        <v>1</v>
      </c>
      <c r="F529" s="240">
        <f>+'Ark1'!J1995</f>
        <v>171</v>
      </c>
      <c r="G529" s="240" t="str">
        <f>VLOOKUP(F529,Slakteri!$C$9:$D$36,2)</f>
        <v>Prima</v>
      </c>
      <c r="H529" s="240">
        <f>+IF(I529=0,"",'Ark1'!Q1995)</f>
        <v>55</v>
      </c>
      <c r="I529" s="376">
        <f>+'Ark1'!R1995</f>
        <v>116</v>
      </c>
      <c r="J529" s="241">
        <f>+IF(I529=0,"",'Ark1'!AG1995)</f>
        <v>0.48476743700112818</v>
      </c>
      <c r="K529" s="241"/>
      <c r="L529" s="241">
        <f>+IF(I529=0,"",'Ark1'!AH1995)</f>
        <v>0.39519705641582814</v>
      </c>
      <c r="M529" s="241"/>
      <c r="N529" s="33">
        <f>+IF(I529=0,"",'Ark1'!U1995)</f>
        <v>17.816379310344825</v>
      </c>
      <c r="O529" s="351"/>
      <c r="P529" s="391">
        <f>+'Ark1'!AJ1995</f>
        <v>0</v>
      </c>
      <c r="Q529" s="391"/>
      <c r="R529" s="272" t="str">
        <f>+IF(P529=0,"",'Ark1'!AK1995)</f>
        <v/>
      </c>
      <c r="S529" s="354"/>
      <c r="T529" s="272" t="str">
        <f>+IF(P529=0,"",'Ark1'!AL1995)</f>
        <v/>
      </c>
      <c r="U529" s="351"/>
      <c r="V529" s="242">
        <f>+IF(I529=0,"",'Ark1'!T1995)</f>
        <v>3.7068965517241392</v>
      </c>
      <c r="W529" s="243">
        <f>+IF(I529=0,"",'Ark1'!W1995)</f>
        <v>0</v>
      </c>
      <c r="X529" s="243">
        <f>+IF(I529=0,"",'Ark1'!X1995)</f>
        <v>52.586206896551715</v>
      </c>
      <c r="Y529" s="243">
        <f>+IF(I529=0,"",'Ark1'!Y1995)</f>
        <v>25</v>
      </c>
      <c r="Z529" s="243">
        <f>+IF(I529=0,"",'Ark1'!Z1995)</f>
        <v>0</v>
      </c>
      <c r="AA529" s="241">
        <f>+IF(I529=0,"",'Ark1'!AA1995)</f>
        <v>6.9128558892673917</v>
      </c>
      <c r="AB529" s="242">
        <f>+IF(I529=0,"",'Ark1'!AC1995)</f>
        <v>1.2248662233731993</v>
      </c>
      <c r="AC529" s="243">
        <f>+IF(I529=0,"",'Ark1'!AE1995)</f>
        <v>31.536742574241888</v>
      </c>
      <c r="AD529" s="241">
        <f t="shared" si="38"/>
        <v>4.4540948275862062</v>
      </c>
      <c r="AE529" s="241">
        <f t="shared" si="39"/>
        <v>2.1090909090909089</v>
      </c>
      <c r="AF529" s="323"/>
    </row>
    <row r="530" spans="1:60">
      <c r="A530" s="323"/>
      <c r="B530" s="323">
        <f>+'Ark1'!C1996</f>
        <v>2023</v>
      </c>
      <c r="C530" s="240">
        <f>+'Ark1'!L1996</f>
        <v>4</v>
      </c>
      <c r="D530" s="240" t="str">
        <f>VLOOKUP(C530,Klasse!$C$10:$D$26,2)</f>
        <v>O-</v>
      </c>
      <c r="E530" s="240">
        <f>+'Ark1'!H1996</f>
        <v>2</v>
      </c>
      <c r="F530" s="240">
        <f>+'Ark1'!J1996</f>
        <v>175</v>
      </c>
      <c r="G530" s="240" t="str">
        <f>VLOOKUP(F530,Slakteri!$C$9:$D$36,2)</f>
        <v>Ole Ringdal</v>
      </c>
      <c r="H530" s="240">
        <f>+IF(I530=0,"",'Ark1'!Q1996)</f>
        <v>125</v>
      </c>
      <c r="I530" s="376">
        <f>+'Ark1'!R1996</f>
        <v>336</v>
      </c>
      <c r="J530" s="241">
        <f>+IF(I530=0,"",'Ark1'!AG1996)</f>
        <v>2.1771528542733098</v>
      </c>
      <c r="K530" s="241"/>
      <c r="L530" s="241">
        <f>+IF(I530=0,"",'Ark1'!AH1996)</f>
        <v>1.239717841156758</v>
      </c>
      <c r="M530" s="241"/>
      <c r="N530" s="33">
        <f>+IF(I530=0,"",'Ark1'!U1996)</f>
        <v>10.233630952380951</v>
      </c>
      <c r="O530" s="351"/>
      <c r="P530" s="391">
        <f>+'Ark1'!AJ1996</f>
        <v>0</v>
      </c>
      <c r="Q530" s="391"/>
      <c r="R530" s="272" t="str">
        <f>+IF(P530=0,"",'Ark1'!AK1996)</f>
        <v/>
      </c>
      <c r="S530" s="354"/>
      <c r="T530" s="272" t="str">
        <f>+IF(P530=0,"",'Ark1'!AL1996)</f>
        <v/>
      </c>
      <c r="U530" s="351"/>
      <c r="V530" s="242">
        <f>+IF(I530=0,"",'Ark1'!T1996)</f>
        <v>4.3035714285714306</v>
      </c>
      <c r="W530" s="243">
        <f>+IF(I530=0,"",'Ark1'!W1996)</f>
        <v>0</v>
      </c>
      <c r="X530" s="243">
        <f>+IF(I530=0,"",'Ark1'!X1996)</f>
        <v>11.011904761904765</v>
      </c>
      <c r="Y530" s="243">
        <f>+IF(I530=0,"",'Ark1'!Y1996)</f>
        <v>3.2738095238095242</v>
      </c>
      <c r="Z530" s="243">
        <f>+IF(I530=0,"",'Ark1'!Z1996)</f>
        <v>0</v>
      </c>
      <c r="AA530" s="241">
        <f>+IF(I530=0,"",'Ark1'!AA1996)</f>
        <v>4.6398859445130336</v>
      </c>
      <c r="AB530" s="242">
        <f>+IF(I530=0,"",'Ark1'!AC1996)</f>
        <v>1.1560345221171078</v>
      </c>
      <c r="AC530" s="243">
        <f>+IF(I530=0,"",'Ark1'!AE1996)</f>
        <v>10.851357129500858</v>
      </c>
      <c r="AD530" s="241">
        <f t="shared" si="38"/>
        <v>2.5584077380952377</v>
      </c>
      <c r="AE530" s="241">
        <f t="shared" si="39"/>
        <v>2.6880000000000002</v>
      </c>
      <c r="AF530" s="323"/>
    </row>
    <row r="531" spans="1:60">
      <c r="A531" s="323"/>
      <c r="B531" s="323">
        <f>+'Ark1'!C1997</f>
        <v>2023</v>
      </c>
      <c r="C531" s="240">
        <f>+'Ark1'!L1997</f>
        <v>4</v>
      </c>
      <c r="D531" s="240" t="str">
        <f>VLOOKUP(C531,Klasse!$C$10:$D$26,2)</f>
        <v>O-</v>
      </c>
      <c r="E531" s="240">
        <f>+'Ark1'!H1997</f>
        <v>2</v>
      </c>
      <c r="F531" s="240">
        <f>+'Ark1'!J1997</f>
        <v>177</v>
      </c>
      <c r="G531" s="240" t="str">
        <f>VLOOKUP(F531,Slakteri!$C$9:$D$36,2)</f>
        <v>Slakthuset</v>
      </c>
      <c r="H531" s="240">
        <f>+IF(I531=0,"",'Ark1'!Q1997)</f>
        <v>193</v>
      </c>
      <c r="I531" s="376">
        <f>+'Ark1'!R1997</f>
        <v>853</v>
      </c>
      <c r="J531" s="241">
        <f>+IF(I531=0,"",'Ark1'!AG1997)</f>
        <v>2.2048750226174163</v>
      </c>
      <c r="K531" s="241"/>
      <c r="L531" s="241">
        <f>+IF(I531=0,"",'Ark1'!AH1997)</f>
        <v>1.4897190403876801</v>
      </c>
      <c r="M531" s="241"/>
      <c r="N531" s="33">
        <f>+IF(I531=0,"",'Ark1'!U1997)</f>
        <v>13.285345838218047</v>
      </c>
      <c r="O531" s="351"/>
      <c r="P531" s="391">
        <f>+'Ark1'!AJ1997</f>
        <v>853</v>
      </c>
      <c r="Q531" s="391"/>
      <c r="R531" s="272">
        <f>+IF(P531=0,"",'Ark1'!AK1997)</f>
        <v>95.420164126611965</v>
      </c>
      <c r="S531" s="354"/>
      <c r="T531" s="272">
        <f>+IF(P531=0,"",'Ark1'!AL1997)</f>
        <v>14.340173445279177</v>
      </c>
      <c r="U531" s="351"/>
      <c r="V531" s="242">
        <f>+IF(I531=0,"",'Ark1'!T1997)</f>
        <v>4.0152403282532241</v>
      </c>
      <c r="W531" s="243">
        <f>+IF(I531=0,"",'Ark1'!W1997)</f>
        <v>0</v>
      </c>
      <c r="X531" s="243">
        <f>+IF(I531=0,"",'Ark1'!X1997)</f>
        <v>27.198124267291902</v>
      </c>
      <c r="Y531" s="243">
        <f>+IF(I531=0,"",'Ark1'!Y1997)</f>
        <v>12.075029308323565</v>
      </c>
      <c r="Z531" s="243">
        <f>+IF(I531=0,"",'Ark1'!Z1997)</f>
        <v>0</v>
      </c>
      <c r="AA531" s="241">
        <f>+IF(I531=0,"",'Ark1'!AA1997)</f>
        <v>6.1490901187385614</v>
      </c>
      <c r="AB531" s="242">
        <f>+IF(I531=0,"",'Ark1'!AC1997)</f>
        <v>0.95551823354952836</v>
      </c>
      <c r="AC531" s="243">
        <f>+IF(I531=0,"",'Ark1'!AE1997)</f>
        <v>7.5219690664120096</v>
      </c>
      <c r="AD531" s="241">
        <f t="shared" si="38"/>
        <v>3.3213364595545118</v>
      </c>
      <c r="AE531" s="241">
        <f t="shared" si="39"/>
        <v>4.4196891191709842</v>
      </c>
      <c r="AF531" s="323"/>
    </row>
    <row r="532" spans="1:60">
      <c r="A532" s="323"/>
      <c r="B532" s="323">
        <f>+'Ark1'!C1998</f>
        <v>2023</v>
      </c>
      <c r="C532" s="240">
        <f>+'Ark1'!L1998</f>
        <v>4</v>
      </c>
      <c r="D532" s="240" t="str">
        <f>VLOOKUP(C532,Klasse!$C$10:$D$26,2)</f>
        <v>O-</v>
      </c>
      <c r="E532" s="240">
        <f>+'Ark1'!H1998</f>
        <v>2</v>
      </c>
      <c r="F532" s="240">
        <f>+'Ark1'!J1998</f>
        <v>178</v>
      </c>
      <c r="G532" s="240" t="str">
        <f>VLOOKUP(F532,Slakteri!$C$9:$D$36,2)</f>
        <v>Røros</v>
      </c>
      <c r="H532" s="240">
        <f>+IF(I532=0,"",'Ark1'!Q1998)</f>
        <v>64</v>
      </c>
      <c r="I532" s="376">
        <f>+'Ark1'!R1998</f>
        <v>273</v>
      </c>
      <c r="J532" s="241">
        <f>+IF(I532=0,"",'Ark1'!AG1998)</f>
        <v>1.91740412979351</v>
      </c>
      <c r="K532" s="241"/>
      <c r="L532" s="241">
        <f>+IF(I532=0,"",'Ark1'!AH1998)</f>
        <v>1.357259150569839</v>
      </c>
      <c r="M532" s="241"/>
      <c r="N532" s="33">
        <f>+IF(I532=0,"",'Ark1'!U1998)</f>
        <v>13.85128205128205</v>
      </c>
      <c r="O532" s="351"/>
      <c r="P532" s="391">
        <f>+'Ark1'!AJ1998</f>
        <v>0</v>
      </c>
      <c r="Q532" s="391"/>
      <c r="R532" s="272" t="str">
        <f>+IF(P532=0,"",'Ark1'!AK1998)</f>
        <v/>
      </c>
      <c r="S532" s="354"/>
      <c r="T532" s="272" t="str">
        <f>+IF(P532=0,"",'Ark1'!AL1998)</f>
        <v/>
      </c>
      <c r="U532" s="351"/>
      <c r="V532" s="242">
        <f>+IF(I532=0,"",'Ark1'!T1998)</f>
        <v>3.6373626373626378</v>
      </c>
      <c r="W532" s="243">
        <f>+IF(I532=0,"",'Ark1'!W1998)</f>
        <v>0</v>
      </c>
      <c r="X532" s="243">
        <f>+IF(I532=0,"",'Ark1'!X1998)</f>
        <v>26.007326007326014</v>
      </c>
      <c r="Y532" s="243">
        <f>+IF(I532=0,"",'Ark1'!Y1998)</f>
        <v>11.355311355311352</v>
      </c>
      <c r="Z532" s="243">
        <f>+IF(I532=0,"",'Ark1'!Z1998)</f>
        <v>0</v>
      </c>
      <c r="AA532" s="241">
        <f>+IF(I532=0,"",'Ark1'!AA1998)</f>
        <v>5.8037950358263855</v>
      </c>
      <c r="AB532" s="242">
        <f>+IF(I532=0,"",'Ark1'!AC1998)</f>
        <v>1.1876946936582491</v>
      </c>
      <c r="AC532" s="243">
        <f>+IF(I532=0,"",'Ark1'!AE1998)</f>
        <v>30.50637183229134</v>
      </c>
      <c r="AD532" s="241">
        <f t="shared" si="38"/>
        <v>3.4628205128205125</v>
      </c>
      <c r="AE532" s="241">
        <f t="shared" si="39"/>
        <v>4.265625</v>
      </c>
      <c r="AF532" s="323"/>
    </row>
    <row r="533" spans="1:60">
      <c r="A533" s="323"/>
      <c r="B533" s="323">
        <f>+'Ark1'!C1999</f>
        <v>2023</v>
      </c>
      <c r="C533" s="240">
        <f>+'Ark1'!L1999</f>
        <v>4</v>
      </c>
      <c r="D533" s="240" t="str">
        <f>VLOOKUP(C533,Klasse!$C$10:$D$26,2)</f>
        <v>O-</v>
      </c>
      <c r="E533" s="240">
        <f>+'Ark1'!H1999</f>
        <v>2</v>
      </c>
      <c r="F533" s="240">
        <f>+'Ark1'!J1999</f>
        <v>181</v>
      </c>
      <c r="G533" s="240" t="str">
        <f>VLOOKUP(F533,Slakteri!$C$9:$D$36,2)</f>
        <v>Horns</v>
      </c>
      <c r="H533" s="240">
        <f>+IF(I533=0,"",'Ark1'!Q1999)</f>
        <v>98</v>
      </c>
      <c r="I533" s="376">
        <f>+'Ark1'!R1999</f>
        <v>373</v>
      </c>
      <c r="J533" s="241">
        <f>+IF(I533=0,"",'Ark1'!AG1999)</f>
        <v>1.2404389757233123</v>
      </c>
      <c r="K533" s="241"/>
      <c r="L533" s="241">
        <f>+IF(I533=0,"",'Ark1'!AH1999)</f>
        <v>0.71941573231365419</v>
      </c>
      <c r="M533" s="241"/>
      <c r="N533" s="33">
        <f>+IF(I533=0,"",'Ark1'!U1999)</f>
        <v>11.44638069705095</v>
      </c>
      <c r="O533" s="351"/>
      <c r="P533" s="391">
        <f>+'Ark1'!AJ1999</f>
        <v>0</v>
      </c>
      <c r="Q533" s="391"/>
      <c r="R533" s="272" t="str">
        <f>+IF(P533=0,"",'Ark1'!AK1999)</f>
        <v/>
      </c>
      <c r="S533" s="354"/>
      <c r="T533" s="272" t="str">
        <f>+IF(P533=0,"",'Ark1'!AL1999)</f>
        <v/>
      </c>
      <c r="U533" s="351"/>
      <c r="V533" s="242">
        <f>+IF(I533=0,"",'Ark1'!T1999)</f>
        <v>3.8552278820375343</v>
      </c>
      <c r="W533" s="243">
        <f>+IF(I533=0,"",'Ark1'!W1999)</f>
        <v>0</v>
      </c>
      <c r="X533" s="243">
        <f>+IF(I533=0,"",'Ark1'!X1999)</f>
        <v>19.839142091152812</v>
      </c>
      <c r="Y533" s="243">
        <f>+IF(I533=0,"",'Ark1'!Y1999)</f>
        <v>4.8257372654155484</v>
      </c>
      <c r="Z533" s="243">
        <f>+IF(I533=0,"",'Ark1'!Z1999)</f>
        <v>0</v>
      </c>
      <c r="AA533" s="241">
        <f>+IF(I533=0,"",'Ark1'!AA1999)</f>
        <v>5.4640888592247352</v>
      </c>
      <c r="AB533" s="242">
        <f>+IF(I533=0,"",'Ark1'!AC1999)</f>
        <v>1.1695216886579569</v>
      </c>
      <c r="AC533" s="243">
        <f>+IF(I533=0,"",'Ark1'!AE1999)</f>
        <v>61.092446980898714</v>
      </c>
      <c r="AD533" s="241">
        <f t="shared" si="38"/>
        <v>2.8615951742627375</v>
      </c>
      <c r="AE533" s="241">
        <f t="shared" si="39"/>
        <v>3.806122448979592</v>
      </c>
      <c r="AF533" s="323"/>
    </row>
    <row r="534" spans="1:60">
      <c r="A534" s="323"/>
      <c r="B534" s="323">
        <f>+'Ark1'!C2000</f>
        <v>2023</v>
      </c>
      <c r="C534" s="240">
        <f>+'Ark1'!L2000</f>
        <v>4</v>
      </c>
      <c r="D534" s="240" t="str">
        <f>VLOOKUP(C534,Klasse!$C$10:$D$26,2)</f>
        <v>O-</v>
      </c>
      <c r="E534" s="240">
        <f>+'Ark1'!H2000</f>
        <v>1</v>
      </c>
      <c r="F534" s="240">
        <f>+'Ark1'!J2000</f>
        <v>262</v>
      </c>
      <c r="G534" s="240" t="str">
        <f>VLOOKUP(F534,Slakteri!$C$9:$D$36,2)</f>
        <v>Strilalam</v>
      </c>
      <c r="H534" s="240" t="str">
        <f>+IF(I534=0,"",'Ark1'!Q2000)</f>
        <v/>
      </c>
      <c r="I534" s="376">
        <f>+'Ark1'!R2000</f>
        <v>0</v>
      </c>
      <c r="J534" s="241" t="str">
        <f>+IF(I534=0,"",'Ark1'!AG2000)</f>
        <v/>
      </c>
      <c r="K534" s="241"/>
      <c r="L534" s="241" t="str">
        <f>+IF(I534=0,"",'Ark1'!AH2000)</f>
        <v/>
      </c>
      <c r="M534" s="241"/>
      <c r="N534" s="33" t="str">
        <f>+IF(I534=0,"",'Ark1'!U2000)</f>
        <v/>
      </c>
      <c r="O534" s="351"/>
      <c r="P534" s="391">
        <f>+'Ark1'!AJ2000</f>
        <v>0</v>
      </c>
      <c r="Q534" s="391"/>
      <c r="R534" s="272" t="str">
        <f>+IF(P534=0,"",'Ark1'!AK2000)</f>
        <v/>
      </c>
      <c r="S534" s="354"/>
      <c r="T534" s="272" t="str">
        <f>+IF(P534=0,"",'Ark1'!AL2000)</f>
        <v/>
      </c>
      <c r="U534" s="351"/>
      <c r="V534" s="242" t="str">
        <f>+IF(I534=0,"",'Ark1'!T2000)</f>
        <v/>
      </c>
      <c r="W534" s="243" t="str">
        <f>+IF(I534=0,"",'Ark1'!W2000)</f>
        <v/>
      </c>
      <c r="X534" s="243" t="str">
        <f>+IF(I534=0,"",'Ark1'!X2000)</f>
        <v/>
      </c>
      <c r="Y534" s="243" t="str">
        <f>+IF(I534=0,"",'Ark1'!Y2000)</f>
        <v/>
      </c>
      <c r="Z534" s="243" t="str">
        <f>+IF(I534=0,"",'Ark1'!Z2000)</f>
        <v/>
      </c>
      <c r="AA534" s="241" t="str">
        <f>+IF(I534=0,"",'Ark1'!AA2000)</f>
        <v/>
      </c>
      <c r="AB534" s="242" t="str">
        <f>+IF(I534=0,"",'Ark1'!AC2000)</f>
        <v/>
      </c>
      <c r="AC534" s="243" t="str">
        <f>+IF(I534=0,"",'Ark1'!AE2000)</f>
        <v/>
      </c>
      <c r="AD534" s="241" t="str">
        <f t="shared" si="38"/>
        <v/>
      </c>
      <c r="AE534" s="241" t="str">
        <f t="shared" si="39"/>
        <v/>
      </c>
      <c r="AF534" s="323"/>
    </row>
    <row r="535" spans="1:60">
      <c r="A535" s="323"/>
      <c r="B535" s="323">
        <f>+'Ark1'!C2001</f>
        <v>2023</v>
      </c>
      <c r="C535" s="240">
        <f>+'Ark1'!L2001</f>
        <v>4</v>
      </c>
      <c r="D535" s="240" t="str">
        <f>VLOOKUP(C535,Klasse!$C$10:$D$26,2)</f>
        <v>O-</v>
      </c>
      <c r="E535" s="240">
        <f>+'Ark1'!H2001</f>
        <v>2</v>
      </c>
      <c r="F535" s="240">
        <f>+'Ark1'!J2001</f>
        <v>267</v>
      </c>
      <c r="G535" s="240" t="str">
        <f>VLOOKUP(F535,Slakteri!$C$9:$D$36,2)</f>
        <v>Dalpro</v>
      </c>
      <c r="H535" s="240">
        <f>+IF(I535=0,"",'Ark1'!Q2001)</f>
        <v>20</v>
      </c>
      <c r="I535" s="376">
        <f>+'Ark1'!R2001</f>
        <v>260</v>
      </c>
      <c r="J535" s="241">
        <f>+IF(I535=0,"",'Ark1'!AG2001)</f>
        <v>13.013013013013015</v>
      </c>
      <c r="K535" s="241"/>
      <c r="L535" s="241">
        <f>+IF(I535=0,"",'Ark1'!AH2001)</f>
        <v>11.012718509577889</v>
      </c>
      <c r="M535" s="241"/>
      <c r="N535" s="33">
        <f>+IF(I535=0,"",'Ark1'!U2001)</f>
        <v>10.31730769230769</v>
      </c>
      <c r="O535" s="351"/>
      <c r="P535" s="391">
        <f>+'Ark1'!AJ2001</f>
        <v>0</v>
      </c>
      <c r="Q535" s="391"/>
      <c r="R535" s="272" t="str">
        <f>+IF(P535=0,"",'Ark1'!AK2001)</f>
        <v/>
      </c>
      <c r="S535" s="354"/>
      <c r="T535" s="272" t="str">
        <f>+IF(P535=0,"",'Ark1'!AL2001)</f>
        <v/>
      </c>
      <c r="U535" s="351"/>
      <c r="V535" s="242">
        <f>+IF(I535=0,"",'Ark1'!T2001)</f>
        <v>3.9653846153846146</v>
      </c>
      <c r="W535" s="243">
        <f>+IF(I535=0,"",'Ark1'!W2001)</f>
        <v>0</v>
      </c>
      <c r="X535" s="243">
        <f>+IF(I535=0,"",'Ark1'!X2001)</f>
        <v>4.6153846153846141</v>
      </c>
      <c r="Y535" s="243">
        <f>+IF(I535=0,"",'Ark1'!Y2001)</f>
        <v>0</v>
      </c>
      <c r="Z535" s="243">
        <f>+IF(I535=0,"",'Ark1'!Z2001)</f>
        <v>0</v>
      </c>
      <c r="AA535" s="241">
        <f>+IF(I535=0,"",'Ark1'!AA2001)</f>
        <v>2.4852581628665393</v>
      </c>
      <c r="AB535" s="242">
        <f>+IF(I535=0,"",'Ark1'!AC2001)</f>
        <v>0.48313265234644609</v>
      </c>
      <c r="AC535" s="243">
        <f>+IF(I535=0,"",'Ark1'!AE2001)</f>
        <v>16.930943118935755</v>
      </c>
      <c r="AD535" s="241">
        <f t="shared" si="38"/>
        <v>2.5793269230769225</v>
      </c>
      <c r="AE535" s="241">
        <f t="shared" si="39"/>
        <v>13</v>
      </c>
      <c r="AF535" s="323"/>
    </row>
    <row r="536" spans="1:60">
      <c r="A536" s="323"/>
      <c r="B536" s="323">
        <f>+'Ark1'!C2002</f>
        <v>2023</v>
      </c>
      <c r="C536" s="240">
        <f>+'Ark1'!L2002</f>
        <v>4</v>
      </c>
      <c r="D536" s="240" t="str">
        <f>VLOOKUP(C536,Klasse!$C$10:$D$26,2)</f>
        <v>O-</v>
      </c>
      <c r="E536" s="240">
        <f>+'Ark1'!H2002</f>
        <v>1</v>
      </c>
      <c r="F536" s="240">
        <f>+'Ark1'!J2002</f>
        <v>309</v>
      </c>
      <c r="G536" s="240" t="str">
        <f>VLOOKUP(F536,Slakteri!$C$9:$D$36,2)</f>
        <v>Malvik</v>
      </c>
      <c r="H536" s="240">
        <f>+IF(I536=0,"",'Ark1'!Q2002)</f>
        <v>466</v>
      </c>
      <c r="I536" s="376">
        <f>+'Ark1'!R2002</f>
        <v>1907</v>
      </c>
      <c r="J536" s="241">
        <f>+IF(I536=0,"",'Ark1'!AG2002)</f>
        <v>2.074223933520416</v>
      </c>
      <c r="K536" s="241"/>
      <c r="L536" s="241">
        <f>+IF(I536=0,"",'Ark1'!AH2002)</f>
        <v>1.267473095113316</v>
      </c>
      <c r="M536" s="241"/>
      <c r="N536" s="33">
        <f>+IF(I536=0,"",'Ark1'!U2002)</f>
        <v>12.069900367068696</v>
      </c>
      <c r="O536" s="351"/>
      <c r="P536" s="391">
        <f>+'Ark1'!AJ2002</f>
        <v>11</v>
      </c>
      <c r="Q536" s="391"/>
      <c r="R536" s="272">
        <f>+IF(P536=0,"",'Ark1'!AK2002)</f>
        <v>94.309090909090912</v>
      </c>
      <c r="S536" s="354"/>
      <c r="T536" s="272">
        <f>+IF(P536=0,"",'Ark1'!AL2002)</f>
        <v>13.878372410420702</v>
      </c>
      <c r="U536" s="351"/>
      <c r="V536" s="242">
        <f>+IF(I536=0,"",'Ark1'!T2002)</f>
        <v>4.1253277399056092</v>
      </c>
      <c r="W536" s="243">
        <f>+IF(I536=0,"",'Ark1'!W2002)</f>
        <v>0.20975353959098056</v>
      </c>
      <c r="X536" s="243">
        <f>+IF(I536=0,"",'Ark1'!X2002)</f>
        <v>22.338751966439435</v>
      </c>
      <c r="Y536" s="243">
        <f>+IF(I536=0,"",'Ark1'!Y2002)</f>
        <v>8.0230728893550101</v>
      </c>
      <c r="Z536" s="243">
        <f>+IF(I536=0,"",'Ark1'!Z2002)</f>
        <v>5.2438384897745133E-2</v>
      </c>
      <c r="AA536" s="241">
        <f>+IF(I536=0,"",'Ark1'!AA2002)</f>
        <v>5.9465268064489587</v>
      </c>
      <c r="AB536" s="242">
        <f>+IF(I536=0,"",'Ark1'!AC2002)</f>
        <v>1.365744421146309</v>
      </c>
      <c r="AC536" s="243">
        <f>+IF(I536=0,"",'Ark1'!AE2002)</f>
        <v>36.190253757276821</v>
      </c>
      <c r="AD536" s="241">
        <f t="shared" si="38"/>
        <v>3.017475091767174</v>
      </c>
      <c r="AE536" s="241">
        <f t="shared" si="39"/>
        <v>4.092274678111588</v>
      </c>
      <c r="AF536" s="323"/>
    </row>
    <row r="537" spans="1:60">
      <c r="A537" s="323"/>
      <c r="B537" s="323">
        <f>+'Ark1'!C2003</f>
        <v>2023</v>
      </c>
      <c r="C537" s="240">
        <f>+'Ark1'!L2003</f>
        <v>4</v>
      </c>
      <c r="D537" s="240" t="str">
        <f>VLOOKUP(C537,Klasse!$C$10:$D$26,2)</f>
        <v>O-</v>
      </c>
      <c r="E537" s="240">
        <f>+'Ark1'!H2003</f>
        <v>2</v>
      </c>
      <c r="F537" s="240">
        <f>+'Ark1'!J2003</f>
        <v>470</v>
      </c>
      <c r="G537" s="240" t="str">
        <f>VLOOKUP(F537,Slakteri!$C$9:$D$36,2)</f>
        <v>Jens Eide</v>
      </c>
      <c r="H537" s="240">
        <f>+IF(I537=0,"",'Ark1'!Q2003)</f>
        <v>117</v>
      </c>
      <c r="I537" s="376">
        <f>+'Ark1'!R2003</f>
        <v>401</v>
      </c>
      <c r="J537" s="241">
        <f>+IF(I537=0,"",'Ark1'!AG2003)</f>
        <v>3.1848145500754508</v>
      </c>
      <c r="K537" s="241"/>
      <c r="L537" s="241">
        <f>+IF(I537=0,"",'Ark1'!AH2003)</f>
        <v>1.9110322595774889</v>
      </c>
      <c r="M537" s="241"/>
      <c r="N537" s="33">
        <f>+IF(I537=0,"",'Ark1'!U2003)</f>
        <v>10.567331670822949</v>
      </c>
      <c r="O537" s="351"/>
      <c r="P537" s="391">
        <f>+'Ark1'!AJ2003</f>
        <v>0</v>
      </c>
      <c r="Q537" s="391"/>
      <c r="R537" s="272" t="str">
        <f>+IF(P537=0,"",'Ark1'!AK2003)</f>
        <v/>
      </c>
      <c r="S537" s="354"/>
      <c r="T537" s="272" t="str">
        <f>+IF(P537=0,"",'Ark1'!AL2003)</f>
        <v/>
      </c>
      <c r="U537" s="351"/>
      <c r="V537" s="242">
        <f>+IF(I537=0,"",'Ark1'!T2003)</f>
        <v>3.9526184538653366</v>
      </c>
      <c r="W537" s="243">
        <f>+IF(I537=0,"",'Ark1'!W2003)</f>
        <v>0.74812967581047374</v>
      </c>
      <c r="X537" s="243">
        <f>+IF(I537=0,"",'Ark1'!X2003)</f>
        <v>12.468827930174562</v>
      </c>
      <c r="Y537" s="243">
        <f>+IF(I537=0,"",'Ark1'!Y2003)</f>
        <v>1.745635910224439</v>
      </c>
      <c r="Z537" s="243">
        <f>+IF(I537=0,"",'Ark1'!Z2003)</f>
        <v>0</v>
      </c>
      <c r="AA537" s="241">
        <f>+IF(I537=0,"",'Ark1'!AA2003)</f>
        <v>4.7522201255744259</v>
      </c>
      <c r="AB537" s="242">
        <f>+IF(I537=0,"",'Ark1'!AC2003)</f>
        <v>1.2771732255018331</v>
      </c>
      <c r="AC537" s="243">
        <f>+IF(I537=0,"",'Ark1'!AE2003)</f>
        <v>44.924176092208945</v>
      </c>
      <c r="AD537" s="241">
        <f t="shared" si="38"/>
        <v>2.6418329177057371</v>
      </c>
      <c r="AE537" s="241">
        <f t="shared" si="39"/>
        <v>3.4273504273504272</v>
      </c>
      <c r="AF537" s="323"/>
    </row>
    <row r="538" spans="1:60">
      <c r="A538" s="323"/>
      <c r="B538" s="323">
        <f>+'Ark1'!C2004</f>
        <v>2023</v>
      </c>
      <c r="C538" s="240">
        <f>+'Ark1'!L2004</f>
        <v>4</v>
      </c>
      <c r="D538" s="240" t="str">
        <f>VLOOKUP(C538,Klasse!$C$10:$D$26,2)</f>
        <v>O-</v>
      </c>
      <c r="E538" s="240">
        <f>+'Ark1'!H2004</f>
        <v>2</v>
      </c>
      <c r="F538" s="240">
        <f>+'Ark1'!J2004</f>
        <v>629</v>
      </c>
      <c r="G538" s="240" t="str">
        <f>VLOOKUP(F538,Slakteri!$C$9:$D$36,2)</f>
        <v>Bø</v>
      </c>
      <c r="H538" s="240">
        <f>+IF(I538=0,"",'Ark1'!Q2004)</f>
        <v>12</v>
      </c>
      <c r="I538" s="376">
        <f>+'Ark1'!R2004</f>
        <v>20</v>
      </c>
      <c r="J538" s="241">
        <f>+IF(I538=0,"",'Ark1'!AG2004)</f>
        <v>1.1792452830188676</v>
      </c>
      <c r="K538" s="241"/>
      <c r="L538" s="241">
        <f>+IF(I538=0,"",'Ark1'!AH2004)</f>
        <v>0.75339194921205643</v>
      </c>
      <c r="M538" s="241"/>
      <c r="N538" s="33">
        <f>+IF(I538=0,"",'Ark1'!U2004)</f>
        <v>13.410000000000002</v>
      </c>
      <c r="O538" s="351"/>
      <c r="P538" s="391">
        <f>+'Ark1'!AJ2004</f>
        <v>0</v>
      </c>
      <c r="Q538" s="391"/>
      <c r="R538" s="272" t="str">
        <f>+IF(P538=0,"",'Ark1'!AK2004)</f>
        <v/>
      </c>
      <c r="S538" s="354"/>
      <c r="T538" s="272" t="str">
        <f>+IF(P538=0,"",'Ark1'!AL2004)</f>
        <v/>
      </c>
      <c r="U538" s="351"/>
      <c r="V538" s="242">
        <f>+IF(I538=0,"",'Ark1'!T2004)</f>
        <v>4.5</v>
      </c>
      <c r="W538" s="243">
        <f>+IF(I538=0,"",'Ark1'!W2004)</f>
        <v>0</v>
      </c>
      <c r="X538" s="243">
        <f>+IF(I538=0,"",'Ark1'!X2004)</f>
        <v>35</v>
      </c>
      <c r="Y538" s="243">
        <f>+IF(I538=0,"",'Ark1'!Y2004)</f>
        <v>10</v>
      </c>
      <c r="Z538" s="243">
        <f>+IF(I538=0,"",'Ark1'!Z2004)</f>
        <v>0</v>
      </c>
      <c r="AA538" s="241">
        <f>+IF(I538=0,"",'Ark1'!AA2004)</f>
        <v>6.9419665801557908</v>
      </c>
      <c r="AB538" s="242">
        <f>+IF(I538=0,"",'Ark1'!AC2004)</f>
        <v>0.67082039324993714</v>
      </c>
      <c r="AC538" s="243">
        <f>+IF(I538=0,"",'Ark1'!AE2004)</f>
        <v>5.7979569809585429</v>
      </c>
      <c r="AD538" s="241">
        <f t="shared" si="38"/>
        <v>3.3525000000000005</v>
      </c>
      <c r="AE538" s="241">
        <f t="shared" si="39"/>
        <v>1.6666666666666667</v>
      </c>
      <c r="AF538" s="323"/>
    </row>
    <row r="539" spans="1:60">
      <c r="A539" s="323"/>
      <c r="B539" s="323">
        <f>+'Ark1'!C2005</f>
        <v>2023</v>
      </c>
      <c r="C539" s="240">
        <f>+'Ark1'!L2005</f>
        <v>4</v>
      </c>
      <c r="D539" s="240" t="str">
        <f>VLOOKUP(C539,Klasse!$C$10:$D$26,2)</f>
        <v>O-</v>
      </c>
      <c r="E539" s="240">
        <f>+'Ark1'!H2005</f>
        <v>1</v>
      </c>
      <c r="F539" s="240">
        <f>+'Ark1'!J2005</f>
        <v>643</v>
      </c>
      <c r="G539" s="240" t="str">
        <f>VLOOKUP(F539,Slakteri!$C$9:$D$36,2)</f>
        <v>Bjerka</v>
      </c>
      <c r="H539" s="240">
        <f>+IF(I539=0,"",'Ark1'!Q2005)</f>
        <v>275</v>
      </c>
      <c r="I539" s="376">
        <f>+'Ark1'!R2005</f>
        <v>1255</v>
      </c>
      <c r="J539" s="241">
        <f>+IF(I539=0,"",'Ark1'!AG2005)</f>
        <v>2.3446111308311695</v>
      </c>
      <c r="K539" s="241"/>
      <c r="L539" s="241">
        <f>+IF(I539=0,"",'Ark1'!AH2005)</f>
        <v>1.4580463304366713</v>
      </c>
      <c r="M539" s="241"/>
      <c r="N539" s="33">
        <f>+IF(I539=0,"",'Ark1'!U2005)</f>
        <v>11.62621513944223</v>
      </c>
      <c r="O539" s="351"/>
      <c r="P539" s="391">
        <f>+'Ark1'!AJ2005</f>
        <v>0</v>
      </c>
      <c r="Q539" s="391"/>
      <c r="R539" s="272" t="str">
        <f>+IF(P539=0,"",'Ark1'!AK2005)</f>
        <v/>
      </c>
      <c r="S539" s="354"/>
      <c r="T539" s="272" t="str">
        <f>+IF(P539=0,"",'Ark1'!AL2005)</f>
        <v/>
      </c>
      <c r="U539" s="351"/>
      <c r="V539" s="242">
        <f>+IF(I539=0,"",'Ark1'!T2005)</f>
        <v>4.4366533864541804</v>
      </c>
      <c r="W539" s="243">
        <f>+IF(I539=0,"",'Ark1'!W2005)</f>
        <v>0.23904382470119523</v>
      </c>
      <c r="X539" s="243">
        <f>+IF(I539=0,"",'Ark1'!X2005)</f>
        <v>18.725099601593623</v>
      </c>
      <c r="Y539" s="243">
        <f>+IF(I539=0,"",'Ark1'!Y2005)</f>
        <v>8.3665338645418306</v>
      </c>
      <c r="Z539" s="243">
        <f>+IF(I539=0,"",'Ark1'!Z2005)</f>
        <v>7.9681274900398377E-2</v>
      </c>
      <c r="AA539" s="241">
        <f>+IF(I539=0,"",'Ark1'!AA2005)</f>
        <v>5.9625369291104402</v>
      </c>
      <c r="AB539" s="242">
        <f>+IF(I539=0,"",'Ark1'!AC2005)</f>
        <v>1.4938689959531948</v>
      </c>
      <c r="AC539" s="243">
        <f>+IF(I539=0,"",'Ark1'!AE2005)</f>
        <v>23.328812836018045</v>
      </c>
      <c r="AD539" s="241">
        <f t="shared" si="38"/>
        <v>2.9065537848605576</v>
      </c>
      <c r="AE539" s="241">
        <f t="shared" si="39"/>
        <v>4.5636363636363635</v>
      </c>
      <c r="AF539" s="323"/>
    </row>
    <row r="540" spans="1:60">
      <c r="A540" s="323"/>
      <c r="B540" s="323">
        <f>+'Ark1'!C2006</f>
        <v>2023</v>
      </c>
      <c r="C540" s="240">
        <f>+'Ark1'!L2006</f>
        <v>4</v>
      </c>
      <c r="D540" s="240" t="str">
        <f>VLOOKUP(C540,Klasse!$C$10:$D$26,2)</f>
        <v>O-</v>
      </c>
      <c r="E540" s="240">
        <f>+'Ark1'!H2006</f>
        <v>2</v>
      </c>
      <c r="F540" s="240">
        <f>+'Ark1'!J2006</f>
        <v>704</v>
      </c>
      <c r="G540" s="240" t="str">
        <f>VLOOKUP(F540,Slakteri!$C$9:$D$36,2)</f>
        <v>Øre Vilt</v>
      </c>
      <c r="H540" s="240" t="str">
        <f>+IF(I540=0,"",'Ark1'!Q2006)</f>
        <v/>
      </c>
      <c r="I540" s="376">
        <f>+'Ark1'!R2006</f>
        <v>0</v>
      </c>
      <c r="J540" s="241" t="str">
        <f>+IF(I540=0,"",'Ark1'!AG2006)</f>
        <v/>
      </c>
      <c r="K540" s="241"/>
      <c r="L540" s="241" t="str">
        <f>+IF(I540=0,"",'Ark1'!AH2006)</f>
        <v/>
      </c>
      <c r="M540" s="241"/>
      <c r="N540" s="33" t="str">
        <f>+IF(I540=0,"",'Ark1'!U2006)</f>
        <v/>
      </c>
      <c r="O540" s="351"/>
      <c r="P540" s="391">
        <f>+'Ark1'!AJ2006</f>
        <v>0</v>
      </c>
      <c r="Q540" s="391"/>
      <c r="R540" s="272" t="str">
        <f>+IF(P540=0,"",'Ark1'!AK2006)</f>
        <v/>
      </c>
      <c r="S540" s="354"/>
      <c r="T540" s="272" t="str">
        <f>+IF(P540=0,"",'Ark1'!AL2006)</f>
        <v/>
      </c>
      <c r="U540" s="351"/>
      <c r="V540" s="242" t="str">
        <f>+IF(I540=0,"",'Ark1'!T2006)</f>
        <v/>
      </c>
      <c r="W540" s="243" t="str">
        <f>+IF(I540=0,"",'Ark1'!W2006)</f>
        <v/>
      </c>
      <c r="X540" s="243" t="str">
        <f>+IF(I540=0,"",'Ark1'!X2006)</f>
        <v/>
      </c>
      <c r="Y540" s="243" t="str">
        <f>+IF(I540=0,"",'Ark1'!Y2006)</f>
        <v/>
      </c>
      <c r="Z540" s="243" t="str">
        <f>+IF(I540=0,"",'Ark1'!Z2006)</f>
        <v/>
      </c>
      <c r="AA540" s="241" t="str">
        <f>+IF(I540=0,"",'Ark1'!AA2006)</f>
        <v/>
      </c>
      <c r="AB540" s="242" t="str">
        <f>+IF(I540=0,"",'Ark1'!AC2006)</f>
        <v/>
      </c>
      <c r="AC540" s="243" t="str">
        <f>+IF(I540=0,"",'Ark1'!AE2006)</f>
        <v/>
      </c>
      <c r="AD540" s="241" t="str">
        <f t="shared" si="38"/>
        <v/>
      </c>
      <c r="AE540" s="241" t="str">
        <f t="shared" si="39"/>
        <v/>
      </c>
      <c r="AF540" s="323"/>
    </row>
    <row r="541" spans="1:60">
      <c r="A541" s="323"/>
      <c r="B541" s="323">
        <f>+'Ark1'!C2007</f>
        <v>2023</v>
      </c>
      <c r="C541" s="240">
        <f>+'Ark1'!L2007</f>
        <v>4</v>
      </c>
      <c r="D541" s="240" t="str">
        <f>VLOOKUP(C541,Klasse!$C$10:$D$26,2)</f>
        <v>O-</v>
      </c>
      <c r="E541" s="240">
        <f>+'Ark1'!H2007</f>
        <v>1</v>
      </c>
      <c r="F541" s="240">
        <f>+'Ark1'!J2007</f>
        <v>802</v>
      </c>
      <c r="G541" s="240" t="str">
        <f>VLOOKUP(F541,Slakteri!$C$9:$D$36,2)</f>
        <v>Karasjok</v>
      </c>
      <c r="H541" s="240">
        <f>+IF(I541=0,"",'Ark1'!Q2007)</f>
        <v>48</v>
      </c>
      <c r="I541" s="376">
        <f>+'Ark1'!R2007</f>
        <v>236</v>
      </c>
      <c r="J541" s="241">
        <f>+IF(I541=0,"",'Ark1'!AG2007)</f>
        <v>2.196983801899087</v>
      </c>
      <c r="K541" s="241"/>
      <c r="L541" s="241">
        <f>+IF(I541=0,"",'Ark1'!AH2007)</f>
        <v>1.3583774669681352</v>
      </c>
      <c r="M541" s="241"/>
      <c r="N541" s="33">
        <f>+IF(I541=0,"",'Ark1'!U2007)</f>
        <v>12.736440677966128</v>
      </c>
      <c r="O541" s="351"/>
      <c r="P541" s="391">
        <f>+'Ark1'!AJ2007</f>
        <v>236</v>
      </c>
      <c r="Q541" s="391"/>
      <c r="R541" s="272">
        <f>+IF(P541=0,"",'Ark1'!AK2007)</f>
        <v>94.2686440677967</v>
      </c>
      <c r="S541" s="354"/>
      <c r="T541" s="272">
        <f>+IF(P541=0,"",'Ark1'!AL2007)</f>
        <v>14.70732190227289</v>
      </c>
      <c r="U541" s="351"/>
      <c r="V541" s="242">
        <f>+IF(I541=0,"",'Ark1'!T2007)</f>
        <v>4.4788135593220355</v>
      </c>
      <c r="W541" s="243">
        <f>+IF(I541=0,"",'Ark1'!W2007)</f>
        <v>0.4237288135593219</v>
      </c>
      <c r="X541" s="243">
        <f>+IF(I541=0,"",'Ark1'!X2007)</f>
        <v>13.983050847457628</v>
      </c>
      <c r="Y541" s="243">
        <f>+IF(I541=0,"",'Ark1'!Y2007)</f>
        <v>7.6271186440677949</v>
      </c>
      <c r="Z541" s="243">
        <f>+IF(I541=0,"",'Ark1'!Z2007)</f>
        <v>0</v>
      </c>
      <c r="AA541" s="241">
        <f>+IF(I541=0,"",'Ark1'!AA2007)</f>
        <v>4.5655334634413007</v>
      </c>
      <c r="AB541" s="242">
        <f>+IF(I541=0,"",'Ark1'!AC2007)</f>
        <v>1.303343269098469</v>
      </c>
      <c r="AC541" s="243">
        <f>+IF(I541=0,"",'Ark1'!AE2007)</f>
        <v>-5.1781945622070173</v>
      </c>
      <c r="AD541" s="241">
        <f t="shared" si="38"/>
        <v>3.1841101694915319</v>
      </c>
      <c r="AE541" s="241">
        <f t="shared" si="39"/>
        <v>4.916666666666667</v>
      </c>
      <c r="AF541" s="323"/>
    </row>
    <row r="542" spans="1:60" ht="19.8">
      <c r="A542" s="323"/>
      <c r="B542" s="323"/>
      <c r="C542" s="323"/>
      <c r="D542" s="323"/>
      <c r="E542" s="323"/>
      <c r="F542" s="323"/>
      <c r="G542" s="323"/>
      <c r="H542" s="323"/>
      <c r="I542" s="377"/>
      <c r="J542" s="351"/>
      <c r="K542" s="351"/>
      <c r="L542" s="351"/>
      <c r="M542" s="351"/>
      <c r="N542" s="323"/>
      <c r="O542" s="323"/>
      <c r="P542" s="377"/>
      <c r="Q542" s="377"/>
      <c r="R542" s="354"/>
      <c r="S542" s="354"/>
      <c r="T542" s="354"/>
      <c r="U542" s="323"/>
      <c r="V542" s="323"/>
      <c r="W542" s="352"/>
      <c r="X542" s="352"/>
      <c r="Y542" s="352"/>
      <c r="Z542" s="352"/>
      <c r="AA542" s="352"/>
      <c r="AB542" s="323"/>
      <c r="AC542" s="352"/>
      <c r="AD542" s="353"/>
      <c r="AE542" s="354"/>
      <c r="AF542" s="323"/>
      <c r="AG542" s="224"/>
      <c r="AI542" s="30"/>
      <c r="AJ542" s="28"/>
      <c r="AK542" s="225"/>
      <c r="AL542" s="29"/>
      <c r="AP542" s="29"/>
      <c r="BH542" s="236"/>
    </row>
    <row r="543" spans="1:60" ht="19.8">
      <c r="A543" s="323"/>
      <c r="B543" s="323" t="s">
        <v>659</v>
      </c>
      <c r="C543" s="323"/>
      <c r="D543" s="266" t="str">
        <f>+D545</f>
        <v>O</v>
      </c>
      <c r="E543" s="323"/>
      <c r="F543" s="323"/>
      <c r="G543" s="323"/>
      <c r="H543" s="323"/>
      <c r="I543" s="363">
        <f>SUM(I545:I567)</f>
        <v>55279</v>
      </c>
      <c r="J543" s="355"/>
      <c r="K543" s="355"/>
      <c r="L543" s="355"/>
      <c r="M543" s="355"/>
      <c r="N543" s="269" t="e">
        <f>+Klasse!M195</f>
        <v>#REF!</v>
      </c>
      <c r="O543" s="323"/>
      <c r="P543" s="529"/>
      <c r="Q543" s="529"/>
      <c r="R543" s="354"/>
      <c r="S543" s="354"/>
      <c r="T543" s="354"/>
      <c r="U543" s="323"/>
      <c r="V543" s="356"/>
      <c r="W543" s="352"/>
      <c r="X543" s="352"/>
      <c r="Y543" s="352"/>
      <c r="Z543" s="352"/>
      <c r="AA543" s="352"/>
      <c r="AB543" s="323"/>
      <c r="AC543" s="352"/>
      <c r="AD543" s="352"/>
      <c r="AE543" s="352"/>
      <c r="AF543" s="323"/>
      <c r="AG543" s="224"/>
      <c r="AI543" s="30"/>
      <c r="AJ543" s="28"/>
      <c r="AK543" s="225"/>
      <c r="AL543" s="29"/>
      <c r="AP543" s="29"/>
      <c r="BH543" s="236"/>
    </row>
    <row r="544" spans="1:60" ht="19.8">
      <c r="A544" s="662"/>
      <c r="B544" s="662"/>
      <c r="C544" s="663"/>
      <c r="D544" s="662"/>
      <c r="E544" s="662"/>
      <c r="F544" s="662"/>
      <c r="G544" s="323"/>
      <c r="H544" s="357"/>
      <c r="I544" s="377"/>
      <c r="J544" s="351"/>
      <c r="K544" s="351"/>
      <c r="L544" s="351"/>
      <c r="M544" s="351"/>
      <c r="N544" s="351"/>
      <c r="O544" s="351"/>
      <c r="P544" s="377"/>
      <c r="Q544" s="377"/>
      <c r="R544" s="354"/>
      <c r="S544" s="354"/>
      <c r="T544" s="354"/>
      <c r="U544" s="351"/>
      <c r="V544" s="357"/>
      <c r="W544" s="352"/>
      <c r="X544" s="352"/>
      <c r="Y544" s="352"/>
      <c r="Z544" s="352"/>
      <c r="AA544" s="353"/>
      <c r="AB544" s="323"/>
      <c r="AC544" s="353"/>
      <c r="AD544" s="353"/>
      <c r="AE544" s="354"/>
      <c r="AF544" s="323"/>
      <c r="AG544" s="224"/>
      <c r="AI544" s="30"/>
      <c r="AJ544" s="28"/>
      <c r="AK544" s="225"/>
      <c r="AL544" s="29"/>
      <c r="AP544" s="29"/>
      <c r="BH544" s="236"/>
    </row>
    <row r="545" spans="1:32">
      <c r="A545" s="323"/>
      <c r="B545" s="323">
        <f>+'Ark1'!C2008</f>
        <v>2023</v>
      </c>
      <c r="C545" s="240">
        <f>+'Ark1'!L2008</f>
        <v>5</v>
      </c>
      <c r="D545" s="240" t="str">
        <f>VLOOKUP(C545,Klasse!$C$10:$D$26,2)</f>
        <v>O</v>
      </c>
      <c r="E545" s="240">
        <f>+'Ark1'!H2008</f>
        <v>1</v>
      </c>
      <c r="F545" s="240">
        <f>+'Ark1'!J2008</f>
        <v>103</v>
      </c>
      <c r="G545" s="240" t="str">
        <f>VLOOKUP(F545,Slakteri!$C$9:$D$36,2)</f>
        <v>Rudshøgda</v>
      </c>
      <c r="H545" s="240">
        <f>+IF(I545=0,"",'Ark1'!Q2008)</f>
        <v>201</v>
      </c>
      <c r="I545" s="376">
        <f>+'Ark1'!R2008</f>
        <v>537</v>
      </c>
      <c r="J545" s="241">
        <f>+IF(I545=0,"",'Ark1'!AG2008)</f>
        <v>1.284904170554878</v>
      </c>
      <c r="K545" s="241"/>
      <c r="L545" s="241">
        <f>+IF(I545=0,"",'Ark1'!AH2008)</f>
        <v>0.98333542762046877</v>
      </c>
      <c r="M545" s="241"/>
      <c r="N545" s="33">
        <f>+IF(I545=0,"",'Ark1'!U2008)</f>
        <v>16.045996275605205</v>
      </c>
      <c r="O545" s="351"/>
      <c r="P545" s="391">
        <f>+'Ark1'!AJ2008</f>
        <v>0</v>
      </c>
      <c r="Q545" s="391"/>
      <c r="R545" s="272" t="str">
        <f>+IF(P545=0,"",'Ark1'!AK2008)</f>
        <v/>
      </c>
      <c r="S545" s="354"/>
      <c r="T545" s="272" t="str">
        <f>+IF(P545=0,"",'Ark1'!AL2008)</f>
        <v/>
      </c>
      <c r="U545" s="351"/>
      <c r="V545" s="242">
        <f>+IF(I545=0,"",'Ark1'!T2008)</f>
        <v>4.8286778398510242</v>
      </c>
      <c r="W545" s="243">
        <f>+IF(I545=0,"",'Ark1'!W2008)</f>
        <v>0.18621973929236504</v>
      </c>
      <c r="X545" s="243">
        <f>+IF(I545=0,"",'Ark1'!X2008)</f>
        <v>32.029795158286795</v>
      </c>
      <c r="Y545" s="243">
        <f>+IF(I545=0,"",'Ark1'!Y2008)</f>
        <v>20.484171322160144</v>
      </c>
      <c r="Z545" s="243">
        <f>+IF(I545=0,"",'Ark1'!Z2008)</f>
        <v>0</v>
      </c>
      <c r="AA545" s="241">
        <f>+IF(I545=0,"",'Ark1'!AA2008)</f>
        <v>6.34840907239382</v>
      </c>
      <c r="AB545" s="242">
        <f>+IF(I545=0,"",'Ark1'!AC2008)</f>
        <v>1.4837658825314797</v>
      </c>
      <c r="AC545" s="243">
        <f>+IF(I545=0,"",'Ark1'!AE2008)</f>
        <v>37.248318879726469</v>
      </c>
      <c r="AD545" s="241">
        <f t="shared" ref="AD545:AD569" si="40">IF(I545=0,"",N545/C545)</f>
        <v>3.2091992551210411</v>
      </c>
      <c r="AE545" s="241">
        <f t="shared" ref="AE545:AE569" si="41">IF(I545=0,"",I545/H545)</f>
        <v>2.6716417910447761</v>
      </c>
      <c r="AF545" s="323"/>
    </row>
    <row r="546" spans="1:32">
      <c r="A546" s="323"/>
      <c r="B546" s="323">
        <f>+'Ark1'!C2009</f>
        <v>2023</v>
      </c>
      <c r="C546" s="240">
        <f>+'Ark1'!L2009</f>
        <v>5</v>
      </c>
      <c r="D546" s="240" t="str">
        <f>VLOOKUP(C546,Klasse!$C$10:$D$26,2)</f>
        <v>O</v>
      </c>
      <c r="E546" s="240">
        <f>+'Ark1'!H2009</f>
        <v>2</v>
      </c>
      <c r="F546" s="240">
        <f>+'Ark1'!J2009</f>
        <v>106</v>
      </c>
      <c r="G546" s="240" t="str">
        <f>VLOOKUP(F546,Slakteri!$C$9:$D$36,2)</f>
        <v>Furuseth</v>
      </c>
      <c r="H546" s="240">
        <f>+IF(I546=0,"",'Ark1'!Q2009)</f>
        <v>324</v>
      </c>
      <c r="I546" s="376">
        <f>+'Ark1'!R2009</f>
        <v>1996</v>
      </c>
      <c r="J546" s="241">
        <f>+IF(I546=0,"",'Ark1'!AG2009)</f>
        <v>4.9776802414025276</v>
      </c>
      <c r="K546" s="241"/>
      <c r="L546" s="241">
        <f>+IF(I546=0,"",'Ark1'!AH2009)</f>
        <v>4.0687114190850995</v>
      </c>
      <c r="M546" s="241"/>
      <c r="N546" s="33">
        <f>+IF(I546=0,"",'Ark1'!U2009)</f>
        <v>17.070741482965971</v>
      </c>
      <c r="O546" s="351"/>
      <c r="P546" s="391">
        <f>+'Ark1'!AJ2009</f>
        <v>445</v>
      </c>
      <c r="Q546" s="391"/>
      <c r="R546" s="272">
        <f>+IF(P546=0,"",'Ark1'!AK2009)</f>
        <v>100.42247191011219</v>
      </c>
      <c r="S546" s="354"/>
      <c r="T546" s="272">
        <f>+IF(P546=0,"",'Ark1'!AL2009)</f>
        <v>16.035016276394376</v>
      </c>
      <c r="U546" s="351"/>
      <c r="V546" s="242">
        <f>+IF(I546=0,"",'Ark1'!T2009)</f>
        <v>5.2119238476953909</v>
      </c>
      <c r="W546" s="243">
        <f>+IF(I546=0,"",'Ark1'!W2009)</f>
        <v>1.9038076152304608</v>
      </c>
      <c r="X546" s="243">
        <f>+IF(I546=0,"",'Ark1'!X2009)</f>
        <v>39.328657314629254</v>
      </c>
      <c r="Y546" s="243">
        <f>+IF(I546=0,"",'Ark1'!Y2009)</f>
        <v>22.795591182364728</v>
      </c>
      <c r="Z546" s="243">
        <f>+IF(I546=0,"",'Ark1'!Z2009)</f>
        <v>0</v>
      </c>
      <c r="AA546" s="241">
        <f>+IF(I546=0,"",'Ark1'!AA2009)</f>
        <v>6.332752415625948</v>
      </c>
      <c r="AB546" s="242">
        <f>+IF(I546=0,"",'Ark1'!AC2009)</f>
        <v>1.5428671310844579</v>
      </c>
      <c r="AC546" s="243">
        <f>+IF(I546=0,"",'Ark1'!AE2009)</f>
        <v>12.964117824058702</v>
      </c>
      <c r="AD546" s="241">
        <f t="shared" si="40"/>
        <v>3.4141482965931944</v>
      </c>
      <c r="AE546" s="241">
        <f t="shared" si="41"/>
        <v>6.1604938271604937</v>
      </c>
      <c r="AF546" s="323"/>
    </row>
    <row r="547" spans="1:32">
      <c r="A547" s="323"/>
      <c r="B547" s="323">
        <f>+'Ark1'!C2010</f>
        <v>2023</v>
      </c>
      <c r="C547" s="240">
        <f>+'Ark1'!L2010</f>
        <v>5</v>
      </c>
      <c r="D547" s="240" t="str">
        <f>VLOOKUP(C547,Klasse!$C$10:$D$26,2)</f>
        <v>O</v>
      </c>
      <c r="E547" s="240">
        <f>+'Ark1'!H2010</f>
        <v>1</v>
      </c>
      <c r="F547" s="240">
        <f>+'Ark1'!J2010</f>
        <v>110</v>
      </c>
      <c r="G547" s="240" t="str">
        <f>VLOOKUP(F547,Slakteri!$C$9:$D$36,2)</f>
        <v>Gol</v>
      </c>
      <c r="H547" s="240">
        <f>+IF(I547=0,"",'Ark1'!Q2010)</f>
        <v>882</v>
      </c>
      <c r="I547" s="376">
        <f>+'Ark1'!R2010</f>
        <v>4158</v>
      </c>
      <c r="J547" s="241">
        <f>+IF(I547=0,"",'Ark1'!AG2010)</f>
        <v>3.6910130312821794</v>
      </c>
      <c r="K547" s="241"/>
      <c r="L547" s="241">
        <f>+IF(I547=0,"",'Ark1'!AH2010)</f>
        <v>2.9742832149199798</v>
      </c>
      <c r="M547" s="241"/>
      <c r="N547" s="33">
        <f>+IF(I547=0,"",'Ark1'!U2010)</f>
        <v>16.947065897065915</v>
      </c>
      <c r="O547" s="351"/>
      <c r="P547" s="391">
        <f>+'Ark1'!AJ2010</f>
        <v>3269</v>
      </c>
      <c r="Q547" s="391"/>
      <c r="R547" s="272">
        <f>+IF(P547=0,"",'Ark1'!AK2010)</f>
        <v>99.549219944937263</v>
      </c>
      <c r="S547" s="354"/>
      <c r="T547" s="272">
        <f>+IF(P547=0,"",'Ark1'!AL2010)</f>
        <v>16.185046495353184</v>
      </c>
      <c r="U547" s="351"/>
      <c r="V547" s="242">
        <f>+IF(I547=0,"",'Ark1'!T2010)</f>
        <v>4.6801346801346799</v>
      </c>
      <c r="W547" s="243">
        <f>+IF(I547=0,"",'Ark1'!W2010)</f>
        <v>0.40885040885040885</v>
      </c>
      <c r="X547" s="243">
        <f>+IF(I547=0,"",'Ark1'!X2010)</f>
        <v>39.514189514189525</v>
      </c>
      <c r="Y547" s="243">
        <f>+IF(I547=0,"",'Ark1'!Y2010)</f>
        <v>23.833573833573833</v>
      </c>
      <c r="Z547" s="243">
        <f>+IF(I547=0,"",'Ark1'!Z2010)</f>
        <v>0.31265031265031257</v>
      </c>
      <c r="AA547" s="241">
        <f>+IF(I547=0,"",'Ark1'!AA2010)</f>
        <v>7.33378424436793</v>
      </c>
      <c r="AB547" s="242">
        <f>+IF(I547=0,"",'Ark1'!AC2010)</f>
        <v>1.4612667158194279</v>
      </c>
      <c r="AC547" s="243">
        <f>+IF(I547=0,"",'Ark1'!AE2010)</f>
        <v>19.053091949485019</v>
      </c>
      <c r="AD547" s="241">
        <f t="shared" si="40"/>
        <v>3.3894131794131832</v>
      </c>
      <c r="AE547" s="241">
        <f t="shared" si="41"/>
        <v>4.7142857142857144</v>
      </c>
      <c r="AF547" s="323"/>
    </row>
    <row r="548" spans="1:32">
      <c r="A548" s="323"/>
      <c r="B548" s="323">
        <f>+'Ark1'!C2011</f>
        <v>2023</v>
      </c>
      <c r="C548" s="240">
        <f>+'Ark1'!L2011</f>
        <v>5</v>
      </c>
      <c r="D548" s="240" t="str">
        <f>VLOOKUP(C548,Klasse!$C$10:$D$26,2)</f>
        <v>O</v>
      </c>
      <c r="E548" s="240">
        <f>+'Ark1'!H2011</f>
        <v>1</v>
      </c>
      <c r="F548" s="240">
        <f>+'Ark1'!J2011</f>
        <v>111</v>
      </c>
      <c r="G548" s="240" t="str">
        <f>VLOOKUP(F548,Slakteri!$C$9:$D$36,2)</f>
        <v>Forus</v>
      </c>
      <c r="H548" s="240">
        <f>+IF(I548=0,"",'Ark1'!Q2011)</f>
        <v>644</v>
      </c>
      <c r="I548" s="376">
        <f>+'Ark1'!R2011</f>
        <v>2061</v>
      </c>
      <c r="J548" s="241">
        <f>+IF(I548=0,"",'Ark1'!AG2011)</f>
        <v>1.690508218773582</v>
      </c>
      <c r="K548" s="241"/>
      <c r="L548" s="241">
        <f>+IF(I548=0,"",'Ark1'!AH2011)</f>
        <v>1.3060506849439162</v>
      </c>
      <c r="M548" s="241"/>
      <c r="N548" s="33">
        <f>+IF(I548=0,"",'Ark1'!U2011)</f>
        <v>16.398253275109159</v>
      </c>
      <c r="O548" s="351"/>
      <c r="P548" s="391">
        <f>+'Ark1'!AJ2011</f>
        <v>1668</v>
      </c>
      <c r="Q548" s="391"/>
      <c r="R548" s="272">
        <f>+IF(P548=0,"",'Ark1'!AK2011)</f>
        <v>99.328717026378982</v>
      </c>
      <c r="S548" s="354"/>
      <c r="T548" s="272">
        <f>+IF(P548=0,"",'Ark1'!AL2011)</f>
        <v>15.729485401137676</v>
      </c>
      <c r="U548" s="351"/>
      <c r="V548" s="242">
        <f>+IF(I548=0,"",'Ark1'!T2011)</f>
        <v>4.2532751091703052</v>
      </c>
      <c r="W548" s="243">
        <f>+IF(I548=0,"",'Ark1'!W2011)</f>
        <v>0</v>
      </c>
      <c r="X548" s="243">
        <f>+IF(I548=0,"",'Ark1'!X2011)</f>
        <v>37.360504609412907</v>
      </c>
      <c r="Y548" s="243">
        <f>+IF(I548=0,"",'Ark1'!Y2011)</f>
        <v>24.35710819990296</v>
      </c>
      <c r="Z548" s="243">
        <f>+IF(I548=0,"",'Ark1'!Z2011)</f>
        <v>0</v>
      </c>
      <c r="AA548" s="241">
        <f>+IF(I548=0,"",'Ark1'!AA2011)</f>
        <v>7.1064387678416496</v>
      </c>
      <c r="AB548" s="242">
        <f>+IF(I548=0,"",'Ark1'!AC2011)</f>
        <v>1.2926452635193184</v>
      </c>
      <c r="AC548" s="243">
        <f>+IF(I548=0,"",'Ark1'!AE2011)</f>
        <v>23.828850959557204</v>
      </c>
      <c r="AD548" s="241">
        <f t="shared" si="40"/>
        <v>3.2796506550218316</v>
      </c>
      <c r="AE548" s="241">
        <f t="shared" si="41"/>
        <v>3.2003105590062111</v>
      </c>
      <c r="AF548" s="323"/>
    </row>
    <row r="549" spans="1:32">
      <c r="A549" s="323"/>
      <c r="B549" s="323">
        <f>+'Ark1'!C2012</f>
        <v>2023</v>
      </c>
      <c r="C549" s="240">
        <f>+'Ark1'!L2012</f>
        <v>5</v>
      </c>
      <c r="D549" s="240" t="str">
        <f>VLOOKUP(C549,Klasse!$C$10:$D$26,2)</f>
        <v>O</v>
      </c>
      <c r="E549" s="240">
        <f>+'Ark1'!H2012</f>
        <v>1</v>
      </c>
      <c r="F549" s="240">
        <f>+'Ark1'!J2012</f>
        <v>116</v>
      </c>
      <c r="G549" s="240" t="str">
        <f>VLOOKUP(F549,Slakteri!$C$9:$D$36,2)</f>
        <v>Sandeid</v>
      </c>
      <c r="H549" s="240">
        <f>+IF(I549=0,"",'Ark1'!Q2012)</f>
        <v>561</v>
      </c>
      <c r="I549" s="376">
        <f>+'Ark1'!R2012</f>
        <v>2119</v>
      </c>
      <c r="J549" s="241">
        <f>+IF(I549=0,"",'Ark1'!AG2012)</f>
        <v>2.5118241841609277</v>
      </c>
      <c r="K549" s="241"/>
      <c r="L549" s="241">
        <f>+IF(I549=0,"",'Ark1'!AH2012)</f>
        <v>1.6336401520130099</v>
      </c>
      <c r="M549" s="241"/>
      <c r="N549" s="33">
        <f>+IF(I549=0,"",'Ark1'!U2012)</f>
        <v>12.851628126474749</v>
      </c>
      <c r="O549" s="351"/>
      <c r="P549" s="391">
        <f>+'Ark1'!AJ2012</f>
        <v>0</v>
      </c>
      <c r="Q549" s="391"/>
      <c r="R549" s="272" t="str">
        <f>+IF(P549=0,"",'Ark1'!AK2012)</f>
        <v/>
      </c>
      <c r="S549" s="354"/>
      <c r="T549" s="272" t="str">
        <f>+IF(P549=0,"",'Ark1'!AL2012)</f>
        <v/>
      </c>
      <c r="U549" s="351"/>
      <c r="V549" s="242">
        <f>+IF(I549=0,"",'Ark1'!T2012)</f>
        <v>4.2052855120339778</v>
      </c>
      <c r="W549" s="243">
        <f>+IF(I549=0,"",'Ark1'!W2012)</f>
        <v>0.18876828692779613</v>
      </c>
      <c r="X549" s="243">
        <f>+IF(I549=0,"",'Ark1'!X2012)</f>
        <v>19.207173194903255</v>
      </c>
      <c r="Y549" s="243">
        <f>+IF(I549=0,"",'Ark1'!Y2012)</f>
        <v>8.4945729117508222</v>
      </c>
      <c r="Z549" s="243">
        <f>+IF(I549=0,"",'Ark1'!Z2012)</f>
        <v>0</v>
      </c>
      <c r="AA549" s="241">
        <f>+IF(I549=0,"",'Ark1'!AA2012)</f>
        <v>5.3302582124246323</v>
      </c>
      <c r="AB549" s="242">
        <f>+IF(I549=0,"",'Ark1'!AC2012)</f>
        <v>1.4084791436160913</v>
      </c>
      <c r="AC549" s="243">
        <f>+IF(I549=0,"",'Ark1'!AE2012)</f>
        <v>14.041171351774343</v>
      </c>
      <c r="AD549" s="241">
        <f t="shared" si="40"/>
        <v>2.5703256252949496</v>
      </c>
      <c r="AE549" s="241">
        <f t="shared" si="41"/>
        <v>3.7771836007130126</v>
      </c>
      <c r="AF549" s="323"/>
    </row>
    <row r="550" spans="1:32">
      <c r="A550" s="323"/>
      <c r="B550" s="323">
        <f>+'Ark1'!C2013</f>
        <v>2023</v>
      </c>
      <c r="C550" s="240">
        <f>+'Ark1'!L2013</f>
        <v>5</v>
      </c>
      <c r="D550" s="240" t="str">
        <f>VLOOKUP(C550,Klasse!$C$10:$D$26,2)</f>
        <v>O</v>
      </c>
      <c r="E550" s="240">
        <f>+'Ark1'!H2013</f>
        <v>2</v>
      </c>
      <c r="F550" s="240">
        <f>+'Ark1'!J2013</f>
        <v>117</v>
      </c>
      <c r="G550" s="240" t="str">
        <f>VLOOKUP(F550,Slakteri!$C$9:$D$36,2)</f>
        <v>Jæren</v>
      </c>
      <c r="H550" s="240">
        <f>+IF(I550=0,"",'Ark1'!Q2013)</f>
        <v>451</v>
      </c>
      <c r="I550" s="376">
        <f>+'Ark1'!R2013</f>
        <v>2210</v>
      </c>
      <c r="J550" s="241">
        <f>+IF(I550=0,"",'Ark1'!AG2013)</f>
        <v>3.6712183129007609</v>
      </c>
      <c r="K550" s="241"/>
      <c r="L550" s="241">
        <f>+IF(I550=0,"",'Ark1'!AH2013)</f>
        <v>2.8533757347467539</v>
      </c>
      <c r="M550" s="241"/>
      <c r="N550" s="33">
        <f>+IF(I550=0,"",'Ark1'!U2013)</f>
        <v>15.799049773755613</v>
      </c>
      <c r="O550" s="351"/>
      <c r="P550" s="391">
        <f>+'Ark1'!AJ2013</f>
        <v>2209</v>
      </c>
      <c r="Q550" s="391"/>
      <c r="R550" s="272">
        <f>+IF(P550=0,"",'Ark1'!AK2013)</f>
        <v>98.631416930737743</v>
      </c>
      <c r="S550" s="354"/>
      <c r="T550" s="272">
        <f>+IF(P550=0,"",'Ark1'!AL2013)</f>
        <v>15.499348515425025</v>
      </c>
      <c r="U550" s="351"/>
      <c r="V550" s="242">
        <f>+IF(I550=0,"",'Ark1'!T2013)</f>
        <v>4.5606334841628966</v>
      </c>
      <c r="W550" s="243">
        <f>+IF(I550=0,"",'Ark1'!W2013)</f>
        <v>0.63348416289592757</v>
      </c>
      <c r="X550" s="243">
        <f>+IF(I550=0,"",'Ark1'!X2013)</f>
        <v>33.665158371040725</v>
      </c>
      <c r="Y550" s="243">
        <f>+IF(I550=0,"",'Ark1'!Y2013)</f>
        <v>21.357466063348419</v>
      </c>
      <c r="Z550" s="243">
        <f>+IF(I550=0,"",'Ark1'!Z2013)</f>
        <v>0</v>
      </c>
      <c r="AA550" s="241">
        <f>+IF(I550=0,"",'Ark1'!AA2013)</f>
        <v>6.8913286717277717</v>
      </c>
      <c r="AB550" s="242">
        <f>+IF(I550=0,"",'Ark1'!AC2013)</f>
        <v>1.3920223760882571</v>
      </c>
      <c r="AC550" s="243">
        <f>+IF(I550=0,"",'Ark1'!AE2013)</f>
        <v>13.62943453525464</v>
      </c>
      <c r="AD550" s="241">
        <f t="shared" si="40"/>
        <v>3.1598099547511227</v>
      </c>
      <c r="AE550" s="241">
        <f t="shared" si="41"/>
        <v>4.9002217294900223</v>
      </c>
      <c r="AF550" s="323"/>
    </row>
    <row r="551" spans="1:32">
      <c r="A551" s="323"/>
      <c r="B551" s="323">
        <f>+'Ark1'!C2014</f>
        <v>2023</v>
      </c>
      <c r="C551" s="240">
        <f>+'Ark1'!L2014</f>
        <v>5</v>
      </c>
      <c r="D551" s="240" t="str">
        <f>VLOOKUP(C551,Klasse!$C$10:$D$26,2)</f>
        <v>O</v>
      </c>
      <c r="E551" s="240">
        <f>+'Ark1'!H2014</f>
        <v>1</v>
      </c>
      <c r="F551" s="240">
        <f>+'Ark1'!J2014</f>
        <v>134</v>
      </c>
      <c r="G551" s="240" t="str">
        <f>VLOOKUP(F551,Slakteri!$C$9:$D$36,2)</f>
        <v>Førde</v>
      </c>
      <c r="H551" s="240">
        <f>+IF(I551=0,"",'Ark1'!Q2014)</f>
        <v>1184</v>
      </c>
      <c r="I551" s="376">
        <f>+'Ark1'!R2014</f>
        <v>7859</v>
      </c>
      <c r="J551" s="241">
        <f>+IF(I551=0,"",'Ark1'!AG2014)</f>
        <v>7.3658559445147374</v>
      </c>
      <c r="K551" s="241"/>
      <c r="L551" s="241">
        <f>+IF(I551=0,"",'Ark1'!AH2014)</f>
        <v>4.7191920894546113</v>
      </c>
      <c r="M551" s="241"/>
      <c r="N551" s="33">
        <f>+IF(I551=0,"",'Ark1'!U2014)</f>
        <v>12.76773126351957</v>
      </c>
      <c r="O551" s="351"/>
      <c r="P551" s="391">
        <f>+'Ark1'!AJ2014</f>
        <v>20</v>
      </c>
      <c r="Q551" s="391"/>
      <c r="R551" s="272">
        <f>+IF(P551=0,"",'Ark1'!AK2014)</f>
        <v>94.944999999999993</v>
      </c>
      <c r="S551" s="354"/>
      <c r="T551" s="272">
        <f>+IF(P551=0,"",'Ark1'!AL2014)</f>
        <v>15.107498692817478</v>
      </c>
      <c r="U551" s="351"/>
      <c r="V551" s="242">
        <f>+IF(I551=0,"",'Ark1'!T2014)</f>
        <v>5.0164143020740548</v>
      </c>
      <c r="W551" s="243">
        <f>+IF(I551=0,"",'Ark1'!W2014)</f>
        <v>0.52169487212113486</v>
      </c>
      <c r="X551" s="243">
        <f>+IF(I551=0,"",'Ark1'!X2014)</f>
        <v>15.816261610891972</v>
      </c>
      <c r="Y551" s="243">
        <f>+IF(I551=0,"",'Ark1'!Y2014)</f>
        <v>7.0110701107011089</v>
      </c>
      <c r="Z551" s="243">
        <f>+IF(I551=0,"",'Ark1'!Z2014)</f>
        <v>0</v>
      </c>
      <c r="AA551" s="241">
        <f>+IF(I551=0,"",'Ark1'!AA2014)</f>
        <v>5.0504735365034596</v>
      </c>
      <c r="AB551" s="242">
        <f>+IF(I551=0,"",'Ark1'!AC2014)</f>
        <v>1.6297777182787525</v>
      </c>
      <c r="AC551" s="243">
        <f>+IF(I551=0,"",'Ark1'!AE2014)</f>
        <v>4.4084469063271472</v>
      </c>
      <c r="AD551" s="241">
        <f t="shared" si="40"/>
        <v>2.5535462527039141</v>
      </c>
      <c r="AE551" s="241">
        <f t="shared" si="41"/>
        <v>6.6376689189189193</v>
      </c>
      <c r="AF551" s="323"/>
    </row>
    <row r="552" spans="1:32">
      <c r="A552" s="323"/>
      <c r="B552" s="323">
        <f>+'Ark1'!C2015</f>
        <v>2023</v>
      </c>
      <c r="C552" s="240">
        <f>+'Ark1'!L2015</f>
        <v>5</v>
      </c>
      <c r="D552" s="240" t="str">
        <f>VLOOKUP(C552,Klasse!$C$10:$D$26,2)</f>
        <v>O</v>
      </c>
      <c r="E552" s="240">
        <f>+'Ark1'!H2015</f>
        <v>2</v>
      </c>
      <c r="F552" s="240">
        <f>+'Ark1'!J2015</f>
        <v>141</v>
      </c>
      <c r="G552" s="240" t="str">
        <f>VLOOKUP(F552,Slakteri!$C$9:$D$36,2)</f>
        <v>Ølen</v>
      </c>
      <c r="H552" s="240">
        <f>+IF(I552=0,"",'Ark1'!Q2015)</f>
        <v>1207</v>
      </c>
      <c r="I552" s="376">
        <f>+'Ark1'!R2015</f>
        <v>7182</v>
      </c>
      <c r="J552" s="241">
        <f>+IF(I552=0,"",'Ark1'!AG2015)</f>
        <v>6.5480803420829492</v>
      </c>
      <c r="K552" s="241"/>
      <c r="L552" s="241">
        <f>+IF(I552=0,"",'Ark1'!AH2015)</f>
        <v>4.4224109356928825</v>
      </c>
      <c r="M552" s="241"/>
      <c r="N552" s="33">
        <f>+IF(I552=0,"",'Ark1'!U2015)</f>
        <v>12.589849624060204</v>
      </c>
      <c r="O552" s="351"/>
      <c r="P552" s="391">
        <f>+'Ark1'!AJ2015</f>
        <v>0</v>
      </c>
      <c r="Q552" s="391"/>
      <c r="R552" s="272" t="str">
        <f>+IF(P552=0,"",'Ark1'!AK2015)</f>
        <v/>
      </c>
      <c r="S552" s="354"/>
      <c r="T552" s="272" t="str">
        <f>+IF(P552=0,"",'Ark1'!AL2015)</f>
        <v/>
      </c>
      <c r="U552" s="351"/>
      <c r="V552" s="242">
        <f>+IF(I552=0,"",'Ark1'!T2015)</f>
        <v>5.1847674742411582</v>
      </c>
      <c r="W552" s="243">
        <f>+IF(I552=0,"",'Ark1'!W2015)</f>
        <v>8.3542188805346682E-2</v>
      </c>
      <c r="X552" s="243">
        <f>+IF(I552=0,"",'Ark1'!X2015)</f>
        <v>15.789473684210527</v>
      </c>
      <c r="Y552" s="243">
        <f>+IF(I552=0,"",'Ark1'!Y2015)</f>
        <v>7.4631021999443057</v>
      </c>
      <c r="Z552" s="243">
        <f>+IF(I552=0,"",'Ark1'!Z2015)</f>
        <v>0</v>
      </c>
      <c r="AA552" s="241">
        <f>+IF(I552=0,"",'Ark1'!AA2015)</f>
        <v>5.142184294654049</v>
      </c>
      <c r="AB552" s="242">
        <f>+IF(I552=0,"",'Ark1'!AC2015)</f>
        <v>1.1918346045257184</v>
      </c>
      <c r="AC552" s="243">
        <f>+IF(I552=0,"",'Ark1'!AE2015)</f>
        <v>27.555690347919313</v>
      </c>
      <c r="AD552" s="241">
        <f t="shared" si="40"/>
        <v>2.5179699248120406</v>
      </c>
      <c r="AE552" s="241">
        <f t="shared" si="41"/>
        <v>5.9502899751449876</v>
      </c>
      <c r="AF552" s="323"/>
    </row>
    <row r="553" spans="1:32">
      <c r="A553" s="323"/>
      <c r="B553" s="323">
        <f>+'Ark1'!C2016</f>
        <v>2023</v>
      </c>
      <c r="C553" s="240">
        <f>+'Ark1'!L2016</f>
        <v>5</v>
      </c>
      <c r="D553" s="240" t="str">
        <f>VLOOKUP(C553,Klasse!$C$10:$D$26,2)</f>
        <v>O</v>
      </c>
      <c r="E553" s="240">
        <f>+'Ark1'!H2016</f>
        <v>2</v>
      </c>
      <c r="F553" s="240">
        <f>+'Ark1'!J2016</f>
        <v>143</v>
      </c>
      <c r="G553" s="240" t="str">
        <f>VLOOKUP(F553,Slakteri!$C$9:$D$36,2)</f>
        <v>Nordfjord</v>
      </c>
      <c r="H553" s="240">
        <f>+IF(I553=0,"",'Ark1'!Q2016)</f>
        <v>179</v>
      </c>
      <c r="I553" s="376">
        <f>+'Ark1'!R2016</f>
        <v>893</v>
      </c>
      <c r="J553" s="241">
        <f>+IF(I553=0,"",'Ark1'!AG2016)</f>
        <v>3.6287537079930097</v>
      </c>
      <c r="K553" s="241"/>
      <c r="L553" s="241">
        <f>+IF(I553=0,"",'Ark1'!AH2016)</f>
        <v>2.725062195730243</v>
      </c>
      <c r="M553" s="241"/>
      <c r="N553" s="33">
        <f>+IF(I553=0,"",'Ark1'!U2016)</f>
        <v>15.712430011198196</v>
      </c>
      <c r="O553" s="351"/>
      <c r="P553" s="391">
        <f>+'Ark1'!AJ2016</f>
        <v>0</v>
      </c>
      <c r="Q553" s="391"/>
      <c r="R553" s="272" t="str">
        <f>+IF(P553=0,"",'Ark1'!AK2016)</f>
        <v/>
      </c>
      <c r="S553" s="354"/>
      <c r="T553" s="272" t="str">
        <f>+IF(P553=0,"",'Ark1'!AL2016)</f>
        <v/>
      </c>
      <c r="U553" s="351"/>
      <c r="V553" s="242">
        <f>+IF(I553=0,"",'Ark1'!T2016)</f>
        <v>4.7659574468085113</v>
      </c>
      <c r="W553" s="243">
        <f>+IF(I553=0,"",'Ark1'!W2016)</f>
        <v>0.11198208286674131</v>
      </c>
      <c r="X553" s="243">
        <f>+IF(I553=0,"",'Ark1'!X2016)</f>
        <v>29.675251959686452</v>
      </c>
      <c r="Y553" s="243">
        <f>+IF(I553=0,"",'Ark1'!Y2016)</f>
        <v>17.693169092945126</v>
      </c>
      <c r="Z553" s="243">
        <f>+IF(I553=0,"",'Ark1'!Z2016)</f>
        <v>0</v>
      </c>
      <c r="AA553" s="241">
        <f>+IF(I553=0,"",'Ark1'!AA2016)</f>
        <v>6.4643836016472065</v>
      </c>
      <c r="AB553" s="242">
        <f>+IF(I553=0,"",'Ark1'!AC2016)</f>
        <v>1.2628223010078317</v>
      </c>
      <c r="AC553" s="243">
        <f>+IF(I553=0,"",'Ark1'!AE2016)</f>
        <v>28.827576484040076</v>
      </c>
      <c r="AD553" s="241">
        <f t="shared" si="40"/>
        <v>3.142486002239639</v>
      </c>
      <c r="AE553" s="241">
        <f t="shared" si="41"/>
        <v>4.988826815642458</v>
      </c>
      <c r="AF553" s="323"/>
    </row>
    <row r="554" spans="1:32">
      <c r="A554" s="323"/>
      <c r="B554" s="323">
        <f>+'Ark1'!C2017</f>
        <v>2023</v>
      </c>
      <c r="C554" s="240">
        <f>+'Ark1'!L2017</f>
        <v>5</v>
      </c>
      <c r="D554" s="240" t="str">
        <f>VLOOKUP(C554,Klasse!$C$10:$D$26,2)</f>
        <v>O</v>
      </c>
      <c r="E554" s="240">
        <f>+'Ark1'!H2017</f>
        <v>2</v>
      </c>
      <c r="F554" s="240">
        <f>+'Ark1'!J2017</f>
        <v>147</v>
      </c>
      <c r="G554" s="240" t="str">
        <f>VLOOKUP(F554,Slakteri!$C$9:$D$36,2)</f>
        <v>Midt-Norge</v>
      </c>
      <c r="H554" s="240">
        <f>+IF(I554=0,"",'Ark1'!Q2017)</f>
        <v>142</v>
      </c>
      <c r="I554" s="376">
        <f>+'Ark1'!R2017</f>
        <v>1604</v>
      </c>
      <c r="J554" s="241">
        <f>+IF(I554=0,"",'Ark1'!AG2017)</f>
        <v>9.5255062652176488</v>
      </c>
      <c r="K554" s="241"/>
      <c r="L554" s="241">
        <f>+IF(I554=0,"",'Ark1'!AH2017)</f>
        <v>6.0081474389496705</v>
      </c>
      <c r="M554" s="241"/>
      <c r="N554" s="33">
        <f>+IF(I554=0,"",'Ark1'!U2017)</f>
        <v>10.974064837905226</v>
      </c>
      <c r="O554" s="351"/>
      <c r="P554" s="391">
        <f>+'Ark1'!AJ2017</f>
        <v>0</v>
      </c>
      <c r="Q554" s="391"/>
      <c r="R554" s="272" t="str">
        <f>+IF(P554=0,"",'Ark1'!AK2017)</f>
        <v/>
      </c>
      <c r="S554" s="354"/>
      <c r="T554" s="272" t="str">
        <f>+IF(P554=0,"",'Ark1'!AL2017)</f>
        <v/>
      </c>
      <c r="U554" s="351"/>
      <c r="V554" s="242">
        <f>+IF(I554=0,"",'Ark1'!T2017)</f>
        <v>4.9962593516209486</v>
      </c>
      <c r="W554" s="243">
        <f>+IF(I554=0,"",'Ark1'!W2017)</f>
        <v>0.12468827930174561</v>
      </c>
      <c r="X554" s="243">
        <f>+IF(I554=0,"",'Ark1'!X2017)</f>
        <v>8.7281795511221958</v>
      </c>
      <c r="Y554" s="243">
        <f>+IF(I554=0,"",'Ark1'!Y2017)</f>
        <v>3.5536159600997506</v>
      </c>
      <c r="Z554" s="243">
        <f>+IF(I554=0,"",'Ark1'!Z2017)</f>
        <v>0</v>
      </c>
      <c r="AA554" s="241">
        <f>+IF(I554=0,"",'Ark1'!AA2017)</f>
        <v>3.9933674045492658</v>
      </c>
      <c r="AB554" s="242">
        <f>+IF(I554=0,"",'Ark1'!AC2017)</f>
        <v>1.2707081586687441</v>
      </c>
      <c r="AC554" s="243">
        <f>+IF(I554=0,"",'Ark1'!AE2017)</f>
        <v>22.508499332585835</v>
      </c>
      <c r="AD554" s="241">
        <f t="shared" si="40"/>
        <v>2.1948129675810453</v>
      </c>
      <c r="AE554" s="241">
        <f t="shared" si="41"/>
        <v>11.295774647887324</v>
      </c>
      <c r="AF554" s="323"/>
    </row>
    <row r="555" spans="1:32">
      <c r="A555" s="323"/>
      <c r="B555" s="323">
        <f>+'Ark1'!C2018</f>
        <v>2023</v>
      </c>
      <c r="C555" s="240">
        <f>+'Ark1'!L2018</f>
        <v>5</v>
      </c>
      <c r="D555" s="240" t="str">
        <f>VLOOKUP(C555,Klasse!$C$10:$D$26,2)</f>
        <v>O</v>
      </c>
      <c r="E555" s="240">
        <f>+'Ark1'!H2018</f>
        <v>1</v>
      </c>
      <c r="F555" s="240">
        <f>+'Ark1'!J2018</f>
        <v>155</v>
      </c>
      <c r="G555" s="240" t="str">
        <f>VLOOKUP(F555,Slakteri!$C$9:$D$36,2)</f>
        <v>Målselv</v>
      </c>
      <c r="H555" s="240">
        <f>+IF(I555=0,"",'Ark1'!Q2018)</f>
        <v>293</v>
      </c>
      <c r="I555" s="376">
        <f>+'Ark1'!R2018</f>
        <v>2215</v>
      </c>
      <c r="J555" s="241">
        <f>+IF(I555=0,"",'Ark1'!AG2018)</f>
        <v>4.0086869966518872</v>
      </c>
      <c r="K555" s="241"/>
      <c r="L555" s="241">
        <f>+IF(I555=0,"",'Ark1'!AH2018)</f>
        <v>2.7398876348948158</v>
      </c>
      <c r="M555" s="241"/>
      <c r="N555" s="33">
        <f>+IF(I555=0,"",'Ark1'!U2018)</f>
        <v>14.700180586907472</v>
      </c>
      <c r="O555" s="351"/>
      <c r="P555" s="391">
        <f>+'Ark1'!AJ2018</f>
        <v>0</v>
      </c>
      <c r="Q555" s="391"/>
      <c r="R555" s="272" t="str">
        <f>+IF(P555=0,"",'Ark1'!AK2018)</f>
        <v/>
      </c>
      <c r="S555" s="354"/>
      <c r="T555" s="272" t="str">
        <f>+IF(P555=0,"",'Ark1'!AL2018)</f>
        <v/>
      </c>
      <c r="U555" s="351"/>
      <c r="V555" s="242">
        <f>+IF(I555=0,"",'Ark1'!T2018)</f>
        <v>4.571557562076749</v>
      </c>
      <c r="W555" s="243">
        <f>+IF(I555=0,"",'Ark1'!W2018)</f>
        <v>0.31602708803611751</v>
      </c>
      <c r="X555" s="243">
        <f>+IF(I555=0,"",'Ark1'!X2018)</f>
        <v>26.049661399548537</v>
      </c>
      <c r="Y555" s="243">
        <f>+IF(I555=0,"",'Ark1'!Y2018)</f>
        <v>14.311512415349888</v>
      </c>
      <c r="Z555" s="243">
        <f>+IF(I555=0,"",'Ark1'!Z2018)</f>
        <v>0</v>
      </c>
      <c r="AA555" s="241">
        <f>+IF(I555=0,"",'Ark1'!AA2018)</f>
        <v>6.1222378920715625</v>
      </c>
      <c r="AB555" s="242">
        <f>+IF(I555=0,"",'Ark1'!AC2018)</f>
        <v>1.1423329908728439</v>
      </c>
      <c r="AC555" s="243">
        <f>+IF(I555=0,"",'Ark1'!AE2018)</f>
        <v>14.234624028568504</v>
      </c>
      <c r="AD555" s="241">
        <f t="shared" si="40"/>
        <v>2.9400361173814944</v>
      </c>
      <c r="AE555" s="241">
        <f t="shared" si="41"/>
        <v>7.5597269624573382</v>
      </c>
      <c r="AF555" s="323"/>
    </row>
    <row r="556" spans="1:32">
      <c r="A556" s="323"/>
      <c r="B556" s="323">
        <f>+'Ark1'!C2019</f>
        <v>2023</v>
      </c>
      <c r="C556" s="240">
        <f>+'Ark1'!L2019</f>
        <v>5</v>
      </c>
      <c r="D556" s="240" t="str">
        <f>VLOOKUP(C556,Klasse!$C$10:$D$26,2)</f>
        <v>O</v>
      </c>
      <c r="E556" s="240">
        <f>+'Ark1'!H2019</f>
        <v>2</v>
      </c>
      <c r="F556" s="240">
        <f>+'Ark1'!J2019</f>
        <v>160</v>
      </c>
      <c r="G556" s="240" t="str">
        <f>VLOOKUP(F556,Slakteri!$C$9:$D$36,2)</f>
        <v>Oslo</v>
      </c>
      <c r="H556" s="240">
        <f>+IF(I556=0,"",'Ark1'!Q2019)</f>
        <v>307</v>
      </c>
      <c r="I556" s="376">
        <f>+'Ark1'!R2019</f>
        <v>2302</v>
      </c>
      <c r="J556" s="241">
        <f>+IF(I556=0,"",'Ark1'!AG2019)</f>
        <v>5.9977593079909308</v>
      </c>
      <c r="K556" s="241"/>
      <c r="L556" s="241">
        <f>+IF(I556=0,"",'Ark1'!AH2019)</f>
        <v>4.5051610917986018</v>
      </c>
      <c r="M556" s="241"/>
      <c r="N556" s="33">
        <f>+IF(I556=0,"",'Ark1'!U2019)</f>
        <v>15.49943527367506</v>
      </c>
      <c r="O556" s="351"/>
      <c r="P556" s="391">
        <f>+'Ark1'!AJ2019</f>
        <v>2267</v>
      </c>
      <c r="Q556" s="391"/>
      <c r="R556" s="272">
        <f>+IF(P556=0,"",'Ark1'!AK2019)</f>
        <v>98.165460961623424</v>
      </c>
      <c r="S556" s="354"/>
      <c r="T556" s="272">
        <f>+IF(P556=0,"",'Ark1'!AL2019)</f>
        <v>15.712733873579403</v>
      </c>
      <c r="U556" s="351"/>
      <c r="V556" s="242">
        <f>+IF(I556=0,"",'Ark1'!T2019)</f>
        <v>5.3596872284969601</v>
      </c>
      <c r="W556" s="243">
        <f>+IF(I556=0,"",'Ark1'!W2019)</f>
        <v>2.2589052997393577</v>
      </c>
      <c r="X556" s="243">
        <f>+IF(I556=0,"",'Ark1'!X2019)</f>
        <v>31.277150304083403</v>
      </c>
      <c r="Y556" s="243">
        <f>+IF(I556=0,"",'Ark1'!Y2019)</f>
        <v>15.030408340573413</v>
      </c>
      <c r="Z556" s="243">
        <f>+IF(I556=0,"",'Ark1'!Z2019)</f>
        <v>0</v>
      </c>
      <c r="AA556" s="241">
        <f>+IF(I556=0,"",'Ark1'!AA2019)</f>
        <v>5.8023531456531243</v>
      </c>
      <c r="AB556" s="242">
        <f>+IF(I556=0,"",'Ark1'!AC2019)</f>
        <v>1.5104873717653531</v>
      </c>
      <c r="AC556" s="243">
        <f>+IF(I556=0,"",'Ark1'!AE2019)</f>
        <v>32.818681062778353</v>
      </c>
      <c r="AD556" s="241">
        <f t="shared" si="40"/>
        <v>3.0998870547350119</v>
      </c>
      <c r="AE556" s="241">
        <f t="shared" si="41"/>
        <v>7.4983713355048858</v>
      </c>
      <c r="AF556" s="323"/>
    </row>
    <row r="557" spans="1:32">
      <c r="A557" s="323"/>
      <c r="B557" s="323">
        <f>+'Ark1'!C2020</f>
        <v>2023</v>
      </c>
      <c r="C557" s="240">
        <f>+'Ark1'!L2020</f>
        <v>5</v>
      </c>
      <c r="D557" s="240" t="str">
        <f>VLOOKUP(C557,Klasse!$C$10:$D$26,2)</f>
        <v>O</v>
      </c>
      <c r="E557" s="240">
        <f>+'Ark1'!H2020</f>
        <v>1</v>
      </c>
      <c r="F557" s="240">
        <f>+'Ark1'!J2020</f>
        <v>171</v>
      </c>
      <c r="G557" s="240" t="str">
        <f>VLOOKUP(F557,Slakteri!$C$9:$D$36,2)</f>
        <v>Prima</v>
      </c>
      <c r="H557" s="240">
        <f>+IF(I557=0,"",'Ark1'!Q2020)</f>
        <v>74</v>
      </c>
      <c r="I557" s="376">
        <f>+'Ark1'!R2020</f>
        <v>272</v>
      </c>
      <c r="J557" s="241">
        <f>+IF(I557=0,"",'Ark1'!AG2020)</f>
        <v>1.1366960591750597</v>
      </c>
      <c r="K557" s="241"/>
      <c r="L557" s="241">
        <f>+IF(I557=0,"",'Ark1'!AH2020)</f>
        <v>0.93270100274536383</v>
      </c>
      <c r="M557" s="241"/>
      <c r="N557" s="33">
        <f>+IF(I557=0,"",'Ark1'!U2020)</f>
        <v>17.932352941176472</v>
      </c>
      <c r="O557" s="351"/>
      <c r="P557" s="391">
        <f>+'Ark1'!AJ2020</f>
        <v>0</v>
      </c>
      <c r="Q557" s="391"/>
      <c r="R557" s="272" t="str">
        <f>+IF(P557=0,"",'Ark1'!AK2020)</f>
        <v/>
      </c>
      <c r="S557" s="354"/>
      <c r="T557" s="272" t="str">
        <f>+IF(P557=0,"",'Ark1'!AL2020)</f>
        <v/>
      </c>
      <c r="U557" s="351"/>
      <c r="V557" s="242">
        <f>+IF(I557=0,"",'Ark1'!T2020)</f>
        <v>4.1727941176470589</v>
      </c>
      <c r="W557" s="243">
        <f>+IF(I557=0,"",'Ark1'!W2020)</f>
        <v>0</v>
      </c>
      <c r="X557" s="243">
        <f>+IF(I557=0,"",'Ark1'!X2020)</f>
        <v>49.632352941176471</v>
      </c>
      <c r="Y557" s="243">
        <f>+IF(I557=0,"",'Ark1'!Y2020)</f>
        <v>31.25</v>
      </c>
      <c r="Z557" s="243">
        <f>+IF(I557=0,"",'Ark1'!Z2020)</f>
        <v>0</v>
      </c>
      <c r="AA557" s="241">
        <f>+IF(I557=0,"",'Ark1'!AA2020)</f>
        <v>7.0234835327105358</v>
      </c>
      <c r="AB557" s="242">
        <f>+IF(I557=0,"",'Ark1'!AC2020)</f>
        <v>1.2988664125353528</v>
      </c>
      <c r="AC557" s="243">
        <f>+IF(I557=0,"",'Ark1'!AE2020)</f>
        <v>35.302701452409238</v>
      </c>
      <c r="AD557" s="241">
        <f t="shared" si="40"/>
        <v>3.5864705882352945</v>
      </c>
      <c r="AE557" s="241">
        <f t="shared" si="41"/>
        <v>3.6756756756756759</v>
      </c>
      <c r="AF557" s="323"/>
    </row>
    <row r="558" spans="1:32">
      <c r="A558" s="323"/>
      <c r="B558" s="323">
        <f>+'Ark1'!C2021</f>
        <v>2023</v>
      </c>
      <c r="C558" s="240">
        <f>+'Ark1'!L2021</f>
        <v>5</v>
      </c>
      <c r="D558" s="240" t="str">
        <f>VLOOKUP(C558,Klasse!$C$10:$D$26,2)</f>
        <v>O</v>
      </c>
      <c r="E558" s="240">
        <f>+'Ark1'!H2021</f>
        <v>2</v>
      </c>
      <c r="F558" s="240">
        <f>+'Ark1'!J2021</f>
        <v>175</v>
      </c>
      <c r="G558" s="240" t="str">
        <f>VLOOKUP(F558,Slakteri!$C$9:$D$36,2)</f>
        <v>Ole Ringdal</v>
      </c>
      <c r="H558" s="240">
        <f>+IF(I558=0,"",'Ark1'!Q2021)</f>
        <v>258</v>
      </c>
      <c r="I558" s="376">
        <f>+'Ark1'!R2021</f>
        <v>1825</v>
      </c>
      <c r="J558" s="241">
        <f>+IF(I558=0,"",'Ark1'!AG2021)</f>
        <v>11.825309401930925</v>
      </c>
      <c r="K558" s="241"/>
      <c r="L558" s="241">
        <f>+IF(I558=0,"",'Ark1'!AH2021)</f>
        <v>7.4171433309958372</v>
      </c>
      <c r="M558" s="241"/>
      <c r="N558" s="33">
        <f>+IF(I558=0,"",'Ark1'!U2021)</f>
        <v>11.272493150684925</v>
      </c>
      <c r="O558" s="351"/>
      <c r="P558" s="391">
        <f>+'Ark1'!AJ2021</f>
        <v>0</v>
      </c>
      <c r="Q558" s="391"/>
      <c r="R558" s="272" t="str">
        <f>+IF(P558=0,"",'Ark1'!AK2021)</f>
        <v/>
      </c>
      <c r="S558" s="354"/>
      <c r="T558" s="272" t="str">
        <f>+IF(P558=0,"",'Ark1'!AL2021)</f>
        <v/>
      </c>
      <c r="U558" s="351"/>
      <c r="V558" s="242">
        <f>+IF(I558=0,"",'Ark1'!T2021)</f>
        <v>5.217534246575342</v>
      </c>
      <c r="W558" s="243">
        <f>+IF(I558=0,"",'Ark1'!W2021)</f>
        <v>0.43835616438356162</v>
      </c>
      <c r="X558" s="243">
        <f>+IF(I558=0,"",'Ark1'!X2021)</f>
        <v>8.9315068493150704</v>
      </c>
      <c r="Y558" s="243">
        <f>+IF(I558=0,"",'Ark1'!Y2021)</f>
        <v>2.9589041095890409</v>
      </c>
      <c r="Z558" s="243">
        <f>+IF(I558=0,"",'Ark1'!Z2021)</f>
        <v>0</v>
      </c>
      <c r="AA558" s="241">
        <f>+IF(I558=0,"",'Ark1'!AA2021)</f>
        <v>4.0684539257368773</v>
      </c>
      <c r="AB558" s="242">
        <f>+IF(I558=0,"",'Ark1'!AC2021)</f>
        <v>1.2489203894716965</v>
      </c>
      <c r="AC558" s="243">
        <f>+IF(I558=0,"",'Ark1'!AE2021)</f>
        <v>6.9633361161317229</v>
      </c>
      <c r="AD558" s="241">
        <f t="shared" si="40"/>
        <v>2.2544986301369851</v>
      </c>
      <c r="AE558" s="241">
        <f t="shared" si="41"/>
        <v>7.0736434108527133</v>
      </c>
      <c r="AF558" s="323"/>
    </row>
    <row r="559" spans="1:32">
      <c r="A559" s="323"/>
      <c r="B559" s="323">
        <f>+'Ark1'!C2022</f>
        <v>2023</v>
      </c>
      <c r="C559" s="240">
        <f>+'Ark1'!L2022</f>
        <v>5</v>
      </c>
      <c r="D559" s="240" t="str">
        <f>VLOOKUP(C559,Klasse!$C$10:$D$26,2)</f>
        <v>O</v>
      </c>
      <c r="E559" s="240">
        <f>+'Ark1'!H2022</f>
        <v>2</v>
      </c>
      <c r="F559" s="240">
        <f>+'Ark1'!J2022</f>
        <v>177</v>
      </c>
      <c r="G559" s="240" t="str">
        <f>VLOOKUP(F559,Slakteri!$C$9:$D$36,2)</f>
        <v>Slakthuset</v>
      </c>
      <c r="H559" s="240">
        <f>+IF(I559=0,"",'Ark1'!Q2022)</f>
        <v>280</v>
      </c>
      <c r="I559" s="376">
        <f>+'Ark1'!R2022</f>
        <v>3014</v>
      </c>
      <c r="J559" s="241">
        <f>+IF(I559=0,"",'Ark1'!AG2022)</f>
        <v>7.790730736423086</v>
      </c>
      <c r="K559" s="241"/>
      <c r="L559" s="241">
        <f>+IF(I559=0,"",'Ark1'!AH2022)</f>
        <v>5.6591550599231812</v>
      </c>
      <c r="M559" s="241"/>
      <c r="N559" s="33">
        <f>+IF(I559=0,"",'Ark1'!U2022)</f>
        <v>14.283211678832112</v>
      </c>
      <c r="O559" s="351"/>
      <c r="P559" s="391">
        <f>+'Ark1'!AJ2022</f>
        <v>3011</v>
      </c>
      <c r="Q559" s="391"/>
      <c r="R559" s="272">
        <f>+IF(P559=0,"",'Ark1'!AK2022)</f>
        <v>95.991298571902874</v>
      </c>
      <c r="S559" s="354"/>
      <c r="T559" s="272">
        <f>+IF(P559=0,"",'Ark1'!AL2022)</f>
        <v>15.473507006363889</v>
      </c>
      <c r="U559" s="351"/>
      <c r="V559" s="242">
        <f>+IF(I559=0,"",'Ark1'!T2022)</f>
        <v>4.6652289316522886</v>
      </c>
      <c r="W559" s="243">
        <f>+IF(I559=0,"",'Ark1'!W2022)</f>
        <v>0.16589250165892502</v>
      </c>
      <c r="X559" s="243">
        <f>+IF(I559=0,"",'Ark1'!X2022)</f>
        <v>23.390842733908432</v>
      </c>
      <c r="Y559" s="243">
        <f>+IF(I559=0,"",'Ark1'!Y2022)</f>
        <v>12.6078301260783</v>
      </c>
      <c r="Z559" s="243">
        <f>+IF(I559=0,"",'Ark1'!Z2022)</f>
        <v>0</v>
      </c>
      <c r="AA559" s="241">
        <f>+IF(I559=0,"",'Ark1'!AA2022)</f>
        <v>5.6217598648836864</v>
      </c>
      <c r="AB559" s="242">
        <f>+IF(I559=0,"",'Ark1'!AC2022)</f>
        <v>1.1519027264430117</v>
      </c>
      <c r="AC559" s="243">
        <f>+IF(I559=0,"",'Ark1'!AE2022)</f>
        <v>8.4940861484741959</v>
      </c>
      <c r="AD559" s="241">
        <f t="shared" si="40"/>
        <v>2.8566423357664226</v>
      </c>
      <c r="AE559" s="241">
        <f t="shared" si="41"/>
        <v>10.764285714285714</v>
      </c>
      <c r="AF559" s="323"/>
    </row>
    <row r="560" spans="1:32">
      <c r="A560" s="323"/>
      <c r="B560" s="323">
        <f>+'Ark1'!C2023</f>
        <v>2023</v>
      </c>
      <c r="C560" s="240">
        <f>+'Ark1'!L2023</f>
        <v>5</v>
      </c>
      <c r="D560" s="240" t="str">
        <f>VLOOKUP(C560,Klasse!$C$10:$D$26,2)</f>
        <v>O</v>
      </c>
      <c r="E560" s="240">
        <f>+'Ark1'!H2023</f>
        <v>2</v>
      </c>
      <c r="F560" s="240">
        <f>+'Ark1'!J2023</f>
        <v>178</v>
      </c>
      <c r="G560" s="240" t="str">
        <f>VLOOKUP(F560,Slakteri!$C$9:$D$36,2)</f>
        <v>Røros</v>
      </c>
      <c r="H560" s="240">
        <f>+IF(I560=0,"",'Ark1'!Q2023)</f>
        <v>94</v>
      </c>
      <c r="I560" s="376">
        <f>+'Ark1'!R2023</f>
        <v>645</v>
      </c>
      <c r="J560" s="241">
        <f>+IF(I560=0,"",'Ark1'!AG2023)</f>
        <v>4.5301306363253264</v>
      </c>
      <c r="K560" s="241"/>
      <c r="L560" s="241">
        <f>+IF(I560=0,"",'Ark1'!AH2023)</f>
        <v>3.3524092839483508</v>
      </c>
      <c r="M560" s="241"/>
      <c r="N560" s="33">
        <f>+IF(I560=0,"",'Ark1'!U2023)</f>
        <v>14.480620155038759</v>
      </c>
      <c r="O560" s="351"/>
      <c r="P560" s="391">
        <f>+'Ark1'!AJ2023</f>
        <v>0</v>
      </c>
      <c r="Q560" s="391"/>
      <c r="R560" s="272" t="str">
        <f>+IF(P560=0,"",'Ark1'!AK2023)</f>
        <v/>
      </c>
      <c r="S560" s="354"/>
      <c r="T560" s="272" t="str">
        <f>+IF(P560=0,"",'Ark1'!AL2023)</f>
        <v/>
      </c>
      <c r="U560" s="351"/>
      <c r="V560" s="242">
        <f>+IF(I560=0,"",'Ark1'!T2023)</f>
        <v>4.2713178294573657</v>
      </c>
      <c r="W560" s="243">
        <f>+IF(I560=0,"",'Ark1'!W2023)</f>
        <v>0</v>
      </c>
      <c r="X560" s="243">
        <f>+IF(I560=0,"",'Ark1'!X2023)</f>
        <v>22.945736434108536</v>
      </c>
      <c r="Y560" s="243">
        <f>+IF(I560=0,"",'Ark1'!Y2023)</f>
        <v>13.488372093023251</v>
      </c>
      <c r="Z560" s="243">
        <f>+IF(I560=0,"",'Ark1'!Z2023)</f>
        <v>0</v>
      </c>
      <c r="AA560" s="241">
        <f>+IF(I560=0,"",'Ark1'!AA2023)</f>
        <v>5.7565450113866916</v>
      </c>
      <c r="AB560" s="242">
        <f>+IF(I560=0,"",'Ark1'!AC2023)</f>
        <v>1.3233264287275972</v>
      </c>
      <c r="AC560" s="243">
        <f>+IF(I560=0,"",'Ark1'!AE2023)</f>
        <v>22.743411665793808</v>
      </c>
      <c r="AD560" s="241">
        <f t="shared" si="40"/>
        <v>2.8961240310077518</v>
      </c>
      <c r="AE560" s="241">
        <f t="shared" si="41"/>
        <v>6.8617021276595747</v>
      </c>
      <c r="AF560" s="323"/>
    </row>
    <row r="561" spans="1:60">
      <c r="A561" s="323"/>
      <c r="B561" s="323">
        <f>+'Ark1'!C2024</f>
        <v>2023</v>
      </c>
      <c r="C561" s="240">
        <f>+'Ark1'!L2024</f>
        <v>5</v>
      </c>
      <c r="D561" s="240" t="str">
        <f>VLOOKUP(C561,Klasse!$C$10:$D$26,2)</f>
        <v>O</v>
      </c>
      <c r="E561" s="240">
        <f>+'Ark1'!H2024</f>
        <v>2</v>
      </c>
      <c r="F561" s="240">
        <f>+'Ark1'!J2024</f>
        <v>181</v>
      </c>
      <c r="G561" s="240" t="str">
        <f>VLOOKUP(F561,Slakteri!$C$9:$D$36,2)</f>
        <v>Horns</v>
      </c>
      <c r="H561" s="240">
        <f>+IF(I561=0,"",'Ark1'!Q2024)</f>
        <v>170</v>
      </c>
      <c r="I561" s="376">
        <f>+'Ark1'!R2024</f>
        <v>1520</v>
      </c>
      <c r="J561" s="241">
        <f>+IF(I561=0,"",'Ark1'!AG2024)</f>
        <v>5.0548719654140317</v>
      </c>
      <c r="K561" s="241"/>
      <c r="L561" s="241">
        <f>+IF(I561=0,"",'Ark1'!AH2024)</f>
        <v>2.9243377525011058</v>
      </c>
      <c r="M561" s="241"/>
      <c r="N561" s="33">
        <f>+IF(I561=0,"",'Ark1'!U2024)</f>
        <v>11.417763157894743</v>
      </c>
      <c r="O561" s="351"/>
      <c r="P561" s="391">
        <f>+'Ark1'!AJ2024</f>
        <v>0</v>
      </c>
      <c r="Q561" s="391"/>
      <c r="R561" s="272" t="str">
        <f>+IF(P561=0,"",'Ark1'!AK2024)</f>
        <v/>
      </c>
      <c r="S561" s="354"/>
      <c r="T561" s="272" t="str">
        <f>+IF(P561=0,"",'Ark1'!AL2024)</f>
        <v/>
      </c>
      <c r="U561" s="351"/>
      <c r="V561" s="242">
        <f>+IF(I561=0,"",'Ark1'!T2024)</f>
        <v>4.3144736842105251</v>
      </c>
      <c r="W561" s="243">
        <f>+IF(I561=0,"",'Ark1'!W2024)</f>
        <v>6.5789473684210509E-2</v>
      </c>
      <c r="X561" s="243">
        <f>+IF(I561=0,"",'Ark1'!X2024)</f>
        <v>13.881578947368419</v>
      </c>
      <c r="Y561" s="243">
        <f>+IF(I561=0,"",'Ark1'!Y2024)</f>
        <v>6.1842105263157885</v>
      </c>
      <c r="Z561" s="243">
        <f>+IF(I561=0,"",'Ark1'!Z2024)</f>
        <v>0</v>
      </c>
      <c r="AA561" s="241">
        <f>+IF(I561=0,"",'Ark1'!AA2024)</f>
        <v>5.1995483353147396</v>
      </c>
      <c r="AB561" s="242">
        <f>+IF(I561=0,"",'Ark1'!AC2024)</f>
        <v>1.1781122218202384</v>
      </c>
      <c r="AC561" s="243">
        <f>+IF(I561=0,"",'Ark1'!AE2024)</f>
        <v>46.202488908766952</v>
      </c>
      <c r="AD561" s="241">
        <f t="shared" si="40"/>
        <v>2.2835526315789485</v>
      </c>
      <c r="AE561" s="241">
        <f t="shared" si="41"/>
        <v>8.9411764705882355</v>
      </c>
      <c r="AF561" s="323"/>
    </row>
    <row r="562" spans="1:60">
      <c r="A562" s="323"/>
      <c r="B562" s="323">
        <f>+'Ark1'!C2025</f>
        <v>2023</v>
      </c>
      <c r="C562" s="240">
        <f>+'Ark1'!L2025</f>
        <v>5</v>
      </c>
      <c r="D562" s="240" t="str">
        <f>VLOOKUP(C562,Klasse!$C$10:$D$26,2)</f>
        <v>O</v>
      </c>
      <c r="E562" s="240">
        <f>+'Ark1'!H2025</f>
        <v>1</v>
      </c>
      <c r="F562" s="240">
        <f>+'Ark1'!J2025</f>
        <v>262</v>
      </c>
      <c r="G562" s="240" t="str">
        <f>VLOOKUP(F562,Slakteri!$C$9:$D$36,2)</f>
        <v>Strilalam</v>
      </c>
      <c r="H562" s="240" t="str">
        <f>+IF(I562=0,"",'Ark1'!Q2025)</f>
        <v/>
      </c>
      <c r="I562" s="376">
        <f>+'Ark1'!R2025</f>
        <v>0</v>
      </c>
      <c r="J562" s="241" t="str">
        <f>+IF(I562=0,"",'Ark1'!AG2025)</f>
        <v/>
      </c>
      <c r="K562" s="241"/>
      <c r="L562" s="241" t="str">
        <f>+IF(I562=0,"",'Ark1'!AH2025)</f>
        <v/>
      </c>
      <c r="M562" s="241"/>
      <c r="N562" s="33" t="str">
        <f>+IF(I562=0,"",'Ark1'!U2025)</f>
        <v/>
      </c>
      <c r="O562" s="351"/>
      <c r="P562" s="391">
        <f>+'Ark1'!AJ2025</f>
        <v>0</v>
      </c>
      <c r="Q562" s="391"/>
      <c r="R562" s="272" t="str">
        <f>+IF(P562=0,"",'Ark1'!AK2025)</f>
        <v/>
      </c>
      <c r="S562" s="354"/>
      <c r="T562" s="272" t="str">
        <f>+IF(P562=0,"",'Ark1'!AL2025)</f>
        <v/>
      </c>
      <c r="U562" s="351"/>
      <c r="V562" s="242" t="str">
        <f>+IF(I562=0,"",'Ark1'!T2025)</f>
        <v/>
      </c>
      <c r="W562" s="243" t="str">
        <f>+IF(I562=0,"",'Ark1'!W2025)</f>
        <v/>
      </c>
      <c r="X562" s="243" t="str">
        <f>+IF(I562=0,"",'Ark1'!X2025)</f>
        <v/>
      </c>
      <c r="Y562" s="243" t="str">
        <f>+IF(I562=0,"",'Ark1'!Y2025)</f>
        <v/>
      </c>
      <c r="Z562" s="243" t="str">
        <f>+IF(I562=0,"",'Ark1'!Z2025)</f>
        <v/>
      </c>
      <c r="AA562" s="241" t="str">
        <f>+IF(I562=0,"",'Ark1'!AA2025)</f>
        <v/>
      </c>
      <c r="AB562" s="242" t="str">
        <f>+IF(I562=0,"",'Ark1'!AC2025)</f>
        <v/>
      </c>
      <c r="AC562" s="243" t="str">
        <f>+IF(I562=0,"",'Ark1'!AE2025)</f>
        <v/>
      </c>
      <c r="AD562" s="241" t="str">
        <f t="shared" si="40"/>
        <v/>
      </c>
      <c r="AE562" s="241" t="str">
        <f t="shared" si="41"/>
        <v/>
      </c>
      <c r="AF562" s="323"/>
    </row>
    <row r="563" spans="1:60">
      <c r="A563" s="323"/>
      <c r="B563" s="323">
        <f>+'Ark1'!C2026</f>
        <v>2023</v>
      </c>
      <c r="C563" s="240">
        <f>+'Ark1'!L2026</f>
        <v>5</v>
      </c>
      <c r="D563" s="240" t="str">
        <f>VLOOKUP(C563,Klasse!$C$10:$D$26,2)</f>
        <v>O</v>
      </c>
      <c r="E563" s="240">
        <f>+'Ark1'!H2026</f>
        <v>2</v>
      </c>
      <c r="F563" s="240">
        <f>+'Ark1'!J2026</f>
        <v>267</v>
      </c>
      <c r="G563" s="240" t="str">
        <f>VLOOKUP(F563,Slakteri!$C$9:$D$36,2)</f>
        <v>Dalpro</v>
      </c>
      <c r="H563" s="240">
        <f>+IF(I563=0,"",'Ark1'!Q2026)</f>
        <v>21</v>
      </c>
      <c r="I563" s="376">
        <f>+'Ark1'!R2026</f>
        <v>452</v>
      </c>
      <c r="J563" s="241">
        <f>+IF(I563=0,"",'Ark1'!AG2026)</f>
        <v>22.622622622622622</v>
      </c>
      <c r="K563" s="241"/>
      <c r="L563" s="241">
        <f>+IF(I563=0,"",'Ark1'!AH2026)</f>
        <v>21.424407386424281</v>
      </c>
      <c r="M563" s="241"/>
      <c r="N563" s="33">
        <f>+IF(I563=0,"",'Ark1'!U2026)</f>
        <v>11.545575221238936</v>
      </c>
      <c r="O563" s="351"/>
      <c r="P563" s="391">
        <f>+'Ark1'!AJ2026</f>
        <v>0</v>
      </c>
      <c r="Q563" s="391"/>
      <c r="R563" s="272" t="str">
        <f>+IF(P563=0,"",'Ark1'!AK2026)</f>
        <v/>
      </c>
      <c r="S563" s="354"/>
      <c r="T563" s="272" t="str">
        <f>+IF(P563=0,"",'Ark1'!AL2026)</f>
        <v/>
      </c>
      <c r="U563" s="351"/>
      <c r="V563" s="242">
        <f>+IF(I563=0,"",'Ark1'!T2026)</f>
        <v>4.8982300884955752</v>
      </c>
      <c r="W563" s="243">
        <f>+IF(I563=0,"",'Ark1'!W2026)</f>
        <v>0</v>
      </c>
      <c r="X563" s="243">
        <f>+IF(I563=0,"",'Ark1'!X2026)</f>
        <v>9.7345132743362797</v>
      </c>
      <c r="Y563" s="243">
        <f>+IF(I563=0,"",'Ark1'!Y2026)</f>
        <v>0.44247787610619471</v>
      </c>
      <c r="Z563" s="243">
        <f>+IF(I563=0,"",'Ark1'!Z2026)</f>
        <v>0</v>
      </c>
      <c r="AA563" s="241">
        <f>+IF(I563=0,"",'Ark1'!AA2026)</f>
        <v>2.8164423796645162</v>
      </c>
      <c r="AB563" s="242">
        <f>+IF(I563=0,"",'Ark1'!AC2026)</f>
        <v>0.53900634584816909</v>
      </c>
      <c r="AC563" s="243">
        <f>+IF(I563=0,"",'Ark1'!AE2026)</f>
        <v>15.068585513318652</v>
      </c>
      <c r="AD563" s="241">
        <f t="shared" si="40"/>
        <v>2.309115044247787</v>
      </c>
      <c r="AE563" s="241">
        <f t="shared" si="41"/>
        <v>21.523809523809526</v>
      </c>
      <c r="AF563" s="323"/>
    </row>
    <row r="564" spans="1:60">
      <c r="A564" s="323"/>
      <c r="B564" s="323">
        <f>+'Ark1'!C2027</f>
        <v>2023</v>
      </c>
      <c r="C564" s="240">
        <f>+'Ark1'!L2027</f>
        <v>5</v>
      </c>
      <c r="D564" s="240" t="str">
        <f>VLOOKUP(C564,Klasse!$C$10:$D$26,2)</f>
        <v>O</v>
      </c>
      <c r="E564" s="240">
        <f>+'Ark1'!H2027</f>
        <v>1</v>
      </c>
      <c r="F564" s="240">
        <f>+'Ark1'!J2027</f>
        <v>309</v>
      </c>
      <c r="G564" s="240" t="str">
        <f>VLOOKUP(F564,Slakteri!$C$9:$D$36,2)</f>
        <v>Malvik</v>
      </c>
      <c r="H564" s="240">
        <f>+IF(I564=0,"",'Ark1'!Q2027)</f>
        <v>739</v>
      </c>
      <c r="I564" s="376">
        <f>+'Ark1'!R2027</f>
        <v>5391</v>
      </c>
      <c r="J564" s="241">
        <f>+IF(I564=0,"",'Ark1'!AG2027)</f>
        <v>5.8637342556940544</v>
      </c>
      <c r="K564" s="241"/>
      <c r="L564" s="241">
        <f>+IF(I564=0,"",'Ark1'!AH2027)</f>
        <v>3.7924743464905775</v>
      </c>
      <c r="M564" s="241"/>
      <c r="N564" s="33">
        <f>+IF(I564=0,"",'Ark1'!U2027)</f>
        <v>12.775236505286578</v>
      </c>
      <c r="O564" s="351"/>
      <c r="P564" s="391">
        <f>+'Ark1'!AJ2027</f>
        <v>8</v>
      </c>
      <c r="Q564" s="391"/>
      <c r="R564" s="272">
        <f>+IF(P564=0,"",'Ark1'!AK2027)</f>
        <v>95.512500000000003</v>
      </c>
      <c r="S564" s="354"/>
      <c r="T564" s="272">
        <f>+IF(P564=0,"",'Ark1'!AL2027)</f>
        <v>14.295931453887576</v>
      </c>
      <c r="U564" s="351"/>
      <c r="V564" s="242">
        <f>+IF(I564=0,"",'Ark1'!T2027)</f>
        <v>4.8610647375255054</v>
      </c>
      <c r="W564" s="243">
        <f>+IF(I564=0,"",'Ark1'!W2027)</f>
        <v>0.57503246150992393</v>
      </c>
      <c r="X564" s="243">
        <f>+IF(I564=0,"",'Ark1'!X2027)</f>
        <v>19.365609348914862</v>
      </c>
      <c r="Y564" s="243">
        <f>+IF(I564=0,"",'Ark1'!Y2027)</f>
        <v>8.9964756074939718</v>
      </c>
      <c r="Z564" s="243">
        <f>+IF(I564=0,"",'Ark1'!Z2027)</f>
        <v>0</v>
      </c>
      <c r="AA564" s="241">
        <f>+IF(I564=0,"",'Ark1'!AA2027)</f>
        <v>5.4989515884698381</v>
      </c>
      <c r="AB564" s="242">
        <f>+IF(I564=0,"",'Ark1'!AC2027)</f>
        <v>1.4651670311979221</v>
      </c>
      <c r="AC564" s="243">
        <f>+IF(I564=0,"",'Ark1'!AE2027)</f>
        <v>23.270479265532831</v>
      </c>
      <c r="AD564" s="241">
        <f t="shared" si="40"/>
        <v>2.5550473010573156</v>
      </c>
      <c r="AE564" s="241">
        <f t="shared" si="41"/>
        <v>7.2949932341001356</v>
      </c>
      <c r="AF564" s="323"/>
    </row>
    <row r="565" spans="1:60">
      <c r="A565" s="323"/>
      <c r="B565" s="323">
        <f>+'Ark1'!C2028</f>
        <v>2023</v>
      </c>
      <c r="C565" s="240">
        <f>+'Ark1'!L2028</f>
        <v>5</v>
      </c>
      <c r="D565" s="240" t="str">
        <f>VLOOKUP(C565,Klasse!$C$10:$D$26,2)</f>
        <v>O</v>
      </c>
      <c r="E565" s="240">
        <f>+'Ark1'!H2028</f>
        <v>2</v>
      </c>
      <c r="F565" s="240">
        <f>+'Ark1'!J2028</f>
        <v>470</v>
      </c>
      <c r="G565" s="240" t="str">
        <f>VLOOKUP(F565,Slakteri!$C$9:$D$36,2)</f>
        <v>Jens Eide</v>
      </c>
      <c r="H565" s="240">
        <f>+IF(I565=0,"",'Ark1'!Q2028)</f>
        <v>197</v>
      </c>
      <c r="I565" s="376">
        <f>+'Ark1'!R2028</f>
        <v>1224</v>
      </c>
      <c r="J565" s="241">
        <f>+IF(I565=0,"",'Ark1'!AG2028)</f>
        <v>9.7212294496068612</v>
      </c>
      <c r="K565" s="241"/>
      <c r="L565" s="241">
        <f>+IF(I565=0,"",'Ark1'!AH2028)</f>
        <v>6.4327488017433279</v>
      </c>
      <c r="M565" s="241"/>
      <c r="N565" s="33">
        <f>+IF(I565=0,"",'Ark1'!U2028)</f>
        <v>11.653513071895436</v>
      </c>
      <c r="O565" s="351"/>
      <c r="P565" s="391">
        <f>+'Ark1'!AJ2028</f>
        <v>0</v>
      </c>
      <c r="Q565" s="391"/>
      <c r="R565" s="272" t="str">
        <f>+IF(P565=0,"",'Ark1'!AK2028)</f>
        <v/>
      </c>
      <c r="S565" s="354"/>
      <c r="T565" s="272" t="str">
        <f>+IF(P565=0,"",'Ark1'!AL2028)</f>
        <v/>
      </c>
      <c r="U565" s="351"/>
      <c r="V565" s="242">
        <f>+IF(I565=0,"",'Ark1'!T2028)</f>
        <v>4.8382352941176476</v>
      </c>
      <c r="W565" s="243">
        <f>+IF(I565=0,"",'Ark1'!W2028)</f>
        <v>1.7156862745098045</v>
      </c>
      <c r="X565" s="243">
        <f>+IF(I565=0,"",'Ark1'!X2028)</f>
        <v>12.009803921568629</v>
      </c>
      <c r="Y565" s="243">
        <f>+IF(I565=0,"",'Ark1'!Y2028)</f>
        <v>3.0228758169934644</v>
      </c>
      <c r="Z565" s="243">
        <f>+IF(I565=0,"",'Ark1'!Z2028)</f>
        <v>0</v>
      </c>
      <c r="AA565" s="241">
        <f>+IF(I565=0,"",'Ark1'!AA2028)</f>
        <v>4.3498595963546576</v>
      </c>
      <c r="AB565" s="242">
        <f>+IF(I565=0,"",'Ark1'!AC2028)</f>
        <v>1.2240678019833564</v>
      </c>
      <c r="AC565" s="243">
        <f>+IF(I565=0,"",'Ark1'!AE2028)</f>
        <v>39.774583061883291</v>
      </c>
      <c r="AD565" s="241">
        <f t="shared" si="40"/>
        <v>2.3307026143790872</v>
      </c>
      <c r="AE565" s="241">
        <f t="shared" si="41"/>
        <v>6.2131979695431472</v>
      </c>
      <c r="AF565" s="323"/>
    </row>
    <row r="566" spans="1:60">
      <c r="A566" s="323"/>
      <c r="B566" s="323">
        <f>+'Ark1'!C2029</f>
        <v>2023</v>
      </c>
      <c r="C566" s="240">
        <f>+'Ark1'!L2029</f>
        <v>5</v>
      </c>
      <c r="D566" s="240" t="str">
        <f>VLOOKUP(C566,Klasse!$C$10:$D$26,2)</f>
        <v>O</v>
      </c>
      <c r="E566" s="240">
        <f>+'Ark1'!H2029</f>
        <v>2</v>
      </c>
      <c r="F566" s="240">
        <f>+'Ark1'!J2029</f>
        <v>629</v>
      </c>
      <c r="G566" s="240" t="str">
        <f>VLOOKUP(F566,Slakteri!$C$9:$D$36,2)</f>
        <v>Bø</v>
      </c>
      <c r="H566" s="240">
        <f>+IF(I566=0,"",'Ark1'!Q2029)</f>
        <v>24</v>
      </c>
      <c r="I566" s="376">
        <f>+'Ark1'!R2029</f>
        <v>112</v>
      </c>
      <c r="J566" s="241">
        <f>+IF(I566=0,"",'Ark1'!AG2029)</f>
        <v>6.603773584905662</v>
      </c>
      <c r="K566" s="241"/>
      <c r="L566" s="241">
        <f>+IF(I566=0,"",'Ark1'!AH2029)</f>
        <v>4.4520913508806412</v>
      </c>
      <c r="M566" s="241"/>
      <c r="N566" s="33">
        <f>+IF(I566=0,"",'Ark1'!U2029)</f>
        <v>14.150892857142848</v>
      </c>
      <c r="O566" s="351"/>
      <c r="P566" s="391">
        <f>+'Ark1'!AJ2029</f>
        <v>0</v>
      </c>
      <c r="Q566" s="391"/>
      <c r="R566" s="272" t="str">
        <f>+IF(P566=0,"",'Ark1'!AK2029)</f>
        <v/>
      </c>
      <c r="S566" s="354"/>
      <c r="T566" s="272" t="str">
        <f>+IF(P566=0,"",'Ark1'!AL2029)</f>
        <v/>
      </c>
      <c r="U566" s="351"/>
      <c r="V566" s="242">
        <f>+IF(I566=0,"",'Ark1'!T2029)</f>
        <v>5.1696428571428559</v>
      </c>
      <c r="W566" s="243">
        <f>+IF(I566=0,"",'Ark1'!W2029)</f>
        <v>0</v>
      </c>
      <c r="X566" s="243">
        <f>+IF(I566=0,"",'Ark1'!X2029)</f>
        <v>32.142857142857153</v>
      </c>
      <c r="Y566" s="243">
        <f>+IF(I566=0,"",'Ark1'!Y2029)</f>
        <v>14.285714285714288</v>
      </c>
      <c r="Z566" s="243">
        <f>+IF(I566=0,"",'Ark1'!Z2029)</f>
        <v>0</v>
      </c>
      <c r="AA566" s="241">
        <f>+IF(I566=0,"",'Ark1'!AA2029)</f>
        <v>6.3682106078288259</v>
      </c>
      <c r="AB566" s="242">
        <f>+IF(I566=0,"",'Ark1'!AC2029)</f>
        <v>0.93434844426805086</v>
      </c>
      <c r="AC566" s="243">
        <f>+IF(I566=0,"",'Ark1'!AE2029)</f>
        <v>7.5077974393827809</v>
      </c>
      <c r="AD566" s="241">
        <f t="shared" si="40"/>
        <v>2.8301785714285694</v>
      </c>
      <c r="AE566" s="241">
        <f t="shared" si="41"/>
        <v>4.666666666666667</v>
      </c>
      <c r="AF566" s="323"/>
    </row>
    <row r="567" spans="1:60">
      <c r="A567" s="323"/>
      <c r="B567" s="323">
        <f>+'Ark1'!C2030</f>
        <v>2023</v>
      </c>
      <c r="C567" s="240">
        <f>+'Ark1'!L2030</f>
        <v>5</v>
      </c>
      <c r="D567" s="240" t="str">
        <f>VLOOKUP(C567,Klasse!$C$10:$D$26,2)</f>
        <v>O</v>
      </c>
      <c r="E567" s="240">
        <f>+'Ark1'!H2030</f>
        <v>1</v>
      </c>
      <c r="F567" s="240">
        <f>+'Ark1'!J2030</f>
        <v>643</v>
      </c>
      <c r="G567" s="240" t="str">
        <f>VLOOKUP(F567,Slakteri!$C$9:$D$36,2)</f>
        <v>Bjerka</v>
      </c>
      <c r="H567" s="240">
        <f>+IF(I567=0,"",'Ark1'!Q2030)</f>
        <v>437</v>
      </c>
      <c r="I567" s="376">
        <f>+'Ark1'!R2030</f>
        <v>5688</v>
      </c>
      <c r="J567" s="241">
        <f>+IF(I567=0,"",'Ark1'!AG2030)</f>
        <v>10.626412838380633</v>
      </c>
      <c r="K567" s="241"/>
      <c r="L567" s="241">
        <f>+IF(I567=0,"",'Ark1'!AH2030)</f>
        <v>7.2818076820611859</v>
      </c>
      <c r="M567" s="241"/>
      <c r="N567" s="33">
        <f>+IF(I567=0,"",'Ark1'!U2030)</f>
        <v>12.811216596343204</v>
      </c>
      <c r="O567" s="351"/>
      <c r="P567" s="391">
        <f>+'Ark1'!AJ2030</f>
        <v>0</v>
      </c>
      <c r="Q567" s="391"/>
      <c r="R567" s="272" t="str">
        <f>+IF(P567=0,"",'Ark1'!AK2030)</f>
        <v/>
      </c>
      <c r="S567" s="354"/>
      <c r="T567" s="272" t="str">
        <f>+IF(P567=0,"",'Ark1'!AL2030)</f>
        <v/>
      </c>
      <c r="U567" s="351"/>
      <c r="V567" s="242">
        <f>+IF(I567=0,"",'Ark1'!T2030)</f>
        <v>5.2960618846694798</v>
      </c>
      <c r="W567" s="243">
        <f>+IF(I567=0,"",'Ark1'!W2030)</f>
        <v>1.2834036568213778</v>
      </c>
      <c r="X567" s="243">
        <f>+IF(I567=0,"",'Ark1'!X2030)</f>
        <v>18.934599156118139</v>
      </c>
      <c r="Y567" s="243">
        <f>+IF(I567=0,"",'Ark1'!Y2030)</f>
        <v>9.3354430379746844</v>
      </c>
      <c r="Z567" s="243">
        <f>+IF(I567=0,"",'Ark1'!Z2030)</f>
        <v>3.5161744022503501E-2</v>
      </c>
      <c r="AA567" s="241">
        <f>+IF(I567=0,"",'Ark1'!AA2030)</f>
        <v>5.7458057285872819</v>
      </c>
      <c r="AB567" s="242">
        <f>+IF(I567=0,"",'Ark1'!AC2030)</f>
        <v>1.5938431882364923</v>
      </c>
      <c r="AC567" s="243">
        <f>+IF(I567=0,"",'Ark1'!AE2030)</f>
        <v>18.856731559354923</v>
      </c>
      <c r="AD567" s="241">
        <f t="shared" si="40"/>
        <v>2.5622433192686409</v>
      </c>
      <c r="AE567" s="241">
        <f t="shared" si="41"/>
        <v>13.016018306636155</v>
      </c>
      <c r="AF567" s="323"/>
    </row>
    <row r="568" spans="1:60">
      <c r="A568" s="323"/>
      <c r="B568" s="323">
        <f>+'Ark1'!C2031</f>
        <v>2023</v>
      </c>
      <c r="C568" s="240">
        <f>+'Ark1'!L2031</f>
        <v>5</v>
      </c>
      <c r="D568" s="240" t="str">
        <f>VLOOKUP(C568,Klasse!$C$10:$D$26,2)</f>
        <v>O</v>
      </c>
      <c r="E568" s="240">
        <f>+'Ark1'!H2031</f>
        <v>2</v>
      </c>
      <c r="F568" s="240">
        <f>+'Ark1'!J2031</f>
        <v>704</v>
      </c>
      <c r="G568" s="240" t="str">
        <f>VLOOKUP(F568,Slakteri!$C$9:$D$36,2)</f>
        <v>Øre Vilt</v>
      </c>
      <c r="H568" s="240" t="str">
        <f>+IF(I568=0,"",'Ark1'!Q2031)</f>
        <v/>
      </c>
      <c r="I568" s="376">
        <f>+'Ark1'!R2031</f>
        <v>0</v>
      </c>
      <c r="J568" s="241" t="str">
        <f>+IF(I568=0,"",'Ark1'!AG2031)</f>
        <v/>
      </c>
      <c r="K568" s="241"/>
      <c r="L568" s="241" t="str">
        <f>+IF(I568=0,"",'Ark1'!AH2031)</f>
        <v/>
      </c>
      <c r="M568" s="241"/>
      <c r="N568" s="33" t="str">
        <f>+IF(I568=0,"",'Ark1'!U2031)</f>
        <v/>
      </c>
      <c r="O568" s="351"/>
      <c r="P568" s="391">
        <f>+'Ark1'!AJ2031</f>
        <v>0</v>
      </c>
      <c r="Q568" s="391"/>
      <c r="R568" s="272" t="str">
        <f>+IF(P568=0,"",'Ark1'!AK2031)</f>
        <v/>
      </c>
      <c r="S568" s="354"/>
      <c r="T568" s="272" t="str">
        <f>+IF(P568=0,"",'Ark1'!AL2031)</f>
        <v/>
      </c>
      <c r="U568" s="351"/>
      <c r="V568" s="242" t="str">
        <f>+IF(I568=0,"",'Ark1'!T2031)</f>
        <v/>
      </c>
      <c r="W568" s="243" t="str">
        <f>+IF(I568=0,"",'Ark1'!W2031)</f>
        <v/>
      </c>
      <c r="X568" s="243" t="str">
        <f>+IF(I568=0,"",'Ark1'!X2031)</f>
        <v/>
      </c>
      <c r="Y568" s="243" t="str">
        <f>+IF(I568=0,"",'Ark1'!Y2031)</f>
        <v/>
      </c>
      <c r="Z568" s="243" t="str">
        <f>+IF(I568=0,"",'Ark1'!Z2031)</f>
        <v/>
      </c>
      <c r="AA568" s="241" t="str">
        <f>+IF(I568=0,"",'Ark1'!AA2031)</f>
        <v/>
      </c>
      <c r="AB568" s="242" t="str">
        <f>+IF(I568=0,"",'Ark1'!AC2031)</f>
        <v/>
      </c>
      <c r="AC568" s="243" t="str">
        <f>+IF(I568=0,"",'Ark1'!AE2031)</f>
        <v/>
      </c>
      <c r="AD568" s="241" t="str">
        <f t="shared" si="40"/>
        <v/>
      </c>
      <c r="AE568" s="241" t="str">
        <f t="shared" si="41"/>
        <v/>
      </c>
      <c r="AF568" s="323"/>
    </row>
    <row r="569" spans="1:60">
      <c r="A569" s="323"/>
      <c r="B569" s="323">
        <f>+'Ark1'!C2032</f>
        <v>2023</v>
      </c>
      <c r="C569" s="240">
        <f>+'Ark1'!L2032</f>
        <v>5</v>
      </c>
      <c r="D569" s="240" t="str">
        <f>VLOOKUP(C569,Klasse!$C$10:$D$26,2)</f>
        <v>O</v>
      </c>
      <c r="E569" s="240">
        <f>+'Ark1'!H2032</f>
        <v>1</v>
      </c>
      <c r="F569" s="240">
        <f>+'Ark1'!J2032</f>
        <v>802</v>
      </c>
      <c r="G569" s="240" t="str">
        <f>VLOOKUP(F569,Slakteri!$C$9:$D$36,2)</f>
        <v>Karasjok</v>
      </c>
      <c r="H569" s="240">
        <f>+IF(I569=0,"",'Ark1'!Q2032)</f>
        <v>64</v>
      </c>
      <c r="I569" s="376">
        <f>+'Ark1'!R2032</f>
        <v>538</v>
      </c>
      <c r="J569" s="241">
        <f>+IF(I569=0,"",'Ark1'!AG2032)</f>
        <v>5.0083783280580896</v>
      </c>
      <c r="K569" s="241"/>
      <c r="L569" s="241">
        <f>+IF(I569=0,"",'Ark1'!AH2032)</f>
        <v>3.3176261429590976</v>
      </c>
      <c r="M569" s="241"/>
      <c r="N569" s="33">
        <f>+IF(I569=0,"",'Ark1'!U2032)</f>
        <v>13.6453531598513</v>
      </c>
      <c r="O569" s="351"/>
      <c r="P569" s="391">
        <f>+'Ark1'!AJ2032</f>
        <v>538</v>
      </c>
      <c r="Q569" s="391"/>
      <c r="R569" s="272">
        <f>+IF(P569=0,"",'Ark1'!AK2032)</f>
        <v>94.473605947955335</v>
      </c>
      <c r="S569" s="354"/>
      <c r="T569" s="272">
        <f>+IF(P569=0,"",'Ark1'!AL2032)</f>
        <v>15.79657938936842</v>
      </c>
      <c r="U569" s="351"/>
      <c r="V569" s="242">
        <f>+IF(I569=0,"",'Ark1'!T2032)</f>
        <v>5.4739776951672861</v>
      </c>
      <c r="W569" s="243">
        <f>+IF(I569=0,"",'Ark1'!W2032)</f>
        <v>0.5576208178438663</v>
      </c>
      <c r="X569" s="243">
        <f>+IF(I569=0,"",'Ark1'!X2032)</f>
        <v>14.312267657992564</v>
      </c>
      <c r="Y569" s="243">
        <f>+IF(I569=0,"",'Ark1'!Y2032)</f>
        <v>7.6208178438661731</v>
      </c>
      <c r="Z569" s="243">
        <f>+IF(I569=0,"",'Ark1'!Z2032)</f>
        <v>0</v>
      </c>
      <c r="AA569" s="241">
        <f>+IF(I569=0,"",'Ark1'!AA2032)</f>
        <v>4.3206070977493436</v>
      </c>
      <c r="AB569" s="242">
        <f>+IF(I569=0,"",'Ark1'!AC2032)</f>
        <v>1.9776331502141435</v>
      </c>
      <c r="AC569" s="243">
        <f>+IF(I569=0,"",'Ark1'!AE2032)</f>
        <v>6.2157075453602095</v>
      </c>
      <c r="AD569" s="241">
        <f t="shared" si="40"/>
        <v>2.7290706319702602</v>
      </c>
      <c r="AE569" s="241">
        <f t="shared" si="41"/>
        <v>8.40625</v>
      </c>
      <c r="AF569" s="323"/>
    </row>
    <row r="570" spans="1:60" ht="19.8">
      <c r="A570" s="323"/>
      <c r="B570" s="323"/>
      <c r="C570" s="323"/>
      <c r="D570" s="323"/>
      <c r="E570" s="323"/>
      <c r="F570" s="323"/>
      <c r="G570" s="323"/>
      <c r="H570" s="323"/>
      <c r="I570" s="377"/>
      <c r="J570" s="351"/>
      <c r="K570" s="351"/>
      <c r="L570" s="351"/>
      <c r="M570" s="351"/>
      <c r="N570" s="323"/>
      <c r="O570" s="323"/>
      <c r="P570" s="377"/>
      <c r="Q570" s="377"/>
      <c r="R570" s="354"/>
      <c r="S570" s="354"/>
      <c r="T570" s="354"/>
      <c r="U570" s="323"/>
      <c r="V570" s="323"/>
      <c r="W570" s="352"/>
      <c r="X570" s="352"/>
      <c r="Y570" s="352"/>
      <c r="Z570" s="352"/>
      <c r="AA570" s="352"/>
      <c r="AB570" s="323"/>
      <c r="AC570" s="352"/>
      <c r="AD570" s="353"/>
      <c r="AE570" s="354"/>
      <c r="AF570" s="323"/>
      <c r="AG570" s="224"/>
      <c r="AI570" s="30"/>
      <c r="AJ570" s="28"/>
      <c r="AK570" s="225"/>
      <c r="AL570" s="29"/>
      <c r="AP570" s="29"/>
      <c r="BH570" s="236"/>
    </row>
    <row r="571" spans="1:60" ht="19.8">
      <c r="A571" s="323"/>
      <c r="B571" s="323" t="s">
        <v>659</v>
      </c>
      <c r="C571" s="323"/>
      <c r="D571" s="266" t="str">
        <f>+D573</f>
        <v>O+</v>
      </c>
      <c r="E571" s="323"/>
      <c r="F571" s="323"/>
      <c r="G571" s="323"/>
      <c r="H571" s="323"/>
      <c r="I571" s="363">
        <f>SUM(I573:I595)</f>
        <v>136248</v>
      </c>
      <c r="J571" s="355"/>
      <c r="K571" s="355"/>
      <c r="L571" s="355"/>
      <c r="M571" s="355"/>
      <c r="N571" s="269" t="e">
        <f>+Klasse!M228</f>
        <v>#REF!</v>
      </c>
      <c r="O571" s="323"/>
      <c r="P571" s="529"/>
      <c r="Q571" s="529"/>
      <c r="R571" s="354"/>
      <c r="S571" s="354"/>
      <c r="T571" s="354"/>
      <c r="U571" s="323"/>
      <c r="V571" s="356"/>
      <c r="W571" s="352"/>
      <c r="X571" s="352"/>
      <c r="Y571" s="352"/>
      <c r="Z571" s="352"/>
      <c r="AA571" s="352"/>
      <c r="AB571" s="323"/>
      <c r="AC571" s="352"/>
      <c r="AD571" s="352"/>
      <c r="AE571" s="352"/>
      <c r="AF571" s="352"/>
      <c r="AG571" s="224"/>
      <c r="AI571" s="30"/>
      <c r="AJ571" s="28"/>
      <c r="AK571" s="225"/>
      <c r="AL571" s="29"/>
      <c r="AP571" s="29"/>
      <c r="BH571" s="236"/>
    </row>
    <row r="572" spans="1:60" ht="15" customHeight="1">
      <c r="A572" s="662"/>
      <c r="B572" s="662"/>
      <c r="C572" s="663"/>
      <c r="D572" s="662"/>
      <c r="E572" s="662"/>
      <c r="F572" s="662"/>
      <c r="G572" s="323"/>
      <c r="H572" s="357"/>
      <c r="I572" s="377"/>
      <c r="J572" s="351"/>
      <c r="K572" s="351"/>
      <c r="L572" s="351"/>
      <c r="M572" s="351"/>
      <c r="N572" s="351"/>
      <c r="O572" s="351"/>
      <c r="P572" s="377"/>
      <c r="Q572" s="377"/>
      <c r="R572" s="354"/>
      <c r="S572" s="354"/>
      <c r="T572" s="354"/>
      <c r="U572" s="351"/>
      <c r="V572" s="357"/>
      <c r="W572" s="352"/>
      <c r="X572" s="352"/>
      <c r="Y572" s="352"/>
      <c r="Z572" s="352"/>
      <c r="AA572" s="353"/>
      <c r="AB572" s="323"/>
      <c r="AC572" s="353"/>
      <c r="AD572" s="353"/>
      <c r="AE572" s="354"/>
      <c r="AF572" s="323"/>
      <c r="AG572" s="224"/>
      <c r="AI572" s="30"/>
      <c r="AJ572" s="28"/>
      <c r="AK572" s="225"/>
      <c r="AL572" s="29"/>
      <c r="AP572" s="29"/>
      <c r="BH572" s="236"/>
    </row>
    <row r="573" spans="1:60" ht="15" customHeight="1">
      <c r="A573" s="323"/>
      <c r="B573" s="323">
        <f>+'Ark1'!C2033</f>
        <v>2023</v>
      </c>
      <c r="C573" s="240">
        <f>+'Ark1'!L2033</f>
        <v>6</v>
      </c>
      <c r="D573" s="240" t="str">
        <f>VLOOKUP(C573,Klasse!$C$10:$D$26,2)</f>
        <v>O+</v>
      </c>
      <c r="E573" s="240">
        <f>+'Ark1'!H2033</f>
        <v>1</v>
      </c>
      <c r="F573" s="240">
        <f>+'Ark1'!J2033</f>
        <v>103</v>
      </c>
      <c r="G573" s="240" t="str">
        <f>VLOOKUP(F573,Slakteri!$C$9:$D$36,2)</f>
        <v>Rudshøgda</v>
      </c>
      <c r="H573" s="240">
        <f>+IF(I573=0,"",'Ark1'!Q2033)</f>
        <v>337</v>
      </c>
      <c r="I573" s="376">
        <f>+'Ark1'!R2033</f>
        <v>1579</v>
      </c>
      <c r="J573" s="241">
        <f>+IF(I573=0,"",'Ark1'!AG2033)</f>
        <v>3.7781446653745849</v>
      </c>
      <c r="K573" s="241"/>
      <c r="L573" s="241">
        <f>+IF(I573=0,"",'Ark1'!AH2033)</f>
        <v>3.0525885029558806</v>
      </c>
      <c r="M573" s="241"/>
      <c r="N573" s="33">
        <f>+IF(I573=0,"",'Ark1'!U2033)</f>
        <v>16.940468651044981</v>
      </c>
      <c r="O573" s="351"/>
      <c r="P573" s="391">
        <f>+'Ark1'!AJ2033</f>
        <v>0</v>
      </c>
      <c r="Q573" s="391"/>
      <c r="R573" s="272" t="str">
        <f>+IF(P573=0,"",'Ark1'!AK2033)</f>
        <v/>
      </c>
      <c r="S573" s="354"/>
      <c r="T573" s="272" t="str">
        <f>+IF(P573=0,"",'Ark1'!AL2033)</f>
        <v/>
      </c>
      <c r="U573" s="351"/>
      <c r="V573" s="242">
        <f>+IF(I573=0,"",'Ark1'!T2033)</f>
        <v>5.331855604813172</v>
      </c>
      <c r="W573" s="243">
        <f>+IF(I573=0,"",'Ark1'!W2033)</f>
        <v>0.69664344521849264</v>
      </c>
      <c r="X573" s="243">
        <f>+IF(I573=0,"",'Ark1'!X2033)</f>
        <v>38.758708043065248</v>
      </c>
      <c r="Y573" s="243">
        <f>+IF(I573=0,"",'Ark1'!Y2033)</f>
        <v>16.782773907536413</v>
      </c>
      <c r="Z573" s="243">
        <f>+IF(I573=0,"",'Ark1'!Z2033)</f>
        <v>0</v>
      </c>
      <c r="AA573" s="241">
        <f>+IF(I573=0,"",'Ark1'!AA2033)</f>
        <v>5.8047492104808809</v>
      </c>
      <c r="AB573" s="242">
        <f>+IF(I573=0,"",'Ark1'!AC2033)</f>
        <v>1.7012657179625308</v>
      </c>
      <c r="AC573" s="243">
        <f>+IF(I573=0,"",'Ark1'!AE2033)</f>
        <v>27.595809261909366</v>
      </c>
      <c r="AD573" s="241">
        <f t="shared" ref="AD573:AD597" si="42">IF(I573=0,"",N573/C573)</f>
        <v>2.8234114418408303</v>
      </c>
      <c r="AE573" s="241">
        <f t="shared" ref="AE573:AE597" si="43">IF(I573=0,"",I573/H573)</f>
        <v>4.6854599406528186</v>
      </c>
      <c r="AF573" s="323"/>
    </row>
    <row r="574" spans="1:60" ht="15" customHeight="1">
      <c r="A574" s="323"/>
      <c r="B574" s="323">
        <f>+'Ark1'!C2034</f>
        <v>2023</v>
      </c>
      <c r="C574" s="240">
        <f>+'Ark1'!L2034</f>
        <v>6</v>
      </c>
      <c r="D574" s="240" t="str">
        <f>VLOOKUP(C574,Klasse!$C$10:$D$26,2)</f>
        <v>O+</v>
      </c>
      <c r="E574" s="240">
        <f>+'Ark1'!H2034</f>
        <v>2</v>
      </c>
      <c r="F574" s="240">
        <f>+'Ark1'!J2034</f>
        <v>106</v>
      </c>
      <c r="G574" s="240" t="str">
        <f>VLOOKUP(F574,Slakteri!$C$9:$D$36,2)</f>
        <v>Furuseth</v>
      </c>
      <c r="H574" s="240">
        <f>+IF(I574=0,"",'Ark1'!Q2034)</f>
        <v>370</v>
      </c>
      <c r="I574" s="376">
        <f>+'Ark1'!R2034</f>
        <v>4144</v>
      </c>
      <c r="J574" s="241">
        <f>+IF(I574=0,"",'Ark1'!AG2034)</f>
        <v>10.334422304795629</v>
      </c>
      <c r="K574" s="241"/>
      <c r="L574" s="241">
        <f>+IF(I574=0,"",'Ark1'!AH2034)</f>
        <v>8.9255347667815688</v>
      </c>
      <c r="M574" s="241"/>
      <c r="N574" s="33">
        <f>+IF(I574=0,"",'Ark1'!U2034)</f>
        <v>18.037258687258671</v>
      </c>
      <c r="O574" s="351"/>
      <c r="P574" s="391">
        <f>+'Ark1'!AJ2034</f>
        <v>945</v>
      </c>
      <c r="Q574" s="391"/>
      <c r="R574" s="272">
        <f>+IF(P574=0,"",'Ark1'!AK2034)</f>
        <v>99.811216931216876</v>
      </c>
      <c r="S574" s="354"/>
      <c r="T574" s="272">
        <f>+IF(P574=0,"",'Ark1'!AL2034)</f>
        <v>17.540240668653826</v>
      </c>
      <c r="U574" s="351"/>
      <c r="V574" s="242">
        <f>+IF(I574=0,"",'Ark1'!T2034)</f>
        <v>5.6633687258687262</v>
      </c>
      <c r="W574" s="243">
        <f>+IF(I574=0,"",'Ark1'!W2034)</f>
        <v>3.3059845559845562</v>
      </c>
      <c r="X574" s="243">
        <f>+IF(I574=0,"",'Ark1'!X2034)</f>
        <v>50.386100386100381</v>
      </c>
      <c r="Y574" s="243">
        <f>+IF(I574=0,"",'Ark1'!Y2034)</f>
        <v>19.570463320463315</v>
      </c>
      <c r="Z574" s="243">
        <f>+IF(I574=0,"",'Ark1'!Z2034)</f>
        <v>0.12065637065637062</v>
      </c>
      <c r="AA574" s="241">
        <f>+IF(I574=0,"",'Ark1'!AA2034)</f>
        <v>5.7525939939256956</v>
      </c>
      <c r="AB574" s="242">
        <f>+IF(I574=0,"",'Ark1'!AC2034)</f>
        <v>1.5611257951270663</v>
      </c>
      <c r="AC574" s="243">
        <f>+IF(I574=0,"",'Ark1'!AE2034)</f>
        <v>17.674123826424687</v>
      </c>
      <c r="AD574" s="241">
        <f t="shared" si="42"/>
        <v>3.0062097812097783</v>
      </c>
      <c r="AE574" s="241">
        <f t="shared" si="43"/>
        <v>11.2</v>
      </c>
      <c r="AF574" s="323"/>
    </row>
    <row r="575" spans="1:60" ht="15" customHeight="1">
      <c r="A575" s="323"/>
      <c r="B575" s="323">
        <f>+'Ark1'!C2035</f>
        <v>2023</v>
      </c>
      <c r="C575" s="240">
        <f>+'Ark1'!L2035</f>
        <v>6</v>
      </c>
      <c r="D575" s="240" t="str">
        <f>VLOOKUP(C575,Klasse!$C$10:$D$26,2)</f>
        <v>O+</v>
      </c>
      <c r="E575" s="240">
        <f>+'Ark1'!H2035</f>
        <v>1</v>
      </c>
      <c r="F575" s="240">
        <f>+'Ark1'!J2035</f>
        <v>110</v>
      </c>
      <c r="G575" s="240" t="str">
        <f>VLOOKUP(F575,Slakteri!$C$9:$D$36,2)</f>
        <v>Gol</v>
      </c>
      <c r="H575" s="240">
        <f>+IF(I575=0,"",'Ark1'!Q2035)</f>
        <v>1239</v>
      </c>
      <c r="I575" s="376">
        <f>+'Ark1'!R2035</f>
        <v>12592</v>
      </c>
      <c r="J575" s="241">
        <f>+IF(I575=0,"",'Ark1'!AG2035)</f>
        <v>11.177786457408656</v>
      </c>
      <c r="K575" s="241"/>
      <c r="L575" s="241">
        <f>+IF(I575=0,"",'Ark1'!AH2035)</f>
        <v>9.2285513190786848</v>
      </c>
      <c r="M575" s="241"/>
      <c r="N575" s="33">
        <f>+IF(I575=0,"",'Ark1'!U2035)</f>
        <v>17.363429161372256</v>
      </c>
      <c r="O575" s="351"/>
      <c r="P575" s="391">
        <f>+'Ark1'!AJ2035</f>
        <v>10766</v>
      </c>
      <c r="Q575" s="391"/>
      <c r="R575" s="272">
        <f>+IF(P575=0,"",'Ark1'!AK2035)</f>
        <v>97.996024521642255</v>
      </c>
      <c r="S575" s="354"/>
      <c r="T575" s="272">
        <f>+IF(P575=0,"",'Ark1'!AL2035)</f>
        <v>17.51606980388329</v>
      </c>
      <c r="U575" s="351"/>
      <c r="V575" s="242">
        <f>+IF(I575=0,"",'Ark1'!T2035)</f>
        <v>5.6238087674714095</v>
      </c>
      <c r="W575" s="243">
        <f>+IF(I575=0,"",'Ark1'!W2035)</f>
        <v>2.088627700127065</v>
      </c>
      <c r="X575" s="243">
        <f>+IF(I575=0,"",'Ark1'!X2035)</f>
        <v>47.093392630241425</v>
      </c>
      <c r="Y575" s="243">
        <f>+IF(I575=0,"",'Ark1'!Y2035)</f>
        <v>16.002223634053369</v>
      </c>
      <c r="Z575" s="243">
        <f>+IF(I575=0,"",'Ark1'!Z2035)</f>
        <v>0.34942820838627697</v>
      </c>
      <c r="AA575" s="241">
        <f>+IF(I575=0,"",'Ark1'!AA2035)</f>
        <v>6.1043072853511324</v>
      </c>
      <c r="AB575" s="242">
        <f>+IF(I575=0,"",'Ark1'!AC2035)</f>
        <v>1.6271057642342901</v>
      </c>
      <c r="AC575" s="243">
        <f>+IF(I575=0,"",'Ark1'!AE2035)</f>
        <v>9.9979565718395378</v>
      </c>
      <c r="AD575" s="241">
        <f t="shared" si="42"/>
        <v>2.8939048602287092</v>
      </c>
      <c r="AE575" s="241">
        <f t="shared" si="43"/>
        <v>10.163034705407586</v>
      </c>
      <c r="AF575" s="323"/>
    </row>
    <row r="576" spans="1:60" ht="15" customHeight="1">
      <c r="A576" s="323"/>
      <c r="B576" s="323">
        <f>+'Ark1'!C2036</f>
        <v>2023</v>
      </c>
      <c r="C576" s="240">
        <f>+'Ark1'!L2036</f>
        <v>6</v>
      </c>
      <c r="D576" s="240" t="str">
        <f>VLOOKUP(C576,Klasse!$C$10:$D$26,2)</f>
        <v>O+</v>
      </c>
      <c r="E576" s="240">
        <f>+'Ark1'!H2036</f>
        <v>1</v>
      </c>
      <c r="F576" s="240">
        <f>+'Ark1'!J2036</f>
        <v>111</v>
      </c>
      <c r="G576" s="240" t="str">
        <f>VLOOKUP(F576,Slakteri!$C$9:$D$36,2)</f>
        <v>Forus</v>
      </c>
      <c r="H576" s="240">
        <f>+IF(I576=0,"",'Ark1'!Q2036)</f>
        <v>1036</v>
      </c>
      <c r="I576" s="376">
        <f>+'Ark1'!R2036</f>
        <v>8423</v>
      </c>
      <c r="J576" s="241">
        <f>+IF(I576=0,"",'Ark1'!AG2036)</f>
        <v>6.9088552774041112</v>
      </c>
      <c r="K576" s="241"/>
      <c r="L576" s="241">
        <f>+IF(I576=0,"",'Ark1'!AH2036)</f>
        <v>5.5131068644454881</v>
      </c>
      <c r="M576" s="241"/>
      <c r="N576" s="33">
        <f>+IF(I576=0,"",'Ark1'!U2036)</f>
        <v>16.937338240531897</v>
      </c>
      <c r="O576" s="351"/>
      <c r="P576" s="391">
        <f>+'Ark1'!AJ2036</f>
        <v>7401</v>
      </c>
      <c r="Q576" s="391"/>
      <c r="R576" s="272">
        <f>+IF(P576=0,"",'Ark1'!AK2036)</f>
        <v>98.535562761788725</v>
      </c>
      <c r="S576" s="354"/>
      <c r="T576" s="272">
        <f>+IF(P576=0,"",'Ark1'!AL2036)</f>
        <v>16.910842619224109</v>
      </c>
      <c r="U576" s="351"/>
      <c r="V576" s="242">
        <f>+IF(I576=0,"",'Ark1'!T2036)</f>
        <v>5.1126676955953938</v>
      </c>
      <c r="W576" s="243">
        <f>+IF(I576=0,"",'Ark1'!W2036)</f>
        <v>0.8429300724207528</v>
      </c>
      <c r="X576" s="243">
        <f>+IF(I576=0,"",'Ark1'!X2036)</f>
        <v>39.997625549091758</v>
      </c>
      <c r="Y576" s="243">
        <f>+IF(I576=0,"",'Ark1'!Y2036)</f>
        <v>17.82025406624718</v>
      </c>
      <c r="Z576" s="243">
        <f>+IF(I576=0,"",'Ark1'!Z2036)</f>
        <v>0.10685029087023622</v>
      </c>
      <c r="AA576" s="241">
        <f>+IF(I576=0,"",'Ark1'!AA2036)</f>
        <v>6.00438803415053</v>
      </c>
      <c r="AB576" s="242">
        <f>+IF(I576=0,"",'Ark1'!AC2036)</f>
        <v>1.6374490124271659</v>
      </c>
      <c r="AC576" s="243">
        <f>+IF(I576=0,"",'Ark1'!AE2036)</f>
        <v>15.590091821296143</v>
      </c>
      <c r="AD576" s="241">
        <f t="shared" si="42"/>
        <v>2.822889706755316</v>
      </c>
      <c r="AE576" s="241">
        <f t="shared" si="43"/>
        <v>8.1303088803088794</v>
      </c>
      <c r="AF576" s="323"/>
    </row>
    <row r="577" spans="1:32" ht="15" customHeight="1">
      <c r="A577" s="323"/>
      <c r="B577" s="323">
        <f>+'Ark1'!C2037</f>
        <v>2023</v>
      </c>
      <c r="C577" s="240">
        <f>+'Ark1'!L2037</f>
        <v>6</v>
      </c>
      <c r="D577" s="240" t="str">
        <f>VLOOKUP(C577,Klasse!$C$10:$D$26,2)</f>
        <v>O+</v>
      </c>
      <c r="E577" s="240">
        <f>+'Ark1'!H2037</f>
        <v>1</v>
      </c>
      <c r="F577" s="240">
        <f>+'Ark1'!J2037</f>
        <v>116</v>
      </c>
      <c r="G577" s="240" t="str">
        <f>VLOOKUP(F577,Slakteri!$C$9:$D$36,2)</f>
        <v>Sandeid</v>
      </c>
      <c r="H577" s="240">
        <f>+IF(I577=0,"",'Ark1'!Q2037)</f>
        <v>1097</v>
      </c>
      <c r="I577" s="376">
        <f>+'Ark1'!R2037</f>
        <v>11583</v>
      </c>
      <c r="J577" s="241">
        <f>+IF(I577=0,"",'Ark1'!AG2037)</f>
        <v>13.730278209125069</v>
      </c>
      <c r="K577" s="241"/>
      <c r="L577" s="241">
        <f>+IF(I577=0,"",'Ark1'!AH2037)</f>
        <v>10.371460781772452</v>
      </c>
      <c r="M577" s="241"/>
      <c r="N577" s="33">
        <f>+IF(I577=0,"",'Ark1'!U2037)</f>
        <v>14.926279892946548</v>
      </c>
      <c r="O577" s="351"/>
      <c r="P577" s="391">
        <f>+'Ark1'!AJ2037</f>
        <v>0</v>
      </c>
      <c r="Q577" s="391"/>
      <c r="R577" s="272" t="str">
        <f>+IF(P577=0,"",'Ark1'!AK2037)</f>
        <v/>
      </c>
      <c r="S577" s="354"/>
      <c r="T577" s="272" t="str">
        <f>+IF(P577=0,"",'Ark1'!AL2037)</f>
        <v/>
      </c>
      <c r="U577" s="351"/>
      <c r="V577" s="242">
        <f>+IF(I577=0,"",'Ark1'!T2037)</f>
        <v>5.1017871017871004</v>
      </c>
      <c r="W577" s="243">
        <f>+IF(I577=0,"",'Ark1'!W2037)</f>
        <v>0.66476733143399813</v>
      </c>
      <c r="X577" s="243">
        <f>+IF(I577=0,"",'Ark1'!X2037)</f>
        <v>26.607959941293281</v>
      </c>
      <c r="Y577" s="243">
        <f>+IF(I577=0,"",'Ark1'!Y2037)</f>
        <v>10.282310282310284</v>
      </c>
      <c r="Z577" s="243">
        <f>+IF(I577=0,"",'Ark1'!Z2037)</f>
        <v>1.72666839333506E-2</v>
      </c>
      <c r="AA577" s="241">
        <f>+IF(I577=0,"",'Ark1'!AA2037)</f>
        <v>5.3129955758661485</v>
      </c>
      <c r="AB577" s="242">
        <f>+IF(I577=0,"",'Ark1'!AC2037)</f>
        <v>1.5427095566642377</v>
      </c>
      <c r="AC577" s="243">
        <f>+IF(I577=0,"",'Ark1'!AE2037)</f>
        <v>8.0664590112364749</v>
      </c>
      <c r="AD577" s="241">
        <f t="shared" si="42"/>
        <v>2.4877133154910913</v>
      </c>
      <c r="AE577" s="241">
        <f t="shared" si="43"/>
        <v>10.558796718322698</v>
      </c>
      <c r="AF577" s="323"/>
    </row>
    <row r="578" spans="1:32" ht="15" customHeight="1">
      <c r="A578" s="323"/>
      <c r="B578" s="323">
        <f>+'Ark1'!C2038</f>
        <v>2023</v>
      </c>
      <c r="C578" s="240">
        <f>+'Ark1'!L2038</f>
        <v>6</v>
      </c>
      <c r="D578" s="240" t="str">
        <f>VLOOKUP(C578,Klasse!$C$10:$D$26,2)</f>
        <v>O+</v>
      </c>
      <c r="E578" s="240">
        <f>+'Ark1'!H2038</f>
        <v>2</v>
      </c>
      <c r="F578" s="240">
        <f>+'Ark1'!J2038</f>
        <v>117</v>
      </c>
      <c r="G578" s="240" t="str">
        <f>VLOOKUP(F578,Slakteri!$C$9:$D$36,2)</f>
        <v>Jæren</v>
      </c>
      <c r="H578" s="240">
        <f>+IF(I578=0,"",'Ark1'!Q2038)</f>
        <v>590</v>
      </c>
      <c r="I578" s="376">
        <f>+'Ark1'!R2038</f>
        <v>7438</v>
      </c>
      <c r="J578" s="241">
        <f>+IF(I578=0,"",'Ark1'!AG2038)</f>
        <v>12.355892222332971</v>
      </c>
      <c r="K578" s="241"/>
      <c r="L578" s="241">
        <f>+IF(I578=0,"",'Ark1'!AH2038)</f>
        <v>9.6530363294872181</v>
      </c>
      <c r="M578" s="241"/>
      <c r="N578" s="33">
        <f>+IF(I578=0,"",'Ark1'!U2038)</f>
        <v>15.880787846195211</v>
      </c>
      <c r="O578" s="351"/>
      <c r="P578" s="391">
        <f>+'Ark1'!AJ2038</f>
        <v>7436</v>
      </c>
      <c r="Q578" s="391"/>
      <c r="R578" s="272">
        <f>+IF(P578=0,"",'Ark1'!AK2038)</f>
        <v>97.467213555675301</v>
      </c>
      <c r="S578" s="354"/>
      <c r="T578" s="272">
        <f>+IF(P578=0,"",'Ark1'!AL2038)</f>
        <v>16.569785058476761</v>
      </c>
      <c r="U578" s="351"/>
      <c r="V578" s="242">
        <f>+IF(I578=0,"",'Ark1'!T2038)</f>
        <v>5.4182575961279911</v>
      </c>
      <c r="W578" s="243">
        <f>+IF(I578=0,"",'Ark1'!W2038)</f>
        <v>1.5998924442054321</v>
      </c>
      <c r="X578" s="243">
        <f>+IF(I578=0,"",'Ark1'!X2038)</f>
        <v>30.599623554718999</v>
      </c>
      <c r="Y578" s="243">
        <f>+IF(I578=0,"",'Ark1'!Y2038)</f>
        <v>12.826028502285562</v>
      </c>
      <c r="Z578" s="243">
        <f>+IF(I578=0,"",'Ark1'!Z2038)</f>
        <v>6.7222371605270254E-2</v>
      </c>
      <c r="AA578" s="241">
        <f>+IF(I578=0,"",'Ark1'!AA2038)</f>
        <v>5.6188424764211664</v>
      </c>
      <c r="AB578" s="242">
        <f>+IF(I578=0,"",'Ark1'!AC2038)</f>
        <v>1.4837925424445162</v>
      </c>
      <c r="AC578" s="243">
        <f>+IF(I578=0,"",'Ark1'!AE2038)</f>
        <v>11.70363969433382</v>
      </c>
      <c r="AD578" s="241">
        <f t="shared" si="42"/>
        <v>2.6467979743658687</v>
      </c>
      <c r="AE578" s="241">
        <f t="shared" si="43"/>
        <v>12.606779661016949</v>
      </c>
      <c r="AF578" s="323"/>
    </row>
    <row r="579" spans="1:32" ht="15" customHeight="1">
      <c r="A579" s="323"/>
      <c r="B579" s="323">
        <f>+'Ark1'!C2039</f>
        <v>2023</v>
      </c>
      <c r="C579" s="240">
        <f>+'Ark1'!L2039</f>
        <v>6</v>
      </c>
      <c r="D579" s="240" t="str">
        <f>VLOOKUP(C579,Klasse!$C$10:$D$26,2)</f>
        <v>O+</v>
      </c>
      <c r="E579" s="240">
        <f>+'Ark1'!H2039</f>
        <v>1</v>
      </c>
      <c r="F579" s="240">
        <f>+'Ark1'!J2039</f>
        <v>134</v>
      </c>
      <c r="G579" s="240" t="str">
        <f>VLOOKUP(F579,Slakteri!$C$9:$D$36,2)</f>
        <v>Førde</v>
      </c>
      <c r="H579" s="240">
        <f>+IF(I579=0,"",'Ark1'!Q2039)</f>
        <v>1576</v>
      </c>
      <c r="I579" s="376">
        <f>+'Ark1'!R2039</f>
        <v>14197</v>
      </c>
      <c r="J579" s="241">
        <f>+IF(I579=0,"",'Ark1'!AG2039)</f>
        <v>13.306153053095272</v>
      </c>
      <c r="K579" s="241"/>
      <c r="L579" s="241">
        <f>+IF(I579=0,"",'Ark1'!AH2039)</f>
        <v>10.823459550974672</v>
      </c>
      <c r="M579" s="241"/>
      <c r="N579" s="33">
        <f>+IF(I579=0,"",'Ark1'!U2039)</f>
        <v>16.209995069380827</v>
      </c>
      <c r="O579" s="351"/>
      <c r="P579" s="391">
        <f>+'Ark1'!AJ2039</f>
        <v>50</v>
      </c>
      <c r="Q579" s="391"/>
      <c r="R579" s="272">
        <f>+IF(P579=0,"",'Ark1'!AK2039)</f>
        <v>93.757999999999996</v>
      </c>
      <c r="S579" s="354"/>
      <c r="T579" s="272">
        <f>+IF(P579=0,"",'Ark1'!AL2039)</f>
        <v>16.490618440635217</v>
      </c>
      <c r="U579" s="351"/>
      <c r="V579" s="242">
        <f>+IF(I579=0,"",'Ark1'!T2039)</f>
        <v>5.5401141086144969</v>
      </c>
      <c r="W579" s="243">
        <f>+IF(I579=0,"",'Ark1'!W2039)</f>
        <v>1.9088539832358953</v>
      </c>
      <c r="X579" s="243">
        <f>+IF(I579=0,"",'Ark1'!X2039)</f>
        <v>38.353173205606808</v>
      </c>
      <c r="Y579" s="243">
        <f>+IF(I579=0,"",'Ark1'!Y2039)</f>
        <v>11.86166091427766</v>
      </c>
      <c r="Z579" s="243">
        <f>+IF(I579=0,"",'Ark1'!Z2039)</f>
        <v>5.6349933084454448E-2</v>
      </c>
      <c r="AA579" s="241">
        <f>+IF(I579=0,"",'Ark1'!AA2039)</f>
        <v>5.3234144496824785</v>
      </c>
      <c r="AB579" s="242">
        <f>+IF(I579=0,"",'Ark1'!AC2039)</f>
        <v>1.6466898032854516</v>
      </c>
      <c r="AC579" s="243">
        <f>+IF(I579=0,"",'Ark1'!AE2039)</f>
        <v>7.2970504247118946</v>
      </c>
      <c r="AD579" s="241">
        <f t="shared" si="42"/>
        <v>2.7016658448968047</v>
      </c>
      <c r="AE579" s="241">
        <f t="shared" si="43"/>
        <v>9.0082487309644677</v>
      </c>
      <c r="AF579" s="323"/>
    </row>
    <row r="580" spans="1:32" ht="15" customHeight="1">
      <c r="A580" s="323"/>
      <c r="B580" s="323">
        <f>+'Ark1'!C2040</f>
        <v>2023</v>
      </c>
      <c r="C580" s="240">
        <f>+'Ark1'!L2040</f>
        <v>6</v>
      </c>
      <c r="D580" s="240" t="str">
        <f>VLOOKUP(C580,Klasse!$C$10:$D$26,2)</f>
        <v>O+</v>
      </c>
      <c r="E580" s="240">
        <f>+'Ark1'!H2040</f>
        <v>2</v>
      </c>
      <c r="F580" s="240">
        <f>+'Ark1'!J2040</f>
        <v>141</v>
      </c>
      <c r="G580" s="240" t="str">
        <f>VLOOKUP(F580,Slakteri!$C$9:$D$36,2)</f>
        <v>Ølen</v>
      </c>
      <c r="H580" s="240">
        <f>+IF(I580=0,"",'Ark1'!Q2040)</f>
        <v>1613</v>
      </c>
      <c r="I580" s="376">
        <f>+'Ark1'!R2040</f>
        <v>20776</v>
      </c>
      <c r="J580" s="241">
        <f>+IF(I580=0,"",'Ark1'!AG2040)</f>
        <v>18.942205122126889</v>
      </c>
      <c r="K580" s="241"/>
      <c r="L580" s="241">
        <f>+IF(I580=0,"",'Ark1'!AH2040)</f>
        <v>14.931407616645753</v>
      </c>
      <c r="M580" s="241"/>
      <c r="N580" s="33">
        <f>+IF(I580=0,"",'Ark1'!U2040)</f>
        <v>14.694190412013812</v>
      </c>
      <c r="O580" s="351"/>
      <c r="P580" s="391">
        <f>+'Ark1'!AJ2040</f>
        <v>0</v>
      </c>
      <c r="Q580" s="391"/>
      <c r="R580" s="272" t="str">
        <f>+IF(P580=0,"",'Ark1'!AK2040)</f>
        <v/>
      </c>
      <c r="S580" s="354"/>
      <c r="T580" s="272" t="str">
        <f>+IF(P580=0,"",'Ark1'!AL2040)</f>
        <v/>
      </c>
      <c r="U580" s="351"/>
      <c r="V580" s="242">
        <f>+IF(I580=0,"",'Ark1'!T2040)</f>
        <v>5.8030419715055848</v>
      </c>
      <c r="W580" s="243">
        <f>+IF(I580=0,"",'Ark1'!W2040)</f>
        <v>0.66904120138621481</v>
      </c>
      <c r="X580" s="243">
        <f>+IF(I580=0,"",'Ark1'!X2040)</f>
        <v>22.266076241817476</v>
      </c>
      <c r="Y580" s="243">
        <f>+IF(I580=0,"",'Ark1'!Y2040)</f>
        <v>9.4484020023103579</v>
      </c>
      <c r="Z580" s="243">
        <f>+IF(I580=0,"",'Ark1'!Z2040)</f>
        <v>8.6638428956488253E-2</v>
      </c>
      <c r="AA580" s="241">
        <f>+IF(I580=0,"",'Ark1'!AA2040)</f>
        <v>5.2768028287140636</v>
      </c>
      <c r="AB580" s="242">
        <f>+IF(I580=0,"",'Ark1'!AC2040)</f>
        <v>1.2535672577203278</v>
      </c>
      <c r="AC580" s="243">
        <f>+IF(I580=0,"",'Ark1'!AE2040)</f>
        <v>26.230021621636716</v>
      </c>
      <c r="AD580" s="241">
        <f t="shared" si="42"/>
        <v>2.4490317353356352</v>
      </c>
      <c r="AE580" s="241">
        <f t="shared" si="43"/>
        <v>12.880347179169251</v>
      </c>
      <c r="AF580" s="323"/>
    </row>
    <row r="581" spans="1:32" ht="15" customHeight="1">
      <c r="A581" s="323"/>
      <c r="B581" s="323">
        <f>+'Ark1'!C2041</f>
        <v>2023</v>
      </c>
      <c r="C581" s="240">
        <f>+'Ark1'!L2041</f>
        <v>6</v>
      </c>
      <c r="D581" s="240" t="str">
        <f>VLOOKUP(C581,Klasse!$C$10:$D$26,2)</f>
        <v>O+</v>
      </c>
      <c r="E581" s="240">
        <f>+'Ark1'!H2041</f>
        <v>2</v>
      </c>
      <c r="F581" s="240">
        <f>+'Ark1'!J2041</f>
        <v>143</v>
      </c>
      <c r="G581" s="240" t="str">
        <f>VLOOKUP(F581,Slakteri!$C$9:$D$36,2)</f>
        <v>Nordfjord</v>
      </c>
      <c r="H581" s="240">
        <f>+IF(I581=0,"",'Ark1'!Q2041)</f>
        <v>239</v>
      </c>
      <c r="I581" s="376">
        <f>+'Ark1'!R2041</f>
        <v>2177</v>
      </c>
      <c r="J581" s="241">
        <f>+IF(I581=0,"",'Ark1'!AG2041)</f>
        <v>8.8463570238530629</v>
      </c>
      <c r="K581" s="241"/>
      <c r="L581" s="241">
        <f>+IF(I581=0,"",'Ark1'!AH2041)</f>
        <v>7.0153959838038418</v>
      </c>
      <c r="M581" s="241"/>
      <c r="N581" s="33">
        <f>+IF(I581=0,"",'Ark1'!U2041)</f>
        <v>16.592512632062501</v>
      </c>
      <c r="O581" s="351"/>
      <c r="P581" s="391">
        <f>+'Ark1'!AJ2041</f>
        <v>0</v>
      </c>
      <c r="Q581" s="391"/>
      <c r="R581" s="272" t="str">
        <f>+IF(P581=0,"",'Ark1'!AK2041)</f>
        <v/>
      </c>
      <c r="S581" s="354"/>
      <c r="T581" s="272" t="str">
        <f>+IF(P581=0,"",'Ark1'!AL2041)</f>
        <v/>
      </c>
      <c r="U581" s="351"/>
      <c r="V581" s="242">
        <f>+IF(I581=0,"",'Ark1'!T2041)</f>
        <v>5.2227836472209459</v>
      </c>
      <c r="W581" s="243">
        <f>+IF(I581=0,"",'Ark1'!W2041)</f>
        <v>0.27560863573725314</v>
      </c>
      <c r="X581" s="243">
        <f>+IF(I581=0,"",'Ark1'!X2041)</f>
        <v>33.945796968305004</v>
      </c>
      <c r="Y581" s="243">
        <f>+IF(I581=0,"",'Ark1'!Y2041)</f>
        <v>14.193844740468538</v>
      </c>
      <c r="Z581" s="243">
        <f>+IF(I581=0,"",'Ark1'!Z2041)</f>
        <v>9.1869545245751028E-2</v>
      </c>
      <c r="AA581" s="241">
        <f>+IF(I581=0,"",'Ark1'!AA2041)</f>
        <v>5.6416575112692398</v>
      </c>
      <c r="AB581" s="242">
        <f>+IF(I581=0,"",'Ark1'!AC2041)</f>
        <v>1.2843265495391358</v>
      </c>
      <c r="AC581" s="243">
        <f>+IF(I581=0,"",'Ark1'!AE2041)</f>
        <v>23.007744679025286</v>
      </c>
      <c r="AD581" s="241">
        <f t="shared" si="42"/>
        <v>2.7654187720104169</v>
      </c>
      <c r="AE581" s="241">
        <f t="shared" si="43"/>
        <v>9.1087866108786617</v>
      </c>
      <c r="AF581" s="323"/>
    </row>
    <row r="582" spans="1:32" ht="15" customHeight="1">
      <c r="A582" s="323"/>
      <c r="B582" s="323">
        <f>+'Ark1'!C2042</f>
        <v>2023</v>
      </c>
      <c r="C582" s="240">
        <f>+'Ark1'!L2042</f>
        <v>6</v>
      </c>
      <c r="D582" s="240" t="str">
        <f>VLOOKUP(C582,Klasse!$C$10:$D$26,2)</f>
        <v>O+</v>
      </c>
      <c r="E582" s="240">
        <f>+'Ark1'!H2042</f>
        <v>2</v>
      </c>
      <c r="F582" s="240">
        <f>+'Ark1'!J2042</f>
        <v>147</v>
      </c>
      <c r="G582" s="240" t="str">
        <f>VLOOKUP(F582,Slakteri!$C$9:$D$36,2)</f>
        <v>Midt-Norge</v>
      </c>
      <c r="H582" s="240">
        <f>+IF(I582=0,"",'Ark1'!Q2042)</f>
        <v>174</v>
      </c>
      <c r="I582" s="376">
        <f>+'Ark1'!R2042</f>
        <v>2574</v>
      </c>
      <c r="J582" s="241">
        <f>+IF(I582=0,"",'Ark1'!AG2042)</f>
        <v>15.28594334580438</v>
      </c>
      <c r="K582" s="241"/>
      <c r="L582" s="241">
        <f>+IF(I582=0,"",'Ark1'!AH2042)</f>
        <v>12.037832515005508</v>
      </c>
      <c r="M582" s="241"/>
      <c r="N582" s="33">
        <f>+IF(I582=0,"",'Ark1'!U2042)</f>
        <v>13.70159285159283</v>
      </c>
      <c r="O582" s="351"/>
      <c r="P582" s="391">
        <f>+'Ark1'!AJ2042</f>
        <v>0</v>
      </c>
      <c r="Q582" s="391"/>
      <c r="R582" s="272" t="str">
        <f>+IF(P582=0,"",'Ark1'!AK2042)</f>
        <v/>
      </c>
      <c r="S582" s="354"/>
      <c r="T582" s="272" t="str">
        <f>+IF(P582=0,"",'Ark1'!AL2042)</f>
        <v/>
      </c>
      <c r="U582" s="351"/>
      <c r="V582" s="242">
        <f>+IF(I582=0,"",'Ark1'!T2042)</f>
        <v>5.5613830613830624</v>
      </c>
      <c r="W582" s="243">
        <f>+IF(I582=0,"",'Ark1'!W2042)</f>
        <v>1.0878010878010878</v>
      </c>
      <c r="X582" s="243">
        <f>+IF(I582=0,"",'Ark1'!X2042)</f>
        <v>16.627816627816628</v>
      </c>
      <c r="Y582" s="243">
        <f>+IF(I582=0,"",'Ark1'!Y2042)</f>
        <v>7.5369075369075391</v>
      </c>
      <c r="Z582" s="243">
        <f>+IF(I582=0,"",'Ark1'!Z2042)</f>
        <v>0</v>
      </c>
      <c r="AA582" s="241">
        <f>+IF(I582=0,"",'Ark1'!AA2042)</f>
        <v>4.6548803653518682</v>
      </c>
      <c r="AB582" s="242">
        <f>+IF(I582=0,"",'Ark1'!AC2042)</f>
        <v>1.324534117315878</v>
      </c>
      <c r="AC582" s="243">
        <f>+IF(I582=0,"",'Ark1'!AE2042)</f>
        <v>21.105059641719603</v>
      </c>
      <c r="AD582" s="241">
        <f t="shared" si="42"/>
        <v>2.2835988085988048</v>
      </c>
      <c r="AE582" s="241">
        <f t="shared" si="43"/>
        <v>14.793103448275861</v>
      </c>
      <c r="AF582" s="323"/>
    </row>
    <row r="583" spans="1:32" ht="15" customHeight="1">
      <c r="A583" s="323"/>
      <c r="B583" s="323">
        <f>+'Ark1'!C2043</f>
        <v>2023</v>
      </c>
      <c r="C583" s="240">
        <f>+'Ark1'!L2043</f>
        <v>6</v>
      </c>
      <c r="D583" s="240" t="str">
        <f>VLOOKUP(C583,Klasse!$C$10:$D$26,2)</f>
        <v>O+</v>
      </c>
      <c r="E583" s="240">
        <f>+'Ark1'!H2043</f>
        <v>1</v>
      </c>
      <c r="F583" s="240">
        <f>+'Ark1'!J2043</f>
        <v>155</v>
      </c>
      <c r="G583" s="240" t="str">
        <f>VLOOKUP(F583,Slakteri!$C$9:$D$36,2)</f>
        <v>Målselv</v>
      </c>
      <c r="H583" s="240">
        <f>+IF(I583=0,"",'Ark1'!Q2043)</f>
        <v>360</v>
      </c>
      <c r="I583" s="376">
        <f>+'Ark1'!R2043</f>
        <v>4109</v>
      </c>
      <c r="J583" s="241">
        <f>+IF(I583=0,"",'Ark1'!AG2043)</f>
        <v>7.4364310922088492</v>
      </c>
      <c r="K583" s="241"/>
      <c r="L583" s="241">
        <f>+IF(I583=0,"",'Ark1'!AH2043)</f>
        <v>5.7737580967394964</v>
      </c>
      <c r="M583" s="241"/>
      <c r="N583" s="33">
        <f>+IF(I583=0,"",'Ark1'!U2043)</f>
        <v>16.698831832562686</v>
      </c>
      <c r="O583" s="351"/>
      <c r="P583" s="391">
        <f>+'Ark1'!AJ2043</f>
        <v>0</v>
      </c>
      <c r="Q583" s="391"/>
      <c r="R583" s="272" t="str">
        <f>+IF(P583=0,"",'Ark1'!AK2043)</f>
        <v/>
      </c>
      <c r="S583" s="354"/>
      <c r="T583" s="272" t="str">
        <f>+IF(P583=0,"",'Ark1'!AL2043)</f>
        <v/>
      </c>
      <c r="U583" s="351"/>
      <c r="V583" s="242">
        <f>+IF(I583=0,"",'Ark1'!T2043)</f>
        <v>5.2426381114626404</v>
      </c>
      <c r="W583" s="243">
        <f>+IF(I583=0,"",'Ark1'!W2043)</f>
        <v>1.119493794110489</v>
      </c>
      <c r="X583" s="243">
        <f>+IF(I583=0,"",'Ark1'!X2043)</f>
        <v>38.281820394256499</v>
      </c>
      <c r="Y583" s="243">
        <f>+IF(I583=0,"",'Ark1'!Y2043)</f>
        <v>16.037965441713308</v>
      </c>
      <c r="Z583" s="243">
        <f>+IF(I583=0,"",'Ark1'!Z2043)</f>
        <v>2.4336821611097591E-2</v>
      </c>
      <c r="AA583" s="241">
        <f>+IF(I583=0,"",'Ark1'!AA2043)</f>
        <v>6.0339744367806247</v>
      </c>
      <c r="AB583" s="242">
        <f>+IF(I583=0,"",'Ark1'!AC2043)</f>
        <v>1.3342639753873611</v>
      </c>
      <c r="AC583" s="243">
        <f>+IF(I583=0,"",'Ark1'!AE2043)</f>
        <v>7.8844297857725314</v>
      </c>
      <c r="AD583" s="241">
        <f t="shared" si="42"/>
        <v>2.7831386387604478</v>
      </c>
      <c r="AE583" s="241">
        <f t="shared" si="43"/>
        <v>11.41388888888889</v>
      </c>
      <c r="AF583" s="323"/>
    </row>
    <row r="584" spans="1:32" ht="15" customHeight="1">
      <c r="A584" s="323"/>
      <c r="B584" s="323">
        <f>+'Ark1'!C2044</f>
        <v>2023</v>
      </c>
      <c r="C584" s="240">
        <f>+'Ark1'!L2044</f>
        <v>6</v>
      </c>
      <c r="D584" s="240" t="str">
        <f>VLOOKUP(C584,Klasse!$C$10:$D$26,2)</f>
        <v>O+</v>
      </c>
      <c r="E584" s="240">
        <f>+'Ark1'!H2044</f>
        <v>2</v>
      </c>
      <c r="F584" s="240">
        <f>+'Ark1'!J2044</f>
        <v>160</v>
      </c>
      <c r="G584" s="240" t="str">
        <f>VLOOKUP(F584,Slakteri!$C$9:$D$36,2)</f>
        <v>Oslo</v>
      </c>
      <c r="H584" s="240">
        <f>+IF(I584=0,"",'Ark1'!Q2044)</f>
        <v>391</v>
      </c>
      <c r="I584" s="376">
        <f>+'Ark1'!R2044</f>
        <v>5795</v>
      </c>
      <c r="J584" s="241">
        <f>+IF(I584=0,"",'Ark1'!AG2044)</f>
        <v>15.09861650295719</v>
      </c>
      <c r="K584" s="241"/>
      <c r="L584" s="241">
        <f>+IF(I584=0,"",'Ark1'!AH2044)</f>
        <v>12.938002123554815</v>
      </c>
      <c r="M584" s="241"/>
      <c r="N584" s="33">
        <f>+IF(I584=0,"",'Ark1'!U2044)</f>
        <v>17.681725625539251</v>
      </c>
      <c r="O584" s="351"/>
      <c r="P584" s="391">
        <f>+'Ark1'!AJ2044</f>
        <v>5608</v>
      </c>
      <c r="Q584" s="391"/>
      <c r="R584" s="272">
        <f>+IF(P584=0,"",'Ark1'!AK2044)</f>
        <v>99.564015691868775</v>
      </c>
      <c r="S584" s="354"/>
      <c r="T584" s="272">
        <f>+IF(P584=0,"",'Ark1'!AL2044)</f>
        <v>17.404146163302837</v>
      </c>
      <c r="U584" s="351"/>
      <c r="V584" s="242">
        <f>+IF(I584=0,"",'Ark1'!T2044)</f>
        <v>6.1822260569456429</v>
      </c>
      <c r="W584" s="243">
        <f>+IF(I584=0,"",'Ark1'!W2044)</f>
        <v>6.2640207075064707</v>
      </c>
      <c r="X584" s="243">
        <f>+IF(I584=0,"",'Ark1'!X2044)</f>
        <v>52.459016393442639</v>
      </c>
      <c r="Y584" s="243">
        <f>+IF(I584=0,"",'Ark1'!Y2044)</f>
        <v>16.117342536669543</v>
      </c>
      <c r="Z584" s="243">
        <f>+IF(I584=0,"",'Ark1'!Z2044)</f>
        <v>8.6281276962899028E-2</v>
      </c>
      <c r="AA584" s="241">
        <f>+IF(I584=0,"",'Ark1'!AA2044)</f>
        <v>5.5462848877304145</v>
      </c>
      <c r="AB584" s="242">
        <f>+IF(I584=0,"",'Ark1'!AC2044)</f>
        <v>1.6065853093271707</v>
      </c>
      <c r="AC584" s="243">
        <f>+IF(I584=0,"",'Ark1'!AE2044)</f>
        <v>29.154778770245471</v>
      </c>
      <c r="AD584" s="241">
        <f t="shared" si="42"/>
        <v>2.9469542709232086</v>
      </c>
      <c r="AE584" s="241">
        <f t="shared" si="43"/>
        <v>14.820971867007673</v>
      </c>
      <c r="AF584" s="323"/>
    </row>
    <row r="585" spans="1:32" ht="15" customHeight="1">
      <c r="A585" s="323"/>
      <c r="B585" s="323">
        <f>+'Ark1'!C2045</f>
        <v>2023</v>
      </c>
      <c r="C585" s="240">
        <f>+'Ark1'!L2045</f>
        <v>6</v>
      </c>
      <c r="D585" s="240" t="str">
        <f>VLOOKUP(C585,Klasse!$C$10:$D$26,2)</f>
        <v>O+</v>
      </c>
      <c r="E585" s="240">
        <f>+'Ark1'!H2045</f>
        <v>1</v>
      </c>
      <c r="F585" s="240">
        <f>+'Ark1'!J2045</f>
        <v>171</v>
      </c>
      <c r="G585" s="240" t="str">
        <f>VLOOKUP(F585,Slakteri!$C$9:$D$36,2)</f>
        <v>Prima</v>
      </c>
      <c r="H585" s="240">
        <f>+IF(I585=0,"",'Ark1'!Q2045)</f>
        <v>124</v>
      </c>
      <c r="I585" s="376">
        <f>+'Ark1'!R2045</f>
        <v>1029</v>
      </c>
      <c r="J585" s="241">
        <f>+IF(I585=0,"",'Ark1'!AG2045)</f>
        <v>4.3002214885703554</v>
      </c>
      <c r="K585" s="241"/>
      <c r="L585" s="241">
        <f>+IF(I585=0,"",'Ark1'!AH2045)</f>
        <v>3.6326118744984006</v>
      </c>
      <c r="M585" s="241"/>
      <c r="N585" s="33">
        <f>+IF(I585=0,"",'Ark1'!U2045)</f>
        <v>18.461516034985426</v>
      </c>
      <c r="O585" s="351"/>
      <c r="P585" s="391">
        <f>+'Ark1'!AJ2045</f>
        <v>0</v>
      </c>
      <c r="Q585" s="391"/>
      <c r="R585" s="272" t="str">
        <f>+IF(P585=0,"",'Ark1'!AK2045)</f>
        <v/>
      </c>
      <c r="S585" s="354"/>
      <c r="T585" s="272" t="str">
        <f>+IF(P585=0,"",'Ark1'!AL2045)</f>
        <v/>
      </c>
      <c r="U585" s="351"/>
      <c r="V585" s="242">
        <f>+IF(I585=0,"",'Ark1'!T2045)</f>
        <v>5.1690962099125377</v>
      </c>
      <c r="W585" s="243">
        <f>+IF(I585=0,"",'Ark1'!W2045)</f>
        <v>1.1661807580174921</v>
      </c>
      <c r="X585" s="243">
        <f>+IF(I585=0,"",'Ark1'!X2045)</f>
        <v>54.227405247813408</v>
      </c>
      <c r="Y585" s="243">
        <f>+IF(I585=0,"",'Ark1'!Y2045)</f>
        <v>24.392614188532544</v>
      </c>
      <c r="Z585" s="243">
        <f>+IF(I585=0,"",'Ark1'!Z2045)</f>
        <v>0</v>
      </c>
      <c r="AA585" s="241">
        <f>+IF(I585=0,"",'Ark1'!AA2045)</f>
        <v>6.5352580439977741</v>
      </c>
      <c r="AB585" s="242">
        <f>+IF(I585=0,"",'Ark1'!AC2045)</f>
        <v>1.7319322080974484</v>
      </c>
      <c r="AC585" s="243">
        <f>+IF(I585=0,"",'Ark1'!AE2045)</f>
        <v>23.692181971533525</v>
      </c>
      <c r="AD585" s="241">
        <f t="shared" si="42"/>
        <v>3.0769193391642378</v>
      </c>
      <c r="AE585" s="241">
        <f t="shared" si="43"/>
        <v>8.2983870967741939</v>
      </c>
      <c r="AF585" s="323"/>
    </row>
    <row r="586" spans="1:32" ht="15" customHeight="1">
      <c r="A586" s="323"/>
      <c r="B586" s="323">
        <f>+'Ark1'!C2046</f>
        <v>2023</v>
      </c>
      <c r="C586" s="240">
        <f>+'Ark1'!L2046</f>
        <v>6</v>
      </c>
      <c r="D586" s="240" t="str">
        <f>VLOOKUP(C586,Klasse!$C$10:$D$26,2)</f>
        <v>O+</v>
      </c>
      <c r="E586" s="240">
        <f>+'Ark1'!H2046</f>
        <v>2</v>
      </c>
      <c r="F586" s="240">
        <f>+'Ark1'!J2046</f>
        <v>175</v>
      </c>
      <c r="G586" s="240" t="str">
        <f>VLOOKUP(F586,Slakteri!$C$9:$D$36,2)</f>
        <v>Ole Ringdal</v>
      </c>
      <c r="H586" s="240">
        <f>+IF(I586=0,"",'Ark1'!Q2046)</f>
        <v>332</v>
      </c>
      <c r="I586" s="376">
        <f>+'Ark1'!R2046</f>
        <v>3393</v>
      </c>
      <c r="J586" s="241">
        <f>+IF(I586=0,"",'Ark1'!AG2046)</f>
        <v>21.985356055206381</v>
      </c>
      <c r="K586" s="241"/>
      <c r="L586" s="241">
        <f>+IF(I586=0,"",'Ark1'!AH2046)</f>
        <v>17.187533237309452</v>
      </c>
      <c r="M586" s="241"/>
      <c r="N586" s="33">
        <f>+IF(I586=0,"",'Ark1'!U2046)</f>
        <v>14.049985263778376</v>
      </c>
      <c r="O586" s="351"/>
      <c r="P586" s="391">
        <f>+'Ark1'!AJ2046</f>
        <v>0</v>
      </c>
      <c r="Q586" s="391"/>
      <c r="R586" s="272" t="str">
        <f>+IF(P586=0,"",'Ark1'!AK2046)</f>
        <v/>
      </c>
      <c r="S586" s="354"/>
      <c r="T586" s="272" t="str">
        <f>+IF(P586=0,"",'Ark1'!AL2046)</f>
        <v/>
      </c>
      <c r="U586" s="351"/>
      <c r="V586" s="242">
        <f>+IF(I586=0,"",'Ark1'!T2046)</f>
        <v>5.964633068081346</v>
      </c>
      <c r="W586" s="243">
        <f>+IF(I586=0,"",'Ark1'!W2046)</f>
        <v>2.4462127910403768</v>
      </c>
      <c r="X586" s="243">
        <f>+IF(I586=0,"",'Ark1'!X2046)</f>
        <v>19.717064544650754</v>
      </c>
      <c r="Y586" s="243">
        <f>+IF(I586=0,"",'Ark1'!Y2046)</f>
        <v>5.363984674329501</v>
      </c>
      <c r="Z586" s="243">
        <f>+IF(I586=0,"",'Ark1'!Z2046)</f>
        <v>0.14736221632773361</v>
      </c>
      <c r="AA586" s="241">
        <f>+IF(I586=0,"",'Ark1'!AA2046)</f>
        <v>4.3588949711666096</v>
      </c>
      <c r="AB586" s="242">
        <f>+IF(I586=0,"",'Ark1'!AC2046)</f>
        <v>1.4837518626083066</v>
      </c>
      <c r="AC586" s="243">
        <f>+IF(I586=0,"",'Ark1'!AE2046)</f>
        <v>5.4911697337484595</v>
      </c>
      <c r="AD586" s="241">
        <f t="shared" si="42"/>
        <v>2.3416642106297294</v>
      </c>
      <c r="AE586" s="241">
        <f t="shared" si="43"/>
        <v>10.21987951807229</v>
      </c>
      <c r="AF586" s="323"/>
    </row>
    <row r="587" spans="1:32" ht="15" customHeight="1">
      <c r="A587" s="323"/>
      <c r="B587" s="323">
        <f>+'Ark1'!C2047</f>
        <v>2023</v>
      </c>
      <c r="C587" s="240">
        <f>+'Ark1'!L2047</f>
        <v>6</v>
      </c>
      <c r="D587" s="240" t="str">
        <f>VLOOKUP(C587,Klasse!$C$10:$D$26,2)</f>
        <v>O+</v>
      </c>
      <c r="E587" s="240">
        <f>+'Ark1'!H2047</f>
        <v>2</v>
      </c>
      <c r="F587" s="240">
        <f>+'Ark1'!J2047</f>
        <v>177</v>
      </c>
      <c r="G587" s="240" t="str">
        <f>VLOOKUP(F587,Slakteri!$C$9:$D$36,2)</f>
        <v>Slakthuset</v>
      </c>
      <c r="H587" s="240">
        <f>+IF(I587=0,"",'Ark1'!Q2047)</f>
        <v>305</v>
      </c>
      <c r="I587" s="376">
        <f>+'Ark1'!R2047</f>
        <v>4854</v>
      </c>
      <c r="J587" s="241">
        <f>+IF(I587=0,"",'Ark1'!AG2047)</f>
        <v>12.546850363171092</v>
      </c>
      <c r="K587" s="241"/>
      <c r="L587" s="241">
        <f>+IF(I587=0,"",'Ark1'!AH2047)</f>
        <v>10.222251084254228</v>
      </c>
      <c r="M587" s="241"/>
      <c r="N587" s="33">
        <f>+IF(I587=0,"",'Ark1'!U2047)</f>
        <v>16.0200659250103</v>
      </c>
      <c r="O587" s="351"/>
      <c r="P587" s="391">
        <f>+'Ark1'!AJ2047</f>
        <v>4854</v>
      </c>
      <c r="Q587" s="391"/>
      <c r="R587" s="272">
        <f>+IF(P587=0,"",'Ark1'!AK2047)</f>
        <v>97.26394725999161</v>
      </c>
      <c r="S587" s="354"/>
      <c r="T587" s="272">
        <f>+IF(P587=0,"",'Ark1'!AL2047)</f>
        <v>16.965331146416304</v>
      </c>
      <c r="U587" s="351"/>
      <c r="V587" s="242">
        <f>+IF(I587=0,"",'Ark1'!T2047)</f>
        <v>5.2395962093119079</v>
      </c>
      <c r="W587" s="243">
        <f>+IF(I587=0,"",'Ark1'!W2047)</f>
        <v>0.70045323444581764</v>
      </c>
      <c r="X587" s="243">
        <f>+IF(I587=0,"",'Ark1'!X2047)</f>
        <v>30.593325092707062</v>
      </c>
      <c r="Y587" s="243">
        <f>+IF(I587=0,"",'Ark1'!Y2047)</f>
        <v>12.525751957148742</v>
      </c>
      <c r="Z587" s="243">
        <f>+IF(I587=0,"",'Ark1'!Z2047)</f>
        <v>0</v>
      </c>
      <c r="AA587" s="241">
        <f>+IF(I587=0,"",'Ark1'!AA2047)</f>
        <v>5.1500486150433664</v>
      </c>
      <c r="AB587" s="242">
        <f>+IF(I587=0,"",'Ark1'!AC2047)</f>
        <v>1.3216174811554684</v>
      </c>
      <c r="AC587" s="243">
        <f>+IF(I587=0,"",'Ark1'!AE2047)</f>
        <v>14.646856634635332</v>
      </c>
      <c r="AD587" s="241">
        <f t="shared" si="42"/>
        <v>2.6700109875017168</v>
      </c>
      <c r="AE587" s="241">
        <f t="shared" si="43"/>
        <v>15.914754098360655</v>
      </c>
      <c r="AF587" s="323"/>
    </row>
    <row r="588" spans="1:32" ht="15" customHeight="1">
      <c r="A588" s="323"/>
      <c r="B588" s="323">
        <f>+'Ark1'!C2048</f>
        <v>2023</v>
      </c>
      <c r="C588" s="240">
        <f>+'Ark1'!L2048</f>
        <v>6</v>
      </c>
      <c r="D588" s="240" t="str">
        <f>VLOOKUP(C588,Klasse!$C$10:$D$26,2)</f>
        <v>O+</v>
      </c>
      <c r="E588" s="240">
        <f>+'Ark1'!H2048</f>
        <v>2</v>
      </c>
      <c r="F588" s="240">
        <f>+'Ark1'!J2048</f>
        <v>178</v>
      </c>
      <c r="G588" s="240" t="str">
        <f>VLOOKUP(F588,Slakteri!$C$9:$D$36,2)</f>
        <v>Røros</v>
      </c>
      <c r="H588" s="240">
        <f>+IF(I588=0,"",'Ark1'!Q2048)</f>
        <v>121</v>
      </c>
      <c r="I588" s="376">
        <f>+'Ark1'!R2048</f>
        <v>1603</v>
      </c>
      <c r="J588" s="241">
        <f>+IF(I588=0,"",'Ark1'!AG2048)</f>
        <v>11.25860373647984</v>
      </c>
      <c r="K588" s="241"/>
      <c r="L588" s="241">
        <f>+IF(I588=0,"",'Ark1'!AH2048)</f>
        <v>8.7930393358927681</v>
      </c>
      <c r="M588" s="241"/>
      <c r="N588" s="33">
        <f>+IF(I588=0,"",'Ark1'!U2048)</f>
        <v>15.282532751091727</v>
      </c>
      <c r="O588" s="351"/>
      <c r="P588" s="391">
        <f>+'Ark1'!AJ2048</f>
        <v>0</v>
      </c>
      <c r="Q588" s="391"/>
      <c r="R588" s="272" t="str">
        <f>+IF(P588=0,"",'Ark1'!AK2048)</f>
        <v/>
      </c>
      <c r="S588" s="354"/>
      <c r="T588" s="272" t="str">
        <f>+IF(P588=0,"",'Ark1'!AL2048)</f>
        <v/>
      </c>
      <c r="U588" s="351"/>
      <c r="V588" s="242">
        <f>+IF(I588=0,"",'Ark1'!T2048)</f>
        <v>4.7972551466001265</v>
      </c>
      <c r="W588" s="243">
        <f>+IF(I588=0,"",'Ark1'!W2048)</f>
        <v>0.49906425452276992</v>
      </c>
      <c r="X588" s="243">
        <f>+IF(I588=0,"",'Ark1'!X2048)</f>
        <v>25.07797878976919</v>
      </c>
      <c r="Y588" s="243">
        <f>+IF(I588=0,"",'Ark1'!Y2048)</f>
        <v>9.1703056768558948</v>
      </c>
      <c r="Z588" s="243">
        <f>+IF(I588=0,"",'Ark1'!Z2048)</f>
        <v>6.238303181534624E-2</v>
      </c>
      <c r="AA588" s="241">
        <f>+IF(I588=0,"",'Ark1'!AA2048)</f>
        <v>4.9313978028647583</v>
      </c>
      <c r="AB588" s="242">
        <f>+IF(I588=0,"",'Ark1'!AC2048)</f>
        <v>1.4372089301225841</v>
      </c>
      <c r="AC588" s="243">
        <f>+IF(I588=0,"",'Ark1'!AE2048)</f>
        <v>23.801427153417755</v>
      </c>
      <c r="AD588" s="241">
        <f t="shared" si="42"/>
        <v>2.5470887918486214</v>
      </c>
      <c r="AE588" s="241">
        <f t="shared" si="43"/>
        <v>13.24793388429752</v>
      </c>
      <c r="AF588" s="323"/>
    </row>
    <row r="589" spans="1:32" ht="15" customHeight="1">
      <c r="A589" s="323"/>
      <c r="B589" s="323">
        <f>+'Ark1'!C2049</f>
        <v>2023</v>
      </c>
      <c r="C589" s="240">
        <f>+'Ark1'!L2049</f>
        <v>6</v>
      </c>
      <c r="D589" s="240" t="str">
        <f>VLOOKUP(C589,Klasse!$C$10:$D$26,2)</f>
        <v>O+</v>
      </c>
      <c r="E589" s="240">
        <f>+'Ark1'!H2049</f>
        <v>2</v>
      </c>
      <c r="F589" s="240">
        <f>+'Ark1'!J2049</f>
        <v>181</v>
      </c>
      <c r="G589" s="240" t="str">
        <f>VLOOKUP(F589,Slakteri!$C$9:$D$36,2)</f>
        <v>Horns</v>
      </c>
      <c r="H589" s="240">
        <f>+IF(I589=0,"",'Ark1'!Q2049)</f>
        <v>250</v>
      </c>
      <c r="I589" s="376">
        <f>+'Ark1'!R2049</f>
        <v>4332</v>
      </c>
      <c r="J589" s="241">
        <f>+IF(I589=0,"",'Ark1'!AG2049)</f>
        <v>14.406385101430001</v>
      </c>
      <c r="K589" s="241"/>
      <c r="L589" s="241">
        <f>+IF(I589=0,"",'Ark1'!AH2049)</f>
        <v>10.048061587850528</v>
      </c>
      <c r="M589" s="241"/>
      <c r="N589" s="33">
        <f>+IF(I589=0,"",'Ark1'!U2049)</f>
        <v>13.765466297322268</v>
      </c>
      <c r="O589" s="351"/>
      <c r="P589" s="391">
        <f>+'Ark1'!AJ2049</f>
        <v>0</v>
      </c>
      <c r="Q589" s="391"/>
      <c r="R589" s="272" t="str">
        <f>+IF(P589=0,"",'Ark1'!AK2049)</f>
        <v/>
      </c>
      <c r="S589" s="354"/>
      <c r="T589" s="272" t="str">
        <f>+IF(P589=0,"",'Ark1'!AL2049)</f>
        <v/>
      </c>
      <c r="U589" s="351"/>
      <c r="V589" s="242">
        <f>+IF(I589=0,"",'Ark1'!T2049)</f>
        <v>5.410664819944599</v>
      </c>
      <c r="W589" s="243">
        <f>+IF(I589=0,"",'Ark1'!W2049)</f>
        <v>0.25392428439519849</v>
      </c>
      <c r="X589" s="243">
        <f>+IF(I589=0,"",'Ark1'!X2049)</f>
        <v>16.574330563250228</v>
      </c>
      <c r="Y589" s="243">
        <f>+IF(I589=0,"",'Ark1'!Y2049)</f>
        <v>8.4949215143120949</v>
      </c>
      <c r="Z589" s="243">
        <f>+IF(I589=0,"",'Ark1'!Z2049)</f>
        <v>2.3084025854108962E-2</v>
      </c>
      <c r="AA589" s="241">
        <f>+IF(I589=0,"",'Ark1'!AA2049)</f>
        <v>4.9741894702537186</v>
      </c>
      <c r="AB589" s="242">
        <f>+IF(I589=0,"",'Ark1'!AC2049)</f>
        <v>1.3579582541004835</v>
      </c>
      <c r="AC589" s="243">
        <f>+IF(I589=0,"",'Ark1'!AE2049)</f>
        <v>17.878195440700953</v>
      </c>
      <c r="AD589" s="241">
        <f t="shared" si="42"/>
        <v>2.2942443828870447</v>
      </c>
      <c r="AE589" s="241">
        <f t="shared" si="43"/>
        <v>17.327999999999999</v>
      </c>
      <c r="AF589" s="323"/>
    </row>
    <row r="590" spans="1:32" ht="15" customHeight="1">
      <c r="A590" s="323"/>
      <c r="B590" s="323">
        <f>+'Ark1'!C2050</f>
        <v>2023</v>
      </c>
      <c r="C590" s="240">
        <f>+'Ark1'!L2050</f>
        <v>6</v>
      </c>
      <c r="D590" s="240" t="str">
        <f>VLOOKUP(C590,Klasse!$C$10:$D$26,2)</f>
        <v>O+</v>
      </c>
      <c r="E590" s="240">
        <f>+'Ark1'!H2050</f>
        <v>1</v>
      </c>
      <c r="F590" s="240">
        <f>+'Ark1'!J2050</f>
        <v>262</v>
      </c>
      <c r="G590" s="240" t="str">
        <f>VLOOKUP(F590,Slakteri!$C$9:$D$36,2)</f>
        <v>Strilalam</v>
      </c>
      <c r="H590" s="240" t="str">
        <f>+IF(I590=0,"",'Ark1'!Q2050)</f>
        <v/>
      </c>
      <c r="I590" s="376">
        <f>+'Ark1'!R2050</f>
        <v>0</v>
      </c>
      <c r="J590" s="241" t="str">
        <f>+IF(I590=0,"",'Ark1'!AG2050)</f>
        <v/>
      </c>
      <c r="K590" s="241"/>
      <c r="L590" s="241" t="str">
        <f>+IF(I590=0,"",'Ark1'!AH2050)</f>
        <v/>
      </c>
      <c r="M590" s="241"/>
      <c r="N590" s="33" t="str">
        <f>+IF(I590=0,"",'Ark1'!U2050)</f>
        <v/>
      </c>
      <c r="O590" s="351"/>
      <c r="P590" s="391">
        <f>+'Ark1'!AJ2050</f>
        <v>0</v>
      </c>
      <c r="Q590" s="391"/>
      <c r="R590" s="272" t="str">
        <f>+IF(P590=0,"",'Ark1'!AK2050)</f>
        <v/>
      </c>
      <c r="S590" s="354"/>
      <c r="T590" s="272" t="str">
        <f>+IF(P590=0,"",'Ark1'!AL2050)</f>
        <v/>
      </c>
      <c r="U590" s="351"/>
      <c r="V590" s="242" t="str">
        <f>+IF(I590=0,"",'Ark1'!T2050)</f>
        <v/>
      </c>
      <c r="W590" s="243" t="str">
        <f>+IF(I590=0,"",'Ark1'!W2050)</f>
        <v/>
      </c>
      <c r="X590" s="243" t="str">
        <f>+IF(I590=0,"",'Ark1'!X2050)</f>
        <v/>
      </c>
      <c r="Y590" s="243" t="str">
        <f>+IF(I590=0,"",'Ark1'!Y2050)</f>
        <v/>
      </c>
      <c r="Z590" s="243" t="str">
        <f>+IF(I590=0,"",'Ark1'!Z2050)</f>
        <v/>
      </c>
      <c r="AA590" s="241" t="str">
        <f>+IF(I590=0,"",'Ark1'!AA2050)</f>
        <v/>
      </c>
      <c r="AB590" s="242" t="str">
        <f>+IF(I590=0,"",'Ark1'!AC2050)</f>
        <v/>
      </c>
      <c r="AC590" s="243" t="str">
        <f>+IF(I590=0,"",'Ark1'!AE2050)</f>
        <v/>
      </c>
      <c r="AD590" s="241" t="str">
        <f t="shared" si="42"/>
        <v/>
      </c>
      <c r="AE590" s="241" t="str">
        <f t="shared" si="43"/>
        <v/>
      </c>
      <c r="AF590" s="323"/>
    </row>
    <row r="591" spans="1:32" ht="15" customHeight="1">
      <c r="A591" s="323"/>
      <c r="B591" s="323">
        <f>+'Ark1'!C2051</f>
        <v>2023</v>
      </c>
      <c r="C591" s="240">
        <f>+'Ark1'!L2051</f>
        <v>6</v>
      </c>
      <c r="D591" s="240" t="str">
        <f>VLOOKUP(C591,Klasse!$C$10:$D$26,2)</f>
        <v>O+</v>
      </c>
      <c r="E591" s="240">
        <f>+'Ark1'!H2051</f>
        <v>2</v>
      </c>
      <c r="F591" s="240">
        <f>+'Ark1'!J2051</f>
        <v>267</v>
      </c>
      <c r="G591" s="240" t="str">
        <f>VLOOKUP(F591,Slakteri!$C$9:$D$36,2)</f>
        <v>Dalpro</v>
      </c>
      <c r="H591" s="240">
        <f>+IF(I591=0,"",'Ark1'!Q2051)</f>
        <v>21</v>
      </c>
      <c r="I591" s="376">
        <f>+'Ark1'!R2051</f>
        <v>856</v>
      </c>
      <c r="J591" s="241">
        <f>+IF(I591=0,"",'Ark1'!AG2051)</f>
        <v>42.842842842842849</v>
      </c>
      <c r="K591" s="241"/>
      <c r="L591" s="241">
        <f>+IF(I591=0,"",'Ark1'!AH2051)</f>
        <v>45.07352760056159</v>
      </c>
      <c r="M591" s="241"/>
      <c r="N591" s="33">
        <f>+IF(I591=0,"",'Ark1'!U2051)</f>
        <v>12.826051401869147</v>
      </c>
      <c r="O591" s="351"/>
      <c r="P591" s="391">
        <f>+'Ark1'!AJ2051</f>
        <v>0</v>
      </c>
      <c r="Q591" s="391"/>
      <c r="R591" s="272" t="str">
        <f>+IF(P591=0,"",'Ark1'!AK2051)</f>
        <v/>
      </c>
      <c r="S591" s="354"/>
      <c r="T591" s="272" t="str">
        <f>+IF(P591=0,"",'Ark1'!AL2051)</f>
        <v/>
      </c>
      <c r="U591" s="351"/>
      <c r="V591" s="242">
        <f>+IF(I591=0,"",'Ark1'!T2051)</f>
        <v>5.8025700934579438</v>
      </c>
      <c r="W591" s="243">
        <f>+IF(I591=0,"",'Ark1'!W2051)</f>
        <v>0</v>
      </c>
      <c r="X591" s="243">
        <f>+IF(I591=0,"",'Ark1'!X2051)</f>
        <v>10.747663551401873</v>
      </c>
      <c r="Y591" s="243">
        <f>+IF(I591=0,"",'Ark1'!Y2051)</f>
        <v>2.3364485981308403</v>
      </c>
      <c r="Z591" s="243">
        <f>+IF(I591=0,"",'Ark1'!Z2051)</f>
        <v>0</v>
      </c>
      <c r="AA591" s="241">
        <f>+IF(I591=0,"",'Ark1'!AA2051)</f>
        <v>3.1395630860344226</v>
      </c>
      <c r="AB591" s="242">
        <f>+IF(I591=0,"",'Ark1'!AC2051)</f>
        <v>0.46064048487064074</v>
      </c>
      <c r="AC591" s="243">
        <f>+IF(I591=0,"",'Ark1'!AE2051)</f>
        <v>25.986608565206058</v>
      </c>
      <c r="AD591" s="241">
        <f t="shared" si="42"/>
        <v>2.1376752336448579</v>
      </c>
      <c r="AE591" s="241">
        <f t="shared" si="43"/>
        <v>40.761904761904759</v>
      </c>
      <c r="AF591" s="323"/>
    </row>
    <row r="592" spans="1:32" ht="15" customHeight="1">
      <c r="A592" s="323"/>
      <c r="B592" s="323">
        <f>+'Ark1'!C2052</f>
        <v>2023</v>
      </c>
      <c r="C592" s="240">
        <f>+'Ark1'!L2052</f>
        <v>6</v>
      </c>
      <c r="D592" s="240" t="str">
        <f>VLOOKUP(C592,Klasse!$C$10:$D$26,2)</f>
        <v>O+</v>
      </c>
      <c r="E592" s="240">
        <f>+'Ark1'!H2052</f>
        <v>1</v>
      </c>
      <c r="F592" s="240">
        <f>+'Ark1'!J2052</f>
        <v>309</v>
      </c>
      <c r="G592" s="240" t="str">
        <f>VLOOKUP(F592,Slakteri!$C$9:$D$36,2)</f>
        <v>Malvik</v>
      </c>
      <c r="H592" s="240">
        <f>+IF(I592=0,"",'Ark1'!Q2052)</f>
        <v>972</v>
      </c>
      <c r="I592" s="376">
        <f>+'Ark1'!R2052</f>
        <v>10444</v>
      </c>
      <c r="J592" s="241">
        <f>+IF(I592=0,"",'Ark1'!AG2052)</f>
        <v>11.35982945028171</v>
      </c>
      <c r="K592" s="241"/>
      <c r="L592" s="241">
        <f>+IF(I592=0,"",'Ark1'!AH2052)</f>
        <v>8.7579338558042377</v>
      </c>
      <c r="M592" s="241"/>
      <c r="N592" s="33">
        <f>+IF(I592=0,"",'Ark1'!U2052)</f>
        <v>15.228265032554628</v>
      </c>
      <c r="O592" s="351"/>
      <c r="P592" s="391">
        <f>+'Ark1'!AJ2052</f>
        <v>15</v>
      </c>
      <c r="Q592" s="391"/>
      <c r="R592" s="272">
        <f>+IF(P592=0,"",'Ark1'!AK2052)</f>
        <v>94.719999999999985</v>
      </c>
      <c r="S592" s="354"/>
      <c r="T592" s="272">
        <f>+IF(P592=0,"",'Ark1'!AL2052)</f>
        <v>16.418498481724438</v>
      </c>
      <c r="U592" s="351"/>
      <c r="V592" s="242">
        <f>+IF(I592=0,"",'Ark1'!T2052)</f>
        <v>5.475871313672922</v>
      </c>
      <c r="W592" s="243">
        <f>+IF(I592=0,"",'Ark1'!W2052)</f>
        <v>1.6085790884718503</v>
      </c>
      <c r="X592" s="243">
        <f>+IF(I592=0,"",'Ark1'!X2052)</f>
        <v>26.800076599004207</v>
      </c>
      <c r="Y592" s="243">
        <f>+IF(I592=0,"",'Ark1'!Y2052)</f>
        <v>12.849482956721562</v>
      </c>
      <c r="Z592" s="243">
        <f>+IF(I592=0,"",'Ark1'!Z2052)</f>
        <v>7.6599004212945243E-2</v>
      </c>
      <c r="AA592" s="241">
        <f>+IF(I592=0,"",'Ark1'!AA2052)</f>
        <v>5.7011812506240975</v>
      </c>
      <c r="AB592" s="242">
        <f>+IF(I592=0,"",'Ark1'!AC2052)</f>
        <v>1.5606873114894355</v>
      </c>
      <c r="AC592" s="243">
        <f>+IF(I592=0,"",'Ark1'!AE2052)</f>
        <v>19.305032531807434</v>
      </c>
      <c r="AD592" s="241">
        <f t="shared" si="42"/>
        <v>2.5380441720924378</v>
      </c>
      <c r="AE592" s="241">
        <f t="shared" si="43"/>
        <v>10.744855967078189</v>
      </c>
      <c r="AF592" s="323"/>
    </row>
    <row r="593" spans="1:60" ht="15" customHeight="1">
      <c r="A593" s="323"/>
      <c r="B593" s="323">
        <f>+'Ark1'!C2053</f>
        <v>2023</v>
      </c>
      <c r="C593" s="240">
        <f>+'Ark1'!L2053</f>
        <v>6</v>
      </c>
      <c r="D593" s="240" t="str">
        <f>VLOOKUP(C593,Klasse!$C$10:$D$26,2)</f>
        <v>O+</v>
      </c>
      <c r="E593" s="240">
        <f>+'Ark1'!H2053</f>
        <v>2</v>
      </c>
      <c r="F593" s="240">
        <f>+'Ark1'!J2053</f>
        <v>470</v>
      </c>
      <c r="G593" s="240" t="str">
        <f>VLOOKUP(F593,Slakteri!$C$9:$D$36,2)</f>
        <v>Jens Eide</v>
      </c>
      <c r="H593" s="240">
        <f>+IF(I593=0,"",'Ark1'!Q2053)</f>
        <v>264</v>
      </c>
      <c r="I593" s="376">
        <f>+'Ark1'!R2053</f>
        <v>2736</v>
      </c>
      <c r="J593" s="241">
        <f>+IF(I593=0,"",'Ark1'!AG2053)</f>
        <v>21.729807005003575</v>
      </c>
      <c r="K593" s="241"/>
      <c r="L593" s="241">
        <f>+IF(I593=0,"",'Ark1'!AH2053)</f>
        <v>17.306353240840135</v>
      </c>
      <c r="M593" s="241"/>
      <c r="N593" s="33">
        <f>+IF(I593=0,"",'Ark1'!U2053)</f>
        <v>14.025913742690044</v>
      </c>
      <c r="O593" s="351"/>
      <c r="P593" s="391">
        <f>+'Ark1'!AJ2053</f>
        <v>0</v>
      </c>
      <c r="Q593" s="391"/>
      <c r="R593" s="272" t="str">
        <f>+IF(P593=0,"",'Ark1'!AK2053)</f>
        <v/>
      </c>
      <c r="S593" s="354"/>
      <c r="T593" s="272" t="str">
        <f>+IF(P593=0,"",'Ark1'!AL2053)</f>
        <v/>
      </c>
      <c r="U593" s="351"/>
      <c r="V593" s="242">
        <f>+IF(I593=0,"",'Ark1'!T2053)</f>
        <v>5.7430555555555554</v>
      </c>
      <c r="W593" s="243">
        <f>+IF(I593=0,"",'Ark1'!W2053)</f>
        <v>5.9576023391812845</v>
      </c>
      <c r="X593" s="243">
        <f>+IF(I593=0,"",'Ark1'!X2053)</f>
        <v>25.146198830409357</v>
      </c>
      <c r="Y593" s="243">
        <f>+IF(I593=0,"",'Ark1'!Y2053)</f>
        <v>5.1169590643274852</v>
      </c>
      <c r="Z593" s="243">
        <f>+IF(I593=0,"",'Ark1'!Z2053)</f>
        <v>7.3099415204678372E-2</v>
      </c>
      <c r="AA593" s="241">
        <f>+IF(I593=0,"",'Ark1'!AA2053)</f>
        <v>4.714300004303035</v>
      </c>
      <c r="AB593" s="242">
        <f>+IF(I593=0,"",'Ark1'!AC2053)</f>
        <v>1.5943027284352349</v>
      </c>
      <c r="AC593" s="243">
        <f>+IF(I593=0,"",'Ark1'!AE2053)</f>
        <v>36.541907508364176</v>
      </c>
      <c r="AD593" s="241">
        <f t="shared" si="42"/>
        <v>2.3376522904483408</v>
      </c>
      <c r="AE593" s="241">
        <f t="shared" si="43"/>
        <v>10.363636363636363</v>
      </c>
      <c r="AF593" s="323"/>
    </row>
    <row r="594" spans="1:60" ht="15" customHeight="1">
      <c r="A594" s="323"/>
      <c r="B594" s="323">
        <f>+'Ark1'!C2054</f>
        <v>2023</v>
      </c>
      <c r="C594" s="240">
        <f>+'Ark1'!L2054</f>
        <v>6</v>
      </c>
      <c r="D594" s="240" t="str">
        <f>VLOOKUP(C594,Klasse!$C$10:$D$26,2)</f>
        <v>O+</v>
      </c>
      <c r="E594" s="240">
        <f>+'Ark1'!H2054</f>
        <v>2</v>
      </c>
      <c r="F594" s="240">
        <f>+'Ark1'!J2054</f>
        <v>629</v>
      </c>
      <c r="G594" s="240" t="str">
        <f>VLOOKUP(F594,Slakteri!$C$9:$D$36,2)</f>
        <v>Bø</v>
      </c>
      <c r="H594" s="240">
        <f>+IF(I594=0,"",'Ark1'!Q2054)</f>
        <v>26</v>
      </c>
      <c r="I594" s="376">
        <f>+'Ark1'!R2054</f>
        <v>211</v>
      </c>
      <c r="J594" s="241">
        <f>+IF(I594=0,"",'Ark1'!AG2054)</f>
        <v>12.44103773584906</v>
      </c>
      <c r="K594" s="241"/>
      <c r="L594" s="241">
        <f>+IF(I594=0,"",'Ark1'!AH2054)</f>
        <v>7.559482007921571</v>
      </c>
      <c r="M594" s="241"/>
      <c r="N594" s="33">
        <f>+IF(I594=0,"",'Ark1'!U2054)</f>
        <v>12.754028436018956</v>
      </c>
      <c r="O594" s="351"/>
      <c r="P594" s="391">
        <f>+'Ark1'!AJ2054</f>
        <v>0</v>
      </c>
      <c r="Q594" s="391"/>
      <c r="R594" s="272" t="str">
        <f>+IF(P594=0,"",'Ark1'!AK2054)</f>
        <v/>
      </c>
      <c r="S594" s="354"/>
      <c r="T594" s="272" t="str">
        <f>+IF(P594=0,"",'Ark1'!AL2054)</f>
        <v/>
      </c>
      <c r="U594" s="351"/>
      <c r="V594" s="242">
        <f>+IF(I594=0,"",'Ark1'!T2054)</f>
        <v>5.6113744075829395</v>
      </c>
      <c r="W594" s="243">
        <f>+IF(I594=0,"",'Ark1'!W2054)</f>
        <v>0</v>
      </c>
      <c r="X594" s="243">
        <f>+IF(I594=0,"",'Ark1'!X2054)</f>
        <v>13.744075829383885</v>
      </c>
      <c r="Y594" s="243">
        <f>+IF(I594=0,"",'Ark1'!Y2054)</f>
        <v>5.213270142180094</v>
      </c>
      <c r="Z594" s="243">
        <f>+IF(I594=0,"",'Ark1'!Z2054)</f>
        <v>0</v>
      </c>
      <c r="AA594" s="241">
        <f>+IF(I594=0,"",'Ark1'!AA2054)</f>
        <v>4.1985125304547886</v>
      </c>
      <c r="AB594" s="242">
        <f>+IF(I594=0,"",'Ark1'!AC2054)</f>
        <v>0.84352201549494044</v>
      </c>
      <c r="AC594" s="243">
        <f>+IF(I594=0,"",'Ark1'!AE2054)</f>
        <v>13.158705689494099</v>
      </c>
      <c r="AD594" s="241">
        <f t="shared" si="42"/>
        <v>2.1256714060031592</v>
      </c>
      <c r="AE594" s="241">
        <f t="shared" si="43"/>
        <v>8.115384615384615</v>
      </c>
      <c r="AF594" s="323"/>
    </row>
    <row r="595" spans="1:60" ht="15" customHeight="1">
      <c r="A595" s="323"/>
      <c r="B595" s="323">
        <f>+'Ark1'!C2055</f>
        <v>2023</v>
      </c>
      <c r="C595" s="240">
        <f>+'Ark1'!L2055</f>
        <v>6</v>
      </c>
      <c r="D595" s="240" t="str">
        <f>VLOOKUP(C595,Klasse!$C$10:$D$26,2)</f>
        <v>O+</v>
      </c>
      <c r="E595" s="240">
        <f>+'Ark1'!H2055</f>
        <v>1</v>
      </c>
      <c r="F595" s="240">
        <f>+'Ark1'!J2055</f>
        <v>643</v>
      </c>
      <c r="G595" s="240" t="str">
        <f>VLOOKUP(F595,Slakteri!$C$9:$D$36,2)</f>
        <v>Bjerka</v>
      </c>
      <c r="H595" s="240">
        <f>+IF(I595=0,"",'Ark1'!Q2055)</f>
        <v>536</v>
      </c>
      <c r="I595" s="376">
        <f>+'Ark1'!R2055</f>
        <v>11403</v>
      </c>
      <c r="J595" s="241">
        <f>+IF(I595=0,"",'Ark1'!AG2055)</f>
        <v>21.303267509854845</v>
      </c>
      <c r="K595" s="241"/>
      <c r="L595" s="241">
        <f>+IF(I595=0,"",'Ark1'!AH2055)</f>
        <v>16.925224923999387</v>
      </c>
      <c r="M595" s="241"/>
      <c r="N595" s="33">
        <f>+IF(I595=0,"",'Ark1'!U2055)</f>
        <v>14.853406998158388</v>
      </c>
      <c r="O595" s="351"/>
      <c r="P595" s="391">
        <f>+'Ark1'!AJ2055</f>
        <v>0</v>
      </c>
      <c r="Q595" s="391"/>
      <c r="R595" s="272" t="str">
        <f>+IF(P595=0,"",'Ark1'!AK2055)</f>
        <v/>
      </c>
      <c r="S595" s="354"/>
      <c r="T595" s="272" t="str">
        <f>+IF(P595=0,"",'Ark1'!AL2055)</f>
        <v/>
      </c>
      <c r="U595" s="351"/>
      <c r="V595" s="242">
        <f>+IF(I595=0,"",'Ark1'!T2055)</f>
        <v>5.8453038674033149</v>
      </c>
      <c r="W595" s="243">
        <f>+IF(I595=0,"",'Ark1'!W2055)</f>
        <v>2.6484258528457425</v>
      </c>
      <c r="X595" s="243">
        <f>+IF(I595=0,"",'Ark1'!X2055)</f>
        <v>26.08085591511006</v>
      </c>
      <c r="Y595" s="243">
        <f>+IF(I595=0,"",'Ark1'!Y2055)</f>
        <v>8.4626852582653704</v>
      </c>
      <c r="Z595" s="243">
        <f>+IF(I595=0,"",'Ark1'!Z2055)</f>
        <v>3.5078488117162139E-2</v>
      </c>
      <c r="AA595" s="241">
        <f>+IF(I595=0,"",'Ark1'!AA2055)</f>
        <v>5.1444163230905238</v>
      </c>
      <c r="AB595" s="242">
        <f>+IF(I595=0,"",'Ark1'!AC2055)</f>
        <v>1.5408471522800111</v>
      </c>
      <c r="AC595" s="243">
        <f>+IF(I595=0,"",'Ark1'!AE2055)</f>
        <v>10.627982845022048</v>
      </c>
      <c r="AD595" s="241">
        <f t="shared" si="42"/>
        <v>2.4755678330263979</v>
      </c>
      <c r="AE595" s="241">
        <f t="shared" si="43"/>
        <v>21.274253731343283</v>
      </c>
      <c r="AF595" s="323"/>
    </row>
    <row r="596" spans="1:60" ht="15" customHeight="1">
      <c r="A596" s="323"/>
      <c r="B596" s="323">
        <f>+'Ark1'!C2056</f>
        <v>2023</v>
      </c>
      <c r="C596" s="240">
        <f>+'Ark1'!L2056</f>
        <v>6</v>
      </c>
      <c r="D596" s="240" t="str">
        <f>VLOOKUP(C596,Klasse!$C$10:$D$26,2)</f>
        <v>O+</v>
      </c>
      <c r="E596" s="240">
        <f>+'Ark1'!H2056</f>
        <v>2</v>
      </c>
      <c r="F596" s="240">
        <f>+'Ark1'!J2056</f>
        <v>704</v>
      </c>
      <c r="G596" s="240" t="str">
        <f>VLOOKUP(F596,Slakteri!$C$9:$D$36,2)</f>
        <v>Øre Vilt</v>
      </c>
      <c r="H596" s="240" t="str">
        <f>+IF(I596=0,"",'Ark1'!Q2056)</f>
        <v/>
      </c>
      <c r="I596" s="376">
        <f>+'Ark1'!R2056</f>
        <v>0</v>
      </c>
      <c r="J596" s="241" t="str">
        <f>+IF(I596=0,"",'Ark1'!AG2056)</f>
        <v/>
      </c>
      <c r="K596" s="241"/>
      <c r="L596" s="241" t="str">
        <f>+IF(I596=0,"",'Ark1'!AH2056)</f>
        <v/>
      </c>
      <c r="M596" s="241"/>
      <c r="N596" s="33" t="str">
        <f>+IF(I596=0,"",'Ark1'!U2056)</f>
        <v/>
      </c>
      <c r="O596" s="351"/>
      <c r="P596" s="391">
        <f>+'Ark1'!AJ2056</f>
        <v>0</v>
      </c>
      <c r="Q596" s="391"/>
      <c r="R596" s="272" t="str">
        <f>+IF(P596=0,"",'Ark1'!AK2056)</f>
        <v/>
      </c>
      <c r="S596" s="354"/>
      <c r="T596" s="272" t="str">
        <f>+IF(P596=0,"",'Ark1'!AL2056)</f>
        <v/>
      </c>
      <c r="U596" s="351"/>
      <c r="V596" s="242" t="str">
        <f>+IF(I596=0,"",'Ark1'!T2056)</f>
        <v/>
      </c>
      <c r="W596" s="243" t="str">
        <f>+IF(I596=0,"",'Ark1'!W2056)</f>
        <v/>
      </c>
      <c r="X596" s="243" t="str">
        <f>+IF(I596=0,"",'Ark1'!X2056)</f>
        <v/>
      </c>
      <c r="Y596" s="243" t="str">
        <f>+IF(I596=0,"",'Ark1'!Y2056)</f>
        <v/>
      </c>
      <c r="Z596" s="243" t="str">
        <f>+IF(I596=0,"",'Ark1'!Z2056)</f>
        <v/>
      </c>
      <c r="AA596" s="241" t="str">
        <f>+IF(I596=0,"",'Ark1'!AA2056)</f>
        <v/>
      </c>
      <c r="AB596" s="242" t="str">
        <f>+IF(I596=0,"",'Ark1'!AC2056)</f>
        <v/>
      </c>
      <c r="AC596" s="243" t="str">
        <f>+IF(I596=0,"",'Ark1'!AE2056)</f>
        <v/>
      </c>
      <c r="AD596" s="241" t="str">
        <f t="shared" si="42"/>
        <v/>
      </c>
      <c r="AE596" s="241" t="str">
        <f t="shared" si="43"/>
        <v/>
      </c>
      <c r="AF596" s="323"/>
    </row>
    <row r="597" spans="1:60" ht="15" customHeight="1">
      <c r="A597" s="323"/>
      <c r="B597" s="323">
        <f>+'Ark1'!C2057</f>
        <v>2023</v>
      </c>
      <c r="C597" s="240">
        <f>+'Ark1'!L2057</f>
        <v>6</v>
      </c>
      <c r="D597" s="240" t="str">
        <f>VLOOKUP(C597,Klasse!$C$10:$D$26,2)</f>
        <v>O+</v>
      </c>
      <c r="E597" s="240">
        <f>+'Ark1'!H2057</f>
        <v>1</v>
      </c>
      <c r="F597" s="240">
        <f>+'Ark1'!J2057</f>
        <v>802</v>
      </c>
      <c r="G597" s="240" t="str">
        <f>VLOOKUP(F597,Slakteri!$C$9:$D$36,2)</f>
        <v>Karasjok</v>
      </c>
      <c r="H597" s="240">
        <f>+IF(I597=0,"",'Ark1'!Q2057)</f>
        <v>91</v>
      </c>
      <c r="I597" s="376">
        <f>+'Ark1'!R2057</f>
        <v>959</v>
      </c>
      <c r="J597" s="241">
        <f>+IF(I597=0,"",'Ark1'!AG2057)</f>
        <v>8.9275740085645126</v>
      </c>
      <c r="K597" s="241"/>
      <c r="L597" s="241">
        <f>+IF(I597=0,"",'Ark1'!AH2057)</f>
        <v>6.8387061203812305</v>
      </c>
      <c r="M597" s="241"/>
      <c r="N597" s="33">
        <f>+IF(I597=0,"",'Ark1'!U2057)</f>
        <v>15.779562043795577</v>
      </c>
      <c r="O597" s="351"/>
      <c r="P597" s="391">
        <f>+'Ark1'!AJ2057</f>
        <v>959</v>
      </c>
      <c r="Q597" s="391"/>
      <c r="R597" s="272">
        <f>+IF(P597=0,"",'Ark1'!AK2057)</f>
        <v>97.410114702815392</v>
      </c>
      <c r="S597" s="354"/>
      <c r="T597" s="272">
        <f>+IF(P597=0,"",'Ark1'!AL2057)</f>
        <v>16.667047946552913</v>
      </c>
      <c r="U597" s="351"/>
      <c r="V597" s="242">
        <f>+IF(I597=0,"",'Ark1'!T2057)</f>
        <v>5.8102189781021876</v>
      </c>
      <c r="W597" s="243">
        <f>+IF(I597=0,"",'Ark1'!W2057)</f>
        <v>4.4838373305526575</v>
      </c>
      <c r="X597" s="243">
        <f>+IF(I597=0,"",'Ark1'!X2057)</f>
        <v>29.822732012513036</v>
      </c>
      <c r="Y597" s="243">
        <f>+IF(I597=0,"",'Ark1'!Y2057)</f>
        <v>11.78310740354536</v>
      </c>
      <c r="Z597" s="243">
        <f>+IF(I597=0,"",'Ark1'!Z2057)</f>
        <v>0</v>
      </c>
      <c r="AA597" s="241">
        <f>+IF(I597=0,"",'Ark1'!AA2057)</f>
        <v>4.7883221057250314</v>
      </c>
      <c r="AB597" s="242">
        <f>+IF(I597=0,"",'Ark1'!AC2057)</f>
        <v>1.5658836182010363</v>
      </c>
      <c r="AC597" s="243">
        <f>+IF(I597=0,"",'Ark1'!AE2057)</f>
        <v>-3.3894497839617355</v>
      </c>
      <c r="AD597" s="241">
        <f t="shared" si="42"/>
        <v>2.6299270072992629</v>
      </c>
      <c r="AE597" s="241">
        <f t="shared" si="43"/>
        <v>10.538461538461538</v>
      </c>
      <c r="AF597" s="323"/>
    </row>
    <row r="598" spans="1:60" ht="15" customHeight="1">
      <c r="A598" s="323"/>
      <c r="B598" s="323"/>
      <c r="C598" s="323"/>
      <c r="D598" s="323"/>
      <c r="E598" s="323"/>
      <c r="F598" s="323"/>
      <c r="G598" s="323"/>
      <c r="H598" s="323"/>
      <c r="I598" s="377"/>
      <c r="J598" s="351"/>
      <c r="K598" s="351"/>
      <c r="L598" s="351"/>
      <c r="M598" s="351"/>
      <c r="N598" s="323"/>
      <c r="O598" s="323"/>
      <c r="P598" s="377"/>
      <c r="Q598" s="377"/>
      <c r="R598" s="354"/>
      <c r="S598" s="354"/>
      <c r="T598" s="354"/>
      <c r="U598" s="323"/>
      <c r="V598" s="323"/>
      <c r="W598" s="352"/>
      <c r="X598" s="352"/>
      <c r="Y598" s="352"/>
      <c r="Z598" s="352"/>
      <c r="AA598" s="352"/>
      <c r="AB598" s="323"/>
      <c r="AC598" s="352"/>
      <c r="AD598" s="353"/>
      <c r="AE598" s="354"/>
      <c r="AF598" s="323"/>
      <c r="AG598" s="224"/>
      <c r="AI598" s="30"/>
      <c r="AJ598" s="28"/>
      <c r="AK598" s="225"/>
      <c r="AL598" s="29"/>
      <c r="AP598" s="29"/>
      <c r="BH598" s="236"/>
    </row>
    <row r="599" spans="1:60" ht="19.8">
      <c r="A599" s="323"/>
      <c r="B599" s="323" t="s">
        <v>659</v>
      </c>
      <c r="C599" s="323"/>
      <c r="D599" s="266" t="str">
        <f>+D601</f>
        <v>R-</v>
      </c>
      <c r="E599" s="323"/>
      <c r="F599" s="323"/>
      <c r="G599" s="323"/>
      <c r="H599" s="323"/>
      <c r="I599" s="363">
        <f>SUM(I601:I623)</f>
        <v>161991</v>
      </c>
      <c r="J599" s="355"/>
      <c r="K599" s="355"/>
      <c r="L599" s="355"/>
      <c r="M599" s="355"/>
      <c r="N599" s="269" t="e">
        <f>+Klasse!M261</f>
        <v>#REF!</v>
      </c>
      <c r="O599" s="323"/>
      <c r="P599" s="529"/>
      <c r="Q599" s="529"/>
      <c r="R599" s="354"/>
      <c r="S599" s="354"/>
      <c r="T599" s="354"/>
      <c r="U599" s="323"/>
      <c r="V599" s="356"/>
      <c r="W599" s="352"/>
      <c r="X599" s="352"/>
      <c r="Y599" s="352"/>
      <c r="Z599" s="352"/>
      <c r="AA599" s="352"/>
      <c r="AB599" s="323"/>
      <c r="AC599" s="352"/>
      <c r="AD599" s="352"/>
      <c r="AE599" s="352"/>
      <c r="AF599" s="323"/>
      <c r="AG599" s="224"/>
      <c r="AI599" s="30"/>
      <c r="AJ599" s="28"/>
      <c r="AK599" s="225"/>
      <c r="AL599" s="29"/>
      <c r="AP599" s="29"/>
      <c r="BH599" s="236"/>
    </row>
    <row r="600" spans="1:60" ht="15" customHeight="1">
      <c r="A600" s="662"/>
      <c r="B600" s="662"/>
      <c r="C600" s="663"/>
      <c r="D600" s="662"/>
      <c r="E600" s="662"/>
      <c r="F600" s="662"/>
      <c r="G600" s="323"/>
      <c r="H600" s="357"/>
      <c r="I600" s="377"/>
      <c r="J600" s="351"/>
      <c r="K600" s="351"/>
      <c r="L600" s="351"/>
      <c r="M600" s="351"/>
      <c r="N600" s="351"/>
      <c r="O600" s="323"/>
      <c r="P600" s="377"/>
      <c r="Q600" s="377"/>
      <c r="R600" s="354"/>
      <c r="S600" s="354"/>
      <c r="T600" s="354"/>
      <c r="U600" s="323"/>
      <c r="V600" s="357"/>
      <c r="W600" s="352"/>
      <c r="X600" s="352"/>
      <c r="Y600" s="352"/>
      <c r="Z600" s="352"/>
      <c r="AA600" s="353"/>
      <c r="AB600" s="323"/>
      <c r="AC600" s="353"/>
      <c r="AD600" s="353"/>
      <c r="AE600" s="354"/>
      <c r="AF600" s="323"/>
      <c r="AG600" s="224"/>
      <c r="AI600" s="30"/>
      <c r="AJ600" s="28"/>
      <c r="AK600" s="225"/>
      <c r="AL600" s="29"/>
      <c r="AP600" s="29"/>
      <c r="BH600" s="236"/>
    </row>
    <row r="601" spans="1:60">
      <c r="A601" s="323"/>
      <c r="B601" s="323">
        <f>+'Ark1'!C2058</f>
        <v>2023</v>
      </c>
      <c r="C601" s="240">
        <f>+'Ark1'!L2058</f>
        <v>7</v>
      </c>
      <c r="D601" s="240" t="str">
        <f>VLOOKUP(C601,Klasse!$C$10:$D$26,2)</f>
        <v>R-</v>
      </c>
      <c r="E601" s="240">
        <f>+'Ark1'!H2058</f>
        <v>1</v>
      </c>
      <c r="F601" s="240">
        <f>+'Ark1'!J2058</f>
        <v>103</v>
      </c>
      <c r="G601" s="240" t="str">
        <f>VLOOKUP(F601,Slakteri!$C$9:$D$36,2)</f>
        <v>Rudshøgda</v>
      </c>
      <c r="H601" s="240">
        <f>+IF(I601=0,"",'Ark1'!Q2058)</f>
        <v>584</v>
      </c>
      <c r="I601" s="376">
        <f>+'Ark1'!R2058</f>
        <v>5414</v>
      </c>
      <c r="J601" s="241">
        <f>+IF(I601=0,"",'Ark1'!AG2058)</f>
        <v>12.954322494197596</v>
      </c>
      <c r="K601" s="241"/>
      <c r="L601" s="241">
        <f>+IF(I601=0,"",'Ark1'!AH2058)</f>
        <v>11.435675087952916</v>
      </c>
      <c r="M601" s="241"/>
      <c r="N601" s="33">
        <f>+IF(I601=0,"",'Ark1'!U2058)</f>
        <v>18.508995197635794</v>
      </c>
      <c r="O601" s="351"/>
      <c r="P601" s="391">
        <f>+'Ark1'!AJ2058</f>
        <v>0</v>
      </c>
      <c r="Q601" s="391"/>
      <c r="R601" s="272" t="str">
        <f>+IF(P601=0,"",'Ark1'!AK2058)</f>
        <v/>
      </c>
      <c r="S601" s="354"/>
      <c r="T601" s="272" t="str">
        <f>+IF(P601=0,"",'Ark1'!AL2058)</f>
        <v/>
      </c>
      <c r="U601" s="351"/>
      <c r="V601" s="242">
        <f>+IF(I601=0,"",'Ark1'!T2058)</f>
        <v>5.8812338381972653</v>
      </c>
      <c r="W601" s="243">
        <f>+IF(I601=0,"",'Ark1'!W2058)</f>
        <v>2.2164758034724783</v>
      </c>
      <c r="X601" s="243">
        <f>+IF(I601=0,"",'Ark1'!X2058)</f>
        <v>67.306981898780947</v>
      </c>
      <c r="Y601" s="243">
        <f>+IF(I601=0,"",'Ark1'!Y2058)</f>
        <v>13.889915035094202</v>
      </c>
      <c r="Z601" s="243">
        <f>+IF(I601=0,"",'Ark1'!Z2058)</f>
        <v>7.3882526782415983E-2</v>
      </c>
      <c r="AA601" s="241">
        <f>+IF(I601=0,"",'Ark1'!AA2058)</f>
        <v>5.1158675186151745</v>
      </c>
      <c r="AB601" s="242">
        <f>+IF(I601=0,"",'Ark1'!AC2058)</f>
        <v>1.6337451653275183</v>
      </c>
      <c r="AC601" s="243">
        <f>+IF(I601=0,"",'Ark1'!AE2058)</f>
        <v>28.308259412519824</v>
      </c>
      <c r="AD601" s="241">
        <f t="shared" ref="AD601:AD624" si="44">IF(I601=0,"",N601/C601)</f>
        <v>2.6441421710908277</v>
      </c>
      <c r="AE601" s="241">
        <f t="shared" ref="AE601:AE624" si="45">IF(I601=0,"",I601/H601)</f>
        <v>9.2705479452054789</v>
      </c>
      <c r="AF601" s="323"/>
    </row>
    <row r="602" spans="1:60">
      <c r="A602" s="323"/>
      <c r="B602" s="323">
        <f>+'Ark1'!C2059</f>
        <v>2023</v>
      </c>
      <c r="C602" s="240">
        <f>+'Ark1'!L2059</f>
        <v>7</v>
      </c>
      <c r="D602" s="240" t="str">
        <f>VLOOKUP(C602,Klasse!$C$10:$D$26,2)</f>
        <v>R-</v>
      </c>
      <c r="E602" s="240">
        <f>+'Ark1'!H2059</f>
        <v>2</v>
      </c>
      <c r="F602" s="240">
        <f>+'Ark1'!J2059</f>
        <v>106</v>
      </c>
      <c r="G602" s="240" t="str">
        <f>VLOOKUP(F602,Slakteri!$C$9:$D$36,2)</f>
        <v>Furuseth</v>
      </c>
      <c r="H602" s="240">
        <f>+IF(I602=0,"",'Ark1'!Q2059)</f>
        <v>379</v>
      </c>
      <c r="I602" s="376">
        <f>+'Ark1'!R2059</f>
        <v>5858</v>
      </c>
      <c r="J602" s="241">
        <f>+IF(I602=0,"",'Ark1'!AG2059)</f>
        <v>14.608843113294599</v>
      </c>
      <c r="K602" s="241"/>
      <c r="L602" s="241">
        <f>+IF(I602=0,"",'Ark1'!AH2059)</f>
        <v>13.521445301748336</v>
      </c>
      <c r="M602" s="241"/>
      <c r="N602" s="33">
        <f>+IF(I602=0,"",'Ark1'!U2059)</f>
        <v>19.329907818367989</v>
      </c>
      <c r="O602" s="351"/>
      <c r="P602" s="391">
        <f>+'Ark1'!AJ2059</f>
        <v>1494</v>
      </c>
      <c r="Q602" s="391"/>
      <c r="R602" s="272">
        <f>+IF(P602=0,"",'Ark1'!AK2059)</f>
        <v>100.43219544846056</v>
      </c>
      <c r="S602" s="354"/>
      <c r="T602" s="272">
        <f>+IF(P602=0,"",'Ark1'!AL2059)</f>
        <v>18.909263069401607</v>
      </c>
      <c r="U602" s="351"/>
      <c r="V602" s="242">
        <f>+IF(I602=0,"",'Ark1'!T2059)</f>
        <v>6.0099009900990099</v>
      </c>
      <c r="W602" s="243">
        <f>+IF(I602=0,"",'Ark1'!W2059)</f>
        <v>5.3943325367019455</v>
      </c>
      <c r="X602" s="243">
        <f>+IF(I602=0,"",'Ark1'!X2059)</f>
        <v>80.744281324684195</v>
      </c>
      <c r="Y602" s="243">
        <f>+IF(I602=0,"",'Ark1'!Y2059)</f>
        <v>15.38067599863434</v>
      </c>
      <c r="Z602" s="243">
        <f>+IF(I602=0,"",'Ark1'!Z2059)</f>
        <v>0.18777739842949809</v>
      </c>
      <c r="AA602" s="241">
        <f>+IF(I602=0,"",'Ark1'!AA2059)</f>
        <v>5.2107427727868414</v>
      </c>
      <c r="AB602" s="242">
        <f>+IF(I602=0,"",'Ark1'!AC2059)</f>
        <v>1.5614982684476524</v>
      </c>
      <c r="AC602" s="243">
        <f>+IF(I602=0,"",'Ark1'!AE2059)</f>
        <v>25.916550612755803</v>
      </c>
      <c r="AD602" s="241">
        <f t="shared" si="44"/>
        <v>2.7614154026239985</v>
      </c>
      <c r="AE602" s="241">
        <f t="shared" si="45"/>
        <v>15.45646437994723</v>
      </c>
      <c r="AF602" s="323"/>
    </row>
    <row r="603" spans="1:60">
      <c r="A603" s="323"/>
      <c r="B603" s="323">
        <f>+'Ark1'!C2060</f>
        <v>2023</v>
      </c>
      <c r="C603" s="240">
        <f>+'Ark1'!L2060</f>
        <v>7</v>
      </c>
      <c r="D603" s="240" t="str">
        <f>VLOOKUP(C603,Klasse!$C$10:$D$26,2)</f>
        <v>R-</v>
      </c>
      <c r="E603" s="240">
        <f>+'Ark1'!H2060</f>
        <v>1</v>
      </c>
      <c r="F603" s="240">
        <f>+'Ark1'!J2060</f>
        <v>110</v>
      </c>
      <c r="G603" s="240" t="str">
        <f>VLOOKUP(F603,Slakteri!$C$9:$D$36,2)</f>
        <v>Gol</v>
      </c>
      <c r="H603" s="240">
        <f>+IF(I603=0,"",'Ark1'!Q2060)</f>
        <v>1334</v>
      </c>
      <c r="I603" s="376">
        <f>+'Ark1'!R2060</f>
        <v>14786</v>
      </c>
      <c r="J603" s="241">
        <f>+IF(I603=0,"",'Ark1'!AG2060)</f>
        <v>13.125377268046721</v>
      </c>
      <c r="K603" s="241"/>
      <c r="L603" s="241">
        <f>+IF(I603=0,"",'Ark1'!AH2060)</f>
        <v>11.984855471688956</v>
      </c>
      <c r="M603" s="241"/>
      <c r="N603" s="33">
        <f>+IF(I603=0,"",'Ark1'!U2060)</f>
        <v>19.203428919247937</v>
      </c>
      <c r="O603" s="351"/>
      <c r="P603" s="391">
        <f>+'Ark1'!AJ2060</f>
        <v>13548</v>
      </c>
      <c r="Q603" s="391"/>
      <c r="R603" s="272">
        <f>+IF(P603=0,"",'Ark1'!AK2060)</f>
        <v>99.122556834957507</v>
      </c>
      <c r="S603" s="354"/>
      <c r="T603" s="272">
        <f>+IF(P603=0,"",'Ark1'!AL2060)</f>
        <v>18.977819718292764</v>
      </c>
      <c r="U603" s="351"/>
      <c r="V603" s="242">
        <f>+IF(I603=0,"",'Ark1'!T2060)</f>
        <v>6.0098742053293677</v>
      </c>
      <c r="W603" s="243">
        <f>+IF(I603=0,"",'Ark1'!W2060)</f>
        <v>4.740971188962531</v>
      </c>
      <c r="X603" s="243">
        <f>+IF(I603=0,"",'Ark1'!X2060)</f>
        <v>69.322331935614756</v>
      </c>
      <c r="Y603" s="243">
        <f>+IF(I603=0,"",'Ark1'!Y2060)</f>
        <v>17.618017043148921</v>
      </c>
      <c r="Z603" s="243">
        <f>+IF(I603=0,"",'Ark1'!Z2060)</f>
        <v>0.6492628161774654</v>
      </c>
      <c r="AA603" s="241">
        <f>+IF(I603=0,"",'Ark1'!AA2060)</f>
        <v>5.9796214648671722</v>
      </c>
      <c r="AB603" s="242">
        <f>+IF(I603=0,"",'Ark1'!AC2060)</f>
        <v>1.6846342586107093</v>
      </c>
      <c r="AC603" s="243">
        <f>+IF(I603=0,"",'Ark1'!AE2060)</f>
        <v>16.024085678476879</v>
      </c>
      <c r="AD603" s="241">
        <f t="shared" si="44"/>
        <v>2.7433469884639909</v>
      </c>
      <c r="AE603" s="241">
        <f t="shared" si="45"/>
        <v>11.083958020989506</v>
      </c>
      <c r="AF603" s="323"/>
    </row>
    <row r="604" spans="1:60">
      <c r="A604" s="323"/>
      <c r="B604" s="323">
        <f>+'Ark1'!C2061</f>
        <v>2023</v>
      </c>
      <c r="C604" s="240">
        <f>+'Ark1'!L2061</f>
        <v>7</v>
      </c>
      <c r="D604" s="240" t="str">
        <f>VLOOKUP(C604,Klasse!$C$10:$D$26,2)</f>
        <v>R-</v>
      </c>
      <c r="E604" s="240">
        <f>+'Ark1'!H2061</f>
        <v>1</v>
      </c>
      <c r="F604" s="240">
        <f>+'Ark1'!J2061</f>
        <v>111</v>
      </c>
      <c r="G604" s="240" t="str">
        <f>VLOOKUP(F604,Slakteri!$C$9:$D$36,2)</f>
        <v>Forus</v>
      </c>
      <c r="H604" s="240">
        <f>+IF(I604=0,"",'Ark1'!Q2061)</f>
        <v>1180</v>
      </c>
      <c r="I604" s="376">
        <f>+'Ark1'!R2061</f>
        <v>18506</v>
      </c>
      <c r="J604" s="241">
        <f>+IF(I604=0,"",'Ark1'!AG2061)</f>
        <v>15.179303782932516</v>
      </c>
      <c r="K604" s="241"/>
      <c r="L604" s="241">
        <f>+IF(I604=0,"",'Ark1'!AH2061)</f>
        <v>13.312579176192685</v>
      </c>
      <c r="M604" s="241"/>
      <c r="N604" s="33">
        <f>+IF(I604=0,"",'Ark1'!U2061)</f>
        <v>18.615092402464164</v>
      </c>
      <c r="O604" s="351"/>
      <c r="P604" s="391">
        <f>+'Ark1'!AJ2061</f>
        <v>16689</v>
      </c>
      <c r="Q604" s="391"/>
      <c r="R604" s="272">
        <f>+IF(P604=0,"",'Ark1'!AK2061)</f>
        <v>99.025663610761612</v>
      </c>
      <c r="S604" s="354"/>
      <c r="T604" s="272">
        <f>+IF(P604=0,"",'Ark1'!AL2061)</f>
        <v>18.584957989827029</v>
      </c>
      <c r="U604" s="351"/>
      <c r="V604" s="242">
        <f>+IF(I604=0,"",'Ark1'!T2061)</f>
        <v>5.6072625094563913</v>
      </c>
      <c r="W604" s="243">
        <f>+IF(I604=0,"",'Ark1'!W2061)</f>
        <v>2.4910839727655887</v>
      </c>
      <c r="X604" s="243">
        <f>+IF(I604=0,"",'Ark1'!X2061)</f>
        <v>70.533880903490768</v>
      </c>
      <c r="Y604" s="243">
        <f>+IF(I604=0,"",'Ark1'!Y2061)</f>
        <v>13.833351345509564</v>
      </c>
      <c r="Z604" s="243">
        <f>+IF(I604=0,"",'Ark1'!Z2061)</f>
        <v>0.26477899059764398</v>
      </c>
      <c r="AA604" s="241">
        <f>+IF(I604=0,"",'Ark1'!AA2061)</f>
        <v>5.2233934897628611</v>
      </c>
      <c r="AB604" s="242">
        <f>+IF(I604=0,"",'Ark1'!AC2061)</f>
        <v>1.6211076623368121</v>
      </c>
      <c r="AC604" s="243">
        <f>+IF(I604=0,"",'Ark1'!AE2061)</f>
        <v>23.98384501738834</v>
      </c>
      <c r="AD604" s="241">
        <f t="shared" si="44"/>
        <v>2.6592989146377377</v>
      </c>
      <c r="AE604" s="241">
        <f t="shared" si="45"/>
        <v>15.683050847457627</v>
      </c>
      <c r="AF604" s="323"/>
    </row>
    <row r="605" spans="1:60">
      <c r="A605" s="323"/>
      <c r="B605" s="323">
        <f>+'Ark1'!C2062</f>
        <v>2023</v>
      </c>
      <c r="C605" s="240">
        <f>+'Ark1'!L2062</f>
        <v>7</v>
      </c>
      <c r="D605" s="240" t="str">
        <f>VLOOKUP(C605,Klasse!$C$10:$D$26,2)</f>
        <v>R-</v>
      </c>
      <c r="E605" s="240">
        <f>+'Ark1'!H2062</f>
        <v>1</v>
      </c>
      <c r="F605" s="240">
        <f>+'Ark1'!J2062</f>
        <v>116</v>
      </c>
      <c r="G605" s="240" t="str">
        <f>VLOOKUP(F605,Slakteri!$C$9:$D$36,2)</f>
        <v>Sandeid</v>
      </c>
      <c r="H605" s="240">
        <f>+IF(I605=0,"",'Ark1'!Q2062)</f>
        <v>1240</v>
      </c>
      <c r="I605" s="376">
        <f>+'Ark1'!R2062</f>
        <v>14793</v>
      </c>
      <c r="J605" s="241">
        <f>+IF(I605=0,"",'Ark1'!AG2062)</f>
        <v>17.535354014295706</v>
      </c>
      <c r="K605" s="241"/>
      <c r="L605" s="241">
        <f>+IF(I605=0,"",'Ark1'!AH2062)</f>
        <v>15.58666647390398</v>
      </c>
      <c r="M605" s="241"/>
      <c r="N605" s="33">
        <f>+IF(I605=0,"",'Ark1'!U2062)</f>
        <v>17.564253363077157</v>
      </c>
      <c r="O605" s="351"/>
      <c r="P605" s="391">
        <f>+'Ark1'!AJ2062</f>
        <v>0</v>
      </c>
      <c r="Q605" s="391"/>
      <c r="R605" s="272" t="str">
        <f>+IF(P605=0,"",'Ark1'!AK2062)</f>
        <v/>
      </c>
      <c r="S605" s="354"/>
      <c r="T605" s="272" t="str">
        <f>+IF(P605=0,"",'Ark1'!AL2062)</f>
        <v/>
      </c>
      <c r="U605" s="351"/>
      <c r="V605" s="242">
        <f>+IF(I605=0,"",'Ark1'!T2062)</f>
        <v>5.6714662340296087</v>
      </c>
      <c r="W605" s="243">
        <f>+IF(I605=0,"",'Ark1'!W2062)</f>
        <v>1.6426688298519572</v>
      </c>
      <c r="X605" s="243">
        <f>+IF(I605=0,"",'Ark1'!X2062)</f>
        <v>54.106672074629891</v>
      </c>
      <c r="Y605" s="243">
        <f>+IF(I605=0,"",'Ark1'!Y2062)</f>
        <v>12.424795511390522</v>
      </c>
      <c r="Z605" s="243">
        <f>+IF(I605=0,"",'Ark1'!Z2062)</f>
        <v>0.22307848306631517</v>
      </c>
      <c r="AA605" s="241">
        <f>+IF(I605=0,"",'Ark1'!AA2062)</f>
        <v>5.3512790242317685</v>
      </c>
      <c r="AB605" s="242">
        <f>+IF(I605=0,"",'Ark1'!AC2062)</f>
        <v>1.5550756851332097</v>
      </c>
      <c r="AC605" s="243">
        <f>+IF(I605=0,"",'Ark1'!AE2062)</f>
        <v>12.965233069967544</v>
      </c>
      <c r="AD605" s="241">
        <f t="shared" si="44"/>
        <v>2.5091790518681654</v>
      </c>
      <c r="AE605" s="241">
        <f t="shared" si="45"/>
        <v>11.929838709677419</v>
      </c>
      <c r="AF605" s="323"/>
    </row>
    <row r="606" spans="1:60">
      <c r="A606" s="323"/>
      <c r="B606" s="323">
        <f>+'Ark1'!C2063</f>
        <v>2023</v>
      </c>
      <c r="C606" s="240">
        <f>+'Ark1'!L2063</f>
        <v>7</v>
      </c>
      <c r="D606" s="240" t="str">
        <f>VLOOKUP(C606,Klasse!$C$10:$D$26,2)</f>
        <v>R-</v>
      </c>
      <c r="E606" s="240">
        <f>+'Ark1'!H2063</f>
        <v>2</v>
      </c>
      <c r="F606" s="240">
        <f>+'Ark1'!J2063</f>
        <v>117</v>
      </c>
      <c r="G606" s="240" t="str">
        <f>VLOOKUP(F606,Slakteri!$C$9:$D$36,2)</f>
        <v>Jæren</v>
      </c>
      <c r="H606" s="240">
        <f>+IF(I606=0,"",'Ark1'!Q2063)</f>
        <v>646</v>
      </c>
      <c r="I606" s="376">
        <f>+'Ark1'!R2063</f>
        <v>12438</v>
      </c>
      <c r="J606" s="241">
        <f>+IF(I606=0,"",'Ark1'!AG2063)</f>
        <v>20.661816007176316</v>
      </c>
      <c r="K606" s="241"/>
      <c r="L606" s="241">
        <f>+IF(I606=0,"",'Ark1'!AH2063)</f>
        <v>18.402095205577965</v>
      </c>
      <c r="M606" s="241"/>
      <c r="N606" s="33">
        <f>+IF(I606=0,"",'Ark1'!U2063)</f>
        <v>18.104269175108605</v>
      </c>
      <c r="O606" s="351"/>
      <c r="P606" s="391">
        <f>+'Ark1'!AJ2063</f>
        <v>12438</v>
      </c>
      <c r="Q606" s="391"/>
      <c r="R606" s="272">
        <f>+IF(P606=0,"",'Ark1'!AK2063)</f>
        <v>99.086525164817573</v>
      </c>
      <c r="S606" s="354"/>
      <c r="T606" s="272">
        <f>+IF(P606=0,"",'Ark1'!AL2063)</f>
        <v>18.274543124832856</v>
      </c>
      <c r="U606" s="351"/>
      <c r="V606" s="242">
        <f>+IF(I606=0,"",'Ark1'!T2063)</f>
        <v>6.2270461488985358</v>
      </c>
      <c r="W606" s="243">
        <f>+IF(I606=0,"",'Ark1'!W2063)</f>
        <v>5.611834700112559</v>
      </c>
      <c r="X606" s="243">
        <f>+IF(I606=0,"",'Ark1'!X2063)</f>
        <v>66.594307766521965</v>
      </c>
      <c r="Y606" s="243">
        <f>+IF(I606=0,"",'Ark1'!Y2063)</f>
        <v>10.492040520984084</v>
      </c>
      <c r="Z606" s="243">
        <f>+IF(I606=0,"",'Ark1'!Z2063)</f>
        <v>0.26531596719729861</v>
      </c>
      <c r="AA606" s="241">
        <f>+IF(I606=0,"",'Ark1'!AA2063)</f>
        <v>4.8251403796958323</v>
      </c>
      <c r="AB606" s="242">
        <f>+IF(I606=0,"",'Ark1'!AC2063)</f>
        <v>1.5127910883365596</v>
      </c>
      <c r="AC606" s="243">
        <f>+IF(I606=0,"",'Ark1'!AE2063)</f>
        <v>18.239220931072559</v>
      </c>
      <c r="AD606" s="241">
        <f t="shared" si="44"/>
        <v>2.5863241678726578</v>
      </c>
      <c r="AE606" s="241">
        <f t="shared" si="45"/>
        <v>19.253869969040249</v>
      </c>
      <c r="AF606" s="323"/>
    </row>
    <row r="607" spans="1:60">
      <c r="A607" s="323"/>
      <c r="B607" s="323">
        <f>+'Ark1'!C2064</f>
        <v>2023</v>
      </c>
      <c r="C607" s="240">
        <f>+'Ark1'!L2064</f>
        <v>7</v>
      </c>
      <c r="D607" s="240" t="str">
        <f>VLOOKUP(C607,Klasse!$C$10:$D$26,2)</f>
        <v>R-</v>
      </c>
      <c r="E607" s="240">
        <f>+'Ark1'!H2064</f>
        <v>1</v>
      </c>
      <c r="F607" s="240">
        <f>+'Ark1'!J2064</f>
        <v>134</v>
      </c>
      <c r="G607" s="240" t="str">
        <f>VLOOKUP(F607,Slakteri!$C$9:$D$36,2)</f>
        <v>Førde</v>
      </c>
      <c r="H607" s="240">
        <f>+IF(I607=0,"",'Ark1'!Q2064)</f>
        <v>1636</v>
      </c>
      <c r="I607" s="376">
        <f>+'Ark1'!R2064</f>
        <v>16078</v>
      </c>
      <c r="J607" s="241">
        <f>+IF(I607=0,"",'Ark1'!AG2064)</f>
        <v>15.069122264398516</v>
      </c>
      <c r="K607" s="241"/>
      <c r="L607" s="241">
        <f>+IF(I607=0,"",'Ark1'!AH2064)</f>
        <v>14.275587111233181</v>
      </c>
      <c r="M607" s="241"/>
      <c r="N607" s="33">
        <f>+IF(I607=0,"",'Ark1'!U2064)</f>
        <v>18.878840651822411</v>
      </c>
      <c r="O607" s="351"/>
      <c r="P607" s="391">
        <f>+'Ark1'!AJ2064</f>
        <v>124</v>
      </c>
      <c r="Q607" s="391"/>
      <c r="R607" s="272">
        <f>+IF(P607=0,"",'Ark1'!AK2064)</f>
        <v>95.993548387096794</v>
      </c>
      <c r="S607" s="354"/>
      <c r="T607" s="272">
        <f>+IF(P607=0,"",'Ark1'!AL2064)</f>
        <v>18.239034263692346</v>
      </c>
      <c r="U607" s="351"/>
      <c r="V607" s="242">
        <f>+IF(I607=0,"",'Ark1'!T2064)</f>
        <v>5.6157482273914683</v>
      </c>
      <c r="W607" s="243">
        <f>+IF(I607=0,"",'Ark1'!W2064)</f>
        <v>3.974374922254011</v>
      </c>
      <c r="X607" s="243">
        <f>+IF(I607=0,"",'Ark1'!X2064)</f>
        <v>68.223659659161584</v>
      </c>
      <c r="Y607" s="243">
        <f>+IF(I607=0,"",'Ark1'!Y2064)</f>
        <v>16.189824605050379</v>
      </c>
      <c r="Z607" s="243">
        <f>+IF(I607=0,"",'Ark1'!Z2064)</f>
        <v>0.45403657171289968</v>
      </c>
      <c r="AA607" s="241">
        <f>+IF(I607=0,"",'Ark1'!AA2064)</f>
        <v>5.673695651023908</v>
      </c>
      <c r="AB607" s="242">
        <f>+IF(I607=0,"",'Ark1'!AC2064)</f>
        <v>1.6878220170947398</v>
      </c>
      <c r="AC607" s="243">
        <f>+IF(I607=0,"",'Ark1'!AE2064)</f>
        <v>23.874743543467961</v>
      </c>
      <c r="AD607" s="241">
        <f t="shared" si="44"/>
        <v>2.69697723597463</v>
      </c>
      <c r="AE607" s="241">
        <f t="shared" si="45"/>
        <v>9.8276283618581903</v>
      </c>
      <c r="AF607" s="323"/>
    </row>
    <row r="608" spans="1:60">
      <c r="A608" s="323"/>
      <c r="B608" s="323">
        <f>+'Ark1'!C2065</f>
        <v>2023</v>
      </c>
      <c r="C608" s="240">
        <f>+'Ark1'!L2065</f>
        <v>7</v>
      </c>
      <c r="D608" s="240" t="str">
        <f>VLOOKUP(C608,Klasse!$C$10:$D$26,2)</f>
        <v>R-</v>
      </c>
      <c r="E608" s="240">
        <f>+'Ark1'!H2065</f>
        <v>2</v>
      </c>
      <c r="F608" s="240">
        <f>+'Ark1'!J2065</f>
        <v>141</v>
      </c>
      <c r="G608" s="240" t="str">
        <f>VLOOKUP(F608,Slakteri!$C$9:$D$36,2)</f>
        <v>Ølen</v>
      </c>
      <c r="H608" s="240">
        <f>+IF(I608=0,"",'Ark1'!Q2065)</f>
        <v>1623</v>
      </c>
      <c r="I608" s="376">
        <f>+'Ark1'!R2065</f>
        <v>23193</v>
      </c>
      <c r="J608" s="241">
        <f>+IF(I608=0,"",'Ark1'!AG2065)</f>
        <v>21.145868473117499</v>
      </c>
      <c r="K608" s="241"/>
      <c r="L608" s="241">
        <f>+IF(I608=0,"",'Ark1'!AH2065)</f>
        <v>20.076578569748683</v>
      </c>
      <c r="M608" s="241"/>
      <c r="N608" s="33">
        <f>+IF(I608=0,"",'Ark1'!U2065)</f>
        <v>17.698628896650021</v>
      </c>
      <c r="O608" s="351"/>
      <c r="P608" s="391">
        <f>+'Ark1'!AJ2065</f>
        <v>0</v>
      </c>
      <c r="Q608" s="391"/>
      <c r="R608" s="272" t="str">
        <f>+IF(P608=0,"",'Ark1'!AK2065)</f>
        <v/>
      </c>
      <c r="S608" s="354"/>
      <c r="T608" s="272" t="str">
        <f>+IF(P608=0,"",'Ark1'!AL2065)</f>
        <v/>
      </c>
      <c r="U608" s="351"/>
      <c r="V608" s="242">
        <f>+IF(I608=0,"",'Ark1'!T2065)</f>
        <v>6.3168197300909759</v>
      </c>
      <c r="W608" s="243">
        <f>+IF(I608=0,"",'Ark1'!W2065)</f>
        <v>2.6947785969904703</v>
      </c>
      <c r="X608" s="243">
        <f>+IF(I608=0,"",'Ark1'!X2065)</f>
        <v>58.224464278014928</v>
      </c>
      <c r="Y608" s="243">
        <f>+IF(I608=0,"",'Ark1'!Y2065)</f>
        <v>11.231837192256284</v>
      </c>
      <c r="Z608" s="243">
        <f>+IF(I608=0,"",'Ark1'!Z2065)</f>
        <v>0.32337343163885646</v>
      </c>
      <c r="AA608" s="241">
        <f>+IF(I608=0,"",'Ark1'!AA2065)</f>
        <v>5.2306505262875698</v>
      </c>
      <c r="AB608" s="242">
        <f>+IF(I608=0,"",'Ark1'!AC2065)</f>
        <v>1.3393347123825492</v>
      </c>
      <c r="AC608" s="243">
        <f>+IF(I608=0,"",'Ark1'!AE2065)</f>
        <v>24.919560969585312</v>
      </c>
      <c r="AD608" s="241">
        <f t="shared" si="44"/>
        <v>2.5283755566642889</v>
      </c>
      <c r="AE608" s="241">
        <f t="shared" si="45"/>
        <v>14.290203327171904</v>
      </c>
      <c r="AF608" s="323"/>
    </row>
    <row r="609" spans="1:32">
      <c r="A609" s="323"/>
      <c r="B609" s="323">
        <f>+'Ark1'!C2066</f>
        <v>2023</v>
      </c>
      <c r="C609" s="240">
        <f>+'Ark1'!L2066</f>
        <v>7</v>
      </c>
      <c r="D609" s="240" t="str">
        <f>VLOOKUP(C609,Klasse!$C$10:$D$26,2)</f>
        <v>R-</v>
      </c>
      <c r="E609" s="240">
        <f>+'Ark1'!H2066</f>
        <v>2</v>
      </c>
      <c r="F609" s="240">
        <f>+'Ark1'!J2066</f>
        <v>143</v>
      </c>
      <c r="G609" s="240" t="str">
        <f>VLOOKUP(F609,Slakteri!$C$9:$D$36,2)</f>
        <v>Nordfjord</v>
      </c>
      <c r="H609" s="240">
        <f>+IF(I609=0,"",'Ark1'!Q2066)</f>
        <v>256</v>
      </c>
      <c r="I609" s="376">
        <f>+'Ark1'!R2066</f>
        <v>3916</v>
      </c>
      <c r="J609" s="241">
        <f>+IF(I609=0,"",'Ark1'!AG2066)</f>
        <v>15.912877402576294</v>
      </c>
      <c r="K609" s="241"/>
      <c r="L609" s="241">
        <f>+IF(I609=0,"",'Ark1'!AH2066)</f>
        <v>14.645247735813596</v>
      </c>
      <c r="M609" s="241"/>
      <c r="N609" s="33">
        <f>+IF(I609=0,"",'Ark1'!U2066)</f>
        <v>19.256281920326838</v>
      </c>
      <c r="O609" s="351"/>
      <c r="P609" s="391">
        <f>+'Ark1'!AJ2066</f>
        <v>0</v>
      </c>
      <c r="Q609" s="391"/>
      <c r="R609" s="272" t="str">
        <f>+IF(P609=0,"",'Ark1'!AK2066)</f>
        <v/>
      </c>
      <c r="S609" s="354"/>
      <c r="T609" s="272" t="str">
        <f>+IF(P609=0,"",'Ark1'!AL2066)</f>
        <v/>
      </c>
      <c r="U609" s="351"/>
      <c r="V609" s="242">
        <f>+IF(I609=0,"",'Ark1'!T2066)</f>
        <v>5.7303370786516865</v>
      </c>
      <c r="W609" s="243">
        <f>+IF(I609=0,"",'Ark1'!W2066)</f>
        <v>0.86823289070480092</v>
      </c>
      <c r="X609" s="243">
        <f>+IF(I609=0,"",'Ark1'!X2066)</f>
        <v>71.578140960163438</v>
      </c>
      <c r="Y609" s="243">
        <f>+IF(I609=0,"",'Ark1'!Y2066)</f>
        <v>17.849846782431054</v>
      </c>
      <c r="Z609" s="243">
        <f>+IF(I609=0,"",'Ark1'!Z2066)</f>
        <v>0.45965270684371801</v>
      </c>
      <c r="AA609" s="241">
        <f>+IF(I609=0,"",'Ark1'!AA2066)</f>
        <v>5.915203819561655</v>
      </c>
      <c r="AB609" s="242">
        <f>+IF(I609=0,"",'Ark1'!AC2066)</f>
        <v>1.2186032413465311</v>
      </c>
      <c r="AC609" s="243">
        <f>+IF(I609=0,"",'Ark1'!AE2066)</f>
        <v>30.30303150000146</v>
      </c>
      <c r="AD609" s="241">
        <f t="shared" si="44"/>
        <v>2.7508974171895484</v>
      </c>
      <c r="AE609" s="241">
        <f t="shared" si="45"/>
        <v>15.296875</v>
      </c>
      <c r="AF609" s="323"/>
    </row>
    <row r="610" spans="1:32">
      <c r="A610" s="323"/>
      <c r="B610" s="323">
        <f>+'Ark1'!C2067</f>
        <v>2023</v>
      </c>
      <c r="C610" s="240">
        <f>+'Ark1'!L2067</f>
        <v>7</v>
      </c>
      <c r="D610" s="240" t="str">
        <f>VLOOKUP(C610,Klasse!$C$10:$D$26,2)</f>
        <v>R-</v>
      </c>
      <c r="E610" s="240">
        <f>+'Ark1'!H2067</f>
        <v>2</v>
      </c>
      <c r="F610" s="240">
        <f>+'Ark1'!J2067</f>
        <v>147</v>
      </c>
      <c r="G610" s="240" t="str">
        <f>VLOOKUP(F610,Slakteri!$C$9:$D$36,2)</f>
        <v>Midt-Norge</v>
      </c>
      <c r="H610" s="240">
        <f>+IF(I610=0,"",'Ark1'!Q2067)</f>
        <v>178</v>
      </c>
      <c r="I610" s="376">
        <f>+'Ark1'!R2067</f>
        <v>2810</v>
      </c>
      <c r="J610" s="241">
        <f>+IF(I610=0,"",'Ark1'!AG2067)</f>
        <v>16.687451748916203</v>
      </c>
      <c r="K610" s="241"/>
      <c r="L610" s="241">
        <f>+IF(I610=0,"",'Ark1'!AH2067)</f>
        <v>16.077931431126501</v>
      </c>
      <c r="M610" s="241"/>
      <c r="N610" s="33">
        <f>+IF(I610=0,"",'Ark1'!U2067)</f>
        <v>16.763131672597861</v>
      </c>
      <c r="O610" s="351"/>
      <c r="P610" s="391">
        <f>+'Ark1'!AJ2067</f>
        <v>0</v>
      </c>
      <c r="Q610" s="391"/>
      <c r="R610" s="272" t="str">
        <f>+IF(P610=0,"",'Ark1'!AK2067)</f>
        <v/>
      </c>
      <c r="S610" s="354"/>
      <c r="T610" s="272" t="str">
        <f>+IF(P610=0,"",'Ark1'!AL2067)</f>
        <v/>
      </c>
      <c r="U610" s="351"/>
      <c r="V610" s="242">
        <f>+IF(I610=0,"",'Ark1'!T2067)</f>
        <v>6.0167259786476865</v>
      </c>
      <c r="W610" s="243">
        <f>+IF(I610=0,"",'Ark1'!W2067)</f>
        <v>3.5587188612099649</v>
      </c>
      <c r="X610" s="243">
        <f>+IF(I610=0,"",'Ark1'!X2067)</f>
        <v>46.725978647686837</v>
      </c>
      <c r="Y610" s="243">
        <f>+IF(I610=0,"",'Ark1'!Y2067)</f>
        <v>10.462633451957299</v>
      </c>
      <c r="Z610" s="243">
        <f>+IF(I610=0,"",'Ark1'!Z2067)</f>
        <v>7.1174377224199295E-2</v>
      </c>
      <c r="AA610" s="241">
        <f>+IF(I610=0,"",'Ark1'!AA2067)</f>
        <v>4.9199702152152245</v>
      </c>
      <c r="AB610" s="242">
        <f>+IF(I610=0,"",'Ark1'!AC2067)</f>
        <v>1.4287607400521751</v>
      </c>
      <c r="AC610" s="243">
        <f>+IF(I610=0,"",'Ark1'!AE2067)</f>
        <v>25.340898592831341</v>
      </c>
      <c r="AD610" s="241">
        <f t="shared" si="44"/>
        <v>2.394733096085409</v>
      </c>
      <c r="AE610" s="241">
        <f t="shared" si="45"/>
        <v>15.786516853932584</v>
      </c>
      <c r="AF610" s="323"/>
    </row>
    <row r="611" spans="1:32">
      <c r="A611" s="323"/>
      <c r="B611" s="323">
        <f>+'Ark1'!C2068</f>
        <v>2023</v>
      </c>
      <c r="C611" s="240">
        <f>+'Ark1'!L2068</f>
        <v>7</v>
      </c>
      <c r="D611" s="240" t="str">
        <f>VLOOKUP(C611,Klasse!$C$10:$D$26,2)</f>
        <v>R-</v>
      </c>
      <c r="E611" s="240">
        <f>+'Ark1'!H2068</f>
        <v>1</v>
      </c>
      <c r="F611" s="240">
        <f>+'Ark1'!J2068</f>
        <v>155</v>
      </c>
      <c r="G611" s="240" t="str">
        <f>VLOOKUP(F611,Slakteri!$C$9:$D$36,2)</f>
        <v>Målselv</v>
      </c>
      <c r="H611" s="240">
        <f>+IF(I611=0,"",'Ark1'!Q2068)</f>
        <v>389</v>
      </c>
      <c r="I611" s="376">
        <f>+'Ark1'!R2068</f>
        <v>5132</v>
      </c>
      <c r="J611" s="241">
        <f>+IF(I611=0,"",'Ark1'!AG2068)</f>
        <v>9.2878472536422052</v>
      </c>
      <c r="K611" s="241"/>
      <c r="L611" s="241">
        <f>+IF(I611=0,"",'Ark1'!AH2068)</f>
        <v>8.3658086452593512</v>
      </c>
      <c r="M611" s="241"/>
      <c r="N611" s="33">
        <f>+IF(I611=0,"",'Ark1'!U2068)</f>
        <v>19.372466874512895</v>
      </c>
      <c r="O611" s="351"/>
      <c r="P611" s="391">
        <f>+'Ark1'!AJ2068</f>
        <v>0</v>
      </c>
      <c r="Q611" s="391"/>
      <c r="R611" s="272" t="str">
        <f>+IF(P611=0,"",'Ark1'!AK2068)</f>
        <v/>
      </c>
      <c r="S611" s="354"/>
      <c r="T611" s="272" t="str">
        <f>+IF(P611=0,"",'Ark1'!AL2068)</f>
        <v/>
      </c>
      <c r="U611" s="351"/>
      <c r="V611" s="242">
        <f>+IF(I611=0,"",'Ark1'!T2068)</f>
        <v>5.3719797349961009</v>
      </c>
      <c r="W611" s="243">
        <f>+IF(I611=0,"",'Ark1'!W2068)</f>
        <v>3.4489477786438041</v>
      </c>
      <c r="X611" s="243">
        <f>+IF(I611=0,"",'Ark1'!X2068)</f>
        <v>67.1278254091972</v>
      </c>
      <c r="Y611" s="243">
        <f>+IF(I611=0,"",'Ark1'!Y2068)</f>
        <v>21.063912704598597</v>
      </c>
      <c r="Z611" s="243">
        <f>+IF(I611=0,"",'Ark1'!Z2068)</f>
        <v>0.31176929072486348</v>
      </c>
      <c r="AA611" s="241">
        <f>+IF(I611=0,"",'Ark1'!AA2068)</f>
        <v>6.1678512342855569</v>
      </c>
      <c r="AB611" s="242">
        <f>+IF(I611=0,"",'Ark1'!AC2068)</f>
        <v>1.604315757652415</v>
      </c>
      <c r="AC611" s="243">
        <f>+IF(I611=0,"",'Ark1'!AE2068)</f>
        <v>16.678053857724898</v>
      </c>
      <c r="AD611" s="241">
        <f t="shared" si="44"/>
        <v>2.7674952677875564</v>
      </c>
      <c r="AE611" s="241">
        <f t="shared" si="45"/>
        <v>13.192802056555269</v>
      </c>
      <c r="AF611" s="323"/>
    </row>
    <row r="612" spans="1:32">
      <c r="A612" s="323"/>
      <c r="B612" s="323">
        <f>+'Ark1'!C2069</f>
        <v>2023</v>
      </c>
      <c r="C612" s="240">
        <f>+'Ark1'!L2069</f>
        <v>7</v>
      </c>
      <c r="D612" s="240" t="str">
        <f>VLOOKUP(C612,Klasse!$C$10:$D$26,2)</f>
        <v>R-</v>
      </c>
      <c r="E612" s="240">
        <f>+'Ark1'!H2069</f>
        <v>2</v>
      </c>
      <c r="F612" s="240">
        <f>+'Ark1'!J2069</f>
        <v>160</v>
      </c>
      <c r="G612" s="240" t="str">
        <f>VLOOKUP(F612,Slakteri!$C$9:$D$36,2)</f>
        <v>Oslo</v>
      </c>
      <c r="H612" s="240">
        <f>+IF(I612=0,"",'Ark1'!Q2069)</f>
        <v>377</v>
      </c>
      <c r="I612" s="376">
        <f>+'Ark1'!R2069</f>
        <v>7221</v>
      </c>
      <c r="J612" s="241">
        <f>+IF(I612=0,"",'Ark1'!AG2069)</f>
        <v>18.813996508689197</v>
      </c>
      <c r="K612" s="241"/>
      <c r="L612" s="241">
        <f>+IF(I612=0,"",'Ark1'!AH2069)</f>
        <v>18.482414635128805</v>
      </c>
      <c r="M612" s="241"/>
      <c r="N612" s="33">
        <f>+IF(I612=0,"",'Ark1'!U2069)</f>
        <v>20.270862761390447</v>
      </c>
      <c r="O612" s="351"/>
      <c r="P612" s="391">
        <f>+'Ark1'!AJ2069</f>
        <v>7053</v>
      </c>
      <c r="Q612" s="391"/>
      <c r="R612" s="272">
        <f>+IF(P612=0,"",'Ark1'!AK2069)</f>
        <v>100.95074436410036</v>
      </c>
      <c r="S612" s="354"/>
      <c r="T612" s="272">
        <f>+IF(P612=0,"",'Ark1'!AL2069)</f>
        <v>19.193325001495481</v>
      </c>
      <c r="U612" s="351"/>
      <c r="V612" s="242">
        <f>+IF(I612=0,"",'Ark1'!T2069)</f>
        <v>6.3668466971333606</v>
      </c>
      <c r="W612" s="243">
        <f>+IF(I612=0,"",'Ark1'!W2069)</f>
        <v>9.818584683561836</v>
      </c>
      <c r="X612" s="243">
        <f>+IF(I612=0,"",'Ark1'!X2069)</f>
        <v>79.116465863453811</v>
      </c>
      <c r="Y612" s="243">
        <f>+IF(I612=0,"",'Ark1'!Y2069)</f>
        <v>21.06356460324055</v>
      </c>
      <c r="Z612" s="243">
        <f>+IF(I612=0,"",'Ark1'!Z2069)</f>
        <v>0.63703088214928683</v>
      </c>
      <c r="AA612" s="241">
        <f>+IF(I612=0,"",'Ark1'!AA2069)</f>
        <v>6.138371998456658</v>
      </c>
      <c r="AB612" s="242">
        <f>+IF(I612=0,"",'Ark1'!AC2069)</f>
        <v>1.7276566640157851</v>
      </c>
      <c r="AC612" s="243">
        <f>+IF(I612=0,"",'Ark1'!AE2069)</f>
        <v>38.608365767382807</v>
      </c>
      <c r="AD612" s="241">
        <f t="shared" si="44"/>
        <v>2.8958375373414924</v>
      </c>
      <c r="AE612" s="241">
        <f t="shared" si="45"/>
        <v>19.153846153846153</v>
      </c>
      <c r="AF612" s="323"/>
    </row>
    <row r="613" spans="1:32">
      <c r="A613" s="323"/>
      <c r="B613" s="323">
        <f>+'Ark1'!C2070</f>
        <v>2023</v>
      </c>
      <c r="C613" s="240">
        <f>+'Ark1'!L2070</f>
        <v>7</v>
      </c>
      <c r="D613" s="240" t="str">
        <f>VLOOKUP(C613,Klasse!$C$10:$D$26,2)</f>
        <v>R-</v>
      </c>
      <c r="E613" s="240">
        <f>+'Ark1'!H2070</f>
        <v>1</v>
      </c>
      <c r="F613" s="240">
        <f>+'Ark1'!J2070</f>
        <v>171</v>
      </c>
      <c r="G613" s="240" t="str">
        <f>VLOOKUP(F613,Slakteri!$C$9:$D$36,2)</f>
        <v>Prima</v>
      </c>
      <c r="H613" s="240">
        <f>+IF(I613=0,"",'Ark1'!Q2070)</f>
        <v>140</v>
      </c>
      <c r="I613" s="376">
        <f>+'Ark1'!R2070</f>
        <v>2728</v>
      </c>
      <c r="J613" s="241">
        <f>+IF(I613=0,"",'Ark1'!AG2070)</f>
        <v>11.400392828785158</v>
      </c>
      <c r="K613" s="241"/>
      <c r="L613" s="241">
        <f>+IF(I613=0,"",'Ark1'!AH2070)</f>
        <v>10.079963010152111</v>
      </c>
      <c r="M613" s="241"/>
      <c r="N613" s="33">
        <f>+IF(I613=0,"",'Ark1'!U2070)</f>
        <v>19.323167155425196</v>
      </c>
      <c r="O613" s="351"/>
      <c r="P613" s="391">
        <f>+'Ark1'!AJ2070</f>
        <v>0</v>
      </c>
      <c r="Q613" s="391"/>
      <c r="R613" s="272" t="str">
        <f>+IF(P613=0,"",'Ark1'!AK2070)</f>
        <v/>
      </c>
      <c r="S613" s="354"/>
      <c r="T613" s="272" t="str">
        <f>+IF(P613=0,"",'Ark1'!AL2070)</f>
        <v/>
      </c>
      <c r="U613" s="351"/>
      <c r="V613" s="242">
        <f>+IF(I613=0,"",'Ark1'!T2070)</f>
        <v>5.7584310850439886</v>
      </c>
      <c r="W613" s="243">
        <f>+IF(I613=0,"",'Ark1'!W2070)</f>
        <v>3.739002932551319</v>
      </c>
      <c r="X613" s="243">
        <f>+IF(I613=0,"",'Ark1'!X2070)</f>
        <v>76.063049853372448</v>
      </c>
      <c r="Y613" s="243">
        <f>+IF(I613=0,"",'Ark1'!Y2070)</f>
        <v>16.495601173020528</v>
      </c>
      <c r="Z613" s="243">
        <f>+IF(I613=0,"",'Ark1'!Z2070)</f>
        <v>0.47653958944281527</v>
      </c>
      <c r="AA613" s="241">
        <f>+IF(I613=0,"",'Ark1'!AA2070)</f>
        <v>5.6044833015749118</v>
      </c>
      <c r="AB613" s="242">
        <f>+IF(I613=0,"",'Ark1'!AC2070)</f>
        <v>1.7145878848143628</v>
      </c>
      <c r="AC613" s="243">
        <f>+IF(I613=0,"",'Ark1'!AE2070)</f>
        <v>29.002270153581048</v>
      </c>
      <c r="AD613" s="241">
        <f t="shared" si="44"/>
        <v>2.7604524507750279</v>
      </c>
      <c r="AE613" s="241">
        <f t="shared" si="45"/>
        <v>19.485714285714284</v>
      </c>
      <c r="AF613" s="323"/>
    </row>
    <row r="614" spans="1:32">
      <c r="A614" s="323"/>
      <c r="B614" s="323">
        <f>+'Ark1'!C2071</f>
        <v>2023</v>
      </c>
      <c r="C614" s="240">
        <f>+'Ark1'!L2071</f>
        <v>7</v>
      </c>
      <c r="D614" s="240" t="str">
        <f>VLOOKUP(C614,Klasse!$C$10:$D$26,2)</f>
        <v>R-</v>
      </c>
      <c r="E614" s="240">
        <f>+'Ark1'!H2071</f>
        <v>2</v>
      </c>
      <c r="F614" s="240">
        <f>+'Ark1'!J2071</f>
        <v>175</v>
      </c>
      <c r="G614" s="240" t="str">
        <f>VLOOKUP(F614,Slakteri!$C$9:$D$36,2)</f>
        <v>Ole Ringdal</v>
      </c>
      <c r="H614" s="240">
        <f>+IF(I614=0,"",'Ark1'!Q2071)</f>
        <v>312</v>
      </c>
      <c r="I614" s="376">
        <f>+'Ark1'!R2071</f>
        <v>2614</v>
      </c>
      <c r="J614" s="241">
        <f>+IF(I614=0,"",'Ark1'!AG2071)</f>
        <v>16.937730836519147</v>
      </c>
      <c r="K614" s="241"/>
      <c r="L614" s="241">
        <f>+IF(I614=0,"",'Ark1'!AH2071)</f>
        <v>16.665831414958475</v>
      </c>
      <c r="M614" s="241"/>
      <c r="N614" s="33">
        <f>+IF(I614=0,"",'Ark1'!U2071)</f>
        <v>17.683473603672532</v>
      </c>
      <c r="O614" s="351"/>
      <c r="P614" s="391">
        <f>+'Ark1'!AJ2071</f>
        <v>0</v>
      </c>
      <c r="Q614" s="391"/>
      <c r="R614" s="272" t="str">
        <f>+IF(P614=0,"",'Ark1'!AK2071)</f>
        <v/>
      </c>
      <c r="S614" s="354"/>
      <c r="T614" s="272" t="str">
        <f>+IF(P614=0,"",'Ark1'!AL2071)</f>
        <v/>
      </c>
      <c r="U614" s="351"/>
      <c r="V614" s="242">
        <f>+IF(I614=0,"",'Ark1'!T2071)</f>
        <v>6.0110941086457519</v>
      </c>
      <c r="W614" s="243">
        <f>+IF(I614=0,"",'Ark1'!W2071)</f>
        <v>6.2739097169089515</v>
      </c>
      <c r="X614" s="243">
        <f>+IF(I614=0,"",'Ark1'!X2071)</f>
        <v>57.957153787299184</v>
      </c>
      <c r="Y614" s="243">
        <f>+IF(I614=0,"",'Ark1'!Y2071)</f>
        <v>11.094108645753632</v>
      </c>
      <c r="Z614" s="243">
        <f>+IF(I614=0,"",'Ark1'!Z2071)</f>
        <v>0.19127773527161435</v>
      </c>
      <c r="AA614" s="241">
        <f>+IF(I614=0,"",'Ark1'!AA2071)</f>
        <v>4.8219961952169248</v>
      </c>
      <c r="AB614" s="242">
        <f>+IF(I614=0,"",'Ark1'!AC2071)</f>
        <v>1.6511661816167844</v>
      </c>
      <c r="AC614" s="243">
        <f>+IF(I614=0,"",'Ark1'!AE2071)</f>
        <v>16.666846395789605</v>
      </c>
      <c r="AD614" s="241">
        <f t="shared" si="44"/>
        <v>2.5262105148103617</v>
      </c>
      <c r="AE614" s="241">
        <f t="shared" si="45"/>
        <v>8.3782051282051277</v>
      </c>
      <c r="AF614" s="323"/>
    </row>
    <row r="615" spans="1:32">
      <c r="A615" s="323"/>
      <c r="B615" s="323">
        <f>+'Ark1'!C2072</f>
        <v>2023</v>
      </c>
      <c r="C615" s="240">
        <f>+'Ark1'!L2072</f>
        <v>7</v>
      </c>
      <c r="D615" s="240" t="str">
        <f>VLOOKUP(C615,Klasse!$C$10:$D$26,2)</f>
        <v>R-</v>
      </c>
      <c r="E615" s="240">
        <f>+'Ark1'!H2072</f>
        <v>2</v>
      </c>
      <c r="F615" s="240">
        <f>+'Ark1'!J2072</f>
        <v>177</v>
      </c>
      <c r="G615" s="240" t="str">
        <f>VLOOKUP(F615,Slakteri!$C$9:$D$36,2)</f>
        <v>Slakthuset</v>
      </c>
      <c r="H615" s="240">
        <f>+IF(I615=0,"",'Ark1'!Q2072)</f>
        <v>298</v>
      </c>
      <c r="I615" s="376">
        <f>+'Ark1'!R2072</f>
        <v>6869</v>
      </c>
      <c r="J615" s="241">
        <f>+IF(I615=0,"",'Ark1'!AG2072)</f>
        <v>17.755318323984799</v>
      </c>
      <c r="K615" s="241"/>
      <c r="L615" s="241">
        <f>+IF(I615=0,"",'Ark1'!AH2072)</f>
        <v>16.607125579986597</v>
      </c>
      <c r="M615" s="241"/>
      <c r="N615" s="33">
        <f>+IF(I615=0,"",'Ark1'!U2072)</f>
        <v>18.391556267287804</v>
      </c>
      <c r="O615" s="351"/>
      <c r="P615" s="391">
        <f>+'Ark1'!AJ2072</f>
        <v>6868</v>
      </c>
      <c r="Q615" s="391"/>
      <c r="R615" s="272">
        <f>+IF(P615=0,"",'Ark1'!AK2072)</f>
        <v>98.970180547466384</v>
      </c>
      <c r="S615" s="354"/>
      <c r="T615" s="272">
        <f>+IF(P615=0,"",'Ark1'!AL2072)</f>
        <v>18.650401967678963</v>
      </c>
      <c r="U615" s="351"/>
      <c r="V615" s="242">
        <f>+IF(I615=0,"",'Ark1'!T2072)</f>
        <v>5.5741738244285921</v>
      </c>
      <c r="W615" s="243">
        <f>+IF(I615=0,"",'Ark1'!W2072)</f>
        <v>1.7178628621342256</v>
      </c>
      <c r="X615" s="243">
        <f>+IF(I615=0,"",'Ark1'!X2072)</f>
        <v>69.107584801281106</v>
      </c>
      <c r="Y615" s="243">
        <f>+IF(I615=0,"",'Ark1'!Y2072)</f>
        <v>12.025040034939584</v>
      </c>
      <c r="Z615" s="243">
        <f>+IF(I615=0,"",'Ark1'!Z2072)</f>
        <v>0.16013975833454652</v>
      </c>
      <c r="AA615" s="241">
        <f>+IF(I615=0,"",'Ark1'!AA2072)</f>
        <v>4.9290737447611281</v>
      </c>
      <c r="AB615" s="242">
        <f>+IF(I615=0,"",'Ark1'!AC2072)</f>
        <v>1.4029199442032689</v>
      </c>
      <c r="AC615" s="243">
        <f>+IF(I615=0,"",'Ark1'!AE2072)</f>
        <v>21.885152165111567</v>
      </c>
      <c r="AD615" s="241">
        <f t="shared" si="44"/>
        <v>2.6273651810411147</v>
      </c>
      <c r="AE615" s="241">
        <f t="shared" si="45"/>
        <v>23.050335570469798</v>
      </c>
      <c r="AF615" s="323"/>
    </row>
    <row r="616" spans="1:32">
      <c r="A616" s="323"/>
      <c r="B616" s="323">
        <f>+'Ark1'!C2073</f>
        <v>2023</v>
      </c>
      <c r="C616" s="240">
        <f>+'Ark1'!L2073</f>
        <v>7</v>
      </c>
      <c r="D616" s="240" t="str">
        <f>VLOOKUP(C616,Klasse!$C$10:$D$26,2)</f>
        <v>R-</v>
      </c>
      <c r="E616" s="240">
        <f>+'Ark1'!H2073</f>
        <v>2</v>
      </c>
      <c r="F616" s="240">
        <f>+'Ark1'!J2073</f>
        <v>178</v>
      </c>
      <c r="G616" s="240" t="str">
        <f>VLOOKUP(F616,Slakteri!$C$9:$D$36,2)</f>
        <v>Røros</v>
      </c>
      <c r="H616" s="240">
        <f>+IF(I616=0,"",'Ark1'!Q2073)</f>
        <v>129</v>
      </c>
      <c r="I616" s="376">
        <f>+'Ark1'!R2073</f>
        <v>2875</v>
      </c>
      <c r="J616" s="241">
        <f>+IF(I616=0,"",'Ark1'!AG2073)</f>
        <v>20.192442758814437</v>
      </c>
      <c r="K616" s="241"/>
      <c r="L616" s="241">
        <f>+IF(I616=0,"",'Ark1'!AH2073)</f>
        <v>18.033987830826113</v>
      </c>
      <c r="M616" s="241"/>
      <c r="N616" s="33">
        <f>+IF(I616=0,"",'Ark1'!U2073)</f>
        <v>17.476069565217401</v>
      </c>
      <c r="O616" s="351"/>
      <c r="P616" s="391">
        <f>+'Ark1'!AJ2073</f>
        <v>0</v>
      </c>
      <c r="Q616" s="391"/>
      <c r="R616" s="272" t="str">
        <f>+IF(P616=0,"",'Ark1'!AK2073)</f>
        <v/>
      </c>
      <c r="S616" s="354"/>
      <c r="T616" s="272" t="str">
        <f>+IF(P616=0,"",'Ark1'!AL2073)</f>
        <v/>
      </c>
      <c r="U616" s="351"/>
      <c r="V616" s="242">
        <f>+IF(I616=0,"",'Ark1'!T2073)</f>
        <v>5.3227826086956522</v>
      </c>
      <c r="W616" s="243">
        <f>+IF(I616=0,"",'Ark1'!W2073)</f>
        <v>1.182608695652174</v>
      </c>
      <c r="X616" s="243">
        <f>+IF(I616=0,"",'Ark1'!X2073)</f>
        <v>55.408695652173911</v>
      </c>
      <c r="Y616" s="243">
        <f>+IF(I616=0,"",'Ark1'!Y2073)</f>
        <v>10.782608695652172</v>
      </c>
      <c r="Z616" s="243">
        <f>+IF(I616=0,"",'Ark1'!Z2073)</f>
        <v>0.1391304347826087</v>
      </c>
      <c r="AA616" s="241">
        <f>+IF(I616=0,"",'Ark1'!AA2073)</f>
        <v>4.8129258419777754</v>
      </c>
      <c r="AB616" s="242">
        <f>+IF(I616=0,"",'Ark1'!AC2073)</f>
        <v>1.4154990195970296</v>
      </c>
      <c r="AC616" s="243">
        <f>+IF(I616=0,"",'Ark1'!AE2073)</f>
        <v>28.178646289964721</v>
      </c>
      <c r="AD616" s="241">
        <f t="shared" si="44"/>
        <v>2.4965813664596288</v>
      </c>
      <c r="AE616" s="241">
        <f t="shared" si="45"/>
        <v>22.286821705426355</v>
      </c>
      <c r="AF616" s="323"/>
    </row>
    <row r="617" spans="1:32">
      <c r="A617" s="323"/>
      <c r="B617" s="323">
        <f>+'Ark1'!C2074</f>
        <v>2023</v>
      </c>
      <c r="C617" s="240">
        <f>+'Ark1'!L2074</f>
        <v>7</v>
      </c>
      <c r="D617" s="240" t="str">
        <f>VLOOKUP(C617,Klasse!$C$10:$D$26,2)</f>
        <v>R-</v>
      </c>
      <c r="E617" s="240">
        <f>+'Ark1'!H2074</f>
        <v>2</v>
      </c>
      <c r="F617" s="240">
        <f>+'Ark1'!J2074</f>
        <v>181</v>
      </c>
      <c r="G617" s="240" t="str">
        <f>VLOOKUP(F617,Slakteri!$C$9:$D$36,2)</f>
        <v>Horns</v>
      </c>
      <c r="H617" s="240">
        <f>+IF(I617=0,"",'Ark1'!Q2074)</f>
        <v>267</v>
      </c>
      <c r="I617" s="376">
        <f>+'Ark1'!R2074</f>
        <v>5483</v>
      </c>
      <c r="J617" s="241">
        <f>+IF(I617=0,"",'Ark1'!AG2074)</f>
        <v>18.234120385766548</v>
      </c>
      <c r="K617" s="241"/>
      <c r="L617" s="241">
        <f>+IF(I617=0,"",'Ark1'!AH2074)</f>
        <v>17.035922932284254</v>
      </c>
      <c r="M617" s="241"/>
      <c r="N617" s="33">
        <f>+IF(I617=0,"",'Ark1'!U2074)</f>
        <v>18.439303301112535</v>
      </c>
      <c r="O617" s="351"/>
      <c r="P617" s="391">
        <f>+'Ark1'!AJ2074</f>
        <v>0</v>
      </c>
      <c r="Q617" s="391"/>
      <c r="R617" s="272" t="str">
        <f>+IF(P617=0,"",'Ark1'!AK2074)</f>
        <v/>
      </c>
      <c r="S617" s="354"/>
      <c r="T617" s="272" t="str">
        <f>+IF(P617=0,"",'Ark1'!AL2074)</f>
        <v/>
      </c>
      <c r="U617" s="351"/>
      <c r="V617" s="242">
        <f>+IF(I617=0,"",'Ark1'!T2074)</f>
        <v>5.827466715301842</v>
      </c>
      <c r="W617" s="243">
        <f>+IF(I617=0,"",'Ark1'!W2074)</f>
        <v>0.89367134780229807</v>
      </c>
      <c r="X617" s="243">
        <f>+IF(I617=0,"",'Ark1'!X2074)</f>
        <v>56.483676819259522</v>
      </c>
      <c r="Y617" s="243">
        <f>+IF(I617=0,"",'Ark1'!Y2074)</f>
        <v>18.055808863760713</v>
      </c>
      <c r="Z617" s="243">
        <f>+IF(I617=0,"",'Ark1'!Z2074)</f>
        <v>0.18238190771475463</v>
      </c>
      <c r="AA617" s="241">
        <f>+IF(I617=0,"",'Ark1'!AA2074)</f>
        <v>5.9046394884316644</v>
      </c>
      <c r="AB617" s="242">
        <f>+IF(I617=0,"",'Ark1'!AC2074)</f>
        <v>1.4096139191924231</v>
      </c>
      <c r="AC617" s="243">
        <f>+IF(I617=0,"",'Ark1'!AE2074)</f>
        <v>21.866034461333157</v>
      </c>
      <c r="AD617" s="241">
        <f t="shared" si="44"/>
        <v>2.6341861858732192</v>
      </c>
      <c r="AE617" s="241">
        <f t="shared" si="45"/>
        <v>20.535580524344571</v>
      </c>
      <c r="AF617" s="323"/>
    </row>
    <row r="618" spans="1:32">
      <c r="A618" s="323"/>
      <c r="B618" s="323">
        <f>+'Ark1'!C2075</f>
        <v>2023</v>
      </c>
      <c r="C618" s="240">
        <f>+'Ark1'!L2075</f>
        <v>7</v>
      </c>
      <c r="D618" s="240" t="str">
        <f>VLOOKUP(C618,Klasse!$C$10:$D$26,2)</f>
        <v>R-</v>
      </c>
      <c r="E618" s="240">
        <f>+'Ark1'!H2075</f>
        <v>1</v>
      </c>
      <c r="F618" s="240">
        <f>+'Ark1'!J2075</f>
        <v>262</v>
      </c>
      <c r="G618" s="240" t="str">
        <f>VLOOKUP(F618,Slakteri!$C$9:$D$36,2)</f>
        <v>Strilalam</v>
      </c>
      <c r="H618" s="240" t="str">
        <f>+IF(I618=0,"",'Ark1'!Q2075)</f>
        <v/>
      </c>
      <c r="I618" s="376">
        <f>+'Ark1'!R2075</f>
        <v>0</v>
      </c>
      <c r="J618" s="241" t="str">
        <f>+IF(I618=0,"",'Ark1'!AG2075)</f>
        <v/>
      </c>
      <c r="K618" s="241"/>
      <c r="L618" s="241" t="str">
        <f>+IF(I618=0,"",'Ark1'!AH2075)</f>
        <v/>
      </c>
      <c r="M618" s="241"/>
      <c r="N618" s="33" t="str">
        <f>+IF(I618=0,"",'Ark1'!U2075)</f>
        <v/>
      </c>
      <c r="O618" s="351"/>
      <c r="P618" s="391">
        <f>+'Ark1'!AJ2075</f>
        <v>0</v>
      </c>
      <c r="Q618" s="391"/>
      <c r="R618" s="272" t="str">
        <f>+IF(P618=0,"",'Ark1'!AK2075)</f>
        <v/>
      </c>
      <c r="S618" s="354"/>
      <c r="T618" s="272" t="str">
        <f>+IF(P618=0,"",'Ark1'!AL2075)</f>
        <v/>
      </c>
      <c r="U618" s="351"/>
      <c r="V618" s="242" t="str">
        <f>+IF(I618=0,"",'Ark1'!T2075)</f>
        <v/>
      </c>
      <c r="W618" s="243" t="str">
        <f>+IF(I618=0,"",'Ark1'!W2075)</f>
        <v/>
      </c>
      <c r="X618" s="243" t="str">
        <f>+IF(I618=0,"",'Ark1'!X2075)</f>
        <v/>
      </c>
      <c r="Y618" s="243" t="str">
        <f>+IF(I618=0,"",'Ark1'!Y2075)</f>
        <v/>
      </c>
      <c r="Z618" s="243" t="str">
        <f>+IF(I618=0,"",'Ark1'!Z2075)</f>
        <v/>
      </c>
      <c r="AA618" s="241" t="str">
        <f>+IF(I618=0,"",'Ark1'!AA2075)</f>
        <v/>
      </c>
      <c r="AB618" s="242" t="str">
        <f>+IF(I618=0,"",'Ark1'!AC2075)</f>
        <v/>
      </c>
      <c r="AC618" s="243" t="str">
        <f>+IF(I618=0,"",'Ark1'!AE2075)</f>
        <v/>
      </c>
      <c r="AD618" s="241" t="str">
        <f t="shared" si="44"/>
        <v/>
      </c>
      <c r="AE618" s="241" t="str">
        <f t="shared" si="45"/>
        <v/>
      </c>
      <c r="AF618" s="323"/>
    </row>
    <row r="619" spans="1:32">
      <c r="A619" s="323"/>
      <c r="B619" s="323">
        <f>+'Ark1'!C2076</f>
        <v>2023</v>
      </c>
      <c r="C619" s="240">
        <f>+'Ark1'!L2076</f>
        <v>7</v>
      </c>
      <c r="D619" s="240" t="str">
        <f>VLOOKUP(C619,Klasse!$C$10:$D$26,2)</f>
        <v>R-</v>
      </c>
      <c r="E619" s="240">
        <f>+'Ark1'!H2076</f>
        <v>2</v>
      </c>
      <c r="F619" s="240">
        <f>+'Ark1'!J2076</f>
        <v>267</v>
      </c>
      <c r="G619" s="240" t="str">
        <f>VLOOKUP(F619,Slakteri!$C$9:$D$36,2)</f>
        <v>Dalpro</v>
      </c>
      <c r="H619" s="240">
        <f>+IF(I619=0,"",'Ark1'!Q2076)</f>
        <v>16</v>
      </c>
      <c r="I619" s="376">
        <f>+'Ark1'!R2076</f>
        <v>75</v>
      </c>
      <c r="J619" s="241">
        <f>+IF(I619=0,"",'Ark1'!AG2076)</f>
        <v>3.7537537537537538</v>
      </c>
      <c r="K619" s="241"/>
      <c r="L619" s="241">
        <f>+IF(I619=0,"",'Ark1'!AH2076)</f>
        <v>4.910050824773589</v>
      </c>
      <c r="M619" s="241"/>
      <c r="N619" s="33">
        <f>+IF(I619=0,"",'Ark1'!U2076)</f>
        <v>15.94666666666666</v>
      </c>
      <c r="O619" s="351"/>
      <c r="P619" s="391">
        <f>+'Ark1'!AJ2076</f>
        <v>0</v>
      </c>
      <c r="Q619" s="391"/>
      <c r="R619" s="272" t="str">
        <f>+IF(P619=0,"",'Ark1'!AK2076)</f>
        <v/>
      </c>
      <c r="S619" s="354"/>
      <c r="T619" s="272" t="str">
        <f>+IF(P619=0,"",'Ark1'!AL2076)</f>
        <v/>
      </c>
      <c r="U619" s="351"/>
      <c r="V619" s="242">
        <f>+IF(I619=0,"",'Ark1'!T2076)</f>
        <v>6.6266666666666652</v>
      </c>
      <c r="W619" s="243">
        <f>+IF(I619=0,"",'Ark1'!W2076)</f>
        <v>0</v>
      </c>
      <c r="X619" s="243">
        <f>+IF(I619=0,"",'Ark1'!X2076)</f>
        <v>29.333333333333325</v>
      </c>
      <c r="Y619" s="243">
        <f>+IF(I619=0,"",'Ark1'!Y2076)</f>
        <v>8</v>
      </c>
      <c r="Z619" s="243">
        <f>+IF(I619=0,"",'Ark1'!Z2076)</f>
        <v>0</v>
      </c>
      <c r="AA619" s="241">
        <f>+IF(I619=0,"",'Ark1'!AA2076)</f>
        <v>3.657224205444491</v>
      </c>
      <c r="AB619" s="242">
        <f>+IF(I619=0,"",'Ark1'!AC2076)</f>
        <v>0.68844430098269283</v>
      </c>
      <c r="AC619" s="243">
        <f>+IF(I619=0,"",'Ark1'!AE2076)</f>
        <v>51.794876277073527</v>
      </c>
      <c r="AD619" s="241">
        <f t="shared" si="44"/>
        <v>2.2780952380952373</v>
      </c>
      <c r="AE619" s="241">
        <f t="shared" si="45"/>
        <v>4.6875</v>
      </c>
      <c r="AF619" s="323"/>
    </row>
    <row r="620" spans="1:32">
      <c r="A620" s="323"/>
      <c r="B620" s="323">
        <f>+'Ark1'!C2077</f>
        <v>2023</v>
      </c>
      <c r="C620" s="240">
        <f>+'Ark1'!L2077</f>
        <v>7</v>
      </c>
      <c r="D620" s="240" t="str">
        <f>VLOOKUP(C620,Klasse!$C$10:$D$26,2)</f>
        <v>R-</v>
      </c>
      <c r="E620" s="240">
        <f>+'Ark1'!H2077</f>
        <v>2</v>
      </c>
      <c r="F620" s="240">
        <f>+'Ark1'!J2077</f>
        <v>470</v>
      </c>
      <c r="G620" s="240" t="str">
        <f>VLOOKUP(F620,Slakteri!$C$9:$D$36,2)</f>
        <v>Jens Eide</v>
      </c>
      <c r="H620" s="240">
        <f>+IF(I620=0,"",'Ark1'!Q2077)</f>
        <v>240</v>
      </c>
      <c r="I620" s="376">
        <f>+'Ark1'!R2077</f>
        <v>2175</v>
      </c>
      <c r="J620" s="241">
        <f>+IF(I620=0,"",'Ark1'!AG2077)</f>
        <v>17.274243507267091</v>
      </c>
      <c r="K620" s="241"/>
      <c r="L620" s="241">
        <f>+IF(I620=0,"",'Ark1'!AH2077)</f>
        <v>17.63845569652219</v>
      </c>
      <c r="M620" s="241"/>
      <c r="N620" s="33">
        <f>+IF(I620=0,"",'Ark1'!U2077)</f>
        <v>17.982206896551673</v>
      </c>
      <c r="O620" s="351"/>
      <c r="P620" s="391">
        <f>+'Ark1'!AJ2077</f>
        <v>0</v>
      </c>
      <c r="Q620" s="391"/>
      <c r="R620" s="272" t="str">
        <f>+IF(P620=0,"",'Ark1'!AK2077)</f>
        <v/>
      </c>
      <c r="S620" s="354"/>
      <c r="T620" s="272" t="str">
        <f>+IF(P620=0,"",'Ark1'!AL2077)</f>
        <v/>
      </c>
      <c r="U620" s="351"/>
      <c r="V620" s="242">
        <f>+IF(I620=0,"",'Ark1'!T2077)</f>
        <v>6.262988505747126</v>
      </c>
      <c r="W620" s="243">
        <f>+IF(I620=0,"",'Ark1'!W2077)</f>
        <v>9.793103448275863</v>
      </c>
      <c r="X620" s="243">
        <f>+IF(I620=0,"",'Ark1'!X2077)</f>
        <v>62.896551724137922</v>
      </c>
      <c r="Y620" s="243">
        <f>+IF(I620=0,"",'Ark1'!Y2077)</f>
        <v>13.5632183908046</v>
      </c>
      <c r="Z620" s="243">
        <f>+IF(I620=0,"",'Ark1'!Z2077)</f>
        <v>0.32183908045977011</v>
      </c>
      <c r="AA620" s="241">
        <f>+IF(I620=0,"",'Ark1'!AA2077)</f>
        <v>5.2287965432333596</v>
      </c>
      <c r="AB620" s="242">
        <f>+IF(I620=0,"",'Ark1'!AC2077)</f>
        <v>1.8150799450063988</v>
      </c>
      <c r="AC620" s="243">
        <f>+IF(I620=0,"",'Ark1'!AE2077)</f>
        <v>32.981782009753054</v>
      </c>
      <c r="AD620" s="241">
        <f t="shared" si="44"/>
        <v>2.5688866995073818</v>
      </c>
      <c r="AE620" s="241">
        <f t="shared" si="45"/>
        <v>9.0625</v>
      </c>
      <c r="AF620" s="323"/>
    </row>
    <row r="621" spans="1:32">
      <c r="A621" s="323"/>
      <c r="B621" s="323">
        <f>+'Ark1'!C2078</f>
        <v>2023</v>
      </c>
      <c r="C621" s="240">
        <f>+'Ark1'!L2078</f>
        <v>7</v>
      </c>
      <c r="D621" s="240" t="str">
        <f>VLOOKUP(C621,Klasse!$C$10:$D$26,2)</f>
        <v>R-</v>
      </c>
      <c r="E621" s="240">
        <f>+'Ark1'!H2078</f>
        <v>2</v>
      </c>
      <c r="F621" s="240">
        <f>+'Ark1'!J2078</f>
        <v>629</v>
      </c>
      <c r="G621" s="240" t="str">
        <f>VLOOKUP(F621,Slakteri!$C$9:$D$36,2)</f>
        <v>Bø</v>
      </c>
      <c r="H621" s="240">
        <f>+IF(I621=0,"",'Ark1'!Q2078)</f>
        <v>37</v>
      </c>
      <c r="I621" s="376">
        <f>+'Ark1'!R2078</f>
        <v>413</v>
      </c>
      <c r="J621" s="241">
        <f>+IF(I621=0,"",'Ark1'!AG2078)</f>
        <v>24.351415094339607</v>
      </c>
      <c r="K621" s="241"/>
      <c r="L621" s="241">
        <f>+IF(I621=0,"",'Ark1'!AH2078)</f>
        <v>19.572178993791955</v>
      </c>
      <c r="M621" s="241"/>
      <c r="N621" s="33">
        <f>+IF(I621=0,"",'Ark1'!U2078)</f>
        <v>16.87046004842615</v>
      </c>
      <c r="O621" s="351"/>
      <c r="P621" s="391">
        <f>+'Ark1'!AJ2078</f>
        <v>0</v>
      </c>
      <c r="Q621" s="391"/>
      <c r="R621" s="272" t="str">
        <f>+IF(P621=0,"",'Ark1'!AK2078)</f>
        <v/>
      </c>
      <c r="S621" s="354"/>
      <c r="T621" s="272" t="str">
        <f>+IF(P621=0,"",'Ark1'!AL2078)</f>
        <v/>
      </c>
      <c r="U621" s="351"/>
      <c r="V621" s="242">
        <f>+IF(I621=0,"",'Ark1'!T2078)</f>
        <v>6.0992736077481844</v>
      </c>
      <c r="W621" s="243">
        <f>+IF(I621=0,"",'Ark1'!W2078)</f>
        <v>0.24213075060532688</v>
      </c>
      <c r="X621" s="243">
        <f>+IF(I621=0,"",'Ark1'!X2078)</f>
        <v>39.22518159806296</v>
      </c>
      <c r="Y621" s="243">
        <f>+IF(I621=0,"",'Ark1'!Y2078)</f>
        <v>15.012106537530272</v>
      </c>
      <c r="Z621" s="243">
        <f>+IF(I621=0,"",'Ark1'!Z2078)</f>
        <v>0</v>
      </c>
      <c r="AA621" s="241">
        <f>+IF(I621=0,"",'Ark1'!AA2078)</f>
        <v>5.7736521885762153</v>
      </c>
      <c r="AB621" s="242">
        <f>+IF(I621=0,"",'Ark1'!AC2078)</f>
        <v>1.074613261232281</v>
      </c>
      <c r="AC621" s="243">
        <f>+IF(I621=0,"",'Ark1'!AE2078)</f>
        <v>-13.268194356156396</v>
      </c>
      <c r="AD621" s="241">
        <f t="shared" si="44"/>
        <v>2.4100657212037357</v>
      </c>
      <c r="AE621" s="241">
        <f t="shared" si="45"/>
        <v>11.162162162162161</v>
      </c>
      <c r="AF621" s="323"/>
    </row>
    <row r="622" spans="1:32">
      <c r="A622" s="323"/>
      <c r="B622" s="323">
        <f>+'Ark1'!C2079</f>
        <v>2023</v>
      </c>
      <c r="C622" s="240">
        <f>+'Ark1'!L2079</f>
        <v>7</v>
      </c>
      <c r="D622" s="240" t="str">
        <f>VLOOKUP(C622,Klasse!$C$10:$D$26,2)</f>
        <v>R-</v>
      </c>
      <c r="E622" s="240">
        <f>+'Ark1'!H2079</f>
        <v>1</v>
      </c>
      <c r="F622" s="240">
        <f>+'Ark1'!J2079</f>
        <v>643</v>
      </c>
      <c r="G622" s="240" t="str">
        <f>VLOOKUP(F622,Slakteri!$C$9:$D$36,2)</f>
        <v>Bjerka</v>
      </c>
      <c r="H622" s="240">
        <f>+IF(I622=0,"",'Ark1'!Q2079)</f>
        <v>536</v>
      </c>
      <c r="I622" s="376">
        <f>+'Ark1'!R2079</f>
        <v>8614</v>
      </c>
      <c r="J622" s="241">
        <f>+IF(I622=0,"",'Ark1'!AG2079)</f>
        <v>16.092812972892187</v>
      </c>
      <c r="K622" s="241"/>
      <c r="L622" s="241">
        <f>+IF(I622=0,"",'Ark1'!AH2079)</f>
        <v>15.59544677919544</v>
      </c>
      <c r="M622" s="241"/>
      <c r="N622" s="33">
        <f>+IF(I622=0,"",'Ark1'!U2079)</f>
        <v>18.117726956117956</v>
      </c>
      <c r="O622" s="351"/>
      <c r="P622" s="391">
        <f>+'Ark1'!AJ2079</f>
        <v>0</v>
      </c>
      <c r="Q622" s="391"/>
      <c r="R622" s="272" t="str">
        <f>+IF(P622=0,"",'Ark1'!AK2079)</f>
        <v/>
      </c>
      <c r="S622" s="354"/>
      <c r="T622" s="272" t="str">
        <f>+IF(P622=0,"",'Ark1'!AL2079)</f>
        <v/>
      </c>
      <c r="U622" s="351"/>
      <c r="V622" s="242">
        <f>+IF(I622=0,"",'Ark1'!T2079)</f>
        <v>6.0022057116322278</v>
      </c>
      <c r="W622" s="243">
        <f>+IF(I622=0,"",'Ark1'!W2079)</f>
        <v>4.5623403761318784</v>
      </c>
      <c r="X622" s="243">
        <f>+IF(I622=0,"",'Ark1'!X2079)</f>
        <v>66.949152542372886</v>
      </c>
      <c r="Y622" s="243">
        <f>+IF(I622=0,"",'Ark1'!Y2079)</f>
        <v>10.95890410958904</v>
      </c>
      <c r="Z622" s="243">
        <f>+IF(I622=0,"",'Ark1'!Z2079)</f>
        <v>0.32505224053865805</v>
      </c>
      <c r="AA622" s="241">
        <f>+IF(I622=0,"",'Ark1'!AA2079)</f>
        <v>5.0261321186417556</v>
      </c>
      <c r="AB622" s="242">
        <f>+IF(I622=0,"",'Ark1'!AC2079)</f>
        <v>1.6715068747545927</v>
      </c>
      <c r="AC622" s="243">
        <f>+IF(I622=0,"",'Ark1'!AE2079)</f>
        <v>21.417823037563863</v>
      </c>
      <c r="AD622" s="241">
        <f t="shared" si="44"/>
        <v>2.5882467080168508</v>
      </c>
      <c r="AE622" s="241">
        <f t="shared" si="45"/>
        <v>16.07089552238806</v>
      </c>
      <c r="AF622" s="323"/>
    </row>
    <row r="623" spans="1:32">
      <c r="A623" s="323"/>
      <c r="B623" s="323">
        <f>+'Ark1'!C2080</f>
        <v>2023</v>
      </c>
      <c r="C623" s="240">
        <f>+'Ark1'!L2080</f>
        <v>7</v>
      </c>
      <c r="D623" s="240" t="str">
        <f>VLOOKUP(C623,Klasse!$C$10:$D$26,2)</f>
        <v>R-</v>
      </c>
      <c r="E623" s="240">
        <f>+'Ark1'!H2080</f>
        <v>2</v>
      </c>
      <c r="F623" s="240">
        <f>+'Ark1'!J2080</f>
        <v>704</v>
      </c>
      <c r="G623" s="240" t="str">
        <f>VLOOKUP(F623,Slakteri!$C$9:$D$36,2)</f>
        <v>Øre Vilt</v>
      </c>
      <c r="H623" s="240" t="str">
        <f>+IF(I623=0,"",'Ark1'!Q2080)</f>
        <v/>
      </c>
      <c r="I623" s="376">
        <f>+'Ark1'!R2080</f>
        <v>0</v>
      </c>
      <c r="J623" s="241" t="str">
        <f>+IF(I623=0,"",'Ark1'!AG2080)</f>
        <v/>
      </c>
      <c r="K623" s="241"/>
      <c r="L623" s="241" t="str">
        <f>+IF(I623=0,"",'Ark1'!AH2080)</f>
        <v/>
      </c>
      <c r="M623" s="241"/>
      <c r="N623" s="33" t="str">
        <f>+IF(I623=0,"",'Ark1'!U2080)</f>
        <v/>
      </c>
      <c r="O623" s="351"/>
      <c r="P623" s="391">
        <f>+'Ark1'!AJ2080</f>
        <v>0</v>
      </c>
      <c r="Q623" s="391"/>
      <c r="R623" s="272" t="str">
        <f>+IF(P623=0,"",'Ark1'!AK2080)</f>
        <v/>
      </c>
      <c r="S623" s="354"/>
      <c r="T623" s="272" t="str">
        <f>+IF(P623=0,"",'Ark1'!AL2080)</f>
        <v/>
      </c>
      <c r="U623" s="351"/>
      <c r="V623" s="242" t="str">
        <f>+IF(I623=0,"",'Ark1'!T2080)</f>
        <v/>
      </c>
      <c r="W623" s="243" t="str">
        <f>+IF(I623=0,"",'Ark1'!W2080)</f>
        <v/>
      </c>
      <c r="X623" s="243" t="str">
        <f>+IF(I623=0,"",'Ark1'!X2080)</f>
        <v/>
      </c>
      <c r="Y623" s="243" t="str">
        <f>+IF(I623=0,"",'Ark1'!Y2080)</f>
        <v/>
      </c>
      <c r="Z623" s="243" t="str">
        <f>+IF(I623=0,"",'Ark1'!Z2080)</f>
        <v/>
      </c>
      <c r="AA623" s="241" t="str">
        <f>+IF(I623=0,"",'Ark1'!AA2080)</f>
        <v/>
      </c>
      <c r="AB623" s="242" t="str">
        <f>+IF(I623=0,"",'Ark1'!AC2080)</f>
        <v/>
      </c>
      <c r="AC623" s="243" t="str">
        <f>+IF(I623=0,"",'Ark1'!AE2080)</f>
        <v/>
      </c>
      <c r="AD623" s="241" t="str">
        <f t="shared" si="44"/>
        <v/>
      </c>
      <c r="AE623" s="241" t="str">
        <f t="shared" si="45"/>
        <v/>
      </c>
      <c r="AF623" s="323"/>
    </row>
    <row r="624" spans="1:32">
      <c r="A624" s="323"/>
      <c r="B624" s="323">
        <f>+'Ark1'!C2081</f>
        <v>2023</v>
      </c>
      <c r="C624" s="240">
        <f>+'Ark1'!L2081</f>
        <v>7</v>
      </c>
      <c r="D624" s="240" t="str">
        <f>VLOOKUP(C624,Klasse!$C$10:$D$26,2)</f>
        <v>R-</v>
      </c>
      <c r="E624" s="240">
        <f>+'Ark1'!H2081</f>
        <v>1</v>
      </c>
      <c r="F624" s="240">
        <f>+'Ark1'!J2081</f>
        <v>802</v>
      </c>
      <c r="G624" s="240" t="str">
        <f>VLOOKUP(F624,Slakteri!$C$9:$D$36,2)</f>
        <v>Karasjok</v>
      </c>
      <c r="H624" s="240">
        <f>+IF(I624=0,"",'Ark1'!Q2081)</f>
        <v>98</v>
      </c>
      <c r="I624" s="376">
        <f>+'Ark1'!R2081</f>
        <v>1610</v>
      </c>
      <c r="J624" s="241">
        <f>+IF(I624=0,"",'Ark1'!AG2081)</f>
        <v>14.987897970582763</v>
      </c>
      <c r="K624" s="241"/>
      <c r="L624" s="241">
        <f>+IF(I624=0,"",'Ark1'!AH2081)</f>
        <v>13.317820468034204</v>
      </c>
      <c r="M624" s="241"/>
      <c r="N624" s="33">
        <f>+IF(I624=0,"",'Ark1'!U2081)</f>
        <v>18.304037267080663</v>
      </c>
      <c r="O624" s="351"/>
      <c r="P624" s="391">
        <f>+'Ark1'!AJ2081</f>
        <v>1610</v>
      </c>
      <c r="Q624" s="391"/>
      <c r="R624" s="272">
        <f>+IF(P624=0,"",'Ark1'!AK2081)</f>
        <v>99.30596273291944</v>
      </c>
      <c r="S624" s="354"/>
      <c r="T624" s="272">
        <f>+IF(P624=0,"",'Ark1'!AL2081)</f>
        <v>18.35548815259434</v>
      </c>
      <c r="U624" s="351"/>
      <c r="V624" s="242">
        <f>+IF(I624=0,"",'Ark1'!T2081)</f>
        <v>6.1739130434782608</v>
      </c>
      <c r="W624" s="243">
        <f>+IF(I624=0,"",'Ark1'!W2081)</f>
        <v>8.1987577639751557</v>
      </c>
      <c r="X624" s="243">
        <f>+IF(I624=0,"",'Ark1'!X2081)</f>
        <v>66.273291925465841</v>
      </c>
      <c r="Y624" s="243">
        <f>+IF(I624=0,"",'Ark1'!Y2081)</f>
        <v>13.975155279503104</v>
      </c>
      <c r="Z624" s="243">
        <f>+IF(I624=0,"",'Ark1'!Z2081)</f>
        <v>0.12422360248447203</v>
      </c>
      <c r="AA624" s="241">
        <f>+IF(I624=0,"",'Ark1'!AA2081)</f>
        <v>4.9273746526480089</v>
      </c>
      <c r="AB624" s="242">
        <f>+IF(I624=0,"",'Ark1'!AC2081)</f>
        <v>1.8022250477876924</v>
      </c>
      <c r="AC624" s="243">
        <f>+IF(I624=0,"",'Ark1'!AE2081)</f>
        <v>11.98536480934594</v>
      </c>
      <c r="AD624" s="241">
        <f t="shared" si="44"/>
        <v>2.6148624667258091</v>
      </c>
      <c r="AE624" s="241">
        <f t="shared" si="45"/>
        <v>16.428571428571427</v>
      </c>
      <c r="AF624" s="323"/>
    </row>
    <row r="625" spans="1:60" ht="15" customHeight="1">
      <c r="A625" s="323"/>
      <c r="B625" s="323"/>
      <c r="C625" s="323"/>
      <c r="D625" s="323"/>
      <c r="E625" s="323"/>
      <c r="F625" s="323"/>
      <c r="G625" s="323"/>
      <c r="H625" s="323"/>
      <c r="I625" s="377"/>
      <c r="J625" s="351"/>
      <c r="K625" s="351"/>
      <c r="L625" s="351"/>
      <c r="M625" s="351"/>
      <c r="N625" s="323"/>
      <c r="O625" s="323"/>
      <c r="P625" s="377"/>
      <c r="Q625" s="377"/>
      <c r="R625" s="354"/>
      <c r="S625" s="354"/>
      <c r="T625" s="354"/>
      <c r="U625" s="323"/>
      <c r="V625" s="323"/>
      <c r="W625" s="352"/>
      <c r="X625" s="352"/>
      <c r="Y625" s="352"/>
      <c r="Z625" s="352"/>
      <c r="AA625" s="352"/>
      <c r="AB625" s="323"/>
      <c r="AC625" s="352"/>
      <c r="AD625" s="353"/>
      <c r="AE625" s="354"/>
      <c r="AF625" s="323"/>
      <c r="AG625" s="224"/>
      <c r="AI625" s="30"/>
      <c r="AJ625" s="28"/>
      <c r="AK625" s="225"/>
      <c r="AL625" s="29"/>
      <c r="AP625" s="29"/>
      <c r="BH625" s="236"/>
    </row>
    <row r="626" spans="1:60" ht="19.8">
      <c r="A626" s="323"/>
      <c r="B626" s="323" t="s">
        <v>659</v>
      </c>
      <c r="C626" s="323"/>
      <c r="D626" s="266" t="str">
        <f>+D628</f>
        <v>R</v>
      </c>
      <c r="E626" s="323"/>
      <c r="F626" s="323"/>
      <c r="G626" s="323"/>
      <c r="H626" s="323"/>
      <c r="I626" s="363">
        <f>SUM(I628:I650)</f>
        <v>308690</v>
      </c>
      <c r="J626" s="355"/>
      <c r="K626" s="355"/>
      <c r="L626" s="355"/>
      <c r="M626" s="355"/>
      <c r="N626" s="269" t="e">
        <f>+Klasse!M294</f>
        <v>#REF!</v>
      </c>
      <c r="O626" s="323"/>
      <c r="P626" s="529"/>
      <c r="Q626" s="529"/>
      <c r="R626" s="354"/>
      <c r="S626" s="354"/>
      <c r="T626" s="354"/>
      <c r="U626" s="323"/>
      <c r="V626" s="356"/>
      <c r="W626" s="352"/>
      <c r="X626" s="352"/>
      <c r="Y626" s="352"/>
      <c r="Z626" s="352"/>
      <c r="AA626" s="352"/>
      <c r="AB626" s="323"/>
      <c r="AC626" s="352"/>
      <c r="AD626" s="352"/>
      <c r="AE626" s="352"/>
      <c r="AF626" s="352"/>
      <c r="AG626" s="224"/>
      <c r="AI626" s="30"/>
      <c r="AJ626" s="28"/>
      <c r="AK626" s="225"/>
      <c r="AL626" s="29"/>
      <c r="AP626" s="29"/>
      <c r="BH626" s="236"/>
    </row>
    <row r="627" spans="1:60" ht="15" customHeight="1">
      <c r="A627" s="662"/>
      <c r="B627" s="662"/>
      <c r="C627" s="663"/>
      <c r="D627" s="662"/>
      <c r="E627" s="662"/>
      <c r="F627" s="662"/>
      <c r="G627" s="323"/>
      <c r="H627" s="357"/>
      <c r="I627" s="377"/>
      <c r="J627" s="351"/>
      <c r="K627" s="351"/>
      <c r="L627" s="351"/>
      <c r="M627" s="351"/>
      <c r="N627" s="351"/>
      <c r="O627" s="351"/>
      <c r="P627" s="377"/>
      <c r="Q627" s="377"/>
      <c r="R627" s="354"/>
      <c r="S627" s="354"/>
      <c r="T627" s="354"/>
      <c r="U627" s="351"/>
      <c r="V627" s="357"/>
      <c r="W627" s="352"/>
      <c r="X627" s="352"/>
      <c r="Y627" s="352"/>
      <c r="Z627" s="352"/>
      <c r="AA627" s="353"/>
      <c r="AB627" s="323"/>
      <c r="AC627" s="353"/>
      <c r="AD627" s="353"/>
      <c r="AE627" s="354"/>
      <c r="AF627" s="323"/>
      <c r="AG627" s="224"/>
      <c r="AI627" s="30"/>
      <c r="AJ627" s="28"/>
      <c r="AK627" s="225"/>
      <c r="AL627" s="29"/>
      <c r="AP627" s="29"/>
      <c r="BH627" s="236"/>
    </row>
    <row r="628" spans="1:60">
      <c r="A628" s="323"/>
      <c r="B628" s="323">
        <f>+'Ark1'!C2082</f>
        <v>2023</v>
      </c>
      <c r="C628" s="240">
        <f>+'Ark1'!L2082</f>
        <v>8</v>
      </c>
      <c r="D628" s="240" t="str">
        <f>VLOOKUP(C628,Klasse!$C$10:$D$26,2)</f>
        <v>R</v>
      </c>
      <c r="E628" s="240">
        <f>+'Ark1'!H2082</f>
        <v>1</v>
      </c>
      <c r="F628" s="240">
        <f>+'Ark1'!J2082</f>
        <v>103</v>
      </c>
      <c r="G628" s="240" t="str">
        <f>VLOOKUP(F628,Slakteri!$C$9:$D$36,2)</f>
        <v>Rudshøgda</v>
      </c>
      <c r="H628" s="240">
        <f>+IF(I628=0,"",'Ark1'!Q2082)</f>
        <v>656</v>
      </c>
      <c r="I628" s="376">
        <f>+'Ark1'!R2082</f>
        <v>12754</v>
      </c>
      <c r="J628" s="241">
        <f>+IF(I628=0,"",'Ark1'!AG2082)</f>
        <v>30.517072236977484</v>
      </c>
      <c r="K628" s="241"/>
      <c r="L628" s="241">
        <f>+IF(I628=0,"",'Ark1'!AH2082)</f>
        <v>29.020874106646581</v>
      </c>
      <c r="M628" s="241"/>
      <c r="N628" s="33">
        <f>+IF(I628=0,"",'Ark1'!U2082)</f>
        <v>19.938999529559442</v>
      </c>
      <c r="O628" s="351"/>
      <c r="P628" s="391">
        <f>+'Ark1'!AJ2082</f>
        <v>0</v>
      </c>
      <c r="Q628" s="391"/>
      <c r="R628" s="272" t="str">
        <f>+IF(P628=0,"",'Ark1'!AK2082)</f>
        <v/>
      </c>
      <c r="S628" s="354"/>
      <c r="T628" s="272" t="str">
        <f>+IF(P628=0,"",'Ark1'!AL2082)</f>
        <v/>
      </c>
      <c r="U628" s="351"/>
      <c r="V628" s="242">
        <f>+IF(I628=0,"",'Ark1'!T2082)</f>
        <v>6.1347028383252331</v>
      </c>
      <c r="W628" s="243">
        <f>+IF(I628=0,"",'Ark1'!W2082)</f>
        <v>3.3950133291516393</v>
      </c>
      <c r="X628" s="243">
        <f>+IF(I628=0,"",'Ark1'!X2082)</f>
        <v>92.026031049082647</v>
      </c>
      <c r="Y628" s="243">
        <f>+IF(I628=0,"",'Ark1'!Y2082)</f>
        <v>11.486592441586952</v>
      </c>
      <c r="Z628" s="243">
        <f>+IF(I628=0,"",'Ark1'!Z2082)</f>
        <v>0.47044064607182073</v>
      </c>
      <c r="AA628" s="241">
        <f>+IF(I628=0,"",'Ark1'!AA2082)</f>
        <v>4.4771452942038792</v>
      </c>
      <c r="AB628" s="242">
        <f>+IF(I628=0,"",'Ark1'!AC2082)</f>
        <v>1.523085139700137</v>
      </c>
      <c r="AC628" s="243">
        <f>+IF(I628=0,"",'Ark1'!AE2082)</f>
        <v>37.239078299752023</v>
      </c>
      <c r="AD628" s="241">
        <f t="shared" ref="AD628:AD652" si="46">IF(I628=0,"",N628/C628)</f>
        <v>2.4923749411949303</v>
      </c>
      <c r="AE628" s="241">
        <f t="shared" ref="AE628:AE652" si="47">IF(I628=0,"",I628/H628)</f>
        <v>19.442073170731707</v>
      </c>
      <c r="AF628" s="323"/>
    </row>
    <row r="629" spans="1:60">
      <c r="A629" s="323"/>
      <c r="B629" s="323">
        <f>+'Ark1'!C2083</f>
        <v>2023</v>
      </c>
      <c r="C629" s="240">
        <f>+'Ark1'!L2083</f>
        <v>8</v>
      </c>
      <c r="D629" s="240" t="str">
        <f>VLOOKUP(C629,Klasse!$C$10:$D$26,2)</f>
        <v>R</v>
      </c>
      <c r="E629" s="240">
        <f>+'Ark1'!H2083</f>
        <v>2</v>
      </c>
      <c r="F629" s="240">
        <f>+'Ark1'!J2083</f>
        <v>106</v>
      </c>
      <c r="G629" s="240" t="str">
        <f>VLOOKUP(F629,Slakteri!$C$9:$D$36,2)</f>
        <v>Furuseth</v>
      </c>
      <c r="H629" s="240">
        <f>+IF(I629=0,"",'Ark1'!Q2083)</f>
        <v>366</v>
      </c>
      <c r="I629" s="376">
        <f>+'Ark1'!R2083</f>
        <v>11130</v>
      </c>
      <c r="J629" s="241">
        <f>+IF(I629=0,"",'Ark1'!AG2083)</f>
        <v>27.756303149704483</v>
      </c>
      <c r="K629" s="241"/>
      <c r="L629" s="241">
        <f>+IF(I629=0,"",'Ark1'!AH2083)</f>
        <v>27.432958243799995</v>
      </c>
      <c r="M629" s="241"/>
      <c r="N629" s="33">
        <f>+IF(I629=0,"",'Ark1'!U2083)</f>
        <v>20.641132075471631</v>
      </c>
      <c r="O629" s="351"/>
      <c r="P629" s="391">
        <f>+'Ark1'!AJ2083</f>
        <v>2872</v>
      </c>
      <c r="Q629" s="391"/>
      <c r="R629" s="272">
        <f>+IF(P629=0,"",'Ark1'!AK2083)</f>
        <v>100.1319986072422</v>
      </c>
      <c r="S629" s="354"/>
      <c r="T629" s="272">
        <f>+IF(P629=0,"",'Ark1'!AL2083)</f>
        <v>20.691828268130354</v>
      </c>
      <c r="U629" s="351"/>
      <c r="V629" s="242">
        <f>+IF(I629=0,"",'Ark1'!T2083)</f>
        <v>6.3778975741239892</v>
      </c>
      <c r="W629" s="243">
        <f>+IF(I629=0,"",'Ark1'!W2083)</f>
        <v>7.7358490566037741</v>
      </c>
      <c r="X629" s="243">
        <f>+IF(I629=0,"",'Ark1'!X2083)</f>
        <v>96.172506738544442</v>
      </c>
      <c r="Y629" s="243">
        <f>+IF(I629=0,"",'Ark1'!Y2083)</f>
        <v>14.052111410601977</v>
      </c>
      <c r="Z629" s="243">
        <f>+IF(I629=0,"",'Ark1'!Z2083)</f>
        <v>0.96136567834681019</v>
      </c>
      <c r="AA629" s="241">
        <f>+IF(I629=0,"",'Ark1'!AA2083)</f>
        <v>5.1506681824394489</v>
      </c>
      <c r="AB629" s="242">
        <f>+IF(I629=0,"",'Ark1'!AC2083)</f>
        <v>1.5599019367902656</v>
      </c>
      <c r="AC629" s="243">
        <f>+IF(I629=0,"",'Ark1'!AE2083)</f>
        <v>36.417240197877526</v>
      </c>
      <c r="AD629" s="241">
        <f t="shared" si="46"/>
        <v>2.5801415094339539</v>
      </c>
      <c r="AE629" s="241">
        <f t="shared" si="47"/>
        <v>30.409836065573771</v>
      </c>
      <c r="AF629" s="323"/>
    </row>
    <row r="630" spans="1:60">
      <c r="A630" s="323"/>
      <c r="B630" s="323">
        <f>+'Ark1'!C2084</f>
        <v>2023</v>
      </c>
      <c r="C630" s="240">
        <f>+'Ark1'!L2084</f>
        <v>8</v>
      </c>
      <c r="D630" s="240" t="str">
        <f>VLOOKUP(C630,Klasse!$C$10:$D$26,2)</f>
        <v>R</v>
      </c>
      <c r="E630" s="240">
        <f>+'Ark1'!H2084</f>
        <v>1</v>
      </c>
      <c r="F630" s="240">
        <f>+'Ark1'!J2084</f>
        <v>110</v>
      </c>
      <c r="G630" s="240" t="str">
        <f>VLOOKUP(F630,Slakteri!$C$9:$D$36,2)</f>
        <v>Gol</v>
      </c>
      <c r="H630" s="240">
        <f>+IF(I630=0,"",'Ark1'!Q2084)</f>
        <v>1402</v>
      </c>
      <c r="I630" s="376">
        <f>+'Ark1'!R2084</f>
        <v>38766</v>
      </c>
      <c r="J630" s="241">
        <f>+IF(I630=0,"",'Ark1'!AG2084)</f>
        <v>34.412171998721718</v>
      </c>
      <c r="K630" s="241"/>
      <c r="L630" s="241">
        <f>+IF(I630=0,"",'Ark1'!AH2084)</f>
        <v>34.759972099963051</v>
      </c>
      <c r="M630" s="241"/>
      <c r="N630" s="33">
        <f>+IF(I630=0,"",'Ark1'!U2084)</f>
        <v>21.243453025847312</v>
      </c>
      <c r="O630" s="351"/>
      <c r="P630" s="391">
        <f>+'Ark1'!AJ2084</f>
        <v>35691</v>
      </c>
      <c r="Q630" s="391"/>
      <c r="R630" s="272">
        <f>+IF(P630=0,"",'Ark1'!AK2084)</f>
        <v>99.052043932643898</v>
      </c>
      <c r="S630" s="354"/>
      <c r="T630" s="272">
        <f>+IF(P630=0,"",'Ark1'!AL2084)</f>
        <v>21.002220907043284</v>
      </c>
      <c r="U630" s="351"/>
      <c r="V630" s="242">
        <f>+IF(I630=0,"",'Ark1'!T2084)</f>
        <v>6.0467161946035182</v>
      </c>
      <c r="W630" s="243">
        <f>+IF(I630=0,"",'Ark1'!W2084)</f>
        <v>5.6544394572563581</v>
      </c>
      <c r="X630" s="243">
        <f>+IF(I630=0,"",'Ark1'!X2084)</f>
        <v>89.637826961770642</v>
      </c>
      <c r="Y630" s="243">
        <f>+IF(I630=0,"",'Ark1'!Y2084)</f>
        <v>20.608264974462156</v>
      </c>
      <c r="Z630" s="243">
        <f>+IF(I630=0,"",'Ark1'!Z2084)</f>
        <v>2.2158592581127796</v>
      </c>
      <c r="AA630" s="241">
        <f>+IF(I630=0,"",'Ark1'!AA2084)</f>
        <v>6.5027103223065854</v>
      </c>
      <c r="AB630" s="242">
        <f>+IF(I630=0,"",'Ark1'!AC2084)</f>
        <v>1.6328067269752109</v>
      </c>
      <c r="AC630" s="243">
        <f>+IF(I630=0,"",'Ark1'!AE2084)</f>
        <v>38.022490711003911</v>
      </c>
      <c r="AD630" s="241">
        <f t="shared" si="46"/>
        <v>2.6554316282309141</v>
      </c>
      <c r="AE630" s="241">
        <f t="shared" si="47"/>
        <v>27.65049928673324</v>
      </c>
      <c r="AF630" s="323"/>
    </row>
    <row r="631" spans="1:60">
      <c r="A631" s="323"/>
      <c r="B631" s="323">
        <f>+'Ark1'!C2085</f>
        <v>2023</v>
      </c>
      <c r="C631" s="240">
        <f>+'Ark1'!L2085</f>
        <v>8</v>
      </c>
      <c r="D631" s="240" t="str">
        <f>VLOOKUP(C631,Klasse!$C$10:$D$26,2)</f>
        <v>R</v>
      </c>
      <c r="E631" s="240">
        <f>+'Ark1'!H2085</f>
        <v>1</v>
      </c>
      <c r="F631" s="240">
        <f>+'Ark1'!J2085</f>
        <v>111</v>
      </c>
      <c r="G631" s="240" t="str">
        <f>VLOOKUP(F631,Slakteri!$C$9:$D$36,2)</f>
        <v>Forus</v>
      </c>
      <c r="H631" s="240">
        <f>+IF(I631=0,"",'Ark1'!Q2085)</f>
        <v>1228</v>
      </c>
      <c r="I631" s="376">
        <f>+'Ark1'!R2085</f>
        <v>37321</v>
      </c>
      <c r="J631" s="241">
        <f>+IF(I631=0,"",'Ark1'!AG2085)</f>
        <v>30.612060763148403</v>
      </c>
      <c r="K631" s="241"/>
      <c r="L631" s="241">
        <f>+IF(I631=0,"",'Ark1'!AH2085)</f>
        <v>29.624559738092557</v>
      </c>
      <c r="M631" s="241"/>
      <c r="N631" s="33">
        <f>+IF(I631=0,"",'Ark1'!U2085)</f>
        <v>20.540650036172728</v>
      </c>
      <c r="O631" s="351"/>
      <c r="P631" s="391">
        <f>+'Ark1'!AJ2085</f>
        <v>33577</v>
      </c>
      <c r="Q631" s="391"/>
      <c r="R631" s="272">
        <f>+IF(P631=0,"",'Ark1'!AK2085)</f>
        <v>98.799648568961189</v>
      </c>
      <c r="S631" s="354"/>
      <c r="T631" s="272">
        <f>+IF(P631=0,"",'Ark1'!AL2085)</f>
        <v>20.516371578660504</v>
      </c>
      <c r="U631" s="351"/>
      <c r="V631" s="242">
        <f>+IF(I631=0,"",'Ark1'!T2085)</f>
        <v>5.875780391736555</v>
      </c>
      <c r="W631" s="243">
        <f>+IF(I631=0,"",'Ark1'!W2085)</f>
        <v>5.554513544653144</v>
      </c>
      <c r="X631" s="243">
        <f>+IF(I631=0,"",'Ark1'!X2085)</f>
        <v>91.929476702124816</v>
      </c>
      <c r="Y631" s="243">
        <f>+IF(I631=0,"",'Ark1'!Y2085)</f>
        <v>14.809356662468852</v>
      </c>
      <c r="Z631" s="243">
        <f>+IF(I631=0,"",'Ark1'!Z2085)</f>
        <v>1.2700624313389242</v>
      </c>
      <c r="AA631" s="241">
        <f>+IF(I631=0,"",'Ark1'!AA2085)</f>
        <v>5.5502559119696127</v>
      </c>
      <c r="AB631" s="242">
        <f>+IF(I631=0,"",'Ark1'!AC2085)</f>
        <v>1.6833883882491252</v>
      </c>
      <c r="AC631" s="243">
        <f>+IF(I631=0,"",'Ark1'!AE2085)</f>
        <v>38.920210026221262</v>
      </c>
      <c r="AD631" s="241">
        <f t="shared" si="46"/>
        <v>2.567581254521591</v>
      </c>
      <c r="AE631" s="241">
        <f t="shared" si="47"/>
        <v>30.391693811074919</v>
      </c>
      <c r="AF631" s="323"/>
    </row>
    <row r="632" spans="1:60">
      <c r="A632" s="323"/>
      <c r="B632" s="323">
        <f>+'Ark1'!C2086</f>
        <v>2023</v>
      </c>
      <c r="C632" s="240">
        <f>+'Ark1'!L2086</f>
        <v>8</v>
      </c>
      <c r="D632" s="240" t="str">
        <f>VLOOKUP(C632,Klasse!$C$10:$D$26,2)</f>
        <v>R</v>
      </c>
      <c r="E632" s="240">
        <f>+'Ark1'!H2086</f>
        <v>1</v>
      </c>
      <c r="F632" s="240">
        <f>+'Ark1'!J2086</f>
        <v>116</v>
      </c>
      <c r="G632" s="240" t="str">
        <f>VLOOKUP(F632,Slakteri!$C$9:$D$36,2)</f>
        <v>Sandeid</v>
      </c>
      <c r="H632" s="240">
        <f>+IF(I632=0,"",'Ark1'!Q2086)</f>
        <v>1243</v>
      </c>
      <c r="I632" s="376">
        <f>+'Ark1'!R2086</f>
        <v>23996</v>
      </c>
      <c r="J632" s="241">
        <f>+IF(I632=0,"",'Ark1'!AG2086)</f>
        <v>28.444423370988961</v>
      </c>
      <c r="K632" s="241"/>
      <c r="L632" s="241">
        <f>+IF(I632=0,"",'Ark1'!AH2086)</f>
        <v>28.580922164508699</v>
      </c>
      <c r="M632" s="241"/>
      <c r="N632" s="33">
        <f>+IF(I632=0,"",'Ark1'!U2086)</f>
        <v>19.855009168194677</v>
      </c>
      <c r="O632" s="351"/>
      <c r="P632" s="391">
        <f>+'Ark1'!AJ2086</f>
        <v>0</v>
      </c>
      <c r="Q632" s="391"/>
      <c r="R632" s="272" t="str">
        <f>+IF(P632=0,"",'Ark1'!AK2086)</f>
        <v/>
      </c>
      <c r="S632" s="354"/>
      <c r="T632" s="272" t="str">
        <f>+IF(P632=0,"",'Ark1'!AL2086)</f>
        <v/>
      </c>
      <c r="U632" s="351"/>
      <c r="V632" s="242">
        <f>+IF(I632=0,"",'Ark1'!T2086)</f>
        <v>5.8179279879980008</v>
      </c>
      <c r="W632" s="243">
        <f>+IF(I632=0,"",'Ark1'!W2086)</f>
        <v>3.2422070345057503</v>
      </c>
      <c r="X632" s="243">
        <f>+IF(I632=0,"",'Ark1'!X2086)</f>
        <v>85.830971828638098</v>
      </c>
      <c r="Y632" s="243">
        <f>+IF(I632=0,"",'Ark1'!Y2086)</f>
        <v>14.002333722287048</v>
      </c>
      <c r="Z632" s="243">
        <f>+IF(I632=0,"",'Ark1'!Z2086)</f>
        <v>0.87514585764294051</v>
      </c>
      <c r="AA632" s="241">
        <f>+IF(I632=0,"",'Ark1'!AA2086)</f>
        <v>5.3142563495914912</v>
      </c>
      <c r="AB632" s="242">
        <f>+IF(I632=0,"",'Ark1'!AC2086)</f>
        <v>1.5860011162475876</v>
      </c>
      <c r="AC632" s="243">
        <f>+IF(I632=0,"",'Ark1'!AE2086)</f>
        <v>29.278288228262522</v>
      </c>
      <c r="AD632" s="241">
        <f t="shared" si="46"/>
        <v>2.4818761460243346</v>
      </c>
      <c r="AE632" s="241">
        <f t="shared" si="47"/>
        <v>19.304907481898631</v>
      </c>
      <c r="AF632" s="323"/>
    </row>
    <row r="633" spans="1:60">
      <c r="A633" s="323"/>
      <c r="B633" s="323">
        <f>+'Ark1'!C2087</f>
        <v>2023</v>
      </c>
      <c r="C633" s="240">
        <f>+'Ark1'!L2087</f>
        <v>8</v>
      </c>
      <c r="D633" s="240" t="str">
        <f>VLOOKUP(C633,Klasse!$C$10:$D$26,2)</f>
        <v>R</v>
      </c>
      <c r="E633" s="240">
        <f>+'Ark1'!H2087</f>
        <v>2</v>
      </c>
      <c r="F633" s="240">
        <f>+'Ark1'!J2087</f>
        <v>117</v>
      </c>
      <c r="G633" s="240" t="str">
        <f>VLOOKUP(F633,Slakteri!$C$9:$D$36,2)</f>
        <v>Jæren</v>
      </c>
      <c r="H633" s="240">
        <f>+IF(I633=0,"",'Ark1'!Q2087)</f>
        <v>627</v>
      </c>
      <c r="I633" s="376">
        <f>+'Ark1'!R2087</f>
        <v>15489</v>
      </c>
      <c r="J633" s="241">
        <f>+IF(I633=0,"",'Ark1'!AG2087)</f>
        <v>25.730090700687736</v>
      </c>
      <c r="K633" s="241"/>
      <c r="L633" s="241">
        <f>+IF(I633=0,"",'Ark1'!AH2087)</f>
        <v>25.627131957728089</v>
      </c>
      <c r="M633" s="241"/>
      <c r="N633" s="33">
        <f>+IF(I633=0,"",'Ark1'!U2087)</f>
        <v>20.246077861708276</v>
      </c>
      <c r="O633" s="351"/>
      <c r="P633" s="391">
        <f>+'Ark1'!AJ2087</f>
        <v>15486</v>
      </c>
      <c r="Q633" s="391"/>
      <c r="R633" s="272">
        <f>+IF(P633=0,"",'Ark1'!AK2087)</f>
        <v>99.57756037711502</v>
      </c>
      <c r="S633" s="354"/>
      <c r="T633" s="272">
        <f>+IF(P633=0,"",'Ark1'!AL2087)</f>
        <v>20.207833442843317</v>
      </c>
      <c r="U633" s="351"/>
      <c r="V633" s="242">
        <f>+IF(I633=0,"",'Ark1'!T2087)</f>
        <v>6.6556911356446511</v>
      </c>
      <c r="W633" s="243">
        <f>+IF(I633=0,"",'Ark1'!W2087)</f>
        <v>10.801213764607144</v>
      </c>
      <c r="X633" s="243">
        <f>+IF(I633=0,"",'Ark1'!X2087)</f>
        <v>92.678675188843712</v>
      </c>
      <c r="Y633" s="243">
        <f>+IF(I633=0,"",'Ark1'!Y2087)</f>
        <v>12.46691200206598</v>
      </c>
      <c r="Z633" s="243">
        <f>+IF(I633=0,"",'Ark1'!Z2087)</f>
        <v>0.7360061979469299</v>
      </c>
      <c r="AA633" s="241">
        <f>+IF(I633=0,"",'Ark1'!AA2087)</f>
        <v>4.9077364132088004</v>
      </c>
      <c r="AB633" s="242">
        <f>+IF(I633=0,"",'Ark1'!AC2087)</f>
        <v>1.5219317068251501</v>
      </c>
      <c r="AC633" s="243">
        <f>+IF(I633=0,"",'Ark1'!AE2087)</f>
        <v>27.053373978608711</v>
      </c>
      <c r="AD633" s="241">
        <f t="shared" si="46"/>
        <v>2.5307597327135345</v>
      </c>
      <c r="AE633" s="241">
        <f t="shared" si="47"/>
        <v>24.703349282296649</v>
      </c>
      <c r="AF633" s="323"/>
    </row>
    <row r="634" spans="1:60">
      <c r="A634" s="323"/>
      <c r="B634" s="323">
        <f>+'Ark1'!C2088</f>
        <v>2023</v>
      </c>
      <c r="C634" s="240">
        <f>+'Ark1'!L2088</f>
        <v>8</v>
      </c>
      <c r="D634" s="240" t="str">
        <f>VLOOKUP(C634,Klasse!$C$10:$D$26,2)</f>
        <v>R</v>
      </c>
      <c r="E634" s="240">
        <f>+'Ark1'!H2088</f>
        <v>1</v>
      </c>
      <c r="F634" s="240">
        <f>+'Ark1'!J2088</f>
        <v>134</v>
      </c>
      <c r="G634" s="240" t="str">
        <f>VLOOKUP(F634,Slakteri!$C$9:$D$36,2)</f>
        <v>Førde</v>
      </c>
      <c r="H634" s="240">
        <f>+IF(I634=0,"",'Ark1'!Q2088)</f>
        <v>1545</v>
      </c>
      <c r="I634" s="376">
        <f>+'Ark1'!R2088</f>
        <v>27461</v>
      </c>
      <c r="J634" s="241">
        <f>+IF(I634=0,"",'Ark1'!AG2088)</f>
        <v>25.737850883359101</v>
      </c>
      <c r="K634" s="241"/>
      <c r="L634" s="241">
        <f>+IF(I634=0,"",'Ark1'!AH2088)</f>
        <v>26.695504041796127</v>
      </c>
      <c r="M634" s="241"/>
      <c r="N634" s="33">
        <f>+IF(I634=0,"",'Ark1'!U2088)</f>
        <v>20.669746185499402</v>
      </c>
      <c r="O634" s="351"/>
      <c r="P634" s="391">
        <f>+'Ark1'!AJ2088</f>
        <v>108</v>
      </c>
      <c r="Q634" s="391"/>
      <c r="R634" s="272">
        <f>+IF(P634=0,"",'Ark1'!AK2088)</f>
        <v>96.312962962962956</v>
      </c>
      <c r="S634" s="354"/>
      <c r="T634" s="272">
        <f>+IF(P634=0,"",'Ark1'!AL2088)</f>
        <v>20.28967815767464</v>
      </c>
      <c r="U634" s="351"/>
      <c r="V634" s="242">
        <f>+IF(I634=0,"",'Ark1'!T2088)</f>
        <v>5.6396343905902899</v>
      </c>
      <c r="W634" s="243">
        <f>+IF(I634=0,"",'Ark1'!W2088)</f>
        <v>4.3807581661265047</v>
      </c>
      <c r="X634" s="243">
        <f>+IF(I634=0,"",'Ark1'!X2088)</f>
        <v>89.002585484869456</v>
      </c>
      <c r="Y634" s="243">
        <f>+IF(I634=0,"",'Ark1'!Y2088)</f>
        <v>18.691963147736789</v>
      </c>
      <c r="Z634" s="243">
        <f>+IF(I634=0,"",'Ark1'!Z2088)</f>
        <v>1.1361567313644805</v>
      </c>
      <c r="AA634" s="241">
        <f>+IF(I634=0,"",'Ark1'!AA2088)</f>
        <v>5.63644451403575</v>
      </c>
      <c r="AB634" s="242">
        <f>+IF(I634=0,"",'Ark1'!AC2088)</f>
        <v>1.6462134254245573</v>
      </c>
      <c r="AC634" s="243">
        <f>+IF(I634=0,"",'Ark1'!AE2088)</f>
        <v>41.321113075550201</v>
      </c>
      <c r="AD634" s="241">
        <f t="shared" si="46"/>
        <v>2.5837182731874253</v>
      </c>
      <c r="AE634" s="241">
        <f t="shared" si="47"/>
        <v>17.774110032362458</v>
      </c>
      <c r="AF634" s="323"/>
    </row>
    <row r="635" spans="1:60">
      <c r="A635" s="323"/>
      <c r="B635" s="323">
        <f>+'Ark1'!C2089</f>
        <v>2023</v>
      </c>
      <c r="C635" s="240">
        <f>+'Ark1'!L2089</f>
        <v>8</v>
      </c>
      <c r="D635" s="240" t="str">
        <f>VLOOKUP(C635,Klasse!$C$10:$D$26,2)</f>
        <v>R</v>
      </c>
      <c r="E635" s="240">
        <f>+'Ark1'!H2089</f>
        <v>2</v>
      </c>
      <c r="F635" s="240">
        <f>+'Ark1'!J2089</f>
        <v>141</v>
      </c>
      <c r="G635" s="240" t="str">
        <f>VLOOKUP(F635,Slakteri!$C$9:$D$36,2)</f>
        <v>Ølen</v>
      </c>
      <c r="H635" s="240">
        <f>+IF(I635=0,"",'Ark1'!Q2089)</f>
        <v>1411</v>
      </c>
      <c r="I635" s="376">
        <f>+'Ark1'!R2089</f>
        <v>30980</v>
      </c>
      <c r="J635" s="241">
        <f>+IF(I635=0,"",'Ark1'!AG2089)</f>
        <v>28.245548454153404</v>
      </c>
      <c r="K635" s="241"/>
      <c r="L635" s="241">
        <f>+IF(I635=0,"",'Ark1'!AH2089)</f>
        <v>30.891919853580671</v>
      </c>
      <c r="M635" s="241"/>
      <c r="N635" s="33">
        <f>+IF(I635=0,"",'Ark1'!U2089)</f>
        <v>20.387798579728926</v>
      </c>
      <c r="O635" s="351"/>
      <c r="P635" s="391">
        <f>+'Ark1'!AJ2089</f>
        <v>0</v>
      </c>
      <c r="Q635" s="391"/>
      <c r="R635" s="272" t="str">
        <f>+IF(P635=0,"",'Ark1'!AK2089)</f>
        <v/>
      </c>
      <c r="S635" s="354"/>
      <c r="T635" s="272" t="str">
        <f>+IF(P635=0,"",'Ark1'!AL2089)</f>
        <v/>
      </c>
      <c r="U635" s="351"/>
      <c r="V635" s="242">
        <f>+IF(I635=0,"",'Ark1'!T2089)</f>
        <v>6.692479018721758</v>
      </c>
      <c r="W635" s="243">
        <f>+IF(I635=0,"",'Ark1'!W2089)</f>
        <v>7.3563589412524193</v>
      </c>
      <c r="X635" s="243">
        <f>+IF(I635=0,"",'Ark1'!X2089)</f>
        <v>90.374435119431865</v>
      </c>
      <c r="Y635" s="243">
        <f>+IF(I635=0,"",'Ark1'!Y2089)</f>
        <v>14.638476436410588</v>
      </c>
      <c r="Z635" s="243">
        <f>+IF(I635=0,"",'Ark1'!Z2089)</f>
        <v>1.2621045836023241</v>
      </c>
      <c r="AA635" s="241">
        <f>+IF(I635=0,"",'Ark1'!AA2089)</f>
        <v>5.3594203935598008</v>
      </c>
      <c r="AB635" s="242">
        <f>+IF(I635=0,"",'Ark1'!AC2089)</f>
        <v>1.3801045002508785</v>
      </c>
      <c r="AC635" s="243">
        <f>+IF(I635=0,"",'Ark1'!AE2089)</f>
        <v>41.823550628603151</v>
      </c>
      <c r="AD635" s="241">
        <f t="shared" si="46"/>
        <v>2.5484748224661158</v>
      </c>
      <c r="AE635" s="241">
        <f t="shared" si="47"/>
        <v>21.956059532246634</v>
      </c>
      <c r="AF635" s="323"/>
    </row>
    <row r="636" spans="1:60">
      <c r="A636" s="323"/>
      <c r="B636" s="323">
        <f>+'Ark1'!C2090</f>
        <v>2023</v>
      </c>
      <c r="C636" s="240">
        <f>+'Ark1'!L2090</f>
        <v>8</v>
      </c>
      <c r="D636" s="240" t="str">
        <f>VLOOKUP(C636,Klasse!$C$10:$D$26,2)</f>
        <v>R</v>
      </c>
      <c r="E636" s="240">
        <f>+'Ark1'!H2090</f>
        <v>2</v>
      </c>
      <c r="F636" s="240">
        <f>+'Ark1'!J2090</f>
        <v>143</v>
      </c>
      <c r="G636" s="240" t="str">
        <f>VLOOKUP(F636,Slakteri!$C$9:$D$36,2)</f>
        <v>Nordfjord</v>
      </c>
      <c r="H636" s="240">
        <f>+IF(I636=0,"",'Ark1'!Q2090)</f>
        <v>255</v>
      </c>
      <c r="I636" s="376">
        <f>+'Ark1'!R2090</f>
        <v>8098</v>
      </c>
      <c r="J636" s="241">
        <f>+IF(I636=0,"",'Ark1'!AG2090)</f>
        <v>32.906660164980281</v>
      </c>
      <c r="K636" s="241"/>
      <c r="L636" s="241">
        <f>+IF(I636=0,"",'Ark1'!AH2090)</f>
        <v>32.343139228844606</v>
      </c>
      <c r="M636" s="241"/>
      <c r="N636" s="33">
        <f>+IF(I636=0,"",'Ark1'!U2090)</f>
        <v>20.564719683872564</v>
      </c>
      <c r="O636" s="351"/>
      <c r="P636" s="391">
        <f>+'Ark1'!AJ2090</f>
        <v>0</v>
      </c>
      <c r="Q636" s="391"/>
      <c r="R636" s="272" t="str">
        <f>+IF(P636=0,"",'Ark1'!AK2090)</f>
        <v/>
      </c>
      <c r="S636" s="354"/>
      <c r="T636" s="272" t="str">
        <f>+IF(P636=0,"",'Ark1'!AL2090)</f>
        <v/>
      </c>
      <c r="U636" s="351"/>
      <c r="V636" s="242">
        <f>+IF(I636=0,"",'Ark1'!T2090)</f>
        <v>6.1001481847369714</v>
      </c>
      <c r="W636" s="243">
        <f>+IF(I636=0,"",'Ark1'!W2090)</f>
        <v>2.7043714497406777</v>
      </c>
      <c r="X636" s="243">
        <f>+IF(I636=0,"",'Ark1'!X2090)</f>
        <v>91.923931835020994</v>
      </c>
      <c r="Y636" s="243">
        <f>+IF(I636=0,"",'Ark1'!Y2090)</f>
        <v>16.238577426525069</v>
      </c>
      <c r="Z636" s="243">
        <f>+IF(I636=0,"",'Ark1'!Z2090)</f>
        <v>0.98789824648061253</v>
      </c>
      <c r="AA636" s="241">
        <f>+IF(I636=0,"",'Ark1'!AA2090)</f>
        <v>5.2532139830396876</v>
      </c>
      <c r="AB636" s="242">
        <f>+IF(I636=0,"",'Ark1'!AC2090)</f>
        <v>1.2361247605251624</v>
      </c>
      <c r="AC636" s="243">
        <f>+IF(I636=0,"",'Ark1'!AE2090)</f>
        <v>34.738564014809484</v>
      </c>
      <c r="AD636" s="241">
        <f t="shared" si="46"/>
        <v>2.5705899604840705</v>
      </c>
      <c r="AE636" s="241">
        <f t="shared" si="47"/>
        <v>31.75686274509804</v>
      </c>
      <c r="AF636" s="323"/>
    </row>
    <row r="637" spans="1:60">
      <c r="A637" s="323"/>
      <c r="B637" s="323">
        <f>+'Ark1'!C2091</f>
        <v>2023</v>
      </c>
      <c r="C637" s="240">
        <f>+'Ark1'!L2091</f>
        <v>8</v>
      </c>
      <c r="D637" s="240" t="str">
        <f>VLOOKUP(C637,Klasse!$C$10:$D$26,2)</f>
        <v>R</v>
      </c>
      <c r="E637" s="240">
        <f>+'Ark1'!H2091</f>
        <v>2</v>
      </c>
      <c r="F637" s="240">
        <f>+'Ark1'!J2091</f>
        <v>147</v>
      </c>
      <c r="G637" s="240" t="str">
        <f>VLOOKUP(F637,Slakteri!$C$9:$D$36,2)</f>
        <v>Midt-Norge</v>
      </c>
      <c r="H637" s="240">
        <f>+IF(I637=0,"",'Ark1'!Q2091)</f>
        <v>148</v>
      </c>
      <c r="I637" s="376">
        <f>+'Ark1'!R2091</f>
        <v>4332</v>
      </c>
      <c r="J637" s="241">
        <f>+IF(I637=0,"",'Ark1'!AG2091)</f>
        <v>25.725993230001777</v>
      </c>
      <c r="K637" s="241"/>
      <c r="L637" s="241">
        <f>+IF(I637=0,"",'Ark1'!AH2091)</f>
        <v>28.64488668847736</v>
      </c>
      <c r="M637" s="241"/>
      <c r="N637" s="33">
        <f>+IF(I637=0,"",'Ark1'!U2091)</f>
        <v>19.372691597414576</v>
      </c>
      <c r="O637" s="351"/>
      <c r="P637" s="391">
        <f>+'Ark1'!AJ2091</f>
        <v>0</v>
      </c>
      <c r="Q637" s="391"/>
      <c r="R637" s="272" t="str">
        <f>+IF(P637=0,"",'Ark1'!AK2091)</f>
        <v/>
      </c>
      <c r="S637" s="354"/>
      <c r="T637" s="272" t="str">
        <f>+IF(P637=0,"",'Ark1'!AL2091)</f>
        <v/>
      </c>
      <c r="U637" s="351"/>
      <c r="V637" s="242">
        <f>+IF(I637=0,"",'Ark1'!T2091)</f>
        <v>6.0697137580794092</v>
      </c>
      <c r="W637" s="243">
        <f>+IF(I637=0,"",'Ark1'!W2091)</f>
        <v>5.0092336103416439</v>
      </c>
      <c r="X637" s="243">
        <f>+IF(I637=0,"",'Ark1'!X2091)</f>
        <v>82.987072945521703</v>
      </c>
      <c r="Y637" s="243">
        <f>+IF(I637=0,"",'Ark1'!Y2091)</f>
        <v>12.257617728531859</v>
      </c>
      <c r="Z637" s="243">
        <f>+IF(I637=0,"",'Ark1'!Z2091)</f>
        <v>0.41551246537396119</v>
      </c>
      <c r="AA637" s="241">
        <f>+IF(I637=0,"",'Ark1'!AA2091)</f>
        <v>4.8682095595592036</v>
      </c>
      <c r="AB637" s="242">
        <f>+IF(I637=0,"",'Ark1'!AC2091)</f>
        <v>1.4572189868661765</v>
      </c>
      <c r="AC637" s="243">
        <f>+IF(I637=0,"",'Ark1'!AE2091)</f>
        <v>43.229535159355322</v>
      </c>
      <c r="AD637" s="241">
        <f t="shared" si="46"/>
        <v>2.421586449676822</v>
      </c>
      <c r="AE637" s="241">
        <f t="shared" si="47"/>
        <v>29.27027027027027</v>
      </c>
      <c r="AF637" s="323"/>
    </row>
    <row r="638" spans="1:60">
      <c r="A638" s="323"/>
      <c r="B638" s="323">
        <f>+'Ark1'!C2092</f>
        <v>2023</v>
      </c>
      <c r="C638" s="240">
        <f>+'Ark1'!L2092</f>
        <v>8</v>
      </c>
      <c r="D638" s="240" t="str">
        <f>VLOOKUP(C638,Klasse!$C$10:$D$26,2)</f>
        <v>R</v>
      </c>
      <c r="E638" s="240">
        <f>+'Ark1'!H2092</f>
        <v>1</v>
      </c>
      <c r="F638" s="240">
        <f>+'Ark1'!J2092</f>
        <v>155</v>
      </c>
      <c r="G638" s="240" t="str">
        <f>VLOOKUP(F638,Slakteri!$C$9:$D$36,2)</f>
        <v>Målselv</v>
      </c>
      <c r="H638" s="240">
        <f>+IF(I638=0,"",'Ark1'!Q2092)</f>
        <v>382</v>
      </c>
      <c r="I638" s="376">
        <f>+'Ark1'!R2092</f>
        <v>12776</v>
      </c>
      <c r="J638" s="241">
        <f>+IF(I638=0,"",'Ark1'!AG2092)</f>
        <v>23.12188942177178</v>
      </c>
      <c r="K638" s="241"/>
      <c r="L638" s="241">
        <f>+IF(I638=0,"",'Ark1'!AH2092)</f>
        <v>22.661660787977834</v>
      </c>
      <c r="M638" s="241"/>
      <c r="N638" s="33">
        <f>+IF(I638=0,"",'Ark1'!U2092)</f>
        <v>21.079508453350122</v>
      </c>
      <c r="O638" s="351"/>
      <c r="P638" s="391">
        <f>+'Ark1'!AJ2092</f>
        <v>0</v>
      </c>
      <c r="Q638" s="391"/>
      <c r="R638" s="272" t="str">
        <f>+IF(P638=0,"",'Ark1'!AK2092)</f>
        <v/>
      </c>
      <c r="S638" s="354"/>
      <c r="T638" s="272" t="str">
        <f>+IF(P638=0,"",'Ark1'!AL2092)</f>
        <v/>
      </c>
      <c r="U638" s="351"/>
      <c r="V638" s="242">
        <f>+IF(I638=0,"",'Ark1'!T2092)</f>
        <v>5.266671884783972</v>
      </c>
      <c r="W638" s="243">
        <f>+IF(I638=0,"",'Ark1'!W2092)</f>
        <v>2.6377582968065121</v>
      </c>
      <c r="X638" s="243">
        <f>+IF(I638=0,"",'Ark1'!X2092)</f>
        <v>88.807138384470875</v>
      </c>
      <c r="Y638" s="243">
        <f>+IF(I638=0,"",'Ark1'!Y2092)</f>
        <v>21.344708829054472</v>
      </c>
      <c r="Z638" s="243">
        <f>+IF(I638=0,"",'Ark1'!Z2092)</f>
        <v>0.85316217908578595</v>
      </c>
      <c r="AA638" s="241">
        <f>+IF(I638=0,"",'Ark1'!AA2092)</f>
        <v>5.8750373725681202</v>
      </c>
      <c r="AB638" s="242">
        <f>+IF(I638=0,"",'Ark1'!AC2092)</f>
        <v>1.4694884952724288</v>
      </c>
      <c r="AC638" s="243">
        <f>+IF(I638=0,"",'Ark1'!AE2092)</f>
        <v>35.853997640580459</v>
      </c>
      <c r="AD638" s="241">
        <f t="shared" si="46"/>
        <v>2.6349385566687653</v>
      </c>
      <c r="AE638" s="241">
        <f t="shared" si="47"/>
        <v>33.445026178010473</v>
      </c>
      <c r="AF638" s="323"/>
    </row>
    <row r="639" spans="1:60">
      <c r="A639" s="323"/>
      <c r="B639" s="323">
        <f>+'Ark1'!C2093</f>
        <v>2023</v>
      </c>
      <c r="C639" s="240">
        <f>+'Ark1'!L2093</f>
        <v>8</v>
      </c>
      <c r="D639" s="240" t="str">
        <f>VLOOKUP(C639,Klasse!$C$10:$D$26,2)</f>
        <v>R</v>
      </c>
      <c r="E639" s="240">
        <f>+'Ark1'!H2093</f>
        <v>2</v>
      </c>
      <c r="F639" s="240">
        <f>+'Ark1'!J2093</f>
        <v>160</v>
      </c>
      <c r="G639" s="240" t="str">
        <f>VLOOKUP(F639,Slakteri!$C$9:$D$36,2)</f>
        <v>Oslo</v>
      </c>
      <c r="H639" s="240">
        <f>+IF(I639=0,"",'Ark1'!Q2093)</f>
        <v>324</v>
      </c>
      <c r="I639" s="376">
        <f>+'Ark1'!R2093</f>
        <v>8337</v>
      </c>
      <c r="J639" s="241">
        <f>+IF(I639=0,"",'Ark1'!AG2093)</f>
        <v>21.721685208827285</v>
      </c>
      <c r="K639" s="241"/>
      <c r="L639" s="241">
        <f>+IF(I639=0,"",'Ark1'!AH2093)</f>
        <v>22.489364864170465</v>
      </c>
      <c r="M639" s="241"/>
      <c r="N639" s="33">
        <f>+IF(I639=0,"",'Ark1'!U2093)</f>
        <v>21.363787933309407</v>
      </c>
      <c r="O639" s="351"/>
      <c r="P639" s="391">
        <f>+'Ark1'!AJ2093</f>
        <v>8141</v>
      </c>
      <c r="Q639" s="391"/>
      <c r="R639" s="272">
        <f>+IF(P639=0,"",'Ark1'!AK2093)</f>
        <v>100.14137083896301</v>
      </c>
      <c r="S639" s="354"/>
      <c r="T639" s="272">
        <f>+IF(P639=0,"",'Ark1'!AL2093)</f>
        <v>20.797080625695479</v>
      </c>
      <c r="U639" s="351"/>
      <c r="V639" s="242">
        <f>+IF(I639=0,"",'Ark1'!T2093)</f>
        <v>6.5181720043181004</v>
      </c>
      <c r="W639" s="243">
        <f>+IF(I639=0,"",'Ark1'!W2093)</f>
        <v>10.675302866738637</v>
      </c>
      <c r="X639" s="243">
        <f>+IF(I639=0,"",'Ark1'!X2093)</f>
        <v>92.179441045939825</v>
      </c>
      <c r="Y639" s="243">
        <f>+IF(I639=0,"",'Ark1'!Y2093)</f>
        <v>20.942785174523205</v>
      </c>
      <c r="Z639" s="243">
        <f>+IF(I639=0,"",'Ark1'!Z2093)</f>
        <v>1.9191555715485189</v>
      </c>
      <c r="AA639" s="241">
        <f>+IF(I639=0,"",'Ark1'!AA2093)</f>
        <v>6.1012759042248259</v>
      </c>
      <c r="AB639" s="242">
        <f>+IF(I639=0,"",'Ark1'!AC2093)</f>
        <v>1.6665645983384187</v>
      </c>
      <c r="AC639" s="243">
        <f>+IF(I639=0,"",'Ark1'!AE2093)</f>
        <v>42.857453329319995</v>
      </c>
      <c r="AD639" s="241">
        <f t="shared" si="46"/>
        <v>2.6704734916636759</v>
      </c>
      <c r="AE639" s="241">
        <f t="shared" si="47"/>
        <v>25.731481481481481</v>
      </c>
      <c r="AF639" s="323"/>
    </row>
    <row r="640" spans="1:60">
      <c r="A640" s="323"/>
      <c r="B640" s="323">
        <f>+'Ark1'!C2094</f>
        <v>2023</v>
      </c>
      <c r="C640" s="240">
        <f>+'Ark1'!L2094</f>
        <v>8</v>
      </c>
      <c r="D640" s="240" t="str">
        <f>VLOOKUP(C640,Klasse!$C$10:$D$26,2)</f>
        <v>R</v>
      </c>
      <c r="E640" s="240">
        <f>+'Ark1'!H2094</f>
        <v>1</v>
      </c>
      <c r="F640" s="240">
        <f>+'Ark1'!J2094</f>
        <v>171</v>
      </c>
      <c r="G640" s="240" t="str">
        <f>VLOOKUP(F640,Slakteri!$C$9:$D$36,2)</f>
        <v>Prima</v>
      </c>
      <c r="H640" s="240">
        <f>+IF(I640=0,"",'Ark1'!Q2094)</f>
        <v>148</v>
      </c>
      <c r="I640" s="376">
        <f>+'Ark1'!R2094</f>
        <v>7062</v>
      </c>
      <c r="J640" s="241">
        <f>+IF(I640=0,"",'Ark1'!AG2094)</f>
        <v>29.512307242258355</v>
      </c>
      <c r="K640" s="241"/>
      <c r="L640" s="241">
        <f>+IF(I640=0,"",'Ark1'!AH2094)</f>
        <v>28.014436443107964</v>
      </c>
      <c r="M640" s="241"/>
      <c r="N640" s="33">
        <f>+IF(I640=0,"",'Ark1'!U2094)</f>
        <v>20.745213820447503</v>
      </c>
      <c r="O640" s="351"/>
      <c r="P640" s="391">
        <f>+'Ark1'!AJ2094</f>
        <v>0</v>
      </c>
      <c r="Q640" s="391"/>
      <c r="R640" s="272" t="str">
        <f>+IF(P640=0,"",'Ark1'!AK2094)</f>
        <v/>
      </c>
      <c r="S640" s="354"/>
      <c r="T640" s="272" t="str">
        <f>+IF(P640=0,"",'Ark1'!AL2094)</f>
        <v/>
      </c>
      <c r="U640" s="351"/>
      <c r="V640" s="242">
        <f>+IF(I640=0,"",'Ark1'!T2094)</f>
        <v>6.1656754460492786</v>
      </c>
      <c r="W640" s="243">
        <f>+IF(I640=0,"",'Ark1'!W2094)</f>
        <v>6.8535825545171347</v>
      </c>
      <c r="X640" s="243">
        <f>+IF(I640=0,"",'Ark1'!X2094)</f>
        <v>92.73576890399319</v>
      </c>
      <c r="Y640" s="243">
        <f>+IF(I640=0,"",'Ark1'!Y2094)</f>
        <v>15.264797507788163</v>
      </c>
      <c r="Z640" s="243">
        <f>+IF(I640=0,"",'Ark1'!Z2094)</f>
        <v>1.2602662135372416</v>
      </c>
      <c r="AA640" s="241">
        <f>+IF(I640=0,"",'Ark1'!AA2094)</f>
        <v>5.5319659268671666</v>
      </c>
      <c r="AB640" s="242">
        <f>+IF(I640=0,"",'Ark1'!AC2094)</f>
        <v>1.6702945390218291</v>
      </c>
      <c r="AC640" s="243">
        <f>+IF(I640=0,"",'Ark1'!AE2094)</f>
        <v>34.885309414696792</v>
      </c>
      <c r="AD640" s="241">
        <f t="shared" si="46"/>
        <v>2.5931517275559379</v>
      </c>
      <c r="AE640" s="241">
        <f t="shared" si="47"/>
        <v>47.716216216216218</v>
      </c>
      <c r="AF640" s="323"/>
    </row>
    <row r="641" spans="1:60">
      <c r="A641" s="323"/>
      <c r="B641" s="323">
        <f>+'Ark1'!C2095</f>
        <v>2023</v>
      </c>
      <c r="C641" s="240">
        <f>+'Ark1'!L2095</f>
        <v>8</v>
      </c>
      <c r="D641" s="240" t="str">
        <f>VLOOKUP(C641,Klasse!$C$10:$D$26,2)</f>
        <v>R</v>
      </c>
      <c r="E641" s="240">
        <f>+'Ark1'!H2095</f>
        <v>2</v>
      </c>
      <c r="F641" s="240">
        <f>+'Ark1'!J2095</f>
        <v>175</v>
      </c>
      <c r="G641" s="240" t="str">
        <f>VLOOKUP(F641,Slakteri!$C$9:$D$36,2)</f>
        <v>Ole Ringdal</v>
      </c>
      <c r="H641" s="240">
        <f>+IF(I641=0,"",'Ark1'!Q2095)</f>
        <v>235</v>
      </c>
      <c r="I641" s="376">
        <f>+'Ark1'!R2095</f>
        <v>4031</v>
      </c>
      <c r="J641" s="241">
        <f>+IF(I641=0,"",'Ark1'!AG2095)</f>
        <v>26.119354629689621</v>
      </c>
      <c r="K641" s="241"/>
      <c r="L641" s="241">
        <f>+IF(I641=0,"",'Ark1'!AH2095)</f>
        <v>29.939122769382131</v>
      </c>
      <c r="M641" s="241"/>
      <c r="N641" s="33">
        <f>+IF(I641=0,"",'Ark1'!U2095)</f>
        <v>20.600248077400089</v>
      </c>
      <c r="O641" s="351"/>
      <c r="P641" s="391">
        <f>+'Ark1'!AJ2095</f>
        <v>0</v>
      </c>
      <c r="Q641" s="391"/>
      <c r="R641" s="272" t="str">
        <f>+IF(P641=0,"",'Ark1'!AK2095)</f>
        <v/>
      </c>
      <c r="S641" s="354"/>
      <c r="T641" s="272" t="str">
        <f>+IF(P641=0,"",'Ark1'!AL2095)</f>
        <v/>
      </c>
      <c r="U641" s="351"/>
      <c r="V641" s="242">
        <f>+IF(I641=0,"",'Ark1'!T2095)</f>
        <v>6.2160754155296489</v>
      </c>
      <c r="W641" s="243">
        <f>+IF(I641=0,"",'Ark1'!W2095)</f>
        <v>6.6980898040188519</v>
      </c>
      <c r="X641" s="243">
        <f>+IF(I641=0,"",'Ark1'!X2095)</f>
        <v>90.573058794343837</v>
      </c>
      <c r="Y641" s="243">
        <f>+IF(I641=0,"",'Ark1'!Y2095)</f>
        <v>18.556189531133715</v>
      </c>
      <c r="Z641" s="243">
        <f>+IF(I641=0,"",'Ark1'!Z2095)</f>
        <v>0.49615480029769288</v>
      </c>
      <c r="AA641" s="241">
        <f>+IF(I641=0,"",'Ark1'!AA2095)</f>
        <v>5.1767019955244091</v>
      </c>
      <c r="AB641" s="242">
        <f>+IF(I641=0,"",'Ark1'!AC2095)</f>
        <v>1.5246912090080773</v>
      </c>
      <c r="AC641" s="243">
        <f>+IF(I641=0,"",'Ark1'!AE2095)</f>
        <v>43.295233735865096</v>
      </c>
      <c r="AD641" s="241">
        <f t="shared" si="46"/>
        <v>2.5750310096750111</v>
      </c>
      <c r="AE641" s="241">
        <f t="shared" si="47"/>
        <v>17.153191489361703</v>
      </c>
      <c r="AF641" s="323"/>
    </row>
    <row r="642" spans="1:60">
      <c r="A642" s="323"/>
      <c r="B642" s="323">
        <f>+'Ark1'!C2096</f>
        <v>2023</v>
      </c>
      <c r="C642" s="240">
        <f>+'Ark1'!L2096</f>
        <v>8</v>
      </c>
      <c r="D642" s="240" t="str">
        <f>VLOOKUP(C642,Klasse!$C$10:$D$26,2)</f>
        <v>R</v>
      </c>
      <c r="E642" s="240">
        <f>+'Ark1'!H2096</f>
        <v>2</v>
      </c>
      <c r="F642" s="240">
        <f>+'Ark1'!J2096</f>
        <v>177</v>
      </c>
      <c r="G642" s="240" t="str">
        <f>VLOOKUP(F642,Slakteri!$C$9:$D$36,2)</f>
        <v>Slakthuset</v>
      </c>
      <c r="H642" s="240">
        <f>+IF(I642=0,"",'Ark1'!Q2096)</f>
        <v>255</v>
      </c>
      <c r="I642" s="376">
        <f>+'Ark1'!R2096</f>
        <v>10534</v>
      </c>
      <c r="J642" s="241">
        <f>+IF(I642=0,"",'Ark1'!AG2096)</f>
        <v>27.228784863132326</v>
      </c>
      <c r="K642" s="241"/>
      <c r="L642" s="241">
        <f>+IF(I642=0,"",'Ark1'!AH2096)</f>
        <v>28.00672847581836</v>
      </c>
      <c r="M642" s="241"/>
      <c r="N642" s="33">
        <f>+IF(I642=0,"",'Ark1'!U2096)</f>
        <v>20.224909815834504</v>
      </c>
      <c r="O642" s="351"/>
      <c r="P642" s="391">
        <f>+'Ark1'!AJ2096</f>
        <v>10534</v>
      </c>
      <c r="Q642" s="391"/>
      <c r="R642" s="272">
        <f>+IF(P642=0,"",'Ark1'!AK2096)</f>
        <v>98.830017087526059</v>
      </c>
      <c r="S642" s="354"/>
      <c r="T642" s="272">
        <f>+IF(P642=0,"",'Ark1'!AL2096)</f>
        <v>20.672389203751955</v>
      </c>
      <c r="U642" s="351"/>
      <c r="V642" s="242">
        <f>+IF(I642=0,"",'Ark1'!T2096)</f>
        <v>5.7046705904689583</v>
      </c>
      <c r="W642" s="243">
        <f>+IF(I642=0,"",'Ark1'!W2096)</f>
        <v>2.5346497057148283</v>
      </c>
      <c r="X642" s="243">
        <f>+IF(I642=0,"",'Ark1'!X2096)</f>
        <v>93.202961837858382</v>
      </c>
      <c r="Y642" s="243">
        <f>+IF(I642=0,"",'Ark1'!Y2096)</f>
        <v>12.71122080880957</v>
      </c>
      <c r="Z642" s="243">
        <f>+IF(I642=0,"",'Ark1'!Z2096)</f>
        <v>0.61704955382570725</v>
      </c>
      <c r="AA642" s="241">
        <f>+IF(I642=0,"",'Ark1'!AA2096)</f>
        <v>4.8460152731256194</v>
      </c>
      <c r="AB642" s="242">
        <f>+IF(I642=0,"",'Ark1'!AC2096)</f>
        <v>1.398493527776469</v>
      </c>
      <c r="AC642" s="243">
        <f>+IF(I642=0,"",'Ark1'!AE2096)</f>
        <v>32.952557757766996</v>
      </c>
      <c r="AD642" s="241">
        <f t="shared" si="46"/>
        <v>2.528113726979313</v>
      </c>
      <c r="AE642" s="241">
        <f t="shared" si="47"/>
        <v>41.30980392156863</v>
      </c>
      <c r="AF642" s="323"/>
    </row>
    <row r="643" spans="1:60">
      <c r="A643" s="323"/>
      <c r="B643" s="323">
        <f>+'Ark1'!C2097</f>
        <v>2023</v>
      </c>
      <c r="C643" s="240">
        <f>+'Ark1'!L2097</f>
        <v>8</v>
      </c>
      <c r="D643" s="240" t="str">
        <f>VLOOKUP(C643,Klasse!$C$10:$D$26,2)</f>
        <v>R</v>
      </c>
      <c r="E643" s="240">
        <f>+'Ark1'!H2097</f>
        <v>2</v>
      </c>
      <c r="F643" s="240">
        <f>+'Ark1'!J2097</f>
        <v>178</v>
      </c>
      <c r="G643" s="240" t="str">
        <f>VLOOKUP(F643,Slakteri!$C$9:$D$36,2)</f>
        <v>Røros</v>
      </c>
      <c r="H643" s="240">
        <f>+IF(I643=0,"",'Ark1'!Q2097)</f>
        <v>129</v>
      </c>
      <c r="I643" s="376">
        <f>+'Ark1'!R2097</f>
        <v>4922</v>
      </c>
      <c r="J643" s="241">
        <f>+IF(I643=0,"",'Ark1'!AG2097)</f>
        <v>34.569462003090322</v>
      </c>
      <c r="K643" s="241"/>
      <c r="L643" s="241">
        <f>+IF(I643=0,"",'Ark1'!AH2097)</f>
        <v>35.313037498169429</v>
      </c>
      <c r="M643" s="241"/>
      <c r="N643" s="33">
        <f>+IF(I643=0,"",'Ark1'!U2097)</f>
        <v>19.988642828118625</v>
      </c>
      <c r="O643" s="351"/>
      <c r="P643" s="391">
        <f>+'Ark1'!AJ2097</f>
        <v>0</v>
      </c>
      <c r="Q643" s="391"/>
      <c r="R643" s="272" t="str">
        <f>+IF(P643=0,"",'Ark1'!AK2097)</f>
        <v/>
      </c>
      <c r="S643" s="354"/>
      <c r="T643" s="272" t="str">
        <f>+IF(P643=0,"",'Ark1'!AL2097)</f>
        <v/>
      </c>
      <c r="U643" s="351"/>
      <c r="V643" s="242">
        <f>+IF(I643=0,"",'Ark1'!T2097)</f>
        <v>5.785453067858592</v>
      </c>
      <c r="W643" s="243">
        <f>+IF(I643=0,"",'Ark1'!W2097)</f>
        <v>3.0678585940674519</v>
      </c>
      <c r="X643" s="243">
        <f>+IF(I643=0,"",'Ark1'!X2097)</f>
        <v>87.423811458756617</v>
      </c>
      <c r="Y643" s="243">
        <f>+IF(I643=0,"",'Ark1'!Y2097)</f>
        <v>14.404713531084925</v>
      </c>
      <c r="Z643" s="243">
        <f>+IF(I643=0,"",'Ark1'!Z2097)</f>
        <v>0.81267777326290147</v>
      </c>
      <c r="AA643" s="241">
        <f>+IF(I643=0,"",'Ark1'!AA2097)</f>
        <v>5.3522786227480221</v>
      </c>
      <c r="AB643" s="242">
        <f>+IF(I643=0,"",'Ark1'!AC2097)</f>
        <v>1.4008935471790771</v>
      </c>
      <c r="AC643" s="243">
        <f>+IF(I643=0,"",'Ark1'!AE2097)</f>
        <v>40.962195360644785</v>
      </c>
      <c r="AD643" s="241">
        <f t="shared" si="46"/>
        <v>2.4985803535148281</v>
      </c>
      <c r="AE643" s="241">
        <f t="shared" si="47"/>
        <v>38.155038759689923</v>
      </c>
      <c r="AF643" s="323"/>
    </row>
    <row r="644" spans="1:60">
      <c r="A644" s="323"/>
      <c r="B644" s="323">
        <f>+'Ark1'!C2098</f>
        <v>2023</v>
      </c>
      <c r="C644" s="240">
        <f>+'Ark1'!L2098</f>
        <v>8</v>
      </c>
      <c r="D644" s="240" t="str">
        <f>VLOOKUP(C644,Klasse!$C$10:$D$26,2)</f>
        <v>R</v>
      </c>
      <c r="E644" s="240">
        <f>+'Ark1'!H2098</f>
        <v>2</v>
      </c>
      <c r="F644" s="240">
        <f>+'Ark1'!J2098</f>
        <v>181</v>
      </c>
      <c r="G644" s="240" t="str">
        <f>VLOOKUP(F644,Slakteri!$C$9:$D$36,2)</f>
        <v>Horns</v>
      </c>
      <c r="H644" s="240">
        <f>+IF(I644=0,"",'Ark1'!Q2098)</f>
        <v>232</v>
      </c>
      <c r="I644" s="376">
        <f>+'Ark1'!R2098</f>
        <v>8624</v>
      </c>
      <c r="J644" s="241">
        <f>+IF(I644=0,"",'Ark1'!AG2098)</f>
        <v>28.67974725640174</v>
      </c>
      <c r="K644" s="241"/>
      <c r="L644" s="241">
        <f>+IF(I644=0,"",'Ark1'!AH2098)</f>
        <v>30.087147118537352</v>
      </c>
      <c r="M644" s="241"/>
      <c r="N644" s="33">
        <f>+IF(I644=0,"",'Ark1'!U2098)</f>
        <v>20.704719387755102</v>
      </c>
      <c r="O644" s="351"/>
      <c r="P644" s="391">
        <f>+'Ark1'!AJ2098</f>
        <v>0</v>
      </c>
      <c r="Q644" s="391"/>
      <c r="R644" s="272" t="str">
        <f>+IF(P644=0,"",'Ark1'!AK2098)</f>
        <v/>
      </c>
      <c r="S644" s="354"/>
      <c r="T644" s="272" t="str">
        <f>+IF(P644=0,"",'Ark1'!AL2098)</f>
        <v/>
      </c>
      <c r="U644" s="351"/>
      <c r="V644" s="242">
        <f>+IF(I644=0,"",'Ark1'!T2098)</f>
        <v>6.1760204081632653</v>
      </c>
      <c r="W644" s="243">
        <f>+IF(I644=0,"",'Ark1'!W2098)</f>
        <v>2.0408163265306123</v>
      </c>
      <c r="X644" s="243">
        <f>+IF(I644=0,"",'Ark1'!X2098)</f>
        <v>95.953153988868294</v>
      </c>
      <c r="Y644" s="243">
        <f>+IF(I644=0,"",'Ark1'!Y2098)</f>
        <v>13.520408163265303</v>
      </c>
      <c r="Z644" s="243">
        <f>+IF(I644=0,"",'Ark1'!Z2098)</f>
        <v>0.81168831168831157</v>
      </c>
      <c r="AA644" s="241">
        <f>+IF(I644=0,"",'Ark1'!AA2098)</f>
        <v>5.2287933953412704</v>
      </c>
      <c r="AB644" s="242">
        <f>+IF(I644=0,"",'Ark1'!AC2098)</f>
        <v>1.4037123215200538</v>
      </c>
      <c r="AC644" s="243">
        <f>+IF(I644=0,"",'Ark1'!AE2098)</f>
        <v>37.263776697496226</v>
      </c>
      <c r="AD644" s="241">
        <f t="shared" si="46"/>
        <v>2.5880899234693877</v>
      </c>
      <c r="AE644" s="241">
        <f t="shared" si="47"/>
        <v>37.172413793103445</v>
      </c>
      <c r="AF644" s="323"/>
    </row>
    <row r="645" spans="1:60">
      <c r="A645" s="323"/>
      <c r="B645" s="323">
        <f>+'Ark1'!C2099</f>
        <v>2023</v>
      </c>
      <c r="C645" s="240">
        <f>+'Ark1'!L2099</f>
        <v>8</v>
      </c>
      <c r="D645" s="240" t="str">
        <f>VLOOKUP(C645,Klasse!$C$10:$D$26,2)</f>
        <v>R</v>
      </c>
      <c r="E645" s="240">
        <f>+'Ark1'!H2099</f>
        <v>1</v>
      </c>
      <c r="F645" s="240">
        <f>+'Ark1'!J2099</f>
        <v>262</v>
      </c>
      <c r="G645" s="240" t="str">
        <f>VLOOKUP(F645,Slakteri!$C$9:$D$36,2)</f>
        <v>Strilalam</v>
      </c>
      <c r="H645" s="240" t="str">
        <f>+IF(I645=0,"",'Ark1'!Q2099)</f>
        <v/>
      </c>
      <c r="I645" s="376">
        <f>+'Ark1'!R2099</f>
        <v>0</v>
      </c>
      <c r="J645" s="241" t="str">
        <f>+IF(I645=0,"",'Ark1'!AG2099)</f>
        <v/>
      </c>
      <c r="K645" s="241"/>
      <c r="L645" s="241" t="str">
        <f>+IF(I645=0,"",'Ark1'!AH2099)</f>
        <v/>
      </c>
      <c r="M645" s="241"/>
      <c r="N645" s="33" t="str">
        <f>+IF(I645=0,"",'Ark1'!U2099)</f>
        <v/>
      </c>
      <c r="O645" s="351"/>
      <c r="P645" s="391">
        <f>+'Ark1'!AJ2099</f>
        <v>0</v>
      </c>
      <c r="Q645" s="391"/>
      <c r="R645" s="272" t="str">
        <f>+IF(P645=0,"",'Ark1'!AK2099)</f>
        <v/>
      </c>
      <c r="S645" s="354"/>
      <c r="T645" s="272" t="str">
        <f>+IF(P645=0,"",'Ark1'!AL2099)</f>
        <v/>
      </c>
      <c r="U645" s="351"/>
      <c r="V645" s="242" t="str">
        <f>+IF(I645=0,"",'Ark1'!T2099)</f>
        <v/>
      </c>
      <c r="W645" s="243" t="str">
        <f>+IF(I645=0,"",'Ark1'!W2099)</f>
        <v/>
      </c>
      <c r="X645" s="243" t="str">
        <f>+IF(I645=0,"",'Ark1'!X2099)</f>
        <v/>
      </c>
      <c r="Y645" s="243" t="str">
        <f>+IF(I645=0,"",'Ark1'!Y2099)</f>
        <v/>
      </c>
      <c r="Z645" s="243" t="str">
        <f>+IF(I645=0,"",'Ark1'!Z2099)</f>
        <v/>
      </c>
      <c r="AA645" s="241" t="str">
        <f>+IF(I645=0,"",'Ark1'!AA2099)</f>
        <v/>
      </c>
      <c r="AB645" s="242" t="str">
        <f>+IF(I645=0,"",'Ark1'!AC2099)</f>
        <v/>
      </c>
      <c r="AC645" s="243" t="str">
        <f>+IF(I645=0,"",'Ark1'!AE2099)</f>
        <v/>
      </c>
      <c r="AD645" s="241" t="str">
        <f t="shared" si="46"/>
        <v/>
      </c>
      <c r="AE645" s="241" t="str">
        <f t="shared" si="47"/>
        <v/>
      </c>
      <c r="AF645" s="323"/>
    </row>
    <row r="646" spans="1:60">
      <c r="A646" s="323"/>
      <c r="B646" s="323">
        <f>+'Ark1'!C2100</f>
        <v>2023</v>
      </c>
      <c r="C646" s="240">
        <f>+'Ark1'!L2100</f>
        <v>8</v>
      </c>
      <c r="D646" s="240" t="str">
        <f>VLOOKUP(C646,Klasse!$C$10:$D$26,2)</f>
        <v>R</v>
      </c>
      <c r="E646" s="240">
        <f>+'Ark1'!H2100</f>
        <v>2</v>
      </c>
      <c r="F646" s="240">
        <f>+'Ark1'!J2100</f>
        <v>267</v>
      </c>
      <c r="G646" s="240" t="str">
        <f>VLOOKUP(F646,Slakteri!$C$9:$D$36,2)</f>
        <v>Dalpro</v>
      </c>
      <c r="H646" s="240">
        <f>+IF(I646=0,"",'Ark1'!Q2100)</f>
        <v>17</v>
      </c>
      <c r="I646" s="376">
        <f>+'Ark1'!R2100</f>
        <v>89</v>
      </c>
      <c r="J646" s="241">
        <f>+IF(I646=0,"",'Ark1'!AG2100)</f>
        <v>4.4544544544544546</v>
      </c>
      <c r="K646" s="241"/>
      <c r="L646" s="241">
        <f>+IF(I646=0,"",'Ark1'!AH2100)</f>
        <v>6.2660623527190076</v>
      </c>
      <c r="M646" s="241"/>
      <c r="N646" s="33">
        <f>+IF(I646=0,"",'Ark1'!U2100)</f>
        <v>17.14943820224719</v>
      </c>
      <c r="O646" s="351"/>
      <c r="P646" s="391">
        <f>+'Ark1'!AJ2100</f>
        <v>0</v>
      </c>
      <c r="Q646" s="391"/>
      <c r="R646" s="272" t="str">
        <f>+IF(P646=0,"",'Ark1'!AK2100)</f>
        <v/>
      </c>
      <c r="S646" s="354"/>
      <c r="T646" s="272" t="str">
        <f>+IF(P646=0,"",'Ark1'!AL2100)</f>
        <v/>
      </c>
      <c r="U646" s="351"/>
      <c r="V646" s="242">
        <f>+IF(I646=0,"",'Ark1'!T2100)</f>
        <v>7.1123595505618002</v>
      </c>
      <c r="W646" s="243">
        <f>+IF(I646=0,"",'Ark1'!W2100)</f>
        <v>0</v>
      </c>
      <c r="X646" s="243">
        <f>+IF(I646=0,"",'Ark1'!X2100)</f>
        <v>52.80898876404494</v>
      </c>
      <c r="Y646" s="243">
        <f>+IF(I646=0,"",'Ark1'!Y2100)</f>
        <v>8.9887640449438209</v>
      </c>
      <c r="Z646" s="243">
        <f>+IF(I646=0,"",'Ark1'!Z2100)</f>
        <v>0</v>
      </c>
      <c r="AA646" s="241">
        <f>+IF(I646=0,"",'Ark1'!AA2100)</f>
        <v>4.3304026746750273</v>
      </c>
      <c r="AB646" s="242">
        <f>+IF(I646=0,"",'Ark1'!AC2100)</f>
        <v>1.0855351525181551</v>
      </c>
      <c r="AC646" s="243">
        <f>+IF(I646=0,"",'Ark1'!AE2100)</f>
        <v>48.857433252133902</v>
      </c>
      <c r="AD646" s="241">
        <f t="shared" si="46"/>
        <v>2.1436797752808987</v>
      </c>
      <c r="AE646" s="241">
        <f t="shared" si="47"/>
        <v>5.2352941176470589</v>
      </c>
      <c r="AF646" s="323"/>
    </row>
    <row r="647" spans="1:60">
      <c r="A647" s="323"/>
      <c r="B647" s="323">
        <f>+'Ark1'!C2101</f>
        <v>2023</v>
      </c>
      <c r="C647" s="240">
        <f>+'Ark1'!L2101</f>
        <v>8</v>
      </c>
      <c r="D647" s="240" t="str">
        <f>VLOOKUP(C647,Klasse!$C$10:$D$26,2)</f>
        <v>R</v>
      </c>
      <c r="E647" s="240">
        <f>+'Ark1'!H2101</f>
        <v>1</v>
      </c>
      <c r="F647" s="240">
        <f>+'Ark1'!J2101</f>
        <v>309</v>
      </c>
      <c r="G647" s="240" t="str">
        <f>VLOOKUP(F647,Slakteri!$C$9:$D$36,2)</f>
        <v>Malvik</v>
      </c>
      <c r="H647" s="240">
        <f>+IF(I647=0,"",'Ark1'!Q2101)</f>
        <v>1025</v>
      </c>
      <c r="I647" s="376">
        <f>+'Ark1'!R2101</f>
        <v>25534</v>
      </c>
      <c r="J647" s="241">
        <f>+IF(I647=0,"",'Ark1'!AG2101)</f>
        <v>27.773064456481546</v>
      </c>
      <c r="K647" s="241"/>
      <c r="L647" s="241">
        <f>+IF(I647=0,"",'Ark1'!AH2101)</f>
        <v>28.674755400484496</v>
      </c>
      <c r="M647" s="241"/>
      <c r="N647" s="33">
        <f>+IF(I647=0,"",'Ark1'!U2101)</f>
        <v>20.393722096028856</v>
      </c>
      <c r="O647" s="351"/>
      <c r="P647" s="391">
        <f>+'Ark1'!AJ2101</f>
        <v>1</v>
      </c>
      <c r="Q647" s="391"/>
      <c r="R647" s="272">
        <f>+IF(P647=0,"",'Ark1'!AK2101)</f>
        <v>113.8</v>
      </c>
      <c r="S647" s="354"/>
      <c r="T647" s="272">
        <f>+IF(P647=0,"",'Ark1'!AL2101)</f>
        <v>21.373899726603529</v>
      </c>
      <c r="U647" s="351"/>
      <c r="V647" s="242">
        <f>+IF(I647=0,"",'Ark1'!T2101)</f>
        <v>5.9656536382862084</v>
      </c>
      <c r="W647" s="243">
        <f>+IF(I647=0,"",'Ark1'!W2101)</f>
        <v>5.8157750450379888</v>
      </c>
      <c r="X647" s="243">
        <f>+IF(I647=0,"",'Ark1'!X2101)</f>
        <v>86.433774575076384</v>
      </c>
      <c r="Y647" s="243">
        <f>+IF(I647=0,"",'Ark1'!Y2101)</f>
        <v>17.337667423827053</v>
      </c>
      <c r="Z647" s="243">
        <f>+IF(I647=0,"",'Ark1'!Z2101)</f>
        <v>0.98691940158220381</v>
      </c>
      <c r="AA647" s="241">
        <f>+IF(I647=0,"",'Ark1'!AA2101)</f>
        <v>5.8512226047677904</v>
      </c>
      <c r="AB647" s="242">
        <f>+IF(I647=0,"",'Ark1'!AC2101)</f>
        <v>1.5787080767819139</v>
      </c>
      <c r="AC647" s="243">
        <f>+IF(I647=0,"",'Ark1'!AE2101)</f>
        <v>45.176249430161938</v>
      </c>
      <c r="AD647" s="241">
        <f t="shared" si="46"/>
        <v>2.549215262003607</v>
      </c>
      <c r="AE647" s="241">
        <f t="shared" si="47"/>
        <v>24.911219512195121</v>
      </c>
      <c r="AF647" s="323"/>
    </row>
    <row r="648" spans="1:60">
      <c r="A648" s="323"/>
      <c r="B648" s="323">
        <f>+'Ark1'!C2102</f>
        <v>2023</v>
      </c>
      <c r="C648" s="240">
        <f>+'Ark1'!L2102</f>
        <v>8</v>
      </c>
      <c r="D648" s="240" t="str">
        <f>VLOOKUP(C648,Klasse!$C$10:$D$26,2)</f>
        <v>R</v>
      </c>
      <c r="E648" s="240">
        <f>+'Ark1'!H2102</f>
        <v>2</v>
      </c>
      <c r="F648" s="240">
        <f>+'Ark1'!J2102</f>
        <v>470</v>
      </c>
      <c r="G648" s="240" t="str">
        <f>VLOOKUP(F648,Slakteri!$C$9:$D$36,2)</f>
        <v>Jens Eide</v>
      </c>
      <c r="H648" s="240">
        <f>+IF(I648=0,"",'Ark1'!Q2102)</f>
        <v>214</v>
      </c>
      <c r="I648" s="376">
        <f>+'Ark1'!R2102</f>
        <v>3176</v>
      </c>
      <c r="J648" s="241">
        <f>+IF(I648=0,"",'Ark1'!AG2102)</f>
        <v>25.2243666110714</v>
      </c>
      <c r="K648" s="241"/>
      <c r="L648" s="241">
        <f>+IF(I648=0,"",'Ark1'!AH2102)</f>
        <v>29.46678704854541</v>
      </c>
      <c r="M648" s="241"/>
      <c r="N648" s="33">
        <f>+IF(I648=0,"",'Ark1'!U2102)</f>
        <v>20.572827455919359</v>
      </c>
      <c r="O648" s="351"/>
      <c r="P648" s="391">
        <f>+'Ark1'!AJ2102</f>
        <v>0</v>
      </c>
      <c r="Q648" s="391"/>
      <c r="R648" s="272" t="str">
        <f>+IF(P648=0,"",'Ark1'!AK2102)</f>
        <v/>
      </c>
      <c r="S648" s="354"/>
      <c r="T648" s="272" t="str">
        <f>+IF(P648=0,"",'Ark1'!AL2102)</f>
        <v/>
      </c>
      <c r="U648" s="351"/>
      <c r="V648" s="242">
        <f>+IF(I648=0,"",'Ark1'!T2102)</f>
        <v>6.5160579345088188</v>
      </c>
      <c r="W648" s="243">
        <f>+IF(I648=0,"",'Ark1'!W2102)</f>
        <v>13.50755667506297</v>
      </c>
      <c r="X648" s="243">
        <f>+IF(I648=0,"",'Ark1'!X2102)</f>
        <v>83.501259445843829</v>
      </c>
      <c r="Y648" s="243">
        <f>+IF(I648=0,"",'Ark1'!Y2102)</f>
        <v>21.693954659949629</v>
      </c>
      <c r="Z648" s="243">
        <f>+IF(I648=0,"",'Ark1'!Z2102)</f>
        <v>1.3539042821158691</v>
      </c>
      <c r="AA648" s="241">
        <f>+IF(I648=0,"",'Ark1'!AA2102)</f>
        <v>6.224623672515226</v>
      </c>
      <c r="AB648" s="242">
        <f>+IF(I648=0,"",'Ark1'!AC2102)</f>
        <v>1.9339845653237755</v>
      </c>
      <c r="AC648" s="243">
        <f>+IF(I648=0,"",'Ark1'!AE2102)</f>
        <v>48.492623780605527</v>
      </c>
      <c r="AD648" s="241">
        <f t="shared" si="46"/>
        <v>2.5716034319899199</v>
      </c>
      <c r="AE648" s="241">
        <f t="shared" si="47"/>
        <v>14.841121495327103</v>
      </c>
      <c r="AF648" s="323"/>
    </row>
    <row r="649" spans="1:60">
      <c r="A649" s="323"/>
      <c r="B649" s="323">
        <f>+'Ark1'!C2103</f>
        <v>2023</v>
      </c>
      <c r="C649" s="240">
        <f>+'Ark1'!L2103</f>
        <v>8</v>
      </c>
      <c r="D649" s="240" t="str">
        <f>VLOOKUP(C649,Klasse!$C$10:$D$26,2)</f>
        <v>R</v>
      </c>
      <c r="E649" s="240">
        <f>+'Ark1'!H2103</f>
        <v>2</v>
      </c>
      <c r="F649" s="240">
        <f>+'Ark1'!J2103</f>
        <v>629</v>
      </c>
      <c r="G649" s="240" t="str">
        <f>VLOOKUP(F649,Slakteri!$C$9:$D$36,2)</f>
        <v>Bø</v>
      </c>
      <c r="H649" s="240">
        <f>+IF(I649=0,"",'Ark1'!Q2103)</f>
        <v>33</v>
      </c>
      <c r="I649" s="376">
        <f>+'Ark1'!R2103</f>
        <v>414</v>
      </c>
      <c r="J649" s="241">
        <f>+IF(I649=0,"",'Ark1'!AG2103)</f>
        <v>24.410377358490564</v>
      </c>
      <c r="K649" s="241"/>
      <c r="L649" s="241">
        <f>+IF(I649=0,"",'Ark1'!AH2103)</f>
        <v>27.346273771735159</v>
      </c>
      <c r="M649" s="241"/>
      <c r="N649" s="33">
        <f>+IF(I649=0,"",'Ark1'!U2103)</f>
        <v>23.514492753623198</v>
      </c>
      <c r="O649" s="351"/>
      <c r="P649" s="391">
        <f>+'Ark1'!AJ2103</f>
        <v>0</v>
      </c>
      <c r="Q649" s="391"/>
      <c r="R649" s="272" t="str">
        <f>+IF(P649=0,"",'Ark1'!AK2103)</f>
        <v/>
      </c>
      <c r="S649" s="354"/>
      <c r="T649" s="272" t="str">
        <f>+IF(P649=0,"",'Ark1'!AL2103)</f>
        <v/>
      </c>
      <c r="U649" s="351"/>
      <c r="V649" s="242">
        <f>+IF(I649=0,"",'Ark1'!T2103)</f>
        <v>6.3381642512077292</v>
      </c>
      <c r="W649" s="243">
        <f>+IF(I649=0,"",'Ark1'!W2103)</f>
        <v>1.6908212560386471</v>
      </c>
      <c r="X649" s="243">
        <f>+IF(I649=0,"",'Ark1'!X2103)</f>
        <v>92.51207729468598</v>
      </c>
      <c r="Y649" s="243">
        <f>+IF(I649=0,"",'Ark1'!Y2103)</f>
        <v>36.714975845410635</v>
      </c>
      <c r="Z649" s="243">
        <f>+IF(I649=0,"",'Ark1'!Z2103)</f>
        <v>1.2077294685990336</v>
      </c>
      <c r="AA649" s="241">
        <f>+IF(I649=0,"",'Ark1'!AA2103)</f>
        <v>7.7194642381672995</v>
      </c>
      <c r="AB649" s="242">
        <f>+IF(I649=0,"",'Ark1'!AC2103)</f>
        <v>1.1106174076438917</v>
      </c>
      <c r="AC649" s="243">
        <f>+IF(I649=0,"",'Ark1'!AE2103)</f>
        <v>5.0676802768202753</v>
      </c>
      <c r="AD649" s="241">
        <f t="shared" si="46"/>
        <v>2.9393115942028998</v>
      </c>
      <c r="AE649" s="241">
        <f t="shared" si="47"/>
        <v>12.545454545454545</v>
      </c>
      <c r="AF649" s="323"/>
    </row>
    <row r="650" spans="1:60">
      <c r="A650" s="323"/>
      <c r="B650" s="323">
        <f>+'Ark1'!C2104</f>
        <v>2023</v>
      </c>
      <c r="C650" s="240">
        <f>+'Ark1'!L2104</f>
        <v>8</v>
      </c>
      <c r="D650" s="240" t="str">
        <f>VLOOKUP(C650,Klasse!$C$10:$D$26,2)</f>
        <v>R</v>
      </c>
      <c r="E650" s="240">
        <f>+'Ark1'!H2104</f>
        <v>1</v>
      </c>
      <c r="F650" s="240">
        <f>+'Ark1'!J2104</f>
        <v>643</v>
      </c>
      <c r="G650" s="240" t="str">
        <f>VLOOKUP(F650,Slakteri!$C$9:$D$36,2)</f>
        <v>Bjerka</v>
      </c>
      <c r="H650" s="240">
        <f>+IF(I650=0,"",'Ark1'!Q2104)</f>
        <v>474</v>
      </c>
      <c r="I650" s="376">
        <f>+'Ark1'!R2104</f>
        <v>12864</v>
      </c>
      <c r="J650" s="241">
        <f>+IF(I650=0,"",'Ark1'!AG2104)</f>
        <v>24.032731145029608</v>
      </c>
      <c r="K650" s="241"/>
      <c r="L650" s="241">
        <f>+IF(I650=0,"",'Ark1'!AH2104)</f>
        <v>26.597331630019244</v>
      </c>
      <c r="M650" s="241"/>
      <c r="N650" s="33">
        <f>+IF(I650=0,"",'Ark1'!U2104)</f>
        <v>20.690586131840824</v>
      </c>
      <c r="O650" s="351"/>
      <c r="P650" s="391">
        <f>+'Ark1'!AJ2104</f>
        <v>0</v>
      </c>
      <c r="Q650" s="391"/>
      <c r="R650" s="272" t="str">
        <f>+IF(P650=0,"",'Ark1'!AK2104)</f>
        <v/>
      </c>
      <c r="S650" s="354"/>
      <c r="T650" s="272" t="str">
        <f>+IF(P650=0,"",'Ark1'!AL2104)</f>
        <v/>
      </c>
      <c r="U650" s="351"/>
      <c r="V650" s="242">
        <f>+IF(I650=0,"",'Ark1'!T2104)</f>
        <v>6.1731965174129382</v>
      </c>
      <c r="W650" s="243">
        <f>+IF(I650=0,"",'Ark1'!W2104)</f>
        <v>5.698072139303485</v>
      </c>
      <c r="X650" s="243">
        <f>+IF(I650=0,"",'Ark1'!X2104)</f>
        <v>93.50124378109453</v>
      </c>
      <c r="Y650" s="243">
        <f>+IF(I650=0,"",'Ark1'!Y2104)</f>
        <v>15.547263681592039</v>
      </c>
      <c r="Z650" s="243">
        <f>+IF(I650=0,"",'Ark1'!Z2104)</f>
        <v>1.0572139303482586</v>
      </c>
      <c r="AA650" s="241">
        <f>+IF(I650=0,"",'Ark1'!AA2104)</f>
        <v>5.3035257825430895</v>
      </c>
      <c r="AB650" s="242">
        <f>+IF(I650=0,"",'Ark1'!AC2104)</f>
        <v>1.5152140486156396</v>
      </c>
      <c r="AC650" s="243">
        <f>+IF(I650=0,"",'Ark1'!AE2104)</f>
        <v>37.897410321542246</v>
      </c>
      <c r="AD650" s="241">
        <f t="shared" si="46"/>
        <v>2.586323266480103</v>
      </c>
      <c r="AE650" s="241">
        <f t="shared" si="47"/>
        <v>27.139240506329113</v>
      </c>
      <c r="AF650" s="323"/>
    </row>
    <row r="651" spans="1:60">
      <c r="A651" s="323"/>
      <c r="B651" s="323">
        <f>+'Ark1'!C2105</f>
        <v>2023</v>
      </c>
      <c r="C651" s="240">
        <f>+'Ark1'!L2105</f>
        <v>8</v>
      </c>
      <c r="D651" s="240" t="str">
        <f>VLOOKUP(C651,Klasse!$C$10:$D$26,2)</f>
        <v>R</v>
      </c>
      <c r="E651" s="240">
        <f>+'Ark1'!H2105</f>
        <v>2</v>
      </c>
      <c r="F651" s="240">
        <f>+'Ark1'!J2105</f>
        <v>704</v>
      </c>
      <c r="G651" s="240" t="str">
        <f>VLOOKUP(F651,Slakteri!$C$9:$D$36,2)</f>
        <v>Øre Vilt</v>
      </c>
      <c r="H651" s="240" t="str">
        <f>+IF(I651=0,"",'Ark1'!Q2105)</f>
        <v/>
      </c>
      <c r="I651" s="376">
        <f>+'Ark1'!R2105</f>
        <v>0</v>
      </c>
      <c r="J651" s="241" t="str">
        <f>+IF(I651=0,"",'Ark1'!AG2105)</f>
        <v/>
      </c>
      <c r="K651" s="241"/>
      <c r="L651" s="241" t="str">
        <f>+IF(I651=0,"",'Ark1'!AH2105)</f>
        <v/>
      </c>
      <c r="M651" s="241"/>
      <c r="N651" s="33" t="str">
        <f>+IF(I651=0,"",'Ark1'!U2105)</f>
        <v/>
      </c>
      <c r="O651" s="351"/>
      <c r="P651" s="391">
        <f>+'Ark1'!AJ2105</f>
        <v>0</v>
      </c>
      <c r="Q651" s="391"/>
      <c r="R651" s="272" t="str">
        <f>+IF(P651=0,"",'Ark1'!AK2105)</f>
        <v/>
      </c>
      <c r="S651" s="354"/>
      <c r="T651" s="272" t="str">
        <f>+IF(P651=0,"",'Ark1'!AL2105)</f>
        <v/>
      </c>
      <c r="U651" s="351"/>
      <c r="V651" s="242" t="str">
        <f>+IF(I651=0,"",'Ark1'!T2105)</f>
        <v/>
      </c>
      <c r="W651" s="243" t="str">
        <f>+IF(I651=0,"",'Ark1'!W2105)</f>
        <v/>
      </c>
      <c r="X651" s="243" t="str">
        <f>+IF(I651=0,"",'Ark1'!X2105)</f>
        <v/>
      </c>
      <c r="Y651" s="243" t="str">
        <f>+IF(I651=0,"",'Ark1'!Y2105)</f>
        <v/>
      </c>
      <c r="Z651" s="243" t="str">
        <f>+IF(I651=0,"",'Ark1'!Z2105)</f>
        <v/>
      </c>
      <c r="AA651" s="241" t="str">
        <f>+IF(I651=0,"",'Ark1'!AA2105)</f>
        <v/>
      </c>
      <c r="AB651" s="242" t="str">
        <f>+IF(I651=0,"",'Ark1'!AC2105)</f>
        <v/>
      </c>
      <c r="AC651" s="243" t="str">
        <f>+IF(I651=0,"",'Ark1'!AE2105)</f>
        <v/>
      </c>
      <c r="AD651" s="241" t="str">
        <f t="shared" si="46"/>
        <v/>
      </c>
      <c r="AE651" s="241" t="str">
        <f t="shared" si="47"/>
        <v/>
      </c>
      <c r="AF651" s="323"/>
    </row>
    <row r="652" spans="1:60">
      <c r="A652" s="323"/>
      <c r="B652" s="323">
        <f>+'Ark1'!C2106</f>
        <v>2023</v>
      </c>
      <c r="C652" s="240">
        <f>+'Ark1'!L2106</f>
        <v>8</v>
      </c>
      <c r="D652" s="240" t="str">
        <f>VLOOKUP(C652,Klasse!$C$10:$D$26,2)</f>
        <v>R</v>
      </c>
      <c r="E652" s="240">
        <f>+'Ark1'!H2106</f>
        <v>1</v>
      </c>
      <c r="F652" s="240">
        <f>+'Ark1'!J2106</f>
        <v>802</v>
      </c>
      <c r="G652" s="240" t="str">
        <f>VLOOKUP(F652,Slakteri!$C$9:$D$36,2)</f>
        <v>Karasjok</v>
      </c>
      <c r="H652" s="240">
        <f>+IF(I652=0,"",'Ark1'!Q2106)</f>
        <v>99</v>
      </c>
      <c r="I652" s="376">
        <f>+'Ark1'!R2106</f>
        <v>2784</v>
      </c>
      <c r="J652" s="241">
        <f>+IF(I652=0,"",'Ark1'!AG2106)</f>
        <v>25.916961459690935</v>
      </c>
      <c r="K652" s="241"/>
      <c r="L652" s="241">
        <f>+IF(I652=0,"",'Ark1'!AH2106)</f>
        <v>25.68313172483402</v>
      </c>
      <c r="M652" s="241"/>
      <c r="N652" s="33">
        <f>+IF(I652=0,"",'Ark1'!U2106)</f>
        <v>20.413541666666674</v>
      </c>
      <c r="O652" s="351"/>
      <c r="P652" s="391">
        <f>+'Ark1'!AJ2106</f>
        <v>2784</v>
      </c>
      <c r="Q652" s="391"/>
      <c r="R652" s="272">
        <f>+IF(P652=0,"",'Ark1'!AK2106)</f>
        <v>99.489583333333258</v>
      </c>
      <c r="S652" s="354"/>
      <c r="T652" s="272">
        <f>+IF(P652=0,"",'Ark1'!AL2106)</f>
        <v>20.42050439521666</v>
      </c>
      <c r="U652" s="351"/>
      <c r="V652" s="242">
        <f>+IF(I652=0,"",'Ark1'!T2106)</f>
        <v>6.2133620689655151</v>
      </c>
      <c r="W652" s="243">
        <f>+IF(I652=0,"",'Ark1'!W2106)</f>
        <v>7.9382183908045985</v>
      </c>
      <c r="X652" s="243">
        <f>+IF(I652=0,"",'Ark1'!X2106)</f>
        <v>92.420977011494244</v>
      </c>
      <c r="Y652" s="243">
        <f>+IF(I652=0,"",'Ark1'!Y2106)</f>
        <v>16.163793103448278</v>
      </c>
      <c r="Z652" s="243">
        <f>+IF(I652=0,"",'Ark1'!Z2106)</f>
        <v>0.5387931034482758</v>
      </c>
      <c r="AA652" s="241">
        <f>+IF(I652=0,"",'Ark1'!AA2106)</f>
        <v>5.2099332995088039</v>
      </c>
      <c r="AB652" s="242">
        <f>+IF(I652=0,"",'Ark1'!AC2106)</f>
        <v>1.7041682050798028</v>
      </c>
      <c r="AC652" s="243">
        <f>+IF(I652=0,"",'Ark1'!AE2106)</f>
        <v>32.563097850345542</v>
      </c>
      <c r="AD652" s="241">
        <f t="shared" si="46"/>
        <v>2.5516927083333343</v>
      </c>
      <c r="AE652" s="241">
        <f t="shared" si="47"/>
        <v>28.121212121212121</v>
      </c>
      <c r="AF652" s="323"/>
    </row>
    <row r="653" spans="1:60" ht="19.8">
      <c r="A653" s="323"/>
      <c r="B653" s="323"/>
      <c r="C653" s="323"/>
      <c r="D653" s="323"/>
      <c r="E653" s="323"/>
      <c r="F653" s="323"/>
      <c r="G653" s="323"/>
      <c r="H653" s="323"/>
      <c r="I653" s="377"/>
      <c r="J653" s="351"/>
      <c r="K653" s="351"/>
      <c r="L653" s="351"/>
      <c r="M653" s="351"/>
      <c r="N653" s="323"/>
      <c r="O653" s="323"/>
      <c r="P653" s="377"/>
      <c r="Q653" s="377"/>
      <c r="R653" s="354"/>
      <c r="S653" s="354"/>
      <c r="T653" s="354"/>
      <c r="U653" s="323"/>
      <c r="V653" s="323"/>
      <c r="W653" s="352"/>
      <c r="X653" s="352"/>
      <c r="Y653" s="352"/>
      <c r="Z653" s="352"/>
      <c r="AA653" s="352"/>
      <c r="AB653" s="323"/>
      <c r="AC653" s="352"/>
      <c r="AD653" s="353"/>
      <c r="AE653" s="354"/>
      <c r="AF653" s="323"/>
      <c r="AG653" s="224"/>
      <c r="AI653" s="30"/>
      <c r="AJ653" s="28"/>
      <c r="AK653" s="225"/>
      <c r="AL653" s="29"/>
      <c r="AP653" s="29"/>
      <c r="BH653" s="236"/>
    </row>
    <row r="654" spans="1:60" ht="19.8">
      <c r="A654" s="323"/>
      <c r="B654" s="323" t="s">
        <v>659</v>
      </c>
      <c r="C654" s="323"/>
      <c r="D654" s="266" t="str">
        <f>+D656</f>
        <v>R+</v>
      </c>
      <c r="E654" s="323"/>
      <c r="F654" s="323"/>
      <c r="G654" s="323"/>
      <c r="H654" s="323"/>
      <c r="I654" s="363">
        <f>SUM(I656:I678)</f>
        <v>289249</v>
      </c>
      <c r="J654" s="351"/>
      <c r="K654" s="355"/>
      <c r="L654" s="355"/>
      <c r="M654" s="355"/>
      <c r="N654" s="269">
        <f>+Klasse!M36</f>
        <v>22.808668696790313</v>
      </c>
      <c r="O654" s="323"/>
      <c r="P654" s="529"/>
      <c r="Q654" s="529"/>
      <c r="R654" s="354"/>
      <c r="S654" s="354"/>
      <c r="T654" s="354"/>
      <c r="U654" s="323"/>
      <c r="V654" s="356"/>
      <c r="W654" s="352"/>
      <c r="X654" s="352"/>
      <c r="Y654" s="352"/>
      <c r="Z654" s="352"/>
      <c r="AA654" s="352"/>
      <c r="AB654" s="323"/>
      <c r="AC654" s="352"/>
      <c r="AD654" s="352"/>
      <c r="AE654" s="352"/>
      <c r="AF654" s="323"/>
      <c r="AG654" s="224"/>
      <c r="AI654" s="30"/>
      <c r="AJ654" s="28"/>
      <c r="AK654" s="225"/>
      <c r="AL654" s="29"/>
      <c r="AP654" s="29"/>
      <c r="BH654" s="236"/>
    </row>
    <row r="655" spans="1:60" ht="19.8">
      <c r="A655" s="662"/>
      <c r="B655" s="662"/>
      <c r="C655" s="663"/>
      <c r="D655" s="662"/>
      <c r="E655" s="662"/>
      <c r="F655" s="662"/>
      <c r="G655" s="323"/>
      <c r="H655" s="357"/>
      <c r="I655" s="377"/>
      <c r="J655" s="351"/>
      <c r="K655" s="351"/>
      <c r="L655" s="351"/>
      <c r="M655" s="351"/>
      <c r="N655" s="351"/>
      <c r="O655" s="351"/>
      <c r="P655" s="377"/>
      <c r="Q655" s="377"/>
      <c r="R655" s="354"/>
      <c r="S655" s="354"/>
      <c r="T655" s="354"/>
      <c r="U655" s="351"/>
      <c r="V655" s="357"/>
      <c r="W655" s="352"/>
      <c r="X655" s="352"/>
      <c r="Y655" s="352"/>
      <c r="Z655" s="352"/>
      <c r="AA655" s="353"/>
      <c r="AB655" s="323"/>
      <c r="AC655" s="353"/>
      <c r="AD655" s="353"/>
      <c r="AE655" s="354"/>
      <c r="AF655" s="323"/>
      <c r="AG655" s="224"/>
      <c r="AI655" s="30"/>
      <c r="AJ655" s="28"/>
      <c r="AK655" s="225"/>
      <c r="AL655" s="29"/>
      <c r="AP655" s="29"/>
      <c r="BH655" s="236"/>
    </row>
    <row r="656" spans="1:60">
      <c r="A656" s="323"/>
      <c r="B656" s="323">
        <f>+'Ark1'!C2107</f>
        <v>2023</v>
      </c>
      <c r="C656" s="240">
        <f>+'Ark1'!L2107</f>
        <v>9</v>
      </c>
      <c r="D656" s="240" t="str">
        <f>VLOOKUP(C656,Klasse!$C$10:$D$26,2)</f>
        <v>R+</v>
      </c>
      <c r="E656" s="240">
        <f>+'Ark1'!H2107</f>
        <v>1</v>
      </c>
      <c r="F656" s="240">
        <f>+'Ark1'!J2107</f>
        <v>103</v>
      </c>
      <c r="G656" s="240" t="str">
        <f>VLOOKUP(F656,Slakteri!$C$9:$D$36,2)</f>
        <v>Rudshøgda</v>
      </c>
      <c r="H656" s="240">
        <f>+IF(I656=0,"",'Ark1'!Q2107)</f>
        <v>579</v>
      </c>
      <c r="I656" s="376">
        <f>+'Ark1'!R2107</f>
        <v>16899</v>
      </c>
      <c r="J656" s="241">
        <f>+IF(I656=0,"",'Ark1'!AG2107)</f>
        <v>40.435001076735354</v>
      </c>
      <c r="K656" s="241"/>
      <c r="L656" s="241">
        <f>+IF(I656=0,"",'Ark1'!AH2107)</f>
        <v>42.852949283334425</v>
      </c>
      <c r="M656" s="241"/>
      <c r="N656" s="33">
        <f>+IF(I656=0,"",'Ark1'!U2107)</f>
        <v>22.220764542280673</v>
      </c>
      <c r="O656" s="351"/>
      <c r="P656" s="391">
        <f>+'Ark1'!AJ2107</f>
        <v>0</v>
      </c>
      <c r="Q656" s="391"/>
      <c r="R656" s="272" t="str">
        <f>+IF(P656=0,"",'Ark1'!AK2107)</f>
        <v/>
      </c>
      <c r="S656" s="354"/>
      <c r="T656" s="272" t="str">
        <f>+IF(P656=0,"",'Ark1'!AL2107)</f>
        <v/>
      </c>
      <c r="U656" s="351"/>
      <c r="V656" s="242">
        <f>+IF(I656=0,"",'Ark1'!T2107)</f>
        <v>6.489673945203859</v>
      </c>
      <c r="W656" s="243">
        <f>+IF(I656=0,"",'Ark1'!W2107)</f>
        <v>4.6097402213148708</v>
      </c>
      <c r="X656" s="243">
        <f>+IF(I656=0,"",'Ark1'!X2107)</f>
        <v>99.254393751109575</v>
      </c>
      <c r="Y656" s="243">
        <f>+IF(I656=0,"",'Ark1'!Y2107)</f>
        <v>26.924670098822407</v>
      </c>
      <c r="Z656" s="243">
        <f>+IF(I656=0,"",'Ark1'!Z2107)</f>
        <v>1.6628202852239775</v>
      </c>
      <c r="AA656" s="241">
        <f>+IF(I656=0,"",'Ark1'!AA2107)</f>
        <v>4.7624594905324358</v>
      </c>
      <c r="AB656" s="242">
        <f>+IF(I656=0,"",'Ark1'!AC2107)</f>
        <v>1.4063870793791748</v>
      </c>
      <c r="AC656" s="243">
        <f>+IF(I656=0,"",'Ark1'!AE2107)</f>
        <v>44.12759610178847</v>
      </c>
      <c r="AD656" s="241">
        <f t="shared" ref="AD656:AD680" si="48">IF(I656=0,"",N656/C656)</f>
        <v>2.4689738380311859</v>
      </c>
      <c r="AE656" s="241">
        <f t="shared" ref="AE656:AE680" si="49">IF(I656=0,"",I656/H656)</f>
        <v>29.186528497409327</v>
      </c>
      <c r="AF656" s="323"/>
    </row>
    <row r="657" spans="1:32">
      <c r="A657" s="323"/>
      <c r="B657" s="323">
        <f>+'Ark1'!C2108</f>
        <v>2023</v>
      </c>
      <c r="C657" s="240">
        <f>+'Ark1'!L2108</f>
        <v>9</v>
      </c>
      <c r="D657" s="240" t="str">
        <f>VLOOKUP(C657,Klasse!$C$10:$D$26,2)</f>
        <v>R+</v>
      </c>
      <c r="E657" s="240">
        <f>+'Ark1'!H2108</f>
        <v>2</v>
      </c>
      <c r="F657" s="240">
        <f>+'Ark1'!J2108</f>
        <v>106</v>
      </c>
      <c r="G657" s="240" t="str">
        <f>VLOOKUP(F657,Slakteri!$C$9:$D$36,2)</f>
        <v>Furuseth</v>
      </c>
      <c r="H657" s="240">
        <f>+IF(I657=0,"",'Ark1'!Q2108)</f>
        <v>321</v>
      </c>
      <c r="I657" s="376">
        <f>+'Ark1'!R2108</f>
        <v>11452</v>
      </c>
      <c r="J657" s="241">
        <f>+IF(I657=0,"",'Ark1'!AG2108)</f>
        <v>28.559315693658199</v>
      </c>
      <c r="K657" s="241"/>
      <c r="L657" s="241">
        <f>+IF(I657=0,"",'Ark1'!AH2108)</f>
        <v>30.712578564907904</v>
      </c>
      <c r="M657" s="241"/>
      <c r="N657" s="33">
        <f>+IF(I657=0,"",'Ark1'!U2108)</f>
        <v>22.459028990569319</v>
      </c>
      <c r="O657" s="351"/>
      <c r="P657" s="391">
        <f>+'Ark1'!AJ2108</f>
        <v>3098</v>
      </c>
      <c r="Q657" s="391"/>
      <c r="R657" s="272">
        <f>+IF(P657=0,"",'Ark1'!AK2108)</f>
        <v>100.01103938024544</v>
      </c>
      <c r="S657" s="354"/>
      <c r="T657" s="272">
        <f>+IF(P657=0,"",'Ark1'!AL2108)</f>
        <v>22.839507213658184</v>
      </c>
      <c r="U657" s="351"/>
      <c r="V657" s="242">
        <f>+IF(I657=0,"",'Ark1'!T2108)</f>
        <v>6.5789381767376884</v>
      </c>
      <c r="W657" s="243">
        <f>+IF(I657=0,"",'Ark1'!W2108)</f>
        <v>9.3171498428222179</v>
      </c>
      <c r="X657" s="243">
        <f>+IF(I657=0,"",'Ark1'!X2108)</f>
        <v>99.528466643381108</v>
      </c>
      <c r="Y657" s="243">
        <f>+IF(I657=0,"",'Ark1'!Y2108)</f>
        <v>24.676912329724061</v>
      </c>
      <c r="Z657" s="243">
        <f>+IF(I657=0,"",'Ark1'!Z2108)</f>
        <v>2.5410408662242405</v>
      </c>
      <c r="AA657" s="241">
        <f>+IF(I657=0,"",'Ark1'!AA2108)</f>
        <v>5.2806556903421127</v>
      </c>
      <c r="AB657" s="242">
        <f>+IF(I657=0,"",'Ark1'!AC2108)</f>
        <v>1.5737665553759452</v>
      </c>
      <c r="AC657" s="243">
        <f>+IF(I657=0,"",'Ark1'!AE2108)</f>
        <v>42.488451685156193</v>
      </c>
      <c r="AD657" s="241">
        <f t="shared" si="48"/>
        <v>2.4954476656188134</v>
      </c>
      <c r="AE657" s="241">
        <f t="shared" si="49"/>
        <v>35.676012461059187</v>
      </c>
      <c r="AF657" s="323"/>
    </row>
    <row r="658" spans="1:32">
      <c r="A658" s="323"/>
      <c r="B658" s="323">
        <f>+'Ark1'!C2109</f>
        <v>2023</v>
      </c>
      <c r="C658" s="240">
        <f>+'Ark1'!L2109</f>
        <v>9</v>
      </c>
      <c r="D658" s="240" t="str">
        <f>VLOOKUP(C658,Klasse!$C$10:$D$26,2)</f>
        <v>R+</v>
      </c>
      <c r="E658" s="240">
        <f>+'Ark1'!H2109</f>
        <v>1</v>
      </c>
      <c r="F658" s="240">
        <f>+'Ark1'!J2109</f>
        <v>110</v>
      </c>
      <c r="G658" s="240" t="str">
        <f>VLOOKUP(F658,Slakteri!$C$9:$D$36,2)</f>
        <v>Gol</v>
      </c>
      <c r="H658" s="240">
        <f>+IF(I658=0,"",'Ark1'!Q2109)</f>
        <v>1120</v>
      </c>
      <c r="I658" s="376">
        <f>+'Ark1'!R2109</f>
        <v>32421</v>
      </c>
      <c r="J658" s="241">
        <f>+IF(I658=0,"",'Ark1'!AG2109)</f>
        <v>28.779781983453471</v>
      </c>
      <c r="K658" s="241"/>
      <c r="L658" s="241">
        <f>+IF(I658=0,"",'Ark1'!AH2109)</f>
        <v>31.332146561721569</v>
      </c>
      <c r="M658" s="241"/>
      <c r="N658" s="33">
        <f>+IF(I658=0,"",'Ark1'!U2109)</f>
        <v>22.896042688381087</v>
      </c>
      <c r="O658" s="351"/>
      <c r="P658" s="391">
        <f>+'Ark1'!AJ2109</f>
        <v>30414</v>
      </c>
      <c r="Q658" s="391"/>
      <c r="R658" s="272">
        <f>+IF(P658=0,"",'Ark1'!AK2109)</f>
        <v>98.243581903071487</v>
      </c>
      <c r="S658" s="354"/>
      <c r="T658" s="272">
        <f>+IF(P658=0,"",'Ark1'!AL2109)</f>
        <v>23.402336796007994</v>
      </c>
      <c r="U658" s="351"/>
      <c r="V658" s="242">
        <f>+IF(I658=0,"",'Ark1'!T2109)</f>
        <v>6.2549273618950707</v>
      </c>
      <c r="W658" s="243">
        <f>+IF(I658=0,"",'Ark1'!W2109)</f>
        <v>5.54270380309059</v>
      </c>
      <c r="X658" s="243">
        <f>+IF(I658=0,"",'Ark1'!X2109)</f>
        <v>98.537984639585474</v>
      </c>
      <c r="Y658" s="243">
        <f>+IF(I658=0,"",'Ark1'!Y2109)</f>
        <v>30.168717806360071</v>
      </c>
      <c r="Z658" s="243">
        <f>+IF(I658=0,"",'Ark1'!Z2109)</f>
        <v>4.0190000308442047</v>
      </c>
      <c r="AA658" s="241">
        <f>+IF(I658=0,"",'Ark1'!AA2109)</f>
        <v>6.28214064513908</v>
      </c>
      <c r="AB658" s="242">
        <f>+IF(I658=0,"",'Ark1'!AC2109)</f>
        <v>1.5306218626988122</v>
      </c>
      <c r="AC658" s="243">
        <f>+IF(I658=0,"",'Ark1'!AE2109)</f>
        <v>48.611635419388875</v>
      </c>
      <c r="AD658" s="241">
        <f t="shared" si="48"/>
        <v>2.544004743153454</v>
      </c>
      <c r="AE658" s="241">
        <f t="shared" si="49"/>
        <v>28.947321428571428</v>
      </c>
      <c r="AF658" s="323"/>
    </row>
    <row r="659" spans="1:32">
      <c r="A659" s="323"/>
      <c r="B659" s="323">
        <f>+'Ark1'!C2110</f>
        <v>2023</v>
      </c>
      <c r="C659" s="240">
        <f>+'Ark1'!L2110</f>
        <v>9</v>
      </c>
      <c r="D659" s="240" t="str">
        <f>VLOOKUP(C659,Klasse!$C$10:$D$26,2)</f>
        <v>R+</v>
      </c>
      <c r="E659" s="240">
        <f>+'Ark1'!H2110</f>
        <v>1</v>
      </c>
      <c r="F659" s="240">
        <f>+'Ark1'!J2110</f>
        <v>111</v>
      </c>
      <c r="G659" s="240" t="str">
        <f>VLOOKUP(F659,Slakteri!$C$9:$D$36,2)</f>
        <v>Forus</v>
      </c>
      <c r="H659" s="240">
        <f>+IF(I659=0,"",'Ark1'!Q2110)</f>
        <v>1136</v>
      </c>
      <c r="I659" s="376">
        <f>+'Ark1'!R2110</f>
        <v>41048</v>
      </c>
      <c r="J659" s="241">
        <f>+IF(I659=0,"",'Ark1'!AG2110)</f>
        <v>33.669083631352741</v>
      </c>
      <c r="K659" s="241"/>
      <c r="L659" s="241">
        <f>+IF(I659=0,"",'Ark1'!AH2110)</f>
        <v>36.23084951322641</v>
      </c>
      <c r="M659" s="241"/>
      <c r="N659" s="33">
        <f>+IF(I659=0,"",'Ark1'!U2110)</f>
        <v>22.840313778990243</v>
      </c>
      <c r="O659" s="351"/>
      <c r="P659" s="391">
        <f>+'Ark1'!AJ2110</f>
        <v>37828</v>
      </c>
      <c r="Q659" s="391"/>
      <c r="R659" s="272">
        <f>+IF(P659=0,"",'Ark1'!AK2110)</f>
        <v>98.685590039125088</v>
      </c>
      <c r="S659" s="354"/>
      <c r="T659" s="272">
        <f>+IF(P659=0,"",'Ark1'!AL2110)</f>
        <v>22.873014288573561</v>
      </c>
      <c r="U659" s="351"/>
      <c r="V659" s="242">
        <f>+IF(I659=0,"",'Ark1'!T2110)</f>
        <v>6.1723104657961407</v>
      </c>
      <c r="W659" s="243">
        <f>+IF(I659=0,"",'Ark1'!W2110)</f>
        <v>7.0746443188462287</v>
      </c>
      <c r="X659" s="243">
        <f>+IF(I659=0,"",'Ark1'!X2110)</f>
        <v>98.187487819138553</v>
      </c>
      <c r="Y659" s="243">
        <f>+IF(I659=0,"",'Ark1'!Y2110)</f>
        <v>26.829565386864161</v>
      </c>
      <c r="Z659" s="243">
        <f>+IF(I659=0,"",'Ark1'!Z2110)</f>
        <v>3.9636523094913274</v>
      </c>
      <c r="AA659" s="241">
        <f>+IF(I659=0,"",'Ark1'!AA2110)</f>
        <v>6.237462476016522</v>
      </c>
      <c r="AB659" s="242">
        <f>+IF(I659=0,"",'Ark1'!AC2110)</f>
        <v>1.6450987314376453</v>
      </c>
      <c r="AC659" s="243">
        <f>+IF(I659=0,"",'Ark1'!AE2110)</f>
        <v>47.894945497309934</v>
      </c>
      <c r="AD659" s="241">
        <f t="shared" si="48"/>
        <v>2.5378126421100271</v>
      </c>
      <c r="AE659" s="241">
        <f t="shared" si="49"/>
        <v>36.133802816901408</v>
      </c>
      <c r="AF659" s="323"/>
    </row>
    <row r="660" spans="1:32">
      <c r="A660" s="323"/>
      <c r="B660" s="323">
        <f>+'Ark1'!C2111</f>
        <v>2023</v>
      </c>
      <c r="C660" s="240">
        <f>+'Ark1'!L2111</f>
        <v>9</v>
      </c>
      <c r="D660" s="240" t="str">
        <f>VLOOKUP(C660,Klasse!$C$10:$D$26,2)</f>
        <v>R+</v>
      </c>
      <c r="E660" s="240">
        <f>+'Ark1'!H2111</f>
        <v>1</v>
      </c>
      <c r="F660" s="240">
        <f>+'Ark1'!J2111</f>
        <v>116</v>
      </c>
      <c r="G660" s="240" t="str">
        <f>VLOOKUP(F660,Slakteri!$C$9:$D$36,2)</f>
        <v>Sandeid</v>
      </c>
      <c r="H660" s="240">
        <f>+IF(I660=0,"",'Ark1'!Q2111)</f>
        <v>1034</v>
      </c>
      <c r="I660" s="376">
        <f>+'Ark1'!R2111</f>
        <v>22786</v>
      </c>
      <c r="J660" s="241">
        <f>+IF(I660=0,"",'Ark1'!AG2111)</f>
        <v>27.010111307357661</v>
      </c>
      <c r="K660" s="241"/>
      <c r="L660" s="241">
        <f>+IF(I660=0,"",'Ark1'!AH2111)</f>
        <v>30.849089637009513</v>
      </c>
      <c r="M660" s="241"/>
      <c r="N660" s="33">
        <f>+IF(I660=0,"",'Ark1'!U2111)</f>
        <v>22.568722022294327</v>
      </c>
      <c r="O660" s="351"/>
      <c r="P660" s="391">
        <f>+'Ark1'!AJ2111</f>
        <v>0</v>
      </c>
      <c r="Q660" s="391"/>
      <c r="R660" s="272" t="str">
        <f>+IF(P660=0,"",'Ark1'!AK2111)</f>
        <v/>
      </c>
      <c r="S660" s="354"/>
      <c r="T660" s="272" t="str">
        <f>+IF(P660=0,"",'Ark1'!AL2111)</f>
        <v/>
      </c>
      <c r="U660" s="351"/>
      <c r="V660" s="242">
        <f>+IF(I660=0,"",'Ark1'!T2111)</f>
        <v>6.0324321952075852</v>
      </c>
      <c r="W660" s="243">
        <f>+IF(I660=0,"",'Ark1'!W2111)</f>
        <v>3.7084174493109807</v>
      </c>
      <c r="X660" s="243">
        <f>+IF(I660=0,"",'Ark1'!X2111)</f>
        <v>98.090933029052962</v>
      </c>
      <c r="Y660" s="243">
        <f>+IF(I660=0,"",'Ark1'!Y2111)</f>
        <v>27.77143860265075</v>
      </c>
      <c r="Z660" s="243">
        <f>+IF(I660=0,"",'Ark1'!Z2111)</f>
        <v>2.9447906609321524</v>
      </c>
      <c r="AA660" s="241">
        <f>+IF(I660=0,"",'Ark1'!AA2111)</f>
        <v>5.9301852636183741</v>
      </c>
      <c r="AB660" s="242">
        <f>+IF(I660=0,"",'Ark1'!AC2111)</f>
        <v>1.4631287529566555</v>
      </c>
      <c r="AC660" s="243">
        <f>+IF(I660=0,"",'Ark1'!AE2111)</f>
        <v>42.594811828067527</v>
      </c>
      <c r="AD660" s="241">
        <f t="shared" si="48"/>
        <v>2.5076357802549252</v>
      </c>
      <c r="AE660" s="241">
        <f t="shared" si="49"/>
        <v>22.036750483558993</v>
      </c>
      <c r="AF660" s="323"/>
    </row>
    <row r="661" spans="1:32">
      <c r="A661" s="323"/>
      <c r="B661" s="323">
        <f>+'Ark1'!C2112</f>
        <v>2023</v>
      </c>
      <c r="C661" s="240">
        <f>+'Ark1'!L2112</f>
        <v>9</v>
      </c>
      <c r="D661" s="240" t="str">
        <f>VLOOKUP(C661,Klasse!$C$10:$D$26,2)</f>
        <v>R+</v>
      </c>
      <c r="E661" s="240">
        <f>+'Ark1'!H2112</f>
        <v>2</v>
      </c>
      <c r="F661" s="240">
        <f>+'Ark1'!J2112</f>
        <v>117</v>
      </c>
      <c r="G661" s="240" t="str">
        <f>VLOOKUP(F661,Slakteri!$C$9:$D$36,2)</f>
        <v>Jæren</v>
      </c>
      <c r="H661" s="240">
        <f>+IF(I661=0,"",'Ark1'!Q2112)</f>
        <v>564</v>
      </c>
      <c r="I661" s="376">
        <f>+'Ark1'!R2112</f>
        <v>13079</v>
      </c>
      <c r="J661" s="241">
        <f>+IF(I661=0,"",'Ark1'!AG2112)</f>
        <v>21.726635436393234</v>
      </c>
      <c r="K661" s="241"/>
      <c r="L661" s="241">
        <f>+IF(I661=0,"",'Ark1'!AH2112)</f>
        <v>24.188173624275681</v>
      </c>
      <c r="M661" s="241"/>
      <c r="N661" s="33">
        <f>+IF(I661=0,"",'Ark1'!U2112)</f>
        <v>22.630430461044462</v>
      </c>
      <c r="O661" s="351"/>
      <c r="P661" s="391">
        <f>+'Ark1'!AJ2112</f>
        <v>13078</v>
      </c>
      <c r="Q661" s="391"/>
      <c r="R661" s="272">
        <f>+IF(P661=0,"",'Ark1'!AK2112)</f>
        <v>100.06135494723986</v>
      </c>
      <c r="S661" s="354"/>
      <c r="T661" s="272">
        <f>+IF(P661=0,"",'Ark1'!AL2112)</f>
        <v>22.233960524786713</v>
      </c>
      <c r="U661" s="351"/>
      <c r="V661" s="242">
        <f>+IF(I661=0,"",'Ark1'!T2112)</f>
        <v>6.9252236409511427</v>
      </c>
      <c r="W661" s="243">
        <f>+IF(I661=0,"",'Ark1'!W2112)</f>
        <v>15.406376634299258</v>
      </c>
      <c r="X661" s="243">
        <f>+IF(I661=0,"",'Ark1'!X2112)</f>
        <v>98.616102148482327</v>
      </c>
      <c r="Y661" s="243">
        <f>+IF(I661=0,"",'Ark1'!Y2112)</f>
        <v>26.294059178836303</v>
      </c>
      <c r="Z661" s="243">
        <f>+IF(I661=0,"",'Ark1'!Z2112)</f>
        <v>2.8824833702882482</v>
      </c>
      <c r="AA661" s="241">
        <f>+IF(I661=0,"",'Ark1'!AA2112)</f>
        <v>5.7450253310561319</v>
      </c>
      <c r="AB661" s="242">
        <f>+IF(I661=0,"",'Ark1'!AC2112)</f>
        <v>1.5738047156612911</v>
      </c>
      <c r="AC661" s="243">
        <f>+IF(I661=0,"",'Ark1'!AE2112)</f>
        <v>37.081122447317405</v>
      </c>
      <c r="AD661" s="241">
        <f t="shared" si="48"/>
        <v>2.5144922734493846</v>
      </c>
      <c r="AE661" s="241">
        <f t="shared" si="49"/>
        <v>23.189716312056738</v>
      </c>
      <c r="AF661" s="323"/>
    </row>
    <row r="662" spans="1:32">
      <c r="A662" s="323"/>
      <c r="B662" s="323">
        <f>+'Ark1'!C2113</f>
        <v>2023</v>
      </c>
      <c r="C662" s="240">
        <f>+'Ark1'!L2113</f>
        <v>9</v>
      </c>
      <c r="D662" s="240" t="str">
        <f>VLOOKUP(C662,Klasse!$C$10:$D$26,2)</f>
        <v>R+</v>
      </c>
      <c r="E662" s="240">
        <f>+'Ark1'!H2113</f>
        <v>1</v>
      </c>
      <c r="F662" s="240">
        <f>+'Ark1'!J2113</f>
        <v>134</v>
      </c>
      <c r="G662" s="240" t="str">
        <f>VLOOKUP(F662,Slakteri!$C$9:$D$36,2)</f>
        <v>Førde</v>
      </c>
      <c r="H662" s="240">
        <f>+IF(I662=0,"",'Ark1'!Q2113)</f>
        <v>1309</v>
      </c>
      <c r="I662" s="376">
        <f>+'Ark1'!R2113</f>
        <v>29768</v>
      </c>
      <c r="J662" s="241">
        <f>+IF(I662=0,"",'Ark1'!AG2113)</f>
        <v>27.900089038849064</v>
      </c>
      <c r="K662" s="241"/>
      <c r="L662" s="241">
        <f>+IF(I662=0,"",'Ark1'!AH2113)</f>
        <v>31.833001582648873</v>
      </c>
      <c r="M662" s="241"/>
      <c r="N662" s="33">
        <f>+IF(I662=0,"",'Ark1'!U2113)</f>
        <v>22.737426095135593</v>
      </c>
      <c r="O662" s="351"/>
      <c r="P662" s="391">
        <f>+'Ark1'!AJ2113</f>
        <v>80</v>
      </c>
      <c r="Q662" s="391"/>
      <c r="R662" s="272">
        <f>+IF(P662=0,"",'Ark1'!AK2113)</f>
        <v>98.09</v>
      </c>
      <c r="S662" s="354"/>
      <c r="T662" s="272">
        <f>+IF(P662=0,"",'Ark1'!AL2113)</f>
        <v>23.000289524690157</v>
      </c>
      <c r="U662" s="351"/>
      <c r="V662" s="242">
        <f>+IF(I662=0,"",'Ark1'!T2113)</f>
        <v>6.0005038968019351</v>
      </c>
      <c r="W662" s="243">
        <f>+IF(I662=0,"",'Ark1'!W2113)</f>
        <v>4.9079548508465454</v>
      </c>
      <c r="X662" s="243">
        <f>+IF(I662=0,"",'Ark1'!X2113)</f>
        <v>97.682074711099133</v>
      </c>
      <c r="Y662" s="243">
        <f>+IF(I662=0,"",'Ark1'!Y2113)</f>
        <v>31.580892233270625</v>
      </c>
      <c r="Z662" s="243">
        <f>+IF(I662=0,"",'Ark1'!Z2113)</f>
        <v>2.6740123622682077</v>
      </c>
      <c r="AA662" s="241">
        <f>+IF(I662=0,"",'Ark1'!AA2113)</f>
        <v>5.906177710789664</v>
      </c>
      <c r="AB662" s="242">
        <f>+IF(I662=0,"",'Ark1'!AC2113)</f>
        <v>1.5490826628242576</v>
      </c>
      <c r="AC662" s="243">
        <f>+IF(I662=0,"",'Ark1'!AE2113)</f>
        <v>49.019019367674161</v>
      </c>
      <c r="AD662" s="241">
        <f t="shared" si="48"/>
        <v>2.5263806772372881</v>
      </c>
      <c r="AE662" s="241">
        <f t="shared" si="49"/>
        <v>22.741023682200154</v>
      </c>
      <c r="AF662" s="323"/>
    </row>
    <row r="663" spans="1:32">
      <c r="A663" s="323"/>
      <c r="B663" s="323">
        <f>+'Ark1'!C2114</f>
        <v>2023</v>
      </c>
      <c r="C663" s="240">
        <f>+'Ark1'!L2114</f>
        <v>9</v>
      </c>
      <c r="D663" s="240" t="str">
        <f>VLOOKUP(C663,Klasse!$C$10:$D$26,2)</f>
        <v>R+</v>
      </c>
      <c r="E663" s="240">
        <f>+'Ark1'!H2114</f>
        <v>2</v>
      </c>
      <c r="F663" s="240">
        <f>+'Ark1'!J2114</f>
        <v>141</v>
      </c>
      <c r="G663" s="240" t="str">
        <f>VLOOKUP(F663,Slakteri!$C$9:$D$36,2)</f>
        <v>Ølen</v>
      </c>
      <c r="H663" s="240">
        <f>+IF(I663=0,"",'Ark1'!Q2114)</f>
        <v>975</v>
      </c>
      <c r="I663" s="376">
        <f>+'Ark1'!R2114</f>
        <v>17648</v>
      </c>
      <c r="J663" s="241">
        <f>+IF(I663=0,"",'Ark1'!AG2114)</f>
        <v>16.090298228499012</v>
      </c>
      <c r="K663" s="241"/>
      <c r="L663" s="241">
        <f>+IF(I663=0,"",'Ark1'!AH2114)</f>
        <v>20.566118565705565</v>
      </c>
      <c r="M663" s="241"/>
      <c r="N663" s="33">
        <f>+IF(I663=0,"",'Ark1'!U2114)</f>
        <v>23.826688576609175</v>
      </c>
      <c r="O663" s="351"/>
      <c r="P663" s="391">
        <f>+'Ark1'!AJ2114</f>
        <v>0</v>
      </c>
      <c r="Q663" s="391"/>
      <c r="R663" s="272" t="str">
        <f>+IF(P663=0,"",'Ark1'!AK2114)</f>
        <v/>
      </c>
      <c r="S663" s="354"/>
      <c r="T663" s="272" t="str">
        <f>+IF(P663=0,"",'Ark1'!AL2114)</f>
        <v/>
      </c>
      <c r="U663" s="351"/>
      <c r="V663" s="242">
        <f>+IF(I663=0,"",'Ark1'!T2114)</f>
        <v>7.12307343608341</v>
      </c>
      <c r="W663" s="243">
        <f>+IF(I663=0,"",'Ark1'!W2114)</f>
        <v>11.372393472348142</v>
      </c>
      <c r="X663" s="243">
        <f>+IF(I663=0,"",'Ark1'!X2114)</f>
        <v>99.087715321849515</v>
      </c>
      <c r="Y663" s="243">
        <f>+IF(I663=0,"",'Ark1'!Y2114)</f>
        <v>39.041251133272887</v>
      </c>
      <c r="Z663" s="243">
        <f>+IF(I663=0,"",'Ark1'!Z2114)</f>
        <v>4.6690843155031745</v>
      </c>
      <c r="AA663" s="241">
        <f>+IF(I663=0,"",'Ark1'!AA2114)</f>
        <v>6.4024253185204456</v>
      </c>
      <c r="AB663" s="242">
        <f>+IF(I663=0,"",'Ark1'!AC2114)</f>
        <v>1.4328163281267328</v>
      </c>
      <c r="AC663" s="243">
        <f>+IF(I663=0,"",'Ark1'!AE2114)</f>
        <v>54.754886727704282</v>
      </c>
      <c r="AD663" s="241">
        <f t="shared" si="48"/>
        <v>2.6474098418454641</v>
      </c>
      <c r="AE663" s="241">
        <f t="shared" si="49"/>
        <v>18.100512820512822</v>
      </c>
      <c r="AF663" s="323"/>
    </row>
    <row r="664" spans="1:32">
      <c r="A664" s="323"/>
      <c r="B664" s="323">
        <f>+'Ark1'!C2115</f>
        <v>2023</v>
      </c>
      <c r="C664" s="240">
        <f>+'Ark1'!L2115</f>
        <v>9</v>
      </c>
      <c r="D664" s="240" t="str">
        <f>VLOOKUP(C664,Klasse!$C$10:$D$26,2)</f>
        <v>R+</v>
      </c>
      <c r="E664" s="240">
        <f>+'Ark1'!H2115</f>
        <v>2</v>
      </c>
      <c r="F664" s="240">
        <f>+'Ark1'!J2115</f>
        <v>143</v>
      </c>
      <c r="G664" s="240" t="str">
        <f>VLOOKUP(F664,Slakteri!$C$9:$D$36,2)</f>
        <v>Nordfjord</v>
      </c>
      <c r="H664" s="240">
        <f>+IF(I664=0,"",'Ark1'!Q2115)</f>
        <v>220</v>
      </c>
      <c r="I664" s="376">
        <f>+'Ark1'!R2115</f>
        <v>5598</v>
      </c>
      <c r="J664" s="241">
        <f>+IF(I664=0,"",'Ark1'!AG2115)</f>
        <v>22.747775204193591</v>
      </c>
      <c r="K664" s="241"/>
      <c r="L664" s="241">
        <f>+IF(I664=0,"",'Ark1'!AH2115)</f>
        <v>24.372848916847438</v>
      </c>
      <c r="M664" s="241"/>
      <c r="N664" s="33">
        <f>+IF(I664=0,"",'Ark1'!U2115)</f>
        <v>22.417738478027896</v>
      </c>
      <c r="O664" s="351"/>
      <c r="P664" s="391">
        <f>+'Ark1'!AJ2115</f>
        <v>0</v>
      </c>
      <c r="Q664" s="391"/>
      <c r="R664" s="272" t="str">
        <f>+IF(P664=0,"",'Ark1'!AK2115)</f>
        <v/>
      </c>
      <c r="S664" s="354"/>
      <c r="T664" s="272" t="str">
        <f>+IF(P664=0,"",'Ark1'!AL2115)</f>
        <v/>
      </c>
      <c r="U664" s="351"/>
      <c r="V664" s="242">
        <f>+IF(I664=0,"",'Ark1'!T2115)</f>
        <v>6.3265451947123994</v>
      </c>
      <c r="W664" s="243">
        <f>+IF(I664=0,"",'Ark1'!W2115)</f>
        <v>3.9478385137549128</v>
      </c>
      <c r="X664" s="243">
        <f>+IF(I664=0,"",'Ark1'!X2115)</f>
        <v>98.445873526259376</v>
      </c>
      <c r="Y664" s="243">
        <f>+IF(I664=0,"",'Ark1'!Y2115)</f>
        <v>30.403715612718823</v>
      </c>
      <c r="Z664" s="243">
        <f>+IF(I664=0,"",'Ark1'!Z2115)</f>
        <v>1.7327617006073597</v>
      </c>
      <c r="AA664" s="241">
        <f>+IF(I664=0,"",'Ark1'!AA2115)</f>
        <v>5.0112194340291198</v>
      </c>
      <c r="AB664" s="242">
        <f>+IF(I664=0,"",'Ark1'!AC2115)</f>
        <v>1.2339049820933883</v>
      </c>
      <c r="AC664" s="243">
        <f>+IF(I664=0,"",'Ark1'!AE2115)</f>
        <v>39.618295874605877</v>
      </c>
      <c r="AD664" s="241">
        <f t="shared" si="48"/>
        <v>2.4908598308919885</v>
      </c>
      <c r="AE664" s="241">
        <f t="shared" si="49"/>
        <v>25.445454545454545</v>
      </c>
      <c r="AF664" s="323"/>
    </row>
    <row r="665" spans="1:32">
      <c r="A665" s="323"/>
      <c r="B665" s="323">
        <f>+'Ark1'!C2116</f>
        <v>2023</v>
      </c>
      <c r="C665" s="240">
        <f>+'Ark1'!L2116</f>
        <v>9</v>
      </c>
      <c r="D665" s="240" t="str">
        <f>VLOOKUP(C665,Klasse!$C$10:$D$26,2)</f>
        <v>R+</v>
      </c>
      <c r="E665" s="240">
        <f>+'Ark1'!H2116</f>
        <v>2</v>
      </c>
      <c r="F665" s="240">
        <f>+'Ark1'!J2116</f>
        <v>147</v>
      </c>
      <c r="G665" s="240" t="str">
        <f>VLOOKUP(F665,Slakteri!$C$9:$D$36,2)</f>
        <v>Midt-Norge</v>
      </c>
      <c r="H665" s="240">
        <f>+IF(I665=0,"",'Ark1'!Q2116)</f>
        <v>114</v>
      </c>
      <c r="I665" s="376">
        <f>+'Ark1'!R2116</f>
        <v>3368</v>
      </c>
      <c r="J665" s="241">
        <f>+IF(I665=0,"",'Ark1'!AG2116)</f>
        <v>20.001187718985687</v>
      </c>
      <c r="K665" s="241"/>
      <c r="L665" s="241">
        <f>+IF(I665=0,"",'Ark1'!AH2116)</f>
        <v>24.895392276828609</v>
      </c>
      <c r="M665" s="241"/>
      <c r="N665" s="33">
        <f>+IF(I665=0,"",'Ark1'!U2116)</f>
        <v>21.655997624703076</v>
      </c>
      <c r="O665" s="351"/>
      <c r="P665" s="391">
        <f>+'Ark1'!AJ2116</f>
        <v>0</v>
      </c>
      <c r="Q665" s="391"/>
      <c r="R665" s="272" t="str">
        <f>+IF(P665=0,"",'Ark1'!AK2116)</f>
        <v/>
      </c>
      <c r="S665" s="354"/>
      <c r="T665" s="272" t="str">
        <f>+IF(P665=0,"",'Ark1'!AL2116)</f>
        <v/>
      </c>
      <c r="U665" s="351"/>
      <c r="V665" s="242">
        <f>+IF(I665=0,"",'Ark1'!T2116)</f>
        <v>6.3153206650831359</v>
      </c>
      <c r="W665" s="243">
        <f>+IF(I665=0,"",'Ark1'!W2116)</f>
        <v>7.4228028503562946</v>
      </c>
      <c r="X665" s="243">
        <f>+IF(I665=0,"",'Ark1'!X2116)</f>
        <v>97.862232779097383</v>
      </c>
      <c r="Y665" s="243">
        <f>+IF(I665=0,"",'Ark1'!Y2116)</f>
        <v>20.427553444180525</v>
      </c>
      <c r="Z665" s="243">
        <f>+IF(I665=0,"",'Ark1'!Z2116)</f>
        <v>1.6033254156769601</v>
      </c>
      <c r="AA665" s="241">
        <f>+IF(I665=0,"",'Ark1'!AA2116)</f>
        <v>5.0991831016381965</v>
      </c>
      <c r="AB665" s="242">
        <f>+IF(I665=0,"",'Ark1'!AC2116)</f>
        <v>1.4256233221976495</v>
      </c>
      <c r="AC665" s="243">
        <f>+IF(I665=0,"",'Ark1'!AE2116)</f>
        <v>51.203119045709073</v>
      </c>
      <c r="AD665" s="241">
        <f t="shared" si="48"/>
        <v>2.4062219583003417</v>
      </c>
      <c r="AE665" s="241">
        <f t="shared" si="49"/>
        <v>29.543859649122808</v>
      </c>
      <c r="AF665" s="323"/>
    </row>
    <row r="666" spans="1:32">
      <c r="A666" s="323"/>
      <c r="B666" s="323">
        <f>+'Ark1'!C2117</f>
        <v>2023</v>
      </c>
      <c r="C666" s="240">
        <f>+'Ark1'!L2117</f>
        <v>9</v>
      </c>
      <c r="D666" s="240" t="str">
        <f>VLOOKUP(C666,Klasse!$C$10:$D$26,2)</f>
        <v>R+</v>
      </c>
      <c r="E666" s="240">
        <f>+'Ark1'!H2117</f>
        <v>1</v>
      </c>
      <c r="F666" s="240">
        <f>+'Ark1'!J2117</f>
        <v>155</v>
      </c>
      <c r="G666" s="240" t="str">
        <f>VLOOKUP(F666,Slakteri!$C$9:$D$36,2)</f>
        <v>Målselv</v>
      </c>
      <c r="H666" s="240">
        <f>+IF(I666=0,"",'Ark1'!Q2117)</f>
        <v>352</v>
      </c>
      <c r="I666" s="376">
        <f>+'Ark1'!R2117</f>
        <v>20197</v>
      </c>
      <c r="J666" s="241">
        <f>+IF(I666=0,"",'Ark1'!AG2117)</f>
        <v>36.552348203782472</v>
      </c>
      <c r="K666" s="241"/>
      <c r="L666" s="241">
        <f>+IF(I666=0,"",'Ark1'!AH2117)</f>
        <v>38.586228448226024</v>
      </c>
      <c r="M666" s="241"/>
      <c r="N666" s="33">
        <f>+IF(I666=0,"",'Ark1'!U2117)</f>
        <v>22.704352131504763</v>
      </c>
      <c r="O666" s="351"/>
      <c r="P666" s="391">
        <f>+'Ark1'!AJ2117</f>
        <v>0</v>
      </c>
      <c r="Q666" s="391"/>
      <c r="R666" s="272" t="str">
        <f>+IF(P666=0,"",'Ark1'!AK2117)</f>
        <v/>
      </c>
      <c r="S666" s="354"/>
      <c r="T666" s="272" t="str">
        <f>+IF(P666=0,"",'Ark1'!AL2117)</f>
        <v/>
      </c>
      <c r="U666" s="351"/>
      <c r="V666" s="242">
        <f>+IF(I666=0,"",'Ark1'!T2117)</f>
        <v>5.6111303658959262</v>
      </c>
      <c r="W666" s="243">
        <f>+IF(I666=0,"",'Ark1'!W2117)</f>
        <v>3.0202505322572661</v>
      </c>
      <c r="X666" s="243">
        <f>+IF(I666=0,"",'Ark1'!X2117)</f>
        <v>98.697826409862842</v>
      </c>
      <c r="Y666" s="243">
        <f>+IF(I666=0,"",'Ark1'!Y2117)</f>
        <v>29.900480269346943</v>
      </c>
      <c r="Z666" s="243">
        <f>+IF(I666=0,"",'Ark1'!Z2117)</f>
        <v>2.3270782789523201</v>
      </c>
      <c r="AA666" s="241">
        <f>+IF(I666=0,"",'Ark1'!AA2117)</f>
        <v>5.4858929456812362</v>
      </c>
      <c r="AB666" s="242">
        <f>+IF(I666=0,"",'Ark1'!AC2117)</f>
        <v>1.384524950194425</v>
      </c>
      <c r="AC666" s="243">
        <f>+IF(I666=0,"",'Ark1'!AE2117)</f>
        <v>46.390616159830749</v>
      </c>
      <c r="AD666" s="241">
        <f t="shared" si="48"/>
        <v>2.5227057923894183</v>
      </c>
      <c r="AE666" s="241">
        <f t="shared" si="49"/>
        <v>57.377840909090907</v>
      </c>
      <c r="AF666" s="323"/>
    </row>
    <row r="667" spans="1:32">
      <c r="A667" s="323"/>
      <c r="B667" s="323">
        <f>+'Ark1'!C2118</f>
        <v>2023</v>
      </c>
      <c r="C667" s="240">
        <f>+'Ark1'!L2118</f>
        <v>9</v>
      </c>
      <c r="D667" s="240" t="str">
        <f>VLOOKUP(C667,Klasse!$C$10:$D$26,2)</f>
        <v>R+</v>
      </c>
      <c r="E667" s="240">
        <f>+'Ark1'!H2118</f>
        <v>2</v>
      </c>
      <c r="F667" s="240">
        <f>+'Ark1'!J2118</f>
        <v>160</v>
      </c>
      <c r="G667" s="240" t="str">
        <f>VLOOKUP(F667,Slakteri!$C$9:$D$36,2)</f>
        <v>Oslo</v>
      </c>
      <c r="H667" s="240">
        <f>+IF(I667=0,"",'Ark1'!Q2118)</f>
        <v>279</v>
      </c>
      <c r="I667" s="376">
        <f>+'Ark1'!R2118</f>
        <v>10612</v>
      </c>
      <c r="J667" s="241">
        <f>+IF(I667=0,"",'Ark1'!AG2118)</f>
        <v>27.649097209556807</v>
      </c>
      <c r="K667" s="241"/>
      <c r="L667" s="241">
        <f>+IF(I667=0,"",'Ark1'!AH2118)</f>
        <v>30.450170138182521</v>
      </c>
      <c r="M667" s="241"/>
      <c r="N667" s="33">
        <f>+IF(I667=0,"",'Ark1'!U2118)</f>
        <v>22.724971730116803</v>
      </c>
      <c r="O667" s="351"/>
      <c r="P667" s="391">
        <f>+'Ark1'!AJ2118</f>
        <v>10437</v>
      </c>
      <c r="Q667" s="391"/>
      <c r="R667" s="272">
        <f>+IF(P667=0,"",'Ark1'!AK2118)</f>
        <v>99.617907444667907</v>
      </c>
      <c r="S667" s="354"/>
      <c r="T667" s="272">
        <f>+IF(P667=0,"",'Ark1'!AL2118)</f>
        <v>22.569875865865928</v>
      </c>
      <c r="U667" s="351"/>
      <c r="V667" s="242">
        <f>+IF(I667=0,"",'Ark1'!T2118)</f>
        <v>6.778835280814171</v>
      </c>
      <c r="W667" s="243">
        <f>+IF(I667=0,"",'Ark1'!W2118)</f>
        <v>11.421032793064455</v>
      </c>
      <c r="X667" s="243">
        <f>+IF(I667=0,"",'Ark1'!X2118)</f>
        <v>98.228420655861271</v>
      </c>
      <c r="Y667" s="243">
        <f>+IF(I667=0,"",'Ark1'!Y2118)</f>
        <v>30.041462495288354</v>
      </c>
      <c r="Z667" s="243">
        <f>+IF(I667=0,"",'Ark1'!Z2118)</f>
        <v>3.2698831511496422</v>
      </c>
      <c r="AA667" s="241">
        <f>+IF(I667=0,"",'Ark1'!AA2118)</f>
        <v>5.9000631077167469</v>
      </c>
      <c r="AB667" s="242">
        <f>+IF(I667=0,"",'Ark1'!AC2118)</f>
        <v>1.5702522960601637</v>
      </c>
      <c r="AC667" s="243">
        <f>+IF(I667=0,"",'Ark1'!AE2118)</f>
        <v>46.791265242561053</v>
      </c>
      <c r="AD667" s="241">
        <f t="shared" si="48"/>
        <v>2.5249968589018668</v>
      </c>
      <c r="AE667" s="241">
        <f t="shared" si="49"/>
        <v>38.035842293906811</v>
      </c>
      <c r="AF667" s="323"/>
    </row>
    <row r="668" spans="1:32">
      <c r="A668" s="323"/>
      <c r="B668" s="323">
        <f>+'Ark1'!C2119</f>
        <v>2023</v>
      </c>
      <c r="C668" s="240">
        <f>+'Ark1'!L2119</f>
        <v>9</v>
      </c>
      <c r="D668" s="240" t="str">
        <f>VLOOKUP(C668,Klasse!$C$10:$D$26,2)</f>
        <v>R+</v>
      </c>
      <c r="E668" s="240">
        <f>+'Ark1'!H2119</f>
        <v>1</v>
      </c>
      <c r="F668" s="240">
        <f>+'Ark1'!J2119</f>
        <v>171</v>
      </c>
      <c r="G668" s="240" t="str">
        <f>VLOOKUP(F668,Slakteri!$C$9:$D$36,2)</f>
        <v>Prima</v>
      </c>
      <c r="H668" s="240">
        <f>+IF(I668=0,"",'Ark1'!Q2119)</f>
        <v>144</v>
      </c>
      <c r="I668" s="376">
        <f>+'Ark1'!R2119</f>
        <v>9297</v>
      </c>
      <c r="J668" s="241">
        <f>+IF(I668=0,"",'Ark1'!AG2119)</f>
        <v>38.852438463788715</v>
      </c>
      <c r="K668" s="241"/>
      <c r="L668" s="241">
        <f>+IF(I668=0,"",'Ark1'!AH2119)</f>
        <v>40.461986831354075</v>
      </c>
      <c r="M668" s="241"/>
      <c r="N668" s="33">
        <f>+IF(I668=0,"",'Ark1'!U2119)</f>
        <v>22.759782725610421</v>
      </c>
      <c r="O668" s="351"/>
      <c r="P668" s="391">
        <f>+'Ark1'!AJ2119</f>
        <v>0</v>
      </c>
      <c r="Q668" s="391"/>
      <c r="R668" s="272" t="str">
        <f>+IF(P668=0,"",'Ark1'!AK2119)</f>
        <v/>
      </c>
      <c r="S668" s="354"/>
      <c r="T668" s="272" t="str">
        <f>+IF(P668=0,"",'Ark1'!AL2119)</f>
        <v/>
      </c>
      <c r="U668" s="351"/>
      <c r="V668" s="242">
        <f>+IF(I668=0,"",'Ark1'!T2119)</f>
        <v>6.4373453802301803</v>
      </c>
      <c r="W668" s="243">
        <f>+IF(I668=0,"",'Ark1'!W2119)</f>
        <v>8.9921480047327105</v>
      </c>
      <c r="X668" s="243">
        <f>+IF(I668=0,"",'Ark1'!X2119)</f>
        <v>98.97816499946218</v>
      </c>
      <c r="Y668" s="243">
        <f>+IF(I668=0,"",'Ark1'!Y2119)</f>
        <v>27.00871248789932</v>
      </c>
      <c r="Z668" s="243">
        <f>+IF(I668=0,"",'Ark1'!Z2119)</f>
        <v>3.4204582123265568</v>
      </c>
      <c r="AA668" s="241">
        <f>+IF(I668=0,"",'Ark1'!AA2119)</f>
        <v>5.808328492005578</v>
      </c>
      <c r="AB668" s="242">
        <f>+IF(I668=0,"",'Ark1'!AC2119)</f>
        <v>1.6085629768150598</v>
      </c>
      <c r="AC668" s="243">
        <f>+IF(I668=0,"",'Ark1'!AE2119)</f>
        <v>41.312585421315454</v>
      </c>
      <c r="AD668" s="241">
        <f t="shared" si="48"/>
        <v>2.5288647472900467</v>
      </c>
      <c r="AE668" s="241">
        <f t="shared" si="49"/>
        <v>64.5625</v>
      </c>
      <c r="AF668" s="323"/>
    </row>
    <row r="669" spans="1:32">
      <c r="A669" s="323"/>
      <c r="B669" s="323">
        <f>+'Ark1'!C2120</f>
        <v>2023</v>
      </c>
      <c r="C669" s="240">
        <f>+'Ark1'!L2120</f>
        <v>9</v>
      </c>
      <c r="D669" s="240" t="str">
        <f>VLOOKUP(C669,Klasse!$C$10:$D$26,2)</f>
        <v>R+</v>
      </c>
      <c r="E669" s="240">
        <f>+'Ark1'!H2120</f>
        <v>2</v>
      </c>
      <c r="F669" s="240">
        <f>+'Ark1'!J2120</f>
        <v>175</v>
      </c>
      <c r="G669" s="240" t="str">
        <f>VLOOKUP(F669,Slakteri!$C$9:$D$36,2)</f>
        <v>Ole Ringdal</v>
      </c>
      <c r="H669" s="240">
        <f>+IF(I669=0,"",'Ark1'!Q2120)</f>
        <v>164</v>
      </c>
      <c r="I669" s="376">
        <f>+'Ark1'!R2120</f>
        <v>2023</v>
      </c>
      <c r="J669" s="241">
        <f>+IF(I669=0,"",'Ark1'!AG2120)</f>
        <v>13.108274476770555</v>
      </c>
      <c r="K669" s="241"/>
      <c r="L669" s="241">
        <f>+IF(I669=0,"",'Ark1'!AH2120)</f>
        <v>18.026005772250297</v>
      </c>
      <c r="M669" s="241"/>
      <c r="N669" s="33">
        <f>+IF(I669=0,"",'Ark1'!U2120)</f>
        <v>24.714384577360345</v>
      </c>
      <c r="O669" s="351"/>
      <c r="P669" s="391">
        <f>+'Ark1'!AJ2120</f>
        <v>0</v>
      </c>
      <c r="Q669" s="391"/>
      <c r="R669" s="272" t="str">
        <f>+IF(P669=0,"",'Ark1'!AK2120)</f>
        <v/>
      </c>
      <c r="S669" s="354"/>
      <c r="T669" s="272" t="str">
        <f>+IF(P669=0,"",'Ark1'!AL2120)</f>
        <v/>
      </c>
      <c r="U669" s="351"/>
      <c r="V669" s="242">
        <f>+IF(I669=0,"",'Ark1'!T2120)</f>
        <v>6.9584775086505202</v>
      </c>
      <c r="W669" s="243">
        <f>+IF(I669=0,"",'Ark1'!W2120)</f>
        <v>15.719228868017796</v>
      </c>
      <c r="X669" s="243">
        <f>+IF(I669=0,"",'Ark1'!X2120)</f>
        <v>99.555116164112675</v>
      </c>
      <c r="Y669" s="243">
        <f>+IF(I669=0,"",'Ark1'!Y2120)</f>
        <v>45.526445872466624</v>
      </c>
      <c r="Z669" s="243">
        <f>+IF(I669=0,"",'Ark1'!Z2120)</f>
        <v>4.6959960454770142</v>
      </c>
      <c r="AA669" s="241">
        <f>+IF(I669=0,"",'Ark1'!AA2120)</f>
        <v>6.7903769908673359</v>
      </c>
      <c r="AB669" s="242">
        <f>+IF(I669=0,"",'Ark1'!AC2120)</f>
        <v>1.6968046080114747</v>
      </c>
      <c r="AC669" s="243">
        <f>+IF(I669=0,"",'Ark1'!AE2120)</f>
        <v>62.290001434402456</v>
      </c>
      <c r="AD669" s="241">
        <f t="shared" si="48"/>
        <v>2.7460427308178161</v>
      </c>
      <c r="AE669" s="241">
        <f t="shared" si="49"/>
        <v>12.335365853658537</v>
      </c>
      <c r="AF669" s="323"/>
    </row>
    <row r="670" spans="1:32">
      <c r="A670" s="323"/>
      <c r="B670" s="323">
        <f>+'Ark1'!C2121</f>
        <v>2023</v>
      </c>
      <c r="C670" s="240">
        <f>+'Ark1'!L2121</f>
        <v>9</v>
      </c>
      <c r="D670" s="240" t="str">
        <f>VLOOKUP(C670,Klasse!$C$10:$D$26,2)</f>
        <v>R+</v>
      </c>
      <c r="E670" s="240">
        <f>+'Ark1'!H2121</f>
        <v>2</v>
      </c>
      <c r="F670" s="240">
        <f>+'Ark1'!J2121</f>
        <v>177</v>
      </c>
      <c r="G670" s="240" t="str">
        <f>VLOOKUP(F670,Slakteri!$C$9:$D$36,2)</f>
        <v>Slakthuset</v>
      </c>
      <c r="H670" s="240">
        <f>+IF(I670=0,"",'Ark1'!Q2121)</f>
        <v>200</v>
      </c>
      <c r="I670" s="376">
        <f>+'Ark1'!R2121</f>
        <v>8243</v>
      </c>
      <c r="J670" s="241">
        <f>+IF(I670=0,"",'Ark1'!AG2121)</f>
        <v>21.306898958306409</v>
      </c>
      <c r="K670" s="241"/>
      <c r="L670" s="241">
        <f>+IF(I670=0,"",'Ark1'!AH2121)</f>
        <v>24.506393524341544</v>
      </c>
      <c r="M670" s="241"/>
      <c r="N670" s="33">
        <f>+IF(I670=0,"",'Ark1'!U2121)</f>
        <v>22.615783088681319</v>
      </c>
      <c r="O670" s="351"/>
      <c r="P670" s="391">
        <f>+'Ark1'!AJ2121</f>
        <v>8243</v>
      </c>
      <c r="Q670" s="391"/>
      <c r="R670" s="272">
        <f>+IF(P670=0,"",'Ark1'!AK2121)</f>
        <v>99.26806987747176</v>
      </c>
      <c r="S670" s="354"/>
      <c r="T670" s="272">
        <f>+IF(P670=0,"",'Ark1'!AL2121)</f>
        <v>22.84593221186196</v>
      </c>
      <c r="U670" s="351"/>
      <c r="V670" s="242">
        <f>+IF(I670=0,"",'Ark1'!T2121)</f>
        <v>6.1056654130777641</v>
      </c>
      <c r="W670" s="243">
        <f>+IF(I670=0,"",'Ark1'!W2121)</f>
        <v>3.7850297221885247</v>
      </c>
      <c r="X670" s="243">
        <f>+IF(I670=0,"",'Ark1'!X2121)</f>
        <v>99.441950746087585</v>
      </c>
      <c r="Y670" s="243">
        <f>+IF(I670=0,"",'Ark1'!Y2121)</f>
        <v>27.732621618342844</v>
      </c>
      <c r="Z670" s="243">
        <f>+IF(I670=0,"",'Ark1'!Z2121)</f>
        <v>2.2079340046099718</v>
      </c>
      <c r="AA670" s="241">
        <f>+IF(I670=0,"",'Ark1'!AA2121)</f>
        <v>5.1273718971708604</v>
      </c>
      <c r="AB670" s="242">
        <f>+IF(I670=0,"",'Ark1'!AC2121)</f>
        <v>1.3668829396357012</v>
      </c>
      <c r="AC670" s="243">
        <f>+IF(I670=0,"",'Ark1'!AE2121)</f>
        <v>40.158850951680328</v>
      </c>
      <c r="AD670" s="241">
        <f t="shared" si="48"/>
        <v>2.5128647876312575</v>
      </c>
      <c r="AE670" s="241">
        <f t="shared" si="49"/>
        <v>41.215000000000003</v>
      </c>
      <c r="AF670" s="323"/>
    </row>
    <row r="671" spans="1:32">
      <c r="A671" s="323"/>
      <c r="B671" s="323">
        <f>+'Ark1'!C2122</f>
        <v>2023</v>
      </c>
      <c r="C671" s="240">
        <f>+'Ark1'!L2122</f>
        <v>9</v>
      </c>
      <c r="D671" s="240" t="str">
        <f>VLOOKUP(C671,Klasse!$C$10:$D$26,2)</f>
        <v>R+</v>
      </c>
      <c r="E671" s="240">
        <f>+'Ark1'!H2122</f>
        <v>2</v>
      </c>
      <c r="F671" s="240">
        <f>+'Ark1'!J2122</f>
        <v>178</v>
      </c>
      <c r="G671" s="240" t="str">
        <f>VLOOKUP(F671,Slakteri!$C$9:$D$36,2)</f>
        <v>Røros</v>
      </c>
      <c r="H671" s="240">
        <f>+IF(I671=0,"",'Ark1'!Q2122)</f>
        <v>111</v>
      </c>
      <c r="I671" s="376">
        <f>+'Ark1'!R2122</f>
        <v>2861</v>
      </c>
      <c r="J671" s="241">
        <f>+IF(I671=0,"",'Ark1'!AG2122)</f>
        <v>20.094114341901953</v>
      </c>
      <c r="K671" s="241"/>
      <c r="L671" s="241">
        <f>+IF(I671=0,"",'Ark1'!AH2122)</f>
        <v>23.941299098079881</v>
      </c>
      <c r="M671" s="241"/>
      <c r="N671" s="33">
        <f>+IF(I671=0,"",'Ark1'!U2122)</f>
        <v>23.314155889549099</v>
      </c>
      <c r="O671" s="351"/>
      <c r="P671" s="391">
        <f>+'Ark1'!AJ2122</f>
        <v>0</v>
      </c>
      <c r="Q671" s="391"/>
      <c r="R671" s="272" t="str">
        <f>+IF(P671=0,"",'Ark1'!AK2122)</f>
        <v/>
      </c>
      <c r="S671" s="354"/>
      <c r="T671" s="272" t="str">
        <f>+IF(P671=0,"",'Ark1'!AL2122)</f>
        <v/>
      </c>
      <c r="U671" s="351"/>
      <c r="V671" s="242">
        <f>+IF(I671=0,"",'Ark1'!T2122)</f>
        <v>6.3229639986018862</v>
      </c>
      <c r="W671" s="243">
        <f>+IF(I671=0,"",'Ark1'!W2122)</f>
        <v>8.0041943376441811</v>
      </c>
      <c r="X671" s="243">
        <f>+IF(I671=0,"",'Ark1'!X2122)</f>
        <v>97.693114295700795</v>
      </c>
      <c r="Y671" s="243">
        <f>+IF(I671=0,"",'Ark1'!Y2122)</f>
        <v>34.568332750786439</v>
      </c>
      <c r="Z671" s="243">
        <f>+IF(I671=0,"",'Ark1'!Z2122)</f>
        <v>3.5651869975533033</v>
      </c>
      <c r="AA671" s="241">
        <f>+IF(I671=0,"",'Ark1'!AA2122)</f>
        <v>6.5306391231131116</v>
      </c>
      <c r="AB671" s="242">
        <f>+IF(I671=0,"",'Ark1'!AC2122)</f>
        <v>1.56168530137427</v>
      </c>
      <c r="AC671" s="243">
        <f>+IF(I671=0,"",'Ark1'!AE2122)</f>
        <v>56.455144317986239</v>
      </c>
      <c r="AD671" s="241">
        <f t="shared" si="48"/>
        <v>2.5904617655054554</v>
      </c>
      <c r="AE671" s="241">
        <f t="shared" si="49"/>
        <v>25.774774774774773</v>
      </c>
      <c r="AF671" s="323"/>
    </row>
    <row r="672" spans="1:32">
      <c r="A672" s="323"/>
      <c r="B672" s="323">
        <f>+'Ark1'!C2123</f>
        <v>2023</v>
      </c>
      <c r="C672" s="240">
        <f>+'Ark1'!L2123</f>
        <v>9</v>
      </c>
      <c r="D672" s="240" t="str">
        <f>VLOOKUP(C672,Klasse!$C$10:$D$26,2)</f>
        <v>R+</v>
      </c>
      <c r="E672" s="240">
        <f>+'Ark1'!H2123</f>
        <v>2</v>
      </c>
      <c r="F672" s="240">
        <f>+'Ark1'!J2123</f>
        <v>181</v>
      </c>
      <c r="G672" s="240" t="str">
        <f>VLOOKUP(F672,Slakteri!$C$9:$D$36,2)</f>
        <v>Horns</v>
      </c>
      <c r="H672" s="240">
        <f>+IF(I672=0,"",'Ark1'!Q2123)</f>
        <v>191</v>
      </c>
      <c r="I672" s="376">
        <f>+'Ark1'!R2123</f>
        <v>6173</v>
      </c>
      <c r="J672" s="241">
        <f>+IF(I672=0,"",'Ark1'!AG2123)</f>
        <v>20.5287662121716</v>
      </c>
      <c r="K672" s="241"/>
      <c r="L672" s="241">
        <f>+IF(I672=0,"",'Ark1'!AH2123)</f>
        <v>24.263460336594608</v>
      </c>
      <c r="M672" s="241"/>
      <c r="N672" s="33">
        <f>+IF(I672=0,"",'Ark1'!U2123)</f>
        <v>23.326713105459319</v>
      </c>
      <c r="O672" s="351"/>
      <c r="P672" s="391">
        <f>+'Ark1'!AJ2123</f>
        <v>0</v>
      </c>
      <c r="Q672" s="391"/>
      <c r="R672" s="272" t="str">
        <f>+IF(P672=0,"",'Ark1'!AK2123)</f>
        <v/>
      </c>
      <c r="S672" s="354"/>
      <c r="T672" s="272" t="str">
        <f>+IF(P672=0,"",'Ark1'!AL2123)</f>
        <v/>
      </c>
      <c r="U672" s="351"/>
      <c r="V672" s="242">
        <f>+IF(I672=0,"",'Ark1'!T2123)</f>
        <v>6.6108861169609581</v>
      </c>
      <c r="W672" s="243">
        <f>+IF(I672=0,"",'Ark1'!W2123)</f>
        <v>4.3090879637129449</v>
      </c>
      <c r="X672" s="243">
        <f>+IF(I672=0,"",'Ark1'!X2123)</f>
        <v>99.967600842378118</v>
      </c>
      <c r="Y672" s="243">
        <f>+IF(I672=0,"",'Ark1'!Y2123)</f>
        <v>26.648307144014257</v>
      </c>
      <c r="Z672" s="243">
        <f>+IF(I672=0,"",'Ark1'!Z2123)</f>
        <v>3.3209136562449384</v>
      </c>
      <c r="AA672" s="241">
        <f>+IF(I672=0,"",'Ark1'!AA2123)</f>
        <v>5.409629338976278</v>
      </c>
      <c r="AB672" s="242">
        <f>+IF(I672=0,"",'Ark1'!AC2123)</f>
        <v>1.3493432144830491</v>
      </c>
      <c r="AC672" s="243">
        <f>+IF(I672=0,"",'Ark1'!AE2123)</f>
        <v>43.68462104004459</v>
      </c>
      <c r="AD672" s="241">
        <f t="shared" si="48"/>
        <v>2.591857011717702</v>
      </c>
      <c r="AE672" s="241">
        <f t="shared" si="49"/>
        <v>32.319371727748688</v>
      </c>
      <c r="AF672" s="323"/>
    </row>
    <row r="673" spans="1:60">
      <c r="A673" s="323"/>
      <c r="B673" s="323">
        <f>+'Ark1'!C2124</f>
        <v>2023</v>
      </c>
      <c r="C673" s="240">
        <f>+'Ark1'!L2124</f>
        <v>9</v>
      </c>
      <c r="D673" s="240" t="str">
        <f>VLOOKUP(C673,Klasse!$C$10:$D$26,2)</f>
        <v>R+</v>
      </c>
      <c r="E673" s="240">
        <f>+'Ark1'!H2124</f>
        <v>1</v>
      </c>
      <c r="F673" s="240">
        <f>+'Ark1'!J2124</f>
        <v>262</v>
      </c>
      <c r="G673" s="240" t="str">
        <f>VLOOKUP(F673,Slakteri!$C$9:$D$36,2)</f>
        <v>Strilalam</v>
      </c>
      <c r="H673" s="240" t="str">
        <f>+IF(I673=0,"",'Ark1'!Q2124)</f>
        <v/>
      </c>
      <c r="I673" s="376">
        <f>+'Ark1'!R2124</f>
        <v>0</v>
      </c>
      <c r="J673" s="241" t="str">
        <f>+IF(I673=0,"",'Ark1'!AG2124)</f>
        <v/>
      </c>
      <c r="K673" s="241"/>
      <c r="L673" s="241" t="str">
        <f>+IF(I673=0,"",'Ark1'!AH2124)</f>
        <v/>
      </c>
      <c r="M673" s="241"/>
      <c r="N673" s="33" t="str">
        <f>+IF(I673=0,"",'Ark1'!U2124)</f>
        <v/>
      </c>
      <c r="O673" s="351"/>
      <c r="P673" s="391">
        <f>+'Ark1'!AJ2124</f>
        <v>0</v>
      </c>
      <c r="Q673" s="391"/>
      <c r="R673" s="272" t="str">
        <f>+IF(P673=0,"",'Ark1'!AK2124)</f>
        <v/>
      </c>
      <c r="S673" s="354"/>
      <c r="T673" s="272" t="str">
        <f>+IF(P673=0,"",'Ark1'!AL2124)</f>
        <v/>
      </c>
      <c r="U673" s="351"/>
      <c r="V673" s="242" t="str">
        <f>+IF(I673=0,"",'Ark1'!T2124)</f>
        <v/>
      </c>
      <c r="W673" s="243" t="str">
        <f>+IF(I673=0,"",'Ark1'!W2124)</f>
        <v/>
      </c>
      <c r="X673" s="243" t="str">
        <f>+IF(I673=0,"",'Ark1'!X2124)</f>
        <v/>
      </c>
      <c r="Y673" s="243" t="str">
        <f>+IF(I673=0,"",'Ark1'!Y2124)</f>
        <v/>
      </c>
      <c r="Z673" s="243" t="str">
        <f>+IF(I673=0,"",'Ark1'!Z2124)</f>
        <v/>
      </c>
      <c r="AA673" s="241" t="str">
        <f>+IF(I673=0,"",'Ark1'!AA2124)</f>
        <v/>
      </c>
      <c r="AB673" s="242" t="str">
        <f>+IF(I673=0,"",'Ark1'!AC2124)</f>
        <v/>
      </c>
      <c r="AC673" s="243" t="str">
        <f>+IF(I673=0,"",'Ark1'!AE2124)</f>
        <v/>
      </c>
      <c r="AD673" s="241" t="str">
        <f t="shared" si="48"/>
        <v/>
      </c>
      <c r="AE673" s="241" t="str">
        <f t="shared" si="49"/>
        <v/>
      </c>
      <c r="AF673" s="323"/>
    </row>
    <row r="674" spans="1:60">
      <c r="A674" s="323"/>
      <c r="B674" s="323">
        <f>+'Ark1'!C2125</f>
        <v>2023</v>
      </c>
      <c r="C674" s="240">
        <f>+'Ark1'!L2125</f>
        <v>9</v>
      </c>
      <c r="D674" s="240" t="str">
        <f>VLOOKUP(C674,Klasse!$C$10:$D$26,2)</f>
        <v>R+</v>
      </c>
      <c r="E674" s="240">
        <f>+'Ark1'!H2125</f>
        <v>2</v>
      </c>
      <c r="F674" s="240">
        <f>+'Ark1'!J2125</f>
        <v>267</v>
      </c>
      <c r="G674" s="240" t="str">
        <f>VLOOKUP(F674,Slakteri!$C$9:$D$36,2)</f>
        <v>Dalpro</v>
      </c>
      <c r="H674" s="240">
        <f>+IF(I674=0,"",'Ark1'!Q2125)</f>
        <v>10</v>
      </c>
      <c r="I674" s="376">
        <f>+'Ark1'!R2125</f>
        <v>50</v>
      </c>
      <c r="J674" s="241">
        <f>+IF(I674=0,"",'Ark1'!AG2125)</f>
        <v>2.5025025025025025</v>
      </c>
      <c r="K674" s="241"/>
      <c r="L674" s="241">
        <f>+IF(I674=0,"",'Ark1'!AH2125)</f>
        <v>3.267893358294129</v>
      </c>
      <c r="M674" s="241"/>
      <c r="N674" s="33">
        <f>+IF(I674=0,"",'Ark1'!U2125)</f>
        <v>15.92</v>
      </c>
      <c r="O674" s="351"/>
      <c r="P674" s="391">
        <f>+'Ark1'!AJ2125</f>
        <v>0</v>
      </c>
      <c r="Q674" s="391"/>
      <c r="R674" s="272" t="str">
        <f>+IF(P674=0,"",'Ark1'!AK2125)</f>
        <v/>
      </c>
      <c r="S674" s="354"/>
      <c r="T674" s="272" t="str">
        <f>+IF(P674=0,"",'Ark1'!AL2125)</f>
        <v/>
      </c>
      <c r="U674" s="351"/>
      <c r="V674" s="242">
        <f>+IF(I674=0,"",'Ark1'!T2125)</f>
        <v>6.38</v>
      </c>
      <c r="W674" s="243">
        <f>+IF(I674=0,"",'Ark1'!W2125)</f>
        <v>0</v>
      </c>
      <c r="X674" s="243">
        <f>+IF(I674=0,"",'Ark1'!X2125)</f>
        <v>46</v>
      </c>
      <c r="Y674" s="243">
        <f>+IF(I674=0,"",'Ark1'!Y2125)</f>
        <v>0</v>
      </c>
      <c r="Z674" s="243">
        <f>+IF(I674=0,"",'Ark1'!Z2125)</f>
        <v>0</v>
      </c>
      <c r="AA674" s="241">
        <f>+IF(I674=0,"",'Ark1'!AA2125)</f>
        <v>1.5748015748023738</v>
      </c>
      <c r="AB674" s="242">
        <f>+IF(I674=0,"",'Ark1'!AC2125)</f>
        <v>0.48538644398046321</v>
      </c>
      <c r="AC674" s="243">
        <f>+IF(I674=0,"",'Ark1'!AE2125)</f>
        <v>13.396349615964137</v>
      </c>
      <c r="AD674" s="241">
        <f t="shared" si="48"/>
        <v>1.768888888888889</v>
      </c>
      <c r="AE674" s="241">
        <f t="shared" si="49"/>
        <v>5</v>
      </c>
      <c r="AF674" s="323"/>
    </row>
    <row r="675" spans="1:60">
      <c r="A675" s="323"/>
      <c r="B675" s="323">
        <f>+'Ark1'!C2126</f>
        <v>2023</v>
      </c>
      <c r="C675" s="240">
        <f>+'Ark1'!L2126</f>
        <v>9</v>
      </c>
      <c r="D675" s="240" t="str">
        <f>VLOOKUP(C675,Klasse!$C$10:$D$26,2)</f>
        <v>R+</v>
      </c>
      <c r="E675" s="240">
        <f>+'Ark1'!H2126</f>
        <v>1</v>
      </c>
      <c r="F675" s="240">
        <f>+'Ark1'!J2126</f>
        <v>309</v>
      </c>
      <c r="G675" s="240" t="str">
        <f>VLOOKUP(F675,Slakteri!$C$9:$D$36,2)</f>
        <v>Malvik</v>
      </c>
      <c r="H675" s="240">
        <f>+IF(I675=0,"",'Ark1'!Q2126)</f>
        <v>821</v>
      </c>
      <c r="I675" s="376">
        <f>+'Ark1'!R2126</f>
        <v>23920</v>
      </c>
      <c r="J675" s="241">
        <f>+IF(I675=0,"",'Ark1'!AG2126)</f>
        <v>26.017533555221998</v>
      </c>
      <c r="K675" s="241"/>
      <c r="L675" s="241">
        <f>+IF(I675=0,"",'Ark1'!AH2126)</f>
        <v>29.730466276112178</v>
      </c>
      <c r="M675" s="241"/>
      <c r="N675" s="33">
        <f>+IF(I675=0,"",'Ark1'!U2126)</f>
        <v>22.571279264214123</v>
      </c>
      <c r="O675" s="351"/>
      <c r="P675" s="391">
        <f>+'Ark1'!AJ2126</f>
        <v>0</v>
      </c>
      <c r="Q675" s="391"/>
      <c r="R675" s="272" t="str">
        <f>+IF(P675=0,"",'Ark1'!AK2126)</f>
        <v/>
      </c>
      <c r="S675" s="354"/>
      <c r="T675" s="272" t="str">
        <f>+IF(P675=0,"",'Ark1'!AL2126)</f>
        <v/>
      </c>
      <c r="U675" s="351"/>
      <c r="V675" s="242">
        <f>+IF(I675=0,"",'Ark1'!T2126)</f>
        <v>6.1598662207357844</v>
      </c>
      <c r="W675" s="243">
        <f>+IF(I675=0,"",'Ark1'!W2126)</f>
        <v>6.2458193979933103</v>
      </c>
      <c r="X675" s="243">
        <f>+IF(I675=0,"",'Ark1'!X2126)</f>
        <v>98.628762541806012</v>
      </c>
      <c r="Y675" s="243">
        <f>+IF(I675=0,"",'Ark1'!Y2126)</f>
        <v>25.643812709030097</v>
      </c>
      <c r="Z675" s="243">
        <f>+IF(I675=0,"",'Ark1'!Z2126)</f>
        <v>3.1981605351170579</v>
      </c>
      <c r="AA675" s="241">
        <f>+IF(I675=0,"",'Ark1'!AA2126)</f>
        <v>5.9998732875918641</v>
      </c>
      <c r="AB675" s="242">
        <f>+IF(I675=0,"",'Ark1'!AC2126)</f>
        <v>1.5004273579052729</v>
      </c>
      <c r="AC675" s="243">
        <f>+IF(I675=0,"",'Ark1'!AE2126)</f>
        <v>52.805435546820391</v>
      </c>
      <c r="AD675" s="241">
        <f t="shared" si="48"/>
        <v>2.5079199182460137</v>
      </c>
      <c r="AE675" s="241">
        <f t="shared" si="49"/>
        <v>29.135200974421437</v>
      </c>
      <c r="AF675" s="323"/>
    </row>
    <row r="676" spans="1:60">
      <c r="A676" s="323"/>
      <c r="B676" s="323">
        <f>+'Ark1'!C2127</f>
        <v>2023</v>
      </c>
      <c r="C676" s="240">
        <f>+'Ark1'!L2127</f>
        <v>9</v>
      </c>
      <c r="D676" s="240" t="str">
        <f>VLOOKUP(C676,Klasse!$C$10:$D$26,2)</f>
        <v>R+</v>
      </c>
      <c r="E676" s="240">
        <f>+'Ark1'!H2127</f>
        <v>2</v>
      </c>
      <c r="F676" s="240">
        <f>+'Ark1'!J2127</f>
        <v>470</v>
      </c>
      <c r="G676" s="240" t="str">
        <f>VLOOKUP(F676,Slakteri!$C$9:$D$36,2)</f>
        <v>Jens Eide</v>
      </c>
      <c r="H676" s="240">
        <f>+IF(I676=0,"",'Ark1'!Q2127)</f>
        <v>126</v>
      </c>
      <c r="I676" s="376">
        <f>+'Ark1'!R2127</f>
        <v>2045</v>
      </c>
      <c r="J676" s="241">
        <f>+IF(I676=0,"",'Ark1'!AG2127)</f>
        <v>16.241759987292514</v>
      </c>
      <c r="K676" s="241"/>
      <c r="L676" s="241">
        <f>+IF(I676=0,"",'Ark1'!AH2127)</f>
        <v>20.804072178617339</v>
      </c>
      <c r="M676" s="241"/>
      <c r="N676" s="33">
        <f>+IF(I676=0,"",'Ark1'!U2127)</f>
        <v>22.557799511002379</v>
      </c>
      <c r="O676" s="351"/>
      <c r="P676" s="391">
        <f>+'Ark1'!AJ2127</f>
        <v>0</v>
      </c>
      <c r="Q676" s="391"/>
      <c r="R676" s="272" t="str">
        <f>+IF(P676=0,"",'Ark1'!AK2127)</f>
        <v/>
      </c>
      <c r="S676" s="354"/>
      <c r="T676" s="272" t="str">
        <f>+IF(P676=0,"",'Ark1'!AL2127)</f>
        <v/>
      </c>
      <c r="U676" s="351"/>
      <c r="V676" s="242">
        <f>+IF(I676=0,"",'Ark1'!T2127)</f>
        <v>6.5628361858190702</v>
      </c>
      <c r="W676" s="243">
        <f>+IF(I676=0,"",'Ark1'!W2127)</f>
        <v>13.545232273838636</v>
      </c>
      <c r="X676" s="243">
        <f>+IF(I676=0,"",'Ark1'!X2127)</f>
        <v>94.718826405867929</v>
      </c>
      <c r="Y676" s="243">
        <f>+IF(I676=0,"",'Ark1'!Y2127)</f>
        <v>31.442542787286072</v>
      </c>
      <c r="Z676" s="243">
        <f>+IF(I676=0,"",'Ark1'!Z2127)</f>
        <v>2.9339853300733494</v>
      </c>
      <c r="AA676" s="241">
        <f>+IF(I676=0,"",'Ark1'!AA2127)</f>
        <v>6.4307303215392979</v>
      </c>
      <c r="AB676" s="242">
        <f>+IF(I676=0,"",'Ark1'!AC2127)</f>
        <v>1.8452576565701273</v>
      </c>
      <c r="AC676" s="243">
        <f>+IF(I676=0,"",'Ark1'!AE2127)</f>
        <v>46.951894011650175</v>
      </c>
      <c r="AD676" s="241">
        <f t="shared" si="48"/>
        <v>2.5064221678891534</v>
      </c>
      <c r="AE676" s="241">
        <f t="shared" si="49"/>
        <v>16.230158730158731</v>
      </c>
      <c r="AF676" s="323"/>
    </row>
    <row r="677" spans="1:60">
      <c r="A677" s="323"/>
      <c r="B677" s="323">
        <f>+'Ark1'!C2128</f>
        <v>2023</v>
      </c>
      <c r="C677" s="240">
        <f>+'Ark1'!L2128</f>
        <v>9</v>
      </c>
      <c r="D677" s="240" t="str">
        <f>VLOOKUP(C677,Klasse!$C$10:$D$26,2)</f>
        <v>R+</v>
      </c>
      <c r="E677" s="240">
        <f>+'Ark1'!H2128</f>
        <v>2</v>
      </c>
      <c r="F677" s="240">
        <f>+'Ark1'!J2128</f>
        <v>629</v>
      </c>
      <c r="G677" s="240" t="str">
        <f>VLOOKUP(F677,Slakteri!$C$9:$D$36,2)</f>
        <v>Bø</v>
      </c>
      <c r="H677" s="240">
        <f>+IF(I677=0,"",'Ark1'!Q2128)</f>
        <v>33</v>
      </c>
      <c r="I677" s="376">
        <f>+'Ark1'!R2128</f>
        <v>328</v>
      </c>
      <c r="J677" s="241">
        <f>+IF(I677=0,"",'Ark1'!AG2128)</f>
        <v>19.339622641509436</v>
      </c>
      <c r="K677" s="241"/>
      <c r="L677" s="241">
        <f>+IF(I677=0,"",'Ark1'!AH2128)</f>
        <v>24.721480940475871</v>
      </c>
      <c r="M677" s="241"/>
      <c r="N677" s="33">
        <f>+IF(I677=0,"",'Ark1'!U2128)</f>
        <v>26.831097560975607</v>
      </c>
      <c r="O677" s="351"/>
      <c r="P677" s="391">
        <f>+'Ark1'!AJ2128</f>
        <v>0</v>
      </c>
      <c r="Q677" s="391"/>
      <c r="R677" s="272" t="str">
        <f>+IF(P677=0,"",'Ark1'!AK2128)</f>
        <v/>
      </c>
      <c r="S677" s="354"/>
      <c r="T677" s="272" t="str">
        <f>+IF(P677=0,"",'Ark1'!AL2128)</f>
        <v/>
      </c>
      <c r="U677" s="351"/>
      <c r="V677" s="242">
        <f>+IF(I677=0,"",'Ark1'!T2128)</f>
        <v>6.8079268292682897</v>
      </c>
      <c r="W677" s="243">
        <f>+IF(I677=0,"",'Ark1'!W2128)</f>
        <v>6.0975609756097562</v>
      </c>
      <c r="X677" s="243">
        <f>+IF(I677=0,"",'Ark1'!X2128)</f>
        <v>99.695121951219505</v>
      </c>
      <c r="Y677" s="243">
        <f>+IF(I677=0,"",'Ark1'!Y2128)</f>
        <v>49.390243902439032</v>
      </c>
      <c r="Z677" s="243">
        <f>+IF(I677=0,"",'Ark1'!Z2128)</f>
        <v>10.670731707317072</v>
      </c>
      <c r="AA677" s="241">
        <f>+IF(I677=0,"",'Ark1'!AA2128)</f>
        <v>8.4113278012882589</v>
      </c>
      <c r="AB677" s="242">
        <f>+IF(I677=0,"",'Ark1'!AC2128)</f>
        <v>1.2602015303454728</v>
      </c>
      <c r="AC677" s="243">
        <f>+IF(I677=0,"",'Ark1'!AE2128)</f>
        <v>35.686921089609207</v>
      </c>
      <c r="AD677" s="241">
        <f t="shared" si="48"/>
        <v>2.9812330623306229</v>
      </c>
      <c r="AE677" s="241">
        <f t="shared" si="49"/>
        <v>9.9393939393939394</v>
      </c>
      <c r="AF677" s="323"/>
    </row>
    <row r="678" spans="1:60">
      <c r="A678" s="323"/>
      <c r="B678" s="323">
        <f>+'Ark1'!C2129</f>
        <v>2023</v>
      </c>
      <c r="C678" s="240">
        <f>+'Ark1'!L2129</f>
        <v>9</v>
      </c>
      <c r="D678" s="240" t="str">
        <f>VLOOKUP(C678,Klasse!$C$10:$D$26,2)</f>
        <v>R+</v>
      </c>
      <c r="E678" s="240">
        <f>+'Ark1'!H2129</f>
        <v>1</v>
      </c>
      <c r="F678" s="240">
        <f>+'Ark1'!J2129</f>
        <v>643</v>
      </c>
      <c r="G678" s="240" t="str">
        <f>VLOOKUP(F678,Slakteri!$C$9:$D$36,2)</f>
        <v>Bjerka</v>
      </c>
      <c r="H678" s="240">
        <f>+IF(I678=0,"",'Ark1'!Q2129)</f>
        <v>394</v>
      </c>
      <c r="I678" s="376">
        <f>+'Ark1'!R2129</f>
        <v>9433</v>
      </c>
      <c r="J678" s="241">
        <f>+IF(I678=0,"",'Ark1'!AG2129)</f>
        <v>17.622881910064081</v>
      </c>
      <c r="K678" s="241"/>
      <c r="L678" s="241">
        <f>+IF(I678=0,"",'Ark1'!AH2129)</f>
        <v>22.484865333394374</v>
      </c>
      <c r="M678" s="241"/>
      <c r="N678" s="33">
        <f>+IF(I678=0,"",'Ark1'!U2129)</f>
        <v>23.853450651966561</v>
      </c>
      <c r="O678" s="351"/>
      <c r="P678" s="391">
        <f>+'Ark1'!AJ2129</f>
        <v>0</v>
      </c>
      <c r="Q678" s="391"/>
      <c r="R678" s="272" t="str">
        <f>+IF(P678=0,"",'Ark1'!AK2129)</f>
        <v/>
      </c>
      <c r="S678" s="354"/>
      <c r="T678" s="272" t="str">
        <f>+IF(P678=0,"",'Ark1'!AL2129)</f>
        <v/>
      </c>
      <c r="U678" s="351"/>
      <c r="V678" s="242">
        <f>+IF(I678=0,"",'Ark1'!T2129)</f>
        <v>6.514364465175448</v>
      </c>
      <c r="W678" s="243">
        <f>+IF(I678=0,"",'Ark1'!W2129)</f>
        <v>8.4702639669246231</v>
      </c>
      <c r="X678" s="243">
        <f>+IF(I678=0,"",'Ark1'!X2129)</f>
        <v>99.416940527933818</v>
      </c>
      <c r="Y678" s="243">
        <f>+IF(I678=0,"",'Ark1'!Y2129)</f>
        <v>39.425421392982074</v>
      </c>
      <c r="Z678" s="243">
        <f>+IF(I678=0,"",'Ark1'!Z2129)</f>
        <v>4.0072087352910009</v>
      </c>
      <c r="AA678" s="241">
        <f>+IF(I678=0,"",'Ark1'!AA2129)</f>
        <v>6.0812465365478321</v>
      </c>
      <c r="AB678" s="242">
        <f>+IF(I678=0,"",'Ark1'!AC2129)</f>
        <v>1.608189038306425</v>
      </c>
      <c r="AC678" s="243">
        <f>+IF(I678=0,"",'Ark1'!AE2129)</f>
        <v>46.584774490918029</v>
      </c>
      <c r="AD678" s="241">
        <f t="shared" si="48"/>
        <v>2.6503834057740625</v>
      </c>
      <c r="AE678" s="241">
        <f t="shared" si="49"/>
        <v>23.941624365482234</v>
      </c>
      <c r="AF678" s="323"/>
    </row>
    <row r="679" spans="1:60">
      <c r="A679" s="323"/>
      <c r="B679" s="323">
        <f>+'Ark1'!C2130</f>
        <v>2023</v>
      </c>
      <c r="C679" s="240">
        <f>+'Ark1'!L2130</f>
        <v>9</v>
      </c>
      <c r="D679" s="240" t="str">
        <f>VLOOKUP(C679,Klasse!$C$10:$D$26,2)</f>
        <v>R+</v>
      </c>
      <c r="E679" s="240">
        <f>+'Ark1'!H2130</f>
        <v>2</v>
      </c>
      <c r="F679" s="240">
        <f>+'Ark1'!J2130</f>
        <v>704</v>
      </c>
      <c r="G679" s="240" t="str">
        <f>VLOOKUP(F679,Slakteri!$C$9:$D$36,2)</f>
        <v>Øre Vilt</v>
      </c>
      <c r="H679" s="240" t="str">
        <f>+IF(I679=0,"",'Ark1'!Q2130)</f>
        <v/>
      </c>
      <c r="I679" s="376">
        <f>+'Ark1'!R2130</f>
        <v>0</v>
      </c>
      <c r="J679" s="241" t="str">
        <f>+IF(I679=0,"",'Ark1'!AG2130)</f>
        <v/>
      </c>
      <c r="K679" s="241"/>
      <c r="L679" s="241" t="str">
        <f>+IF(I679=0,"",'Ark1'!AH2130)</f>
        <v/>
      </c>
      <c r="M679" s="241"/>
      <c r="N679" s="33" t="str">
        <f>+IF(I679=0,"",'Ark1'!U2130)</f>
        <v/>
      </c>
      <c r="O679" s="351"/>
      <c r="P679" s="391">
        <f>+'Ark1'!AJ2130</f>
        <v>0</v>
      </c>
      <c r="Q679" s="391"/>
      <c r="R679" s="272" t="str">
        <f>+IF(P679=0,"",'Ark1'!AK2130)</f>
        <v/>
      </c>
      <c r="S679" s="354"/>
      <c r="T679" s="272" t="str">
        <f>+IF(P679=0,"",'Ark1'!AL2130)</f>
        <v/>
      </c>
      <c r="U679" s="351"/>
      <c r="V679" s="242" t="str">
        <f>+IF(I679=0,"",'Ark1'!T2130)</f>
        <v/>
      </c>
      <c r="W679" s="243" t="str">
        <f>+IF(I679=0,"",'Ark1'!W2130)</f>
        <v/>
      </c>
      <c r="X679" s="243" t="str">
        <f>+IF(I679=0,"",'Ark1'!X2130)</f>
        <v/>
      </c>
      <c r="Y679" s="243" t="str">
        <f>+IF(I679=0,"",'Ark1'!Y2130)</f>
        <v/>
      </c>
      <c r="Z679" s="243" t="str">
        <f>+IF(I679=0,"",'Ark1'!Z2130)</f>
        <v/>
      </c>
      <c r="AA679" s="241" t="str">
        <f>+IF(I679=0,"",'Ark1'!AA2130)</f>
        <v/>
      </c>
      <c r="AB679" s="242" t="str">
        <f>+IF(I679=0,"",'Ark1'!AC2130)</f>
        <v/>
      </c>
      <c r="AC679" s="243" t="str">
        <f>+IF(I679=0,"",'Ark1'!AE2130)</f>
        <v/>
      </c>
      <c r="AD679" s="241" t="str">
        <f t="shared" si="48"/>
        <v/>
      </c>
      <c r="AE679" s="241" t="str">
        <f t="shared" si="49"/>
        <v/>
      </c>
      <c r="AF679" s="323"/>
    </row>
    <row r="680" spans="1:60">
      <c r="A680" s="323"/>
      <c r="B680" s="323">
        <f>+'Ark1'!C2131</f>
        <v>2023</v>
      </c>
      <c r="C680" s="240">
        <f>+'Ark1'!L2131</f>
        <v>9</v>
      </c>
      <c r="D680" s="240" t="str">
        <f>VLOOKUP(C680,Klasse!$C$10:$D$26,2)</f>
        <v>R+</v>
      </c>
      <c r="E680" s="240">
        <f>+'Ark1'!H2131</f>
        <v>1</v>
      </c>
      <c r="F680" s="240">
        <f>+'Ark1'!J2131</f>
        <v>802</v>
      </c>
      <c r="G680" s="240" t="str">
        <f>VLOOKUP(F680,Slakteri!$C$9:$D$36,2)</f>
        <v>Karasjok</v>
      </c>
      <c r="H680" s="240">
        <f>+IF(I680=0,"",'Ark1'!Q2131)</f>
        <v>86</v>
      </c>
      <c r="I680" s="376">
        <f>+'Ark1'!R2131</f>
        <v>3071</v>
      </c>
      <c r="J680" s="241">
        <f>+IF(I680=0,"",'Ark1'!AG2131)</f>
        <v>28.588717184881776</v>
      </c>
      <c r="K680" s="241"/>
      <c r="L680" s="241">
        <f>+IF(I680=0,"",'Ark1'!AH2131)</f>
        <v>31.582750621727008</v>
      </c>
      <c r="M680" s="241"/>
      <c r="N680" s="33">
        <f>+IF(I680=0,"",'Ark1'!U2131)</f>
        <v>22.756724194073318</v>
      </c>
      <c r="O680" s="351"/>
      <c r="P680" s="391">
        <f>+'Ark1'!AJ2131</f>
        <v>3070</v>
      </c>
      <c r="Q680" s="391"/>
      <c r="R680" s="272">
        <f>+IF(P680=0,"",'Ark1'!AK2131)</f>
        <v>99.734690553746006</v>
      </c>
      <c r="S680" s="354"/>
      <c r="T680" s="272">
        <f>+IF(P680=0,"",'Ark1'!AL2131)</f>
        <v>22.630745063960703</v>
      </c>
      <c r="U680" s="351"/>
      <c r="V680" s="242">
        <f>+IF(I680=0,"",'Ark1'!T2131)</f>
        <v>6.5516118528166718</v>
      </c>
      <c r="W680" s="243">
        <f>+IF(I680=0,"",'Ark1'!W2131)</f>
        <v>8.4337349397590344</v>
      </c>
      <c r="X680" s="243">
        <f>+IF(I680=0,"",'Ark1'!X2131)</f>
        <v>99.12080755454248</v>
      </c>
      <c r="Y680" s="243">
        <f>+IF(I680=0,"",'Ark1'!Y2131)</f>
        <v>31.553239986974923</v>
      </c>
      <c r="Z680" s="243">
        <f>+IF(I680=0,"",'Ark1'!Z2131)</f>
        <v>2.3445131878866818</v>
      </c>
      <c r="AA680" s="241">
        <f>+IF(I680=0,"",'Ark1'!AA2131)</f>
        <v>5.5005046583376078</v>
      </c>
      <c r="AB680" s="242">
        <f>+IF(I680=0,"",'Ark1'!AC2131)</f>
        <v>1.4681653347369521</v>
      </c>
      <c r="AC680" s="243">
        <f>+IF(I680=0,"",'Ark1'!AE2131)</f>
        <v>43.73898546096671</v>
      </c>
      <c r="AD680" s="241">
        <f t="shared" si="48"/>
        <v>2.5285249104525906</v>
      </c>
      <c r="AE680" s="241">
        <f t="shared" si="49"/>
        <v>35.709302325581397</v>
      </c>
      <c r="AF680" s="323"/>
    </row>
    <row r="681" spans="1:60" ht="15" customHeight="1">
      <c r="A681" s="323"/>
      <c r="B681" s="323"/>
      <c r="C681" s="323"/>
      <c r="D681" s="323"/>
      <c r="E681" s="323"/>
      <c r="F681" s="323"/>
      <c r="G681" s="323"/>
      <c r="H681" s="323"/>
      <c r="I681" s="377"/>
      <c r="J681" s="351"/>
      <c r="K681" s="351"/>
      <c r="L681" s="351"/>
      <c r="M681" s="351"/>
      <c r="N681" s="323"/>
      <c r="O681" s="323"/>
      <c r="P681" s="377"/>
      <c r="Q681" s="377"/>
      <c r="R681" s="354"/>
      <c r="S681" s="354"/>
      <c r="T681" s="354"/>
      <c r="U681" s="323"/>
      <c r="V681" s="323"/>
      <c r="W681" s="352"/>
      <c r="X681" s="352"/>
      <c r="Y681" s="352"/>
      <c r="Z681" s="352"/>
      <c r="AA681" s="352"/>
      <c r="AB681" s="323"/>
      <c r="AC681" s="352"/>
      <c r="AD681" s="353"/>
      <c r="AE681" s="354"/>
      <c r="AF681" s="323"/>
      <c r="AG681" s="224"/>
      <c r="AI681" s="30"/>
      <c r="AJ681" s="28"/>
      <c r="AK681" s="225"/>
      <c r="AL681" s="29"/>
      <c r="AP681" s="29"/>
      <c r="BH681" s="236"/>
    </row>
    <row r="682" spans="1:60" ht="19.8">
      <c r="A682" s="323"/>
      <c r="B682" s="323" t="s">
        <v>659</v>
      </c>
      <c r="C682" s="323"/>
      <c r="D682" s="266" t="str">
        <f>+D684</f>
        <v>U-</v>
      </c>
      <c r="E682" s="323"/>
      <c r="F682" s="323"/>
      <c r="G682" s="323"/>
      <c r="H682" s="323"/>
      <c r="I682" s="363">
        <f>SUM(I684:I706)</f>
        <v>76493</v>
      </c>
      <c r="J682" s="351"/>
      <c r="K682" s="355"/>
      <c r="L682" s="355"/>
      <c r="M682" s="355"/>
      <c r="N682" s="269">
        <f>+Klasse!M359</f>
        <v>0</v>
      </c>
      <c r="O682" s="323"/>
      <c r="P682" s="529"/>
      <c r="Q682" s="529"/>
      <c r="R682" s="354"/>
      <c r="S682" s="354"/>
      <c r="T682" s="354"/>
      <c r="U682" s="323"/>
      <c r="V682" s="356"/>
      <c r="W682" s="352"/>
      <c r="X682" s="352"/>
      <c r="Y682" s="352"/>
      <c r="Z682" s="352"/>
      <c r="AA682" s="352"/>
      <c r="AB682" s="323"/>
      <c r="AC682" s="352"/>
      <c r="AD682" s="352"/>
      <c r="AE682" s="352"/>
      <c r="AF682" s="352"/>
      <c r="AG682" s="224"/>
      <c r="AI682" s="30"/>
      <c r="AJ682" s="28"/>
      <c r="AK682" s="225"/>
      <c r="AL682" s="29"/>
      <c r="AP682" s="29"/>
      <c r="BH682" s="236"/>
    </row>
    <row r="683" spans="1:60" ht="15" customHeight="1">
      <c r="A683" s="662"/>
      <c r="B683" s="662"/>
      <c r="C683" s="663"/>
      <c r="D683" s="662"/>
      <c r="E683" s="662"/>
      <c r="F683" s="662"/>
      <c r="G683" s="323"/>
      <c r="H683" s="357"/>
      <c r="I683" s="377"/>
      <c r="J683" s="351"/>
      <c r="K683" s="351"/>
      <c r="L683" s="351"/>
      <c r="M683" s="351"/>
      <c r="N683" s="351"/>
      <c r="O683" s="351"/>
      <c r="P683" s="377"/>
      <c r="Q683" s="377"/>
      <c r="R683" s="354"/>
      <c r="S683" s="354"/>
      <c r="T683" s="354"/>
      <c r="U683" s="351"/>
      <c r="V683" s="357"/>
      <c r="W683" s="352"/>
      <c r="X683" s="352"/>
      <c r="Y683" s="352"/>
      <c r="Z683" s="352"/>
      <c r="AA683" s="353"/>
      <c r="AB683" s="323"/>
      <c r="AC683" s="353"/>
      <c r="AD683" s="353"/>
      <c r="AE683" s="354"/>
      <c r="AF683" s="323"/>
      <c r="AG683" s="224"/>
      <c r="AI683" s="30"/>
      <c r="AJ683" s="28"/>
      <c r="AK683" s="225"/>
      <c r="AL683" s="29"/>
      <c r="AP683" s="29"/>
      <c r="BH683" s="236"/>
    </row>
    <row r="684" spans="1:60">
      <c r="A684" s="323"/>
      <c r="B684" s="323">
        <f>+'Ark1'!C2132</f>
        <v>2023</v>
      </c>
      <c r="C684" s="240">
        <f>+'Ark1'!L2132</f>
        <v>10</v>
      </c>
      <c r="D684" s="240" t="str">
        <f>VLOOKUP(C684,Klasse!$C$10:$D$26,2)</f>
        <v>U-</v>
      </c>
      <c r="E684" s="240">
        <f>+'Ark1'!H2132</f>
        <v>1</v>
      </c>
      <c r="F684" s="240">
        <f>+'Ark1'!J2132</f>
        <v>103</v>
      </c>
      <c r="G684" s="240" t="str">
        <f>VLOOKUP(F684,Slakteri!$C$9:$D$36,2)</f>
        <v>Rudshøgda</v>
      </c>
      <c r="H684" s="240">
        <f>+IF(I684=0,"",'Ark1'!Q2132)</f>
        <v>407</v>
      </c>
      <c r="I684" s="376">
        <f>+'Ark1'!R2132</f>
        <v>3690</v>
      </c>
      <c r="J684" s="241">
        <f>+IF(I684=0,"",'Ark1'!AG2132)</f>
        <v>8.8292297753212292</v>
      </c>
      <c r="K684" s="241"/>
      <c r="L684" s="241">
        <f>+IF(I684=0,"",'Ark1'!AH2132)</f>
        <v>10.363748518426382</v>
      </c>
      <c r="M684" s="241"/>
      <c r="N684" s="33">
        <f>+IF(I684=0,"",'Ark1'!U2132)</f>
        <v>24.611029810298099</v>
      </c>
      <c r="O684" s="351"/>
      <c r="P684" s="391">
        <f>+'Ark1'!AJ2132</f>
        <v>0</v>
      </c>
      <c r="Q684" s="391"/>
      <c r="R684" s="272" t="str">
        <f>+IF(P684=0,"",'Ark1'!AK2132)</f>
        <v/>
      </c>
      <c r="S684" s="354"/>
      <c r="T684" s="272" t="str">
        <f>+IF(P684=0,"",'Ark1'!AL2132)</f>
        <v/>
      </c>
      <c r="U684" s="351"/>
      <c r="V684" s="242">
        <f>+IF(I684=0,"",'Ark1'!T2132)</f>
        <v>6.8062330623306213</v>
      </c>
      <c r="W684" s="243">
        <f>+IF(I684=0,"",'Ark1'!W2132)</f>
        <v>6.8292682926829285</v>
      </c>
      <c r="X684" s="243">
        <f>+IF(I684=0,"",'Ark1'!X2132)</f>
        <v>99.918699186991873</v>
      </c>
      <c r="Y684" s="243">
        <f>+IF(I684=0,"",'Ark1'!Y2132)</f>
        <v>54.959349593495936</v>
      </c>
      <c r="Z684" s="243">
        <f>+IF(I684=0,"",'Ark1'!Z2132)</f>
        <v>3.035230352303524</v>
      </c>
      <c r="AA684" s="241">
        <f>+IF(I684=0,"",'Ark1'!AA2132)</f>
        <v>5.3414186956310932</v>
      </c>
      <c r="AB684" s="242">
        <f>+IF(I684=0,"",'Ark1'!AC2132)</f>
        <v>1.4238061741552852</v>
      </c>
      <c r="AC684" s="243">
        <f>+IF(I684=0,"",'Ark1'!AE2132)</f>
        <v>54.609965593920066</v>
      </c>
      <c r="AD684" s="241">
        <f t="shared" ref="AD684:AD708" si="50">IF(I684=0,"",N684/C684)</f>
        <v>2.4611029810298097</v>
      </c>
      <c r="AE684" s="241">
        <f t="shared" ref="AE684:AE708" si="51">IF(I684=0,"",I684/H684)</f>
        <v>9.0663390663390668</v>
      </c>
      <c r="AF684" s="323"/>
    </row>
    <row r="685" spans="1:60">
      <c r="A685" s="323"/>
      <c r="B685" s="323">
        <f>+'Ark1'!C2133</f>
        <v>2023</v>
      </c>
      <c r="C685" s="240">
        <f>+'Ark1'!L2133</f>
        <v>10</v>
      </c>
      <c r="D685" s="240" t="str">
        <f>VLOOKUP(C685,Klasse!$C$10:$D$26,2)</f>
        <v>U-</v>
      </c>
      <c r="E685" s="240">
        <f>+'Ark1'!H2133</f>
        <v>2</v>
      </c>
      <c r="F685" s="240">
        <f>+'Ark1'!J2133</f>
        <v>106</v>
      </c>
      <c r="G685" s="240" t="str">
        <f>VLOOKUP(F685,Slakteri!$C$9:$D$36,2)</f>
        <v>Furuseth</v>
      </c>
      <c r="H685" s="240">
        <f>+IF(I685=0,"",'Ark1'!Q2133)</f>
        <v>242</v>
      </c>
      <c r="I685" s="376">
        <f>+'Ark1'!R2133</f>
        <v>3116</v>
      </c>
      <c r="J685" s="241">
        <f>+IF(I685=0,"",'Ark1'!AG2133)</f>
        <v>7.7707673508067501</v>
      </c>
      <c r="K685" s="241"/>
      <c r="L685" s="241">
        <f>+IF(I685=0,"",'Ark1'!AH2133)</f>
        <v>9.4853927633413679</v>
      </c>
      <c r="M685" s="241"/>
      <c r="N685" s="33">
        <f>+IF(I685=0,"",'Ark1'!U2133)</f>
        <v>25.492586649550759</v>
      </c>
      <c r="O685" s="351"/>
      <c r="P685" s="391">
        <f>+'Ark1'!AJ2133</f>
        <v>803</v>
      </c>
      <c r="Q685" s="391"/>
      <c r="R685" s="272">
        <f>+IF(P685=0,"",'Ark1'!AK2133)</f>
        <v>102.10485678704856</v>
      </c>
      <c r="S685" s="354"/>
      <c r="T685" s="272">
        <f>+IF(P685=0,"",'Ark1'!AL2133)</f>
        <v>24.909150845967403</v>
      </c>
      <c r="U685" s="351"/>
      <c r="V685" s="242">
        <f>+IF(I685=0,"",'Ark1'!T2133)</f>
        <v>7.0186136071887022</v>
      </c>
      <c r="W685" s="243">
        <f>+IF(I685=0,"",'Ark1'!W2133)</f>
        <v>15.372272143774071</v>
      </c>
      <c r="X685" s="243">
        <f>+IF(I685=0,"",'Ark1'!X2133)</f>
        <v>99.935815147625178</v>
      </c>
      <c r="Y685" s="243">
        <f>+IF(I685=0,"",'Ark1'!Y2133)</f>
        <v>58.151476251604606</v>
      </c>
      <c r="Z685" s="243">
        <f>+IF(I685=0,"",'Ark1'!Z2133)</f>
        <v>6.2259306803594354</v>
      </c>
      <c r="AA685" s="241">
        <f>+IF(I685=0,"",'Ark1'!AA2133)</f>
        <v>6.5336759403750193</v>
      </c>
      <c r="AB685" s="242">
        <f>+IF(I685=0,"",'Ark1'!AC2133)</f>
        <v>1.6999698338695484</v>
      </c>
      <c r="AC685" s="243">
        <f>+IF(I685=0,"",'Ark1'!AE2133)</f>
        <v>56.396908991576062</v>
      </c>
      <c r="AD685" s="241">
        <f t="shared" si="50"/>
        <v>2.5492586649550759</v>
      </c>
      <c r="AE685" s="241">
        <f t="shared" si="51"/>
        <v>12.87603305785124</v>
      </c>
      <c r="AF685" s="323"/>
    </row>
    <row r="686" spans="1:60">
      <c r="A686" s="323"/>
      <c r="B686" s="323">
        <f>+'Ark1'!C2134</f>
        <v>2023</v>
      </c>
      <c r="C686" s="240">
        <f>+'Ark1'!L2134</f>
        <v>10</v>
      </c>
      <c r="D686" s="240" t="str">
        <f>VLOOKUP(C686,Klasse!$C$10:$D$26,2)</f>
        <v>U-</v>
      </c>
      <c r="E686" s="240">
        <f>+'Ark1'!H2134</f>
        <v>1</v>
      </c>
      <c r="F686" s="240">
        <f>+'Ark1'!J2134</f>
        <v>110</v>
      </c>
      <c r="G686" s="240" t="str">
        <f>VLOOKUP(F686,Slakteri!$C$9:$D$36,2)</f>
        <v>Gol</v>
      </c>
      <c r="H686" s="240">
        <f>+IF(I686=0,"",'Ark1'!Q2134)</f>
        <v>703</v>
      </c>
      <c r="I686" s="376">
        <f>+'Ark1'!R2134</f>
        <v>6152</v>
      </c>
      <c r="J686" s="241">
        <f>+IF(I686=0,"",'Ark1'!AG2134)</f>
        <v>5.4610659375776738</v>
      </c>
      <c r="K686" s="241"/>
      <c r="L686" s="241">
        <f>+IF(I686=0,"",'Ark1'!AH2134)</f>
        <v>6.4875267630364606</v>
      </c>
      <c r="M686" s="241"/>
      <c r="N686" s="33">
        <f>+IF(I686=0,"",'Ark1'!U2134)</f>
        <v>24.983858907672303</v>
      </c>
      <c r="O686" s="351"/>
      <c r="P686" s="391">
        <f>+'Ark1'!AJ2134</f>
        <v>5778</v>
      </c>
      <c r="Q686" s="391"/>
      <c r="R686" s="272">
        <f>+IF(P686=0,"",'Ark1'!AK2134)</f>
        <v>97.988681204569218</v>
      </c>
      <c r="S686" s="354"/>
      <c r="T686" s="272">
        <f>+IF(P686=0,"",'Ark1'!AL2134)</f>
        <v>25.667046383060619</v>
      </c>
      <c r="U686" s="351"/>
      <c r="V686" s="242">
        <f>+IF(I686=0,"",'Ark1'!T2134)</f>
        <v>6.7566644993498031</v>
      </c>
      <c r="W686" s="243">
        <f>+IF(I686=0,"",'Ark1'!W2134)</f>
        <v>8.4037711313394023</v>
      </c>
      <c r="X686" s="243">
        <f>+IF(I686=0,"",'Ark1'!X2134)</f>
        <v>98.878413524057251</v>
      </c>
      <c r="Y686" s="243">
        <f>+IF(I686=0,"",'Ark1'!Y2134)</f>
        <v>50.503901170351106</v>
      </c>
      <c r="Z686" s="243">
        <f>+IF(I686=0,"",'Ark1'!Z2134)</f>
        <v>5.6079323797139162</v>
      </c>
      <c r="AA686" s="241">
        <f>+IF(I686=0,"",'Ark1'!AA2134)</f>
        <v>7.0604330662376942</v>
      </c>
      <c r="AB686" s="242">
        <f>+IF(I686=0,"",'Ark1'!AC2134)</f>
        <v>1.5428811498122004</v>
      </c>
      <c r="AC686" s="243">
        <f>+IF(I686=0,"",'Ark1'!AE2134)</f>
        <v>52.4168919724952</v>
      </c>
      <c r="AD686" s="241">
        <f t="shared" si="50"/>
        <v>2.4983858907672305</v>
      </c>
      <c r="AE686" s="241">
        <f t="shared" si="51"/>
        <v>8.7510668563300147</v>
      </c>
      <c r="AF686" s="323"/>
    </row>
    <row r="687" spans="1:60">
      <c r="A687" s="323"/>
      <c r="B687" s="323">
        <f>+'Ark1'!C2135</f>
        <v>2023</v>
      </c>
      <c r="C687" s="240">
        <f>+'Ark1'!L2135</f>
        <v>10</v>
      </c>
      <c r="D687" s="240" t="str">
        <f>VLOOKUP(C687,Klasse!$C$10:$D$26,2)</f>
        <v>U-</v>
      </c>
      <c r="E687" s="240">
        <f>+'Ark1'!H2135</f>
        <v>1</v>
      </c>
      <c r="F687" s="240">
        <f>+'Ark1'!J2135</f>
        <v>111</v>
      </c>
      <c r="G687" s="240" t="str">
        <f>VLOOKUP(F687,Slakteri!$C$9:$D$36,2)</f>
        <v>Forus</v>
      </c>
      <c r="H687" s="240">
        <f>+IF(I687=0,"",'Ark1'!Q2135)</f>
        <v>837</v>
      </c>
      <c r="I687" s="376">
        <f>+'Ark1'!R2135</f>
        <v>11186</v>
      </c>
      <c r="J687" s="241">
        <f>+IF(I687=0,"",'Ark1'!AG2135)</f>
        <v>9.1751697890350759</v>
      </c>
      <c r="K687" s="241"/>
      <c r="L687" s="241">
        <f>+IF(I687=0,"",'Ark1'!AH2135)</f>
        <v>10.972305053942563</v>
      </c>
      <c r="M687" s="241"/>
      <c r="N687" s="33">
        <f>+IF(I687=0,"",'Ark1'!U2135)</f>
        <v>25.382746290005407</v>
      </c>
      <c r="O687" s="351"/>
      <c r="P687" s="391">
        <f>+'Ark1'!AJ2135</f>
        <v>10512</v>
      </c>
      <c r="Q687" s="391"/>
      <c r="R687" s="272">
        <f>+IF(P687=0,"",'Ark1'!AK2135)</f>
        <v>98.778586377473687</v>
      </c>
      <c r="S687" s="354"/>
      <c r="T687" s="272">
        <f>+IF(P687=0,"",'Ark1'!AL2135)</f>
        <v>25.400597949521096</v>
      </c>
      <c r="U687" s="351"/>
      <c r="V687" s="242">
        <f>+IF(I687=0,"",'Ark1'!T2135)</f>
        <v>6.6905953870910082</v>
      </c>
      <c r="W687" s="243">
        <f>+IF(I687=0,"",'Ark1'!W2135)</f>
        <v>11.174682639013049</v>
      </c>
      <c r="X687" s="243">
        <f>+IF(I687=0,"",'Ark1'!X2135)</f>
        <v>99.123904881101382</v>
      </c>
      <c r="Y687" s="243">
        <f>+IF(I687=0,"",'Ark1'!Y2135)</f>
        <v>53.620597175040238</v>
      </c>
      <c r="Z687" s="243">
        <f>+IF(I687=0,"",'Ark1'!Z2135)</f>
        <v>7.3752905417486145</v>
      </c>
      <c r="AA687" s="241">
        <f>+IF(I687=0,"",'Ark1'!AA2135)</f>
        <v>7.2871902900770786</v>
      </c>
      <c r="AB687" s="242">
        <f>+IF(I687=0,"",'Ark1'!AC2135)</f>
        <v>1.6417511744754887</v>
      </c>
      <c r="AC687" s="243">
        <f>+IF(I687=0,"",'Ark1'!AE2135)</f>
        <v>56.290989026164624</v>
      </c>
      <c r="AD687" s="241">
        <f t="shared" si="50"/>
        <v>2.5382746290005409</v>
      </c>
      <c r="AE687" s="241">
        <f t="shared" si="51"/>
        <v>13.364396654719235</v>
      </c>
      <c r="AF687" s="323"/>
    </row>
    <row r="688" spans="1:60">
      <c r="A688" s="323"/>
      <c r="B688" s="323">
        <f>+'Ark1'!C2136</f>
        <v>2023</v>
      </c>
      <c r="C688" s="240">
        <f>+'Ark1'!L2136</f>
        <v>10</v>
      </c>
      <c r="D688" s="240" t="str">
        <f>VLOOKUP(C688,Klasse!$C$10:$D$26,2)</f>
        <v>U-</v>
      </c>
      <c r="E688" s="240">
        <f>+'Ark1'!H2136</f>
        <v>1</v>
      </c>
      <c r="F688" s="240">
        <f>+'Ark1'!J2136</f>
        <v>116</v>
      </c>
      <c r="G688" s="240" t="str">
        <f>VLOOKUP(F688,Slakteri!$C$9:$D$36,2)</f>
        <v>Sandeid</v>
      </c>
      <c r="H688" s="240">
        <f>+IF(I688=0,"",'Ark1'!Q2136)</f>
        <v>647</v>
      </c>
      <c r="I688" s="376">
        <f>+'Ark1'!R2136</f>
        <v>5357</v>
      </c>
      <c r="J688" s="241">
        <f>+IF(I688=0,"",'Ark1'!AG2136)</f>
        <v>6.3500906817131133</v>
      </c>
      <c r="K688" s="241"/>
      <c r="L688" s="241">
        <f>+IF(I688=0,"",'Ark1'!AH2136)</f>
        <v>8.2066113337647479</v>
      </c>
      <c r="M688" s="241"/>
      <c r="N688" s="33">
        <f>+IF(I688=0,"",'Ark1'!U2136)</f>
        <v>25.537296994586555</v>
      </c>
      <c r="O688" s="351"/>
      <c r="P688" s="391">
        <f>+'Ark1'!AJ2136</f>
        <v>0</v>
      </c>
      <c r="Q688" s="391"/>
      <c r="R688" s="272" t="str">
        <f>+IF(P688=0,"",'Ark1'!AK2136)</f>
        <v/>
      </c>
      <c r="S688" s="354"/>
      <c r="T688" s="272" t="str">
        <f>+IF(P688=0,"",'Ark1'!AL2136)</f>
        <v/>
      </c>
      <c r="U688" s="351"/>
      <c r="V688" s="242">
        <f>+IF(I688=0,"",'Ark1'!T2136)</f>
        <v>6.3333955572148604</v>
      </c>
      <c r="W688" s="243">
        <f>+IF(I688=0,"",'Ark1'!W2136)</f>
        <v>4.5921224565988439</v>
      </c>
      <c r="X688" s="243">
        <f>+IF(I688=0,"",'Ark1'!X2136)</f>
        <v>99.159977599402637</v>
      </c>
      <c r="Y688" s="243">
        <f>+IF(I688=0,"",'Ark1'!Y2136)</f>
        <v>58.428224752660078</v>
      </c>
      <c r="Z688" s="243">
        <f>+IF(I688=0,"",'Ark1'!Z2136)</f>
        <v>6.42150457345529</v>
      </c>
      <c r="AA688" s="241">
        <f>+IF(I688=0,"",'Ark1'!AA2136)</f>
        <v>7.0081734204532724</v>
      </c>
      <c r="AB688" s="242">
        <f>+IF(I688=0,"",'Ark1'!AC2136)</f>
        <v>1.3893482311953065</v>
      </c>
      <c r="AC688" s="243">
        <f>+IF(I688=0,"",'Ark1'!AE2136)</f>
        <v>46.266462163209262</v>
      </c>
      <c r="AD688" s="241">
        <f t="shared" si="50"/>
        <v>2.5537296994586556</v>
      </c>
      <c r="AE688" s="241">
        <f t="shared" si="51"/>
        <v>8.2797527047913455</v>
      </c>
      <c r="AF688" s="323"/>
    </row>
    <row r="689" spans="1:32">
      <c r="A689" s="323"/>
      <c r="B689" s="323">
        <f>+'Ark1'!C2137</f>
        <v>2023</v>
      </c>
      <c r="C689" s="240">
        <f>+'Ark1'!L2137</f>
        <v>10</v>
      </c>
      <c r="D689" s="240" t="str">
        <f>VLOOKUP(C689,Klasse!$C$10:$D$26,2)</f>
        <v>U-</v>
      </c>
      <c r="E689" s="240">
        <f>+'Ark1'!H2137</f>
        <v>2</v>
      </c>
      <c r="F689" s="240">
        <f>+'Ark1'!J2137</f>
        <v>117</v>
      </c>
      <c r="G689" s="240" t="str">
        <f>VLOOKUP(F689,Slakteri!$C$9:$D$36,2)</f>
        <v>Jæren</v>
      </c>
      <c r="H689" s="240">
        <f>+IF(I689=0,"",'Ark1'!Q2137)</f>
        <v>447</v>
      </c>
      <c r="I689" s="376">
        <f>+'Ark1'!R2137</f>
        <v>5928</v>
      </c>
      <c r="J689" s="241">
        <f>+IF(I689=0,"",'Ark1'!AG2137)</f>
        <v>9.8475032393102744</v>
      </c>
      <c r="K689" s="241"/>
      <c r="L689" s="241">
        <f>+IF(I689=0,"",'Ark1'!AH2137)</f>
        <v>12.224072848404589</v>
      </c>
      <c r="M689" s="241"/>
      <c r="N689" s="33">
        <f>+IF(I689=0,"",'Ark1'!U2137)</f>
        <v>25.233181511470935</v>
      </c>
      <c r="O689" s="351"/>
      <c r="P689" s="391">
        <f>+'Ark1'!AJ2137</f>
        <v>5928</v>
      </c>
      <c r="Q689" s="391"/>
      <c r="R689" s="272">
        <f>+IF(P689=0,"",'Ark1'!AK2137)</f>
        <v>100.35011808367096</v>
      </c>
      <c r="S689" s="354"/>
      <c r="T689" s="272">
        <f>+IF(P689=0,"",'Ark1'!AL2137)</f>
        <v>24.492208329291127</v>
      </c>
      <c r="U689" s="351"/>
      <c r="V689" s="242">
        <f>+IF(I689=0,"",'Ark1'!T2137)</f>
        <v>7.3755060728744946</v>
      </c>
      <c r="W689" s="243">
        <f>+IF(I689=0,"",'Ark1'!W2137)</f>
        <v>21.997300944669359</v>
      </c>
      <c r="X689" s="243">
        <f>+IF(I689=0,"",'Ark1'!X2137)</f>
        <v>98.566126855600515</v>
      </c>
      <c r="Y689" s="243">
        <f>+IF(I689=0,"",'Ark1'!Y2137)</f>
        <v>53.626855600539798</v>
      </c>
      <c r="Z689" s="243">
        <f>+IF(I689=0,"",'Ark1'!Z2137)</f>
        <v>6.9838056680161964</v>
      </c>
      <c r="AA689" s="241">
        <f>+IF(I689=0,"",'Ark1'!AA2137)</f>
        <v>6.9226147521144474</v>
      </c>
      <c r="AB689" s="242">
        <f>+IF(I689=0,"",'Ark1'!AC2137)</f>
        <v>1.6293799832620877</v>
      </c>
      <c r="AC689" s="243">
        <f>+IF(I689=0,"",'Ark1'!AE2137)</f>
        <v>50.559322696496125</v>
      </c>
      <c r="AD689" s="241">
        <f t="shared" si="50"/>
        <v>2.5233181511470937</v>
      </c>
      <c r="AE689" s="241">
        <f t="shared" si="51"/>
        <v>13.261744966442953</v>
      </c>
      <c r="AF689" s="323"/>
    </row>
    <row r="690" spans="1:32">
      <c r="A690" s="323"/>
      <c r="B690" s="323">
        <f>+'Ark1'!C2138</f>
        <v>2023</v>
      </c>
      <c r="C690" s="240">
        <f>+'Ark1'!L2138</f>
        <v>10</v>
      </c>
      <c r="D690" s="240" t="str">
        <f>VLOOKUP(C690,Klasse!$C$10:$D$26,2)</f>
        <v>U-</v>
      </c>
      <c r="E690" s="240">
        <f>+'Ark1'!H2138</f>
        <v>1</v>
      </c>
      <c r="F690" s="240">
        <f>+'Ark1'!J2138</f>
        <v>134</v>
      </c>
      <c r="G690" s="240" t="str">
        <f>VLOOKUP(F690,Slakteri!$C$9:$D$36,2)</f>
        <v>Førde</v>
      </c>
      <c r="H690" s="240">
        <f>+IF(I690=0,"",'Ark1'!Q2138)</f>
        <v>857</v>
      </c>
      <c r="I690" s="376">
        <f>+'Ark1'!R2138</f>
        <v>6396</v>
      </c>
      <c r="J690" s="241">
        <f>+IF(I690=0,"",'Ark1'!AG2138)</f>
        <v>5.9946576690566555</v>
      </c>
      <c r="K690" s="241"/>
      <c r="L690" s="241">
        <f>+IF(I690=0,"",'Ark1'!AH2138)</f>
        <v>7.8391425486043458</v>
      </c>
      <c r="M690" s="241"/>
      <c r="N690" s="33">
        <f>+IF(I690=0,"",'Ark1'!U2138)</f>
        <v>26.059943714821738</v>
      </c>
      <c r="O690" s="351"/>
      <c r="P690" s="391">
        <f>+'Ark1'!AJ2138</f>
        <v>14</v>
      </c>
      <c r="Q690" s="391"/>
      <c r="R690" s="272">
        <f>+IF(P690=0,"",'Ark1'!AK2138)</f>
        <v>103.9357142857143</v>
      </c>
      <c r="S690" s="354"/>
      <c r="T690" s="272">
        <f>+IF(P690=0,"",'Ark1'!AL2138)</f>
        <v>26.395497471809161</v>
      </c>
      <c r="U690" s="351"/>
      <c r="V690" s="242">
        <f>+IF(I690=0,"",'Ark1'!T2138)</f>
        <v>6.6948092557848655</v>
      </c>
      <c r="W690" s="243">
        <f>+IF(I690=0,"",'Ark1'!W2138)</f>
        <v>10.58474046278924</v>
      </c>
      <c r="X690" s="243">
        <f>+IF(I690=0,"",'Ark1'!X2138)</f>
        <v>99.781113195747366</v>
      </c>
      <c r="Y690" s="243">
        <f>+IF(I690=0,"",'Ark1'!Y2138)</f>
        <v>57.73921200750469</v>
      </c>
      <c r="Z690" s="243">
        <f>+IF(I690=0,"",'Ark1'!Z2138)</f>
        <v>7.2701688555347053</v>
      </c>
      <c r="AA690" s="241">
        <f>+IF(I690=0,"",'Ark1'!AA2138)</f>
        <v>7.3905822715995182</v>
      </c>
      <c r="AB690" s="242">
        <f>+IF(I690=0,"",'Ark1'!AC2138)</f>
        <v>1.6017827226081287</v>
      </c>
      <c r="AC690" s="243">
        <f>+IF(I690=0,"",'Ark1'!AE2138)</f>
        <v>57.608039871752119</v>
      </c>
      <c r="AD690" s="241">
        <f t="shared" si="50"/>
        <v>2.6059943714821738</v>
      </c>
      <c r="AE690" s="241">
        <f t="shared" si="51"/>
        <v>7.4632438739789961</v>
      </c>
      <c r="AF690" s="323"/>
    </row>
    <row r="691" spans="1:32">
      <c r="A691" s="323"/>
      <c r="B691" s="323">
        <f>+'Ark1'!C2139</f>
        <v>2023</v>
      </c>
      <c r="C691" s="240">
        <f>+'Ark1'!L2139</f>
        <v>10</v>
      </c>
      <c r="D691" s="240" t="str">
        <f>VLOOKUP(C691,Klasse!$C$10:$D$26,2)</f>
        <v>U-</v>
      </c>
      <c r="E691" s="240">
        <f>+'Ark1'!H2139</f>
        <v>2</v>
      </c>
      <c r="F691" s="240">
        <f>+'Ark1'!J2139</f>
        <v>141</v>
      </c>
      <c r="G691" s="240" t="str">
        <f>VLOOKUP(F691,Slakteri!$C$9:$D$36,2)</f>
        <v>Ølen</v>
      </c>
      <c r="H691" s="240">
        <f>+IF(I691=0,"",'Ark1'!Q2139)</f>
        <v>531</v>
      </c>
      <c r="I691" s="376">
        <f>+'Ark1'!R2139</f>
        <v>4007</v>
      </c>
      <c r="J691" s="241">
        <f>+IF(I691=0,"",'Ark1'!AG2139)</f>
        <v>3.653321906255413</v>
      </c>
      <c r="K691" s="241"/>
      <c r="L691" s="241">
        <f>+IF(I691=0,"",'Ark1'!AH2139)</f>
        <v>5.1278667748479361</v>
      </c>
      <c r="M691" s="241"/>
      <c r="N691" s="33">
        <f>+IF(I691=0,"",'Ark1'!U2139)</f>
        <v>26.165210880958345</v>
      </c>
      <c r="O691" s="351"/>
      <c r="P691" s="391">
        <f>+'Ark1'!AJ2139</f>
        <v>0</v>
      </c>
      <c r="Q691" s="391"/>
      <c r="R691" s="272" t="str">
        <f>+IF(P691=0,"",'Ark1'!AK2139)</f>
        <v/>
      </c>
      <c r="S691" s="354"/>
      <c r="T691" s="272" t="str">
        <f>+IF(P691=0,"",'Ark1'!AL2139)</f>
        <v/>
      </c>
      <c r="U691" s="351"/>
      <c r="V691" s="242">
        <f>+IF(I691=0,"",'Ark1'!T2139)</f>
        <v>7.3501372597953596</v>
      </c>
      <c r="W691" s="243">
        <f>+IF(I691=0,"",'Ark1'!W2139)</f>
        <v>12.328425255802344</v>
      </c>
      <c r="X691" s="243">
        <f>+IF(I691=0,"",'Ark1'!X2139)</f>
        <v>99.650611429997525</v>
      </c>
      <c r="Y691" s="243">
        <f>+IF(I691=0,"",'Ark1'!Y2139)</f>
        <v>69.278762166209134</v>
      </c>
      <c r="Z691" s="243">
        <f>+IF(I691=0,"",'Ark1'!Z2139)</f>
        <v>5.6900424257549282</v>
      </c>
      <c r="AA691" s="241">
        <f>+IF(I691=0,"",'Ark1'!AA2139)</f>
        <v>6.7314034170645245</v>
      </c>
      <c r="AB691" s="242">
        <f>+IF(I691=0,"",'Ark1'!AC2139)</f>
        <v>1.3543372750468259</v>
      </c>
      <c r="AC691" s="243">
        <f>+IF(I691=0,"",'Ark1'!AE2139)</f>
        <v>56.482913716720752</v>
      </c>
      <c r="AD691" s="241">
        <f t="shared" si="50"/>
        <v>2.6165210880958343</v>
      </c>
      <c r="AE691" s="241">
        <f t="shared" si="51"/>
        <v>7.5461393596986817</v>
      </c>
      <c r="AF691" s="323"/>
    </row>
    <row r="692" spans="1:32">
      <c r="A692" s="323"/>
      <c r="B692" s="323">
        <f>+'Ark1'!C2140</f>
        <v>2023</v>
      </c>
      <c r="C692" s="240">
        <f>+'Ark1'!L2140</f>
        <v>10</v>
      </c>
      <c r="D692" s="240" t="str">
        <f>VLOOKUP(C692,Klasse!$C$10:$D$26,2)</f>
        <v>U-</v>
      </c>
      <c r="E692" s="240">
        <f>+'Ark1'!H2140</f>
        <v>2</v>
      </c>
      <c r="F692" s="240">
        <f>+'Ark1'!J2140</f>
        <v>143</v>
      </c>
      <c r="G692" s="240" t="str">
        <f>VLOOKUP(F692,Slakteri!$C$9:$D$36,2)</f>
        <v>Nordfjord</v>
      </c>
      <c r="H692" s="240">
        <f>+IF(I692=0,"",'Ark1'!Q2140)</f>
        <v>172</v>
      </c>
      <c r="I692" s="376">
        <f>+'Ark1'!R2140</f>
        <v>2208</v>
      </c>
      <c r="J692" s="241">
        <f>+IF(I692=0,"",'Ark1'!AG2140)</f>
        <v>8.9723271973668144</v>
      </c>
      <c r="K692" s="241"/>
      <c r="L692" s="241">
        <f>+IF(I692=0,"",'Ark1'!AH2140)</f>
        <v>11.068380257266982</v>
      </c>
      <c r="M692" s="241"/>
      <c r="N692" s="33">
        <f>+IF(I692=0,"",'Ark1'!U2140)</f>
        <v>25.81091485507244</v>
      </c>
      <c r="O692" s="351"/>
      <c r="P692" s="391">
        <f>+'Ark1'!AJ2140</f>
        <v>0</v>
      </c>
      <c r="Q692" s="391"/>
      <c r="R692" s="272" t="str">
        <f>+IF(P692=0,"",'Ark1'!AK2140)</f>
        <v/>
      </c>
      <c r="S692" s="354"/>
      <c r="T692" s="272" t="str">
        <f>+IF(P692=0,"",'Ark1'!AL2140)</f>
        <v/>
      </c>
      <c r="U692" s="351"/>
      <c r="V692" s="242">
        <f>+IF(I692=0,"",'Ark1'!T2140)</f>
        <v>6.8586956521739122</v>
      </c>
      <c r="W692" s="243">
        <f>+IF(I692=0,"",'Ark1'!W2140)</f>
        <v>8.0163043478260878</v>
      </c>
      <c r="X692" s="243">
        <f>+IF(I692=0,"",'Ark1'!X2140)</f>
        <v>100</v>
      </c>
      <c r="Y692" s="243">
        <f>+IF(I692=0,"",'Ark1'!Y2140)</f>
        <v>65.126811594202891</v>
      </c>
      <c r="Z692" s="243">
        <f>+IF(I692=0,"",'Ark1'!Z2140)</f>
        <v>4.5289855072463761</v>
      </c>
      <c r="AA692" s="241">
        <f>+IF(I692=0,"",'Ark1'!AA2140)</f>
        <v>5.9549762618320079</v>
      </c>
      <c r="AB692" s="242">
        <f>+IF(I692=0,"",'Ark1'!AC2140)</f>
        <v>1.3014611777642355</v>
      </c>
      <c r="AC692" s="243">
        <f>+IF(I692=0,"",'Ark1'!AE2140)</f>
        <v>41.994783861531495</v>
      </c>
      <c r="AD692" s="241">
        <f t="shared" si="50"/>
        <v>2.581091485507244</v>
      </c>
      <c r="AE692" s="241">
        <f t="shared" si="51"/>
        <v>12.837209302325581</v>
      </c>
      <c r="AF692" s="323"/>
    </row>
    <row r="693" spans="1:32">
      <c r="A693" s="323"/>
      <c r="B693" s="323">
        <f>+'Ark1'!C2141</f>
        <v>2023</v>
      </c>
      <c r="C693" s="240">
        <f>+'Ark1'!L2141</f>
        <v>10</v>
      </c>
      <c r="D693" s="240" t="str">
        <f>VLOOKUP(C693,Klasse!$C$10:$D$26,2)</f>
        <v>U-</v>
      </c>
      <c r="E693" s="240">
        <f>+'Ark1'!H2141</f>
        <v>2</v>
      </c>
      <c r="F693" s="240">
        <f>+'Ark1'!J2141</f>
        <v>147</v>
      </c>
      <c r="G693" s="240" t="str">
        <f>VLOOKUP(F693,Slakteri!$C$9:$D$36,2)</f>
        <v>Midt-Norge</v>
      </c>
      <c r="H693" s="240">
        <f>+IF(I693=0,"",'Ark1'!Q2141)</f>
        <v>71</v>
      </c>
      <c r="I693" s="376">
        <f>+'Ark1'!R2141</f>
        <v>794</v>
      </c>
      <c r="J693" s="241">
        <f>+IF(I693=0,"",'Ark1'!AG2141)</f>
        <v>4.7152443731813047</v>
      </c>
      <c r="K693" s="241"/>
      <c r="L693" s="241">
        <f>+IF(I693=0,"",'Ark1'!AH2141)</f>
        <v>6.4768214407006797</v>
      </c>
      <c r="M693" s="241"/>
      <c r="N693" s="33">
        <f>+IF(I693=0,"",'Ark1'!U2141)</f>
        <v>23.898614609571801</v>
      </c>
      <c r="O693" s="351"/>
      <c r="P693" s="391">
        <f>+'Ark1'!AJ2141</f>
        <v>0</v>
      </c>
      <c r="Q693" s="391"/>
      <c r="R693" s="272" t="str">
        <f>+IF(P693=0,"",'Ark1'!AK2141)</f>
        <v/>
      </c>
      <c r="S693" s="354"/>
      <c r="T693" s="272" t="str">
        <f>+IF(P693=0,"",'Ark1'!AL2141)</f>
        <v/>
      </c>
      <c r="U693" s="351"/>
      <c r="V693" s="242">
        <f>+IF(I693=0,"",'Ark1'!T2141)</f>
        <v>6.6952141057934513</v>
      </c>
      <c r="W693" s="243">
        <f>+IF(I693=0,"",'Ark1'!W2141)</f>
        <v>10.957178841309824</v>
      </c>
      <c r="X693" s="243">
        <f>+IF(I693=0,"",'Ark1'!X2141)</f>
        <v>99.87405541561715</v>
      </c>
      <c r="Y693" s="243">
        <f>+IF(I693=0,"",'Ark1'!Y2141)</f>
        <v>45.591939546599505</v>
      </c>
      <c r="Z693" s="243">
        <f>+IF(I693=0,"",'Ark1'!Z2141)</f>
        <v>3.9042821158690177</v>
      </c>
      <c r="AA693" s="241">
        <f>+IF(I693=0,"",'Ark1'!AA2141)</f>
        <v>5.5575066075339992</v>
      </c>
      <c r="AB693" s="242">
        <f>+IF(I693=0,"",'Ark1'!AC2141)</f>
        <v>1.4973704128074521</v>
      </c>
      <c r="AC693" s="243">
        <f>+IF(I693=0,"",'Ark1'!AE2141)</f>
        <v>60.397019262107186</v>
      </c>
      <c r="AD693" s="241">
        <f t="shared" si="50"/>
        <v>2.3898614609571802</v>
      </c>
      <c r="AE693" s="241">
        <f t="shared" si="51"/>
        <v>11.183098591549296</v>
      </c>
      <c r="AF693" s="323"/>
    </row>
    <row r="694" spans="1:32">
      <c r="A694" s="323"/>
      <c r="B694" s="323">
        <f>+'Ark1'!C2142</f>
        <v>2023</v>
      </c>
      <c r="C694" s="240">
        <f>+'Ark1'!L2142</f>
        <v>10</v>
      </c>
      <c r="D694" s="240" t="str">
        <f>VLOOKUP(C694,Klasse!$C$10:$D$26,2)</f>
        <v>U-</v>
      </c>
      <c r="E694" s="240">
        <f>+'Ark1'!H2142</f>
        <v>1</v>
      </c>
      <c r="F694" s="240">
        <f>+'Ark1'!J2142</f>
        <v>155</v>
      </c>
      <c r="G694" s="240" t="str">
        <f>VLOOKUP(F694,Slakteri!$C$9:$D$36,2)</f>
        <v>Målselv</v>
      </c>
      <c r="H694" s="240">
        <f>+IF(I694=0,"",'Ark1'!Q2142)</f>
        <v>276</v>
      </c>
      <c r="I694" s="376">
        <f>+'Ark1'!R2142</f>
        <v>6090</v>
      </c>
      <c r="J694" s="241">
        <f>+IF(I694=0,"",'Ark1'!AG2142)</f>
        <v>11.02162700208126</v>
      </c>
      <c r="K694" s="241"/>
      <c r="L694" s="241">
        <f>+IF(I694=0,"",'Ark1'!AH2142)</f>
        <v>12.622825048158116</v>
      </c>
      <c r="M694" s="241"/>
      <c r="N694" s="33">
        <f>+IF(I694=0,"",'Ark1'!U2142)</f>
        <v>24.632183908046034</v>
      </c>
      <c r="O694" s="351"/>
      <c r="P694" s="391">
        <f>+'Ark1'!AJ2142</f>
        <v>0</v>
      </c>
      <c r="Q694" s="391"/>
      <c r="R694" s="272" t="str">
        <f>+IF(P694=0,"",'Ark1'!AK2142)</f>
        <v/>
      </c>
      <c r="S694" s="354"/>
      <c r="T694" s="272" t="str">
        <f>+IF(P694=0,"",'Ark1'!AL2142)</f>
        <v/>
      </c>
      <c r="U694" s="351"/>
      <c r="V694" s="242">
        <f>+IF(I694=0,"",'Ark1'!T2142)</f>
        <v>6.1128078817733993</v>
      </c>
      <c r="W694" s="243">
        <f>+IF(I694=0,"",'Ark1'!W2142)</f>
        <v>5.1888341543513965</v>
      </c>
      <c r="X694" s="243">
        <f>+IF(I694=0,"",'Ark1'!X2142)</f>
        <v>99.917898193760237</v>
      </c>
      <c r="Y694" s="243">
        <f>+IF(I694=0,"",'Ark1'!Y2142)</f>
        <v>50.656814449917889</v>
      </c>
      <c r="Z694" s="243">
        <f>+IF(I694=0,"",'Ark1'!Z2142)</f>
        <v>4.5484400656814463</v>
      </c>
      <c r="AA694" s="241">
        <f>+IF(I694=0,"",'Ark1'!AA2142)</f>
        <v>5.8843282433818995</v>
      </c>
      <c r="AB694" s="242">
        <f>+IF(I694=0,"",'Ark1'!AC2142)</f>
        <v>1.4109297139375379</v>
      </c>
      <c r="AC694" s="243">
        <f>+IF(I694=0,"",'Ark1'!AE2142)</f>
        <v>49.868995362782307</v>
      </c>
      <c r="AD694" s="241">
        <f t="shared" si="50"/>
        <v>2.4632183908046033</v>
      </c>
      <c r="AE694" s="241">
        <f t="shared" si="51"/>
        <v>22.065217391304348</v>
      </c>
      <c r="AF694" s="323"/>
    </row>
    <row r="695" spans="1:32">
      <c r="A695" s="323"/>
      <c r="B695" s="323">
        <f>+'Ark1'!C2143</f>
        <v>2023</v>
      </c>
      <c r="C695" s="240">
        <f>+'Ark1'!L2143</f>
        <v>10</v>
      </c>
      <c r="D695" s="240" t="str">
        <f>VLOOKUP(C695,Klasse!$C$10:$D$26,2)</f>
        <v>U-</v>
      </c>
      <c r="E695" s="240">
        <f>+'Ark1'!H2143</f>
        <v>2</v>
      </c>
      <c r="F695" s="240">
        <f>+'Ark1'!J2143</f>
        <v>160</v>
      </c>
      <c r="G695" s="240" t="str">
        <f>VLOOKUP(F695,Slakteri!$C$9:$D$36,2)</f>
        <v>Oslo</v>
      </c>
      <c r="H695" s="240">
        <f>+IF(I695=0,"",'Ark1'!Q2143)</f>
        <v>184</v>
      </c>
      <c r="I695" s="376">
        <f>+'Ark1'!R2143</f>
        <v>2249</v>
      </c>
      <c r="J695" s="241">
        <f>+IF(I695=0,"",'Ark1'!AG2143)</f>
        <v>5.8596701492926195</v>
      </c>
      <c r="K695" s="241"/>
      <c r="L695" s="241">
        <f>+IF(I695=0,"",'Ark1'!AH2143)</f>
        <v>7.1143632384855024</v>
      </c>
      <c r="M695" s="241"/>
      <c r="N695" s="33">
        <f>+IF(I695=0,"",'Ark1'!U2143)</f>
        <v>25.052867941307223</v>
      </c>
      <c r="O695" s="351"/>
      <c r="P695" s="391">
        <f>+'Ark1'!AJ2143</f>
        <v>2213</v>
      </c>
      <c r="Q695" s="391"/>
      <c r="R695" s="272">
        <f>+IF(P695=0,"",'Ark1'!AK2143)</f>
        <v>99.543063714414686</v>
      </c>
      <c r="S695" s="354"/>
      <c r="T695" s="272">
        <f>+IF(P695=0,"",'Ark1'!AL2143)</f>
        <v>24.776241252245448</v>
      </c>
      <c r="U695" s="351"/>
      <c r="V695" s="242">
        <f>+IF(I695=0,"",'Ark1'!T2143)</f>
        <v>7.273010226767453</v>
      </c>
      <c r="W695" s="243">
        <f>+IF(I695=0,"",'Ark1'!W2143)</f>
        <v>16.451756336149412</v>
      </c>
      <c r="X695" s="243">
        <f>+IF(I695=0,"",'Ark1'!X2143)</f>
        <v>98.488216985326844</v>
      </c>
      <c r="Y695" s="243">
        <f>+IF(I695=0,"",'Ark1'!Y2143)</f>
        <v>48.688305913739441</v>
      </c>
      <c r="Z695" s="243">
        <f>+IF(I695=0,"",'Ark1'!Z2143)</f>
        <v>6.980880391285015</v>
      </c>
      <c r="AA695" s="241">
        <f>+IF(I695=0,"",'Ark1'!AA2143)</f>
        <v>7.4142497965238716</v>
      </c>
      <c r="AB695" s="242">
        <f>+IF(I695=0,"",'Ark1'!AC2143)</f>
        <v>1.559316543852711</v>
      </c>
      <c r="AC695" s="243">
        <f>+IF(I695=0,"",'Ark1'!AE2143)</f>
        <v>52.845700010991912</v>
      </c>
      <c r="AD695" s="241">
        <f t="shared" si="50"/>
        <v>2.5052867941307224</v>
      </c>
      <c r="AE695" s="241">
        <f t="shared" si="51"/>
        <v>12.222826086956522</v>
      </c>
      <c r="AF695" s="323"/>
    </row>
    <row r="696" spans="1:32">
      <c r="A696" s="323"/>
      <c r="B696" s="323">
        <f>+'Ark1'!C2144</f>
        <v>2023</v>
      </c>
      <c r="C696" s="240">
        <f>+'Ark1'!L2144</f>
        <v>10</v>
      </c>
      <c r="D696" s="240" t="str">
        <f>VLOOKUP(C696,Klasse!$C$10:$D$26,2)</f>
        <v>U-</v>
      </c>
      <c r="E696" s="240">
        <f>+'Ark1'!H2144</f>
        <v>1</v>
      </c>
      <c r="F696" s="240">
        <f>+'Ark1'!J2144</f>
        <v>171</v>
      </c>
      <c r="G696" s="240" t="str">
        <f>VLOOKUP(F696,Slakteri!$C$9:$D$36,2)</f>
        <v>Prima</v>
      </c>
      <c r="H696" s="240">
        <f>+IF(I696=0,"",'Ark1'!Q2144)</f>
        <v>121</v>
      </c>
      <c r="I696" s="376">
        <f>+'Ark1'!R2144</f>
        <v>2828</v>
      </c>
      <c r="J696" s="241">
        <f>+IF(I696=0,"",'Ark1'!AG2144)</f>
        <v>11.818295791717164</v>
      </c>
      <c r="K696" s="241"/>
      <c r="L696" s="241">
        <f>+IF(I696=0,"",'Ark1'!AH2144)</f>
        <v>13.452188843269861</v>
      </c>
      <c r="M696" s="241"/>
      <c r="N696" s="33">
        <f>+IF(I696=0,"",'Ark1'!U2144)</f>
        <v>24.875813295615281</v>
      </c>
      <c r="O696" s="351"/>
      <c r="P696" s="391">
        <f>+'Ark1'!AJ2144</f>
        <v>0</v>
      </c>
      <c r="Q696" s="391"/>
      <c r="R696" s="272" t="str">
        <f>+IF(P696=0,"",'Ark1'!AK2144)</f>
        <v/>
      </c>
      <c r="S696" s="354"/>
      <c r="T696" s="272" t="str">
        <f>+IF(P696=0,"",'Ark1'!AL2144)</f>
        <v/>
      </c>
      <c r="U696" s="351"/>
      <c r="V696" s="242">
        <f>+IF(I696=0,"",'Ark1'!T2144)</f>
        <v>6.8387553041018396</v>
      </c>
      <c r="W696" s="243">
        <f>+IF(I696=0,"",'Ark1'!W2144)</f>
        <v>11.350777934936351</v>
      </c>
      <c r="X696" s="243">
        <f>+IF(I696=0,"",'Ark1'!X2144)</f>
        <v>99.823196605374818</v>
      </c>
      <c r="Y696" s="243">
        <f>+IF(I696=0,"",'Ark1'!Y2144)</f>
        <v>53.111739745403113</v>
      </c>
      <c r="Z696" s="243">
        <f>+IF(I696=0,"",'Ark1'!Z2144)</f>
        <v>5.4809052333804802</v>
      </c>
      <c r="AA696" s="241">
        <f>+IF(I696=0,"",'Ark1'!AA2144)</f>
        <v>6.3922586675762396</v>
      </c>
      <c r="AB696" s="242">
        <f>+IF(I696=0,"",'Ark1'!AC2144)</f>
        <v>1.6313833842317369</v>
      </c>
      <c r="AC696" s="243">
        <f>+IF(I696=0,"",'Ark1'!AE2144)</f>
        <v>51.60035605351576</v>
      </c>
      <c r="AD696" s="241">
        <f t="shared" si="50"/>
        <v>2.4875813295615279</v>
      </c>
      <c r="AE696" s="241">
        <f t="shared" si="51"/>
        <v>23.371900826446282</v>
      </c>
      <c r="AF696" s="323"/>
    </row>
    <row r="697" spans="1:32">
      <c r="A697" s="323"/>
      <c r="B697" s="323">
        <f>+'Ark1'!C2145</f>
        <v>2023</v>
      </c>
      <c r="C697" s="240">
        <f>+'Ark1'!L2145</f>
        <v>10</v>
      </c>
      <c r="D697" s="240" t="str">
        <f>VLOOKUP(C697,Klasse!$C$10:$D$26,2)</f>
        <v>U-</v>
      </c>
      <c r="E697" s="240">
        <f>+'Ark1'!H2145</f>
        <v>2</v>
      </c>
      <c r="F697" s="240">
        <f>+'Ark1'!J2145</f>
        <v>175</v>
      </c>
      <c r="G697" s="240" t="str">
        <f>VLOOKUP(F697,Slakteri!$C$9:$D$36,2)</f>
        <v>Ole Ringdal</v>
      </c>
      <c r="H697" s="240">
        <f>+IF(I697=0,"",'Ark1'!Q2145)</f>
        <v>108</v>
      </c>
      <c r="I697" s="376">
        <f>+'Ark1'!R2145</f>
        <v>546</v>
      </c>
      <c r="J697" s="241">
        <f>+IF(I697=0,"",'Ark1'!AG2145)</f>
        <v>3.5378733881941287</v>
      </c>
      <c r="K697" s="241"/>
      <c r="L697" s="241">
        <f>+IF(I697=0,"",'Ark1'!AH2145)</f>
        <v>5.8553548347553646</v>
      </c>
      <c r="M697" s="241"/>
      <c r="N697" s="33">
        <f>+IF(I697=0,"",'Ark1'!U2145)</f>
        <v>29.744505494505461</v>
      </c>
      <c r="O697" s="351"/>
      <c r="P697" s="391">
        <f>+'Ark1'!AJ2145</f>
        <v>0</v>
      </c>
      <c r="Q697" s="391"/>
      <c r="R697" s="272" t="str">
        <f>+IF(P697=0,"",'Ark1'!AK2145)</f>
        <v/>
      </c>
      <c r="S697" s="354"/>
      <c r="T697" s="272" t="str">
        <f>+IF(P697=0,"",'Ark1'!AL2145)</f>
        <v/>
      </c>
      <c r="U697" s="351"/>
      <c r="V697" s="242">
        <f>+IF(I697=0,"",'Ark1'!T2145)</f>
        <v>7.7930402930402947</v>
      </c>
      <c r="W697" s="243">
        <f>+IF(I697=0,"",'Ark1'!W2145)</f>
        <v>27.472527472527464</v>
      </c>
      <c r="X697" s="243">
        <f>+IF(I697=0,"",'Ark1'!X2145)</f>
        <v>100</v>
      </c>
      <c r="Y697" s="243">
        <f>+IF(I697=0,"",'Ark1'!Y2145)</f>
        <v>83.516483516483504</v>
      </c>
      <c r="Z697" s="243">
        <f>+IF(I697=0,"",'Ark1'!Z2145)</f>
        <v>14.65201465201465</v>
      </c>
      <c r="AA697" s="241">
        <f>+IF(I697=0,"",'Ark1'!AA2145)</f>
        <v>8.4961129354474174</v>
      </c>
      <c r="AB697" s="242">
        <f>+IF(I697=0,"",'Ark1'!AC2145)</f>
        <v>1.9002667795710473</v>
      </c>
      <c r="AC697" s="243">
        <f>+IF(I697=0,"",'Ark1'!AE2145)</f>
        <v>65.04209586570903</v>
      </c>
      <c r="AD697" s="241">
        <f t="shared" si="50"/>
        <v>2.974450549450546</v>
      </c>
      <c r="AE697" s="241">
        <f t="shared" si="51"/>
        <v>5.0555555555555554</v>
      </c>
      <c r="AF697" s="323"/>
    </row>
    <row r="698" spans="1:32">
      <c r="A698" s="323"/>
      <c r="B698" s="323">
        <f>+'Ark1'!C2146</f>
        <v>2023</v>
      </c>
      <c r="C698" s="240">
        <f>+'Ark1'!L2146</f>
        <v>10</v>
      </c>
      <c r="D698" s="240" t="str">
        <f>VLOOKUP(C698,Klasse!$C$10:$D$26,2)</f>
        <v>U-</v>
      </c>
      <c r="E698" s="240">
        <f>+'Ark1'!H2146</f>
        <v>2</v>
      </c>
      <c r="F698" s="240">
        <f>+'Ark1'!J2146</f>
        <v>177</v>
      </c>
      <c r="G698" s="240" t="str">
        <f>VLOOKUP(F698,Slakteri!$C$9:$D$36,2)</f>
        <v>Slakthuset</v>
      </c>
      <c r="H698" s="240">
        <f>+IF(I698=0,"",'Ark1'!Q2146)</f>
        <v>140</v>
      </c>
      <c r="I698" s="376">
        <f>+'Ark1'!R2146</f>
        <v>3151</v>
      </c>
      <c r="J698" s="241">
        <f>+IF(I698=0,"",'Ark1'!AG2146)</f>
        <v>8.144854860805955</v>
      </c>
      <c r="K698" s="241"/>
      <c r="L698" s="241">
        <f>+IF(I698=0,"",'Ark1'!AH2146)</f>
        <v>10.314651944927016</v>
      </c>
      <c r="M698" s="241"/>
      <c r="N698" s="33">
        <f>+IF(I698=0,"",'Ark1'!U2146)</f>
        <v>24.901396382100881</v>
      </c>
      <c r="O698" s="351"/>
      <c r="P698" s="391">
        <f>+'Ark1'!AJ2146</f>
        <v>3150</v>
      </c>
      <c r="Q698" s="391"/>
      <c r="R698" s="272">
        <f>+IF(P698=0,"",'Ark1'!AK2146)</f>
        <v>99.734730158730173</v>
      </c>
      <c r="S698" s="354"/>
      <c r="T698" s="272">
        <f>+IF(P698=0,"",'Ark1'!AL2146)</f>
        <v>24.869771681209471</v>
      </c>
      <c r="U698" s="351"/>
      <c r="V698" s="242">
        <f>+IF(I698=0,"",'Ark1'!T2146)</f>
        <v>6.4519200253887643</v>
      </c>
      <c r="W698" s="243">
        <f>+IF(I698=0,"",'Ark1'!W2146)</f>
        <v>5.1094890510948909</v>
      </c>
      <c r="X698" s="243">
        <f>+IF(I698=0,"",'Ark1'!X2146)</f>
        <v>99.904792129482686</v>
      </c>
      <c r="Y698" s="243">
        <f>+IF(I698=0,"",'Ark1'!Y2146)</f>
        <v>60.107902253252945</v>
      </c>
      <c r="Z698" s="243">
        <f>+IF(I698=0,"",'Ark1'!Z2146)</f>
        <v>3.1418597270707713</v>
      </c>
      <c r="AA698" s="241">
        <f>+IF(I698=0,"",'Ark1'!AA2146)</f>
        <v>5.1293275605787407</v>
      </c>
      <c r="AB698" s="242">
        <f>+IF(I698=0,"",'Ark1'!AC2146)</f>
        <v>1.3688822975248123</v>
      </c>
      <c r="AC698" s="243">
        <f>+IF(I698=0,"",'Ark1'!AE2146)</f>
        <v>41.653280980033273</v>
      </c>
      <c r="AD698" s="241">
        <f t="shared" si="50"/>
        <v>2.490139638210088</v>
      </c>
      <c r="AE698" s="241">
        <f t="shared" si="51"/>
        <v>22.507142857142856</v>
      </c>
      <c r="AF698" s="323"/>
    </row>
    <row r="699" spans="1:32">
      <c r="A699" s="323"/>
      <c r="B699" s="323">
        <f>+'Ark1'!C2147</f>
        <v>2023</v>
      </c>
      <c r="C699" s="240">
        <f>+'Ark1'!L2147</f>
        <v>10</v>
      </c>
      <c r="D699" s="240" t="str">
        <f>VLOOKUP(C699,Klasse!$C$10:$D$26,2)</f>
        <v>U-</v>
      </c>
      <c r="E699" s="240">
        <f>+'Ark1'!H2147</f>
        <v>2</v>
      </c>
      <c r="F699" s="240">
        <f>+'Ark1'!J2147</f>
        <v>178</v>
      </c>
      <c r="G699" s="240" t="str">
        <f>VLOOKUP(F699,Slakteri!$C$9:$D$36,2)</f>
        <v>Røros</v>
      </c>
      <c r="H699" s="240">
        <f>+IF(I699=0,"",'Ark1'!Q2147)</f>
        <v>67</v>
      </c>
      <c r="I699" s="376">
        <f>+'Ark1'!R2147</f>
        <v>585</v>
      </c>
      <c r="J699" s="241">
        <f>+IF(I699=0,"",'Ark1'!AG2147)</f>
        <v>4.1087231352718092</v>
      </c>
      <c r="K699" s="241"/>
      <c r="L699" s="241">
        <f>+IF(I699=0,"",'Ark1'!AH2147)</f>
        <v>5.3047031359025132</v>
      </c>
      <c r="M699" s="241"/>
      <c r="N699" s="33">
        <f>+IF(I699=0,"",'Ark1'!U2147)</f>
        <v>25.263589743589744</v>
      </c>
      <c r="O699" s="351"/>
      <c r="P699" s="391">
        <f>+'Ark1'!AJ2147</f>
        <v>0</v>
      </c>
      <c r="Q699" s="391"/>
      <c r="R699" s="272" t="str">
        <f>+IF(P699=0,"",'Ark1'!AK2147)</f>
        <v/>
      </c>
      <c r="S699" s="354"/>
      <c r="T699" s="272" t="str">
        <f>+IF(P699=0,"",'Ark1'!AL2147)</f>
        <v/>
      </c>
      <c r="U699" s="351"/>
      <c r="V699" s="242">
        <f>+IF(I699=0,"",'Ark1'!T2147)</f>
        <v>6.3606837606837612</v>
      </c>
      <c r="W699" s="243">
        <f>+IF(I699=0,"",'Ark1'!W2147)</f>
        <v>7.1794871794871806</v>
      </c>
      <c r="X699" s="243">
        <f>+IF(I699=0,"",'Ark1'!X2147)</f>
        <v>98.974358974358978</v>
      </c>
      <c r="Y699" s="243">
        <f>+IF(I699=0,"",'Ark1'!Y2147)</f>
        <v>49.401709401709411</v>
      </c>
      <c r="Z699" s="243">
        <f>+IF(I699=0,"",'Ark1'!Z2147)</f>
        <v>7.6923076923076898</v>
      </c>
      <c r="AA699" s="241">
        <f>+IF(I699=0,"",'Ark1'!AA2147)</f>
        <v>7.2806868349733183</v>
      </c>
      <c r="AB699" s="242">
        <f>+IF(I699=0,"",'Ark1'!AC2147)</f>
        <v>1.6480476543270444</v>
      </c>
      <c r="AC699" s="243">
        <f>+IF(I699=0,"",'Ark1'!AE2147)</f>
        <v>66.36185585144041</v>
      </c>
      <c r="AD699" s="241">
        <f t="shared" si="50"/>
        <v>2.5263589743589745</v>
      </c>
      <c r="AE699" s="241">
        <f t="shared" si="51"/>
        <v>8.7313432835820901</v>
      </c>
      <c r="AF699" s="323"/>
    </row>
    <row r="700" spans="1:32">
      <c r="A700" s="323"/>
      <c r="B700" s="323">
        <f>+'Ark1'!C2148</f>
        <v>2023</v>
      </c>
      <c r="C700" s="240">
        <f>+'Ark1'!L2148</f>
        <v>10</v>
      </c>
      <c r="D700" s="240" t="str">
        <f>VLOOKUP(C700,Klasse!$C$10:$D$26,2)</f>
        <v>U-</v>
      </c>
      <c r="E700" s="240">
        <f>+'Ark1'!H2148</f>
        <v>2</v>
      </c>
      <c r="F700" s="240">
        <f>+'Ark1'!J2148</f>
        <v>181</v>
      </c>
      <c r="G700" s="240" t="str">
        <f>VLOOKUP(F700,Slakteri!$C$9:$D$36,2)</f>
        <v>Horns</v>
      </c>
      <c r="H700" s="240">
        <f>+IF(I700=0,"",'Ark1'!Q2148)</f>
        <v>164</v>
      </c>
      <c r="I700" s="376">
        <f>+'Ark1'!R2148</f>
        <v>2394</v>
      </c>
      <c r="J700" s="241">
        <f>+IF(I700=0,"",'Ark1'!AG2148)</f>
        <v>7.9614233455271011</v>
      </c>
      <c r="K700" s="241"/>
      <c r="L700" s="241">
        <f>+IF(I700=0,"",'Ark1'!AH2148)</f>
        <v>10.620325251062502</v>
      </c>
      <c r="M700" s="241"/>
      <c r="N700" s="33">
        <f>+IF(I700=0,"",'Ark1'!U2148)</f>
        <v>26.327568922305719</v>
      </c>
      <c r="O700" s="351"/>
      <c r="P700" s="391">
        <f>+'Ark1'!AJ2148</f>
        <v>0</v>
      </c>
      <c r="Q700" s="391"/>
      <c r="R700" s="272" t="str">
        <f>+IF(P700=0,"",'Ark1'!AK2148)</f>
        <v/>
      </c>
      <c r="S700" s="354"/>
      <c r="T700" s="272" t="str">
        <f>+IF(P700=0,"",'Ark1'!AL2148)</f>
        <v/>
      </c>
      <c r="U700" s="351"/>
      <c r="V700" s="242">
        <f>+IF(I700=0,"",'Ark1'!T2148)</f>
        <v>6.8592314118629911</v>
      </c>
      <c r="W700" s="243">
        <f>+IF(I700=0,"",'Ark1'!W2148)</f>
        <v>5.3049289891395164</v>
      </c>
      <c r="X700" s="243">
        <f>+IF(I700=0,"",'Ark1'!X2148)</f>
        <v>100</v>
      </c>
      <c r="Y700" s="243">
        <f>+IF(I700=0,"",'Ark1'!Y2148)</f>
        <v>79.741019214703428</v>
      </c>
      <c r="Z700" s="243">
        <f>+IF(I700=0,"",'Ark1'!Z2148)</f>
        <v>6.098579782790309</v>
      </c>
      <c r="AA700" s="241">
        <f>+IF(I700=0,"",'Ark1'!AA2148)</f>
        <v>5.8768722625457279</v>
      </c>
      <c r="AB700" s="242">
        <f>+IF(I700=0,"",'Ark1'!AC2148)</f>
        <v>1.3041225337521123</v>
      </c>
      <c r="AC700" s="243">
        <f>+IF(I700=0,"",'Ark1'!AE2148)</f>
        <v>42.963753812794842</v>
      </c>
      <c r="AD700" s="241">
        <f t="shared" si="50"/>
        <v>2.6327568922305717</v>
      </c>
      <c r="AE700" s="241">
        <f t="shared" si="51"/>
        <v>14.597560975609756</v>
      </c>
      <c r="AF700" s="323"/>
    </row>
    <row r="701" spans="1:32">
      <c r="A701" s="323"/>
      <c r="B701" s="323">
        <f>+'Ark1'!C2149</f>
        <v>2023</v>
      </c>
      <c r="C701" s="240">
        <f>+'Ark1'!L2149</f>
        <v>10</v>
      </c>
      <c r="D701" s="240" t="str">
        <f>VLOOKUP(C701,Klasse!$C$10:$D$26,2)</f>
        <v>U-</v>
      </c>
      <c r="E701" s="240">
        <f>+'Ark1'!H2149</f>
        <v>1</v>
      </c>
      <c r="F701" s="240">
        <f>+'Ark1'!J2149</f>
        <v>262</v>
      </c>
      <c r="G701" s="240" t="str">
        <f>VLOOKUP(F701,Slakteri!$C$9:$D$36,2)</f>
        <v>Strilalam</v>
      </c>
      <c r="H701" s="240" t="str">
        <f>+IF(I701=0,"",'Ark1'!Q2149)</f>
        <v/>
      </c>
      <c r="I701" s="376">
        <f>+'Ark1'!R2149</f>
        <v>0</v>
      </c>
      <c r="J701" s="241" t="str">
        <f>+IF(I701=0,"",'Ark1'!AG2149)</f>
        <v/>
      </c>
      <c r="K701" s="241"/>
      <c r="L701" s="241" t="str">
        <f>+IF(I701=0,"",'Ark1'!AH2149)</f>
        <v/>
      </c>
      <c r="M701" s="241"/>
      <c r="N701" s="33" t="str">
        <f>+IF(I701=0,"",'Ark1'!U2149)</f>
        <v/>
      </c>
      <c r="O701" s="351"/>
      <c r="P701" s="391">
        <f>+'Ark1'!AJ2149</f>
        <v>0</v>
      </c>
      <c r="Q701" s="391"/>
      <c r="R701" s="272" t="str">
        <f>+IF(P701=0,"",'Ark1'!AK2149)</f>
        <v/>
      </c>
      <c r="S701" s="354"/>
      <c r="T701" s="272" t="str">
        <f>+IF(P701=0,"",'Ark1'!AL2149)</f>
        <v/>
      </c>
      <c r="U701" s="351"/>
      <c r="V701" s="242" t="str">
        <f>+IF(I701=0,"",'Ark1'!T2149)</f>
        <v/>
      </c>
      <c r="W701" s="243" t="str">
        <f>+IF(I701=0,"",'Ark1'!W2149)</f>
        <v/>
      </c>
      <c r="X701" s="243" t="str">
        <f>+IF(I701=0,"",'Ark1'!X2149)</f>
        <v/>
      </c>
      <c r="Y701" s="243" t="str">
        <f>+IF(I701=0,"",'Ark1'!Y2149)</f>
        <v/>
      </c>
      <c r="Z701" s="243" t="str">
        <f>+IF(I701=0,"",'Ark1'!Z2149)</f>
        <v/>
      </c>
      <c r="AA701" s="241" t="str">
        <f>+IF(I701=0,"",'Ark1'!AA2149)</f>
        <v/>
      </c>
      <c r="AB701" s="242" t="str">
        <f>+IF(I701=0,"",'Ark1'!AC2149)</f>
        <v/>
      </c>
      <c r="AC701" s="243" t="str">
        <f>+IF(I701=0,"",'Ark1'!AE2149)</f>
        <v/>
      </c>
      <c r="AD701" s="241" t="str">
        <f t="shared" si="50"/>
        <v/>
      </c>
      <c r="AE701" s="241" t="str">
        <f t="shared" si="51"/>
        <v/>
      </c>
      <c r="AF701" s="323"/>
    </row>
    <row r="702" spans="1:32">
      <c r="A702" s="323"/>
      <c r="B702" s="323">
        <f>+'Ark1'!C2150</f>
        <v>2023</v>
      </c>
      <c r="C702" s="240">
        <f>+'Ark1'!L2150</f>
        <v>10</v>
      </c>
      <c r="D702" s="240" t="str">
        <f>VLOOKUP(C702,Klasse!$C$10:$D$26,2)</f>
        <v>U-</v>
      </c>
      <c r="E702" s="240">
        <f>+'Ark1'!H2150</f>
        <v>2</v>
      </c>
      <c r="F702" s="240">
        <f>+'Ark1'!J2150</f>
        <v>267</v>
      </c>
      <c r="G702" s="240" t="str">
        <f>VLOOKUP(F702,Slakteri!$C$9:$D$36,2)</f>
        <v>Dalpro</v>
      </c>
      <c r="H702" s="240" t="str">
        <f>+IF(I702=0,"",'Ark1'!Q2150)</f>
        <v/>
      </c>
      <c r="I702" s="376">
        <f>+'Ark1'!R2150</f>
        <v>0</v>
      </c>
      <c r="J702" s="241" t="str">
        <f>+IF(I702=0,"",'Ark1'!AG2150)</f>
        <v/>
      </c>
      <c r="K702" s="241"/>
      <c r="L702" s="241" t="str">
        <f>+IF(I702=0,"",'Ark1'!AH2150)</f>
        <v/>
      </c>
      <c r="M702" s="241"/>
      <c r="N702" s="33" t="str">
        <f>+IF(I702=0,"",'Ark1'!U2150)</f>
        <v/>
      </c>
      <c r="O702" s="351"/>
      <c r="P702" s="391">
        <f>+'Ark1'!AJ2150</f>
        <v>0</v>
      </c>
      <c r="Q702" s="391"/>
      <c r="R702" s="272" t="str">
        <f>+IF(P702=0,"",'Ark1'!AK2150)</f>
        <v/>
      </c>
      <c r="S702" s="354"/>
      <c r="T702" s="272" t="str">
        <f>+IF(P702=0,"",'Ark1'!AL2150)</f>
        <v/>
      </c>
      <c r="U702" s="351"/>
      <c r="V702" s="242" t="str">
        <f>+IF(I702=0,"",'Ark1'!T2150)</f>
        <v/>
      </c>
      <c r="W702" s="243" t="str">
        <f>+IF(I702=0,"",'Ark1'!W2150)</f>
        <v/>
      </c>
      <c r="X702" s="243" t="str">
        <f>+IF(I702=0,"",'Ark1'!X2150)</f>
        <v/>
      </c>
      <c r="Y702" s="243" t="str">
        <f>+IF(I702=0,"",'Ark1'!Y2150)</f>
        <v/>
      </c>
      <c r="Z702" s="243" t="str">
        <f>+IF(I702=0,"",'Ark1'!Z2150)</f>
        <v/>
      </c>
      <c r="AA702" s="241" t="str">
        <f>+IF(I702=0,"",'Ark1'!AA2150)</f>
        <v/>
      </c>
      <c r="AB702" s="242" t="str">
        <f>+IF(I702=0,"",'Ark1'!AC2150)</f>
        <v/>
      </c>
      <c r="AC702" s="243" t="str">
        <f>+IF(I702=0,"",'Ark1'!AE2150)</f>
        <v/>
      </c>
      <c r="AD702" s="241" t="str">
        <f t="shared" si="50"/>
        <v/>
      </c>
      <c r="AE702" s="241" t="str">
        <f t="shared" si="51"/>
        <v/>
      </c>
      <c r="AF702" s="323"/>
    </row>
    <row r="703" spans="1:32">
      <c r="A703" s="323"/>
      <c r="B703" s="323">
        <f>+'Ark1'!C2151</f>
        <v>2023</v>
      </c>
      <c r="C703" s="240">
        <f>+'Ark1'!L2151</f>
        <v>10</v>
      </c>
      <c r="D703" s="240" t="str">
        <f>VLOOKUP(C703,Klasse!$C$10:$D$26,2)</f>
        <v>U-</v>
      </c>
      <c r="E703" s="240">
        <f>+'Ark1'!H2151</f>
        <v>1</v>
      </c>
      <c r="F703" s="240">
        <f>+'Ark1'!J2151</f>
        <v>309</v>
      </c>
      <c r="G703" s="240" t="str">
        <f>VLOOKUP(F703,Slakteri!$C$9:$D$36,2)</f>
        <v>Malvik</v>
      </c>
      <c r="H703" s="240">
        <f>+IF(I703=0,"",'Ark1'!Q2151)</f>
        <v>575</v>
      </c>
      <c r="I703" s="376">
        <f>+'Ark1'!R2151</f>
        <v>7079</v>
      </c>
      <c r="J703" s="241">
        <f>+IF(I703=0,"",'Ark1'!AG2151)</f>
        <v>7.6997541821662416</v>
      </c>
      <c r="K703" s="241"/>
      <c r="L703" s="241">
        <f>+IF(I703=0,"",'Ark1'!AH2151)</f>
        <v>9.7577140869728627</v>
      </c>
      <c r="M703" s="241"/>
      <c r="N703" s="33">
        <f>+IF(I703=0,"",'Ark1'!U2151)</f>
        <v>25.031784150303821</v>
      </c>
      <c r="O703" s="351"/>
      <c r="P703" s="391">
        <f>+'Ark1'!AJ2151</f>
        <v>0</v>
      </c>
      <c r="Q703" s="391"/>
      <c r="R703" s="272" t="str">
        <f>+IF(P703=0,"",'Ark1'!AK2151)</f>
        <v/>
      </c>
      <c r="S703" s="354"/>
      <c r="T703" s="272" t="str">
        <f>+IF(P703=0,"",'Ark1'!AL2151)</f>
        <v/>
      </c>
      <c r="U703" s="351"/>
      <c r="V703" s="242">
        <f>+IF(I703=0,"",'Ark1'!T2151)</f>
        <v>6.5353863540048014</v>
      </c>
      <c r="W703" s="243">
        <f>+IF(I703=0,"",'Ark1'!W2151)</f>
        <v>8.4475208362763112</v>
      </c>
      <c r="X703" s="243">
        <f>+IF(I703=0,"",'Ark1'!X2151)</f>
        <v>99.929368554880639</v>
      </c>
      <c r="Y703" s="243">
        <f>+IF(I703=0,"",'Ark1'!Y2151)</f>
        <v>51.928238451758737</v>
      </c>
      <c r="Z703" s="243">
        <f>+IF(I703=0,"",'Ark1'!Z2151)</f>
        <v>6.1873145924565609</v>
      </c>
      <c r="AA703" s="241">
        <f>+IF(I703=0,"",'Ark1'!AA2151)</f>
        <v>6.6461016060763827</v>
      </c>
      <c r="AB703" s="242">
        <f>+IF(I703=0,"",'Ark1'!AC2151)</f>
        <v>1.44986789945927</v>
      </c>
      <c r="AC703" s="243">
        <f>+IF(I703=0,"",'Ark1'!AE2151)</f>
        <v>59.005207243186149</v>
      </c>
      <c r="AD703" s="241">
        <f t="shared" si="50"/>
        <v>2.5031784150303822</v>
      </c>
      <c r="AE703" s="241">
        <f t="shared" si="51"/>
        <v>12.311304347826088</v>
      </c>
      <c r="AF703" s="323"/>
    </row>
    <row r="704" spans="1:32">
      <c r="A704" s="323"/>
      <c r="B704" s="323">
        <f>+'Ark1'!C2152</f>
        <v>2023</v>
      </c>
      <c r="C704" s="240">
        <f>+'Ark1'!L2152</f>
        <v>10</v>
      </c>
      <c r="D704" s="240" t="str">
        <f>VLOOKUP(C704,Klasse!$C$10:$D$26,2)</f>
        <v>U-</v>
      </c>
      <c r="E704" s="240">
        <f>+'Ark1'!H2152</f>
        <v>2</v>
      </c>
      <c r="F704" s="240">
        <f>+'Ark1'!J2152</f>
        <v>470</v>
      </c>
      <c r="G704" s="240" t="str">
        <f>VLOOKUP(F704,Slakteri!$C$9:$D$36,2)</f>
        <v>Jens Eide</v>
      </c>
      <c r="H704" s="240">
        <f>+IF(I704=0,"",'Ark1'!Q2152)</f>
        <v>58</v>
      </c>
      <c r="I704" s="376">
        <f>+'Ark1'!R2152</f>
        <v>324</v>
      </c>
      <c r="J704" s="241">
        <f>+IF(I704=0,"",'Ark1'!AG2152)</f>
        <v>2.5732666190135802</v>
      </c>
      <c r="K704" s="241"/>
      <c r="L704" s="241">
        <f>+IF(I704=0,"",'Ark1'!AH2152)</f>
        <v>3.6015347787577174</v>
      </c>
      <c r="M704" s="241"/>
      <c r="N704" s="33">
        <f>+IF(I704=0,"",'Ark1'!U2152)</f>
        <v>24.648148148148167</v>
      </c>
      <c r="O704" s="351"/>
      <c r="P704" s="391">
        <f>+'Ark1'!AJ2152</f>
        <v>0</v>
      </c>
      <c r="Q704" s="391"/>
      <c r="R704" s="272" t="str">
        <f>+IF(P704=0,"",'Ark1'!AK2152)</f>
        <v/>
      </c>
      <c r="S704" s="354"/>
      <c r="T704" s="272" t="str">
        <f>+IF(P704=0,"",'Ark1'!AL2152)</f>
        <v/>
      </c>
      <c r="U704" s="351"/>
      <c r="V704" s="242">
        <f>+IF(I704=0,"",'Ark1'!T2152)</f>
        <v>6.4660493827160499</v>
      </c>
      <c r="W704" s="243">
        <f>+IF(I704=0,"",'Ark1'!W2152)</f>
        <v>11.728395061728397</v>
      </c>
      <c r="X704" s="243">
        <f>+IF(I704=0,"",'Ark1'!X2152)</f>
        <v>98.765432098765444</v>
      </c>
      <c r="Y704" s="243">
        <f>+IF(I704=0,"",'Ark1'!Y2152)</f>
        <v>51.543209876543202</v>
      </c>
      <c r="Z704" s="243">
        <f>+IF(I704=0,"",'Ark1'!Z2152)</f>
        <v>4.6296296296296306</v>
      </c>
      <c r="AA704" s="241">
        <f>+IF(I704=0,"",'Ark1'!AA2152)</f>
        <v>6.4526645106260592</v>
      </c>
      <c r="AB704" s="242">
        <f>+IF(I704=0,"",'Ark1'!AC2152)</f>
        <v>1.6183997423246266</v>
      </c>
      <c r="AC704" s="243">
        <f>+IF(I704=0,"",'Ark1'!AE2152)</f>
        <v>51.922996860723515</v>
      </c>
      <c r="AD704" s="241">
        <f t="shared" si="50"/>
        <v>2.4648148148148166</v>
      </c>
      <c r="AE704" s="241">
        <f t="shared" si="51"/>
        <v>5.5862068965517242</v>
      </c>
      <c r="AF704" s="323"/>
    </row>
    <row r="705" spans="1:60">
      <c r="A705" s="323"/>
      <c r="B705" s="323">
        <f>+'Ark1'!C2153</f>
        <v>2023</v>
      </c>
      <c r="C705" s="240">
        <f>+'Ark1'!L2153</f>
        <v>10</v>
      </c>
      <c r="D705" s="240" t="str">
        <f>VLOOKUP(C705,Klasse!$C$10:$D$26,2)</f>
        <v>U-</v>
      </c>
      <c r="E705" s="240">
        <f>+'Ark1'!H2153</f>
        <v>1</v>
      </c>
      <c r="F705" s="240">
        <f>+'Ark1'!J2153</f>
        <v>629</v>
      </c>
      <c r="G705" s="240" t="str">
        <f>VLOOKUP(F705,Slakteri!$C$9:$D$36,2)</f>
        <v>Bø</v>
      </c>
      <c r="H705" s="240" t="str">
        <f>+IF(I705=0,"",'Ark1'!Q2153)</f>
        <v/>
      </c>
      <c r="I705" s="376">
        <f>+'Ark1'!R2153</f>
        <v>0</v>
      </c>
      <c r="J705" s="241" t="str">
        <f>+IF(I705=0,"",'Ark1'!AG2153)</f>
        <v/>
      </c>
      <c r="K705" s="241"/>
      <c r="L705" s="241" t="str">
        <f>+IF(I705=0,"",'Ark1'!AH2153)</f>
        <v/>
      </c>
      <c r="M705" s="241"/>
      <c r="N705" s="33" t="str">
        <f>+IF(I705=0,"",'Ark1'!U2153)</f>
        <v/>
      </c>
      <c r="O705" s="351"/>
      <c r="P705" s="391">
        <f>+'Ark1'!AJ2153</f>
        <v>0</v>
      </c>
      <c r="Q705" s="391"/>
      <c r="R705" s="272" t="str">
        <f>+IF(P705=0,"",'Ark1'!AK2153)</f>
        <v/>
      </c>
      <c r="S705" s="354"/>
      <c r="T705" s="272" t="str">
        <f>+IF(P705=0,"",'Ark1'!AL2153)</f>
        <v/>
      </c>
      <c r="U705" s="351"/>
      <c r="V705" s="242" t="str">
        <f>+IF(I705=0,"",'Ark1'!T2153)</f>
        <v/>
      </c>
      <c r="W705" s="243" t="str">
        <f>+IF(I705=0,"",'Ark1'!W2153)</f>
        <v/>
      </c>
      <c r="X705" s="243" t="str">
        <f>+IF(I705=0,"",'Ark1'!X2153)</f>
        <v/>
      </c>
      <c r="Y705" s="243" t="str">
        <f>+IF(I705=0,"",'Ark1'!Y2153)</f>
        <v/>
      </c>
      <c r="Z705" s="243" t="str">
        <f>+IF(I705=0,"",'Ark1'!Z2153)</f>
        <v/>
      </c>
      <c r="AA705" s="241" t="str">
        <f>+IF(I705=0,"",'Ark1'!AA2153)</f>
        <v/>
      </c>
      <c r="AB705" s="242" t="str">
        <f>+IF(I705=0,"",'Ark1'!AC2153)</f>
        <v/>
      </c>
      <c r="AC705" s="243" t="str">
        <f>+IF(I705=0,"",'Ark1'!AE2153)</f>
        <v/>
      </c>
      <c r="AD705" s="241" t="str">
        <f t="shared" si="50"/>
        <v/>
      </c>
      <c r="AE705" s="241" t="str">
        <f t="shared" si="51"/>
        <v/>
      </c>
      <c r="AF705" s="323"/>
    </row>
    <row r="706" spans="1:60">
      <c r="A706" s="323"/>
      <c r="B706" s="323">
        <f>+'Ark1'!C2154</f>
        <v>2023</v>
      </c>
      <c r="C706" s="240">
        <f>+'Ark1'!L2154</f>
        <v>10</v>
      </c>
      <c r="D706" s="240" t="str">
        <f>VLOOKUP(C706,Klasse!$C$10:$D$26,2)</f>
        <v>U-</v>
      </c>
      <c r="E706" s="240">
        <f>+'Ark1'!H2154</f>
        <v>1</v>
      </c>
      <c r="F706" s="240">
        <f>+'Ark1'!J2154</f>
        <v>643</v>
      </c>
      <c r="G706" s="240" t="str">
        <f>VLOOKUP(F706,Slakteri!$C$9:$D$36,2)</f>
        <v>Bjerka</v>
      </c>
      <c r="H706" s="240">
        <f>+IF(I706=0,"",'Ark1'!Q2154)</f>
        <v>231</v>
      </c>
      <c r="I706" s="376">
        <f>+'Ark1'!R2154</f>
        <v>2413</v>
      </c>
      <c r="J706" s="241">
        <f>+IF(I706=0,"",'Ark1'!AG2154)</f>
        <v>4.5080053057335556</v>
      </c>
      <c r="K706" s="241"/>
      <c r="L706" s="241">
        <f>+IF(I706=0,"",'Ark1'!AH2154)</f>
        <v>6.1365474593286145</v>
      </c>
      <c r="M706" s="241"/>
      <c r="N706" s="33">
        <f>+IF(I706=0,"",'Ark1'!U2154)</f>
        <v>25.449399088271896</v>
      </c>
      <c r="O706" s="351"/>
      <c r="P706" s="391">
        <f>+'Ark1'!AJ2154</f>
        <v>0</v>
      </c>
      <c r="Q706" s="391"/>
      <c r="R706" s="272" t="str">
        <f>+IF(P706=0,"",'Ark1'!AK2154)</f>
        <v/>
      </c>
      <c r="S706" s="354"/>
      <c r="T706" s="272" t="str">
        <f>+IF(P706=0,"",'Ark1'!AL2154)</f>
        <v/>
      </c>
      <c r="U706" s="351"/>
      <c r="V706" s="242">
        <f>+IF(I706=0,"",'Ark1'!T2154)</f>
        <v>6.7215084956485693</v>
      </c>
      <c r="W706" s="243">
        <f>+IF(I706=0,"",'Ark1'!W2154)</f>
        <v>9.4902610857853293</v>
      </c>
      <c r="X706" s="243">
        <f>+IF(I706=0,"",'Ark1'!X2154)</f>
        <v>99.875673435557403</v>
      </c>
      <c r="Y706" s="243">
        <f>+IF(I706=0,"",'Ark1'!Y2154)</f>
        <v>59.552424368006641</v>
      </c>
      <c r="Z706" s="243">
        <f>+IF(I706=0,"",'Ark1'!Z2154)</f>
        <v>5.0973891421467048</v>
      </c>
      <c r="AA706" s="241">
        <f>+IF(I706=0,"",'Ark1'!AA2154)</f>
        <v>6.2978835152059798</v>
      </c>
      <c r="AB706" s="242">
        <f>+IF(I706=0,"",'Ark1'!AC2154)</f>
        <v>1.5256956059735372</v>
      </c>
      <c r="AC706" s="243">
        <f>+IF(I706=0,"",'Ark1'!AE2154)</f>
        <v>56.320091032078921</v>
      </c>
      <c r="AD706" s="241">
        <f t="shared" si="50"/>
        <v>2.5449399088271898</v>
      </c>
      <c r="AE706" s="241">
        <f t="shared" si="51"/>
        <v>10.445887445887445</v>
      </c>
      <c r="AF706" s="323"/>
    </row>
    <row r="707" spans="1:60">
      <c r="A707" s="323"/>
      <c r="B707" s="323">
        <f>+'Ark1'!C2155</f>
        <v>2023</v>
      </c>
      <c r="C707" s="240">
        <f>+'Ark1'!L2155</f>
        <v>10</v>
      </c>
      <c r="D707" s="240" t="str">
        <f>VLOOKUP(C707,Klasse!$C$10:$D$26,2)</f>
        <v>U-</v>
      </c>
      <c r="E707" s="240">
        <f>+'Ark1'!H2155</f>
        <v>2</v>
      </c>
      <c r="F707" s="240">
        <f>+'Ark1'!J2155</f>
        <v>704</v>
      </c>
      <c r="G707" s="240" t="str">
        <f>VLOOKUP(F707,Slakteri!$C$9:$D$36,2)</f>
        <v>Øre Vilt</v>
      </c>
      <c r="H707" s="240" t="str">
        <f>+IF(I707=0,"",'Ark1'!Q2155)</f>
        <v/>
      </c>
      <c r="I707" s="376">
        <f>+'Ark1'!R2155</f>
        <v>0</v>
      </c>
      <c r="J707" s="241" t="str">
        <f>+IF(I707=0,"",'Ark1'!AG2155)</f>
        <v/>
      </c>
      <c r="K707" s="241"/>
      <c r="L707" s="241" t="str">
        <f>+IF(I707=0,"",'Ark1'!AH2155)</f>
        <v/>
      </c>
      <c r="M707" s="241"/>
      <c r="N707" s="33" t="str">
        <f>+IF(I707=0,"",'Ark1'!U2155)</f>
        <v/>
      </c>
      <c r="O707" s="351"/>
      <c r="P707" s="391">
        <f>+'Ark1'!AJ2155</f>
        <v>0</v>
      </c>
      <c r="Q707" s="391"/>
      <c r="R707" s="272" t="str">
        <f>+IF(P707=0,"",'Ark1'!AK2155)</f>
        <v/>
      </c>
      <c r="S707" s="354"/>
      <c r="T707" s="272" t="str">
        <f>+IF(P707=0,"",'Ark1'!AL2155)</f>
        <v/>
      </c>
      <c r="U707" s="351"/>
      <c r="V707" s="242" t="str">
        <f>+IF(I707=0,"",'Ark1'!T2155)</f>
        <v/>
      </c>
      <c r="W707" s="243" t="str">
        <f>+IF(I707=0,"",'Ark1'!W2155)</f>
        <v/>
      </c>
      <c r="X707" s="243" t="str">
        <f>+IF(I707=0,"",'Ark1'!X2155)</f>
        <v/>
      </c>
      <c r="Y707" s="243" t="str">
        <f>+IF(I707=0,"",'Ark1'!Y2155)</f>
        <v/>
      </c>
      <c r="Z707" s="243" t="str">
        <f>+IF(I707=0,"",'Ark1'!Z2155)</f>
        <v/>
      </c>
      <c r="AA707" s="241" t="str">
        <f>+IF(I707=0,"",'Ark1'!AA2155)</f>
        <v/>
      </c>
      <c r="AB707" s="242" t="str">
        <f>+IF(I707=0,"",'Ark1'!AC2155)</f>
        <v/>
      </c>
      <c r="AC707" s="243" t="str">
        <f>+IF(I707=0,"",'Ark1'!AE2155)</f>
        <v/>
      </c>
      <c r="AD707" s="241" t="str">
        <f t="shared" si="50"/>
        <v/>
      </c>
      <c r="AE707" s="241" t="str">
        <f t="shared" si="51"/>
        <v/>
      </c>
      <c r="AF707" s="323"/>
    </row>
    <row r="708" spans="1:60">
      <c r="A708" s="323"/>
      <c r="B708" s="323">
        <f>+'Ark1'!C2156</f>
        <v>2023</v>
      </c>
      <c r="C708" s="240">
        <f>+'Ark1'!L2156</f>
        <v>10</v>
      </c>
      <c r="D708" s="240" t="str">
        <f>VLOOKUP(C708,Klasse!$C$10:$D$26,2)</f>
        <v>U-</v>
      </c>
      <c r="E708" s="240">
        <f>+'Ark1'!H2156</f>
        <v>1</v>
      </c>
      <c r="F708" s="240">
        <f>+'Ark1'!J2156</f>
        <v>802</v>
      </c>
      <c r="G708" s="240" t="str">
        <f>VLOOKUP(F708,Slakteri!$C$9:$D$36,2)</f>
        <v>Karasjok</v>
      </c>
      <c r="H708" s="240">
        <f>+IF(I708=0,"",'Ark1'!Q2156)</f>
        <v>64</v>
      </c>
      <c r="I708" s="376">
        <f>+'Ark1'!R2156</f>
        <v>1140</v>
      </c>
      <c r="J708" s="241">
        <f>+IF(I708=0,"",'Ark1'!AG2156)</f>
        <v>10.612548873580335</v>
      </c>
      <c r="K708" s="241"/>
      <c r="L708" s="241">
        <f>+IF(I708=0,"",'Ark1'!AH2156)</f>
        <v>13.60239372339052</v>
      </c>
      <c r="M708" s="241"/>
      <c r="N708" s="33">
        <f>+IF(I708=0,"",'Ark1'!U2156)</f>
        <v>26.402807017543871</v>
      </c>
      <c r="O708" s="351"/>
      <c r="P708" s="391">
        <f>+'Ark1'!AJ2156</f>
        <v>1140</v>
      </c>
      <c r="Q708" s="391"/>
      <c r="R708" s="272">
        <f>+IF(P708=0,"",'Ark1'!AK2156)</f>
        <v>101.29701754385962</v>
      </c>
      <c r="S708" s="354"/>
      <c r="T708" s="272">
        <f>+IF(P708=0,"",'Ark1'!AL2156)</f>
        <v>25.043419314971658</v>
      </c>
      <c r="U708" s="351"/>
      <c r="V708" s="242">
        <f>+IF(I708=0,"",'Ark1'!T2156)</f>
        <v>7.341228070175438</v>
      </c>
      <c r="W708" s="243">
        <f>+IF(I708=0,"",'Ark1'!W2156)</f>
        <v>17.10526315789474</v>
      </c>
      <c r="X708" s="243">
        <f>+IF(I708=0,"",'Ark1'!X2156)</f>
        <v>100</v>
      </c>
      <c r="Y708" s="243">
        <f>+IF(I708=0,"",'Ark1'!Y2156)</f>
        <v>71.228070175438603</v>
      </c>
      <c r="Z708" s="243">
        <f>+IF(I708=0,"",'Ark1'!Z2156)</f>
        <v>6.1403508771929838</v>
      </c>
      <c r="AA708" s="241">
        <f>+IF(I708=0,"",'Ark1'!AA2156)</f>
        <v>6.3053354612221888</v>
      </c>
      <c r="AB708" s="242">
        <f>+IF(I708=0,"",'Ark1'!AC2156)</f>
        <v>1.6103454681935061</v>
      </c>
      <c r="AC708" s="243">
        <f>+IF(I708=0,"",'Ark1'!AE2156)</f>
        <v>51.553827142891102</v>
      </c>
      <c r="AD708" s="241">
        <f t="shared" si="50"/>
        <v>2.6402807017543872</v>
      </c>
      <c r="AE708" s="241">
        <f t="shared" si="51"/>
        <v>17.8125</v>
      </c>
      <c r="AF708" s="323"/>
    </row>
    <row r="709" spans="1:60" ht="15" customHeight="1">
      <c r="A709" s="323"/>
      <c r="B709" s="323"/>
      <c r="C709" s="323"/>
      <c r="D709" s="323"/>
      <c r="E709" s="323"/>
      <c r="F709" s="323"/>
      <c r="G709" s="323"/>
      <c r="H709" s="323"/>
      <c r="I709" s="377"/>
      <c r="J709" s="351"/>
      <c r="K709" s="351"/>
      <c r="L709" s="351"/>
      <c r="M709" s="351"/>
      <c r="N709" s="323"/>
      <c r="O709" s="323"/>
      <c r="P709" s="377"/>
      <c r="Q709" s="377"/>
      <c r="R709" s="354"/>
      <c r="S709" s="354"/>
      <c r="T709" s="354"/>
      <c r="U709" s="323"/>
      <c r="V709" s="323"/>
      <c r="W709" s="352"/>
      <c r="X709" s="352"/>
      <c r="Y709" s="352"/>
      <c r="Z709" s="352"/>
      <c r="AA709" s="352"/>
      <c r="AB709" s="323"/>
      <c r="AC709" s="352"/>
      <c r="AD709" s="353"/>
      <c r="AE709" s="354"/>
      <c r="AF709" s="323"/>
      <c r="AG709" s="224"/>
      <c r="AI709" s="30"/>
      <c r="AJ709" s="28"/>
      <c r="AK709" s="225"/>
      <c r="AL709" s="29"/>
      <c r="AP709" s="29"/>
      <c r="BH709" s="236"/>
    </row>
    <row r="710" spans="1:60" ht="19.8">
      <c r="A710" s="323"/>
      <c r="B710" s="323" t="s">
        <v>659</v>
      </c>
      <c r="C710" s="323"/>
      <c r="D710" s="266" t="str">
        <f>+D712</f>
        <v>U</v>
      </c>
      <c r="E710" s="323"/>
      <c r="F710" s="323"/>
      <c r="G710" s="323"/>
      <c r="H710" s="323"/>
      <c r="I710" s="363">
        <f>SUM(I712:I734)</f>
        <v>18239</v>
      </c>
      <c r="J710" s="351"/>
      <c r="K710" s="355"/>
      <c r="L710" s="355"/>
      <c r="M710" s="355"/>
      <c r="N710" s="269">
        <f>+Klasse!M390</f>
        <v>0</v>
      </c>
      <c r="O710" s="323"/>
      <c r="P710" s="529"/>
      <c r="Q710" s="529"/>
      <c r="R710" s="354"/>
      <c r="S710" s="354"/>
      <c r="T710" s="354"/>
      <c r="U710" s="323"/>
      <c r="V710" s="356"/>
      <c r="W710" s="352"/>
      <c r="X710" s="352"/>
      <c r="Y710" s="352"/>
      <c r="Z710" s="352"/>
      <c r="AA710" s="352"/>
      <c r="AB710" s="323"/>
      <c r="AC710" s="352"/>
      <c r="AD710" s="352"/>
      <c r="AE710" s="352"/>
      <c r="AF710" s="323"/>
      <c r="AG710" s="224"/>
      <c r="AI710" s="30"/>
      <c r="AJ710" s="28"/>
      <c r="AK710" s="225"/>
      <c r="AL710" s="29"/>
      <c r="AP710" s="29"/>
      <c r="BH710" s="236"/>
    </row>
    <row r="711" spans="1:60" ht="15" customHeight="1">
      <c r="A711" s="662"/>
      <c r="B711" s="662"/>
      <c r="C711" s="663"/>
      <c r="D711" s="662"/>
      <c r="E711" s="662"/>
      <c r="F711" s="662"/>
      <c r="G711" s="323"/>
      <c r="H711" s="357"/>
      <c r="I711" s="377"/>
      <c r="J711" s="351"/>
      <c r="K711" s="351"/>
      <c r="L711" s="351"/>
      <c r="M711" s="351"/>
      <c r="N711" s="351"/>
      <c r="O711" s="351"/>
      <c r="P711" s="377"/>
      <c r="Q711" s="377"/>
      <c r="R711" s="354"/>
      <c r="S711" s="354"/>
      <c r="T711" s="354"/>
      <c r="U711" s="351"/>
      <c r="V711" s="357"/>
      <c r="W711" s="352"/>
      <c r="X711" s="352"/>
      <c r="Y711" s="352"/>
      <c r="Z711" s="352"/>
      <c r="AA711" s="353"/>
      <c r="AB711" s="323"/>
      <c r="AC711" s="353"/>
      <c r="AD711" s="353"/>
      <c r="AE711" s="354"/>
      <c r="AF711" s="323"/>
      <c r="AG711" s="224"/>
      <c r="AI711" s="30"/>
      <c r="AJ711" s="28"/>
      <c r="AK711" s="225"/>
      <c r="AL711" s="29"/>
      <c r="AP711" s="29"/>
      <c r="BH711" s="236"/>
    </row>
    <row r="712" spans="1:60">
      <c r="A712" s="323"/>
      <c r="B712" s="323">
        <f>+'Ark1'!C2157</f>
        <v>2023</v>
      </c>
      <c r="C712" s="240">
        <f>+'Ark1'!L2157</f>
        <v>11</v>
      </c>
      <c r="D712" s="240" t="str">
        <f>VLOOKUP(C712,Klasse!$C$10:$D$26,2)</f>
        <v>U</v>
      </c>
      <c r="E712" s="240">
        <f>+'Ark1'!H2157</f>
        <v>1</v>
      </c>
      <c r="F712" s="240">
        <f>+'Ark1'!J2157</f>
        <v>103</v>
      </c>
      <c r="G712" s="240" t="str">
        <f>VLOOKUP(F712,Slakteri!$C$9:$D$36,2)</f>
        <v>Rudshøgda</v>
      </c>
      <c r="H712" s="240">
        <f>+IF(I712=0,"",'Ark1'!Q2157)</f>
        <v>135</v>
      </c>
      <c r="I712" s="376">
        <f>+'Ark1'!R2157</f>
        <v>267</v>
      </c>
      <c r="J712" s="241">
        <f>+IF(I712=0,"",'Ark1'!AG2157)</f>
        <v>0.63886296748259275</v>
      </c>
      <c r="K712" s="241"/>
      <c r="L712" s="241">
        <f>+IF(I712=0,"",'Ark1'!AH2157)</f>
        <v>0.98010583942525997</v>
      </c>
      <c r="M712" s="241"/>
      <c r="N712" s="33">
        <f>+IF(I712=0,"",'Ark1'!U2157)</f>
        <v>32.166292134831473</v>
      </c>
      <c r="O712" s="351"/>
      <c r="P712" s="391">
        <f>+'Ark1'!AJ2157</f>
        <v>0</v>
      </c>
      <c r="Q712" s="391"/>
      <c r="R712" s="272" t="str">
        <f>+IF(P712=0,"",'Ark1'!AK2157)</f>
        <v/>
      </c>
      <c r="S712" s="354"/>
      <c r="T712" s="272" t="str">
        <f>+IF(P712=0,"",'Ark1'!AL2157)</f>
        <v/>
      </c>
      <c r="U712" s="351"/>
      <c r="V712" s="242">
        <f>+IF(I712=0,"",'Ark1'!T2157)</f>
        <v>7.8689138576779056</v>
      </c>
      <c r="W712" s="243">
        <f>+IF(I712=0,"",'Ark1'!W2157)</f>
        <v>24.344569288389525</v>
      </c>
      <c r="X712" s="243">
        <f>+IF(I712=0,"",'Ark1'!X2157)</f>
        <v>100</v>
      </c>
      <c r="Y712" s="243">
        <f>+IF(I712=0,"",'Ark1'!Y2157)</f>
        <v>86.891385767790254</v>
      </c>
      <c r="Z712" s="243">
        <f>+IF(I712=0,"",'Ark1'!Z2157)</f>
        <v>21.722846441947564</v>
      </c>
      <c r="AA712" s="241">
        <f>+IF(I712=0,"",'Ark1'!AA2157)</f>
        <v>10.655971340194515</v>
      </c>
      <c r="AB712" s="242">
        <f>+IF(I712=0,"",'Ark1'!AC2157)</f>
        <v>2.1008398401063326</v>
      </c>
      <c r="AC712" s="243">
        <f>+IF(I712=0,"",'Ark1'!AE2157)</f>
        <v>71.321446577052754</v>
      </c>
      <c r="AD712" s="241">
        <f t="shared" ref="AD712:AD736" si="52">IF(I712=0,"",N712/C712)</f>
        <v>2.92420837589377</v>
      </c>
      <c r="AE712" s="241">
        <f t="shared" ref="AE712:AE736" si="53">IF(I712=0,"",I712/H712)</f>
        <v>1.9777777777777779</v>
      </c>
      <c r="AF712" s="323"/>
    </row>
    <row r="713" spans="1:60">
      <c r="A713" s="323"/>
      <c r="B713" s="323">
        <f>+'Ark1'!C2158</f>
        <v>2023</v>
      </c>
      <c r="C713" s="240">
        <f>+'Ark1'!L2158</f>
        <v>11</v>
      </c>
      <c r="D713" s="240" t="str">
        <f>VLOOKUP(C713,Klasse!$C$10:$D$26,2)</f>
        <v>U</v>
      </c>
      <c r="E713" s="240">
        <f>+'Ark1'!H2158</f>
        <v>2</v>
      </c>
      <c r="F713" s="240">
        <f>+'Ark1'!J2158</f>
        <v>106</v>
      </c>
      <c r="G713" s="240" t="str">
        <f>VLOOKUP(F713,Slakteri!$C$9:$D$36,2)</f>
        <v>Furuseth</v>
      </c>
      <c r="H713" s="240">
        <f>+IF(I713=0,"",'Ark1'!Q2158)</f>
        <v>159</v>
      </c>
      <c r="I713" s="376">
        <f>+'Ark1'!R2158</f>
        <v>706</v>
      </c>
      <c r="J713" s="241">
        <f>+IF(I713=0,"",'Ark1'!AG2158)</f>
        <v>1.7606424100351639</v>
      </c>
      <c r="K713" s="241"/>
      <c r="L713" s="241">
        <f>+IF(I713=0,"",'Ark1'!AH2158)</f>
        <v>2.471172716520321</v>
      </c>
      <c r="M713" s="241"/>
      <c r="N713" s="33">
        <f>+IF(I713=0,"",'Ark1'!U2158)</f>
        <v>29.312606232294598</v>
      </c>
      <c r="O713" s="351"/>
      <c r="P713" s="391">
        <f>+'Ark1'!AJ2158</f>
        <v>198</v>
      </c>
      <c r="Q713" s="391"/>
      <c r="R713" s="272">
        <f>+IF(P713=0,"",'Ark1'!AK2158)</f>
        <v>105.59090909090909</v>
      </c>
      <c r="S713" s="354"/>
      <c r="T713" s="272">
        <f>+IF(P713=0,"",'Ark1'!AL2158)</f>
        <v>26.870210949390142</v>
      </c>
      <c r="U713" s="351"/>
      <c r="V713" s="242">
        <f>+IF(I713=0,"",'Ark1'!T2158)</f>
        <v>7.6331444759206786</v>
      </c>
      <c r="W713" s="243">
        <f>+IF(I713=0,"",'Ark1'!W2158)</f>
        <v>25.920679886685551</v>
      </c>
      <c r="X713" s="243">
        <f>+IF(I713=0,"",'Ark1'!X2158)</f>
        <v>100</v>
      </c>
      <c r="Y713" s="243">
        <f>+IF(I713=0,"",'Ark1'!Y2158)</f>
        <v>80.453257790368284</v>
      </c>
      <c r="Z713" s="243">
        <f>+IF(I713=0,"",'Ark1'!Z2158)</f>
        <v>13.881019830028322</v>
      </c>
      <c r="AA713" s="241">
        <f>+IF(I713=0,"",'Ark1'!AA2158)</f>
        <v>8.5891655354671386</v>
      </c>
      <c r="AB713" s="242">
        <f>+IF(I713=0,"",'Ark1'!AC2158)</f>
        <v>1.9750513384023756</v>
      </c>
      <c r="AC713" s="243">
        <f>+IF(I713=0,"",'Ark1'!AE2158)</f>
        <v>63.802380512886209</v>
      </c>
      <c r="AD713" s="241">
        <f t="shared" si="52"/>
        <v>2.6647823847540546</v>
      </c>
      <c r="AE713" s="241">
        <f t="shared" si="53"/>
        <v>4.4402515723270444</v>
      </c>
      <c r="AF713" s="323"/>
    </row>
    <row r="714" spans="1:60">
      <c r="A714" s="323"/>
      <c r="B714" s="323">
        <f>+'Ark1'!C2159</f>
        <v>2023</v>
      </c>
      <c r="C714" s="240">
        <f>+'Ark1'!L2159</f>
        <v>11</v>
      </c>
      <c r="D714" s="240" t="str">
        <f>VLOOKUP(C714,Klasse!$C$10:$D$26,2)</f>
        <v>U</v>
      </c>
      <c r="E714" s="240">
        <f>+'Ark1'!H2159</f>
        <v>1</v>
      </c>
      <c r="F714" s="240">
        <f>+'Ark1'!J2159</f>
        <v>110</v>
      </c>
      <c r="G714" s="240" t="str">
        <f>VLOOKUP(F714,Slakteri!$C$9:$D$36,2)</f>
        <v>Gol</v>
      </c>
      <c r="H714" s="240">
        <f>+IF(I714=0,"",'Ark1'!Q2159)</f>
        <v>321</v>
      </c>
      <c r="I714" s="376">
        <f>+'Ark1'!R2159</f>
        <v>1026</v>
      </c>
      <c r="J714" s="241">
        <f>+IF(I714=0,"",'Ark1'!AG2159)</f>
        <v>0.91076944927742065</v>
      </c>
      <c r="K714" s="241"/>
      <c r="L714" s="241">
        <f>+IF(I714=0,"",'Ark1'!AH2159)</f>
        <v>1.1936150702407715</v>
      </c>
      <c r="M714" s="241"/>
      <c r="N714" s="33">
        <f>+IF(I714=0,"",'Ark1'!U2159)</f>
        <v>27.562183235867497</v>
      </c>
      <c r="O714" s="351"/>
      <c r="P714" s="391">
        <f>+'Ark1'!AJ2159</f>
        <v>960</v>
      </c>
      <c r="Q714" s="391"/>
      <c r="R714" s="272">
        <f>+IF(P714=0,"",'Ark1'!AK2159)</f>
        <v>98.576249999999987</v>
      </c>
      <c r="S714" s="354"/>
      <c r="T714" s="272">
        <f>+IF(P714=0,"",'Ark1'!AL2159)</f>
        <v>27.284770251222625</v>
      </c>
      <c r="U714" s="351"/>
      <c r="V714" s="242">
        <f>+IF(I714=0,"",'Ark1'!T2159)</f>
        <v>7.2037037037037033</v>
      </c>
      <c r="W714" s="243">
        <f>+IF(I714=0,"",'Ark1'!W2159)</f>
        <v>16.276803118908379</v>
      </c>
      <c r="X714" s="243">
        <f>+IF(I714=0,"",'Ark1'!X2159)</f>
        <v>98.830409356725156</v>
      </c>
      <c r="Y714" s="243">
        <f>+IF(I714=0,"",'Ark1'!Y2159)</f>
        <v>66.569200779727097</v>
      </c>
      <c r="Z714" s="243">
        <f>+IF(I714=0,"",'Ark1'!Z2159)</f>
        <v>10.428849902534113</v>
      </c>
      <c r="AA714" s="241">
        <f>+IF(I714=0,"",'Ark1'!AA2159)</f>
        <v>9.6790278250936623</v>
      </c>
      <c r="AB714" s="242">
        <f>+IF(I714=0,"",'Ark1'!AC2159)</f>
        <v>1.8327819282225153</v>
      </c>
      <c r="AC714" s="243">
        <f>+IF(I714=0,"",'Ark1'!AE2159)</f>
        <v>60.394150225799578</v>
      </c>
      <c r="AD714" s="241">
        <f t="shared" si="52"/>
        <v>2.5056530214424999</v>
      </c>
      <c r="AE714" s="241">
        <f t="shared" si="53"/>
        <v>3.1962616822429908</v>
      </c>
      <c r="AF714" s="323"/>
    </row>
    <row r="715" spans="1:60">
      <c r="A715" s="323"/>
      <c r="B715" s="323">
        <f>+'Ark1'!C2160</f>
        <v>2023</v>
      </c>
      <c r="C715" s="240">
        <f>+'Ark1'!L2160</f>
        <v>11</v>
      </c>
      <c r="D715" s="240" t="str">
        <f>VLOOKUP(C715,Klasse!$C$10:$D$26,2)</f>
        <v>U</v>
      </c>
      <c r="E715" s="240">
        <f>+'Ark1'!H2160</f>
        <v>1</v>
      </c>
      <c r="F715" s="240">
        <f>+'Ark1'!J2160</f>
        <v>111</v>
      </c>
      <c r="G715" s="240" t="str">
        <f>VLOOKUP(F715,Slakteri!$C$9:$D$36,2)</f>
        <v>Forus</v>
      </c>
      <c r="H715" s="240">
        <f>+IF(I715=0,"",'Ark1'!Q2160)</f>
        <v>434</v>
      </c>
      <c r="I715" s="376">
        <f>+'Ark1'!R2160</f>
        <v>1752</v>
      </c>
      <c r="J715" s="241">
        <f>+IF(I715=0,"",'Ark1'!AG2160)</f>
        <v>1.4370550214902065</v>
      </c>
      <c r="K715" s="241"/>
      <c r="L715" s="241">
        <f>+IF(I715=0,"",'Ark1'!AH2160)</f>
        <v>1.9077912944237283</v>
      </c>
      <c r="M715" s="241"/>
      <c r="N715" s="33">
        <f>+IF(I715=0,"",'Ark1'!U2160)</f>
        <v>28.178139269406422</v>
      </c>
      <c r="O715" s="351"/>
      <c r="P715" s="391">
        <f>+'Ark1'!AJ2160</f>
        <v>1611</v>
      </c>
      <c r="Q715" s="391"/>
      <c r="R715" s="272">
        <f>+IF(P715=0,"",'Ark1'!AK2160)</f>
        <v>98.801738050900099</v>
      </c>
      <c r="S715" s="354"/>
      <c r="T715" s="272">
        <f>+IF(P715=0,"",'Ark1'!AL2160)</f>
        <v>27.90811575614434</v>
      </c>
      <c r="U715" s="351"/>
      <c r="V715" s="242">
        <f>+IF(I715=0,"",'Ark1'!T2160)</f>
        <v>7.2985159817351581</v>
      </c>
      <c r="W715" s="243">
        <f>+IF(I715=0,"",'Ark1'!W2160)</f>
        <v>19.406392694063928</v>
      </c>
      <c r="X715" s="243">
        <f>+IF(I715=0,"",'Ark1'!X2160)</f>
        <v>99.486301369863014</v>
      </c>
      <c r="Y715" s="243">
        <f>+IF(I715=0,"",'Ark1'!Y2160)</f>
        <v>73.05936073059361</v>
      </c>
      <c r="Z715" s="243">
        <f>+IF(I715=0,"",'Ark1'!Z2160)</f>
        <v>11.643835616438356</v>
      </c>
      <c r="AA715" s="241">
        <f>+IF(I715=0,"",'Ark1'!AA2160)</f>
        <v>9.1984591700941767</v>
      </c>
      <c r="AB715" s="242">
        <f>+IF(I715=0,"",'Ark1'!AC2160)</f>
        <v>1.8240022201356141</v>
      </c>
      <c r="AC715" s="243">
        <f>+IF(I715=0,"",'Ark1'!AE2160)</f>
        <v>60.205439543553901</v>
      </c>
      <c r="AD715" s="241">
        <f t="shared" si="52"/>
        <v>2.5616490244914929</v>
      </c>
      <c r="AE715" s="241">
        <f t="shared" si="53"/>
        <v>4.0368663594470044</v>
      </c>
      <c r="AF715" s="323"/>
    </row>
    <row r="716" spans="1:60">
      <c r="A716" s="323"/>
      <c r="B716" s="323">
        <f>+'Ark1'!C2161</f>
        <v>2023</v>
      </c>
      <c r="C716" s="240">
        <f>+'Ark1'!L2161</f>
        <v>11</v>
      </c>
      <c r="D716" s="240" t="str">
        <f>VLOOKUP(C716,Klasse!$C$10:$D$26,2)</f>
        <v>U</v>
      </c>
      <c r="E716" s="240">
        <f>+'Ark1'!H2161</f>
        <v>1</v>
      </c>
      <c r="F716" s="240">
        <f>+'Ark1'!J2161</f>
        <v>116</v>
      </c>
      <c r="G716" s="240" t="str">
        <f>VLOOKUP(F716,Slakteri!$C$9:$D$36,2)</f>
        <v>Sandeid</v>
      </c>
      <c r="H716" s="240">
        <f>+IF(I716=0,"",'Ark1'!Q2161)</f>
        <v>407</v>
      </c>
      <c r="I716" s="376">
        <f>+'Ark1'!R2161</f>
        <v>1615</v>
      </c>
      <c r="J716" s="241">
        <f>+IF(I716=0,"",'Ark1'!AG2161)</f>
        <v>1.9143917212930139</v>
      </c>
      <c r="K716" s="241"/>
      <c r="L716" s="241">
        <f>+IF(I716=0,"",'Ark1'!AH2161)</f>
        <v>2.8704270316377074</v>
      </c>
      <c r="M716" s="241"/>
      <c r="N716" s="33">
        <f>+IF(I716=0,"",'Ark1'!U2161)</f>
        <v>29.628297213622282</v>
      </c>
      <c r="O716" s="351"/>
      <c r="P716" s="391">
        <f>+'Ark1'!AJ2161</f>
        <v>0</v>
      </c>
      <c r="Q716" s="391"/>
      <c r="R716" s="272" t="str">
        <f>+IF(P716=0,"",'Ark1'!AK2161)</f>
        <v/>
      </c>
      <c r="S716" s="354"/>
      <c r="T716" s="272" t="str">
        <f>+IF(P716=0,"",'Ark1'!AL2161)</f>
        <v/>
      </c>
      <c r="U716" s="351"/>
      <c r="V716" s="242">
        <f>+IF(I716=0,"",'Ark1'!T2161)</f>
        <v>6.8619195046439643</v>
      </c>
      <c r="W716" s="243">
        <f>+IF(I716=0,"",'Ark1'!W2161)</f>
        <v>12.879256965944272</v>
      </c>
      <c r="X716" s="243">
        <f>+IF(I716=0,"",'Ark1'!X2161)</f>
        <v>99.256965944272451</v>
      </c>
      <c r="Y716" s="243">
        <f>+IF(I716=0,"",'Ark1'!Y2161)</f>
        <v>77.647058823529392</v>
      </c>
      <c r="Z716" s="243">
        <f>+IF(I716=0,"",'Ark1'!Z2161)</f>
        <v>15.479876160990713</v>
      </c>
      <c r="AA716" s="241">
        <f>+IF(I716=0,"",'Ark1'!AA2161)</f>
        <v>9.6956367837452504</v>
      </c>
      <c r="AB716" s="242">
        <f>+IF(I716=0,"",'Ark1'!AC2161)</f>
        <v>1.6551277016263062</v>
      </c>
      <c r="AC716" s="243">
        <f>+IF(I716=0,"",'Ark1'!AE2161)</f>
        <v>59.83318226267825</v>
      </c>
      <c r="AD716" s="241">
        <f t="shared" si="52"/>
        <v>2.693481564874753</v>
      </c>
      <c r="AE716" s="241">
        <f t="shared" si="53"/>
        <v>3.9680589680589682</v>
      </c>
      <c r="AF716" s="323"/>
    </row>
    <row r="717" spans="1:60">
      <c r="A717" s="323"/>
      <c r="B717" s="323">
        <f>+'Ark1'!C2162</f>
        <v>2023</v>
      </c>
      <c r="C717" s="240">
        <f>+'Ark1'!L2162</f>
        <v>11</v>
      </c>
      <c r="D717" s="240" t="str">
        <f>VLOOKUP(C717,Klasse!$C$10:$D$26,2)</f>
        <v>U</v>
      </c>
      <c r="E717" s="240">
        <f>+'Ark1'!H2162</f>
        <v>2</v>
      </c>
      <c r="F717" s="240">
        <f>+'Ark1'!J2162</f>
        <v>117</v>
      </c>
      <c r="G717" s="240" t="str">
        <f>VLOOKUP(F717,Slakteri!$C$9:$D$36,2)</f>
        <v>Jæren</v>
      </c>
      <c r="H717" s="240">
        <f>+IF(I717=0,"",'Ark1'!Q2162)</f>
        <v>318</v>
      </c>
      <c r="I717" s="376">
        <f>+'Ark1'!R2162</f>
        <v>1771</v>
      </c>
      <c r="J717" s="241">
        <f>+IF(I717=0,"",'Ark1'!AG2162)</f>
        <v>2.9419582045915145</v>
      </c>
      <c r="K717" s="241"/>
      <c r="L717" s="241">
        <f>+IF(I717=0,"",'Ark1'!AH2162)</f>
        <v>4.1947260449897428</v>
      </c>
      <c r="M717" s="241"/>
      <c r="N717" s="33">
        <f>+IF(I717=0,"",'Ark1'!U2162)</f>
        <v>28.983399209486137</v>
      </c>
      <c r="O717" s="351"/>
      <c r="P717" s="391">
        <f>+'Ark1'!AJ2162</f>
        <v>1771</v>
      </c>
      <c r="Q717" s="391"/>
      <c r="R717" s="272">
        <f>+IF(P717=0,"",'Ark1'!AK2162)</f>
        <v>101.73342744212306</v>
      </c>
      <c r="S717" s="354"/>
      <c r="T717" s="272">
        <f>+IF(P717=0,"",'Ark1'!AL2162)</f>
        <v>26.737995214110672</v>
      </c>
      <c r="U717" s="351"/>
      <c r="V717" s="242">
        <f>+IF(I717=0,"",'Ark1'!T2162)</f>
        <v>7.916431394692264</v>
      </c>
      <c r="W717" s="243">
        <f>+IF(I717=0,"",'Ark1'!W2162)</f>
        <v>31.394692264257479</v>
      </c>
      <c r="X717" s="243">
        <f>+IF(I717=0,"",'Ark1'!X2162)</f>
        <v>97.910784867306589</v>
      </c>
      <c r="Y717" s="243">
        <f>+IF(I717=0,"",'Ark1'!Y2162)</f>
        <v>73.743647656691152</v>
      </c>
      <c r="Z717" s="243">
        <f>+IF(I717=0,"",'Ark1'!Z2162)</f>
        <v>15.753811405985322</v>
      </c>
      <c r="AA717" s="241">
        <f>+IF(I717=0,"",'Ark1'!AA2162)</f>
        <v>9.4870226062522587</v>
      </c>
      <c r="AB717" s="242">
        <f>+IF(I717=0,"",'Ark1'!AC2162)</f>
        <v>1.9080547631925748</v>
      </c>
      <c r="AC717" s="243">
        <f>+IF(I717=0,"",'Ark1'!AE2162)</f>
        <v>58.931363812855849</v>
      </c>
      <c r="AD717" s="241">
        <f t="shared" si="52"/>
        <v>2.6348544735896486</v>
      </c>
      <c r="AE717" s="241">
        <f t="shared" si="53"/>
        <v>5.5691823899371071</v>
      </c>
      <c r="AF717" s="323"/>
    </row>
    <row r="718" spans="1:60">
      <c r="A718" s="323"/>
      <c r="B718" s="323">
        <f>+'Ark1'!C2163</f>
        <v>2023</v>
      </c>
      <c r="C718" s="240">
        <f>+'Ark1'!L2163</f>
        <v>11</v>
      </c>
      <c r="D718" s="240" t="str">
        <f>VLOOKUP(C718,Klasse!$C$10:$D$26,2)</f>
        <v>U</v>
      </c>
      <c r="E718" s="240">
        <f>+'Ark1'!H2163</f>
        <v>1</v>
      </c>
      <c r="F718" s="240">
        <f>+'Ark1'!J2163</f>
        <v>134</v>
      </c>
      <c r="G718" s="240" t="str">
        <f>VLOOKUP(F718,Slakteri!$C$9:$D$36,2)</f>
        <v>Førde</v>
      </c>
      <c r="H718" s="240">
        <f>+IF(I718=0,"",'Ark1'!Q2163)</f>
        <v>425</v>
      </c>
      <c r="I718" s="376">
        <f>+'Ark1'!R2163</f>
        <v>1008</v>
      </c>
      <c r="J718" s="241">
        <f>+IF(I718=0,"",'Ark1'!AG2163)</f>
        <v>0.94474905103331908</v>
      </c>
      <c r="K718" s="241"/>
      <c r="L718" s="241">
        <f>+IF(I718=0,"",'Ark1'!AH2163)</f>
        <v>1.4632695484382752</v>
      </c>
      <c r="M718" s="241"/>
      <c r="N718" s="33">
        <f>+IF(I718=0,"",'Ark1'!U2163)</f>
        <v>30.865773809523802</v>
      </c>
      <c r="O718" s="351"/>
      <c r="P718" s="391">
        <f>+'Ark1'!AJ2163</f>
        <v>0</v>
      </c>
      <c r="Q718" s="391"/>
      <c r="R718" s="272" t="str">
        <f>+IF(P718=0,"",'Ark1'!AK2163)</f>
        <v/>
      </c>
      <c r="S718" s="354"/>
      <c r="T718" s="272" t="str">
        <f>+IF(P718=0,"",'Ark1'!AL2163)</f>
        <v/>
      </c>
      <c r="U718" s="351"/>
      <c r="V718" s="242">
        <f>+IF(I718=0,"",'Ark1'!T2163)</f>
        <v>7.6160714285714306</v>
      </c>
      <c r="W718" s="243">
        <f>+IF(I718=0,"",'Ark1'!W2163)</f>
        <v>23.214285714285719</v>
      </c>
      <c r="X718" s="243">
        <f>+IF(I718=0,"",'Ark1'!X2163)</f>
        <v>99.900793650793617</v>
      </c>
      <c r="Y718" s="243">
        <f>+IF(I718=0,"",'Ark1'!Y2163)</f>
        <v>74.702380952380949</v>
      </c>
      <c r="Z718" s="243">
        <f>+IF(I718=0,"",'Ark1'!Z2163)</f>
        <v>20.833333333333329</v>
      </c>
      <c r="AA718" s="241">
        <f>+IF(I718=0,"",'Ark1'!AA2163)</f>
        <v>10.699075078535602</v>
      </c>
      <c r="AB718" s="242">
        <f>+IF(I718=0,"",'Ark1'!AC2163)</f>
        <v>2.0423151649520679</v>
      </c>
      <c r="AC718" s="243">
        <f>+IF(I718=0,"",'Ark1'!AE2163)</f>
        <v>68.137498646895807</v>
      </c>
      <c r="AD718" s="241">
        <f t="shared" si="52"/>
        <v>2.8059794372294364</v>
      </c>
      <c r="AE718" s="241">
        <f t="shared" si="53"/>
        <v>2.3717647058823528</v>
      </c>
      <c r="AF718" s="323"/>
    </row>
    <row r="719" spans="1:60">
      <c r="A719" s="323"/>
      <c r="B719" s="323">
        <f>+'Ark1'!C2164</f>
        <v>2023</v>
      </c>
      <c r="C719" s="240">
        <f>+'Ark1'!L2164</f>
        <v>11</v>
      </c>
      <c r="D719" s="240" t="str">
        <f>VLOOKUP(C719,Klasse!$C$10:$D$26,2)</f>
        <v>U</v>
      </c>
      <c r="E719" s="240">
        <f>+'Ark1'!H2164</f>
        <v>2</v>
      </c>
      <c r="F719" s="240">
        <f>+'Ark1'!J2164</f>
        <v>141</v>
      </c>
      <c r="G719" s="240" t="str">
        <f>VLOOKUP(F719,Slakteri!$C$9:$D$36,2)</f>
        <v>Ølen</v>
      </c>
      <c r="H719" s="240">
        <f>+IF(I719=0,"",'Ark1'!Q2164)</f>
        <v>236</v>
      </c>
      <c r="I719" s="376">
        <f>+'Ark1'!R2164</f>
        <v>688</v>
      </c>
      <c r="J719" s="241">
        <f>+IF(I719=0,"",'Ark1'!AG2164)</f>
        <v>0.62727363900766786</v>
      </c>
      <c r="K719" s="241"/>
      <c r="L719" s="241">
        <f>+IF(I719=0,"",'Ark1'!AH2164)</f>
        <v>0.99557227260252901</v>
      </c>
      <c r="M719" s="241"/>
      <c r="N719" s="33">
        <f>+IF(I719=0,"",'Ark1'!U2164)</f>
        <v>29.586337209302325</v>
      </c>
      <c r="O719" s="351"/>
      <c r="P719" s="391">
        <f>+'Ark1'!AJ2164</f>
        <v>0</v>
      </c>
      <c r="Q719" s="391"/>
      <c r="R719" s="272" t="str">
        <f>+IF(P719=0,"",'Ark1'!AK2164)</f>
        <v/>
      </c>
      <c r="S719" s="354"/>
      <c r="T719" s="272" t="str">
        <f>+IF(P719=0,"",'Ark1'!AL2164)</f>
        <v/>
      </c>
      <c r="U719" s="351"/>
      <c r="V719" s="242">
        <f>+IF(I719=0,"",'Ark1'!T2164)</f>
        <v>7.9534883720930196</v>
      </c>
      <c r="W719" s="243">
        <f>+IF(I719=0,"",'Ark1'!W2164)</f>
        <v>23.255813953488367</v>
      </c>
      <c r="X719" s="243">
        <f>+IF(I719=0,"",'Ark1'!X2164)</f>
        <v>99.854651162790645</v>
      </c>
      <c r="Y719" s="243">
        <f>+IF(I719=0,"",'Ark1'!Y2164)</f>
        <v>85.17441860465118</v>
      </c>
      <c r="Z719" s="243">
        <f>+IF(I719=0,"",'Ark1'!Z2164)</f>
        <v>12.936046511627911</v>
      </c>
      <c r="AA719" s="241">
        <f>+IF(I719=0,"",'Ark1'!AA2164)</f>
        <v>9.4139996234090155</v>
      </c>
      <c r="AB719" s="242">
        <f>+IF(I719=0,"",'Ark1'!AC2164)</f>
        <v>1.6311429631224421</v>
      </c>
      <c r="AC719" s="243">
        <f>+IF(I719=0,"",'Ark1'!AE2164)</f>
        <v>67.700023799641983</v>
      </c>
      <c r="AD719" s="241">
        <f t="shared" si="52"/>
        <v>2.6896670190274841</v>
      </c>
      <c r="AE719" s="241">
        <f t="shared" si="53"/>
        <v>2.9152542372881354</v>
      </c>
      <c r="AF719" s="323"/>
    </row>
    <row r="720" spans="1:60">
      <c r="A720" s="323"/>
      <c r="B720" s="323">
        <f>+'Ark1'!C2165</f>
        <v>2023</v>
      </c>
      <c r="C720" s="240">
        <f>+'Ark1'!L2165</f>
        <v>11</v>
      </c>
      <c r="D720" s="240" t="str">
        <f>VLOOKUP(C720,Klasse!$C$10:$D$26,2)</f>
        <v>U</v>
      </c>
      <c r="E720" s="240">
        <f>+'Ark1'!H2165</f>
        <v>2</v>
      </c>
      <c r="F720" s="240">
        <f>+'Ark1'!J2165</f>
        <v>143</v>
      </c>
      <c r="G720" s="240" t="str">
        <f>VLOOKUP(F720,Slakteri!$C$9:$D$36,2)</f>
        <v>Nordfjord</v>
      </c>
      <c r="H720" s="240">
        <f>+IF(I720=0,"",'Ark1'!Q2165)</f>
        <v>129</v>
      </c>
      <c r="I720" s="376">
        <f>+'Ark1'!R2165</f>
        <v>881</v>
      </c>
      <c r="J720" s="241">
        <f>+IF(I720=0,"",'Ark1'!AG2165)</f>
        <v>3.5799910601812353</v>
      </c>
      <c r="K720" s="241"/>
      <c r="L720" s="241">
        <f>+IF(I720=0,"",'Ark1'!AH2165)</f>
        <v>5.0564904857142912</v>
      </c>
      <c r="M720" s="241"/>
      <c r="N720" s="33">
        <f>+IF(I720=0,"",'Ark1'!U2165)</f>
        <v>29.552326901248588</v>
      </c>
      <c r="O720" s="351"/>
      <c r="P720" s="391">
        <f>+'Ark1'!AJ2165</f>
        <v>0</v>
      </c>
      <c r="Q720" s="391"/>
      <c r="R720" s="272" t="str">
        <f>+IF(P720=0,"",'Ark1'!AK2165)</f>
        <v/>
      </c>
      <c r="S720" s="354"/>
      <c r="T720" s="272" t="str">
        <f>+IF(P720=0,"",'Ark1'!AL2165)</f>
        <v/>
      </c>
      <c r="U720" s="351"/>
      <c r="V720" s="242">
        <f>+IF(I720=0,"",'Ark1'!T2165)</f>
        <v>7.2429057888762802</v>
      </c>
      <c r="W720" s="243">
        <f>+IF(I720=0,"",'Ark1'!W2165)</f>
        <v>15.777525539160052</v>
      </c>
      <c r="X720" s="243">
        <f>+IF(I720=0,"",'Ark1'!X2165)</f>
        <v>100</v>
      </c>
      <c r="Y720" s="243">
        <f>+IF(I720=0,"",'Ark1'!Y2165)</f>
        <v>81.611804767309891</v>
      </c>
      <c r="Z720" s="243">
        <f>+IF(I720=0,"",'Ark1'!Z2165)</f>
        <v>12.93984108967083</v>
      </c>
      <c r="AA720" s="241">
        <f>+IF(I720=0,"",'Ark1'!AA2165)</f>
        <v>8.0921661456202898</v>
      </c>
      <c r="AB720" s="242">
        <f>+IF(I720=0,"",'Ark1'!AC2165)</f>
        <v>1.4731875920089499</v>
      </c>
      <c r="AC720" s="243">
        <f>+IF(I720=0,"",'Ark1'!AE2165)</f>
        <v>50.204507977762702</v>
      </c>
      <c r="AD720" s="241">
        <f t="shared" si="52"/>
        <v>2.6865751728407807</v>
      </c>
      <c r="AE720" s="241">
        <f t="shared" si="53"/>
        <v>6.829457364341085</v>
      </c>
      <c r="AF720" s="323"/>
    </row>
    <row r="721" spans="1:32">
      <c r="A721" s="323"/>
      <c r="B721" s="323">
        <f>+'Ark1'!C2166</f>
        <v>2023</v>
      </c>
      <c r="C721" s="240">
        <f>+'Ark1'!L2166</f>
        <v>11</v>
      </c>
      <c r="D721" s="240" t="str">
        <f>VLOOKUP(C721,Klasse!$C$10:$D$26,2)</f>
        <v>U</v>
      </c>
      <c r="E721" s="240">
        <f>+'Ark1'!H2166</f>
        <v>2</v>
      </c>
      <c r="F721" s="240">
        <f>+'Ark1'!J2166</f>
        <v>147</v>
      </c>
      <c r="G721" s="240" t="str">
        <f>VLOOKUP(F721,Slakteri!$C$9:$D$36,2)</f>
        <v>Midt-Norge</v>
      </c>
      <c r="H721" s="240">
        <f>+IF(I721=0,"",'Ark1'!Q2166)</f>
        <v>35</v>
      </c>
      <c r="I721" s="376">
        <f>+'Ark1'!R2166</f>
        <v>194</v>
      </c>
      <c r="J721" s="241">
        <f>+IF(I721=0,"",'Ark1'!AG2166)</f>
        <v>1.1520874161173469</v>
      </c>
      <c r="K721" s="241"/>
      <c r="L721" s="241">
        <f>+IF(I721=0,"",'Ark1'!AH2166)</f>
        <v>1.7445486056001276</v>
      </c>
      <c r="M721" s="241"/>
      <c r="N721" s="33">
        <f>+IF(I721=0,"",'Ark1'!U2166)</f>
        <v>26.345876288659785</v>
      </c>
      <c r="O721" s="351"/>
      <c r="P721" s="391">
        <f>+'Ark1'!AJ2166</f>
        <v>0</v>
      </c>
      <c r="Q721" s="391"/>
      <c r="R721" s="272" t="str">
        <f>+IF(P721=0,"",'Ark1'!AK2166)</f>
        <v/>
      </c>
      <c r="S721" s="354"/>
      <c r="T721" s="272" t="str">
        <f>+IF(P721=0,"",'Ark1'!AL2166)</f>
        <v/>
      </c>
      <c r="U721" s="351"/>
      <c r="V721" s="242">
        <f>+IF(I721=0,"",'Ark1'!T2166)</f>
        <v>7.2474226804123747</v>
      </c>
      <c r="W721" s="243">
        <f>+IF(I721=0,"",'Ark1'!W2166)</f>
        <v>19.587628865979379</v>
      </c>
      <c r="X721" s="243">
        <f>+IF(I721=0,"",'Ark1'!X2166)</f>
        <v>100</v>
      </c>
      <c r="Y721" s="243">
        <f>+IF(I721=0,"",'Ark1'!Y2166)</f>
        <v>68.041237113402062</v>
      </c>
      <c r="Z721" s="243">
        <f>+IF(I721=0,"",'Ark1'!Z2166)</f>
        <v>6.1855670103092786</v>
      </c>
      <c r="AA721" s="241">
        <f>+IF(I721=0,"",'Ark1'!AA2166)</f>
        <v>6.5636541011812302</v>
      </c>
      <c r="AB721" s="242">
        <f>+IF(I721=0,"",'Ark1'!AC2166)</f>
        <v>1.7202908399217254</v>
      </c>
      <c r="AC721" s="243">
        <f>+IF(I721=0,"",'Ark1'!AE2166)</f>
        <v>63.217470623294695</v>
      </c>
      <c r="AD721" s="241">
        <f t="shared" si="52"/>
        <v>2.3950796626054349</v>
      </c>
      <c r="AE721" s="241">
        <f t="shared" si="53"/>
        <v>5.5428571428571427</v>
      </c>
      <c r="AF721" s="323"/>
    </row>
    <row r="722" spans="1:32">
      <c r="A722" s="323"/>
      <c r="B722" s="323">
        <f>+'Ark1'!C2167</f>
        <v>2023</v>
      </c>
      <c r="C722" s="240">
        <f>+'Ark1'!L2167</f>
        <v>11</v>
      </c>
      <c r="D722" s="240" t="str">
        <f>VLOOKUP(C722,Klasse!$C$10:$D$26,2)</f>
        <v>U</v>
      </c>
      <c r="E722" s="240">
        <f>+'Ark1'!H2167</f>
        <v>1</v>
      </c>
      <c r="F722" s="240">
        <f>+'Ark1'!J2167</f>
        <v>155</v>
      </c>
      <c r="G722" s="240" t="str">
        <f>VLOOKUP(F722,Slakteri!$C$9:$D$36,2)</f>
        <v>Målselv</v>
      </c>
      <c r="H722" s="240">
        <f>+IF(I722=0,"",'Ark1'!Q2167)</f>
        <v>236</v>
      </c>
      <c r="I722" s="376">
        <f>+'Ark1'!R2167</f>
        <v>3085</v>
      </c>
      <c r="J722" s="241">
        <f>+IF(I722=0,"",'Ark1'!AG2167)</f>
        <v>5.5832051398063518</v>
      </c>
      <c r="K722" s="241"/>
      <c r="L722" s="241">
        <f>+IF(I722=0,"",'Ark1'!AH2167)</f>
        <v>6.858373560646811</v>
      </c>
      <c r="M722" s="241"/>
      <c r="N722" s="33">
        <f>+IF(I722=0,"",'Ark1'!U2167)</f>
        <v>26.419805510534804</v>
      </c>
      <c r="O722" s="351"/>
      <c r="P722" s="391">
        <f>+'Ark1'!AJ2167</f>
        <v>0</v>
      </c>
      <c r="Q722" s="391"/>
      <c r="R722" s="272" t="str">
        <f>+IF(P722=0,"",'Ark1'!AK2167)</f>
        <v/>
      </c>
      <c r="S722" s="354"/>
      <c r="T722" s="272" t="str">
        <f>+IF(P722=0,"",'Ark1'!AL2167)</f>
        <v/>
      </c>
      <c r="U722" s="351"/>
      <c r="V722" s="242">
        <f>+IF(I722=0,"",'Ark1'!T2167)</f>
        <v>6.4991896272285263</v>
      </c>
      <c r="W722" s="243">
        <f>+IF(I722=0,"",'Ark1'!W2167)</f>
        <v>9.0437601296596455</v>
      </c>
      <c r="X722" s="243">
        <f>+IF(I722=0,"",'Ark1'!X2167)</f>
        <v>100</v>
      </c>
      <c r="Y722" s="243">
        <f>+IF(I722=0,"",'Ark1'!Y2167)</f>
        <v>60.875202593192853</v>
      </c>
      <c r="Z722" s="243">
        <f>+IF(I722=0,"",'Ark1'!Z2167)</f>
        <v>9.0113452188006473</v>
      </c>
      <c r="AA722" s="241">
        <f>+IF(I722=0,"",'Ark1'!AA2167)</f>
        <v>7.5875223828541021</v>
      </c>
      <c r="AB722" s="242">
        <f>+IF(I722=0,"",'Ark1'!AC2167)</f>
        <v>1.6206975681716465</v>
      </c>
      <c r="AC722" s="243">
        <f>+IF(I722=0,"",'Ark1'!AE2167)</f>
        <v>60.177154367852353</v>
      </c>
      <c r="AD722" s="241">
        <f t="shared" si="52"/>
        <v>2.4018005009577093</v>
      </c>
      <c r="AE722" s="241">
        <f t="shared" si="53"/>
        <v>13.072033898305085</v>
      </c>
      <c r="AF722" s="323"/>
    </row>
    <row r="723" spans="1:32">
      <c r="A723" s="323"/>
      <c r="B723" s="323">
        <f>+'Ark1'!C2168</f>
        <v>2023</v>
      </c>
      <c r="C723" s="240">
        <f>+'Ark1'!L2168</f>
        <v>11</v>
      </c>
      <c r="D723" s="240" t="str">
        <f>VLOOKUP(C723,Klasse!$C$10:$D$26,2)</f>
        <v>U</v>
      </c>
      <c r="E723" s="240">
        <f>+'Ark1'!H2168</f>
        <v>2</v>
      </c>
      <c r="F723" s="240">
        <f>+'Ark1'!J2168</f>
        <v>160</v>
      </c>
      <c r="G723" s="240" t="str">
        <f>VLOOKUP(F723,Slakteri!$C$9:$D$36,2)</f>
        <v>Oslo</v>
      </c>
      <c r="H723" s="240">
        <f>+IF(I723=0,"",'Ark1'!Q2168)</f>
        <v>103</v>
      </c>
      <c r="I723" s="376">
        <f>+'Ark1'!R2168</f>
        <v>422</v>
      </c>
      <c r="J723" s="241">
        <f>+IF(I723=0,"",'Ark1'!AG2168)</f>
        <v>1.0995023579375212</v>
      </c>
      <c r="K723" s="241"/>
      <c r="L723" s="241">
        <f>+IF(I723=0,"",'Ark1'!AH2168)</f>
        <v>1.4679902961448599</v>
      </c>
      <c r="M723" s="241"/>
      <c r="N723" s="33">
        <f>+IF(I723=0,"",'Ark1'!U2168)</f>
        <v>27.550000000000004</v>
      </c>
      <c r="O723" s="351"/>
      <c r="P723" s="391">
        <f>+'Ark1'!AJ2168</f>
        <v>414</v>
      </c>
      <c r="Q723" s="391"/>
      <c r="R723" s="272">
        <f>+IF(P723=0,"",'Ark1'!AK2168)</f>
        <v>99.880676328502531</v>
      </c>
      <c r="S723" s="354"/>
      <c r="T723" s="272">
        <f>+IF(P723=0,"",'Ark1'!AL2168)</f>
        <v>26.677453901427725</v>
      </c>
      <c r="U723" s="351"/>
      <c r="V723" s="242">
        <f>+IF(I723=0,"",'Ark1'!T2168)</f>
        <v>7.5331753554502381</v>
      </c>
      <c r="W723" s="243">
        <f>+IF(I723=0,"",'Ark1'!W2168)</f>
        <v>20.616113744075829</v>
      </c>
      <c r="X723" s="243">
        <f>+IF(I723=0,"",'Ark1'!X2168)</f>
        <v>99.526066350710906</v>
      </c>
      <c r="Y723" s="243">
        <f>+IF(I723=0,"",'Ark1'!Y2168)</f>
        <v>60.900473933649295</v>
      </c>
      <c r="Z723" s="243">
        <f>+IF(I723=0,"",'Ark1'!Z2168)</f>
        <v>12.322274881516584</v>
      </c>
      <c r="AA723" s="241">
        <f>+IF(I723=0,"",'Ark1'!AA2168)</f>
        <v>9.659103581105283</v>
      </c>
      <c r="AB723" s="242">
        <f>+IF(I723=0,"",'Ark1'!AC2168)</f>
        <v>1.7477375659927381</v>
      </c>
      <c r="AC723" s="243">
        <f>+IF(I723=0,"",'Ark1'!AE2168)</f>
        <v>56.746704798111921</v>
      </c>
      <c r="AD723" s="241">
        <f t="shared" si="52"/>
        <v>2.5045454545454549</v>
      </c>
      <c r="AE723" s="241">
        <f t="shared" si="53"/>
        <v>4.0970873786407767</v>
      </c>
      <c r="AF723" s="323"/>
    </row>
    <row r="724" spans="1:32">
      <c r="A724" s="323"/>
      <c r="B724" s="323">
        <f>+'Ark1'!C2169</f>
        <v>2023</v>
      </c>
      <c r="C724" s="240">
        <f>+'Ark1'!L2169</f>
        <v>11</v>
      </c>
      <c r="D724" s="240" t="str">
        <f>VLOOKUP(C724,Klasse!$C$10:$D$26,2)</f>
        <v>U</v>
      </c>
      <c r="E724" s="240">
        <f>+'Ark1'!H2169</f>
        <v>1</v>
      </c>
      <c r="F724" s="240">
        <f>+'Ark1'!J2169</f>
        <v>171</v>
      </c>
      <c r="G724" s="240" t="str">
        <f>VLOOKUP(F724,Slakteri!$C$9:$D$36,2)</f>
        <v>Prima</v>
      </c>
      <c r="H724" s="240">
        <f>+IF(I724=0,"",'Ark1'!Q2169)</f>
        <v>77</v>
      </c>
      <c r="I724" s="376">
        <f>+'Ark1'!R2169</f>
        <v>468</v>
      </c>
      <c r="J724" s="241">
        <f>+IF(I724=0,"",'Ark1'!AG2169)</f>
        <v>1.9557858665217935</v>
      </c>
      <c r="K724" s="241"/>
      <c r="L724" s="241">
        <f>+IF(I724=0,"",'Ark1'!AH2169)</f>
        <v>2.5035457209167209</v>
      </c>
      <c r="M724" s="241"/>
      <c r="N724" s="33">
        <f>+IF(I724=0,"",'Ark1'!U2169)</f>
        <v>27.975213675213674</v>
      </c>
      <c r="O724" s="351"/>
      <c r="P724" s="391">
        <f>+'Ark1'!AJ2169</f>
        <v>0</v>
      </c>
      <c r="Q724" s="391"/>
      <c r="R724" s="272" t="str">
        <f>+IF(P724=0,"",'Ark1'!AK2169)</f>
        <v/>
      </c>
      <c r="S724" s="354"/>
      <c r="T724" s="272" t="str">
        <f>+IF(P724=0,"",'Ark1'!AL2169)</f>
        <v/>
      </c>
      <c r="U724" s="351"/>
      <c r="V724" s="242">
        <f>+IF(I724=0,"",'Ark1'!T2169)</f>
        <v>7.465811965811965</v>
      </c>
      <c r="W724" s="243">
        <f>+IF(I724=0,"",'Ark1'!W2169)</f>
        <v>23.07692307692308</v>
      </c>
      <c r="X724" s="243">
        <f>+IF(I724=0,"",'Ark1'!X2169)</f>
        <v>100</v>
      </c>
      <c r="Y724" s="243">
        <f>+IF(I724=0,"",'Ark1'!Y2169)</f>
        <v>71.367521367521391</v>
      </c>
      <c r="Z724" s="243">
        <f>+IF(I724=0,"",'Ark1'!Z2169)</f>
        <v>11.111111111111112</v>
      </c>
      <c r="AA724" s="241">
        <f>+IF(I724=0,"",'Ark1'!AA2169)</f>
        <v>8.8288223216248998</v>
      </c>
      <c r="AB724" s="242">
        <f>+IF(I724=0,"",'Ark1'!AC2169)</f>
        <v>1.8561822041220919</v>
      </c>
      <c r="AC724" s="243">
        <f>+IF(I724=0,"",'Ark1'!AE2169)</f>
        <v>61.538297125671853</v>
      </c>
      <c r="AD724" s="241">
        <f t="shared" si="52"/>
        <v>2.543201243201243</v>
      </c>
      <c r="AE724" s="241">
        <f t="shared" si="53"/>
        <v>6.0779220779220777</v>
      </c>
      <c r="AF724" s="323"/>
    </row>
    <row r="725" spans="1:32">
      <c r="A725" s="323"/>
      <c r="B725" s="323">
        <f>+'Ark1'!C2170</f>
        <v>2023</v>
      </c>
      <c r="C725" s="240">
        <f>+'Ark1'!L2170</f>
        <v>11</v>
      </c>
      <c r="D725" s="240" t="str">
        <f>VLOOKUP(C725,Klasse!$C$10:$D$26,2)</f>
        <v>U</v>
      </c>
      <c r="E725" s="240">
        <f>+'Ark1'!H2170</f>
        <v>2</v>
      </c>
      <c r="F725" s="240">
        <f>+'Ark1'!J2170</f>
        <v>175</v>
      </c>
      <c r="G725" s="240" t="str">
        <f>VLOOKUP(F725,Slakteri!$C$9:$D$36,2)</f>
        <v>Ole Ringdal</v>
      </c>
      <c r="H725" s="240">
        <f>+IF(I725=0,"",'Ark1'!Q2170)</f>
        <v>55</v>
      </c>
      <c r="I725" s="376">
        <f>+'Ark1'!R2170</f>
        <v>116</v>
      </c>
      <c r="J725" s="241">
        <f>+IF(I725=0,"",'Ark1'!AG2170)</f>
        <v>0.7516361044515002</v>
      </c>
      <c r="K725" s="241"/>
      <c r="L725" s="241">
        <f>+IF(I725=0,"",'Ark1'!AH2170)</f>
        <v>1.515459066957745</v>
      </c>
      <c r="M725" s="241"/>
      <c r="N725" s="33">
        <f>+IF(I725=0,"",'Ark1'!U2170)</f>
        <v>36.235344827586239</v>
      </c>
      <c r="O725" s="351"/>
      <c r="P725" s="391">
        <f>+'Ark1'!AJ2170</f>
        <v>0</v>
      </c>
      <c r="Q725" s="391"/>
      <c r="R725" s="272" t="str">
        <f>+IF(P725=0,"",'Ark1'!AK2170)</f>
        <v/>
      </c>
      <c r="S725" s="354"/>
      <c r="T725" s="272" t="str">
        <f>+IF(P725=0,"",'Ark1'!AL2170)</f>
        <v/>
      </c>
      <c r="U725" s="351"/>
      <c r="V725" s="242">
        <f>+IF(I725=0,"",'Ark1'!T2170)</f>
        <v>9.3620689655172455</v>
      </c>
      <c r="W725" s="243">
        <f>+IF(I725=0,"",'Ark1'!W2170)</f>
        <v>61.206896551724142</v>
      </c>
      <c r="X725" s="243">
        <f>+IF(I725=0,"",'Ark1'!X2170)</f>
        <v>100</v>
      </c>
      <c r="Y725" s="243">
        <f>+IF(I725=0,"",'Ark1'!Y2170)</f>
        <v>98.275862068965509</v>
      </c>
      <c r="Z725" s="243">
        <f>+IF(I725=0,"",'Ark1'!Z2170)</f>
        <v>36.206896551724149</v>
      </c>
      <c r="AA725" s="241">
        <f>+IF(I725=0,"",'Ark1'!AA2170)</f>
        <v>9.6763776913636566</v>
      </c>
      <c r="AB725" s="242">
        <f>+IF(I725=0,"",'Ark1'!AC2170)</f>
        <v>2.3503358223884461</v>
      </c>
      <c r="AC725" s="243">
        <f>+IF(I725=0,"",'Ark1'!AE2170)</f>
        <v>71.262444077260483</v>
      </c>
      <c r="AD725" s="241">
        <f t="shared" si="52"/>
        <v>3.2941222570532944</v>
      </c>
      <c r="AE725" s="241">
        <f t="shared" si="53"/>
        <v>2.1090909090909089</v>
      </c>
      <c r="AF725" s="323"/>
    </row>
    <row r="726" spans="1:32">
      <c r="A726" s="323"/>
      <c r="B726" s="323">
        <f>+'Ark1'!C2171</f>
        <v>2023</v>
      </c>
      <c r="C726" s="240">
        <f>+'Ark1'!L2171</f>
        <v>11</v>
      </c>
      <c r="D726" s="240" t="str">
        <f>VLOOKUP(C726,Klasse!$C$10:$D$26,2)</f>
        <v>U</v>
      </c>
      <c r="E726" s="240">
        <f>+'Ark1'!H2171</f>
        <v>2</v>
      </c>
      <c r="F726" s="240">
        <f>+'Ark1'!J2171</f>
        <v>177</v>
      </c>
      <c r="G726" s="240" t="str">
        <f>VLOOKUP(F726,Slakteri!$C$9:$D$36,2)</f>
        <v>Slakthuset</v>
      </c>
      <c r="H726" s="240">
        <f>+IF(I726=0,"",'Ark1'!Q2171)</f>
        <v>82</v>
      </c>
      <c r="I726" s="376">
        <f>+'Ark1'!R2171</f>
        <v>617</v>
      </c>
      <c r="J726" s="241">
        <f>+IF(I726=0,"",'Ark1'!AG2171)</f>
        <v>1.5948509835345213</v>
      </c>
      <c r="K726" s="241"/>
      <c r="L726" s="241">
        <f>+IF(I726=0,"",'Ark1'!AH2171)</f>
        <v>2.2747122677424358</v>
      </c>
      <c r="M726" s="241"/>
      <c r="N726" s="33">
        <f>+IF(I726=0,"",'Ark1'!U2171)</f>
        <v>28.0452188006483</v>
      </c>
      <c r="O726" s="351"/>
      <c r="P726" s="391">
        <f>+'Ark1'!AJ2171</f>
        <v>617</v>
      </c>
      <c r="Q726" s="391"/>
      <c r="R726" s="272">
        <f>+IF(P726=0,"",'Ark1'!AK2171)</f>
        <v>101.09870340356569</v>
      </c>
      <c r="S726" s="354"/>
      <c r="T726" s="272">
        <f>+IF(P726=0,"",'Ark1'!AL2171)</f>
        <v>26.792474011731343</v>
      </c>
      <c r="U726" s="351"/>
      <c r="V726" s="242">
        <f>+IF(I726=0,"",'Ark1'!T2171)</f>
        <v>6.99189627228525</v>
      </c>
      <c r="W726" s="243">
        <f>+IF(I726=0,"",'Ark1'!W2171)</f>
        <v>11.507293354943277</v>
      </c>
      <c r="X726" s="243">
        <f>+IF(I726=0,"",'Ark1'!X2171)</f>
        <v>100</v>
      </c>
      <c r="Y726" s="243">
        <f>+IF(I726=0,"",'Ark1'!Y2171)</f>
        <v>86.223662884927052</v>
      </c>
      <c r="Z726" s="243">
        <f>+IF(I726=0,"",'Ark1'!Z2171)</f>
        <v>5.9967585089141009</v>
      </c>
      <c r="AA726" s="241">
        <f>+IF(I726=0,"",'Ark1'!AA2171)</f>
        <v>6.1680186810429802</v>
      </c>
      <c r="AB726" s="242">
        <f>+IF(I726=0,"",'Ark1'!AC2171)</f>
        <v>1.4982212475407444</v>
      </c>
      <c r="AC726" s="243">
        <f>+IF(I726=0,"",'Ark1'!AE2171)</f>
        <v>55.52042997480109</v>
      </c>
      <c r="AD726" s="241">
        <f t="shared" si="52"/>
        <v>2.5495653455134817</v>
      </c>
      <c r="AE726" s="241">
        <f t="shared" si="53"/>
        <v>7.524390243902439</v>
      </c>
      <c r="AF726" s="323"/>
    </row>
    <row r="727" spans="1:32">
      <c r="A727" s="323"/>
      <c r="B727" s="323">
        <f>+'Ark1'!C2172</f>
        <v>2023</v>
      </c>
      <c r="C727" s="240">
        <f>+'Ark1'!L2172</f>
        <v>11</v>
      </c>
      <c r="D727" s="240" t="str">
        <f>VLOOKUP(C727,Klasse!$C$10:$D$26,2)</f>
        <v>U</v>
      </c>
      <c r="E727" s="240">
        <f>+'Ark1'!H2172</f>
        <v>2</v>
      </c>
      <c r="F727" s="240">
        <f>+'Ark1'!J2172</f>
        <v>178</v>
      </c>
      <c r="G727" s="240" t="str">
        <f>VLOOKUP(F727,Slakteri!$C$9:$D$36,2)</f>
        <v>Røros</v>
      </c>
      <c r="H727" s="240">
        <f>+IF(I727=0,"",'Ark1'!Q2172)</f>
        <v>47</v>
      </c>
      <c r="I727" s="376">
        <f>+'Ark1'!R2172</f>
        <v>228</v>
      </c>
      <c r="J727" s="241">
        <f>+IF(I727=0,"",'Ark1'!AG2172)</f>
        <v>1.6013485040033721</v>
      </c>
      <c r="K727" s="241"/>
      <c r="L727" s="241">
        <f>+IF(I727=0,"",'Ark1'!AH2172)</f>
        <v>2.408278943423968</v>
      </c>
      <c r="M727" s="241"/>
      <c r="N727" s="33">
        <f>+IF(I727=0,"",'Ark1'!U2172)</f>
        <v>29.428070175438599</v>
      </c>
      <c r="O727" s="351"/>
      <c r="P727" s="391">
        <f>+'Ark1'!AJ2172</f>
        <v>0</v>
      </c>
      <c r="Q727" s="391"/>
      <c r="R727" s="272" t="str">
        <f>+IF(P727=0,"",'Ark1'!AK2172)</f>
        <v/>
      </c>
      <c r="S727" s="354"/>
      <c r="T727" s="272" t="str">
        <f>+IF(P727=0,"",'Ark1'!AL2172)</f>
        <v/>
      </c>
      <c r="U727" s="351"/>
      <c r="V727" s="242">
        <f>+IF(I727=0,"",'Ark1'!T2172)</f>
        <v>7.1535087719298254</v>
      </c>
      <c r="W727" s="243">
        <f>+IF(I727=0,"",'Ark1'!W2172)</f>
        <v>19.736842105263161</v>
      </c>
      <c r="X727" s="243">
        <f>+IF(I727=0,"",'Ark1'!X2172)</f>
        <v>100</v>
      </c>
      <c r="Y727" s="243">
        <f>+IF(I727=0,"",'Ark1'!Y2172)</f>
        <v>69.298245614035054</v>
      </c>
      <c r="Z727" s="243">
        <f>+IF(I727=0,"",'Ark1'!Z2172)</f>
        <v>18.421052631578945</v>
      </c>
      <c r="AA727" s="241">
        <f>+IF(I727=0,"",'Ark1'!AA2172)</f>
        <v>9.8782013134000319</v>
      </c>
      <c r="AB727" s="242">
        <f>+IF(I727=0,"",'Ark1'!AC2172)</f>
        <v>2.297621952342892</v>
      </c>
      <c r="AC727" s="243">
        <f>+IF(I727=0,"",'Ark1'!AE2172)</f>
        <v>75.963093476504653</v>
      </c>
      <c r="AD727" s="241">
        <f t="shared" si="52"/>
        <v>2.6752791068580546</v>
      </c>
      <c r="AE727" s="241">
        <f t="shared" si="53"/>
        <v>4.8510638297872344</v>
      </c>
      <c r="AF727" s="323"/>
    </row>
    <row r="728" spans="1:32">
      <c r="A728" s="323"/>
      <c r="B728" s="323">
        <f>+'Ark1'!C2173</f>
        <v>2023</v>
      </c>
      <c r="C728" s="240">
        <f>+'Ark1'!L2173</f>
        <v>11</v>
      </c>
      <c r="D728" s="240" t="str">
        <f>VLOOKUP(C728,Klasse!$C$10:$D$26,2)</f>
        <v>U</v>
      </c>
      <c r="E728" s="240">
        <f>+'Ark1'!H2173</f>
        <v>2</v>
      </c>
      <c r="F728" s="240">
        <f>+'Ark1'!J2173</f>
        <v>181</v>
      </c>
      <c r="G728" s="240" t="str">
        <f>VLOOKUP(F728,Slakteri!$C$9:$D$36,2)</f>
        <v>Horns</v>
      </c>
      <c r="H728" s="240">
        <f>+IF(I728=0,"",'Ark1'!Q2173)</f>
        <v>112</v>
      </c>
      <c r="I728" s="376">
        <f>+'Ark1'!R2173</f>
        <v>686</v>
      </c>
      <c r="J728" s="241">
        <f>+IF(I728=0,"",'Ark1'!AG2173)</f>
        <v>2.2813435317592283</v>
      </c>
      <c r="K728" s="241"/>
      <c r="L728" s="241">
        <f>+IF(I728=0,"",'Ark1'!AH2173)</f>
        <v>3.3583799084600514</v>
      </c>
      <c r="M728" s="241"/>
      <c r="N728" s="33">
        <f>+IF(I728=0,"",'Ark1'!U2173)</f>
        <v>29.053790087463529</v>
      </c>
      <c r="O728" s="351"/>
      <c r="P728" s="391">
        <f>+'Ark1'!AJ2173</f>
        <v>0</v>
      </c>
      <c r="Q728" s="391"/>
      <c r="R728" s="272" t="str">
        <f>+IF(P728=0,"",'Ark1'!AK2173)</f>
        <v/>
      </c>
      <c r="S728" s="354"/>
      <c r="T728" s="272" t="str">
        <f>+IF(P728=0,"",'Ark1'!AL2173)</f>
        <v/>
      </c>
      <c r="U728" s="351"/>
      <c r="V728" s="242">
        <f>+IF(I728=0,"",'Ark1'!T2173)</f>
        <v>7.2084548104956285</v>
      </c>
      <c r="W728" s="243">
        <f>+IF(I728=0,"",'Ark1'!W2173)</f>
        <v>6.9970845481049553</v>
      </c>
      <c r="X728" s="243">
        <f>+IF(I728=0,"",'Ark1'!X2173)</f>
        <v>100</v>
      </c>
      <c r="Y728" s="243">
        <f>+IF(I728=0,"",'Ark1'!Y2173)</f>
        <v>96.938775510204081</v>
      </c>
      <c r="Z728" s="243">
        <f>+IF(I728=0,"",'Ark1'!Z2173)</f>
        <v>4.9562682215743443</v>
      </c>
      <c r="AA728" s="241">
        <f>+IF(I728=0,"",'Ark1'!AA2173)</f>
        <v>6.1956376482549951</v>
      </c>
      <c r="AB728" s="242">
        <f>+IF(I728=0,"",'Ark1'!AC2173)</f>
        <v>1.2044565945650136</v>
      </c>
      <c r="AC728" s="243">
        <f>+IF(I728=0,"",'Ark1'!AE2173)</f>
        <v>30.354565999620601</v>
      </c>
      <c r="AD728" s="241">
        <f t="shared" si="52"/>
        <v>2.6412536443148662</v>
      </c>
      <c r="AE728" s="241">
        <f t="shared" si="53"/>
        <v>6.125</v>
      </c>
      <c r="AF728" s="323"/>
    </row>
    <row r="729" spans="1:32">
      <c r="A729" s="323"/>
      <c r="B729" s="323">
        <f>+'Ark1'!C2174</f>
        <v>2023</v>
      </c>
      <c r="C729" s="240">
        <f>+'Ark1'!L2174</f>
        <v>11</v>
      </c>
      <c r="D729" s="240" t="str">
        <f>VLOOKUP(C729,Klasse!$C$10:$D$26,2)</f>
        <v>U</v>
      </c>
      <c r="E729" s="240">
        <f>+'Ark1'!H2174</f>
        <v>1</v>
      </c>
      <c r="F729" s="240">
        <f>+'Ark1'!J2174</f>
        <v>262</v>
      </c>
      <c r="G729" s="240" t="str">
        <f>VLOOKUP(F729,Slakteri!$C$9:$D$36,2)</f>
        <v>Strilalam</v>
      </c>
      <c r="H729" s="240" t="str">
        <f>+IF(I729=0,"",'Ark1'!Q2174)</f>
        <v/>
      </c>
      <c r="I729" s="376">
        <f>+'Ark1'!R2174</f>
        <v>0</v>
      </c>
      <c r="J729" s="241" t="str">
        <f>+IF(I729=0,"",'Ark1'!AG2174)</f>
        <v/>
      </c>
      <c r="K729" s="241"/>
      <c r="L729" s="241" t="str">
        <f>+IF(I729=0,"",'Ark1'!AH2174)</f>
        <v/>
      </c>
      <c r="M729" s="241"/>
      <c r="N729" s="33" t="str">
        <f>+IF(I729=0,"",'Ark1'!U2174)</f>
        <v/>
      </c>
      <c r="O729" s="351"/>
      <c r="P729" s="391">
        <f>+'Ark1'!AJ2174</f>
        <v>0</v>
      </c>
      <c r="Q729" s="391"/>
      <c r="R729" s="272" t="str">
        <f>+IF(P729=0,"",'Ark1'!AK2174)</f>
        <v/>
      </c>
      <c r="S729" s="354"/>
      <c r="T729" s="272" t="str">
        <f>+IF(P729=0,"",'Ark1'!AL2174)</f>
        <v/>
      </c>
      <c r="U729" s="351"/>
      <c r="V729" s="242" t="str">
        <f>+IF(I729=0,"",'Ark1'!T2174)</f>
        <v/>
      </c>
      <c r="W729" s="243" t="str">
        <f>+IF(I729=0,"",'Ark1'!W2174)</f>
        <v/>
      </c>
      <c r="X729" s="243" t="str">
        <f>+IF(I729=0,"",'Ark1'!X2174)</f>
        <v/>
      </c>
      <c r="Y729" s="243" t="str">
        <f>+IF(I729=0,"",'Ark1'!Y2174)</f>
        <v/>
      </c>
      <c r="Z729" s="243" t="str">
        <f>+IF(I729=0,"",'Ark1'!Z2174)</f>
        <v/>
      </c>
      <c r="AA729" s="241" t="str">
        <f>+IF(I729=0,"",'Ark1'!AA2174)</f>
        <v/>
      </c>
      <c r="AB729" s="242" t="str">
        <f>+IF(I729=0,"",'Ark1'!AC2174)</f>
        <v/>
      </c>
      <c r="AC729" s="243" t="str">
        <f>+IF(I729=0,"",'Ark1'!AE2174)</f>
        <v/>
      </c>
      <c r="AD729" s="241" t="str">
        <f t="shared" si="52"/>
        <v/>
      </c>
      <c r="AE729" s="241" t="str">
        <f t="shared" si="53"/>
        <v/>
      </c>
      <c r="AF729" s="323"/>
    </row>
    <row r="730" spans="1:32">
      <c r="A730" s="323"/>
      <c r="B730" s="323">
        <f>+'Ark1'!C2175</f>
        <v>2023</v>
      </c>
      <c r="C730" s="240">
        <f>+'Ark1'!L2175</f>
        <v>11</v>
      </c>
      <c r="D730" s="240" t="str">
        <f>VLOOKUP(C730,Klasse!$C$10:$D$26,2)</f>
        <v>U</v>
      </c>
      <c r="E730" s="240">
        <f>+'Ark1'!H2175</f>
        <v>2</v>
      </c>
      <c r="F730" s="240">
        <f>+'Ark1'!J2175</f>
        <v>267</v>
      </c>
      <c r="G730" s="240" t="str">
        <f>VLOOKUP(F730,Slakteri!$C$9:$D$36,2)</f>
        <v>Dalpro</v>
      </c>
      <c r="H730" s="240" t="str">
        <f>+IF(I730=0,"",'Ark1'!Q2175)</f>
        <v/>
      </c>
      <c r="I730" s="376">
        <f>+'Ark1'!R2175</f>
        <v>0</v>
      </c>
      <c r="J730" s="241" t="str">
        <f>+IF(I730=0,"",'Ark1'!AG2175)</f>
        <v/>
      </c>
      <c r="K730" s="241"/>
      <c r="L730" s="241" t="str">
        <f>+IF(I730=0,"",'Ark1'!AH2175)</f>
        <v/>
      </c>
      <c r="M730" s="241"/>
      <c r="N730" s="33" t="str">
        <f>+IF(I730=0,"",'Ark1'!U2175)</f>
        <v/>
      </c>
      <c r="O730" s="351"/>
      <c r="P730" s="391">
        <f>+'Ark1'!AJ2175</f>
        <v>0</v>
      </c>
      <c r="Q730" s="391"/>
      <c r="R730" s="272" t="str">
        <f>+IF(P730=0,"",'Ark1'!AK2175)</f>
        <v/>
      </c>
      <c r="S730" s="354"/>
      <c r="T730" s="272" t="str">
        <f>+IF(P730=0,"",'Ark1'!AL2175)</f>
        <v/>
      </c>
      <c r="U730" s="351"/>
      <c r="V730" s="242" t="str">
        <f>+IF(I730=0,"",'Ark1'!T2175)</f>
        <v/>
      </c>
      <c r="W730" s="243" t="str">
        <f>+IF(I730=0,"",'Ark1'!W2175)</f>
        <v/>
      </c>
      <c r="X730" s="243" t="str">
        <f>+IF(I730=0,"",'Ark1'!X2175)</f>
        <v/>
      </c>
      <c r="Y730" s="243" t="str">
        <f>+IF(I730=0,"",'Ark1'!Y2175)</f>
        <v/>
      </c>
      <c r="Z730" s="243" t="str">
        <f>+IF(I730=0,"",'Ark1'!Z2175)</f>
        <v/>
      </c>
      <c r="AA730" s="241" t="str">
        <f>+IF(I730=0,"",'Ark1'!AA2175)</f>
        <v/>
      </c>
      <c r="AB730" s="242" t="str">
        <f>+IF(I730=0,"",'Ark1'!AC2175)</f>
        <v/>
      </c>
      <c r="AC730" s="243" t="str">
        <f>+IF(I730=0,"",'Ark1'!AE2175)</f>
        <v/>
      </c>
      <c r="AD730" s="241" t="str">
        <f t="shared" si="52"/>
        <v/>
      </c>
      <c r="AE730" s="241" t="str">
        <f t="shared" si="53"/>
        <v/>
      </c>
      <c r="AF730" s="323"/>
    </row>
    <row r="731" spans="1:32">
      <c r="A731" s="323"/>
      <c r="B731" s="323">
        <f>+'Ark1'!C2176</f>
        <v>2023</v>
      </c>
      <c r="C731" s="240">
        <f>+'Ark1'!L2176</f>
        <v>11</v>
      </c>
      <c r="D731" s="240" t="str">
        <f>VLOOKUP(C731,Klasse!$C$10:$D$26,2)</f>
        <v>U</v>
      </c>
      <c r="E731" s="240">
        <f>+'Ark1'!H2176</f>
        <v>1</v>
      </c>
      <c r="F731" s="240">
        <f>+'Ark1'!J2176</f>
        <v>309</v>
      </c>
      <c r="G731" s="240" t="str">
        <f>VLOOKUP(F731,Slakteri!$C$9:$D$36,2)</f>
        <v>Malvik</v>
      </c>
      <c r="H731" s="240">
        <f>+IF(I731=0,"",'Ark1'!Q2176)</f>
        <v>380</v>
      </c>
      <c r="I731" s="376">
        <f>+'Ark1'!R2176</f>
        <v>1782</v>
      </c>
      <c r="J731" s="241">
        <f>+IF(I731=0,"",'Ark1'!AG2176)</f>
        <v>1.9382627422828431</v>
      </c>
      <c r="K731" s="241"/>
      <c r="L731" s="241">
        <f>+IF(I731=0,"",'Ark1'!AH2176)</f>
        <v>2.7348967298496958</v>
      </c>
      <c r="M731" s="241"/>
      <c r="N731" s="33">
        <f>+IF(I731=0,"",'Ark1'!U2176)</f>
        <v>27.870763187429858</v>
      </c>
      <c r="O731" s="351"/>
      <c r="P731" s="391">
        <f>+'Ark1'!AJ2176</f>
        <v>0</v>
      </c>
      <c r="Q731" s="391"/>
      <c r="R731" s="272" t="str">
        <f>+IF(P731=0,"",'Ark1'!AK2176)</f>
        <v/>
      </c>
      <c r="S731" s="354"/>
      <c r="T731" s="272" t="str">
        <f>+IF(P731=0,"",'Ark1'!AL2176)</f>
        <v/>
      </c>
      <c r="U731" s="351"/>
      <c r="V731" s="242">
        <f>+IF(I731=0,"",'Ark1'!T2176)</f>
        <v>7.021324354657688</v>
      </c>
      <c r="W731" s="243">
        <f>+IF(I731=0,"",'Ark1'!W2176)</f>
        <v>14.253647586980922</v>
      </c>
      <c r="X731" s="243">
        <f>+IF(I731=0,"",'Ark1'!X2176)</f>
        <v>100</v>
      </c>
      <c r="Y731" s="243">
        <f>+IF(I731=0,"",'Ark1'!Y2176)</f>
        <v>74.29854096520765</v>
      </c>
      <c r="Z731" s="243">
        <f>+IF(I731=0,"",'Ark1'!Z2176)</f>
        <v>9.7643097643097629</v>
      </c>
      <c r="AA731" s="241">
        <f>+IF(I731=0,"",'Ark1'!AA2176)</f>
        <v>8.018108250165497</v>
      </c>
      <c r="AB731" s="242">
        <f>+IF(I731=0,"",'Ark1'!AC2176)</f>
        <v>1.5460005376683483</v>
      </c>
      <c r="AC731" s="243">
        <f>+IF(I731=0,"",'Ark1'!AE2176)</f>
        <v>61.988296467245746</v>
      </c>
      <c r="AD731" s="241">
        <f t="shared" si="52"/>
        <v>2.5337057443118054</v>
      </c>
      <c r="AE731" s="241">
        <f t="shared" si="53"/>
        <v>4.689473684210526</v>
      </c>
      <c r="AF731" s="323"/>
    </row>
    <row r="732" spans="1:32">
      <c r="A732" s="323"/>
      <c r="B732" s="323">
        <f>+'Ark1'!C2177</f>
        <v>2023</v>
      </c>
      <c r="C732" s="240">
        <f>+'Ark1'!L2177</f>
        <v>11</v>
      </c>
      <c r="D732" s="240" t="str">
        <f>VLOOKUP(C732,Klasse!$C$10:$D$26,2)</f>
        <v>U</v>
      </c>
      <c r="E732" s="240">
        <f>+'Ark1'!H2177</f>
        <v>2</v>
      </c>
      <c r="F732" s="240">
        <f>+'Ark1'!J2177</f>
        <v>470</v>
      </c>
      <c r="G732" s="240" t="str">
        <f>VLOOKUP(F732,Slakteri!$C$9:$D$36,2)</f>
        <v>Jens Eide</v>
      </c>
      <c r="H732" s="240">
        <f>+IF(I732=0,"",'Ark1'!Q2177)</f>
        <v>30</v>
      </c>
      <c r="I732" s="376">
        <f>+'Ark1'!R2177</f>
        <v>81</v>
      </c>
      <c r="J732" s="241">
        <f>+IF(I732=0,"",'Ark1'!AG2177)</f>
        <v>0.64331665475339506</v>
      </c>
      <c r="K732" s="241"/>
      <c r="L732" s="241">
        <f>+IF(I732=0,"",'Ark1'!AH2177)</f>
        <v>0.98764853061349844</v>
      </c>
      <c r="M732" s="241"/>
      <c r="N732" s="33">
        <f>+IF(I732=0,"",'Ark1'!U2177)</f>
        <v>27.037037037037042</v>
      </c>
      <c r="O732" s="351"/>
      <c r="P732" s="391">
        <f>+'Ark1'!AJ2177</f>
        <v>0</v>
      </c>
      <c r="Q732" s="391"/>
      <c r="R732" s="272" t="str">
        <f>+IF(P732=0,"",'Ark1'!AK2177)</f>
        <v/>
      </c>
      <c r="S732" s="354"/>
      <c r="T732" s="272" t="str">
        <f>+IF(P732=0,"",'Ark1'!AL2177)</f>
        <v/>
      </c>
      <c r="U732" s="351"/>
      <c r="V732" s="242">
        <f>+IF(I732=0,"",'Ark1'!T2177)</f>
        <v>6.5185185185185173</v>
      </c>
      <c r="W732" s="243">
        <f>+IF(I732=0,"",'Ark1'!W2177)</f>
        <v>8.6419753086419746</v>
      </c>
      <c r="X732" s="243">
        <f>+IF(I732=0,"",'Ark1'!X2177)</f>
        <v>100</v>
      </c>
      <c r="Y732" s="243">
        <f>+IF(I732=0,"",'Ark1'!Y2177)</f>
        <v>62.962962962962969</v>
      </c>
      <c r="Z732" s="243">
        <f>+IF(I732=0,"",'Ark1'!Z2177)</f>
        <v>7.4074074074074083</v>
      </c>
      <c r="AA732" s="241">
        <f>+IF(I732=0,"",'Ark1'!AA2177)</f>
        <v>7.5762534218575777</v>
      </c>
      <c r="AB732" s="242">
        <f>+IF(I732=0,"",'Ark1'!AC2177)</f>
        <v>1.7646117406772748</v>
      </c>
      <c r="AC732" s="243">
        <f>+IF(I732=0,"",'Ark1'!AE2177)</f>
        <v>54.561271153639154</v>
      </c>
      <c r="AD732" s="241">
        <f t="shared" si="52"/>
        <v>2.4579124579124585</v>
      </c>
      <c r="AE732" s="241">
        <f t="shared" si="53"/>
        <v>2.7</v>
      </c>
      <c r="AF732" s="323"/>
    </row>
    <row r="733" spans="1:32">
      <c r="A733" s="323"/>
      <c r="B733" s="323">
        <f>+'Ark1'!C2178</f>
        <v>2023</v>
      </c>
      <c r="C733" s="240">
        <f>+'Ark1'!L2178</f>
        <v>11</v>
      </c>
      <c r="D733" s="240" t="str">
        <f>VLOOKUP(C733,Klasse!$C$10:$D$26,2)</f>
        <v>U</v>
      </c>
      <c r="E733" s="240">
        <f>+'Ark1'!H2178</f>
        <v>2</v>
      </c>
      <c r="F733" s="240">
        <f>+'Ark1'!J2178</f>
        <v>629</v>
      </c>
      <c r="G733" s="240" t="str">
        <f>VLOOKUP(F733,Slakteri!$C$9:$D$36,2)</f>
        <v>Bø</v>
      </c>
      <c r="H733" s="240">
        <f>+IF(I733=0,"",'Ark1'!Q2178)</f>
        <v>14</v>
      </c>
      <c r="I733" s="376">
        <f>+'Ark1'!R2178</f>
        <v>30</v>
      </c>
      <c r="J733" s="241">
        <f>+IF(I733=0,"",'Ark1'!AG2178)</f>
        <v>1.7688679245283012</v>
      </c>
      <c r="K733" s="241"/>
      <c r="L733" s="241">
        <f>+IF(I733=0,"",'Ark1'!AH2178)</f>
        <v>2.6717042613556559</v>
      </c>
      <c r="M733" s="241"/>
      <c r="N733" s="33">
        <f>+IF(I733=0,"",'Ark1'!U2178)</f>
        <v>31.703333333333322</v>
      </c>
      <c r="O733" s="351"/>
      <c r="P733" s="391">
        <f>+'Ark1'!AJ2178</f>
        <v>0</v>
      </c>
      <c r="Q733" s="391"/>
      <c r="R733" s="272" t="str">
        <f>+IF(P733=0,"",'Ark1'!AK2178)</f>
        <v/>
      </c>
      <c r="S733" s="354"/>
      <c r="T733" s="272" t="str">
        <f>+IF(P733=0,"",'Ark1'!AL2178)</f>
        <v/>
      </c>
      <c r="U733" s="351"/>
      <c r="V733" s="242">
        <f>+IF(I733=0,"",'Ark1'!T2178)</f>
        <v>7.8666666666666654</v>
      </c>
      <c r="W733" s="243">
        <f>+IF(I733=0,"",'Ark1'!W2178)</f>
        <v>16.666666666666671</v>
      </c>
      <c r="X733" s="243">
        <f>+IF(I733=0,"",'Ark1'!X2178)</f>
        <v>100</v>
      </c>
      <c r="Y733" s="243">
        <f>+IF(I733=0,"",'Ark1'!Y2178)</f>
        <v>96.666666666666686</v>
      </c>
      <c r="Z733" s="243">
        <f>+IF(I733=0,"",'Ark1'!Z2178)</f>
        <v>16.666666666666671</v>
      </c>
      <c r="AA733" s="241">
        <f>+IF(I733=0,"",'Ark1'!AA2178)</f>
        <v>10.024851896938728</v>
      </c>
      <c r="AB733" s="242">
        <f>+IF(I733=0,"",'Ark1'!AC2178)</f>
        <v>1.5860503004493764</v>
      </c>
      <c r="AC733" s="243">
        <f>+IF(I733=0,"",'Ark1'!AE2178)</f>
        <v>70.107972603816506</v>
      </c>
      <c r="AD733" s="241">
        <f t="shared" si="52"/>
        <v>2.882121212121211</v>
      </c>
      <c r="AE733" s="241">
        <f t="shared" si="53"/>
        <v>2.1428571428571428</v>
      </c>
      <c r="AF733" s="323"/>
    </row>
    <row r="734" spans="1:32">
      <c r="A734" s="323"/>
      <c r="B734" s="323">
        <f>+'Ark1'!C2179</f>
        <v>2023</v>
      </c>
      <c r="C734" s="240">
        <f>+'Ark1'!L2179</f>
        <v>11</v>
      </c>
      <c r="D734" s="240" t="str">
        <f>VLOOKUP(C734,Klasse!$C$10:$D$26,2)</f>
        <v>U</v>
      </c>
      <c r="E734" s="240">
        <f>+'Ark1'!H2179</f>
        <v>1</v>
      </c>
      <c r="F734" s="240">
        <f>+'Ark1'!J2179</f>
        <v>643</v>
      </c>
      <c r="G734" s="240" t="str">
        <f>VLOOKUP(F734,Slakteri!$C$9:$D$36,2)</f>
        <v>Bjerka</v>
      </c>
      <c r="H734" s="240">
        <f>+IF(I734=0,"",'Ark1'!Q2179)</f>
        <v>144</v>
      </c>
      <c r="I734" s="376">
        <f>+'Ark1'!R2179</f>
        <v>816</v>
      </c>
      <c r="J734" s="241">
        <f>+IF(I734=0,"",'Ark1'!AG2179)</f>
        <v>1.5244642890503857</v>
      </c>
      <c r="K734" s="241"/>
      <c r="L734" s="241">
        <f>+IF(I734=0,"",'Ark1'!AH2179)</f>
        <v>2.1877240271413672</v>
      </c>
      <c r="M734" s="241"/>
      <c r="N734" s="33">
        <f>+IF(I734=0,"",'Ark1'!U2179)</f>
        <v>26.829534313725471</v>
      </c>
      <c r="O734" s="351"/>
      <c r="P734" s="391">
        <f>+'Ark1'!AJ2179</f>
        <v>0</v>
      </c>
      <c r="Q734" s="391"/>
      <c r="R734" s="272" t="str">
        <f>+IF(P734=0,"",'Ark1'!AK2179)</f>
        <v/>
      </c>
      <c r="S734" s="354"/>
      <c r="T734" s="272" t="str">
        <f>+IF(P734=0,"",'Ark1'!AL2179)</f>
        <v/>
      </c>
      <c r="U734" s="351"/>
      <c r="V734" s="242">
        <f>+IF(I734=0,"",'Ark1'!T2179)</f>
        <v>6.9289215686274481</v>
      </c>
      <c r="W734" s="243">
        <f>+IF(I734=0,"",'Ark1'!W2179)</f>
        <v>12.5</v>
      </c>
      <c r="X734" s="243">
        <f>+IF(I734=0,"",'Ark1'!X2179)</f>
        <v>100</v>
      </c>
      <c r="Y734" s="243">
        <f>+IF(I734=0,"",'Ark1'!Y2179)</f>
        <v>72.42647058823529</v>
      </c>
      <c r="Z734" s="243">
        <f>+IF(I734=0,"",'Ark1'!Z2179)</f>
        <v>6.25</v>
      </c>
      <c r="AA734" s="241">
        <f>+IF(I734=0,"",'Ark1'!AA2179)</f>
        <v>7.256332446039842</v>
      </c>
      <c r="AB734" s="242">
        <f>+IF(I734=0,"",'Ark1'!AC2179)</f>
        <v>1.6597444918306714</v>
      </c>
      <c r="AC734" s="243">
        <f>+IF(I734=0,"",'Ark1'!AE2179)</f>
        <v>58.608393422810778</v>
      </c>
      <c r="AD734" s="241">
        <f t="shared" si="52"/>
        <v>2.4390485739750427</v>
      </c>
      <c r="AE734" s="241">
        <f t="shared" si="53"/>
        <v>5.666666666666667</v>
      </c>
      <c r="AF734" s="323"/>
    </row>
    <row r="735" spans="1:32">
      <c r="A735" s="323"/>
      <c r="B735" s="323">
        <f>+'Ark1'!C2180</f>
        <v>2023</v>
      </c>
      <c r="C735" s="240">
        <f>+'Ark1'!L2180</f>
        <v>11</v>
      </c>
      <c r="D735" s="240" t="str">
        <f>VLOOKUP(C735,Klasse!$C$10:$D$26,2)</f>
        <v>U</v>
      </c>
      <c r="E735" s="240">
        <f>+'Ark1'!H2180</f>
        <v>2</v>
      </c>
      <c r="F735" s="240">
        <f>+'Ark1'!J2180</f>
        <v>704</v>
      </c>
      <c r="G735" s="240" t="str">
        <f>VLOOKUP(F735,Slakteri!$C$9:$D$36,2)</f>
        <v>Øre Vilt</v>
      </c>
      <c r="H735" s="240" t="str">
        <f>+IF(I735=0,"",'Ark1'!Q2180)</f>
        <v/>
      </c>
      <c r="I735" s="376">
        <f>+'Ark1'!R2180</f>
        <v>0</v>
      </c>
      <c r="J735" s="241" t="str">
        <f>+IF(I735=0,"",'Ark1'!AG2180)</f>
        <v/>
      </c>
      <c r="K735" s="241"/>
      <c r="L735" s="241" t="str">
        <f>+IF(I735=0,"",'Ark1'!AH2180)</f>
        <v/>
      </c>
      <c r="M735" s="241"/>
      <c r="N735" s="33" t="str">
        <f>+IF(I735=0,"",'Ark1'!U2180)</f>
        <v/>
      </c>
      <c r="O735" s="351"/>
      <c r="P735" s="391">
        <f>+'Ark1'!AJ2180</f>
        <v>0</v>
      </c>
      <c r="Q735" s="391"/>
      <c r="R735" s="272" t="str">
        <f>+IF(P735=0,"",'Ark1'!AK2180)</f>
        <v/>
      </c>
      <c r="S735" s="354"/>
      <c r="T735" s="272" t="str">
        <f>+IF(P735=0,"",'Ark1'!AL2180)</f>
        <v/>
      </c>
      <c r="U735" s="351"/>
      <c r="V735" s="242" t="str">
        <f>+IF(I735=0,"",'Ark1'!T2180)</f>
        <v/>
      </c>
      <c r="W735" s="243" t="str">
        <f>+IF(I735=0,"",'Ark1'!W2180)</f>
        <v/>
      </c>
      <c r="X735" s="243" t="str">
        <f>+IF(I735=0,"",'Ark1'!X2180)</f>
        <v/>
      </c>
      <c r="Y735" s="243" t="str">
        <f>+IF(I735=0,"",'Ark1'!Y2180)</f>
        <v/>
      </c>
      <c r="Z735" s="243" t="str">
        <f>+IF(I735=0,"",'Ark1'!Z2180)</f>
        <v/>
      </c>
      <c r="AA735" s="241" t="str">
        <f>+IF(I735=0,"",'Ark1'!AA2180)</f>
        <v/>
      </c>
      <c r="AB735" s="242" t="str">
        <f>+IF(I735=0,"",'Ark1'!AC2180)</f>
        <v/>
      </c>
      <c r="AC735" s="243" t="str">
        <f>+IF(I735=0,"",'Ark1'!AE2180)</f>
        <v/>
      </c>
      <c r="AD735" s="241" t="str">
        <f t="shared" si="52"/>
        <v/>
      </c>
      <c r="AE735" s="241" t="str">
        <f t="shared" si="53"/>
        <v/>
      </c>
      <c r="AF735" s="323"/>
    </row>
    <row r="736" spans="1:32">
      <c r="A736" s="323"/>
      <c r="B736" s="323">
        <f>+'Ark1'!C2181</f>
        <v>2023</v>
      </c>
      <c r="C736" s="240">
        <f>+'Ark1'!L2181</f>
        <v>11</v>
      </c>
      <c r="D736" s="240" t="str">
        <f>VLOOKUP(C736,Klasse!$C$10:$D$26,2)</f>
        <v>U</v>
      </c>
      <c r="E736" s="240">
        <f>+'Ark1'!H2181</f>
        <v>1</v>
      </c>
      <c r="F736" s="240">
        <f>+'Ark1'!J2181</f>
        <v>802</v>
      </c>
      <c r="G736" s="240" t="str">
        <f>VLOOKUP(F736,Slakteri!$C$9:$D$36,2)</f>
        <v>Karasjok</v>
      </c>
      <c r="H736" s="240">
        <f>+IF(I736=0,"",'Ark1'!Q2181)</f>
        <v>39</v>
      </c>
      <c r="I736" s="376">
        <f>+'Ark1'!R2181</f>
        <v>205</v>
      </c>
      <c r="J736" s="241">
        <f>+IF(I736=0,"",'Ark1'!AG2181)</f>
        <v>1.9083969465648865</v>
      </c>
      <c r="K736" s="241"/>
      <c r="L736" s="241">
        <f>+IF(I736=0,"",'Ark1'!AH2181)</f>
        <v>2.8971609106525076</v>
      </c>
      <c r="M736" s="241"/>
      <c r="N736" s="33">
        <f>+IF(I736=0,"",'Ark1'!U2181)</f>
        <v>31.272195121951221</v>
      </c>
      <c r="O736" s="351"/>
      <c r="P736" s="391">
        <f>+'Ark1'!AJ2181</f>
        <v>205</v>
      </c>
      <c r="Q736" s="391"/>
      <c r="R736" s="272">
        <f>+IF(P736=0,"",'Ark1'!AK2181)</f>
        <v>104.20780487804876</v>
      </c>
      <c r="S736" s="354"/>
      <c r="T736" s="272">
        <f>+IF(P736=0,"",'Ark1'!AL2181)</f>
        <v>27.141583918016678</v>
      </c>
      <c r="U736" s="351"/>
      <c r="V736" s="242">
        <f>+IF(I736=0,"",'Ark1'!T2181)</f>
        <v>8.1170731707317092</v>
      </c>
      <c r="W736" s="243">
        <f>+IF(I736=0,"",'Ark1'!W2181)</f>
        <v>30.731707317073162</v>
      </c>
      <c r="X736" s="243">
        <f>+IF(I736=0,"",'Ark1'!X2181)</f>
        <v>100</v>
      </c>
      <c r="Y736" s="243">
        <f>+IF(I736=0,"",'Ark1'!Y2181)</f>
        <v>91.707317073170714</v>
      </c>
      <c r="Z736" s="243">
        <f>+IF(I736=0,"",'Ark1'!Z2181)</f>
        <v>17.073170731707322</v>
      </c>
      <c r="AA736" s="241">
        <f>+IF(I736=0,"",'Ark1'!AA2181)</f>
        <v>8.1556718292436017</v>
      </c>
      <c r="AB736" s="242">
        <f>+IF(I736=0,"",'Ark1'!AC2181)</f>
        <v>2.0136003962111393</v>
      </c>
      <c r="AC736" s="243">
        <f>+IF(I736=0,"",'Ark1'!AE2181)</f>
        <v>58.821612874837825</v>
      </c>
      <c r="AD736" s="241">
        <f t="shared" si="52"/>
        <v>2.842926829268293</v>
      </c>
      <c r="AE736" s="241">
        <f t="shared" si="53"/>
        <v>5.2564102564102564</v>
      </c>
      <c r="AF736" s="323"/>
    </row>
    <row r="737" spans="1:60" ht="19.8">
      <c r="A737" s="323"/>
      <c r="B737" s="323"/>
      <c r="C737" s="323"/>
      <c r="D737" s="323"/>
      <c r="E737" s="323"/>
      <c r="F737" s="323"/>
      <c r="G737" s="323"/>
      <c r="H737" s="323"/>
      <c r="I737" s="377"/>
      <c r="J737" s="351"/>
      <c r="K737" s="351"/>
      <c r="L737" s="351"/>
      <c r="M737" s="351"/>
      <c r="N737" s="323"/>
      <c r="O737" s="323"/>
      <c r="P737" s="377"/>
      <c r="Q737" s="377"/>
      <c r="R737" s="354"/>
      <c r="S737" s="354"/>
      <c r="T737" s="354"/>
      <c r="U737" s="323"/>
      <c r="V737" s="323"/>
      <c r="W737" s="352"/>
      <c r="X737" s="352"/>
      <c r="Y737" s="352"/>
      <c r="Z737" s="352"/>
      <c r="AA737" s="352"/>
      <c r="AB737" s="323"/>
      <c r="AC737" s="352"/>
      <c r="AD737" s="353"/>
      <c r="AE737" s="354"/>
      <c r="AF737" s="323"/>
      <c r="AG737" s="224"/>
      <c r="AI737" s="30"/>
      <c r="AJ737" s="28"/>
      <c r="AK737" s="225"/>
      <c r="AL737" s="29"/>
      <c r="AP737" s="29"/>
      <c r="BH737" s="236"/>
    </row>
    <row r="738" spans="1:60" ht="19.8">
      <c r="A738" s="323"/>
      <c r="B738" s="323" t="s">
        <v>659</v>
      </c>
      <c r="C738" s="323"/>
      <c r="D738" s="266" t="str">
        <f>+D742</f>
        <v>E-</v>
      </c>
      <c r="E738" s="323"/>
      <c r="F738" s="323"/>
      <c r="G738" s="323"/>
      <c r="H738" s="323"/>
      <c r="I738" s="661">
        <f>SUM(I742:I764)</f>
        <v>146</v>
      </c>
      <c r="J738" s="643"/>
      <c r="K738" s="355"/>
      <c r="L738" s="355"/>
      <c r="M738" s="355"/>
      <c r="N738" s="269">
        <f>+Klasse!M421</f>
        <v>0</v>
      </c>
      <c r="O738" s="269"/>
      <c r="P738" s="529"/>
      <c r="Q738" s="529"/>
      <c r="R738" s="269"/>
      <c r="S738" s="269"/>
      <c r="T738" s="269"/>
      <c r="U738" s="269"/>
      <c r="V738" s="356"/>
      <c r="W738" s="352"/>
      <c r="X738" s="352"/>
      <c r="Y738" s="352"/>
      <c r="Z738" s="352"/>
      <c r="AA738" s="352"/>
      <c r="AB738" s="323"/>
      <c r="AC738" s="352"/>
      <c r="AD738" s="353" t="s">
        <v>81</v>
      </c>
      <c r="AE738" s="354" t="s">
        <v>2</v>
      </c>
      <c r="AF738" s="323"/>
      <c r="AG738" s="224"/>
      <c r="AI738" s="30"/>
      <c r="AJ738" s="28"/>
      <c r="AK738" s="225"/>
      <c r="AL738" s="29"/>
      <c r="AP738" s="29"/>
      <c r="BH738" s="236"/>
    </row>
    <row r="739" spans="1:60" ht="19.8">
      <c r="A739" s="662"/>
      <c r="B739" s="662"/>
      <c r="C739" s="663" t="s">
        <v>660</v>
      </c>
      <c r="D739" s="662"/>
      <c r="E739" s="662"/>
      <c r="F739" s="662"/>
      <c r="G739" s="323"/>
      <c r="H739" s="357" t="s">
        <v>2</v>
      </c>
      <c r="I739" s="377"/>
      <c r="J739" s="351"/>
      <c r="K739" s="351"/>
      <c r="L739" s="351"/>
      <c r="M739" s="351"/>
      <c r="N739" s="351"/>
      <c r="O739" s="351"/>
      <c r="P739" s="377"/>
      <c r="Q739" s="377"/>
      <c r="R739" s="354"/>
      <c r="S739" s="354"/>
      <c r="T739" s="354"/>
      <c r="U739" s="351"/>
      <c r="V739" s="357" t="s">
        <v>22</v>
      </c>
      <c r="W739" s="352" t="s">
        <v>404</v>
      </c>
      <c r="X739" s="352" t="s">
        <v>404</v>
      </c>
      <c r="Y739" s="352" t="s">
        <v>404</v>
      </c>
      <c r="Z739" s="352" t="s">
        <v>404</v>
      </c>
      <c r="AA739" s="353" t="s">
        <v>428</v>
      </c>
      <c r="AB739" s="323"/>
      <c r="AC739" s="353" t="s">
        <v>552</v>
      </c>
      <c r="AD739" s="353" t="s">
        <v>43</v>
      </c>
      <c r="AE739" s="354" t="s">
        <v>8</v>
      </c>
      <c r="AF739" s="323"/>
      <c r="AG739" s="224"/>
      <c r="AI739" s="30"/>
      <c r="AJ739" s="28"/>
      <c r="AK739" s="225"/>
      <c r="AL739" s="29"/>
      <c r="AP739" s="29"/>
      <c r="BH739" s="236"/>
    </row>
    <row r="740" spans="1:60" ht="19.8">
      <c r="A740" s="323"/>
      <c r="B740" s="357"/>
      <c r="C740" s="323"/>
      <c r="D740" s="357"/>
      <c r="E740" s="323"/>
      <c r="F740" s="357"/>
      <c r="G740" s="357"/>
      <c r="H740" s="357" t="s">
        <v>493</v>
      </c>
      <c r="I740" s="378" t="s">
        <v>2</v>
      </c>
      <c r="J740" s="354" t="s">
        <v>2</v>
      </c>
      <c r="K740" s="354"/>
      <c r="L740" s="354" t="s">
        <v>1</v>
      </c>
      <c r="M740" s="354"/>
      <c r="N740" s="354" t="s">
        <v>22</v>
      </c>
      <c r="O740" s="354"/>
      <c r="P740" s="378"/>
      <c r="Q740" s="378"/>
      <c r="R740" s="354"/>
      <c r="S740" s="354"/>
      <c r="T740" s="354"/>
      <c r="U740" s="354"/>
      <c r="V740" s="357" t="s">
        <v>495</v>
      </c>
      <c r="W740" s="353" t="s">
        <v>497</v>
      </c>
      <c r="X740" s="353" t="s">
        <v>480</v>
      </c>
      <c r="Y740" s="353" t="s">
        <v>480</v>
      </c>
      <c r="Z740" s="353" t="s">
        <v>480</v>
      </c>
      <c r="AA740" s="353"/>
      <c r="AB740" s="357" t="s">
        <v>414</v>
      </c>
      <c r="AC740" s="353" t="s">
        <v>1</v>
      </c>
      <c r="AD740" s="353" t="s">
        <v>571</v>
      </c>
      <c r="AE740" s="354" t="s">
        <v>70</v>
      </c>
      <c r="AF740" s="323"/>
      <c r="AG740" s="224"/>
      <c r="AI740" s="30"/>
      <c r="AJ740" s="28"/>
      <c r="AK740" s="225"/>
      <c r="AL740" s="29"/>
      <c r="AP740" s="29"/>
      <c r="BH740" s="236"/>
    </row>
    <row r="741" spans="1:60" ht="19.8">
      <c r="A741" s="323"/>
      <c r="B741" s="323"/>
      <c r="C741" s="357" t="s">
        <v>0</v>
      </c>
      <c r="D741" s="357"/>
      <c r="E741" s="357" t="s">
        <v>572</v>
      </c>
      <c r="F741" s="357"/>
      <c r="G741" s="357"/>
      <c r="H741" s="358" t="s">
        <v>494</v>
      </c>
      <c r="I741" s="379" t="s">
        <v>8</v>
      </c>
      <c r="J741" s="359" t="s">
        <v>404</v>
      </c>
      <c r="K741" s="359"/>
      <c r="L741" s="359" t="s">
        <v>404</v>
      </c>
      <c r="M741" s="359"/>
      <c r="N741" s="359" t="s">
        <v>44</v>
      </c>
      <c r="O741" s="359"/>
      <c r="P741" s="379"/>
      <c r="Q741" s="379"/>
      <c r="R741" s="359"/>
      <c r="S741" s="359"/>
      <c r="T741" s="359"/>
      <c r="U741" s="359"/>
      <c r="V741" s="358" t="s">
        <v>415</v>
      </c>
      <c r="W741" s="360" t="s">
        <v>498</v>
      </c>
      <c r="X741" s="360" t="s">
        <v>573</v>
      </c>
      <c r="Y741" s="360" t="s">
        <v>574</v>
      </c>
      <c r="Z741" s="360" t="s">
        <v>575</v>
      </c>
      <c r="AA741" s="360" t="s">
        <v>1</v>
      </c>
      <c r="AB741" s="358" t="s">
        <v>415</v>
      </c>
      <c r="AC741" s="360" t="s">
        <v>523</v>
      </c>
      <c r="AD741" s="360" t="s">
        <v>44</v>
      </c>
      <c r="AE741" s="359" t="s">
        <v>553</v>
      </c>
      <c r="AF741" s="323"/>
      <c r="AG741" s="224"/>
      <c r="AI741" s="30"/>
      <c r="AJ741" s="28"/>
      <c r="AK741" s="225"/>
      <c r="AL741" s="29"/>
      <c r="AP741" s="29"/>
      <c r="BH741" s="236"/>
    </row>
    <row r="742" spans="1:60">
      <c r="A742" s="323"/>
      <c r="B742" s="323">
        <f>+'Ark1'!C2210</f>
        <v>2023</v>
      </c>
      <c r="C742" s="240">
        <f>+'Ark1'!L2210</f>
        <v>13</v>
      </c>
      <c r="D742" s="240" t="str">
        <f>VLOOKUP(C742,Klasse!$C$10:$D$26,2)</f>
        <v>E-</v>
      </c>
      <c r="E742" s="240">
        <f>+'Ark1'!H2210</f>
        <v>1</v>
      </c>
      <c r="F742" s="240">
        <f>+'Ark1'!J2210</f>
        <v>111</v>
      </c>
      <c r="G742" s="240" t="str">
        <f>VLOOKUP(F742,Slakteri!$C$9:$D$36,2)</f>
        <v>Forus</v>
      </c>
      <c r="H742" s="240">
        <f>+IF(I742=0,"",'Ark1'!Q2210)</f>
        <v>8</v>
      </c>
      <c r="I742" s="376">
        <f>+'Ark1'!R2210</f>
        <v>9</v>
      </c>
      <c r="J742" s="241">
        <f>+IF(I742=0,"",'Ark1'!AG2210)</f>
        <v>7.3821319597099618E-3</v>
      </c>
      <c r="K742" s="241"/>
      <c r="L742" s="241">
        <f>+IF(I742=0,"",'Ark1'!AH2210)</f>
        <v>1.4669342659799484E-2</v>
      </c>
      <c r="M742" s="241"/>
      <c r="N742" s="33">
        <f>+IF(I742=0,"",'Ark1'!U2210)</f>
        <v>42.177777777777777</v>
      </c>
      <c r="O742" s="33"/>
      <c r="P742" s="376"/>
      <c r="Q742" s="376"/>
      <c r="R742" s="33"/>
      <c r="S742" s="33"/>
      <c r="T742" s="33"/>
      <c r="U742" s="33"/>
      <c r="V742" s="242">
        <f>+IF(I742=0,"",'Ark1'!T2210)</f>
        <v>9.5555555555555554</v>
      </c>
      <c r="W742" s="243">
        <f>+IF(I742=0,"",'Ark1'!W2210)</f>
        <v>55.555555555555557</v>
      </c>
      <c r="X742" s="243">
        <f>+IF(I742=0,"",'Ark1'!X2210)</f>
        <v>100</v>
      </c>
      <c r="Y742" s="243">
        <f>+IF(I742=0,"",'Ark1'!Y2210)</f>
        <v>100</v>
      </c>
      <c r="Z742" s="243">
        <f>+IF(I742=0,"",'Ark1'!Z2210)</f>
        <v>55.555555555555557</v>
      </c>
      <c r="AA742" s="241">
        <f>+IF(I742=0,"",'Ark1'!AA2210)</f>
        <v>15.036901112321248</v>
      </c>
      <c r="AB742" s="242">
        <f>+IF(I742=0,"",'Ark1'!AC2210)</f>
        <v>2.4993826398226662</v>
      </c>
      <c r="AC742" s="243">
        <f>+IF(I742=0,"",'Ark1'!AE2210)</f>
        <v>49.848556679238321</v>
      </c>
      <c r="AD742" s="241">
        <f t="shared" ref="AD742:AD767" si="54">IF(I742=0,"",N742/C742)</f>
        <v>3.2444444444444445</v>
      </c>
      <c r="AE742" s="241">
        <f t="shared" ref="AE742:AE767" si="55">IF(I742=0,"",I742/H742)</f>
        <v>1.125</v>
      </c>
      <c r="AF742" s="323"/>
    </row>
    <row r="743" spans="1:60">
      <c r="A743" s="323"/>
      <c r="B743" s="323">
        <f>+'Ark1'!C2211</f>
        <v>2023</v>
      </c>
      <c r="C743" s="240">
        <f>+'Ark1'!L2211</f>
        <v>13</v>
      </c>
      <c r="D743" s="240" t="str">
        <f>VLOOKUP(C743,Klasse!$C$10:$D$26,2)</f>
        <v>E-</v>
      </c>
      <c r="E743" s="240">
        <f>+'Ark1'!H2211</f>
        <v>1</v>
      </c>
      <c r="F743" s="240">
        <f>+'Ark1'!J2211</f>
        <v>116</v>
      </c>
      <c r="G743" s="240" t="str">
        <f>VLOOKUP(F743,Slakteri!$C$9:$D$36,2)</f>
        <v>Sandeid</v>
      </c>
      <c r="H743" s="240">
        <f>+IF(I743=0,"",'Ark1'!Q2211)</f>
        <v>10</v>
      </c>
      <c r="I743" s="376">
        <f>+'Ark1'!R2211</f>
        <v>11</v>
      </c>
      <c r="J743" s="241">
        <f>+IF(I743=0,"",'Ark1'!AG2211)</f>
        <v>1.3039200578466355E-2</v>
      </c>
      <c r="K743" s="241"/>
      <c r="L743" s="241">
        <f>+IF(I743=0,"",'Ark1'!AH2211)</f>
        <v>2.7762632372657099E-2</v>
      </c>
      <c r="M743" s="241"/>
      <c r="N743" s="33">
        <f>+IF(I743=0,"",'Ark1'!U2211)</f>
        <v>42.072727272727263</v>
      </c>
      <c r="O743" s="33"/>
      <c r="P743" s="376"/>
      <c r="Q743" s="376"/>
      <c r="R743" s="33"/>
      <c r="S743" s="33"/>
      <c r="T743" s="33"/>
      <c r="U743" s="33"/>
      <c r="V743" s="242">
        <f>+IF(I743=0,"",'Ark1'!T2211)</f>
        <v>7.8181818181818192</v>
      </c>
      <c r="W743" s="243">
        <f>+IF(I743=0,"",'Ark1'!W2211)</f>
        <v>27.272727272727277</v>
      </c>
      <c r="X743" s="243">
        <f>+IF(I743=0,"",'Ark1'!X2211)</f>
        <v>100</v>
      </c>
      <c r="Y743" s="243">
        <f>+IF(I743=0,"",'Ark1'!Y2211)</f>
        <v>81.818181818181813</v>
      </c>
      <c r="Z743" s="243">
        <f>+IF(I743=0,"",'Ark1'!Z2211)</f>
        <v>36.363636363636367</v>
      </c>
      <c r="AA743" s="241">
        <f>+IF(I743=0,"",'Ark1'!AA2211)</f>
        <v>20.947817890657859</v>
      </c>
      <c r="AB743" s="242">
        <f>+IF(I743=0,"",'Ark1'!AC2211)</f>
        <v>2.2489667048823598</v>
      </c>
      <c r="AC743" s="243">
        <f>+IF(I743=0,"",'Ark1'!AE2211)</f>
        <v>37.907704239508426</v>
      </c>
      <c r="AD743" s="241">
        <f t="shared" si="54"/>
        <v>3.2363636363636354</v>
      </c>
      <c r="AE743" s="241">
        <f t="shared" si="55"/>
        <v>1.1000000000000001</v>
      </c>
      <c r="AF743" s="323"/>
    </row>
    <row r="744" spans="1:60">
      <c r="A744" s="323"/>
      <c r="B744" s="323">
        <f>+'Ark1'!C2212</f>
        <v>2023</v>
      </c>
      <c r="C744" s="240">
        <f>+'Ark1'!L2212</f>
        <v>13</v>
      </c>
      <c r="D744" s="240" t="str">
        <f>VLOOKUP(C744,Klasse!$C$10:$D$26,2)</f>
        <v>E-</v>
      </c>
      <c r="E744" s="240">
        <f>+'Ark1'!H2212</f>
        <v>2</v>
      </c>
      <c r="F744" s="240">
        <f>+'Ark1'!J2212</f>
        <v>117</v>
      </c>
      <c r="G744" s="240" t="str">
        <f>VLOOKUP(F744,Slakteri!$C$9:$D$36,2)</f>
        <v>Jæren</v>
      </c>
      <c r="H744" s="240">
        <f>+IF(I744=0,"",'Ark1'!Q2212)</f>
        <v>18</v>
      </c>
      <c r="I744" s="376">
        <f>+'Ark1'!R2212</f>
        <v>20</v>
      </c>
      <c r="J744" s="241">
        <f>+IF(I744=0,"",'Ark1'!AG2212)</f>
        <v>3.3223695139373399E-2</v>
      </c>
      <c r="K744" s="241"/>
      <c r="L744" s="241">
        <f>+IF(I744=0,"",'Ark1'!AH2212)</f>
        <v>6.628421602917578E-2</v>
      </c>
      <c r="M744" s="241"/>
      <c r="N744" s="33">
        <f>+IF(I744=0,"",'Ark1'!U2212)</f>
        <v>40.554999999999993</v>
      </c>
      <c r="O744" s="33"/>
      <c r="P744" s="376"/>
      <c r="Q744" s="376"/>
      <c r="R744" s="33"/>
      <c r="S744" s="33"/>
      <c r="T744" s="33"/>
      <c r="U744" s="33"/>
      <c r="V744" s="242">
        <f>+IF(I744=0,"",'Ark1'!T2212)</f>
        <v>9.4</v>
      </c>
      <c r="W744" s="243">
        <f>+IF(I744=0,"",'Ark1'!W2212)</f>
        <v>50</v>
      </c>
      <c r="X744" s="243">
        <f>+IF(I744=0,"",'Ark1'!X2212)</f>
        <v>95</v>
      </c>
      <c r="Y744" s="243">
        <f>+IF(I744=0,"",'Ark1'!Y2212)</f>
        <v>90</v>
      </c>
      <c r="Z744" s="243">
        <f>+IF(I744=0,"",'Ark1'!Z2212)</f>
        <v>50</v>
      </c>
      <c r="AA744" s="241">
        <f>+IF(I744=0,"",'Ark1'!AA2212)</f>
        <v>15.76821090041609</v>
      </c>
      <c r="AB744" s="242">
        <f>+IF(I744=0,"",'Ark1'!AC2212)</f>
        <v>2.615339366124402</v>
      </c>
      <c r="AC744" s="243">
        <f>+IF(I744=0,"",'Ark1'!AE2212)</f>
        <v>65.503174479589461</v>
      </c>
      <c r="AD744" s="241">
        <f t="shared" si="54"/>
        <v>3.119615384615384</v>
      </c>
      <c r="AE744" s="241">
        <f t="shared" si="55"/>
        <v>1.1111111111111112</v>
      </c>
      <c r="AF744" s="323"/>
    </row>
    <row r="745" spans="1:60">
      <c r="A745" s="323"/>
      <c r="B745" s="323">
        <f>+'Ark1'!C2213</f>
        <v>2023</v>
      </c>
      <c r="C745" s="240">
        <f>+'Ark1'!L2213</f>
        <v>13</v>
      </c>
      <c r="D745" s="240" t="str">
        <f>VLOOKUP(C745,Klasse!$C$10:$D$26,2)</f>
        <v>E-</v>
      </c>
      <c r="E745" s="240">
        <f>+'Ark1'!H2213</f>
        <v>1</v>
      </c>
      <c r="F745" s="240">
        <f>+'Ark1'!J2213</f>
        <v>134</v>
      </c>
      <c r="G745" s="240" t="str">
        <f>VLOOKUP(F745,Slakteri!$C$9:$D$36,2)</f>
        <v>Førde</v>
      </c>
      <c r="H745" s="240">
        <f>+IF(I745=0,"",'Ark1'!Q2213)</f>
        <v>8</v>
      </c>
      <c r="I745" s="376">
        <f>+'Ark1'!R2213</f>
        <v>8</v>
      </c>
      <c r="J745" s="241">
        <f>+IF(I745=0,"",'Ark1'!AG2213)</f>
        <v>7.4980083415342787E-3</v>
      </c>
      <c r="K745" s="241"/>
      <c r="L745" s="241">
        <f>+IF(I745=0,"",'Ark1'!AH2213)</f>
        <v>1.8694926686022569E-2</v>
      </c>
      <c r="M745" s="241"/>
      <c r="N745" s="33">
        <f>+IF(I745=0,"",'Ark1'!U2213)</f>
        <v>49.6875</v>
      </c>
      <c r="O745" s="33"/>
      <c r="P745" s="376"/>
      <c r="Q745" s="376"/>
      <c r="R745" s="33"/>
      <c r="S745" s="33"/>
      <c r="T745" s="33"/>
      <c r="U745" s="33"/>
      <c r="V745" s="242">
        <f>+IF(I745=0,"",'Ark1'!T2213)</f>
        <v>11.75</v>
      </c>
      <c r="W745" s="243">
        <f>+IF(I745=0,"",'Ark1'!W2213)</f>
        <v>87.5</v>
      </c>
      <c r="X745" s="243">
        <f>+IF(I745=0,"",'Ark1'!X2213)</f>
        <v>100</v>
      </c>
      <c r="Y745" s="243">
        <f>+IF(I745=0,"",'Ark1'!Y2213)</f>
        <v>100</v>
      </c>
      <c r="Z745" s="243">
        <f>+IF(I745=0,"",'Ark1'!Z2213)</f>
        <v>87.5</v>
      </c>
      <c r="AA745" s="241">
        <f>+IF(I745=0,"",'Ark1'!AA2213)</f>
        <v>7.8565955572372452</v>
      </c>
      <c r="AB745" s="242">
        <f>+IF(I745=0,"",'Ark1'!AC2213)</f>
        <v>2.9047375096555634</v>
      </c>
      <c r="AC745" s="243">
        <f>+IF(I745=0,"",'Ark1'!AE2213)</f>
        <v>77.764359691573745</v>
      </c>
      <c r="AD745" s="241">
        <f t="shared" si="54"/>
        <v>3.8221153846153846</v>
      </c>
      <c r="AE745" s="241">
        <f t="shared" si="55"/>
        <v>1</v>
      </c>
      <c r="AF745" s="323"/>
    </row>
    <row r="746" spans="1:60">
      <c r="A746" s="323"/>
      <c r="B746" s="323">
        <f>+'Ark1'!C2214</f>
        <v>2023</v>
      </c>
      <c r="C746" s="240">
        <f>+'Ark1'!L2214</f>
        <v>13</v>
      </c>
      <c r="D746" s="240" t="str">
        <f>VLOOKUP(C746,Klasse!$C$10:$D$26,2)</f>
        <v>E-</v>
      </c>
      <c r="E746" s="240">
        <f>+'Ark1'!H2214</f>
        <v>2</v>
      </c>
      <c r="F746" s="240">
        <f>+'Ark1'!J2214</f>
        <v>141</v>
      </c>
      <c r="G746" s="240" t="str">
        <f>VLOOKUP(F746,Slakteri!$C$9:$D$36,2)</f>
        <v>Ølen</v>
      </c>
      <c r="H746" s="240">
        <f>+IF(I746=0,"",'Ark1'!Q2214)</f>
        <v>20</v>
      </c>
      <c r="I746" s="376">
        <f>+'Ark1'!R2214</f>
        <v>22</v>
      </c>
      <c r="J746" s="241">
        <f>+IF(I746=0,"",'Ark1'!AG2214)</f>
        <v>2.0058168689198675E-2</v>
      </c>
      <c r="K746" s="241"/>
      <c r="L746" s="241">
        <f>+IF(I746=0,"",'Ark1'!AH2214)</f>
        <v>3.8736317630761526E-2</v>
      </c>
      <c r="M746" s="241"/>
      <c r="N746" s="33">
        <f>+IF(I746=0,"",'Ark1'!U2214)</f>
        <v>36.000000000000007</v>
      </c>
      <c r="O746" s="33"/>
      <c r="P746" s="376"/>
      <c r="Q746" s="376"/>
      <c r="R746" s="33"/>
      <c r="S746" s="33"/>
      <c r="T746" s="33"/>
      <c r="U746" s="33"/>
      <c r="V746" s="242">
        <f>+IF(I746=0,"",'Ark1'!T2214)</f>
        <v>8.9090909090909083</v>
      </c>
      <c r="W746" s="243">
        <f>+IF(I746=0,"",'Ark1'!W2214)</f>
        <v>40.909090909090907</v>
      </c>
      <c r="X746" s="243">
        <f>+IF(I746=0,"",'Ark1'!X2214)</f>
        <v>100</v>
      </c>
      <c r="Y746" s="243">
        <f>+IF(I746=0,"",'Ark1'!Y2214)</f>
        <v>95.454545454545439</v>
      </c>
      <c r="Z746" s="243">
        <f>+IF(I746=0,"",'Ark1'!Z2214)</f>
        <v>22.727272727272723</v>
      </c>
      <c r="AA746" s="241">
        <f>+IF(I746=0,"",'Ark1'!AA2214)</f>
        <v>10.901292667302398</v>
      </c>
      <c r="AB746" s="242">
        <f>+IF(I746=0,"",'Ark1'!AC2214)</f>
        <v>2.1931523785117895</v>
      </c>
      <c r="AC746" s="243">
        <f>+IF(I746=0,"",'Ark1'!AE2214)</f>
        <v>83.197030587505495</v>
      </c>
      <c r="AD746" s="241">
        <f t="shared" si="54"/>
        <v>2.7692307692307696</v>
      </c>
      <c r="AE746" s="241">
        <f t="shared" si="55"/>
        <v>1.1000000000000001</v>
      </c>
      <c r="AF746" s="323"/>
    </row>
    <row r="747" spans="1:60">
      <c r="A747" s="323"/>
      <c r="B747" s="323">
        <f>+'Ark1'!C2215</f>
        <v>2023</v>
      </c>
      <c r="C747" s="240">
        <f>+'Ark1'!L2215</f>
        <v>13</v>
      </c>
      <c r="D747" s="240" t="str">
        <f>VLOOKUP(C747,Klasse!$C$10:$D$26,2)</f>
        <v>E-</v>
      </c>
      <c r="E747" s="240">
        <f>+'Ark1'!H2215</f>
        <v>2</v>
      </c>
      <c r="F747" s="240">
        <f>+'Ark1'!J2215</f>
        <v>143</v>
      </c>
      <c r="G747" s="240" t="str">
        <f>VLOOKUP(F747,Slakteri!$C$9:$D$36,2)</f>
        <v>Nordfjord</v>
      </c>
      <c r="H747" s="240">
        <f>+IF(I747=0,"",'Ark1'!Q2215)</f>
        <v>6</v>
      </c>
      <c r="I747" s="376">
        <f>+'Ark1'!R2215</f>
        <v>6</v>
      </c>
      <c r="J747" s="241">
        <f>+IF(I747=0,"",'Ark1'!AG2215)</f>
        <v>2.4381323905888097E-2</v>
      </c>
      <c r="K747" s="241"/>
      <c r="L747" s="241">
        <f>+IF(I747=0,"",'Ark1'!AH2215)</f>
        <v>4.8320562339478089E-2</v>
      </c>
      <c r="M747" s="241"/>
      <c r="N747" s="33">
        <f>+IF(I747=0,"",'Ark1'!U2215)</f>
        <v>41.466666666666669</v>
      </c>
      <c r="O747" s="33"/>
      <c r="P747" s="376"/>
      <c r="Q747" s="376"/>
      <c r="R747" s="33"/>
      <c r="S747" s="33"/>
      <c r="T747" s="33"/>
      <c r="U747" s="33"/>
      <c r="V747" s="242">
        <f>+IF(I747=0,"",'Ark1'!T2215)</f>
        <v>8.1666666666666661</v>
      </c>
      <c r="W747" s="243">
        <f>+IF(I747=0,"",'Ark1'!W2215)</f>
        <v>33.333333333333343</v>
      </c>
      <c r="X747" s="243">
        <f>+IF(I747=0,"",'Ark1'!X2215)</f>
        <v>100</v>
      </c>
      <c r="Y747" s="243">
        <f>+IF(I747=0,"",'Ark1'!Y2215)</f>
        <v>83.333333333333314</v>
      </c>
      <c r="Z747" s="243">
        <f>+IF(I747=0,"",'Ark1'!Z2215)</f>
        <v>33.333333333333343</v>
      </c>
      <c r="AA747" s="241">
        <f>+IF(I747=0,"",'Ark1'!AA2215)</f>
        <v>16.607294247475174</v>
      </c>
      <c r="AB747" s="242">
        <f>+IF(I747=0,"",'Ark1'!AC2215)</f>
        <v>1.5723301886761056</v>
      </c>
      <c r="AC747" s="243">
        <f>+IF(I747=0,"",'Ark1'!AE2215)</f>
        <v>83.443488213358634</v>
      </c>
      <c r="AD747" s="241">
        <f t="shared" si="54"/>
        <v>3.18974358974359</v>
      </c>
      <c r="AE747" s="241">
        <f t="shared" si="55"/>
        <v>1</v>
      </c>
      <c r="AF747" s="323"/>
    </row>
    <row r="748" spans="1:60">
      <c r="A748" s="323"/>
      <c r="B748" s="323">
        <f>+'Ark1'!C2216</f>
        <v>2023</v>
      </c>
      <c r="C748" s="240">
        <f>+'Ark1'!L2216</f>
        <v>13</v>
      </c>
      <c r="D748" s="240" t="str">
        <f>VLOOKUP(C748,Klasse!$C$10:$D$26,2)</f>
        <v>E-</v>
      </c>
      <c r="E748" s="240">
        <f>+'Ark1'!H2216</f>
        <v>2</v>
      </c>
      <c r="F748" s="240">
        <f>+'Ark1'!J2216</f>
        <v>147</v>
      </c>
      <c r="G748" s="240" t="str">
        <f>VLOOKUP(F748,Slakteri!$C$9:$D$36,2)</f>
        <v>Midt-Norge</v>
      </c>
      <c r="H748" s="240">
        <f>+IF(I748=0,"",'Ark1'!Q2216)</f>
        <v>1</v>
      </c>
      <c r="I748" s="376">
        <f>+'Ark1'!R2216</f>
        <v>1</v>
      </c>
      <c r="J748" s="241">
        <f>+IF(I748=0,"",'Ark1'!AG2216)</f>
        <v>5.938594928439931E-3</v>
      </c>
      <c r="K748" s="241"/>
      <c r="L748" s="241">
        <f>+IF(I748=0,"",'Ark1'!AH2216)</f>
        <v>1.0205631528916247E-2</v>
      </c>
      <c r="M748" s="241"/>
      <c r="N748" s="33">
        <f>+IF(I748=0,"",'Ark1'!U2216)</f>
        <v>29.9</v>
      </c>
      <c r="O748" s="33"/>
      <c r="P748" s="376"/>
      <c r="Q748" s="376"/>
      <c r="R748" s="33"/>
      <c r="S748" s="33"/>
      <c r="T748" s="33"/>
      <c r="U748" s="33"/>
      <c r="V748" s="242">
        <f>+IF(I748=0,"",'Ark1'!T2216)</f>
        <v>8</v>
      </c>
      <c r="W748" s="243">
        <f>+IF(I748=0,"",'Ark1'!W2216)</f>
        <v>0</v>
      </c>
      <c r="X748" s="243">
        <f>+IF(I748=0,"",'Ark1'!X2216)</f>
        <v>100</v>
      </c>
      <c r="Y748" s="243">
        <f>+IF(I748=0,"",'Ark1'!Y2216)</f>
        <v>100</v>
      </c>
      <c r="Z748" s="243">
        <f>+IF(I748=0,"",'Ark1'!Z2216)</f>
        <v>0</v>
      </c>
      <c r="AA748" s="241">
        <f>+IF(I748=0,"",'Ark1'!AA2216)</f>
        <v>0</v>
      </c>
      <c r="AB748" s="242">
        <f>+IF(I748=0,"",'Ark1'!AC2216)</f>
        <v>0</v>
      </c>
      <c r="AC748" s="243">
        <f>+IF(I748=0,"",'Ark1'!AE2216)</f>
        <v>0</v>
      </c>
      <c r="AD748" s="241">
        <f t="shared" si="54"/>
        <v>2.2999999999999998</v>
      </c>
      <c r="AE748" s="241">
        <f t="shared" si="55"/>
        <v>1</v>
      </c>
      <c r="AF748" s="323"/>
    </row>
    <row r="749" spans="1:60">
      <c r="A749" s="323"/>
      <c r="B749" s="323">
        <f>+'Ark1'!C2217</f>
        <v>2023</v>
      </c>
      <c r="C749" s="240">
        <f>+'Ark1'!L2217</f>
        <v>13</v>
      </c>
      <c r="D749" s="240" t="str">
        <f>VLOOKUP(C749,Klasse!$C$10:$D$26,2)</f>
        <v>E-</v>
      </c>
      <c r="E749" s="240">
        <f>+'Ark1'!H2217</f>
        <v>1</v>
      </c>
      <c r="F749" s="240">
        <f>+'Ark1'!J2217</f>
        <v>155</v>
      </c>
      <c r="G749" s="240" t="str">
        <f>VLOOKUP(F749,Slakteri!$C$9:$D$36,2)</f>
        <v>Målselv</v>
      </c>
      <c r="H749" s="240">
        <f>+IF(I749=0,"",'Ark1'!Q2217)</f>
        <v>18</v>
      </c>
      <c r="I749" s="376">
        <f>+'Ark1'!R2217</f>
        <v>41</v>
      </c>
      <c r="J749" s="241">
        <f>+IF(I749=0,"",'Ark1'!AG2217)</f>
        <v>7.4201429734865654E-2</v>
      </c>
      <c r="K749" s="241"/>
      <c r="L749" s="241">
        <f>+IF(I749=0,"",'Ark1'!AH2217)</f>
        <v>9.3789752674335106E-2</v>
      </c>
      <c r="M749" s="241"/>
      <c r="N749" s="33">
        <f>+IF(I749=0,"",'Ark1'!U2217)</f>
        <v>27.185365853658539</v>
      </c>
      <c r="O749" s="33"/>
      <c r="P749" s="376"/>
      <c r="Q749" s="376"/>
      <c r="R749" s="33"/>
      <c r="S749" s="33"/>
      <c r="T749" s="33"/>
      <c r="U749" s="33"/>
      <c r="V749" s="242">
        <f>+IF(I749=0,"",'Ark1'!T2217)</f>
        <v>6.4146341463414638</v>
      </c>
      <c r="W749" s="243">
        <f>+IF(I749=0,"",'Ark1'!W2217)</f>
        <v>0</v>
      </c>
      <c r="X749" s="243">
        <f>+IF(I749=0,"",'Ark1'!X2217)</f>
        <v>100</v>
      </c>
      <c r="Y749" s="243">
        <f>+IF(I749=0,"",'Ark1'!Y2217)</f>
        <v>70.731707317073187</v>
      </c>
      <c r="Z749" s="243">
        <f>+IF(I749=0,"",'Ark1'!Z2217)</f>
        <v>4.8780487804878048</v>
      </c>
      <c r="AA749" s="241">
        <f>+IF(I749=0,"",'Ark1'!AA2217)</f>
        <v>6.8230799488282541</v>
      </c>
      <c r="AB749" s="242">
        <f>+IF(I749=0,"",'Ark1'!AC2217)</f>
        <v>1.0353651354532232</v>
      </c>
      <c r="AC749" s="243">
        <f>+IF(I749=0,"",'Ark1'!AE2217)</f>
        <v>32.332871246139476</v>
      </c>
      <c r="AD749" s="241">
        <f t="shared" si="54"/>
        <v>2.0911819887429646</v>
      </c>
      <c r="AE749" s="241">
        <f t="shared" si="55"/>
        <v>2.2777777777777777</v>
      </c>
      <c r="AF749" s="323"/>
    </row>
    <row r="750" spans="1:60">
      <c r="A750" s="323"/>
      <c r="B750" s="323">
        <f>+'Ark1'!C2218</f>
        <v>2023</v>
      </c>
      <c r="C750" s="240">
        <f>+'Ark1'!L2218</f>
        <v>13</v>
      </c>
      <c r="D750" s="240" t="str">
        <f>VLOOKUP(C750,Klasse!$C$10:$D$26,2)</f>
        <v>E-</v>
      </c>
      <c r="E750" s="240">
        <f>+'Ark1'!H2218</f>
        <v>2</v>
      </c>
      <c r="F750" s="240">
        <f>+'Ark1'!J2218</f>
        <v>160</v>
      </c>
      <c r="G750" s="240" t="str">
        <f>VLOOKUP(F750,Slakteri!$C$9:$D$36,2)</f>
        <v>Oslo</v>
      </c>
      <c r="H750" s="240" t="str">
        <f>+IF(I750=0,"",'Ark1'!Q2218)</f>
        <v/>
      </c>
      <c r="I750" s="376">
        <f>+'Ark1'!R2218</f>
        <v>0</v>
      </c>
      <c r="J750" s="241" t="str">
        <f>+IF(I750=0,"",'Ark1'!AG2218)</f>
        <v/>
      </c>
      <c r="K750" s="241"/>
      <c r="L750" s="241" t="str">
        <f>+IF(I750=0,"",'Ark1'!AH2218)</f>
        <v/>
      </c>
      <c r="M750" s="241"/>
      <c r="N750" s="33" t="str">
        <f>+IF(I750=0,"",'Ark1'!U2218)</f>
        <v/>
      </c>
      <c r="O750" s="33"/>
      <c r="P750" s="376"/>
      <c r="Q750" s="376"/>
      <c r="R750" s="33"/>
      <c r="S750" s="33"/>
      <c r="T750" s="33"/>
      <c r="U750" s="33"/>
      <c r="V750" s="242" t="str">
        <f>+IF(I750=0,"",'Ark1'!T2218)</f>
        <v/>
      </c>
      <c r="W750" s="243" t="str">
        <f>+IF(I750=0,"",'Ark1'!W2218)</f>
        <v/>
      </c>
      <c r="X750" s="243" t="str">
        <f>+IF(I750=0,"",'Ark1'!X2218)</f>
        <v/>
      </c>
      <c r="Y750" s="243" t="str">
        <f>+IF(I750=0,"",'Ark1'!Y2218)</f>
        <v/>
      </c>
      <c r="Z750" s="243" t="str">
        <f>+IF(I750=0,"",'Ark1'!Z2218)</f>
        <v/>
      </c>
      <c r="AA750" s="241" t="str">
        <f>+IF(I750=0,"",'Ark1'!AA2218)</f>
        <v/>
      </c>
      <c r="AB750" s="242" t="str">
        <f>+IF(I750=0,"",'Ark1'!AC2218)</f>
        <v/>
      </c>
      <c r="AC750" s="243" t="str">
        <f>+IF(I750=0,"",'Ark1'!AE2218)</f>
        <v/>
      </c>
      <c r="AD750" s="241" t="str">
        <f t="shared" si="54"/>
        <v/>
      </c>
      <c r="AE750" s="241" t="str">
        <f t="shared" si="55"/>
        <v/>
      </c>
      <c r="AF750" s="323"/>
    </row>
    <row r="751" spans="1:60">
      <c r="A751" s="323"/>
      <c r="B751" s="323">
        <f>+'Ark1'!C2219</f>
        <v>2023</v>
      </c>
      <c r="C751" s="240">
        <f>+'Ark1'!L2219</f>
        <v>13</v>
      </c>
      <c r="D751" s="240" t="str">
        <f>VLOOKUP(C751,Klasse!$C$10:$D$26,2)</f>
        <v>E-</v>
      </c>
      <c r="E751" s="240">
        <f>+'Ark1'!H2219</f>
        <v>1</v>
      </c>
      <c r="F751" s="240">
        <f>+'Ark1'!J2219</f>
        <v>171</v>
      </c>
      <c r="G751" s="240" t="str">
        <f>VLOOKUP(F751,Slakteri!$C$9:$D$36,2)</f>
        <v>Prima</v>
      </c>
      <c r="H751" s="240">
        <f>+IF(I751=0,"",'Ark1'!Q2219)</f>
        <v>3</v>
      </c>
      <c r="I751" s="376">
        <f>+'Ark1'!R2219</f>
        <v>4</v>
      </c>
      <c r="J751" s="241">
        <f>+IF(I751=0,"",'Ark1'!AG2219)</f>
        <v>1.671611851728028E-2</v>
      </c>
      <c r="K751" s="241"/>
      <c r="L751" s="241">
        <f>+IF(I751=0,"",'Ark1'!AH2219)</f>
        <v>2.4667547431964889E-2</v>
      </c>
      <c r="M751" s="241"/>
      <c r="N751" s="33">
        <f>+IF(I751=0,"",'Ark1'!U2219)</f>
        <v>32.25</v>
      </c>
      <c r="O751" s="33"/>
      <c r="P751" s="376"/>
      <c r="Q751" s="376"/>
      <c r="R751" s="33"/>
      <c r="S751" s="33"/>
      <c r="T751" s="33"/>
      <c r="U751" s="33"/>
      <c r="V751" s="242">
        <f>+IF(I751=0,"",'Ark1'!T2219)</f>
        <v>8.75</v>
      </c>
      <c r="W751" s="243">
        <f>+IF(I751=0,"",'Ark1'!W2219)</f>
        <v>25</v>
      </c>
      <c r="X751" s="243">
        <f>+IF(I751=0,"",'Ark1'!X2219)</f>
        <v>100</v>
      </c>
      <c r="Y751" s="243">
        <f>+IF(I751=0,"",'Ark1'!Y2219)</f>
        <v>75</v>
      </c>
      <c r="Z751" s="243">
        <f>+IF(I751=0,"",'Ark1'!Z2219)</f>
        <v>25</v>
      </c>
      <c r="AA751" s="241">
        <f>+IF(I751=0,"",'Ark1'!AA2219)</f>
        <v>9.4996052549566397</v>
      </c>
      <c r="AB751" s="242">
        <f>+IF(I751=0,"",'Ark1'!AC2219)</f>
        <v>3.2691742076555061</v>
      </c>
      <c r="AC751" s="243">
        <f>+IF(I751=0,"",'Ark1'!AE2219)</f>
        <v>92.373857492345252</v>
      </c>
      <c r="AD751" s="241">
        <f t="shared" si="54"/>
        <v>2.4807692307692308</v>
      </c>
      <c r="AE751" s="241">
        <f t="shared" si="55"/>
        <v>1.3333333333333333</v>
      </c>
      <c r="AF751" s="323"/>
    </row>
    <row r="752" spans="1:60">
      <c r="A752" s="323"/>
      <c r="B752" s="323">
        <f>+'Ark1'!C2220</f>
        <v>2023</v>
      </c>
      <c r="C752" s="240">
        <f>+'Ark1'!L2220</f>
        <v>13</v>
      </c>
      <c r="D752" s="240" t="str">
        <f>VLOOKUP(C752,Klasse!$C$10:$D$26,2)</f>
        <v>E-</v>
      </c>
      <c r="E752" s="240">
        <f>+'Ark1'!H2220</f>
        <v>2</v>
      </c>
      <c r="F752" s="240">
        <f>+'Ark1'!J2220</f>
        <v>175</v>
      </c>
      <c r="G752" s="240" t="str">
        <f>VLOOKUP(F752,Slakteri!$C$9:$D$36,2)</f>
        <v>Ole Ringdal</v>
      </c>
      <c r="H752" s="240">
        <f>+IF(I752=0,"",'Ark1'!Q2220)</f>
        <v>2</v>
      </c>
      <c r="I752" s="376">
        <f>+'Ark1'!R2220</f>
        <v>2</v>
      </c>
      <c r="J752" s="241">
        <f>+IF(I752=0,"",'Ark1'!AG2220)</f>
        <v>1.295924318019828E-2</v>
      </c>
      <c r="K752" s="241"/>
      <c r="L752" s="241">
        <f>+IF(I752=0,"",'Ark1'!AH2220)</f>
        <v>2.4048038390331782E-2</v>
      </c>
      <c r="M752" s="241"/>
      <c r="N752" s="33">
        <f>+IF(I752=0,"",'Ark1'!U2220)</f>
        <v>33.35</v>
      </c>
      <c r="O752" s="33"/>
      <c r="P752" s="376"/>
      <c r="Q752" s="376"/>
      <c r="R752" s="33"/>
      <c r="S752" s="33"/>
      <c r="T752" s="33"/>
      <c r="U752" s="33"/>
      <c r="V752" s="242">
        <f>+IF(I752=0,"",'Ark1'!T2220)</f>
        <v>10</v>
      </c>
      <c r="W752" s="243">
        <f>+IF(I752=0,"",'Ark1'!W2220)</f>
        <v>50</v>
      </c>
      <c r="X752" s="243">
        <f>+IF(I752=0,"",'Ark1'!X2220)</f>
        <v>100</v>
      </c>
      <c r="Y752" s="243">
        <f>+IF(I752=0,"",'Ark1'!Y2220)</f>
        <v>50</v>
      </c>
      <c r="Z752" s="243">
        <f>+IF(I752=0,"",'Ark1'!Z2220)</f>
        <v>50</v>
      </c>
      <c r="AA752" s="241">
        <f>+IF(I752=0,"",'Ark1'!AA2220)</f>
        <v>13.65</v>
      </c>
      <c r="AB752" s="242">
        <f>+IF(I752=0,"",'Ark1'!AC2220)</f>
        <v>3</v>
      </c>
      <c r="AC752" s="243">
        <f>+IF(I752=0,"",'Ark1'!AE2220)</f>
        <v>99.999999999999986</v>
      </c>
      <c r="AD752" s="241">
        <f t="shared" si="54"/>
        <v>2.5653846153846156</v>
      </c>
      <c r="AE752" s="241">
        <f t="shared" si="55"/>
        <v>1</v>
      </c>
      <c r="AF752" s="323"/>
    </row>
    <row r="753" spans="1:60">
      <c r="A753" s="323"/>
      <c r="B753" s="323">
        <f>+'Ark1'!C2221</f>
        <v>2023</v>
      </c>
      <c r="C753" s="240">
        <f>+'Ark1'!L2221</f>
        <v>13</v>
      </c>
      <c r="D753" s="240" t="str">
        <f>VLOOKUP(C753,Klasse!$C$10:$D$26,2)</f>
        <v>E-</v>
      </c>
      <c r="E753" s="240">
        <f>+'Ark1'!H2221</f>
        <v>2</v>
      </c>
      <c r="F753" s="240">
        <f>+'Ark1'!J2221</f>
        <v>177</v>
      </c>
      <c r="G753" s="240" t="str">
        <f>VLOOKUP(F753,Slakteri!$C$9:$D$36,2)</f>
        <v>Slakthuset</v>
      </c>
      <c r="H753" s="240" t="str">
        <f>+IF(I753=0,"",'Ark1'!Q2221)</f>
        <v/>
      </c>
      <c r="I753" s="376">
        <f>+'Ark1'!R2221</f>
        <v>0</v>
      </c>
      <c r="J753" s="241" t="str">
        <f>+IF(I753=0,"",'Ark1'!AG2221)</f>
        <v/>
      </c>
      <c r="K753" s="241"/>
      <c r="L753" s="241" t="str">
        <f>+IF(I753=0,"",'Ark1'!AH2221)</f>
        <v/>
      </c>
      <c r="M753" s="241"/>
      <c r="N753" s="33" t="str">
        <f>+IF(I753=0,"",'Ark1'!U2221)</f>
        <v/>
      </c>
      <c r="O753" s="33"/>
      <c r="P753" s="376"/>
      <c r="Q753" s="376"/>
      <c r="R753" s="33"/>
      <c r="S753" s="33"/>
      <c r="T753" s="33"/>
      <c r="U753" s="33"/>
      <c r="V753" s="242" t="str">
        <f>+IF(I753=0,"",'Ark1'!T2221)</f>
        <v/>
      </c>
      <c r="W753" s="243" t="str">
        <f>+IF(I753=0,"",'Ark1'!W2221)</f>
        <v/>
      </c>
      <c r="X753" s="243" t="str">
        <f>+IF(I753=0,"",'Ark1'!X2221)</f>
        <v/>
      </c>
      <c r="Y753" s="243" t="str">
        <f>+IF(I753=0,"",'Ark1'!Y2221)</f>
        <v/>
      </c>
      <c r="Z753" s="243" t="str">
        <f>+IF(I753=0,"",'Ark1'!Z2221)</f>
        <v/>
      </c>
      <c r="AA753" s="241" t="str">
        <f>+IF(I753=0,"",'Ark1'!AA2221)</f>
        <v/>
      </c>
      <c r="AB753" s="242" t="str">
        <f>+IF(I753=0,"",'Ark1'!AC2221)</f>
        <v/>
      </c>
      <c r="AC753" s="243" t="str">
        <f>+IF(I753=0,"",'Ark1'!AE2221)</f>
        <v/>
      </c>
      <c r="AD753" s="241" t="str">
        <f t="shared" si="54"/>
        <v/>
      </c>
      <c r="AE753" s="241" t="str">
        <f t="shared" si="55"/>
        <v/>
      </c>
      <c r="AF753" s="323"/>
    </row>
    <row r="754" spans="1:60">
      <c r="A754" s="323"/>
      <c r="B754" s="323">
        <f>+'Ark1'!C2222</f>
        <v>2023</v>
      </c>
      <c r="C754" s="240">
        <f>+'Ark1'!L2222</f>
        <v>13</v>
      </c>
      <c r="D754" s="240" t="str">
        <f>VLOOKUP(C754,Klasse!$C$10:$D$26,2)</f>
        <v>E-</v>
      </c>
      <c r="E754" s="240">
        <f>+'Ark1'!H2222</f>
        <v>2</v>
      </c>
      <c r="F754" s="240">
        <f>+'Ark1'!J2222</f>
        <v>178</v>
      </c>
      <c r="G754" s="240" t="str">
        <f>VLOOKUP(F754,Slakteri!$C$9:$D$36,2)</f>
        <v>Røros</v>
      </c>
      <c r="H754" s="240">
        <f>+IF(I754=0,"",'Ark1'!Q2222)</f>
        <v>2</v>
      </c>
      <c r="I754" s="376">
        <f>+'Ark1'!R2222</f>
        <v>2</v>
      </c>
      <c r="J754" s="241">
        <f>+IF(I754=0,"",'Ark1'!AG2222)</f>
        <v>1.404691670178396E-2</v>
      </c>
      <c r="K754" s="241"/>
      <c r="L754" s="241">
        <f>+IF(I754=0,"",'Ark1'!AH2222)</f>
        <v>4.2425565028125826E-2</v>
      </c>
      <c r="M754" s="241"/>
      <c r="N754" s="33">
        <f>+IF(I754=0,"",'Ark1'!U2222)</f>
        <v>59.1</v>
      </c>
      <c r="O754" s="33"/>
      <c r="P754" s="376"/>
      <c r="Q754" s="376"/>
      <c r="R754" s="33"/>
      <c r="S754" s="33"/>
      <c r="T754" s="33"/>
      <c r="U754" s="33"/>
      <c r="V754" s="242">
        <f>+IF(I754=0,"",'Ark1'!T2222)</f>
        <v>13</v>
      </c>
      <c r="W754" s="243">
        <f>+IF(I754=0,"",'Ark1'!W2222)</f>
        <v>100</v>
      </c>
      <c r="X754" s="243">
        <f>+IF(I754=0,"",'Ark1'!X2222)</f>
        <v>100</v>
      </c>
      <c r="Y754" s="243">
        <f>+IF(I754=0,"",'Ark1'!Y2222)</f>
        <v>100</v>
      </c>
      <c r="Z754" s="243">
        <f>+IF(I754=0,"",'Ark1'!Z2222)</f>
        <v>100</v>
      </c>
      <c r="AA754" s="241">
        <f>+IF(I754=0,"",'Ark1'!AA2222)</f>
        <v>4.5000000000000515</v>
      </c>
      <c r="AB754" s="242">
        <f>+IF(I754=0,"",'Ark1'!AC2222)</f>
        <v>1</v>
      </c>
      <c r="AC754" s="243">
        <f>+IF(I754=0,"",'Ark1'!AE2222)</f>
        <v>99.999999999996362</v>
      </c>
      <c r="AD754" s="241">
        <f t="shared" si="54"/>
        <v>4.546153846153846</v>
      </c>
      <c r="AE754" s="241">
        <f t="shared" si="55"/>
        <v>1</v>
      </c>
      <c r="AF754" s="323"/>
    </row>
    <row r="755" spans="1:60">
      <c r="A755" s="323"/>
      <c r="B755" s="323">
        <f>+'Ark1'!C2223</f>
        <v>2023</v>
      </c>
      <c r="C755" s="240">
        <f>+'Ark1'!L2223</f>
        <v>13</v>
      </c>
      <c r="D755" s="240" t="str">
        <f>VLOOKUP(C755,Klasse!$C$10:$D$26,2)</f>
        <v>E-</v>
      </c>
      <c r="E755" s="240">
        <f>+'Ark1'!H2223</f>
        <v>2</v>
      </c>
      <c r="F755" s="240">
        <f>+'Ark1'!J2223</f>
        <v>181</v>
      </c>
      <c r="G755" s="240" t="str">
        <f>VLOOKUP(F755,Slakteri!$C$9:$D$36,2)</f>
        <v>Horns</v>
      </c>
      <c r="H755" s="240">
        <f>+IF(I755=0,"",'Ark1'!Q2223)</f>
        <v>3</v>
      </c>
      <c r="I755" s="376">
        <f>+'Ark1'!R2223</f>
        <v>4</v>
      </c>
      <c r="J755" s="241">
        <f>+IF(I755=0,"",'Ark1'!AG2223)</f>
        <v>1.3302294645826404E-2</v>
      </c>
      <c r="K755" s="241"/>
      <c r="L755" s="241">
        <f>+IF(I755=0,"",'Ark1'!AH2223)</f>
        <v>1.6597364945050909E-2</v>
      </c>
      <c r="M755" s="241"/>
      <c r="N755" s="33">
        <f>+IF(I755=0,"",'Ark1'!U2223)</f>
        <v>24.625</v>
      </c>
      <c r="O755" s="33"/>
      <c r="P755" s="376"/>
      <c r="Q755" s="376"/>
      <c r="R755" s="33"/>
      <c r="S755" s="33"/>
      <c r="T755" s="33"/>
      <c r="U755" s="33"/>
      <c r="V755" s="242">
        <f>+IF(I755=0,"",'Ark1'!T2223)</f>
        <v>6</v>
      </c>
      <c r="W755" s="243">
        <f>+IF(I755=0,"",'Ark1'!W2223)</f>
        <v>0</v>
      </c>
      <c r="X755" s="243">
        <f>+IF(I755=0,"",'Ark1'!X2223)</f>
        <v>100</v>
      </c>
      <c r="Y755" s="243">
        <f>+IF(I755=0,"",'Ark1'!Y2223)</f>
        <v>50</v>
      </c>
      <c r="Z755" s="243">
        <f>+IF(I755=0,"",'Ark1'!Z2223)</f>
        <v>0</v>
      </c>
      <c r="AA755" s="241">
        <f>+IF(I755=0,"",'Ark1'!AA2223)</f>
        <v>4.0108446741303716</v>
      </c>
      <c r="AB755" s="242">
        <f>+IF(I755=0,"",'Ark1'!AC2223)</f>
        <v>0.70710678118654757</v>
      </c>
      <c r="AC755" s="243">
        <f>+IF(I755=0,"",'Ark1'!AE2223)</f>
        <v>63.467539111908373</v>
      </c>
      <c r="AD755" s="241">
        <f t="shared" si="54"/>
        <v>1.8942307692307692</v>
      </c>
      <c r="AE755" s="241">
        <f t="shared" si="55"/>
        <v>1.3333333333333333</v>
      </c>
      <c r="AF755" s="323"/>
    </row>
    <row r="756" spans="1:60">
      <c r="A756" s="323"/>
      <c r="B756" s="323">
        <f>+'Ark1'!C2224</f>
        <v>2023</v>
      </c>
      <c r="C756" s="240">
        <f>+'Ark1'!L2224</f>
        <v>13</v>
      </c>
      <c r="D756" s="240" t="str">
        <f>VLOOKUP(C756,Klasse!$C$10:$D$26,2)</f>
        <v>E-</v>
      </c>
      <c r="E756" s="240">
        <f>+'Ark1'!H2224</f>
        <v>1</v>
      </c>
      <c r="F756" s="240">
        <f>+'Ark1'!J2224</f>
        <v>262</v>
      </c>
      <c r="G756" s="240" t="str">
        <f>VLOOKUP(F756,Slakteri!$C$9:$D$36,2)</f>
        <v>Strilalam</v>
      </c>
      <c r="H756" s="240" t="str">
        <f>+IF(I756=0,"",'Ark1'!Q2224)</f>
        <v/>
      </c>
      <c r="I756" s="376">
        <f>+'Ark1'!R2224</f>
        <v>0</v>
      </c>
      <c r="J756" s="241" t="str">
        <f>+IF(I756=0,"",'Ark1'!AG2224)</f>
        <v/>
      </c>
      <c r="K756" s="241"/>
      <c r="L756" s="241" t="str">
        <f>+IF(I756=0,"",'Ark1'!AH2224)</f>
        <v/>
      </c>
      <c r="M756" s="241"/>
      <c r="N756" s="33" t="str">
        <f>+IF(I756=0,"",'Ark1'!U2224)</f>
        <v/>
      </c>
      <c r="O756" s="33"/>
      <c r="P756" s="376"/>
      <c r="Q756" s="376"/>
      <c r="R756" s="33"/>
      <c r="S756" s="33"/>
      <c r="T756" s="33"/>
      <c r="U756" s="33"/>
      <c r="V756" s="242" t="str">
        <f>+IF(I756=0,"",'Ark1'!T2224)</f>
        <v/>
      </c>
      <c r="W756" s="243" t="str">
        <f>+IF(I756=0,"",'Ark1'!W2224)</f>
        <v/>
      </c>
      <c r="X756" s="243" t="str">
        <f>+IF(I756=0,"",'Ark1'!X2224)</f>
        <v/>
      </c>
      <c r="Y756" s="243" t="str">
        <f>+IF(I756=0,"",'Ark1'!Y2224)</f>
        <v/>
      </c>
      <c r="Z756" s="243" t="str">
        <f>+IF(I756=0,"",'Ark1'!Z2224)</f>
        <v/>
      </c>
      <c r="AA756" s="241" t="str">
        <f>+IF(I756=0,"",'Ark1'!AA2224)</f>
        <v/>
      </c>
      <c r="AB756" s="242" t="str">
        <f>+IF(I756=0,"",'Ark1'!AC2224)</f>
        <v/>
      </c>
      <c r="AC756" s="243" t="str">
        <f>+IF(I756=0,"",'Ark1'!AE2224)</f>
        <v/>
      </c>
      <c r="AD756" s="241" t="str">
        <f t="shared" si="54"/>
        <v/>
      </c>
      <c r="AE756" s="241" t="str">
        <f t="shared" si="55"/>
        <v/>
      </c>
      <c r="AF756" s="323"/>
    </row>
    <row r="757" spans="1:60">
      <c r="A757" s="323"/>
      <c r="B757" s="323">
        <f>+'Ark1'!C2225</f>
        <v>2023</v>
      </c>
      <c r="C757" s="240">
        <f>+'Ark1'!L2225</f>
        <v>13</v>
      </c>
      <c r="D757" s="240" t="str">
        <f>VLOOKUP(C757,Klasse!$C$10:$D$26,2)</f>
        <v>E-</v>
      </c>
      <c r="E757" s="240">
        <f>+'Ark1'!H2225</f>
        <v>2</v>
      </c>
      <c r="F757" s="240">
        <f>+'Ark1'!J2225</f>
        <v>267</v>
      </c>
      <c r="G757" s="240" t="str">
        <f>VLOOKUP(F757,Slakteri!$C$9:$D$36,2)</f>
        <v>Dalpro</v>
      </c>
      <c r="H757" s="240" t="str">
        <f>+IF(I757=0,"",'Ark1'!Q2225)</f>
        <v/>
      </c>
      <c r="I757" s="376">
        <f>+'Ark1'!R2225</f>
        <v>0</v>
      </c>
      <c r="J757" s="241" t="str">
        <f>+IF(I757=0,"",'Ark1'!AG2225)</f>
        <v/>
      </c>
      <c r="K757" s="241"/>
      <c r="L757" s="241" t="str">
        <f>+IF(I757=0,"",'Ark1'!AH2225)</f>
        <v/>
      </c>
      <c r="M757" s="241"/>
      <c r="N757" s="33" t="str">
        <f>+IF(I757=0,"",'Ark1'!U2225)</f>
        <v/>
      </c>
      <c r="O757" s="33"/>
      <c r="P757" s="376"/>
      <c r="Q757" s="376"/>
      <c r="R757" s="33"/>
      <c r="S757" s="33"/>
      <c r="T757" s="33"/>
      <c r="U757" s="33"/>
      <c r="V757" s="242" t="str">
        <f>+IF(I757=0,"",'Ark1'!T2225)</f>
        <v/>
      </c>
      <c r="W757" s="243" t="str">
        <f>+IF(I757=0,"",'Ark1'!W2225)</f>
        <v/>
      </c>
      <c r="X757" s="243" t="str">
        <f>+IF(I757=0,"",'Ark1'!X2225)</f>
        <v/>
      </c>
      <c r="Y757" s="243" t="str">
        <f>+IF(I757=0,"",'Ark1'!Y2225)</f>
        <v/>
      </c>
      <c r="Z757" s="243" t="str">
        <f>+IF(I757=0,"",'Ark1'!Z2225)</f>
        <v/>
      </c>
      <c r="AA757" s="241" t="str">
        <f>+IF(I757=0,"",'Ark1'!AA2225)</f>
        <v/>
      </c>
      <c r="AB757" s="242" t="str">
        <f>+IF(I757=0,"",'Ark1'!AC2225)</f>
        <v/>
      </c>
      <c r="AC757" s="243" t="str">
        <f>+IF(I757=0,"",'Ark1'!AE2225)</f>
        <v/>
      </c>
      <c r="AD757" s="241" t="str">
        <f t="shared" si="54"/>
        <v/>
      </c>
      <c r="AE757" s="241" t="str">
        <f t="shared" si="55"/>
        <v/>
      </c>
      <c r="AF757" s="323"/>
    </row>
    <row r="758" spans="1:60">
      <c r="A758" s="323"/>
      <c r="B758" s="323">
        <f>+'Ark1'!C2226</f>
        <v>2023</v>
      </c>
      <c r="C758" s="240">
        <f>+'Ark1'!L2226</f>
        <v>13</v>
      </c>
      <c r="D758" s="240" t="str">
        <f>VLOOKUP(C758,Klasse!$C$10:$D$26,2)</f>
        <v>E-</v>
      </c>
      <c r="E758" s="240">
        <f>+'Ark1'!H2226</f>
        <v>1</v>
      </c>
      <c r="F758" s="240">
        <f>+'Ark1'!J2226</f>
        <v>309</v>
      </c>
      <c r="G758" s="240" t="str">
        <f>VLOOKUP(F758,Slakteri!$C$9:$D$36,2)</f>
        <v>Malvik</v>
      </c>
      <c r="H758" s="240">
        <f>+IF(I758=0,"",'Ark1'!Q2226)</f>
        <v>6</v>
      </c>
      <c r="I758" s="376">
        <f>+'Ark1'!R2226</f>
        <v>7</v>
      </c>
      <c r="J758" s="241">
        <f>+IF(I758=0,"",'Ark1'!AG2226)</f>
        <v>7.6138267093040944E-3</v>
      </c>
      <c r="K758" s="241"/>
      <c r="L758" s="241">
        <f>+IF(I758=0,"",'Ark1'!AH2226)</f>
        <v>1.4829302503508925E-2</v>
      </c>
      <c r="M758" s="241"/>
      <c r="N758" s="33">
        <f>+IF(I758=0,"",'Ark1'!U2226)</f>
        <v>38.471428571428589</v>
      </c>
      <c r="O758" s="33"/>
      <c r="P758" s="376"/>
      <c r="Q758" s="376"/>
      <c r="R758" s="33"/>
      <c r="S758" s="33"/>
      <c r="T758" s="33"/>
      <c r="U758" s="33"/>
      <c r="V758" s="242">
        <f>+IF(I758=0,"",'Ark1'!T2226)</f>
        <v>8</v>
      </c>
      <c r="W758" s="243">
        <f>+IF(I758=0,"",'Ark1'!W2226)</f>
        <v>28.571428571428577</v>
      </c>
      <c r="X758" s="243">
        <f>+IF(I758=0,"",'Ark1'!X2226)</f>
        <v>100</v>
      </c>
      <c r="Y758" s="243">
        <f>+IF(I758=0,"",'Ark1'!Y2226)</f>
        <v>100</v>
      </c>
      <c r="Z758" s="243">
        <f>+IF(I758=0,"",'Ark1'!Z2226)</f>
        <v>42.857142857142847</v>
      </c>
      <c r="AA758" s="241">
        <f>+IF(I758=0,"",'Ark1'!AA2226)</f>
        <v>10.990218285329178</v>
      </c>
      <c r="AB758" s="242">
        <f>+IF(I758=0,"",'Ark1'!AC2226)</f>
        <v>1.1952286093343936</v>
      </c>
      <c r="AC758" s="243">
        <f>+IF(I758=0,"",'Ark1'!AE2226)</f>
        <v>46.872911642782071</v>
      </c>
      <c r="AD758" s="241">
        <f t="shared" si="54"/>
        <v>2.9593406593406608</v>
      </c>
      <c r="AE758" s="241">
        <f t="shared" si="55"/>
        <v>1.1666666666666667</v>
      </c>
      <c r="AF758" s="323"/>
    </row>
    <row r="759" spans="1:60">
      <c r="A759" s="323"/>
      <c r="B759" s="323">
        <f>+'Ark1'!C2227</f>
        <v>2023</v>
      </c>
      <c r="C759" s="240">
        <f>+'Ark1'!L2227</f>
        <v>13</v>
      </c>
      <c r="D759" s="240" t="str">
        <f>VLOOKUP(C759,Klasse!$C$10:$D$26,2)</f>
        <v>E-</v>
      </c>
      <c r="E759" s="240">
        <f>+'Ark1'!H2227</f>
        <v>2</v>
      </c>
      <c r="F759" s="240">
        <f>+'Ark1'!J2227</f>
        <v>470</v>
      </c>
      <c r="G759" s="240" t="str">
        <f>VLOOKUP(F759,Slakteri!$C$9:$D$36,2)</f>
        <v>Jens Eide</v>
      </c>
      <c r="H759" s="240" t="str">
        <f>+IF(I759=0,"",'Ark1'!Q2227)</f>
        <v/>
      </c>
      <c r="I759" s="376">
        <f>+'Ark1'!R2227</f>
        <v>0</v>
      </c>
      <c r="J759" s="241" t="str">
        <f>+IF(I759=0,"",'Ark1'!AG2227)</f>
        <v/>
      </c>
      <c r="K759" s="241"/>
      <c r="L759" s="241" t="str">
        <f>+IF(I759=0,"",'Ark1'!AH2227)</f>
        <v/>
      </c>
      <c r="M759" s="241"/>
      <c r="N759" s="33" t="str">
        <f>+IF(I759=0,"",'Ark1'!U2227)</f>
        <v/>
      </c>
      <c r="O759" s="33"/>
      <c r="P759" s="376"/>
      <c r="Q759" s="376"/>
      <c r="R759" s="33"/>
      <c r="S759" s="33"/>
      <c r="T759" s="33"/>
      <c r="U759" s="33"/>
      <c r="V759" s="242" t="str">
        <f>+IF(I759=0,"",'Ark1'!T2227)</f>
        <v/>
      </c>
      <c r="W759" s="243" t="str">
        <f>+IF(I759=0,"",'Ark1'!W2227)</f>
        <v/>
      </c>
      <c r="X759" s="243" t="str">
        <f>+IF(I759=0,"",'Ark1'!X2227)</f>
        <v/>
      </c>
      <c r="Y759" s="243" t="str">
        <f>+IF(I759=0,"",'Ark1'!Y2227)</f>
        <v/>
      </c>
      <c r="Z759" s="243" t="str">
        <f>+IF(I759=0,"",'Ark1'!Z2227)</f>
        <v/>
      </c>
      <c r="AA759" s="241" t="str">
        <f>+IF(I759=0,"",'Ark1'!AA2227)</f>
        <v/>
      </c>
      <c r="AB759" s="242" t="str">
        <f>+IF(I759=0,"",'Ark1'!AC2227)</f>
        <v/>
      </c>
      <c r="AC759" s="243" t="str">
        <f>+IF(I759=0,"",'Ark1'!AE2227)</f>
        <v/>
      </c>
      <c r="AD759" s="241" t="str">
        <f t="shared" si="54"/>
        <v/>
      </c>
      <c r="AE759" s="241" t="str">
        <f t="shared" si="55"/>
        <v/>
      </c>
      <c r="AF759" s="323"/>
    </row>
    <row r="760" spans="1:60">
      <c r="A760" s="323"/>
      <c r="B760" s="323">
        <f>+'Ark1'!C2228</f>
        <v>2023</v>
      </c>
      <c r="C760" s="240">
        <f>+'Ark1'!L2228</f>
        <v>13</v>
      </c>
      <c r="D760" s="240" t="str">
        <f>VLOOKUP(C760,Klasse!$C$10:$D$26,2)</f>
        <v>E-</v>
      </c>
      <c r="E760" s="240">
        <f>+'Ark1'!H2228</f>
        <v>2</v>
      </c>
      <c r="F760" s="240">
        <f>+'Ark1'!J2228</f>
        <v>629</v>
      </c>
      <c r="G760" s="240" t="str">
        <f>VLOOKUP(F760,Slakteri!$C$9:$D$36,2)</f>
        <v>Bø</v>
      </c>
      <c r="H760" s="240" t="str">
        <f>+IF(I760=0,"",'Ark1'!Q2228)</f>
        <v/>
      </c>
      <c r="I760" s="376">
        <f>+'Ark1'!R2228</f>
        <v>0</v>
      </c>
      <c r="J760" s="241" t="str">
        <f>+IF(I760=0,"",'Ark1'!AG2228)</f>
        <v/>
      </c>
      <c r="K760" s="241"/>
      <c r="L760" s="241" t="str">
        <f>+IF(I760=0,"",'Ark1'!AH2228)</f>
        <v/>
      </c>
      <c r="M760" s="241"/>
      <c r="N760" s="33" t="str">
        <f>+IF(I760=0,"",'Ark1'!U2228)</f>
        <v/>
      </c>
      <c r="O760" s="33"/>
      <c r="P760" s="376"/>
      <c r="Q760" s="376"/>
      <c r="R760" s="33"/>
      <c r="S760" s="33"/>
      <c r="T760" s="33"/>
      <c r="U760" s="33"/>
      <c r="V760" s="242" t="str">
        <f>+IF(I760=0,"",'Ark1'!T2228)</f>
        <v/>
      </c>
      <c r="W760" s="243" t="str">
        <f>+IF(I760=0,"",'Ark1'!W2228)</f>
        <v/>
      </c>
      <c r="X760" s="243" t="str">
        <f>+IF(I760=0,"",'Ark1'!X2228)</f>
        <v/>
      </c>
      <c r="Y760" s="243" t="str">
        <f>+IF(I760=0,"",'Ark1'!Y2228)</f>
        <v/>
      </c>
      <c r="Z760" s="243" t="str">
        <f>+IF(I760=0,"",'Ark1'!Z2228)</f>
        <v/>
      </c>
      <c r="AA760" s="241" t="str">
        <f>+IF(I760=0,"",'Ark1'!AA2228)</f>
        <v/>
      </c>
      <c r="AB760" s="242" t="str">
        <f>+IF(I760=0,"",'Ark1'!AC2228)</f>
        <v/>
      </c>
      <c r="AC760" s="243" t="str">
        <f>+IF(I760=0,"",'Ark1'!AE2228)</f>
        <v/>
      </c>
      <c r="AD760" s="241" t="str">
        <f t="shared" si="54"/>
        <v/>
      </c>
      <c r="AE760" s="241" t="str">
        <f t="shared" si="55"/>
        <v/>
      </c>
      <c r="AF760" s="323"/>
    </row>
    <row r="761" spans="1:60">
      <c r="A761" s="323"/>
      <c r="B761" s="323">
        <f>+'Ark1'!C2229</f>
        <v>2023</v>
      </c>
      <c r="C761" s="240">
        <f>+'Ark1'!L2229</f>
        <v>13</v>
      </c>
      <c r="D761" s="240" t="str">
        <f>VLOOKUP(C761,Klasse!$C$10:$D$26,2)</f>
        <v>E-</v>
      </c>
      <c r="E761" s="240">
        <f>+'Ark1'!H2229</f>
        <v>1</v>
      </c>
      <c r="F761" s="240">
        <f>+'Ark1'!J2229</f>
        <v>643</v>
      </c>
      <c r="G761" s="240" t="str">
        <f>VLOOKUP(F761,Slakteri!$C$9:$D$36,2)</f>
        <v>Bjerka</v>
      </c>
      <c r="H761" s="240">
        <f>+IF(I761=0,"",'Ark1'!Q2229)</f>
        <v>3</v>
      </c>
      <c r="I761" s="376">
        <f>+'Ark1'!R2229</f>
        <v>8</v>
      </c>
      <c r="J761" s="241">
        <f>+IF(I761=0,"",'Ark1'!AG2229)</f>
        <v>1.4945728324023388E-2</v>
      </c>
      <c r="K761" s="241"/>
      <c r="L761" s="241">
        <f>+IF(I761=0,"",'Ark1'!AH2229)</f>
        <v>2.4722303774957845E-2</v>
      </c>
      <c r="M761" s="241"/>
      <c r="N761" s="33">
        <f>+IF(I761=0,"",'Ark1'!U2229)</f>
        <v>30.925000000000001</v>
      </c>
      <c r="O761" s="33"/>
      <c r="P761" s="376"/>
      <c r="Q761" s="376"/>
      <c r="R761" s="33"/>
      <c r="S761" s="33"/>
      <c r="T761" s="33"/>
      <c r="U761" s="33"/>
      <c r="V761" s="242">
        <f>+IF(I761=0,"",'Ark1'!T2229)</f>
        <v>7.875</v>
      </c>
      <c r="W761" s="243">
        <f>+IF(I761=0,"",'Ark1'!W2229)</f>
        <v>37.5</v>
      </c>
      <c r="X761" s="243">
        <f>+IF(I761=0,"",'Ark1'!X2229)</f>
        <v>100</v>
      </c>
      <c r="Y761" s="243">
        <f>+IF(I761=0,"",'Ark1'!Y2229)</f>
        <v>62.5</v>
      </c>
      <c r="Z761" s="243">
        <f>+IF(I761=0,"",'Ark1'!Z2229)</f>
        <v>12.5</v>
      </c>
      <c r="AA761" s="241">
        <f>+IF(I761=0,"",'Ark1'!AA2229)</f>
        <v>14.835072463591141</v>
      </c>
      <c r="AB761" s="242">
        <f>+IF(I761=0,"",'Ark1'!AC2229)</f>
        <v>2.6663411259626919</v>
      </c>
      <c r="AC761" s="243">
        <f>+IF(I761=0,"",'Ark1'!AE2229)</f>
        <v>91.398792760169613</v>
      </c>
      <c r="AD761" s="241">
        <f t="shared" si="54"/>
        <v>2.3788461538461538</v>
      </c>
      <c r="AE761" s="241">
        <f t="shared" si="55"/>
        <v>2.6666666666666665</v>
      </c>
      <c r="AF761" s="323"/>
    </row>
    <row r="762" spans="1:60">
      <c r="A762" s="323"/>
      <c r="B762" s="323">
        <f>+'Ark1'!C2230</f>
        <v>2023</v>
      </c>
      <c r="C762" s="240">
        <f>+'Ark1'!L2230</f>
        <v>13</v>
      </c>
      <c r="D762" s="240" t="str">
        <f>VLOOKUP(C762,Klasse!$C$10:$D$26,2)</f>
        <v>E-</v>
      </c>
      <c r="E762" s="240">
        <f>+'Ark1'!H2230</f>
        <v>2</v>
      </c>
      <c r="F762" s="240">
        <f>+'Ark1'!J2230</f>
        <v>704</v>
      </c>
      <c r="G762" s="240" t="str">
        <f>VLOOKUP(F762,Slakteri!$C$9:$D$36,2)</f>
        <v>Øre Vilt</v>
      </c>
      <c r="H762" s="240" t="str">
        <f>+IF(I762=0,"",'Ark1'!Q2230)</f>
        <v/>
      </c>
      <c r="I762" s="376">
        <f>+'Ark1'!R2230</f>
        <v>0</v>
      </c>
      <c r="J762" s="241" t="str">
        <f>+IF(I762=0,"",'Ark1'!AG2230)</f>
        <v/>
      </c>
      <c r="K762" s="241"/>
      <c r="L762" s="241" t="str">
        <f>+IF(I762=0,"",'Ark1'!AH2230)</f>
        <v/>
      </c>
      <c r="M762" s="241"/>
      <c r="N762" s="33" t="str">
        <f>+IF(I762=0,"",'Ark1'!U2230)</f>
        <v/>
      </c>
      <c r="O762" s="33"/>
      <c r="P762" s="376"/>
      <c r="Q762" s="376"/>
      <c r="R762" s="33"/>
      <c r="S762" s="33"/>
      <c r="T762" s="33"/>
      <c r="U762" s="33"/>
      <c r="V762" s="242" t="str">
        <f>+IF(I762=0,"",'Ark1'!T2230)</f>
        <v/>
      </c>
      <c r="W762" s="243" t="str">
        <f>+IF(I762=0,"",'Ark1'!W2230)</f>
        <v/>
      </c>
      <c r="X762" s="243" t="str">
        <f>+IF(I762=0,"",'Ark1'!X2230)</f>
        <v/>
      </c>
      <c r="Y762" s="243" t="str">
        <f>+IF(I762=0,"",'Ark1'!Y2230)</f>
        <v/>
      </c>
      <c r="Z762" s="243" t="str">
        <f>+IF(I762=0,"",'Ark1'!Z2230)</f>
        <v/>
      </c>
      <c r="AA762" s="241" t="str">
        <f>+IF(I762=0,"",'Ark1'!AA2230)</f>
        <v/>
      </c>
      <c r="AB762" s="242" t="str">
        <f>+IF(I762=0,"",'Ark1'!AC2230)</f>
        <v/>
      </c>
      <c r="AC762" s="243" t="str">
        <f>+IF(I762=0,"",'Ark1'!AE2230)</f>
        <v/>
      </c>
      <c r="AD762" s="241" t="str">
        <f t="shared" si="54"/>
        <v/>
      </c>
      <c r="AE762" s="241" t="str">
        <f t="shared" si="55"/>
        <v/>
      </c>
      <c r="AF762" s="323"/>
    </row>
    <row r="763" spans="1:60">
      <c r="A763" s="323"/>
      <c r="B763" s="323">
        <f>+'Ark1'!C2231</f>
        <v>2023</v>
      </c>
      <c r="C763" s="240">
        <f>+'Ark1'!L2231</f>
        <v>13</v>
      </c>
      <c r="D763" s="240" t="str">
        <f>VLOOKUP(C763,Klasse!$C$10:$D$26,2)</f>
        <v>E-</v>
      </c>
      <c r="E763" s="240">
        <f>+'Ark1'!H2231</f>
        <v>1</v>
      </c>
      <c r="F763" s="240">
        <f>+'Ark1'!J2231</f>
        <v>802</v>
      </c>
      <c r="G763" s="240" t="str">
        <f>VLOOKUP(F763,Slakteri!$C$9:$D$36,2)</f>
        <v>Karasjok</v>
      </c>
      <c r="H763" s="240">
        <f>+IF(I763=0,"",'Ark1'!Q2231)</f>
        <v>1</v>
      </c>
      <c r="I763" s="376">
        <f>+'Ark1'!R2231</f>
        <v>1</v>
      </c>
      <c r="J763" s="241">
        <f>+IF(I763=0,"",'Ark1'!AG2231)</f>
        <v>9.3092533978774896E-3</v>
      </c>
      <c r="K763" s="241"/>
      <c r="L763" s="241">
        <f>+IF(I763=0,"",'Ark1'!AH2231)</f>
        <v>2.3725735915838375E-2</v>
      </c>
      <c r="M763" s="241"/>
      <c r="N763" s="33">
        <f>+IF(I763=0,"",'Ark1'!U2231)</f>
        <v>52.5</v>
      </c>
      <c r="O763" s="33"/>
      <c r="P763" s="376"/>
      <c r="Q763" s="376"/>
      <c r="R763" s="33"/>
      <c r="S763" s="33"/>
      <c r="T763" s="33"/>
      <c r="U763" s="33"/>
      <c r="V763" s="242">
        <f>+IF(I763=0,"",'Ark1'!T2231)</f>
        <v>11</v>
      </c>
      <c r="W763" s="243">
        <f>+IF(I763=0,"",'Ark1'!W2231)</f>
        <v>100</v>
      </c>
      <c r="X763" s="243">
        <f>+IF(I763=0,"",'Ark1'!X2231)</f>
        <v>100</v>
      </c>
      <c r="Y763" s="243">
        <f>+IF(I763=0,"",'Ark1'!Y2231)</f>
        <v>100</v>
      </c>
      <c r="Z763" s="243">
        <f>+IF(I763=0,"",'Ark1'!Z2231)</f>
        <v>100</v>
      </c>
      <c r="AA763" s="241">
        <f>+IF(I763=0,"",'Ark1'!AA2231)</f>
        <v>0</v>
      </c>
      <c r="AB763" s="242">
        <f>+IF(I763=0,"",'Ark1'!AC2231)</f>
        <v>0</v>
      </c>
      <c r="AC763" s="243">
        <f>+IF(I763=0,"",'Ark1'!AE2231)</f>
        <v>0</v>
      </c>
      <c r="AD763" s="241">
        <f t="shared" si="54"/>
        <v>4.0384615384615383</v>
      </c>
      <c r="AE763" s="241">
        <f t="shared" si="55"/>
        <v>1</v>
      </c>
      <c r="AF763" s="323"/>
    </row>
    <row r="764" spans="1:60">
      <c r="A764" s="323"/>
      <c r="B764" s="323">
        <f>+'Ark1'!C2232</f>
        <v>2023</v>
      </c>
      <c r="C764" s="240">
        <f>+'Ark1'!L2232</f>
        <v>14</v>
      </c>
      <c r="D764" s="240" t="str">
        <f>VLOOKUP(C764,Klasse!$C$10:$D$26,2)</f>
        <v>E</v>
      </c>
      <c r="E764" s="240">
        <f>+'Ark1'!H2232</f>
        <v>1</v>
      </c>
      <c r="F764" s="240">
        <f>+'Ark1'!J2232</f>
        <v>103</v>
      </c>
      <c r="G764" s="240" t="str">
        <f>VLOOKUP(F764,Slakteri!$C$9:$D$36,2)</f>
        <v>Rudshøgda</v>
      </c>
      <c r="H764" s="240" t="str">
        <f>+IF(I764=0,"",'Ark1'!Q2232)</f>
        <v/>
      </c>
      <c r="I764" s="376">
        <f>+'Ark1'!R2232</f>
        <v>0</v>
      </c>
      <c r="J764" s="241" t="str">
        <f>+IF(I764=0,"",'Ark1'!AG2232)</f>
        <v/>
      </c>
      <c r="K764" s="241"/>
      <c r="L764" s="241" t="str">
        <f>+IF(I764=0,"",'Ark1'!AH2232)</f>
        <v/>
      </c>
      <c r="M764" s="241"/>
      <c r="N764" s="33" t="str">
        <f>+IF(I764=0,"",'Ark1'!U2232)</f>
        <v/>
      </c>
      <c r="O764" s="33"/>
      <c r="P764" s="376"/>
      <c r="Q764" s="376"/>
      <c r="R764" s="33"/>
      <c r="S764" s="33"/>
      <c r="T764" s="33"/>
      <c r="U764" s="33"/>
      <c r="V764" s="242" t="str">
        <f>+IF(I764=0,"",'Ark1'!T2232)</f>
        <v/>
      </c>
      <c r="W764" s="243" t="str">
        <f>+IF(I764=0,"",'Ark1'!W2232)</f>
        <v/>
      </c>
      <c r="X764" s="243" t="str">
        <f>+IF(I764=0,"",'Ark1'!X2232)</f>
        <v/>
      </c>
      <c r="Y764" s="243" t="str">
        <f>+IF(I764=0,"",'Ark1'!Y2232)</f>
        <v/>
      </c>
      <c r="Z764" s="243" t="str">
        <f>+IF(I764=0,"",'Ark1'!Z2232)</f>
        <v/>
      </c>
      <c r="AA764" s="241" t="str">
        <f>+IF(I764=0,"",'Ark1'!AA2232)</f>
        <v/>
      </c>
      <c r="AB764" s="242" t="str">
        <f>+IF(I764=0,"",'Ark1'!AC2232)</f>
        <v/>
      </c>
      <c r="AC764" s="243" t="str">
        <f>+IF(I764=0,"",'Ark1'!AE2232)</f>
        <v/>
      </c>
      <c r="AD764" s="241" t="str">
        <f t="shared" si="54"/>
        <v/>
      </c>
      <c r="AE764" s="241" t="str">
        <f t="shared" si="55"/>
        <v/>
      </c>
      <c r="AF764" s="323"/>
    </row>
    <row r="765" spans="1:60">
      <c r="A765" s="323"/>
      <c r="B765" s="323">
        <f>+'Ark1'!C2233</f>
        <v>2023</v>
      </c>
      <c r="C765" s="240">
        <f>+'Ark1'!L2233</f>
        <v>14</v>
      </c>
      <c r="D765" s="240" t="str">
        <f>VLOOKUP(C765,Klasse!$C$10:$D$26,2)</f>
        <v>E</v>
      </c>
      <c r="E765" s="240">
        <f>+'Ark1'!H2233</f>
        <v>2</v>
      </c>
      <c r="F765" s="240">
        <f>+'Ark1'!J2233</f>
        <v>106</v>
      </c>
      <c r="G765" s="240" t="str">
        <f>VLOOKUP(F765,Slakteri!$C$9:$D$36,2)</f>
        <v>Furuseth</v>
      </c>
      <c r="H765" s="240">
        <f>+IF(I765=0,"",'Ark1'!Q2233)</f>
        <v>5</v>
      </c>
      <c r="I765" s="376">
        <f>+'Ark1'!R2233</f>
        <v>6</v>
      </c>
      <c r="J765" s="241">
        <f>+IF(I765=0,"",'Ark1'!AG2233)</f>
        <v>1.496296665752263E-2</v>
      </c>
      <c r="K765" s="241"/>
      <c r="L765" s="241">
        <f>+IF(I765=0,"",'Ark1'!AH2233)</f>
        <v>3.8044312190240723E-2</v>
      </c>
      <c r="M765" s="241"/>
      <c r="N765" s="33">
        <f>+IF(I765=0,"",'Ark1'!U2233)</f>
        <v>53.1</v>
      </c>
      <c r="O765" s="33"/>
      <c r="P765" s="376"/>
      <c r="Q765" s="376"/>
      <c r="R765" s="33"/>
      <c r="S765" s="33"/>
      <c r="T765" s="33"/>
      <c r="U765" s="33"/>
      <c r="V765" s="242">
        <f>+IF(I765=0,"",'Ark1'!T2233)</f>
        <v>11.333333333333336</v>
      </c>
      <c r="W765" s="243">
        <f>+IF(I765=0,"",'Ark1'!W2233)</f>
        <v>83.333333333333314</v>
      </c>
      <c r="X765" s="243">
        <f>+IF(I765=0,"",'Ark1'!X2233)</f>
        <v>100</v>
      </c>
      <c r="Y765" s="243">
        <f>+IF(I765=0,"",'Ark1'!Y2233)</f>
        <v>100</v>
      </c>
      <c r="Z765" s="243">
        <f>+IF(I765=0,"",'Ark1'!Z2233)</f>
        <v>100</v>
      </c>
      <c r="AA765" s="241">
        <f>+IF(I765=0,"",'Ark1'!AA2233)</f>
        <v>6.7744618482455152</v>
      </c>
      <c r="AB765" s="242">
        <f>+IF(I765=0,"",'Ark1'!AC2233)</f>
        <v>2.5603819159561998</v>
      </c>
      <c r="AC765" s="243">
        <f>+IF(I765=0,"",'Ark1'!AE2233)</f>
        <v>-55.250605502606142</v>
      </c>
      <c r="AD765" s="241">
        <f t="shared" si="54"/>
        <v>3.7928571428571431</v>
      </c>
      <c r="AE765" s="241">
        <f t="shared" si="55"/>
        <v>1.2</v>
      </c>
      <c r="AF765" s="323"/>
    </row>
    <row r="766" spans="1:60">
      <c r="A766" s="323"/>
      <c r="B766" s="323">
        <f>+'Ark1'!C2234</f>
        <v>2023</v>
      </c>
      <c r="C766" s="240">
        <f>+'Ark1'!L2234</f>
        <v>14</v>
      </c>
      <c r="D766" s="240" t="str">
        <f>VLOOKUP(C766,Klasse!$C$10:$D$26,2)</f>
        <v>E</v>
      </c>
      <c r="E766" s="240">
        <f>+'Ark1'!H2234</f>
        <v>1</v>
      </c>
      <c r="F766" s="240">
        <f>+'Ark1'!J2234</f>
        <v>110</v>
      </c>
      <c r="G766" s="240" t="str">
        <f>VLOOKUP(F766,Slakteri!$C$9:$D$36,2)</f>
        <v>Gol</v>
      </c>
      <c r="H766" s="240">
        <f>+IF(I766=0,"",'Ark1'!Q2234)</f>
        <v>2</v>
      </c>
      <c r="I766" s="376">
        <f>+'Ark1'!R2234</f>
        <v>2</v>
      </c>
      <c r="J766" s="241">
        <f>+IF(I766=0,"",'Ark1'!AG2234)</f>
        <v>1.7753790434257711E-3</v>
      </c>
      <c r="K766" s="241"/>
      <c r="L766" s="241">
        <f>+IF(I766=0,"",'Ark1'!AH2234)</f>
        <v>3.2880678802408858E-3</v>
      </c>
      <c r="M766" s="241"/>
      <c r="N766" s="33">
        <f>+IF(I766=0,"",'Ark1'!U2234)</f>
        <v>38.950000000000003</v>
      </c>
      <c r="O766" s="33"/>
      <c r="P766" s="376"/>
      <c r="Q766" s="376"/>
      <c r="R766" s="33"/>
      <c r="S766" s="33"/>
      <c r="T766" s="33"/>
      <c r="U766" s="33"/>
      <c r="V766" s="242">
        <f>+IF(I766=0,"",'Ark1'!T2234)</f>
        <v>12.5</v>
      </c>
      <c r="W766" s="243">
        <f>+IF(I766=0,"",'Ark1'!W2234)</f>
        <v>100</v>
      </c>
      <c r="X766" s="243">
        <f>+IF(I766=0,"",'Ark1'!X2234)</f>
        <v>100</v>
      </c>
      <c r="Y766" s="243">
        <f>+IF(I766=0,"",'Ark1'!Y2234)</f>
        <v>100</v>
      </c>
      <c r="Z766" s="243">
        <f>+IF(I766=0,"",'Ark1'!Z2234)</f>
        <v>50</v>
      </c>
      <c r="AA766" s="241">
        <f>+IF(I766=0,"",'Ark1'!AA2234)</f>
        <v>14.549999999999995</v>
      </c>
      <c r="AB766" s="242">
        <f>+IF(I766=0,"",'Ark1'!AC2234)</f>
        <v>1.5</v>
      </c>
      <c r="AC766" s="243">
        <f>+IF(I766=0,"",'Ark1'!AE2234)</f>
        <v>100</v>
      </c>
      <c r="AD766" s="241">
        <f t="shared" si="54"/>
        <v>2.7821428571428575</v>
      </c>
      <c r="AE766" s="241">
        <f t="shared" si="55"/>
        <v>1</v>
      </c>
      <c r="AF766" s="323"/>
    </row>
    <row r="767" spans="1:60">
      <c r="A767" s="323"/>
      <c r="B767" s="323">
        <f>+'Ark1'!C2235</f>
        <v>2023</v>
      </c>
      <c r="C767" s="240">
        <f>+'Ark1'!L2235</f>
        <v>14</v>
      </c>
      <c r="D767" s="240" t="str">
        <f>VLOOKUP(C767,Klasse!$C$10:$D$26,2)</f>
        <v>E</v>
      </c>
      <c r="E767" s="240">
        <f>+'Ark1'!H2235</f>
        <v>1</v>
      </c>
      <c r="F767" s="240">
        <f>+'Ark1'!J2235</f>
        <v>111</v>
      </c>
      <c r="G767" s="240" t="str">
        <f>VLOOKUP(F767,Slakteri!$C$9:$D$36,2)</f>
        <v>Forus</v>
      </c>
      <c r="H767" s="240" t="str">
        <f>+IF(I767=0,"",'Ark1'!Q2235)</f>
        <v/>
      </c>
      <c r="I767" s="376">
        <f>+'Ark1'!R2235</f>
        <v>0</v>
      </c>
      <c r="J767" s="241" t="str">
        <f>+IF(I767=0,"",'Ark1'!AG2235)</f>
        <v/>
      </c>
      <c r="K767" s="241"/>
      <c r="L767" s="241" t="str">
        <f>+IF(I767=0,"",'Ark1'!AH2235)</f>
        <v/>
      </c>
      <c r="M767" s="241"/>
      <c r="N767" s="33" t="str">
        <f>+IF(I767=0,"",'Ark1'!U2235)</f>
        <v/>
      </c>
      <c r="O767" s="33"/>
      <c r="P767" s="376"/>
      <c r="Q767" s="376"/>
      <c r="R767" s="33"/>
      <c r="S767" s="33"/>
      <c r="T767" s="33"/>
      <c r="U767" s="33"/>
      <c r="V767" s="242" t="str">
        <f>+IF(I767=0,"",'Ark1'!T2235)</f>
        <v/>
      </c>
      <c r="W767" s="243" t="str">
        <f>+IF(I767=0,"",'Ark1'!W2235)</f>
        <v/>
      </c>
      <c r="X767" s="243" t="str">
        <f>+IF(I767=0,"",'Ark1'!X2235)</f>
        <v/>
      </c>
      <c r="Y767" s="243" t="str">
        <f>+IF(I767=0,"",'Ark1'!Y2235)</f>
        <v/>
      </c>
      <c r="Z767" s="243" t="str">
        <f>+IF(I767=0,"",'Ark1'!Z2235)</f>
        <v/>
      </c>
      <c r="AA767" s="241" t="str">
        <f>+IF(I767=0,"",'Ark1'!AA2235)</f>
        <v/>
      </c>
      <c r="AB767" s="242" t="str">
        <f>+IF(I767=0,"",'Ark1'!AC2235)</f>
        <v/>
      </c>
      <c r="AC767" s="243" t="str">
        <f>+IF(I767=0,"",'Ark1'!AE2235)</f>
        <v/>
      </c>
      <c r="AD767" s="241" t="str">
        <f t="shared" si="54"/>
        <v/>
      </c>
      <c r="AE767" s="241" t="str">
        <f t="shared" si="55"/>
        <v/>
      </c>
      <c r="AF767" s="323"/>
    </row>
    <row r="768" spans="1:60" ht="19.8">
      <c r="A768" s="323"/>
      <c r="B768" s="323"/>
      <c r="C768" s="323"/>
      <c r="D768" s="323"/>
      <c r="E768" s="323"/>
      <c r="F768" s="323"/>
      <c r="G768" s="323"/>
      <c r="H768" s="323"/>
      <c r="I768" s="377"/>
      <c r="J768" s="351"/>
      <c r="K768" s="351"/>
      <c r="L768" s="351"/>
      <c r="M768" s="351"/>
      <c r="N768" s="323"/>
      <c r="O768" s="323"/>
      <c r="P768" s="377"/>
      <c r="Q768" s="377"/>
      <c r="R768" s="354"/>
      <c r="S768" s="354"/>
      <c r="T768" s="354"/>
      <c r="U768" s="323"/>
      <c r="V768" s="323"/>
      <c r="W768" s="352"/>
      <c r="X768" s="352"/>
      <c r="Y768" s="352"/>
      <c r="Z768" s="352"/>
      <c r="AA768" s="352"/>
      <c r="AB768" s="323"/>
      <c r="AC768" s="352"/>
      <c r="AD768" s="353"/>
      <c r="AE768" s="354"/>
      <c r="AF768" s="323"/>
      <c r="AG768" s="224"/>
      <c r="AI768" s="30"/>
      <c r="AJ768" s="28"/>
      <c r="AK768" s="225"/>
      <c r="AL768" s="29"/>
      <c r="AP768" s="29"/>
      <c r="BH768" s="236"/>
    </row>
    <row r="769" spans="1:60" ht="19.8">
      <c r="A769" s="323"/>
      <c r="B769" s="323" t="s">
        <v>659</v>
      </c>
      <c r="C769" s="323"/>
      <c r="D769" s="266" t="str">
        <f>+D773</f>
        <v>E</v>
      </c>
      <c r="E769" s="323"/>
      <c r="F769" s="323"/>
      <c r="G769" s="323"/>
      <c r="H769" s="323"/>
      <c r="I769" s="661">
        <f>SUM(I773:I795)</f>
        <v>31</v>
      </c>
      <c r="J769" s="643"/>
      <c r="K769" s="355"/>
      <c r="L769" s="355"/>
      <c r="M769" s="355"/>
      <c r="N769" s="269">
        <f>+Klasse!M452</f>
        <v>0</v>
      </c>
      <c r="O769" s="269"/>
      <c r="P769" s="529"/>
      <c r="Q769" s="529"/>
      <c r="R769" s="269"/>
      <c r="S769" s="269"/>
      <c r="T769" s="269"/>
      <c r="U769" s="269"/>
      <c r="V769" s="356"/>
      <c r="W769" s="352"/>
      <c r="X769" s="352"/>
      <c r="Y769" s="352"/>
      <c r="Z769" s="352"/>
      <c r="AA769" s="352"/>
      <c r="AB769" s="323"/>
      <c r="AC769" s="352"/>
      <c r="AD769" s="353" t="s">
        <v>81</v>
      </c>
      <c r="AE769" s="354" t="s">
        <v>2</v>
      </c>
      <c r="AF769" s="323"/>
      <c r="AG769" s="224"/>
      <c r="AI769" s="30"/>
      <c r="AJ769" s="28"/>
      <c r="AK769" s="225"/>
      <c r="AL769" s="29"/>
      <c r="AP769" s="29"/>
      <c r="BH769" s="236"/>
    </row>
    <row r="770" spans="1:60" ht="19.8">
      <c r="A770" s="662"/>
      <c r="B770" s="662"/>
      <c r="C770" s="663" t="s">
        <v>660</v>
      </c>
      <c r="D770" s="662"/>
      <c r="E770" s="662"/>
      <c r="F770" s="662"/>
      <c r="G770" s="323"/>
      <c r="H770" s="357" t="s">
        <v>2</v>
      </c>
      <c r="I770" s="377"/>
      <c r="J770" s="351"/>
      <c r="K770" s="351"/>
      <c r="L770" s="351"/>
      <c r="M770" s="351"/>
      <c r="N770" s="351"/>
      <c r="O770" s="351"/>
      <c r="P770" s="377"/>
      <c r="Q770" s="377"/>
      <c r="R770" s="354"/>
      <c r="S770" s="354"/>
      <c r="T770" s="354"/>
      <c r="U770" s="351"/>
      <c r="V770" s="357" t="s">
        <v>22</v>
      </c>
      <c r="W770" s="352" t="s">
        <v>404</v>
      </c>
      <c r="X770" s="352" t="s">
        <v>404</v>
      </c>
      <c r="Y770" s="352" t="s">
        <v>404</v>
      </c>
      <c r="Z770" s="352" t="s">
        <v>404</v>
      </c>
      <c r="AA770" s="353" t="s">
        <v>428</v>
      </c>
      <c r="AB770" s="323"/>
      <c r="AC770" s="353" t="s">
        <v>552</v>
      </c>
      <c r="AD770" s="353" t="s">
        <v>43</v>
      </c>
      <c r="AE770" s="354" t="s">
        <v>8</v>
      </c>
      <c r="AF770" s="323"/>
      <c r="AG770" s="224"/>
      <c r="AI770" s="30"/>
      <c r="AJ770" s="28"/>
      <c r="AK770" s="225"/>
      <c r="AL770" s="29"/>
      <c r="AP770" s="29"/>
      <c r="BH770" s="236"/>
    </row>
    <row r="771" spans="1:60" ht="19.8">
      <c r="A771" s="323"/>
      <c r="B771" s="357"/>
      <c r="C771" s="323"/>
      <c r="D771" s="357"/>
      <c r="E771" s="323"/>
      <c r="F771" s="357"/>
      <c r="G771" s="357"/>
      <c r="H771" s="357" t="s">
        <v>493</v>
      </c>
      <c r="I771" s="378" t="s">
        <v>2</v>
      </c>
      <c r="J771" s="354" t="s">
        <v>2</v>
      </c>
      <c r="K771" s="354"/>
      <c r="L771" s="354" t="s">
        <v>1</v>
      </c>
      <c r="M771" s="354"/>
      <c r="N771" s="354" t="s">
        <v>22</v>
      </c>
      <c r="O771" s="354"/>
      <c r="P771" s="378"/>
      <c r="Q771" s="378"/>
      <c r="R771" s="354"/>
      <c r="S771" s="354"/>
      <c r="T771" s="354"/>
      <c r="U771" s="354"/>
      <c r="V771" s="357" t="s">
        <v>495</v>
      </c>
      <c r="W771" s="353" t="s">
        <v>497</v>
      </c>
      <c r="X771" s="353" t="s">
        <v>480</v>
      </c>
      <c r="Y771" s="353" t="s">
        <v>480</v>
      </c>
      <c r="Z771" s="353" t="s">
        <v>480</v>
      </c>
      <c r="AA771" s="353"/>
      <c r="AB771" s="357" t="s">
        <v>414</v>
      </c>
      <c r="AC771" s="353" t="s">
        <v>1</v>
      </c>
      <c r="AD771" s="353" t="s">
        <v>571</v>
      </c>
      <c r="AE771" s="354" t="s">
        <v>70</v>
      </c>
      <c r="AF771" s="323"/>
      <c r="AG771" s="224"/>
      <c r="AI771" s="30"/>
      <c r="AJ771" s="28"/>
      <c r="AK771" s="225"/>
      <c r="AL771" s="29"/>
      <c r="AP771" s="29"/>
      <c r="BH771" s="236"/>
    </row>
    <row r="772" spans="1:60" ht="19.8">
      <c r="A772" s="323"/>
      <c r="B772" s="323"/>
      <c r="C772" s="357" t="s">
        <v>0</v>
      </c>
      <c r="D772" s="357"/>
      <c r="E772" s="357" t="s">
        <v>572</v>
      </c>
      <c r="F772" s="357"/>
      <c r="G772" s="357"/>
      <c r="H772" s="358" t="s">
        <v>494</v>
      </c>
      <c r="I772" s="379" t="s">
        <v>8</v>
      </c>
      <c r="J772" s="359" t="s">
        <v>404</v>
      </c>
      <c r="K772" s="359"/>
      <c r="L772" s="359" t="s">
        <v>404</v>
      </c>
      <c r="M772" s="359"/>
      <c r="N772" s="359" t="s">
        <v>44</v>
      </c>
      <c r="O772" s="359"/>
      <c r="P772" s="379"/>
      <c r="Q772" s="379"/>
      <c r="R772" s="359"/>
      <c r="S772" s="359"/>
      <c r="T772" s="359"/>
      <c r="U772" s="359"/>
      <c r="V772" s="358" t="s">
        <v>415</v>
      </c>
      <c r="W772" s="360" t="s">
        <v>498</v>
      </c>
      <c r="X772" s="360" t="s">
        <v>573</v>
      </c>
      <c r="Y772" s="360" t="s">
        <v>574</v>
      </c>
      <c r="Z772" s="360" t="s">
        <v>575</v>
      </c>
      <c r="AA772" s="360" t="s">
        <v>1</v>
      </c>
      <c r="AB772" s="358" t="s">
        <v>415</v>
      </c>
      <c r="AC772" s="360" t="s">
        <v>523</v>
      </c>
      <c r="AD772" s="360" t="s">
        <v>44</v>
      </c>
      <c r="AE772" s="359" t="s">
        <v>553</v>
      </c>
      <c r="AF772" s="323"/>
      <c r="AG772" s="224"/>
      <c r="AI772" s="30"/>
      <c r="AJ772" s="28"/>
      <c r="AK772" s="225"/>
      <c r="AL772" s="29"/>
      <c r="AP772" s="29"/>
      <c r="BH772" s="236"/>
    </row>
    <row r="773" spans="1:60">
      <c r="A773" s="323"/>
      <c r="B773" s="323">
        <f>+'Ark1'!C2236</f>
        <v>2023</v>
      </c>
      <c r="C773" s="240">
        <f>+'Ark1'!L2236</f>
        <v>14</v>
      </c>
      <c r="D773" s="240" t="str">
        <f>VLOOKUP(C773,Klasse!$C$10:$D$26,2)</f>
        <v>E</v>
      </c>
      <c r="E773" s="240">
        <f>+'Ark1'!H2236</f>
        <v>1</v>
      </c>
      <c r="F773" s="240">
        <f>+'Ark1'!J2236</f>
        <v>116</v>
      </c>
      <c r="G773" s="240" t="str">
        <f>VLOOKUP(F773,Slakteri!$C$9:$D$36,2)</f>
        <v>Sandeid</v>
      </c>
      <c r="H773" s="240" t="str">
        <f>+IF(I773=0,"",'Ark1'!Q2236)</f>
        <v/>
      </c>
      <c r="I773" s="376">
        <f>+'Ark1'!R2236</f>
        <v>0</v>
      </c>
      <c r="J773" s="241" t="str">
        <f>+IF(I773=0,"",'Ark1'!AG2236)</f>
        <v/>
      </c>
      <c r="K773" s="241"/>
      <c r="L773" s="241" t="str">
        <f>+IF(I773=0,"",'Ark1'!AH2236)</f>
        <v/>
      </c>
      <c r="M773" s="241"/>
      <c r="N773" s="33" t="str">
        <f>+IF(I773=0,"",'Ark1'!U2236)</f>
        <v/>
      </c>
      <c r="O773" s="33"/>
      <c r="P773" s="376"/>
      <c r="Q773" s="376"/>
      <c r="R773" s="33"/>
      <c r="S773" s="33"/>
      <c r="T773" s="33"/>
      <c r="U773" s="33"/>
      <c r="V773" s="242" t="str">
        <f>+IF(I773=0,"",'Ark1'!T2236)</f>
        <v/>
      </c>
      <c r="W773" s="243" t="str">
        <f>+IF(I773=0,"",'Ark1'!W2236)</f>
        <v/>
      </c>
      <c r="X773" s="243" t="str">
        <f>+IF(I773=0,"",'Ark1'!X2236)</f>
        <v/>
      </c>
      <c r="Y773" s="243" t="str">
        <f>+IF(I773=0,"",'Ark1'!Y2236)</f>
        <v/>
      </c>
      <c r="Z773" s="243" t="str">
        <f>+IF(I773=0,"",'Ark1'!Z2236)</f>
        <v/>
      </c>
      <c r="AA773" s="241" t="str">
        <f>+IF(I773=0,"",'Ark1'!AA2236)</f>
        <v/>
      </c>
      <c r="AB773" s="242" t="str">
        <f>+IF(I773=0,"",'Ark1'!AC2236)</f>
        <v/>
      </c>
      <c r="AC773" s="243" t="str">
        <f>+IF(I773=0,"",'Ark1'!AE2236)</f>
        <v/>
      </c>
      <c r="AD773" s="241" t="str">
        <f t="shared" ref="AD773:AD798" si="56">IF(I773=0,"",N773/C773)</f>
        <v/>
      </c>
      <c r="AE773" s="241" t="str">
        <f t="shared" ref="AE773:AE798" si="57">IF(I773=0,"",I773/H773)</f>
        <v/>
      </c>
      <c r="AF773" s="323"/>
    </row>
    <row r="774" spans="1:60">
      <c r="A774" s="323"/>
      <c r="B774" s="323">
        <f>+'Ark1'!C2237</f>
        <v>2023</v>
      </c>
      <c r="C774" s="240">
        <f>+'Ark1'!L2237</f>
        <v>14</v>
      </c>
      <c r="D774" s="240" t="str">
        <f>VLOOKUP(C774,Klasse!$C$10:$D$26,2)</f>
        <v>E</v>
      </c>
      <c r="E774" s="240">
        <f>+'Ark1'!H2237</f>
        <v>2</v>
      </c>
      <c r="F774" s="240">
        <f>+'Ark1'!J2237</f>
        <v>117</v>
      </c>
      <c r="G774" s="240" t="str">
        <f>VLOOKUP(F774,Slakteri!$C$9:$D$36,2)</f>
        <v>Jæren</v>
      </c>
      <c r="H774" s="240">
        <f>+IF(I774=0,"",'Ark1'!Q2237)</f>
        <v>3</v>
      </c>
      <c r="I774" s="376">
        <f>+'Ark1'!R2237</f>
        <v>3</v>
      </c>
      <c r="J774" s="241">
        <f>+IF(I774=0,"",'Ark1'!AG2237)</f>
        <v>4.9835542709060114E-3</v>
      </c>
      <c r="K774" s="241"/>
      <c r="L774" s="241">
        <f>+IF(I774=0,"",'Ark1'!AH2237)</f>
        <v>1.6450514963226599E-2</v>
      </c>
      <c r="M774" s="241"/>
      <c r="N774" s="33">
        <f>+IF(I774=0,"",'Ark1'!U2237)</f>
        <v>67.100000000000023</v>
      </c>
      <c r="O774" s="33"/>
      <c r="P774" s="376"/>
      <c r="Q774" s="376"/>
      <c r="R774" s="33"/>
      <c r="S774" s="33"/>
      <c r="T774" s="33"/>
      <c r="U774" s="33"/>
      <c r="V774" s="242">
        <f>+IF(I774=0,"",'Ark1'!T2237)</f>
        <v>13.666666666666663</v>
      </c>
      <c r="W774" s="243">
        <f>+IF(I774=0,"",'Ark1'!W2237)</f>
        <v>100</v>
      </c>
      <c r="X774" s="243">
        <f>+IF(I774=0,"",'Ark1'!X2237)</f>
        <v>100</v>
      </c>
      <c r="Y774" s="243">
        <f>+IF(I774=0,"",'Ark1'!Y2237)</f>
        <v>100</v>
      </c>
      <c r="Z774" s="243">
        <f>+IF(I774=0,"",'Ark1'!Z2237)</f>
        <v>100</v>
      </c>
      <c r="AA774" s="241">
        <f>+IF(I774=0,"",'Ark1'!AA2237)</f>
        <v>7.995415352979875</v>
      </c>
      <c r="AB774" s="242">
        <f>+IF(I774=0,"",'Ark1'!AC2237)</f>
        <v>1.8856180831641327</v>
      </c>
      <c r="AC774" s="243">
        <f>+IF(I774=0,"",'Ark1'!AE2237)</f>
        <v>95.514152794681934</v>
      </c>
      <c r="AD774" s="241">
        <f t="shared" si="56"/>
        <v>4.7928571428571445</v>
      </c>
      <c r="AE774" s="241">
        <f t="shared" si="57"/>
        <v>1</v>
      </c>
      <c r="AF774" s="323"/>
    </row>
    <row r="775" spans="1:60">
      <c r="A775" s="323"/>
      <c r="B775" s="323">
        <f>+'Ark1'!C2238</f>
        <v>2023</v>
      </c>
      <c r="C775" s="240">
        <f>+'Ark1'!L2238</f>
        <v>14</v>
      </c>
      <c r="D775" s="240" t="str">
        <f>VLOOKUP(C775,Klasse!$C$10:$D$26,2)</f>
        <v>E</v>
      </c>
      <c r="E775" s="240">
        <f>+'Ark1'!H2238</f>
        <v>1</v>
      </c>
      <c r="F775" s="240">
        <f>+'Ark1'!J2238</f>
        <v>134</v>
      </c>
      <c r="G775" s="240" t="str">
        <f>VLOOKUP(F775,Slakteri!$C$9:$D$36,2)</f>
        <v>Førde</v>
      </c>
      <c r="H775" s="240">
        <f>+IF(I775=0,"",'Ark1'!Q2238)</f>
        <v>2</v>
      </c>
      <c r="I775" s="376">
        <f>+'Ark1'!R2238</f>
        <v>2</v>
      </c>
      <c r="J775" s="241">
        <f>+IF(I775=0,"",'Ark1'!AG2238)</f>
        <v>1.8745020853835697E-3</v>
      </c>
      <c r="K775" s="241"/>
      <c r="L775" s="241">
        <f>+IF(I775=0,"",'Ark1'!AH2238)</f>
        <v>5.48384516123329E-3</v>
      </c>
      <c r="M775" s="241"/>
      <c r="N775" s="33">
        <f>+IF(I775=0,"",'Ark1'!U2238)</f>
        <v>58.3</v>
      </c>
      <c r="O775" s="33"/>
      <c r="P775" s="376"/>
      <c r="Q775" s="376"/>
      <c r="R775" s="33"/>
      <c r="S775" s="33"/>
      <c r="T775" s="33"/>
      <c r="U775" s="33"/>
      <c r="V775" s="242">
        <f>+IF(I775=0,"",'Ark1'!T2238)</f>
        <v>14.5</v>
      </c>
      <c r="W775" s="243">
        <f>+IF(I775=0,"",'Ark1'!W2238)</f>
        <v>100</v>
      </c>
      <c r="X775" s="243">
        <f>+IF(I775=0,"",'Ark1'!X2238)</f>
        <v>100</v>
      </c>
      <c r="Y775" s="243">
        <f>+IF(I775=0,"",'Ark1'!Y2238)</f>
        <v>100</v>
      </c>
      <c r="Z775" s="243">
        <f>+IF(I775=0,"",'Ark1'!Z2238)</f>
        <v>100</v>
      </c>
      <c r="AA775" s="241">
        <f>+IF(I775=0,"",'Ark1'!AA2238)</f>
        <v>2.2000000000000326</v>
      </c>
      <c r="AB775" s="242">
        <f>+IF(I775=0,"",'Ark1'!AC2238)</f>
        <v>0.5</v>
      </c>
      <c r="AC775" s="243">
        <f>+IF(I775=0,"",'Ark1'!AE2238)</f>
        <v>-99.999999999990237</v>
      </c>
      <c r="AD775" s="241">
        <f t="shared" si="56"/>
        <v>4.1642857142857137</v>
      </c>
      <c r="AE775" s="241">
        <f t="shared" si="57"/>
        <v>1</v>
      </c>
      <c r="AF775" s="323"/>
    </row>
    <row r="776" spans="1:60">
      <c r="A776" s="323"/>
      <c r="B776" s="323">
        <f>+'Ark1'!C2239</f>
        <v>2023</v>
      </c>
      <c r="C776" s="240">
        <f>+'Ark1'!L2239</f>
        <v>14</v>
      </c>
      <c r="D776" s="240" t="str">
        <f>VLOOKUP(C776,Klasse!$C$10:$D$26,2)</f>
        <v>E</v>
      </c>
      <c r="E776" s="240">
        <f>+'Ark1'!H2239</f>
        <v>2</v>
      </c>
      <c r="F776" s="240">
        <f>+'Ark1'!J2239</f>
        <v>141</v>
      </c>
      <c r="G776" s="240" t="str">
        <f>VLOOKUP(F776,Slakteri!$C$9:$D$36,2)</f>
        <v>Ølen</v>
      </c>
      <c r="H776" s="240">
        <f>+IF(I776=0,"",'Ark1'!Q2239)</f>
        <v>8</v>
      </c>
      <c r="I776" s="376">
        <f>+'Ark1'!R2239</f>
        <v>8</v>
      </c>
      <c r="J776" s="241">
        <f>+IF(I776=0,"",'Ark1'!AG2239)</f>
        <v>7.2938795233449729E-3</v>
      </c>
      <c r="K776" s="241"/>
      <c r="L776" s="241">
        <f>+IF(I776=0,"",'Ark1'!AH2239)</f>
        <v>1.9813235192198849E-2</v>
      </c>
      <c r="M776" s="241"/>
      <c r="N776" s="33">
        <f>+IF(I776=0,"",'Ark1'!U2239)</f>
        <v>50.637500000000003</v>
      </c>
      <c r="O776" s="33"/>
      <c r="P776" s="376"/>
      <c r="Q776" s="376"/>
      <c r="R776" s="33"/>
      <c r="S776" s="33"/>
      <c r="T776" s="33"/>
      <c r="U776" s="33"/>
      <c r="V776" s="242">
        <f>+IF(I776=0,"",'Ark1'!T2239)</f>
        <v>12.125</v>
      </c>
      <c r="W776" s="243">
        <f>+IF(I776=0,"",'Ark1'!W2239)</f>
        <v>75</v>
      </c>
      <c r="X776" s="243">
        <f>+IF(I776=0,"",'Ark1'!X2239)</f>
        <v>100</v>
      </c>
      <c r="Y776" s="243">
        <f>+IF(I776=0,"",'Ark1'!Y2239)</f>
        <v>100</v>
      </c>
      <c r="Z776" s="243">
        <f>+IF(I776=0,"",'Ark1'!Z2239)</f>
        <v>87.5</v>
      </c>
      <c r="AA776" s="241">
        <f>+IF(I776=0,"",'Ark1'!AA2239)</f>
        <v>9.9953661138549634</v>
      </c>
      <c r="AB776" s="242">
        <f>+IF(I776=0,"",'Ark1'!AC2239)</f>
        <v>3.8870779513665528</v>
      </c>
      <c r="AC776" s="243">
        <f>+IF(I776=0,"",'Ark1'!AE2239)</f>
        <v>60.086614571346963</v>
      </c>
      <c r="AD776" s="241">
        <f t="shared" si="56"/>
        <v>3.6169642857142859</v>
      </c>
      <c r="AE776" s="241">
        <f t="shared" si="57"/>
        <v>1</v>
      </c>
      <c r="AF776" s="323"/>
    </row>
    <row r="777" spans="1:60">
      <c r="A777" s="323"/>
      <c r="B777" s="323">
        <f>+'Ark1'!C2240</f>
        <v>2023</v>
      </c>
      <c r="C777" s="240">
        <f>+'Ark1'!L2240</f>
        <v>14</v>
      </c>
      <c r="D777" s="240" t="str">
        <f>VLOOKUP(C777,Klasse!$C$10:$D$26,2)</f>
        <v>E</v>
      </c>
      <c r="E777" s="240">
        <f>+'Ark1'!H2240</f>
        <v>2</v>
      </c>
      <c r="F777" s="240">
        <f>+'Ark1'!J2240</f>
        <v>143</v>
      </c>
      <c r="G777" s="240" t="str">
        <f>VLOOKUP(F777,Slakteri!$C$9:$D$36,2)</f>
        <v>Nordfjord</v>
      </c>
      <c r="H777" s="240" t="str">
        <f>+IF(I777=0,"",'Ark1'!Q2240)</f>
        <v/>
      </c>
      <c r="I777" s="376">
        <f>+'Ark1'!R2240</f>
        <v>0</v>
      </c>
      <c r="J777" s="241" t="str">
        <f>+IF(I777=0,"",'Ark1'!AG2240)</f>
        <v/>
      </c>
      <c r="K777" s="241"/>
      <c r="L777" s="241" t="str">
        <f>+IF(I777=0,"",'Ark1'!AH2240)</f>
        <v/>
      </c>
      <c r="M777" s="241"/>
      <c r="N777" s="33" t="str">
        <f>+IF(I777=0,"",'Ark1'!U2240)</f>
        <v/>
      </c>
      <c r="O777" s="33"/>
      <c r="P777" s="376"/>
      <c r="Q777" s="376"/>
      <c r="R777" s="33"/>
      <c r="S777" s="33"/>
      <c r="T777" s="33"/>
      <c r="U777" s="33"/>
      <c r="V777" s="242" t="str">
        <f>+IF(I777=0,"",'Ark1'!T2240)</f>
        <v/>
      </c>
      <c r="W777" s="243" t="str">
        <f>+IF(I777=0,"",'Ark1'!W2240)</f>
        <v/>
      </c>
      <c r="X777" s="243" t="str">
        <f>+IF(I777=0,"",'Ark1'!X2240)</f>
        <v/>
      </c>
      <c r="Y777" s="243" t="str">
        <f>+IF(I777=0,"",'Ark1'!Y2240)</f>
        <v/>
      </c>
      <c r="Z777" s="243" t="str">
        <f>+IF(I777=0,"",'Ark1'!Z2240)</f>
        <v/>
      </c>
      <c r="AA777" s="241" t="str">
        <f>+IF(I777=0,"",'Ark1'!AA2240)</f>
        <v/>
      </c>
      <c r="AB777" s="242" t="str">
        <f>+IF(I777=0,"",'Ark1'!AC2240)</f>
        <v/>
      </c>
      <c r="AC777" s="243" t="str">
        <f>+IF(I777=0,"",'Ark1'!AE2240)</f>
        <v/>
      </c>
      <c r="AD777" s="241" t="str">
        <f t="shared" si="56"/>
        <v/>
      </c>
      <c r="AE777" s="241" t="str">
        <f t="shared" si="57"/>
        <v/>
      </c>
      <c r="AF777" s="323"/>
    </row>
    <row r="778" spans="1:60">
      <c r="A778" s="323"/>
      <c r="B778" s="323">
        <f>+'Ark1'!C2241</f>
        <v>2023</v>
      </c>
      <c r="C778" s="240">
        <f>+'Ark1'!L2241</f>
        <v>14</v>
      </c>
      <c r="D778" s="240" t="str">
        <f>VLOOKUP(C778,Klasse!$C$10:$D$26,2)</f>
        <v>E</v>
      </c>
      <c r="E778" s="240">
        <f>+'Ark1'!H2241</f>
        <v>2</v>
      </c>
      <c r="F778" s="240">
        <f>+'Ark1'!J2241</f>
        <v>147</v>
      </c>
      <c r="G778" s="240" t="str">
        <f>VLOOKUP(F778,Slakteri!$C$9:$D$36,2)</f>
        <v>Midt-Norge</v>
      </c>
      <c r="H778" s="240" t="str">
        <f>+IF(I778=0,"",'Ark1'!Q2241)</f>
        <v/>
      </c>
      <c r="I778" s="376">
        <f>+'Ark1'!R2241</f>
        <v>0</v>
      </c>
      <c r="J778" s="241" t="str">
        <f>+IF(I778=0,"",'Ark1'!AG2241)</f>
        <v/>
      </c>
      <c r="K778" s="241"/>
      <c r="L778" s="241" t="str">
        <f>+IF(I778=0,"",'Ark1'!AH2241)</f>
        <v/>
      </c>
      <c r="M778" s="241"/>
      <c r="N778" s="33" t="str">
        <f>+IF(I778=0,"",'Ark1'!U2241)</f>
        <v/>
      </c>
      <c r="O778" s="33"/>
      <c r="P778" s="376"/>
      <c r="Q778" s="376"/>
      <c r="R778" s="33"/>
      <c r="S778" s="33"/>
      <c r="T778" s="33"/>
      <c r="U778" s="33"/>
      <c r="V778" s="242" t="str">
        <f>+IF(I778=0,"",'Ark1'!T2241)</f>
        <v/>
      </c>
      <c r="W778" s="243" t="str">
        <f>+IF(I778=0,"",'Ark1'!W2241)</f>
        <v/>
      </c>
      <c r="X778" s="243" t="str">
        <f>+IF(I778=0,"",'Ark1'!X2241)</f>
        <v/>
      </c>
      <c r="Y778" s="243" t="str">
        <f>+IF(I778=0,"",'Ark1'!Y2241)</f>
        <v/>
      </c>
      <c r="Z778" s="243" t="str">
        <f>+IF(I778=0,"",'Ark1'!Z2241)</f>
        <v/>
      </c>
      <c r="AA778" s="241" t="str">
        <f>+IF(I778=0,"",'Ark1'!AA2241)</f>
        <v/>
      </c>
      <c r="AB778" s="242" t="str">
        <f>+IF(I778=0,"",'Ark1'!AC2241)</f>
        <v/>
      </c>
      <c r="AC778" s="243" t="str">
        <f>+IF(I778=0,"",'Ark1'!AE2241)</f>
        <v/>
      </c>
      <c r="AD778" s="241" t="str">
        <f t="shared" si="56"/>
        <v/>
      </c>
      <c r="AE778" s="241" t="str">
        <f t="shared" si="57"/>
        <v/>
      </c>
      <c r="AF778" s="323"/>
    </row>
    <row r="779" spans="1:60">
      <c r="A779" s="323"/>
      <c r="B779" s="323">
        <f>+'Ark1'!C2242</f>
        <v>2023</v>
      </c>
      <c r="C779" s="240">
        <f>+'Ark1'!L2242</f>
        <v>14</v>
      </c>
      <c r="D779" s="240" t="str">
        <f>VLOOKUP(C779,Klasse!$C$10:$D$26,2)</f>
        <v>E</v>
      </c>
      <c r="E779" s="240">
        <f>+'Ark1'!H2242</f>
        <v>1</v>
      </c>
      <c r="F779" s="240">
        <f>+'Ark1'!J2242</f>
        <v>155</v>
      </c>
      <c r="G779" s="240" t="str">
        <f>VLOOKUP(F779,Slakteri!$C$9:$D$36,2)</f>
        <v>Målselv</v>
      </c>
      <c r="H779" s="240">
        <f>+IF(I779=0,"",'Ark1'!Q2242)</f>
        <v>10</v>
      </c>
      <c r="I779" s="376">
        <f>+'Ark1'!R2242</f>
        <v>17</v>
      </c>
      <c r="J779" s="241">
        <f>+IF(I779=0,"",'Ark1'!AG2242)</f>
        <v>3.0766446475432089E-2</v>
      </c>
      <c r="K779" s="241"/>
      <c r="L779" s="241">
        <f>+IF(I779=0,"",'Ark1'!AH2242)</f>
        <v>3.7218022257185006E-2</v>
      </c>
      <c r="M779" s="241"/>
      <c r="N779" s="33">
        <f>+IF(I779=0,"",'Ark1'!U2242)</f>
        <v>26.017647058823538</v>
      </c>
      <c r="O779" s="33"/>
      <c r="P779" s="376"/>
      <c r="Q779" s="376"/>
      <c r="R779" s="33"/>
      <c r="S779" s="33"/>
      <c r="T779" s="33"/>
      <c r="U779" s="33"/>
      <c r="V779" s="242">
        <f>+IF(I779=0,"",'Ark1'!T2242)</f>
        <v>5.4705882352941186</v>
      </c>
      <c r="W779" s="243">
        <f>+IF(I779=0,"",'Ark1'!W2242)</f>
        <v>5.882352941176471</v>
      </c>
      <c r="X779" s="243">
        <f>+IF(I779=0,"",'Ark1'!X2242)</f>
        <v>100</v>
      </c>
      <c r="Y779" s="243">
        <f>+IF(I779=0,"",'Ark1'!Y2242)</f>
        <v>58.82352941176471</v>
      </c>
      <c r="Z779" s="243">
        <f>+IF(I779=0,"",'Ark1'!Z2242)</f>
        <v>5.882352941176471</v>
      </c>
      <c r="AA779" s="241">
        <f>+IF(I779=0,"",'Ark1'!AA2242)</f>
        <v>8.7647848397548813</v>
      </c>
      <c r="AB779" s="242">
        <f>+IF(I779=0,"",'Ark1'!AC2242)</f>
        <v>1.6491583257501403</v>
      </c>
      <c r="AC779" s="243">
        <f>+IF(I779=0,"",'Ark1'!AE2242)</f>
        <v>69.572720856536378</v>
      </c>
      <c r="AD779" s="241">
        <f t="shared" si="56"/>
        <v>1.8584033613445385</v>
      </c>
      <c r="AE779" s="241">
        <f t="shared" si="57"/>
        <v>1.7</v>
      </c>
      <c r="AF779" s="323"/>
    </row>
    <row r="780" spans="1:60">
      <c r="A780" s="323"/>
      <c r="B780" s="323">
        <f>+'Ark1'!C2243</f>
        <v>2023</v>
      </c>
      <c r="C780" s="240">
        <f>+'Ark1'!L2243</f>
        <v>14</v>
      </c>
      <c r="D780" s="240" t="str">
        <f>VLOOKUP(C780,Klasse!$C$10:$D$26,2)</f>
        <v>E</v>
      </c>
      <c r="E780" s="240">
        <f>+'Ark1'!H2243</f>
        <v>2</v>
      </c>
      <c r="F780" s="240">
        <f>+'Ark1'!J2243</f>
        <v>160</v>
      </c>
      <c r="G780" s="240" t="str">
        <f>VLOOKUP(F780,Slakteri!$C$9:$D$36,2)</f>
        <v>Oslo</v>
      </c>
      <c r="H780" s="240" t="str">
        <f>+IF(I780=0,"",'Ark1'!Q2243)</f>
        <v/>
      </c>
      <c r="I780" s="376">
        <f>+'Ark1'!R2243</f>
        <v>0</v>
      </c>
      <c r="J780" s="241" t="str">
        <f>+IF(I780=0,"",'Ark1'!AG2243)</f>
        <v/>
      </c>
      <c r="K780" s="241"/>
      <c r="L780" s="241" t="str">
        <f>+IF(I780=0,"",'Ark1'!AH2243)</f>
        <v/>
      </c>
      <c r="M780" s="241"/>
      <c r="N780" s="33" t="str">
        <f>+IF(I780=0,"",'Ark1'!U2243)</f>
        <v/>
      </c>
      <c r="O780" s="33"/>
      <c r="P780" s="376"/>
      <c r="Q780" s="376"/>
      <c r="R780" s="33"/>
      <c r="S780" s="33"/>
      <c r="T780" s="33"/>
      <c r="U780" s="33"/>
      <c r="V780" s="242" t="str">
        <f>+IF(I780=0,"",'Ark1'!T2243)</f>
        <v/>
      </c>
      <c r="W780" s="243" t="str">
        <f>+IF(I780=0,"",'Ark1'!W2243)</f>
        <v/>
      </c>
      <c r="X780" s="243" t="str">
        <f>+IF(I780=0,"",'Ark1'!X2243)</f>
        <v/>
      </c>
      <c r="Y780" s="243" t="str">
        <f>+IF(I780=0,"",'Ark1'!Y2243)</f>
        <v/>
      </c>
      <c r="Z780" s="243" t="str">
        <f>+IF(I780=0,"",'Ark1'!Z2243)</f>
        <v/>
      </c>
      <c r="AA780" s="241" t="str">
        <f>+IF(I780=0,"",'Ark1'!AA2243)</f>
        <v/>
      </c>
      <c r="AB780" s="242" t="str">
        <f>+IF(I780=0,"",'Ark1'!AC2243)</f>
        <v/>
      </c>
      <c r="AC780" s="243" t="str">
        <f>+IF(I780=0,"",'Ark1'!AE2243)</f>
        <v/>
      </c>
      <c r="AD780" s="241" t="str">
        <f t="shared" si="56"/>
        <v/>
      </c>
      <c r="AE780" s="241" t="str">
        <f t="shared" si="57"/>
        <v/>
      </c>
      <c r="AF780" s="323"/>
    </row>
    <row r="781" spans="1:60">
      <c r="A781" s="323"/>
      <c r="B781" s="323">
        <f>+'Ark1'!C2244</f>
        <v>2023</v>
      </c>
      <c r="C781" s="240">
        <f>+'Ark1'!L2244</f>
        <v>14</v>
      </c>
      <c r="D781" s="240" t="str">
        <f>VLOOKUP(C781,Klasse!$C$10:$D$26,2)</f>
        <v>E</v>
      </c>
      <c r="E781" s="240">
        <f>+'Ark1'!H2244</f>
        <v>1</v>
      </c>
      <c r="F781" s="240">
        <f>+'Ark1'!J2244</f>
        <v>171</v>
      </c>
      <c r="G781" s="240" t="str">
        <f>VLOOKUP(F781,Slakteri!$C$9:$D$36,2)</f>
        <v>Prima</v>
      </c>
      <c r="H781" s="240" t="str">
        <f>+IF(I781=0,"",'Ark1'!Q2244)</f>
        <v/>
      </c>
      <c r="I781" s="376">
        <f>+'Ark1'!R2244</f>
        <v>0</v>
      </c>
      <c r="J781" s="241" t="str">
        <f>+IF(I781=0,"",'Ark1'!AG2244)</f>
        <v/>
      </c>
      <c r="K781" s="241"/>
      <c r="L781" s="241" t="str">
        <f>+IF(I781=0,"",'Ark1'!AH2244)</f>
        <v/>
      </c>
      <c r="M781" s="241"/>
      <c r="N781" s="33" t="str">
        <f>+IF(I781=0,"",'Ark1'!U2244)</f>
        <v/>
      </c>
      <c r="O781" s="33"/>
      <c r="P781" s="376"/>
      <c r="Q781" s="376"/>
      <c r="R781" s="33"/>
      <c r="S781" s="33"/>
      <c r="T781" s="33"/>
      <c r="U781" s="33"/>
      <c r="V781" s="242" t="str">
        <f>+IF(I781=0,"",'Ark1'!T2244)</f>
        <v/>
      </c>
      <c r="W781" s="243" t="str">
        <f>+IF(I781=0,"",'Ark1'!W2244)</f>
        <v/>
      </c>
      <c r="X781" s="243" t="str">
        <f>+IF(I781=0,"",'Ark1'!X2244)</f>
        <v/>
      </c>
      <c r="Y781" s="243" t="str">
        <f>+IF(I781=0,"",'Ark1'!Y2244)</f>
        <v/>
      </c>
      <c r="Z781" s="243" t="str">
        <f>+IF(I781=0,"",'Ark1'!Z2244)</f>
        <v/>
      </c>
      <c r="AA781" s="241" t="str">
        <f>+IF(I781=0,"",'Ark1'!AA2244)</f>
        <v/>
      </c>
      <c r="AB781" s="242" t="str">
        <f>+IF(I781=0,"",'Ark1'!AC2244)</f>
        <v/>
      </c>
      <c r="AC781" s="243" t="str">
        <f>+IF(I781=0,"",'Ark1'!AE2244)</f>
        <v/>
      </c>
      <c r="AD781" s="241" t="str">
        <f t="shared" si="56"/>
        <v/>
      </c>
      <c r="AE781" s="241" t="str">
        <f t="shared" si="57"/>
        <v/>
      </c>
      <c r="AF781" s="323"/>
    </row>
    <row r="782" spans="1:60">
      <c r="A782" s="323"/>
      <c r="B782" s="323">
        <f>+'Ark1'!C2245</f>
        <v>2023</v>
      </c>
      <c r="C782" s="240">
        <f>+'Ark1'!L2245</f>
        <v>14</v>
      </c>
      <c r="D782" s="240" t="str">
        <f>VLOOKUP(C782,Klasse!$C$10:$D$26,2)</f>
        <v>E</v>
      </c>
      <c r="E782" s="240">
        <f>+'Ark1'!H2245</f>
        <v>2</v>
      </c>
      <c r="F782" s="240">
        <f>+'Ark1'!J2245</f>
        <v>175</v>
      </c>
      <c r="G782" s="240" t="str">
        <f>VLOOKUP(F782,Slakteri!$C$9:$D$36,2)</f>
        <v>Ole Ringdal</v>
      </c>
      <c r="H782" s="240" t="str">
        <f>+IF(I782=0,"",'Ark1'!Q2245)</f>
        <v/>
      </c>
      <c r="I782" s="376">
        <f>+'Ark1'!R2245</f>
        <v>0</v>
      </c>
      <c r="J782" s="241" t="str">
        <f>+IF(I782=0,"",'Ark1'!AG2245)</f>
        <v/>
      </c>
      <c r="K782" s="241"/>
      <c r="L782" s="241" t="str">
        <f>+IF(I782=0,"",'Ark1'!AH2245)</f>
        <v/>
      </c>
      <c r="M782" s="241"/>
      <c r="N782" s="33" t="str">
        <f>+IF(I782=0,"",'Ark1'!U2245)</f>
        <v/>
      </c>
      <c r="O782" s="33"/>
      <c r="P782" s="376"/>
      <c r="Q782" s="376"/>
      <c r="R782" s="33"/>
      <c r="S782" s="33"/>
      <c r="T782" s="33"/>
      <c r="U782" s="33"/>
      <c r="V782" s="242" t="str">
        <f>+IF(I782=0,"",'Ark1'!T2245)</f>
        <v/>
      </c>
      <c r="W782" s="243" t="str">
        <f>+IF(I782=0,"",'Ark1'!W2245)</f>
        <v/>
      </c>
      <c r="X782" s="243" t="str">
        <f>+IF(I782=0,"",'Ark1'!X2245)</f>
        <v/>
      </c>
      <c r="Y782" s="243" t="str">
        <f>+IF(I782=0,"",'Ark1'!Y2245)</f>
        <v/>
      </c>
      <c r="Z782" s="243" t="str">
        <f>+IF(I782=0,"",'Ark1'!Z2245)</f>
        <v/>
      </c>
      <c r="AA782" s="241" t="str">
        <f>+IF(I782=0,"",'Ark1'!AA2245)</f>
        <v/>
      </c>
      <c r="AB782" s="242" t="str">
        <f>+IF(I782=0,"",'Ark1'!AC2245)</f>
        <v/>
      </c>
      <c r="AC782" s="243" t="str">
        <f>+IF(I782=0,"",'Ark1'!AE2245)</f>
        <v/>
      </c>
      <c r="AD782" s="241" t="str">
        <f t="shared" si="56"/>
        <v/>
      </c>
      <c r="AE782" s="241" t="str">
        <f t="shared" si="57"/>
        <v/>
      </c>
      <c r="AF782" s="323"/>
    </row>
    <row r="783" spans="1:60">
      <c r="A783" s="323"/>
      <c r="B783" s="323">
        <f>+'Ark1'!C2246</f>
        <v>2023</v>
      </c>
      <c r="C783" s="240">
        <f>+'Ark1'!L2246</f>
        <v>14</v>
      </c>
      <c r="D783" s="240" t="str">
        <f>VLOOKUP(C783,Klasse!$C$10:$D$26,2)</f>
        <v>E</v>
      </c>
      <c r="E783" s="240">
        <f>+'Ark1'!H2246</f>
        <v>2</v>
      </c>
      <c r="F783" s="240">
        <f>+'Ark1'!J2246</f>
        <v>177</v>
      </c>
      <c r="G783" s="240" t="str">
        <f>VLOOKUP(F783,Slakteri!$C$9:$D$36,2)</f>
        <v>Slakthuset</v>
      </c>
      <c r="H783" s="240">
        <f>+IF(I783=0,"",'Ark1'!Q2246)</f>
        <v>1</v>
      </c>
      <c r="I783" s="376">
        <f>+'Ark1'!R2246</f>
        <v>1</v>
      </c>
      <c r="J783" s="241">
        <f>+IF(I783=0,"",'Ark1'!AG2246)</f>
        <v>2.5848476232326113E-3</v>
      </c>
      <c r="K783" s="241"/>
      <c r="L783" s="241">
        <f>+IF(I783=0,"",'Ark1'!AH2246)</f>
        <v>4.0225726797380084E-3</v>
      </c>
      <c r="M783" s="241"/>
      <c r="N783" s="33">
        <f>+IF(I783=0,"",'Ark1'!U2246)</f>
        <v>30.6</v>
      </c>
      <c r="O783" s="33"/>
      <c r="P783" s="376"/>
      <c r="Q783" s="376"/>
      <c r="R783" s="33"/>
      <c r="S783" s="33"/>
      <c r="T783" s="33"/>
      <c r="U783" s="33"/>
      <c r="V783" s="242">
        <f>+IF(I783=0,"",'Ark1'!T2246)</f>
        <v>7</v>
      </c>
      <c r="W783" s="243">
        <f>+IF(I783=0,"",'Ark1'!W2246)</f>
        <v>0</v>
      </c>
      <c r="X783" s="243">
        <f>+IF(I783=0,"",'Ark1'!X2246)</f>
        <v>100</v>
      </c>
      <c r="Y783" s="243">
        <f>+IF(I783=0,"",'Ark1'!Y2246)</f>
        <v>100</v>
      </c>
      <c r="Z783" s="243">
        <f>+IF(I783=0,"",'Ark1'!Z2246)</f>
        <v>0</v>
      </c>
      <c r="AA783" s="241">
        <f>+IF(I783=0,"",'Ark1'!AA2246)</f>
        <v>0</v>
      </c>
      <c r="AB783" s="242">
        <f>+IF(I783=0,"",'Ark1'!AC2246)</f>
        <v>0</v>
      </c>
      <c r="AC783" s="243">
        <f>+IF(I783=0,"",'Ark1'!AE2246)</f>
        <v>0</v>
      </c>
      <c r="AD783" s="241">
        <f t="shared" si="56"/>
        <v>2.1857142857142859</v>
      </c>
      <c r="AE783" s="241">
        <f t="shared" si="57"/>
        <v>1</v>
      </c>
      <c r="AF783" s="323"/>
    </row>
    <row r="784" spans="1:60">
      <c r="A784" s="323"/>
      <c r="B784" s="323">
        <f>+'Ark1'!C2247</f>
        <v>2023</v>
      </c>
      <c r="C784" s="240">
        <f>+'Ark1'!L2247</f>
        <v>14</v>
      </c>
      <c r="D784" s="240" t="str">
        <f>VLOOKUP(C784,Klasse!$C$10:$D$26,2)</f>
        <v>E</v>
      </c>
      <c r="E784" s="240">
        <f>+'Ark1'!H2247</f>
        <v>2</v>
      </c>
      <c r="F784" s="240">
        <f>+'Ark1'!J2247</f>
        <v>178</v>
      </c>
      <c r="G784" s="240" t="str">
        <f>VLOOKUP(F784,Slakteri!$C$9:$D$36,2)</f>
        <v>Røros</v>
      </c>
      <c r="H784" s="240" t="str">
        <f>+IF(I784=0,"",'Ark1'!Q2247)</f>
        <v/>
      </c>
      <c r="I784" s="376">
        <f>+'Ark1'!R2247</f>
        <v>0</v>
      </c>
      <c r="J784" s="241" t="str">
        <f>+IF(I784=0,"",'Ark1'!AG2247)</f>
        <v/>
      </c>
      <c r="K784" s="241"/>
      <c r="L784" s="241" t="str">
        <f>+IF(I784=0,"",'Ark1'!AH2247)</f>
        <v/>
      </c>
      <c r="M784" s="241"/>
      <c r="N784" s="33" t="str">
        <f>+IF(I784=0,"",'Ark1'!U2247)</f>
        <v/>
      </c>
      <c r="O784" s="33"/>
      <c r="P784" s="376"/>
      <c r="Q784" s="376"/>
      <c r="R784" s="33"/>
      <c r="S784" s="33"/>
      <c r="T784" s="33"/>
      <c r="U784" s="33"/>
      <c r="V784" s="242" t="str">
        <f>+IF(I784=0,"",'Ark1'!T2247)</f>
        <v/>
      </c>
      <c r="W784" s="243" t="str">
        <f>+IF(I784=0,"",'Ark1'!W2247)</f>
        <v/>
      </c>
      <c r="X784" s="243" t="str">
        <f>+IF(I784=0,"",'Ark1'!X2247)</f>
        <v/>
      </c>
      <c r="Y784" s="243" t="str">
        <f>+IF(I784=0,"",'Ark1'!Y2247)</f>
        <v/>
      </c>
      <c r="Z784" s="243" t="str">
        <f>+IF(I784=0,"",'Ark1'!Z2247)</f>
        <v/>
      </c>
      <c r="AA784" s="241" t="str">
        <f>+IF(I784=0,"",'Ark1'!AA2247)</f>
        <v/>
      </c>
      <c r="AB784" s="242" t="str">
        <f>+IF(I784=0,"",'Ark1'!AC2247)</f>
        <v/>
      </c>
      <c r="AC784" s="243" t="str">
        <f>+IF(I784=0,"",'Ark1'!AE2247)</f>
        <v/>
      </c>
      <c r="AD784" s="241" t="str">
        <f t="shared" si="56"/>
        <v/>
      </c>
      <c r="AE784" s="241" t="str">
        <f t="shared" si="57"/>
        <v/>
      </c>
      <c r="AF784" s="323"/>
    </row>
    <row r="785" spans="1:60">
      <c r="A785" s="323"/>
      <c r="B785" s="323">
        <f>+'Ark1'!C2248</f>
        <v>2023</v>
      </c>
      <c r="C785" s="240">
        <f>+'Ark1'!L2248</f>
        <v>14</v>
      </c>
      <c r="D785" s="240" t="str">
        <f>VLOOKUP(C785,Klasse!$C$10:$D$26,2)</f>
        <v>E</v>
      </c>
      <c r="E785" s="240">
        <f>+'Ark1'!H2248</f>
        <v>2</v>
      </c>
      <c r="F785" s="240">
        <f>+'Ark1'!J2248</f>
        <v>181</v>
      </c>
      <c r="G785" s="240" t="str">
        <f>VLOOKUP(F785,Slakteri!$C$9:$D$36,2)</f>
        <v>Horns</v>
      </c>
      <c r="H785" s="240" t="str">
        <f>+IF(I785=0,"",'Ark1'!Q2248)</f>
        <v/>
      </c>
      <c r="I785" s="376">
        <f>+'Ark1'!R2248</f>
        <v>0</v>
      </c>
      <c r="J785" s="241" t="str">
        <f>+IF(I785=0,"",'Ark1'!AG2248)</f>
        <v/>
      </c>
      <c r="K785" s="241"/>
      <c r="L785" s="241" t="str">
        <f>+IF(I785=0,"",'Ark1'!AH2248)</f>
        <v/>
      </c>
      <c r="M785" s="241"/>
      <c r="N785" s="33" t="str">
        <f>+IF(I785=0,"",'Ark1'!U2248)</f>
        <v/>
      </c>
      <c r="O785" s="33"/>
      <c r="P785" s="376"/>
      <c r="Q785" s="376"/>
      <c r="R785" s="33"/>
      <c r="S785" s="33"/>
      <c r="T785" s="33"/>
      <c r="U785" s="33"/>
      <c r="V785" s="242" t="str">
        <f>+IF(I785=0,"",'Ark1'!T2248)</f>
        <v/>
      </c>
      <c r="W785" s="243" t="str">
        <f>+IF(I785=0,"",'Ark1'!W2248)</f>
        <v/>
      </c>
      <c r="X785" s="243" t="str">
        <f>+IF(I785=0,"",'Ark1'!X2248)</f>
        <v/>
      </c>
      <c r="Y785" s="243" t="str">
        <f>+IF(I785=0,"",'Ark1'!Y2248)</f>
        <v/>
      </c>
      <c r="Z785" s="243" t="str">
        <f>+IF(I785=0,"",'Ark1'!Z2248)</f>
        <v/>
      </c>
      <c r="AA785" s="241" t="str">
        <f>+IF(I785=0,"",'Ark1'!AA2248)</f>
        <v/>
      </c>
      <c r="AB785" s="242" t="str">
        <f>+IF(I785=0,"",'Ark1'!AC2248)</f>
        <v/>
      </c>
      <c r="AC785" s="243" t="str">
        <f>+IF(I785=0,"",'Ark1'!AE2248)</f>
        <v/>
      </c>
      <c r="AD785" s="241" t="str">
        <f t="shared" si="56"/>
        <v/>
      </c>
      <c r="AE785" s="241" t="str">
        <f t="shared" si="57"/>
        <v/>
      </c>
      <c r="AF785" s="323"/>
    </row>
    <row r="786" spans="1:60">
      <c r="A786" s="323"/>
      <c r="B786" s="323">
        <f>+'Ark1'!C2249</f>
        <v>2023</v>
      </c>
      <c r="C786" s="240">
        <f>+'Ark1'!L2249</f>
        <v>14</v>
      </c>
      <c r="D786" s="240" t="str">
        <f>VLOOKUP(C786,Klasse!$C$10:$D$26,2)</f>
        <v>E</v>
      </c>
      <c r="E786" s="240">
        <f>+'Ark1'!H2249</f>
        <v>1</v>
      </c>
      <c r="F786" s="240">
        <f>+'Ark1'!J2249</f>
        <v>262</v>
      </c>
      <c r="G786" s="240" t="str">
        <f>VLOOKUP(F786,Slakteri!$C$9:$D$36,2)</f>
        <v>Strilalam</v>
      </c>
      <c r="H786" s="240" t="str">
        <f>+IF(I786=0,"",'Ark1'!Q2249)</f>
        <v/>
      </c>
      <c r="I786" s="376">
        <f>+'Ark1'!R2249</f>
        <v>0</v>
      </c>
      <c r="J786" s="241" t="str">
        <f>+IF(I786=0,"",'Ark1'!AG2249)</f>
        <v/>
      </c>
      <c r="K786" s="241"/>
      <c r="L786" s="241" t="str">
        <f>+IF(I786=0,"",'Ark1'!AH2249)</f>
        <v/>
      </c>
      <c r="M786" s="241"/>
      <c r="N786" s="33" t="str">
        <f>+IF(I786=0,"",'Ark1'!U2249)</f>
        <v/>
      </c>
      <c r="O786" s="33"/>
      <c r="P786" s="376"/>
      <c r="Q786" s="376"/>
      <c r="R786" s="33"/>
      <c r="S786" s="33"/>
      <c r="T786" s="33"/>
      <c r="U786" s="33"/>
      <c r="V786" s="242" t="str">
        <f>+IF(I786=0,"",'Ark1'!T2249)</f>
        <v/>
      </c>
      <c r="W786" s="243" t="str">
        <f>+IF(I786=0,"",'Ark1'!W2249)</f>
        <v/>
      </c>
      <c r="X786" s="243" t="str">
        <f>+IF(I786=0,"",'Ark1'!X2249)</f>
        <v/>
      </c>
      <c r="Y786" s="243" t="str">
        <f>+IF(I786=0,"",'Ark1'!Y2249)</f>
        <v/>
      </c>
      <c r="Z786" s="243" t="str">
        <f>+IF(I786=0,"",'Ark1'!Z2249)</f>
        <v/>
      </c>
      <c r="AA786" s="241" t="str">
        <f>+IF(I786=0,"",'Ark1'!AA2249)</f>
        <v/>
      </c>
      <c r="AB786" s="242" t="str">
        <f>+IF(I786=0,"",'Ark1'!AC2249)</f>
        <v/>
      </c>
      <c r="AC786" s="243" t="str">
        <f>+IF(I786=0,"",'Ark1'!AE2249)</f>
        <v/>
      </c>
      <c r="AD786" s="241" t="str">
        <f t="shared" si="56"/>
        <v/>
      </c>
      <c r="AE786" s="241" t="str">
        <f t="shared" si="57"/>
        <v/>
      </c>
      <c r="AF786" s="323"/>
    </row>
    <row r="787" spans="1:60">
      <c r="A787" s="323"/>
      <c r="B787" s="323">
        <f>+'Ark1'!C2250</f>
        <v>2023</v>
      </c>
      <c r="C787" s="240">
        <f>+'Ark1'!L2250</f>
        <v>14</v>
      </c>
      <c r="D787" s="240" t="str">
        <f>VLOOKUP(C787,Klasse!$C$10:$D$26,2)</f>
        <v>E</v>
      </c>
      <c r="E787" s="240">
        <f>+'Ark1'!H2250</f>
        <v>2</v>
      </c>
      <c r="F787" s="240">
        <f>+'Ark1'!J2250</f>
        <v>267</v>
      </c>
      <c r="G787" s="240" t="str">
        <f>VLOOKUP(F787,Slakteri!$C$9:$D$36,2)</f>
        <v>Dalpro</v>
      </c>
      <c r="H787" s="240" t="str">
        <f>+IF(I787=0,"",'Ark1'!Q2250)</f>
        <v/>
      </c>
      <c r="I787" s="376">
        <f>+'Ark1'!R2250</f>
        <v>0</v>
      </c>
      <c r="J787" s="241" t="str">
        <f>+IF(I787=0,"",'Ark1'!AG2250)</f>
        <v/>
      </c>
      <c r="K787" s="241"/>
      <c r="L787" s="241" t="str">
        <f>+IF(I787=0,"",'Ark1'!AH2250)</f>
        <v/>
      </c>
      <c r="M787" s="241"/>
      <c r="N787" s="33" t="str">
        <f>+IF(I787=0,"",'Ark1'!U2250)</f>
        <v/>
      </c>
      <c r="O787" s="33"/>
      <c r="P787" s="376"/>
      <c r="Q787" s="376"/>
      <c r="R787" s="33"/>
      <c r="S787" s="33"/>
      <c r="T787" s="33"/>
      <c r="U787" s="33"/>
      <c r="V787" s="242" t="str">
        <f>+IF(I787=0,"",'Ark1'!T2250)</f>
        <v/>
      </c>
      <c r="W787" s="243" t="str">
        <f>+IF(I787=0,"",'Ark1'!W2250)</f>
        <v/>
      </c>
      <c r="X787" s="243" t="str">
        <f>+IF(I787=0,"",'Ark1'!X2250)</f>
        <v/>
      </c>
      <c r="Y787" s="243" t="str">
        <f>+IF(I787=0,"",'Ark1'!Y2250)</f>
        <v/>
      </c>
      <c r="Z787" s="243" t="str">
        <f>+IF(I787=0,"",'Ark1'!Z2250)</f>
        <v/>
      </c>
      <c r="AA787" s="241" t="str">
        <f>+IF(I787=0,"",'Ark1'!AA2250)</f>
        <v/>
      </c>
      <c r="AB787" s="242" t="str">
        <f>+IF(I787=0,"",'Ark1'!AC2250)</f>
        <v/>
      </c>
      <c r="AC787" s="243" t="str">
        <f>+IF(I787=0,"",'Ark1'!AE2250)</f>
        <v/>
      </c>
      <c r="AD787" s="241" t="str">
        <f t="shared" si="56"/>
        <v/>
      </c>
      <c r="AE787" s="241" t="str">
        <f t="shared" si="57"/>
        <v/>
      </c>
      <c r="AF787" s="323"/>
    </row>
    <row r="788" spans="1:60">
      <c r="A788" s="323"/>
      <c r="B788" s="323">
        <f>+'Ark1'!C2251</f>
        <v>2023</v>
      </c>
      <c r="C788" s="240">
        <f>+'Ark1'!L2251</f>
        <v>14</v>
      </c>
      <c r="D788" s="240" t="str">
        <f>VLOOKUP(C788,Klasse!$C$10:$D$26,2)</f>
        <v>E</v>
      </c>
      <c r="E788" s="240">
        <f>+'Ark1'!H2251</f>
        <v>1</v>
      </c>
      <c r="F788" s="240">
        <f>+'Ark1'!J2251</f>
        <v>309</v>
      </c>
      <c r="G788" s="240" t="str">
        <f>VLOOKUP(F788,Slakteri!$C$9:$D$36,2)</f>
        <v>Malvik</v>
      </c>
      <c r="H788" s="240" t="str">
        <f>+IF(I788=0,"",'Ark1'!Q2251)</f>
        <v/>
      </c>
      <c r="I788" s="376">
        <f>+'Ark1'!R2251</f>
        <v>0</v>
      </c>
      <c r="J788" s="241" t="str">
        <f>+IF(I788=0,"",'Ark1'!AG2251)</f>
        <v/>
      </c>
      <c r="K788" s="241"/>
      <c r="L788" s="241" t="str">
        <f>+IF(I788=0,"",'Ark1'!AH2251)</f>
        <v/>
      </c>
      <c r="M788" s="241"/>
      <c r="N788" s="33" t="str">
        <f>+IF(I788=0,"",'Ark1'!U2251)</f>
        <v/>
      </c>
      <c r="O788" s="33"/>
      <c r="P788" s="376"/>
      <c r="Q788" s="376"/>
      <c r="R788" s="33"/>
      <c r="S788" s="33"/>
      <c r="T788" s="33"/>
      <c r="U788" s="33"/>
      <c r="V788" s="242" t="str">
        <f>+IF(I788=0,"",'Ark1'!T2251)</f>
        <v/>
      </c>
      <c r="W788" s="243" t="str">
        <f>+IF(I788=0,"",'Ark1'!W2251)</f>
        <v/>
      </c>
      <c r="X788" s="243" t="str">
        <f>+IF(I788=0,"",'Ark1'!X2251)</f>
        <v/>
      </c>
      <c r="Y788" s="243" t="str">
        <f>+IF(I788=0,"",'Ark1'!Y2251)</f>
        <v/>
      </c>
      <c r="Z788" s="243" t="str">
        <f>+IF(I788=0,"",'Ark1'!Z2251)</f>
        <v/>
      </c>
      <c r="AA788" s="241" t="str">
        <f>+IF(I788=0,"",'Ark1'!AA2251)</f>
        <v/>
      </c>
      <c r="AB788" s="242" t="str">
        <f>+IF(I788=0,"",'Ark1'!AC2251)</f>
        <v/>
      </c>
      <c r="AC788" s="243" t="str">
        <f>+IF(I788=0,"",'Ark1'!AE2251)</f>
        <v/>
      </c>
      <c r="AD788" s="241" t="str">
        <f t="shared" si="56"/>
        <v/>
      </c>
      <c r="AE788" s="241" t="str">
        <f t="shared" si="57"/>
        <v/>
      </c>
      <c r="AF788" s="323"/>
    </row>
    <row r="789" spans="1:60">
      <c r="A789" s="323"/>
      <c r="B789" s="323">
        <f>+'Ark1'!C2252</f>
        <v>2023</v>
      </c>
      <c r="C789" s="240">
        <f>+'Ark1'!L2252</f>
        <v>14</v>
      </c>
      <c r="D789" s="240" t="str">
        <f>VLOOKUP(C789,Klasse!$C$10:$D$26,2)</f>
        <v>E</v>
      </c>
      <c r="E789" s="240">
        <f>+'Ark1'!H2252</f>
        <v>2</v>
      </c>
      <c r="F789" s="240">
        <f>+'Ark1'!J2252</f>
        <v>470</v>
      </c>
      <c r="G789" s="240" t="str">
        <f>VLOOKUP(F789,Slakteri!$C$9:$D$36,2)</f>
        <v>Jens Eide</v>
      </c>
      <c r="H789" s="240" t="str">
        <f>+IF(I789=0,"",'Ark1'!Q2252)</f>
        <v/>
      </c>
      <c r="I789" s="376">
        <f>+'Ark1'!R2252</f>
        <v>0</v>
      </c>
      <c r="J789" s="241" t="str">
        <f>+IF(I789=0,"",'Ark1'!AG2252)</f>
        <v/>
      </c>
      <c r="K789" s="241"/>
      <c r="L789" s="241" t="str">
        <f>+IF(I789=0,"",'Ark1'!AH2252)</f>
        <v/>
      </c>
      <c r="M789" s="241"/>
      <c r="N789" s="33" t="str">
        <f>+IF(I789=0,"",'Ark1'!U2252)</f>
        <v/>
      </c>
      <c r="O789" s="33"/>
      <c r="P789" s="376"/>
      <c r="Q789" s="376"/>
      <c r="R789" s="33"/>
      <c r="S789" s="33"/>
      <c r="T789" s="33"/>
      <c r="U789" s="33"/>
      <c r="V789" s="242" t="str">
        <f>+IF(I789=0,"",'Ark1'!T2252)</f>
        <v/>
      </c>
      <c r="W789" s="243" t="str">
        <f>+IF(I789=0,"",'Ark1'!W2252)</f>
        <v/>
      </c>
      <c r="X789" s="243" t="str">
        <f>+IF(I789=0,"",'Ark1'!X2252)</f>
        <v/>
      </c>
      <c r="Y789" s="243" t="str">
        <f>+IF(I789=0,"",'Ark1'!Y2252)</f>
        <v/>
      </c>
      <c r="Z789" s="243" t="str">
        <f>+IF(I789=0,"",'Ark1'!Z2252)</f>
        <v/>
      </c>
      <c r="AA789" s="241" t="str">
        <f>+IF(I789=0,"",'Ark1'!AA2252)</f>
        <v/>
      </c>
      <c r="AB789" s="242" t="str">
        <f>+IF(I789=0,"",'Ark1'!AC2252)</f>
        <v/>
      </c>
      <c r="AC789" s="243" t="str">
        <f>+IF(I789=0,"",'Ark1'!AE2252)</f>
        <v/>
      </c>
      <c r="AD789" s="241" t="str">
        <f t="shared" si="56"/>
        <v/>
      </c>
      <c r="AE789" s="241" t="str">
        <f t="shared" si="57"/>
        <v/>
      </c>
      <c r="AF789" s="323"/>
    </row>
    <row r="790" spans="1:60">
      <c r="A790" s="323"/>
      <c r="B790" s="323">
        <f>+'Ark1'!C2253</f>
        <v>2023</v>
      </c>
      <c r="C790" s="240">
        <f>+'Ark1'!L2253</f>
        <v>14</v>
      </c>
      <c r="D790" s="240" t="str">
        <f>VLOOKUP(C790,Klasse!$C$10:$D$26,2)</f>
        <v>E</v>
      </c>
      <c r="E790" s="240">
        <f>+'Ark1'!H2253</f>
        <v>2</v>
      </c>
      <c r="F790" s="240">
        <f>+'Ark1'!J2253</f>
        <v>629</v>
      </c>
      <c r="G790" s="240" t="str">
        <f>VLOOKUP(F790,Slakteri!$C$9:$D$36,2)</f>
        <v>Bø</v>
      </c>
      <c r="H790" s="240" t="str">
        <f>+IF(I790=0,"",'Ark1'!Q2253)</f>
        <v/>
      </c>
      <c r="I790" s="376">
        <f>+'Ark1'!R2253</f>
        <v>0</v>
      </c>
      <c r="J790" s="241" t="str">
        <f>+IF(I790=0,"",'Ark1'!AG2253)</f>
        <v/>
      </c>
      <c r="K790" s="241"/>
      <c r="L790" s="241" t="str">
        <f>+IF(I790=0,"",'Ark1'!AH2253)</f>
        <v/>
      </c>
      <c r="M790" s="241"/>
      <c r="N790" s="33" t="str">
        <f>+IF(I790=0,"",'Ark1'!U2253)</f>
        <v/>
      </c>
      <c r="O790" s="33"/>
      <c r="P790" s="376"/>
      <c r="Q790" s="376"/>
      <c r="R790" s="33"/>
      <c r="S790" s="33"/>
      <c r="T790" s="33"/>
      <c r="U790" s="33"/>
      <c r="V790" s="242" t="str">
        <f>+IF(I790=0,"",'Ark1'!T2253)</f>
        <v/>
      </c>
      <c r="W790" s="243" t="str">
        <f>+IF(I790=0,"",'Ark1'!W2253)</f>
        <v/>
      </c>
      <c r="X790" s="243" t="str">
        <f>+IF(I790=0,"",'Ark1'!X2253)</f>
        <v/>
      </c>
      <c r="Y790" s="243" t="str">
        <f>+IF(I790=0,"",'Ark1'!Y2253)</f>
        <v/>
      </c>
      <c r="Z790" s="243" t="str">
        <f>+IF(I790=0,"",'Ark1'!Z2253)</f>
        <v/>
      </c>
      <c r="AA790" s="241" t="str">
        <f>+IF(I790=0,"",'Ark1'!AA2253)</f>
        <v/>
      </c>
      <c r="AB790" s="242" t="str">
        <f>+IF(I790=0,"",'Ark1'!AC2253)</f>
        <v/>
      </c>
      <c r="AC790" s="243" t="str">
        <f>+IF(I790=0,"",'Ark1'!AE2253)</f>
        <v/>
      </c>
      <c r="AD790" s="241" t="str">
        <f t="shared" si="56"/>
        <v/>
      </c>
      <c r="AE790" s="241" t="str">
        <f t="shared" si="57"/>
        <v/>
      </c>
      <c r="AF790" s="323"/>
    </row>
    <row r="791" spans="1:60">
      <c r="A791" s="323"/>
      <c r="B791" s="323">
        <f>+'Ark1'!C2254</f>
        <v>2023</v>
      </c>
      <c r="C791" s="240">
        <f>+'Ark1'!L2254</f>
        <v>14</v>
      </c>
      <c r="D791" s="240" t="str">
        <f>VLOOKUP(C791,Klasse!$C$10:$D$26,2)</f>
        <v>E</v>
      </c>
      <c r="E791" s="240">
        <f>+'Ark1'!H2254</f>
        <v>1</v>
      </c>
      <c r="F791" s="240">
        <f>+'Ark1'!J2254</f>
        <v>643</v>
      </c>
      <c r="G791" s="240" t="str">
        <f>VLOOKUP(F791,Slakteri!$C$9:$D$36,2)</f>
        <v>Bjerka</v>
      </c>
      <c r="H791" s="240" t="str">
        <f>+IF(I791=0,"",'Ark1'!Q2254)</f>
        <v/>
      </c>
      <c r="I791" s="376">
        <f>+'Ark1'!R2254</f>
        <v>0</v>
      </c>
      <c r="J791" s="241" t="str">
        <f>+IF(I791=0,"",'Ark1'!AG2254)</f>
        <v/>
      </c>
      <c r="K791" s="241"/>
      <c r="L791" s="241" t="str">
        <f>+IF(I791=0,"",'Ark1'!AH2254)</f>
        <v/>
      </c>
      <c r="M791" s="241"/>
      <c r="N791" s="33" t="str">
        <f>+IF(I791=0,"",'Ark1'!U2254)</f>
        <v/>
      </c>
      <c r="O791" s="33"/>
      <c r="P791" s="376"/>
      <c r="Q791" s="376"/>
      <c r="R791" s="33"/>
      <c r="S791" s="33"/>
      <c r="T791" s="33"/>
      <c r="U791" s="33"/>
      <c r="V791" s="242" t="str">
        <f>+IF(I791=0,"",'Ark1'!T2254)</f>
        <v/>
      </c>
      <c r="W791" s="243" t="str">
        <f>+IF(I791=0,"",'Ark1'!W2254)</f>
        <v/>
      </c>
      <c r="X791" s="243" t="str">
        <f>+IF(I791=0,"",'Ark1'!X2254)</f>
        <v/>
      </c>
      <c r="Y791" s="243" t="str">
        <f>+IF(I791=0,"",'Ark1'!Y2254)</f>
        <v/>
      </c>
      <c r="Z791" s="243" t="str">
        <f>+IF(I791=0,"",'Ark1'!Z2254)</f>
        <v/>
      </c>
      <c r="AA791" s="241" t="str">
        <f>+IF(I791=0,"",'Ark1'!AA2254)</f>
        <v/>
      </c>
      <c r="AB791" s="242" t="str">
        <f>+IF(I791=0,"",'Ark1'!AC2254)</f>
        <v/>
      </c>
      <c r="AC791" s="243" t="str">
        <f>+IF(I791=0,"",'Ark1'!AE2254)</f>
        <v/>
      </c>
      <c r="AD791" s="241" t="str">
        <f t="shared" si="56"/>
        <v/>
      </c>
      <c r="AE791" s="241" t="str">
        <f t="shared" si="57"/>
        <v/>
      </c>
      <c r="AF791" s="323"/>
    </row>
    <row r="792" spans="1:60">
      <c r="A792" s="323"/>
      <c r="B792" s="323">
        <f>+'Ark1'!C2255</f>
        <v>2023</v>
      </c>
      <c r="C792" s="240">
        <f>+'Ark1'!L2255</f>
        <v>14</v>
      </c>
      <c r="D792" s="240" t="str">
        <f>VLOOKUP(C792,Klasse!$C$10:$D$26,2)</f>
        <v>E</v>
      </c>
      <c r="E792" s="240">
        <f>+'Ark1'!H2255</f>
        <v>2</v>
      </c>
      <c r="F792" s="240">
        <f>+'Ark1'!J2255</f>
        <v>704</v>
      </c>
      <c r="G792" s="240" t="str">
        <f>VLOOKUP(F792,Slakteri!$C$9:$D$36,2)</f>
        <v>Øre Vilt</v>
      </c>
      <c r="H792" s="240" t="str">
        <f>+IF(I792=0,"",'Ark1'!Q2255)</f>
        <v/>
      </c>
      <c r="I792" s="376">
        <f>+'Ark1'!R2255</f>
        <v>0</v>
      </c>
      <c r="J792" s="241" t="str">
        <f>+IF(I792=0,"",'Ark1'!AG2255)</f>
        <v/>
      </c>
      <c r="K792" s="241"/>
      <c r="L792" s="241" t="str">
        <f>+IF(I792=0,"",'Ark1'!AH2255)</f>
        <v/>
      </c>
      <c r="M792" s="241"/>
      <c r="N792" s="33" t="str">
        <f>+IF(I792=0,"",'Ark1'!U2255)</f>
        <v/>
      </c>
      <c r="O792" s="33"/>
      <c r="P792" s="376"/>
      <c r="Q792" s="376"/>
      <c r="R792" s="33"/>
      <c r="S792" s="33"/>
      <c r="T792" s="33"/>
      <c r="U792" s="33"/>
      <c r="V792" s="242" t="str">
        <f>+IF(I792=0,"",'Ark1'!T2255)</f>
        <v/>
      </c>
      <c r="W792" s="243" t="str">
        <f>+IF(I792=0,"",'Ark1'!W2255)</f>
        <v/>
      </c>
      <c r="X792" s="243" t="str">
        <f>+IF(I792=0,"",'Ark1'!X2255)</f>
        <v/>
      </c>
      <c r="Y792" s="243" t="str">
        <f>+IF(I792=0,"",'Ark1'!Y2255)</f>
        <v/>
      </c>
      <c r="Z792" s="243" t="str">
        <f>+IF(I792=0,"",'Ark1'!Z2255)</f>
        <v/>
      </c>
      <c r="AA792" s="241" t="str">
        <f>+IF(I792=0,"",'Ark1'!AA2255)</f>
        <v/>
      </c>
      <c r="AB792" s="242" t="str">
        <f>+IF(I792=0,"",'Ark1'!AC2255)</f>
        <v/>
      </c>
      <c r="AC792" s="243" t="str">
        <f>+IF(I792=0,"",'Ark1'!AE2255)</f>
        <v/>
      </c>
      <c r="AD792" s="241" t="str">
        <f t="shared" si="56"/>
        <v/>
      </c>
      <c r="AE792" s="241" t="str">
        <f t="shared" si="57"/>
        <v/>
      </c>
      <c r="AF792" s="323"/>
    </row>
    <row r="793" spans="1:60">
      <c r="A793" s="323"/>
      <c r="B793" s="323">
        <f>+'Ark1'!C2256</f>
        <v>2023</v>
      </c>
      <c r="C793" s="240">
        <f>+'Ark1'!L2256</f>
        <v>14</v>
      </c>
      <c r="D793" s="240" t="str">
        <f>VLOOKUP(C793,Klasse!$C$10:$D$26,2)</f>
        <v>E</v>
      </c>
      <c r="E793" s="240">
        <f>+'Ark1'!H2256</f>
        <v>1</v>
      </c>
      <c r="F793" s="240">
        <f>+'Ark1'!J2256</f>
        <v>802</v>
      </c>
      <c r="G793" s="240" t="str">
        <f>VLOOKUP(F793,Slakteri!$C$9:$D$36,2)</f>
        <v>Karasjok</v>
      </c>
      <c r="H793" s="240" t="str">
        <f>+IF(I793=0,"",'Ark1'!Q2256)</f>
        <v/>
      </c>
      <c r="I793" s="376">
        <f>+'Ark1'!R2256</f>
        <v>0</v>
      </c>
      <c r="J793" s="241" t="str">
        <f>+IF(I793=0,"",'Ark1'!AG2256)</f>
        <v/>
      </c>
      <c r="K793" s="241"/>
      <c r="L793" s="241" t="str">
        <f>+IF(I793=0,"",'Ark1'!AH2256)</f>
        <v/>
      </c>
      <c r="M793" s="241"/>
      <c r="N793" s="33" t="str">
        <f>+IF(I793=0,"",'Ark1'!U2256)</f>
        <v/>
      </c>
      <c r="O793" s="33"/>
      <c r="P793" s="376"/>
      <c r="Q793" s="376"/>
      <c r="R793" s="33"/>
      <c r="S793" s="33"/>
      <c r="T793" s="33"/>
      <c r="U793" s="33"/>
      <c r="V793" s="242" t="str">
        <f>+IF(I793=0,"",'Ark1'!T2256)</f>
        <v/>
      </c>
      <c r="W793" s="243" t="str">
        <f>+IF(I793=0,"",'Ark1'!W2256)</f>
        <v/>
      </c>
      <c r="X793" s="243" t="str">
        <f>+IF(I793=0,"",'Ark1'!X2256)</f>
        <v/>
      </c>
      <c r="Y793" s="243" t="str">
        <f>+IF(I793=0,"",'Ark1'!Y2256)</f>
        <v/>
      </c>
      <c r="Z793" s="243" t="str">
        <f>+IF(I793=0,"",'Ark1'!Z2256)</f>
        <v/>
      </c>
      <c r="AA793" s="241" t="str">
        <f>+IF(I793=0,"",'Ark1'!AA2256)</f>
        <v/>
      </c>
      <c r="AB793" s="242" t="str">
        <f>+IF(I793=0,"",'Ark1'!AC2256)</f>
        <v/>
      </c>
      <c r="AC793" s="243" t="str">
        <f>+IF(I793=0,"",'Ark1'!AE2256)</f>
        <v/>
      </c>
      <c r="AD793" s="241" t="str">
        <f t="shared" si="56"/>
        <v/>
      </c>
      <c r="AE793" s="241" t="str">
        <f t="shared" si="57"/>
        <v/>
      </c>
      <c r="AF793" s="323"/>
    </row>
    <row r="794" spans="1:60">
      <c r="A794" s="323"/>
      <c r="B794" s="323">
        <f>+'Ark1'!C2257</f>
        <v>2023</v>
      </c>
      <c r="C794" s="240">
        <f>+'Ark1'!L2257</f>
        <v>15</v>
      </c>
      <c r="D794" s="240" t="str">
        <f>VLOOKUP(C794,Klasse!$C$10:$D$26,2)</f>
        <v>E+</v>
      </c>
      <c r="E794" s="240">
        <f>+'Ark1'!H2257</f>
        <v>1</v>
      </c>
      <c r="F794" s="240">
        <f>+'Ark1'!J2257</f>
        <v>103</v>
      </c>
      <c r="G794" s="240" t="str">
        <f>VLOOKUP(F794,Slakteri!$C$9:$D$36,2)</f>
        <v>Rudshøgda</v>
      </c>
      <c r="H794" s="240" t="str">
        <f>+IF(I794=0,"",'Ark1'!Q2257)</f>
        <v/>
      </c>
      <c r="I794" s="376">
        <f>+'Ark1'!R2257</f>
        <v>0</v>
      </c>
      <c r="J794" s="241" t="str">
        <f>+IF(I794=0,"",'Ark1'!AG2257)</f>
        <v/>
      </c>
      <c r="K794" s="241"/>
      <c r="L794" s="241" t="str">
        <f>+IF(I794=0,"",'Ark1'!AH2257)</f>
        <v/>
      </c>
      <c r="M794" s="241"/>
      <c r="N794" s="33" t="str">
        <f>+IF(I794=0,"",'Ark1'!U2257)</f>
        <v/>
      </c>
      <c r="O794" s="33"/>
      <c r="P794" s="376"/>
      <c r="Q794" s="376"/>
      <c r="R794" s="33"/>
      <c r="S794" s="33"/>
      <c r="T794" s="33"/>
      <c r="U794" s="33"/>
      <c r="V794" s="242" t="str">
        <f>+IF(I794=0,"",'Ark1'!T2257)</f>
        <v/>
      </c>
      <c r="W794" s="243" t="str">
        <f>+IF(I794=0,"",'Ark1'!W2257)</f>
        <v/>
      </c>
      <c r="X794" s="243" t="str">
        <f>+IF(I794=0,"",'Ark1'!X2257)</f>
        <v/>
      </c>
      <c r="Y794" s="243" t="str">
        <f>+IF(I794=0,"",'Ark1'!Y2257)</f>
        <v/>
      </c>
      <c r="Z794" s="243" t="str">
        <f>+IF(I794=0,"",'Ark1'!Z2257)</f>
        <v/>
      </c>
      <c r="AA794" s="241" t="str">
        <f>+IF(I794=0,"",'Ark1'!AA2257)</f>
        <v/>
      </c>
      <c r="AB794" s="242" t="str">
        <f>+IF(I794=0,"",'Ark1'!AC2257)</f>
        <v/>
      </c>
      <c r="AC794" s="243" t="str">
        <f>+IF(I794=0,"",'Ark1'!AE2257)</f>
        <v/>
      </c>
      <c r="AD794" s="241" t="str">
        <f t="shared" si="56"/>
        <v/>
      </c>
      <c r="AE794" s="241" t="str">
        <f t="shared" si="57"/>
        <v/>
      </c>
      <c r="AF794" s="323"/>
    </row>
    <row r="795" spans="1:60">
      <c r="A795" s="323"/>
      <c r="B795" s="323">
        <f>+'Ark1'!C2258</f>
        <v>2023</v>
      </c>
      <c r="C795" s="240">
        <f>+'Ark1'!L2258</f>
        <v>15</v>
      </c>
      <c r="D795" s="240" t="str">
        <f>VLOOKUP(C795,Klasse!$C$10:$D$26,2)</f>
        <v>E+</v>
      </c>
      <c r="E795" s="240">
        <f>+'Ark1'!H2258</f>
        <v>2</v>
      </c>
      <c r="F795" s="240">
        <f>+'Ark1'!J2258</f>
        <v>106</v>
      </c>
      <c r="G795" s="240" t="str">
        <f>VLOOKUP(F795,Slakteri!$C$9:$D$36,2)</f>
        <v>Furuseth</v>
      </c>
      <c r="H795" s="240" t="str">
        <f>+IF(I795=0,"",'Ark1'!Q2258)</f>
        <v/>
      </c>
      <c r="I795" s="376">
        <f>+'Ark1'!R2258</f>
        <v>0</v>
      </c>
      <c r="J795" s="241" t="str">
        <f>+IF(I795=0,"",'Ark1'!AG2258)</f>
        <v/>
      </c>
      <c r="K795" s="241"/>
      <c r="L795" s="241" t="str">
        <f>+IF(I795=0,"",'Ark1'!AH2258)</f>
        <v/>
      </c>
      <c r="M795" s="241"/>
      <c r="N795" s="33" t="str">
        <f>+IF(I795=0,"",'Ark1'!U2258)</f>
        <v/>
      </c>
      <c r="O795" s="33"/>
      <c r="P795" s="376"/>
      <c r="Q795" s="376"/>
      <c r="R795" s="33"/>
      <c r="S795" s="33"/>
      <c r="T795" s="33"/>
      <c r="U795" s="33"/>
      <c r="V795" s="242" t="str">
        <f>+IF(I795=0,"",'Ark1'!T2258)</f>
        <v/>
      </c>
      <c r="W795" s="243" t="str">
        <f>+IF(I795=0,"",'Ark1'!W2258)</f>
        <v/>
      </c>
      <c r="X795" s="243" t="str">
        <f>+IF(I795=0,"",'Ark1'!X2258)</f>
        <v/>
      </c>
      <c r="Y795" s="243" t="str">
        <f>+IF(I795=0,"",'Ark1'!Y2258)</f>
        <v/>
      </c>
      <c r="Z795" s="243" t="str">
        <f>+IF(I795=0,"",'Ark1'!Z2258)</f>
        <v/>
      </c>
      <c r="AA795" s="241" t="str">
        <f>+IF(I795=0,"",'Ark1'!AA2258)</f>
        <v/>
      </c>
      <c r="AB795" s="242" t="str">
        <f>+IF(I795=0,"",'Ark1'!AC2258)</f>
        <v/>
      </c>
      <c r="AC795" s="243" t="str">
        <f>+IF(I795=0,"",'Ark1'!AE2258)</f>
        <v/>
      </c>
      <c r="AD795" s="241" t="str">
        <f t="shared" si="56"/>
        <v/>
      </c>
      <c r="AE795" s="241" t="str">
        <f t="shared" si="57"/>
        <v/>
      </c>
      <c r="AF795" s="323"/>
    </row>
    <row r="796" spans="1:60">
      <c r="A796" s="323"/>
      <c r="B796" s="323">
        <f>+'Ark1'!C2259</f>
        <v>2023</v>
      </c>
      <c r="C796" s="240">
        <f>+'Ark1'!L2259</f>
        <v>15</v>
      </c>
      <c r="D796" s="240" t="str">
        <f>VLOOKUP(C796,Klasse!$C$10:$D$26,2)</f>
        <v>E+</v>
      </c>
      <c r="E796" s="240">
        <f>+'Ark1'!H2259</f>
        <v>1</v>
      </c>
      <c r="F796" s="240">
        <f>+'Ark1'!J2259</f>
        <v>110</v>
      </c>
      <c r="G796" s="240" t="str">
        <f>VLOOKUP(F796,Slakteri!$C$9:$D$36,2)</f>
        <v>Gol</v>
      </c>
      <c r="H796" s="240" t="str">
        <f>+IF(I796=0,"",'Ark1'!Q2259)</f>
        <v/>
      </c>
      <c r="I796" s="376">
        <f>+'Ark1'!R2259</f>
        <v>0</v>
      </c>
      <c r="J796" s="241" t="str">
        <f>+IF(I796=0,"",'Ark1'!AG2259)</f>
        <v/>
      </c>
      <c r="K796" s="241"/>
      <c r="L796" s="241" t="str">
        <f>+IF(I796=0,"",'Ark1'!AH2259)</f>
        <v/>
      </c>
      <c r="M796" s="241"/>
      <c r="N796" s="33" t="str">
        <f>+IF(I796=0,"",'Ark1'!U2259)</f>
        <v/>
      </c>
      <c r="O796" s="33"/>
      <c r="P796" s="376"/>
      <c r="Q796" s="376"/>
      <c r="R796" s="33"/>
      <c r="S796" s="33"/>
      <c r="T796" s="33"/>
      <c r="U796" s="33"/>
      <c r="V796" s="242" t="str">
        <f>+IF(I796=0,"",'Ark1'!T2259)</f>
        <v/>
      </c>
      <c r="W796" s="243" t="str">
        <f>+IF(I796=0,"",'Ark1'!W2259)</f>
        <v/>
      </c>
      <c r="X796" s="243" t="str">
        <f>+IF(I796=0,"",'Ark1'!X2259)</f>
        <v/>
      </c>
      <c r="Y796" s="243" t="str">
        <f>+IF(I796=0,"",'Ark1'!Y2259)</f>
        <v/>
      </c>
      <c r="Z796" s="243" t="str">
        <f>+IF(I796=0,"",'Ark1'!Z2259)</f>
        <v/>
      </c>
      <c r="AA796" s="241" t="str">
        <f>+IF(I796=0,"",'Ark1'!AA2259)</f>
        <v/>
      </c>
      <c r="AB796" s="242" t="str">
        <f>+IF(I796=0,"",'Ark1'!AC2259)</f>
        <v/>
      </c>
      <c r="AC796" s="243" t="str">
        <f>+IF(I796=0,"",'Ark1'!AE2259)</f>
        <v/>
      </c>
      <c r="AD796" s="241" t="str">
        <f t="shared" si="56"/>
        <v/>
      </c>
      <c r="AE796" s="241" t="str">
        <f t="shared" si="57"/>
        <v/>
      </c>
      <c r="AF796" s="323"/>
    </row>
    <row r="797" spans="1:60">
      <c r="A797" s="323"/>
      <c r="B797" s="323">
        <f>+'Ark1'!C2260</f>
        <v>2023</v>
      </c>
      <c r="C797" s="240">
        <f>+'Ark1'!L2260</f>
        <v>15</v>
      </c>
      <c r="D797" s="240" t="str">
        <f>VLOOKUP(C797,Klasse!$C$10:$D$26,2)</f>
        <v>E+</v>
      </c>
      <c r="E797" s="240">
        <f>+'Ark1'!H2260</f>
        <v>1</v>
      </c>
      <c r="F797" s="240">
        <f>+'Ark1'!J2260</f>
        <v>111</v>
      </c>
      <c r="G797" s="240" t="str">
        <f>VLOOKUP(F797,Slakteri!$C$9:$D$36,2)</f>
        <v>Forus</v>
      </c>
      <c r="H797" s="240" t="str">
        <f>+IF(I797=0,"",'Ark1'!Q2260)</f>
        <v/>
      </c>
      <c r="I797" s="376">
        <f>+'Ark1'!R2260</f>
        <v>0</v>
      </c>
      <c r="J797" s="241" t="str">
        <f>+IF(I797=0,"",'Ark1'!AG2260)</f>
        <v/>
      </c>
      <c r="K797" s="241"/>
      <c r="L797" s="241" t="str">
        <f>+IF(I797=0,"",'Ark1'!AH2260)</f>
        <v/>
      </c>
      <c r="M797" s="241"/>
      <c r="N797" s="33" t="str">
        <f>+IF(I797=0,"",'Ark1'!U2260)</f>
        <v/>
      </c>
      <c r="O797" s="33"/>
      <c r="P797" s="376"/>
      <c r="Q797" s="376"/>
      <c r="R797" s="33"/>
      <c r="S797" s="33"/>
      <c r="T797" s="33"/>
      <c r="U797" s="33"/>
      <c r="V797" s="242" t="str">
        <f>+IF(I797=0,"",'Ark1'!T2260)</f>
        <v/>
      </c>
      <c r="W797" s="243" t="str">
        <f>+IF(I797=0,"",'Ark1'!W2260)</f>
        <v/>
      </c>
      <c r="X797" s="243" t="str">
        <f>+IF(I797=0,"",'Ark1'!X2260)</f>
        <v/>
      </c>
      <c r="Y797" s="243" t="str">
        <f>+IF(I797=0,"",'Ark1'!Y2260)</f>
        <v/>
      </c>
      <c r="Z797" s="243" t="str">
        <f>+IF(I797=0,"",'Ark1'!Z2260)</f>
        <v/>
      </c>
      <c r="AA797" s="241" t="str">
        <f>+IF(I797=0,"",'Ark1'!AA2260)</f>
        <v/>
      </c>
      <c r="AB797" s="242" t="str">
        <f>+IF(I797=0,"",'Ark1'!AC2260)</f>
        <v/>
      </c>
      <c r="AC797" s="243" t="str">
        <f>+IF(I797=0,"",'Ark1'!AE2260)</f>
        <v/>
      </c>
      <c r="AD797" s="241" t="str">
        <f t="shared" si="56"/>
        <v/>
      </c>
      <c r="AE797" s="241" t="str">
        <f t="shared" si="57"/>
        <v/>
      </c>
      <c r="AF797" s="323"/>
    </row>
    <row r="798" spans="1:60">
      <c r="A798" s="323"/>
      <c r="B798" s="323">
        <f>+'Ark1'!C2261</f>
        <v>2023</v>
      </c>
      <c r="C798" s="240">
        <f>+'Ark1'!L2261</f>
        <v>15</v>
      </c>
      <c r="D798" s="240" t="str">
        <f>VLOOKUP(C798,Klasse!$C$10:$D$26,2)</f>
        <v>E+</v>
      </c>
      <c r="E798" s="240">
        <f>+'Ark1'!H2261</f>
        <v>1</v>
      </c>
      <c r="F798" s="240">
        <f>+'Ark1'!J2261</f>
        <v>116</v>
      </c>
      <c r="G798" s="240" t="str">
        <f>VLOOKUP(F798,Slakteri!$C$9:$D$36,2)</f>
        <v>Sandeid</v>
      </c>
      <c r="H798" s="240" t="str">
        <f>+IF(I798=0,"",'Ark1'!Q2261)</f>
        <v/>
      </c>
      <c r="I798" s="376">
        <f>+'Ark1'!R2261</f>
        <v>0</v>
      </c>
      <c r="J798" s="241" t="str">
        <f>+IF(I798=0,"",'Ark1'!AG2261)</f>
        <v/>
      </c>
      <c r="K798" s="241"/>
      <c r="L798" s="241" t="str">
        <f>+IF(I798=0,"",'Ark1'!AH2261)</f>
        <v/>
      </c>
      <c r="M798" s="241"/>
      <c r="N798" s="33" t="str">
        <f>+IF(I798=0,"",'Ark1'!U2261)</f>
        <v/>
      </c>
      <c r="O798" s="33"/>
      <c r="P798" s="376"/>
      <c r="Q798" s="376"/>
      <c r="R798" s="33"/>
      <c r="S798" s="33"/>
      <c r="T798" s="33"/>
      <c r="U798" s="33"/>
      <c r="V798" s="242" t="str">
        <f>+IF(I798=0,"",'Ark1'!T2261)</f>
        <v/>
      </c>
      <c r="W798" s="243" t="str">
        <f>+IF(I798=0,"",'Ark1'!W2261)</f>
        <v/>
      </c>
      <c r="X798" s="243" t="str">
        <f>+IF(I798=0,"",'Ark1'!X2261)</f>
        <v/>
      </c>
      <c r="Y798" s="243" t="str">
        <f>+IF(I798=0,"",'Ark1'!Y2261)</f>
        <v/>
      </c>
      <c r="Z798" s="243" t="str">
        <f>+IF(I798=0,"",'Ark1'!Z2261)</f>
        <v/>
      </c>
      <c r="AA798" s="241" t="str">
        <f>+IF(I798=0,"",'Ark1'!AA2261)</f>
        <v/>
      </c>
      <c r="AB798" s="242" t="str">
        <f>+IF(I798=0,"",'Ark1'!AC2261)</f>
        <v/>
      </c>
      <c r="AC798" s="243" t="str">
        <f>+IF(I798=0,"",'Ark1'!AE2261)</f>
        <v/>
      </c>
      <c r="AD798" s="241" t="str">
        <f t="shared" si="56"/>
        <v/>
      </c>
      <c r="AE798" s="241" t="str">
        <f t="shared" si="57"/>
        <v/>
      </c>
      <c r="AF798" s="323"/>
    </row>
    <row r="799" spans="1:60" ht="19.8">
      <c r="A799" s="323"/>
      <c r="B799" s="323"/>
      <c r="C799" s="323"/>
      <c r="D799" s="323"/>
      <c r="E799" s="323"/>
      <c r="F799" s="323"/>
      <c r="G799" s="323"/>
      <c r="H799" s="323"/>
      <c r="I799" s="377"/>
      <c r="J799" s="351"/>
      <c r="K799" s="351"/>
      <c r="L799" s="351"/>
      <c r="M799" s="351"/>
      <c r="N799" s="323"/>
      <c r="O799" s="323"/>
      <c r="P799" s="377"/>
      <c r="Q799" s="377"/>
      <c r="R799" s="354"/>
      <c r="S799" s="354"/>
      <c r="T799" s="354"/>
      <c r="U799" s="323"/>
      <c r="V799" s="323"/>
      <c r="W799" s="352"/>
      <c r="X799" s="352"/>
      <c r="Y799" s="352"/>
      <c r="Z799" s="352"/>
      <c r="AA799" s="352"/>
      <c r="AB799" s="323"/>
      <c r="AC799" s="352"/>
      <c r="AD799" s="353"/>
      <c r="AE799" s="354"/>
      <c r="AF799" s="323"/>
      <c r="AG799" s="224"/>
      <c r="AI799" s="30"/>
      <c r="AJ799" s="28"/>
      <c r="AK799" s="225"/>
      <c r="AL799" s="29"/>
      <c r="AP799" s="29"/>
      <c r="BH799" s="236"/>
    </row>
    <row r="800" spans="1:60" ht="19.8">
      <c r="A800" s="323"/>
      <c r="B800" s="323" t="s">
        <v>659</v>
      </c>
      <c r="C800" s="323"/>
      <c r="D800" s="266" t="str">
        <f>+D804</f>
        <v>E+</v>
      </c>
      <c r="E800" s="323"/>
      <c r="F800" s="323"/>
      <c r="G800" s="323"/>
      <c r="H800" s="323"/>
      <c r="I800" s="661" t="e">
        <f>SUM(I804:I826)</f>
        <v>#REF!</v>
      </c>
      <c r="J800" s="643"/>
      <c r="K800" s="355"/>
      <c r="L800" s="355"/>
      <c r="M800" s="355"/>
      <c r="N800" s="269">
        <f>+Klasse!M483</f>
        <v>0</v>
      </c>
      <c r="O800" s="269"/>
      <c r="P800" s="529"/>
      <c r="Q800" s="529"/>
      <c r="R800" s="269"/>
      <c r="S800" s="269"/>
      <c r="T800" s="269"/>
      <c r="U800" s="269"/>
      <c r="V800" s="356"/>
      <c r="W800" s="352"/>
      <c r="X800" s="352"/>
      <c r="Y800" s="352"/>
      <c r="Z800" s="352"/>
      <c r="AA800" s="352"/>
      <c r="AB800" s="323"/>
      <c r="AC800" s="352"/>
      <c r="AD800" s="353" t="s">
        <v>81</v>
      </c>
      <c r="AE800" s="354" t="s">
        <v>2</v>
      </c>
      <c r="AF800" s="323"/>
      <c r="AG800" s="224"/>
      <c r="AI800" s="30"/>
      <c r="AJ800" s="28"/>
      <c r="AK800" s="225"/>
      <c r="AL800" s="29"/>
      <c r="AP800" s="29"/>
      <c r="BH800" s="236"/>
    </row>
    <row r="801" spans="1:60" ht="19.8">
      <c r="A801" s="662"/>
      <c r="B801" s="662"/>
      <c r="C801" s="663" t="s">
        <v>660</v>
      </c>
      <c r="D801" s="662"/>
      <c r="E801" s="662"/>
      <c r="F801" s="662"/>
      <c r="G801" s="323"/>
      <c r="H801" s="357" t="s">
        <v>2</v>
      </c>
      <c r="I801" s="377"/>
      <c r="J801" s="351"/>
      <c r="K801" s="351"/>
      <c r="L801" s="351"/>
      <c r="M801" s="351"/>
      <c r="N801" s="351"/>
      <c r="O801" s="351"/>
      <c r="P801" s="377"/>
      <c r="Q801" s="377"/>
      <c r="R801" s="354"/>
      <c r="S801" s="354"/>
      <c r="T801" s="354"/>
      <c r="U801" s="351"/>
      <c r="V801" s="357" t="s">
        <v>22</v>
      </c>
      <c r="W801" s="352" t="s">
        <v>404</v>
      </c>
      <c r="X801" s="352" t="s">
        <v>404</v>
      </c>
      <c r="Y801" s="352" t="s">
        <v>404</v>
      </c>
      <c r="Z801" s="352" t="s">
        <v>404</v>
      </c>
      <c r="AA801" s="353" t="s">
        <v>428</v>
      </c>
      <c r="AB801" s="323"/>
      <c r="AC801" s="353" t="s">
        <v>552</v>
      </c>
      <c r="AD801" s="353" t="s">
        <v>43</v>
      </c>
      <c r="AE801" s="354" t="s">
        <v>8</v>
      </c>
      <c r="AF801" s="323"/>
      <c r="AG801" s="224"/>
      <c r="AI801" s="30"/>
      <c r="AJ801" s="28"/>
      <c r="AK801" s="225"/>
      <c r="AL801" s="29"/>
      <c r="AP801" s="29"/>
      <c r="BH801" s="236"/>
    </row>
    <row r="802" spans="1:60" ht="19.8">
      <c r="A802" s="323"/>
      <c r="B802" s="357"/>
      <c r="C802" s="323"/>
      <c r="D802" s="357"/>
      <c r="E802" s="323"/>
      <c r="F802" s="357"/>
      <c r="G802" s="357"/>
      <c r="H802" s="357" t="s">
        <v>493</v>
      </c>
      <c r="I802" s="378" t="s">
        <v>2</v>
      </c>
      <c r="J802" s="354" t="s">
        <v>2</v>
      </c>
      <c r="K802" s="354"/>
      <c r="L802" s="354" t="s">
        <v>1</v>
      </c>
      <c r="M802" s="354"/>
      <c r="N802" s="354" t="s">
        <v>22</v>
      </c>
      <c r="O802" s="354"/>
      <c r="P802" s="378"/>
      <c r="Q802" s="378"/>
      <c r="R802" s="354"/>
      <c r="S802" s="354"/>
      <c r="T802" s="354"/>
      <c r="U802" s="354"/>
      <c r="V802" s="357" t="s">
        <v>495</v>
      </c>
      <c r="W802" s="353" t="s">
        <v>497</v>
      </c>
      <c r="X802" s="353" t="s">
        <v>480</v>
      </c>
      <c r="Y802" s="353" t="s">
        <v>480</v>
      </c>
      <c r="Z802" s="353" t="s">
        <v>480</v>
      </c>
      <c r="AA802" s="353"/>
      <c r="AB802" s="357" t="s">
        <v>414</v>
      </c>
      <c r="AC802" s="353" t="s">
        <v>1</v>
      </c>
      <c r="AD802" s="353" t="s">
        <v>571</v>
      </c>
      <c r="AE802" s="354" t="s">
        <v>70</v>
      </c>
      <c r="AF802" s="323"/>
      <c r="AG802" s="224"/>
      <c r="AI802" s="30"/>
      <c r="AJ802" s="28"/>
      <c r="AK802" s="225"/>
      <c r="AL802" s="29"/>
      <c r="AP802" s="29"/>
      <c r="BH802" s="236"/>
    </row>
    <row r="803" spans="1:60" ht="19.8">
      <c r="A803" s="323"/>
      <c r="B803" s="323"/>
      <c r="C803" s="357" t="s">
        <v>0</v>
      </c>
      <c r="D803" s="357"/>
      <c r="E803" s="357" t="s">
        <v>572</v>
      </c>
      <c r="F803" s="357"/>
      <c r="G803" s="357"/>
      <c r="H803" s="358" t="s">
        <v>494</v>
      </c>
      <c r="I803" s="379" t="s">
        <v>8</v>
      </c>
      <c r="J803" s="359" t="s">
        <v>404</v>
      </c>
      <c r="K803" s="359"/>
      <c r="L803" s="359" t="s">
        <v>404</v>
      </c>
      <c r="M803" s="359"/>
      <c r="N803" s="359" t="s">
        <v>44</v>
      </c>
      <c r="O803" s="359"/>
      <c r="P803" s="379"/>
      <c r="Q803" s="379"/>
      <c r="R803" s="359"/>
      <c r="S803" s="359"/>
      <c r="T803" s="359"/>
      <c r="U803" s="359"/>
      <c r="V803" s="358" t="s">
        <v>415</v>
      </c>
      <c r="W803" s="360" t="s">
        <v>498</v>
      </c>
      <c r="X803" s="360" t="s">
        <v>573</v>
      </c>
      <c r="Y803" s="360" t="s">
        <v>574</v>
      </c>
      <c r="Z803" s="360" t="s">
        <v>575</v>
      </c>
      <c r="AA803" s="360" t="s">
        <v>1</v>
      </c>
      <c r="AB803" s="358" t="s">
        <v>415</v>
      </c>
      <c r="AC803" s="360" t="s">
        <v>523</v>
      </c>
      <c r="AD803" s="360" t="s">
        <v>44</v>
      </c>
      <c r="AE803" s="359" t="s">
        <v>553</v>
      </c>
      <c r="AF803" s="323"/>
      <c r="AG803" s="224"/>
      <c r="AI803" s="30"/>
      <c r="AJ803" s="28"/>
      <c r="AK803" s="225"/>
      <c r="AL803" s="29"/>
      <c r="AP803" s="29"/>
      <c r="BH803" s="236"/>
    </row>
    <row r="804" spans="1:60">
      <c r="A804" s="323"/>
      <c r="B804" s="323">
        <f>+'Ark1'!C2262</f>
        <v>2023</v>
      </c>
      <c r="C804" s="240">
        <f>+'Ark1'!L2262</f>
        <v>15</v>
      </c>
      <c r="D804" s="240" t="str">
        <f>VLOOKUP(C804,Klasse!$C$10:$D$26,2)</f>
        <v>E+</v>
      </c>
      <c r="E804" s="240">
        <f>+'Ark1'!H2262</f>
        <v>2</v>
      </c>
      <c r="F804" s="240">
        <f>+'Ark1'!J2262</f>
        <v>117</v>
      </c>
      <c r="G804" s="240" t="str">
        <f>VLOOKUP(F804,Slakteri!$C$9:$D$36,2)</f>
        <v>Jæren</v>
      </c>
      <c r="H804" s="240">
        <f>+IF(I804=0,"",'Ark1'!Q2262)</f>
        <v>3</v>
      </c>
      <c r="I804" s="376">
        <f>+'Ark1'!R2262</f>
        <v>3</v>
      </c>
      <c r="J804" s="241">
        <f>+IF(I804=0,"",'Ark1'!AG2262)</f>
        <v>4.9835542709060114E-3</v>
      </c>
      <c r="K804" s="241"/>
      <c r="L804" s="241">
        <f>+IF(I804=0,"",'Ark1'!AH2262)</f>
        <v>1.7496548701573848E-2</v>
      </c>
      <c r="M804" s="241"/>
      <c r="N804" s="33">
        <f>+IF(I804=0,"",'Ark1'!U2262)</f>
        <v>71.366666666666688</v>
      </c>
      <c r="O804" s="33"/>
      <c r="P804" s="376"/>
      <c r="Q804" s="376"/>
      <c r="R804" s="33"/>
      <c r="S804" s="33"/>
      <c r="T804" s="33"/>
      <c r="U804" s="33"/>
      <c r="V804" s="242">
        <f>+IF(I804=0,"",'Ark1'!T2262)</f>
        <v>13</v>
      </c>
      <c r="W804" s="243">
        <f>+IF(I804=0,"",'Ark1'!W2262)</f>
        <v>100</v>
      </c>
      <c r="X804" s="243">
        <f>+IF(I804=0,"",'Ark1'!X2262)</f>
        <v>100</v>
      </c>
      <c r="Y804" s="243">
        <f>+IF(I804=0,"",'Ark1'!Y2262)</f>
        <v>100</v>
      </c>
      <c r="Z804" s="243">
        <f>+IF(I804=0,"",'Ark1'!Z2262)</f>
        <v>100</v>
      </c>
      <c r="AA804" s="241">
        <f>+IF(I804=0,"",'Ark1'!AA2262)</f>
        <v>17.217110352463003</v>
      </c>
      <c r="AB804" s="242">
        <f>+IF(I804=0,"",'Ark1'!AC2262)</f>
        <v>2.1602468994692874</v>
      </c>
      <c r="AC804" s="243">
        <f>+IF(I804=0,"",'Ark1'!AE2262)</f>
        <v>72.50427485438901</v>
      </c>
      <c r="AD804" s="241">
        <f t="shared" ref="AD804:AD829" si="58">IF(I804=0,"",N804/C804)</f>
        <v>4.757777777777779</v>
      </c>
      <c r="AE804" s="241">
        <f t="shared" ref="AE804:AE823" si="59">IF(I804=0,"",I804/H804)</f>
        <v>1</v>
      </c>
      <c r="AF804" s="323"/>
    </row>
    <row r="805" spans="1:60">
      <c r="A805" s="323"/>
      <c r="B805" s="323">
        <f>+'Ark1'!C2263</f>
        <v>2023</v>
      </c>
      <c r="C805" s="240">
        <f>+'Ark1'!L2263</f>
        <v>15</v>
      </c>
      <c r="D805" s="240" t="str">
        <f>VLOOKUP(C805,Klasse!$C$10:$D$26,2)</f>
        <v>E+</v>
      </c>
      <c r="E805" s="240">
        <f>+'Ark1'!H2263</f>
        <v>1</v>
      </c>
      <c r="F805" s="240">
        <f>+'Ark1'!J2263</f>
        <v>134</v>
      </c>
      <c r="G805" s="240" t="str">
        <f>VLOOKUP(F805,Slakteri!$C$9:$D$36,2)</f>
        <v>Førde</v>
      </c>
      <c r="H805" s="240" t="str">
        <f>+IF(I805=0,"",'Ark1'!Q2263)</f>
        <v/>
      </c>
      <c r="I805" s="376">
        <f>+'Ark1'!R2263</f>
        <v>0</v>
      </c>
      <c r="J805" s="241" t="str">
        <f>+IF(I805=0,"",'Ark1'!AG2263)</f>
        <v/>
      </c>
      <c r="K805" s="241"/>
      <c r="L805" s="241" t="str">
        <f>+IF(I805=0,"",'Ark1'!AH2263)</f>
        <v/>
      </c>
      <c r="M805" s="241"/>
      <c r="N805" s="33" t="str">
        <f>+IF(I805=0,"",'Ark1'!U2263)</f>
        <v/>
      </c>
      <c r="O805" s="33"/>
      <c r="P805" s="376"/>
      <c r="Q805" s="376"/>
      <c r="R805" s="33"/>
      <c r="S805" s="33"/>
      <c r="T805" s="33"/>
      <c r="U805" s="33"/>
      <c r="V805" s="242" t="str">
        <f>+IF(I805=0,"",'Ark1'!T2263)</f>
        <v/>
      </c>
      <c r="W805" s="243" t="str">
        <f>+IF(I805=0,"",'Ark1'!W2263)</f>
        <v/>
      </c>
      <c r="X805" s="243" t="str">
        <f>+IF(I805=0,"",'Ark1'!X2263)</f>
        <v/>
      </c>
      <c r="Y805" s="243" t="str">
        <f>+IF(I805=0,"",'Ark1'!Y2263)</f>
        <v/>
      </c>
      <c r="Z805" s="243" t="str">
        <f>+IF(I805=0,"",'Ark1'!Z2263)</f>
        <v/>
      </c>
      <c r="AA805" s="241" t="str">
        <f>+IF(I805=0,"",'Ark1'!AA2263)</f>
        <v/>
      </c>
      <c r="AB805" s="242" t="str">
        <f>+IF(I805=0,"",'Ark1'!AC2263)</f>
        <v/>
      </c>
      <c r="AC805" s="243" t="str">
        <f>+IF(I805=0,"",'Ark1'!AE2263)</f>
        <v/>
      </c>
      <c r="AD805" s="241" t="str">
        <f t="shared" si="58"/>
        <v/>
      </c>
      <c r="AE805" s="241" t="str">
        <f t="shared" si="59"/>
        <v/>
      </c>
      <c r="AF805" s="323"/>
    </row>
    <row r="806" spans="1:60">
      <c r="A806" s="323"/>
      <c r="B806" s="323">
        <f>+'Ark1'!C2264</f>
        <v>2023</v>
      </c>
      <c r="C806" s="240">
        <f>+'Ark1'!L2264</f>
        <v>15</v>
      </c>
      <c r="D806" s="240" t="str">
        <f>VLOOKUP(C806,Klasse!$C$10:$D$26,2)</f>
        <v>E+</v>
      </c>
      <c r="E806" s="240">
        <f>+'Ark1'!H2264</f>
        <v>2</v>
      </c>
      <c r="F806" s="240">
        <f>+'Ark1'!J2264</f>
        <v>141</v>
      </c>
      <c r="G806" s="240" t="str">
        <f>VLOOKUP(F806,Slakteri!$C$9:$D$36,2)</f>
        <v>Ølen</v>
      </c>
      <c r="H806" s="240" t="str">
        <f>+IF(I806=0,"",'Ark1'!Q2264)</f>
        <v/>
      </c>
      <c r="I806" s="376">
        <f>+'Ark1'!R2264</f>
        <v>0</v>
      </c>
      <c r="J806" s="241" t="str">
        <f>+IF(I806=0,"",'Ark1'!AG2264)</f>
        <v/>
      </c>
      <c r="K806" s="241"/>
      <c r="L806" s="241" t="str">
        <f>+IF(I806=0,"",'Ark1'!AH2264)</f>
        <v/>
      </c>
      <c r="M806" s="241"/>
      <c r="N806" s="33" t="str">
        <f>+IF(I806=0,"",'Ark1'!U2264)</f>
        <v/>
      </c>
      <c r="O806" s="33"/>
      <c r="P806" s="376"/>
      <c r="Q806" s="376"/>
      <c r="R806" s="33"/>
      <c r="S806" s="33"/>
      <c r="T806" s="33"/>
      <c r="U806" s="33"/>
      <c r="V806" s="242" t="str">
        <f>+IF(I806=0,"",'Ark1'!T2264)</f>
        <v/>
      </c>
      <c r="W806" s="243" t="str">
        <f>+IF(I806=0,"",'Ark1'!W2264)</f>
        <v/>
      </c>
      <c r="X806" s="243" t="str">
        <f>+IF(I806=0,"",'Ark1'!X2264)</f>
        <v/>
      </c>
      <c r="Y806" s="243" t="str">
        <f>+IF(I806=0,"",'Ark1'!Y2264)</f>
        <v/>
      </c>
      <c r="Z806" s="243" t="str">
        <f>+IF(I806=0,"",'Ark1'!Z2264)</f>
        <v/>
      </c>
      <c r="AA806" s="241" t="str">
        <f>+IF(I806=0,"",'Ark1'!AA2264)</f>
        <v/>
      </c>
      <c r="AB806" s="242" t="str">
        <f>+IF(I806=0,"",'Ark1'!AC2264)</f>
        <v/>
      </c>
      <c r="AC806" s="243" t="str">
        <f>+IF(I806=0,"",'Ark1'!AE2264)</f>
        <v/>
      </c>
      <c r="AD806" s="241" t="str">
        <f t="shared" si="58"/>
        <v/>
      </c>
      <c r="AE806" s="241" t="str">
        <f t="shared" si="59"/>
        <v/>
      </c>
      <c r="AF806" s="323"/>
    </row>
    <row r="807" spans="1:60">
      <c r="A807" s="323"/>
      <c r="B807" s="323">
        <f>+'Ark1'!C2265</f>
        <v>2023</v>
      </c>
      <c r="C807" s="240">
        <f>+'Ark1'!L2265</f>
        <v>15</v>
      </c>
      <c r="D807" s="240" t="str">
        <f>VLOOKUP(C807,Klasse!$C$10:$D$26,2)</f>
        <v>E+</v>
      </c>
      <c r="E807" s="240">
        <f>+'Ark1'!H2265</f>
        <v>2</v>
      </c>
      <c r="F807" s="240">
        <f>+'Ark1'!J2265</f>
        <v>143</v>
      </c>
      <c r="G807" s="240" t="str">
        <f>VLOOKUP(F807,Slakteri!$C$9:$D$36,2)</f>
        <v>Nordfjord</v>
      </c>
      <c r="H807" s="240" t="str">
        <f>+IF(I807=0,"",'Ark1'!Q2265)</f>
        <v/>
      </c>
      <c r="I807" s="376">
        <f>+'Ark1'!R2265</f>
        <v>0</v>
      </c>
      <c r="J807" s="241" t="str">
        <f>+IF(I807=0,"",'Ark1'!AG2265)</f>
        <v/>
      </c>
      <c r="K807" s="241"/>
      <c r="L807" s="241" t="str">
        <f>+IF(I807=0,"",'Ark1'!AH2265)</f>
        <v/>
      </c>
      <c r="M807" s="241"/>
      <c r="N807" s="33" t="str">
        <f>+IF(I807=0,"",'Ark1'!U2265)</f>
        <v/>
      </c>
      <c r="O807" s="33"/>
      <c r="P807" s="376"/>
      <c r="Q807" s="376"/>
      <c r="R807" s="33"/>
      <c r="S807" s="33"/>
      <c r="T807" s="33"/>
      <c r="U807" s="33"/>
      <c r="V807" s="242" t="str">
        <f>+IF(I807=0,"",'Ark1'!T2265)</f>
        <v/>
      </c>
      <c r="W807" s="243" t="str">
        <f>+IF(I807=0,"",'Ark1'!W2265)</f>
        <v/>
      </c>
      <c r="X807" s="243" t="str">
        <f>+IF(I807=0,"",'Ark1'!X2265)</f>
        <v/>
      </c>
      <c r="Y807" s="243" t="str">
        <f>+IF(I807=0,"",'Ark1'!Y2265)</f>
        <v/>
      </c>
      <c r="Z807" s="243" t="str">
        <f>+IF(I807=0,"",'Ark1'!Z2265)</f>
        <v/>
      </c>
      <c r="AA807" s="241" t="str">
        <f>+IF(I807=0,"",'Ark1'!AA2265)</f>
        <v/>
      </c>
      <c r="AB807" s="242" t="str">
        <f>+IF(I807=0,"",'Ark1'!AC2265)</f>
        <v/>
      </c>
      <c r="AC807" s="243" t="str">
        <f>+IF(I807=0,"",'Ark1'!AE2265)</f>
        <v/>
      </c>
      <c r="AD807" s="241" t="str">
        <f t="shared" si="58"/>
        <v/>
      </c>
      <c r="AE807" s="241" t="str">
        <f t="shared" si="59"/>
        <v/>
      </c>
      <c r="AF807" s="323"/>
    </row>
    <row r="808" spans="1:60">
      <c r="A808" s="323"/>
      <c r="B808" s="323">
        <f>+'Ark1'!C2266</f>
        <v>2023</v>
      </c>
      <c r="C808" s="240">
        <f>+'Ark1'!L2266</f>
        <v>15</v>
      </c>
      <c r="D808" s="240" t="str">
        <f>VLOOKUP(C808,Klasse!$C$10:$D$26,2)</f>
        <v>E+</v>
      </c>
      <c r="E808" s="240">
        <f>+'Ark1'!H2266</f>
        <v>2</v>
      </c>
      <c r="F808" s="240">
        <f>+'Ark1'!J2266</f>
        <v>147</v>
      </c>
      <c r="G808" s="240" t="str">
        <f>VLOOKUP(F808,Slakteri!$C$9:$D$36,2)</f>
        <v>Midt-Norge</v>
      </c>
      <c r="H808" s="240" t="str">
        <f>+IF(I808=0,"",'Ark1'!Q2266)</f>
        <v/>
      </c>
      <c r="I808" s="376">
        <f>+'Ark1'!R2266</f>
        <v>0</v>
      </c>
      <c r="J808" s="241" t="str">
        <f>+IF(I808=0,"",'Ark1'!AG2266)</f>
        <v/>
      </c>
      <c r="K808" s="241"/>
      <c r="L808" s="241" t="str">
        <f>+IF(I808=0,"",'Ark1'!AH2266)</f>
        <v/>
      </c>
      <c r="M808" s="241"/>
      <c r="N808" s="33" t="str">
        <f>+IF(I808=0,"",'Ark1'!U2266)</f>
        <v/>
      </c>
      <c r="O808" s="33"/>
      <c r="P808" s="376"/>
      <c r="Q808" s="376"/>
      <c r="R808" s="33"/>
      <c r="S808" s="33"/>
      <c r="T808" s="33"/>
      <c r="U808" s="33"/>
      <c r="V808" s="242" t="str">
        <f>+IF(I808=0,"",'Ark1'!T2266)</f>
        <v/>
      </c>
      <c r="W808" s="243" t="str">
        <f>+IF(I808=0,"",'Ark1'!W2266)</f>
        <v/>
      </c>
      <c r="X808" s="243" t="str">
        <f>+IF(I808=0,"",'Ark1'!X2266)</f>
        <v/>
      </c>
      <c r="Y808" s="243" t="str">
        <f>+IF(I808=0,"",'Ark1'!Y2266)</f>
        <v/>
      </c>
      <c r="Z808" s="243" t="str">
        <f>+IF(I808=0,"",'Ark1'!Z2266)</f>
        <v/>
      </c>
      <c r="AA808" s="241" t="str">
        <f>+IF(I808=0,"",'Ark1'!AA2266)</f>
        <v/>
      </c>
      <c r="AB808" s="242" t="str">
        <f>+IF(I808=0,"",'Ark1'!AC2266)</f>
        <v/>
      </c>
      <c r="AC808" s="243" t="str">
        <f>+IF(I808=0,"",'Ark1'!AE2266)</f>
        <v/>
      </c>
      <c r="AD808" s="241" t="str">
        <f t="shared" si="58"/>
        <v/>
      </c>
      <c r="AE808" s="241" t="str">
        <f t="shared" si="59"/>
        <v/>
      </c>
      <c r="AF808" s="323"/>
    </row>
    <row r="809" spans="1:60">
      <c r="A809" s="323"/>
      <c r="B809" s="323">
        <f>+'Ark1'!C2267</f>
        <v>2023</v>
      </c>
      <c r="C809" s="240">
        <f>+'Ark1'!L2267</f>
        <v>15</v>
      </c>
      <c r="D809" s="240" t="str">
        <f>VLOOKUP(C809,Klasse!$C$10:$D$26,2)</f>
        <v>E+</v>
      </c>
      <c r="E809" s="240">
        <f>+'Ark1'!H2267</f>
        <v>1</v>
      </c>
      <c r="F809" s="240">
        <f>+'Ark1'!J2267</f>
        <v>155</v>
      </c>
      <c r="G809" s="240" t="str">
        <f>VLOOKUP(F809,Slakteri!$C$9:$D$36,2)</f>
        <v>Målselv</v>
      </c>
      <c r="H809" s="240">
        <f>+IF(I809=0,"",'Ark1'!Q2267)</f>
        <v>2</v>
      </c>
      <c r="I809" s="376">
        <f>+'Ark1'!R2267</f>
        <v>2</v>
      </c>
      <c r="J809" s="241">
        <f>+IF(I809=0,"",'Ark1'!AG2267)</f>
        <v>3.6195819382861256E-3</v>
      </c>
      <c r="K809" s="241"/>
      <c r="L809" s="241">
        <f>+IF(I809=0,"",'Ark1'!AH2267)</f>
        <v>4.4513528767919676E-3</v>
      </c>
      <c r="M809" s="241"/>
      <c r="N809" s="33">
        <f>+IF(I809=0,"",'Ark1'!U2267)</f>
        <v>26.45</v>
      </c>
      <c r="O809" s="33"/>
      <c r="P809" s="376"/>
      <c r="Q809" s="376"/>
      <c r="R809" s="33"/>
      <c r="S809" s="33"/>
      <c r="T809" s="33"/>
      <c r="U809" s="33"/>
      <c r="V809" s="242">
        <f>+IF(I809=0,"",'Ark1'!T2267)</f>
        <v>3</v>
      </c>
      <c r="W809" s="243">
        <f>+IF(I809=0,"",'Ark1'!W2267)</f>
        <v>0</v>
      </c>
      <c r="X809" s="243">
        <f>+IF(I809=0,"",'Ark1'!X2267)</f>
        <v>100</v>
      </c>
      <c r="Y809" s="243">
        <f>+IF(I809=0,"",'Ark1'!Y2267)</f>
        <v>100</v>
      </c>
      <c r="Z809" s="243">
        <f>+IF(I809=0,"",'Ark1'!Z2267)</f>
        <v>0</v>
      </c>
      <c r="AA809" s="241">
        <f>+IF(I809=0,"",'Ark1'!AA2267)</f>
        <v>2.25</v>
      </c>
      <c r="AB809" s="242">
        <f>+IF(I809=0,"",'Ark1'!AC2267)</f>
        <v>0</v>
      </c>
      <c r="AC809" s="243">
        <f>+IF(I809=0,"",'Ark1'!AE2267)</f>
        <v>0</v>
      </c>
      <c r="AD809" s="241">
        <f t="shared" si="58"/>
        <v>1.7633333333333332</v>
      </c>
      <c r="AE809" s="241">
        <f t="shared" si="59"/>
        <v>1</v>
      </c>
      <c r="AF809" s="323"/>
    </row>
    <row r="810" spans="1:60">
      <c r="A810" s="323"/>
      <c r="B810" s="323">
        <f>+'Ark1'!C2268</f>
        <v>2023</v>
      </c>
      <c r="C810" s="240">
        <f>+'Ark1'!L2268</f>
        <v>15</v>
      </c>
      <c r="D810" s="240" t="str">
        <f>VLOOKUP(C810,Klasse!$C$10:$D$26,2)</f>
        <v>E+</v>
      </c>
      <c r="E810" s="240">
        <f>+'Ark1'!H2268</f>
        <v>2</v>
      </c>
      <c r="F810" s="240">
        <f>+'Ark1'!J2268</f>
        <v>160</v>
      </c>
      <c r="G810" s="240" t="str">
        <f>VLOOKUP(F810,Slakteri!$C$9:$D$36,2)</f>
        <v>Oslo</v>
      </c>
      <c r="H810" s="240" t="str">
        <f>+IF(I810=0,"",'Ark1'!Q2268)</f>
        <v/>
      </c>
      <c r="I810" s="376">
        <f>+'Ark1'!R2268</f>
        <v>0</v>
      </c>
      <c r="J810" s="241" t="str">
        <f>+IF(I810=0,"",'Ark1'!AG2268)</f>
        <v/>
      </c>
      <c r="K810" s="241"/>
      <c r="L810" s="241" t="str">
        <f>+IF(I810=0,"",'Ark1'!AH2268)</f>
        <v/>
      </c>
      <c r="M810" s="241"/>
      <c r="N810" s="33" t="str">
        <f>+IF(I810=0,"",'Ark1'!U2268)</f>
        <v/>
      </c>
      <c r="O810" s="33"/>
      <c r="P810" s="376"/>
      <c r="Q810" s="376"/>
      <c r="R810" s="33"/>
      <c r="S810" s="33"/>
      <c r="T810" s="33"/>
      <c r="U810" s="33"/>
      <c r="V810" s="242" t="str">
        <f>+IF(I810=0,"",'Ark1'!T2268)</f>
        <v/>
      </c>
      <c r="W810" s="243" t="str">
        <f>+IF(I810=0,"",'Ark1'!W2268)</f>
        <v/>
      </c>
      <c r="X810" s="243" t="str">
        <f>+IF(I810=0,"",'Ark1'!X2268)</f>
        <v/>
      </c>
      <c r="Y810" s="243" t="str">
        <f>+IF(I810=0,"",'Ark1'!Y2268)</f>
        <v/>
      </c>
      <c r="Z810" s="243" t="str">
        <f>+IF(I810=0,"",'Ark1'!Z2268)</f>
        <v/>
      </c>
      <c r="AA810" s="241" t="str">
        <f>+IF(I810=0,"",'Ark1'!AA2268)</f>
        <v/>
      </c>
      <c r="AB810" s="242" t="str">
        <f>+IF(I810=0,"",'Ark1'!AC2268)</f>
        <v/>
      </c>
      <c r="AC810" s="243" t="str">
        <f>+IF(I810=0,"",'Ark1'!AE2268)</f>
        <v/>
      </c>
      <c r="AD810" s="241" t="str">
        <f t="shared" si="58"/>
        <v/>
      </c>
      <c r="AE810" s="241" t="str">
        <f t="shared" si="59"/>
        <v/>
      </c>
      <c r="AF810" s="323"/>
    </row>
    <row r="811" spans="1:60">
      <c r="A811" s="323"/>
      <c r="B811" s="323">
        <f>+'Ark1'!C2269</f>
        <v>2023</v>
      </c>
      <c r="C811" s="240">
        <f>+'Ark1'!L2269</f>
        <v>15</v>
      </c>
      <c r="D811" s="240" t="str">
        <f>VLOOKUP(C811,Klasse!$C$10:$D$26,2)</f>
        <v>E+</v>
      </c>
      <c r="E811" s="240">
        <f>+'Ark1'!H2269</f>
        <v>1</v>
      </c>
      <c r="F811" s="240">
        <f>+'Ark1'!J2269</f>
        <v>171</v>
      </c>
      <c r="G811" s="240" t="str">
        <f>VLOOKUP(F811,Slakteri!$C$9:$D$36,2)</f>
        <v>Prima</v>
      </c>
      <c r="H811" s="240" t="str">
        <f>+IF(I811=0,"",'Ark1'!Q2269)</f>
        <v/>
      </c>
      <c r="I811" s="376">
        <f>+'Ark1'!R2269</f>
        <v>0</v>
      </c>
      <c r="J811" s="241" t="str">
        <f>+IF(I811=0,"",'Ark1'!AG2269)</f>
        <v/>
      </c>
      <c r="K811" s="241"/>
      <c r="L811" s="241" t="str">
        <f>+IF(I811=0,"",'Ark1'!AH2269)</f>
        <v/>
      </c>
      <c r="M811" s="241"/>
      <c r="N811" s="33" t="str">
        <f>+IF(I811=0,"",'Ark1'!U2269)</f>
        <v/>
      </c>
      <c r="O811" s="33"/>
      <c r="P811" s="376"/>
      <c r="Q811" s="376"/>
      <c r="R811" s="33"/>
      <c r="S811" s="33"/>
      <c r="T811" s="33"/>
      <c r="U811" s="33"/>
      <c r="V811" s="242" t="str">
        <f>+IF(I811=0,"",'Ark1'!T2269)</f>
        <v/>
      </c>
      <c r="W811" s="243" t="str">
        <f>+IF(I811=0,"",'Ark1'!W2269)</f>
        <v/>
      </c>
      <c r="X811" s="243" t="str">
        <f>+IF(I811=0,"",'Ark1'!X2269)</f>
        <v/>
      </c>
      <c r="Y811" s="243" t="str">
        <f>+IF(I811=0,"",'Ark1'!Y2269)</f>
        <v/>
      </c>
      <c r="Z811" s="243" t="str">
        <f>+IF(I811=0,"",'Ark1'!Z2269)</f>
        <v/>
      </c>
      <c r="AA811" s="241" t="str">
        <f>+IF(I811=0,"",'Ark1'!AA2269)</f>
        <v/>
      </c>
      <c r="AB811" s="242" t="str">
        <f>+IF(I811=0,"",'Ark1'!AC2269)</f>
        <v/>
      </c>
      <c r="AC811" s="243" t="str">
        <f>+IF(I811=0,"",'Ark1'!AE2269)</f>
        <v/>
      </c>
      <c r="AD811" s="241" t="str">
        <f t="shared" si="58"/>
        <v/>
      </c>
      <c r="AE811" s="241" t="str">
        <f t="shared" si="59"/>
        <v/>
      </c>
      <c r="AF811" s="323"/>
    </row>
    <row r="812" spans="1:60">
      <c r="A812" s="323"/>
      <c r="B812" s="323">
        <f>+'Ark1'!C2270</f>
        <v>2023</v>
      </c>
      <c r="C812" s="240">
        <f>+'Ark1'!L2270</f>
        <v>15</v>
      </c>
      <c r="D812" s="240" t="str">
        <f>VLOOKUP(C812,Klasse!$C$10:$D$26,2)</f>
        <v>E+</v>
      </c>
      <c r="E812" s="240">
        <f>+'Ark1'!H2270</f>
        <v>2</v>
      </c>
      <c r="F812" s="240">
        <f>+'Ark1'!J2270</f>
        <v>175</v>
      </c>
      <c r="G812" s="240" t="str">
        <f>VLOOKUP(F812,Slakteri!$C$9:$D$36,2)</f>
        <v>Ole Ringdal</v>
      </c>
      <c r="H812" s="240" t="str">
        <f>+IF(I812=0,"",'Ark1'!Q2270)</f>
        <v/>
      </c>
      <c r="I812" s="376">
        <f>+'Ark1'!R2270</f>
        <v>0</v>
      </c>
      <c r="J812" s="241" t="str">
        <f>+IF(I812=0,"",'Ark1'!AG2270)</f>
        <v/>
      </c>
      <c r="K812" s="241"/>
      <c r="L812" s="241" t="str">
        <f>+IF(I812=0,"",'Ark1'!AH2270)</f>
        <v/>
      </c>
      <c r="M812" s="241"/>
      <c r="N812" s="33" t="str">
        <f>+IF(I812=0,"",'Ark1'!U2270)</f>
        <v/>
      </c>
      <c r="O812" s="33"/>
      <c r="P812" s="376"/>
      <c r="Q812" s="376"/>
      <c r="R812" s="33"/>
      <c r="S812" s="33"/>
      <c r="T812" s="33"/>
      <c r="U812" s="33"/>
      <c r="V812" s="242" t="str">
        <f>+IF(I812=0,"",'Ark1'!T2270)</f>
        <v/>
      </c>
      <c r="W812" s="243" t="str">
        <f>+IF(I812=0,"",'Ark1'!W2270)</f>
        <v/>
      </c>
      <c r="X812" s="243" t="str">
        <f>+IF(I812=0,"",'Ark1'!X2270)</f>
        <v/>
      </c>
      <c r="Y812" s="243" t="str">
        <f>+IF(I812=0,"",'Ark1'!Y2270)</f>
        <v/>
      </c>
      <c r="Z812" s="243" t="str">
        <f>+IF(I812=0,"",'Ark1'!Z2270)</f>
        <v/>
      </c>
      <c r="AA812" s="241" t="str">
        <f>+IF(I812=0,"",'Ark1'!AA2270)</f>
        <v/>
      </c>
      <c r="AB812" s="242" t="str">
        <f>+IF(I812=0,"",'Ark1'!AC2270)</f>
        <v/>
      </c>
      <c r="AC812" s="243" t="str">
        <f>+IF(I812=0,"",'Ark1'!AE2270)</f>
        <v/>
      </c>
      <c r="AD812" s="241" t="str">
        <f t="shared" si="58"/>
        <v/>
      </c>
      <c r="AE812" s="241" t="str">
        <f t="shared" si="59"/>
        <v/>
      </c>
      <c r="AF812" s="323"/>
    </row>
    <row r="813" spans="1:60">
      <c r="A813" s="323"/>
      <c r="B813" s="323">
        <f>+'Ark1'!C2271</f>
        <v>2023</v>
      </c>
      <c r="C813" s="240">
        <f>+'Ark1'!L2271</f>
        <v>15</v>
      </c>
      <c r="D813" s="240" t="str">
        <f>VLOOKUP(C813,Klasse!$C$10:$D$26,2)</f>
        <v>E+</v>
      </c>
      <c r="E813" s="240">
        <f>+'Ark1'!H2271</f>
        <v>2</v>
      </c>
      <c r="F813" s="240">
        <f>+'Ark1'!J2271</f>
        <v>177</v>
      </c>
      <c r="G813" s="240" t="str">
        <f>VLOOKUP(F813,Slakteri!$C$9:$D$36,2)</f>
        <v>Slakthuset</v>
      </c>
      <c r="H813" s="240" t="str">
        <f>+IF(I813=0,"",'Ark1'!Q2271)</f>
        <v/>
      </c>
      <c r="I813" s="376">
        <f>+'Ark1'!R2271</f>
        <v>0</v>
      </c>
      <c r="J813" s="241" t="str">
        <f>+IF(I813=0,"",'Ark1'!AG2271)</f>
        <v/>
      </c>
      <c r="K813" s="241"/>
      <c r="L813" s="241" t="str">
        <f>+IF(I813=0,"",'Ark1'!AH2271)</f>
        <v/>
      </c>
      <c r="M813" s="241"/>
      <c r="N813" s="33" t="str">
        <f>+IF(I813=0,"",'Ark1'!U2271)</f>
        <v/>
      </c>
      <c r="O813" s="33"/>
      <c r="P813" s="376"/>
      <c r="Q813" s="376"/>
      <c r="R813" s="33"/>
      <c r="S813" s="33"/>
      <c r="T813" s="33"/>
      <c r="U813" s="33"/>
      <c r="V813" s="242" t="str">
        <f>+IF(I813=0,"",'Ark1'!T2271)</f>
        <v/>
      </c>
      <c r="W813" s="243" t="str">
        <f>+IF(I813=0,"",'Ark1'!W2271)</f>
        <v/>
      </c>
      <c r="X813" s="243" t="str">
        <f>+IF(I813=0,"",'Ark1'!X2271)</f>
        <v/>
      </c>
      <c r="Y813" s="243" t="str">
        <f>+IF(I813=0,"",'Ark1'!Y2271)</f>
        <v/>
      </c>
      <c r="Z813" s="243" t="str">
        <f>+IF(I813=0,"",'Ark1'!Z2271)</f>
        <v/>
      </c>
      <c r="AA813" s="241" t="str">
        <f>+IF(I813=0,"",'Ark1'!AA2271)</f>
        <v/>
      </c>
      <c r="AB813" s="242" t="str">
        <f>+IF(I813=0,"",'Ark1'!AC2271)</f>
        <v/>
      </c>
      <c r="AC813" s="243" t="str">
        <f>+IF(I813=0,"",'Ark1'!AE2271)</f>
        <v/>
      </c>
      <c r="AD813" s="241" t="str">
        <f t="shared" si="58"/>
        <v/>
      </c>
      <c r="AE813" s="241" t="str">
        <f t="shared" si="59"/>
        <v/>
      </c>
      <c r="AF813" s="323"/>
    </row>
    <row r="814" spans="1:60">
      <c r="A814" s="323"/>
      <c r="B814" s="323">
        <f>+'Ark1'!C2272</f>
        <v>2023</v>
      </c>
      <c r="C814" s="240">
        <f>+'Ark1'!L2272</f>
        <v>15</v>
      </c>
      <c r="D814" s="240" t="str">
        <f>VLOOKUP(C814,Klasse!$C$10:$D$26,2)</f>
        <v>E+</v>
      </c>
      <c r="E814" s="240">
        <f>+'Ark1'!H2272</f>
        <v>2</v>
      </c>
      <c r="F814" s="240">
        <f>+'Ark1'!J2272</f>
        <v>178</v>
      </c>
      <c r="G814" s="240" t="str">
        <f>VLOOKUP(F814,Slakteri!$C$9:$D$36,2)</f>
        <v>Røros</v>
      </c>
      <c r="H814" s="240" t="str">
        <f>+IF(I814=0,"",'Ark1'!Q2272)</f>
        <v/>
      </c>
      <c r="I814" s="376">
        <f>+'Ark1'!R2272</f>
        <v>0</v>
      </c>
      <c r="J814" s="241" t="str">
        <f>+IF(I814=0,"",'Ark1'!AG2272)</f>
        <v/>
      </c>
      <c r="K814" s="241"/>
      <c r="L814" s="241" t="str">
        <f>+IF(I814=0,"",'Ark1'!AH2272)</f>
        <v/>
      </c>
      <c r="M814" s="241"/>
      <c r="N814" s="33" t="str">
        <f>+IF(I814=0,"",'Ark1'!U2272)</f>
        <v/>
      </c>
      <c r="O814" s="33"/>
      <c r="P814" s="376"/>
      <c r="Q814" s="376"/>
      <c r="R814" s="33"/>
      <c r="S814" s="33"/>
      <c r="T814" s="33"/>
      <c r="U814" s="33"/>
      <c r="V814" s="242" t="str">
        <f>+IF(I814=0,"",'Ark1'!T2272)</f>
        <v/>
      </c>
      <c r="W814" s="243" t="str">
        <f>+IF(I814=0,"",'Ark1'!W2272)</f>
        <v/>
      </c>
      <c r="X814" s="243" t="str">
        <f>+IF(I814=0,"",'Ark1'!X2272)</f>
        <v/>
      </c>
      <c r="Y814" s="243" t="str">
        <f>+IF(I814=0,"",'Ark1'!Y2272)</f>
        <v/>
      </c>
      <c r="Z814" s="243" t="str">
        <f>+IF(I814=0,"",'Ark1'!Z2272)</f>
        <v/>
      </c>
      <c r="AA814" s="241" t="str">
        <f>+IF(I814=0,"",'Ark1'!AA2272)</f>
        <v/>
      </c>
      <c r="AB814" s="242" t="str">
        <f>+IF(I814=0,"",'Ark1'!AC2272)</f>
        <v/>
      </c>
      <c r="AC814" s="243" t="str">
        <f>+IF(I814=0,"",'Ark1'!AE2272)</f>
        <v/>
      </c>
      <c r="AD814" s="241" t="str">
        <f t="shared" si="58"/>
        <v/>
      </c>
      <c r="AE814" s="241" t="str">
        <f t="shared" si="59"/>
        <v/>
      </c>
      <c r="AF814" s="323"/>
    </row>
    <row r="815" spans="1:60">
      <c r="A815" s="323"/>
      <c r="B815" s="323">
        <f>+'Ark1'!C2273</f>
        <v>2023</v>
      </c>
      <c r="C815" s="240">
        <f>+'Ark1'!L2273</f>
        <v>15</v>
      </c>
      <c r="D815" s="240" t="str">
        <f>VLOOKUP(C815,Klasse!$C$10:$D$26,2)</f>
        <v>E+</v>
      </c>
      <c r="E815" s="240">
        <f>+'Ark1'!H2273</f>
        <v>2</v>
      </c>
      <c r="F815" s="240">
        <f>+'Ark1'!J2273</f>
        <v>181</v>
      </c>
      <c r="G815" s="240" t="str">
        <f>VLOOKUP(F815,Slakteri!$C$9:$D$36,2)</f>
        <v>Horns</v>
      </c>
      <c r="H815" s="240" t="str">
        <f>+IF(I815=0,"",'Ark1'!Q2273)</f>
        <v/>
      </c>
      <c r="I815" s="376">
        <f>+'Ark1'!R2273</f>
        <v>0</v>
      </c>
      <c r="J815" s="241" t="str">
        <f>+IF(I815=0,"",'Ark1'!AG2273)</f>
        <v/>
      </c>
      <c r="K815" s="241"/>
      <c r="L815" s="241" t="str">
        <f>+IF(I815=0,"",'Ark1'!AH2273)</f>
        <v/>
      </c>
      <c r="M815" s="241"/>
      <c r="N815" s="33" t="str">
        <f>+IF(I815=0,"",'Ark1'!U2273)</f>
        <v/>
      </c>
      <c r="O815" s="33"/>
      <c r="P815" s="376"/>
      <c r="Q815" s="376"/>
      <c r="R815" s="33"/>
      <c r="S815" s="33"/>
      <c r="T815" s="33"/>
      <c r="U815" s="33"/>
      <c r="V815" s="242" t="str">
        <f>+IF(I815=0,"",'Ark1'!T2273)</f>
        <v/>
      </c>
      <c r="W815" s="243" t="str">
        <f>+IF(I815=0,"",'Ark1'!W2273)</f>
        <v/>
      </c>
      <c r="X815" s="243" t="str">
        <f>+IF(I815=0,"",'Ark1'!X2273)</f>
        <v/>
      </c>
      <c r="Y815" s="243" t="str">
        <f>+IF(I815=0,"",'Ark1'!Y2273)</f>
        <v/>
      </c>
      <c r="Z815" s="243" t="str">
        <f>+IF(I815=0,"",'Ark1'!Z2273)</f>
        <v/>
      </c>
      <c r="AA815" s="241" t="str">
        <f>+IF(I815=0,"",'Ark1'!AA2273)</f>
        <v/>
      </c>
      <c r="AB815" s="242" t="str">
        <f>+IF(I815=0,"",'Ark1'!AC2273)</f>
        <v/>
      </c>
      <c r="AC815" s="243" t="str">
        <f>+IF(I815=0,"",'Ark1'!AE2273)</f>
        <v/>
      </c>
      <c r="AD815" s="241" t="str">
        <f t="shared" si="58"/>
        <v/>
      </c>
      <c r="AE815" s="241" t="str">
        <f t="shared" si="59"/>
        <v/>
      </c>
      <c r="AF815" s="323"/>
    </row>
    <row r="816" spans="1:60">
      <c r="A816" s="323"/>
      <c r="B816" s="323">
        <f>+'Ark1'!C2274</f>
        <v>2023</v>
      </c>
      <c r="C816" s="240">
        <f>+'Ark1'!L2274</f>
        <v>15</v>
      </c>
      <c r="D816" s="240" t="str">
        <f>VLOOKUP(C816,Klasse!$C$10:$D$26,2)</f>
        <v>E+</v>
      </c>
      <c r="E816" s="240">
        <f>+'Ark1'!H2274</f>
        <v>1</v>
      </c>
      <c r="F816" s="240">
        <f>+'Ark1'!J2274</f>
        <v>262</v>
      </c>
      <c r="G816" s="240" t="str">
        <f>VLOOKUP(F816,Slakteri!$C$9:$D$36,2)</f>
        <v>Strilalam</v>
      </c>
      <c r="H816" s="240" t="str">
        <f>+IF(I816=0,"",'Ark1'!Q2274)</f>
        <v/>
      </c>
      <c r="I816" s="376">
        <f>+'Ark1'!R2274</f>
        <v>0</v>
      </c>
      <c r="J816" s="241" t="str">
        <f>+IF(I816=0,"",'Ark1'!AG2274)</f>
        <v/>
      </c>
      <c r="K816" s="241"/>
      <c r="L816" s="241" t="str">
        <f>+IF(I816=0,"",'Ark1'!AH2274)</f>
        <v/>
      </c>
      <c r="M816" s="241"/>
      <c r="N816" s="33" t="str">
        <f>+IF(I816=0,"",'Ark1'!U2274)</f>
        <v/>
      </c>
      <c r="O816" s="33"/>
      <c r="P816" s="376"/>
      <c r="Q816" s="376"/>
      <c r="R816" s="33"/>
      <c r="S816" s="33"/>
      <c r="T816" s="33"/>
      <c r="U816" s="33"/>
      <c r="V816" s="242" t="str">
        <f>+IF(I816=0,"",'Ark1'!T2274)</f>
        <v/>
      </c>
      <c r="W816" s="243" t="str">
        <f>+IF(I816=0,"",'Ark1'!W2274)</f>
        <v/>
      </c>
      <c r="X816" s="243" t="str">
        <f>+IF(I816=0,"",'Ark1'!X2274)</f>
        <v/>
      </c>
      <c r="Y816" s="243" t="str">
        <f>+IF(I816=0,"",'Ark1'!Y2274)</f>
        <v/>
      </c>
      <c r="Z816" s="243" t="str">
        <f>+IF(I816=0,"",'Ark1'!Z2274)</f>
        <v/>
      </c>
      <c r="AA816" s="241" t="str">
        <f>+IF(I816=0,"",'Ark1'!AA2274)</f>
        <v/>
      </c>
      <c r="AB816" s="242" t="str">
        <f>+IF(I816=0,"",'Ark1'!AC2274)</f>
        <v/>
      </c>
      <c r="AC816" s="243" t="str">
        <f>+IF(I816=0,"",'Ark1'!AE2274)</f>
        <v/>
      </c>
      <c r="AD816" s="241" t="str">
        <f t="shared" si="58"/>
        <v/>
      </c>
      <c r="AE816" s="241" t="str">
        <f t="shared" si="59"/>
        <v/>
      </c>
      <c r="AF816" s="323"/>
    </row>
    <row r="817" spans="1:60">
      <c r="A817" s="323"/>
      <c r="B817" s="323">
        <f>+'Ark1'!C2275</f>
        <v>2023</v>
      </c>
      <c r="C817" s="240">
        <f>+'Ark1'!L2275</f>
        <v>15</v>
      </c>
      <c r="D817" s="240" t="str">
        <f>VLOOKUP(C817,Klasse!$C$10:$D$26,2)</f>
        <v>E+</v>
      </c>
      <c r="E817" s="240">
        <f>+'Ark1'!H2275</f>
        <v>2</v>
      </c>
      <c r="F817" s="240">
        <f>+'Ark1'!J2275</f>
        <v>267</v>
      </c>
      <c r="G817" s="240" t="str">
        <f>VLOOKUP(F817,Slakteri!$C$9:$D$36,2)</f>
        <v>Dalpro</v>
      </c>
      <c r="H817" s="240" t="str">
        <f>+IF(I817=0,"",'Ark1'!Q2275)</f>
        <v/>
      </c>
      <c r="I817" s="376">
        <f>+'Ark1'!R2275</f>
        <v>0</v>
      </c>
      <c r="J817" s="241" t="str">
        <f>+IF(I817=0,"",'Ark1'!AG2275)</f>
        <v/>
      </c>
      <c r="K817" s="241"/>
      <c r="L817" s="241" t="str">
        <f>+IF(I817=0,"",'Ark1'!AH2275)</f>
        <v/>
      </c>
      <c r="M817" s="241"/>
      <c r="N817" s="33" t="str">
        <f>+IF(I817=0,"",'Ark1'!U2275)</f>
        <v/>
      </c>
      <c r="O817" s="33"/>
      <c r="P817" s="376"/>
      <c r="Q817" s="376"/>
      <c r="R817" s="33"/>
      <c r="S817" s="33"/>
      <c r="T817" s="33"/>
      <c r="U817" s="33"/>
      <c r="V817" s="242" t="str">
        <f>+IF(I817=0,"",'Ark1'!T2275)</f>
        <v/>
      </c>
      <c r="W817" s="243" t="str">
        <f>+IF(I817=0,"",'Ark1'!W2275)</f>
        <v/>
      </c>
      <c r="X817" s="243" t="str">
        <f>+IF(I817=0,"",'Ark1'!X2275)</f>
        <v/>
      </c>
      <c r="Y817" s="243" t="str">
        <f>+IF(I817=0,"",'Ark1'!Y2275)</f>
        <v/>
      </c>
      <c r="Z817" s="243" t="str">
        <f>+IF(I817=0,"",'Ark1'!Z2275)</f>
        <v/>
      </c>
      <c r="AA817" s="241" t="str">
        <f>+IF(I817=0,"",'Ark1'!AA2275)</f>
        <v/>
      </c>
      <c r="AB817" s="242" t="str">
        <f>+IF(I817=0,"",'Ark1'!AC2275)</f>
        <v/>
      </c>
      <c r="AC817" s="243" t="str">
        <f>+IF(I817=0,"",'Ark1'!AE2275)</f>
        <v/>
      </c>
      <c r="AD817" s="241" t="str">
        <f t="shared" si="58"/>
        <v/>
      </c>
      <c r="AE817" s="241" t="str">
        <f t="shared" si="59"/>
        <v/>
      </c>
      <c r="AF817" s="323"/>
    </row>
    <row r="818" spans="1:60">
      <c r="A818" s="323"/>
      <c r="B818" s="323">
        <f>+'Ark1'!C2276</f>
        <v>2023</v>
      </c>
      <c r="C818" s="240">
        <f>+'Ark1'!L2276</f>
        <v>15</v>
      </c>
      <c r="D818" s="240" t="str">
        <f>VLOOKUP(C818,Klasse!$C$10:$D$26,2)</f>
        <v>E+</v>
      </c>
      <c r="E818" s="240">
        <f>+'Ark1'!H2276</f>
        <v>1</v>
      </c>
      <c r="F818" s="240">
        <f>+'Ark1'!J2276</f>
        <v>309</v>
      </c>
      <c r="G818" s="240" t="str">
        <f>VLOOKUP(F818,Slakteri!$C$9:$D$36,2)</f>
        <v>Malvik</v>
      </c>
      <c r="H818" s="240" t="str">
        <f>+IF(I818=0,"",'Ark1'!Q2276)</f>
        <v/>
      </c>
      <c r="I818" s="376">
        <f>+'Ark1'!R2276</f>
        <v>0</v>
      </c>
      <c r="J818" s="241" t="str">
        <f>+IF(I818=0,"",'Ark1'!AG2276)</f>
        <v/>
      </c>
      <c r="K818" s="241"/>
      <c r="L818" s="241" t="str">
        <f>+IF(I818=0,"",'Ark1'!AH2276)</f>
        <v/>
      </c>
      <c r="M818" s="241"/>
      <c r="N818" s="33" t="str">
        <f>+IF(I818=0,"",'Ark1'!U2276)</f>
        <v/>
      </c>
      <c r="O818" s="33"/>
      <c r="P818" s="376"/>
      <c r="Q818" s="376"/>
      <c r="R818" s="33"/>
      <c r="S818" s="33"/>
      <c r="T818" s="33"/>
      <c r="U818" s="33"/>
      <c r="V818" s="242" t="str">
        <f>+IF(I818=0,"",'Ark1'!T2276)</f>
        <v/>
      </c>
      <c r="W818" s="243" t="str">
        <f>+IF(I818=0,"",'Ark1'!W2276)</f>
        <v/>
      </c>
      <c r="X818" s="243" t="str">
        <f>+IF(I818=0,"",'Ark1'!X2276)</f>
        <v/>
      </c>
      <c r="Y818" s="243" t="str">
        <f>+IF(I818=0,"",'Ark1'!Y2276)</f>
        <v/>
      </c>
      <c r="Z818" s="243" t="str">
        <f>+IF(I818=0,"",'Ark1'!Z2276)</f>
        <v/>
      </c>
      <c r="AA818" s="241" t="str">
        <f>+IF(I818=0,"",'Ark1'!AA2276)</f>
        <v/>
      </c>
      <c r="AB818" s="242" t="str">
        <f>+IF(I818=0,"",'Ark1'!AC2276)</f>
        <v/>
      </c>
      <c r="AC818" s="243" t="str">
        <f>+IF(I818=0,"",'Ark1'!AE2276)</f>
        <v/>
      </c>
      <c r="AD818" s="241" t="str">
        <f t="shared" si="58"/>
        <v/>
      </c>
      <c r="AE818" s="241" t="str">
        <f t="shared" si="59"/>
        <v/>
      </c>
      <c r="AF818" s="323"/>
    </row>
    <row r="819" spans="1:60">
      <c r="A819" s="323"/>
      <c r="B819" s="323">
        <f>+'Ark1'!C2277</f>
        <v>2023</v>
      </c>
      <c r="C819" s="240">
        <f>+'Ark1'!L2277</f>
        <v>15</v>
      </c>
      <c r="D819" s="240" t="str">
        <f>VLOOKUP(C819,Klasse!$C$10:$D$26,2)</f>
        <v>E+</v>
      </c>
      <c r="E819" s="240">
        <f>+'Ark1'!H2277</f>
        <v>2</v>
      </c>
      <c r="F819" s="240">
        <f>+'Ark1'!J2277</f>
        <v>470</v>
      </c>
      <c r="G819" s="240" t="str">
        <f>VLOOKUP(F819,Slakteri!$C$9:$D$36,2)</f>
        <v>Jens Eide</v>
      </c>
      <c r="H819" s="240" t="str">
        <f>+IF(I819=0,"",'Ark1'!Q2277)</f>
        <v/>
      </c>
      <c r="I819" s="376">
        <f>+'Ark1'!R2277</f>
        <v>0</v>
      </c>
      <c r="J819" s="241" t="str">
        <f>+IF(I819=0,"",'Ark1'!AG2277)</f>
        <v/>
      </c>
      <c r="K819" s="241"/>
      <c r="L819" s="241" t="str">
        <f>+IF(I819=0,"",'Ark1'!AH2277)</f>
        <v/>
      </c>
      <c r="M819" s="241"/>
      <c r="N819" s="33" t="str">
        <f>+IF(I819=0,"",'Ark1'!U2277)</f>
        <v/>
      </c>
      <c r="O819" s="33"/>
      <c r="P819" s="376"/>
      <c r="Q819" s="376"/>
      <c r="R819" s="33"/>
      <c r="S819" s="33"/>
      <c r="T819" s="33"/>
      <c r="U819" s="33"/>
      <c r="V819" s="242" t="str">
        <f>+IF(I819=0,"",'Ark1'!T2277)</f>
        <v/>
      </c>
      <c r="W819" s="243" t="str">
        <f>+IF(I819=0,"",'Ark1'!W2277)</f>
        <v/>
      </c>
      <c r="X819" s="243" t="str">
        <f>+IF(I819=0,"",'Ark1'!X2277)</f>
        <v/>
      </c>
      <c r="Y819" s="243" t="str">
        <f>+IF(I819=0,"",'Ark1'!Y2277)</f>
        <v/>
      </c>
      <c r="Z819" s="243" t="str">
        <f>+IF(I819=0,"",'Ark1'!Z2277)</f>
        <v/>
      </c>
      <c r="AA819" s="241" t="str">
        <f>+IF(I819=0,"",'Ark1'!AA2277)</f>
        <v/>
      </c>
      <c r="AB819" s="242" t="str">
        <f>+IF(I819=0,"",'Ark1'!AC2277)</f>
        <v/>
      </c>
      <c r="AC819" s="243" t="str">
        <f>+IF(I819=0,"",'Ark1'!AE2277)</f>
        <v/>
      </c>
      <c r="AD819" s="241" t="str">
        <f t="shared" si="58"/>
        <v/>
      </c>
      <c r="AE819" s="241" t="str">
        <f t="shared" si="59"/>
        <v/>
      </c>
      <c r="AF819" s="323"/>
    </row>
    <row r="820" spans="1:60">
      <c r="A820" s="323"/>
      <c r="B820" s="323">
        <f>+'Ark1'!C2278</f>
        <v>2023</v>
      </c>
      <c r="C820" s="240">
        <f>+'Ark1'!L2278</f>
        <v>15</v>
      </c>
      <c r="D820" s="240" t="str">
        <f>VLOOKUP(C820,Klasse!$C$10:$D$26,2)</f>
        <v>E+</v>
      </c>
      <c r="E820" s="240">
        <f>+'Ark1'!H2278</f>
        <v>2</v>
      </c>
      <c r="F820" s="240">
        <f>+'Ark1'!J2278</f>
        <v>629</v>
      </c>
      <c r="G820" s="240" t="str">
        <f>VLOOKUP(F820,Slakteri!$C$9:$D$36,2)</f>
        <v>Bø</v>
      </c>
      <c r="H820" s="240" t="str">
        <f>+IF(I820=0,"",'Ark1'!Q2278)</f>
        <v/>
      </c>
      <c r="I820" s="376">
        <f>+'Ark1'!R2278</f>
        <v>0</v>
      </c>
      <c r="J820" s="241" t="str">
        <f>+IF(I820=0,"",'Ark1'!AG2278)</f>
        <v/>
      </c>
      <c r="K820" s="241"/>
      <c r="L820" s="241" t="str">
        <f>+IF(I820=0,"",'Ark1'!AH2278)</f>
        <v/>
      </c>
      <c r="M820" s="241"/>
      <c r="N820" s="33" t="str">
        <f>+IF(I820=0,"",'Ark1'!U2278)</f>
        <v/>
      </c>
      <c r="O820" s="33"/>
      <c r="P820" s="376"/>
      <c r="Q820" s="376"/>
      <c r="R820" s="33"/>
      <c r="S820" s="33"/>
      <c r="T820" s="33"/>
      <c r="U820" s="33"/>
      <c r="V820" s="242" t="str">
        <f>+IF(I820=0,"",'Ark1'!T2278)</f>
        <v/>
      </c>
      <c r="W820" s="243" t="str">
        <f>+IF(I820=0,"",'Ark1'!W2278)</f>
        <v/>
      </c>
      <c r="X820" s="243" t="str">
        <f>+IF(I820=0,"",'Ark1'!X2278)</f>
        <v/>
      </c>
      <c r="Y820" s="243" t="str">
        <f>+IF(I820=0,"",'Ark1'!Y2278)</f>
        <v/>
      </c>
      <c r="Z820" s="243" t="str">
        <f>+IF(I820=0,"",'Ark1'!Z2278)</f>
        <v/>
      </c>
      <c r="AA820" s="241" t="str">
        <f>+IF(I820=0,"",'Ark1'!AA2278)</f>
        <v/>
      </c>
      <c r="AB820" s="242" t="str">
        <f>+IF(I820=0,"",'Ark1'!AC2278)</f>
        <v/>
      </c>
      <c r="AC820" s="243" t="str">
        <f>+IF(I820=0,"",'Ark1'!AE2278)</f>
        <v/>
      </c>
      <c r="AD820" s="241" t="str">
        <f t="shared" si="58"/>
        <v/>
      </c>
      <c r="AE820" s="241" t="str">
        <f t="shared" si="59"/>
        <v/>
      </c>
      <c r="AF820" s="323"/>
    </row>
    <row r="821" spans="1:60">
      <c r="A821" s="323"/>
      <c r="B821" s="323">
        <f>+'Ark1'!C2279</f>
        <v>2023</v>
      </c>
      <c r="C821" s="240">
        <f>+'Ark1'!L2279</f>
        <v>15</v>
      </c>
      <c r="D821" s="240" t="str">
        <f>VLOOKUP(C821,Klasse!$C$10:$D$26,2)</f>
        <v>E+</v>
      </c>
      <c r="E821" s="240">
        <f>+'Ark1'!H2279</f>
        <v>1</v>
      </c>
      <c r="F821" s="240">
        <f>+'Ark1'!J2279</f>
        <v>643</v>
      </c>
      <c r="G821" s="240" t="str">
        <f>VLOOKUP(F821,Slakteri!$C$9:$D$36,2)</f>
        <v>Bjerka</v>
      </c>
      <c r="H821" s="240" t="str">
        <f>+IF(I821=0,"",'Ark1'!Q2279)</f>
        <v/>
      </c>
      <c r="I821" s="376">
        <f>+'Ark1'!R2279</f>
        <v>0</v>
      </c>
      <c r="J821" s="241" t="str">
        <f>+IF(I821=0,"",'Ark1'!AG2279)</f>
        <v/>
      </c>
      <c r="K821" s="241"/>
      <c r="L821" s="241" t="str">
        <f>+IF(I821=0,"",'Ark1'!AH2279)</f>
        <v/>
      </c>
      <c r="M821" s="241"/>
      <c r="N821" s="33" t="str">
        <f>+IF(I821=0,"",'Ark1'!U2279)</f>
        <v/>
      </c>
      <c r="O821" s="33"/>
      <c r="P821" s="376"/>
      <c r="Q821" s="376"/>
      <c r="R821" s="33"/>
      <c r="S821" s="33"/>
      <c r="T821" s="33"/>
      <c r="U821" s="33"/>
      <c r="V821" s="242" t="str">
        <f>+IF(I821=0,"",'Ark1'!T2279)</f>
        <v/>
      </c>
      <c r="W821" s="243" t="str">
        <f>+IF(I821=0,"",'Ark1'!W2279)</f>
        <v/>
      </c>
      <c r="X821" s="243" t="str">
        <f>+IF(I821=0,"",'Ark1'!X2279)</f>
        <v/>
      </c>
      <c r="Y821" s="243" t="str">
        <f>+IF(I821=0,"",'Ark1'!Y2279)</f>
        <v/>
      </c>
      <c r="Z821" s="243" t="str">
        <f>+IF(I821=0,"",'Ark1'!Z2279)</f>
        <v/>
      </c>
      <c r="AA821" s="241" t="str">
        <f>+IF(I821=0,"",'Ark1'!AA2279)</f>
        <v/>
      </c>
      <c r="AB821" s="242" t="str">
        <f>+IF(I821=0,"",'Ark1'!AC2279)</f>
        <v/>
      </c>
      <c r="AC821" s="243" t="str">
        <f>+IF(I821=0,"",'Ark1'!AE2279)</f>
        <v/>
      </c>
      <c r="AD821" s="241" t="str">
        <f t="shared" si="58"/>
        <v/>
      </c>
      <c r="AE821" s="241" t="str">
        <f t="shared" si="59"/>
        <v/>
      </c>
      <c r="AF821" s="323"/>
    </row>
    <row r="822" spans="1:60">
      <c r="A822" s="323"/>
      <c r="B822" s="323">
        <f>+'Ark1'!C2280</f>
        <v>2023</v>
      </c>
      <c r="C822" s="240">
        <f>+'Ark1'!L2280</f>
        <v>15</v>
      </c>
      <c r="D822" s="240" t="str">
        <f>VLOOKUP(C822,Klasse!$C$10:$D$26,2)</f>
        <v>E+</v>
      </c>
      <c r="E822" s="240">
        <f>+'Ark1'!H2280</f>
        <v>2</v>
      </c>
      <c r="F822" s="240">
        <f>+'Ark1'!J2280</f>
        <v>704</v>
      </c>
      <c r="G822" s="240" t="str">
        <f>VLOOKUP(F822,Slakteri!$C$9:$D$36,2)</f>
        <v>Øre Vilt</v>
      </c>
      <c r="H822" s="240" t="str">
        <f>+IF(I822=0,"",'Ark1'!Q2280)</f>
        <v/>
      </c>
      <c r="I822" s="376">
        <f>+'Ark1'!R2280</f>
        <v>0</v>
      </c>
      <c r="J822" s="241" t="str">
        <f>+IF(I822=0,"",'Ark1'!AG2280)</f>
        <v/>
      </c>
      <c r="K822" s="241"/>
      <c r="L822" s="241" t="str">
        <f>+IF(I822=0,"",'Ark1'!AH2280)</f>
        <v/>
      </c>
      <c r="M822" s="241"/>
      <c r="N822" s="33" t="str">
        <f>+IF(I822=0,"",'Ark1'!U2280)</f>
        <v/>
      </c>
      <c r="O822" s="33"/>
      <c r="P822" s="376"/>
      <c r="Q822" s="376"/>
      <c r="R822" s="33"/>
      <c r="S822" s="33"/>
      <c r="T822" s="33"/>
      <c r="U822" s="33"/>
      <c r="V822" s="242" t="str">
        <f>+IF(I822=0,"",'Ark1'!T2280)</f>
        <v/>
      </c>
      <c r="W822" s="243" t="str">
        <f>+IF(I822=0,"",'Ark1'!W2280)</f>
        <v/>
      </c>
      <c r="X822" s="243" t="str">
        <f>+IF(I822=0,"",'Ark1'!X2280)</f>
        <v/>
      </c>
      <c r="Y822" s="243" t="str">
        <f>+IF(I822=0,"",'Ark1'!Y2280)</f>
        <v/>
      </c>
      <c r="Z822" s="243" t="str">
        <f>+IF(I822=0,"",'Ark1'!Z2280)</f>
        <v/>
      </c>
      <c r="AA822" s="241" t="str">
        <f>+IF(I822=0,"",'Ark1'!AA2280)</f>
        <v/>
      </c>
      <c r="AB822" s="242" t="str">
        <f>+IF(I822=0,"",'Ark1'!AC2280)</f>
        <v/>
      </c>
      <c r="AC822" s="243" t="str">
        <f>+IF(I822=0,"",'Ark1'!AE2280)</f>
        <v/>
      </c>
      <c r="AD822" s="241" t="str">
        <f t="shared" si="58"/>
        <v/>
      </c>
      <c r="AE822" s="241" t="str">
        <f t="shared" si="59"/>
        <v/>
      </c>
      <c r="AF822" s="323"/>
    </row>
    <row r="823" spans="1:60">
      <c r="A823" s="323"/>
      <c r="B823" s="323">
        <f>+'Ark1'!C2281</f>
        <v>2023</v>
      </c>
      <c r="C823" s="240">
        <f>+'Ark1'!L2281</f>
        <v>15</v>
      </c>
      <c r="D823" s="240" t="str">
        <f>VLOOKUP(C823,Klasse!$C$10:$D$26,2)</f>
        <v>E+</v>
      </c>
      <c r="E823" s="240">
        <f>+'Ark1'!H2281</f>
        <v>1</v>
      </c>
      <c r="F823" s="240">
        <f>+'Ark1'!J2281</f>
        <v>802</v>
      </c>
      <c r="G823" s="240" t="str">
        <f>VLOOKUP(F823,Slakteri!$C$9:$D$36,2)</f>
        <v>Karasjok</v>
      </c>
      <c r="H823" s="240" t="str">
        <f>+IF(I823=0,"",'Ark1'!Q2281)</f>
        <v/>
      </c>
      <c r="I823" s="376">
        <f>+'Ark1'!R2281</f>
        <v>0</v>
      </c>
      <c r="J823" s="241" t="str">
        <f>+IF(I823=0,"",'Ark1'!AG2281)</f>
        <v/>
      </c>
      <c r="K823" s="241"/>
      <c r="L823" s="241" t="str">
        <f>+IF(I823=0,"",'Ark1'!AH2281)</f>
        <v/>
      </c>
      <c r="M823" s="241"/>
      <c r="N823" s="33" t="str">
        <f>+IF(I823=0,"",'Ark1'!U2281)</f>
        <v/>
      </c>
      <c r="O823" s="33"/>
      <c r="P823" s="376"/>
      <c r="Q823" s="376"/>
      <c r="R823" s="33"/>
      <c r="S823" s="33"/>
      <c r="T823" s="33"/>
      <c r="U823" s="33"/>
      <c r="V823" s="242" t="str">
        <f>+IF(I823=0,"",'Ark1'!T2281)</f>
        <v/>
      </c>
      <c r="W823" s="243" t="str">
        <f>+IF(I823=0,"",'Ark1'!W2281)</f>
        <v/>
      </c>
      <c r="X823" s="243" t="str">
        <f>+IF(I823=0,"",'Ark1'!X2281)</f>
        <v/>
      </c>
      <c r="Y823" s="243" t="str">
        <f>+IF(I823=0,"",'Ark1'!Y2281)</f>
        <v/>
      </c>
      <c r="Z823" s="243" t="str">
        <f>+IF(I823=0,"",'Ark1'!Z2281)</f>
        <v/>
      </c>
      <c r="AA823" s="241" t="str">
        <f>+IF(I823=0,"",'Ark1'!AA2281)</f>
        <v/>
      </c>
      <c r="AB823" s="242" t="str">
        <f>+IF(I823=0,"",'Ark1'!AC2281)</f>
        <v/>
      </c>
      <c r="AC823" s="243" t="str">
        <f>+IF(I823=0,"",'Ark1'!AE2281)</f>
        <v/>
      </c>
      <c r="AD823" s="241" t="str">
        <f t="shared" si="58"/>
        <v/>
      </c>
      <c r="AE823" s="241" t="str">
        <f t="shared" si="59"/>
        <v/>
      </c>
      <c r="AF823" s="323"/>
    </row>
    <row r="824" spans="1:60">
      <c r="A824" s="323"/>
      <c r="B824" s="323" t="e">
        <f>+'Ark1'!#REF!</f>
        <v>#REF!</v>
      </c>
      <c r="C824" s="240" t="e">
        <f>+'Ark1'!#REF!</f>
        <v>#REF!</v>
      </c>
      <c r="D824" s="240" t="e">
        <f>VLOOKUP(C824,Klasse!$C$10:$D$26,2)</f>
        <v>#REF!</v>
      </c>
      <c r="E824" s="240" t="e">
        <f>+'Ark1'!#REF!</f>
        <v>#REF!</v>
      </c>
      <c r="F824" s="240" t="e">
        <f>+'Ark1'!#REF!</f>
        <v>#REF!</v>
      </c>
      <c r="G824" s="240" t="e">
        <f>VLOOKUP(F824,Slakteri!$C$9:$D$36,2)</f>
        <v>#REF!</v>
      </c>
      <c r="H824" s="240" t="e">
        <f>+IF(I824=0,"",'Ark1'!#REF!)</f>
        <v>#REF!</v>
      </c>
      <c r="I824" s="376" t="e">
        <f>+'Ark1'!#REF!</f>
        <v>#REF!</v>
      </c>
      <c r="J824" s="241" t="e">
        <f>+IF(I824=0,"",'Ark1'!#REF!)</f>
        <v>#REF!</v>
      </c>
      <c r="K824" s="241"/>
      <c r="L824" s="241" t="e">
        <f>+IF(I824=0,"",'Ark1'!#REF!)</f>
        <v>#REF!</v>
      </c>
      <c r="M824" s="241"/>
      <c r="N824" s="33" t="e">
        <f>+IF(I824=0,"",'Ark1'!#REF!)</f>
        <v>#REF!</v>
      </c>
      <c r="O824" s="33"/>
      <c r="P824" s="376"/>
      <c r="Q824" s="376"/>
      <c r="R824" s="33"/>
      <c r="S824" s="33"/>
      <c r="T824" s="33"/>
      <c r="U824" s="33"/>
      <c r="V824" s="242" t="e">
        <f>+IF(I824=0,"",'Ark1'!#REF!)</f>
        <v>#REF!</v>
      </c>
      <c r="W824" s="243" t="e">
        <f>+IF(I824=0,"",'Ark1'!#REF!)</f>
        <v>#REF!</v>
      </c>
      <c r="X824" s="243" t="e">
        <f>+IF(I824=0,"",'Ark1'!#REF!)</f>
        <v>#REF!</v>
      </c>
      <c r="Y824" s="243" t="e">
        <f>+IF(I824=0,"",'Ark1'!#REF!)</f>
        <v>#REF!</v>
      </c>
      <c r="Z824" s="243" t="e">
        <f>+IF(I824=0,"",'Ark1'!#REF!)</f>
        <v>#REF!</v>
      </c>
      <c r="AA824" s="241" t="e">
        <f>+IF(I824=0,"",'Ark1'!#REF!)</f>
        <v>#REF!</v>
      </c>
      <c r="AB824" s="242" t="e">
        <f>+IF(I824=0,"",'Ark1'!#REF!)</f>
        <v>#REF!</v>
      </c>
      <c r="AC824" s="243" t="e">
        <f>+IF(I824=0,"",'Ark1'!#REF!)</f>
        <v>#REF!</v>
      </c>
      <c r="AD824" s="241" t="e">
        <f t="shared" si="58"/>
        <v>#REF!</v>
      </c>
      <c r="AE824" s="241" t="e">
        <f t="shared" ref="AE824:AE860" si="60">IF(I824=0,"",I824/H824)</f>
        <v>#REF!</v>
      </c>
      <c r="AF824" s="323"/>
    </row>
    <row r="825" spans="1:60">
      <c r="A825" s="323"/>
      <c r="B825" s="323" t="e">
        <f>+'Ark1'!#REF!</f>
        <v>#REF!</v>
      </c>
      <c r="C825" s="240" t="e">
        <f>+'Ark1'!#REF!</f>
        <v>#REF!</v>
      </c>
      <c r="D825" s="240" t="e">
        <f>VLOOKUP(C825,Klasse!$C$10:$D$26,2)</f>
        <v>#REF!</v>
      </c>
      <c r="E825" s="240" t="e">
        <f>+'Ark1'!#REF!</f>
        <v>#REF!</v>
      </c>
      <c r="F825" s="240" t="e">
        <f>+'Ark1'!#REF!</f>
        <v>#REF!</v>
      </c>
      <c r="G825" s="240" t="e">
        <f>VLOOKUP(F825,Slakteri!$C$9:$D$36,2)</f>
        <v>#REF!</v>
      </c>
      <c r="H825" s="240" t="e">
        <f>+IF(I825=0,"",'Ark1'!#REF!)</f>
        <v>#REF!</v>
      </c>
      <c r="I825" s="376" t="e">
        <f>+'Ark1'!#REF!</f>
        <v>#REF!</v>
      </c>
      <c r="J825" s="241" t="e">
        <f>+IF(I825=0,"",'Ark1'!#REF!)</f>
        <v>#REF!</v>
      </c>
      <c r="K825" s="241"/>
      <c r="L825" s="241" t="e">
        <f>+IF(I825=0,"",'Ark1'!#REF!)</f>
        <v>#REF!</v>
      </c>
      <c r="M825" s="241"/>
      <c r="N825" s="33" t="e">
        <f>+IF(I825=0,"",'Ark1'!#REF!)</f>
        <v>#REF!</v>
      </c>
      <c r="O825" s="33"/>
      <c r="P825" s="376"/>
      <c r="Q825" s="376"/>
      <c r="R825" s="33"/>
      <c r="S825" s="33"/>
      <c r="T825" s="33"/>
      <c r="U825" s="33"/>
      <c r="V825" s="242" t="e">
        <f>+IF(I825=0,"",'Ark1'!#REF!)</f>
        <v>#REF!</v>
      </c>
      <c r="W825" s="243" t="e">
        <f>+IF(I825=0,"",'Ark1'!#REF!)</f>
        <v>#REF!</v>
      </c>
      <c r="X825" s="243" t="e">
        <f>+IF(I825=0,"",'Ark1'!#REF!)</f>
        <v>#REF!</v>
      </c>
      <c r="Y825" s="243" t="e">
        <f>+IF(I825=0,"",'Ark1'!#REF!)</f>
        <v>#REF!</v>
      </c>
      <c r="Z825" s="243" t="e">
        <f>+IF(I825=0,"",'Ark1'!#REF!)</f>
        <v>#REF!</v>
      </c>
      <c r="AA825" s="241" t="e">
        <f>+IF(I825=0,"",'Ark1'!#REF!)</f>
        <v>#REF!</v>
      </c>
      <c r="AB825" s="242" t="e">
        <f>+IF(I825=0,"",'Ark1'!#REF!)</f>
        <v>#REF!</v>
      </c>
      <c r="AC825" s="243" t="e">
        <f>+IF(I825=0,"",'Ark1'!#REF!)</f>
        <v>#REF!</v>
      </c>
      <c r="AD825" s="241" t="e">
        <f t="shared" si="58"/>
        <v>#REF!</v>
      </c>
      <c r="AE825" s="241" t="e">
        <f t="shared" si="60"/>
        <v>#REF!</v>
      </c>
      <c r="AF825" s="323"/>
    </row>
    <row r="826" spans="1:60">
      <c r="A826" s="323"/>
      <c r="B826" s="323" t="e">
        <f>+'Ark1'!#REF!</f>
        <v>#REF!</v>
      </c>
      <c r="C826" s="240" t="e">
        <f>+'Ark1'!#REF!</f>
        <v>#REF!</v>
      </c>
      <c r="D826" s="240" t="e">
        <f>VLOOKUP(C826,Klasse!$C$10:$D$26,2)</f>
        <v>#REF!</v>
      </c>
      <c r="E826" s="240" t="e">
        <f>+'Ark1'!#REF!</f>
        <v>#REF!</v>
      </c>
      <c r="F826" s="240" t="e">
        <f>+'Ark1'!#REF!</f>
        <v>#REF!</v>
      </c>
      <c r="G826" s="240" t="e">
        <f>VLOOKUP(F826,Slakteri!$C$9:$D$36,2)</f>
        <v>#REF!</v>
      </c>
      <c r="H826" s="240" t="e">
        <f>+IF(I826=0,"",'Ark1'!#REF!)</f>
        <v>#REF!</v>
      </c>
      <c r="I826" s="376" t="e">
        <f>+'Ark1'!#REF!</f>
        <v>#REF!</v>
      </c>
      <c r="J826" s="241" t="e">
        <f>+IF(I826=0,"",'Ark1'!#REF!)</f>
        <v>#REF!</v>
      </c>
      <c r="K826" s="241"/>
      <c r="L826" s="241" t="e">
        <f>+IF(I826=0,"",'Ark1'!#REF!)</f>
        <v>#REF!</v>
      </c>
      <c r="M826" s="241"/>
      <c r="N826" s="33" t="e">
        <f>+IF(I826=0,"",'Ark1'!#REF!)</f>
        <v>#REF!</v>
      </c>
      <c r="O826" s="33"/>
      <c r="P826" s="376"/>
      <c r="Q826" s="376"/>
      <c r="R826" s="33"/>
      <c r="S826" s="33"/>
      <c r="T826" s="33"/>
      <c r="U826" s="33"/>
      <c r="V826" s="242" t="e">
        <f>+IF(I826=0,"",'Ark1'!#REF!)</f>
        <v>#REF!</v>
      </c>
      <c r="W826" s="243" t="e">
        <f>+IF(I826=0,"",'Ark1'!#REF!)</f>
        <v>#REF!</v>
      </c>
      <c r="X826" s="243" t="e">
        <f>+IF(I826=0,"",'Ark1'!#REF!)</f>
        <v>#REF!</v>
      </c>
      <c r="Y826" s="243" t="e">
        <f>+IF(I826=0,"",'Ark1'!#REF!)</f>
        <v>#REF!</v>
      </c>
      <c r="Z826" s="243" t="e">
        <f>+IF(I826=0,"",'Ark1'!#REF!)</f>
        <v>#REF!</v>
      </c>
      <c r="AA826" s="241" t="e">
        <f>+IF(I826=0,"",'Ark1'!#REF!)</f>
        <v>#REF!</v>
      </c>
      <c r="AB826" s="242" t="e">
        <f>+IF(I826=0,"",'Ark1'!#REF!)</f>
        <v>#REF!</v>
      </c>
      <c r="AC826" s="243" t="e">
        <f>+IF(I826=0,"",'Ark1'!#REF!)</f>
        <v>#REF!</v>
      </c>
      <c r="AD826" s="241" t="e">
        <f t="shared" si="58"/>
        <v>#REF!</v>
      </c>
      <c r="AE826" s="241" t="e">
        <f t="shared" si="60"/>
        <v>#REF!</v>
      </c>
      <c r="AF826" s="323"/>
    </row>
    <row r="827" spans="1:60">
      <c r="A827" s="323"/>
      <c r="B827" s="323" t="e">
        <f>+'Ark1'!#REF!</f>
        <v>#REF!</v>
      </c>
      <c r="C827" s="240" t="e">
        <f>+'Ark1'!#REF!</f>
        <v>#REF!</v>
      </c>
      <c r="D827" s="240" t="e">
        <f>VLOOKUP(C827,Klasse!$C$10:$D$26,2)</f>
        <v>#REF!</v>
      </c>
      <c r="E827" s="240" t="e">
        <f>+'Ark1'!#REF!</f>
        <v>#REF!</v>
      </c>
      <c r="F827" s="240" t="e">
        <f>+'Ark1'!#REF!</f>
        <v>#REF!</v>
      </c>
      <c r="G827" s="240" t="e">
        <f>VLOOKUP(F827,Slakteri!$C$9:$D$36,2)</f>
        <v>#REF!</v>
      </c>
      <c r="H827" s="240" t="e">
        <f>+IF(I827=0,"",'Ark1'!#REF!)</f>
        <v>#REF!</v>
      </c>
      <c r="I827" s="376" t="e">
        <f>+'Ark1'!#REF!</f>
        <v>#REF!</v>
      </c>
      <c r="J827" s="241" t="e">
        <f>+IF(I827=0,"",'Ark1'!#REF!)</f>
        <v>#REF!</v>
      </c>
      <c r="K827" s="241"/>
      <c r="L827" s="241" t="e">
        <f>+IF(I827=0,"",'Ark1'!#REF!)</f>
        <v>#REF!</v>
      </c>
      <c r="M827" s="241"/>
      <c r="N827" s="33" t="e">
        <f>+IF(I827=0,"",'Ark1'!#REF!)</f>
        <v>#REF!</v>
      </c>
      <c r="O827" s="33"/>
      <c r="P827" s="376"/>
      <c r="Q827" s="376"/>
      <c r="R827" s="33"/>
      <c r="S827" s="33"/>
      <c r="T827" s="33"/>
      <c r="U827" s="33"/>
      <c r="V827" s="242" t="e">
        <f>+IF(I827=0,"",'Ark1'!#REF!)</f>
        <v>#REF!</v>
      </c>
      <c r="W827" s="243" t="e">
        <f>+IF(I827=0,"",'Ark1'!#REF!)</f>
        <v>#REF!</v>
      </c>
      <c r="X827" s="243" t="e">
        <f>+IF(I827=0,"",'Ark1'!#REF!)</f>
        <v>#REF!</v>
      </c>
      <c r="Y827" s="243" t="e">
        <f>+IF(I827=0,"",'Ark1'!#REF!)</f>
        <v>#REF!</v>
      </c>
      <c r="Z827" s="243" t="e">
        <f>+IF(I827=0,"",'Ark1'!#REF!)</f>
        <v>#REF!</v>
      </c>
      <c r="AA827" s="241" t="e">
        <f>+IF(I827=0,"",'Ark1'!#REF!)</f>
        <v>#REF!</v>
      </c>
      <c r="AB827" s="242" t="e">
        <f>+IF(I827=0,"",'Ark1'!#REF!)</f>
        <v>#REF!</v>
      </c>
      <c r="AC827" s="243" t="e">
        <f>+IF(I827=0,"",'Ark1'!#REF!)</f>
        <v>#REF!</v>
      </c>
      <c r="AD827" s="241" t="e">
        <f t="shared" si="58"/>
        <v>#REF!</v>
      </c>
      <c r="AE827" s="241" t="e">
        <f t="shared" si="60"/>
        <v>#REF!</v>
      </c>
      <c r="AF827" s="323"/>
    </row>
    <row r="828" spans="1:60">
      <c r="A828" s="323"/>
      <c r="B828" s="323" t="e">
        <f>+'Ark1'!#REF!</f>
        <v>#REF!</v>
      </c>
      <c r="C828" s="240" t="e">
        <f>+'Ark1'!#REF!</f>
        <v>#REF!</v>
      </c>
      <c r="D828" s="240" t="e">
        <f>VLOOKUP(C828,Klasse!$C$10:$D$26,2)</f>
        <v>#REF!</v>
      </c>
      <c r="E828" s="240" t="e">
        <f>+'Ark1'!#REF!</f>
        <v>#REF!</v>
      </c>
      <c r="F828" s="240" t="e">
        <f>+'Ark1'!#REF!</f>
        <v>#REF!</v>
      </c>
      <c r="G828" s="240" t="e">
        <f>VLOOKUP(F828,Slakteri!$C$9:$D$36,2)</f>
        <v>#REF!</v>
      </c>
      <c r="H828" s="240" t="e">
        <f>+IF(I828=0,"",'Ark1'!#REF!)</f>
        <v>#REF!</v>
      </c>
      <c r="I828" s="376" t="e">
        <f>+'Ark1'!#REF!</f>
        <v>#REF!</v>
      </c>
      <c r="J828" s="241" t="e">
        <f>+IF(I828=0,"",'Ark1'!#REF!)</f>
        <v>#REF!</v>
      </c>
      <c r="K828" s="241"/>
      <c r="L828" s="241" t="e">
        <f>+IF(I828=0,"",'Ark1'!#REF!)</f>
        <v>#REF!</v>
      </c>
      <c r="M828" s="241"/>
      <c r="N828" s="33" t="e">
        <f>+IF(I828=0,"",'Ark1'!#REF!)</f>
        <v>#REF!</v>
      </c>
      <c r="O828" s="33"/>
      <c r="P828" s="376"/>
      <c r="Q828" s="376"/>
      <c r="R828" s="33"/>
      <c r="S828" s="33"/>
      <c r="T828" s="33"/>
      <c r="U828" s="33"/>
      <c r="V828" s="242" t="e">
        <f>+IF(I828=0,"",'Ark1'!#REF!)</f>
        <v>#REF!</v>
      </c>
      <c r="W828" s="243" t="e">
        <f>+IF(I828=0,"",'Ark1'!#REF!)</f>
        <v>#REF!</v>
      </c>
      <c r="X828" s="243" t="e">
        <f>+IF(I828=0,"",'Ark1'!#REF!)</f>
        <v>#REF!</v>
      </c>
      <c r="Y828" s="243" t="e">
        <f>+IF(I828=0,"",'Ark1'!#REF!)</f>
        <v>#REF!</v>
      </c>
      <c r="Z828" s="243" t="e">
        <f>+IF(I828=0,"",'Ark1'!#REF!)</f>
        <v>#REF!</v>
      </c>
      <c r="AA828" s="241" t="e">
        <f>+IF(I828=0,"",'Ark1'!#REF!)</f>
        <v>#REF!</v>
      </c>
      <c r="AB828" s="242" t="e">
        <f>+IF(I828=0,"",'Ark1'!#REF!)</f>
        <v>#REF!</v>
      </c>
      <c r="AC828" s="243" t="e">
        <f>+IF(I828=0,"",'Ark1'!#REF!)</f>
        <v>#REF!</v>
      </c>
      <c r="AD828" s="241" t="e">
        <f t="shared" si="58"/>
        <v>#REF!</v>
      </c>
      <c r="AE828" s="241" t="e">
        <f t="shared" si="60"/>
        <v>#REF!</v>
      </c>
      <c r="AF828" s="323"/>
    </row>
    <row r="829" spans="1:60">
      <c r="A829" s="323"/>
      <c r="B829" s="323" t="e">
        <f>+'Ark1'!#REF!</f>
        <v>#REF!</v>
      </c>
      <c r="C829" s="240" t="e">
        <f>+'Ark1'!#REF!</f>
        <v>#REF!</v>
      </c>
      <c r="D829" s="240" t="e">
        <f>VLOOKUP(C829,Klasse!$C$10:$D$26,2)</f>
        <v>#REF!</v>
      </c>
      <c r="E829" s="240" t="e">
        <f>+'Ark1'!#REF!</f>
        <v>#REF!</v>
      </c>
      <c r="F829" s="240" t="e">
        <f>+'Ark1'!#REF!</f>
        <v>#REF!</v>
      </c>
      <c r="G829" s="240" t="e">
        <f>VLOOKUP(F829,Slakteri!$C$9:$D$36,2)</f>
        <v>#REF!</v>
      </c>
      <c r="H829" s="240" t="e">
        <f>+IF(I829=0,"",'Ark1'!#REF!)</f>
        <v>#REF!</v>
      </c>
      <c r="I829" s="376" t="e">
        <f>+'Ark1'!#REF!</f>
        <v>#REF!</v>
      </c>
      <c r="J829" s="241" t="e">
        <f>+IF(I829=0,"",'Ark1'!#REF!)</f>
        <v>#REF!</v>
      </c>
      <c r="K829" s="241"/>
      <c r="L829" s="241" t="e">
        <f>+IF(I829=0,"",'Ark1'!#REF!)</f>
        <v>#REF!</v>
      </c>
      <c r="M829" s="241"/>
      <c r="N829" s="33" t="e">
        <f>+IF(I829=0,"",'Ark1'!#REF!)</f>
        <v>#REF!</v>
      </c>
      <c r="O829" s="33"/>
      <c r="P829" s="376"/>
      <c r="Q829" s="376"/>
      <c r="R829" s="33"/>
      <c r="S829" s="33"/>
      <c r="T829" s="33"/>
      <c r="U829" s="33"/>
      <c r="V829" s="242" t="e">
        <f>+IF(I829=0,"",'Ark1'!#REF!)</f>
        <v>#REF!</v>
      </c>
      <c r="W829" s="243" t="e">
        <f>+IF(I829=0,"",'Ark1'!#REF!)</f>
        <v>#REF!</v>
      </c>
      <c r="X829" s="243" t="e">
        <f>+IF(I829=0,"",'Ark1'!#REF!)</f>
        <v>#REF!</v>
      </c>
      <c r="Y829" s="243" t="e">
        <f>+IF(I829=0,"",'Ark1'!#REF!)</f>
        <v>#REF!</v>
      </c>
      <c r="Z829" s="243" t="e">
        <f>+IF(I829=0,"",'Ark1'!#REF!)</f>
        <v>#REF!</v>
      </c>
      <c r="AA829" s="241" t="e">
        <f>+IF(I829=0,"",'Ark1'!#REF!)</f>
        <v>#REF!</v>
      </c>
      <c r="AB829" s="242" t="e">
        <f>+IF(I829=0,"",'Ark1'!#REF!)</f>
        <v>#REF!</v>
      </c>
      <c r="AC829" s="243" t="e">
        <f>+IF(I829=0,"",'Ark1'!#REF!)</f>
        <v>#REF!</v>
      </c>
      <c r="AD829" s="241" t="e">
        <f t="shared" si="58"/>
        <v>#REF!</v>
      </c>
      <c r="AE829" s="241" t="e">
        <f t="shared" si="60"/>
        <v>#REF!</v>
      </c>
      <c r="AF829" s="323"/>
    </row>
    <row r="830" spans="1:60" ht="19.8">
      <c r="A830" s="323"/>
      <c r="B830" s="323"/>
      <c r="C830" s="323"/>
      <c r="D830" s="323"/>
      <c r="E830" s="323"/>
      <c r="F830" s="323"/>
      <c r="G830" s="323"/>
      <c r="H830" s="323"/>
      <c r="I830" s="377"/>
      <c r="J830" s="351"/>
      <c r="K830" s="351"/>
      <c r="L830" s="351"/>
      <c r="M830" s="351"/>
      <c r="N830" s="323"/>
      <c r="O830" s="323"/>
      <c r="P830" s="377"/>
      <c r="Q830" s="377"/>
      <c r="R830" s="354"/>
      <c r="S830" s="354"/>
      <c r="T830" s="354"/>
      <c r="U830" s="323"/>
      <c r="V830" s="323"/>
      <c r="W830" s="352"/>
      <c r="X830" s="352"/>
      <c r="Y830" s="352"/>
      <c r="Z830" s="352"/>
      <c r="AA830" s="352"/>
      <c r="AB830" s="323"/>
      <c r="AC830" s="352"/>
      <c r="AD830" s="353"/>
      <c r="AE830" s="354"/>
      <c r="AF830" s="323"/>
      <c r="AG830" s="224"/>
      <c r="AI830" s="30"/>
      <c r="AJ830" s="28"/>
      <c r="AK830" s="225"/>
      <c r="AL830" s="29"/>
      <c r="AP830" s="29"/>
      <c r="BH830" s="236"/>
    </row>
    <row r="831" spans="1:60" ht="19.8">
      <c r="A831" s="323"/>
      <c r="B831" s="323" t="s">
        <v>659</v>
      </c>
      <c r="C831" s="323"/>
      <c r="D831" s="266" t="e">
        <f>+D835</f>
        <v>#REF!</v>
      </c>
      <c r="E831" s="323"/>
      <c r="F831" s="323"/>
      <c r="G831" s="323"/>
      <c r="H831" s="323"/>
      <c r="I831" s="661" t="e">
        <f>SUM(I835:I857)</f>
        <v>#REF!</v>
      </c>
      <c r="J831" s="643"/>
      <c r="K831" s="355"/>
      <c r="L831" s="355"/>
      <c r="M831" s="355"/>
      <c r="N831" s="269">
        <f>+Klasse!M514</f>
        <v>0</v>
      </c>
      <c r="O831" s="269"/>
      <c r="P831" s="529"/>
      <c r="Q831" s="529"/>
      <c r="R831" s="269"/>
      <c r="S831" s="269"/>
      <c r="T831" s="269"/>
      <c r="U831" s="269"/>
      <c r="V831" s="356"/>
      <c r="W831" s="352"/>
      <c r="X831" s="352"/>
      <c r="Y831" s="352"/>
      <c r="Z831" s="352"/>
      <c r="AA831" s="352"/>
      <c r="AB831" s="323"/>
      <c r="AC831" s="352"/>
      <c r="AD831" s="353" t="s">
        <v>81</v>
      </c>
      <c r="AE831" s="354" t="s">
        <v>2</v>
      </c>
      <c r="AF831" s="323"/>
      <c r="AG831" s="224"/>
      <c r="AI831" s="30"/>
      <c r="AJ831" s="28"/>
      <c r="AK831" s="225"/>
      <c r="AL831" s="29"/>
      <c r="AP831" s="29"/>
      <c r="BH831" s="236"/>
    </row>
    <row r="832" spans="1:60" ht="19.8">
      <c r="A832" s="662"/>
      <c r="B832" s="662"/>
      <c r="C832" s="663" t="s">
        <v>660</v>
      </c>
      <c r="D832" s="662"/>
      <c r="E832" s="662"/>
      <c r="F832" s="662"/>
      <c r="G832" s="323"/>
      <c r="H832" s="357" t="s">
        <v>2</v>
      </c>
      <c r="I832" s="377"/>
      <c r="J832" s="351"/>
      <c r="K832" s="351"/>
      <c r="L832" s="351"/>
      <c r="M832" s="351"/>
      <c r="N832" s="351"/>
      <c r="O832" s="351"/>
      <c r="P832" s="377"/>
      <c r="Q832" s="377"/>
      <c r="R832" s="354"/>
      <c r="S832" s="354"/>
      <c r="T832" s="354"/>
      <c r="U832" s="351"/>
      <c r="V832" s="357" t="s">
        <v>22</v>
      </c>
      <c r="W832" s="352" t="s">
        <v>404</v>
      </c>
      <c r="X832" s="352" t="s">
        <v>404</v>
      </c>
      <c r="Y832" s="352" t="s">
        <v>404</v>
      </c>
      <c r="Z832" s="352" t="s">
        <v>404</v>
      </c>
      <c r="AA832" s="353" t="s">
        <v>428</v>
      </c>
      <c r="AB832" s="323"/>
      <c r="AC832" s="353" t="s">
        <v>552</v>
      </c>
      <c r="AD832" s="353" t="s">
        <v>43</v>
      </c>
      <c r="AE832" s="354" t="s">
        <v>8</v>
      </c>
      <c r="AF832" s="323"/>
      <c r="AG832" s="224"/>
      <c r="AI832" s="30"/>
      <c r="AJ832" s="28"/>
      <c r="AK832" s="225"/>
      <c r="AL832" s="29"/>
      <c r="AP832" s="29"/>
      <c r="BH832" s="236"/>
    </row>
    <row r="833" spans="1:60" ht="19.8">
      <c r="A833" s="323"/>
      <c r="B833" s="357"/>
      <c r="C833" s="323"/>
      <c r="D833" s="357"/>
      <c r="E833" s="323"/>
      <c r="F833" s="357"/>
      <c r="G833" s="357"/>
      <c r="H833" s="357" t="s">
        <v>493</v>
      </c>
      <c r="I833" s="378" t="s">
        <v>2</v>
      </c>
      <c r="J833" s="354" t="s">
        <v>2</v>
      </c>
      <c r="K833" s="354"/>
      <c r="L833" s="354" t="s">
        <v>1</v>
      </c>
      <c r="M833" s="354"/>
      <c r="N833" s="354" t="s">
        <v>22</v>
      </c>
      <c r="O833" s="354"/>
      <c r="P833" s="378"/>
      <c r="Q833" s="378"/>
      <c r="R833" s="354"/>
      <c r="S833" s="354"/>
      <c r="T833" s="354"/>
      <c r="U833" s="354"/>
      <c r="V833" s="357" t="s">
        <v>495</v>
      </c>
      <c r="W833" s="353" t="s">
        <v>497</v>
      </c>
      <c r="X833" s="353" t="s">
        <v>480</v>
      </c>
      <c r="Y833" s="353" t="s">
        <v>480</v>
      </c>
      <c r="Z833" s="353" t="s">
        <v>480</v>
      </c>
      <c r="AA833" s="353"/>
      <c r="AB833" s="357" t="s">
        <v>414</v>
      </c>
      <c r="AC833" s="353" t="s">
        <v>1</v>
      </c>
      <c r="AD833" s="353" t="s">
        <v>571</v>
      </c>
      <c r="AE833" s="354" t="s">
        <v>70</v>
      </c>
      <c r="AF833" s="323"/>
      <c r="AG833" s="224"/>
      <c r="AI833" s="30"/>
      <c r="AJ833" s="28"/>
      <c r="AK833" s="225"/>
      <c r="AL833" s="29"/>
      <c r="AP833" s="29"/>
      <c r="BH833" s="236"/>
    </row>
    <row r="834" spans="1:60" ht="19.8">
      <c r="A834" s="323"/>
      <c r="B834" s="323"/>
      <c r="C834" s="357" t="s">
        <v>0</v>
      </c>
      <c r="D834" s="357"/>
      <c r="E834" s="357" t="s">
        <v>572</v>
      </c>
      <c r="F834" s="357"/>
      <c r="G834" s="357"/>
      <c r="H834" s="358" t="s">
        <v>494</v>
      </c>
      <c r="I834" s="379" t="s">
        <v>8</v>
      </c>
      <c r="J834" s="359" t="s">
        <v>404</v>
      </c>
      <c r="K834" s="359"/>
      <c r="L834" s="359" t="s">
        <v>404</v>
      </c>
      <c r="M834" s="359"/>
      <c r="N834" s="359" t="s">
        <v>44</v>
      </c>
      <c r="O834" s="359"/>
      <c r="P834" s="379"/>
      <c r="Q834" s="379"/>
      <c r="R834" s="359"/>
      <c r="S834" s="359"/>
      <c r="T834" s="359"/>
      <c r="U834" s="359"/>
      <c r="V834" s="358" t="s">
        <v>415</v>
      </c>
      <c r="W834" s="360" t="s">
        <v>498</v>
      </c>
      <c r="X834" s="360" t="s">
        <v>573</v>
      </c>
      <c r="Y834" s="360" t="s">
        <v>574</v>
      </c>
      <c r="Z834" s="360" t="s">
        <v>575</v>
      </c>
      <c r="AA834" s="360" t="s">
        <v>1</v>
      </c>
      <c r="AB834" s="358" t="s">
        <v>415</v>
      </c>
      <c r="AC834" s="360" t="s">
        <v>523</v>
      </c>
      <c r="AD834" s="360" t="s">
        <v>44</v>
      </c>
      <c r="AE834" s="359" t="s">
        <v>553</v>
      </c>
      <c r="AF834" s="323"/>
      <c r="AG834" s="224"/>
      <c r="AI834" s="30"/>
      <c r="AJ834" s="28"/>
      <c r="AK834" s="225"/>
      <c r="AL834" s="29"/>
      <c r="AP834" s="29"/>
      <c r="BH834" s="236"/>
    </row>
    <row r="835" spans="1:60">
      <c r="A835" s="323"/>
      <c r="B835" s="323" t="e">
        <f>+'Ark1'!#REF!</f>
        <v>#REF!</v>
      </c>
      <c r="C835" s="240" t="e">
        <f>+'Ark1'!#REF!</f>
        <v>#REF!</v>
      </c>
      <c r="D835" s="240" t="e">
        <f>VLOOKUP(C835,Klasse!$C$10:$D$26,2)</f>
        <v>#REF!</v>
      </c>
      <c r="E835" s="240" t="e">
        <f>+'Ark1'!#REF!</f>
        <v>#REF!</v>
      </c>
      <c r="F835" s="240" t="e">
        <f>+'Ark1'!#REF!</f>
        <v>#REF!</v>
      </c>
      <c r="G835" s="240" t="e">
        <f>VLOOKUP(F835,Slakteri!$C$9:$D$36,2)</f>
        <v>#REF!</v>
      </c>
      <c r="H835" s="240" t="e">
        <f>+IF(I835=0,"",'Ark1'!#REF!)</f>
        <v>#REF!</v>
      </c>
      <c r="I835" s="376" t="e">
        <f>+'Ark1'!#REF!</f>
        <v>#REF!</v>
      </c>
      <c r="J835" s="241" t="e">
        <f>+IF(I835=0,"",'Ark1'!#REF!)</f>
        <v>#REF!</v>
      </c>
      <c r="K835" s="241"/>
      <c r="L835" s="241" t="e">
        <f>+IF(I835=0,"",'Ark1'!#REF!)</f>
        <v>#REF!</v>
      </c>
      <c r="M835" s="241"/>
      <c r="N835" s="33" t="e">
        <f>+IF(I835=0,"",'Ark1'!#REF!)</f>
        <v>#REF!</v>
      </c>
      <c r="O835" s="33"/>
      <c r="P835" s="376"/>
      <c r="Q835" s="376"/>
      <c r="R835" s="33"/>
      <c r="S835" s="33"/>
      <c r="T835" s="33"/>
      <c r="U835" s="33"/>
      <c r="V835" s="242" t="e">
        <f>+IF(I835=0,"",'Ark1'!#REF!)</f>
        <v>#REF!</v>
      </c>
      <c r="W835" s="243" t="e">
        <f>+IF(I835=0,"",'Ark1'!#REF!)</f>
        <v>#REF!</v>
      </c>
      <c r="X835" s="243" t="e">
        <f>+IF(I835=0,"",'Ark1'!#REF!)</f>
        <v>#REF!</v>
      </c>
      <c r="Y835" s="243" t="e">
        <f>+IF(I835=0,"",'Ark1'!#REF!)</f>
        <v>#REF!</v>
      </c>
      <c r="Z835" s="243" t="e">
        <f>+IF(I835=0,"",'Ark1'!#REF!)</f>
        <v>#REF!</v>
      </c>
      <c r="AA835" s="241" t="e">
        <f>+IF(I835=0,"",'Ark1'!#REF!)</f>
        <v>#REF!</v>
      </c>
      <c r="AB835" s="242" t="e">
        <f>+IF(I835=0,"",'Ark1'!#REF!)</f>
        <v>#REF!</v>
      </c>
      <c r="AC835" s="243" t="e">
        <f>+IF(I835=0,"",'Ark1'!#REF!)</f>
        <v>#REF!</v>
      </c>
      <c r="AD835" s="241" t="e">
        <f t="shared" ref="AD835:AD860" si="61">IF(I835=0,"",N835/C835)</f>
        <v>#REF!</v>
      </c>
      <c r="AE835" s="241" t="e">
        <f t="shared" si="60"/>
        <v>#REF!</v>
      </c>
      <c r="AF835" s="323"/>
    </row>
    <row r="836" spans="1:60">
      <c r="A836" s="323"/>
      <c r="B836" s="323" t="e">
        <f>+'Ark1'!#REF!</f>
        <v>#REF!</v>
      </c>
      <c r="C836" s="240" t="e">
        <f>+'Ark1'!#REF!</f>
        <v>#REF!</v>
      </c>
      <c r="D836" s="240" t="e">
        <f>VLOOKUP(C836,Klasse!$C$10:$D$26,2)</f>
        <v>#REF!</v>
      </c>
      <c r="E836" s="240" t="e">
        <f>+'Ark1'!#REF!</f>
        <v>#REF!</v>
      </c>
      <c r="F836" s="240" t="e">
        <f>+'Ark1'!#REF!</f>
        <v>#REF!</v>
      </c>
      <c r="G836" s="240" t="e">
        <f>VLOOKUP(F836,Slakteri!$C$9:$D$36,2)</f>
        <v>#REF!</v>
      </c>
      <c r="H836" s="240" t="e">
        <f>+IF(I836=0,"",'Ark1'!#REF!)</f>
        <v>#REF!</v>
      </c>
      <c r="I836" s="376" t="e">
        <f>+'Ark1'!#REF!</f>
        <v>#REF!</v>
      </c>
      <c r="J836" s="241" t="e">
        <f>+IF(I836=0,"",'Ark1'!#REF!)</f>
        <v>#REF!</v>
      </c>
      <c r="K836" s="241"/>
      <c r="L836" s="241" t="e">
        <f>+IF(I836=0,"",'Ark1'!#REF!)</f>
        <v>#REF!</v>
      </c>
      <c r="M836" s="241"/>
      <c r="N836" s="33" t="e">
        <f>+IF(I836=0,"",'Ark1'!#REF!)</f>
        <v>#REF!</v>
      </c>
      <c r="O836" s="33"/>
      <c r="P836" s="376"/>
      <c r="Q836" s="376"/>
      <c r="R836" s="33"/>
      <c r="S836" s="33"/>
      <c r="T836" s="33"/>
      <c r="U836" s="33"/>
      <c r="V836" s="242" t="e">
        <f>+IF(I836=0,"",'Ark1'!#REF!)</f>
        <v>#REF!</v>
      </c>
      <c r="W836" s="243" t="e">
        <f>+IF(I836=0,"",'Ark1'!#REF!)</f>
        <v>#REF!</v>
      </c>
      <c r="X836" s="243" t="e">
        <f>+IF(I836=0,"",'Ark1'!#REF!)</f>
        <v>#REF!</v>
      </c>
      <c r="Y836" s="243" t="e">
        <f>+IF(I836=0,"",'Ark1'!#REF!)</f>
        <v>#REF!</v>
      </c>
      <c r="Z836" s="243" t="e">
        <f>+IF(I836=0,"",'Ark1'!#REF!)</f>
        <v>#REF!</v>
      </c>
      <c r="AA836" s="241" t="e">
        <f>+IF(I836=0,"",'Ark1'!#REF!)</f>
        <v>#REF!</v>
      </c>
      <c r="AB836" s="242" t="e">
        <f>+IF(I836=0,"",'Ark1'!#REF!)</f>
        <v>#REF!</v>
      </c>
      <c r="AC836" s="243" t="e">
        <f>+IF(I836=0,"",'Ark1'!#REF!)</f>
        <v>#REF!</v>
      </c>
      <c r="AD836" s="241" t="e">
        <f t="shared" si="61"/>
        <v>#REF!</v>
      </c>
      <c r="AE836" s="241" t="e">
        <f t="shared" si="60"/>
        <v>#REF!</v>
      </c>
      <c r="AF836" s="323"/>
    </row>
    <row r="837" spans="1:60">
      <c r="A837" s="323"/>
      <c r="B837" s="323" t="e">
        <f>+'Ark1'!#REF!</f>
        <v>#REF!</v>
      </c>
      <c r="C837" s="240" t="e">
        <f>+'Ark1'!#REF!</f>
        <v>#REF!</v>
      </c>
      <c r="D837" s="240" t="e">
        <f>VLOOKUP(C837,Klasse!$C$10:$D$26,2)</f>
        <v>#REF!</v>
      </c>
      <c r="E837" s="240" t="e">
        <f>+'Ark1'!#REF!</f>
        <v>#REF!</v>
      </c>
      <c r="F837" s="240" t="e">
        <f>+'Ark1'!#REF!</f>
        <v>#REF!</v>
      </c>
      <c r="G837" s="240" t="e">
        <f>VLOOKUP(F837,Slakteri!$C$9:$D$36,2)</f>
        <v>#REF!</v>
      </c>
      <c r="H837" s="240" t="e">
        <f>+IF(I837=0,"",'Ark1'!#REF!)</f>
        <v>#REF!</v>
      </c>
      <c r="I837" s="376" t="e">
        <f>+'Ark1'!#REF!</f>
        <v>#REF!</v>
      </c>
      <c r="J837" s="241" t="e">
        <f>+IF(I837=0,"",'Ark1'!#REF!)</f>
        <v>#REF!</v>
      </c>
      <c r="K837" s="241"/>
      <c r="L837" s="241" t="e">
        <f>+IF(I837=0,"",'Ark1'!#REF!)</f>
        <v>#REF!</v>
      </c>
      <c r="M837" s="241"/>
      <c r="N837" s="33" t="e">
        <f>+IF(I837=0,"",'Ark1'!#REF!)</f>
        <v>#REF!</v>
      </c>
      <c r="O837" s="33"/>
      <c r="P837" s="376"/>
      <c r="Q837" s="376"/>
      <c r="R837" s="33"/>
      <c r="S837" s="33"/>
      <c r="T837" s="33"/>
      <c r="U837" s="33"/>
      <c r="V837" s="242" t="e">
        <f>+IF(I837=0,"",'Ark1'!#REF!)</f>
        <v>#REF!</v>
      </c>
      <c r="W837" s="243" t="e">
        <f>+IF(I837=0,"",'Ark1'!#REF!)</f>
        <v>#REF!</v>
      </c>
      <c r="X837" s="243" t="e">
        <f>+IF(I837=0,"",'Ark1'!#REF!)</f>
        <v>#REF!</v>
      </c>
      <c r="Y837" s="243" t="e">
        <f>+IF(I837=0,"",'Ark1'!#REF!)</f>
        <v>#REF!</v>
      </c>
      <c r="Z837" s="243" t="e">
        <f>+IF(I837=0,"",'Ark1'!#REF!)</f>
        <v>#REF!</v>
      </c>
      <c r="AA837" s="241" t="e">
        <f>+IF(I837=0,"",'Ark1'!#REF!)</f>
        <v>#REF!</v>
      </c>
      <c r="AB837" s="242" t="e">
        <f>+IF(I837=0,"",'Ark1'!#REF!)</f>
        <v>#REF!</v>
      </c>
      <c r="AC837" s="243" t="e">
        <f>+IF(I837=0,"",'Ark1'!#REF!)</f>
        <v>#REF!</v>
      </c>
      <c r="AD837" s="241" t="e">
        <f t="shared" si="61"/>
        <v>#REF!</v>
      </c>
      <c r="AE837" s="241" t="e">
        <f t="shared" si="60"/>
        <v>#REF!</v>
      </c>
      <c r="AF837" s="323"/>
    </row>
    <row r="838" spans="1:60">
      <c r="A838" s="323"/>
      <c r="B838" s="323" t="e">
        <f>+'Ark1'!#REF!</f>
        <v>#REF!</v>
      </c>
      <c r="C838" s="240" t="e">
        <f>+'Ark1'!#REF!</f>
        <v>#REF!</v>
      </c>
      <c r="D838" s="240" t="e">
        <f>VLOOKUP(C838,Klasse!$C$10:$D$26,2)</f>
        <v>#REF!</v>
      </c>
      <c r="E838" s="240" t="e">
        <f>+'Ark1'!#REF!</f>
        <v>#REF!</v>
      </c>
      <c r="F838" s="240" t="e">
        <f>+'Ark1'!#REF!</f>
        <v>#REF!</v>
      </c>
      <c r="G838" s="240" t="e">
        <f>VLOOKUP(F838,Slakteri!$C$9:$D$36,2)</f>
        <v>#REF!</v>
      </c>
      <c r="H838" s="240" t="e">
        <f>+IF(I838=0,"",'Ark1'!#REF!)</f>
        <v>#REF!</v>
      </c>
      <c r="I838" s="376" t="e">
        <f>+'Ark1'!#REF!</f>
        <v>#REF!</v>
      </c>
      <c r="J838" s="241" t="e">
        <f>+IF(I838=0,"",'Ark1'!#REF!)</f>
        <v>#REF!</v>
      </c>
      <c r="K838" s="241"/>
      <c r="L838" s="241" t="e">
        <f>+IF(I838=0,"",'Ark1'!#REF!)</f>
        <v>#REF!</v>
      </c>
      <c r="M838" s="241"/>
      <c r="N838" s="33" t="e">
        <f>+IF(I838=0,"",'Ark1'!#REF!)</f>
        <v>#REF!</v>
      </c>
      <c r="O838" s="33"/>
      <c r="P838" s="376"/>
      <c r="Q838" s="376"/>
      <c r="R838" s="33"/>
      <c r="S838" s="33"/>
      <c r="T838" s="33"/>
      <c r="U838" s="33"/>
      <c r="V838" s="242" t="e">
        <f>+IF(I838=0,"",'Ark1'!#REF!)</f>
        <v>#REF!</v>
      </c>
      <c r="W838" s="243" t="e">
        <f>+IF(I838=0,"",'Ark1'!#REF!)</f>
        <v>#REF!</v>
      </c>
      <c r="X838" s="243" t="e">
        <f>+IF(I838=0,"",'Ark1'!#REF!)</f>
        <v>#REF!</v>
      </c>
      <c r="Y838" s="243" t="e">
        <f>+IF(I838=0,"",'Ark1'!#REF!)</f>
        <v>#REF!</v>
      </c>
      <c r="Z838" s="243" t="e">
        <f>+IF(I838=0,"",'Ark1'!#REF!)</f>
        <v>#REF!</v>
      </c>
      <c r="AA838" s="241" t="e">
        <f>+IF(I838=0,"",'Ark1'!#REF!)</f>
        <v>#REF!</v>
      </c>
      <c r="AB838" s="242" t="e">
        <f>+IF(I838=0,"",'Ark1'!#REF!)</f>
        <v>#REF!</v>
      </c>
      <c r="AC838" s="243" t="e">
        <f>+IF(I838=0,"",'Ark1'!#REF!)</f>
        <v>#REF!</v>
      </c>
      <c r="AD838" s="241" t="e">
        <f t="shared" si="61"/>
        <v>#REF!</v>
      </c>
      <c r="AE838" s="241" t="e">
        <f t="shared" si="60"/>
        <v>#REF!</v>
      </c>
      <c r="AF838" s="323"/>
    </row>
    <row r="839" spans="1:60">
      <c r="A839" s="323"/>
      <c r="B839" s="323" t="e">
        <f>+'Ark1'!#REF!</f>
        <v>#REF!</v>
      </c>
      <c r="C839" s="240" t="e">
        <f>+'Ark1'!#REF!</f>
        <v>#REF!</v>
      </c>
      <c r="D839" s="240" t="e">
        <f>VLOOKUP(C839,Klasse!$C$10:$D$26,2)</f>
        <v>#REF!</v>
      </c>
      <c r="E839" s="240" t="e">
        <f>+'Ark1'!#REF!</f>
        <v>#REF!</v>
      </c>
      <c r="F839" s="240" t="e">
        <f>+'Ark1'!#REF!</f>
        <v>#REF!</v>
      </c>
      <c r="G839" s="240" t="e">
        <f>VLOOKUP(F839,Slakteri!$C$9:$D$36,2)</f>
        <v>#REF!</v>
      </c>
      <c r="H839" s="240" t="e">
        <f>+IF(I839=0,"",'Ark1'!#REF!)</f>
        <v>#REF!</v>
      </c>
      <c r="I839" s="376" t="e">
        <f>+'Ark1'!#REF!</f>
        <v>#REF!</v>
      </c>
      <c r="J839" s="241" t="e">
        <f>+IF(I839=0,"",'Ark1'!#REF!)</f>
        <v>#REF!</v>
      </c>
      <c r="K839" s="241"/>
      <c r="L839" s="241" t="e">
        <f>+IF(I839=0,"",'Ark1'!#REF!)</f>
        <v>#REF!</v>
      </c>
      <c r="M839" s="241"/>
      <c r="N839" s="33" t="e">
        <f>+IF(I839=0,"",'Ark1'!#REF!)</f>
        <v>#REF!</v>
      </c>
      <c r="O839" s="33"/>
      <c r="P839" s="376"/>
      <c r="Q839" s="376"/>
      <c r="R839" s="33"/>
      <c r="S839" s="33"/>
      <c r="T839" s="33"/>
      <c r="U839" s="33"/>
      <c r="V839" s="242" t="e">
        <f>+IF(I839=0,"",'Ark1'!#REF!)</f>
        <v>#REF!</v>
      </c>
      <c r="W839" s="243" t="e">
        <f>+IF(I839=0,"",'Ark1'!#REF!)</f>
        <v>#REF!</v>
      </c>
      <c r="X839" s="243" t="e">
        <f>+IF(I839=0,"",'Ark1'!#REF!)</f>
        <v>#REF!</v>
      </c>
      <c r="Y839" s="243" t="e">
        <f>+IF(I839=0,"",'Ark1'!#REF!)</f>
        <v>#REF!</v>
      </c>
      <c r="Z839" s="243" t="e">
        <f>+IF(I839=0,"",'Ark1'!#REF!)</f>
        <v>#REF!</v>
      </c>
      <c r="AA839" s="241" t="e">
        <f>+IF(I839=0,"",'Ark1'!#REF!)</f>
        <v>#REF!</v>
      </c>
      <c r="AB839" s="242" t="e">
        <f>+IF(I839=0,"",'Ark1'!#REF!)</f>
        <v>#REF!</v>
      </c>
      <c r="AC839" s="243" t="e">
        <f>+IF(I839=0,"",'Ark1'!#REF!)</f>
        <v>#REF!</v>
      </c>
      <c r="AD839" s="241" t="e">
        <f t="shared" si="61"/>
        <v>#REF!</v>
      </c>
      <c r="AE839" s="241" t="e">
        <f t="shared" si="60"/>
        <v>#REF!</v>
      </c>
      <c r="AF839" s="323"/>
    </row>
    <row r="840" spans="1:60">
      <c r="A840" s="323"/>
      <c r="B840" s="323" t="e">
        <f>+'Ark1'!#REF!</f>
        <v>#REF!</v>
      </c>
      <c r="C840" s="240" t="e">
        <f>+'Ark1'!#REF!</f>
        <v>#REF!</v>
      </c>
      <c r="D840" s="240" t="e">
        <f>VLOOKUP(C840,Klasse!$C$10:$D$26,2)</f>
        <v>#REF!</v>
      </c>
      <c r="E840" s="240" t="e">
        <f>+'Ark1'!#REF!</f>
        <v>#REF!</v>
      </c>
      <c r="F840" s="240" t="e">
        <f>+'Ark1'!#REF!</f>
        <v>#REF!</v>
      </c>
      <c r="G840" s="240" t="e">
        <f>VLOOKUP(F840,Slakteri!$C$9:$D$36,2)</f>
        <v>#REF!</v>
      </c>
      <c r="H840" s="240" t="e">
        <f>+IF(I840=0,"",'Ark1'!#REF!)</f>
        <v>#REF!</v>
      </c>
      <c r="I840" s="376" t="e">
        <f>+'Ark1'!#REF!</f>
        <v>#REF!</v>
      </c>
      <c r="J840" s="241" t="e">
        <f>+IF(I840=0,"",'Ark1'!#REF!)</f>
        <v>#REF!</v>
      </c>
      <c r="K840" s="241"/>
      <c r="L840" s="241" t="e">
        <f>+IF(I840=0,"",'Ark1'!#REF!)</f>
        <v>#REF!</v>
      </c>
      <c r="M840" s="241"/>
      <c r="N840" s="33" t="e">
        <f>+IF(I840=0,"",'Ark1'!#REF!)</f>
        <v>#REF!</v>
      </c>
      <c r="O840" s="33"/>
      <c r="P840" s="376"/>
      <c r="Q840" s="376"/>
      <c r="R840" s="33"/>
      <c r="S840" s="33"/>
      <c r="T840" s="33"/>
      <c r="U840" s="33"/>
      <c r="V840" s="242" t="e">
        <f>+IF(I840=0,"",'Ark1'!#REF!)</f>
        <v>#REF!</v>
      </c>
      <c r="W840" s="243" t="e">
        <f>+IF(I840=0,"",'Ark1'!#REF!)</f>
        <v>#REF!</v>
      </c>
      <c r="X840" s="243" t="e">
        <f>+IF(I840=0,"",'Ark1'!#REF!)</f>
        <v>#REF!</v>
      </c>
      <c r="Y840" s="243" t="e">
        <f>+IF(I840=0,"",'Ark1'!#REF!)</f>
        <v>#REF!</v>
      </c>
      <c r="Z840" s="243" t="e">
        <f>+IF(I840=0,"",'Ark1'!#REF!)</f>
        <v>#REF!</v>
      </c>
      <c r="AA840" s="241" t="e">
        <f>+IF(I840=0,"",'Ark1'!#REF!)</f>
        <v>#REF!</v>
      </c>
      <c r="AB840" s="242" t="e">
        <f>+IF(I840=0,"",'Ark1'!#REF!)</f>
        <v>#REF!</v>
      </c>
      <c r="AC840" s="243" t="e">
        <f>+IF(I840=0,"",'Ark1'!#REF!)</f>
        <v>#REF!</v>
      </c>
      <c r="AD840" s="241" t="e">
        <f t="shared" si="61"/>
        <v>#REF!</v>
      </c>
      <c r="AE840" s="241" t="e">
        <f t="shared" si="60"/>
        <v>#REF!</v>
      </c>
      <c r="AF840" s="323"/>
    </row>
    <row r="841" spans="1:60">
      <c r="A841" s="323"/>
      <c r="B841" s="323" t="e">
        <f>+'Ark1'!#REF!</f>
        <v>#REF!</v>
      </c>
      <c r="C841" s="240" t="e">
        <f>+'Ark1'!#REF!</f>
        <v>#REF!</v>
      </c>
      <c r="D841" s="240" t="e">
        <f>VLOOKUP(C841,Klasse!$C$10:$D$26,2)</f>
        <v>#REF!</v>
      </c>
      <c r="E841" s="240" t="e">
        <f>+'Ark1'!#REF!</f>
        <v>#REF!</v>
      </c>
      <c r="F841" s="240" t="e">
        <f>+'Ark1'!#REF!</f>
        <v>#REF!</v>
      </c>
      <c r="G841" s="240" t="e">
        <f>VLOOKUP(F841,Slakteri!$C$9:$D$36,2)</f>
        <v>#REF!</v>
      </c>
      <c r="H841" s="240" t="e">
        <f>+IF(I841=0,"",'Ark1'!#REF!)</f>
        <v>#REF!</v>
      </c>
      <c r="I841" s="376" t="e">
        <f>+'Ark1'!#REF!</f>
        <v>#REF!</v>
      </c>
      <c r="J841" s="241" t="e">
        <f>+IF(I841=0,"",'Ark1'!#REF!)</f>
        <v>#REF!</v>
      </c>
      <c r="K841" s="241"/>
      <c r="L841" s="241" t="e">
        <f>+IF(I841=0,"",'Ark1'!#REF!)</f>
        <v>#REF!</v>
      </c>
      <c r="M841" s="241"/>
      <c r="N841" s="33" t="e">
        <f>+IF(I841=0,"",'Ark1'!#REF!)</f>
        <v>#REF!</v>
      </c>
      <c r="O841" s="33"/>
      <c r="P841" s="376"/>
      <c r="Q841" s="376"/>
      <c r="R841" s="33"/>
      <c r="S841" s="33"/>
      <c r="T841" s="33"/>
      <c r="U841" s="33"/>
      <c r="V841" s="242" t="e">
        <f>+IF(I841=0,"",'Ark1'!#REF!)</f>
        <v>#REF!</v>
      </c>
      <c r="W841" s="243" t="e">
        <f>+IF(I841=0,"",'Ark1'!#REF!)</f>
        <v>#REF!</v>
      </c>
      <c r="X841" s="243" t="e">
        <f>+IF(I841=0,"",'Ark1'!#REF!)</f>
        <v>#REF!</v>
      </c>
      <c r="Y841" s="243" t="e">
        <f>+IF(I841=0,"",'Ark1'!#REF!)</f>
        <v>#REF!</v>
      </c>
      <c r="Z841" s="243" t="e">
        <f>+IF(I841=0,"",'Ark1'!#REF!)</f>
        <v>#REF!</v>
      </c>
      <c r="AA841" s="241" t="e">
        <f>+IF(I841=0,"",'Ark1'!#REF!)</f>
        <v>#REF!</v>
      </c>
      <c r="AB841" s="242" t="e">
        <f>+IF(I841=0,"",'Ark1'!#REF!)</f>
        <v>#REF!</v>
      </c>
      <c r="AC841" s="243" t="e">
        <f>+IF(I841=0,"",'Ark1'!#REF!)</f>
        <v>#REF!</v>
      </c>
      <c r="AD841" s="241" t="e">
        <f t="shared" si="61"/>
        <v>#REF!</v>
      </c>
      <c r="AE841" s="241" t="e">
        <f t="shared" si="60"/>
        <v>#REF!</v>
      </c>
      <c r="AF841" s="323"/>
    </row>
    <row r="842" spans="1:60">
      <c r="A842" s="323"/>
      <c r="B842" s="323" t="e">
        <f>+'Ark1'!#REF!</f>
        <v>#REF!</v>
      </c>
      <c r="C842" s="240" t="e">
        <f>+'Ark1'!#REF!</f>
        <v>#REF!</v>
      </c>
      <c r="D842" s="240" t="e">
        <f>VLOOKUP(C842,Klasse!$C$10:$D$26,2)</f>
        <v>#REF!</v>
      </c>
      <c r="E842" s="240" t="e">
        <f>+'Ark1'!#REF!</f>
        <v>#REF!</v>
      </c>
      <c r="F842" s="240" t="e">
        <f>+'Ark1'!#REF!</f>
        <v>#REF!</v>
      </c>
      <c r="G842" s="240" t="e">
        <f>VLOOKUP(F842,Slakteri!$C$9:$D$36,2)</f>
        <v>#REF!</v>
      </c>
      <c r="H842" s="240" t="e">
        <f>+IF(I842=0,"",'Ark1'!#REF!)</f>
        <v>#REF!</v>
      </c>
      <c r="I842" s="376" t="e">
        <f>+'Ark1'!#REF!</f>
        <v>#REF!</v>
      </c>
      <c r="J842" s="241" t="e">
        <f>+IF(I842=0,"",'Ark1'!#REF!)</f>
        <v>#REF!</v>
      </c>
      <c r="K842" s="241"/>
      <c r="L842" s="241" t="e">
        <f>+IF(I842=0,"",'Ark1'!#REF!)</f>
        <v>#REF!</v>
      </c>
      <c r="M842" s="241"/>
      <c r="N842" s="33" t="e">
        <f>+IF(I842=0,"",'Ark1'!#REF!)</f>
        <v>#REF!</v>
      </c>
      <c r="O842" s="33"/>
      <c r="P842" s="376"/>
      <c r="Q842" s="376"/>
      <c r="R842" s="33"/>
      <c r="S842" s="33"/>
      <c r="T842" s="33"/>
      <c r="U842" s="33"/>
      <c r="V842" s="242" t="e">
        <f>+IF(I842=0,"",'Ark1'!#REF!)</f>
        <v>#REF!</v>
      </c>
      <c r="W842" s="243" t="e">
        <f>+IF(I842=0,"",'Ark1'!#REF!)</f>
        <v>#REF!</v>
      </c>
      <c r="X842" s="243" t="e">
        <f>+IF(I842=0,"",'Ark1'!#REF!)</f>
        <v>#REF!</v>
      </c>
      <c r="Y842" s="243" t="e">
        <f>+IF(I842=0,"",'Ark1'!#REF!)</f>
        <v>#REF!</v>
      </c>
      <c r="Z842" s="243" t="e">
        <f>+IF(I842=0,"",'Ark1'!#REF!)</f>
        <v>#REF!</v>
      </c>
      <c r="AA842" s="241" t="e">
        <f>+IF(I842=0,"",'Ark1'!#REF!)</f>
        <v>#REF!</v>
      </c>
      <c r="AB842" s="242" t="e">
        <f>+IF(I842=0,"",'Ark1'!#REF!)</f>
        <v>#REF!</v>
      </c>
      <c r="AC842" s="243" t="e">
        <f>+IF(I842=0,"",'Ark1'!#REF!)</f>
        <v>#REF!</v>
      </c>
      <c r="AD842" s="241" t="e">
        <f t="shared" si="61"/>
        <v>#REF!</v>
      </c>
      <c r="AE842" s="241" t="e">
        <f t="shared" si="60"/>
        <v>#REF!</v>
      </c>
      <c r="AF842" s="323"/>
    </row>
    <row r="843" spans="1:60">
      <c r="A843" s="323"/>
      <c r="B843" s="323" t="e">
        <f>+'Ark1'!#REF!</f>
        <v>#REF!</v>
      </c>
      <c r="C843" s="240" t="e">
        <f>+'Ark1'!#REF!</f>
        <v>#REF!</v>
      </c>
      <c r="D843" s="240" t="e">
        <f>VLOOKUP(C843,Klasse!$C$10:$D$26,2)</f>
        <v>#REF!</v>
      </c>
      <c r="E843" s="240" t="e">
        <f>+'Ark1'!#REF!</f>
        <v>#REF!</v>
      </c>
      <c r="F843" s="240" t="e">
        <f>+'Ark1'!#REF!</f>
        <v>#REF!</v>
      </c>
      <c r="G843" s="240" t="e">
        <f>VLOOKUP(F843,Slakteri!$C$9:$D$36,2)</f>
        <v>#REF!</v>
      </c>
      <c r="H843" s="240" t="e">
        <f>+IF(I843=0,"",'Ark1'!#REF!)</f>
        <v>#REF!</v>
      </c>
      <c r="I843" s="376" t="e">
        <f>+'Ark1'!#REF!</f>
        <v>#REF!</v>
      </c>
      <c r="J843" s="241" t="e">
        <f>+IF(I843=0,"",'Ark1'!#REF!)</f>
        <v>#REF!</v>
      </c>
      <c r="K843" s="241"/>
      <c r="L843" s="241" t="e">
        <f>+IF(I843=0,"",'Ark1'!#REF!)</f>
        <v>#REF!</v>
      </c>
      <c r="M843" s="241"/>
      <c r="N843" s="33" t="e">
        <f>+IF(I843=0,"",'Ark1'!#REF!)</f>
        <v>#REF!</v>
      </c>
      <c r="O843" s="33"/>
      <c r="P843" s="376"/>
      <c r="Q843" s="376"/>
      <c r="R843" s="33"/>
      <c r="S843" s="33"/>
      <c r="T843" s="33"/>
      <c r="U843" s="33"/>
      <c r="V843" s="242" t="e">
        <f>+IF(I843=0,"",'Ark1'!#REF!)</f>
        <v>#REF!</v>
      </c>
      <c r="W843" s="243" t="e">
        <f>+IF(I843=0,"",'Ark1'!#REF!)</f>
        <v>#REF!</v>
      </c>
      <c r="X843" s="243" t="e">
        <f>+IF(I843=0,"",'Ark1'!#REF!)</f>
        <v>#REF!</v>
      </c>
      <c r="Y843" s="243" t="e">
        <f>+IF(I843=0,"",'Ark1'!#REF!)</f>
        <v>#REF!</v>
      </c>
      <c r="Z843" s="243" t="e">
        <f>+IF(I843=0,"",'Ark1'!#REF!)</f>
        <v>#REF!</v>
      </c>
      <c r="AA843" s="241" t="e">
        <f>+IF(I843=0,"",'Ark1'!#REF!)</f>
        <v>#REF!</v>
      </c>
      <c r="AB843" s="242" t="e">
        <f>+IF(I843=0,"",'Ark1'!#REF!)</f>
        <v>#REF!</v>
      </c>
      <c r="AC843" s="243" t="e">
        <f>+IF(I843=0,"",'Ark1'!#REF!)</f>
        <v>#REF!</v>
      </c>
      <c r="AD843" s="241" t="e">
        <f t="shared" si="61"/>
        <v>#REF!</v>
      </c>
      <c r="AE843" s="241" t="e">
        <f t="shared" si="60"/>
        <v>#REF!</v>
      </c>
      <c r="AF843" s="323"/>
    </row>
    <row r="844" spans="1:60">
      <c r="A844" s="323"/>
      <c r="B844" s="323" t="e">
        <f>+'Ark1'!#REF!</f>
        <v>#REF!</v>
      </c>
      <c r="C844" s="240" t="e">
        <f>+'Ark1'!#REF!</f>
        <v>#REF!</v>
      </c>
      <c r="D844" s="240" t="e">
        <f>VLOOKUP(C844,Klasse!$C$10:$D$26,2)</f>
        <v>#REF!</v>
      </c>
      <c r="E844" s="240" t="e">
        <f>+'Ark1'!#REF!</f>
        <v>#REF!</v>
      </c>
      <c r="F844" s="240" t="e">
        <f>+'Ark1'!#REF!</f>
        <v>#REF!</v>
      </c>
      <c r="G844" s="240" t="e">
        <f>VLOOKUP(F844,Slakteri!$C$9:$D$36,2)</f>
        <v>#REF!</v>
      </c>
      <c r="H844" s="240" t="e">
        <f>+IF(I844=0,"",'Ark1'!#REF!)</f>
        <v>#REF!</v>
      </c>
      <c r="I844" s="376" t="e">
        <f>+'Ark1'!#REF!</f>
        <v>#REF!</v>
      </c>
      <c r="J844" s="241" t="e">
        <f>+IF(I844=0,"",'Ark1'!#REF!)</f>
        <v>#REF!</v>
      </c>
      <c r="K844" s="241"/>
      <c r="L844" s="241" t="e">
        <f>+IF(I844=0,"",'Ark1'!#REF!)</f>
        <v>#REF!</v>
      </c>
      <c r="M844" s="241"/>
      <c r="N844" s="33" t="e">
        <f>+IF(I844=0,"",'Ark1'!#REF!)</f>
        <v>#REF!</v>
      </c>
      <c r="O844" s="33"/>
      <c r="P844" s="376"/>
      <c r="Q844" s="376"/>
      <c r="R844" s="33"/>
      <c r="S844" s="33"/>
      <c r="T844" s="33"/>
      <c r="U844" s="33"/>
      <c r="V844" s="242" t="e">
        <f>+IF(I844=0,"",'Ark1'!#REF!)</f>
        <v>#REF!</v>
      </c>
      <c r="W844" s="243" t="e">
        <f>+IF(I844=0,"",'Ark1'!#REF!)</f>
        <v>#REF!</v>
      </c>
      <c r="X844" s="243" t="e">
        <f>+IF(I844=0,"",'Ark1'!#REF!)</f>
        <v>#REF!</v>
      </c>
      <c r="Y844" s="243" t="e">
        <f>+IF(I844=0,"",'Ark1'!#REF!)</f>
        <v>#REF!</v>
      </c>
      <c r="Z844" s="243" t="e">
        <f>+IF(I844=0,"",'Ark1'!#REF!)</f>
        <v>#REF!</v>
      </c>
      <c r="AA844" s="241" t="e">
        <f>+IF(I844=0,"",'Ark1'!#REF!)</f>
        <v>#REF!</v>
      </c>
      <c r="AB844" s="242" t="e">
        <f>+IF(I844=0,"",'Ark1'!#REF!)</f>
        <v>#REF!</v>
      </c>
      <c r="AC844" s="243" t="e">
        <f>+IF(I844=0,"",'Ark1'!#REF!)</f>
        <v>#REF!</v>
      </c>
      <c r="AD844" s="241" t="e">
        <f t="shared" si="61"/>
        <v>#REF!</v>
      </c>
      <c r="AE844" s="241" t="e">
        <f t="shared" si="60"/>
        <v>#REF!</v>
      </c>
      <c r="AF844" s="323"/>
    </row>
    <row r="845" spans="1:60">
      <c r="A845" s="323"/>
      <c r="B845" s="323" t="e">
        <f>+'Ark1'!#REF!</f>
        <v>#REF!</v>
      </c>
      <c r="C845" s="240" t="e">
        <f>+'Ark1'!#REF!</f>
        <v>#REF!</v>
      </c>
      <c r="D845" s="240" t="e">
        <f>VLOOKUP(C845,Klasse!$C$10:$D$26,2)</f>
        <v>#REF!</v>
      </c>
      <c r="E845" s="240" t="e">
        <f>+'Ark1'!#REF!</f>
        <v>#REF!</v>
      </c>
      <c r="F845" s="240" t="e">
        <f>+'Ark1'!#REF!</f>
        <v>#REF!</v>
      </c>
      <c r="G845" s="240" t="e">
        <f>VLOOKUP(F845,Slakteri!$C$9:$D$36,2)</f>
        <v>#REF!</v>
      </c>
      <c r="H845" s="240" t="e">
        <f>+IF(I845=0,"",'Ark1'!#REF!)</f>
        <v>#REF!</v>
      </c>
      <c r="I845" s="376" t="e">
        <f>+'Ark1'!#REF!</f>
        <v>#REF!</v>
      </c>
      <c r="J845" s="241" t="e">
        <f>+IF(I845=0,"",'Ark1'!#REF!)</f>
        <v>#REF!</v>
      </c>
      <c r="K845" s="241"/>
      <c r="L845" s="241" t="e">
        <f>+IF(I845=0,"",'Ark1'!#REF!)</f>
        <v>#REF!</v>
      </c>
      <c r="M845" s="241"/>
      <c r="N845" s="33" t="e">
        <f>+IF(I845=0,"",'Ark1'!#REF!)</f>
        <v>#REF!</v>
      </c>
      <c r="O845" s="33"/>
      <c r="P845" s="376"/>
      <c r="Q845" s="376"/>
      <c r="R845" s="33"/>
      <c r="S845" s="33"/>
      <c r="T845" s="33"/>
      <c r="U845" s="33"/>
      <c r="V845" s="242" t="e">
        <f>+IF(I845=0,"",'Ark1'!#REF!)</f>
        <v>#REF!</v>
      </c>
      <c r="W845" s="243" t="e">
        <f>+IF(I845=0,"",'Ark1'!#REF!)</f>
        <v>#REF!</v>
      </c>
      <c r="X845" s="243" t="e">
        <f>+IF(I845=0,"",'Ark1'!#REF!)</f>
        <v>#REF!</v>
      </c>
      <c r="Y845" s="243" t="e">
        <f>+IF(I845=0,"",'Ark1'!#REF!)</f>
        <v>#REF!</v>
      </c>
      <c r="Z845" s="243" t="e">
        <f>+IF(I845=0,"",'Ark1'!#REF!)</f>
        <v>#REF!</v>
      </c>
      <c r="AA845" s="241" t="e">
        <f>+IF(I845=0,"",'Ark1'!#REF!)</f>
        <v>#REF!</v>
      </c>
      <c r="AB845" s="242" t="e">
        <f>+IF(I845=0,"",'Ark1'!#REF!)</f>
        <v>#REF!</v>
      </c>
      <c r="AC845" s="243" t="e">
        <f>+IF(I845=0,"",'Ark1'!#REF!)</f>
        <v>#REF!</v>
      </c>
      <c r="AD845" s="241" t="e">
        <f t="shared" si="61"/>
        <v>#REF!</v>
      </c>
      <c r="AE845" s="241" t="e">
        <f t="shared" si="60"/>
        <v>#REF!</v>
      </c>
      <c r="AF845" s="323"/>
    </row>
    <row r="846" spans="1:60">
      <c r="A846" s="323"/>
      <c r="B846" s="323" t="e">
        <f>+'Ark1'!#REF!</f>
        <v>#REF!</v>
      </c>
      <c r="C846" s="240" t="e">
        <f>+'Ark1'!#REF!</f>
        <v>#REF!</v>
      </c>
      <c r="D846" s="240" t="e">
        <f>VLOOKUP(C846,Klasse!$C$10:$D$26,2)</f>
        <v>#REF!</v>
      </c>
      <c r="E846" s="240" t="e">
        <f>+'Ark1'!#REF!</f>
        <v>#REF!</v>
      </c>
      <c r="F846" s="240" t="e">
        <f>+'Ark1'!#REF!</f>
        <v>#REF!</v>
      </c>
      <c r="G846" s="240" t="e">
        <f>VLOOKUP(F846,Slakteri!$C$9:$D$36,2)</f>
        <v>#REF!</v>
      </c>
      <c r="H846" s="240" t="e">
        <f>+IF(I846=0,"",'Ark1'!#REF!)</f>
        <v>#REF!</v>
      </c>
      <c r="I846" s="376" t="e">
        <f>+'Ark1'!#REF!</f>
        <v>#REF!</v>
      </c>
      <c r="J846" s="241" t="e">
        <f>+IF(I846=0,"",'Ark1'!#REF!)</f>
        <v>#REF!</v>
      </c>
      <c r="K846" s="241"/>
      <c r="L846" s="241" t="e">
        <f>+IF(I846=0,"",'Ark1'!#REF!)</f>
        <v>#REF!</v>
      </c>
      <c r="M846" s="241"/>
      <c r="N846" s="33" t="e">
        <f>+IF(I846=0,"",'Ark1'!#REF!)</f>
        <v>#REF!</v>
      </c>
      <c r="O846" s="33"/>
      <c r="P846" s="376"/>
      <c r="Q846" s="376"/>
      <c r="R846" s="33"/>
      <c r="S846" s="33"/>
      <c r="T846" s="33"/>
      <c r="U846" s="33"/>
      <c r="V846" s="242" t="e">
        <f>+IF(I846=0,"",'Ark1'!#REF!)</f>
        <v>#REF!</v>
      </c>
      <c r="W846" s="243" t="e">
        <f>+IF(I846=0,"",'Ark1'!#REF!)</f>
        <v>#REF!</v>
      </c>
      <c r="X846" s="243" t="e">
        <f>+IF(I846=0,"",'Ark1'!#REF!)</f>
        <v>#REF!</v>
      </c>
      <c r="Y846" s="243" t="e">
        <f>+IF(I846=0,"",'Ark1'!#REF!)</f>
        <v>#REF!</v>
      </c>
      <c r="Z846" s="243" t="e">
        <f>+IF(I846=0,"",'Ark1'!#REF!)</f>
        <v>#REF!</v>
      </c>
      <c r="AA846" s="241" t="e">
        <f>+IF(I846=0,"",'Ark1'!#REF!)</f>
        <v>#REF!</v>
      </c>
      <c r="AB846" s="242" t="e">
        <f>+IF(I846=0,"",'Ark1'!#REF!)</f>
        <v>#REF!</v>
      </c>
      <c r="AC846" s="243" t="e">
        <f>+IF(I846=0,"",'Ark1'!#REF!)</f>
        <v>#REF!</v>
      </c>
      <c r="AD846" s="241" t="e">
        <f t="shared" si="61"/>
        <v>#REF!</v>
      </c>
      <c r="AE846" s="241" t="e">
        <f t="shared" si="60"/>
        <v>#REF!</v>
      </c>
      <c r="AF846" s="323"/>
    </row>
    <row r="847" spans="1:60">
      <c r="A847" s="323"/>
      <c r="B847" s="323" t="e">
        <f>+'Ark1'!#REF!</f>
        <v>#REF!</v>
      </c>
      <c r="C847" s="240" t="e">
        <f>+'Ark1'!#REF!</f>
        <v>#REF!</v>
      </c>
      <c r="D847" s="240" t="e">
        <f>VLOOKUP(C847,Klasse!$C$10:$D$26,2)</f>
        <v>#REF!</v>
      </c>
      <c r="E847" s="240" t="e">
        <f>+'Ark1'!#REF!</f>
        <v>#REF!</v>
      </c>
      <c r="F847" s="240" t="e">
        <f>+'Ark1'!#REF!</f>
        <v>#REF!</v>
      </c>
      <c r="G847" s="240" t="e">
        <f>VLOOKUP(F847,Slakteri!$C$9:$D$36,2)</f>
        <v>#REF!</v>
      </c>
      <c r="H847" s="240" t="e">
        <f>+IF(I847=0,"",'Ark1'!#REF!)</f>
        <v>#REF!</v>
      </c>
      <c r="I847" s="376" t="e">
        <f>+'Ark1'!#REF!</f>
        <v>#REF!</v>
      </c>
      <c r="J847" s="241" t="e">
        <f>+IF(I847=0,"",'Ark1'!#REF!)</f>
        <v>#REF!</v>
      </c>
      <c r="K847" s="241"/>
      <c r="L847" s="241" t="e">
        <f>+IF(I847=0,"",'Ark1'!#REF!)</f>
        <v>#REF!</v>
      </c>
      <c r="M847" s="241"/>
      <c r="N847" s="33" t="e">
        <f>+IF(I847=0,"",'Ark1'!#REF!)</f>
        <v>#REF!</v>
      </c>
      <c r="O847" s="33"/>
      <c r="P847" s="376"/>
      <c r="Q847" s="376"/>
      <c r="R847" s="33"/>
      <c r="S847" s="33"/>
      <c r="T847" s="33"/>
      <c r="U847" s="33"/>
      <c r="V847" s="242" t="e">
        <f>+IF(I847=0,"",'Ark1'!#REF!)</f>
        <v>#REF!</v>
      </c>
      <c r="W847" s="243" t="e">
        <f>+IF(I847=0,"",'Ark1'!#REF!)</f>
        <v>#REF!</v>
      </c>
      <c r="X847" s="243" t="e">
        <f>+IF(I847=0,"",'Ark1'!#REF!)</f>
        <v>#REF!</v>
      </c>
      <c r="Y847" s="243" t="e">
        <f>+IF(I847=0,"",'Ark1'!#REF!)</f>
        <v>#REF!</v>
      </c>
      <c r="Z847" s="243" t="e">
        <f>+IF(I847=0,"",'Ark1'!#REF!)</f>
        <v>#REF!</v>
      </c>
      <c r="AA847" s="241" t="e">
        <f>+IF(I847=0,"",'Ark1'!#REF!)</f>
        <v>#REF!</v>
      </c>
      <c r="AB847" s="242" t="e">
        <f>+IF(I847=0,"",'Ark1'!#REF!)</f>
        <v>#REF!</v>
      </c>
      <c r="AC847" s="243" t="e">
        <f>+IF(I847=0,"",'Ark1'!#REF!)</f>
        <v>#REF!</v>
      </c>
      <c r="AD847" s="241" t="e">
        <f t="shared" si="61"/>
        <v>#REF!</v>
      </c>
      <c r="AE847" s="241" t="e">
        <f t="shared" si="60"/>
        <v>#REF!</v>
      </c>
      <c r="AF847" s="323"/>
    </row>
    <row r="848" spans="1:60">
      <c r="A848" s="323"/>
      <c r="B848" s="323" t="e">
        <f>+'Ark1'!#REF!</f>
        <v>#REF!</v>
      </c>
      <c r="C848" s="240" t="e">
        <f>+'Ark1'!#REF!</f>
        <v>#REF!</v>
      </c>
      <c r="D848" s="240" t="e">
        <f>VLOOKUP(C848,Klasse!$C$10:$D$26,2)</f>
        <v>#REF!</v>
      </c>
      <c r="E848" s="240" t="e">
        <f>+'Ark1'!#REF!</f>
        <v>#REF!</v>
      </c>
      <c r="F848" s="240" t="e">
        <f>+'Ark1'!#REF!</f>
        <v>#REF!</v>
      </c>
      <c r="G848" s="240" t="e">
        <f>VLOOKUP(F848,Slakteri!$C$9:$D$36,2)</f>
        <v>#REF!</v>
      </c>
      <c r="H848" s="240" t="e">
        <f>+IF(I848=0,"",'Ark1'!#REF!)</f>
        <v>#REF!</v>
      </c>
      <c r="I848" s="376" t="e">
        <f>+'Ark1'!#REF!</f>
        <v>#REF!</v>
      </c>
      <c r="J848" s="241" t="e">
        <f>+IF(I848=0,"",'Ark1'!#REF!)</f>
        <v>#REF!</v>
      </c>
      <c r="K848" s="241"/>
      <c r="L848" s="241" t="e">
        <f>+IF(I848=0,"",'Ark1'!#REF!)</f>
        <v>#REF!</v>
      </c>
      <c r="M848" s="241"/>
      <c r="N848" s="33" t="e">
        <f>+IF(I848=0,"",'Ark1'!#REF!)</f>
        <v>#REF!</v>
      </c>
      <c r="O848" s="33"/>
      <c r="P848" s="376"/>
      <c r="Q848" s="376"/>
      <c r="R848" s="33"/>
      <c r="S848" s="33"/>
      <c r="T848" s="33"/>
      <c r="U848" s="33"/>
      <c r="V848" s="242" t="e">
        <f>+IF(I848=0,"",'Ark1'!#REF!)</f>
        <v>#REF!</v>
      </c>
      <c r="W848" s="243" t="e">
        <f>+IF(I848=0,"",'Ark1'!#REF!)</f>
        <v>#REF!</v>
      </c>
      <c r="X848" s="243" t="e">
        <f>+IF(I848=0,"",'Ark1'!#REF!)</f>
        <v>#REF!</v>
      </c>
      <c r="Y848" s="243" t="e">
        <f>+IF(I848=0,"",'Ark1'!#REF!)</f>
        <v>#REF!</v>
      </c>
      <c r="Z848" s="243" t="e">
        <f>+IF(I848=0,"",'Ark1'!#REF!)</f>
        <v>#REF!</v>
      </c>
      <c r="AA848" s="241" t="e">
        <f>+IF(I848=0,"",'Ark1'!#REF!)</f>
        <v>#REF!</v>
      </c>
      <c r="AB848" s="242" t="e">
        <f>+IF(I848=0,"",'Ark1'!#REF!)</f>
        <v>#REF!</v>
      </c>
      <c r="AC848" s="243" t="e">
        <f>+IF(I848=0,"",'Ark1'!#REF!)</f>
        <v>#REF!</v>
      </c>
      <c r="AD848" s="241" t="e">
        <f t="shared" si="61"/>
        <v>#REF!</v>
      </c>
      <c r="AE848" s="241" t="e">
        <f t="shared" si="60"/>
        <v>#REF!</v>
      </c>
      <c r="AF848" s="323"/>
    </row>
    <row r="849" spans="1:32">
      <c r="A849" s="323"/>
      <c r="B849" s="323" t="e">
        <f>+'Ark1'!#REF!</f>
        <v>#REF!</v>
      </c>
      <c r="C849" s="240" t="e">
        <f>+'Ark1'!#REF!</f>
        <v>#REF!</v>
      </c>
      <c r="D849" s="240" t="e">
        <f>VLOOKUP(C849,Klasse!$C$10:$D$26,2)</f>
        <v>#REF!</v>
      </c>
      <c r="E849" s="240" t="e">
        <f>+'Ark1'!#REF!</f>
        <v>#REF!</v>
      </c>
      <c r="F849" s="240" t="e">
        <f>+'Ark1'!#REF!</f>
        <v>#REF!</v>
      </c>
      <c r="G849" s="240" t="e">
        <f>VLOOKUP(F849,Slakteri!$C$9:$D$36,2)</f>
        <v>#REF!</v>
      </c>
      <c r="H849" s="240" t="e">
        <f>+IF(I849=0,"",'Ark1'!#REF!)</f>
        <v>#REF!</v>
      </c>
      <c r="I849" s="376" t="e">
        <f>+'Ark1'!#REF!</f>
        <v>#REF!</v>
      </c>
      <c r="J849" s="241" t="e">
        <f>+IF(I849=0,"",'Ark1'!#REF!)</f>
        <v>#REF!</v>
      </c>
      <c r="K849" s="241"/>
      <c r="L849" s="241" t="e">
        <f>+IF(I849=0,"",'Ark1'!#REF!)</f>
        <v>#REF!</v>
      </c>
      <c r="M849" s="241"/>
      <c r="N849" s="33" t="e">
        <f>+IF(I849=0,"",'Ark1'!#REF!)</f>
        <v>#REF!</v>
      </c>
      <c r="O849" s="33"/>
      <c r="P849" s="376"/>
      <c r="Q849" s="376"/>
      <c r="R849" s="33"/>
      <c r="S849" s="33"/>
      <c r="T849" s="33"/>
      <c r="U849" s="33"/>
      <c r="V849" s="242" t="e">
        <f>+IF(I849=0,"",'Ark1'!#REF!)</f>
        <v>#REF!</v>
      </c>
      <c r="W849" s="243" t="e">
        <f>+IF(I849=0,"",'Ark1'!#REF!)</f>
        <v>#REF!</v>
      </c>
      <c r="X849" s="243" t="e">
        <f>+IF(I849=0,"",'Ark1'!#REF!)</f>
        <v>#REF!</v>
      </c>
      <c r="Y849" s="243" t="e">
        <f>+IF(I849=0,"",'Ark1'!#REF!)</f>
        <v>#REF!</v>
      </c>
      <c r="Z849" s="243" t="e">
        <f>+IF(I849=0,"",'Ark1'!#REF!)</f>
        <v>#REF!</v>
      </c>
      <c r="AA849" s="241" t="e">
        <f>+IF(I849=0,"",'Ark1'!#REF!)</f>
        <v>#REF!</v>
      </c>
      <c r="AB849" s="242" t="e">
        <f>+IF(I849=0,"",'Ark1'!#REF!)</f>
        <v>#REF!</v>
      </c>
      <c r="AC849" s="243" t="e">
        <f>+IF(I849=0,"",'Ark1'!#REF!)</f>
        <v>#REF!</v>
      </c>
      <c r="AD849" s="241" t="e">
        <f t="shared" si="61"/>
        <v>#REF!</v>
      </c>
      <c r="AE849" s="241" t="e">
        <f t="shared" si="60"/>
        <v>#REF!</v>
      </c>
      <c r="AF849" s="323"/>
    </row>
    <row r="850" spans="1:32">
      <c r="A850" s="323"/>
      <c r="B850" s="323" t="e">
        <f>+'Ark1'!#REF!</f>
        <v>#REF!</v>
      </c>
      <c r="C850" s="240" t="e">
        <f>+'Ark1'!#REF!</f>
        <v>#REF!</v>
      </c>
      <c r="D850" s="240" t="e">
        <f>VLOOKUP(C850,Klasse!$C$10:$D$26,2)</f>
        <v>#REF!</v>
      </c>
      <c r="E850" s="240" t="e">
        <f>+'Ark1'!#REF!</f>
        <v>#REF!</v>
      </c>
      <c r="F850" s="240" t="e">
        <f>+'Ark1'!#REF!</f>
        <v>#REF!</v>
      </c>
      <c r="G850" s="240" t="e">
        <f>VLOOKUP(F850,Slakteri!$C$9:$D$36,2)</f>
        <v>#REF!</v>
      </c>
      <c r="H850" s="240" t="e">
        <f>+IF(I850=0,"",'Ark1'!#REF!)</f>
        <v>#REF!</v>
      </c>
      <c r="I850" s="376" t="e">
        <f>+'Ark1'!#REF!</f>
        <v>#REF!</v>
      </c>
      <c r="J850" s="241" t="e">
        <f>+IF(I850=0,"",'Ark1'!#REF!)</f>
        <v>#REF!</v>
      </c>
      <c r="K850" s="241"/>
      <c r="L850" s="241" t="e">
        <f>+IF(I850=0,"",'Ark1'!#REF!)</f>
        <v>#REF!</v>
      </c>
      <c r="M850" s="241"/>
      <c r="N850" s="33" t="e">
        <f>+IF(I850=0,"",'Ark1'!#REF!)</f>
        <v>#REF!</v>
      </c>
      <c r="O850" s="33"/>
      <c r="P850" s="376"/>
      <c r="Q850" s="376"/>
      <c r="R850" s="33"/>
      <c r="S850" s="33"/>
      <c r="T850" s="33"/>
      <c r="U850" s="33"/>
      <c r="V850" s="242" t="e">
        <f>+IF(I850=0,"",'Ark1'!#REF!)</f>
        <v>#REF!</v>
      </c>
      <c r="W850" s="243" t="e">
        <f>+IF(I850=0,"",'Ark1'!#REF!)</f>
        <v>#REF!</v>
      </c>
      <c r="X850" s="243" t="e">
        <f>+IF(I850=0,"",'Ark1'!#REF!)</f>
        <v>#REF!</v>
      </c>
      <c r="Y850" s="243" t="e">
        <f>+IF(I850=0,"",'Ark1'!#REF!)</f>
        <v>#REF!</v>
      </c>
      <c r="Z850" s="243" t="e">
        <f>+IF(I850=0,"",'Ark1'!#REF!)</f>
        <v>#REF!</v>
      </c>
      <c r="AA850" s="241" t="e">
        <f>+IF(I850=0,"",'Ark1'!#REF!)</f>
        <v>#REF!</v>
      </c>
      <c r="AB850" s="242" t="e">
        <f>+IF(I850=0,"",'Ark1'!#REF!)</f>
        <v>#REF!</v>
      </c>
      <c r="AC850" s="243" t="e">
        <f>+IF(I850=0,"",'Ark1'!#REF!)</f>
        <v>#REF!</v>
      </c>
      <c r="AD850" s="241" t="e">
        <f t="shared" si="61"/>
        <v>#REF!</v>
      </c>
      <c r="AE850" s="241" t="e">
        <f t="shared" si="60"/>
        <v>#REF!</v>
      </c>
      <c r="AF850" s="323"/>
    </row>
    <row r="851" spans="1:32">
      <c r="A851" s="323"/>
      <c r="B851" s="323" t="e">
        <f>+'Ark1'!#REF!</f>
        <v>#REF!</v>
      </c>
      <c r="C851" s="240" t="e">
        <f>+'Ark1'!#REF!</f>
        <v>#REF!</v>
      </c>
      <c r="D851" s="240" t="e">
        <f>VLOOKUP(C851,Klasse!$C$10:$D$26,2)</f>
        <v>#REF!</v>
      </c>
      <c r="E851" s="240" t="e">
        <f>+'Ark1'!#REF!</f>
        <v>#REF!</v>
      </c>
      <c r="F851" s="240" t="e">
        <f>+'Ark1'!#REF!</f>
        <v>#REF!</v>
      </c>
      <c r="G851" s="240" t="e">
        <f>VLOOKUP(F851,Slakteri!$C$9:$D$36,2)</f>
        <v>#REF!</v>
      </c>
      <c r="H851" s="240" t="e">
        <f>+IF(I851=0,"",'Ark1'!#REF!)</f>
        <v>#REF!</v>
      </c>
      <c r="I851" s="376" t="e">
        <f>+'Ark1'!#REF!</f>
        <v>#REF!</v>
      </c>
      <c r="J851" s="241" t="e">
        <f>+IF(I851=0,"",'Ark1'!#REF!)</f>
        <v>#REF!</v>
      </c>
      <c r="K851" s="241"/>
      <c r="L851" s="241" t="e">
        <f>+IF(I851=0,"",'Ark1'!#REF!)</f>
        <v>#REF!</v>
      </c>
      <c r="M851" s="241"/>
      <c r="N851" s="33" t="e">
        <f>+IF(I851=0,"",'Ark1'!#REF!)</f>
        <v>#REF!</v>
      </c>
      <c r="O851" s="33"/>
      <c r="P851" s="376"/>
      <c r="Q851" s="376"/>
      <c r="R851" s="33"/>
      <c r="S851" s="33"/>
      <c r="T851" s="33"/>
      <c r="U851" s="33"/>
      <c r="V851" s="242" t="e">
        <f>+IF(I851=0,"",'Ark1'!#REF!)</f>
        <v>#REF!</v>
      </c>
      <c r="W851" s="243" t="e">
        <f>+IF(I851=0,"",'Ark1'!#REF!)</f>
        <v>#REF!</v>
      </c>
      <c r="X851" s="243" t="e">
        <f>+IF(I851=0,"",'Ark1'!#REF!)</f>
        <v>#REF!</v>
      </c>
      <c r="Y851" s="243" t="e">
        <f>+IF(I851=0,"",'Ark1'!#REF!)</f>
        <v>#REF!</v>
      </c>
      <c r="Z851" s="243" t="e">
        <f>+IF(I851=0,"",'Ark1'!#REF!)</f>
        <v>#REF!</v>
      </c>
      <c r="AA851" s="241" t="e">
        <f>+IF(I851=0,"",'Ark1'!#REF!)</f>
        <v>#REF!</v>
      </c>
      <c r="AB851" s="242" t="e">
        <f>+IF(I851=0,"",'Ark1'!#REF!)</f>
        <v>#REF!</v>
      </c>
      <c r="AC851" s="243" t="e">
        <f>+IF(I851=0,"",'Ark1'!#REF!)</f>
        <v>#REF!</v>
      </c>
      <c r="AD851" s="241" t="e">
        <f t="shared" si="61"/>
        <v>#REF!</v>
      </c>
      <c r="AE851" s="241" t="e">
        <f t="shared" si="60"/>
        <v>#REF!</v>
      </c>
      <c r="AF851" s="323"/>
    </row>
    <row r="852" spans="1:32">
      <c r="A852" s="323"/>
      <c r="B852" s="323" t="e">
        <f>+'Ark1'!#REF!</f>
        <v>#REF!</v>
      </c>
      <c r="C852" s="240" t="e">
        <f>+'Ark1'!#REF!</f>
        <v>#REF!</v>
      </c>
      <c r="D852" s="240" t="e">
        <f>VLOOKUP(C852,Klasse!$C$10:$D$26,2)</f>
        <v>#REF!</v>
      </c>
      <c r="E852" s="240" t="e">
        <f>+'Ark1'!#REF!</f>
        <v>#REF!</v>
      </c>
      <c r="F852" s="240" t="e">
        <f>+'Ark1'!#REF!</f>
        <v>#REF!</v>
      </c>
      <c r="G852" s="240" t="e">
        <f>VLOOKUP(F852,Slakteri!$C$9:$D$36,2)</f>
        <v>#REF!</v>
      </c>
      <c r="H852" s="240" t="e">
        <f>+IF(I852=0,"",'Ark1'!#REF!)</f>
        <v>#REF!</v>
      </c>
      <c r="I852" s="376" t="e">
        <f>+'Ark1'!#REF!</f>
        <v>#REF!</v>
      </c>
      <c r="J852" s="241" t="e">
        <f>+IF(I852=0,"",'Ark1'!#REF!)</f>
        <v>#REF!</v>
      </c>
      <c r="K852" s="241"/>
      <c r="L852" s="241" t="e">
        <f>+IF(I852=0,"",'Ark1'!#REF!)</f>
        <v>#REF!</v>
      </c>
      <c r="M852" s="241"/>
      <c r="N852" s="33" t="e">
        <f>+IF(I852=0,"",'Ark1'!#REF!)</f>
        <v>#REF!</v>
      </c>
      <c r="O852" s="33"/>
      <c r="P852" s="376"/>
      <c r="Q852" s="376"/>
      <c r="R852" s="33"/>
      <c r="S852" s="33"/>
      <c r="T852" s="33"/>
      <c r="U852" s="33"/>
      <c r="V852" s="242" t="e">
        <f>+IF(I852=0,"",'Ark1'!#REF!)</f>
        <v>#REF!</v>
      </c>
      <c r="W852" s="243" t="e">
        <f>+IF(I852=0,"",'Ark1'!#REF!)</f>
        <v>#REF!</v>
      </c>
      <c r="X852" s="243" t="e">
        <f>+IF(I852=0,"",'Ark1'!#REF!)</f>
        <v>#REF!</v>
      </c>
      <c r="Y852" s="243" t="e">
        <f>+IF(I852=0,"",'Ark1'!#REF!)</f>
        <v>#REF!</v>
      </c>
      <c r="Z852" s="243" t="e">
        <f>+IF(I852=0,"",'Ark1'!#REF!)</f>
        <v>#REF!</v>
      </c>
      <c r="AA852" s="241" t="e">
        <f>+IF(I852=0,"",'Ark1'!#REF!)</f>
        <v>#REF!</v>
      </c>
      <c r="AB852" s="242" t="e">
        <f>+IF(I852=0,"",'Ark1'!#REF!)</f>
        <v>#REF!</v>
      </c>
      <c r="AC852" s="243" t="e">
        <f>+IF(I852=0,"",'Ark1'!#REF!)</f>
        <v>#REF!</v>
      </c>
      <c r="AD852" s="241" t="e">
        <f t="shared" si="61"/>
        <v>#REF!</v>
      </c>
      <c r="AE852" s="241" t="e">
        <f t="shared" si="60"/>
        <v>#REF!</v>
      </c>
      <c r="AF852" s="323"/>
    </row>
    <row r="853" spans="1:32">
      <c r="A853" s="323"/>
      <c r="B853" s="323" t="e">
        <f>+'Ark1'!#REF!</f>
        <v>#REF!</v>
      </c>
      <c r="C853" s="240" t="e">
        <f>+'Ark1'!#REF!</f>
        <v>#REF!</v>
      </c>
      <c r="D853" s="240" t="e">
        <f>VLOOKUP(C853,Klasse!$C$10:$D$26,2)</f>
        <v>#REF!</v>
      </c>
      <c r="E853" s="240" t="e">
        <f>+'Ark1'!#REF!</f>
        <v>#REF!</v>
      </c>
      <c r="F853" s="240" t="e">
        <f>+'Ark1'!#REF!</f>
        <v>#REF!</v>
      </c>
      <c r="G853" s="240" t="e">
        <f>VLOOKUP(F853,Slakteri!$C$9:$D$36,2)</f>
        <v>#REF!</v>
      </c>
      <c r="H853" s="240" t="e">
        <f>+IF(I853=0,"",'Ark1'!#REF!)</f>
        <v>#REF!</v>
      </c>
      <c r="I853" s="376" t="e">
        <f>+'Ark1'!#REF!</f>
        <v>#REF!</v>
      </c>
      <c r="J853" s="241" t="e">
        <f>+IF(I853=0,"",'Ark1'!#REF!)</f>
        <v>#REF!</v>
      </c>
      <c r="K853" s="241"/>
      <c r="L853" s="241" t="e">
        <f>+IF(I853=0,"",'Ark1'!#REF!)</f>
        <v>#REF!</v>
      </c>
      <c r="M853" s="241"/>
      <c r="N853" s="33" t="e">
        <f>+IF(I853=0,"",'Ark1'!#REF!)</f>
        <v>#REF!</v>
      </c>
      <c r="O853" s="33"/>
      <c r="P853" s="376"/>
      <c r="Q853" s="376"/>
      <c r="R853" s="33"/>
      <c r="S853" s="33"/>
      <c r="T853" s="33"/>
      <c r="U853" s="33"/>
      <c r="V853" s="242" t="e">
        <f>+IF(I853=0,"",'Ark1'!#REF!)</f>
        <v>#REF!</v>
      </c>
      <c r="W853" s="243" t="e">
        <f>+IF(I853=0,"",'Ark1'!#REF!)</f>
        <v>#REF!</v>
      </c>
      <c r="X853" s="243" t="e">
        <f>+IF(I853=0,"",'Ark1'!#REF!)</f>
        <v>#REF!</v>
      </c>
      <c r="Y853" s="243" t="e">
        <f>+IF(I853=0,"",'Ark1'!#REF!)</f>
        <v>#REF!</v>
      </c>
      <c r="Z853" s="243" t="e">
        <f>+IF(I853=0,"",'Ark1'!#REF!)</f>
        <v>#REF!</v>
      </c>
      <c r="AA853" s="241" t="e">
        <f>+IF(I853=0,"",'Ark1'!#REF!)</f>
        <v>#REF!</v>
      </c>
      <c r="AB853" s="242" t="e">
        <f>+IF(I853=0,"",'Ark1'!#REF!)</f>
        <v>#REF!</v>
      </c>
      <c r="AC853" s="243" t="e">
        <f>+IF(I853=0,"",'Ark1'!#REF!)</f>
        <v>#REF!</v>
      </c>
      <c r="AD853" s="241" t="e">
        <f t="shared" si="61"/>
        <v>#REF!</v>
      </c>
      <c r="AE853" s="241" t="e">
        <f t="shared" si="60"/>
        <v>#REF!</v>
      </c>
      <c r="AF853" s="323"/>
    </row>
    <row r="854" spans="1:32">
      <c r="A854" s="323"/>
      <c r="B854" s="323" t="e">
        <f>+'Ark1'!#REF!</f>
        <v>#REF!</v>
      </c>
      <c r="C854" s="240" t="e">
        <f>+'Ark1'!#REF!</f>
        <v>#REF!</v>
      </c>
      <c r="D854" s="240" t="e">
        <f>VLOOKUP(C854,Klasse!$C$10:$D$26,2)</f>
        <v>#REF!</v>
      </c>
      <c r="E854" s="240" t="e">
        <f>+'Ark1'!#REF!</f>
        <v>#REF!</v>
      </c>
      <c r="F854" s="240" t="e">
        <f>+'Ark1'!#REF!</f>
        <v>#REF!</v>
      </c>
      <c r="G854" s="240" t="e">
        <f>VLOOKUP(F854,Slakteri!$C$9:$D$36,2)</f>
        <v>#REF!</v>
      </c>
      <c r="H854" s="240" t="e">
        <f>+IF(I854=0,"",'Ark1'!#REF!)</f>
        <v>#REF!</v>
      </c>
      <c r="I854" s="376" t="e">
        <f>+'Ark1'!#REF!</f>
        <v>#REF!</v>
      </c>
      <c r="J854" s="241" t="e">
        <f>+IF(I854=0,"",'Ark1'!#REF!)</f>
        <v>#REF!</v>
      </c>
      <c r="K854" s="241"/>
      <c r="L854" s="241" t="e">
        <f>+IF(I854=0,"",'Ark1'!#REF!)</f>
        <v>#REF!</v>
      </c>
      <c r="M854" s="241"/>
      <c r="N854" s="33" t="e">
        <f>+IF(I854=0,"",'Ark1'!#REF!)</f>
        <v>#REF!</v>
      </c>
      <c r="O854" s="33"/>
      <c r="P854" s="376"/>
      <c r="Q854" s="376"/>
      <c r="R854" s="33"/>
      <c r="S854" s="33"/>
      <c r="T854" s="33"/>
      <c r="U854" s="33"/>
      <c r="V854" s="242" t="e">
        <f>+IF(I854=0,"",'Ark1'!#REF!)</f>
        <v>#REF!</v>
      </c>
      <c r="W854" s="243" t="e">
        <f>+IF(I854=0,"",'Ark1'!#REF!)</f>
        <v>#REF!</v>
      </c>
      <c r="X854" s="243" t="e">
        <f>+IF(I854=0,"",'Ark1'!#REF!)</f>
        <v>#REF!</v>
      </c>
      <c r="Y854" s="243" t="e">
        <f>+IF(I854=0,"",'Ark1'!#REF!)</f>
        <v>#REF!</v>
      </c>
      <c r="Z854" s="243" t="e">
        <f>+IF(I854=0,"",'Ark1'!#REF!)</f>
        <v>#REF!</v>
      </c>
      <c r="AA854" s="241" t="e">
        <f>+IF(I854=0,"",'Ark1'!#REF!)</f>
        <v>#REF!</v>
      </c>
      <c r="AB854" s="242" t="e">
        <f>+IF(I854=0,"",'Ark1'!#REF!)</f>
        <v>#REF!</v>
      </c>
      <c r="AC854" s="243" t="e">
        <f>+IF(I854=0,"",'Ark1'!#REF!)</f>
        <v>#REF!</v>
      </c>
      <c r="AD854" s="241" t="e">
        <f t="shared" si="61"/>
        <v>#REF!</v>
      </c>
      <c r="AE854" s="241" t="e">
        <f t="shared" si="60"/>
        <v>#REF!</v>
      </c>
      <c r="AF854" s="323"/>
    </row>
    <row r="855" spans="1:32">
      <c r="A855" s="323"/>
      <c r="B855" s="323" t="e">
        <f>+'Ark1'!#REF!</f>
        <v>#REF!</v>
      </c>
      <c r="C855" s="240" t="e">
        <f>+'Ark1'!#REF!</f>
        <v>#REF!</v>
      </c>
      <c r="D855" s="240" t="e">
        <f>VLOOKUP(C855,Klasse!$C$10:$D$26,2)</f>
        <v>#REF!</v>
      </c>
      <c r="E855" s="240" t="e">
        <f>+'Ark1'!#REF!</f>
        <v>#REF!</v>
      </c>
      <c r="F855" s="240" t="e">
        <f>+'Ark1'!#REF!</f>
        <v>#REF!</v>
      </c>
      <c r="G855" s="240" t="e">
        <f>VLOOKUP(F855,Slakteri!$C$9:$D$36,2)</f>
        <v>#REF!</v>
      </c>
      <c r="H855" s="240" t="e">
        <f>+IF(I855=0,"",'Ark1'!#REF!)</f>
        <v>#REF!</v>
      </c>
      <c r="I855" s="376" t="e">
        <f>+'Ark1'!#REF!</f>
        <v>#REF!</v>
      </c>
      <c r="J855" s="241" t="e">
        <f>+IF(I855=0,"",'Ark1'!#REF!)</f>
        <v>#REF!</v>
      </c>
      <c r="K855" s="241"/>
      <c r="L855" s="241" t="e">
        <f>+IF(I855=0,"",'Ark1'!#REF!)</f>
        <v>#REF!</v>
      </c>
      <c r="M855" s="241"/>
      <c r="N855" s="33" t="e">
        <f>+IF(I855=0,"",'Ark1'!#REF!)</f>
        <v>#REF!</v>
      </c>
      <c r="O855" s="33"/>
      <c r="P855" s="376"/>
      <c r="Q855" s="376"/>
      <c r="R855" s="33"/>
      <c r="S855" s="33"/>
      <c r="T855" s="33"/>
      <c r="U855" s="33"/>
      <c r="V855" s="242" t="e">
        <f>+IF(I855=0,"",'Ark1'!#REF!)</f>
        <v>#REF!</v>
      </c>
      <c r="W855" s="243" t="e">
        <f>+IF(I855=0,"",'Ark1'!#REF!)</f>
        <v>#REF!</v>
      </c>
      <c r="X855" s="243" t="e">
        <f>+IF(I855=0,"",'Ark1'!#REF!)</f>
        <v>#REF!</v>
      </c>
      <c r="Y855" s="243" t="e">
        <f>+IF(I855=0,"",'Ark1'!#REF!)</f>
        <v>#REF!</v>
      </c>
      <c r="Z855" s="243" t="e">
        <f>+IF(I855=0,"",'Ark1'!#REF!)</f>
        <v>#REF!</v>
      </c>
      <c r="AA855" s="241" t="e">
        <f>+IF(I855=0,"",'Ark1'!#REF!)</f>
        <v>#REF!</v>
      </c>
      <c r="AB855" s="242" t="e">
        <f>+IF(I855=0,"",'Ark1'!#REF!)</f>
        <v>#REF!</v>
      </c>
      <c r="AC855" s="243" t="e">
        <f>+IF(I855=0,"",'Ark1'!#REF!)</f>
        <v>#REF!</v>
      </c>
      <c r="AD855" s="241" t="e">
        <f t="shared" si="61"/>
        <v>#REF!</v>
      </c>
      <c r="AE855" s="241" t="e">
        <f t="shared" si="60"/>
        <v>#REF!</v>
      </c>
      <c r="AF855" s="323"/>
    </row>
    <row r="856" spans="1:32">
      <c r="A856" s="323"/>
      <c r="B856" s="323" t="e">
        <f>+'Ark1'!#REF!</f>
        <v>#REF!</v>
      </c>
      <c r="C856" s="240" t="e">
        <f>+'Ark1'!#REF!</f>
        <v>#REF!</v>
      </c>
      <c r="D856" s="240" t="e">
        <f>VLOOKUP(C856,Klasse!$C$10:$D$26,2)</f>
        <v>#REF!</v>
      </c>
      <c r="E856" s="240" t="e">
        <f>+'Ark1'!#REF!</f>
        <v>#REF!</v>
      </c>
      <c r="F856" s="240" t="e">
        <f>+'Ark1'!#REF!</f>
        <v>#REF!</v>
      </c>
      <c r="G856" s="240" t="e">
        <f>VLOOKUP(F856,Slakteri!$C$9:$D$36,2)</f>
        <v>#REF!</v>
      </c>
      <c r="H856" s="240" t="e">
        <f>+IF(I856=0,"",'Ark1'!#REF!)</f>
        <v>#REF!</v>
      </c>
      <c r="I856" s="376" t="e">
        <f>+'Ark1'!#REF!</f>
        <v>#REF!</v>
      </c>
      <c r="J856" s="241" t="e">
        <f>+IF(I856=0,"",'Ark1'!#REF!)</f>
        <v>#REF!</v>
      </c>
      <c r="K856" s="241"/>
      <c r="L856" s="241" t="e">
        <f>+IF(I856=0,"",'Ark1'!#REF!)</f>
        <v>#REF!</v>
      </c>
      <c r="M856" s="241"/>
      <c r="N856" s="33" t="e">
        <f>+IF(I856=0,"",'Ark1'!#REF!)</f>
        <v>#REF!</v>
      </c>
      <c r="O856" s="33"/>
      <c r="P856" s="376"/>
      <c r="Q856" s="376"/>
      <c r="R856" s="33"/>
      <c r="S856" s="33"/>
      <c r="T856" s="33"/>
      <c r="U856" s="33"/>
      <c r="V856" s="242" t="e">
        <f>+IF(I856=0,"",'Ark1'!#REF!)</f>
        <v>#REF!</v>
      </c>
      <c r="W856" s="243" t="e">
        <f>+IF(I856=0,"",'Ark1'!#REF!)</f>
        <v>#REF!</v>
      </c>
      <c r="X856" s="243" t="e">
        <f>+IF(I856=0,"",'Ark1'!#REF!)</f>
        <v>#REF!</v>
      </c>
      <c r="Y856" s="243" t="e">
        <f>+IF(I856=0,"",'Ark1'!#REF!)</f>
        <v>#REF!</v>
      </c>
      <c r="Z856" s="243" t="e">
        <f>+IF(I856=0,"",'Ark1'!#REF!)</f>
        <v>#REF!</v>
      </c>
      <c r="AA856" s="241" t="e">
        <f>+IF(I856=0,"",'Ark1'!#REF!)</f>
        <v>#REF!</v>
      </c>
      <c r="AB856" s="242" t="e">
        <f>+IF(I856=0,"",'Ark1'!#REF!)</f>
        <v>#REF!</v>
      </c>
      <c r="AC856" s="243" t="e">
        <f>+IF(I856=0,"",'Ark1'!#REF!)</f>
        <v>#REF!</v>
      </c>
      <c r="AD856" s="241" t="e">
        <f t="shared" si="61"/>
        <v>#REF!</v>
      </c>
      <c r="AE856" s="241" t="e">
        <f t="shared" si="60"/>
        <v>#REF!</v>
      </c>
      <c r="AF856" s="323"/>
    </row>
    <row r="857" spans="1:32">
      <c r="A857" s="323"/>
      <c r="B857" s="323" t="e">
        <f>+'Ark1'!#REF!</f>
        <v>#REF!</v>
      </c>
      <c r="C857" s="240" t="e">
        <f>+'Ark1'!#REF!</f>
        <v>#REF!</v>
      </c>
      <c r="D857" s="240" t="e">
        <f>VLOOKUP(C857,Klasse!$C$10:$D$26,2)</f>
        <v>#REF!</v>
      </c>
      <c r="E857" s="240" t="e">
        <f>+'Ark1'!#REF!</f>
        <v>#REF!</v>
      </c>
      <c r="F857" s="240" t="e">
        <f>+'Ark1'!#REF!</f>
        <v>#REF!</v>
      </c>
      <c r="G857" s="240" t="e">
        <f>VLOOKUP(F857,Slakteri!$C$9:$D$36,2)</f>
        <v>#REF!</v>
      </c>
      <c r="H857" s="240" t="e">
        <f>+IF(I857=0,"",'Ark1'!#REF!)</f>
        <v>#REF!</v>
      </c>
      <c r="I857" s="376" t="e">
        <f>+'Ark1'!#REF!</f>
        <v>#REF!</v>
      </c>
      <c r="J857" s="241" t="e">
        <f>+IF(I857=0,"",'Ark1'!#REF!)</f>
        <v>#REF!</v>
      </c>
      <c r="K857" s="241"/>
      <c r="L857" s="241" t="e">
        <f>+IF(I857=0,"",'Ark1'!#REF!)</f>
        <v>#REF!</v>
      </c>
      <c r="M857" s="241"/>
      <c r="N857" s="33" t="e">
        <f>+IF(I857=0,"",'Ark1'!#REF!)</f>
        <v>#REF!</v>
      </c>
      <c r="O857" s="33"/>
      <c r="P857" s="376"/>
      <c r="Q857" s="376"/>
      <c r="R857" s="33"/>
      <c r="S857" s="33"/>
      <c r="T857" s="33"/>
      <c r="U857" s="33"/>
      <c r="V857" s="242" t="e">
        <f>+IF(I857=0,"",'Ark1'!#REF!)</f>
        <v>#REF!</v>
      </c>
      <c r="W857" s="243" t="e">
        <f>+IF(I857=0,"",'Ark1'!#REF!)</f>
        <v>#REF!</v>
      </c>
      <c r="X857" s="243" t="e">
        <f>+IF(I857=0,"",'Ark1'!#REF!)</f>
        <v>#REF!</v>
      </c>
      <c r="Y857" s="243" t="e">
        <f>+IF(I857=0,"",'Ark1'!#REF!)</f>
        <v>#REF!</v>
      </c>
      <c r="Z857" s="243" t="e">
        <f>+IF(I857=0,"",'Ark1'!#REF!)</f>
        <v>#REF!</v>
      </c>
      <c r="AA857" s="241" t="e">
        <f>+IF(I857=0,"",'Ark1'!#REF!)</f>
        <v>#REF!</v>
      </c>
      <c r="AB857" s="242" t="e">
        <f>+IF(I857=0,"",'Ark1'!#REF!)</f>
        <v>#REF!</v>
      </c>
      <c r="AC857" s="243" t="e">
        <f>+IF(I857=0,"",'Ark1'!#REF!)</f>
        <v>#REF!</v>
      </c>
      <c r="AD857" s="241" t="e">
        <f t="shared" si="61"/>
        <v>#REF!</v>
      </c>
      <c r="AE857" s="241" t="e">
        <f t="shared" si="60"/>
        <v>#REF!</v>
      </c>
      <c r="AF857" s="323"/>
    </row>
    <row r="858" spans="1:32">
      <c r="A858" s="323"/>
      <c r="B858" s="323" t="e">
        <f>+'Ark1'!#REF!</f>
        <v>#REF!</v>
      </c>
      <c r="C858" s="240" t="e">
        <f>+'Ark1'!#REF!</f>
        <v>#REF!</v>
      </c>
      <c r="D858" s="240" t="e">
        <f>VLOOKUP(C858,Klasse!$C$10:$D$26,2)</f>
        <v>#REF!</v>
      </c>
      <c r="E858" s="240" t="e">
        <f>+'Ark1'!#REF!</f>
        <v>#REF!</v>
      </c>
      <c r="F858" s="240" t="e">
        <f>+'Ark1'!#REF!</f>
        <v>#REF!</v>
      </c>
      <c r="G858" s="240" t="e">
        <f>VLOOKUP(F858,Slakteri!$C$9:$D$36,2)</f>
        <v>#REF!</v>
      </c>
      <c r="H858" s="240" t="e">
        <f>+IF(I858=0,"",'Ark1'!#REF!)</f>
        <v>#REF!</v>
      </c>
      <c r="I858" s="376" t="e">
        <f>+'Ark1'!#REF!</f>
        <v>#REF!</v>
      </c>
      <c r="J858" s="241" t="e">
        <f>+IF(I858=0,"",'Ark1'!#REF!)</f>
        <v>#REF!</v>
      </c>
      <c r="K858" s="241"/>
      <c r="L858" s="241" t="e">
        <f>+IF(I858=0,"",'Ark1'!#REF!)</f>
        <v>#REF!</v>
      </c>
      <c r="M858" s="241"/>
      <c r="N858" s="33" t="e">
        <f>+IF(I858=0,"",'Ark1'!#REF!)</f>
        <v>#REF!</v>
      </c>
      <c r="O858" s="33"/>
      <c r="P858" s="376"/>
      <c r="Q858" s="376"/>
      <c r="R858" s="33"/>
      <c r="S858" s="33"/>
      <c r="T858" s="33"/>
      <c r="U858" s="33"/>
      <c r="V858" s="242" t="e">
        <f>+IF(I858=0,"",'Ark1'!#REF!)</f>
        <v>#REF!</v>
      </c>
      <c r="W858" s="243" t="e">
        <f>+IF(I858=0,"",'Ark1'!#REF!)</f>
        <v>#REF!</v>
      </c>
      <c r="X858" s="243" t="e">
        <f>+IF(I858=0,"",'Ark1'!#REF!)</f>
        <v>#REF!</v>
      </c>
      <c r="Y858" s="243" t="e">
        <f>+IF(I858=0,"",'Ark1'!#REF!)</f>
        <v>#REF!</v>
      </c>
      <c r="Z858" s="243" t="e">
        <f>+IF(I858=0,"",'Ark1'!#REF!)</f>
        <v>#REF!</v>
      </c>
      <c r="AA858" s="241" t="e">
        <f>+IF(I858=0,"",'Ark1'!#REF!)</f>
        <v>#REF!</v>
      </c>
      <c r="AB858" s="242" t="e">
        <f>+IF(I858=0,"",'Ark1'!#REF!)</f>
        <v>#REF!</v>
      </c>
      <c r="AC858" s="243" t="e">
        <f>+IF(I858=0,"",'Ark1'!#REF!)</f>
        <v>#REF!</v>
      </c>
      <c r="AD858" s="241" t="e">
        <f t="shared" si="61"/>
        <v>#REF!</v>
      </c>
      <c r="AE858" s="241" t="e">
        <f t="shared" si="60"/>
        <v>#REF!</v>
      </c>
      <c r="AF858" s="323"/>
    </row>
    <row r="859" spans="1:32">
      <c r="A859" s="323"/>
      <c r="B859" s="323" t="e">
        <f>+'Ark1'!#REF!</f>
        <v>#REF!</v>
      </c>
      <c r="C859" s="240" t="e">
        <f>+'Ark1'!#REF!</f>
        <v>#REF!</v>
      </c>
      <c r="D859" s="240" t="e">
        <f>VLOOKUP(C859,Klasse!$C$10:$D$26,2)</f>
        <v>#REF!</v>
      </c>
      <c r="E859" s="240" t="e">
        <f>+'Ark1'!#REF!</f>
        <v>#REF!</v>
      </c>
      <c r="F859" s="240" t="e">
        <f>+'Ark1'!#REF!</f>
        <v>#REF!</v>
      </c>
      <c r="G859" s="240" t="e">
        <f>VLOOKUP(F859,Slakteri!$C$9:$D$36,2)</f>
        <v>#REF!</v>
      </c>
      <c r="H859" s="240" t="e">
        <f>+IF(I859=0,"",'Ark1'!#REF!)</f>
        <v>#REF!</v>
      </c>
      <c r="I859" s="376" t="e">
        <f>+'Ark1'!#REF!</f>
        <v>#REF!</v>
      </c>
      <c r="J859" s="241" t="e">
        <f>+IF(I859=0,"",'Ark1'!#REF!)</f>
        <v>#REF!</v>
      </c>
      <c r="K859" s="241"/>
      <c r="L859" s="241" t="e">
        <f>+IF(I859=0,"",'Ark1'!#REF!)</f>
        <v>#REF!</v>
      </c>
      <c r="M859" s="241"/>
      <c r="N859" s="33" t="e">
        <f>+IF(I859=0,"",'Ark1'!#REF!)</f>
        <v>#REF!</v>
      </c>
      <c r="O859" s="33"/>
      <c r="P859" s="376"/>
      <c r="Q859" s="376"/>
      <c r="R859" s="33"/>
      <c r="S859" s="33"/>
      <c r="T859" s="33"/>
      <c r="U859" s="33"/>
      <c r="V859" s="242" t="e">
        <f>+IF(I859=0,"",'Ark1'!#REF!)</f>
        <v>#REF!</v>
      </c>
      <c r="W859" s="243" t="e">
        <f>+IF(I859=0,"",'Ark1'!#REF!)</f>
        <v>#REF!</v>
      </c>
      <c r="X859" s="243" t="e">
        <f>+IF(I859=0,"",'Ark1'!#REF!)</f>
        <v>#REF!</v>
      </c>
      <c r="Y859" s="243" t="e">
        <f>+IF(I859=0,"",'Ark1'!#REF!)</f>
        <v>#REF!</v>
      </c>
      <c r="Z859" s="243" t="e">
        <f>+IF(I859=0,"",'Ark1'!#REF!)</f>
        <v>#REF!</v>
      </c>
      <c r="AA859" s="241" t="e">
        <f>+IF(I859=0,"",'Ark1'!#REF!)</f>
        <v>#REF!</v>
      </c>
      <c r="AB859" s="242" t="e">
        <f>+IF(I859=0,"",'Ark1'!#REF!)</f>
        <v>#REF!</v>
      </c>
      <c r="AC859" s="243" t="e">
        <f>+IF(I859=0,"",'Ark1'!#REF!)</f>
        <v>#REF!</v>
      </c>
      <c r="AD859" s="241" t="e">
        <f t="shared" si="61"/>
        <v>#REF!</v>
      </c>
      <c r="AE859" s="241" t="e">
        <f t="shared" si="60"/>
        <v>#REF!</v>
      </c>
      <c r="AF859" s="323"/>
    </row>
    <row r="860" spans="1:32">
      <c r="A860" s="323"/>
      <c r="B860" s="323" t="e">
        <f>+'Ark1'!#REF!</f>
        <v>#REF!</v>
      </c>
      <c r="C860" s="240" t="e">
        <f>+'Ark1'!#REF!</f>
        <v>#REF!</v>
      </c>
      <c r="D860" s="240" t="e">
        <f>VLOOKUP(C860,Klasse!$C$10:$D$26,2)</f>
        <v>#REF!</v>
      </c>
      <c r="E860" s="240" t="e">
        <f>+'Ark1'!#REF!</f>
        <v>#REF!</v>
      </c>
      <c r="F860" s="240" t="e">
        <f>+'Ark1'!#REF!</f>
        <v>#REF!</v>
      </c>
      <c r="G860" s="240" t="e">
        <f>VLOOKUP(F860,Slakteri!$C$9:$D$36,2)</f>
        <v>#REF!</v>
      </c>
      <c r="H860" s="240" t="e">
        <f>+IF(I860=0,"",'Ark1'!#REF!)</f>
        <v>#REF!</v>
      </c>
      <c r="I860" s="376" t="e">
        <f>+'Ark1'!#REF!</f>
        <v>#REF!</v>
      </c>
      <c r="J860" s="241" t="e">
        <f>+IF(I860=0,"",'Ark1'!#REF!)</f>
        <v>#REF!</v>
      </c>
      <c r="K860" s="241"/>
      <c r="L860" s="241" t="e">
        <f>+IF(I860=0,"",'Ark1'!#REF!)</f>
        <v>#REF!</v>
      </c>
      <c r="M860" s="241"/>
      <c r="N860" s="33" t="e">
        <f>+IF(I860=0,"",'Ark1'!#REF!)</f>
        <v>#REF!</v>
      </c>
      <c r="O860" s="33"/>
      <c r="P860" s="376"/>
      <c r="Q860" s="376"/>
      <c r="R860" s="33"/>
      <c r="S860" s="33"/>
      <c r="T860" s="33"/>
      <c r="U860" s="33"/>
      <c r="V860" s="242" t="e">
        <f>+IF(I860=0,"",'Ark1'!#REF!)</f>
        <v>#REF!</v>
      </c>
      <c r="W860" s="243" t="e">
        <f>+IF(I860=0,"",'Ark1'!#REF!)</f>
        <v>#REF!</v>
      </c>
      <c r="X860" s="243" t="e">
        <f>+IF(I860=0,"",'Ark1'!#REF!)</f>
        <v>#REF!</v>
      </c>
      <c r="Y860" s="243" t="e">
        <f>+IF(I860=0,"",'Ark1'!#REF!)</f>
        <v>#REF!</v>
      </c>
      <c r="Z860" s="243" t="e">
        <f>+IF(I860=0,"",'Ark1'!#REF!)</f>
        <v>#REF!</v>
      </c>
      <c r="AA860" s="241" t="e">
        <f>+IF(I860=0,"",'Ark1'!#REF!)</f>
        <v>#REF!</v>
      </c>
      <c r="AB860" s="242" t="e">
        <f>+IF(I860=0,"",'Ark1'!#REF!)</f>
        <v>#REF!</v>
      </c>
      <c r="AC860" s="243" t="e">
        <f>+IF(I860=0,"",'Ark1'!#REF!)</f>
        <v>#REF!</v>
      </c>
      <c r="AD860" s="241" t="e">
        <f t="shared" si="61"/>
        <v>#REF!</v>
      </c>
      <c r="AE860" s="241" t="e">
        <f t="shared" si="60"/>
        <v>#REF!</v>
      </c>
      <c r="AF860" s="323"/>
    </row>
    <row r="861" spans="1:32">
      <c r="A861" s="323"/>
      <c r="B861" s="323"/>
      <c r="C861" s="323"/>
      <c r="D861" s="323"/>
      <c r="E861" s="323"/>
      <c r="F861" s="323"/>
      <c r="G861" s="323"/>
      <c r="H861" s="323"/>
      <c r="I861" s="377"/>
      <c r="J861" s="323"/>
      <c r="K861" s="323"/>
      <c r="L861" s="323"/>
      <c r="M861" s="602"/>
      <c r="N861" s="323"/>
      <c r="O861" s="323"/>
      <c r="P861" s="377"/>
      <c r="Q861" s="377"/>
      <c r="R861" s="354"/>
      <c r="S861" s="354"/>
      <c r="T861" s="354"/>
      <c r="U861" s="323"/>
      <c r="V861" s="323"/>
      <c r="W861" s="323"/>
      <c r="X861" s="323"/>
      <c r="Y861" s="323"/>
      <c r="Z861" s="323"/>
      <c r="AA861" s="323"/>
      <c r="AB861" s="323"/>
      <c r="AC861" s="323"/>
      <c r="AD861" s="323"/>
      <c r="AE861" s="323"/>
      <c r="AF861" s="323"/>
    </row>
    <row r="862" spans="1:32">
      <c r="A862" s="323"/>
      <c r="B862" s="323"/>
      <c r="C862" s="323"/>
      <c r="D862" s="323"/>
      <c r="E862" s="323"/>
      <c r="F862" s="323"/>
      <c r="G862" s="323"/>
      <c r="H862" s="323"/>
      <c r="I862" s="377"/>
      <c r="J862" s="323"/>
      <c r="K862" s="323"/>
      <c r="L862" s="323"/>
      <c r="M862" s="602"/>
      <c r="N862" s="323"/>
      <c r="O862" s="323"/>
      <c r="P862" s="377"/>
      <c r="Q862" s="377"/>
      <c r="R862" s="354"/>
      <c r="S862" s="354"/>
      <c r="T862" s="354"/>
      <c r="U862" s="323"/>
      <c r="V862" s="323"/>
      <c r="W862" s="323"/>
      <c r="X862" s="323"/>
      <c r="Y862" s="323"/>
      <c r="Z862" s="323"/>
      <c r="AA862" s="323"/>
      <c r="AB862" s="323"/>
      <c r="AC862" s="323"/>
      <c r="AD862" s="323"/>
      <c r="AE862" s="323"/>
      <c r="AF862" s="323"/>
    </row>
    <row r="863" spans="1:32">
      <c r="A863" s="323"/>
      <c r="B863" s="323"/>
      <c r="C863" s="323"/>
      <c r="D863" s="323"/>
      <c r="E863" s="323"/>
      <c r="F863" s="323"/>
      <c r="G863" s="323"/>
      <c r="H863" s="323"/>
      <c r="I863" s="377"/>
      <c r="J863" s="323"/>
      <c r="K863" s="323"/>
      <c r="L863" s="323"/>
      <c r="M863" s="602"/>
      <c r="N863" s="323"/>
      <c r="O863" s="323"/>
      <c r="P863" s="377"/>
      <c r="Q863" s="377"/>
      <c r="R863" s="354"/>
      <c r="S863" s="354"/>
      <c r="T863" s="354"/>
      <c r="U863" s="323"/>
      <c r="V863" s="323"/>
      <c r="W863" s="323"/>
      <c r="X863" s="323"/>
      <c r="Y863" s="323"/>
      <c r="Z863" s="323"/>
      <c r="AA863" s="323"/>
      <c r="AB863" s="323"/>
      <c r="AC863" s="323"/>
      <c r="AD863" s="323"/>
      <c r="AE863" s="323"/>
      <c r="AF863" s="323"/>
    </row>
  </sheetData>
  <mergeCells count="63">
    <mergeCell ref="I769:J769"/>
    <mergeCell ref="I831:J831"/>
    <mergeCell ref="I800:J800"/>
    <mergeCell ref="A832:B832"/>
    <mergeCell ref="C832:D832"/>
    <mergeCell ref="E832:F832"/>
    <mergeCell ref="A770:B770"/>
    <mergeCell ref="C770:D770"/>
    <mergeCell ref="E770:F770"/>
    <mergeCell ref="A801:B801"/>
    <mergeCell ref="C801:D801"/>
    <mergeCell ref="E801:F801"/>
    <mergeCell ref="A711:B711"/>
    <mergeCell ref="C711:D711"/>
    <mergeCell ref="E711:F711"/>
    <mergeCell ref="I738:J738"/>
    <mergeCell ref="A739:B739"/>
    <mergeCell ref="C739:D739"/>
    <mergeCell ref="E739:F739"/>
    <mergeCell ref="A655:B655"/>
    <mergeCell ref="C655:D655"/>
    <mergeCell ref="E655:F655"/>
    <mergeCell ref="A683:B683"/>
    <mergeCell ref="C683:D683"/>
    <mergeCell ref="E683:F683"/>
    <mergeCell ref="A600:B600"/>
    <mergeCell ref="C600:D600"/>
    <mergeCell ref="E600:F600"/>
    <mergeCell ref="A627:B627"/>
    <mergeCell ref="C627:D627"/>
    <mergeCell ref="E627:F627"/>
    <mergeCell ref="A544:B544"/>
    <mergeCell ref="C544:D544"/>
    <mergeCell ref="E544:F544"/>
    <mergeCell ref="A572:B572"/>
    <mergeCell ref="C572:D572"/>
    <mergeCell ref="E572:F572"/>
    <mergeCell ref="A488:B488"/>
    <mergeCell ref="C488:D488"/>
    <mergeCell ref="E488:F488"/>
    <mergeCell ref="A516:B516"/>
    <mergeCell ref="C516:D516"/>
    <mergeCell ref="E516:F516"/>
    <mergeCell ref="A432:B432"/>
    <mergeCell ref="C432:D432"/>
    <mergeCell ref="E432:F432"/>
    <mergeCell ref="A460:B460"/>
    <mergeCell ref="C460:D460"/>
    <mergeCell ref="E460:F460"/>
    <mergeCell ref="V4:X4"/>
    <mergeCell ref="A403:B403"/>
    <mergeCell ref="C403:D403"/>
    <mergeCell ref="A319:B319"/>
    <mergeCell ref="C319:D319"/>
    <mergeCell ref="A347:B347"/>
    <mergeCell ref="C347:D347"/>
    <mergeCell ref="A375:B375"/>
    <mergeCell ref="C375:D375"/>
    <mergeCell ref="E319:F319"/>
    <mergeCell ref="E347:F347"/>
    <mergeCell ref="E375:F375"/>
    <mergeCell ref="E403:F403"/>
    <mergeCell ref="I234:J234"/>
  </mergeCells>
  <conditionalFormatting sqref="K13:K37">
    <cfRule type="cellIs" dxfId="56" priority="34" operator="greaterThan">
      <formula>10</formula>
    </cfRule>
  </conditionalFormatting>
  <conditionalFormatting sqref="K41:K65">
    <cfRule type="cellIs" dxfId="55" priority="33" operator="greaterThan">
      <formula>10</formula>
    </cfRule>
  </conditionalFormatting>
  <conditionalFormatting sqref="P13:P37 P41:Q65 P153:P177 P181:Q204 P208:Q232 P236:Q260 P264:Q288 P292:Q316 P320:Q344 P348:Q372 P376:Q400 P404:Q428 P433:Q457 P461:Q485 P489:Q513 P517:Q541 P545:Q569 P573:Q597 P601:Q624 P628:Q652 P656:Q680 P684:Q708 P712:Q736 P69:Q93 P97:Q121 P125:Q149">
    <cfRule type="cellIs" dxfId="54" priority="32" operator="greaterThan">
      <formula>0</formula>
    </cfRule>
  </conditionalFormatting>
  <conditionalFormatting sqref="P69:P93">
    <cfRule type="cellIs" dxfId="53" priority="6" operator="greaterThan">
      <formula>0</formula>
    </cfRule>
  </conditionalFormatting>
  <conditionalFormatting sqref="P97:P121">
    <cfRule type="cellIs" dxfId="52" priority="4" operator="greaterThan">
      <formula>0</formula>
    </cfRule>
  </conditionalFormatting>
  <conditionalFormatting sqref="P125:P149">
    <cfRule type="cellIs" dxfId="5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A33C2-F675-4956-A07F-025D8514B396}">
  <dimension ref="A1"/>
  <sheetViews>
    <sheetView topLeftCell="M161" workbookViewId="0">
      <selection activeCell="Z192" sqref="Z192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F1CA-8F39-4F23-854D-4F97FA8D70DF}">
  <dimension ref="A1"/>
  <sheetViews>
    <sheetView workbookViewId="0">
      <selection activeCell="J12" sqref="J12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O91"/>
  <sheetViews>
    <sheetView zoomScale="95" zoomScaleNormal="95" workbookViewId="0">
      <pane xSplit="6" ySplit="8" topLeftCell="G9" activePane="bottomRight" state="frozen"/>
      <selection activeCell="Z24" sqref="Z24"/>
      <selection pane="topRight" activeCell="Z24" sqref="Z24"/>
      <selection pane="bottomLeft" activeCell="Z24" sqref="Z24"/>
      <selection pane="bottomRight" activeCell="A16" sqref="A16"/>
    </sheetView>
  </sheetViews>
  <sheetFormatPr baseColWidth="10" defaultRowHeight="15"/>
  <cols>
    <col min="1" max="1" width="3.453125" customWidth="1"/>
    <col min="2" max="2" width="6.453125" customWidth="1"/>
    <col min="3" max="3" width="3.81640625" customWidth="1"/>
    <col min="4" max="4" width="5" customWidth="1"/>
    <col min="5" max="5" width="6.453125" style="331" customWidth="1"/>
    <col min="6" max="6" width="8.6328125" style="331" customWidth="1"/>
    <col min="7" max="7" width="5.36328125" style="98" customWidth="1"/>
    <col min="8" max="8" width="5.36328125" customWidth="1"/>
    <col min="9" max="9" width="6.36328125" style="98" customWidth="1"/>
    <col min="10" max="10" width="1.90625" style="98" customWidth="1"/>
    <col min="11" max="11" width="6.36328125" style="331" customWidth="1"/>
    <col min="12" max="12" width="1.90625" style="98" customWidth="1"/>
    <col min="13" max="13" width="7.36328125" customWidth="1"/>
    <col min="14" max="14" width="5.36328125" customWidth="1"/>
    <col min="15" max="15" width="2" customWidth="1"/>
    <col min="16" max="16" width="5.36328125" customWidth="1"/>
    <col min="17" max="17" width="1.7265625" customWidth="1"/>
    <col min="18" max="18" width="5.36328125" customWidth="1"/>
    <col min="19" max="19" width="1.90625" customWidth="1"/>
    <col min="20" max="20" width="7.08984375" style="98" customWidth="1"/>
    <col min="21" max="21" width="3.90625" style="98" customWidth="1"/>
    <col min="22" max="22" width="2.453125" style="11" customWidth="1"/>
    <col min="23" max="23" width="6.08984375" style="98" customWidth="1"/>
    <col min="24" max="24" width="7.36328125" style="98" customWidth="1"/>
    <col min="25" max="25" width="5.1796875" style="98" customWidth="1"/>
    <col min="26" max="26" width="6.54296875" customWidth="1"/>
    <col min="27" max="27" width="8" customWidth="1"/>
    <col min="28" max="28" width="8.1796875" style="11" customWidth="1"/>
    <col min="29" max="29" width="10" customWidth="1"/>
    <col min="30" max="30" width="10" style="11" customWidth="1"/>
    <col min="31" max="31" width="6.54296875" customWidth="1"/>
    <col min="43" max="43" width="14" customWidth="1"/>
    <col min="44" max="44" width="12.54296875" customWidth="1"/>
    <col min="45" max="45" width="10.90625" customWidth="1"/>
  </cols>
  <sheetData>
    <row r="1" spans="1:67">
      <c r="A1" s="47"/>
      <c r="B1" s="47"/>
      <c r="C1" s="47"/>
      <c r="D1" s="47"/>
      <c r="E1" s="334"/>
      <c r="F1" s="334"/>
      <c r="G1" s="93"/>
      <c r="H1" s="47"/>
      <c r="I1" s="93"/>
      <c r="J1" s="93"/>
      <c r="K1" s="334"/>
      <c r="L1" s="93"/>
      <c r="M1" s="47"/>
      <c r="N1" s="47"/>
      <c r="O1" s="47"/>
      <c r="P1" s="47"/>
      <c r="Q1" s="47"/>
      <c r="R1" s="47"/>
      <c r="S1" s="47"/>
      <c r="T1" s="93"/>
      <c r="U1" s="93"/>
      <c r="V1" s="73"/>
      <c r="W1" s="93"/>
      <c r="X1" s="93"/>
      <c r="Y1" s="93"/>
      <c r="Z1" s="47"/>
      <c r="AA1" s="47"/>
      <c r="AB1" s="73"/>
      <c r="AC1" s="47"/>
      <c r="AD1" s="73"/>
      <c r="AE1" s="47"/>
      <c r="AF1" s="4"/>
      <c r="AG1" s="4"/>
      <c r="AH1" s="4"/>
      <c r="AI1" s="4"/>
      <c r="AJ1" s="4"/>
    </row>
    <row r="2" spans="1:67" s="189" customFormat="1" ht="31.8">
      <c r="A2" s="188"/>
      <c r="B2" s="188"/>
      <c r="C2" s="188"/>
      <c r="D2" s="142" t="s">
        <v>441</v>
      </c>
      <c r="E2" s="343"/>
      <c r="F2" s="343"/>
      <c r="G2" s="199"/>
      <c r="H2" s="188"/>
      <c r="I2" s="199"/>
      <c r="J2" s="199"/>
      <c r="K2" s="343"/>
      <c r="L2" s="199"/>
      <c r="M2" s="188"/>
      <c r="N2" s="188"/>
      <c r="O2" s="188"/>
      <c r="P2" s="188"/>
      <c r="Q2" s="188"/>
      <c r="R2" s="188"/>
      <c r="S2" s="188"/>
      <c r="T2" s="178" t="str">
        <f>+År!B2</f>
        <v>ALL SAU :</v>
      </c>
      <c r="U2" s="199"/>
      <c r="V2" s="204"/>
      <c r="W2" s="199"/>
      <c r="X2" s="199"/>
      <c r="Y2" s="199"/>
      <c r="Z2" s="188"/>
      <c r="AA2" s="188"/>
      <c r="AB2" s="204"/>
      <c r="AC2" s="188"/>
      <c r="AD2" s="204"/>
      <c r="AE2" s="188"/>
      <c r="AF2" s="4"/>
      <c r="AG2" s="4"/>
      <c r="AH2" s="4"/>
      <c r="AI2" s="4"/>
      <c r="AJ2" s="4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>
      <c r="A3" s="47"/>
      <c r="B3" s="47"/>
      <c r="C3" s="47"/>
      <c r="D3" s="47"/>
      <c r="E3" s="334"/>
      <c r="F3" s="334"/>
      <c r="G3" s="93"/>
      <c r="H3" s="47"/>
      <c r="I3" s="93"/>
      <c r="J3" s="93"/>
      <c r="K3" s="334"/>
      <c r="L3" s="93"/>
      <c r="M3" s="47"/>
      <c r="N3" s="47"/>
      <c r="O3" s="47"/>
      <c r="P3" s="47"/>
      <c r="Q3" s="47"/>
      <c r="R3" s="47"/>
      <c r="S3" s="47"/>
      <c r="T3" s="93"/>
      <c r="U3" s="93"/>
      <c r="V3" s="73"/>
      <c r="W3" s="93"/>
      <c r="X3" s="93"/>
      <c r="Y3" s="93"/>
      <c r="Z3" s="47"/>
      <c r="AA3" s="47"/>
      <c r="AB3" s="73"/>
      <c r="AC3" s="47"/>
      <c r="AD3" s="73"/>
      <c r="AE3" s="47"/>
      <c r="AF3" s="4"/>
      <c r="AG3" s="4"/>
      <c r="AH3" s="4"/>
      <c r="AI3" s="4"/>
      <c r="AJ3" s="4"/>
    </row>
    <row r="4" spans="1:67" s="190" customFormat="1" ht="19.8">
      <c r="A4" s="187"/>
      <c r="B4" s="187"/>
      <c r="C4" s="187"/>
      <c r="D4" s="187"/>
      <c r="E4" s="344" t="s">
        <v>5</v>
      </c>
      <c r="F4" s="371">
        <f>+År!O2</f>
        <v>49</v>
      </c>
      <c r="G4" s="212"/>
      <c r="H4" s="191"/>
      <c r="I4" s="212"/>
      <c r="J4" s="212"/>
      <c r="K4" s="344"/>
      <c r="L4" s="212"/>
      <c r="M4" s="187"/>
      <c r="N4" s="191"/>
      <c r="O4" s="191"/>
      <c r="P4" s="191"/>
      <c r="Q4" s="191"/>
      <c r="R4" s="191"/>
      <c r="S4" s="191"/>
      <c r="T4" s="212" t="s">
        <v>427</v>
      </c>
      <c r="U4" s="208"/>
      <c r="V4" s="213"/>
      <c r="W4" s="212"/>
      <c r="X4" s="212"/>
      <c r="Y4" s="664">
        <f>SUM(F9:F23)</f>
        <v>1068151</v>
      </c>
      <c r="Z4" s="665"/>
      <c r="AA4" s="640"/>
      <c r="AB4" s="213"/>
      <c r="AC4" s="187"/>
      <c r="AD4" s="213"/>
      <c r="AE4" s="187"/>
      <c r="AF4" s="4"/>
      <c r="AG4" s="4"/>
      <c r="AH4" s="4"/>
      <c r="AI4" s="4"/>
      <c r="AJ4" s="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ht="21">
      <c r="A5" s="54"/>
      <c r="B5" s="54"/>
      <c r="C5" s="54"/>
      <c r="D5" s="54"/>
      <c r="E5" s="345"/>
      <c r="F5" s="345"/>
      <c r="G5" s="100"/>
      <c r="H5" s="47"/>
      <c r="I5" s="100"/>
      <c r="J5" s="100"/>
      <c r="K5" s="345"/>
      <c r="L5" s="100"/>
      <c r="M5" s="54"/>
      <c r="N5" s="47"/>
      <c r="O5" s="47"/>
      <c r="P5" s="47"/>
      <c r="Q5" s="47"/>
      <c r="R5" s="47"/>
      <c r="S5" s="47"/>
      <c r="T5" s="183"/>
      <c r="U5" s="93"/>
      <c r="V5" s="206"/>
      <c r="W5" s="93"/>
      <c r="X5" s="93"/>
      <c r="Y5" s="93"/>
      <c r="Z5" s="47"/>
      <c r="AA5" s="47"/>
      <c r="AB5" s="73"/>
      <c r="AC5" s="47"/>
      <c r="AD5" s="73"/>
      <c r="AE5" s="47"/>
      <c r="AF5" s="4"/>
      <c r="AG5" s="4"/>
      <c r="AH5" s="4"/>
      <c r="AI5" s="4"/>
      <c r="AJ5" s="4"/>
    </row>
    <row r="6" spans="1:67" ht="15.6">
      <c r="A6" s="47"/>
      <c r="B6" s="47"/>
      <c r="C6" s="47"/>
      <c r="D6" s="47"/>
      <c r="E6" s="345" t="s">
        <v>2</v>
      </c>
      <c r="F6" s="334"/>
      <c r="G6" s="93"/>
      <c r="H6" s="47"/>
      <c r="I6" s="93"/>
      <c r="J6" s="93"/>
      <c r="K6" s="334"/>
      <c r="L6" s="93"/>
      <c r="M6" s="47"/>
      <c r="N6" s="47"/>
      <c r="O6" s="47"/>
      <c r="P6" s="47"/>
      <c r="Q6" s="47"/>
      <c r="R6" s="47"/>
      <c r="S6" s="47"/>
      <c r="T6" s="93"/>
      <c r="U6" s="93"/>
      <c r="V6" s="73"/>
      <c r="W6" s="100" t="s">
        <v>521</v>
      </c>
      <c r="X6" s="93"/>
      <c r="Y6" s="93"/>
      <c r="Z6" s="47"/>
      <c r="AA6" s="47"/>
      <c r="AB6" s="74" t="s">
        <v>552</v>
      </c>
      <c r="AC6" s="54" t="s">
        <v>78</v>
      </c>
      <c r="AD6" s="74" t="s">
        <v>2</v>
      </c>
      <c r="AE6" s="47"/>
      <c r="AF6" s="4"/>
      <c r="AG6" s="4"/>
      <c r="AH6" s="4"/>
      <c r="AI6" s="4"/>
      <c r="AJ6" s="4"/>
    </row>
    <row r="7" spans="1:67" ht="15.6">
      <c r="A7" s="47"/>
      <c r="B7" s="47"/>
      <c r="C7" s="54" t="s">
        <v>414</v>
      </c>
      <c r="D7" s="47"/>
      <c r="E7" s="345" t="s">
        <v>493</v>
      </c>
      <c r="F7" s="345" t="s">
        <v>2</v>
      </c>
      <c r="G7" s="100" t="s">
        <v>2</v>
      </c>
      <c r="H7" s="115"/>
      <c r="I7" s="100" t="s">
        <v>1</v>
      </c>
      <c r="J7" s="100"/>
      <c r="K7" s="345" t="s">
        <v>2</v>
      </c>
      <c r="L7" s="100"/>
      <c r="M7" s="54" t="s">
        <v>22</v>
      </c>
      <c r="N7" s="115"/>
      <c r="O7" s="115"/>
      <c r="P7" s="471" t="s">
        <v>22</v>
      </c>
      <c r="Q7" s="47"/>
      <c r="R7" s="115" t="s">
        <v>22</v>
      </c>
      <c r="S7" s="115"/>
      <c r="T7" s="100" t="s">
        <v>22</v>
      </c>
      <c r="U7" s="218"/>
      <c r="V7" s="73"/>
      <c r="W7" s="100" t="s">
        <v>550</v>
      </c>
      <c r="X7" s="100"/>
      <c r="Y7" s="100"/>
      <c r="Z7" s="54" t="s">
        <v>428</v>
      </c>
      <c r="AA7" s="54"/>
      <c r="AB7" s="74" t="s">
        <v>489</v>
      </c>
      <c r="AC7" s="54" t="s">
        <v>430</v>
      </c>
      <c r="AD7" s="74" t="s">
        <v>432</v>
      </c>
      <c r="AE7" s="47"/>
      <c r="AF7" s="4"/>
      <c r="AG7" s="61"/>
      <c r="AH7" s="61"/>
      <c r="AI7" s="1"/>
      <c r="AJ7" s="5"/>
    </row>
    <row r="8" spans="1:67" ht="15.6">
      <c r="A8" s="47"/>
      <c r="B8" s="54" t="s">
        <v>90</v>
      </c>
      <c r="C8" s="54" t="s">
        <v>415</v>
      </c>
      <c r="D8" s="50"/>
      <c r="E8" s="346" t="s">
        <v>494</v>
      </c>
      <c r="F8" s="346" t="s">
        <v>8</v>
      </c>
      <c r="G8" s="101" t="s">
        <v>404</v>
      </c>
      <c r="H8" s="115" t="s">
        <v>496</v>
      </c>
      <c r="I8" s="101" t="s">
        <v>404</v>
      </c>
      <c r="J8" s="101"/>
      <c r="K8" s="346" t="s">
        <v>675</v>
      </c>
      <c r="L8" s="101"/>
      <c r="M8" s="55" t="s">
        <v>0</v>
      </c>
      <c r="N8" s="115" t="s">
        <v>496</v>
      </c>
      <c r="O8" s="115"/>
      <c r="P8" s="471" t="s">
        <v>670</v>
      </c>
      <c r="Q8" s="47"/>
      <c r="R8" s="115" t="s">
        <v>673</v>
      </c>
      <c r="S8" s="115"/>
      <c r="T8" s="101" t="s">
        <v>44</v>
      </c>
      <c r="U8" s="218" t="s">
        <v>496</v>
      </c>
      <c r="V8" s="73"/>
      <c r="W8" s="101" t="s">
        <v>537</v>
      </c>
      <c r="X8" s="101" t="s">
        <v>534</v>
      </c>
      <c r="Y8" s="101" t="s">
        <v>535</v>
      </c>
      <c r="Z8" s="55" t="s">
        <v>1</v>
      </c>
      <c r="AA8" s="55" t="s">
        <v>0</v>
      </c>
      <c r="AB8" s="75" t="s">
        <v>43</v>
      </c>
      <c r="AC8" s="55" t="s">
        <v>431</v>
      </c>
      <c r="AD8" s="75" t="s">
        <v>69</v>
      </c>
      <c r="AE8" s="47"/>
      <c r="AF8" s="4"/>
      <c r="AG8" s="61"/>
      <c r="AH8" s="61"/>
      <c r="AI8" s="1"/>
      <c r="AJ8" s="5"/>
    </row>
    <row r="9" spans="1:67" ht="15.6">
      <c r="A9" s="47"/>
      <c r="B9" s="67">
        <f>+'Ark1'!C619</f>
        <v>2024</v>
      </c>
      <c r="C9" s="67">
        <f>+'Ark1'!M619</f>
        <v>1</v>
      </c>
      <c r="D9" s="67" t="s">
        <v>93</v>
      </c>
      <c r="E9" s="347">
        <f>+'Ark1'!Q619</f>
        <v>132</v>
      </c>
      <c r="F9" s="347">
        <f>+'Ark1'!R619</f>
        <v>181</v>
      </c>
      <c r="G9" s="202">
        <f>+'Ark1'!AG619</f>
        <v>1.6941854805496277E-2</v>
      </c>
      <c r="H9" s="116">
        <f t="shared" ref="H9:H23" si="0">+G9-G25</f>
        <v>-1.2477182379805746E-2</v>
      </c>
      <c r="I9" s="202">
        <f>+'Ark1'!AH619</f>
        <v>8.0606512227071776E-3</v>
      </c>
      <c r="J9" s="101"/>
      <c r="K9" s="521">
        <f>+'Ark1'!AJ619</f>
        <v>174</v>
      </c>
      <c r="L9" s="101"/>
      <c r="M9" s="258">
        <f>+'Ark1'!S619</f>
        <v>2.8232044198895023</v>
      </c>
      <c r="N9" s="116">
        <f t="shared" ref="N9:N23" si="1">+M9-M25</f>
        <v>0.86921668982815237</v>
      </c>
      <c r="O9" s="115"/>
      <c r="P9" s="155">
        <f>+IF(K9=0,"",'Ark1'!AK619)</f>
        <v>87.166091954023003</v>
      </c>
      <c r="Q9" s="47"/>
      <c r="R9" s="155">
        <f>+IF(K9=0,"",'Ark1'!AL619)</f>
        <v>12.820626374591752</v>
      </c>
      <c r="S9" s="115"/>
      <c r="T9" s="256">
        <f>+'Ark1'!U619</f>
        <v>9.5342541436464074</v>
      </c>
      <c r="U9" s="219">
        <f t="shared" ref="U9:U23" si="2">+T9-T25</f>
        <v>0.40603328475070555</v>
      </c>
      <c r="V9" s="73"/>
      <c r="W9" s="140">
        <f>+'Ark1'!X619</f>
        <v>17.127071823204421</v>
      </c>
      <c r="X9" s="140">
        <f>+'Ark1'!Y619</f>
        <v>3.8674033149171265</v>
      </c>
      <c r="Y9" s="140">
        <f>+'Ark1'!Z619</f>
        <v>0</v>
      </c>
      <c r="Z9" s="68">
        <f>+'Ark1'!AA619</f>
        <v>6.24807931783283</v>
      </c>
      <c r="AA9" s="68">
        <f>+'Ark1'!AB619</f>
        <v>2.1392704666505424</v>
      </c>
      <c r="AB9" s="141">
        <f>+'Ark1'!AD619</f>
        <v>57.565935259832251</v>
      </c>
      <c r="AC9" s="68">
        <f t="shared" ref="AC9" si="3">+T9/M9</f>
        <v>3.3771037181996086</v>
      </c>
      <c r="AD9" s="141">
        <f t="shared" ref="AD9" si="4">+F9/E9</f>
        <v>1.3712121212121211</v>
      </c>
      <c r="AE9" s="47"/>
      <c r="AF9" s="4"/>
      <c r="AG9" s="61"/>
      <c r="AH9" s="61"/>
      <c r="AI9" s="1"/>
      <c r="AJ9" s="5"/>
    </row>
    <row r="10" spans="1:67" ht="15.6">
      <c r="A10" s="47"/>
      <c r="B10" s="67">
        <f>+'Ark1'!C620</f>
        <v>2024</v>
      </c>
      <c r="C10" s="67">
        <f>+'Ark1'!M620</f>
        <v>2</v>
      </c>
      <c r="D10" s="67" t="s">
        <v>94</v>
      </c>
      <c r="E10" s="347">
        <f>+'Ark1'!Q620</f>
        <v>3527</v>
      </c>
      <c r="F10" s="347">
        <f>+'Ark1'!R620</f>
        <v>10386</v>
      </c>
      <c r="G10" s="202">
        <f>+'Ark1'!AG620</f>
        <v>0.97214422104908449</v>
      </c>
      <c r="H10" s="116">
        <f t="shared" si="0"/>
        <v>-0.13161112807186437</v>
      </c>
      <c r="I10" s="202">
        <f>+'Ark1'!AH620</f>
        <v>0.55294376505379828</v>
      </c>
      <c r="J10" s="101"/>
      <c r="K10" s="521">
        <f>+'Ark1'!AJ620</f>
        <v>10267</v>
      </c>
      <c r="L10" s="101"/>
      <c r="M10" s="258">
        <f>+'Ark1'!S620</f>
        <v>4.2922202965530509</v>
      </c>
      <c r="N10" s="116">
        <f t="shared" si="1"/>
        <v>-0.26554276452126757</v>
      </c>
      <c r="O10" s="115"/>
      <c r="P10" s="155">
        <f>+IF(K10=0,"",'Ark1'!AK620)</f>
        <v>89.21198987045905</v>
      </c>
      <c r="Q10" s="47"/>
      <c r="R10" s="155">
        <f>+IF(K10=0,"",'Ark1'!AL620)</f>
        <v>15.256628084663523</v>
      </c>
      <c r="S10" s="115"/>
      <c r="T10" s="256">
        <f>+'Ark1'!U620</f>
        <v>11.397978047371437</v>
      </c>
      <c r="U10" s="219">
        <f t="shared" si="2"/>
        <v>-0.45851774201615392</v>
      </c>
      <c r="V10" s="73"/>
      <c r="W10" s="140">
        <f>+'Ark1'!X620</f>
        <v>17.581359522434045</v>
      </c>
      <c r="X10" s="140">
        <f>+'Ark1'!Y620</f>
        <v>2.3396880415944534</v>
      </c>
      <c r="Y10" s="140">
        <f>+'Ark1'!Z620</f>
        <v>0</v>
      </c>
      <c r="Z10" s="68">
        <f>+'Ark1'!AA620</f>
        <v>4.9095004275587391</v>
      </c>
      <c r="AA10" s="68">
        <f>+'Ark1'!AB620</f>
        <v>1.8237397063344225</v>
      </c>
      <c r="AB10" s="141">
        <f>+'Ark1'!AD620</f>
        <v>61.147258676108365</v>
      </c>
      <c r="AC10" s="68">
        <f t="shared" ref="AC10:AC25" si="5">+T10/M10</f>
        <v>2.6554969828843129</v>
      </c>
      <c r="AD10" s="141">
        <f t="shared" ref="AD10:AD25" si="6">+F10/E10</f>
        <v>2.9447122200170117</v>
      </c>
      <c r="AE10" s="47"/>
      <c r="AF10" s="4"/>
      <c r="AG10" s="61"/>
      <c r="AH10" s="61"/>
      <c r="AI10" s="1"/>
      <c r="AJ10" s="5"/>
    </row>
    <row r="11" spans="1:67" ht="15.6">
      <c r="A11" s="47"/>
      <c r="B11" s="67">
        <f>+'Ark1'!C621</f>
        <v>2024</v>
      </c>
      <c r="C11" s="67">
        <f>+'Ark1'!M621</f>
        <v>3</v>
      </c>
      <c r="D11" s="67" t="s">
        <v>95</v>
      </c>
      <c r="E11" s="347">
        <f>+'Ark1'!Q621</f>
        <v>8398</v>
      </c>
      <c r="F11" s="347">
        <f>+'Ark1'!R621</f>
        <v>52202</v>
      </c>
      <c r="G11" s="202">
        <f>+'Ark1'!AG621</f>
        <v>4.88618068815755</v>
      </c>
      <c r="H11" s="116">
        <f t="shared" si="0"/>
        <v>0.26531627382199385</v>
      </c>
      <c r="I11" s="202">
        <f>+'Ark1'!AH621</f>
        <v>3.6174831297813279</v>
      </c>
      <c r="J11" s="101"/>
      <c r="K11" s="521">
        <f>+'Ark1'!AJ621</f>
        <v>51268</v>
      </c>
      <c r="L11" s="101"/>
      <c r="M11" s="258">
        <f>+'Ark1'!S621</f>
        <v>5.5484655760315693</v>
      </c>
      <c r="N11" s="116">
        <f t="shared" si="1"/>
        <v>-0.74662279424476807</v>
      </c>
      <c r="O11" s="115"/>
      <c r="P11" s="155">
        <f>+IF(K11=0,"",'Ark1'!AK621)</f>
        <v>93.307119450730099</v>
      </c>
      <c r="Q11" s="47"/>
      <c r="R11" s="155">
        <f>+IF(K11=0,"",'Ark1'!AL621)</f>
        <v>17.644715505471364</v>
      </c>
      <c r="S11" s="115"/>
      <c r="T11" s="256">
        <f>+'Ark1'!U621</f>
        <v>14.83592199532578</v>
      </c>
      <c r="U11" s="219">
        <f t="shared" si="2"/>
        <v>-0.46290038530113797</v>
      </c>
      <c r="V11" s="73"/>
      <c r="W11" s="140">
        <f>+'Ark1'!X621</f>
        <v>39.939082793762687</v>
      </c>
      <c r="X11" s="140">
        <f>+'Ark1'!Y621</f>
        <v>6.4940040611470806</v>
      </c>
      <c r="Y11" s="140">
        <f>+'Ark1'!Z621</f>
        <v>2.2987624995210905E-2</v>
      </c>
      <c r="Z11" s="68">
        <f>+'Ark1'!AA621</f>
        <v>5.2857944154204191</v>
      </c>
      <c r="AA11" s="68">
        <f>+'Ark1'!AB621</f>
        <v>1.6558522617155911</v>
      </c>
      <c r="AB11" s="141">
        <f>+'Ark1'!AD621</f>
        <v>56.0561813494378</v>
      </c>
      <c r="AC11" s="68">
        <f t="shared" si="5"/>
        <v>2.6738783528574905</v>
      </c>
      <c r="AD11" s="141">
        <f t="shared" si="6"/>
        <v>6.2160038104310553</v>
      </c>
      <c r="AE11" s="47"/>
      <c r="AF11" s="4"/>
      <c r="AG11" s="61"/>
      <c r="AH11" s="61"/>
      <c r="AI11" s="1"/>
      <c r="AJ11" s="5"/>
    </row>
    <row r="12" spans="1:67" ht="15.6">
      <c r="A12" s="47"/>
      <c r="B12" s="67">
        <f>+'Ark1'!C622</f>
        <v>2024</v>
      </c>
      <c r="C12" s="67">
        <f>+'Ark1'!M622</f>
        <v>4</v>
      </c>
      <c r="D12" s="67" t="s">
        <v>96</v>
      </c>
      <c r="E12" s="347">
        <f>+'Ark1'!Q622</f>
        <v>11103</v>
      </c>
      <c r="F12" s="347">
        <f>+'Ark1'!R622</f>
        <v>155917</v>
      </c>
      <c r="G12" s="202">
        <f>+'Ark1'!AG622</f>
        <v>14.594050694522451</v>
      </c>
      <c r="H12" s="116">
        <f t="shared" si="0"/>
        <v>2.2269552559170904</v>
      </c>
      <c r="I12" s="202">
        <f>+'Ark1'!AH622</f>
        <v>12.67390199912788</v>
      </c>
      <c r="J12" s="101"/>
      <c r="K12" s="521">
        <f>+'Ark1'!AJ622</f>
        <v>153961</v>
      </c>
      <c r="L12" s="101"/>
      <c r="M12" s="258">
        <f>+'Ark1'!S622</f>
        <v>7.1935324563710195</v>
      </c>
      <c r="N12" s="116">
        <f t="shared" si="1"/>
        <v>2.4957629491866307E-2</v>
      </c>
      <c r="O12" s="115"/>
      <c r="P12" s="155">
        <f>+IF(K12=0,"",'Ark1'!AK622)</f>
        <v>95.727751833254814</v>
      </c>
      <c r="Q12" s="47"/>
      <c r="R12" s="155">
        <f>+IF(K12=0,"",'Ark1'!AL622)</f>
        <v>19.372922316066997</v>
      </c>
      <c r="S12" s="115"/>
      <c r="T12" s="256">
        <f>+'Ark1'!U622</f>
        <v>17.402516082274378</v>
      </c>
      <c r="U12" s="219">
        <f t="shared" si="2"/>
        <v>-0.1322255681563469</v>
      </c>
      <c r="V12" s="73"/>
      <c r="W12" s="140">
        <f>+'Ark1'!X622</f>
        <v>62.097782794692051</v>
      </c>
      <c r="X12" s="140">
        <f>+'Ark1'!Y622</f>
        <v>10.807673313365443</v>
      </c>
      <c r="Y12" s="140">
        <f>+'Ark1'!Z622</f>
        <v>0.10133596721332502</v>
      </c>
      <c r="Z12" s="68">
        <f>+'Ark1'!AA622</f>
        <v>5.304228800928982</v>
      </c>
      <c r="AA12" s="68">
        <f>+'Ark1'!AB622</f>
        <v>1.3831772046606923</v>
      </c>
      <c r="AB12" s="141">
        <f>+'Ark1'!AD622</f>
        <v>48.588955416545822</v>
      </c>
      <c r="AC12" s="68">
        <f t="shared" si="5"/>
        <v>2.4191892075028698</v>
      </c>
      <c r="AD12" s="141">
        <f t="shared" si="6"/>
        <v>14.042781230298118</v>
      </c>
      <c r="AE12" s="47"/>
      <c r="AF12" s="4"/>
      <c r="AG12" s="61"/>
      <c r="AH12" s="61"/>
      <c r="AI12" s="1"/>
      <c r="AJ12" s="5"/>
      <c r="AL12" s="2"/>
      <c r="AM12" s="2"/>
      <c r="AN12" s="2"/>
    </row>
    <row r="13" spans="1:67" ht="15.6">
      <c r="A13" s="47"/>
      <c r="B13" s="67">
        <f>+'Ark1'!C623</f>
        <v>2024</v>
      </c>
      <c r="C13" s="67">
        <f>+'Ark1'!M623</f>
        <v>5</v>
      </c>
      <c r="D13" s="67" t="s">
        <v>97</v>
      </c>
      <c r="E13" s="347">
        <f>+'Ark1'!Q623</f>
        <v>11909</v>
      </c>
      <c r="F13" s="347">
        <f>+'Ark1'!R623</f>
        <v>249192</v>
      </c>
      <c r="G13" s="202">
        <f>+'Ark1'!AG623</f>
        <v>23.324722003818941</v>
      </c>
      <c r="H13" s="116">
        <f t="shared" si="0"/>
        <v>1.8157961235490134</v>
      </c>
      <c r="I13" s="202">
        <f>+'Ark1'!AH623</f>
        <v>21.82896050127718</v>
      </c>
      <c r="J13" s="101"/>
      <c r="K13" s="521">
        <f>+'Ark1'!AJ623</f>
        <v>246400</v>
      </c>
      <c r="L13" s="101"/>
      <c r="M13" s="258">
        <f>+'Ark1'!S623</f>
        <v>7.6504783460143182</v>
      </c>
      <c r="N13" s="116">
        <f t="shared" si="1"/>
        <v>5.0271084302353053E-2</v>
      </c>
      <c r="O13" s="115"/>
      <c r="P13" s="155">
        <f>+IF(K13=0,"",'Ark1'!AK623)</f>
        <v>96.520767045452573</v>
      </c>
      <c r="Q13" s="47"/>
      <c r="R13" s="155">
        <f>+IF(K13=0,"",'Ark1'!AL623)</f>
        <v>20.4729578156489</v>
      </c>
      <c r="S13" s="115"/>
      <c r="T13" s="256">
        <f>+'Ark1'!U623</f>
        <v>18.75400935824662</v>
      </c>
      <c r="U13" s="219">
        <f t="shared" si="2"/>
        <v>0.1598290909039406</v>
      </c>
      <c r="V13" s="73"/>
      <c r="W13" s="140">
        <f>+'Ark1'!X623</f>
        <v>73.860717840059067</v>
      </c>
      <c r="X13" s="140">
        <f>+'Ark1'!Y623</f>
        <v>14.005666313525316</v>
      </c>
      <c r="Y13" s="140">
        <f>+'Ark1'!Z623</f>
        <v>0.24438986805354904</v>
      </c>
      <c r="Z13" s="68">
        <f>+'Ark1'!AA623</f>
        <v>5.1855089751889052</v>
      </c>
      <c r="AA13" s="68">
        <f>+'Ark1'!AB623</f>
        <v>1.2896063512412057</v>
      </c>
      <c r="AB13" s="141">
        <f>+'Ark1'!AD623</f>
        <v>49.675062467696641</v>
      </c>
      <c r="AC13" s="68">
        <f t="shared" si="5"/>
        <v>2.4513512110019793</v>
      </c>
      <c r="AD13" s="141">
        <f t="shared" si="6"/>
        <v>20.924678814342094</v>
      </c>
      <c r="AE13" s="47"/>
      <c r="AF13" s="4"/>
      <c r="AG13" s="61"/>
      <c r="AH13" s="61"/>
      <c r="AI13" s="13"/>
      <c r="AJ13" s="5"/>
      <c r="AL13" s="2"/>
      <c r="AM13" s="2"/>
      <c r="AN13" s="4"/>
      <c r="AO13" s="4"/>
      <c r="AP13" s="4"/>
    </row>
    <row r="14" spans="1:67" ht="15.6">
      <c r="A14" s="47"/>
      <c r="B14" s="67">
        <f>+'Ark1'!C624</f>
        <v>2024</v>
      </c>
      <c r="C14" s="67">
        <f>+'Ark1'!M624</f>
        <v>6</v>
      </c>
      <c r="D14" s="67" t="s">
        <v>98</v>
      </c>
      <c r="E14" s="347">
        <f>+'Ark1'!Q624</f>
        <v>12032</v>
      </c>
      <c r="F14" s="347">
        <f>+'Ark1'!R624</f>
        <v>264787</v>
      </c>
      <c r="G14" s="202">
        <f>+'Ark1'!AG624</f>
        <v>24.784435957916799</v>
      </c>
      <c r="H14" s="116">
        <f t="shared" si="0"/>
        <v>1.2361210550988879</v>
      </c>
      <c r="I14" s="202">
        <f>+'Ark1'!AH624</f>
        <v>24.579564195335998</v>
      </c>
      <c r="J14" s="101"/>
      <c r="K14" s="521">
        <f>+'Ark1'!AJ624</f>
        <v>262500</v>
      </c>
      <c r="L14" s="101"/>
      <c r="M14" s="258">
        <f>+'Ark1'!S624</f>
        <v>7.9276399521124512</v>
      </c>
      <c r="N14" s="116">
        <f t="shared" si="1"/>
        <v>1.3757968306880031E-3</v>
      </c>
      <c r="O14" s="115"/>
      <c r="P14" s="155">
        <f>+IF(K14=0,"",'Ark1'!AK624)</f>
        <v>97.33466895238189</v>
      </c>
      <c r="Q14" s="47"/>
      <c r="R14" s="155">
        <f>+IF(K14=0,"",'Ark1'!AL624)</f>
        <v>21.186696948388363</v>
      </c>
      <c r="S14" s="115"/>
      <c r="T14" s="256">
        <f>+'Ark1'!U624</f>
        <v>19.873423544208176</v>
      </c>
      <c r="U14" s="219">
        <f t="shared" si="2"/>
        <v>0.2136427474885032</v>
      </c>
      <c r="V14" s="73"/>
      <c r="W14" s="140">
        <f>+'Ark1'!X624</f>
        <v>80.162923406360605</v>
      </c>
      <c r="X14" s="140">
        <f>+'Ark1'!Y624</f>
        <v>19.647112584832335</v>
      </c>
      <c r="Y14" s="140">
        <f>+'Ark1'!Z624</f>
        <v>0.51928531234539443</v>
      </c>
      <c r="Z14" s="68">
        <f>+'Ark1'!AA624</f>
        <v>5.3559628624856401</v>
      </c>
      <c r="AA14" s="68">
        <f>+'Ark1'!AB624</f>
        <v>1.2450411202071339</v>
      </c>
      <c r="AB14" s="141">
        <f>+'Ark1'!AD624</f>
        <v>49.254562152240304</v>
      </c>
      <c r="AC14" s="68">
        <f t="shared" si="5"/>
        <v>2.5068524383366544</v>
      </c>
      <c r="AD14" s="141">
        <f t="shared" si="6"/>
        <v>22.006898271276597</v>
      </c>
      <c r="AE14" s="47"/>
      <c r="AF14" s="4"/>
      <c r="AG14" s="61"/>
      <c r="AH14" s="61"/>
      <c r="AI14" s="1"/>
      <c r="AJ14" s="5"/>
    </row>
    <row r="15" spans="1:67" ht="15.6">
      <c r="A15" s="47"/>
      <c r="B15" s="67">
        <f>+'Ark1'!C625</f>
        <v>2024</v>
      </c>
      <c r="C15" s="67">
        <f>+'Ark1'!M625</f>
        <v>7</v>
      </c>
      <c r="D15" s="67" t="s">
        <v>99</v>
      </c>
      <c r="E15" s="347">
        <f>+'Ark1'!Q625</f>
        <v>11651</v>
      </c>
      <c r="F15" s="347">
        <f>+'Ark1'!R625</f>
        <v>188775</v>
      </c>
      <c r="G15" s="202">
        <f>+'Ark1'!AG625</f>
        <v>17.669605750870488</v>
      </c>
      <c r="H15" s="116">
        <f t="shared" si="0"/>
        <v>-2.1616228278290386</v>
      </c>
      <c r="I15" s="202">
        <f>+'Ark1'!AH625</f>
        <v>18.896483722253979</v>
      </c>
      <c r="J15" s="101"/>
      <c r="K15" s="521">
        <f>+'Ark1'!AJ625</f>
        <v>186748</v>
      </c>
      <c r="L15" s="101"/>
      <c r="M15" s="258">
        <f>+'Ark1'!S625</f>
        <v>8.5891669977486433</v>
      </c>
      <c r="N15" s="116">
        <f t="shared" si="1"/>
        <v>0.50573772423950736</v>
      </c>
      <c r="O15" s="115"/>
      <c r="P15" s="155">
        <f>+IF(K15=0,"",'Ark1'!AK625)</f>
        <v>98.833333154840162</v>
      </c>
      <c r="Q15" s="47"/>
      <c r="R15" s="155">
        <f>+IF(K15=0,"",'Ark1'!AL625)</f>
        <v>21.772963283589963</v>
      </c>
      <c r="S15" s="115"/>
      <c r="T15" s="256">
        <f>+'Ark1'!U625</f>
        <v>21.430469606675725</v>
      </c>
      <c r="U15" s="219">
        <f t="shared" si="2"/>
        <v>0.37232166919959653</v>
      </c>
      <c r="V15" s="73"/>
      <c r="W15" s="140">
        <f>+'Ark1'!X625</f>
        <v>85.786783207522149</v>
      </c>
      <c r="X15" s="140">
        <f>+'Ark1'!Y625</f>
        <v>29.29943053900146</v>
      </c>
      <c r="Y15" s="140">
        <f>+'Ark1'!Z625</f>
        <v>1.4096146205800557</v>
      </c>
      <c r="Z15" s="68">
        <f>+'Ark1'!AA625</f>
        <v>6.0743254436476972</v>
      </c>
      <c r="AA15" s="68">
        <f>+'Ark1'!AB625</f>
        <v>1.2162168396010249</v>
      </c>
      <c r="AB15" s="141">
        <f>+'Ark1'!AD625</f>
        <v>39.903964569152926</v>
      </c>
      <c r="AC15" s="68">
        <f t="shared" si="5"/>
        <v>2.4950579738748813</v>
      </c>
      <c r="AD15" s="141">
        <f t="shared" si="6"/>
        <v>16.202471890824821</v>
      </c>
      <c r="AE15" s="47"/>
      <c r="AF15" s="4"/>
      <c r="AG15" s="61"/>
      <c r="AH15" s="61"/>
      <c r="AI15" s="1"/>
      <c r="AJ15" s="5"/>
    </row>
    <row r="16" spans="1:67" ht="15.6">
      <c r="A16" s="47"/>
      <c r="B16" s="67">
        <f>+'Ark1'!C626</f>
        <v>2024</v>
      </c>
      <c r="C16" s="67">
        <f>+'Ark1'!M626</f>
        <v>8</v>
      </c>
      <c r="D16" s="67" t="s">
        <v>100</v>
      </c>
      <c r="E16" s="347">
        <f>+'Ark1'!Q626</f>
        <v>10403</v>
      </c>
      <c r="F16" s="347">
        <f>+'Ark1'!R626</f>
        <v>99978</v>
      </c>
      <c r="G16" s="202">
        <f>+'Ark1'!AG626</f>
        <v>9.3580815455464474</v>
      </c>
      <c r="H16" s="116">
        <f t="shared" si="0"/>
        <v>-2.3274127033025085</v>
      </c>
      <c r="I16" s="202">
        <f>+'Ark1'!AH626</f>
        <v>11.051931005907289</v>
      </c>
      <c r="J16" s="101"/>
      <c r="K16" s="521">
        <f>+'Ark1'!AJ626</f>
        <v>98461</v>
      </c>
      <c r="L16" s="101"/>
      <c r="M16" s="258">
        <f>+'Ark1'!S626</f>
        <v>8.787503250715158</v>
      </c>
      <c r="N16" s="116">
        <f t="shared" si="1"/>
        <v>0.51426207379029698</v>
      </c>
      <c r="O16" s="115"/>
      <c r="P16" s="155">
        <f>+IF(K16=0,"",'Ark1'!AK626)</f>
        <v>100.80715105473372</v>
      </c>
      <c r="Q16" s="47"/>
      <c r="R16" s="155">
        <f>+IF(K16=0,"",'Ark1'!AL626)</f>
        <v>22.521226789068439</v>
      </c>
      <c r="S16" s="115"/>
      <c r="T16" s="256">
        <f>+'Ark1'!U626</f>
        <v>23.666219568305237</v>
      </c>
      <c r="U16" s="219">
        <f t="shared" si="2"/>
        <v>0.56549480191340606</v>
      </c>
      <c r="V16" s="73"/>
      <c r="W16" s="140">
        <f>+'Ark1'!X626</f>
        <v>90.857988757526641</v>
      </c>
      <c r="X16" s="140">
        <f>+'Ark1'!Y626</f>
        <v>42.038248414651214</v>
      </c>
      <c r="Y16" s="140">
        <f>+'Ark1'!Z626</f>
        <v>4.2639380663746023</v>
      </c>
      <c r="Z16" s="68">
        <f>+'Ark1'!AA626</f>
        <v>7.3834056005812352</v>
      </c>
      <c r="AA16" s="68">
        <f>+'Ark1'!AB626</f>
        <v>1.1835933685738915</v>
      </c>
      <c r="AB16" s="141">
        <f>+'Ark1'!AD626</f>
        <v>31.925668074356327</v>
      </c>
      <c r="AC16" s="68">
        <f t="shared" si="5"/>
        <v>2.6931676601518411</v>
      </c>
      <c r="AD16" s="141">
        <f t="shared" si="6"/>
        <v>9.610496972027299</v>
      </c>
      <c r="AE16" s="47"/>
      <c r="AF16" s="4"/>
      <c r="AG16" s="61"/>
      <c r="AH16" s="61"/>
      <c r="AI16" s="1"/>
      <c r="AJ16" s="5"/>
      <c r="AL16" s="2"/>
      <c r="AM16" s="2"/>
      <c r="AN16" s="2"/>
    </row>
    <row r="17" spans="1:42" ht="15.6">
      <c r="A17" s="47"/>
      <c r="B17" s="67">
        <f>+'Ark1'!C627</f>
        <v>2024</v>
      </c>
      <c r="C17" s="67">
        <f>+'Ark1'!M627</f>
        <v>9</v>
      </c>
      <c r="D17" s="67" t="s">
        <v>101</v>
      </c>
      <c r="E17" s="347">
        <f>+'Ark1'!Q627</f>
        <v>7555</v>
      </c>
      <c r="F17" s="347">
        <f>+'Ark1'!R627</f>
        <v>31462</v>
      </c>
      <c r="G17" s="202">
        <f>+'Ark1'!AG627</f>
        <v>2.9448874911078669</v>
      </c>
      <c r="H17" s="116">
        <f t="shared" si="0"/>
        <v>-0.55065362966720732</v>
      </c>
      <c r="I17" s="202">
        <f>+'Ark1'!AH627</f>
        <v>4.0836257742453119</v>
      </c>
      <c r="J17" s="101"/>
      <c r="K17" s="521">
        <f>+'Ark1'!AJ627</f>
        <v>30778</v>
      </c>
      <c r="L17" s="101"/>
      <c r="M17" s="258">
        <f>+'Ark1'!S627</f>
        <v>8.946093700336915</v>
      </c>
      <c r="N17" s="116">
        <f t="shared" si="1"/>
        <v>0.46366179121080009</v>
      </c>
      <c r="O17" s="115"/>
      <c r="P17" s="155">
        <f>+IF(K17=0,"",'Ark1'!AK627)</f>
        <v>104.51098187016584</v>
      </c>
      <c r="Q17" s="47"/>
      <c r="R17" s="155">
        <f>+IF(K17=0,"",'Ark1'!AL627)</f>
        <v>23.495092654520956</v>
      </c>
      <c r="S17" s="115"/>
      <c r="T17" s="256">
        <f>+'Ark1'!U627</f>
        <v>27.787839298200751</v>
      </c>
      <c r="U17" s="219">
        <f t="shared" si="2"/>
        <v>0.85213076586568093</v>
      </c>
      <c r="V17" s="73"/>
      <c r="W17" s="140">
        <f>+'Ark1'!X627</f>
        <v>95.384908778844306</v>
      </c>
      <c r="X17" s="140">
        <f>+'Ark1'!Y627</f>
        <v>60.666836183332272</v>
      </c>
      <c r="Y17" s="140">
        <f>+'Ark1'!Z627</f>
        <v>13.171444917678469</v>
      </c>
      <c r="Z17" s="68">
        <f>+'Ark1'!AA627</f>
        <v>9.4583734949005436</v>
      </c>
      <c r="AA17" s="68">
        <f>+'Ark1'!AB627</f>
        <v>1.160839621746379</v>
      </c>
      <c r="AB17" s="141">
        <f>+'Ark1'!AD627</f>
        <v>28.164961007379304</v>
      </c>
      <c r="AC17" s="68">
        <f t="shared" si="5"/>
        <v>3.1061422145795596</v>
      </c>
      <c r="AD17" s="141">
        <f t="shared" si="6"/>
        <v>4.1643944407677038</v>
      </c>
      <c r="AE17" s="47"/>
      <c r="AF17" s="4"/>
      <c r="AG17" s="61"/>
      <c r="AH17" s="61"/>
      <c r="AI17" s="1"/>
      <c r="AJ17" s="5"/>
      <c r="AL17" s="2"/>
      <c r="AM17" s="2"/>
      <c r="AN17" s="2"/>
    </row>
    <row r="18" spans="1:42" ht="15.6">
      <c r="A18" s="47"/>
      <c r="B18" s="67">
        <f>+'Ark1'!C628</f>
        <v>2024</v>
      </c>
      <c r="C18" s="67">
        <f>+'Ark1'!M628</f>
        <v>10</v>
      </c>
      <c r="D18" s="67" t="s">
        <v>102</v>
      </c>
      <c r="E18" s="347">
        <f>+'Ark1'!Q628</f>
        <v>4067</v>
      </c>
      <c r="F18" s="347">
        <f>+'Ark1'!R628</f>
        <v>8155</v>
      </c>
      <c r="G18" s="202">
        <f>+'Ark1'!AG628</f>
        <v>0.7633194803249842</v>
      </c>
      <c r="H18" s="116">
        <f t="shared" si="0"/>
        <v>-0.16076316009677294</v>
      </c>
      <c r="I18" s="202">
        <f>+'Ark1'!AH628</f>
        <v>1.3215974137757265</v>
      </c>
      <c r="J18" s="101"/>
      <c r="K18" s="521">
        <f>+'Ark1'!AJ628</f>
        <v>7928</v>
      </c>
      <c r="L18" s="101"/>
      <c r="M18" s="258">
        <f>+'Ark1'!S628</f>
        <v>9.557694665849171</v>
      </c>
      <c r="N18" s="116">
        <f t="shared" si="1"/>
        <v>0.84206966584917176</v>
      </c>
      <c r="O18" s="115"/>
      <c r="P18" s="155">
        <f>+IF(K18=0,"",'Ark1'!AK628)</f>
        <v>110.54959636730598</v>
      </c>
      <c r="Q18" s="47"/>
      <c r="R18" s="155">
        <f>+IF(K18=0,"",'Ark1'!AL628)</f>
        <v>24.940793115845874</v>
      </c>
      <c r="S18" s="115"/>
      <c r="T18" s="256">
        <f>+'Ark1'!U628</f>
        <v>34.695278969957137</v>
      </c>
      <c r="U18" s="219">
        <f t="shared" si="2"/>
        <v>1.5420660793321375</v>
      </c>
      <c r="V18" s="73"/>
      <c r="W18" s="140">
        <f>+'Ark1'!X628</f>
        <v>99.043531575720451</v>
      </c>
      <c r="X18" s="140">
        <f>+'Ark1'!Y628</f>
        <v>83.789086450030652</v>
      </c>
      <c r="Y18" s="140">
        <f>+'Ark1'!Z628</f>
        <v>33.96689147762109</v>
      </c>
      <c r="Z18" s="68">
        <f>+'Ark1'!AA628</f>
        <v>10.262323681207109</v>
      </c>
      <c r="AA18" s="68">
        <f>+'Ark1'!AB628</f>
        <v>1.1764918212565236</v>
      </c>
      <c r="AB18" s="141">
        <f>+'Ark1'!AD628</f>
        <v>33.619404987229423</v>
      </c>
      <c r="AC18" s="68">
        <f t="shared" si="5"/>
        <v>3.6300886545295983</v>
      </c>
      <c r="AD18" s="141">
        <f t="shared" si="6"/>
        <v>2.0051635111876074</v>
      </c>
      <c r="AE18" s="47"/>
      <c r="AF18" s="4"/>
      <c r="AG18" s="61"/>
      <c r="AH18" s="61"/>
      <c r="AI18" s="1"/>
      <c r="AJ18" s="5"/>
      <c r="AL18" s="2"/>
      <c r="AM18" s="2"/>
      <c r="AN18" s="2"/>
    </row>
    <row r="19" spans="1:42" ht="15.6">
      <c r="A19" s="47"/>
      <c r="B19" s="67">
        <f>+'Ark1'!C629</f>
        <v>2024</v>
      </c>
      <c r="C19" s="67">
        <f>+'Ark1'!M629</f>
        <v>11</v>
      </c>
      <c r="D19" s="67" t="s">
        <v>103</v>
      </c>
      <c r="E19" s="347">
        <f>+'Ark1'!Q629</f>
        <v>2551</v>
      </c>
      <c r="F19" s="347">
        <f>+'Ark1'!R629</f>
        <v>4014</v>
      </c>
      <c r="G19" s="202">
        <f>+'Ark1'!AG629</f>
        <v>0.37571605076940362</v>
      </c>
      <c r="H19" s="116">
        <f t="shared" si="0"/>
        <v>-0.10870539588918948</v>
      </c>
      <c r="I19" s="202">
        <f>+'Ark1'!AH629</f>
        <v>0.73876146377388385</v>
      </c>
      <c r="J19" s="101"/>
      <c r="K19" s="521">
        <f>+'Ark1'!AJ629</f>
        <v>3879</v>
      </c>
      <c r="L19" s="101"/>
      <c r="M19" s="258">
        <f>+'Ark1'!S629</f>
        <v>9.7137518684603865</v>
      </c>
      <c r="N19" s="116">
        <f t="shared" si="1"/>
        <v>0.82254471495815018</v>
      </c>
      <c r="O19" s="115"/>
      <c r="P19" s="155">
        <f>+IF(K19=0,"",'Ark1'!AK629)</f>
        <v>113.9582366589328</v>
      </c>
      <c r="Q19" s="47"/>
      <c r="R19" s="155">
        <f>+IF(K19=0,"",'Ark1'!AL629)</f>
        <v>26.086503060826377</v>
      </c>
      <c r="S19" s="115"/>
      <c r="T19" s="256">
        <f>+'Ark1'!U629</f>
        <v>39.40234180368715</v>
      </c>
      <c r="U19" s="219">
        <f t="shared" si="2"/>
        <v>1.540735991466498</v>
      </c>
      <c r="V19" s="73"/>
      <c r="W19" s="140">
        <f>+'Ark1'!X629</f>
        <v>99.7259591429995</v>
      </c>
      <c r="X19" s="140">
        <f>+'Ark1'!Y629</f>
        <v>93.622321873442971</v>
      </c>
      <c r="Y19" s="140">
        <f>+'Ark1'!Z629</f>
        <v>51.71898355754859</v>
      </c>
      <c r="Z19" s="68">
        <f>+'Ark1'!AA629</f>
        <v>9.9742870466739024</v>
      </c>
      <c r="AA19" s="68">
        <f>+'Ark1'!AB629</f>
        <v>1.1562206806216637</v>
      </c>
      <c r="AB19" s="141">
        <f>+'Ark1'!AD629</f>
        <v>49.814024653305189</v>
      </c>
      <c r="AC19" s="68">
        <f t="shared" si="5"/>
        <v>4.0563463363340322</v>
      </c>
      <c r="AD19" s="141">
        <f t="shared" si="6"/>
        <v>1.5735005880047039</v>
      </c>
      <c r="AE19" s="47"/>
      <c r="AF19" s="4"/>
      <c r="AG19" s="61"/>
      <c r="AH19" s="61"/>
      <c r="AI19" s="1"/>
      <c r="AJ19" s="5"/>
      <c r="AL19" s="2"/>
      <c r="AM19" s="2"/>
      <c r="AN19" s="2"/>
    </row>
    <row r="20" spans="1:42" ht="15.6">
      <c r="A20" s="47"/>
      <c r="B20" s="67">
        <f>+'Ark1'!C630</f>
        <v>2024</v>
      </c>
      <c r="C20" s="67">
        <f>+'Ark1'!M630</f>
        <v>12</v>
      </c>
      <c r="D20" s="67" t="s">
        <v>104</v>
      </c>
      <c r="E20" s="347">
        <f>+'Ark1'!Q630</f>
        <v>1363</v>
      </c>
      <c r="F20" s="347">
        <f>+'Ark1'!R630</f>
        <v>1961</v>
      </c>
      <c r="G20" s="202">
        <f>+'Ark1'!AG630</f>
        <v>0.1835523606275038</v>
      </c>
      <c r="H20" s="116">
        <f t="shared" si="0"/>
        <v>-5.360478576198624E-2</v>
      </c>
      <c r="I20" s="202">
        <f>+'Ark1'!AH630</f>
        <v>0.38796922792094846</v>
      </c>
      <c r="J20" s="101"/>
      <c r="K20" s="521">
        <f>+'Ark1'!AJ630</f>
        <v>1909</v>
      </c>
      <c r="L20" s="101"/>
      <c r="M20" s="258">
        <f>+'Ark1'!S630</f>
        <v>10.013258541560427</v>
      </c>
      <c r="N20" s="116">
        <f t="shared" si="1"/>
        <v>0.87513068767914781</v>
      </c>
      <c r="O20" s="115"/>
      <c r="P20" s="155">
        <f>+IF(K20=0,"",'Ark1'!AK630)</f>
        <v>115.2218438973285</v>
      </c>
      <c r="Q20" s="47"/>
      <c r="R20" s="155">
        <f>+IF(K20=0,"",'Ark1'!AL630)</f>
        <v>27.303677210433367</v>
      </c>
      <c r="S20" s="115"/>
      <c r="T20" s="256">
        <f>+'Ark1'!U630</f>
        <v>42.355991840897502</v>
      </c>
      <c r="U20" s="219">
        <f t="shared" si="2"/>
        <v>0.94743019706186971</v>
      </c>
      <c r="V20" s="73"/>
      <c r="W20" s="140">
        <f>+'Ark1'!X630</f>
        <v>99.847016828148938</v>
      </c>
      <c r="X20" s="140">
        <f>+'Ark1'!Y630</f>
        <v>97.45028046914841</v>
      </c>
      <c r="Y20" s="140">
        <f>+'Ark1'!Z630</f>
        <v>64.048954614992354</v>
      </c>
      <c r="Z20" s="68">
        <f>+'Ark1'!AA630</f>
        <v>8.9581015809521851</v>
      </c>
      <c r="AA20" s="68">
        <f>+'Ark1'!AB630</f>
        <v>1.0772448846568399</v>
      </c>
      <c r="AB20" s="141">
        <f>+'Ark1'!AD630</f>
        <v>59.421219946064433</v>
      </c>
      <c r="AC20" s="68">
        <f t="shared" si="5"/>
        <v>4.229990833163578</v>
      </c>
      <c r="AD20" s="141">
        <f t="shared" si="6"/>
        <v>1.4387380777696259</v>
      </c>
      <c r="AE20" s="47"/>
      <c r="AF20" s="4"/>
      <c r="AG20" s="61"/>
      <c r="AH20" s="61"/>
      <c r="AI20" s="13"/>
      <c r="AJ20" s="5"/>
      <c r="AL20" s="2"/>
      <c r="AM20" s="2"/>
      <c r="AN20" s="4"/>
      <c r="AO20" s="4"/>
      <c r="AP20" s="4"/>
    </row>
    <row r="21" spans="1:42" ht="15.6">
      <c r="A21" s="47"/>
      <c r="B21" s="67">
        <f>+'Ark1'!C631</f>
        <v>2024</v>
      </c>
      <c r="C21" s="67">
        <f>+'Ark1'!M631</f>
        <v>13</v>
      </c>
      <c r="D21" s="67" t="s">
        <v>105</v>
      </c>
      <c r="E21" s="347">
        <f>+'Ark1'!Q631</f>
        <v>501</v>
      </c>
      <c r="F21" s="347">
        <f>+'Ark1'!R631</f>
        <v>628</v>
      </c>
      <c r="G21" s="202">
        <f>+'Ark1'!AG631</f>
        <v>5.8781684076528527E-2</v>
      </c>
      <c r="H21" s="116">
        <f t="shared" si="0"/>
        <v>-2.5504759883815335E-2</v>
      </c>
      <c r="I21" s="202">
        <f>+'Ark1'!AH631</f>
        <v>0.13048193763462967</v>
      </c>
      <c r="J21" s="101"/>
      <c r="K21" s="521">
        <f>+'Ark1'!AJ631</f>
        <v>609</v>
      </c>
      <c r="L21" s="101"/>
      <c r="M21" s="258">
        <f>+'Ark1'!S631</f>
        <v>10.890127388535031</v>
      </c>
      <c r="N21" s="116">
        <f t="shared" si="1"/>
        <v>1.4650738553444533</v>
      </c>
      <c r="O21" s="115"/>
      <c r="P21" s="155">
        <f>+IF(K21=0,"",'Ark1'!AK631)</f>
        <v>115.77931034482771</v>
      </c>
      <c r="Q21" s="47"/>
      <c r="R21" s="155">
        <f>+IF(K21=0,"",'Ark1'!AL631)</f>
        <v>28.575048855669952</v>
      </c>
      <c r="S21" s="115"/>
      <c r="T21" s="256">
        <f>+'Ark1'!U631</f>
        <v>44.482165605095531</v>
      </c>
      <c r="U21" s="219">
        <f t="shared" si="2"/>
        <v>1.0473690312197377</v>
      </c>
      <c r="V21" s="73"/>
      <c r="W21" s="140">
        <f>+'Ark1'!X631</f>
        <v>99.840764331210181</v>
      </c>
      <c r="X21" s="140">
        <f>+'Ark1'!Y631</f>
        <v>97.770700636942692</v>
      </c>
      <c r="Y21" s="140">
        <f>+'Ark1'!Z631</f>
        <v>72.29299363057325</v>
      </c>
      <c r="Z21" s="68">
        <f>+'Ark1'!AA631</f>
        <v>11.457822144883728</v>
      </c>
      <c r="AA21" s="68">
        <f>+'Ark1'!AB631</f>
        <v>1.301284758225008</v>
      </c>
      <c r="AB21" s="141">
        <f>+'Ark1'!AD631</f>
        <v>49.393000876719491</v>
      </c>
      <c r="AC21" s="68">
        <f t="shared" si="5"/>
        <v>4.0846322561778035</v>
      </c>
      <c r="AD21" s="141">
        <f t="shared" si="6"/>
        <v>1.2534930139720559</v>
      </c>
      <c r="AE21" s="47"/>
      <c r="AF21" s="4"/>
      <c r="AG21" s="61"/>
      <c r="AH21" s="61"/>
      <c r="AI21" s="13"/>
      <c r="AJ21" s="5"/>
      <c r="AL21" s="1"/>
      <c r="AM21" s="1"/>
      <c r="AN21" s="11"/>
      <c r="AO21" s="11"/>
      <c r="AP21" s="11"/>
    </row>
    <row r="22" spans="1:42" ht="15.6">
      <c r="A22" s="47"/>
      <c r="B22" s="67">
        <f>+'Ark1'!C632</f>
        <v>2024</v>
      </c>
      <c r="C22" s="67">
        <f>+'Ark1'!M632</f>
        <v>14</v>
      </c>
      <c r="D22" s="67" t="s">
        <v>106</v>
      </c>
      <c r="E22" s="347">
        <f>+'Ark1'!Q632</f>
        <v>277</v>
      </c>
      <c r="F22" s="347">
        <f>+'Ark1'!R632</f>
        <v>344</v>
      </c>
      <c r="G22" s="202">
        <f>+'Ark1'!AG632</f>
        <v>3.2198884271219447E-2</v>
      </c>
      <c r="H22" s="116">
        <f t="shared" si="0"/>
        <v>-2.0773431151394947E-2</v>
      </c>
      <c r="I22" s="202">
        <f>+'Ark1'!AH632</f>
        <v>7.3681367936183698E-2</v>
      </c>
      <c r="J22" s="101"/>
      <c r="K22" s="521">
        <f>+'Ark1'!AJ632</f>
        <v>332</v>
      </c>
      <c r="L22" s="101"/>
      <c r="M22" s="258">
        <f>+'Ark1'!S632</f>
        <v>11.229651162790695</v>
      </c>
      <c r="N22" s="116">
        <f t="shared" si="1"/>
        <v>1.5805881304227185</v>
      </c>
      <c r="O22" s="115"/>
      <c r="P22" s="155">
        <f>+IF(K22=0,"",'Ark1'!AK632)</f>
        <v>115.48674698795178</v>
      </c>
      <c r="Q22" s="47"/>
      <c r="R22" s="155">
        <f>+IF(K22=0,"",'Ark1'!AL632)</f>
        <v>29.458669613229929</v>
      </c>
      <c r="S22" s="115"/>
      <c r="T22" s="256">
        <f>+'Ark1'!U632</f>
        <v>45.855813953488401</v>
      </c>
      <c r="U22" s="219">
        <f t="shared" si="2"/>
        <v>0.38136761618001458</v>
      </c>
      <c r="V22" s="73"/>
      <c r="W22" s="140">
        <f>+'Ark1'!X632</f>
        <v>100</v>
      </c>
      <c r="X22" s="140">
        <f>+'Ark1'!Y632</f>
        <v>98.546511627907009</v>
      </c>
      <c r="Y22" s="140">
        <f>+'Ark1'!Z632</f>
        <v>77.616279069767486</v>
      </c>
      <c r="Z22" s="68">
        <f>+'Ark1'!AA632</f>
        <v>10.496390350210349</v>
      </c>
      <c r="AA22" s="68">
        <f>+'Ark1'!AB632</f>
        <v>1.2745924544042497</v>
      </c>
      <c r="AB22" s="141">
        <f>+'Ark1'!AD632</f>
        <v>38.756967464928096</v>
      </c>
      <c r="AC22" s="68">
        <f t="shared" si="5"/>
        <v>4.0834584519803299</v>
      </c>
      <c r="AD22" s="141">
        <f t="shared" si="6"/>
        <v>1.2418772563176896</v>
      </c>
      <c r="AE22" s="47"/>
      <c r="AF22" s="4"/>
      <c r="AG22" s="61"/>
      <c r="AH22" s="61"/>
      <c r="AI22" s="13"/>
      <c r="AJ22" s="5"/>
      <c r="AL22" s="1"/>
      <c r="AM22" s="1"/>
      <c r="AN22" s="11"/>
      <c r="AO22" s="11"/>
      <c r="AP22" s="11"/>
    </row>
    <row r="23" spans="1:42" ht="15.6">
      <c r="A23" s="47"/>
      <c r="B23" s="67">
        <f>+'Ark1'!C633</f>
        <v>2024</v>
      </c>
      <c r="C23" s="67">
        <f>+'Ark1'!M633</f>
        <v>15</v>
      </c>
      <c r="D23" s="67" t="s">
        <v>107</v>
      </c>
      <c r="E23" s="347">
        <f>+'Ark1'!Q633</f>
        <v>121</v>
      </c>
      <c r="F23" s="347">
        <f>+'Ark1'!R633</f>
        <v>169</v>
      </c>
      <c r="G23" s="202">
        <f>+'Ark1'!AG633</f>
        <v>1.5818637912314203E-2</v>
      </c>
      <c r="H23" s="116">
        <f t="shared" si="0"/>
        <v>-3.7639727294359222E-3</v>
      </c>
      <c r="I23" s="202">
        <f>+'Ark1'!AH633</f>
        <v>3.7345146117974411E-2</v>
      </c>
      <c r="J23" s="101"/>
      <c r="K23" s="521">
        <f>+'Ark1'!AJ633</f>
        <v>161</v>
      </c>
      <c r="L23" s="101"/>
      <c r="M23" s="258">
        <f>+'Ark1'!S633</f>
        <v>11.408284023668639</v>
      </c>
      <c r="N23" s="116">
        <f t="shared" si="1"/>
        <v>1.2930766503967508</v>
      </c>
      <c r="O23" s="115"/>
      <c r="P23" s="155">
        <f>+IF(K23=0,"",'Ark1'!AK633)</f>
        <v>114.91055900621124</v>
      </c>
      <c r="Q23" s="47"/>
      <c r="R23" s="155">
        <f>+IF(K23=0,"",'Ark1'!AL633)</f>
        <v>30.937644960909719</v>
      </c>
      <c r="S23" s="115"/>
      <c r="T23" s="256">
        <f>+'Ark1'!U633</f>
        <v>47.308875739644989</v>
      </c>
      <c r="U23" s="219">
        <f t="shared" si="2"/>
        <v>-0.86946527417995156</v>
      </c>
      <c r="V23" s="73"/>
      <c r="W23" s="140">
        <f>+'Ark1'!X633</f>
        <v>100</v>
      </c>
      <c r="X23" s="140">
        <f>+'Ark1'!Y633</f>
        <v>98.224852071005927</v>
      </c>
      <c r="Y23" s="140">
        <f>+'Ark1'!Z633</f>
        <v>79.289940828402351</v>
      </c>
      <c r="Z23" s="68">
        <f>+'Ark1'!AA633</f>
        <v>10.398274972545956</v>
      </c>
      <c r="AA23" s="68">
        <f>+'Ark1'!AB633</f>
        <v>1.7111337505379185</v>
      </c>
      <c r="AB23" s="141">
        <f>+'Ark1'!AD633</f>
        <v>40.209233845690378</v>
      </c>
      <c r="AC23" s="68">
        <f t="shared" si="5"/>
        <v>4.1468879668049814</v>
      </c>
      <c r="AD23" s="141">
        <f t="shared" si="6"/>
        <v>1.3966942148760331</v>
      </c>
      <c r="AE23" s="47"/>
      <c r="AF23" s="4"/>
      <c r="AG23" s="61"/>
      <c r="AH23" s="61"/>
      <c r="AI23" s="13"/>
      <c r="AJ23" s="5"/>
      <c r="AL23" s="1"/>
      <c r="AM23" s="1"/>
      <c r="AN23" s="11"/>
      <c r="AO23" s="11"/>
      <c r="AP23" s="11"/>
    </row>
    <row r="24" spans="1:42" ht="15.6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334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"/>
      <c r="AG24" s="61"/>
      <c r="AH24" s="61"/>
      <c r="AI24" s="13"/>
      <c r="AJ24" s="5"/>
      <c r="AL24" s="1"/>
      <c r="AM24" s="1"/>
      <c r="AN24" s="11"/>
      <c r="AO24" s="11"/>
      <c r="AP24" s="11"/>
    </row>
    <row r="25" spans="1:42" ht="15.6">
      <c r="A25" s="47"/>
      <c r="B25">
        <f>+'Ark1'!C634</f>
        <v>2023</v>
      </c>
      <c r="C25">
        <f>+'Ark1'!M634</f>
        <v>1</v>
      </c>
      <c r="D25" s="3" t="s">
        <v>93</v>
      </c>
      <c r="E25" s="331">
        <f>+'Ark1'!Q634</f>
        <v>208</v>
      </c>
      <c r="F25" s="331">
        <f>+'Ark1'!R634</f>
        <v>326</v>
      </c>
      <c r="G25" s="203">
        <f>+'Ark1'!AG634</f>
        <v>2.9419037185302022E-2</v>
      </c>
      <c r="H25" s="62">
        <f t="shared" ref="H25:H39" si="7">+G25-G41</f>
        <v>3.4025865183504971E-3</v>
      </c>
      <c r="I25" s="203">
        <f>+'Ark1'!AH634</f>
        <v>1.3350644929803696E-2</v>
      </c>
      <c r="J25" s="101"/>
      <c r="K25" s="521">
        <f>+'Ark1'!AJ634</f>
        <v>102</v>
      </c>
      <c r="L25" s="101"/>
      <c r="M25" s="258">
        <f>+'Ark1'!S634</f>
        <v>1.95398773006135</v>
      </c>
      <c r="N25" s="116" t="e">
        <f>+M25-#REF!</f>
        <v>#REF!</v>
      </c>
      <c r="O25" s="115"/>
      <c r="P25" s="155">
        <f>+IF(K25=0,"",'Ark1'!AK634)</f>
        <v>91.907843137254886</v>
      </c>
      <c r="Q25" s="47"/>
      <c r="R25" s="155">
        <f>+IF(K25=0,"",'Ark1'!AL634)</f>
        <v>13.31329099529639</v>
      </c>
      <c r="S25" s="115"/>
      <c r="T25" s="98">
        <f>+'Ark1'!U634</f>
        <v>9.1282208588957019</v>
      </c>
      <c r="U25" s="203"/>
      <c r="V25" s="73"/>
      <c r="W25" s="98">
        <f>+'Ark1'!X634</f>
        <v>11.656441717791409</v>
      </c>
      <c r="X25" s="98">
        <f>+'Ark1'!Y634</f>
        <v>3.0674846625766872</v>
      </c>
      <c r="Y25" s="98">
        <f>+'Ark1'!Z634</f>
        <v>0</v>
      </c>
      <c r="Z25" s="1">
        <f>+'Ark1'!AA634</f>
        <v>5.3234117617912382</v>
      </c>
      <c r="AA25" s="1">
        <f>+'Ark1'!AB634</f>
        <v>2.1452685961302609</v>
      </c>
      <c r="AB25" s="11">
        <f>+'Ark1'!AD634</f>
        <v>54.271838079028967</v>
      </c>
      <c r="AC25" s="1">
        <f t="shared" si="5"/>
        <v>4.6715855572998404</v>
      </c>
      <c r="AD25" s="11">
        <f t="shared" si="6"/>
        <v>1.5673076923076923</v>
      </c>
      <c r="AE25" s="47"/>
      <c r="AF25" s="4"/>
      <c r="AG25" s="61"/>
      <c r="AH25" s="61"/>
      <c r="AI25" s="5"/>
      <c r="AJ25" s="5"/>
      <c r="AL25" s="1"/>
      <c r="AM25" s="1"/>
      <c r="AN25" s="11"/>
      <c r="AO25" s="11"/>
      <c r="AP25" s="11"/>
    </row>
    <row r="26" spans="1:42" ht="15.6">
      <c r="A26" s="47"/>
      <c r="B26">
        <f>+'Ark1'!C635</f>
        <v>2023</v>
      </c>
      <c r="C26">
        <f>+'Ark1'!M635</f>
        <v>2</v>
      </c>
      <c r="D26" s="3" t="s">
        <v>94</v>
      </c>
      <c r="E26" s="331">
        <f>+'Ark1'!Q635</f>
        <v>4090</v>
      </c>
      <c r="F26" s="331">
        <f>+'Ark1'!R635</f>
        <v>12231</v>
      </c>
      <c r="G26" s="203">
        <f>+'Ark1'!AG635</f>
        <v>1.1037553491209489</v>
      </c>
      <c r="H26" s="62">
        <f t="shared" si="7"/>
        <v>-0.16631263823953546</v>
      </c>
      <c r="I26" s="203">
        <f>+'Ark1'!AH635</f>
        <v>0.6506041419639601</v>
      </c>
      <c r="J26" s="101"/>
      <c r="K26" s="521">
        <f>+'Ark1'!AJ635</f>
        <v>3659</v>
      </c>
      <c r="L26" s="101"/>
      <c r="M26" s="258">
        <f>+'Ark1'!S635</f>
        <v>4.5577630610743185</v>
      </c>
      <c r="N26" s="116">
        <f t="shared" ref="N26:N39" si="8">+M26-M41</f>
        <v>2.2663723325974967</v>
      </c>
      <c r="O26" s="115"/>
      <c r="P26" s="155">
        <f>+IF(K26=0,"",'Ark1'!AK635)</f>
        <v>93.765345722875367</v>
      </c>
      <c r="Q26" s="47"/>
      <c r="R26" s="155">
        <f>+IF(K26=0,"",'Ark1'!AL635)</f>
        <v>15.891067219852518</v>
      </c>
      <c r="S26" s="115"/>
      <c r="T26" s="98">
        <f>+'Ark1'!U635</f>
        <v>11.856495789387591</v>
      </c>
      <c r="U26" s="203"/>
      <c r="V26" s="73"/>
      <c r="W26" s="98">
        <f>+'Ark1'!X635</f>
        <v>19.630447224266202</v>
      </c>
      <c r="X26" s="98">
        <f>+'Ark1'!Y635</f>
        <v>3.6301201864115775</v>
      </c>
      <c r="Y26" s="98">
        <f>+'Ark1'!Z635</f>
        <v>0</v>
      </c>
      <c r="Z26" s="1">
        <f>+'Ark1'!AA635</f>
        <v>5.161334184818231</v>
      </c>
      <c r="AA26" s="1">
        <f>+'Ark1'!AB635</f>
        <v>2.2644071829566643</v>
      </c>
      <c r="AB26" s="11">
        <f>+'Ark1'!AD635</f>
        <v>48.37383121606139</v>
      </c>
      <c r="AC26" s="1">
        <f t="shared" ref="AC26:AC55" si="9">+T26/M26</f>
        <v>2.6013848527248529</v>
      </c>
      <c r="AD26" s="11">
        <f t="shared" ref="AD26:AD55" si="10">+F26/E26</f>
        <v>2.9904645476772616</v>
      </c>
      <c r="AE26" s="47"/>
      <c r="AF26" s="4"/>
      <c r="AG26" s="61"/>
      <c r="AH26" s="61"/>
      <c r="AI26" s="5"/>
      <c r="AJ26" s="5"/>
      <c r="AL26" s="1"/>
      <c r="AM26" s="1"/>
      <c r="AN26" s="11"/>
      <c r="AO26" s="11"/>
      <c r="AP26" s="11"/>
    </row>
    <row r="27" spans="1:42" ht="15.6">
      <c r="A27" s="47"/>
      <c r="B27">
        <f>+'Ark1'!C636</f>
        <v>2023</v>
      </c>
      <c r="C27">
        <f>+'Ark1'!M636</f>
        <v>3</v>
      </c>
      <c r="D27" s="3" t="s">
        <v>95</v>
      </c>
      <c r="E27" s="331">
        <f>+'Ark1'!Q636</f>
        <v>8492</v>
      </c>
      <c r="F27" s="331">
        <f>+'Ark1'!R636</f>
        <v>51205</v>
      </c>
      <c r="G27" s="203">
        <f>+'Ark1'!AG636</f>
        <v>4.6208644143355562</v>
      </c>
      <c r="H27" s="62">
        <f t="shared" si="7"/>
        <v>8.702407608723739E-2</v>
      </c>
      <c r="I27" s="203">
        <f>+'Ark1'!AH636</f>
        <v>3.514543145594097</v>
      </c>
      <c r="J27" s="101"/>
      <c r="K27" s="521">
        <f>+'Ark1'!AJ636</f>
        <v>14673</v>
      </c>
      <c r="L27" s="101"/>
      <c r="M27" s="258">
        <f>+'Ark1'!S636</f>
        <v>6.2950883702763374</v>
      </c>
      <c r="N27" s="116">
        <f t="shared" si="8"/>
        <v>1.710946743741709</v>
      </c>
      <c r="O27" s="115"/>
      <c r="P27" s="155">
        <f>+IF(K27=0,"",'Ark1'!AK636)</f>
        <v>95.740612008450753</v>
      </c>
      <c r="Q27" s="47"/>
      <c r="R27" s="155">
        <f>+IF(K27=0,"",'Ark1'!AL636)</f>
        <v>18.110152434865565</v>
      </c>
      <c r="S27" s="115"/>
      <c r="T27" s="98">
        <f>+'Ark1'!U636</f>
        <v>15.298822380626918</v>
      </c>
      <c r="U27" s="203"/>
      <c r="V27" s="73"/>
      <c r="W27" s="98">
        <f>+'Ark1'!X636</f>
        <v>43.732057416267928</v>
      </c>
      <c r="X27" s="98">
        <f>+'Ark1'!Y636</f>
        <v>6.9895518015818769</v>
      </c>
      <c r="Y27" s="98">
        <f>+'Ark1'!Z636</f>
        <v>3.1246948540181632E-2</v>
      </c>
      <c r="Z27" s="1">
        <f>+'Ark1'!AA636</f>
        <v>5.2501812412429212</v>
      </c>
      <c r="AA27" s="1">
        <f>+'Ark1'!AB636</f>
        <v>1.9263218936582236</v>
      </c>
      <c r="AB27" s="11">
        <f>+'Ark1'!AD636</f>
        <v>48.341380348038037</v>
      </c>
      <c r="AC27" s="1">
        <f t="shared" si="9"/>
        <v>2.4302792082893889</v>
      </c>
      <c r="AD27" s="11">
        <f t="shared" si="10"/>
        <v>6.0297927461139897</v>
      </c>
      <c r="AE27" s="47"/>
      <c r="AF27" s="4"/>
      <c r="AG27" s="61"/>
      <c r="AH27" s="61"/>
      <c r="AI27" s="5"/>
      <c r="AJ27" s="5"/>
      <c r="AL27" s="1"/>
      <c r="AM27" s="1"/>
      <c r="AN27" s="11"/>
      <c r="AO27" s="11"/>
      <c r="AP27" s="11"/>
    </row>
    <row r="28" spans="1:42" ht="15.6">
      <c r="A28" s="47"/>
      <c r="B28">
        <f>+'Ark1'!C637</f>
        <v>2023</v>
      </c>
      <c r="C28">
        <f>+'Ark1'!M637</f>
        <v>4</v>
      </c>
      <c r="D28" s="3" t="s">
        <v>96</v>
      </c>
      <c r="E28" s="331">
        <f>+'Ark1'!Q637</f>
        <v>10968</v>
      </c>
      <c r="F28" s="331">
        <f>+'Ark1'!R637</f>
        <v>137043</v>
      </c>
      <c r="G28" s="203">
        <f>+'Ark1'!AG637</f>
        <v>12.367095438605361</v>
      </c>
      <c r="H28" s="62">
        <f t="shared" si="7"/>
        <v>0.225080076838859</v>
      </c>
      <c r="I28" s="203">
        <f>+'Ark1'!AH637</f>
        <v>10.780892981749124</v>
      </c>
      <c r="J28" s="101"/>
      <c r="K28" s="521">
        <f>+'Ark1'!AJ637</f>
        <v>47265</v>
      </c>
      <c r="L28" s="101"/>
      <c r="M28" s="258">
        <f>+'Ark1'!S637</f>
        <v>7.1685748268791532</v>
      </c>
      <c r="N28" s="116">
        <f t="shared" si="8"/>
        <v>0.96353577996585393</v>
      </c>
      <c r="O28" s="115"/>
      <c r="P28" s="155">
        <f>+IF(K28=0,"",'Ark1'!AK637)</f>
        <v>97.456578863852826</v>
      </c>
      <c r="Q28" s="47"/>
      <c r="R28" s="155">
        <f>+IF(K28=0,"",'Ark1'!AL637)</f>
        <v>19.444371351989361</v>
      </c>
      <c r="S28" s="115"/>
      <c r="T28" s="98">
        <f>+'Ark1'!U637</f>
        <v>17.534741650430725</v>
      </c>
      <c r="U28" s="203"/>
      <c r="V28" s="73"/>
      <c r="W28" s="98">
        <f>+'Ark1'!X637</f>
        <v>63.5085338178528</v>
      </c>
      <c r="X28" s="98">
        <f>+'Ark1'!Y637</f>
        <v>10.91336295907124</v>
      </c>
      <c r="Y28" s="98">
        <f>+'Ark1'!Z637</f>
        <v>9.7779529052924974E-2</v>
      </c>
      <c r="Z28" s="1">
        <f>+'Ark1'!AA637</f>
        <v>5.1983540050031554</v>
      </c>
      <c r="AA28" s="1">
        <f>+'Ark1'!AB637</f>
        <v>1.6422025904509239</v>
      </c>
      <c r="AB28" s="11">
        <f>+'Ark1'!AD637</f>
        <v>43.755942625652303</v>
      </c>
      <c r="AC28" s="1">
        <f t="shared" si="9"/>
        <v>2.4460568626113504</v>
      </c>
      <c r="AD28" s="11">
        <f t="shared" si="10"/>
        <v>12.494803063457331</v>
      </c>
      <c r="AE28" s="47"/>
      <c r="AF28" s="4"/>
      <c r="AG28" s="61"/>
      <c r="AH28" s="61"/>
      <c r="AI28" s="5"/>
      <c r="AJ28" s="5"/>
      <c r="AL28" s="1"/>
      <c r="AM28" s="1"/>
      <c r="AN28" s="11"/>
      <c r="AO28" s="11"/>
      <c r="AP28" s="11"/>
    </row>
    <row r="29" spans="1:42" ht="15.6">
      <c r="A29" s="47"/>
      <c r="B29">
        <f>+'Ark1'!C638</f>
        <v>2023</v>
      </c>
      <c r="C29">
        <f>+'Ark1'!M638</f>
        <v>5</v>
      </c>
      <c r="D29" s="3" t="s">
        <v>97</v>
      </c>
      <c r="E29" s="331">
        <f>+'Ark1'!Q638</f>
        <v>12130</v>
      </c>
      <c r="F29" s="331">
        <f>+'Ark1'!R638</f>
        <v>238346</v>
      </c>
      <c r="G29" s="203">
        <f>+'Ark1'!AG638</f>
        <v>21.508925880269928</v>
      </c>
      <c r="H29" s="62">
        <f t="shared" si="7"/>
        <v>0.27424715759150331</v>
      </c>
      <c r="I29" s="203">
        <f>+'Ark1'!AH638</f>
        <v>19.883068611021404</v>
      </c>
      <c r="J29" s="101"/>
      <c r="K29" s="521">
        <f>+'Ark1'!AJ638</f>
        <v>80996</v>
      </c>
      <c r="L29" s="101"/>
      <c r="M29" s="258">
        <f>+'Ark1'!S638</f>
        <v>7.6002072617119651</v>
      </c>
      <c r="N29" s="116">
        <f t="shared" si="8"/>
        <v>0.53721105751884046</v>
      </c>
      <c r="O29" s="115"/>
      <c r="P29" s="155">
        <f>+IF(K29=0,"",'Ark1'!AK638)</f>
        <v>97.838683391773401</v>
      </c>
      <c r="Q29" s="47"/>
      <c r="R29" s="155">
        <f>+IF(K29=0,"",'Ark1'!AL638)</f>
        <v>20.37132914245316</v>
      </c>
      <c r="S29" s="115"/>
      <c r="T29" s="98">
        <f>+'Ark1'!U638</f>
        <v>18.594180267342679</v>
      </c>
      <c r="U29" s="203"/>
      <c r="V29" s="73"/>
      <c r="W29" s="98">
        <f>+'Ark1'!X638</f>
        <v>72.32678542958557</v>
      </c>
      <c r="X29" s="98">
        <f>+'Ark1'!Y638</f>
        <v>13.752695660929904</v>
      </c>
      <c r="Y29" s="98">
        <f>+'Ark1'!Z638</f>
        <v>0.25467177968163923</v>
      </c>
      <c r="Z29" s="1">
        <f>+'Ark1'!AA638</f>
        <v>5.2836778231036226</v>
      </c>
      <c r="AA29" s="1">
        <f>+'Ark1'!AB638</f>
        <v>1.5152595387317087</v>
      </c>
      <c r="AB29" s="11">
        <f>+'Ark1'!AD638</f>
        <v>47.117825480765774</v>
      </c>
      <c r="AC29" s="1">
        <f t="shared" si="9"/>
        <v>2.446535946593948</v>
      </c>
      <c r="AD29" s="11">
        <f t="shared" si="10"/>
        <v>19.649299258037921</v>
      </c>
      <c r="AE29" s="47"/>
      <c r="AF29" s="4"/>
      <c r="AG29" s="61"/>
      <c r="AH29" s="61"/>
      <c r="AI29" s="5"/>
      <c r="AJ29" s="5"/>
      <c r="AL29" s="1"/>
      <c r="AM29" s="1"/>
      <c r="AN29" s="11"/>
      <c r="AO29" s="11"/>
      <c r="AP29" s="11"/>
    </row>
    <row r="30" spans="1:42" ht="15.6">
      <c r="A30" s="47"/>
      <c r="B30">
        <f>+'Ark1'!C639</f>
        <v>2023</v>
      </c>
      <c r="C30">
        <f>+'Ark1'!M639</f>
        <v>6</v>
      </c>
      <c r="D30" s="3" t="s">
        <v>98</v>
      </c>
      <c r="E30" s="331">
        <f>+'Ark1'!Q639</f>
        <v>12353</v>
      </c>
      <c r="F30" s="331">
        <f>+'Ark1'!R639</f>
        <v>260945</v>
      </c>
      <c r="G30" s="203">
        <f>+'Ark1'!AG639</f>
        <v>23.548314902817911</v>
      </c>
      <c r="H30" s="62">
        <f t="shared" si="7"/>
        <v>0.13144177005820623</v>
      </c>
      <c r="I30" s="203">
        <f>+'Ark1'!AH639</f>
        <v>23.015804352863825</v>
      </c>
      <c r="J30" s="101"/>
      <c r="K30" s="521">
        <f>+'Ark1'!AJ639</f>
        <v>80529</v>
      </c>
      <c r="L30" s="101"/>
      <c r="M30" s="258">
        <f>+'Ark1'!S639</f>
        <v>7.9262641552817632</v>
      </c>
      <c r="N30" s="116">
        <f t="shared" si="8"/>
        <v>0.39710511222577605</v>
      </c>
      <c r="O30" s="115"/>
      <c r="P30" s="155">
        <f>+IF(K30=0,"",'Ark1'!AK639)</f>
        <v>98.332926026647684</v>
      </c>
      <c r="Q30" s="47"/>
      <c r="R30" s="155">
        <f>+IF(K30=0,"",'Ark1'!AL639)</f>
        <v>20.825074866905965</v>
      </c>
      <c r="S30" s="115"/>
      <c r="T30" s="98">
        <f>+'Ark1'!U639</f>
        <v>19.659780796719673</v>
      </c>
      <c r="U30" s="203"/>
      <c r="V30" s="73"/>
      <c r="W30" s="98">
        <f>+'Ark1'!X639</f>
        <v>78.722336124470658</v>
      </c>
      <c r="X30" s="98">
        <f>+'Ark1'!Y639</f>
        <v>18.741497250378437</v>
      </c>
      <c r="Y30" s="98">
        <f>+'Ark1'!Z639</f>
        <v>0.46293280193144154</v>
      </c>
      <c r="Z30" s="1">
        <f>+'Ark1'!AA639</f>
        <v>5.3921870689665905</v>
      </c>
      <c r="AA30" s="1">
        <f>+'Ark1'!AB639</f>
        <v>1.4126549096568251</v>
      </c>
      <c r="AB30" s="11">
        <f>+'Ark1'!AD639</f>
        <v>48.679523000732758</v>
      </c>
      <c r="AC30" s="1">
        <f t="shared" si="9"/>
        <v>2.4803337879698519</v>
      </c>
      <c r="AD30" s="11">
        <f t="shared" si="10"/>
        <v>21.124018457054966</v>
      </c>
      <c r="AE30" s="47"/>
      <c r="AF30" s="4"/>
      <c r="AG30" s="61"/>
      <c r="AH30" s="61"/>
      <c r="AI30" s="5"/>
      <c r="AJ30" s="5"/>
      <c r="AL30" s="1"/>
      <c r="AM30" s="1"/>
      <c r="AN30" s="11"/>
      <c r="AO30" s="11"/>
      <c r="AP30" s="11"/>
    </row>
    <row r="31" spans="1:42" ht="15.6">
      <c r="A31" s="47"/>
      <c r="B31">
        <f>+'Ark1'!C640</f>
        <v>2023</v>
      </c>
      <c r="C31">
        <f>+'Ark1'!M640</f>
        <v>7</v>
      </c>
      <c r="D31" s="3" t="s">
        <v>99</v>
      </c>
      <c r="E31" s="331">
        <f>+'Ark1'!Q640</f>
        <v>12072</v>
      </c>
      <c r="F31" s="331">
        <f>+'Ark1'!R640</f>
        <v>219755</v>
      </c>
      <c r="G31" s="203">
        <f>+'Ark1'!AG640</f>
        <v>19.831228578699527</v>
      </c>
      <c r="H31" s="62">
        <f t="shared" si="7"/>
        <v>-0.92576398852112973</v>
      </c>
      <c r="I31" s="203">
        <f>+'Ark1'!AH640</f>
        <v>20.761438622769237</v>
      </c>
      <c r="J31" s="101"/>
      <c r="K31" s="521">
        <f>+'Ark1'!AJ640</f>
        <v>70448</v>
      </c>
      <c r="L31" s="101"/>
      <c r="M31" s="258">
        <f>+'Ark1'!S640</f>
        <v>8.083429273509136</v>
      </c>
      <c r="N31" s="116">
        <f t="shared" si="8"/>
        <v>0.14341293941060496</v>
      </c>
      <c r="O31" s="115"/>
      <c r="P31" s="155">
        <f>+IF(K31=0,"",'Ark1'!AK640)</f>
        <v>99.441643481717151</v>
      </c>
      <c r="Q31" s="47"/>
      <c r="R31" s="155">
        <f>+IF(K31=0,"",'Ark1'!AL640)</f>
        <v>21.350365691113204</v>
      </c>
      <c r="S31" s="115"/>
      <c r="T31" s="98">
        <f>+'Ark1'!U640</f>
        <v>21.058147937476129</v>
      </c>
      <c r="U31" s="203"/>
      <c r="V31" s="73"/>
      <c r="W31" s="98">
        <f>+'Ark1'!X640</f>
        <v>84.203317330663694</v>
      </c>
      <c r="X31" s="98">
        <f>+'Ark1'!Y640</f>
        <v>26.854906600532409</v>
      </c>
      <c r="Y31" s="98">
        <f>+'Ark1'!Z640</f>
        <v>1.2058883756911103</v>
      </c>
      <c r="Z31" s="1">
        <f>+'Ark1'!AA640</f>
        <v>5.9934859249714476</v>
      </c>
      <c r="AA31" s="1">
        <f>+'Ark1'!AB640</f>
        <v>1.329527394256111</v>
      </c>
      <c r="AB31" s="11">
        <f>+'Ark1'!AD640</f>
        <v>44.379532268280464</v>
      </c>
      <c r="AC31" s="1">
        <f t="shared" si="9"/>
        <v>2.6051007839565687</v>
      </c>
      <c r="AD31" s="11">
        <f t="shared" si="10"/>
        <v>18.203694499668654</v>
      </c>
      <c r="AE31" s="47"/>
      <c r="AF31" s="4"/>
      <c r="AG31" s="61"/>
      <c r="AH31" s="61"/>
      <c r="AI31" s="5"/>
      <c r="AJ31" s="5"/>
      <c r="AL31" s="13"/>
      <c r="AM31" s="13"/>
      <c r="AN31" s="11"/>
      <c r="AO31" s="11"/>
      <c r="AP31" s="11"/>
    </row>
    <row r="32" spans="1:42" ht="16.5" customHeight="1">
      <c r="A32" s="47"/>
      <c r="B32">
        <f>+'Ark1'!C641</f>
        <v>2023</v>
      </c>
      <c r="C32">
        <f>+'Ark1'!M641</f>
        <v>8</v>
      </c>
      <c r="D32" s="3" t="s">
        <v>100</v>
      </c>
      <c r="E32" s="331">
        <f>+'Ark1'!Q641</f>
        <v>11249</v>
      </c>
      <c r="F32" s="331">
        <f>+'Ark1'!R641</f>
        <v>129490</v>
      </c>
      <c r="G32" s="203">
        <f>+'Ark1'!AG641</f>
        <v>11.685494248848956</v>
      </c>
      <c r="H32" s="62">
        <f t="shared" si="7"/>
        <v>0.18837673374735431</v>
      </c>
      <c r="I32" s="203">
        <f>+'Ark1'!AH641</f>
        <v>13.420241862460584</v>
      </c>
      <c r="J32" s="101"/>
      <c r="K32" s="521">
        <f>+'Ark1'!AJ641</f>
        <v>49728</v>
      </c>
      <c r="L32" s="101"/>
      <c r="M32" s="258">
        <f>+'Ark1'!S641</f>
        <v>8.2732411769248611</v>
      </c>
      <c r="N32" s="116">
        <f t="shared" si="8"/>
        <v>0.13591279071705031</v>
      </c>
      <c r="O32" s="115"/>
      <c r="P32" s="155">
        <f>+IF(K32=0,"",'Ark1'!AK641)</f>
        <v>100.78956121299827</v>
      </c>
      <c r="Q32" s="47"/>
      <c r="R32" s="155">
        <f>+IF(K32=0,"",'Ark1'!AL641)</f>
        <v>21.834606011454031</v>
      </c>
      <c r="S32" s="115"/>
      <c r="T32" s="98">
        <f>+'Ark1'!U641</f>
        <v>23.100724766391831</v>
      </c>
      <c r="U32" s="203"/>
      <c r="V32" s="73"/>
      <c r="W32" s="98">
        <f>+'Ark1'!X641</f>
        <v>90.154452081241772</v>
      </c>
      <c r="X32" s="98">
        <f>+'Ark1'!Y641</f>
        <v>38.211444899220005</v>
      </c>
      <c r="Y32" s="98">
        <f>+'Ark1'!Z641</f>
        <v>3.445053672098231</v>
      </c>
      <c r="Z32" s="1">
        <f>+'Ark1'!AA641</f>
        <v>7.1268414883310571</v>
      </c>
      <c r="AA32" s="1">
        <f>+'Ark1'!AB641</f>
        <v>1.2759203216572268</v>
      </c>
      <c r="AB32" s="11">
        <f>+'Ark1'!AD641</f>
        <v>38.101301090145711</v>
      </c>
      <c r="AC32" s="1">
        <f t="shared" si="9"/>
        <v>2.7922218478076934</v>
      </c>
      <c r="AD32" s="11">
        <f t="shared" si="10"/>
        <v>11.511245444039471</v>
      </c>
      <c r="AE32" s="47"/>
      <c r="AF32" s="4"/>
      <c r="AG32" s="61"/>
      <c r="AH32" s="61"/>
      <c r="AI32" s="5"/>
      <c r="AJ32" s="5"/>
      <c r="AL32" s="13"/>
      <c r="AM32" s="13"/>
      <c r="AN32" s="11"/>
      <c r="AO32" s="11"/>
      <c r="AP32" s="11"/>
    </row>
    <row r="33" spans="1:42" ht="16.5" customHeight="1">
      <c r="A33" s="47"/>
      <c r="B33">
        <f>+'Ark1'!C642</f>
        <v>2023</v>
      </c>
      <c r="C33">
        <f>+'Ark1'!M642</f>
        <v>9</v>
      </c>
      <c r="D33" s="3" t="s">
        <v>101</v>
      </c>
      <c r="E33" s="331">
        <f>+'Ark1'!Q642</f>
        <v>8415</v>
      </c>
      <c r="F33" s="331">
        <f>+'Ark1'!R642</f>
        <v>38735</v>
      </c>
      <c r="G33" s="203">
        <f>+'Ark1'!AG642</f>
        <v>3.4955411207750742</v>
      </c>
      <c r="H33" s="62">
        <f t="shared" si="7"/>
        <v>0.11262720938262438</v>
      </c>
      <c r="I33" s="203">
        <f>+'Ark1'!AH642</f>
        <v>4.6809119346133805</v>
      </c>
      <c r="J33" s="101"/>
      <c r="K33" s="521">
        <f>+'Ark1'!AJ642</f>
        <v>16252</v>
      </c>
      <c r="L33" s="101"/>
      <c r="M33" s="258">
        <f>+'Ark1'!S642</f>
        <v>8.4824319091261149</v>
      </c>
      <c r="N33" s="116">
        <f t="shared" si="8"/>
        <v>0.19963344667697314</v>
      </c>
      <c r="O33" s="115"/>
      <c r="P33" s="155">
        <f>+IF(K33=0,"",'Ark1'!AK642)</f>
        <v>103.67957789810478</v>
      </c>
      <c r="Q33" s="47"/>
      <c r="R33" s="155">
        <f>+IF(K33=0,"",'Ark1'!AL642)</f>
        <v>22.58201464332986</v>
      </c>
      <c r="S33" s="115"/>
      <c r="T33" s="98">
        <f>+'Ark1'!U642</f>
        <v>26.93570853233507</v>
      </c>
      <c r="U33" s="203"/>
      <c r="V33" s="73"/>
      <c r="W33" s="98">
        <f>+'Ark1'!X642</f>
        <v>95.14908997031111</v>
      </c>
      <c r="X33" s="98">
        <f>+'Ark1'!Y642</f>
        <v>56.050083903446499</v>
      </c>
      <c r="Y33" s="98">
        <f>+'Ark1'!Z642</f>
        <v>10.837743642700406</v>
      </c>
      <c r="Z33" s="1">
        <f>+'Ark1'!AA642</f>
        <v>9.0894380197222873</v>
      </c>
      <c r="AA33" s="1">
        <f>+'Ark1'!AB642</f>
        <v>1.2252221650229898</v>
      </c>
      <c r="AB33" s="11">
        <f>+'Ark1'!AD642</f>
        <v>34.351465859117994</v>
      </c>
      <c r="AC33" s="1">
        <f t="shared" si="9"/>
        <v>3.1754700563355382</v>
      </c>
      <c r="AD33" s="11">
        <f t="shared" si="10"/>
        <v>4.6030897207367794</v>
      </c>
      <c r="AE33" s="47"/>
      <c r="AF33" s="4"/>
      <c r="AG33" s="60"/>
      <c r="AH33" s="61"/>
      <c r="AI33" s="5"/>
      <c r="AJ33" s="5"/>
      <c r="AL33" s="13"/>
      <c r="AM33" s="13"/>
      <c r="AN33" s="11"/>
      <c r="AO33" s="11"/>
      <c r="AP33" s="11"/>
    </row>
    <row r="34" spans="1:42" ht="15.6">
      <c r="A34" s="47"/>
      <c r="B34">
        <f>+'Ark1'!C643</f>
        <v>2023</v>
      </c>
      <c r="C34">
        <f>+'Ark1'!M643</f>
        <v>10</v>
      </c>
      <c r="D34" s="3" t="s">
        <v>102</v>
      </c>
      <c r="E34" s="331">
        <f>+'Ark1'!Q643</f>
        <v>4829</v>
      </c>
      <c r="F34" s="331">
        <f>+'Ark1'!R643</f>
        <v>10240</v>
      </c>
      <c r="G34" s="203">
        <f>+'Ark1'!AG643</f>
        <v>0.92408264042175714</v>
      </c>
      <c r="H34" s="62">
        <f t="shared" si="7"/>
        <v>5.8992582151799033E-2</v>
      </c>
      <c r="I34" s="203">
        <f>+'Ark1'!AH643</f>
        <v>1.5230848045936001</v>
      </c>
      <c r="J34" s="101"/>
      <c r="K34" s="521">
        <f>+'Ark1'!AJ643</f>
        <v>3891</v>
      </c>
      <c r="L34" s="101"/>
      <c r="M34" s="258">
        <f>+'Ark1'!S643</f>
        <v>8.7156249999999993</v>
      </c>
      <c r="N34" s="116">
        <f t="shared" si="8"/>
        <v>0.27769686330184129</v>
      </c>
      <c r="O34" s="115"/>
      <c r="P34" s="155">
        <f>+IF(K34=0,"",'Ark1'!AK643)</f>
        <v>108.92487792341262</v>
      </c>
      <c r="Q34" s="47"/>
      <c r="R34" s="155">
        <f>+IF(K34=0,"",'Ark1'!AL643)</f>
        <v>23.893403631779218</v>
      </c>
      <c r="S34" s="115"/>
      <c r="T34" s="98">
        <f>+'Ark1'!U643</f>
        <v>33.153212890624999</v>
      </c>
      <c r="U34" s="203"/>
      <c r="V34" s="73"/>
      <c r="W34" s="98">
        <f>+'Ark1'!X643</f>
        <v>98.662109375</v>
      </c>
      <c r="X34" s="98">
        <f>+'Ark1'!Y643</f>
        <v>79.55078125</v>
      </c>
      <c r="Y34" s="98">
        <f>+'Ark1'!Z643</f>
        <v>27.83203125</v>
      </c>
      <c r="Z34" s="1">
        <f>+'Ark1'!AA643</f>
        <v>10.054253775104836</v>
      </c>
      <c r="AA34" s="1">
        <f>+'Ark1'!AB643</f>
        <v>1.228800704701545</v>
      </c>
      <c r="AB34" s="11">
        <f>+'Ark1'!AD643</f>
        <v>41.810668715425123</v>
      </c>
      <c r="AC34" s="1">
        <f t="shared" si="9"/>
        <v>3.8038824399426319</v>
      </c>
      <c r="AD34" s="11">
        <f t="shared" si="10"/>
        <v>2.1205218471733276</v>
      </c>
      <c r="AE34" s="47"/>
      <c r="AH34" s="61"/>
      <c r="AL34" s="13"/>
      <c r="AM34" s="13"/>
      <c r="AN34" s="11"/>
      <c r="AO34" s="11"/>
      <c r="AP34" s="11"/>
    </row>
    <row r="35" spans="1:42" ht="17.25" customHeight="1">
      <c r="A35" s="47"/>
      <c r="B35">
        <f>+'Ark1'!C644</f>
        <v>2023</v>
      </c>
      <c r="C35">
        <f>+'Ark1'!M644</f>
        <v>11</v>
      </c>
      <c r="D35" s="3" t="s">
        <v>103</v>
      </c>
      <c r="E35" s="331">
        <f>+'Ark1'!Q644</f>
        <v>3245</v>
      </c>
      <c r="F35" s="331">
        <f>+'Ark1'!R644</f>
        <v>5368</v>
      </c>
      <c r="G35" s="203">
        <f>+'Ark1'!AG644</f>
        <v>0.4844214466585931</v>
      </c>
      <c r="H35" s="62">
        <f t="shared" si="7"/>
        <v>1.0353473081658404E-2</v>
      </c>
      <c r="I35" s="203">
        <f>+'Ark1'!AH644</f>
        <v>0.91182195081750628</v>
      </c>
      <c r="J35" s="101"/>
      <c r="K35" s="521">
        <f>+'Ark1'!AJ644</f>
        <v>1981</v>
      </c>
      <c r="L35" s="101"/>
      <c r="M35" s="258">
        <f>+'Ark1'!S644</f>
        <v>8.8912071535022363</v>
      </c>
      <c r="N35" s="116">
        <f t="shared" si="8"/>
        <v>0.15898249705929679</v>
      </c>
      <c r="O35" s="115"/>
      <c r="P35" s="155">
        <f>+IF(K35=0,"",'Ark1'!AK644)</f>
        <v>113.62927814235218</v>
      </c>
      <c r="Q35" s="47"/>
      <c r="R35" s="155">
        <f>+IF(K35=0,"",'Ark1'!AL644)</f>
        <v>25.049272655769727</v>
      </c>
      <c r="S35" s="115"/>
      <c r="T35" s="98">
        <f>+'Ark1'!U644</f>
        <v>37.861605812220652</v>
      </c>
      <c r="U35" s="203"/>
      <c r="V35" s="73"/>
      <c r="W35" s="98">
        <f>+'Ark1'!X644</f>
        <v>99.646050670640832</v>
      </c>
      <c r="X35" s="98">
        <f>+'Ark1'!Y644</f>
        <v>91.933681073025355</v>
      </c>
      <c r="Y35" s="98">
        <f>+'Ark1'!Z644</f>
        <v>43.759314456035774</v>
      </c>
      <c r="Z35" s="1">
        <f>+'Ark1'!AA644</f>
        <v>9.737155712562684</v>
      </c>
      <c r="AA35" s="1">
        <f>+'Ark1'!AB644</f>
        <v>1.2150068365343147</v>
      </c>
      <c r="AB35" s="11">
        <f>+'Ark1'!AD644</f>
        <v>51.266233459853986</v>
      </c>
      <c r="AC35" s="1">
        <f t="shared" si="9"/>
        <v>4.2583200636942768</v>
      </c>
      <c r="AD35" s="11">
        <f t="shared" si="10"/>
        <v>1.6542372881355931</v>
      </c>
      <c r="AE35" s="47"/>
      <c r="AF35" s="2"/>
      <c r="AG35" s="60"/>
      <c r="AH35" s="61"/>
      <c r="AJ35" s="5"/>
      <c r="AL35" s="13"/>
      <c r="AM35" s="13"/>
      <c r="AN35" s="11"/>
      <c r="AO35" s="11"/>
      <c r="AP35" s="11"/>
    </row>
    <row r="36" spans="1:42" ht="15.6">
      <c r="A36" s="47"/>
      <c r="B36">
        <f>+'Ark1'!C645</f>
        <v>2023</v>
      </c>
      <c r="C36">
        <f>+'Ark1'!M645</f>
        <v>12</v>
      </c>
      <c r="D36" s="3" t="s">
        <v>104</v>
      </c>
      <c r="E36" s="331">
        <f>+'Ark1'!Q645</f>
        <v>1782</v>
      </c>
      <c r="F36" s="331">
        <f>+'Ark1'!R645</f>
        <v>2628</v>
      </c>
      <c r="G36" s="203">
        <f>+'Ark1'!AG645</f>
        <v>0.23715714638949004</v>
      </c>
      <c r="H36" s="62">
        <f t="shared" si="7"/>
        <v>7.6926350831463264E-4</v>
      </c>
      <c r="I36" s="203">
        <f>+'Ark1'!AH645</f>
        <v>0.48821825302695754</v>
      </c>
      <c r="J36" s="101"/>
      <c r="K36" s="521">
        <f>+'Ark1'!AJ645</f>
        <v>885</v>
      </c>
      <c r="L36" s="101"/>
      <c r="M36" s="258">
        <f>+'Ark1'!S645</f>
        <v>9.1381278538812793</v>
      </c>
      <c r="N36" s="116">
        <f t="shared" si="8"/>
        <v>0.25097539158798554</v>
      </c>
      <c r="O36" s="115"/>
      <c r="P36" s="155">
        <f>+IF(K36=0,"",'Ark1'!AK645)</f>
        <v>116.35706214689252</v>
      </c>
      <c r="Q36" s="47"/>
      <c r="R36" s="155">
        <f>+IF(K36=0,"",'Ark1'!AL645)</f>
        <v>26.630095159643911</v>
      </c>
      <c r="S36" s="115"/>
      <c r="T36" s="98">
        <f>+'Ark1'!U645</f>
        <v>41.408561643835633</v>
      </c>
      <c r="U36" s="203"/>
      <c r="V36" s="73"/>
      <c r="W36" s="98">
        <f>+'Ark1'!X645</f>
        <v>99.771689497716878</v>
      </c>
      <c r="X36" s="98">
        <f>+'Ark1'!Y645</f>
        <v>96.270928462709279</v>
      </c>
      <c r="Y36" s="98">
        <f>+'Ark1'!Z645</f>
        <v>59.931506849315056</v>
      </c>
      <c r="Z36" s="1">
        <f>+'Ark1'!AA645</f>
        <v>9.2800599100531027</v>
      </c>
      <c r="AA36" s="1">
        <f>+'Ark1'!AB645</f>
        <v>1.2326203648595351</v>
      </c>
      <c r="AB36" s="11">
        <f>+'Ark1'!AD645</f>
        <v>56.339482878728113</v>
      </c>
      <c r="AC36" s="1">
        <f t="shared" si="9"/>
        <v>4.5314053716427249</v>
      </c>
      <c r="AD36" s="11">
        <f t="shared" si="10"/>
        <v>1.4747474747474747</v>
      </c>
      <c r="AE36" s="47"/>
      <c r="AF36" s="2"/>
      <c r="AG36" s="60"/>
      <c r="AH36" s="61"/>
      <c r="AL36" s="13"/>
      <c r="AM36" s="13"/>
      <c r="AN36" s="11"/>
      <c r="AO36" s="11"/>
      <c r="AP36" s="11"/>
    </row>
    <row r="37" spans="1:42" ht="15.6">
      <c r="A37" s="47"/>
      <c r="B37">
        <f>+'Ark1'!C646</f>
        <v>2023</v>
      </c>
      <c r="C37">
        <f>+'Ark1'!M646</f>
        <v>13</v>
      </c>
      <c r="D37" s="3" t="s">
        <v>105</v>
      </c>
      <c r="E37" s="331">
        <f>+'Ark1'!Q646</f>
        <v>737</v>
      </c>
      <c r="F37" s="331">
        <f>+'Ark1'!R646</f>
        <v>934</v>
      </c>
      <c r="G37" s="203">
        <f>+'Ark1'!AG646</f>
        <v>8.4286443960343863E-2</v>
      </c>
      <c r="H37" s="62">
        <f t="shared" si="7"/>
        <v>-3.066804305513246E-3</v>
      </c>
      <c r="I37" s="203">
        <f>+'Ark1'!AH646</f>
        <v>0.18200493936983989</v>
      </c>
      <c r="J37" s="101"/>
      <c r="K37" s="521">
        <f>+'Ark1'!AJ646</f>
        <v>330</v>
      </c>
      <c r="L37" s="101"/>
      <c r="M37" s="258">
        <f>+'Ark1'!S646</f>
        <v>9.425053533190578</v>
      </c>
      <c r="N37" s="116">
        <f t="shared" si="8"/>
        <v>0.3073421629281885</v>
      </c>
      <c r="O37" s="115"/>
      <c r="P37" s="155">
        <f>+IF(K37=0,"",'Ark1'!AK646)</f>
        <v>116.33242424242412</v>
      </c>
      <c r="Q37" s="47"/>
      <c r="R37" s="155">
        <f>+IF(K37=0,"",'Ark1'!AL646)</f>
        <v>27.455156444359673</v>
      </c>
      <c r="S37" s="115"/>
      <c r="T37" s="98">
        <f>+'Ark1'!U646</f>
        <v>43.434796573875794</v>
      </c>
      <c r="U37" s="203"/>
      <c r="V37" s="73"/>
      <c r="W37" s="98">
        <f>+'Ark1'!X646</f>
        <v>100</v>
      </c>
      <c r="X37" s="98">
        <f>+'Ark1'!Y646</f>
        <v>98.394004282655231</v>
      </c>
      <c r="Y37" s="98">
        <f>+'Ark1'!Z646</f>
        <v>67.55888650963594</v>
      </c>
      <c r="Z37" s="1">
        <f>+'Ark1'!AA646</f>
        <v>8.7426615976409554</v>
      </c>
      <c r="AA37" s="1">
        <f>+'Ark1'!AB646</f>
        <v>1.2908232136387561</v>
      </c>
      <c r="AB37" s="11">
        <f>+'Ark1'!AD646</f>
        <v>57.943556937766552</v>
      </c>
      <c r="AC37" s="1">
        <f t="shared" si="9"/>
        <v>4.6084403044416664</v>
      </c>
      <c r="AD37" s="11">
        <f t="shared" si="10"/>
        <v>1.2672998643147897</v>
      </c>
      <c r="AE37" s="47"/>
      <c r="AF37" s="14"/>
      <c r="AG37" s="13"/>
      <c r="AH37" s="61"/>
      <c r="AL37" s="13"/>
      <c r="AM37" s="13"/>
      <c r="AN37" s="11"/>
      <c r="AO37" s="11"/>
      <c r="AP37" s="11"/>
    </row>
    <row r="38" spans="1:42" ht="21">
      <c r="A38" s="47"/>
      <c r="B38">
        <f>+'Ark1'!C647</f>
        <v>2023</v>
      </c>
      <c r="C38">
        <f>+'Ark1'!M647</f>
        <v>14</v>
      </c>
      <c r="D38" s="3" t="s">
        <v>106</v>
      </c>
      <c r="E38" s="331">
        <f>+'Ark1'!Q647</f>
        <v>470</v>
      </c>
      <c r="F38" s="331">
        <f>+'Ark1'!R647</f>
        <v>587</v>
      </c>
      <c r="G38" s="203">
        <f>+'Ark1'!AG647</f>
        <v>5.2972315422614394E-2</v>
      </c>
      <c r="H38" s="62">
        <f t="shared" si="7"/>
        <v>1.1117084639891556E-3</v>
      </c>
      <c r="I38" s="203">
        <f>+'Ark1'!AH647</f>
        <v>0.11975786021698878</v>
      </c>
      <c r="J38" s="101"/>
      <c r="K38" s="521">
        <f>+'Ark1'!AJ647</f>
        <v>212</v>
      </c>
      <c r="L38" s="101"/>
      <c r="M38" s="258">
        <f>+'Ark1'!S647</f>
        <v>9.6490630323679767</v>
      </c>
      <c r="N38" s="116">
        <f t="shared" si="8"/>
        <v>0.19837269706225591</v>
      </c>
      <c r="O38" s="115"/>
      <c r="P38" s="155">
        <f>+IF(K38=0,"",'Ark1'!AK647)</f>
        <v>117.92688679245282</v>
      </c>
      <c r="Q38" s="47"/>
      <c r="R38" s="155">
        <f>+IF(K38=0,"",'Ark1'!AL647)</f>
        <v>28.793857052650921</v>
      </c>
      <c r="S38" s="115"/>
      <c r="T38" s="98">
        <f>+'Ark1'!U647</f>
        <v>45.474446337308386</v>
      </c>
      <c r="U38" s="203"/>
      <c r="V38" s="73"/>
      <c r="W38" s="98">
        <f>+'Ark1'!X647</f>
        <v>99.829642248722323</v>
      </c>
      <c r="X38" s="98">
        <f>+'Ark1'!Y647</f>
        <v>97.785349233390107</v>
      </c>
      <c r="Y38" s="98">
        <f>+'Ark1'!Z647</f>
        <v>73.42419080068143</v>
      </c>
      <c r="Z38" s="1">
        <f>+'Ark1'!AA647</f>
        <v>9.9570608519431687</v>
      </c>
      <c r="AA38" s="1">
        <f>+'Ark1'!AB647</f>
        <v>1.5308897684843559</v>
      </c>
      <c r="AB38" s="11">
        <f>+'Ark1'!AD647</f>
        <v>62.003792637871598</v>
      </c>
      <c r="AC38" s="1">
        <f t="shared" si="9"/>
        <v>4.7128354519774032</v>
      </c>
      <c r="AD38" s="11">
        <f t="shared" si="10"/>
        <v>1.2489361702127659</v>
      </c>
      <c r="AE38" s="47"/>
      <c r="AF38" s="2"/>
      <c r="AG38" s="5"/>
      <c r="AH38" s="61"/>
      <c r="AL38" s="59"/>
      <c r="AM38" s="59"/>
      <c r="AN38" s="11"/>
      <c r="AO38" s="11"/>
      <c r="AP38" s="11"/>
    </row>
    <row r="39" spans="1:42" ht="15.6">
      <c r="A39" s="47"/>
      <c r="B39">
        <f>+'Ark1'!C648</f>
        <v>2023</v>
      </c>
      <c r="C39">
        <f>+'Ark1'!M648</f>
        <v>15</v>
      </c>
      <c r="D39" s="3" t="s">
        <v>107</v>
      </c>
      <c r="E39" s="331">
        <f>+'Ark1'!Q648</f>
        <v>169</v>
      </c>
      <c r="F39" s="331">
        <f>+'Ark1'!R648</f>
        <v>217</v>
      </c>
      <c r="G39" s="203">
        <f>+'Ark1'!AG648</f>
        <v>1.9582610641750126E-2</v>
      </c>
      <c r="H39" s="62">
        <f t="shared" si="7"/>
        <v>-1.0065672039499228E-3</v>
      </c>
      <c r="I39" s="203">
        <f>+'Ark1'!AH648</f>
        <v>4.6904021623636993E-2</v>
      </c>
      <c r="J39" s="101"/>
      <c r="K39" s="521">
        <f>+'Ark1'!AJ648</f>
        <v>82</v>
      </c>
      <c r="L39" s="101"/>
      <c r="M39" s="258">
        <f>+'Ark1'!S648</f>
        <v>10.115207373271888</v>
      </c>
      <c r="N39" s="116">
        <f t="shared" si="8"/>
        <v>0.45573893473368088</v>
      </c>
      <c r="O39" s="115"/>
      <c r="P39" s="155">
        <f>+IF(K39=0,"",'Ark1'!AK648)</f>
        <v>116.71341463414632</v>
      </c>
      <c r="Q39" s="47"/>
      <c r="R39" s="155">
        <f>+IF(K39=0,"",'Ark1'!AL648)</f>
        <v>31.039986437296843</v>
      </c>
      <c r="S39" s="115"/>
      <c r="T39" s="98">
        <f>+'Ark1'!U648</f>
        <v>48.178341013824941</v>
      </c>
      <c r="U39" s="203"/>
      <c r="V39" s="73"/>
      <c r="W39" s="98">
        <f>+'Ark1'!X648</f>
        <v>100</v>
      </c>
      <c r="X39" s="98">
        <f>+'Ark1'!Y648</f>
        <v>99.078341013824925</v>
      </c>
      <c r="Y39" s="98">
        <f>+'Ark1'!Z648</f>
        <v>82.488479262672797</v>
      </c>
      <c r="Z39" s="1">
        <f>+'Ark1'!AA648</f>
        <v>10.080594169719255</v>
      </c>
      <c r="AA39" s="1">
        <f>+'Ark1'!AB648</f>
        <v>1.6657567932695099</v>
      </c>
      <c r="AB39" s="11">
        <f>+'Ark1'!AD648</f>
        <v>68.511571786005234</v>
      </c>
      <c r="AC39" s="1">
        <f t="shared" si="9"/>
        <v>4.7629612756264299</v>
      </c>
      <c r="AD39" s="11">
        <f t="shared" si="10"/>
        <v>1.2840236686390532</v>
      </c>
      <c r="AE39" s="47"/>
      <c r="AF39" s="4"/>
      <c r="AG39" s="4"/>
      <c r="AH39" s="61"/>
      <c r="AI39" s="4"/>
      <c r="AJ39" s="4"/>
    </row>
    <row r="40" spans="1:42" s="631" customFormat="1">
      <c r="A40" s="47"/>
      <c r="B40" s="47"/>
      <c r="C40" s="47"/>
      <c r="D40" s="47"/>
      <c r="E40" s="334"/>
      <c r="F40" s="334"/>
      <c r="G40" s="93"/>
      <c r="H40" s="47"/>
      <c r="I40" s="93"/>
      <c r="J40" s="93"/>
      <c r="K40" s="334"/>
      <c r="L40" s="93"/>
      <c r="M40" s="47"/>
      <c r="N40" s="47"/>
      <c r="O40" s="47"/>
      <c r="P40" s="47"/>
      <c r="Q40" s="47"/>
      <c r="R40" s="47"/>
      <c r="S40" s="47"/>
      <c r="T40" s="93"/>
      <c r="U40" s="93"/>
      <c r="V40" s="73"/>
      <c r="W40" s="93"/>
      <c r="X40" s="93"/>
      <c r="Y40" s="93"/>
      <c r="Z40" s="47"/>
      <c r="AA40" s="47"/>
      <c r="AB40" s="73"/>
      <c r="AC40" s="47"/>
      <c r="AD40" s="73"/>
      <c r="AE40" s="47"/>
      <c r="AH40" s="61"/>
    </row>
    <row r="41" spans="1:42" ht="15.6">
      <c r="A41" s="47"/>
      <c r="B41" s="56">
        <f>+'Ark1'!C649</f>
        <v>2022</v>
      </c>
      <c r="C41" s="56">
        <f>+'Ark1'!M649</f>
        <v>1</v>
      </c>
      <c r="D41" s="57" t="s">
        <v>93</v>
      </c>
      <c r="E41" s="348">
        <f>+'Ark1'!Q649</f>
        <v>197</v>
      </c>
      <c r="F41" s="348">
        <f>+'Ark1'!R649</f>
        <v>302</v>
      </c>
      <c r="G41" s="185">
        <f>+'Ark1'!AG649</f>
        <v>2.6016450666951525E-2</v>
      </c>
      <c r="H41" s="47"/>
      <c r="I41" s="185">
        <f>+'Ark1'!AH649</f>
        <v>1.1393716502818467E-2</v>
      </c>
      <c r="J41" s="101"/>
      <c r="K41" s="521">
        <f>+'Ark1'!AJ649</f>
        <v>110</v>
      </c>
      <c r="L41" s="101"/>
      <c r="M41" s="58">
        <f>+'Ark1'!S649</f>
        <v>2.2913907284768218</v>
      </c>
      <c r="N41" s="47"/>
      <c r="O41" s="115"/>
      <c r="P41" s="155">
        <f>+IF(K41=0,"",'Ark1'!AK649)</f>
        <v>87.920909090909106</v>
      </c>
      <c r="Q41" s="47"/>
      <c r="R41" s="155">
        <f>+IF(K41=0,"",'Ark1'!AL649)</f>
        <v>12.904904441648648</v>
      </c>
      <c r="S41" s="115"/>
      <c r="T41" s="162">
        <f>+'Ark1'!U649</f>
        <v>8.8288079470198664</v>
      </c>
      <c r="U41" s="185"/>
      <c r="V41" s="73"/>
      <c r="W41" s="162">
        <f>+'Ark1'!X649</f>
        <v>9.2715231788079446</v>
      </c>
      <c r="X41" s="162">
        <f>+'Ark1'!Y649</f>
        <v>1.3245033112582778</v>
      </c>
      <c r="Y41" s="162">
        <f>+'Ark1'!Z649</f>
        <v>0</v>
      </c>
      <c r="Z41" s="58">
        <f>+'Ark1'!AA649</f>
        <v>4.7030000890163581</v>
      </c>
      <c r="AA41" s="58">
        <f>+'Ark1'!AB649</f>
        <v>2.1929731367385887</v>
      </c>
      <c r="AB41" s="76">
        <f>+'Ark1'!AD649</f>
        <v>56.855199589631503</v>
      </c>
      <c r="AC41" s="58">
        <f t="shared" si="9"/>
        <v>3.8530346820809234</v>
      </c>
      <c r="AD41" s="76">
        <f t="shared" si="10"/>
        <v>1.532994923857868</v>
      </c>
      <c r="AE41" s="47"/>
      <c r="AF41" s="4"/>
      <c r="AG41" s="16"/>
      <c r="AH41" s="61"/>
      <c r="AI41" s="1"/>
      <c r="AJ41" s="18"/>
      <c r="AL41" s="1"/>
      <c r="AM41" s="5"/>
    </row>
    <row r="42" spans="1:42" ht="15.6">
      <c r="A42" s="47"/>
      <c r="B42" s="56">
        <f>+'Ark1'!C650</f>
        <v>2022</v>
      </c>
      <c r="C42" s="56">
        <f>+'Ark1'!M650</f>
        <v>2</v>
      </c>
      <c r="D42" s="57" t="s">
        <v>94</v>
      </c>
      <c r="E42" s="348">
        <f>+'Ark1'!Q650</f>
        <v>4417</v>
      </c>
      <c r="F42" s="348">
        <f>+'Ark1'!R650</f>
        <v>14743</v>
      </c>
      <c r="G42" s="185">
        <f>+'Ark1'!AG650</f>
        <v>1.2700679873604843</v>
      </c>
      <c r="H42" s="47"/>
      <c r="I42" s="185">
        <f>+'Ark1'!AH650</f>
        <v>0.76328884050929557</v>
      </c>
      <c r="J42" s="101"/>
      <c r="K42" s="521">
        <f>+'Ark1'!AJ650</f>
        <v>1320</v>
      </c>
      <c r="L42" s="101"/>
      <c r="M42" s="58">
        <f>+'Ark1'!S650</f>
        <v>4.5841416265346284</v>
      </c>
      <c r="N42" s="47"/>
      <c r="O42" s="115"/>
      <c r="P42" s="155">
        <f>+IF(K42=0,"",'Ark1'!AK650)</f>
        <v>93.807803030303035</v>
      </c>
      <c r="Q42" s="47"/>
      <c r="R42" s="155">
        <f>+IF(K42=0,"",'Ark1'!AL650)</f>
        <v>15.054290905465813</v>
      </c>
      <c r="S42" s="115"/>
      <c r="T42" s="162">
        <f>+'Ark1'!U650</f>
        <v>12.115648104185022</v>
      </c>
      <c r="U42" s="185"/>
      <c r="V42" s="73"/>
      <c r="W42" s="162">
        <f>+'Ark1'!X650</f>
        <v>21.074408193719055</v>
      </c>
      <c r="X42" s="162">
        <f>+'Ark1'!Y650</f>
        <v>3.2150851251441357</v>
      </c>
      <c r="Y42" s="162">
        <f>+'Ark1'!Z650</f>
        <v>2.0348640032557826E-2</v>
      </c>
      <c r="Z42" s="58">
        <f>+'Ark1'!AA650</f>
        <v>5.1288502832899878</v>
      </c>
      <c r="AA42" s="58">
        <f>+'Ark1'!AB650</f>
        <v>2.2915930674309681</v>
      </c>
      <c r="AB42" s="76">
        <f>+'Ark1'!AD650</f>
        <v>49.489511853354067</v>
      </c>
      <c r="AC42" s="58">
        <f t="shared" si="9"/>
        <v>2.6429480350378745</v>
      </c>
      <c r="AD42" s="76">
        <f t="shared" si="10"/>
        <v>3.3377858274847183</v>
      </c>
      <c r="AE42" s="47"/>
      <c r="AF42" s="4"/>
      <c r="AG42" s="16"/>
      <c r="AH42" s="61"/>
      <c r="AI42" s="1"/>
      <c r="AJ42" s="18"/>
    </row>
    <row r="43" spans="1:42" ht="15.6">
      <c r="A43" s="47"/>
      <c r="B43" s="56">
        <f>+'Ark1'!C651</f>
        <v>2022</v>
      </c>
      <c r="C43" s="56">
        <f>+'Ark1'!M651</f>
        <v>3</v>
      </c>
      <c r="D43" s="57" t="s">
        <v>95</v>
      </c>
      <c r="E43" s="348">
        <f>+'Ark1'!Q651</f>
        <v>8723</v>
      </c>
      <c r="F43" s="348">
        <f>+'Ark1'!R651</f>
        <v>52629</v>
      </c>
      <c r="G43" s="185">
        <f>+'Ark1'!AG651</f>
        <v>4.5338403382483188</v>
      </c>
      <c r="H43" s="47"/>
      <c r="I43" s="185">
        <f>+'Ark1'!AH651</f>
        <v>3.4470840829211058</v>
      </c>
      <c r="J43" s="101"/>
      <c r="K43" s="521">
        <f>+'Ark1'!AJ651</f>
        <v>3736</v>
      </c>
      <c r="L43" s="101"/>
      <c r="M43" s="58">
        <f>+'Ark1'!S651</f>
        <v>6.2050390469132992</v>
      </c>
      <c r="N43" s="47"/>
      <c r="O43" s="115"/>
      <c r="P43" s="155">
        <f>+IF(K43=0,"",'Ark1'!AK651)</f>
        <v>94.58308351177736</v>
      </c>
      <c r="Q43" s="47"/>
      <c r="R43" s="155">
        <f>+IF(K43=0,"",'Ark1'!AL651)</f>
        <v>16.690818189973012</v>
      </c>
      <c r="S43" s="115"/>
      <c r="T43" s="162">
        <f>+'Ark1'!U651</f>
        <v>15.327466035835764</v>
      </c>
      <c r="U43" s="185"/>
      <c r="V43" s="73"/>
      <c r="W43" s="162">
        <f>+'Ark1'!X651</f>
        <v>43.749643732542907</v>
      </c>
      <c r="X43" s="162">
        <f>+'Ark1'!Y651</f>
        <v>7.0436451386117938</v>
      </c>
      <c r="Y43" s="162">
        <f>+'Ark1'!Z651</f>
        <v>3.8001862091242462E-2</v>
      </c>
      <c r="Z43" s="58">
        <f>+'Ark1'!AA651</f>
        <v>5.2476256437844313</v>
      </c>
      <c r="AA43" s="58">
        <f>+'Ark1'!AB651</f>
        <v>1.9817538922193128</v>
      </c>
      <c r="AB43" s="76">
        <f>+'Ark1'!AD651</f>
        <v>46.361252580683967</v>
      </c>
      <c r="AC43" s="58">
        <f t="shared" si="9"/>
        <v>2.4701643164454254</v>
      </c>
      <c r="AD43" s="76">
        <f t="shared" si="10"/>
        <v>6.0333600825404101</v>
      </c>
      <c r="AE43" s="47"/>
      <c r="AF43" s="4"/>
      <c r="AG43" s="16"/>
      <c r="AH43" s="61"/>
      <c r="AI43" s="1"/>
      <c r="AJ43" s="18"/>
    </row>
    <row r="44" spans="1:42" ht="15.6">
      <c r="A44" s="47"/>
      <c r="B44" s="56">
        <f>+'Ark1'!C652</f>
        <v>2022</v>
      </c>
      <c r="C44" s="56">
        <f>+'Ark1'!M652</f>
        <v>4</v>
      </c>
      <c r="D44" s="57" t="s">
        <v>96</v>
      </c>
      <c r="E44" s="348">
        <f>+'Ark1'!Q652</f>
        <v>11456</v>
      </c>
      <c r="F44" s="348">
        <f>+'Ark1'!R652</f>
        <v>140945</v>
      </c>
      <c r="G44" s="185">
        <f>+'Ark1'!AG652</f>
        <v>12.142015361766502</v>
      </c>
      <c r="H44" s="47"/>
      <c r="I44" s="185">
        <f>+'Ark1'!AH652</f>
        <v>10.419859277862487</v>
      </c>
      <c r="J44" s="101"/>
      <c r="K44" s="521">
        <f>+'Ark1'!AJ652</f>
        <v>11700</v>
      </c>
      <c r="L44" s="101"/>
      <c r="M44" s="58">
        <f>+'Ark1'!S652</f>
        <v>7.0629962041931247</v>
      </c>
      <c r="N44" s="47"/>
      <c r="O44" s="115"/>
      <c r="P44" s="155">
        <f>+IF(K44=0,"",'Ark1'!AK652)</f>
        <v>96.494179487179551</v>
      </c>
      <c r="Q44" s="47"/>
      <c r="R44" s="155">
        <f>+IF(K44=0,"",'Ark1'!AL652)</f>
        <v>18.285900608681636</v>
      </c>
      <c r="S44" s="115"/>
      <c r="T44" s="162">
        <f>+'Ark1'!U652</f>
        <v>17.30038561140881</v>
      </c>
      <c r="U44" s="185"/>
      <c r="V44" s="73"/>
      <c r="W44" s="162">
        <f>+'Ark1'!X652</f>
        <v>61.555216573840873</v>
      </c>
      <c r="X44" s="162">
        <f>+'Ark1'!Y652</f>
        <v>10.228103160807406</v>
      </c>
      <c r="Y44" s="162">
        <f>+'Ark1'!Z652</f>
        <v>0.10003902231366844</v>
      </c>
      <c r="Z44" s="58">
        <f>+'Ark1'!AA652</f>
        <v>5.1728015504422311</v>
      </c>
      <c r="AA44" s="58">
        <f>+'Ark1'!AB652</f>
        <v>1.6986902795426522</v>
      </c>
      <c r="AB44" s="76">
        <f>+'Ark1'!AD652</f>
        <v>44.59633920589247</v>
      </c>
      <c r="AC44" s="58">
        <f t="shared" si="9"/>
        <v>2.4494400267605982</v>
      </c>
      <c r="AD44" s="76">
        <f t="shared" si="10"/>
        <v>12.303159916201118</v>
      </c>
      <c r="AE44" s="47"/>
      <c r="AF44" s="4"/>
      <c r="AG44" s="16"/>
      <c r="AH44" s="61"/>
      <c r="AI44" s="1"/>
      <c r="AJ44" s="18"/>
    </row>
    <row r="45" spans="1:42" ht="15.6">
      <c r="A45" s="47"/>
      <c r="B45" s="56">
        <f>+'Ark1'!C653</f>
        <v>2022</v>
      </c>
      <c r="C45" s="56">
        <f>+'Ark1'!M653</f>
        <v>5</v>
      </c>
      <c r="D45" s="57" t="s">
        <v>97</v>
      </c>
      <c r="E45" s="348">
        <f>+'Ark1'!Q653</f>
        <v>12382</v>
      </c>
      <c r="F45" s="348">
        <f>+'Ark1'!R653</f>
        <v>246493</v>
      </c>
      <c r="G45" s="185">
        <f>+'Ark1'!AG653</f>
        <v>21.234678722678424</v>
      </c>
      <c r="H45" s="47"/>
      <c r="I45" s="185">
        <f>+'Ark1'!AH653</f>
        <v>19.517244629441951</v>
      </c>
      <c r="J45" s="101"/>
      <c r="K45" s="521">
        <f>+'Ark1'!AJ653</f>
        <v>21204</v>
      </c>
      <c r="L45" s="101"/>
      <c r="M45" s="58">
        <f>+'Ark1'!S653</f>
        <v>7.5291590430559872</v>
      </c>
      <c r="N45" s="47"/>
      <c r="O45" s="115"/>
      <c r="P45" s="155">
        <f>+IF(K45=0,"",'Ark1'!AK653)</f>
        <v>97.398052254292068</v>
      </c>
      <c r="Q45" s="47"/>
      <c r="R45" s="155">
        <f>+IF(K45=0,"",'Ark1'!AL653)</f>
        <v>19.402016314271464</v>
      </c>
      <c r="S45" s="115"/>
      <c r="T45" s="162">
        <f>+'Ark1'!U653</f>
        <v>18.529236246060165</v>
      </c>
      <c r="U45" s="185"/>
      <c r="V45" s="73"/>
      <c r="W45" s="162">
        <f>+'Ark1'!X653</f>
        <v>71.711975593627415</v>
      </c>
      <c r="X45" s="162">
        <f>+'Ark1'!Y653</f>
        <v>13.487198419427733</v>
      </c>
      <c r="Y45" s="162">
        <f>+'Ark1'!Z653</f>
        <v>0.23246096238027039</v>
      </c>
      <c r="Z45" s="58">
        <f>+'Ark1'!AA653</f>
        <v>5.2214154076742707</v>
      </c>
      <c r="AA45" s="58">
        <f>+'Ark1'!AB653</f>
        <v>1.5644281063376217</v>
      </c>
      <c r="AB45" s="76">
        <f>+'Ark1'!AD653</f>
        <v>45.288375046821422</v>
      </c>
      <c r="AC45" s="58">
        <f t="shared" si="9"/>
        <v>2.4609967912883124</v>
      </c>
      <c r="AD45" s="76">
        <f t="shared" si="10"/>
        <v>19.907365530608949</v>
      </c>
      <c r="AE45" s="47"/>
      <c r="AF45" s="4"/>
      <c r="AG45" s="16"/>
      <c r="AH45" s="61"/>
      <c r="AI45" s="13"/>
      <c r="AJ45" s="18"/>
    </row>
    <row r="46" spans="1:42" ht="15.6">
      <c r="A46" s="47"/>
      <c r="B46" s="56">
        <f>+'Ark1'!C654</f>
        <v>2022</v>
      </c>
      <c r="C46" s="56">
        <f>+'Ark1'!M654</f>
        <v>6</v>
      </c>
      <c r="D46" s="57" t="s">
        <v>98</v>
      </c>
      <c r="E46" s="348">
        <f>+'Ark1'!Q654</f>
        <v>12522</v>
      </c>
      <c r="F46" s="348">
        <f>+'Ark1'!R654</f>
        <v>271824</v>
      </c>
      <c r="G46" s="185">
        <f>+'Ark1'!AG654</f>
        <v>23.416873132759704</v>
      </c>
      <c r="H46" s="47"/>
      <c r="I46" s="185">
        <f>+'Ark1'!AH654</f>
        <v>22.96558756355866</v>
      </c>
      <c r="J46" s="101"/>
      <c r="K46" s="521">
        <f>+'Ark1'!AJ654</f>
        <v>24596</v>
      </c>
      <c r="L46" s="101"/>
      <c r="M46" s="58">
        <f>+'Ark1'!S654</f>
        <v>7.940016334098531</v>
      </c>
      <c r="N46" s="47"/>
      <c r="O46" s="115"/>
      <c r="P46" s="155">
        <f>+IF(K46=0,"",'Ark1'!AK654)</f>
        <v>98.591933647747581</v>
      </c>
      <c r="Q46" s="47"/>
      <c r="R46" s="155">
        <f>+IF(K46=0,"",'Ark1'!AL654)</f>
        <v>20.290019456377003</v>
      </c>
      <c r="S46" s="115"/>
      <c r="T46" s="162">
        <f>+'Ark1'!U654</f>
        <v>19.771215308434705</v>
      </c>
      <c r="U46" s="185"/>
      <c r="V46" s="73"/>
      <c r="W46" s="162">
        <f>+'Ark1'!X654</f>
        <v>80.238315969156503</v>
      </c>
      <c r="X46" s="162">
        <f>+'Ark1'!Y654</f>
        <v>18.795985637765611</v>
      </c>
      <c r="Y46" s="162">
        <f>+'Ark1'!Z654</f>
        <v>0.47604332214962625</v>
      </c>
      <c r="Z46" s="58">
        <f>+'Ark1'!AA654</f>
        <v>5.2855363522643133</v>
      </c>
      <c r="AA46" s="58">
        <f>+'Ark1'!AB654</f>
        <v>1.4216196525808571</v>
      </c>
      <c r="AB46" s="76">
        <f>+'Ark1'!AD654</f>
        <v>46.634719574544157</v>
      </c>
      <c r="AC46" s="58">
        <f t="shared" si="9"/>
        <v>2.4900723722099785</v>
      </c>
      <c r="AD46" s="76">
        <f t="shared" si="10"/>
        <v>21.707714422616196</v>
      </c>
      <c r="AE46" s="47"/>
      <c r="AF46" s="4"/>
      <c r="AG46" s="16"/>
      <c r="AH46" s="61"/>
      <c r="AI46" s="13"/>
      <c r="AJ46" s="18"/>
    </row>
    <row r="47" spans="1:42" ht="15.6">
      <c r="A47" s="47"/>
      <c r="B47" s="56">
        <f>+'Ark1'!C655</f>
        <v>2022</v>
      </c>
      <c r="C47" s="56">
        <f>+'Ark1'!M655</f>
        <v>7</v>
      </c>
      <c r="D47" s="57" t="s">
        <v>99</v>
      </c>
      <c r="E47" s="348">
        <f>+'Ark1'!Q655</f>
        <v>12351</v>
      </c>
      <c r="F47" s="348">
        <f>+'Ark1'!R655</f>
        <v>240948</v>
      </c>
      <c r="G47" s="185">
        <f>+'Ark1'!AG655</f>
        <v>20.756992567220657</v>
      </c>
      <c r="H47" s="47"/>
      <c r="I47" s="185">
        <f>+'Ark1'!AH655</f>
        <v>21.774716340323899</v>
      </c>
      <c r="J47" s="101"/>
      <c r="K47" s="521">
        <f>+'Ark1'!AJ655</f>
        <v>22196</v>
      </c>
      <c r="L47" s="101"/>
      <c r="M47" s="58">
        <f>+'Ark1'!S655</f>
        <v>8.1373283862078107</v>
      </c>
      <c r="N47" s="47"/>
      <c r="O47" s="115"/>
      <c r="P47" s="155">
        <f>+IF(K47=0,"",'Ark1'!AK655)</f>
        <v>99.928050099117101</v>
      </c>
      <c r="Q47" s="47"/>
      <c r="R47" s="155">
        <f>+IF(K47=0,"",'Ark1'!AL655)</f>
        <v>21.171442224586212</v>
      </c>
      <c r="S47" s="115"/>
      <c r="T47" s="162">
        <f>+'Ark1'!U655</f>
        <v>21.148169563557524</v>
      </c>
      <c r="U47" s="185"/>
      <c r="V47" s="73"/>
      <c r="W47" s="162">
        <f>+'Ark1'!X655</f>
        <v>85.657901289904871</v>
      </c>
      <c r="X47" s="162">
        <f>+'Ark1'!Y655</f>
        <v>27.007902119959496</v>
      </c>
      <c r="Y47" s="162">
        <f>+'Ark1'!Z655</f>
        <v>1.1554360276906228</v>
      </c>
      <c r="Z47" s="58">
        <f>+'Ark1'!AA655</f>
        <v>5.89544262813628</v>
      </c>
      <c r="AA47" s="58">
        <f>+'Ark1'!AB655</f>
        <v>1.3548903262472485</v>
      </c>
      <c r="AB47" s="76">
        <f>+'Ark1'!AD655</f>
        <v>41.77723401414201</v>
      </c>
      <c r="AC47" s="58">
        <f t="shared" si="9"/>
        <v>2.5989082116192037</v>
      </c>
      <c r="AD47" s="76">
        <f t="shared" si="10"/>
        <v>19.508379888268156</v>
      </c>
      <c r="AE47" s="47"/>
      <c r="AF47" s="4"/>
      <c r="AG47" s="16"/>
      <c r="AH47" s="61"/>
      <c r="AI47" s="13"/>
      <c r="AJ47" s="18"/>
    </row>
    <row r="48" spans="1:42" ht="15.6">
      <c r="A48" s="47"/>
      <c r="B48" s="56">
        <f>+'Ark1'!C656</f>
        <v>2022</v>
      </c>
      <c r="C48" s="56">
        <f>+'Ark1'!M656</f>
        <v>8</v>
      </c>
      <c r="D48" s="57" t="s">
        <v>100</v>
      </c>
      <c r="E48" s="348">
        <f>+'Ark1'!Q656</f>
        <v>11302</v>
      </c>
      <c r="F48" s="348">
        <f>+'Ark1'!R656</f>
        <v>133459</v>
      </c>
      <c r="G48" s="185">
        <f>+'Ark1'!AG656</f>
        <v>11.497117515101602</v>
      </c>
      <c r="H48" s="47"/>
      <c r="I48" s="185">
        <f>+'Ark1'!AH656</f>
        <v>13.258321946304516</v>
      </c>
      <c r="J48" s="101"/>
      <c r="K48" s="521">
        <f>+'Ark1'!AJ656</f>
        <v>14263</v>
      </c>
      <c r="L48" s="101"/>
      <c r="M48" s="58">
        <f>+'Ark1'!S656</f>
        <v>8.2827984624491418</v>
      </c>
      <c r="N48" s="47"/>
      <c r="O48" s="115"/>
      <c r="P48" s="155">
        <f>+IF(K48=0,"",'Ark1'!AK656)</f>
        <v>101.613734838393</v>
      </c>
      <c r="Q48" s="47"/>
      <c r="R48" s="155">
        <f>+IF(K48=0,"",'Ark1'!AL656)</f>
        <v>21.83785256076477</v>
      </c>
      <c r="S48" s="115"/>
      <c r="T48" s="162">
        <f>+'Ark1'!U656</f>
        <v>23.247930450550655</v>
      </c>
      <c r="U48" s="185"/>
      <c r="V48" s="73"/>
      <c r="W48" s="162">
        <f>+'Ark1'!X656</f>
        <v>90.31987351920813</v>
      </c>
      <c r="X48" s="162">
        <f>+'Ark1'!Y656</f>
        <v>39.325186012183529</v>
      </c>
      <c r="Y48" s="162">
        <f>+'Ark1'!Z656</f>
        <v>3.6033538390067359</v>
      </c>
      <c r="Z48" s="58">
        <f>+'Ark1'!AA656</f>
        <v>7.2320756377522404</v>
      </c>
      <c r="AA48" s="58">
        <f>+'Ark1'!AB656</f>
        <v>1.328368003966605</v>
      </c>
      <c r="AB48" s="76">
        <f>+'Ark1'!AD656</f>
        <v>36.340117997796689</v>
      </c>
      <c r="AC48" s="58">
        <f t="shared" si="9"/>
        <v>2.8067724400089378</v>
      </c>
      <c r="AD48" s="76">
        <f t="shared" si="10"/>
        <v>11.808440983896656</v>
      </c>
      <c r="AE48" s="47"/>
      <c r="AF48" s="4"/>
      <c r="AG48" s="16"/>
      <c r="AH48" s="61"/>
      <c r="AI48" s="13"/>
      <c r="AJ48" s="18"/>
    </row>
    <row r="49" spans="1:41" ht="15.6">
      <c r="A49" s="47"/>
      <c r="B49" s="56">
        <f>+'Ark1'!C657</f>
        <v>2022</v>
      </c>
      <c r="C49" s="56">
        <f>+'Ark1'!M657</f>
        <v>9</v>
      </c>
      <c r="D49" s="57" t="s">
        <v>101</v>
      </c>
      <c r="E49" s="348">
        <f>+'Ark1'!Q657</f>
        <v>8624</v>
      </c>
      <c r="F49" s="348">
        <f>+'Ark1'!R657</f>
        <v>39269</v>
      </c>
      <c r="G49" s="185">
        <f>+'Ark1'!AG657</f>
        <v>3.3829139113924498</v>
      </c>
      <c r="H49" s="47"/>
      <c r="I49" s="185">
        <f>+'Ark1'!AH657</f>
        <v>4.5877217634276892</v>
      </c>
      <c r="J49" s="101"/>
      <c r="K49" s="521">
        <f>+'Ark1'!AJ657</f>
        <v>4375</v>
      </c>
      <c r="L49" s="101"/>
      <c r="M49" s="58">
        <f>+'Ark1'!S657</f>
        <v>8.437928136698158</v>
      </c>
      <c r="N49" s="47"/>
      <c r="O49" s="115"/>
      <c r="P49" s="155">
        <f>+IF(K49=0,"",'Ark1'!AK657)</f>
        <v>104.5081142857143</v>
      </c>
      <c r="Q49" s="47"/>
      <c r="R49" s="155">
        <f>+IF(K49=0,"",'Ark1'!AL657)</f>
        <v>22.448585987390896</v>
      </c>
      <c r="S49" s="115"/>
      <c r="T49" s="162">
        <f>+'Ark1'!U657</f>
        <v>27.339516667090944</v>
      </c>
      <c r="U49" s="185"/>
      <c r="V49" s="73"/>
      <c r="W49" s="162">
        <f>+'Ark1'!X657</f>
        <v>94.578420637143779</v>
      </c>
      <c r="X49" s="162">
        <f>+'Ark1'!Y657</f>
        <v>59.219740762433489</v>
      </c>
      <c r="Y49" s="162">
        <f>+'Ark1'!Z657</f>
        <v>11.538363594693015</v>
      </c>
      <c r="Z49" s="58">
        <f>+'Ark1'!AA657</f>
        <v>9.2874981836909285</v>
      </c>
      <c r="AA49" s="58">
        <f>+'Ark1'!AB657</f>
        <v>1.3134402966058349</v>
      </c>
      <c r="AB49" s="76">
        <f>+'Ark1'!AD657</f>
        <v>35.40610670493561</v>
      </c>
      <c r="AC49" s="58">
        <f t="shared" si="9"/>
        <v>3.2400746041182993</v>
      </c>
      <c r="AD49" s="76">
        <f t="shared" si="10"/>
        <v>4.5534554730983299</v>
      </c>
      <c r="AE49" s="47"/>
      <c r="AF49" s="4"/>
      <c r="AG49" s="16"/>
      <c r="AH49" s="61"/>
      <c r="AI49" s="5"/>
      <c r="AJ49" s="18"/>
    </row>
    <row r="50" spans="1:41" ht="15.6">
      <c r="A50" s="47"/>
      <c r="B50" s="56">
        <f>+'Ark1'!C658</f>
        <v>2022</v>
      </c>
      <c r="C50" s="56">
        <f>+'Ark1'!M658</f>
        <v>10</v>
      </c>
      <c r="D50" s="57" t="s">
        <v>102</v>
      </c>
      <c r="E50" s="348">
        <f>+'Ark1'!Q658</f>
        <v>4954</v>
      </c>
      <c r="F50" s="348">
        <f>+'Ark1'!R658</f>
        <v>10042</v>
      </c>
      <c r="G50" s="185">
        <f>+'Ark1'!AG658</f>
        <v>0.86509005826995811</v>
      </c>
      <c r="H50" s="47"/>
      <c r="I50" s="185">
        <f>+'Ark1'!AH658</f>
        <v>1.4811751116916236</v>
      </c>
      <c r="J50" s="101"/>
      <c r="K50" s="521">
        <f>+'Ark1'!AJ658</f>
        <v>1295</v>
      </c>
      <c r="L50" s="101"/>
      <c r="M50" s="58">
        <f>+'Ark1'!S658</f>
        <v>8.7322246564429395</v>
      </c>
      <c r="N50" s="47"/>
      <c r="O50" s="115"/>
      <c r="P50" s="155">
        <f>+IF(K50=0,"",'Ark1'!AK658)</f>
        <v>111.20710424710435</v>
      </c>
      <c r="Q50" s="47"/>
      <c r="R50" s="155">
        <f>+IF(K50=0,"",'Ark1'!AL658)</f>
        <v>23.634197435445245</v>
      </c>
      <c r="S50" s="115"/>
      <c r="T50" s="162">
        <f>+'Ark1'!U658</f>
        <v>34.516741684923041</v>
      </c>
      <c r="U50" s="185"/>
      <c r="V50" s="73"/>
      <c r="W50" s="162">
        <f>+'Ark1'!X658</f>
        <v>98.944433379804821</v>
      </c>
      <c r="X50" s="162">
        <f>+'Ark1'!Y658</f>
        <v>84.813782115116496</v>
      </c>
      <c r="Y50" s="162">
        <f>+'Ark1'!Z658</f>
        <v>31.497709619597703</v>
      </c>
      <c r="Z50" s="58">
        <f>+'Ark1'!AA658</f>
        <v>9.8034854803305187</v>
      </c>
      <c r="AA50" s="58">
        <f>+'Ark1'!AB658</f>
        <v>1.2967008871426362</v>
      </c>
      <c r="AB50" s="76">
        <f>+'Ark1'!AD658</f>
        <v>41.209134570051638</v>
      </c>
      <c r="AC50" s="58">
        <f t="shared" si="9"/>
        <v>3.9528004652806756</v>
      </c>
      <c r="AD50" s="76">
        <f t="shared" si="10"/>
        <v>2.0270488494146144</v>
      </c>
      <c r="AE50" s="47"/>
      <c r="AF50" s="4"/>
      <c r="AG50" s="16"/>
      <c r="AH50" s="61"/>
      <c r="AI50" s="5"/>
      <c r="AJ50" s="18"/>
    </row>
    <row r="51" spans="1:41" ht="15.6">
      <c r="A51" s="47"/>
      <c r="B51" s="56">
        <f>+'Ark1'!C659</f>
        <v>2022</v>
      </c>
      <c r="C51" s="56">
        <f>+'Ark1'!M659</f>
        <v>11</v>
      </c>
      <c r="D51" s="57" t="s">
        <v>103</v>
      </c>
      <c r="E51" s="348">
        <f>+'Ark1'!Q659</f>
        <v>3291</v>
      </c>
      <c r="F51" s="348">
        <f>+'Ark1'!R659</f>
        <v>5503</v>
      </c>
      <c r="G51" s="185">
        <f>+'Ark1'!AG659</f>
        <v>0.4740679735769347</v>
      </c>
      <c r="H51" s="47"/>
      <c r="I51" s="185">
        <f>+'Ark1'!AH659</f>
        <v>0.90947826118845521</v>
      </c>
      <c r="J51" s="101"/>
      <c r="K51" s="521">
        <f>+'Ark1'!AJ659</f>
        <v>732</v>
      </c>
      <c r="L51" s="101"/>
      <c r="M51" s="58">
        <f>+'Ark1'!S659</f>
        <v>8.8871524622932938</v>
      </c>
      <c r="N51" s="47"/>
      <c r="O51" s="115"/>
      <c r="P51" s="155">
        <f>+IF(K51=0,"",'Ark1'!AK659)</f>
        <v>115.06147540983602</v>
      </c>
      <c r="Q51" s="47"/>
      <c r="R51" s="155">
        <f>+IF(K51=0,"",'Ark1'!AL659)</f>
        <v>24.821908736696631</v>
      </c>
      <c r="S51" s="115"/>
      <c r="T51" s="162">
        <f>+'Ark1'!U659</f>
        <v>38.675542431401126</v>
      </c>
      <c r="U51" s="185"/>
      <c r="V51" s="73"/>
      <c r="W51" s="162">
        <f>+'Ark1'!X659</f>
        <v>99.618389969107739</v>
      </c>
      <c r="X51" s="162">
        <f>+'Ark1'!Y659</f>
        <v>93.240050881337467</v>
      </c>
      <c r="Y51" s="162">
        <f>+'Ark1'!Z659</f>
        <v>47.737597673996007</v>
      </c>
      <c r="Z51" s="58">
        <f>+'Ark1'!AA659</f>
        <v>9.5249271096851178</v>
      </c>
      <c r="AA51" s="58">
        <f>+'Ark1'!AB659</f>
        <v>1.275791287351967</v>
      </c>
      <c r="AB51" s="76">
        <f>+'Ark1'!AD659</f>
        <v>48.263551924327444</v>
      </c>
      <c r="AC51" s="58">
        <f t="shared" si="9"/>
        <v>4.3518486484276044</v>
      </c>
      <c r="AD51" s="76">
        <f t="shared" si="10"/>
        <v>1.67213612883622</v>
      </c>
      <c r="AE51" s="47"/>
      <c r="AF51" s="4"/>
      <c r="AG51" s="16"/>
      <c r="AH51" s="61"/>
      <c r="AI51" s="5"/>
      <c r="AJ51" s="18"/>
    </row>
    <row r="52" spans="1:41" ht="15.6">
      <c r="A52" s="47"/>
      <c r="B52" s="56">
        <f>+'Ark1'!C660</f>
        <v>2022</v>
      </c>
      <c r="C52" s="56">
        <f>+'Ark1'!M660</f>
        <v>12</v>
      </c>
      <c r="D52" s="57" t="s">
        <v>104</v>
      </c>
      <c r="E52" s="348">
        <f>+'Ark1'!Q660</f>
        <v>1931</v>
      </c>
      <c r="F52" s="348">
        <f>+'Ark1'!R660</f>
        <v>2744</v>
      </c>
      <c r="G52" s="185">
        <f>+'Ark1'!AG660</f>
        <v>0.2363878828811754</v>
      </c>
      <c r="H52" s="47"/>
      <c r="I52" s="185">
        <f>+'Ark1'!AH660</f>
        <v>0.49307422410997359</v>
      </c>
      <c r="J52" s="101"/>
      <c r="K52" s="521">
        <f>+'Ark1'!AJ660</f>
        <v>268</v>
      </c>
      <c r="L52" s="101"/>
      <c r="M52" s="58">
        <f>+'Ark1'!S660</f>
        <v>9.1177113702623895</v>
      </c>
      <c r="N52" s="47"/>
      <c r="O52" s="115"/>
      <c r="P52" s="155">
        <f>+IF(K52=0,"",'Ark1'!AK660)</f>
        <v>117.58507462686563</v>
      </c>
      <c r="Q52" s="47"/>
      <c r="R52" s="155">
        <f>+IF(K52=0,"",'Ark1'!AL660)</f>
        <v>26.362829382746856</v>
      </c>
      <c r="S52" s="115"/>
      <c r="T52" s="162">
        <f>+'Ark1'!U660</f>
        <v>42.050561224489755</v>
      </c>
      <c r="U52" s="185"/>
      <c r="V52" s="73"/>
      <c r="W52" s="162">
        <f>+'Ark1'!X660</f>
        <v>99.890670553935863</v>
      </c>
      <c r="X52" s="162">
        <f>+'Ark1'!Y660</f>
        <v>97.084548104956255</v>
      </c>
      <c r="Y52" s="162">
        <f>+'Ark1'!Z660</f>
        <v>63.192419825072875</v>
      </c>
      <c r="Z52" s="58">
        <f>+'Ark1'!AA660</f>
        <v>8.9076633674348145</v>
      </c>
      <c r="AA52" s="58">
        <f>+'Ark1'!AB660</f>
        <v>1.2835837261351459</v>
      </c>
      <c r="AB52" s="76">
        <f>+'Ark1'!AD660</f>
        <v>52.637803801902784</v>
      </c>
      <c r="AC52" s="58">
        <f t="shared" si="9"/>
        <v>4.6119645069746955</v>
      </c>
      <c r="AD52" s="76">
        <f t="shared" si="10"/>
        <v>1.421025375453133</v>
      </c>
      <c r="AE52" s="47"/>
      <c r="AF52" s="4"/>
      <c r="AG52" s="16"/>
      <c r="AH52" s="61"/>
      <c r="AI52" s="5"/>
      <c r="AJ52" s="18"/>
    </row>
    <row r="53" spans="1:41" ht="15.6">
      <c r="A53" s="47"/>
      <c r="B53" s="56">
        <f>+'Ark1'!C661</f>
        <v>2022</v>
      </c>
      <c r="C53" s="56">
        <f>+'Ark1'!M661</f>
        <v>13</v>
      </c>
      <c r="D53" s="57" t="s">
        <v>105</v>
      </c>
      <c r="E53" s="348">
        <f>+'Ark1'!Q661</f>
        <v>848</v>
      </c>
      <c r="F53" s="348">
        <f>+'Ark1'!R661</f>
        <v>1014</v>
      </c>
      <c r="G53" s="185">
        <f>+'Ark1'!AG661</f>
        <v>8.7353248265857109E-2</v>
      </c>
      <c r="H53" s="47"/>
      <c r="I53" s="185">
        <f>+'Ark1'!AH661</f>
        <v>0.19557113748880356</v>
      </c>
      <c r="J53" s="101"/>
      <c r="K53" s="521">
        <f>+'Ark1'!AJ661</f>
        <v>93</v>
      </c>
      <c r="L53" s="101"/>
      <c r="M53" s="58">
        <f>+'Ark1'!S661</f>
        <v>9.4506903353057208</v>
      </c>
      <c r="N53" s="47"/>
      <c r="O53" s="115"/>
      <c r="P53" s="155">
        <f>+IF(K53=0,"",'Ark1'!AK661)</f>
        <v>118.09784946236552</v>
      </c>
      <c r="Q53" s="47"/>
      <c r="R53" s="155">
        <f>+IF(K53=0,"",'Ark1'!AL661)</f>
        <v>27.647650141938207</v>
      </c>
      <c r="S53" s="115"/>
      <c r="T53" s="162">
        <f>+'Ark1'!U661</f>
        <v>45.134684418145994</v>
      </c>
      <c r="U53" s="185"/>
      <c r="V53" s="73"/>
      <c r="W53" s="162">
        <f>+'Ark1'!X661</f>
        <v>100</v>
      </c>
      <c r="X53" s="162">
        <f>+'Ark1'!Y661</f>
        <v>99.211045364891504</v>
      </c>
      <c r="Y53" s="162">
        <f>+'Ark1'!Z661</f>
        <v>77.712031558185402</v>
      </c>
      <c r="Z53" s="58">
        <f>+'Ark1'!AA661</f>
        <v>8.2818961950041388</v>
      </c>
      <c r="AA53" s="58">
        <f>+'Ark1'!AB661</f>
        <v>1.3591078248800452</v>
      </c>
      <c r="AB53" s="76">
        <f>+'Ark1'!AD661</f>
        <v>55.657407066499118</v>
      </c>
      <c r="AC53" s="58">
        <f t="shared" si="9"/>
        <v>4.7758082020244217</v>
      </c>
      <c r="AD53" s="76">
        <f t="shared" si="10"/>
        <v>1.195754716981132</v>
      </c>
      <c r="AE53" s="47"/>
      <c r="AF53" s="4"/>
      <c r="AG53" s="16"/>
      <c r="AH53" s="61"/>
      <c r="AI53" s="5"/>
      <c r="AJ53" s="18"/>
    </row>
    <row r="54" spans="1:41" ht="15.6">
      <c r="A54" s="47"/>
      <c r="B54" s="56">
        <f>+'Ark1'!C662</f>
        <v>2022</v>
      </c>
      <c r="C54" s="56">
        <f>+'Ark1'!M662</f>
        <v>14</v>
      </c>
      <c r="D54" s="57" t="s">
        <v>106</v>
      </c>
      <c r="E54" s="348">
        <f>+'Ark1'!Q662</f>
        <v>485</v>
      </c>
      <c r="F54" s="348">
        <f>+'Ark1'!R662</f>
        <v>602</v>
      </c>
      <c r="G54" s="185">
        <f>+'Ark1'!AG662</f>
        <v>5.1860606958625238E-2</v>
      </c>
      <c r="H54" s="47"/>
      <c r="I54" s="185">
        <f>+'Ark1'!AH662</f>
        <v>0.12149510095701475</v>
      </c>
      <c r="J54" s="101"/>
      <c r="K54" s="521">
        <f>+'Ark1'!AJ662</f>
        <v>78</v>
      </c>
      <c r="L54" s="101"/>
      <c r="M54" s="58">
        <f>+'Ark1'!S662</f>
        <v>9.659468438538207</v>
      </c>
      <c r="N54" s="47"/>
      <c r="O54" s="115"/>
      <c r="P54" s="155">
        <f>+IF(K54=0,"",'Ark1'!AK662)</f>
        <v>118.18333333333329</v>
      </c>
      <c r="Q54" s="47"/>
      <c r="R54" s="155">
        <f>+IF(K54=0,"",'Ark1'!AL662)</f>
        <v>28.135688222885125</v>
      </c>
      <c r="S54" s="115"/>
      <c r="T54" s="162">
        <f>+'Ark1'!U662</f>
        <v>47.228687707641157</v>
      </c>
      <c r="U54" s="185"/>
      <c r="V54" s="73"/>
      <c r="W54" s="162">
        <f>+'Ark1'!X662</f>
        <v>99.667774086378756</v>
      </c>
      <c r="X54" s="162">
        <f>+'Ark1'!Y662</f>
        <v>99.335548172757498</v>
      </c>
      <c r="Y54" s="162">
        <f>+'Ark1'!Z662</f>
        <v>80.066445182724237</v>
      </c>
      <c r="Z54" s="58">
        <f>+'Ark1'!AA662</f>
        <v>8.9880736282584603</v>
      </c>
      <c r="AA54" s="58">
        <f>+'Ark1'!AB662</f>
        <v>1.3828512061339853</v>
      </c>
      <c r="AB54" s="76">
        <f>+'Ark1'!AD662</f>
        <v>51.712043852301939</v>
      </c>
      <c r="AC54" s="58">
        <f t="shared" si="9"/>
        <v>4.8893671539122909</v>
      </c>
      <c r="AD54" s="76">
        <f t="shared" si="10"/>
        <v>1.2412371134020619</v>
      </c>
      <c r="AE54" s="47"/>
      <c r="AF54" s="4"/>
      <c r="AG54" s="16"/>
      <c r="AH54" s="61"/>
      <c r="AI54" s="5"/>
      <c r="AJ54" s="18"/>
    </row>
    <row r="55" spans="1:41" ht="15.6">
      <c r="A55" s="47"/>
      <c r="B55" s="56">
        <f>+'Ark1'!C663</f>
        <v>2022</v>
      </c>
      <c r="C55" s="56">
        <f>+'Ark1'!M663</f>
        <v>15</v>
      </c>
      <c r="D55" s="57" t="s">
        <v>107</v>
      </c>
      <c r="E55" s="348">
        <f>+'Ark1'!Q663</f>
        <v>201</v>
      </c>
      <c r="F55" s="348">
        <f>+'Ark1'!R663</f>
        <v>239</v>
      </c>
      <c r="G55" s="185">
        <f>+'Ark1'!AG663</f>
        <v>2.0589177845700048E-2</v>
      </c>
      <c r="H55" s="47"/>
      <c r="I55" s="185">
        <f>+'Ark1'!AH663</f>
        <v>4.9622470658713995E-2</v>
      </c>
      <c r="J55" s="101"/>
      <c r="K55" s="521">
        <f>+'Ark1'!AJ663</f>
        <v>26</v>
      </c>
      <c r="L55" s="101"/>
      <c r="M55" s="58">
        <f>+'Ark1'!S663</f>
        <v>10.10878661087866</v>
      </c>
      <c r="N55" s="47"/>
      <c r="O55" s="115"/>
      <c r="P55" s="155">
        <f>+IF(K55=0,"",'Ark1'!AK663)</f>
        <v>117.41923076923079</v>
      </c>
      <c r="Q55" s="47"/>
      <c r="R55" s="155">
        <f>+IF(K55=0,"",'Ark1'!AL663)</f>
        <v>29.62940740405185</v>
      </c>
      <c r="S55" s="115"/>
      <c r="T55" s="162">
        <f>+'Ark1'!U663</f>
        <v>48.587447698744761</v>
      </c>
      <c r="U55" s="185"/>
      <c r="V55" s="73"/>
      <c r="W55" s="162">
        <f>+'Ark1'!X663</f>
        <v>100</v>
      </c>
      <c r="X55" s="162">
        <f>+'Ark1'!Y663</f>
        <v>99.581589958159029</v>
      </c>
      <c r="Y55" s="162">
        <f>+'Ark1'!Z663</f>
        <v>82.008368200836813</v>
      </c>
      <c r="Z55" s="58">
        <f>+'Ark1'!AA663</f>
        <v>8.9082168695751989</v>
      </c>
      <c r="AA55" s="58">
        <f>+'Ark1'!AB663</f>
        <v>1.4277165959371787</v>
      </c>
      <c r="AB55" s="76">
        <f>+'Ark1'!AD663</f>
        <v>47.416734235136722</v>
      </c>
      <c r="AC55" s="58">
        <f t="shared" si="9"/>
        <v>4.8064569536423836</v>
      </c>
      <c r="AD55" s="76">
        <f t="shared" si="10"/>
        <v>1.1890547263681592</v>
      </c>
      <c r="AE55" s="47"/>
      <c r="AF55" s="4"/>
      <c r="AG55" s="16"/>
      <c r="AH55" s="61"/>
      <c r="AI55" s="5"/>
      <c r="AJ55" s="18"/>
    </row>
    <row r="56" spans="1:41">
      <c r="A56" s="47"/>
      <c r="B56" s="47"/>
      <c r="C56" s="47"/>
      <c r="D56" s="47"/>
      <c r="E56" s="334"/>
      <c r="F56" s="334"/>
      <c r="G56" s="93"/>
      <c r="H56" s="47"/>
      <c r="I56" s="93"/>
      <c r="J56" s="93"/>
      <c r="K56" s="334"/>
      <c r="L56" s="93"/>
      <c r="M56" s="47"/>
      <c r="N56" s="47"/>
      <c r="O56" s="47"/>
      <c r="P56" s="47"/>
      <c r="Q56" s="47"/>
      <c r="R56" s="47"/>
      <c r="S56" s="47"/>
      <c r="T56" s="93"/>
      <c r="U56" s="93"/>
      <c r="V56" s="73"/>
      <c r="W56" s="93"/>
      <c r="X56" s="93"/>
      <c r="Y56" s="93"/>
      <c r="Z56" s="47"/>
      <c r="AA56" s="47"/>
      <c r="AB56" s="73"/>
      <c r="AC56" s="47"/>
      <c r="AD56" s="73"/>
      <c r="AE56" s="47"/>
      <c r="AH56" s="61"/>
    </row>
    <row r="57" spans="1:41">
      <c r="A57" s="47"/>
      <c r="B57" s="47"/>
      <c r="C57" s="47"/>
      <c r="D57" s="47"/>
      <c r="E57" s="334"/>
      <c r="F57" s="334"/>
      <c r="G57" s="93"/>
      <c r="H57" s="47"/>
      <c r="I57" s="93"/>
      <c r="J57" s="93"/>
      <c r="K57" s="334"/>
      <c r="L57" s="93"/>
      <c r="M57" s="47"/>
      <c r="N57" s="47"/>
      <c r="O57" s="47"/>
      <c r="P57" s="47"/>
      <c r="Q57" s="47"/>
      <c r="R57" s="47"/>
      <c r="S57" s="47"/>
      <c r="T57" s="93"/>
      <c r="U57" s="93"/>
      <c r="V57" s="73"/>
      <c r="W57" s="93"/>
      <c r="X57" s="93"/>
      <c r="Y57" s="93"/>
      <c r="Z57" s="47"/>
      <c r="AA57" s="47"/>
      <c r="AB57" s="73"/>
      <c r="AC57" s="47"/>
      <c r="AD57" s="73"/>
      <c r="AE57" s="47"/>
      <c r="AH57" s="61"/>
    </row>
    <row r="58" spans="1:41">
      <c r="A58" s="36"/>
      <c r="B58" s="36"/>
      <c r="C58" s="36"/>
      <c r="D58" s="36"/>
      <c r="E58" s="366"/>
      <c r="F58" s="366"/>
      <c r="G58" s="166"/>
      <c r="H58" s="36"/>
      <c r="I58" s="166"/>
      <c r="J58" s="166"/>
      <c r="K58" s="366"/>
      <c r="L58" s="166"/>
      <c r="M58" s="36"/>
      <c r="N58" s="36"/>
      <c r="O58" s="36"/>
      <c r="P58" s="36"/>
      <c r="Q58" s="36"/>
      <c r="R58" s="36"/>
      <c r="S58" s="36"/>
      <c r="T58" s="166"/>
      <c r="U58" s="166"/>
      <c r="V58" s="79"/>
      <c r="X58" s="61"/>
      <c r="AA58" s="62"/>
      <c r="AC58" s="1"/>
      <c r="AE58" s="1"/>
      <c r="AF58" s="1"/>
      <c r="AG58" s="1"/>
      <c r="AH58" s="61"/>
      <c r="AI58" s="1"/>
      <c r="AJ58" s="1"/>
      <c r="AK58" s="1"/>
      <c r="AL58" s="1"/>
      <c r="AM58" s="1"/>
      <c r="AN58" s="1"/>
      <c r="AO58" s="1"/>
    </row>
    <row r="59" spans="1:41">
      <c r="A59" s="36"/>
      <c r="B59" s="36"/>
      <c r="C59" s="36"/>
      <c r="D59" s="36"/>
      <c r="E59" s="366"/>
      <c r="F59" s="366"/>
      <c r="G59" s="166"/>
      <c r="H59" s="36"/>
      <c r="I59" s="166"/>
      <c r="J59" s="166"/>
      <c r="K59" s="366"/>
      <c r="L59" s="166"/>
      <c r="M59" s="36"/>
      <c r="N59" s="36"/>
      <c r="O59" s="36"/>
      <c r="P59" s="36"/>
      <c r="Q59" s="36"/>
      <c r="R59" s="36"/>
      <c r="S59" s="36"/>
      <c r="T59" s="166"/>
      <c r="U59" s="166"/>
      <c r="V59" s="79"/>
      <c r="X59" s="61"/>
      <c r="AA59" s="62"/>
      <c r="AC59" s="1"/>
      <c r="AE59" s="1"/>
      <c r="AF59" s="1"/>
      <c r="AG59" s="1"/>
      <c r="AH59" s="61"/>
      <c r="AI59" s="1"/>
      <c r="AJ59" s="1"/>
      <c r="AK59" s="1"/>
      <c r="AL59" s="1"/>
      <c r="AM59" s="1"/>
      <c r="AN59" s="1"/>
      <c r="AO59" s="1"/>
    </row>
    <row r="60" spans="1:41">
      <c r="A60" s="36"/>
      <c r="B60" s="36"/>
      <c r="C60" s="36"/>
      <c r="D60" s="36"/>
      <c r="E60" s="366"/>
      <c r="F60" s="366"/>
      <c r="G60" s="166"/>
      <c r="H60" s="36"/>
      <c r="I60" s="166"/>
      <c r="J60" s="166"/>
      <c r="K60" s="366"/>
      <c r="L60" s="166"/>
      <c r="M60" s="36"/>
      <c r="N60" s="36"/>
      <c r="O60" s="36"/>
      <c r="P60" s="36"/>
      <c r="Q60" s="36"/>
      <c r="R60" s="36"/>
      <c r="S60" s="36"/>
      <c r="T60" s="166"/>
      <c r="U60" s="166"/>
      <c r="V60" s="79"/>
      <c r="X60" s="61"/>
      <c r="AA60" s="62"/>
      <c r="AC60" s="1"/>
      <c r="AE60" s="1"/>
      <c r="AF60" s="1"/>
      <c r="AG60" s="1"/>
      <c r="AH60" s="61"/>
      <c r="AI60" s="1"/>
      <c r="AJ60" s="1"/>
      <c r="AK60" s="1"/>
      <c r="AL60" s="1"/>
      <c r="AM60" s="1"/>
      <c r="AN60" s="1"/>
      <c r="AO60" s="1"/>
    </row>
    <row r="61" spans="1:41">
      <c r="A61" s="36"/>
      <c r="B61" s="36"/>
      <c r="C61" s="36"/>
      <c r="D61" s="36"/>
      <c r="E61" s="366"/>
      <c r="F61" s="366"/>
      <c r="G61" s="166"/>
      <c r="H61" s="36"/>
      <c r="I61" s="166"/>
      <c r="J61" s="166"/>
      <c r="K61" s="366"/>
      <c r="L61" s="166"/>
      <c r="M61" s="36"/>
      <c r="N61" s="36"/>
      <c r="O61" s="36"/>
      <c r="P61" s="36"/>
      <c r="Q61" s="36"/>
      <c r="R61" s="36"/>
      <c r="S61" s="36"/>
      <c r="T61" s="166"/>
      <c r="U61" s="166"/>
      <c r="V61" s="79"/>
      <c r="X61" s="61"/>
      <c r="AA61" s="62"/>
      <c r="AC61" s="1"/>
      <c r="AE61" s="1"/>
      <c r="AF61" s="1"/>
      <c r="AG61" s="1"/>
      <c r="AH61" s="61"/>
      <c r="AI61" s="1"/>
      <c r="AJ61" s="1"/>
      <c r="AK61" s="1"/>
      <c r="AL61" s="1"/>
      <c r="AM61" s="1"/>
      <c r="AN61" s="1"/>
      <c r="AO61" s="1"/>
    </row>
    <row r="62" spans="1:41">
      <c r="A62" s="36"/>
      <c r="B62" s="36"/>
      <c r="C62" s="36"/>
      <c r="D62" s="36"/>
      <c r="E62" s="366"/>
      <c r="F62" s="366"/>
      <c r="G62" s="166"/>
      <c r="H62" s="36"/>
      <c r="I62" s="166"/>
      <c r="J62" s="166"/>
      <c r="K62" s="366"/>
      <c r="L62" s="166"/>
      <c r="M62" s="36"/>
      <c r="N62" s="36"/>
      <c r="O62" s="36"/>
      <c r="P62" s="36"/>
      <c r="Q62" s="36"/>
      <c r="R62" s="36"/>
      <c r="S62" s="36"/>
      <c r="T62" s="166"/>
      <c r="U62" s="166"/>
      <c r="V62" s="79"/>
      <c r="X62" s="61"/>
      <c r="AA62" s="62"/>
      <c r="AC62" s="1"/>
      <c r="AE62" s="1"/>
      <c r="AF62" s="1"/>
      <c r="AG62" s="1"/>
      <c r="AH62" s="61"/>
      <c r="AI62" s="1"/>
      <c r="AJ62" s="1"/>
      <c r="AK62" s="1"/>
      <c r="AL62" s="1"/>
      <c r="AM62" s="1"/>
      <c r="AN62" s="1"/>
      <c r="AO62" s="1"/>
    </row>
    <row r="63" spans="1:41">
      <c r="A63" s="36"/>
      <c r="B63" s="36"/>
      <c r="C63" s="36"/>
      <c r="D63" s="36"/>
      <c r="E63" s="366"/>
      <c r="F63" s="366"/>
      <c r="G63" s="166"/>
      <c r="H63" s="36"/>
      <c r="I63" s="166"/>
      <c r="J63" s="166"/>
      <c r="K63" s="366"/>
      <c r="L63" s="166"/>
      <c r="M63" s="36"/>
      <c r="N63" s="36"/>
      <c r="O63" s="36"/>
      <c r="P63" s="36"/>
      <c r="Q63" s="36"/>
      <c r="R63" s="36"/>
      <c r="S63" s="36"/>
      <c r="T63" s="166"/>
      <c r="U63" s="166"/>
      <c r="V63" s="79"/>
      <c r="X63" s="61"/>
      <c r="AA63" s="62"/>
      <c r="AC63" s="1"/>
      <c r="AE63" s="1"/>
      <c r="AF63" s="1"/>
      <c r="AG63" s="1"/>
      <c r="AH63" s="61"/>
      <c r="AI63" s="1"/>
      <c r="AJ63" s="1"/>
      <c r="AK63" s="1"/>
      <c r="AL63" s="1"/>
      <c r="AM63" s="1"/>
      <c r="AN63" s="1"/>
      <c r="AO63" s="1"/>
    </row>
    <row r="64" spans="1:41">
      <c r="A64" s="36"/>
      <c r="B64" s="36"/>
      <c r="C64" s="36"/>
      <c r="D64" s="36"/>
      <c r="E64" s="366"/>
      <c r="F64" s="366"/>
      <c r="G64" s="166"/>
      <c r="H64" s="36"/>
      <c r="I64" s="166"/>
      <c r="J64" s="166"/>
      <c r="K64" s="366"/>
      <c r="L64" s="166"/>
      <c r="M64" s="36"/>
      <c r="N64" s="36"/>
      <c r="O64" s="36"/>
      <c r="P64" s="36"/>
      <c r="Q64" s="36"/>
      <c r="R64" s="36"/>
      <c r="S64" s="36"/>
      <c r="T64" s="166"/>
      <c r="U64" s="166"/>
      <c r="V64" s="79"/>
      <c r="X64" s="61"/>
      <c r="AA64" s="62"/>
      <c r="AC64" s="1"/>
      <c r="AE64" s="1"/>
      <c r="AF64" s="1"/>
      <c r="AG64" s="1"/>
      <c r="AH64" s="61"/>
      <c r="AI64" s="1"/>
      <c r="AJ64" s="1"/>
      <c r="AK64" s="1"/>
      <c r="AL64" s="1"/>
      <c r="AM64" s="1"/>
      <c r="AN64" s="1"/>
      <c r="AO64" s="1"/>
    </row>
    <row r="65" spans="1:41">
      <c r="A65" s="36"/>
      <c r="B65" s="36"/>
      <c r="C65" s="36"/>
      <c r="D65" s="36"/>
      <c r="E65" s="366"/>
      <c r="F65" s="366"/>
      <c r="G65" s="166"/>
      <c r="H65" s="36"/>
      <c r="I65" s="166"/>
      <c r="J65" s="166"/>
      <c r="K65" s="366"/>
      <c r="L65" s="166"/>
      <c r="M65" s="36"/>
      <c r="N65" s="36"/>
      <c r="O65" s="36"/>
      <c r="P65" s="36"/>
      <c r="Q65" s="36"/>
      <c r="R65" s="36"/>
      <c r="S65" s="36"/>
      <c r="T65" s="166"/>
      <c r="U65" s="166"/>
      <c r="V65" s="79"/>
      <c r="X65" s="61"/>
      <c r="AA65" s="62"/>
      <c r="AC65" s="1"/>
      <c r="AE65" s="1"/>
      <c r="AF65" s="1"/>
      <c r="AG65" s="1"/>
      <c r="AH65" s="61"/>
      <c r="AI65" s="1"/>
      <c r="AJ65" s="1"/>
      <c r="AK65" s="1"/>
      <c r="AL65" s="1"/>
      <c r="AM65" s="1"/>
      <c r="AN65" s="1"/>
      <c r="AO65" s="1"/>
    </row>
    <row r="66" spans="1:41">
      <c r="A66" s="36"/>
      <c r="B66" s="36"/>
      <c r="C66" s="36"/>
      <c r="D66" s="36"/>
      <c r="E66" s="366"/>
      <c r="F66" s="366"/>
      <c r="G66" s="166"/>
      <c r="H66" s="36"/>
      <c r="I66" s="166"/>
      <c r="J66" s="166"/>
      <c r="K66" s="366"/>
      <c r="L66" s="166"/>
      <c r="M66" s="36"/>
      <c r="N66" s="36"/>
      <c r="O66" s="36"/>
      <c r="P66" s="36"/>
      <c r="Q66" s="36"/>
      <c r="R66" s="36"/>
      <c r="S66" s="36"/>
      <c r="T66" s="166"/>
      <c r="U66" s="166"/>
      <c r="V66" s="79"/>
      <c r="X66" s="61"/>
      <c r="AA66" s="62"/>
      <c r="AC66" s="1"/>
      <c r="AE66" s="1"/>
      <c r="AF66" s="1"/>
      <c r="AG66" s="1"/>
      <c r="AH66" s="61"/>
      <c r="AI66" s="1"/>
      <c r="AJ66" s="1"/>
      <c r="AK66" s="1"/>
      <c r="AL66" s="1"/>
      <c r="AM66" s="1"/>
      <c r="AN66" s="1"/>
      <c r="AO66" s="1"/>
    </row>
    <row r="67" spans="1:41">
      <c r="A67" s="36"/>
      <c r="B67" s="36"/>
      <c r="C67" s="36"/>
      <c r="D67" s="36"/>
      <c r="E67" s="366"/>
      <c r="F67" s="366"/>
      <c r="G67" s="166"/>
      <c r="H67" s="36"/>
      <c r="I67" s="166"/>
      <c r="J67" s="166"/>
      <c r="K67" s="366"/>
      <c r="L67" s="166"/>
      <c r="M67" s="36"/>
      <c r="N67" s="36"/>
      <c r="O67" s="36"/>
      <c r="P67" s="36"/>
      <c r="Q67" s="36"/>
      <c r="R67" s="36"/>
      <c r="S67" s="36"/>
      <c r="T67" s="166"/>
      <c r="U67" s="166"/>
      <c r="V67" s="79"/>
      <c r="X67" s="61"/>
      <c r="AA67" s="62"/>
      <c r="AC67" s="1"/>
      <c r="AE67" s="1"/>
      <c r="AF67" s="1"/>
      <c r="AG67" s="1"/>
      <c r="AH67" s="61"/>
      <c r="AI67" s="1"/>
      <c r="AJ67" s="1"/>
      <c r="AK67" s="1"/>
      <c r="AL67" s="1"/>
      <c r="AM67" s="1"/>
      <c r="AN67" s="1"/>
      <c r="AO67" s="1"/>
    </row>
    <row r="68" spans="1:41">
      <c r="H68" s="36"/>
      <c r="N68" s="36"/>
      <c r="O68" s="36"/>
      <c r="P68" s="36"/>
      <c r="Q68" s="36"/>
      <c r="R68" s="36"/>
      <c r="S68" s="36"/>
      <c r="U68" s="166"/>
      <c r="V68" s="79"/>
      <c r="X68" s="61"/>
      <c r="AA68" s="62"/>
      <c r="AC68" s="1"/>
      <c r="AE68" s="1"/>
      <c r="AF68" s="1"/>
      <c r="AG68" s="1"/>
      <c r="AH68" s="61"/>
      <c r="AI68" s="1"/>
      <c r="AJ68" s="1"/>
      <c r="AK68" s="1"/>
      <c r="AL68" s="1"/>
      <c r="AM68" s="1"/>
      <c r="AN68" s="1"/>
      <c r="AO68" s="1"/>
    </row>
    <row r="69" spans="1:41">
      <c r="H69" s="36"/>
      <c r="N69" s="36"/>
      <c r="O69" s="36"/>
      <c r="P69" s="36"/>
      <c r="Q69" s="36"/>
      <c r="R69" s="36"/>
      <c r="S69" s="36"/>
      <c r="U69" s="166"/>
      <c r="V69" s="79"/>
      <c r="X69" s="61"/>
      <c r="AA69" s="62"/>
      <c r="AC69" s="1"/>
      <c r="AE69" s="1"/>
      <c r="AF69" s="1"/>
      <c r="AG69" s="1"/>
      <c r="AH69" s="61"/>
      <c r="AI69" s="1"/>
      <c r="AJ69" s="1"/>
      <c r="AK69" s="1"/>
      <c r="AL69" s="1"/>
      <c r="AM69" s="1"/>
      <c r="AN69" s="1"/>
      <c r="AO69" s="1"/>
    </row>
    <row r="70" spans="1:41">
      <c r="V70" s="79"/>
      <c r="X70" s="61"/>
      <c r="AA70" s="62"/>
      <c r="AC70" s="1"/>
      <c r="AE70" s="1"/>
      <c r="AF70" s="1"/>
      <c r="AG70" s="1"/>
      <c r="AH70" s="61"/>
      <c r="AI70" s="1"/>
      <c r="AJ70" s="1"/>
      <c r="AK70" s="1"/>
      <c r="AL70" s="1"/>
      <c r="AM70" s="1"/>
      <c r="AN70" s="1"/>
      <c r="AO70" s="1"/>
    </row>
    <row r="71" spans="1:41">
      <c r="V71" s="79"/>
      <c r="X71" s="61"/>
      <c r="AA71" s="62"/>
      <c r="AC71" s="1"/>
      <c r="AE71" s="1"/>
      <c r="AF71" s="1"/>
      <c r="AG71" s="1"/>
      <c r="AH71" s="61"/>
      <c r="AI71" s="1"/>
      <c r="AJ71" s="1"/>
      <c r="AK71" s="1"/>
      <c r="AL71" s="1"/>
      <c r="AM71" s="1"/>
      <c r="AN71" s="1"/>
      <c r="AO71" s="1"/>
    </row>
    <row r="72" spans="1:41">
      <c r="V72" s="79"/>
      <c r="X72" s="61"/>
      <c r="AA72" s="62"/>
      <c r="AC72" s="1"/>
      <c r="AE72" s="1"/>
      <c r="AF72" s="1"/>
      <c r="AG72" s="1"/>
      <c r="AH72" s="61"/>
      <c r="AI72" s="1"/>
      <c r="AJ72" s="1"/>
      <c r="AK72" s="1"/>
      <c r="AL72" s="1"/>
      <c r="AM72" s="1"/>
      <c r="AN72" s="1"/>
      <c r="AO72" s="1"/>
    </row>
    <row r="73" spans="1:41">
      <c r="V73" s="79"/>
      <c r="X73" s="61"/>
      <c r="AA73" s="62"/>
      <c r="AC73" s="1"/>
      <c r="AE73" s="1"/>
      <c r="AF73" s="1"/>
      <c r="AG73" s="1"/>
      <c r="AH73" s="61"/>
      <c r="AI73" s="1"/>
      <c r="AJ73" s="1"/>
      <c r="AK73" s="1"/>
      <c r="AL73" s="1"/>
      <c r="AM73" s="1"/>
      <c r="AN73" s="1"/>
      <c r="AO73" s="1"/>
    </row>
    <row r="74" spans="1:41">
      <c r="V74" s="79"/>
      <c r="X74" s="61"/>
      <c r="AA74" s="62"/>
      <c r="AC74" s="1"/>
      <c r="AE74" s="1"/>
      <c r="AF74" s="1"/>
      <c r="AG74" s="1"/>
      <c r="AH74" s="61"/>
      <c r="AI74" s="1"/>
      <c r="AJ74" s="1"/>
      <c r="AK74" s="1"/>
      <c r="AL74" s="1"/>
      <c r="AM74" s="1"/>
      <c r="AN74" s="1"/>
      <c r="AO74" s="1"/>
    </row>
    <row r="75" spans="1:41">
      <c r="V75" s="79"/>
      <c r="X75" s="61"/>
      <c r="AA75" s="62"/>
      <c r="AC75" s="1"/>
      <c r="AE75" s="1"/>
      <c r="AF75" s="1"/>
      <c r="AG75" s="1"/>
      <c r="AH75" s="61"/>
      <c r="AI75" s="1"/>
      <c r="AJ75" s="1"/>
      <c r="AK75" s="1"/>
      <c r="AL75" s="1"/>
      <c r="AM75" s="1"/>
      <c r="AN75" s="1"/>
      <c r="AO75" s="1"/>
    </row>
    <row r="76" spans="1:41">
      <c r="V76" s="79"/>
      <c r="X76" s="61"/>
      <c r="AA76" s="62"/>
      <c r="AC76" s="1"/>
      <c r="AE76" s="1"/>
      <c r="AF76" s="1"/>
      <c r="AG76" s="1"/>
      <c r="AH76" s="61"/>
      <c r="AI76" s="1"/>
      <c r="AJ76" s="1"/>
      <c r="AK76" s="1"/>
      <c r="AL76" s="1"/>
      <c r="AM76" s="1"/>
      <c r="AN76" s="1"/>
      <c r="AO76" s="1"/>
    </row>
    <row r="77" spans="1:41">
      <c r="V77" s="79"/>
      <c r="X77" s="61"/>
      <c r="AA77" s="62"/>
      <c r="AC77" s="1"/>
      <c r="AE77" s="1"/>
      <c r="AF77" s="1"/>
      <c r="AG77" s="1"/>
      <c r="AH77" s="61"/>
      <c r="AI77" s="1"/>
      <c r="AJ77" s="1"/>
      <c r="AK77" s="1"/>
      <c r="AL77" s="1"/>
      <c r="AM77" s="1"/>
      <c r="AN77" s="1"/>
      <c r="AO77" s="1"/>
    </row>
    <row r="78" spans="1:41">
      <c r="V78" s="79"/>
      <c r="X78" s="61"/>
      <c r="AA78" s="62"/>
      <c r="AC78" s="1"/>
      <c r="AE78" s="1"/>
      <c r="AF78" s="1"/>
      <c r="AG78" s="1"/>
      <c r="AH78" s="61"/>
      <c r="AI78" s="1"/>
      <c r="AJ78" s="1"/>
      <c r="AK78" s="1"/>
      <c r="AL78" s="1"/>
      <c r="AM78" s="1"/>
      <c r="AN78" s="1"/>
      <c r="AO78" s="1"/>
    </row>
    <row r="79" spans="1:41">
      <c r="V79" s="79"/>
      <c r="X79" s="61"/>
      <c r="AA79" s="62"/>
      <c r="AC79" s="1"/>
      <c r="AE79" s="1"/>
      <c r="AF79" s="1"/>
      <c r="AG79" s="1"/>
      <c r="AH79" s="61"/>
      <c r="AI79" s="1"/>
      <c r="AJ79" s="1"/>
      <c r="AK79" s="1"/>
      <c r="AL79" s="1"/>
      <c r="AM79" s="1"/>
      <c r="AN79" s="1"/>
      <c r="AO79" s="1"/>
    </row>
    <row r="80" spans="1:41">
      <c r="V80" s="79"/>
      <c r="X80" s="61"/>
      <c r="AA80" s="62"/>
      <c r="AC80" s="1"/>
      <c r="AE80" s="1"/>
      <c r="AF80" s="1"/>
      <c r="AG80" s="1"/>
      <c r="AH80" s="61"/>
      <c r="AI80" s="1"/>
      <c r="AJ80" s="1"/>
      <c r="AK80" s="1"/>
      <c r="AL80" s="1"/>
      <c r="AM80" s="1"/>
      <c r="AN80" s="1"/>
      <c r="AO80" s="1"/>
    </row>
    <row r="81" spans="22:41">
      <c r="V81" s="79"/>
      <c r="X81" s="61"/>
      <c r="AA81" s="62"/>
      <c r="AC81" s="1"/>
      <c r="AE81" s="1"/>
      <c r="AF81" s="1"/>
      <c r="AG81" s="1"/>
      <c r="AH81" s="61"/>
      <c r="AI81" s="1"/>
      <c r="AJ81" s="1"/>
      <c r="AK81" s="1"/>
      <c r="AL81" s="1"/>
      <c r="AM81" s="1"/>
      <c r="AN81" s="1"/>
      <c r="AO81" s="1"/>
    </row>
    <row r="82" spans="22:41">
      <c r="V82" s="79"/>
      <c r="X82" s="61"/>
      <c r="AA82" s="62"/>
      <c r="AC82" s="1"/>
      <c r="AE82" s="1"/>
      <c r="AF82" s="1"/>
      <c r="AG82" s="1"/>
      <c r="AH82" s="61"/>
      <c r="AI82" s="1"/>
      <c r="AJ82" s="1"/>
      <c r="AK82" s="1"/>
      <c r="AL82" s="1"/>
      <c r="AM82" s="1"/>
      <c r="AN82" s="1"/>
      <c r="AO82" s="1"/>
    </row>
    <row r="83" spans="22:41">
      <c r="V83" s="79"/>
      <c r="X83" s="61"/>
      <c r="AA83" s="62"/>
      <c r="AC83" s="1"/>
      <c r="AE83" s="1"/>
      <c r="AF83" s="1"/>
      <c r="AG83" s="1"/>
      <c r="AH83" s="61"/>
      <c r="AI83" s="1"/>
      <c r="AJ83" s="1"/>
      <c r="AK83" s="1"/>
      <c r="AL83" s="1"/>
      <c r="AM83" s="1"/>
      <c r="AN83" s="1"/>
      <c r="AO83" s="1"/>
    </row>
    <row r="84" spans="22:41">
      <c r="V84" s="79"/>
      <c r="X84" s="61"/>
      <c r="AA84" s="62"/>
      <c r="AC84" s="1"/>
      <c r="AE84" s="1"/>
      <c r="AF84" s="1"/>
      <c r="AG84" s="1"/>
      <c r="AH84" s="61"/>
      <c r="AI84" s="1"/>
      <c r="AJ84" s="1"/>
      <c r="AK84" s="1"/>
      <c r="AL84" s="1"/>
      <c r="AM84" s="1"/>
      <c r="AN84" s="1"/>
      <c r="AO84" s="1"/>
    </row>
    <row r="85" spans="22:41">
      <c r="V85" s="79"/>
      <c r="X85" s="61"/>
      <c r="AA85" s="62"/>
      <c r="AC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</row>
    <row r="86" spans="22:41">
      <c r="V86" s="79"/>
      <c r="X86" s="61"/>
      <c r="AA86" s="62"/>
      <c r="AC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</row>
    <row r="87" spans="22:41">
      <c r="V87" s="79"/>
      <c r="X87" s="61"/>
      <c r="AA87" s="62"/>
      <c r="AC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</row>
    <row r="88" spans="22:41">
      <c r="V88" s="79"/>
      <c r="X88" s="61"/>
      <c r="AA88" s="62"/>
      <c r="AC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</row>
    <row r="89" spans="22:41">
      <c r="V89" s="79"/>
      <c r="X89" s="61"/>
      <c r="AA89" s="62"/>
      <c r="AC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</row>
    <row r="90" spans="22:41">
      <c r="V90" s="79"/>
      <c r="W90" s="166"/>
      <c r="X90" s="166"/>
      <c r="Y90" s="166"/>
      <c r="Z90" s="36"/>
    </row>
    <row r="91" spans="22:41">
      <c r="W91" s="166"/>
      <c r="X91" s="166"/>
      <c r="Y91" s="166"/>
      <c r="Z91" s="36"/>
    </row>
  </sheetData>
  <mergeCells count="1">
    <mergeCell ref="Y4:AA4"/>
  </mergeCells>
  <conditionalFormatting sqref="AG35:AG36">
    <cfRule type="cellIs" dxfId="50" priority="10" stopIfTrue="1" operator="lessThan">
      <formula>0</formula>
    </cfRule>
  </conditionalFormatting>
  <conditionalFormatting sqref="H9:H23">
    <cfRule type="cellIs" dxfId="49" priority="7" operator="lessThan">
      <formula>0</formula>
    </cfRule>
    <cfRule type="cellIs" dxfId="48" priority="8" operator="greaterThan">
      <formula>0</formula>
    </cfRule>
  </conditionalFormatting>
  <conditionalFormatting sqref="U9:U23">
    <cfRule type="cellIs" dxfId="47" priority="5" operator="lessThan">
      <formula>0</formula>
    </cfRule>
    <cfRule type="cellIs" dxfId="46" priority="6" operator="greaterThan">
      <formula>0</formula>
    </cfRule>
  </conditionalFormatting>
  <conditionalFormatting sqref="N9:N23">
    <cfRule type="cellIs" dxfId="45" priority="3" operator="lessThan">
      <formula>0</formula>
    </cfRule>
    <cfRule type="cellIs" dxfId="44" priority="4" operator="greaterThan">
      <formula>0</formula>
    </cfRule>
  </conditionalFormatting>
  <conditionalFormatting sqref="N25:N39">
    <cfRule type="cellIs" dxfId="43" priority="1" operator="lessThan">
      <formula>0</formula>
    </cfRule>
    <cfRule type="cellIs" dxfId="4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408"/>
  <sheetViews>
    <sheetView zoomScale="89" zoomScaleNormal="89" workbookViewId="0">
      <selection activeCell="Y19" sqref="Y19"/>
    </sheetView>
  </sheetViews>
  <sheetFormatPr baseColWidth="10" defaultRowHeight="15"/>
  <cols>
    <col min="1" max="1" width="5" customWidth="1"/>
    <col min="2" max="3" width="7" customWidth="1"/>
    <col min="4" max="4" width="5.54296875" customWidth="1"/>
    <col min="5" max="5" width="7.1796875" customWidth="1"/>
    <col min="6" max="6" width="5.453125" customWidth="1"/>
    <col min="7" max="7" width="7.6328125" customWidth="1"/>
    <col min="8" max="8" width="5.08984375" customWidth="1"/>
    <col min="9" max="9" width="7.90625" customWidth="1"/>
    <col min="10" max="10" width="8.36328125" customWidth="1"/>
    <col min="11" max="11" width="6.08984375" customWidth="1"/>
    <col min="12" max="12" width="5.54296875" customWidth="1"/>
    <col min="13" max="13" width="5.81640625" customWidth="1"/>
    <col min="14" max="14" width="7.54296875" customWidth="1"/>
    <col min="15" max="15" width="6.6328125" customWidth="1"/>
    <col min="16" max="16" width="6" style="11" customWidth="1"/>
    <col min="17" max="17" width="8.6328125" customWidth="1"/>
    <col min="18" max="18" width="10" customWidth="1"/>
    <col min="19" max="19" width="8.08984375" customWidth="1"/>
    <col min="20" max="20" width="6" customWidth="1"/>
    <col min="21" max="21" width="11.08984375" customWidth="1"/>
    <col min="22" max="22" width="9.90625" customWidth="1"/>
    <col min="23" max="23" width="10.36328125" customWidth="1"/>
    <col min="24" max="24" width="6.6328125" customWidth="1"/>
    <col min="25" max="25" width="9.08984375" customWidth="1"/>
    <col min="26" max="26" width="9" customWidth="1"/>
    <col min="27" max="27" width="7.6328125" customWidth="1"/>
    <col min="28" max="28" width="10.08984375" customWidth="1"/>
    <col min="29" max="29" width="10.6328125" customWidth="1"/>
    <col min="30" max="30" width="8.54296875" customWidth="1"/>
    <col min="31" max="31" width="8.36328125" customWidth="1"/>
    <col min="32" max="32" width="9" customWidth="1"/>
    <col min="33" max="33" width="8.90625" customWidth="1"/>
    <col min="34" max="34" width="9.08984375" customWidth="1"/>
    <col min="35" max="35" width="8.453125" customWidth="1"/>
    <col min="36" max="36" width="9.08984375" customWidth="1"/>
    <col min="37" max="37" width="10" customWidth="1"/>
    <col min="38" max="38" width="10.54296875" customWidth="1"/>
    <col min="39" max="39" width="8.08984375" customWidth="1"/>
    <col min="40" max="40" width="8.36328125" customWidth="1"/>
    <col min="41" max="41" width="7.54296875" customWidth="1"/>
    <col min="42" max="42" width="8.08984375" customWidth="1"/>
  </cols>
  <sheetData>
    <row r="1" spans="16:25">
      <c r="P1"/>
    </row>
    <row r="2" spans="16:25">
      <c r="P2"/>
    </row>
    <row r="3" spans="16:25">
      <c r="P3"/>
    </row>
    <row r="12" spans="16:25">
      <c r="Y12" s="3" t="s">
        <v>651</v>
      </c>
    </row>
    <row r="26" spans="25:26" ht="15.6">
      <c r="Y26" s="320">
        <f>+År!B36</f>
        <v>1068360</v>
      </c>
      <c r="Z26" s="3" t="s">
        <v>8</v>
      </c>
    </row>
    <row r="32" spans="25:26">
      <c r="Y32" s="3" t="s">
        <v>652</v>
      </c>
    </row>
    <row r="33" spans="25:25">
      <c r="Y33" s="3" t="s">
        <v>653</v>
      </c>
    </row>
    <row r="57" spans="16:26">
      <c r="Y57" s="3" t="s">
        <v>661</v>
      </c>
    </row>
    <row r="58" spans="16:26" ht="15.6">
      <c r="Y58" s="5">
        <f>+År!G36</f>
        <v>20.03906941480032</v>
      </c>
      <c r="Z58" s="3" t="s">
        <v>656</v>
      </c>
    </row>
    <row r="63" spans="16:26">
      <c r="P63"/>
    </row>
    <row r="64" spans="16:26">
      <c r="P64"/>
    </row>
    <row r="65" spans="16:16">
      <c r="P65"/>
    </row>
    <row r="66" spans="16:16">
      <c r="P66"/>
    </row>
    <row r="67" spans="16:16">
      <c r="P67"/>
    </row>
    <row r="68" spans="16:16">
      <c r="P68"/>
    </row>
    <row r="69" spans="16:16">
      <c r="P69"/>
    </row>
    <row r="70" spans="16:16">
      <c r="P70"/>
    </row>
    <row r="71" spans="16:16">
      <c r="P71"/>
    </row>
    <row r="72" spans="16:16">
      <c r="P72"/>
    </row>
    <row r="73" spans="16:16">
      <c r="P73"/>
    </row>
    <row r="74" spans="16:16">
      <c r="P74"/>
    </row>
    <row r="75" spans="16:16">
      <c r="P75"/>
    </row>
    <row r="76" spans="16:16">
      <c r="P76"/>
    </row>
    <row r="77" spans="16:16">
      <c r="P77"/>
    </row>
    <row r="78" spans="16:16">
      <c r="P78"/>
    </row>
    <row r="79" spans="16:16">
      <c r="P79"/>
    </row>
    <row r="80" spans="16:16">
      <c r="P80"/>
    </row>
    <row r="81" spans="16:25">
      <c r="P81"/>
    </row>
    <row r="82" spans="16:25">
      <c r="P82"/>
    </row>
    <row r="83" spans="16:25">
      <c r="P83"/>
    </row>
    <row r="84" spans="16:25" ht="15.6">
      <c r="P84"/>
      <c r="X84" s="5">
        <f>+År!N36</f>
        <v>7.856873151372195</v>
      </c>
      <c r="Y84" s="3" t="s">
        <v>657</v>
      </c>
    </row>
    <row r="85" spans="16:25">
      <c r="P85"/>
    </row>
    <row r="86" spans="16:25">
      <c r="P86"/>
    </row>
    <row r="87" spans="16:25">
      <c r="P87"/>
    </row>
    <row r="88" spans="16:25">
      <c r="P88"/>
      <c r="Y88" s="3"/>
    </row>
    <row r="89" spans="16:25">
      <c r="P89"/>
      <c r="Y89" s="3"/>
    </row>
    <row r="90" spans="16:25">
      <c r="P90"/>
    </row>
    <row r="91" spans="16:25">
      <c r="P91"/>
    </row>
    <row r="92" spans="16:25">
      <c r="P92"/>
    </row>
    <row r="93" spans="16:25">
      <c r="P93"/>
      <c r="X93" s="3" t="s">
        <v>591</v>
      </c>
      <c r="Y93" s="3" t="s">
        <v>0</v>
      </c>
    </row>
    <row r="94" spans="16:25">
      <c r="P94"/>
      <c r="X94">
        <f t="shared" ref="X94:X97" si="0">1+X95</f>
        <v>9</v>
      </c>
      <c r="Y94" s="3" t="s">
        <v>35</v>
      </c>
    </row>
    <row r="95" spans="16:25">
      <c r="P95"/>
      <c r="X95">
        <f t="shared" si="0"/>
        <v>8</v>
      </c>
      <c r="Y95" s="3" t="s">
        <v>34</v>
      </c>
    </row>
    <row r="96" spans="16:25">
      <c r="P96"/>
      <c r="X96">
        <f t="shared" si="0"/>
        <v>7</v>
      </c>
      <c r="Y96" s="3" t="s">
        <v>33</v>
      </c>
    </row>
    <row r="97" spans="16:25">
      <c r="P97"/>
      <c r="X97">
        <f t="shared" si="0"/>
        <v>6</v>
      </c>
      <c r="Y97" s="3" t="s">
        <v>32</v>
      </c>
    </row>
    <row r="98" spans="16:25">
      <c r="P98"/>
      <c r="X98">
        <f>1+X99</f>
        <v>5</v>
      </c>
      <c r="Y98" s="299" t="s">
        <v>402</v>
      </c>
    </row>
    <row r="99" spans="16:25">
      <c r="P99"/>
      <c r="X99">
        <v>4</v>
      </c>
      <c r="Y99" s="3" t="s">
        <v>31</v>
      </c>
    </row>
    <row r="100" spans="16:25">
      <c r="P100"/>
    </row>
    <row r="101" spans="16:25">
      <c r="P101"/>
    </row>
    <row r="102" spans="16:25">
      <c r="P102"/>
    </row>
    <row r="103" spans="16:25">
      <c r="P103"/>
    </row>
    <row r="104" spans="16:25">
      <c r="P104"/>
    </row>
    <row r="105" spans="16:25">
      <c r="P105"/>
    </row>
    <row r="106" spans="16:25">
      <c r="P106"/>
    </row>
    <row r="107" spans="16:25">
      <c r="P107"/>
    </row>
    <row r="108" spans="16:25">
      <c r="P108"/>
    </row>
    <row r="109" spans="16:25">
      <c r="P109"/>
    </row>
    <row r="110" spans="16:25">
      <c r="P110"/>
    </row>
    <row r="111" spans="16:25">
      <c r="P111"/>
    </row>
    <row r="112" spans="16:25" s="623" customFormat="1"/>
    <row r="113" s="623" customFormat="1"/>
    <row r="114" s="623" customFormat="1"/>
    <row r="115" s="623" customFormat="1"/>
    <row r="116" s="623" customFormat="1"/>
    <row r="117" s="623" customFormat="1"/>
    <row r="118" s="623" customFormat="1"/>
    <row r="119" s="623" customFormat="1"/>
    <row r="120" s="623" customFormat="1"/>
    <row r="121" s="623" customFormat="1"/>
    <row r="122" s="623" customFormat="1"/>
    <row r="123" s="623" customFormat="1"/>
    <row r="124" s="623" customFormat="1"/>
    <row r="125" s="623" customFormat="1"/>
    <row r="126" s="623" customFormat="1"/>
    <row r="127" s="623" customFormat="1"/>
    <row r="128" s="623" customFormat="1"/>
    <row r="129" s="623" customFormat="1"/>
    <row r="130" s="623" customFormat="1"/>
    <row r="131" s="623" customFormat="1"/>
    <row r="132" s="623" customFormat="1"/>
    <row r="133" s="623" customFormat="1"/>
    <row r="134" s="623" customFormat="1"/>
    <row r="135" s="623" customFormat="1"/>
    <row r="136" s="623" customFormat="1"/>
    <row r="137" s="623" customFormat="1"/>
    <row r="138" s="623" customFormat="1"/>
    <row r="139" s="623" customFormat="1"/>
    <row r="140" s="623" customFormat="1"/>
    <row r="141" s="623" customFormat="1"/>
    <row r="142" s="623" customFormat="1"/>
    <row r="143" s="623" customFormat="1"/>
    <row r="144" s="623" customFormat="1"/>
    <row r="145" spans="16:25" s="623" customFormat="1"/>
    <row r="146" spans="16:25" s="623" customFormat="1"/>
    <row r="147" spans="16:25" s="623" customFormat="1"/>
    <row r="148" spans="16:25">
      <c r="P148"/>
      <c r="X148" s="3" t="s">
        <v>591</v>
      </c>
      <c r="Y148" s="3" t="s">
        <v>577</v>
      </c>
    </row>
    <row r="149" spans="16:25" s="623" customFormat="1">
      <c r="X149" s="3"/>
      <c r="Y149" s="3"/>
    </row>
    <row r="150" spans="16:25" s="623" customFormat="1">
      <c r="X150" s="3"/>
      <c r="Y150" s="3"/>
    </row>
    <row r="151" spans="16:25" s="623" customFormat="1">
      <c r="X151" s="3"/>
      <c r="Y151" s="3"/>
    </row>
    <row r="152" spans="16:25" s="623" customFormat="1">
      <c r="X152" s="3"/>
      <c r="Y152" s="3"/>
    </row>
    <row r="153" spans="16:25" s="623" customFormat="1">
      <c r="X153" s="3"/>
      <c r="Y153" s="3"/>
    </row>
    <row r="154" spans="16:25" s="623" customFormat="1">
      <c r="X154" s="3"/>
      <c r="Y154" s="3"/>
    </row>
    <row r="155" spans="16:25" s="623" customFormat="1">
      <c r="X155" s="3"/>
      <c r="Y155" s="3"/>
    </row>
    <row r="156" spans="16:25" s="623" customFormat="1">
      <c r="X156" s="3"/>
      <c r="Y156" s="3"/>
    </row>
    <row r="157" spans="16:25" s="623" customFormat="1">
      <c r="X157" s="3"/>
      <c r="Y157" s="3"/>
    </row>
    <row r="158" spans="16:25" s="623" customFormat="1">
      <c r="X158" s="3"/>
      <c r="Y158" s="3"/>
    </row>
    <row r="159" spans="16:25" s="623" customFormat="1">
      <c r="X159" s="3"/>
      <c r="Y159" s="3"/>
    </row>
    <row r="160" spans="16:25" s="623" customFormat="1">
      <c r="X160" s="3"/>
      <c r="Y160" s="3"/>
    </row>
    <row r="161" spans="24:25" s="623" customFormat="1">
      <c r="X161" s="3"/>
      <c r="Y161" s="3"/>
    </row>
    <row r="162" spans="24:25" s="623" customFormat="1">
      <c r="X162" s="3"/>
      <c r="Y162" s="3"/>
    </row>
    <row r="163" spans="24:25" s="623" customFormat="1">
      <c r="X163" s="3"/>
      <c r="Y163" s="3"/>
    </row>
    <row r="164" spans="24:25" s="623" customFormat="1">
      <c r="X164" s="3"/>
      <c r="Y164" s="3"/>
    </row>
    <row r="165" spans="24:25" s="623" customFormat="1">
      <c r="X165" s="3"/>
      <c r="Y165" s="3"/>
    </row>
    <row r="166" spans="24:25" s="623" customFormat="1">
      <c r="X166" s="3"/>
      <c r="Y166" s="3"/>
    </row>
    <row r="167" spans="24:25" s="623" customFormat="1">
      <c r="X167" s="3"/>
      <c r="Y167" s="3"/>
    </row>
    <row r="168" spans="24:25" s="623" customFormat="1">
      <c r="X168" s="3"/>
      <c r="Y168" s="3"/>
    </row>
    <row r="169" spans="24:25" s="623" customFormat="1">
      <c r="X169" s="3"/>
      <c r="Y169" s="3"/>
    </row>
    <row r="170" spans="24:25" s="623" customFormat="1">
      <c r="X170" s="3"/>
      <c r="Y170" s="3"/>
    </row>
    <row r="171" spans="24:25" s="623" customFormat="1">
      <c r="X171" s="3"/>
      <c r="Y171" s="3"/>
    </row>
    <row r="172" spans="24:25" s="623" customFormat="1">
      <c r="X172" s="3"/>
      <c r="Y172" s="3"/>
    </row>
    <row r="173" spans="24:25" s="623" customFormat="1">
      <c r="X173" s="3"/>
      <c r="Y173" s="3"/>
    </row>
    <row r="174" spans="24:25" s="623" customFormat="1">
      <c r="X174" s="3"/>
      <c r="Y174" s="3"/>
    </row>
    <row r="175" spans="24:25" s="623" customFormat="1">
      <c r="X175" s="3"/>
      <c r="Y175" s="3"/>
    </row>
    <row r="176" spans="24:25" s="623" customFormat="1">
      <c r="X176" s="3"/>
      <c r="Y176" s="3"/>
    </row>
    <row r="177" spans="16:25" s="623" customFormat="1">
      <c r="X177" s="3"/>
      <c r="Y177" s="3"/>
    </row>
    <row r="178" spans="16:25" s="623" customFormat="1">
      <c r="X178" s="3"/>
      <c r="Y178" s="3"/>
    </row>
    <row r="179" spans="16:25" s="623" customFormat="1">
      <c r="X179" s="3"/>
      <c r="Y179" s="3"/>
    </row>
    <row r="180" spans="16:25" s="623" customFormat="1">
      <c r="X180" s="3"/>
      <c r="Y180" s="3"/>
    </row>
    <row r="181" spans="16:25" s="623" customFormat="1">
      <c r="X181" s="3"/>
      <c r="Y181" s="3"/>
    </row>
    <row r="182" spans="16:25" s="623" customFormat="1">
      <c r="X182" s="3"/>
      <c r="Y182" s="3"/>
    </row>
    <row r="183" spans="16:25" s="623" customFormat="1">
      <c r="X183" s="3"/>
      <c r="Y183" s="3"/>
    </row>
    <row r="184" spans="16:25" s="623" customFormat="1">
      <c r="X184" s="3"/>
      <c r="Y184" s="3"/>
    </row>
    <row r="185" spans="16:25" s="623" customFormat="1">
      <c r="X185" s="3"/>
      <c r="Y185" s="3"/>
    </row>
    <row r="186" spans="16:25">
      <c r="P186"/>
      <c r="X186">
        <v>5</v>
      </c>
      <c r="Y186" s="299" t="s">
        <v>97</v>
      </c>
    </row>
    <row r="187" spans="16:25">
      <c r="P187"/>
      <c r="X187">
        <v>6</v>
      </c>
      <c r="Y187" s="3" t="s">
        <v>98</v>
      </c>
    </row>
    <row r="188" spans="16:25">
      <c r="P188"/>
      <c r="X188">
        <v>7</v>
      </c>
      <c r="Y188" s="3" t="s">
        <v>99</v>
      </c>
    </row>
    <row r="189" spans="16:25">
      <c r="P189"/>
      <c r="X189">
        <v>8</v>
      </c>
      <c r="Y189" s="299" t="s">
        <v>100</v>
      </c>
    </row>
    <row r="190" spans="16:25">
      <c r="P190"/>
    </row>
    <row r="191" spans="16:25">
      <c r="P191"/>
    </row>
    <row r="192" spans="16:25">
      <c r="P192"/>
    </row>
    <row r="193" spans="16:25">
      <c r="P193"/>
    </row>
    <row r="194" spans="16:25">
      <c r="P194"/>
    </row>
    <row r="195" spans="16:25">
      <c r="P195"/>
    </row>
    <row r="196" spans="16:25">
      <c r="P196"/>
    </row>
    <row r="197" spans="16:25">
      <c r="P197"/>
    </row>
    <row r="198" spans="16:25">
      <c r="P198"/>
    </row>
    <row r="199" spans="16:25">
      <c r="P199"/>
    </row>
    <row r="200" spans="16:25">
      <c r="P200"/>
    </row>
    <row r="201" spans="16:25">
      <c r="P201"/>
    </row>
    <row r="202" spans="16:25">
      <c r="P202"/>
    </row>
    <row r="203" spans="16:25">
      <c r="P203"/>
    </row>
    <row r="204" spans="16:25">
      <c r="P204"/>
    </row>
    <row r="205" spans="16:25">
      <c r="P205"/>
    </row>
    <row r="206" spans="16:25">
      <c r="P206"/>
    </row>
    <row r="207" spans="16:25">
      <c r="P207"/>
    </row>
    <row r="208" spans="16:25" ht="15.6">
      <c r="P208"/>
      <c r="X208" s="5">
        <f>+År!Q36</f>
        <v>5.8150539144108739</v>
      </c>
      <c r="Y208" s="3" t="s">
        <v>658</v>
      </c>
    </row>
    <row r="209" spans="16:16">
      <c r="P209"/>
    </row>
    <row r="210" spans="16:16">
      <c r="P210"/>
    </row>
    <row r="211" spans="16:16">
      <c r="P211"/>
    </row>
    <row r="212" spans="16:16">
      <c r="P212"/>
    </row>
    <row r="213" spans="16:16">
      <c r="P213"/>
    </row>
    <row r="214" spans="16:16">
      <c r="P214"/>
    </row>
    <row r="215" spans="16:16">
      <c r="P215"/>
    </row>
    <row r="216" spans="16:16">
      <c r="P216"/>
    </row>
    <row r="217" spans="16:16">
      <c r="P217"/>
    </row>
    <row r="218" spans="16:16">
      <c r="P218"/>
    </row>
    <row r="219" spans="16:16">
      <c r="P219"/>
    </row>
    <row r="220" spans="16:16">
      <c r="P220"/>
    </row>
    <row r="221" spans="16:16">
      <c r="P221"/>
    </row>
    <row r="222" spans="16:16">
      <c r="P222"/>
    </row>
    <row r="223" spans="16:16">
      <c r="P223"/>
    </row>
    <row r="224" spans="16:16">
      <c r="P224"/>
    </row>
    <row r="225" spans="16:16">
      <c r="P225"/>
    </row>
    <row r="226" spans="16:16">
      <c r="P226"/>
    </row>
    <row r="227" spans="16:16">
      <c r="P227"/>
    </row>
    <row r="228" spans="16:16">
      <c r="P228"/>
    </row>
    <row r="229" spans="16:16">
      <c r="P229"/>
    </row>
    <row r="230" spans="16:16">
      <c r="P230"/>
    </row>
    <row r="231" spans="16:16">
      <c r="P231"/>
    </row>
    <row r="232" spans="16:16">
      <c r="P232"/>
    </row>
    <row r="233" spans="16:16">
      <c r="P233"/>
    </row>
    <row r="234" spans="16:16">
      <c r="P234"/>
    </row>
    <row r="235" spans="16:16">
      <c r="P235"/>
    </row>
    <row r="236" spans="16:16">
      <c r="P236"/>
    </row>
    <row r="237" spans="16:16">
      <c r="P237"/>
    </row>
    <row r="238" spans="16:16">
      <c r="P238"/>
    </row>
    <row r="239" spans="16:16">
      <c r="P239"/>
    </row>
    <row r="240" spans="16:16">
      <c r="P240"/>
    </row>
    <row r="241" spans="16:16">
      <c r="P241"/>
    </row>
    <row r="242" spans="16:16">
      <c r="P242"/>
    </row>
    <row r="243" spans="16:16">
      <c r="P243"/>
    </row>
    <row r="244" spans="16:16">
      <c r="P244"/>
    </row>
    <row r="245" spans="16:16">
      <c r="P245"/>
    </row>
    <row r="246" spans="16:16">
      <c r="P246"/>
    </row>
    <row r="247" spans="16:16">
      <c r="P247"/>
    </row>
    <row r="248" spans="16:16">
      <c r="P248"/>
    </row>
    <row r="249" spans="16:16">
      <c r="P249"/>
    </row>
    <row r="250" spans="16:16">
      <c r="P250"/>
    </row>
    <row r="251" spans="16:16">
      <c r="P251"/>
    </row>
    <row r="252" spans="16:16">
      <c r="P252"/>
    </row>
    <row r="253" spans="16:16">
      <c r="P253"/>
    </row>
    <row r="254" spans="16:16">
      <c r="P254"/>
    </row>
    <row r="255" spans="16:16">
      <c r="P255"/>
    </row>
    <row r="256" spans="16:16">
      <c r="P256"/>
    </row>
    <row r="257" spans="16:21">
      <c r="P257"/>
    </row>
    <row r="258" spans="16:21">
      <c r="P258"/>
    </row>
    <row r="259" spans="16:21">
      <c r="P259"/>
    </row>
    <row r="260" spans="16:21">
      <c r="P260"/>
    </row>
    <row r="261" spans="16:21">
      <c r="P261"/>
    </row>
    <row r="262" spans="16:21">
      <c r="P262"/>
    </row>
    <row r="263" spans="16:21">
      <c r="P263"/>
      <c r="T263" s="4"/>
      <c r="U263" s="4"/>
    </row>
    <row r="264" spans="16:21">
      <c r="P264"/>
      <c r="T264" s="4"/>
      <c r="U264" s="4"/>
    </row>
    <row r="265" spans="16:21">
      <c r="P265"/>
      <c r="T265" s="4"/>
      <c r="U265" s="4"/>
    </row>
    <row r="266" spans="16:21">
      <c r="P266"/>
      <c r="T266" s="23"/>
      <c r="U266" s="23"/>
    </row>
    <row r="267" spans="16:21">
      <c r="P267"/>
      <c r="T267" s="23"/>
      <c r="U267" s="23"/>
    </row>
    <row r="268" spans="16:21">
      <c r="P268"/>
      <c r="T268" s="23"/>
      <c r="U268" s="23"/>
    </row>
    <row r="269" spans="16:21">
      <c r="P269"/>
      <c r="T269" s="23"/>
      <c r="U269" s="23"/>
    </row>
    <row r="270" spans="16:21">
      <c r="P270"/>
      <c r="T270" s="23"/>
      <c r="U270" s="23"/>
    </row>
    <row r="271" spans="16:21">
      <c r="P271"/>
      <c r="T271" s="23"/>
      <c r="U271" s="23"/>
    </row>
    <row r="272" spans="16:21">
      <c r="P272"/>
      <c r="T272" s="23"/>
      <c r="U272" s="23"/>
    </row>
    <row r="273" spans="4:25">
      <c r="P273"/>
      <c r="T273" s="23"/>
      <c r="U273" s="23"/>
      <c r="Y273" s="3" t="s">
        <v>655</v>
      </c>
    </row>
    <row r="274" spans="4:25">
      <c r="P274"/>
      <c r="T274" s="23"/>
      <c r="U274" s="23"/>
    </row>
    <row r="275" spans="4:25">
      <c r="P275"/>
      <c r="T275" s="23"/>
      <c r="U275" s="23"/>
    </row>
    <row r="276" spans="4:25">
      <c r="P276"/>
      <c r="T276" s="23"/>
      <c r="U276" s="23"/>
    </row>
    <row r="277" spans="4:25"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23"/>
      <c r="U277" s="23"/>
      <c r="V277" s="22"/>
    </row>
    <row r="278" spans="4:25"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23"/>
      <c r="U278" s="23"/>
      <c r="V278" s="4"/>
    </row>
    <row r="279" spans="4:25"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23"/>
      <c r="U279" s="23"/>
      <c r="V279" s="4"/>
    </row>
    <row r="280" spans="4:25"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</row>
    <row r="281" spans="4:25"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</row>
    <row r="282" spans="4:25"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</row>
    <row r="283" spans="4:25"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</row>
    <row r="284" spans="4:25"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V284" s="23"/>
    </row>
    <row r="285" spans="4:25"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V285" s="23"/>
    </row>
    <row r="286" spans="4:25"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V286" s="23"/>
    </row>
    <row r="287" spans="4:25"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V287" s="23"/>
    </row>
    <row r="288" spans="4:25"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V288" s="23"/>
    </row>
    <row r="289" spans="10:26" ht="15.6"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V289" s="23"/>
      <c r="Y289" s="320">
        <f>+År!Z36</f>
        <v>12851</v>
      </c>
      <c r="Z289" s="3" t="s">
        <v>666</v>
      </c>
    </row>
    <row r="290" spans="10:26"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V290" s="23"/>
    </row>
    <row r="291" spans="10:26"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V291" s="23"/>
    </row>
    <row r="292" spans="10:26"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V292" s="23"/>
    </row>
    <row r="293" spans="10:26"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V293" s="23"/>
    </row>
    <row r="294" spans="10:26"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V294" s="23"/>
    </row>
    <row r="295" spans="10:26"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V295" s="23"/>
    </row>
    <row r="296" spans="10:26"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V296" s="23"/>
    </row>
    <row r="297" spans="10:26"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V297" s="23"/>
    </row>
    <row r="298" spans="10:26">
      <c r="P298"/>
    </row>
    <row r="299" spans="10:26">
      <c r="P299"/>
    </row>
    <row r="300" spans="10:26">
      <c r="P300"/>
    </row>
    <row r="301" spans="10:26">
      <c r="P301"/>
    </row>
    <row r="302" spans="10:26">
      <c r="P302"/>
    </row>
    <row r="308" spans="25:25">
      <c r="Y308" s="3"/>
    </row>
    <row r="390" spans="1:18">
      <c r="A390" s="31"/>
      <c r="B390" s="31"/>
      <c r="C390" s="31"/>
      <c r="D390" s="31"/>
      <c r="E390" s="31"/>
      <c r="F390" s="31"/>
      <c r="G390" s="31"/>
      <c r="H390" s="31"/>
    </row>
    <row r="391" spans="1:18">
      <c r="A391" s="38"/>
      <c r="B391" s="38"/>
      <c r="C391" s="38"/>
      <c r="D391" s="38"/>
      <c r="E391" s="38"/>
      <c r="F391" s="38"/>
      <c r="G391" s="38"/>
      <c r="H391" s="38"/>
      <c r="I391" s="31"/>
      <c r="J391" s="31"/>
      <c r="K391" s="31"/>
      <c r="L391" s="31"/>
      <c r="M391" s="31"/>
      <c r="N391" s="31"/>
      <c r="O391" s="31"/>
      <c r="P391" s="277"/>
      <c r="Q391" s="31"/>
      <c r="R391" s="31"/>
    </row>
    <row r="392" spans="1:18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278"/>
      <c r="Q392" s="38"/>
      <c r="R392" s="38"/>
    </row>
    <row r="393" spans="1:18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278"/>
      <c r="Q393" s="38"/>
      <c r="R393" s="38"/>
    </row>
    <row r="394" spans="1:18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278"/>
      <c r="Q394" s="38"/>
      <c r="R394" s="38"/>
    </row>
    <row r="395" spans="1:18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278"/>
      <c r="Q395" s="38"/>
      <c r="R395" s="38"/>
    </row>
    <row r="396" spans="1:18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278"/>
      <c r="Q396" s="38"/>
      <c r="R396" s="38"/>
    </row>
    <row r="397" spans="1:18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278"/>
      <c r="Q397" s="38"/>
      <c r="R397" s="38"/>
    </row>
    <row r="398" spans="1:1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278"/>
      <c r="Q398" s="38"/>
      <c r="R398" s="38"/>
    </row>
    <row r="399" spans="1:18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278"/>
      <c r="Q399" s="38"/>
      <c r="R399" s="38"/>
    </row>
    <row r="400" spans="1:18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278"/>
      <c r="Q400" s="38"/>
      <c r="R400" s="38"/>
    </row>
    <row r="401" spans="1:18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278"/>
      <c r="Q401" s="38"/>
      <c r="R401" s="38"/>
    </row>
    <row r="402" spans="1:18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278"/>
      <c r="Q402" s="38"/>
      <c r="R402" s="38"/>
    </row>
    <row r="403" spans="1:18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278"/>
      <c r="Q403" s="38"/>
      <c r="R403" s="38"/>
    </row>
    <row r="404" spans="1:18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278"/>
      <c r="Q404" s="38"/>
      <c r="R404" s="38"/>
    </row>
    <row r="405" spans="1:18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278"/>
      <c r="Q405" s="38"/>
      <c r="R405" s="38"/>
    </row>
    <row r="406" spans="1:18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278"/>
      <c r="Q406" s="38"/>
      <c r="R406" s="38"/>
    </row>
    <row r="407" spans="1:18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278"/>
      <c r="Q407" s="38"/>
      <c r="R407" s="38"/>
    </row>
    <row r="408" spans="1:18">
      <c r="I408" s="38"/>
      <c r="J408" s="38"/>
      <c r="K408" s="38"/>
      <c r="L408" s="38"/>
      <c r="M408" s="38"/>
      <c r="N408" s="38"/>
      <c r="O408" s="38"/>
      <c r="P408" s="278"/>
      <c r="Q408" s="38"/>
      <c r="R408" s="38"/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7F04-9FCE-4D1B-AC86-054FFDE8EFD0}">
  <dimension ref="V1:BD314"/>
  <sheetViews>
    <sheetView zoomScale="102" zoomScaleNormal="102" workbookViewId="0"/>
  </sheetViews>
  <sheetFormatPr baseColWidth="10" defaultRowHeight="15"/>
  <cols>
    <col min="32" max="32" width="14" customWidth="1"/>
    <col min="33" max="33" width="12.54296875" customWidth="1"/>
    <col min="34" max="34" width="10.90625" customWidth="1"/>
  </cols>
  <sheetData>
    <row r="1" spans="22:56">
      <c r="V1" s="4"/>
      <c r="W1" s="4"/>
      <c r="X1" s="4"/>
      <c r="Y1" s="4"/>
    </row>
    <row r="2" spans="22:56" s="189" customFormat="1" ht="31.8">
      <c r="V2" s="4"/>
      <c r="W2" s="4"/>
      <c r="X2" s="4"/>
      <c r="Y2" s="4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</row>
    <row r="3" spans="22:56">
      <c r="V3" s="4"/>
      <c r="W3" s="4"/>
      <c r="X3" s="4"/>
      <c r="Y3" s="4"/>
    </row>
    <row r="4" spans="22:56">
      <c r="V4" s="4"/>
      <c r="W4" s="4"/>
      <c r="X4" s="4"/>
      <c r="Y4" s="4"/>
    </row>
    <row r="5" spans="22:56" s="190" customFormat="1" ht="19.8">
      <c r="V5" s="4"/>
      <c r="W5" s="4"/>
      <c r="X5" s="4"/>
      <c r="Y5" s="4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</row>
    <row r="6" spans="22:56">
      <c r="V6" s="4"/>
      <c r="W6" s="4"/>
      <c r="X6" s="4"/>
      <c r="Y6" s="4"/>
    </row>
    <row r="7" spans="22:56">
      <c r="V7" s="4"/>
      <c r="W7" s="4"/>
      <c r="X7" s="4"/>
      <c r="Y7" s="4"/>
    </row>
    <row r="8" spans="22:56">
      <c r="V8" s="4"/>
      <c r="W8" s="4"/>
      <c r="X8" s="4"/>
      <c r="Y8" s="4"/>
    </row>
    <row r="9" spans="22:56" ht="15.6">
      <c r="V9" s="61"/>
      <c r="W9" s="4"/>
      <c r="X9" s="1"/>
      <c r="Y9" s="5"/>
    </row>
    <row r="10" spans="22:56" ht="15.6">
      <c r="V10" s="61"/>
      <c r="W10" s="4"/>
      <c r="X10" s="1"/>
      <c r="Y10" s="5"/>
    </row>
    <row r="11" spans="22:56" ht="15.6">
      <c r="V11" s="61"/>
      <c r="W11" s="4"/>
      <c r="X11" s="1"/>
      <c r="Y11" s="5"/>
    </row>
    <row r="12" spans="22:56" ht="15.6">
      <c r="V12" s="61"/>
      <c r="W12" s="4"/>
      <c r="X12" s="1"/>
      <c r="Y12" s="5"/>
    </row>
    <row r="13" spans="22:56" ht="15.6">
      <c r="V13" s="61"/>
      <c r="W13" s="4"/>
      <c r="X13" s="1"/>
      <c r="Y13" s="5"/>
    </row>
    <row r="14" spans="22:56" ht="15.6">
      <c r="V14" s="61"/>
      <c r="W14" s="4"/>
      <c r="X14" s="1"/>
      <c r="Y14" s="5"/>
      <c r="AA14" s="2"/>
      <c r="AB14" s="2"/>
      <c r="AC14" s="2"/>
    </row>
    <row r="15" spans="22:56" ht="15.6">
      <c r="V15" s="61"/>
      <c r="W15" s="4"/>
      <c r="X15" s="13"/>
      <c r="Y15" s="5"/>
      <c r="AA15" s="2"/>
      <c r="AB15" s="2"/>
      <c r="AC15" s="4"/>
      <c r="AD15" s="4"/>
      <c r="AE15" s="4"/>
    </row>
    <row r="16" spans="22:56" ht="15.6">
      <c r="V16" s="61"/>
      <c r="W16" s="4"/>
      <c r="X16" s="1"/>
      <c r="Y16" s="5"/>
    </row>
    <row r="17" spans="22:31" ht="15.6">
      <c r="V17" s="61"/>
      <c r="W17" s="4"/>
      <c r="X17" s="1"/>
      <c r="Y17" s="5"/>
    </row>
    <row r="18" spans="22:31" ht="15.6">
      <c r="V18" s="61"/>
      <c r="W18" s="4"/>
      <c r="X18" s="1"/>
      <c r="Y18" s="5"/>
      <c r="AA18" s="2"/>
      <c r="AB18" s="2"/>
      <c r="AC18" s="2"/>
    </row>
    <row r="19" spans="22:31" ht="15.6">
      <c r="V19" s="61"/>
      <c r="W19" s="4"/>
      <c r="X19" s="1"/>
      <c r="Y19" s="5"/>
      <c r="AA19" s="2"/>
      <c r="AB19" s="2"/>
      <c r="AC19" s="2"/>
    </row>
    <row r="20" spans="22:31" ht="15.6">
      <c r="V20" s="61"/>
      <c r="W20" s="4"/>
      <c r="X20" s="1"/>
      <c r="Y20" s="5"/>
      <c r="AA20" s="2"/>
      <c r="AB20" s="2"/>
      <c r="AC20" s="2"/>
    </row>
    <row r="21" spans="22:31" ht="15.6">
      <c r="V21" s="61"/>
      <c r="W21" s="4"/>
      <c r="X21" s="1"/>
      <c r="Y21" s="5"/>
      <c r="AA21" s="2"/>
      <c r="AB21" s="2"/>
      <c r="AC21" s="2"/>
    </row>
    <row r="22" spans="22:31" ht="15.6">
      <c r="V22" s="61"/>
      <c r="W22" s="4"/>
      <c r="X22" s="13"/>
      <c r="Y22" s="5"/>
      <c r="AA22" s="2"/>
      <c r="AB22" s="2"/>
      <c r="AC22" s="4"/>
      <c r="AD22" s="4"/>
      <c r="AE22" s="4"/>
    </row>
    <row r="23" spans="22:31" ht="15.6">
      <c r="V23" s="61"/>
      <c r="W23" s="4"/>
      <c r="X23" s="13"/>
      <c r="Y23" s="5"/>
      <c r="AA23" s="1"/>
      <c r="AB23" s="1"/>
      <c r="AC23" s="11"/>
      <c r="AD23" s="11"/>
      <c r="AE23" s="11"/>
    </row>
    <row r="24" spans="22:31" ht="15.6">
      <c r="V24" s="61"/>
      <c r="W24" s="4"/>
      <c r="X24" s="13"/>
      <c r="Y24" s="5"/>
      <c r="AA24" s="1"/>
      <c r="AB24" s="1"/>
      <c r="AC24" s="11"/>
      <c r="AD24" s="11"/>
      <c r="AE24" s="11"/>
    </row>
    <row r="25" spans="22:31" ht="15.6">
      <c r="V25" s="61"/>
      <c r="W25" s="4"/>
      <c r="X25" s="13"/>
      <c r="Y25" s="5"/>
      <c r="AA25" s="1"/>
      <c r="AB25" s="1"/>
      <c r="AC25" s="11"/>
      <c r="AD25" s="11"/>
      <c r="AE25" s="11"/>
    </row>
    <row r="26" spans="22:31" ht="15.6">
      <c r="V26" s="61"/>
      <c r="W26" s="4"/>
      <c r="X26" s="13"/>
      <c r="Y26" s="5"/>
      <c r="AA26" s="1"/>
      <c r="AB26" s="1"/>
      <c r="AC26" s="11"/>
      <c r="AD26" s="11"/>
      <c r="AE26" s="11"/>
    </row>
    <row r="27" spans="22:31" ht="15.6">
      <c r="V27" s="61"/>
      <c r="W27" s="4"/>
      <c r="X27" s="5"/>
      <c r="Y27" s="5"/>
      <c r="AA27" s="1"/>
      <c r="AB27" s="1"/>
      <c r="AC27" s="11"/>
      <c r="AD27" s="11"/>
      <c r="AE27" s="11"/>
    </row>
    <row r="28" spans="22:31" ht="15.6">
      <c r="V28" s="61"/>
      <c r="W28" s="4"/>
      <c r="X28" s="5"/>
      <c r="Y28" s="5"/>
      <c r="AA28" s="1"/>
      <c r="AB28" s="1"/>
      <c r="AC28" s="11"/>
      <c r="AD28" s="11"/>
      <c r="AE28" s="11"/>
    </row>
    <row r="29" spans="22:31" ht="15.6">
      <c r="V29" s="61"/>
      <c r="W29" s="4"/>
      <c r="X29" s="5"/>
      <c r="Y29" s="5"/>
      <c r="AA29" s="1"/>
      <c r="AB29" s="1"/>
      <c r="AC29" s="11"/>
      <c r="AD29" s="11"/>
      <c r="AE29" s="11"/>
    </row>
    <row r="30" spans="22:31" ht="15.6">
      <c r="V30" s="61"/>
      <c r="W30" s="4"/>
      <c r="X30" s="5"/>
      <c r="Y30" s="5"/>
      <c r="AA30" s="1"/>
      <c r="AB30" s="1"/>
      <c r="AC30" s="11"/>
      <c r="AD30" s="11"/>
      <c r="AE30" s="11"/>
    </row>
    <row r="31" spans="22:31" ht="15.6">
      <c r="V31" s="61"/>
      <c r="W31" s="4"/>
      <c r="X31" s="5"/>
      <c r="Y31" s="5"/>
      <c r="AA31" s="1"/>
      <c r="AB31" s="1"/>
      <c r="AC31" s="11"/>
      <c r="AD31" s="11"/>
      <c r="AE31" s="11"/>
    </row>
    <row r="32" spans="22:31" ht="15.6">
      <c r="V32" s="61"/>
      <c r="W32" s="4"/>
      <c r="X32" s="5"/>
      <c r="Y32" s="5"/>
      <c r="AA32" s="1"/>
      <c r="AB32" s="1"/>
      <c r="AC32" s="11"/>
      <c r="AD32" s="11"/>
      <c r="AE32" s="11"/>
    </row>
    <row r="33" spans="22:31" ht="15.6">
      <c r="V33" s="61"/>
      <c r="W33" s="4"/>
      <c r="X33" s="5"/>
      <c r="Y33" s="5"/>
      <c r="AA33" s="13"/>
      <c r="AB33" s="13"/>
      <c r="AC33" s="11"/>
      <c r="AD33" s="11"/>
      <c r="AE33" s="11"/>
    </row>
    <row r="34" spans="22:31" ht="16.5" customHeight="1">
      <c r="V34" s="61"/>
      <c r="W34" s="4"/>
      <c r="X34" s="5"/>
      <c r="Y34" s="5"/>
      <c r="AA34" s="13"/>
      <c r="AB34" s="13"/>
      <c r="AC34" s="11"/>
      <c r="AD34" s="11"/>
      <c r="AE34" s="11"/>
    </row>
    <row r="35" spans="22:31" ht="16.5" customHeight="1">
      <c r="V35" s="60"/>
      <c r="W35" s="4"/>
      <c r="X35" s="5"/>
      <c r="Y35" s="5"/>
      <c r="AA35" s="13"/>
      <c r="AB35" s="13"/>
      <c r="AC35" s="11"/>
      <c r="AD35" s="11"/>
      <c r="AE35" s="11"/>
    </row>
    <row r="36" spans="22:31">
      <c r="W36" s="4"/>
      <c r="AA36" s="13"/>
      <c r="AB36" s="13"/>
      <c r="AC36" s="11"/>
      <c r="AD36" s="11"/>
      <c r="AE36" s="11"/>
    </row>
    <row r="37" spans="22:31" ht="17.25" customHeight="1">
      <c r="V37" s="60"/>
      <c r="W37" s="4"/>
      <c r="Y37" s="5"/>
      <c r="AA37" s="13"/>
      <c r="AB37" s="13"/>
      <c r="AC37" s="11"/>
      <c r="AD37" s="11"/>
      <c r="AE37" s="11"/>
    </row>
    <row r="38" spans="22:31" ht="15.6">
      <c r="V38" s="60"/>
      <c r="W38" s="4"/>
      <c r="AA38" s="13"/>
      <c r="AB38" s="13"/>
      <c r="AC38" s="11"/>
      <c r="AD38" s="11"/>
      <c r="AE38" s="11"/>
    </row>
    <row r="39" spans="22:31">
      <c r="V39" s="13"/>
      <c r="W39" s="4"/>
      <c r="AA39" s="13"/>
      <c r="AB39" s="13"/>
      <c r="AC39" s="11"/>
      <c r="AD39" s="11"/>
      <c r="AE39" s="11"/>
    </row>
    <row r="40" spans="22:31" ht="21">
      <c r="V40" s="5"/>
      <c r="W40" s="4"/>
      <c r="AA40" s="59"/>
      <c r="AB40" s="59"/>
      <c r="AC40" s="11"/>
      <c r="AD40" s="11"/>
      <c r="AE40" s="11"/>
    </row>
    <row r="41" spans="22:31">
      <c r="V41" s="4"/>
      <c r="W41" s="4"/>
      <c r="X41" s="4"/>
      <c r="Y41" s="4"/>
    </row>
    <row r="42" spans="22:31" ht="15.6">
      <c r="V42" s="16"/>
      <c r="W42" s="4"/>
      <c r="X42" s="1"/>
      <c r="Y42" s="18"/>
      <c r="AA42" s="1"/>
      <c r="AB42" s="5"/>
    </row>
    <row r="43" spans="22:31" ht="15.6">
      <c r="V43" s="16"/>
      <c r="W43" s="4"/>
      <c r="X43" s="1"/>
      <c r="Y43" s="18"/>
    </row>
    <row r="44" spans="22:31" ht="15.6">
      <c r="V44" s="16"/>
      <c r="W44" s="4"/>
      <c r="X44" s="1"/>
      <c r="Y44" s="18"/>
    </row>
    <row r="45" spans="22:31" ht="15.6">
      <c r="V45" s="16"/>
      <c r="W45" s="4"/>
      <c r="X45" s="1"/>
      <c r="Y45" s="18"/>
    </row>
    <row r="46" spans="22:31" ht="15.6">
      <c r="V46" s="16"/>
      <c r="W46" s="4"/>
      <c r="X46" s="13"/>
      <c r="Y46" s="18"/>
    </row>
    <row r="47" spans="22:31" ht="15.6">
      <c r="V47" s="16"/>
      <c r="W47" s="4"/>
      <c r="X47" s="13"/>
      <c r="Y47" s="18"/>
    </row>
    <row r="48" spans="22:31" ht="15.6">
      <c r="V48" s="16"/>
      <c r="W48" s="4"/>
      <c r="X48" s="13"/>
      <c r="Y48" s="18"/>
    </row>
    <row r="49" spans="22:25" ht="15.6">
      <c r="V49" s="16"/>
      <c r="W49" s="4"/>
      <c r="X49" s="13"/>
      <c r="Y49" s="18"/>
    </row>
    <row r="50" spans="22:25" ht="15.6">
      <c r="V50" s="16"/>
      <c r="W50" s="4"/>
      <c r="X50" s="5"/>
      <c r="Y50" s="18"/>
    </row>
    <row r="51" spans="22:25" ht="15.6">
      <c r="V51" s="16"/>
      <c r="W51" s="4"/>
      <c r="X51" s="5"/>
      <c r="Y51" s="18"/>
    </row>
    <row r="52" spans="22:25" ht="15.6">
      <c r="V52" s="16"/>
      <c r="W52" s="4"/>
      <c r="X52" s="5"/>
      <c r="Y52" s="18"/>
    </row>
    <row r="53" spans="22:25" ht="15.6">
      <c r="V53" s="16"/>
      <c r="W53" s="4"/>
      <c r="X53" s="5"/>
      <c r="Y53" s="18"/>
    </row>
    <row r="54" spans="22:25" ht="15.6">
      <c r="V54" s="16"/>
      <c r="W54" s="4"/>
      <c r="X54" s="5"/>
      <c r="Y54" s="18"/>
    </row>
    <row r="55" spans="22:25" ht="15.6">
      <c r="V55" s="16"/>
      <c r="W55" s="4"/>
      <c r="X55" s="5"/>
      <c r="Y55" s="18"/>
    </row>
    <row r="56" spans="22:25" ht="15.6">
      <c r="V56" s="16"/>
      <c r="W56" s="4"/>
      <c r="X56" s="5"/>
      <c r="Y56" s="18"/>
    </row>
    <row r="57" spans="22:25" ht="15.6">
      <c r="V57" s="16"/>
      <c r="W57" s="4"/>
      <c r="X57" s="5"/>
      <c r="Y57" s="18"/>
    </row>
    <row r="58" spans="22:25" ht="15.6">
      <c r="V58" s="18"/>
      <c r="W58" s="4"/>
      <c r="X58" s="5"/>
      <c r="Y58" s="18"/>
    </row>
    <row r="59" spans="22:25">
      <c r="V59" s="13"/>
      <c r="W59" s="4"/>
    </row>
    <row r="60" spans="22:25" ht="15.6">
      <c r="V60" s="18"/>
      <c r="W60" s="4"/>
      <c r="Y60" s="18"/>
    </row>
    <row r="61" spans="22:25">
      <c r="V61" s="13"/>
      <c r="W61" s="4"/>
    </row>
    <row r="62" spans="22:25">
      <c r="V62" s="13"/>
      <c r="W62" s="4"/>
    </row>
    <row r="63" spans="22:25" ht="15.6">
      <c r="V63" s="5"/>
      <c r="W63" s="4"/>
    </row>
    <row r="64" spans="22:25">
      <c r="V64" s="4"/>
      <c r="W64" s="4"/>
      <c r="X64" s="4"/>
      <c r="Y64" s="4"/>
    </row>
    <row r="65" spans="22:25" ht="15.6">
      <c r="V65" s="13"/>
      <c r="W65" s="4"/>
      <c r="X65" s="1"/>
      <c r="Y65" s="5"/>
    </row>
    <row r="66" spans="22:25" ht="15.6">
      <c r="V66" s="13"/>
      <c r="W66" s="4"/>
      <c r="X66" s="1"/>
      <c r="Y66" s="5"/>
    </row>
    <row r="67" spans="22:25" ht="15.6">
      <c r="V67" s="13"/>
      <c r="W67" s="4"/>
      <c r="X67" s="1"/>
      <c r="Y67" s="5"/>
    </row>
    <row r="68" spans="22:25" ht="15.6">
      <c r="V68" s="13"/>
      <c r="W68" s="4"/>
      <c r="X68" s="1"/>
      <c r="Y68" s="5"/>
    </row>
    <row r="69" spans="22:25" ht="15.6">
      <c r="V69" s="13"/>
      <c r="W69" s="4"/>
      <c r="X69" s="13"/>
      <c r="Y69" s="5"/>
    </row>
    <row r="70" spans="22:25" ht="15.6">
      <c r="V70" s="13"/>
      <c r="W70" s="4"/>
      <c r="X70" s="13"/>
      <c r="Y70" s="5"/>
    </row>
    <row r="71" spans="22:25" ht="15.6">
      <c r="V71" s="13"/>
      <c r="W71" s="4"/>
      <c r="X71" s="13"/>
      <c r="Y71" s="5"/>
    </row>
    <row r="72" spans="22:25" ht="15.6">
      <c r="V72" s="13"/>
      <c r="W72" s="4"/>
      <c r="X72" s="13"/>
      <c r="Y72" s="5"/>
    </row>
    <row r="73" spans="22:25" ht="15.6">
      <c r="V73" s="13"/>
      <c r="W73" s="4"/>
      <c r="X73" s="5"/>
      <c r="Y73" s="5"/>
    </row>
    <row r="74" spans="22:25" ht="15.6">
      <c r="V74" s="13"/>
      <c r="W74" s="4"/>
      <c r="X74" s="5"/>
      <c r="Y74" s="5"/>
    </row>
    <row r="75" spans="22:25" ht="15.6">
      <c r="V75" s="13"/>
      <c r="W75" s="4"/>
      <c r="X75" s="5"/>
      <c r="Y75" s="5"/>
    </row>
    <row r="76" spans="22:25" ht="15.6">
      <c r="V76" s="13"/>
      <c r="W76" s="4"/>
      <c r="X76" s="5"/>
      <c r="Y76" s="5"/>
    </row>
    <row r="77" spans="22:25" ht="15.6">
      <c r="V77" s="13"/>
      <c r="W77" s="4"/>
      <c r="X77" s="5"/>
      <c r="Y77" s="5"/>
    </row>
    <row r="78" spans="22:25" ht="15.6">
      <c r="V78" s="13"/>
      <c r="W78" s="4"/>
      <c r="X78" s="5"/>
      <c r="Y78" s="5"/>
    </row>
    <row r="79" spans="22:25" ht="15.6">
      <c r="V79" s="13"/>
      <c r="W79" s="4"/>
      <c r="X79" s="5"/>
      <c r="Y79" s="5"/>
    </row>
    <row r="80" spans="22:25" ht="15.6">
      <c r="V80" s="13"/>
      <c r="W80" s="4"/>
      <c r="X80" s="5"/>
      <c r="Y80" s="5"/>
    </row>
    <row r="81" spans="22:25" ht="15.6">
      <c r="V81" s="5"/>
      <c r="W81" s="4"/>
      <c r="X81" s="5"/>
      <c r="Y81" s="5"/>
    </row>
    <row r="82" spans="22:25">
      <c r="V82" s="13"/>
      <c r="W82" s="4"/>
    </row>
    <row r="83" spans="22:25" ht="15.6">
      <c r="V83" s="5"/>
      <c r="W83" s="4"/>
      <c r="Y83" s="5"/>
    </row>
    <row r="84" spans="22:25">
      <c r="V84" s="13"/>
      <c r="W84" s="4"/>
    </row>
    <row r="85" spans="22:25">
      <c r="V85" s="13"/>
      <c r="W85" s="4"/>
    </row>
    <row r="86" spans="22:25" ht="15.6">
      <c r="V86" s="5"/>
      <c r="W86" s="4"/>
      <c r="Y86" s="2"/>
    </row>
    <row r="87" spans="22:25">
      <c r="V87" s="4"/>
      <c r="W87" s="4"/>
      <c r="X87" s="4"/>
      <c r="Y87" s="4"/>
    </row>
    <row r="88" spans="22:25" ht="15.6">
      <c r="V88" s="13"/>
      <c r="W88" s="4"/>
      <c r="X88" s="1"/>
      <c r="Y88" s="5"/>
    </row>
    <row r="89" spans="22:25" ht="15.6">
      <c r="V89" s="13"/>
      <c r="W89" s="4"/>
      <c r="X89" s="1"/>
      <c r="Y89" s="5"/>
    </row>
    <row r="90" spans="22:25" ht="15.6">
      <c r="V90" s="13"/>
      <c r="W90" s="4"/>
      <c r="X90" s="1"/>
      <c r="Y90" s="5"/>
    </row>
    <row r="91" spans="22:25" ht="15.6">
      <c r="V91" s="13"/>
      <c r="W91" s="4"/>
      <c r="X91" s="1"/>
      <c r="Y91" s="5"/>
    </row>
    <row r="92" spans="22:25" ht="15.6">
      <c r="V92" s="13"/>
      <c r="W92" s="4"/>
      <c r="X92" s="13"/>
      <c r="Y92" s="5"/>
    </row>
    <row r="93" spans="22:25" ht="15.6">
      <c r="V93" s="13"/>
      <c r="W93" s="4"/>
      <c r="X93" s="13"/>
      <c r="Y93" s="5"/>
    </row>
    <row r="94" spans="22:25" ht="15.6">
      <c r="V94" s="13"/>
      <c r="W94" s="4"/>
      <c r="X94" s="13"/>
      <c r="Y94" s="5"/>
    </row>
    <row r="95" spans="22:25" ht="15.6">
      <c r="V95" s="13"/>
      <c r="W95" s="4"/>
      <c r="X95" s="13"/>
      <c r="Y95" s="5"/>
    </row>
    <row r="96" spans="22:25" ht="15.6">
      <c r="V96" s="13"/>
      <c r="W96" s="4"/>
      <c r="X96" s="5"/>
      <c r="Y96" s="5"/>
    </row>
    <row r="97" spans="22:25" ht="15.6">
      <c r="V97" s="13"/>
      <c r="W97" s="4"/>
      <c r="X97" s="5"/>
      <c r="Y97" s="5"/>
    </row>
    <row r="98" spans="22:25" ht="15.6">
      <c r="V98" s="13"/>
      <c r="W98" s="4"/>
      <c r="X98" s="5"/>
      <c r="Y98" s="5"/>
    </row>
    <row r="99" spans="22:25" ht="15.6">
      <c r="V99" s="13"/>
      <c r="W99" s="4"/>
      <c r="X99" s="5"/>
      <c r="Y99" s="5"/>
    </row>
    <row r="100" spans="22:25" ht="15.6">
      <c r="V100" s="13"/>
      <c r="W100" s="4"/>
      <c r="X100" s="5"/>
      <c r="Y100" s="5"/>
    </row>
    <row r="101" spans="22:25" ht="15.6">
      <c r="V101" s="13"/>
      <c r="W101" s="4"/>
      <c r="X101" s="5"/>
      <c r="Y101" s="5"/>
    </row>
    <row r="102" spans="22:25" ht="15.6">
      <c r="V102" s="13"/>
      <c r="W102" s="4"/>
      <c r="X102" s="5"/>
      <c r="Y102" s="5"/>
    </row>
    <row r="103" spans="22:25" ht="15.6">
      <c r="V103" s="13"/>
      <c r="W103" s="4"/>
      <c r="X103" s="5"/>
      <c r="Y103" s="5"/>
    </row>
    <row r="104" spans="22:25" ht="15.6">
      <c r="V104" s="5"/>
      <c r="W104" s="4"/>
      <c r="X104" s="5"/>
      <c r="Y104" s="5"/>
    </row>
    <row r="105" spans="22:25">
      <c r="V105" s="13"/>
      <c r="W105" s="4"/>
    </row>
    <row r="106" spans="22:25" ht="15.6">
      <c r="V106" s="5"/>
      <c r="W106" s="4"/>
      <c r="Y106" s="5"/>
    </row>
    <row r="107" spans="22:25">
      <c r="V107" s="13"/>
      <c r="W107" s="4"/>
    </row>
    <row r="108" spans="22:25">
      <c r="V108" s="13"/>
      <c r="W108" s="4"/>
    </row>
    <row r="109" spans="22:25">
      <c r="V109" s="13"/>
      <c r="W109" s="4"/>
    </row>
    <row r="110" spans="22:25">
      <c r="V110" s="13"/>
      <c r="W110" s="4"/>
    </row>
    <row r="111" spans="22:25">
      <c r="V111" s="13"/>
      <c r="W111" s="4"/>
    </row>
    <row r="112" spans="22:25">
      <c r="V112" s="13"/>
      <c r="W112" s="4"/>
    </row>
    <row r="113" spans="22:23">
      <c r="V113" s="13"/>
      <c r="W113" s="4"/>
    </row>
    <row r="114" spans="22:23">
      <c r="V114" s="13"/>
      <c r="W114" s="4"/>
    </row>
    <row r="115" spans="22:23">
      <c r="V115" s="13"/>
      <c r="W115" s="4"/>
    </row>
    <row r="116" spans="22:23">
      <c r="V116" s="13"/>
      <c r="W116" s="4"/>
    </row>
    <row r="117" spans="22:23">
      <c r="V117" s="13"/>
      <c r="W117" s="4"/>
    </row>
    <row r="118" spans="22:23">
      <c r="V118" s="13"/>
      <c r="W118" s="4"/>
    </row>
    <row r="119" spans="22:23">
      <c r="V119" s="13"/>
      <c r="W119" s="4"/>
    </row>
    <row r="120" spans="22:23">
      <c r="V120" s="13"/>
      <c r="W120" s="4"/>
    </row>
    <row r="121" spans="22:23">
      <c r="V121" s="13"/>
      <c r="W121" s="4"/>
    </row>
    <row r="122" spans="22:23">
      <c r="V122" s="13"/>
      <c r="W122" s="4"/>
    </row>
    <row r="123" spans="22:23">
      <c r="V123" s="13"/>
      <c r="W123" s="4"/>
    </row>
    <row r="124" spans="22:23">
      <c r="V124" s="13"/>
      <c r="W124" s="4"/>
    </row>
    <row r="125" spans="22:23">
      <c r="V125" s="13"/>
      <c r="W125" s="4"/>
    </row>
    <row r="126" spans="22:23">
      <c r="V126" s="13"/>
      <c r="W126" s="4"/>
    </row>
    <row r="127" spans="22:23">
      <c r="V127" s="13"/>
      <c r="W127" s="4"/>
    </row>
    <row r="128" spans="22:23">
      <c r="V128" s="13"/>
      <c r="W128" s="4"/>
    </row>
    <row r="129" spans="22:23">
      <c r="V129" s="13"/>
      <c r="W129" s="4"/>
    </row>
    <row r="130" spans="22:23">
      <c r="V130" s="13"/>
      <c r="W130" s="4"/>
    </row>
    <row r="131" spans="22:23">
      <c r="V131" s="13"/>
      <c r="W131" s="4"/>
    </row>
    <row r="132" spans="22:23">
      <c r="V132" s="13"/>
      <c r="W132" s="4"/>
    </row>
    <row r="133" spans="22:23">
      <c r="V133" s="13"/>
      <c r="W133" s="4"/>
    </row>
    <row r="134" spans="22:23">
      <c r="V134" s="13"/>
      <c r="W134" s="4"/>
    </row>
    <row r="135" spans="22:23">
      <c r="V135" s="13"/>
      <c r="W135" s="4"/>
    </row>
    <row r="136" spans="22:23">
      <c r="V136" s="13"/>
      <c r="W136" s="4"/>
    </row>
    <row r="137" spans="22:23">
      <c r="V137" s="13"/>
      <c r="W137" s="4"/>
    </row>
    <row r="138" spans="22:23">
      <c r="V138" s="13"/>
      <c r="W138" s="4"/>
    </row>
    <row r="139" spans="22:23">
      <c r="V139" s="13"/>
      <c r="W139" s="4"/>
    </row>
    <row r="140" spans="22:23">
      <c r="V140" s="13"/>
      <c r="W140" s="4"/>
    </row>
    <row r="141" spans="22:23">
      <c r="V141" s="13"/>
      <c r="W141" s="4"/>
    </row>
    <row r="142" spans="22:23">
      <c r="V142" s="13"/>
      <c r="W142" s="4"/>
    </row>
    <row r="143" spans="22:23">
      <c r="V143" s="13"/>
      <c r="W143" s="4"/>
    </row>
    <row r="144" spans="22:23">
      <c r="V144" s="13"/>
      <c r="W144" s="4"/>
    </row>
    <row r="145" spans="22:23">
      <c r="V145" s="13"/>
      <c r="W145" s="4"/>
    </row>
    <row r="146" spans="22:23">
      <c r="V146" s="13"/>
      <c r="W146" s="4"/>
    </row>
    <row r="147" spans="22:23">
      <c r="V147" s="13"/>
      <c r="W147" s="4"/>
    </row>
    <row r="148" spans="22:23">
      <c r="V148" s="13"/>
      <c r="W148" s="4"/>
    </row>
    <row r="149" spans="22:23">
      <c r="V149" s="13"/>
      <c r="W149" s="4"/>
    </row>
    <row r="150" spans="22:23">
      <c r="V150" s="13"/>
      <c r="W150" s="4"/>
    </row>
    <row r="151" spans="22:23">
      <c r="V151" s="13"/>
      <c r="W151" s="4"/>
    </row>
    <row r="152" spans="22:23">
      <c r="V152" s="13"/>
      <c r="W152" s="4"/>
    </row>
    <row r="153" spans="22:23">
      <c r="V153" s="13"/>
      <c r="W153" s="4"/>
    </row>
    <row r="154" spans="22:23">
      <c r="V154" s="13"/>
      <c r="W154" s="4"/>
    </row>
    <row r="155" spans="22:23">
      <c r="V155" s="13"/>
      <c r="W155" s="4"/>
    </row>
    <row r="156" spans="22:23">
      <c r="V156" s="13"/>
      <c r="W156" s="4"/>
    </row>
    <row r="157" spans="22:23">
      <c r="V157" s="13"/>
      <c r="W157" s="4"/>
    </row>
    <row r="158" spans="22:23">
      <c r="V158" s="13"/>
      <c r="W158" s="4"/>
    </row>
    <row r="159" spans="22:23">
      <c r="V159" s="13"/>
      <c r="W159" s="4"/>
    </row>
    <row r="160" spans="22:23">
      <c r="V160" s="13"/>
      <c r="W160" s="4"/>
    </row>
    <row r="161" spans="22:23">
      <c r="V161" s="13"/>
      <c r="W161" s="4"/>
    </row>
    <row r="162" spans="22:23">
      <c r="W162" s="4"/>
    </row>
    <row r="163" spans="22:23">
      <c r="W163" s="4"/>
    </row>
    <row r="164" spans="22:23">
      <c r="W164" s="4"/>
    </row>
    <row r="165" spans="22:23">
      <c r="W165" s="4"/>
    </row>
    <row r="166" spans="22:23">
      <c r="W166" s="4"/>
    </row>
    <row r="167" spans="22:23">
      <c r="W167" s="4"/>
    </row>
    <row r="168" spans="22:23">
      <c r="W168" s="4"/>
    </row>
    <row r="169" spans="22:23">
      <c r="W169" s="4"/>
    </row>
    <row r="170" spans="22:23">
      <c r="W170" s="4"/>
    </row>
    <row r="171" spans="22:23">
      <c r="W171" s="4"/>
    </row>
    <row r="172" spans="22:23">
      <c r="W172" s="4"/>
    </row>
    <row r="173" spans="22:23">
      <c r="W173" s="4"/>
    </row>
    <row r="174" spans="22:23">
      <c r="W174" s="4"/>
    </row>
    <row r="175" spans="22:23">
      <c r="W175" s="4"/>
    </row>
    <row r="176" spans="22:23">
      <c r="W176" s="4"/>
    </row>
    <row r="177" spans="23:23">
      <c r="W177" s="4"/>
    </row>
    <row r="178" spans="23:23">
      <c r="W178" s="4"/>
    </row>
    <row r="179" spans="23:23">
      <c r="W179" s="4"/>
    </row>
    <row r="180" spans="23:23">
      <c r="W180" s="4"/>
    </row>
    <row r="181" spans="23:23">
      <c r="W181" s="4"/>
    </row>
    <row r="182" spans="23:23">
      <c r="W182" s="4"/>
    </row>
    <row r="183" spans="23:23">
      <c r="W183" s="4"/>
    </row>
    <row r="184" spans="23:23">
      <c r="W184" s="4"/>
    </row>
    <row r="185" spans="23:23">
      <c r="W185" s="4"/>
    </row>
    <row r="186" spans="23:23">
      <c r="W186" s="4"/>
    </row>
    <row r="187" spans="23:23">
      <c r="W187" s="4"/>
    </row>
    <row r="188" spans="23:23">
      <c r="W188" s="4"/>
    </row>
    <row r="189" spans="23:23">
      <c r="W189" s="4"/>
    </row>
    <row r="190" spans="23:23">
      <c r="W190" s="4"/>
    </row>
    <row r="191" spans="23:23">
      <c r="W191" s="4"/>
    </row>
    <row r="192" spans="23:23">
      <c r="W192" s="4"/>
    </row>
    <row r="193" spans="23:23">
      <c r="W193" s="4"/>
    </row>
    <row r="194" spans="23:23">
      <c r="W194" s="4"/>
    </row>
    <row r="195" spans="23:23">
      <c r="W195" s="4"/>
    </row>
    <row r="196" spans="23:23">
      <c r="W196" s="4"/>
    </row>
    <row r="197" spans="23:23">
      <c r="W197" s="4"/>
    </row>
    <row r="198" spans="23:23">
      <c r="W198" s="4"/>
    </row>
    <row r="199" spans="23:23">
      <c r="W199" s="4"/>
    </row>
    <row r="200" spans="23:23">
      <c r="W200" s="4"/>
    </row>
    <row r="201" spans="23:23">
      <c r="W201" s="4"/>
    </row>
    <row r="202" spans="23:23">
      <c r="W202" s="4"/>
    </row>
    <row r="203" spans="23:23">
      <c r="W203" s="4"/>
    </row>
    <row r="204" spans="23:23">
      <c r="W204" s="4"/>
    </row>
    <row r="205" spans="23:23">
      <c r="W205" s="4"/>
    </row>
    <row r="206" spans="23:23">
      <c r="W206" s="4"/>
    </row>
    <row r="207" spans="23:23">
      <c r="W207" s="4"/>
    </row>
    <row r="208" spans="23:23">
      <c r="W208" s="4"/>
    </row>
    <row r="209" spans="23:23">
      <c r="W209" s="4"/>
    </row>
    <row r="210" spans="23:23">
      <c r="W210" s="4"/>
    </row>
    <row r="211" spans="23:23">
      <c r="W211" s="4"/>
    </row>
    <row r="212" spans="23:23">
      <c r="W212" s="4"/>
    </row>
    <row r="213" spans="23:23">
      <c r="W213" s="4"/>
    </row>
    <row r="214" spans="23:23">
      <c r="W214" s="4"/>
    </row>
    <row r="215" spans="23:23">
      <c r="W215" s="4"/>
    </row>
    <row r="216" spans="23:23">
      <c r="W216" s="4"/>
    </row>
    <row r="217" spans="23:23">
      <c r="W217" s="4"/>
    </row>
    <row r="218" spans="23:23">
      <c r="W218" s="4"/>
    </row>
    <row r="219" spans="23:23">
      <c r="W219" s="4"/>
    </row>
    <row r="220" spans="23:23">
      <c r="W220" s="4"/>
    </row>
    <row r="221" spans="23:23">
      <c r="W221" s="4"/>
    </row>
    <row r="222" spans="23:23">
      <c r="W222" s="4"/>
    </row>
    <row r="223" spans="23:23">
      <c r="W223" s="4"/>
    </row>
    <row r="224" spans="23:23">
      <c r="W224" s="4"/>
    </row>
    <row r="225" spans="23:23">
      <c r="W225" s="4"/>
    </row>
    <row r="226" spans="23:23">
      <c r="W226" s="4"/>
    </row>
    <row r="227" spans="23:23">
      <c r="W227" s="4"/>
    </row>
    <row r="228" spans="23:23">
      <c r="W228" s="4"/>
    </row>
    <row r="229" spans="23:23">
      <c r="W229" s="4"/>
    </row>
    <row r="230" spans="23:23">
      <c r="W230" s="4"/>
    </row>
    <row r="231" spans="23:23">
      <c r="W231" s="4"/>
    </row>
    <row r="232" spans="23:23">
      <c r="W232" s="4"/>
    </row>
    <row r="233" spans="23:23">
      <c r="W233" s="4"/>
    </row>
    <row r="234" spans="23:23">
      <c r="W234" s="4"/>
    </row>
    <row r="235" spans="23:23">
      <c r="W235" s="4"/>
    </row>
    <row r="236" spans="23:23">
      <c r="W236" s="4"/>
    </row>
    <row r="237" spans="23:23">
      <c r="W237" s="4"/>
    </row>
    <row r="238" spans="23:23">
      <c r="W238" s="4"/>
    </row>
    <row r="239" spans="23:23">
      <c r="W239" s="4"/>
    </row>
    <row r="240" spans="23:23">
      <c r="W240" s="4"/>
    </row>
    <row r="241" spans="23:23">
      <c r="W241" s="4"/>
    </row>
    <row r="242" spans="23:23">
      <c r="W242" s="4"/>
    </row>
    <row r="243" spans="23:23">
      <c r="W243" s="4"/>
    </row>
    <row r="244" spans="23:23">
      <c r="W244" s="4"/>
    </row>
    <row r="245" spans="23:23">
      <c r="W245" s="4"/>
    </row>
    <row r="246" spans="23:23">
      <c r="W246" s="4"/>
    </row>
    <row r="247" spans="23:23">
      <c r="W247" s="4"/>
    </row>
    <row r="248" spans="23:23">
      <c r="W248" s="4"/>
    </row>
    <row r="249" spans="23:23">
      <c r="W249" s="4"/>
    </row>
    <row r="250" spans="23:23">
      <c r="W250" s="4"/>
    </row>
    <row r="251" spans="23:23">
      <c r="W251" s="4"/>
    </row>
    <row r="252" spans="23:23">
      <c r="W252" s="4"/>
    </row>
    <row r="253" spans="23:23">
      <c r="W253" s="4"/>
    </row>
    <row r="254" spans="23:23">
      <c r="W254" s="4"/>
    </row>
    <row r="255" spans="23:23">
      <c r="W255" s="4"/>
    </row>
    <row r="256" spans="23:23">
      <c r="W256" s="4"/>
    </row>
    <row r="257" spans="23:23">
      <c r="W257" s="4"/>
    </row>
    <row r="258" spans="23:23">
      <c r="W258" s="4"/>
    </row>
    <row r="259" spans="23:23">
      <c r="W259" s="4"/>
    </row>
    <row r="260" spans="23:23">
      <c r="W260" s="4"/>
    </row>
    <row r="261" spans="23:23">
      <c r="W261" s="4"/>
    </row>
    <row r="262" spans="23:23">
      <c r="W262" s="4"/>
    </row>
    <row r="263" spans="23:23">
      <c r="W263" s="4"/>
    </row>
    <row r="264" spans="23:23">
      <c r="W264" s="4"/>
    </row>
    <row r="265" spans="23:23">
      <c r="W265" s="4"/>
    </row>
    <row r="266" spans="23:23">
      <c r="W266" s="4"/>
    </row>
    <row r="267" spans="23:23">
      <c r="W267" s="4"/>
    </row>
    <row r="268" spans="23:23">
      <c r="W268" s="4"/>
    </row>
    <row r="269" spans="23:23">
      <c r="W269" s="4"/>
    </row>
    <row r="270" spans="23:23">
      <c r="W270" s="4"/>
    </row>
    <row r="271" spans="23:23">
      <c r="W271" s="4"/>
    </row>
    <row r="272" spans="23:23">
      <c r="W272" s="4"/>
    </row>
    <row r="273" spans="22:30">
      <c r="W273" s="4"/>
    </row>
    <row r="274" spans="22:30">
      <c r="W274" s="4"/>
    </row>
    <row r="275" spans="22:30">
      <c r="W275" s="4"/>
    </row>
    <row r="276" spans="22:30">
      <c r="W276" s="4"/>
    </row>
    <row r="277" spans="22:30">
      <c r="W277" s="4"/>
    </row>
    <row r="278" spans="22:30">
      <c r="W278" s="4"/>
    </row>
    <row r="279" spans="22:30">
      <c r="W279" s="4"/>
    </row>
    <row r="280" spans="22:30">
      <c r="W280" s="4"/>
    </row>
    <row r="281" spans="22:30">
      <c r="W281" s="4"/>
    </row>
    <row r="282" spans="22:30">
      <c r="W282" s="4"/>
    </row>
    <row r="283" spans="22:30">
      <c r="V283" s="1"/>
      <c r="W283" s="4"/>
      <c r="X283" s="1"/>
      <c r="Y283" s="1"/>
      <c r="Z283" s="1"/>
      <c r="AA283" s="1"/>
      <c r="AB283" s="1"/>
      <c r="AC283" s="1"/>
      <c r="AD283" s="1"/>
    </row>
    <row r="284" spans="22:30">
      <c r="V284" s="1"/>
      <c r="W284" s="4"/>
      <c r="X284" s="1"/>
      <c r="Y284" s="1"/>
      <c r="Z284" s="1"/>
      <c r="AA284" s="1"/>
      <c r="AB284" s="1"/>
      <c r="AC284" s="1"/>
      <c r="AD284" s="1"/>
    </row>
    <row r="285" spans="22:30">
      <c r="V285" s="1"/>
      <c r="W285" s="4"/>
      <c r="X285" s="1"/>
      <c r="Y285" s="1"/>
      <c r="Z285" s="1"/>
      <c r="AA285" s="1"/>
      <c r="AB285" s="1"/>
      <c r="AC285" s="1"/>
      <c r="AD285" s="1"/>
    </row>
    <row r="286" spans="22:30">
      <c r="V286" s="1"/>
      <c r="W286" s="4"/>
      <c r="X286" s="1"/>
      <c r="Y286" s="1"/>
      <c r="Z286" s="1"/>
      <c r="AA286" s="1"/>
      <c r="AB286" s="1"/>
      <c r="AC286" s="1"/>
      <c r="AD286" s="1"/>
    </row>
    <row r="287" spans="22:30">
      <c r="V287" s="1"/>
      <c r="W287" s="4"/>
      <c r="X287" s="1"/>
      <c r="Y287" s="1"/>
      <c r="Z287" s="1"/>
      <c r="AA287" s="1"/>
      <c r="AB287" s="1"/>
      <c r="AC287" s="1"/>
      <c r="AD287" s="1"/>
    </row>
    <row r="288" spans="22:30">
      <c r="V288" s="1"/>
      <c r="W288" s="4"/>
      <c r="X288" s="1"/>
      <c r="Y288" s="1"/>
      <c r="Z288" s="1"/>
      <c r="AA288" s="1"/>
      <c r="AB288" s="1"/>
      <c r="AC288" s="1"/>
      <c r="AD288" s="1"/>
    </row>
    <row r="289" spans="22:30">
      <c r="V289" s="1"/>
      <c r="W289" s="4"/>
      <c r="X289" s="1"/>
      <c r="Y289" s="1"/>
      <c r="Z289" s="1"/>
      <c r="AA289" s="1"/>
      <c r="AB289" s="1"/>
      <c r="AC289" s="1"/>
      <c r="AD289" s="1"/>
    </row>
    <row r="290" spans="22:30">
      <c r="V290" s="1"/>
      <c r="W290" s="4"/>
      <c r="X290" s="1"/>
      <c r="Y290" s="1"/>
      <c r="Z290" s="1"/>
      <c r="AA290" s="1"/>
      <c r="AB290" s="1"/>
      <c r="AC290" s="1"/>
      <c r="AD290" s="1"/>
    </row>
    <row r="291" spans="22:30">
      <c r="V291" s="1"/>
      <c r="W291" s="4"/>
      <c r="X291" s="1"/>
      <c r="Y291" s="1"/>
      <c r="Z291" s="1"/>
      <c r="AA291" s="1"/>
      <c r="AB291" s="1"/>
      <c r="AC291" s="1"/>
      <c r="AD291" s="1"/>
    </row>
    <row r="292" spans="22:30">
      <c r="V292" s="1"/>
      <c r="W292" s="4"/>
      <c r="X292" s="1"/>
      <c r="Y292" s="1"/>
      <c r="Z292" s="1"/>
      <c r="AA292" s="1"/>
      <c r="AB292" s="1"/>
      <c r="AC292" s="1"/>
      <c r="AD292" s="1"/>
    </row>
    <row r="293" spans="22:30">
      <c r="V293" s="1"/>
      <c r="W293" s="4"/>
      <c r="X293" s="1"/>
      <c r="Y293" s="1"/>
      <c r="Z293" s="1"/>
      <c r="AA293" s="1"/>
      <c r="AB293" s="1"/>
      <c r="AC293" s="1"/>
      <c r="AD293" s="1"/>
    </row>
    <row r="294" spans="22:30">
      <c r="V294" s="1"/>
      <c r="W294" s="4"/>
      <c r="X294" s="1"/>
      <c r="Y294" s="1"/>
      <c r="Z294" s="1"/>
      <c r="AA294" s="1"/>
      <c r="AB294" s="1"/>
      <c r="AC294" s="1"/>
      <c r="AD294" s="1"/>
    </row>
    <row r="295" spans="22:30">
      <c r="V295" s="1"/>
      <c r="W295" s="4"/>
      <c r="X295" s="1"/>
      <c r="Y295" s="1"/>
      <c r="Z295" s="1"/>
      <c r="AA295" s="1"/>
      <c r="AB295" s="1"/>
      <c r="AC295" s="1"/>
      <c r="AD295" s="1"/>
    </row>
    <row r="296" spans="22:30">
      <c r="V296" s="1"/>
      <c r="W296" s="4"/>
      <c r="X296" s="1"/>
      <c r="Y296" s="1"/>
      <c r="Z296" s="1"/>
      <c r="AA296" s="1"/>
      <c r="AB296" s="1"/>
      <c r="AC296" s="1"/>
      <c r="AD296" s="1"/>
    </row>
    <row r="297" spans="22:30">
      <c r="V297" s="1"/>
      <c r="W297" s="4"/>
      <c r="X297" s="1"/>
      <c r="Y297" s="1"/>
      <c r="Z297" s="1"/>
      <c r="AA297" s="1"/>
      <c r="AB297" s="1"/>
      <c r="AC297" s="1"/>
      <c r="AD297" s="1"/>
    </row>
    <row r="298" spans="22:30">
      <c r="V298" s="1"/>
      <c r="W298" s="4"/>
      <c r="X298" s="1"/>
      <c r="Y298" s="1"/>
      <c r="Z298" s="1"/>
      <c r="AA298" s="1"/>
      <c r="AB298" s="1"/>
      <c r="AC298" s="1"/>
      <c r="AD298" s="1"/>
    </row>
    <row r="299" spans="22:30">
      <c r="V299" s="1"/>
      <c r="W299" s="4"/>
      <c r="X299" s="1"/>
      <c r="Y299" s="1"/>
      <c r="Z299" s="1"/>
      <c r="AA299" s="1"/>
      <c r="AB299" s="1"/>
      <c r="AC299" s="1"/>
      <c r="AD299" s="1"/>
    </row>
    <row r="300" spans="22:30">
      <c r="V300" s="1"/>
      <c r="W300" s="1"/>
      <c r="X300" s="1"/>
      <c r="Y300" s="1"/>
      <c r="Z300" s="1"/>
      <c r="AA300" s="1"/>
      <c r="AB300" s="1"/>
      <c r="AC300" s="1"/>
      <c r="AD300" s="1"/>
    </row>
    <row r="301" spans="22:30">
      <c r="V301" s="1"/>
      <c r="W301" s="1"/>
      <c r="X301" s="1"/>
      <c r="Y301" s="1"/>
      <c r="Z301" s="1"/>
      <c r="AA301" s="1"/>
      <c r="AB301" s="1"/>
      <c r="AC301" s="1"/>
      <c r="AD301" s="1"/>
    </row>
    <row r="302" spans="22:30">
      <c r="V302" s="1"/>
      <c r="W302" s="1"/>
      <c r="X302" s="1"/>
      <c r="Y302" s="1"/>
      <c r="Z302" s="1"/>
      <c r="AA302" s="1"/>
      <c r="AB302" s="1"/>
      <c r="AC302" s="1"/>
      <c r="AD302" s="1"/>
    </row>
    <row r="303" spans="22:30">
      <c r="V303" s="1"/>
      <c r="W303" s="1"/>
      <c r="X303" s="1"/>
      <c r="Y303" s="1"/>
      <c r="Z303" s="1"/>
      <c r="AA303" s="1"/>
      <c r="AB303" s="1"/>
      <c r="AC303" s="1"/>
      <c r="AD303" s="1"/>
    </row>
    <row r="304" spans="22:30">
      <c r="V304" s="1"/>
      <c r="W304" s="1"/>
      <c r="X304" s="1"/>
      <c r="Y304" s="1"/>
      <c r="Z304" s="1"/>
      <c r="AA304" s="1"/>
      <c r="AB304" s="1"/>
      <c r="AC304" s="1"/>
      <c r="AD304" s="1"/>
    </row>
    <row r="305" spans="22:30">
      <c r="V305" s="1"/>
      <c r="W305" s="1"/>
      <c r="X305" s="1"/>
      <c r="Y305" s="1"/>
      <c r="Z305" s="1"/>
      <c r="AA305" s="1"/>
      <c r="AB305" s="1"/>
      <c r="AC305" s="1"/>
      <c r="AD305" s="1"/>
    </row>
    <row r="306" spans="22:30">
      <c r="V306" s="1"/>
      <c r="W306" s="1"/>
      <c r="X306" s="1"/>
      <c r="Y306" s="1"/>
      <c r="Z306" s="1"/>
      <c r="AA306" s="1"/>
      <c r="AB306" s="1"/>
      <c r="AC306" s="1"/>
      <c r="AD306" s="1"/>
    </row>
    <row r="307" spans="22:30">
      <c r="V307" s="1"/>
      <c r="W307" s="1"/>
      <c r="X307" s="1"/>
      <c r="Y307" s="1"/>
      <c r="Z307" s="1"/>
      <c r="AA307" s="1"/>
      <c r="AB307" s="1"/>
      <c r="AC307" s="1"/>
      <c r="AD307" s="1"/>
    </row>
    <row r="308" spans="22:30">
      <c r="V308" s="1"/>
      <c r="W308" s="1"/>
      <c r="X308" s="1"/>
      <c r="Y308" s="1"/>
      <c r="Z308" s="1"/>
      <c r="AA308" s="1"/>
      <c r="AB308" s="1"/>
      <c r="AC308" s="1"/>
      <c r="AD308" s="1"/>
    </row>
    <row r="309" spans="22:30">
      <c r="V309" s="1"/>
      <c r="W309" s="1"/>
      <c r="X309" s="1"/>
      <c r="Y309" s="1"/>
      <c r="Z309" s="1"/>
      <c r="AA309" s="1"/>
      <c r="AB309" s="1"/>
      <c r="AC309" s="1"/>
      <c r="AD309" s="1"/>
    </row>
    <row r="310" spans="22:30">
      <c r="V310" s="1"/>
      <c r="W310" s="1"/>
      <c r="X310" s="1"/>
      <c r="Y310" s="1"/>
      <c r="Z310" s="1"/>
      <c r="AA310" s="1"/>
      <c r="AB310" s="1"/>
      <c r="AC310" s="1"/>
      <c r="AD310" s="1"/>
    </row>
    <row r="311" spans="22:30">
      <c r="V311" s="1"/>
      <c r="W311" s="1"/>
      <c r="X311" s="1"/>
      <c r="Y311" s="1"/>
      <c r="Z311" s="1"/>
      <c r="AA311" s="1"/>
      <c r="AB311" s="1"/>
      <c r="AC311" s="1"/>
      <c r="AD311" s="1"/>
    </row>
    <row r="312" spans="22:30">
      <c r="V312" s="1"/>
      <c r="W312" s="1"/>
      <c r="X312" s="1"/>
      <c r="Y312" s="1"/>
      <c r="Z312" s="1"/>
      <c r="AA312" s="1"/>
      <c r="AB312" s="1"/>
      <c r="AC312" s="1"/>
      <c r="AD312" s="1"/>
    </row>
    <row r="313" spans="22:30">
      <c r="V313" s="1"/>
      <c r="W313" s="1"/>
      <c r="X313" s="1"/>
      <c r="Y313" s="1"/>
      <c r="Z313" s="1"/>
      <c r="AA313" s="1"/>
      <c r="AB313" s="1"/>
      <c r="AC313" s="1"/>
      <c r="AD313" s="1"/>
    </row>
    <row r="314" spans="22:30">
      <c r="V314" s="1"/>
      <c r="W314" s="1"/>
      <c r="X314" s="1"/>
      <c r="Y314" s="1"/>
      <c r="Z314" s="1"/>
      <c r="AA314" s="1"/>
      <c r="AB314" s="1"/>
      <c r="AC314" s="1"/>
      <c r="AD314" s="1"/>
    </row>
  </sheetData>
  <conditionalFormatting sqref="V37:V38 V106">
    <cfRule type="cellIs" dxfId="41" priority="8" stopIfTrue="1" operator="lessThan">
      <formula>0</formula>
    </cfRule>
  </conditionalFormatting>
  <conditionalFormatting sqref="V83">
    <cfRule type="cellIs" dxfId="40" priority="9" stopIfTrue="1" operator="greaterThan">
      <formula>0</formula>
    </cfRule>
  </conditionalFormatting>
  <conditionalFormatting sqref="V60">
    <cfRule type="cellIs" dxfId="39" priority="10" stopIfTrue="1" operator="greaterThan">
      <formula>0</formula>
    </cfRule>
    <cfRule type="cellIs" dxfId="38" priority="11" stopIfTrue="1" operator="lessThan">
      <formula>0</formula>
    </cfRule>
  </conditionalFormatting>
  <conditionalFormatting sqref="V83">
    <cfRule type="cellIs" dxfId="37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E495"/>
  <sheetViews>
    <sheetView zoomScale="91" zoomScaleNormal="91" workbookViewId="0">
      <pane ySplit="10" topLeftCell="A11" activePane="bottomLeft" state="frozen"/>
      <selection pane="bottomLeft" activeCell="B14" sqref="B14"/>
    </sheetView>
  </sheetViews>
  <sheetFormatPr baseColWidth="10" defaultColWidth="11.54296875" defaultRowHeight="15.6"/>
  <cols>
    <col min="1" max="1" width="2.26953125" style="29" customWidth="1"/>
    <col min="2" max="2" width="7.81640625" style="29" customWidth="1"/>
    <col min="3" max="3" width="3.36328125" style="29" customWidth="1"/>
    <col min="4" max="4" width="3.453125" style="29" customWidth="1"/>
    <col min="5" max="5" width="3.54296875" style="29" customWidth="1"/>
    <col min="6" max="6" width="3.1796875" style="29" customWidth="1"/>
    <col min="7" max="7" width="4.453125" style="29" customWidth="1"/>
    <col min="8" max="8" width="6.6328125" style="29" customWidth="1"/>
    <col min="9" max="9" width="8.1796875" style="362" customWidth="1"/>
    <col min="10" max="11" width="6.36328125" style="30" customWidth="1"/>
    <col min="12" max="12" width="1.26953125" style="30" customWidth="1"/>
    <col min="13" max="13" width="6.36328125" style="391" customWidth="1"/>
    <col min="14" max="14" width="1.90625" style="30" customWidth="1"/>
    <col min="15" max="15" width="5.7265625" style="29" customWidth="1"/>
    <col min="16" max="16" width="1.6328125" style="29" customWidth="1"/>
    <col min="17" max="17" width="6.26953125" style="29" customWidth="1"/>
    <col min="18" max="18" width="1.54296875" style="29" customWidth="1"/>
    <col min="19" max="19" width="5.90625" style="30" customWidth="1"/>
    <col min="20" max="20" width="1.6328125" style="29" customWidth="1"/>
    <col min="21" max="21" width="6.54296875" style="29" customWidth="1"/>
    <col min="22" max="22" width="2.08984375" style="29" customWidth="1"/>
    <col min="23" max="23" width="6.54296875" style="35" customWidth="1"/>
    <col min="24" max="24" width="5.1796875" style="35" customWidth="1"/>
    <col min="25" max="25" width="5.6328125" style="35" customWidth="1"/>
    <col min="26" max="26" width="5.81640625" style="35" customWidth="1"/>
    <col min="27" max="27" width="6.6328125" style="30" customWidth="1"/>
    <col min="28" max="28" width="7" style="28" customWidth="1"/>
    <col min="29" max="29" width="7.453125" style="35" customWidth="1"/>
    <col min="30" max="30" width="10.453125" style="35" customWidth="1"/>
    <col min="31" max="31" width="5.90625" style="30" customWidth="1"/>
    <col min="32" max="32" width="9.453125" style="30" customWidth="1"/>
    <col min="33" max="33" width="8.90625" style="30" customWidth="1"/>
    <col min="34" max="34" width="11.54296875" style="30"/>
    <col min="35" max="35" width="9.81640625" style="35" customWidth="1"/>
    <col min="36" max="36" width="9.1796875" style="30" customWidth="1"/>
    <col min="37" max="37" width="6.81640625" style="30" customWidth="1"/>
    <col min="38" max="38" width="9.90625" style="30" customWidth="1"/>
    <col min="39" max="39" width="10" style="29" customWidth="1"/>
    <col min="40" max="40" width="13.08984375" style="29" customWidth="1"/>
    <col min="41" max="41" width="9.36328125" style="29" customWidth="1"/>
    <col min="42" max="42" width="9.81640625" style="30" customWidth="1"/>
    <col min="43" max="43" width="9.81640625" style="29" customWidth="1"/>
    <col min="44" max="44" width="11.54296875" style="29"/>
    <col min="45" max="45" width="14" style="29" customWidth="1"/>
    <col min="46" max="46" width="12.54296875" style="29" customWidth="1"/>
    <col min="47" max="47" width="10.90625" style="29" customWidth="1"/>
    <col min="48" max="16384" width="11.54296875" style="29"/>
  </cols>
  <sheetData>
    <row r="1" spans="1:57">
      <c r="A1" s="221"/>
      <c r="B1" s="221"/>
      <c r="C1" s="221"/>
      <c r="D1" s="221"/>
      <c r="E1" s="221"/>
      <c r="F1" s="221"/>
      <c r="G1" s="221"/>
      <c r="H1" s="221"/>
      <c r="I1" s="372"/>
      <c r="J1" s="222"/>
      <c r="K1" s="222"/>
      <c r="L1" s="222"/>
      <c r="M1" s="375"/>
      <c r="N1" s="222"/>
      <c r="O1" s="221"/>
      <c r="P1" s="221"/>
      <c r="Q1" s="221"/>
      <c r="R1" s="221"/>
      <c r="S1" s="222"/>
      <c r="T1" s="221"/>
      <c r="U1" s="221"/>
      <c r="V1" s="221"/>
      <c r="W1" s="223"/>
      <c r="X1" s="223"/>
      <c r="Y1" s="223"/>
      <c r="Z1" s="223"/>
      <c r="AA1" s="222"/>
      <c r="AB1" s="221"/>
      <c r="AC1" s="223"/>
      <c r="AD1" s="223"/>
      <c r="AE1" s="222"/>
      <c r="AF1" s="221"/>
      <c r="AG1" s="224"/>
      <c r="AI1" s="30"/>
      <c r="AJ1" s="28"/>
      <c r="AK1" s="225"/>
      <c r="AL1" s="29"/>
      <c r="AP1" s="29"/>
    </row>
    <row r="2" spans="1:57" s="230" customFormat="1" ht="31.8">
      <c r="A2" s="226"/>
      <c r="B2" s="226"/>
      <c r="C2" s="226"/>
      <c r="D2" s="226"/>
      <c r="E2" s="227" t="s">
        <v>570</v>
      </c>
      <c r="F2" s="226"/>
      <c r="G2" s="226"/>
      <c r="H2" s="226"/>
      <c r="I2" s="373"/>
      <c r="J2" s="228"/>
      <c r="K2" s="228"/>
      <c r="L2" s="228"/>
      <c r="M2" s="563"/>
      <c r="N2" s="228"/>
      <c r="O2" s="226"/>
      <c r="P2" s="226"/>
      <c r="Q2" s="226"/>
      <c r="R2" s="226"/>
      <c r="S2" s="228"/>
      <c r="T2" s="226"/>
      <c r="U2" s="226"/>
      <c r="V2" s="226"/>
      <c r="W2" s="229"/>
      <c r="X2" s="229"/>
      <c r="Y2" s="229"/>
      <c r="Z2" s="229"/>
      <c r="AA2" s="228"/>
      <c r="AB2" s="226"/>
      <c r="AC2" s="229"/>
      <c r="AD2" s="229"/>
      <c r="AE2" s="228"/>
      <c r="AF2" s="226"/>
      <c r="AG2" s="224"/>
      <c r="AH2" s="30"/>
      <c r="AI2" s="30"/>
      <c r="AJ2" s="28"/>
      <c r="AK2" s="225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</row>
    <row r="3" spans="1:57">
      <c r="A3" s="221"/>
      <c r="B3" s="221"/>
      <c r="C3" s="221"/>
      <c r="D3" s="221"/>
      <c r="E3" s="221"/>
      <c r="F3" s="221"/>
      <c r="G3" s="221"/>
      <c r="H3" s="221"/>
      <c r="I3" s="372"/>
      <c r="J3" s="222"/>
      <c r="K3" s="222"/>
      <c r="L3" s="222"/>
      <c r="M3" s="375"/>
      <c r="N3" s="222"/>
      <c r="O3" s="221"/>
      <c r="P3" s="221"/>
      <c r="Q3" s="221"/>
      <c r="R3" s="221"/>
      <c r="S3" s="222"/>
      <c r="T3" s="221"/>
      <c r="U3" s="221"/>
      <c r="V3" s="221"/>
      <c r="W3" s="223"/>
      <c r="X3" s="223"/>
      <c r="Y3" s="223"/>
      <c r="Z3" s="223"/>
      <c r="AA3" s="222"/>
      <c r="AB3" s="221"/>
      <c r="AC3" s="223"/>
      <c r="AD3" s="223"/>
      <c r="AE3" s="222"/>
      <c r="AF3" s="221"/>
      <c r="AG3" s="224"/>
      <c r="AI3" s="30"/>
      <c r="AJ3" s="28"/>
      <c r="AK3" s="225"/>
      <c r="AL3" s="29"/>
      <c r="AP3" s="29"/>
    </row>
    <row r="4" spans="1:57" s="236" customFormat="1" ht="19.8">
      <c r="A4" s="231"/>
      <c r="B4" s="231"/>
      <c r="C4" s="231"/>
      <c r="D4" s="231"/>
      <c r="E4" s="231"/>
      <c r="F4" s="231"/>
      <c r="G4" s="232" t="s">
        <v>5</v>
      </c>
      <c r="H4" s="232"/>
      <c r="I4" s="374">
        <v>18</v>
      </c>
      <c r="J4" s="233"/>
      <c r="K4" s="233"/>
      <c r="L4" s="233"/>
      <c r="M4" s="390"/>
      <c r="N4" s="233"/>
      <c r="O4" s="232" t="s">
        <v>427</v>
      </c>
      <c r="P4" s="232"/>
      <c r="Q4" s="232"/>
      <c r="R4" s="232"/>
      <c r="S4" s="531"/>
      <c r="T4" s="232"/>
      <c r="U4" s="231"/>
      <c r="V4" s="231"/>
      <c r="W4" s="234"/>
      <c r="X4" s="234"/>
      <c r="Y4" s="654">
        <f>+I12+I27+I42+I57+I72+I87+I102+I117+I132+I147+I162+I177+I192+I207+I222</f>
        <v>1068151</v>
      </c>
      <c r="Z4" s="655"/>
      <c r="AA4" s="655"/>
      <c r="AB4" s="231"/>
      <c r="AC4" s="234"/>
      <c r="AD4" s="234"/>
      <c r="AE4" s="231"/>
      <c r="AF4" s="234"/>
      <c r="AG4" s="224"/>
      <c r="AH4" s="30"/>
      <c r="AI4" s="30"/>
      <c r="AJ4" s="28"/>
      <c r="AK4" s="224"/>
      <c r="AL4" s="30"/>
      <c r="AM4" s="30"/>
      <c r="AN4" s="28"/>
      <c r="AO4" s="225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35"/>
      <c r="BE4" s="235"/>
    </row>
    <row r="5" spans="1:57">
      <c r="A5" s="221"/>
      <c r="B5" s="221"/>
      <c r="C5" s="221"/>
      <c r="D5" s="221"/>
      <c r="E5" s="221"/>
      <c r="F5" s="221"/>
      <c r="G5" s="221"/>
      <c r="H5" s="221"/>
      <c r="I5" s="372"/>
      <c r="J5" s="222" t="s">
        <v>456</v>
      </c>
      <c r="K5" s="222"/>
      <c r="L5" s="222"/>
      <c r="M5" s="375"/>
      <c r="N5" s="222"/>
      <c r="O5" s="221"/>
      <c r="P5" s="221"/>
      <c r="Q5" s="221"/>
      <c r="R5" s="221"/>
      <c r="S5" s="222"/>
      <c r="T5" s="221"/>
      <c r="U5" s="221"/>
      <c r="V5" s="221"/>
      <c r="W5" s="223"/>
      <c r="X5" s="223"/>
      <c r="Y5" s="223"/>
      <c r="Z5" s="223"/>
      <c r="AA5" s="222"/>
      <c r="AB5" s="221"/>
      <c r="AC5" s="223"/>
      <c r="AD5" s="223"/>
      <c r="AE5" s="222"/>
      <c r="AF5" s="221"/>
      <c r="AG5" s="224"/>
      <c r="AI5" s="30"/>
      <c r="AJ5" s="28"/>
      <c r="AK5" s="225"/>
      <c r="AL5" s="29"/>
      <c r="AP5" s="29"/>
    </row>
    <row r="6" spans="1:57" ht="16.2" customHeight="1">
      <c r="A6" s="221"/>
      <c r="B6" s="221"/>
      <c r="C6" s="221"/>
      <c r="D6" s="221"/>
      <c r="E6" s="221"/>
      <c r="F6" s="221"/>
      <c r="G6" s="221"/>
      <c r="H6" s="221"/>
      <c r="I6" s="372"/>
      <c r="J6" s="222"/>
      <c r="K6" s="222"/>
      <c r="L6" s="222"/>
      <c r="M6" s="375"/>
      <c r="N6" s="222"/>
      <c r="O6" s="221"/>
      <c r="P6" s="221"/>
      <c r="Q6" s="221"/>
      <c r="R6" s="221"/>
      <c r="S6" s="222"/>
      <c r="T6" s="221"/>
      <c r="U6" s="221"/>
      <c r="V6" s="221"/>
      <c r="W6" s="223"/>
      <c r="X6" s="223"/>
      <c r="Y6" s="223"/>
      <c r="Z6" s="223"/>
      <c r="AA6" s="222"/>
      <c r="AB6" s="221"/>
      <c r="AC6" s="223"/>
      <c r="AD6" s="223"/>
      <c r="AE6" s="222"/>
      <c r="AF6" s="221"/>
      <c r="AG6" s="224"/>
      <c r="AI6" s="30"/>
      <c r="AJ6" s="28"/>
      <c r="AK6" s="225"/>
      <c r="AL6" s="29"/>
      <c r="AP6" s="29"/>
    </row>
    <row r="7" spans="1:57">
      <c r="A7" s="221"/>
      <c r="B7" s="221"/>
      <c r="C7" s="221"/>
      <c r="D7" s="221"/>
      <c r="E7" s="221"/>
      <c r="F7" s="221"/>
      <c r="G7" s="221"/>
      <c r="H7" s="221"/>
      <c r="I7" s="372"/>
      <c r="J7" s="222"/>
      <c r="K7" s="222"/>
      <c r="L7" s="222"/>
      <c r="M7" s="375"/>
      <c r="N7" s="222"/>
      <c r="O7" s="221"/>
      <c r="P7" s="221"/>
      <c r="Q7" s="221"/>
      <c r="R7" s="221"/>
      <c r="S7" s="222"/>
      <c r="T7" s="221"/>
      <c r="U7" s="221"/>
      <c r="V7" s="221"/>
      <c r="W7" s="223"/>
      <c r="X7" s="223"/>
      <c r="Y7" s="223"/>
      <c r="Z7" s="223"/>
      <c r="AA7" s="222"/>
      <c r="AB7" s="221"/>
      <c r="AC7" s="223"/>
      <c r="AD7" s="223"/>
      <c r="AE7" s="237" t="s">
        <v>2</v>
      </c>
      <c r="AF7" s="221"/>
      <c r="AG7" s="224"/>
      <c r="AI7" s="30"/>
      <c r="AJ7" s="28"/>
      <c r="AK7" s="225"/>
      <c r="AL7" s="29"/>
      <c r="AP7" s="29"/>
    </row>
    <row r="8" spans="1:57">
      <c r="A8" s="221"/>
      <c r="B8" s="221"/>
      <c r="C8" s="221"/>
      <c r="D8" s="221"/>
      <c r="E8" s="221"/>
      <c r="F8" s="221"/>
      <c r="G8" s="221"/>
      <c r="H8" s="238" t="s">
        <v>2</v>
      </c>
      <c r="I8" s="372"/>
      <c r="J8" s="222"/>
      <c r="K8" s="222"/>
      <c r="L8" s="222"/>
      <c r="M8" s="375"/>
      <c r="N8" s="222"/>
      <c r="O8" s="238" t="s">
        <v>22</v>
      </c>
      <c r="P8" s="238"/>
      <c r="Q8" s="238"/>
      <c r="R8" s="238"/>
      <c r="S8" s="237"/>
      <c r="T8" s="238"/>
      <c r="U8" s="222"/>
      <c r="V8" s="221"/>
      <c r="W8" s="223" t="s">
        <v>404</v>
      </c>
      <c r="X8" s="239" t="s">
        <v>554</v>
      </c>
      <c r="Y8" s="37"/>
      <c r="Z8" s="37"/>
      <c r="AA8" s="237" t="s">
        <v>428</v>
      </c>
      <c r="AB8" s="221"/>
      <c r="AC8" s="239" t="s">
        <v>552</v>
      </c>
      <c r="AD8" s="239" t="s">
        <v>78</v>
      </c>
      <c r="AE8" s="237" t="s">
        <v>8</v>
      </c>
      <c r="AF8" s="221"/>
      <c r="AG8" s="224"/>
      <c r="AI8" s="30"/>
      <c r="AJ8" s="28"/>
      <c r="AK8" s="225"/>
      <c r="AL8" s="29"/>
      <c r="AP8" s="29"/>
    </row>
    <row r="9" spans="1:57">
      <c r="A9" s="221"/>
      <c r="B9" s="221"/>
      <c r="C9" s="221"/>
      <c r="D9" s="238" t="s">
        <v>414</v>
      </c>
      <c r="E9" s="221"/>
      <c r="F9" s="238"/>
      <c r="G9" s="238"/>
      <c r="H9" s="238" t="s">
        <v>493</v>
      </c>
      <c r="I9" s="375" t="s">
        <v>2</v>
      </c>
      <c r="J9" s="237" t="s">
        <v>2</v>
      </c>
      <c r="K9" s="237" t="s">
        <v>1</v>
      </c>
      <c r="L9" s="237"/>
      <c r="M9" s="526" t="s">
        <v>2</v>
      </c>
      <c r="N9" s="237"/>
      <c r="O9" s="238" t="s">
        <v>491</v>
      </c>
      <c r="P9" s="238"/>
      <c r="Q9" s="494" t="s">
        <v>22</v>
      </c>
      <c r="R9" s="494"/>
      <c r="S9" s="493" t="s">
        <v>22</v>
      </c>
      <c r="T9" s="238"/>
      <c r="U9" s="237" t="s">
        <v>22</v>
      </c>
      <c r="V9" s="221"/>
      <c r="W9" s="239" t="s">
        <v>497</v>
      </c>
      <c r="X9" s="239" t="s">
        <v>555</v>
      </c>
      <c r="Y9" s="37"/>
      <c r="Z9" s="37"/>
      <c r="AA9" s="237"/>
      <c r="AB9" s="238" t="s">
        <v>491</v>
      </c>
      <c r="AC9" s="239" t="s">
        <v>1</v>
      </c>
      <c r="AD9" s="239" t="s">
        <v>430</v>
      </c>
      <c r="AE9" s="237" t="s">
        <v>70</v>
      </c>
      <c r="AF9" s="221"/>
      <c r="AG9" s="224"/>
      <c r="AI9" s="30"/>
      <c r="AJ9" s="28"/>
      <c r="AK9" s="225"/>
      <c r="AL9" s="29"/>
      <c r="AP9" s="29"/>
    </row>
    <row r="10" spans="1:57">
      <c r="A10" s="221"/>
      <c r="B10" s="221"/>
      <c r="C10" s="221"/>
      <c r="D10" s="238" t="s">
        <v>415</v>
      </c>
      <c r="E10" s="238"/>
      <c r="F10" s="238" t="s">
        <v>87</v>
      </c>
      <c r="G10" s="238"/>
      <c r="H10" s="55" t="s">
        <v>494</v>
      </c>
      <c r="I10" s="346" t="s">
        <v>8</v>
      </c>
      <c r="J10" s="101" t="s">
        <v>404</v>
      </c>
      <c r="K10" s="101" t="s">
        <v>404</v>
      </c>
      <c r="L10" s="101"/>
      <c r="M10" s="517" t="s">
        <v>670</v>
      </c>
      <c r="N10" s="101"/>
      <c r="O10" s="55" t="s">
        <v>492</v>
      </c>
      <c r="P10" s="55"/>
      <c r="Q10" s="460" t="s">
        <v>670</v>
      </c>
      <c r="R10" s="460"/>
      <c r="S10" s="459" t="s">
        <v>673</v>
      </c>
      <c r="T10" s="55"/>
      <c r="U10" s="101" t="s">
        <v>44</v>
      </c>
      <c r="V10" s="221"/>
      <c r="W10" s="75" t="s">
        <v>498</v>
      </c>
      <c r="X10" s="75" t="s">
        <v>556</v>
      </c>
      <c r="Y10" s="75" t="s">
        <v>540</v>
      </c>
      <c r="Z10" s="75" t="s">
        <v>557</v>
      </c>
      <c r="AA10" s="101" t="s">
        <v>1</v>
      </c>
      <c r="AB10" s="55" t="s">
        <v>492</v>
      </c>
      <c r="AC10" s="75" t="s">
        <v>0</v>
      </c>
      <c r="AD10" s="75" t="s">
        <v>431</v>
      </c>
      <c r="AE10" s="101" t="s">
        <v>553</v>
      </c>
      <c r="AF10" s="221"/>
      <c r="AG10" s="224"/>
      <c r="AI10" s="30"/>
      <c r="AJ10" s="28"/>
      <c r="AK10" s="225"/>
      <c r="AL10" s="29"/>
      <c r="AP10" s="29"/>
    </row>
    <row r="11" spans="1:57">
      <c r="A11" s="221"/>
      <c r="B11" s="221"/>
      <c r="C11" s="221"/>
      <c r="D11" s="238"/>
      <c r="E11" s="238"/>
      <c r="F11" s="238"/>
      <c r="G11" s="238"/>
      <c r="H11" s="55"/>
      <c r="I11" s="346"/>
      <c r="J11" s="101"/>
      <c r="K11" s="101"/>
      <c r="L11" s="101"/>
      <c r="M11" s="346"/>
      <c r="N11" s="101"/>
      <c r="O11" s="55"/>
      <c r="P11" s="55"/>
      <c r="Q11" s="55"/>
      <c r="R11" s="55"/>
      <c r="S11" s="101"/>
      <c r="T11" s="55"/>
      <c r="U11" s="101"/>
      <c r="V11" s="221"/>
      <c r="W11" s="75"/>
      <c r="X11" s="75"/>
      <c r="Y11" s="75"/>
      <c r="Z11" s="75"/>
      <c r="AA11" s="101"/>
      <c r="AB11" s="55"/>
      <c r="AC11" s="75"/>
      <c r="AD11" s="75"/>
      <c r="AE11" s="101"/>
      <c r="AF11" s="221"/>
      <c r="AG11" s="224"/>
      <c r="AI11" s="30"/>
      <c r="AJ11" s="28"/>
      <c r="AK11" s="225"/>
      <c r="AL11" s="29"/>
      <c r="AP11" s="29"/>
    </row>
    <row r="12" spans="1:57" ht="22.8">
      <c r="A12" s="238" t="s">
        <v>577</v>
      </c>
      <c r="B12" s="221"/>
      <c r="C12" s="221"/>
      <c r="D12" s="221"/>
      <c r="E12" s="265" t="str">
        <f>+E17</f>
        <v>1-</v>
      </c>
      <c r="F12" s="221"/>
      <c r="G12" s="221"/>
      <c r="H12" s="221"/>
      <c r="I12" s="391">
        <f>SUM(I14:I25)</f>
        <v>181</v>
      </c>
      <c r="J12" s="222"/>
      <c r="K12" s="222"/>
      <c r="L12" s="101"/>
      <c r="M12" s="375"/>
      <c r="N12" s="101"/>
      <c r="O12" s="221"/>
      <c r="P12" s="221"/>
      <c r="Q12" s="221"/>
      <c r="R12" s="221"/>
      <c r="S12" s="222"/>
      <c r="T12" s="221"/>
      <c r="U12" s="272">
        <f>+Fettgruppe!T13</f>
        <v>18.75400935824662</v>
      </c>
      <c r="V12" s="221"/>
      <c r="W12" s="223"/>
      <c r="X12" s="223"/>
      <c r="Y12" s="223"/>
      <c r="Z12" s="223"/>
      <c r="AA12" s="222"/>
      <c r="AB12" s="221"/>
      <c r="AC12" s="223"/>
      <c r="AD12" s="223"/>
      <c r="AE12" s="222"/>
      <c r="AF12" s="221"/>
      <c r="AG12" s="224"/>
      <c r="AI12" s="30"/>
      <c r="AJ12" s="28"/>
      <c r="AK12" s="225"/>
      <c r="AL12" s="29"/>
      <c r="AP12" s="29"/>
    </row>
    <row r="13" spans="1:57">
      <c r="A13" s="221"/>
      <c r="B13" s="221"/>
      <c r="C13" s="221"/>
      <c r="D13" s="221"/>
      <c r="E13" s="221"/>
      <c r="F13" s="221"/>
      <c r="G13" s="221"/>
      <c r="H13" s="221"/>
      <c r="I13" s="372"/>
      <c r="J13" s="221"/>
      <c r="K13" s="221"/>
      <c r="L13" s="101"/>
      <c r="M13" s="375"/>
      <c r="N13" s="101"/>
      <c r="O13" s="221"/>
      <c r="P13" s="221"/>
      <c r="Q13" s="221"/>
      <c r="R13" s="221"/>
      <c r="S13" s="222"/>
      <c r="T13" s="221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</row>
    <row r="14" spans="1:57">
      <c r="A14" s="221"/>
      <c r="B14" s="240">
        <f>+'Ark1'!C1174</f>
        <v>2024</v>
      </c>
      <c r="C14" s="221"/>
      <c r="D14" s="240">
        <f>+'Ark1'!M1174</f>
        <v>1</v>
      </c>
      <c r="E14" s="240" t="s">
        <v>93</v>
      </c>
      <c r="F14" s="240">
        <f>+'Ark1'!D1174</f>
        <v>1</v>
      </c>
      <c r="G14" s="240" t="s">
        <v>558</v>
      </c>
      <c r="H14" s="240">
        <f>+'Ark1'!Q1174</f>
        <v>1</v>
      </c>
      <c r="I14" s="376">
        <f>+'Ark1'!R1174</f>
        <v>1</v>
      </c>
      <c r="J14" s="241">
        <f>+IF(I14=0,"",'Ark1'!AG1174)</f>
        <v>1.1482374555057984E-2</v>
      </c>
      <c r="K14" s="241">
        <f>+IF(I14=0,"",'Ark1'!AH1174)</f>
        <v>3.3429578167250345E-3</v>
      </c>
      <c r="L14" s="101"/>
      <c r="M14" s="391">
        <f>+IF(K14=0,"",'Ark1'!AJ1174)</f>
        <v>1</v>
      </c>
      <c r="N14" s="101"/>
      <c r="O14" s="242">
        <f>+IF(I14=0,"",'Ark1'!S1174)</f>
        <v>0</v>
      </c>
      <c r="P14" s="221"/>
      <c r="Q14" s="30">
        <f>+IF(M14=0,"",'Ark1'!AK1174)</f>
        <v>82.7</v>
      </c>
      <c r="R14" s="221"/>
      <c r="S14" s="30">
        <f>+IF(M14=0,"",'Ark1'!AL1174)</f>
        <v>10.961630557255194</v>
      </c>
      <c r="T14" s="221"/>
      <c r="U14" s="33">
        <f>+IF(I14=0,"",'Ark1'!U1174)</f>
        <v>6.2</v>
      </c>
      <c r="V14" s="221"/>
      <c r="W14" s="241">
        <f>+IF(I14=0,"",'Ark1'!W1174)</f>
        <v>0</v>
      </c>
      <c r="X14" s="243">
        <f>+IF(I14=0,"",'Ark1'!X1174)</f>
        <v>0</v>
      </c>
      <c r="Y14" s="243">
        <f>+IF(I14=0,"",'Ark1'!Y1174)</f>
        <v>0</v>
      </c>
      <c r="Z14" s="243">
        <f>+IF(I14=0,"",'Ark1'!Z1174)</f>
        <v>0</v>
      </c>
      <c r="AA14" s="241">
        <f>+IF(I14=0,"",'Ark1'!AA1174)</f>
        <v>0</v>
      </c>
      <c r="AB14" s="241">
        <f>+IF(I14=0,"",'Ark1'!AB1174)</f>
        <v>0</v>
      </c>
      <c r="AC14" s="243">
        <f>+'Ark1'!AD1174</f>
        <v>0</v>
      </c>
      <c r="AD14" s="241">
        <f>+IF(I14=0,"",I14/D14)</f>
        <v>1</v>
      </c>
      <c r="AE14" s="241">
        <f>+IF(I14=0,"",I14/H14)</f>
        <v>1</v>
      </c>
      <c r="AF14" s="221"/>
      <c r="AG14" s="224"/>
      <c r="AI14" s="30"/>
      <c r="AJ14" s="28"/>
      <c r="AK14" s="225"/>
      <c r="AL14" s="29"/>
      <c r="AP14" s="29"/>
    </row>
    <row r="15" spans="1:57">
      <c r="A15" s="221"/>
      <c r="B15" s="240">
        <f>+'Ark1'!C1175</f>
        <v>2024</v>
      </c>
      <c r="C15" s="221"/>
      <c r="D15" s="240">
        <f>+'Ark1'!M1175</f>
        <v>1</v>
      </c>
      <c r="E15" s="240" t="s">
        <v>93</v>
      </c>
      <c r="F15" s="240">
        <f>+'Ark1'!D1175</f>
        <v>2</v>
      </c>
      <c r="G15" s="240" t="s">
        <v>559</v>
      </c>
      <c r="H15" s="240">
        <f>+'Ark1'!Q1175</f>
        <v>1</v>
      </c>
      <c r="I15" s="376">
        <f>+'Ark1'!R1175</f>
        <v>1</v>
      </c>
      <c r="J15" s="241">
        <f>+IF(I15=0,"",'Ark1'!AG1175)</f>
        <v>9.3196644920782844E-3</v>
      </c>
      <c r="K15" s="241">
        <f>+IF(I15=0,"",'Ark1'!AH1175)</f>
        <v>3.6810906182962897E-3</v>
      </c>
      <c r="L15" s="101"/>
      <c r="M15" s="391">
        <f>+IF(K15=0,"",'Ark1'!AJ1175)</f>
        <v>0</v>
      </c>
      <c r="N15" s="101"/>
      <c r="O15" s="242">
        <f>+IF(I15=0,"",'Ark1'!S1175)</f>
        <v>3</v>
      </c>
      <c r="P15" s="221"/>
      <c r="Q15" s="30" t="str">
        <f>+IF(M15=0,"",'Ark1'!AK1175)</f>
        <v/>
      </c>
      <c r="R15" s="221"/>
      <c r="S15" s="30" t="str">
        <f>+IF(M15=0,"",'Ark1'!AL1175)</f>
        <v/>
      </c>
      <c r="T15" s="221"/>
      <c r="U15" s="33">
        <f>+IF(I15=0,"",'Ark1'!U1175)</f>
        <v>8.7000000000000011</v>
      </c>
      <c r="V15" s="221"/>
      <c r="W15" s="241">
        <f>+IF(I15=0,"",'Ark1'!W1175)</f>
        <v>0</v>
      </c>
      <c r="X15" s="243">
        <f>+IF(I15=0,"",'Ark1'!X1175)</f>
        <v>0</v>
      </c>
      <c r="Y15" s="243">
        <f>+IF(I15=0,"",'Ark1'!Y1175)</f>
        <v>0</v>
      </c>
      <c r="Z15" s="243">
        <f>+IF(I15=0,"",'Ark1'!Z1175)</f>
        <v>0</v>
      </c>
      <c r="AA15" s="241">
        <f>+IF(I15=0,"",'Ark1'!AA1175)</f>
        <v>0</v>
      </c>
      <c r="AB15" s="241">
        <f>+IF(I15=0,"",'Ark1'!AB1175)</f>
        <v>0</v>
      </c>
      <c r="AC15" s="243">
        <f>+'Ark1'!AD1175</f>
        <v>0</v>
      </c>
      <c r="AD15" s="241">
        <f t="shared" ref="AD15:AD25" si="0">+IF(I15=0,"",I15/D15)</f>
        <v>1</v>
      </c>
      <c r="AE15" s="241">
        <f t="shared" ref="AE15:AE25" si="1">+IF(I15=0,"",I15/H15)</f>
        <v>1</v>
      </c>
      <c r="AF15" s="221"/>
      <c r="AG15" s="224"/>
      <c r="AI15" s="30"/>
      <c r="AJ15" s="28"/>
      <c r="AK15" s="225"/>
      <c r="AL15" s="29"/>
      <c r="AP15" s="29"/>
    </row>
    <row r="16" spans="1:57">
      <c r="A16" s="221"/>
      <c r="B16" s="240">
        <f>+'Ark1'!C1176</f>
        <v>2024</v>
      </c>
      <c r="C16" s="221"/>
      <c r="D16" s="240">
        <f>+'Ark1'!M1176</f>
        <v>1</v>
      </c>
      <c r="E16" s="240" t="s">
        <v>93</v>
      </c>
      <c r="F16" s="240">
        <f>+'Ark1'!D1176</f>
        <v>3</v>
      </c>
      <c r="G16" s="240" t="s">
        <v>560</v>
      </c>
      <c r="H16" s="240">
        <f>+'Ark1'!Q1176</f>
        <v>16</v>
      </c>
      <c r="I16" s="376">
        <f>+'Ark1'!R1176</f>
        <v>16</v>
      </c>
      <c r="J16" s="241">
        <f>+IF(I16=0,"",'Ark1'!AG1176)</f>
        <v>3.8751241250696303E-2</v>
      </c>
      <c r="K16" s="241">
        <f>+IF(I16=0,"",'Ark1'!AH1176)</f>
        <v>2.636796495088968E-2</v>
      </c>
      <c r="L16" s="101"/>
      <c r="M16" s="391">
        <f>+IF(K16=0,"",'Ark1'!AJ1176)</f>
        <v>14</v>
      </c>
      <c r="N16" s="101"/>
      <c r="O16" s="242">
        <f>+IF(I16=0,"",'Ark1'!S1176)</f>
        <v>5.125</v>
      </c>
      <c r="P16" s="221"/>
      <c r="Q16" s="30">
        <f>+IF(M16=0,"",'Ark1'!AK1176)</f>
        <v>99.807142857142821</v>
      </c>
      <c r="R16" s="221"/>
      <c r="S16" s="30">
        <f>+IF(M16=0,"",'Ark1'!AL1176)</f>
        <v>18.201670886614625</v>
      </c>
      <c r="T16" s="221"/>
      <c r="U16" s="33">
        <f>+IF(I16=0,"",'Ark1'!U1176)</f>
        <v>17.55</v>
      </c>
      <c r="V16" s="221"/>
      <c r="W16" s="241">
        <f>+IF(I16=0,"",'Ark1'!W1176)</f>
        <v>0</v>
      </c>
      <c r="X16" s="243">
        <f>+IF(I16=0,"",'Ark1'!X1176)</f>
        <v>50</v>
      </c>
      <c r="Y16" s="243">
        <f>+IF(I16=0,"",'Ark1'!Y1176)</f>
        <v>18.75</v>
      </c>
      <c r="Z16" s="243">
        <f>+IF(I16=0,"",'Ark1'!Z1176)</f>
        <v>0</v>
      </c>
      <c r="AA16" s="241">
        <f>+IF(I16=0,"",'Ark1'!AA1176)</f>
        <v>7.6879776274388307</v>
      </c>
      <c r="AB16" s="241">
        <f>+IF(I16=0,"",'Ark1'!AB1176)</f>
        <v>2.7128168017763379</v>
      </c>
      <c r="AC16" s="243">
        <f>+'Ark1'!AD1176</f>
        <v>-10.968027364822081</v>
      </c>
      <c r="AD16" s="241">
        <f t="shared" si="0"/>
        <v>16</v>
      </c>
      <c r="AE16" s="241">
        <f t="shared" si="1"/>
        <v>1</v>
      </c>
      <c r="AF16" s="221"/>
      <c r="AG16" s="224"/>
      <c r="AI16" s="30"/>
      <c r="AJ16" s="28"/>
      <c r="AK16" s="225"/>
      <c r="AL16" s="29"/>
      <c r="AP16" s="29"/>
    </row>
    <row r="17" spans="1:43">
      <c r="A17" s="221"/>
      <c r="B17" s="240">
        <f>+'Ark1'!C1177</f>
        <v>2024</v>
      </c>
      <c r="C17" s="221"/>
      <c r="D17" s="240">
        <f>+'Ark1'!M1177</f>
        <v>1</v>
      </c>
      <c r="E17" s="240" t="s">
        <v>93</v>
      </c>
      <c r="F17" s="240">
        <f>+'Ark1'!D1177</f>
        <v>4</v>
      </c>
      <c r="G17" s="240" t="s">
        <v>561</v>
      </c>
      <c r="H17" s="240">
        <f>+'Ark1'!Q1177</f>
        <v>3</v>
      </c>
      <c r="I17" s="376">
        <f>+'Ark1'!R1177</f>
        <v>3</v>
      </c>
      <c r="J17" s="241">
        <f>+IF(I17=0,"",'Ark1'!AG1177)</f>
        <v>4.2134831460674142E-2</v>
      </c>
      <c r="K17" s="241">
        <f>+IF(I17=0,"",'Ark1'!AH1177)</f>
        <v>2.0344769409406233E-2</v>
      </c>
      <c r="L17" s="101"/>
      <c r="M17" s="391">
        <f>+IF(K17=0,"",'Ark1'!AJ1177)</f>
        <v>2</v>
      </c>
      <c r="N17" s="101"/>
      <c r="O17" s="242">
        <f>+IF(I17=0,"",'Ark1'!S1177)</f>
        <v>4.6666666666666679</v>
      </c>
      <c r="P17" s="221"/>
      <c r="Q17" s="30">
        <f>+IF(M17=0,"",'Ark1'!AK1177)</f>
        <v>90.7</v>
      </c>
      <c r="R17" s="221"/>
      <c r="S17" s="30">
        <f>+IF(M17=0,"",'Ark1'!AL1177)</f>
        <v>16.64165624496945</v>
      </c>
      <c r="T17" s="221"/>
      <c r="U17" s="33">
        <f>+IF(I17=0,"",'Ark1'!U1177)</f>
        <v>10.93333333333333</v>
      </c>
      <c r="V17" s="221"/>
      <c r="W17" s="241">
        <f>+IF(I17=0,"",'Ark1'!W1177)</f>
        <v>0</v>
      </c>
      <c r="X17" s="243">
        <f>+IF(I17=0,"",'Ark1'!X1177)</f>
        <v>33.333333333333343</v>
      </c>
      <c r="Y17" s="243">
        <f>+IF(I17=0,"",'Ark1'!Y1177)</f>
        <v>0</v>
      </c>
      <c r="Z17" s="243">
        <f>+IF(I17=0,"",'Ark1'!Z1177)</f>
        <v>0</v>
      </c>
      <c r="AA17" s="241">
        <f>+IF(I17=0,"",'Ark1'!AA1177)</f>
        <v>4.2632799058419284</v>
      </c>
      <c r="AB17" s="241">
        <f>+IF(I17=0,"",'Ark1'!AB1177)</f>
        <v>2.0548046676563247</v>
      </c>
      <c r="AC17" s="243">
        <f>+'Ark1'!AD1177</f>
        <v>88.024297998417978</v>
      </c>
      <c r="AD17" s="241">
        <f t="shared" si="0"/>
        <v>3</v>
      </c>
      <c r="AE17" s="241">
        <f t="shared" si="1"/>
        <v>1</v>
      </c>
      <c r="AF17" s="221"/>
      <c r="AG17" s="224"/>
      <c r="AI17" s="30"/>
      <c r="AJ17" s="28"/>
      <c r="AK17" s="225"/>
      <c r="AL17" s="29"/>
      <c r="AP17" s="29"/>
    </row>
    <row r="18" spans="1:43">
      <c r="A18" s="221"/>
      <c r="B18" s="240">
        <f>+'Ark1'!C1178</f>
        <v>2024</v>
      </c>
      <c r="C18" s="221"/>
      <c r="D18" s="240">
        <f>+'Ark1'!M1178</f>
        <v>1</v>
      </c>
      <c r="E18" s="240" t="s">
        <v>93</v>
      </c>
      <c r="F18" s="240">
        <f>+'Ark1'!D1178</f>
        <v>5</v>
      </c>
      <c r="G18" s="240" t="s">
        <v>448</v>
      </c>
      <c r="H18" s="240">
        <f>+'Ark1'!Q1178</f>
        <v>2</v>
      </c>
      <c r="I18" s="376">
        <f>+'Ark1'!R1178</f>
        <v>2</v>
      </c>
      <c r="J18" s="241">
        <f>+IF(I18=0,"",'Ark1'!AG1178)</f>
        <v>6.2073246430788327E-2</v>
      </c>
      <c r="K18" s="241">
        <f>+IF(I18=0,"",'Ark1'!AH1178)</f>
        <v>3.1838103842678905E-2</v>
      </c>
      <c r="L18" s="101"/>
      <c r="M18" s="391">
        <f>+IF(K18=0,"",'Ark1'!AJ1178)</f>
        <v>2</v>
      </c>
      <c r="N18" s="101"/>
      <c r="O18" s="242">
        <f>+IF(I18=0,"",'Ark1'!S1178)</f>
        <v>0</v>
      </c>
      <c r="P18" s="221"/>
      <c r="Q18" s="30">
        <f>+IF(M18=0,"",'Ark1'!AK1178)</f>
        <v>98.05</v>
      </c>
      <c r="R18" s="221"/>
      <c r="S18" s="30">
        <f>+IF(M18=0,"",'Ark1'!AL1178)</f>
        <v>13.924856666818439</v>
      </c>
      <c r="T18" s="221"/>
      <c r="U18" s="33">
        <f>+IF(I18=0,"",'Ark1'!U1178)</f>
        <v>13.25</v>
      </c>
      <c r="V18" s="221"/>
      <c r="W18" s="241">
        <f>+IF(I18=0,"",'Ark1'!W1178)</f>
        <v>0</v>
      </c>
      <c r="X18" s="243">
        <f>+IF(I18=0,"",'Ark1'!X1178)</f>
        <v>50</v>
      </c>
      <c r="Y18" s="243">
        <f>+IF(I18=0,"",'Ark1'!Y1178)</f>
        <v>0</v>
      </c>
      <c r="Z18" s="243">
        <f>+IF(I18=0,"",'Ark1'!Z1178)</f>
        <v>0</v>
      </c>
      <c r="AA18" s="241">
        <f>+IF(I18=0,"",'Ark1'!AA1178)</f>
        <v>2.9500000000000024</v>
      </c>
      <c r="AB18" s="241">
        <f>+IF(I18=0,"",'Ark1'!AB1178)</f>
        <v>0</v>
      </c>
      <c r="AC18" s="243">
        <f>+'Ark1'!AD1178</f>
        <v>0</v>
      </c>
      <c r="AD18" s="241">
        <f t="shared" si="0"/>
        <v>2</v>
      </c>
      <c r="AE18" s="241">
        <f t="shared" si="1"/>
        <v>1</v>
      </c>
      <c r="AF18" s="221"/>
      <c r="AG18" s="224"/>
      <c r="AI18" s="30"/>
      <c r="AJ18" s="28"/>
      <c r="AK18" s="225"/>
      <c r="AL18" s="29"/>
      <c r="AP18" s="29"/>
    </row>
    <row r="19" spans="1:43">
      <c r="A19" s="221"/>
      <c r="B19" s="240">
        <f>+'Ark1'!C1179</f>
        <v>2024</v>
      </c>
      <c r="C19" s="221"/>
      <c r="D19" s="240">
        <f>+'Ark1'!M1179</f>
        <v>1</v>
      </c>
      <c r="E19" s="240" t="s">
        <v>93</v>
      </c>
      <c r="F19" s="240">
        <f>+'Ark1'!D1179</f>
        <v>6</v>
      </c>
      <c r="G19" s="240" t="s">
        <v>562</v>
      </c>
      <c r="H19" s="240">
        <f>+'Ark1'!Q1179</f>
        <v>0</v>
      </c>
      <c r="I19" s="376">
        <f>+'Ark1'!R1179</f>
        <v>0</v>
      </c>
      <c r="J19" s="241" t="str">
        <f>+IF(I19=0,"",'Ark1'!AG1179)</f>
        <v/>
      </c>
      <c r="K19" s="241" t="str">
        <f>+IF(I19=0,"",'Ark1'!AH1179)</f>
        <v/>
      </c>
      <c r="L19" s="101"/>
      <c r="M19" s="391">
        <f>+IF(K19=0,"",'Ark1'!AJ1179)</f>
        <v>0</v>
      </c>
      <c r="N19" s="101"/>
      <c r="O19" s="242" t="str">
        <f>+IF(I19=0,"",'Ark1'!S1179)</f>
        <v/>
      </c>
      <c r="P19" s="221"/>
      <c r="Q19" s="30" t="str">
        <f>+IF(M19=0,"",'Ark1'!AK1179)</f>
        <v/>
      </c>
      <c r="R19" s="221"/>
      <c r="S19" s="30" t="str">
        <f>+IF(M19=0,"",'Ark1'!AL1179)</f>
        <v/>
      </c>
      <c r="T19" s="221"/>
      <c r="U19" s="33" t="str">
        <f>+IF(I19=0,"",'Ark1'!U1179)</f>
        <v/>
      </c>
      <c r="V19" s="221"/>
      <c r="W19" s="241" t="str">
        <f>+IF(I19=0,"",'Ark1'!W1179)</f>
        <v/>
      </c>
      <c r="X19" s="243" t="str">
        <f>+IF(I19=0,"",'Ark1'!X1179)</f>
        <v/>
      </c>
      <c r="Y19" s="243" t="str">
        <f>+IF(I19=0,"",'Ark1'!Y1179)</f>
        <v/>
      </c>
      <c r="Z19" s="243" t="str">
        <f>+IF(I19=0,"",'Ark1'!Z1179)</f>
        <v/>
      </c>
      <c r="AA19" s="241" t="str">
        <f>+IF(I19=0,"",'Ark1'!AA1179)</f>
        <v/>
      </c>
      <c r="AB19" s="241" t="str">
        <f>+IF(I19=0,"",'Ark1'!AB1179)</f>
        <v/>
      </c>
      <c r="AC19" s="243">
        <f>+'Ark1'!AD1179</f>
        <v>0</v>
      </c>
      <c r="AD19" s="241" t="str">
        <f t="shared" si="0"/>
        <v/>
      </c>
      <c r="AE19" s="241" t="str">
        <f t="shared" si="1"/>
        <v/>
      </c>
      <c r="AF19" s="221"/>
      <c r="AG19" s="224"/>
      <c r="AI19" s="30"/>
      <c r="AJ19" s="28"/>
      <c r="AK19" s="225"/>
      <c r="AL19" s="29"/>
      <c r="AM19" s="244"/>
      <c r="AN19" s="244"/>
      <c r="AO19" s="244"/>
      <c r="AP19" s="29"/>
    </row>
    <row r="20" spans="1:43">
      <c r="A20" s="221"/>
      <c r="B20" s="240">
        <f>+'Ark1'!C1180</f>
        <v>2024</v>
      </c>
      <c r="C20" s="221"/>
      <c r="D20" s="240">
        <f>+'Ark1'!M1180</f>
        <v>1</v>
      </c>
      <c r="E20" s="240" t="s">
        <v>93</v>
      </c>
      <c r="F20" s="240">
        <f>+'Ark1'!D1180</f>
        <v>7</v>
      </c>
      <c r="G20" s="240" t="s">
        <v>563</v>
      </c>
      <c r="H20" s="240">
        <f>+'Ark1'!Q1180</f>
        <v>2</v>
      </c>
      <c r="I20" s="376">
        <f>+'Ark1'!R1180</f>
        <v>2</v>
      </c>
      <c r="J20" s="241">
        <f>+IF(I20=0,"",'Ark1'!AG1180)</f>
        <v>5.822416302765647E-2</v>
      </c>
      <c r="K20" s="241">
        <f>+IF(I20=0,"",'Ark1'!AH1180)</f>
        <v>3.1940879823494986E-2</v>
      </c>
      <c r="L20" s="101"/>
      <c r="M20" s="391">
        <f>+IF(K20=0,"",'Ark1'!AJ1180)</f>
        <v>2</v>
      </c>
      <c r="N20" s="101"/>
      <c r="O20" s="242">
        <f>+IF(I20=0,"",'Ark1'!S1180)</f>
        <v>4</v>
      </c>
      <c r="P20" s="221"/>
      <c r="Q20" s="30">
        <f>+IF(M20=0,"",'Ark1'!AK1180)</f>
        <v>96.85</v>
      </c>
      <c r="R20" s="221"/>
      <c r="S20" s="30">
        <f>+IF(M20=0,"",'Ark1'!AL1180)</f>
        <v>12.54747939761555</v>
      </c>
      <c r="T20" s="221"/>
      <c r="U20" s="33">
        <f>+IF(I20=0,"",'Ark1'!U1180)</f>
        <v>11.350000000000001</v>
      </c>
      <c r="V20" s="221"/>
      <c r="W20" s="241">
        <f>+IF(I20=0,"",'Ark1'!W1180)</f>
        <v>0</v>
      </c>
      <c r="X20" s="243">
        <f>+IF(I20=0,"",'Ark1'!X1180)</f>
        <v>0</v>
      </c>
      <c r="Y20" s="243">
        <f>+IF(I20=0,"",'Ark1'!Y1180)</f>
        <v>0</v>
      </c>
      <c r="Z20" s="243">
        <f>+IF(I20=0,"",'Ark1'!Z1180)</f>
        <v>0</v>
      </c>
      <c r="AA20" s="241">
        <f>+IF(I20=0,"",'Ark1'!AA1180)</f>
        <v>1.6499999999999988</v>
      </c>
      <c r="AB20" s="241">
        <f>+IF(I20=0,"",'Ark1'!AB1180)</f>
        <v>2</v>
      </c>
      <c r="AC20" s="243">
        <f>+'Ark1'!AD1180</f>
        <v>99.999999999999986</v>
      </c>
      <c r="AD20" s="241">
        <f t="shared" si="0"/>
        <v>2</v>
      </c>
      <c r="AE20" s="241">
        <f t="shared" si="1"/>
        <v>1</v>
      </c>
      <c r="AF20" s="221"/>
      <c r="AG20" s="224"/>
      <c r="AI20" s="30"/>
      <c r="AJ20" s="28"/>
      <c r="AK20" s="225"/>
      <c r="AL20" s="29"/>
      <c r="AM20" s="244"/>
      <c r="AN20" s="244"/>
      <c r="AO20" s="244"/>
      <c r="AP20" s="29"/>
    </row>
    <row r="21" spans="1:43">
      <c r="A21" s="221"/>
      <c r="B21" s="240">
        <f>+'Ark1'!C1181</f>
        <v>2024</v>
      </c>
      <c r="C21" s="221"/>
      <c r="D21" s="240">
        <f>+'Ark1'!M1181</f>
        <v>1</v>
      </c>
      <c r="E21" s="240" t="s">
        <v>93</v>
      </c>
      <c r="F21" s="240">
        <f>+'Ark1'!D1181</f>
        <v>8</v>
      </c>
      <c r="G21" s="240" t="s">
        <v>564</v>
      </c>
      <c r="H21" s="240">
        <f>+'Ark1'!Q1181</f>
        <v>15</v>
      </c>
      <c r="I21" s="376">
        <f>+'Ark1'!R1181</f>
        <v>37</v>
      </c>
      <c r="J21" s="241">
        <f>+IF(I21=0,"",'Ark1'!AG1181)</f>
        <v>3.6644547885510553E-2</v>
      </c>
      <c r="K21" s="241">
        <f>+IF(I21=0,"",'Ark1'!AH1181)</f>
        <v>1.5822659309978886E-2</v>
      </c>
      <c r="L21" s="101"/>
      <c r="M21" s="391">
        <f>+IF(K21=0,"",'Ark1'!AJ1181)</f>
        <v>37</v>
      </c>
      <c r="N21" s="101"/>
      <c r="O21" s="242">
        <f>+IF(I21=0,"",'Ark1'!S1181)</f>
        <v>2.2162162162162162</v>
      </c>
      <c r="P21" s="221"/>
      <c r="Q21" s="30">
        <f>+IF(M21=0,"",'Ark1'!AK1181)</f>
        <v>86.986486486486498</v>
      </c>
      <c r="R21" s="221"/>
      <c r="S21" s="30">
        <f>+IF(M21=0,"",'Ark1'!AL1181)</f>
        <v>12.219919955744256</v>
      </c>
      <c r="T21" s="221"/>
      <c r="U21" s="33">
        <f>+IF(I21=0,"",'Ark1'!U1181)</f>
        <v>9.4891891891891973</v>
      </c>
      <c r="V21" s="221"/>
      <c r="W21" s="241">
        <f>+IF(I21=0,"",'Ark1'!W1181)</f>
        <v>0</v>
      </c>
      <c r="X21" s="243">
        <f>+IF(I21=0,"",'Ark1'!X1181)</f>
        <v>27.027027027027032</v>
      </c>
      <c r="Y21" s="243">
        <f>+IF(I21=0,"",'Ark1'!Y1181)</f>
        <v>5.4054054054054061</v>
      </c>
      <c r="Z21" s="243">
        <f>+IF(I21=0,"",'Ark1'!Z1181)</f>
        <v>0</v>
      </c>
      <c r="AA21" s="241">
        <f>+IF(I21=0,"",'Ark1'!AA1181)</f>
        <v>7.4634889234293951</v>
      </c>
      <c r="AB21" s="241">
        <f>+IF(I21=0,"",'Ark1'!AB1181)</f>
        <v>1.8907332359343465</v>
      </c>
      <c r="AC21" s="243">
        <f>+'Ark1'!AD1181</f>
        <v>63.928553073462162</v>
      </c>
      <c r="AD21" s="241">
        <f t="shared" si="0"/>
        <v>37</v>
      </c>
      <c r="AE21" s="241">
        <f t="shared" si="1"/>
        <v>2.4666666666666668</v>
      </c>
      <c r="AF21" s="221"/>
      <c r="AG21" s="224"/>
      <c r="AI21" s="30"/>
      <c r="AJ21" s="28"/>
      <c r="AK21" s="225"/>
      <c r="AL21" s="29"/>
      <c r="AM21" s="244"/>
      <c r="AN21" s="244"/>
      <c r="AO21" s="244"/>
      <c r="AP21" s="29"/>
    </row>
    <row r="22" spans="1:43">
      <c r="A22" s="221"/>
      <c r="B22" s="240">
        <f>+'Ark1'!C1182</f>
        <v>2024</v>
      </c>
      <c r="C22" s="221"/>
      <c r="D22" s="240">
        <f>+'Ark1'!M1182</f>
        <v>1</v>
      </c>
      <c r="E22" s="240" t="s">
        <v>93</v>
      </c>
      <c r="F22" s="240">
        <f>+'Ark1'!D1182</f>
        <v>9</v>
      </c>
      <c r="G22" s="240" t="s">
        <v>565</v>
      </c>
      <c r="H22" s="240">
        <f>+'Ark1'!Q1182</f>
        <v>34</v>
      </c>
      <c r="I22" s="376">
        <f>+'Ark1'!R1182</f>
        <v>46</v>
      </c>
      <c r="J22" s="241">
        <f>+IF(I22=0,"",'Ark1'!AG1182)</f>
        <v>1.2542022591999828E-2</v>
      </c>
      <c r="K22" s="241">
        <f>+IF(I22=0,"",'Ark1'!AH1182)</f>
        <v>5.7270521426070319E-3</v>
      </c>
      <c r="L22" s="101"/>
      <c r="M22" s="391">
        <f>+IF(K22=0,"",'Ark1'!AJ1182)</f>
        <v>43</v>
      </c>
      <c r="N22" s="101"/>
      <c r="O22" s="242">
        <f>+IF(I22=0,"",'Ark1'!S1182)</f>
        <v>2.9130434782608696</v>
      </c>
      <c r="P22" s="221"/>
      <c r="Q22" s="30">
        <f>+IF(M22=0,"",'Ark1'!AK1182)</f>
        <v>86.458139534883742</v>
      </c>
      <c r="R22" s="221"/>
      <c r="S22" s="30">
        <f>+IF(M22=0,"",'Ark1'!AL1182)</f>
        <v>12.868416141410936</v>
      </c>
      <c r="T22" s="221"/>
      <c r="U22" s="33">
        <f>+IF(I22=0,"",'Ark1'!U1182)</f>
        <v>9.1000000000000014</v>
      </c>
      <c r="V22" s="221"/>
      <c r="W22" s="241">
        <f>+IF(I22=0,"",'Ark1'!W1182)</f>
        <v>0</v>
      </c>
      <c r="X22" s="243">
        <f>+IF(I22=0,"",'Ark1'!X1182)</f>
        <v>8.695652173913043</v>
      </c>
      <c r="Y22" s="243">
        <f>+IF(I22=0,"",'Ark1'!Y1182)</f>
        <v>2.1739130434782608</v>
      </c>
      <c r="Z22" s="243">
        <f>+IF(I22=0,"",'Ark1'!Z1182)</f>
        <v>0</v>
      </c>
      <c r="AA22" s="241">
        <f>+IF(I22=0,"",'Ark1'!AA1182)</f>
        <v>4.5346492122611677</v>
      </c>
      <c r="AB22" s="241">
        <f>+IF(I22=0,"",'Ark1'!AB1182)</f>
        <v>1.767165341991441</v>
      </c>
      <c r="AC22" s="243">
        <f>+'Ark1'!AD1182</f>
        <v>60.957108542871985</v>
      </c>
      <c r="AD22" s="241">
        <f t="shared" si="0"/>
        <v>46</v>
      </c>
      <c r="AE22" s="241">
        <f t="shared" si="1"/>
        <v>1.3529411764705883</v>
      </c>
      <c r="AF22" s="221"/>
      <c r="AG22" s="224"/>
      <c r="AI22" s="30"/>
      <c r="AJ22" s="28"/>
      <c r="AK22" s="225"/>
      <c r="AL22" s="29"/>
      <c r="AM22" s="244"/>
      <c r="AN22" s="244"/>
      <c r="AO22" s="244"/>
      <c r="AP22" s="29"/>
    </row>
    <row r="23" spans="1:43">
      <c r="A23" s="221"/>
      <c r="B23" s="240">
        <f>+'Ark1'!C1183</f>
        <v>2024</v>
      </c>
      <c r="C23" s="221"/>
      <c r="D23" s="240">
        <f>+'Ark1'!M1183</f>
        <v>1</v>
      </c>
      <c r="E23" s="240" t="s">
        <v>93</v>
      </c>
      <c r="F23" s="240">
        <f>+'Ark1'!D1183</f>
        <v>10</v>
      </c>
      <c r="G23" s="240" t="s">
        <v>566</v>
      </c>
      <c r="H23" s="240">
        <f>+'Ark1'!Q1183</f>
        <v>41</v>
      </c>
      <c r="I23" s="376">
        <f>+'Ark1'!R1183</f>
        <v>50</v>
      </c>
      <c r="J23" s="241">
        <f>+IF(I23=0,"",'Ark1'!AG1183)</f>
        <v>1.2266687601813509E-2</v>
      </c>
      <c r="K23" s="241">
        <f>+IF(I23=0,"",'Ark1'!AH1183)</f>
        <v>5.4272148424101569E-3</v>
      </c>
      <c r="L23" s="101"/>
      <c r="M23" s="391">
        <f>+IF(K23=0,"",'Ark1'!AJ1183)</f>
        <v>50</v>
      </c>
      <c r="N23" s="101"/>
      <c r="O23" s="242">
        <f>+IF(I23=0,"",'Ark1'!S1183)</f>
        <v>2.84</v>
      </c>
      <c r="P23" s="221"/>
      <c r="Q23" s="30">
        <f>+IF(M23=0,"",'Ark1'!AK1183)</f>
        <v>85.53400000000002</v>
      </c>
      <c r="R23" s="221"/>
      <c r="S23" s="30">
        <f>+IF(M23=0,"",'Ark1'!AL1183)</f>
        <v>12.505072838221778</v>
      </c>
      <c r="T23" s="221"/>
      <c r="U23" s="33">
        <f>+IF(I23=0,"",'Ark1'!U1183)</f>
        <v>8.4819999999999975</v>
      </c>
      <c r="V23" s="221"/>
      <c r="W23" s="241">
        <f>+IF(I23=0,"",'Ark1'!W1183)</f>
        <v>0</v>
      </c>
      <c r="X23" s="243">
        <f>+IF(I23=0,"",'Ark1'!X1183)</f>
        <v>12</v>
      </c>
      <c r="Y23" s="243">
        <f>+IF(I23=0,"",'Ark1'!Y1183)</f>
        <v>2</v>
      </c>
      <c r="Z23" s="243">
        <f>+IF(I23=0,"",'Ark1'!Z1183)</f>
        <v>0</v>
      </c>
      <c r="AA23" s="241">
        <f>+IF(I23=0,"",'Ark1'!AA1183)</f>
        <v>5.1302120813861132</v>
      </c>
      <c r="AB23" s="241">
        <f>+IF(I23=0,"",'Ark1'!AB1183)</f>
        <v>1.9734234213670412</v>
      </c>
      <c r="AC23" s="243">
        <f>+'Ark1'!AD1183</f>
        <v>74.2894119399201</v>
      </c>
      <c r="AD23" s="241">
        <f t="shared" si="0"/>
        <v>50</v>
      </c>
      <c r="AE23" s="241">
        <f t="shared" si="1"/>
        <v>1.2195121951219512</v>
      </c>
      <c r="AF23" s="221"/>
      <c r="AG23" s="224"/>
      <c r="AI23" s="30"/>
      <c r="AJ23" s="28"/>
      <c r="AK23" s="225"/>
      <c r="AL23" s="29"/>
      <c r="AM23" s="244"/>
      <c r="AN23" s="244"/>
      <c r="AO23" s="244"/>
      <c r="AP23" s="29"/>
    </row>
    <row r="24" spans="1:43">
      <c r="A24" s="221"/>
      <c r="B24" s="240">
        <f>+'Ark1'!C1184</f>
        <v>2024</v>
      </c>
      <c r="C24" s="221"/>
      <c r="D24" s="240">
        <f>+'Ark1'!M1184</f>
        <v>1</v>
      </c>
      <c r="E24" s="240" t="s">
        <v>93</v>
      </c>
      <c r="F24" s="240">
        <f>+'Ark1'!D1184</f>
        <v>11</v>
      </c>
      <c r="G24" s="240" t="s">
        <v>567</v>
      </c>
      <c r="H24" s="240">
        <f>+'Ark1'!Q1184</f>
        <v>16</v>
      </c>
      <c r="I24" s="376">
        <f>+'Ark1'!R1184</f>
        <v>21</v>
      </c>
      <c r="J24" s="241">
        <f>+IF(I24=0,"",'Ark1'!AG1184)</f>
        <v>2.0271052936406804E-2</v>
      </c>
      <c r="K24" s="241">
        <f>+IF(I24=0,"",'Ark1'!AH1184)</f>
        <v>6.8901967643332966E-3</v>
      </c>
      <c r="L24" s="101"/>
      <c r="M24" s="391">
        <f>+IF(K24=0,"",'Ark1'!AJ1184)</f>
        <v>21</v>
      </c>
      <c r="N24" s="101"/>
      <c r="O24" s="242">
        <f>+IF(I24=0,"",'Ark1'!S1184)</f>
        <v>1.9047619047619055</v>
      </c>
      <c r="P24" s="221"/>
      <c r="Q24" s="30">
        <f>+IF(M24=0,"",'Ark1'!AK1184)</f>
        <v>82.380952380952351</v>
      </c>
      <c r="R24" s="221"/>
      <c r="S24" s="30">
        <f>+IF(M24=0,"",'Ark1'!AL1184)</f>
        <v>10.664433514584841</v>
      </c>
      <c r="T24" s="221"/>
      <c r="U24" s="33">
        <f>+IF(I24=0,"",'Ark1'!U1184)</f>
        <v>6.4999999999999982</v>
      </c>
      <c r="V24" s="221"/>
      <c r="W24" s="241">
        <f>+IF(I24=0,"",'Ark1'!W1184)</f>
        <v>0</v>
      </c>
      <c r="X24" s="243">
        <f>+IF(I24=0,"",'Ark1'!X1184)</f>
        <v>4.7619047619047636</v>
      </c>
      <c r="Y24" s="243">
        <f>+IF(I24=0,"",'Ark1'!Y1184)</f>
        <v>0</v>
      </c>
      <c r="Z24" s="243">
        <f>+IF(I24=0,"",'Ark1'!Z1184)</f>
        <v>0</v>
      </c>
      <c r="AA24" s="241">
        <f>+IF(I24=0,"",'Ark1'!AA1184)</f>
        <v>3.9435299632979319</v>
      </c>
      <c r="AB24" s="241">
        <f>+IF(I24=0,"",'Ark1'!AB1184)</f>
        <v>1.6591667990651759</v>
      </c>
      <c r="AC24" s="243">
        <f>+'Ark1'!AD1184</f>
        <v>66.88381285643662</v>
      </c>
      <c r="AD24" s="241">
        <f t="shared" si="0"/>
        <v>21</v>
      </c>
      <c r="AE24" s="241">
        <f t="shared" si="1"/>
        <v>1.3125</v>
      </c>
      <c r="AF24" s="221"/>
      <c r="AG24" s="224"/>
      <c r="AI24" s="30"/>
      <c r="AJ24" s="28"/>
      <c r="AK24" s="225"/>
      <c r="AL24" s="29"/>
      <c r="AM24" s="244"/>
      <c r="AN24" s="244"/>
      <c r="AO24" s="244"/>
      <c r="AP24" s="29"/>
    </row>
    <row r="25" spans="1:43">
      <c r="A25" s="221"/>
      <c r="B25" s="240">
        <f>+'Ark1'!C1185</f>
        <v>2024</v>
      </c>
      <c r="C25" s="221"/>
      <c r="D25" s="240">
        <f>+'Ark1'!M1185</f>
        <v>1</v>
      </c>
      <c r="E25" s="240" t="s">
        <v>93</v>
      </c>
      <c r="F25" s="240">
        <f>+'Ark1'!D1185</f>
        <v>12</v>
      </c>
      <c r="G25" s="240" t="s">
        <v>568</v>
      </c>
      <c r="H25" s="240">
        <f>+'Ark1'!Q1185</f>
        <v>2</v>
      </c>
      <c r="I25" s="376">
        <f>+'Ark1'!R1185</f>
        <v>2</v>
      </c>
      <c r="J25" s="241">
        <f>+IF(I25=0,"",'Ark1'!AG1185)</f>
        <v>1.8081547780490016E-2</v>
      </c>
      <c r="K25" s="241">
        <f>+IF(I25=0,"",'Ark1'!AH1185)</f>
        <v>8.5730601513992824E-3</v>
      </c>
      <c r="L25" s="101"/>
      <c r="M25" s="391">
        <f>+IF(K25=0,"",'Ark1'!AJ1185)</f>
        <v>2</v>
      </c>
      <c r="N25" s="101"/>
      <c r="O25" s="242">
        <f>+IF(I25=0,"",'Ark1'!S1185)</f>
        <v>3</v>
      </c>
      <c r="P25" s="221"/>
      <c r="Q25" s="30">
        <f>+IF(M25=0,"",'Ark1'!AK1185)</f>
        <v>86.4</v>
      </c>
      <c r="R25" s="221"/>
      <c r="S25" s="30">
        <f>+IF(M25=0,"",'Ark1'!AL1185)</f>
        <v>12.045151714860316</v>
      </c>
      <c r="T25" s="221"/>
      <c r="U25" s="33">
        <f>+IF(I25=0,"",'Ark1'!U1185)</f>
        <v>8.85</v>
      </c>
      <c r="V25" s="221"/>
      <c r="W25" s="241">
        <f>+IF(I25=0,"",'Ark1'!W1185)</f>
        <v>0</v>
      </c>
      <c r="X25" s="243">
        <f>+IF(I25=0,"",'Ark1'!X1185)</f>
        <v>0</v>
      </c>
      <c r="Y25" s="243">
        <f>+IF(I25=0,"",'Ark1'!Y1185)</f>
        <v>0</v>
      </c>
      <c r="Z25" s="243">
        <f>+IF(I25=0,"",'Ark1'!Z1185)</f>
        <v>0</v>
      </c>
      <c r="AA25" s="241">
        <f>+IF(I25=0,"",'Ark1'!AA1185)</f>
        <v>5.2500000000000009</v>
      </c>
      <c r="AB25" s="241">
        <f>+IF(I25=0,"",'Ark1'!AB1185)</f>
        <v>2</v>
      </c>
      <c r="AC25" s="243">
        <f>+'Ark1'!AD1185</f>
        <v>99.999999999999986</v>
      </c>
      <c r="AD25" s="241">
        <f t="shared" si="0"/>
        <v>2</v>
      </c>
      <c r="AE25" s="241">
        <f t="shared" si="1"/>
        <v>1</v>
      </c>
      <c r="AF25" s="221"/>
      <c r="AG25" s="224"/>
      <c r="AI25" s="30"/>
      <c r="AJ25" s="28"/>
      <c r="AK25" s="225"/>
      <c r="AL25" s="29"/>
      <c r="AM25" s="244"/>
      <c r="AN25" s="244"/>
      <c r="AO25" s="224"/>
      <c r="AP25" s="224"/>
      <c r="AQ25" s="224"/>
    </row>
    <row r="26" spans="1:43">
      <c r="A26" s="221"/>
      <c r="B26" s="221"/>
      <c r="C26" s="221"/>
      <c r="D26" s="221"/>
      <c r="E26" s="221"/>
      <c r="F26" s="221"/>
      <c r="G26" s="221"/>
      <c r="H26" s="221"/>
      <c r="I26" s="372"/>
      <c r="J26" s="222"/>
      <c r="K26" s="222"/>
      <c r="L26" s="101"/>
      <c r="M26" s="375"/>
      <c r="N26" s="101"/>
      <c r="O26" s="221"/>
      <c r="P26" s="221"/>
      <c r="Q26" s="221"/>
      <c r="R26" s="221"/>
      <c r="S26" s="222"/>
      <c r="T26" s="221"/>
      <c r="U26" s="221"/>
      <c r="V26" s="221"/>
      <c r="W26" s="223"/>
      <c r="X26" s="223"/>
      <c r="Y26" s="223"/>
      <c r="Z26" s="223"/>
      <c r="AA26" s="222"/>
      <c r="AB26" s="221"/>
      <c r="AC26" s="223"/>
      <c r="AD26" s="223"/>
      <c r="AE26" s="222"/>
      <c r="AF26" s="221"/>
      <c r="AG26" s="224"/>
      <c r="AI26" s="30"/>
      <c r="AJ26" s="28"/>
      <c r="AK26" s="225"/>
      <c r="AL26" s="29"/>
      <c r="AP26" s="29"/>
    </row>
    <row r="27" spans="1:43" ht="22.8">
      <c r="A27" s="221"/>
      <c r="B27" s="221"/>
      <c r="C27" s="221"/>
      <c r="D27" s="221"/>
      <c r="E27" s="265" t="str">
        <f>+E29</f>
        <v>1</v>
      </c>
      <c r="F27" s="221"/>
      <c r="G27" s="221"/>
      <c r="H27" s="221"/>
      <c r="I27" s="391">
        <f>SUM(I29:I40)</f>
        <v>10386</v>
      </c>
      <c r="J27" s="222"/>
      <c r="K27" s="222"/>
      <c r="L27" s="101"/>
      <c r="M27" s="375"/>
      <c r="N27" s="101"/>
      <c r="O27" s="221"/>
      <c r="P27" s="221"/>
      <c r="Q27" s="221"/>
      <c r="R27" s="221"/>
      <c r="S27" s="222"/>
      <c r="T27" s="221"/>
      <c r="U27" s="272">
        <f>+Fettgruppe!T28</f>
        <v>17.534741650430725</v>
      </c>
      <c r="V27" s="221"/>
      <c r="W27" s="223"/>
      <c r="X27" s="223"/>
      <c r="Y27" s="223"/>
      <c r="Z27" s="223"/>
      <c r="AA27" s="222"/>
      <c r="AB27" s="221"/>
      <c r="AC27" s="223"/>
      <c r="AD27" s="223"/>
      <c r="AE27" s="222"/>
      <c r="AF27" s="221"/>
      <c r="AG27" s="224"/>
      <c r="AI27" s="30"/>
      <c r="AJ27" s="28"/>
      <c r="AK27" s="225"/>
      <c r="AL27" s="29"/>
      <c r="AP27" s="29"/>
    </row>
    <row r="28" spans="1:43">
      <c r="A28" s="221"/>
      <c r="B28" s="221"/>
      <c r="C28" s="221"/>
      <c r="D28" s="221"/>
      <c r="E28" s="221"/>
      <c r="F28" s="221"/>
      <c r="G28" s="221"/>
      <c r="H28" s="221"/>
      <c r="I28" s="372"/>
      <c r="J28" s="222"/>
      <c r="K28" s="222"/>
      <c r="L28" s="101"/>
      <c r="M28" s="375"/>
      <c r="N28" s="101"/>
      <c r="O28" s="221"/>
      <c r="P28" s="221"/>
      <c r="Q28" s="221"/>
      <c r="R28" s="221"/>
      <c r="S28" s="222"/>
      <c r="T28" s="221"/>
      <c r="U28" s="221"/>
      <c r="V28" s="221"/>
      <c r="W28" s="223"/>
      <c r="X28" s="223"/>
      <c r="Y28" s="223"/>
      <c r="Z28" s="223"/>
      <c r="AA28" s="222"/>
      <c r="AB28" s="221"/>
      <c r="AC28" s="223"/>
      <c r="AD28" s="223"/>
      <c r="AE28" s="223"/>
      <c r="AF28" s="221"/>
      <c r="AG28" s="224"/>
      <c r="AI28" s="30"/>
      <c r="AJ28" s="28"/>
      <c r="AK28" s="225"/>
      <c r="AL28" s="29"/>
      <c r="AP28" s="29"/>
    </row>
    <row r="29" spans="1:43">
      <c r="A29" s="221"/>
      <c r="B29" s="29">
        <f>+'Ark1'!C1186</f>
        <v>2024</v>
      </c>
      <c r="C29" s="221"/>
      <c r="D29" s="29">
        <f>+'Ark1'!M1186</f>
        <v>2</v>
      </c>
      <c r="E29" s="250" t="s">
        <v>94</v>
      </c>
      <c r="F29" s="29">
        <f>+'Ark1'!D1186</f>
        <v>1</v>
      </c>
      <c r="G29" s="29" t="s">
        <v>558</v>
      </c>
      <c r="H29" s="29">
        <f>+'Ark1'!Q1186</f>
        <v>27</v>
      </c>
      <c r="I29" s="362">
        <f>+'Ark1'!R1186</f>
        <v>55</v>
      </c>
      <c r="J29" s="30">
        <f>+IF(I29=0,"",'Ark1'!AG1186)</f>
        <v>0.63153060052818899</v>
      </c>
      <c r="K29" s="30">
        <f>+IF(I29=0,"",'Ark1'!AH1186)</f>
        <v>0.28485235718965057</v>
      </c>
      <c r="L29" s="101"/>
      <c r="M29" s="362">
        <f>+'Ark1'!AJ1186</f>
        <v>43</v>
      </c>
      <c r="N29" s="101"/>
      <c r="O29" s="28">
        <f>+IF(I29=0,"",'Ark1'!S1186)</f>
        <v>3.3090909090909095</v>
      </c>
      <c r="P29" s="221"/>
      <c r="Q29" s="30">
        <f>+IF(M29=0,"",'Ark1'!AK1186)</f>
        <v>89.048837209302363</v>
      </c>
      <c r="R29" s="221"/>
      <c r="S29" s="30">
        <f>+IF(M29=0,"",'Ark1'!AL1186)</f>
        <v>13.902854076189364</v>
      </c>
      <c r="T29" s="221"/>
      <c r="U29" s="30">
        <f>+IF(I29=0,"",'Ark1'!U1186)</f>
        <v>9.6054545454545437</v>
      </c>
      <c r="V29" s="221"/>
      <c r="W29" s="30">
        <f>+IF(I29=0,"",'Ark1'!W1186)</f>
        <v>0</v>
      </c>
      <c r="X29" s="35">
        <f>+IF(I29=0,"",'Ark1'!X1186)</f>
        <v>7.2727272727272716</v>
      </c>
      <c r="Y29" s="35">
        <f>+IF(I29=0,"",'Ark1'!Y1186)</f>
        <v>3.6363636363636358</v>
      </c>
      <c r="Z29" s="35">
        <f>+IF(I29=0,"",'Ark1'!Z1186)</f>
        <v>0</v>
      </c>
      <c r="AA29" s="30">
        <f>+IF(I29=0,"",'Ark1'!AA1186)</f>
        <v>4.9171839014481913</v>
      </c>
      <c r="AB29" s="30">
        <f>+IF(I29=0,"",'Ark1'!AB1186)</f>
        <v>1.7671006276098635</v>
      </c>
      <c r="AC29" s="35">
        <f>+'Ark1'!AD1186</f>
        <v>26.931631663003767</v>
      </c>
      <c r="AD29" s="30">
        <f>+IF(I29=0,"",I29/D29)</f>
        <v>27.5</v>
      </c>
      <c r="AE29" s="30">
        <f>+IF(I29=0,"",I29/H29)</f>
        <v>2.0370370370370372</v>
      </c>
      <c r="AF29" s="221"/>
      <c r="AG29" s="224"/>
      <c r="AI29" s="30"/>
      <c r="AJ29" s="28"/>
      <c r="AK29" s="225"/>
      <c r="AL29" s="29"/>
      <c r="AP29" s="29"/>
    </row>
    <row r="30" spans="1:43">
      <c r="A30" s="221"/>
      <c r="B30" s="29">
        <f>+'Ark1'!C1187</f>
        <v>2024</v>
      </c>
      <c r="C30" s="221"/>
      <c r="D30" s="29">
        <f>+'Ark1'!M1187</f>
        <v>2</v>
      </c>
      <c r="E30" s="250" t="s">
        <v>94</v>
      </c>
      <c r="F30" s="29">
        <f>+'Ark1'!D1187</f>
        <v>2</v>
      </c>
      <c r="G30" s="29" t="s">
        <v>559</v>
      </c>
      <c r="H30" s="29">
        <f>+'Ark1'!Q1187</f>
        <v>51</v>
      </c>
      <c r="I30" s="362">
        <f>+'Ark1'!R1187</f>
        <v>118</v>
      </c>
      <c r="J30" s="30">
        <f>+IF(I30=0,"",'Ark1'!AG1187)</f>
        <v>1.0997204100652374</v>
      </c>
      <c r="K30" s="30">
        <f>+IF(I30=0,"",'Ark1'!AH1187)</f>
        <v>0.57501174140973099</v>
      </c>
      <c r="L30" s="101"/>
      <c r="M30" s="362">
        <f>+'Ark1'!AJ1187</f>
        <v>106</v>
      </c>
      <c r="N30" s="101"/>
      <c r="O30" s="28">
        <f>+IF(I30=0,"",'Ark1'!S1187)</f>
        <v>4.618644067796609</v>
      </c>
      <c r="P30" s="221"/>
      <c r="Q30" s="30">
        <f>+IF(M30=0,"",'Ark1'!AK1187)</f>
        <v>89.885849056603774</v>
      </c>
      <c r="R30" s="221"/>
      <c r="S30" s="30">
        <f>+IF(M30=0,"",'Ark1'!AL1187)</f>
        <v>15.504908778415098</v>
      </c>
      <c r="T30" s="221"/>
      <c r="U30" s="30">
        <f>+IF(I30=0,"",'Ark1'!U1187)</f>
        <v>11.516949152542372</v>
      </c>
      <c r="V30" s="221"/>
      <c r="W30" s="30">
        <f>+IF(I30=0,"",'Ark1'!W1187)</f>
        <v>0</v>
      </c>
      <c r="X30" s="35">
        <f>+IF(I30=0,"",'Ark1'!X1187)</f>
        <v>15.25423728813559</v>
      </c>
      <c r="Y30" s="35">
        <f>+IF(I30=0,"",'Ark1'!Y1187)</f>
        <v>0</v>
      </c>
      <c r="Z30" s="35">
        <f>+IF(I30=0,"",'Ark1'!Z1187)</f>
        <v>0</v>
      </c>
      <c r="AA30" s="30">
        <f>+IF(I30=0,"",'Ark1'!AA1187)</f>
        <v>3.709934100669841</v>
      </c>
      <c r="AB30" s="30">
        <f>+IF(I30=0,"",'Ark1'!AB1187)</f>
        <v>1.9350447440428511</v>
      </c>
      <c r="AC30" s="35">
        <f>+'Ark1'!AD1187</f>
        <v>40.93484746232965</v>
      </c>
      <c r="AD30" s="30">
        <f t="shared" ref="AD30:AD40" si="2">+IF(I30=0,"",I30/D30)</f>
        <v>59</v>
      </c>
      <c r="AE30" s="30">
        <f t="shared" ref="AE30:AE40" si="3">+IF(I30=0,"",I30/H30)</f>
        <v>2.3137254901960786</v>
      </c>
      <c r="AF30" s="221"/>
      <c r="AG30" s="224"/>
      <c r="AI30" s="30"/>
      <c r="AJ30" s="28"/>
      <c r="AK30" s="225"/>
      <c r="AL30" s="29"/>
      <c r="AP30" s="29"/>
    </row>
    <row r="31" spans="1:43">
      <c r="A31" s="221"/>
      <c r="B31" s="29">
        <f>+'Ark1'!C1188</f>
        <v>2024</v>
      </c>
      <c r="C31" s="221"/>
      <c r="D31" s="29">
        <f>+'Ark1'!M1188</f>
        <v>2</v>
      </c>
      <c r="E31" s="250" t="s">
        <v>94</v>
      </c>
      <c r="F31" s="29">
        <f>+'Ark1'!D1188</f>
        <v>3</v>
      </c>
      <c r="G31" s="29" t="s">
        <v>560</v>
      </c>
      <c r="H31" s="29">
        <f>+'Ark1'!Q1188</f>
        <v>261</v>
      </c>
      <c r="I31" s="362">
        <f>+'Ark1'!R1188</f>
        <v>527</v>
      </c>
      <c r="J31" s="30">
        <f>+IF(I31=0,"",'Ark1'!AG1188)</f>
        <v>1.2763690086948098</v>
      </c>
      <c r="K31" s="30">
        <f>+IF(I31=0,"",'Ark1'!AH1188)</f>
        <v>0.55655374454212281</v>
      </c>
      <c r="L31" s="101"/>
      <c r="M31" s="362">
        <f>+'Ark1'!AJ1188</f>
        <v>472</v>
      </c>
      <c r="N31" s="101"/>
      <c r="O31" s="28">
        <f>+IF(I31=0,"",'Ark1'!S1188)</f>
        <v>4.1157495256166996</v>
      </c>
      <c r="P31" s="221"/>
      <c r="Q31" s="30">
        <f>+IF(M31=0,"",'Ark1'!AK1188)</f>
        <v>90.612923728813442</v>
      </c>
      <c r="R31" s="221"/>
      <c r="S31" s="30">
        <f>+IF(M31=0,"",'Ark1'!AL1188)</f>
        <v>14.631626772358105</v>
      </c>
      <c r="T31" s="221"/>
      <c r="U31" s="30">
        <f>+IF(I31=0,"",'Ark1'!U1188)</f>
        <v>11.246489563567367</v>
      </c>
      <c r="V31" s="221"/>
      <c r="W31" s="30">
        <f>+IF(I31=0,"",'Ark1'!W1188)</f>
        <v>0</v>
      </c>
      <c r="X31" s="35">
        <f>+IF(I31=0,"",'Ark1'!X1188)</f>
        <v>11.76470588235294</v>
      </c>
      <c r="Y31" s="35">
        <f>+IF(I31=0,"",'Ark1'!Y1188)</f>
        <v>1.328273244781784</v>
      </c>
      <c r="Z31" s="35">
        <f>+IF(I31=0,"",'Ark1'!Z1188)</f>
        <v>0</v>
      </c>
      <c r="AA31" s="30">
        <f>+IF(I31=0,"",'Ark1'!AA1188)</f>
        <v>4.1922018066919469</v>
      </c>
      <c r="AB31" s="30">
        <f>+IF(I31=0,"",'Ark1'!AB1188)</f>
        <v>2.0047094831510219</v>
      </c>
      <c r="AC31" s="35">
        <f>+'Ark1'!AD1188</f>
        <v>41.04245115551749</v>
      </c>
      <c r="AD31" s="30">
        <f t="shared" si="2"/>
        <v>263.5</v>
      </c>
      <c r="AE31" s="30">
        <f t="shared" si="3"/>
        <v>2.0191570881226055</v>
      </c>
      <c r="AF31" s="221"/>
      <c r="AG31" s="224"/>
      <c r="AI31" s="30"/>
      <c r="AJ31" s="28"/>
      <c r="AK31" s="225"/>
      <c r="AL31" s="29"/>
      <c r="AM31" s="244"/>
      <c r="AN31" s="244"/>
      <c r="AO31" s="244"/>
      <c r="AP31" s="29"/>
    </row>
    <row r="32" spans="1:43">
      <c r="A32" s="221"/>
      <c r="B32" s="29">
        <f>+'Ark1'!C1189</f>
        <v>2024</v>
      </c>
      <c r="C32" s="221"/>
      <c r="D32" s="29">
        <f>+'Ark1'!M1189</f>
        <v>2</v>
      </c>
      <c r="E32" s="250" t="s">
        <v>94</v>
      </c>
      <c r="F32" s="29">
        <f>+'Ark1'!D1189</f>
        <v>4</v>
      </c>
      <c r="G32" s="29" t="s">
        <v>561</v>
      </c>
      <c r="H32" s="29">
        <f>+'Ark1'!Q1189</f>
        <v>96</v>
      </c>
      <c r="I32" s="362">
        <f>+'Ark1'!R1189</f>
        <v>222</v>
      </c>
      <c r="J32" s="30">
        <f>+IF(I32=0,"",'Ark1'!AG1189)</f>
        <v>3.1179775280898872</v>
      </c>
      <c r="K32" s="30">
        <f>+IF(I32=0,"",'Ark1'!AH1189)</f>
        <v>1.5266640532735227</v>
      </c>
      <c r="L32" s="101"/>
      <c r="M32" s="362">
        <f>+'Ark1'!AJ1189</f>
        <v>206</v>
      </c>
      <c r="N32" s="101"/>
      <c r="O32" s="28">
        <f>+IF(I32=0,"",'Ark1'!S1189)</f>
        <v>3.864864864864864</v>
      </c>
      <c r="P32" s="221"/>
      <c r="Q32" s="30">
        <f>+IF(M32=0,"",'Ark1'!AK1189)</f>
        <v>90.283009708737907</v>
      </c>
      <c r="R32" s="221"/>
      <c r="S32" s="30">
        <f>+IF(M32=0,"",'Ark1'!AL1189)</f>
        <v>14.724263383500276</v>
      </c>
      <c r="T32" s="221"/>
      <c r="U32" s="30">
        <f>+IF(I32=0,"",'Ark1'!U1189)</f>
        <v>11.086936936936937</v>
      </c>
      <c r="V32" s="221"/>
      <c r="W32" s="30">
        <f>+IF(I32=0,"",'Ark1'!W1189)</f>
        <v>0</v>
      </c>
      <c r="X32" s="35">
        <f>+IF(I32=0,"",'Ark1'!X1189)</f>
        <v>9.9099099099099117</v>
      </c>
      <c r="Y32" s="35">
        <f>+IF(I32=0,"",'Ark1'!Y1189)</f>
        <v>0.45045045045045035</v>
      </c>
      <c r="Z32" s="35">
        <f>+IF(I32=0,"",'Ark1'!Z1189)</f>
        <v>0</v>
      </c>
      <c r="AA32" s="30">
        <f>+IF(I32=0,"",'Ark1'!AA1189)</f>
        <v>3.4860158969604376</v>
      </c>
      <c r="AB32" s="30">
        <f>+IF(I32=0,"",'Ark1'!AB1189)</f>
        <v>1.7552314930946022</v>
      </c>
      <c r="AC32" s="35">
        <f>+'Ark1'!AD1189</f>
        <v>63.871462669319399</v>
      </c>
      <c r="AD32" s="30">
        <f t="shared" si="2"/>
        <v>111</v>
      </c>
      <c r="AE32" s="30">
        <f t="shared" si="3"/>
        <v>2.3125</v>
      </c>
      <c r="AF32" s="221"/>
      <c r="AG32" s="224"/>
      <c r="AI32" s="30"/>
      <c r="AJ32" s="28"/>
      <c r="AK32" s="225"/>
      <c r="AL32" s="29"/>
      <c r="AM32" s="244"/>
      <c r="AN32" s="244"/>
      <c r="AO32" s="244"/>
      <c r="AP32" s="29"/>
    </row>
    <row r="33" spans="1:43">
      <c r="A33" s="221"/>
      <c r="B33" s="29">
        <f>+'Ark1'!C1190</f>
        <v>2024</v>
      </c>
      <c r="C33" s="221"/>
      <c r="D33" s="29">
        <f>+'Ark1'!M1190</f>
        <v>2</v>
      </c>
      <c r="E33" s="250" t="s">
        <v>94</v>
      </c>
      <c r="F33" s="29">
        <f>+'Ark1'!D1190</f>
        <v>5</v>
      </c>
      <c r="G33" s="29" t="s">
        <v>448</v>
      </c>
      <c r="H33" s="29">
        <f>+'Ark1'!Q1190</f>
        <v>29</v>
      </c>
      <c r="I33" s="362">
        <f>+'Ark1'!R1190</f>
        <v>80</v>
      </c>
      <c r="J33" s="30">
        <f>+IF(I33=0,"",'Ark1'!AG1190)</f>
        <v>2.4829298572315328</v>
      </c>
      <c r="K33" s="30">
        <f>+IF(I33=0,"",'Ark1'!AH1190)</f>
        <v>1.0718027335114664</v>
      </c>
      <c r="L33" s="101"/>
      <c r="M33" s="362">
        <f>+'Ark1'!AJ1190</f>
        <v>76</v>
      </c>
      <c r="N33" s="101"/>
      <c r="O33" s="28">
        <f>+IF(I33=0,"",'Ark1'!S1190)</f>
        <v>3.2875000000000001</v>
      </c>
      <c r="P33" s="221"/>
      <c r="Q33" s="30">
        <f>+IF(M33=0,"",'Ark1'!AK1190)</f>
        <v>90.618421052631547</v>
      </c>
      <c r="R33" s="221"/>
      <c r="S33" s="30">
        <f>+IF(M33=0,"",'Ark1'!AL1190)</f>
        <v>13.893073211227565</v>
      </c>
      <c r="T33" s="221"/>
      <c r="U33" s="30">
        <f>+IF(I33=0,"",'Ark1'!U1190)</f>
        <v>11.151250000000003</v>
      </c>
      <c r="V33" s="221"/>
      <c r="W33" s="30">
        <f>+IF(I33=0,"",'Ark1'!W1190)</f>
        <v>0</v>
      </c>
      <c r="X33" s="35">
        <f>+IF(I33=0,"",'Ark1'!X1190)</f>
        <v>21.25</v>
      </c>
      <c r="Y33" s="35">
        <f>+IF(I33=0,"",'Ark1'!Y1190)</f>
        <v>3.75</v>
      </c>
      <c r="Z33" s="35">
        <f>+IF(I33=0,"",'Ark1'!Z1190)</f>
        <v>0</v>
      </c>
      <c r="AA33" s="30">
        <f>+IF(I33=0,"",'Ark1'!AA1190)</f>
        <v>5.6195639010069076</v>
      </c>
      <c r="AB33" s="30">
        <f>+IF(I33=0,"",'Ark1'!AB1190)</f>
        <v>2.1862853770722612</v>
      </c>
      <c r="AC33" s="35">
        <f>+'Ark1'!AD1190</f>
        <v>52.104273621115667</v>
      </c>
      <c r="AD33" s="30">
        <f t="shared" si="2"/>
        <v>40</v>
      </c>
      <c r="AE33" s="30">
        <f t="shared" si="3"/>
        <v>2.7586206896551726</v>
      </c>
      <c r="AF33" s="221"/>
      <c r="AG33" s="224"/>
      <c r="AI33" s="30"/>
      <c r="AJ33" s="28"/>
      <c r="AK33" s="225"/>
      <c r="AL33" s="29"/>
      <c r="AM33" s="244"/>
      <c r="AN33" s="244"/>
      <c r="AO33" s="244"/>
      <c r="AP33" s="29"/>
    </row>
    <row r="34" spans="1:43">
      <c r="A34" s="221"/>
      <c r="B34" s="29">
        <f>+'Ark1'!C1191</f>
        <v>2024</v>
      </c>
      <c r="C34" s="221"/>
      <c r="D34" s="29">
        <f>+'Ark1'!M1191</f>
        <v>2</v>
      </c>
      <c r="E34" s="250" t="s">
        <v>94</v>
      </c>
      <c r="F34" s="29">
        <f>+'Ark1'!D1191</f>
        <v>6</v>
      </c>
      <c r="G34" s="29" t="s">
        <v>562</v>
      </c>
      <c r="H34" s="29">
        <f>+'Ark1'!Q1191</f>
        <v>22</v>
      </c>
      <c r="I34" s="362">
        <f>+'Ark1'!R1191</f>
        <v>38</v>
      </c>
      <c r="J34" s="30">
        <f>+IF(I34=0,"",'Ark1'!AG1191)</f>
        <v>0.98624448481702531</v>
      </c>
      <c r="K34" s="30">
        <f>+IF(I34=0,"",'Ark1'!AH1191)</f>
        <v>0.55852954025311841</v>
      </c>
      <c r="L34" s="101"/>
      <c r="M34" s="362">
        <f>+'Ark1'!AJ1191</f>
        <v>38</v>
      </c>
      <c r="N34" s="101"/>
      <c r="O34" s="28">
        <f>+IF(I34=0,"",'Ark1'!S1191)</f>
        <v>5.0263157894736841</v>
      </c>
      <c r="P34" s="221"/>
      <c r="Q34" s="30">
        <f>+IF(M34=0,"",'Ark1'!AK1191)</f>
        <v>89.178947368421092</v>
      </c>
      <c r="R34" s="221"/>
      <c r="S34" s="30">
        <f>+IF(M34=0,"",'Ark1'!AL1191)</f>
        <v>15.746950546747437</v>
      </c>
      <c r="T34" s="221"/>
      <c r="U34" s="30">
        <f>+IF(I34=0,"",'Ark1'!U1191)</f>
        <v>11.271052631578945</v>
      </c>
      <c r="V34" s="221"/>
      <c r="W34" s="30">
        <f>+IF(I34=0,"",'Ark1'!W1191)</f>
        <v>0</v>
      </c>
      <c r="X34" s="35">
        <f>+IF(I34=0,"",'Ark1'!X1191)</f>
        <v>15.789473684210527</v>
      </c>
      <c r="Y34" s="35">
        <f>+IF(I34=0,"",'Ark1'!Y1191)</f>
        <v>5.2631578947368443</v>
      </c>
      <c r="Z34" s="35">
        <f>+IF(I34=0,"",'Ark1'!Z1191)</f>
        <v>0</v>
      </c>
      <c r="AA34" s="30">
        <f>+IF(I34=0,"",'Ark1'!AA1191)</f>
        <v>4.7646675420960527</v>
      </c>
      <c r="AB34" s="30">
        <f>+IF(I34=0,"",'Ark1'!AB1191)</f>
        <v>2.5493739386807062</v>
      </c>
      <c r="AC34" s="35">
        <f>+'Ark1'!AD1191</f>
        <v>19.807696746682392</v>
      </c>
      <c r="AD34" s="30">
        <f t="shared" si="2"/>
        <v>19</v>
      </c>
      <c r="AE34" s="30">
        <f t="shared" si="3"/>
        <v>1.7272727272727273</v>
      </c>
      <c r="AF34" s="221"/>
      <c r="AG34" s="224"/>
      <c r="AI34" s="30"/>
      <c r="AJ34" s="28"/>
      <c r="AK34" s="225"/>
      <c r="AL34" s="29"/>
      <c r="AM34" s="244"/>
      <c r="AN34" s="244"/>
      <c r="AO34" s="244"/>
      <c r="AP34" s="29"/>
    </row>
    <row r="35" spans="1:43">
      <c r="A35" s="221"/>
      <c r="B35" s="29">
        <f>+'Ark1'!C1192</f>
        <v>2024</v>
      </c>
      <c r="C35" s="221"/>
      <c r="D35" s="29">
        <f>+'Ark1'!M1192</f>
        <v>2</v>
      </c>
      <c r="E35" s="250" t="s">
        <v>94</v>
      </c>
      <c r="F35" s="29">
        <f>+'Ark1'!D1192</f>
        <v>7</v>
      </c>
      <c r="G35" s="29" t="s">
        <v>563</v>
      </c>
      <c r="H35" s="29">
        <f>+'Ark1'!Q1192</f>
        <v>4</v>
      </c>
      <c r="I35" s="362">
        <f>+'Ark1'!R1192</f>
        <v>17</v>
      </c>
      <c r="J35" s="30">
        <f>+IF(I35=0,"",'Ark1'!AG1192)</f>
        <v>0.49490538573508008</v>
      </c>
      <c r="K35" s="30">
        <f>+IF(I35=0,"",'Ark1'!AH1192)</f>
        <v>0.18249921203115857</v>
      </c>
      <c r="L35" s="101"/>
      <c r="M35" s="362">
        <f>+'Ark1'!AJ1192</f>
        <v>17</v>
      </c>
      <c r="N35" s="101"/>
      <c r="O35" s="28">
        <f>+IF(I35=0,"",'Ark1'!S1192)</f>
        <v>5</v>
      </c>
      <c r="P35" s="221"/>
      <c r="Q35" s="30">
        <f>+IF(M35=0,"",'Ark1'!AK1192)</f>
        <v>76.811764705882354</v>
      </c>
      <c r="R35" s="221"/>
      <c r="S35" s="30">
        <f>+IF(M35=0,"",'Ark1'!AL1192)</f>
        <v>14.964929222153245</v>
      </c>
      <c r="T35" s="221"/>
      <c r="U35" s="30">
        <f>+IF(I35=0,"",'Ark1'!U1192)</f>
        <v>7.6294117647058846</v>
      </c>
      <c r="V35" s="221"/>
      <c r="W35" s="30">
        <f>+IF(I35=0,"",'Ark1'!W1192)</f>
        <v>0</v>
      </c>
      <c r="X35" s="35">
        <f>+IF(I35=0,"",'Ark1'!X1192)</f>
        <v>11.76470588235294</v>
      </c>
      <c r="Y35" s="35">
        <f>+IF(I35=0,"",'Ark1'!Y1192)</f>
        <v>0</v>
      </c>
      <c r="Z35" s="35">
        <f>+IF(I35=0,"",'Ark1'!Z1192)</f>
        <v>0</v>
      </c>
      <c r="AA35" s="30">
        <f>+IF(I35=0,"",'Ark1'!AA1192)</f>
        <v>4.9919658636043369</v>
      </c>
      <c r="AB35" s="30">
        <f>+IF(I35=0,"",'Ark1'!AB1192)</f>
        <v>1.4552137502179974</v>
      </c>
      <c r="AC35" s="35">
        <f>+'Ark1'!AD1192</f>
        <v>-3.0770622246490937</v>
      </c>
      <c r="AD35" s="30">
        <f t="shared" si="2"/>
        <v>8.5</v>
      </c>
      <c r="AE35" s="30">
        <f t="shared" si="3"/>
        <v>4.25</v>
      </c>
      <c r="AF35" s="221"/>
      <c r="AG35" s="224"/>
      <c r="AI35" s="30"/>
      <c r="AJ35" s="28"/>
      <c r="AK35" s="225"/>
      <c r="AL35" s="29"/>
      <c r="AM35" s="244"/>
      <c r="AN35" s="244"/>
      <c r="AO35" s="244"/>
      <c r="AP35" s="29"/>
    </row>
    <row r="36" spans="1:43">
      <c r="A36" s="221"/>
      <c r="B36" s="29">
        <f>+'Ark1'!C1193</f>
        <v>2024</v>
      </c>
      <c r="C36" s="221"/>
      <c r="D36" s="29">
        <f>+'Ark1'!M1193</f>
        <v>2</v>
      </c>
      <c r="E36" s="250" t="s">
        <v>94</v>
      </c>
      <c r="F36" s="29">
        <f>+'Ark1'!D1193</f>
        <v>8</v>
      </c>
      <c r="G36" s="29" t="s">
        <v>564</v>
      </c>
      <c r="H36" s="29">
        <f>+'Ark1'!Q1193</f>
        <v>345</v>
      </c>
      <c r="I36" s="362">
        <f>+'Ark1'!R1193</f>
        <v>671</v>
      </c>
      <c r="J36" s="30">
        <f>+IF(I36=0,"",'Ark1'!AG1193)</f>
        <v>0.66455382786966422</v>
      </c>
      <c r="K36" s="30">
        <f>+IF(I36=0,"",'Ark1'!AH1193)</f>
        <v>0.47281404846646119</v>
      </c>
      <c r="L36" s="101"/>
      <c r="M36" s="362">
        <f>+'Ark1'!AJ1193</f>
        <v>670</v>
      </c>
      <c r="N36" s="101"/>
      <c r="O36" s="28">
        <f>+IF(I36=0,"",'Ark1'!S1193)</f>
        <v>4.8748137108792839</v>
      </c>
      <c r="P36" s="221"/>
      <c r="Q36" s="30">
        <f>+IF(M36=0,"",'Ark1'!AK1193)</f>
        <v>95.792835820895434</v>
      </c>
      <c r="R36" s="221"/>
      <c r="S36" s="30">
        <f>+IF(M36=0,"",'Ark1'!AL1193)</f>
        <v>16.839465661797028</v>
      </c>
      <c r="T36" s="221"/>
      <c r="U36" s="30">
        <f>+IF(I36=0,"",'Ark1'!U1193)</f>
        <v>15.635767511177349</v>
      </c>
      <c r="V36" s="221"/>
      <c r="W36" s="30">
        <f>+IF(I36=0,"",'Ark1'!W1193)</f>
        <v>0</v>
      </c>
      <c r="X36" s="35">
        <f>+IF(I36=0,"",'Ark1'!X1193)</f>
        <v>52.309985096870349</v>
      </c>
      <c r="Y36" s="35">
        <f>+IF(I36=0,"",'Ark1'!Y1193)</f>
        <v>10.730253353204173</v>
      </c>
      <c r="Z36" s="35">
        <f>+IF(I36=0,"",'Ark1'!Z1193)</f>
        <v>0</v>
      </c>
      <c r="AA36" s="30">
        <f>+IF(I36=0,"",'Ark1'!AA1193)</f>
        <v>6.3435477833370602</v>
      </c>
      <c r="AB36" s="30">
        <f>+IF(I36=0,"",'Ark1'!AB1193)</f>
        <v>2.0183525883649645</v>
      </c>
      <c r="AC36" s="35">
        <f>+'Ark1'!AD1193</f>
        <v>41.947825051271245</v>
      </c>
      <c r="AD36" s="30">
        <f t="shared" si="2"/>
        <v>335.5</v>
      </c>
      <c r="AE36" s="30">
        <f t="shared" si="3"/>
        <v>1.9449275362318841</v>
      </c>
      <c r="AF36" s="221"/>
      <c r="AG36" s="224"/>
      <c r="AI36" s="30"/>
      <c r="AJ36" s="28"/>
      <c r="AK36" s="225"/>
      <c r="AL36" s="29"/>
      <c r="AM36" s="244"/>
      <c r="AN36" s="244"/>
      <c r="AO36" s="224"/>
      <c r="AP36" s="224"/>
      <c r="AQ36" s="224"/>
    </row>
    <row r="37" spans="1:43">
      <c r="A37" s="221"/>
      <c r="B37" s="29">
        <f>+'Ark1'!C1194</f>
        <v>2024</v>
      </c>
      <c r="C37" s="221"/>
      <c r="D37" s="29">
        <f>+'Ark1'!M1194</f>
        <v>2</v>
      </c>
      <c r="E37" s="250" t="s">
        <v>94</v>
      </c>
      <c r="F37" s="29">
        <f>+'Ark1'!D1194</f>
        <v>9</v>
      </c>
      <c r="G37" s="29" t="s">
        <v>565</v>
      </c>
      <c r="H37" s="29">
        <f>+'Ark1'!Q1194</f>
        <v>1103</v>
      </c>
      <c r="I37" s="362">
        <f>+'Ark1'!R1194</f>
        <v>2714</v>
      </c>
      <c r="J37" s="30">
        <f>+IF(I37=0,"",'Ark1'!AG1194)</f>
        <v>0.73997933292798979</v>
      </c>
      <c r="K37" s="30">
        <f>+IF(I37=0,"",'Ark1'!AH1194)</f>
        <v>0.46695449869385991</v>
      </c>
      <c r="L37" s="101"/>
      <c r="M37" s="362">
        <f>+'Ark1'!AJ1194</f>
        <v>2711</v>
      </c>
      <c r="N37" s="101"/>
      <c r="O37" s="28">
        <f>+IF(I37=0,"",'Ark1'!S1194)</f>
        <v>4.9539425202652918</v>
      </c>
      <c r="P37" s="221"/>
      <c r="Q37" s="30">
        <f>+IF(M37=0,"",'Ark1'!AK1194)</f>
        <v>89.959277019549859</v>
      </c>
      <c r="R37" s="221"/>
      <c r="S37" s="30">
        <f>+IF(M37=0,"",'Ark1'!AL1194)</f>
        <v>16.508780350458448</v>
      </c>
      <c r="T37" s="221"/>
      <c r="U37" s="30">
        <f>+IF(I37=0,"",'Ark1'!U1194)</f>
        <v>12.575718496683884</v>
      </c>
      <c r="V37" s="221"/>
      <c r="W37" s="30">
        <f>+IF(I37=0,"",'Ark1'!W1194)</f>
        <v>0</v>
      </c>
      <c r="X37" s="35">
        <f>+IF(I37=0,"",'Ark1'!X1194)</f>
        <v>27.008106116433297</v>
      </c>
      <c r="Y37" s="35">
        <f>+IF(I37=0,"",'Ark1'!Y1194)</f>
        <v>1.6949152542372876</v>
      </c>
      <c r="Z37" s="35">
        <f>+IF(I37=0,"",'Ark1'!Z1194)</f>
        <v>0</v>
      </c>
      <c r="AA37" s="30">
        <f>+IF(I37=0,"",'Ark1'!AA1194)</f>
        <v>4.835167697716809</v>
      </c>
      <c r="AB37" s="30">
        <f>+IF(I37=0,"",'Ark1'!AB1194)</f>
        <v>1.8020338561757581</v>
      </c>
      <c r="AC37" s="35">
        <f>+'Ark1'!AD1194</f>
        <v>71.837615600815511</v>
      </c>
      <c r="AD37" s="30">
        <f t="shared" si="2"/>
        <v>1357</v>
      </c>
      <c r="AE37" s="30">
        <f t="shared" si="3"/>
        <v>2.4605621033544876</v>
      </c>
      <c r="AF37" s="221"/>
      <c r="AG37" s="224"/>
      <c r="AI37" s="30"/>
      <c r="AJ37" s="28"/>
      <c r="AK37" s="225"/>
      <c r="AL37" s="29"/>
      <c r="AM37" s="28"/>
      <c r="AN37" s="28"/>
      <c r="AO37" s="35"/>
      <c r="AP37" s="35"/>
      <c r="AQ37" s="35"/>
    </row>
    <row r="38" spans="1:43">
      <c r="A38" s="221"/>
      <c r="B38" s="29">
        <f>+'Ark1'!C1195</f>
        <v>2024</v>
      </c>
      <c r="C38" s="221"/>
      <c r="D38" s="29">
        <f>+'Ark1'!M1195</f>
        <v>2</v>
      </c>
      <c r="E38" s="250" t="s">
        <v>94</v>
      </c>
      <c r="F38" s="29">
        <f>+'Ark1'!D1195</f>
        <v>10</v>
      </c>
      <c r="G38" s="29" t="s">
        <v>566</v>
      </c>
      <c r="H38" s="29">
        <f>+'Ark1'!Q1195</f>
        <v>1689</v>
      </c>
      <c r="I38" s="362">
        <f>+'Ark1'!R1195</f>
        <v>4466</v>
      </c>
      <c r="J38" s="30">
        <f>+IF(I38=0,"",'Ark1'!AG1195)</f>
        <v>1.0956605365939827</v>
      </c>
      <c r="K38" s="30">
        <f>+IF(I38=0,"",'Ark1'!AH1195)</f>
        <v>0.60676287532179185</v>
      </c>
      <c r="L38" s="101"/>
      <c r="M38" s="362">
        <f>+'Ark1'!AJ1195</f>
        <v>4452</v>
      </c>
      <c r="N38" s="101"/>
      <c r="O38" s="28">
        <f>+IF(I38=0,"",'Ark1'!S1195)</f>
        <v>4.079489476041199</v>
      </c>
      <c r="P38" s="221"/>
      <c r="Q38" s="30">
        <f>+IF(M38=0,"",'Ark1'!AK1195)</f>
        <v>88.118261455525484</v>
      </c>
      <c r="R38" s="221"/>
      <c r="S38" s="30">
        <f>+IF(M38=0,"",'Ark1'!AL1195)</f>
        <v>14.793449720085745</v>
      </c>
      <c r="T38" s="221"/>
      <c r="U38" s="30">
        <f>+IF(I38=0,"",'Ark1'!U1195)</f>
        <v>10.616748768472892</v>
      </c>
      <c r="V38" s="221"/>
      <c r="W38" s="30">
        <f>+IF(I38=0,"",'Ark1'!W1195)</f>
        <v>0</v>
      </c>
      <c r="X38" s="35">
        <f>+IF(I38=0,"",'Ark1'!X1195)</f>
        <v>10.927004030452304</v>
      </c>
      <c r="Y38" s="35">
        <f>+IF(I38=0,"",'Ark1'!Y1195)</f>
        <v>1.9032691446484551</v>
      </c>
      <c r="Z38" s="35">
        <f>+IF(I38=0,"",'Ark1'!Z1195)</f>
        <v>0</v>
      </c>
      <c r="AA38" s="30">
        <f>+IF(I38=0,"",'Ark1'!AA1195)</f>
        <v>4.5071428406237297</v>
      </c>
      <c r="AB38" s="30">
        <f>+IF(I38=0,"",'Ark1'!AB1195)</f>
        <v>1.6717122545672058</v>
      </c>
      <c r="AC38" s="35">
        <f>+'Ark1'!AD1195</f>
        <v>62.366785742154086</v>
      </c>
      <c r="AD38" s="30">
        <f t="shared" si="2"/>
        <v>2233</v>
      </c>
      <c r="AE38" s="30">
        <f t="shared" si="3"/>
        <v>2.6441681468324454</v>
      </c>
      <c r="AF38" s="221"/>
      <c r="AG38" s="224"/>
      <c r="AI38" s="30"/>
      <c r="AJ38" s="28"/>
      <c r="AK38" s="225"/>
      <c r="AL38" s="29"/>
      <c r="AM38" s="28"/>
      <c r="AN38" s="28"/>
      <c r="AO38" s="35"/>
      <c r="AP38" s="35"/>
      <c r="AQ38" s="35"/>
    </row>
    <row r="39" spans="1:43">
      <c r="A39" s="221"/>
      <c r="B39" s="29">
        <f>+'Ark1'!C1196</f>
        <v>2024</v>
      </c>
      <c r="C39" s="221"/>
      <c r="D39" s="29">
        <f>+'Ark1'!M1196</f>
        <v>2</v>
      </c>
      <c r="E39" s="250" t="s">
        <v>94</v>
      </c>
      <c r="F39" s="29">
        <f>+'Ark1'!D1196</f>
        <v>11</v>
      </c>
      <c r="G39" s="29" t="s">
        <v>567</v>
      </c>
      <c r="H39" s="29">
        <f>+'Ark1'!Q1196</f>
        <v>567</v>
      </c>
      <c r="I39" s="362">
        <f>+'Ark1'!R1196</f>
        <v>1317</v>
      </c>
      <c r="J39" s="30">
        <f>+IF(I39=0,"",'Ark1'!AG1196)</f>
        <v>1.2712846055832272</v>
      </c>
      <c r="K39" s="30">
        <f>+IF(I39=0,"",'Ark1'!AH1196)</f>
        <v>0.66976750759877524</v>
      </c>
      <c r="L39" s="101"/>
      <c r="M39" s="362">
        <f>+'Ark1'!AJ1196</f>
        <v>1316</v>
      </c>
      <c r="N39" s="101"/>
      <c r="O39" s="28">
        <f>+IF(I39=0,"",'Ark1'!S1196)</f>
        <v>3.6864085041761574</v>
      </c>
      <c r="P39" s="221"/>
      <c r="Q39" s="30">
        <f>+IF(M39=0,"",'Ark1'!AK1196)</f>
        <v>87.893085106383054</v>
      </c>
      <c r="R39" s="221"/>
      <c r="S39" s="30">
        <f>+IF(M39=0,"",'Ark1'!AL1196)</f>
        <v>14.107532446622104</v>
      </c>
      <c r="T39" s="221"/>
      <c r="U39" s="30">
        <f>+IF(I39=0,"",'Ark1'!U1196)</f>
        <v>10.074867122247536</v>
      </c>
      <c r="V39" s="221"/>
      <c r="W39" s="30">
        <f>+IF(I39=0,"",'Ark1'!W1196)</f>
        <v>0</v>
      </c>
      <c r="X39" s="35">
        <f>+IF(I39=0,"",'Ark1'!X1196)</f>
        <v>8.7319665907365209</v>
      </c>
      <c r="Y39" s="35">
        <f>+IF(I39=0,"",'Ark1'!Y1196)</f>
        <v>1.8982536066818521</v>
      </c>
      <c r="Z39" s="35">
        <f>+IF(I39=0,"",'Ark1'!Z1196)</f>
        <v>0</v>
      </c>
      <c r="AA39" s="30">
        <f>+IF(I39=0,"",'Ark1'!AA1196)</f>
        <v>4.4002466022689255</v>
      </c>
      <c r="AB39" s="30">
        <f>+IF(I39=0,"",'Ark1'!AB1196)</f>
        <v>1.6155768690349077</v>
      </c>
      <c r="AC39" s="35">
        <f>+'Ark1'!AD1196</f>
        <v>49.242564708044313</v>
      </c>
      <c r="AD39" s="30">
        <f t="shared" si="2"/>
        <v>658.5</v>
      </c>
      <c r="AE39" s="30">
        <f t="shared" si="3"/>
        <v>2.3227513227513228</v>
      </c>
      <c r="AF39" s="221"/>
      <c r="AG39" s="224"/>
      <c r="AI39" s="30"/>
      <c r="AJ39" s="28"/>
      <c r="AK39" s="225"/>
      <c r="AL39" s="29"/>
      <c r="AM39" s="28"/>
      <c r="AN39" s="28"/>
      <c r="AO39" s="35"/>
      <c r="AP39" s="35"/>
      <c r="AQ39" s="35"/>
    </row>
    <row r="40" spans="1:43">
      <c r="A40" s="221"/>
      <c r="B40" s="29">
        <f>+'Ark1'!C1197</f>
        <v>2024</v>
      </c>
      <c r="C40" s="221"/>
      <c r="D40" s="29">
        <f>+'Ark1'!M1197</f>
        <v>2</v>
      </c>
      <c r="E40" s="250" t="s">
        <v>94</v>
      </c>
      <c r="F40" s="29">
        <f>+'Ark1'!D1197</f>
        <v>12</v>
      </c>
      <c r="G40" s="29" t="s">
        <v>568</v>
      </c>
      <c r="H40" s="29">
        <f>+'Ark1'!Q1197</f>
        <v>72</v>
      </c>
      <c r="I40" s="362">
        <f>+'Ark1'!R1197</f>
        <v>161</v>
      </c>
      <c r="J40" s="30">
        <f>+IF(I40=0,"",'Ark1'!AG1197)</f>
        <v>1.4555645963294459</v>
      </c>
      <c r="K40" s="30">
        <f>+IF(I40=0,"",'Ark1'!AH1197)</f>
        <v>0.65324780938939087</v>
      </c>
      <c r="L40" s="101"/>
      <c r="M40" s="362">
        <f>+'Ark1'!AJ1197</f>
        <v>160</v>
      </c>
      <c r="N40" s="101"/>
      <c r="O40" s="28">
        <f>+IF(I40=0,"",'Ark1'!S1197)</f>
        <v>3.0807453416149069</v>
      </c>
      <c r="P40" s="221"/>
      <c r="Q40" s="30">
        <f>+IF(M40=0,"",'Ark1'!AK1197)</f>
        <v>85.016874999999999</v>
      </c>
      <c r="R40" s="221"/>
      <c r="S40" s="30">
        <f>+IF(M40=0,"",'Ark1'!AL1197)</f>
        <v>13.042334607614873</v>
      </c>
      <c r="T40" s="221"/>
      <c r="U40" s="30">
        <f>+IF(I40=0,"",'Ark1'!U1197)</f>
        <v>8.3770186335403736</v>
      </c>
      <c r="V40" s="221"/>
      <c r="W40" s="30">
        <f>+IF(I40=0,"",'Ark1'!W1197)</f>
        <v>0</v>
      </c>
      <c r="X40" s="35">
        <f>+IF(I40=0,"",'Ark1'!X1197)</f>
        <v>4.9689440993788816</v>
      </c>
      <c r="Y40" s="35">
        <f>+IF(I40=0,"",'Ark1'!Y1197)</f>
        <v>0</v>
      </c>
      <c r="Z40" s="35">
        <f>+IF(I40=0,"",'Ark1'!Z1197)</f>
        <v>0</v>
      </c>
      <c r="AA40" s="30">
        <f>+IF(I40=0,"",'Ark1'!AA1197)</f>
        <v>3.6626068923787041</v>
      </c>
      <c r="AB40" s="30">
        <f>+IF(I40=0,"",'Ark1'!AB1197)</f>
        <v>1.6303608383113894</v>
      </c>
      <c r="AC40" s="35">
        <f>+'Ark1'!AD1197</f>
        <v>66.445281186068755</v>
      </c>
      <c r="AD40" s="30">
        <f t="shared" si="2"/>
        <v>80.5</v>
      </c>
      <c r="AE40" s="30">
        <f t="shared" si="3"/>
        <v>2.2361111111111112</v>
      </c>
      <c r="AF40" s="221"/>
      <c r="AG40" s="224"/>
      <c r="AI40" s="30"/>
      <c r="AJ40" s="28"/>
      <c r="AK40" s="225"/>
      <c r="AL40" s="29"/>
      <c r="AM40" s="28"/>
      <c r="AN40" s="28"/>
      <c r="AO40" s="35"/>
      <c r="AP40" s="35"/>
      <c r="AQ40" s="35"/>
    </row>
    <row r="41" spans="1:43">
      <c r="A41" s="221"/>
      <c r="B41" s="221"/>
      <c r="C41" s="221"/>
      <c r="D41" s="221"/>
      <c r="E41" s="221"/>
      <c r="F41" s="221"/>
      <c r="G41" s="221"/>
      <c r="H41" s="221"/>
      <c r="I41" s="372"/>
      <c r="J41" s="222"/>
      <c r="K41" s="222"/>
      <c r="L41" s="101"/>
      <c r="M41" s="375"/>
      <c r="N41" s="222"/>
      <c r="O41" s="221"/>
      <c r="P41" s="221"/>
      <c r="Q41" s="221"/>
      <c r="R41" s="221"/>
      <c r="S41" s="222"/>
      <c r="T41" s="221"/>
      <c r="U41" s="221"/>
      <c r="V41" s="221"/>
      <c r="W41" s="223"/>
      <c r="X41" s="223"/>
      <c r="Y41" s="223"/>
      <c r="Z41" s="223"/>
      <c r="AA41" s="222"/>
      <c r="AB41" s="221"/>
      <c r="AC41" s="223"/>
      <c r="AD41" s="223"/>
      <c r="AE41" s="222"/>
      <c r="AF41" s="221"/>
      <c r="AG41" s="224"/>
      <c r="AI41" s="30"/>
      <c r="AJ41" s="28"/>
      <c r="AK41" s="225"/>
      <c r="AL41" s="29"/>
      <c r="AP41" s="29"/>
    </row>
    <row r="42" spans="1:43" ht="22.8">
      <c r="A42" s="221"/>
      <c r="B42" s="221"/>
      <c r="C42" s="221"/>
      <c r="D42" s="221"/>
      <c r="E42" s="265" t="str">
        <f>+E44</f>
        <v>1+</v>
      </c>
      <c r="F42" s="221"/>
      <c r="G42" s="221"/>
      <c r="H42" s="221"/>
      <c r="I42" s="391">
        <f>SUM(I44:I55)</f>
        <v>52202</v>
      </c>
      <c r="J42" s="222"/>
      <c r="K42" s="222"/>
      <c r="L42" s="101"/>
      <c r="M42" s="375"/>
      <c r="N42" s="222"/>
      <c r="O42" s="221"/>
      <c r="P42" s="221"/>
      <c r="Q42" s="272">
        <f>+Fettgruppe!P11</f>
        <v>93.307119450730099</v>
      </c>
      <c r="R42" s="221"/>
      <c r="S42" s="272">
        <f>+Fettgruppe!R11</f>
        <v>17.644715505471364</v>
      </c>
      <c r="T42" s="221"/>
      <c r="U42" s="272">
        <f>+Fettgruppe!T11</f>
        <v>14.83592199532578</v>
      </c>
      <c r="V42" s="221"/>
      <c r="W42" s="223"/>
      <c r="X42" s="223"/>
      <c r="Y42" s="223"/>
      <c r="Z42" s="223"/>
      <c r="AA42" s="222"/>
      <c r="AB42" s="221"/>
      <c r="AC42" s="223"/>
      <c r="AD42" s="223"/>
      <c r="AE42" s="222"/>
      <c r="AF42" s="221"/>
      <c r="AG42" s="224"/>
      <c r="AI42" s="30"/>
      <c r="AJ42" s="28"/>
      <c r="AK42" s="225"/>
      <c r="AL42" s="29"/>
      <c r="AP42" s="29"/>
    </row>
    <row r="43" spans="1:43">
      <c r="A43" s="221"/>
      <c r="B43" s="221"/>
      <c r="C43" s="221"/>
      <c r="D43" s="221"/>
      <c r="E43" s="221"/>
      <c r="F43" s="221"/>
      <c r="G43" s="221"/>
      <c r="H43" s="221"/>
      <c r="I43" s="372"/>
      <c r="J43" s="222"/>
      <c r="K43" s="222"/>
      <c r="L43" s="101"/>
      <c r="M43" s="375"/>
      <c r="N43" s="222"/>
      <c r="O43" s="221"/>
      <c r="P43" s="221"/>
      <c r="Q43" s="221"/>
      <c r="R43" s="221"/>
      <c r="S43" s="222"/>
      <c r="T43" s="221"/>
      <c r="U43" s="221"/>
      <c r="V43" s="221"/>
      <c r="W43" s="223"/>
      <c r="X43" s="223"/>
      <c r="Y43" s="223"/>
      <c r="Z43" s="223"/>
      <c r="AA43" s="222"/>
      <c r="AB43" s="221"/>
      <c r="AC43" s="223"/>
      <c r="AD43" s="223"/>
      <c r="AE43" s="237" t="s">
        <v>2</v>
      </c>
      <c r="AF43" s="221"/>
      <c r="AG43" s="224"/>
      <c r="AI43" s="30"/>
      <c r="AJ43" s="28"/>
      <c r="AK43" s="225"/>
      <c r="AL43" s="29"/>
      <c r="AP43" s="29"/>
    </row>
    <row r="44" spans="1:43">
      <c r="A44" s="221"/>
      <c r="B44" s="240">
        <f>+'Ark1'!C1198</f>
        <v>2024</v>
      </c>
      <c r="C44" s="221"/>
      <c r="D44" s="240">
        <f>+'Ark1'!M1198</f>
        <v>3</v>
      </c>
      <c r="E44" s="240" t="s">
        <v>95</v>
      </c>
      <c r="F44" s="240">
        <f>+'Ark1'!D1198</f>
        <v>1</v>
      </c>
      <c r="G44" s="240" t="s">
        <v>558</v>
      </c>
      <c r="H44" s="240">
        <f>+'Ark1'!Q1198</f>
        <v>149</v>
      </c>
      <c r="I44" s="376">
        <f>+'Ark1'!R1198</f>
        <v>372</v>
      </c>
      <c r="J44" s="241">
        <f>+IF(I44=0,"",'Ark1'!AG1198)</f>
        <v>4.2714433344815692</v>
      </c>
      <c r="K44" s="241">
        <f>+IF(I44=0,"",'Ark1'!AH1198)</f>
        <v>2.6480000215674697</v>
      </c>
      <c r="L44" s="101"/>
      <c r="M44" s="391">
        <f>+'Ark1'!AJ1198</f>
        <v>233</v>
      </c>
      <c r="N44" s="222"/>
      <c r="O44" s="242">
        <f>+IF(I44=0,"",'Ark1'!S1198)</f>
        <v>5.610215053763441</v>
      </c>
      <c r="P44" s="221"/>
      <c r="Q44" s="241">
        <f>+IF(M44=0,"",'Ark1'!AK1198)</f>
        <v>94.157081545064386</v>
      </c>
      <c r="R44" s="221"/>
      <c r="S44" s="241">
        <f>+IF(M44=0,"",'Ark1'!AL1198)</f>
        <v>16.501695384641575</v>
      </c>
      <c r="T44" s="221"/>
      <c r="U44" s="241">
        <f>+IF(I44=0,"",'Ark1'!U1198)</f>
        <v>13.201881720430103</v>
      </c>
      <c r="V44" s="221"/>
      <c r="W44" s="241">
        <f>+IF(I44=0,"",'Ark1'!W1198)</f>
        <v>0</v>
      </c>
      <c r="X44" s="243">
        <f>+IF(I44=0,"",'Ark1'!X1198)</f>
        <v>20.161290322580641</v>
      </c>
      <c r="Y44" s="243">
        <f>+IF(I44=0,"",'Ark1'!Y1198)</f>
        <v>4.8387096774193559</v>
      </c>
      <c r="Z44" s="243">
        <f>+IF(I44=0,"",'Ark1'!Z1198)</f>
        <v>0.53763440860215062</v>
      </c>
      <c r="AA44" s="241">
        <f>+IF(I44=0,"",'Ark1'!AA1198)</f>
        <v>5.2491905886024313</v>
      </c>
      <c r="AB44" s="241">
        <f>+IF(I44=0,"",'Ark1'!AB1198)</f>
        <v>1.6804386770424748</v>
      </c>
      <c r="AC44" s="243">
        <f>+'Ark1'!AD1198</f>
        <v>33.244222681780776</v>
      </c>
      <c r="AD44" s="241">
        <f>+IF(I44=0,"",I44/D44)</f>
        <v>124</v>
      </c>
      <c r="AE44" s="241">
        <f>+IF(I44=0,"",I44/H44)</f>
        <v>2.4966442953020134</v>
      </c>
      <c r="AF44" s="221"/>
      <c r="AG44" s="224"/>
      <c r="AI44" s="30"/>
      <c r="AJ44" s="28"/>
      <c r="AK44" s="225"/>
      <c r="AL44" s="29"/>
      <c r="AM44" s="28"/>
      <c r="AN44" s="28"/>
      <c r="AO44" s="35"/>
      <c r="AP44" s="35"/>
      <c r="AQ44" s="35"/>
    </row>
    <row r="45" spans="1:43">
      <c r="A45" s="221"/>
      <c r="B45" s="240">
        <f>+'Ark1'!C1199</f>
        <v>2024</v>
      </c>
      <c r="C45" s="221"/>
      <c r="D45" s="240">
        <f>+'Ark1'!M1199</f>
        <v>3</v>
      </c>
      <c r="E45" s="240" t="s">
        <v>95</v>
      </c>
      <c r="F45" s="240">
        <f>+'Ark1'!D1199</f>
        <v>2</v>
      </c>
      <c r="G45" s="240" t="s">
        <v>559</v>
      </c>
      <c r="H45" s="240">
        <f>+'Ark1'!Q1199</f>
        <v>205</v>
      </c>
      <c r="I45" s="376">
        <f>+'Ark1'!R1199</f>
        <v>583</v>
      </c>
      <c r="J45" s="241">
        <f>+IF(I45=0,"",'Ark1'!AG1199)</f>
        <v>5.4333643988816407</v>
      </c>
      <c r="K45" s="241">
        <f>+IF(I45=0,"",'Ark1'!AH1199)</f>
        <v>3.6374675789001576</v>
      </c>
      <c r="L45" s="101"/>
      <c r="M45" s="391">
        <f>+'Ark1'!AJ1199</f>
        <v>460</v>
      </c>
      <c r="N45" s="222"/>
      <c r="O45" s="242">
        <f>+IF(I45=0,"",'Ark1'!S1199)</f>
        <v>5.8765008576329345</v>
      </c>
      <c r="P45" s="221"/>
      <c r="Q45" s="241">
        <f>+IF(M45=0,"",'Ark1'!AK1199)</f>
        <v>94.293478260869563</v>
      </c>
      <c r="R45" s="221"/>
      <c r="S45" s="241">
        <f>+IF(M45=0,"",'Ark1'!AL1199)</f>
        <v>17.401079901749466</v>
      </c>
      <c r="T45" s="221"/>
      <c r="U45" s="241">
        <f>+IF(I45=0,"",'Ark1'!U1199)</f>
        <v>14.745969125214405</v>
      </c>
      <c r="V45" s="221"/>
      <c r="W45" s="241">
        <f>+IF(I45=0,"",'Ark1'!W1199)</f>
        <v>0</v>
      </c>
      <c r="X45" s="243">
        <f>+IF(I45=0,"",'Ark1'!X1199)</f>
        <v>30.874785591766727</v>
      </c>
      <c r="Y45" s="243">
        <f>+IF(I45=0,"",'Ark1'!Y1199)</f>
        <v>7.2041166380789043</v>
      </c>
      <c r="Z45" s="243">
        <f>+IF(I45=0,"",'Ark1'!Z1199)</f>
        <v>0</v>
      </c>
      <c r="AA45" s="241">
        <f>+IF(I45=0,"",'Ark1'!AA1199)</f>
        <v>5.065649296141582</v>
      </c>
      <c r="AB45" s="241">
        <f>+IF(I45=0,"",'Ark1'!AB1199)</f>
        <v>1.8322010410438063</v>
      </c>
      <c r="AC45" s="243">
        <f>+'Ark1'!AD1199</f>
        <v>44.132578330326602</v>
      </c>
      <c r="AD45" s="241">
        <f t="shared" ref="AD45:AD55" si="4">+IF(I45=0,"",I45/D45)</f>
        <v>194.33333333333334</v>
      </c>
      <c r="AE45" s="241">
        <f t="shared" ref="AE45:AE55" si="5">+IF(I45=0,"",I45/H45)</f>
        <v>2.8439024390243901</v>
      </c>
      <c r="AF45" s="221"/>
      <c r="AG45" s="224"/>
      <c r="AI45" s="30"/>
      <c r="AJ45" s="28"/>
      <c r="AK45" s="225"/>
      <c r="AL45" s="29"/>
      <c r="AM45" s="28"/>
      <c r="AN45" s="28"/>
      <c r="AO45" s="35"/>
      <c r="AP45" s="35"/>
      <c r="AQ45" s="35"/>
    </row>
    <row r="46" spans="1:43">
      <c r="A46" s="221"/>
      <c r="B46" s="240">
        <f>+'Ark1'!C1200</f>
        <v>2024</v>
      </c>
      <c r="C46" s="221"/>
      <c r="D46" s="240">
        <f>+'Ark1'!M1200</f>
        <v>3</v>
      </c>
      <c r="E46" s="240" t="s">
        <v>95</v>
      </c>
      <c r="F46" s="240">
        <f>+'Ark1'!D1200</f>
        <v>3</v>
      </c>
      <c r="G46" s="240" t="s">
        <v>560</v>
      </c>
      <c r="H46" s="240">
        <f>+'Ark1'!Q1200</f>
        <v>1004</v>
      </c>
      <c r="I46" s="376">
        <f>+'Ark1'!R1200</f>
        <v>2440</v>
      </c>
      <c r="J46" s="241">
        <f>+IF(I46=0,"",'Ark1'!AG1200)</f>
        <v>5.9095642907311854</v>
      </c>
      <c r="K46" s="241">
        <f>+IF(I46=0,"",'Ark1'!AH1200)</f>
        <v>3.5043663960194182</v>
      </c>
      <c r="L46" s="101"/>
      <c r="M46" s="391">
        <f>+'Ark1'!AJ1200</f>
        <v>1968</v>
      </c>
      <c r="N46" s="222"/>
      <c r="O46" s="242">
        <f>+IF(I46=0,"",'Ark1'!S1200)</f>
        <v>5.9348360655737702</v>
      </c>
      <c r="P46" s="221"/>
      <c r="Q46" s="241">
        <f>+IF(M46=0,"",'Ark1'!AK1200)</f>
        <v>94.96255081300832</v>
      </c>
      <c r="R46" s="221"/>
      <c r="S46" s="241">
        <f>+IF(M46=0,"",'Ark1'!AL1200)</f>
        <v>17.209792899617963</v>
      </c>
      <c r="T46" s="221"/>
      <c r="U46" s="241">
        <f>+IF(I46=0,"",'Ark1'!U1200)</f>
        <v>15.294672131147555</v>
      </c>
      <c r="V46" s="221"/>
      <c r="W46" s="241">
        <f>+IF(I46=0,"",'Ark1'!W1200)</f>
        <v>0</v>
      </c>
      <c r="X46" s="243">
        <f>+IF(I46=0,"",'Ark1'!X1200)</f>
        <v>35.163934426229496</v>
      </c>
      <c r="Y46" s="243">
        <f>+IF(I46=0,"",'Ark1'!Y1200)</f>
        <v>8.770491803278686</v>
      </c>
      <c r="Z46" s="243">
        <f>+IF(I46=0,"",'Ark1'!Z1200)</f>
        <v>0.16393442622950821</v>
      </c>
      <c r="AA46" s="241">
        <f>+IF(I46=0,"",'Ark1'!AA1200)</f>
        <v>5.421232193796782</v>
      </c>
      <c r="AB46" s="241">
        <f>+IF(I46=0,"",'Ark1'!AB1200)</f>
        <v>1.7516548305121804</v>
      </c>
      <c r="AC46" s="243">
        <f>+'Ark1'!AD1200</f>
        <v>38.089093243314942</v>
      </c>
      <c r="AD46" s="241">
        <f t="shared" si="4"/>
        <v>813.33333333333337</v>
      </c>
      <c r="AE46" s="241">
        <f t="shared" si="5"/>
        <v>2.4302788844621515</v>
      </c>
      <c r="AF46" s="221"/>
      <c r="AG46" s="224"/>
      <c r="AI46" s="30"/>
      <c r="AJ46" s="28"/>
      <c r="AK46" s="225"/>
      <c r="AL46" s="29"/>
      <c r="AM46" s="28"/>
      <c r="AN46" s="28"/>
      <c r="AO46" s="35"/>
      <c r="AP46" s="35"/>
      <c r="AQ46" s="35"/>
    </row>
    <row r="47" spans="1:43">
      <c r="A47" s="221"/>
      <c r="B47" s="240">
        <f>+'Ark1'!C1201</f>
        <v>2024</v>
      </c>
      <c r="C47" s="221"/>
      <c r="D47" s="240">
        <f>+'Ark1'!M1201</f>
        <v>3</v>
      </c>
      <c r="E47" s="240" t="s">
        <v>95</v>
      </c>
      <c r="F47" s="240">
        <f>+'Ark1'!D1201</f>
        <v>4</v>
      </c>
      <c r="G47" s="240" t="s">
        <v>561</v>
      </c>
      <c r="H47" s="240">
        <f>+'Ark1'!Q1201</f>
        <v>272</v>
      </c>
      <c r="I47" s="376">
        <f>+'Ark1'!R1201</f>
        <v>801</v>
      </c>
      <c r="J47" s="241">
        <f>+IF(I47=0,"",'Ark1'!AG1201)</f>
        <v>11.25</v>
      </c>
      <c r="K47" s="241">
        <f>+IF(I47=0,"",'Ark1'!AH1201)</f>
        <v>6.6220983892897154</v>
      </c>
      <c r="L47" s="101"/>
      <c r="M47" s="391">
        <f>+'Ark1'!AJ1201</f>
        <v>647</v>
      </c>
      <c r="N47" s="222"/>
      <c r="O47" s="242">
        <f>+IF(I47=0,"",'Ark1'!S1201)</f>
        <v>5.365792759051188</v>
      </c>
      <c r="P47" s="221"/>
      <c r="Q47" s="241">
        <f>+IF(M47=0,"",'Ark1'!AK1201)</f>
        <v>93.233693972179182</v>
      </c>
      <c r="R47" s="221"/>
      <c r="S47" s="241">
        <f>+IF(M47=0,"",'Ark1'!AL1201)</f>
        <v>16.154404065328325</v>
      </c>
      <c r="T47" s="221"/>
      <c r="U47" s="241">
        <f>+IF(I47=0,"",'Ark1'!U1201)</f>
        <v>13.328589263420721</v>
      </c>
      <c r="V47" s="221"/>
      <c r="W47" s="241">
        <f>+IF(I47=0,"",'Ark1'!W1201)</f>
        <v>0</v>
      </c>
      <c r="X47" s="243">
        <f>+IF(I47=0,"",'Ark1'!X1201)</f>
        <v>22.347066167290876</v>
      </c>
      <c r="Y47" s="243">
        <f>+IF(I47=0,"",'Ark1'!Y1201)</f>
        <v>3.7453183520599258</v>
      </c>
      <c r="Z47" s="243">
        <f>+IF(I47=0,"",'Ark1'!Z1201)</f>
        <v>0</v>
      </c>
      <c r="AA47" s="241">
        <f>+IF(I47=0,"",'Ark1'!AA1201)</f>
        <v>4.3174261917470318</v>
      </c>
      <c r="AB47" s="241">
        <f>+IF(I47=0,"",'Ark1'!AB1201)</f>
        <v>1.6329253949020004</v>
      </c>
      <c r="AC47" s="243">
        <f>+'Ark1'!AD1201</f>
        <v>57.534593749147298</v>
      </c>
      <c r="AD47" s="241">
        <f t="shared" si="4"/>
        <v>267</v>
      </c>
      <c r="AE47" s="241">
        <f t="shared" si="5"/>
        <v>2.9448529411764706</v>
      </c>
      <c r="AF47" s="221"/>
      <c r="AG47" s="224"/>
      <c r="AI47" s="30"/>
      <c r="AJ47" s="28"/>
      <c r="AK47" s="225"/>
      <c r="AL47" s="29"/>
      <c r="AM47" s="28"/>
      <c r="AN47" s="28"/>
      <c r="AO47" s="35"/>
      <c r="AP47" s="35"/>
      <c r="AQ47" s="35"/>
    </row>
    <row r="48" spans="1:43">
      <c r="A48" s="221"/>
      <c r="B48" s="240">
        <f>+'Ark1'!C1202</f>
        <v>2024</v>
      </c>
      <c r="C48" s="221"/>
      <c r="D48" s="240">
        <f>+'Ark1'!M1202</f>
        <v>3</v>
      </c>
      <c r="E48" s="240" t="s">
        <v>95</v>
      </c>
      <c r="F48" s="240">
        <f>+'Ark1'!D1202</f>
        <v>5</v>
      </c>
      <c r="G48" s="240" t="s">
        <v>448</v>
      </c>
      <c r="H48" s="240">
        <f>+'Ark1'!Q1202</f>
        <v>67</v>
      </c>
      <c r="I48" s="376">
        <f>+'Ark1'!R1202</f>
        <v>162</v>
      </c>
      <c r="J48" s="241">
        <f>+IF(I48=0,"",'Ark1'!AG1202)</f>
        <v>5.0279329608938559</v>
      </c>
      <c r="K48" s="241">
        <f>+IF(I48=0,"",'Ark1'!AH1202)</f>
        <v>2.9742796178466375</v>
      </c>
      <c r="L48" s="101"/>
      <c r="M48" s="391">
        <f>+'Ark1'!AJ1202</f>
        <v>154</v>
      </c>
      <c r="N48" s="222"/>
      <c r="O48" s="242">
        <f>+IF(I48=0,"",'Ark1'!S1202)</f>
        <v>4.7962962962962967</v>
      </c>
      <c r="P48" s="221"/>
      <c r="Q48" s="241">
        <f>+IF(M48=0,"",'Ark1'!AK1202)</f>
        <v>97.358441558441527</v>
      </c>
      <c r="R48" s="221"/>
      <c r="S48" s="241">
        <f>+IF(M48=0,"",'Ark1'!AL1202)</f>
        <v>15.884351842241973</v>
      </c>
      <c r="T48" s="221"/>
      <c r="U48" s="241">
        <f>+IF(I48=0,"",'Ark1'!U1202)</f>
        <v>15.281481481481478</v>
      </c>
      <c r="V48" s="221"/>
      <c r="W48" s="241">
        <f>+IF(I48=0,"",'Ark1'!W1202)</f>
        <v>0</v>
      </c>
      <c r="X48" s="243">
        <f>+IF(I48=0,"",'Ark1'!X1202)</f>
        <v>35.185185185185176</v>
      </c>
      <c r="Y48" s="243">
        <f>+IF(I48=0,"",'Ark1'!Y1202)</f>
        <v>12.962962962962964</v>
      </c>
      <c r="Z48" s="243">
        <f>+IF(I48=0,"",'Ark1'!Z1202)</f>
        <v>0</v>
      </c>
      <c r="AA48" s="241">
        <f>+IF(I48=0,"",'Ark1'!AA1202)</f>
        <v>5.7651167069469453</v>
      </c>
      <c r="AB48" s="241">
        <f>+IF(I48=0,"",'Ark1'!AB1202)</f>
        <v>1.9345426897283344</v>
      </c>
      <c r="AC48" s="243">
        <f>+'Ark1'!AD1202</f>
        <v>35.770520016204713</v>
      </c>
      <c r="AD48" s="241">
        <f t="shared" si="4"/>
        <v>54</v>
      </c>
      <c r="AE48" s="241">
        <f t="shared" si="5"/>
        <v>2.4179104477611939</v>
      </c>
      <c r="AF48" s="221"/>
      <c r="AG48" s="224"/>
      <c r="AI48" s="30"/>
      <c r="AJ48" s="28"/>
      <c r="AK48" s="225"/>
      <c r="AL48" s="29"/>
      <c r="AM48" s="28"/>
      <c r="AN48" s="28"/>
      <c r="AO48" s="35"/>
      <c r="AP48" s="35"/>
      <c r="AQ48" s="35"/>
    </row>
    <row r="49" spans="1:43">
      <c r="A49" s="221"/>
      <c r="B49" s="240">
        <f>+'Ark1'!C1203</f>
        <v>2024</v>
      </c>
      <c r="C49" s="221"/>
      <c r="D49" s="240">
        <f>+'Ark1'!M1203</f>
        <v>3</v>
      </c>
      <c r="E49" s="240" t="s">
        <v>95</v>
      </c>
      <c r="F49" s="240">
        <f>+'Ark1'!D1203</f>
        <v>6</v>
      </c>
      <c r="G49" s="240" t="s">
        <v>562</v>
      </c>
      <c r="H49" s="240">
        <f>+'Ark1'!Q1203</f>
        <v>69</v>
      </c>
      <c r="I49" s="376">
        <f>+'Ark1'!R1203</f>
        <v>166</v>
      </c>
      <c r="J49" s="241">
        <f>+IF(I49=0,"",'Ark1'!AG1203)</f>
        <v>4.3083311705164826</v>
      </c>
      <c r="K49" s="241">
        <f>+IF(I49=0,"",'Ark1'!AH1203)</f>
        <v>3.2546766905527256</v>
      </c>
      <c r="L49" s="101"/>
      <c r="M49" s="391">
        <f>+'Ark1'!AJ1203</f>
        <v>163</v>
      </c>
      <c r="N49" s="222"/>
      <c r="O49" s="242">
        <f>+IF(I49=0,"",'Ark1'!S1203)</f>
        <v>5.6807228915662646</v>
      </c>
      <c r="P49" s="221"/>
      <c r="Q49" s="241">
        <f>+IF(M49=0,"",'Ark1'!AK1203)</f>
        <v>94.602453987730016</v>
      </c>
      <c r="R49" s="221"/>
      <c r="S49" s="241">
        <f>+IF(M49=0,"",'Ark1'!AL1203)</f>
        <v>17.267679746863845</v>
      </c>
      <c r="T49" s="221"/>
      <c r="U49" s="241">
        <f>+IF(I49=0,"",'Ark1'!U1203)</f>
        <v>15.034939759036138</v>
      </c>
      <c r="V49" s="221"/>
      <c r="W49" s="241">
        <f>+IF(I49=0,"",'Ark1'!W1203)</f>
        <v>0</v>
      </c>
      <c r="X49" s="243">
        <f>+IF(I49=0,"",'Ark1'!X1203)</f>
        <v>33.734939759036138</v>
      </c>
      <c r="Y49" s="243">
        <f>+IF(I49=0,"",'Ark1'!Y1203)</f>
        <v>12.650602409638552</v>
      </c>
      <c r="Z49" s="243">
        <f>+IF(I49=0,"",'Ark1'!Z1203)</f>
        <v>0</v>
      </c>
      <c r="AA49" s="241">
        <f>+IF(I49=0,"",'Ark1'!AA1203)</f>
        <v>6.0896205143193596</v>
      </c>
      <c r="AB49" s="241">
        <f>+IF(I49=0,"",'Ark1'!AB1203)</f>
        <v>1.9296018586354744</v>
      </c>
      <c r="AC49" s="243">
        <f>+'Ark1'!AD1203</f>
        <v>1.8431246183572481</v>
      </c>
      <c r="AD49" s="241">
        <f t="shared" si="4"/>
        <v>55.333333333333336</v>
      </c>
      <c r="AE49" s="241">
        <f t="shared" si="5"/>
        <v>2.4057971014492754</v>
      </c>
      <c r="AF49" s="221"/>
      <c r="AG49" s="224"/>
      <c r="AI49" s="30"/>
      <c r="AJ49" s="28"/>
      <c r="AK49" s="225"/>
      <c r="AL49" s="29"/>
      <c r="AM49" s="28"/>
      <c r="AN49" s="28"/>
      <c r="AO49" s="35"/>
      <c r="AP49" s="35"/>
      <c r="AQ49" s="35"/>
    </row>
    <row r="50" spans="1:43">
      <c r="A50" s="221"/>
      <c r="B50" s="240">
        <f>+'Ark1'!C1204</f>
        <v>2024</v>
      </c>
      <c r="C50" s="221"/>
      <c r="D50" s="240">
        <f>+'Ark1'!M1204</f>
        <v>3</v>
      </c>
      <c r="E50" s="240" t="s">
        <v>95</v>
      </c>
      <c r="F50" s="240">
        <f>+'Ark1'!D1204</f>
        <v>7</v>
      </c>
      <c r="G50" s="240" t="s">
        <v>563</v>
      </c>
      <c r="H50" s="240">
        <f>+'Ark1'!Q1204</f>
        <v>35</v>
      </c>
      <c r="I50" s="376">
        <f>+'Ark1'!R1204</f>
        <v>88</v>
      </c>
      <c r="J50" s="241">
        <f>+IF(I50=0,"",'Ark1'!AG1204)</f>
        <v>2.5618631732168846</v>
      </c>
      <c r="K50" s="241">
        <f>+IF(I50=0,"",'Ark1'!AH1204)</f>
        <v>1.8725516682426036</v>
      </c>
      <c r="L50" s="101"/>
      <c r="M50" s="391">
        <f>+'Ark1'!AJ1204</f>
        <v>88</v>
      </c>
      <c r="N50" s="222"/>
      <c r="O50" s="242">
        <f>+IF(I50=0,"",'Ark1'!S1204)</f>
        <v>5.7386363636363642</v>
      </c>
      <c r="P50" s="221"/>
      <c r="Q50" s="241">
        <f>+IF(M50=0,"",'Ark1'!AK1204)</f>
        <v>93.097727272727326</v>
      </c>
      <c r="R50" s="221"/>
      <c r="S50" s="241">
        <f>+IF(M50=0,"",'Ark1'!AL1204)</f>
        <v>18.122826177938435</v>
      </c>
      <c r="T50" s="221"/>
      <c r="U50" s="241">
        <f>+IF(I50=0,"",'Ark1'!U1204)</f>
        <v>15.122727272727277</v>
      </c>
      <c r="V50" s="221"/>
      <c r="W50" s="241">
        <f>+IF(I50=0,"",'Ark1'!W1204)</f>
        <v>0</v>
      </c>
      <c r="X50" s="243">
        <f>+IF(I50=0,"",'Ark1'!X1204)</f>
        <v>44.318181818181827</v>
      </c>
      <c r="Y50" s="243">
        <f>+IF(I50=0,"",'Ark1'!Y1204)</f>
        <v>9.0909090909090917</v>
      </c>
      <c r="Z50" s="243">
        <f>+IF(I50=0,"",'Ark1'!Z1204)</f>
        <v>0</v>
      </c>
      <c r="AA50" s="241">
        <f>+IF(I50=0,"",'Ark1'!AA1204)</f>
        <v>5.8072589229641745</v>
      </c>
      <c r="AB50" s="241">
        <f>+IF(I50=0,"",'Ark1'!AB1204)</f>
        <v>1.7088959632532188</v>
      </c>
      <c r="AC50" s="243">
        <f>+'Ark1'!AD1204</f>
        <v>2.3385370329969408</v>
      </c>
      <c r="AD50" s="241">
        <f t="shared" si="4"/>
        <v>29.333333333333332</v>
      </c>
      <c r="AE50" s="241">
        <f t="shared" si="5"/>
        <v>2.5142857142857142</v>
      </c>
      <c r="AF50" s="221"/>
      <c r="AG50" s="224"/>
      <c r="AI50" s="30"/>
      <c r="AJ50" s="28"/>
      <c r="AK50" s="225"/>
      <c r="AL50" s="29"/>
      <c r="AM50" s="28"/>
      <c r="AN50" s="28"/>
      <c r="AO50" s="35"/>
      <c r="AP50" s="35"/>
      <c r="AQ50" s="35"/>
    </row>
    <row r="51" spans="1:43">
      <c r="A51" s="221"/>
      <c r="B51" s="240">
        <f>+'Ark1'!C1205</f>
        <v>2024</v>
      </c>
      <c r="C51" s="221"/>
      <c r="D51" s="240">
        <f>+'Ark1'!M1205</f>
        <v>3</v>
      </c>
      <c r="E51" s="240" t="s">
        <v>95</v>
      </c>
      <c r="F51" s="240">
        <f>+'Ark1'!D1205</f>
        <v>8</v>
      </c>
      <c r="G51" s="240" t="s">
        <v>564</v>
      </c>
      <c r="H51" s="240">
        <f>+'Ark1'!Q1205</f>
        <v>1295</v>
      </c>
      <c r="I51" s="376">
        <f>+'Ark1'!R1205</f>
        <v>4220</v>
      </c>
      <c r="J51" s="241">
        <f>+IF(I51=0,"",'Ark1'!AG1205)</f>
        <v>4.1794592453203911</v>
      </c>
      <c r="K51" s="241">
        <f>+IF(I51=0,"",'Ark1'!AH1205)</f>
        <v>3.4632651118789624</v>
      </c>
      <c r="L51" s="101"/>
      <c r="M51" s="391">
        <f>+'Ark1'!AJ1205</f>
        <v>4217</v>
      </c>
      <c r="N51" s="222"/>
      <c r="O51" s="242">
        <f>+IF(I51=0,"",'Ark1'!S1205)</f>
        <v>6.0180094786729859</v>
      </c>
      <c r="P51" s="221"/>
      <c r="Q51" s="241">
        <f>+IF(M51=0,"",'Ark1'!AK1205)</f>
        <v>97.993787052407043</v>
      </c>
      <c r="R51" s="221"/>
      <c r="S51" s="241">
        <f>+IF(M51=0,"",'Ark1'!AL1205)</f>
        <v>18.941184748371505</v>
      </c>
      <c r="T51" s="221"/>
      <c r="U51" s="241">
        <f>+IF(I51=0,"",'Ark1'!U1205)</f>
        <v>18.210616113744063</v>
      </c>
      <c r="V51" s="221"/>
      <c r="W51" s="241">
        <f>+IF(I51=0,"",'Ark1'!W1205)</f>
        <v>0</v>
      </c>
      <c r="X51" s="243">
        <f>+IF(I51=0,"",'Ark1'!X1205)</f>
        <v>69.739336492891013</v>
      </c>
      <c r="Y51" s="243">
        <f>+IF(I51=0,"",'Ark1'!Y1205)</f>
        <v>15.379146919431276</v>
      </c>
      <c r="Z51" s="243">
        <f>+IF(I51=0,"",'Ark1'!Z1205)</f>
        <v>0</v>
      </c>
      <c r="AA51" s="241">
        <f>+IF(I51=0,"",'Ark1'!AA1205)</f>
        <v>5.4331640122846885</v>
      </c>
      <c r="AB51" s="241">
        <f>+IF(I51=0,"",'Ark1'!AB1205)</f>
        <v>1.6228982966984524</v>
      </c>
      <c r="AC51" s="243">
        <f>+'Ark1'!AD1205</f>
        <v>29.180786513207241</v>
      </c>
      <c r="AD51" s="241">
        <f t="shared" si="4"/>
        <v>1406.6666666666667</v>
      </c>
      <c r="AE51" s="241">
        <f t="shared" si="5"/>
        <v>3.2586872586872588</v>
      </c>
      <c r="AF51" s="221"/>
      <c r="AG51" s="224"/>
      <c r="AI51" s="30"/>
      <c r="AJ51" s="28"/>
      <c r="AK51" s="225"/>
      <c r="AL51" s="29"/>
      <c r="AM51" s="28"/>
      <c r="AN51" s="28"/>
      <c r="AO51" s="35"/>
      <c r="AP51" s="35"/>
      <c r="AQ51" s="35"/>
    </row>
    <row r="52" spans="1:43">
      <c r="A52" s="221"/>
      <c r="B52" s="240">
        <f>+'Ark1'!C1206</f>
        <v>2024</v>
      </c>
      <c r="C52" s="221"/>
      <c r="D52" s="240">
        <f>+'Ark1'!M1206</f>
        <v>3</v>
      </c>
      <c r="E52" s="240" t="s">
        <v>95</v>
      </c>
      <c r="F52" s="240">
        <f>+'Ark1'!D1206</f>
        <v>9</v>
      </c>
      <c r="G52" s="240" t="s">
        <v>565</v>
      </c>
      <c r="H52" s="240">
        <f>+'Ark1'!Q1206</f>
        <v>3993</v>
      </c>
      <c r="I52" s="376">
        <f>+'Ark1'!R1206</f>
        <v>16275</v>
      </c>
      <c r="J52" s="241">
        <f>+IF(I52=0,"",'Ark1'!AG1206)</f>
        <v>4.4374221235825484</v>
      </c>
      <c r="K52" s="241">
        <f>+IF(I52=0,"",'Ark1'!AH1206)</f>
        <v>3.4897366738091038</v>
      </c>
      <c r="L52" s="101"/>
      <c r="M52" s="391">
        <f>+'Ark1'!AJ1206</f>
        <v>16262</v>
      </c>
      <c r="N52" s="222"/>
      <c r="O52" s="242">
        <f>+IF(I52=0,"",'Ark1'!S1206)</f>
        <v>6.0330568356374803</v>
      </c>
      <c r="P52" s="221"/>
      <c r="Q52" s="241">
        <f>+IF(M52=0,"",'Ark1'!AK1206)</f>
        <v>93.393924486532811</v>
      </c>
      <c r="R52" s="221"/>
      <c r="S52" s="241">
        <f>+IF(M52=0,"",'Ark1'!AL1206)</f>
        <v>18.729873124279557</v>
      </c>
      <c r="T52" s="221"/>
      <c r="U52" s="241">
        <f>+IF(I52=0,"",'Ark1'!U1206)</f>
        <v>15.672552995391708</v>
      </c>
      <c r="V52" s="221"/>
      <c r="W52" s="241">
        <f>+IF(I52=0,"",'Ark1'!W1206)</f>
        <v>0</v>
      </c>
      <c r="X52" s="243">
        <f>+IF(I52=0,"",'Ark1'!X1206)</f>
        <v>51.490015360983087</v>
      </c>
      <c r="Y52" s="243">
        <f>+IF(I52=0,"",'Ark1'!Y1206)</f>
        <v>4.8663594470046085</v>
      </c>
      <c r="Z52" s="243">
        <f>+IF(I52=0,"",'Ark1'!Z1206)</f>
        <v>6.1443932411674356E-3</v>
      </c>
      <c r="AA52" s="241">
        <f>+IF(I52=0,"",'Ark1'!AA1206)</f>
        <v>4.7506991282602389</v>
      </c>
      <c r="AB52" s="241">
        <f>+IF(I52=0,"",'Ark1'!AB1206)</f>
        <v>1.5647463229359062</v>
      </c>
      <c r="AC52" s="243">
        <f>+'Ark1'!AD1206</f>
        <v>64.610652697362895</v>
      </c>
      <c r="AD52" s="241">
        <f t="shared" si="4"/>
        <v>5425</v>
      </c>
      <c r="AE52" s="241">
        <f t="shared" si="5"/>
        <v>4.0758827948910596</v>
      </c>
      <c r="AF52" s="221"/>
      <c r="AG52" s="224"/>
      <c r="AI52" s="30"/>
      <c r="AJ52" s="28"/>
      <c r="AK52" s="225"/>
      <c r="AL52" s="29"/>
      <c r="AM52" s="28"/>
      <c r="AN52" s="28"/>
      <c r="AO52" s="35"/>
      <c r="AP52" s="35"/>
      <c r="AQ52" s="35"/>
    </row>
    <row r="53" spans="1:43">
      <c r="A53" s="221"/>
      <c r="B53" s="240">
        <f>+'Ark1'!C1207</f>
        <v>2024</v>
      </c>
      <c r="C53" s="221"/>
      <c r="D53" s="240">
        <f>+'Ark1'!M1207</f>
        <v>3</v>
      </c>
      <c r="E53" s="240" t="s">
        <v>95</v>
      </c>
      <c r="F53" s="240">
        <f>+'Ark1'!D1207</f>
        <v>10</v>
      </c>
      <c r="G53" s="240" t="s">
        <v>566</v>
      </c>
      <c r="H53" s="240">
        <f>+'Ark1'!Q1207</f>
        <v>4955</v>
      </c>
      <c r="I53" s="376">
        <f>+'Ark1'!R1207</f>
        <v>20728</v>
      </c>
      <c r="J53" s="241">
        <f>+IF(I53=0,"",'Ark1'!AG1207)</f>
        <v>5.0852780122078078</v>
      </c>
      <c r="K53" s="241">
        <f>+IF(I53=0,"",'Ark1'!AH1207)</f>
        <v>3.7228966221660151</v>
      </c>
      <c r="L53" s="101"/>
      <c r="M53" s="391">
        <f>+'Ark1'!AJ1207</f>
        <v>20717</v>
      </c>
      <c r="N53" s="222"/>
      <c r="O53" s="242">
        <f>+IF(I53=0,"",'Ark1'!S1207)</f>
        <v>5.2430528753377068</v>
      </c>
      <c r="P53" s="221"/>
      <c r="Q53" s="241">
        <f>+IF(M53=0,"",'Ark1'!AK1207)</f>
        <v>92.450543032292174</v>
      </c>
      <c r="R53" s="221"/>
      <c r="S53" s="241">
        <f>+IF(M53=0,"",'Ark1'!AL1207)</f>
        <v>17.073414493250752</v>
      </c>
      <c r="T53" s="221"/>
      <c r="U53" s="241">
        <f>+IF(I53=0,"",'Ark1'!U1207)</f>
        <v>14.035078155152462</v>
      </c>
      <c r="V53" s="221"/>
      <c r="W53" s="241">
        <f>+IF(I53=0,"",'Ark1'!W1207)</f>
        <v>0</v>
      </c>
      <c r="X53" s="243">
        <f>+IF(I53=0,"",'Ark1'!X1207)</f>
        <v>32.217290621381707</v>
      </c>
      <c r="Y53" s="243">
        <f>+IF(I53=0,"",'Ark1'!Y1207)</f>
        <v>5.9002315708220756</v>
      </c>
      <c r="Z53" s="243">
        <f>+IF(I53=0,"",'Ark1'!Z1207)</f>
        <v>2.4121960632960255E-2</v>
      </c>
      <c r="AA53" s="241">
        <f>+IF(I53=0,"",'Ark1'!AA1207)</f>
        <v>5.2920686116795776</v>
      </c>
      <c r="AB53" s="241">
        <f>+IF(I53=0,"",'Ark1'!AB1207)</f>
        <v>1.596948973943326</v>
      </c>
      <c r="AC53" s="243">
        <f>+'Ark1'!AD1207</f>
        <v>57.299080882104256</v>
      </c>
      <c r="AD53" s="241">
        <f t="shared" si="4"/>
        <v>6909.333333333333</v>
      </c>
      <c r="AE53" s="241">
        <f t="shared" si="5"/>
        <v>4.1832492431886985</v>
      </c>
      <c r="AF53" s="221"/>
      <c r="AG53" s="224"/>
      <c r="AI53" s="30"/>
      <c r="AJ53" s="28"/>
      <c r="AK53" s="225"/>
      <c r="AL53" s="29"/>
      <c r="AM53" s="28"/>
      <c r="AN53" s="28"/>
      <c r="AO53" s="35"/>
      <c r="AP53" s="35"/>
      <c r="AQ53" s="35"/>
    </row>
    <row r="54" spans="1:43">
      <c r="A54" s="221"/>
      <c r="B54" s="240">
        <f>+'Ark1'!C1208</f>
        <v>2024</v>
      </c>
      <c r="C54" s="221"/>
      <c r="D54" s="240">
        <f>+'Ark1'!M1208</f>
        <v>3</v>
      </c>
      <c r="E54" s="240" t="s">
        <v>95</v>
      </c>
      <c r="F54" s="240">
        <f>+'Ark1'!D1208</f>
        <v>11</v>
      </c>
      <c r="G54" s="240" t="s">
        <v>567</v>
      </c>
      <c r="H54" s="240">
        <f>+'Ark1'!Q1208</f>
        <v>1686</v>
      </c>
      <c r="I54" s="376">
        <f>+'Ark1'!R1208</f>
        <v>5738</v>
      </c>
      <c r="J54" s="241">
        <f>+IF(I54=0,"",'Ark1'!AG1208)</f>
        <v>5.5388238928143956</v>
      </c>
      <c r="K54" s="241">
        <f>+IF(I54=0,"",'Ark1'!AH1208)</f>
        <v>3.8482733242625118</v>
      </c>
      <c r="L54" s="101"/>
      <c r="M54" s="391">
        <f>+'Ark1'!AJ1208</f>
        <v>5735</v>
      </c>
      <c r="N54" s="222"/>
      <c r="O54" s="242">
        <f>+IF(I54=0,"",'Ark1'!S1208)</f>
        <v>4.8787033809689779</v>
      </c>
      <c r="P54" s="221"/>
      <c r="Q54" s="241">
        <f>+IF(M54=0,"",'Ark1'!AK1208)</f>
        <v>92.181726242371596</v>
      </c>
      <c r="R54" s="221"/>
      <c r="S54" s="241">
        <f>+IF(M54=0,"",'Ark1'!AL1208)</f>
        <v>16.326474896605806</v>
      </c>
      <c r="T54" s="221"/>
      <c r="U54" s="241">
        <f>+IF(I54=0,"",'Ark1'!U1208)</f>
        <v>13.28637155803421</v>
      </c>
      <c r="V54" s="221"/>
      <c r="W54" s="241">
        <f>+IF(I54=0,"",'Ark1'!W1208)</f>
        <v>0</v>
      </c>
      <c r="X54" s="243">
        <f>+IF(I54=0,"",'Ark1'!X1208)</f>
        <v>22.969675845242243</v>
      </c>
      <c r="Y54" s="243">
        <f>+IF(I54=0,"",'Ark1'!Y1208)</f>
        <v>6.1171139769954692</v>
      </c>
      <c r="Z54" s="243">
        <f>+IF(I54=0,"",'Ark1'!Z1208)</f>
        <v>0</v>
      </c>
      <c r="AA54" s="241">
        <f>+IF(I54=0,"",'Ark1'!AA1208)</f>
        <v>5.1480089559455955</v>
      </c>
      <c r="AB54" s="241">
        <f>+IF(I54=0,"",'Ark1'!AB1208)</f>
        <v>1.5247223491827344</v>
      </c>
      <c r="AC54" s="243">
        <f>+'Ark1'!AD1208</f>
        <v>47.72246791898332</v>
      </c>
      <c r="AD54" s="241">
        <f t="shared" si="4"/>
        <v>1912.6666666666667</v>
      </c>
      <c r="AE54" s="241">
        <f t="shared" si="5"/>
        <v>3.4033214709371293</v>
      </c>
      <c r="AF54" s="221"/>
      <c r="AG54" s="224"/>
      <c r="AI54" s="30"/>
      <c r="AJ54" s="28"/>
      <c r="AK54" s="225"/>
      <c r="AL54" s="29"/>
      <c r="AM54" s="28"/>
      <c r="AN54" s="28"/>
      <c r="AO54" s="35"/>
      <c r="AP54" s="35"/>
      <c r="AQ54" s="35"/>
    </row>
    <row r="55" spans="1:43" ht="16.5" customHeight="1">
      <c r="A55" s="221"/>
      <c r="B55" s="240">
        <f>+'Ark1'!C1209</f>
        <v>2024</v>
      </c>
      <c r="C55" s="221"/>
      <c r="D55" s="240">
        <f>+'Ark1'!M1209</f>
        <v>3</v>
      </c>
      <c r="E55" s="240" t="s">
        <v>95</v>
      </c>
      <c r="F55" s="240">
        <f>+'Ark1'!D1209</f>
        <v>12</v>
      </c>
      <c r="G55" s="240" t="s">
        <v>568</v>
      </c>
      <c r="H55" s="240">
        <f>+'Ark1'!Q1209</f>
        <v>235</v>
      </c>
      <c r="I55" s="376">
        <f>+'Ark1'!R1209</f>
        <v>629</v>
      </c>
      <c r="J55" s="241">
        <f>+IF(I55=0,"",'Ark1'!AG1209)</f>
        <v>5.686646776964106</v>
      </c>
      <c r="K55" s="241">
        <f>+IF(I55=0,"",'Ark1'!AH1209)</f>
        <v>3.673096138877765</v>
      </c>
      <c r="L55" s="101"/>
      <c r="M55" s="391">
        <f>+'Ark1'!AJ1209</f>
        <v>624</v>
      </c>
      <c r="N55" s="222"/>
      <c r="O55" s="242">
        <f>+IF(I55=0,"",'Ark1'!S1209)</f>
        <v>4.5596184419713826</v>
      </c>
      <c r="P55" s="221"/>
      <c r="Q55" s="241">
        <f>+IF(M55=0,"",'Ark1'!AK1209)</f>
        <v>90.65608974358976</v>
      </c>
      <c r="R55" s="221"/>
      <c r="S55" s="241">
        <f>+IF(M55=0,"",'Ark1'!AL1209)</f>
        <v>15.67475287281194</v>
      </c>
      <c r="T55" s="221"/>
      <c r="U55" s="241">
        <f>+IF(I55=0,"",'Ark1'!U1209)</f>
        <v>12.056438791732903</v>
      </c>
      <c r="V55" s="221"/>
      <c r="W55" s="241">
        <f>+IF(I55=0,"",'Ark1'!W1209)</f>
        <v>0</v>
      </c>
      <c r="X55" s="243">
        <f>+IF(I55=0,"",'Ark1'!X1209)</f>
        <v>13.672496025437201</v>
      </c>
      <c r="Y55" s="243">
        <f>+IF(I55=0,"",'Ark1'!Y1209)</f>
        <v>3.3386327503974553</v>
      </c>
      <c r="Z55" s="243">
        <f>+IF(I55=0,"",'Ark1'!Z1209)</f>
        <v>0</v>
      </c>
      <c r="AA55" s="241">
        <f>+IF(I55=0,"",'Ark1'!AA1209)</f>
        <v>4.53282786947248</v>
      </c>
      <c r="AB55" s="241">
        <f>+IF(I55=0,"",'Ark1'!AB1209)</f>
        <v>1.506221495347287</v>
      </c>
      <c r="AC55" s="243">
        <f>+'Ark1'!AD1209</f>
        <v>55.369772052324237</v>
      </c>
      <c r="AD55" s="241">
        <f t="shared" si="4"/>
        <v>209.66666666666666</v>
      </c>
      <c r="AE55" s="241">
        <f t="shared" si="5"/>
        <v>2.676595744680851</v>
      </c>
      <c r="AF55" s="221"/>
      <c r="AG55" s="224"/>
      <c r="AI55" s="30"/>
      <c r="AJ55" s="28"/>
      <c r="AK55" s="225"/>
      <c r="AL55" s="29"/>
      <c r="AM55" s="28"/>
      <c r="AN55" s="28"/>
      <c r="AO55" s="35"/>
      <c r="AP55" s="35"/>
      <c r="AQ55" s="35"/>
    </row>
    <row r="56" spans="1:43">
      <c r="A56" s="221"/>
      <c r="B56" s="221"/>
      <c r="C56" s="221"/>
      <c r="D56" s="221"/>
      <c r="E56" s="221"/>
      <c r="F56" s="221"/>
      <c r="G56" s="221"/>
      <c r="H56" s="221"/>
      <c r="I56" s="372"/>
      <c r="J56" s="222"/>
      <c r="K56" s="222"/>
      <c r="L56" s="101"/>
      <c r="M56" s="375"/>
      <c r="N56" s="222"/>
      <c r="O56" s="221"/>
      <c r="P56" s="221"/>
      <c r="Q56" s="221"/>
      <c r="R56" s="221"/>
      <c r="S56" s="222"/>
      <c r="T56" s="221"/>
      <c r="U56" s="221"/>
      <c r="V56" s="221"/>
      <c r="W56" s="223"/>
      <c r="X56" s="223"/>
      <c r="Y56" s="223"/>
      <c r="Z56" s="223"/>
      <c r="AA56" s="222"/>
      <c r="AB56" s="221"/>
      <c r="AC56" s="223"/>
      <c r="AD56" s="223"/>
      <c r="AE56" s="222"/>
      <c r="AF56" s="221"/>
      <c r="AG56" s="224"/>
      <c r="AI56" s="30"/>
      <c r="AJ56" s="28"/>
      <c r="AK56" s="225"/>
      <c r="AL56" s="29"/>
      <c r="AP56" s="29"/>
    </row>
    <row r="57" spans="1:43" ht="22.8">
      <c r="A57" s="221"/>
      <c r="B57" s="221"/>
      <c r="C57" s="221"/>
      <c r="D57" s="221"/>
      <c r="E57" s="265" t="str">
        <f>+E59</f>
        <v>2-</v>
      </c>
      <c r="F57" s="221"/>
      <c r="G57" s="221"/>
      <c r="H57" s="221"/>
      <c r="I57" s="391">
        <f>SUM(I59:I70)</f>
        <v>155917</v>
      </c>
      <c r="J57" s="222"/>
      <c r="K57" s="222"/>
      <c r="L57" s="101"/>
      <c r="M57" s="375"/>
      <c r="N57" s="222"/>
      <c r="O57" s="221"/>
      <c r="P57" s="221"/>
      <c r="Q57" s="272">
        <f>+Fettgruppe!P12</f>
        <v>95.727751833254814</v>
      </c>
      <c r="R57" s="221"/>
      <c r="S57" s="272">
        <f>+Fettgruppe!R12</f>
        <v>19.372922316066997</v>
      </c>
      <c r="T57" s="221"/>
      <c r="U57" s="272">
        <f>+Fettgruppe!T12</f>
        <v>17.402516082274378</v>
      </c>
      <c r="V57" s="221"/>
      <c r="W57" s="223"/>
      <c r="X57" s="223"/>
      <c r="Y57" s="223"/>
      <c r="Z57" s="223"/>
      <c r="AA57" s="222"/>
      <c r="AB57" s="221"/>
      <c r="AC57" s="223"/>
      <c r="AD57" s="223"/>
      <c r="AE57" s="222"/>
      <c r="AF57" s="221"/>
      <c r="AG57" s="224"/>
      <c r="AI57" s="30"/>
      <c r="AJ57" s="28"/>
      <c r="AK57" s="225"/>
      <c r="AL57" s="29"/>
      <c r="AP57" s="29"/>
    </row>
    <row r="58" spans="1:43">
      <c r="A58" s="221"/>
      <c r="B58" s="221"/>
      <c r="C58" s="221"/>
      <c r="D58" s="221"/>
      <c r="E58" s="221"/>
      <c r="F58" s="221"/>
      <c r="G58" s="221"/>
      <c r="H58" s="221"/>
      <c r="I58" s="372"/>
      <c r="J58" s="222"/>
      <c r="K58" s="222"/>
      <c r="L58" s="101"/>
      <c r="M58" s="375"/>
      <c r="N58" s="222"/>
      <c r="O58" s="221"/>
      <c r="P58" s="221"/>
      <c r="Q58" s="221"/>
      <c r="R58" s="221"/>
      <c r="S58" s="222"/>
      <c r="T58" s="221"/>
      <c r="U58" s="221"/>
      <c r="V58" s="221"/>
      <c r="W58" s="223"/>
      <c r="X58" s="223"/>
      <c r="Y58" s="223"/>
      <c r="Z58" s="223"/>
      <c r="AA58" s="222"/>
      <c r="AB58" s="221"/>
      <c r="AC58" s="223"/>
      <c r="AD58" s="223"/>
      <c r="AE58" s="223"/>
      <c r="AF58" s="223"/>
      <c r="AG58" s="224"/>
      <c r="AI58" s="30"/>
      <c r="AJ58" s="28"/>
      <c r="AK58" s="225"/>
      <c r="AL58" s="29"/>
      <c r="AP58" s="29"/>
    </row>
    <row r="59" spans="1:43" ht="15" customHeight="1">
      <c r="A59" s="221"/>
      <c r="B59" s="240">
        <f>+'Ark1'!C1210</f>
        <v>2024</v>
      </c>
      <c r="C59" s="221"/>
      <c r="D59" s="29">
        <f>+'Ark1'!M1210</f>
        <v>4</v>
      </c>
      <c r="E59" s="29" t="s">
        <v>96</v>
      </c>
      <c r="F59" s="29">
        <f>+'Ark1'!D1210</f>
        <v>1</v>
      </c>
      <c r="G59" s="29" t="s">
        <v>558</v>
      </c>
      <c r="H59" s="29">
        <f>+'Ark1'!Q1210</f>
        <v>327</v>
      </c>
      <c r="I59" s="362">
        <f>+'Ark1'!R1210</f>
        <v>1038</v>
      </c>
      <c r="J59" s="30">
        <f>+IF(I59=0,"",'Ark1'!AG1210)</f>
        <v>11.918704788150196</v>
      </c>
      <c r="K59" s="30">
        <f>+IF(I59=0,"",'Ark1'!AH1210)</f>
        <v>9.1345783155266975</v>
      </c>
      <c r="L59" s="101"/>
      <c r="M59" s="391">
        <f>+'Ark1'!AJ1210</f>
        <v>688</v>
      </c>
      <c r="N59" s="222"/>
      <c r="O59" s="28">
        <f>+IF(I59=0,"",'Ark1'!S1210)</f>
        <v>6.6868978805394992</v>
      </c>
      <c r="P59" s="221"/>
      <c r="Q59" s="30">
        <f>+IF(M59=0,"",'Ark1'!AK1210)</f>
        <v>96.396220930232516</v>
      </c>
      <c r="R59" s="221"/>
      <c r="S59" s="30">
        <f>+IF(M59=0,"",'Ark1'!AL1210)</f>
        <v>18.376388040755813</v>
      </c>
      <c r="T59" s="221"/>
      <c r="U59" s="30">
        <f>+IF(I59=0,"",'Ark1'!U1210)</f>
        <v>16.321194605009651</v>
      </c>
      <c r="V59" s="221"/>
      <c r="W59" s="30">
        <f>+IF(I59=0,"",'Ark1'!W1210)</f>
        <v>0</v>
      </c>
      <c r="X59" s="35">
        <f>+IF(I59=0,"",'Ark1'!X1210)</f>
        <v>45.568400770712898</v>
      </c>
      <c r="Y59" s="35">
        <f>+IF(I59=0,"",'Ark1'!Y1210)</f>
        <v>9.922928709055876</v>
      </c>
      <c r="Z59" s="35">
        <f>+IF(I59=0,"",'Ark1'!Z1210)</f>
        <v>0.77071290944123316</v>
      </c>
      <c r="AA59" s="30">
        <f>+IF(I59=0,"",'Ark1'!AA1210)</f>
        <v>6.039965939775704</v>
      </c>
      <c r="AB59" s="30">
        <f>+IF(I59=0,"",'Ark1'!AB1210)</f>
        <v>1.5360917462085628</v>
      </c>
      <c r="AC59" s="35">
        <f>+'Ark1'!AD1210</f>
        <v>40.347715978254705</v>
      </c>
      <c r="AD59" s="30">
        <f>+IF(I59=0,"",I59/D59)</f>
        <v>259.5</v>
      </c>
      <c r="AE59" s="30">
        <f>+IF(I59=0,"",I59/H59)</f>
        <v>3.1743119266055047</v>
      </c>
      <c r="AF59" s="221"/>
      <c r="AG59" s="224"/>
      <c r="AI59" s="30"/>
      <c r="AJ59" s="28"/>
      <c r="AK59" s="225"/>
      <c r="AL59" s="29"/>
      <c r="AM59" s="28"/>
      <c r="AN59" s="28"/>
      <c r="AO59" s="35"/>
      <c r="AP59" s="35"/>
      <c r="AQ59" s="35"/>
    </row>
    <row r="60" spans="1:43" ht="15" customHeight="1">
      <c r="A60" s="221"/>
      <c r="B60" s="240">
        <f>+'Ark1'!C1211</f>
        <v>2024</v>
      </c>
      <c r="C60" s="221"/>
      <c r="D60" s="29">
        <f>+'Ark1'!M1211</f>
        <v>4</v>
      </c>
      <c r="E60" s="29" t="s">
        <v>96</v>
      </c>
      <c r="F60" s="29">
        <f>+'Ark1'!D1211</f>
        <v>2</v>
      </c>
      <c r="G60" s="29" t="s">
        <v>559</v>
      </c>
      <c r="H60" s="29">
        <f>+'Ark1'!Q1211</f>
        <v>396</v>
      </c>
      <c r="I60" s="362">
        <f>+'Ark1'!R1211</f>
        <v>1516</v>
      </c>
      <c r="J60" s="30">
        <f>+IF(I60=0,"",'Ark1'!AG1211)</f>
        <v>14.128611369990685</v>
      </c>
      <c r="K60" s="30">
        <f>+IF(I60=0,"",'Ark1'!AH1211)</f>
        <v>10.80912064245611</v>
      </c>
      <c r="L60" s="101"/>
      <c r="M60" s="391">
        <f>+'Ark1'!AJ1211</f>
        <v>1231</v>
      </c>
      <c r="N60" s="222"/>
      <c r="O60" s="28">
        <f>+IF(I60=0,"",'Ark1'!S1211)</f>
        <v>6.8172823218997358</v>
      </c>
      <c r="P60" s="221"/>
      <c r="Q60" s="30">
        <f>+IF(M60=0,"",'Ark1'!AK1211)</f>
        <v>95.948822095857182</v>
      </c>
      <c r="R60" s="221"/>
      <c r="S60" s="30">
        <f>+IF(M60=0,"",'Ark1'!AL1211)</f>
        <v>18.841102394420624</v>
      </c>
      <c r="T60" s="221"/>
      <c r="U60" s="30">
        <f>+IF(I60=0,"",'Ark1'!U1211)</f>
        <v>16.851319261213739</v>
      </c>
      <c r="V60" s="221"/>
      <c r="W60" s="30">
        <f>+IF(I60=0,"",'Ark1'!W1211)</f>
        <v>0</v>
      </c>
      <c r="X60" s="35">
        <f>+IF(I60=0,"",'Ark1'!X1211)</f>
        <v>50.923482849604227</v>
      </c>
      <c r="Y60" s="35">
        <f>+IF(I60=0,"",'Ark1'!Y1211)</f>
        <v>9.8944591029023758</v>
      </c>
      <c r="Z60" s="35">
        <f>+IF(I60=0,"",'Ark1'!Z1211)</f>
        <v>0.39577836411609502</v>
      </c>
      <c r="AA60" s="30">
        <f>+IF(I60=0,"",'Ark1'!AA1211)</f>
        <v>5.4401436715588254</v>
      </c>
      <c r="AB60" s="30">
        <f>+IF(I60=0,"",'Ark1'!AB1211)</f>
        <v>1.4433879823262694</v>
      </c>
      <c r="AC60" s="35">
        <f>+'Ark1'!AD1211</f>
        <v>47.553081796564911</v>
      </c>
      <c r="AD60" s="30">
        <f t="shared" ref="AD60:AD70" si="6">+IF(I60=0,"",I60/D60)</f>
        <v>379</v>
      </c>
      <c r="AE60" s="30">
        <f t="shared" ref="AE60:AE70" si="7">+IF(I60=0,"",I60/H60)</f>
        <v>3.8282828282828283</v>
      </c>
      <c r="AF60" s="221"/>
      <c r="AG60" s="29"/>
      <c r="AI60" s="30"/>
      <c r="AJ60" s="28"/>
      <c r="AK60" s="29"/>
      <c r="AL60" s="29"/>
      <c r="AM60" s="28"/>
      <c r="AN60" s="28"/>
      <c r="AO60" s="35"/>
      <c r="AP60" s="35"/>
      <c r="AQ60" s="35"/>
    </row>
    <row r="61" spans="1:43" ht="15" customHeight="1">
      <c r="A61" s="221"/>
      <c r="B61" s="240">
        <f>+'Ark1'!C1212</f>
        <v>2024</v>
      </c>
      <c r="C61" s="221"/>
      <c r="D61" s="29">
        <f>+'Ark1'!M1212</f>
        <v>4</v>
      </c>
      <c r="E61" s="29" t="s">
        <v>96</v>
      </c>
      <c r="F61" s="29">
        <f>+'Ark1'!D1212</f>
        <v>3</v>
      </c>
      <c r="G61" s="29" t="s">
        <v>560</v>
      </c>
      <c r="H61" s="29">
        <f>+'Ark1'!Q1212</f>
        <v>1997</v>
      </c>
      <c r="I61" s="362">
        <f>+'Ark1'!R1212</f>
        <v>5601</v>
      </c>
      <c r="J61" s="30">
        <f>+IF(I61=0,"",'Ark1'!AG1212)</f>
        <v>13.565356390321877</v>
      </c>
      <c r="K61" s="30">
        <f>+IF(I61=0,"",'Ark1'!AH1212)</f>
        <v>9.8569800829839433</v>
      </c>
      <c r="L61" s="101"/>
      <c r="M61" s="391">
        <f>+'Ark1'!AJ1212</f>
        <v>4705</v>
      </c>
      <c r="N61" s="222"/>
      <c r="O61" s="28">
        <f>+IF(I61=0,"",'Ark1'!S1212)</f>
        <v>6.7439742903053039</v>
      </c>
      <c r="P61" s="221"/>
      <c r="Q61" s="30">
        <f>+IF(M61=0,"",'Ark1'!AK1212)</f>
        <v>98.918873538788475</v>
      </c>
      <c r="R61" s="221"/>
      <c r="S61" s="30">
        <f>+IF(M61=0,"",'Ark1'!AL1212)</f>
        <v>18.525170598752354</v>
      </c>
      <c r="T61" s="221"/>
      <c r="U61" s="30">
        <f>+IF(I61=0,"",'Ark1'!U1212)</f>
        <v>18.741260489198304</v>
      </c>
      <c r="V61" s="221"/>
      <c r="W61" s="30">
        <f>+IF(I61=0,"",'Ark1'!W1212)</f>
        <v>0</v>
      </c>
      <c r="X61" s="35">
        <f>+IF(I61=0,"",'Ark1'!X1212)</f>
        <v>61.1140867702196</v>
      </c>
      <c r="Y61" s="35">
        <f>+IF(I61=0,"",'Ark1'!Y1212)</f>
        <v>20.228530619532226</v>
      </c>
      <c r="Z61" s="35">
        <f>+IF(I61=0,"",'Ark1'!Z1212)</f>
        <v>0.92840564184966978</v>
      </c>
      <c r="AA61" s="30">
        <f>+IF(I61=0,"",'Ark1'!AA1212)</f>
        <v>6.5486493958139276</v>
      </c>
      <c r="AB61" s="30">
        <f>+IF(I61=0,"",'Ark1'!AB1212)</f>
        <v>1.5075160818592988</v>
      </c>
      <c r="AC61" s="35">
        <f>+'Ark1'!AD1212</f>
        <v>39.154709070423671</v>
      </c>
      <c r="AD61" s="30">
        <f t="shared" si="6"/>
        <v>1400.25</v>
      </c>
      <c r="AE61" s="30">
        <f t="shared" si="7"/>
        <v>2.8047070605908861</v>
      </c>
      <c r="AF61" s="221"/>
      <c r="AG61" s="244"/>
      <c r="AI61" s="30"/>
      <c r="AJ61" s="28"/>
      <c r="AK61" s="225"/>
      <c r="AL61" s="29"/>
      <c r="AM61" s="28"/>
      <c r="AN61" s="28"/>
      <c r="AO61" s="35"/>
      <c r="AP61" s="35"/>
      <c r="AQ61" s="35"/>
    </row>
    <row r="62" spans="1:43" ht="15" customHeight="1">
      <c r="A62" s="221"/>
      <c r="B62" s="240">
        <f>+'Ark1'!C1213</f>
        <v>2024</v>
      </c>
      <c r="C62" s="221"/>
      <c r="D62" s="29">
        <f>+'Ark1'!M1213</f>
        <v>4</v>
      </c>
      <c r="E62" s="29" t="s">
        <v>96</v>
      </c>
      <c r="F62" s="29">
        <f>+'Ark1'!D1213</f>
        <v>4</v>
      </c>
      <c r="G62" s="29" t="s">
        <v>561</v>
      </c>
      <c r="H62" s="29">
        <f>+'Ark1'!Q1213</f>
        <v>409</v>
      </c>
      <c r="I62" s="362">
        <f>+'Ark1'!R1213</f>
        <v>1268</v>
      </c>
      <c r="J62" s="30">
        <f>+IF(I62=0,"",'Ark1'!AG1213)</f>
        <v>17.808988764044944</v>
      </c>
      <c r="K62" s="30">
        <f>+IF(I62=0,"",'Ark1'!AH1213)</f>
        <v>12.932760537101897</v>
      </c>
      <c r="L62" s="101"/>
      <c r="M62" s="391">
        <f>+'Ark1'!AJ1213</f>
        <v>981</v>
      </c>
      <c r="N62" s="222"/>
      <c r="O62" s="28">
        <f>+IF(I62=0,"",'Ark1'!S1213)</f>
        <v>6.2570977917981052</v>
      </c>
      <c r="P62" s="221"/>
      <c r="Q62" s="30">
        <f>+IF(M62=0,"",'Ark1'!AK1213)</f>
        <v>97.409174311926577</v>
      </c>
      <c r="R62" s="221"/>
      <c r="S62" s="30">
        <f>+IF(M62=0,"",'Ark1'!AL1213)</f>
        <v>17.486254081800254</v>
      </c>
      <c r="T62" s="221"/>
      <c r="U62" s="30">
        <f>+IF(I62=0,"",'Ark1'!U1213)</f>
        <v>16.44345425867505</v>
      </c>
      <c r="V62" s="221"/>
      <c r="W62" s="30">
        <f>+IF(I62=0,"",'Ark1'!W1213)</f>
        <v>0</v>
      </c>
      <c r="X62" s="35">
        <f>+IF(I62=0,"",'Ark1'!X1213)</f>
        <v>47.476340694006304</v>
      </c>
      <c r="Y62" s="35">
        <f>+IF(I62=0,"",'Ark1'!Y1213)</f>
        <v>10.173501577287064</v>
      </c>
      <c r="Z62" s="35">
        <f>+IF(I62=0,"",'Ark1'!Z1213)</f>
        <v>0.23659305993690849</v>
      </c>
      <c r="AA62" s="30">
        <f>+IF(I62=0,"",'Ark1'!AA1213)</f>
        <v>5.173607164879189</v>
      </c>
      <c r="AB62" s="30">
        <f>+IF(I62=0,"",'Ark1'!AB1213)</f>
        <v>1.480202187963066</v>
      </c>
      <c r="AC62" s="35">
        <f>+'Ark1'!AD1213</f>
        <v>47.845300095946797</v>
      </c>
      <c r="AD62" s="30">
        <f t="shared" si="6"/>
        <v>317</v>
      </c>
      <c r="AE62" s="30">
        <f t="shared" si="7"/>
        <v>3.100244498777506</v>
      </c>
      <c r="AF62" s="221"/>
      <c r="AG62" s="244"/>
      <c r="AI62" s="30"/>
      <c r="AJ62" s="28"/>
      <c r="AK62" s="29"/>
      <c r="AL62" s="29"/>
      <c r="AM62" s="28"/>
      <c r="AN62" s="28"/>
      <c r="AO62" s="35"/>
      <c r="AP62" s="35"/>
      <c r="AQ62" s="35"/>
    </row>
    <row r="63" spans="1:43" ht="15" customHeight="1">
      <c r="A63" s="221"/>
      <c r="B63" s="240">
        <f>+'Ark1'!C1214</f>
        <v>2024</v>
      </c>
      <c r="C63" s="221"/>
      <c r="D63" s="29">
        <f>+'Ark1'!M1214</f>
        <v>4</v>
      </c>
      <c r="E63" s="29" t="s">
        <v>96</v>
      </c>
      <c r="F63" s="29">
        <f>+'Ark1'!D1214</f>
        <v>5</v>
      </c>
      <c r="G63" s="29" t="s">
        <v>448</v>
      </c>
      <c r="H63" s="29">
        <f>+'Ark1'!Q1214</f>
        <v>170</v>
      </c>
      <c r="I63" s="362">
        <f>+'Ark1'!R1214</f>
        <v>329</v>
      </c>
      <c r="J63" s="30">
        <f>+IF(I63=0,"",'Ark1'!AG1214)</f>
        <v>10.211049037864685</v>
      </c>
      <c r="K63" s="30">
        <f>+IF(I63=0,"",'Ark1'!AH1214)</f>
        <v>7.8240037677091987</v>
      </c>
      <c r="L63" s="101"/>
      <c r="M63" s="391">
        <f>+'Ark1'!AJ1214</f>
        <v>311</v>
      </c>
      <c r="N63" s="222"/>
      <c r="O63" s="28">
        <f>+IF(I63=0,"",'Ark1'!S1214)</f>
        <v>6.5531914893617005</v>
      </c>
      <c r="P63" s="221"/>
      <c r="Q63" s="30">
        <f>+IF(M63=0,"",'Ark1'!AK1214)</f>
        <v>101.36270096463028</v>
      </c>
      <c r="R63" s="221"/>
      <c r="S63" s="30">
        <f>+IF(M63=0,"",'Ark1'!AL1214)</f>
        <v>18.356307544828312</v>
      </c>
      <c r="T63" s="221"/>
      <c r="U63" s="30">
        <f>+IF(I63=0,"",'Ark1'!U1214)</f>
        <v>19.793920972644379</v>
      </c>
      <c r="V63" s="221"/>
      <c r="W63" s="30">
        <f>+IF(I63=0,"",'Ark1'!W1214)</f>
        <v>0</v>
      </c>
      <c r="X63" s="35">
        <f>+IF(I63=0,"",'Ark1'!X1214)</f>
        <v>64.133738601823723</v>
      </c>
      <c r="Y63" s="35">
        <f>+IF(I63=0,"",'Ark1'!Y1214)</f>
        <v>28.875379939209719</v>
      </c>
      <c r="Z63" s="35">
        <f>+IF(I63=0,"",'Ark1'!Z1214)</f>
        <v>0.30395136778115506</v>
      </c>
      <c r="AA63" s="30">
        <f>+IF(I63=0,"",'Ark1'!AA1214)</f>
        <v>7.1187000285935396</v>
      </c>
      <c r="AB63" s="30">
        <f>+IF(I63=0,"",'Ark1'!AB1214)</f>
        <v>1.5972232258643861</v>
      </c>
      <c r="AC63" s="35">
        <f>+'Ark1'!AD1214</f>
        <v>31.918644585656001</v>
      </c>
      <c r="AD63" s="30">
        <f t="shared" si="6"/>
        <v>82.25</v>
      </c>
      <c r="AE63" s="30">
        <f t="shared" si="7"/>
        <v>1.9352941176470588</v>
      </c>
      <c r="AF63" s="221"/>
      <c r="AG63" s="245"/>
      <c r="AI63" s="30"/>
      <c r="AJ63" s="28"/>
      <c r="AK63" s="29"/>
      <c r="AL63" s="29"/>
      <c r="AM63" s="28"/>
      <c r="AN63" s="28"/>
      <c r="AO63" s="35"/>
      <c r="AP63" s="35"/>
      <c r="AQ63" s="35"/>
    </row>
    <row r="64" spans="1:43" ht="15" customHeight="1">
      <c r="A64" s="221"/>
      <c r="B64" s="240">
        <f>+'Ark1'!C1215</f>
        <v>2024</v>
      </c>
      <c r="C64" s="221"/>
      <c r="D64" s="29">
        <f>+'Ark1'!M1215</f>
        <v>4</v>
      </c>
      <c r="E64" s="29" t="s">
        <v>96</v>
      </c>
      <c r="F64" s="29">
        <f>+'Ark1'!D1215</f>
        <v>6</v>
      </c>
      <c r="G64" s="29" t="s">
        <v>562</v>
      </c>
      <c r="H64" s="29">
        <f>+'Ark1'!Q1215</f>
        <v>143</v>
      </c>
      <c r="I64" s="362">
        <f>+'Ark1'!R1215</f>
        <v>325</v>
      </c>
      <c r="J64" s="30">
        <f>+IF(I64=0,"",'Ark1'!AG1215)</f>
        <v>8.4349857254087688</v>
      </c>
      <c r="K64" s="30">
        <f>+IF(I64=0,"",'Ark1'!AH1215)</f>
        <v>7.0840532839528754</v>
      </c>
      <c r="L64" s="101"/>
      <c r="M64" s="391">
        <f>+'Ark1'!AJ1215</f>
        <v>321</v>
      </c>
      <c r="N64" s="222"/>
      <c r="O64" s="28">
        <f>+IF(I64=0,"",'Ark1'!S1215)</f>
        <v>7.0984615384615379</v>
      </c>
      <c r="P64" s="221"/>
      <c r="Q64" s="30">
        <f>+IF(M64=0,"",'Ark1'!AK1215)</f>
        <v>93.69158878504679</v>
      </c>
      <c r="R64" s="221"/>
      <c r="S64" s="30">
        <f>+IF(M64=0,"",'Ark1'!AL1215)</f>
        <v>19.361723229324589</v>
      </c>
      <c r="T64" s="221"/>
      <c r="U64" s="30">
        <f>+IF(I64=0,"",'Ark1'!U1215)</f>
        <v>16.714769230769235</v>
      </c>
      <c r="V64" s="221"/>
      <c r="W64" s="30">
        <f>+IF(I64=0,"",'Ark1'!W1215)</f>
        <v>0</v>
      </c>
      <c r="X64" s="35">
        <f>+IF(I64=0,"",'Ark1'!X1215)</f>
        <v>41.538461538461554</v>
      </c>
      <c r="Y64" s="35">
        <f>+IF(I64=0,"",'Ark1'!Y1215)</f>
        <v>17.538461538461544</v>
      </c>
      <c r="Z64" s="35">
        <f>+IF(I64=0,"",'Ark1'!Z1215)</f>
        <v>0.3076923076923076</v>
      </c>
      <c r="AA64" s="30">
        <f>+IF(I64=0,"",'Ark1'!AA1215)</f>
        <v>6.4562597192283162</v>
      </c>
      <c r="AB64" s="30">
        <f>+IF(I64=0,"",'Ark1'!AB1215)</f>
        <v>1.6537595683953472</v>
      </c>
      <c r="AC64" s="35">
        <f>+'Ark1'!AD1215</f>
        <v>-14.114249010603784</v>
      </c>
      <c r="AD64" s="30">
        <f t="shared" si="6"/>
        <v>81.25</v>
      </c>
      <c r="AE64" s="30">
        <f t="shared" si="7"/>
        <v>2.2727272727272729</v>
      </c>
      <c r="AF64" s="221"/>
      <c r="AG64" s="244"/>
      <c r="AI64" s="30"/>
      <c r="AJ64" s="28"/>
      <c r="AK64" s="29"/>
      <c r="AL64" s="29"/>
      <c r="AM64" s="246"/>
      <c r="AN64" s="246"/>
      <c r="AO64" s="35"/>
      <c r="AP64" s="35"/>
      <c r="AQ64" s="35"/>
    </row>
    <row r="65" spans="1:42" ht="15" customHeight="1">
      <c r="A65" s="221"/>
      <c r="B65" s="240">
        <f>+'Ark1'!C1216</f>
        <v>2024</v>
      </c>
      <c r="C65" s="221"/>
      <c r="D65" s="29">
        <f>+'Ark1'!M1216</f>
        <v>4</v>
      </c>
      <c r="E65" s="29" t="s">
        <v>96</v>
      </c>
      <c r="F65" s="29">
        <f>+'Ark1'!D1216</f>
        <v>7</v>
      </c>
      <c r="G65" s="29" t="s">
        <v>563</v>
      </c>
      <c r="H65" s="29">
        <f>+'Ark1'!Q1216</f>
        <v>101</v>
      </c>
      <c r="I65" s="362">
        <f>+'Ark1'!R1216</f>
        <v>263</v>
      </c>
      <c r="J65" s="30">
        <f>+IF(I65=0,"",'Ark1'!AG1216)</f>
        <v>7.6564774381368252</v>
      </c>
      <c r="K65" s="30">
        <f>+IF(I65=0,"",'Ark1'!AH1216)</f>
        <v>6.940035571164838</v>
      </c>
      <c r="L65" s="101"/>
      <c r="M65" s="391">
        <f>+'Ark1'!AJ1216</f>
        <v>263</v>
      </c>
      <c r="N65" s="222"/>
      <c r="O65" s="28">
        <f>+IF(I65=0,"",'Ark1'!S1216)</f>
        <v>7.3384030418250941</v>
      </c>
      <c r="P65" s="221"/>
      <c r="Q65" s="30">
        <f>+IF(M65=0,"",'Ark1'!AK1216)</f>
        <v>97.622813688212901</v>
      </c>
      <c r="R65" s="221"/>
      <c r="S65" s="30">
        <f>+IF(M65=0,"",'Ark1'!AL1216)</f>
        <v>19.860117013751758</v>
      </c>
      <c r="T65" s="221"/>
      <c r="U65" s="30">
        <f>+IF(I65=0,"",'Ark1'!U1216)</f>
        <v>18.753612167300368</v>
      </c>
      <c r="V65" s="221"/>
      <c r="W65" s="30">
        <f>+IF(I65=0,"",'Ark1'!W1216)</f>
        <v>0</v>
      </c>
      <c r="X65" s="35">
        <f>+IF(I65=0,"",'Ark1'!X1216)</f>
        <v>71.48288973384031</v>
      </c>
      <c r="Y65" s="35">
        <f>+IF(I65=0,"",'Ark1'!Y1216)</f>
        <v>13.688212927756656</v>
      </c>
      <c r="Z65" s="35">
        <f>+IF(I65=0,"",'Ark1'!Z1216)</f>
        <v>0.38022813688212925</v>
      </c>
      <c r="AA65" s="30">
        <f>+IF(I65=0,"",'Ark1'!AA1216)</f>
        <v>5.3548578096316559</v>
      </c>
      <c r="AB65" s="30">
        <f>+IF(I65=0,"",'Ark1'!AB1216)</f>
        <v>1.3266529674758281</v>
      </c>
      <c r="AC65" s="35">
        <f>+'Ark1'!AD1216</f>
        <v>9.6998610334338622</v>
      </c>
      <c r="AD65" s="30">
        <f t="shared" si="6"/>
        <v>65.75</v>
      </c>
      <c r="AE65" s="30">
        <f t="shared" si="7"/>
        <v>2.6039603960396041</v>
      </c>
      <c r="AF65" s="221"/>
      <c r="AG65" s="224"/>
      <c r="AI65" s="30"/>
      <c r="AJ65" s="28"/>
      <c r="AK65" s="224"/>
      <c r="AL65" s="29"/>
      <c r="AP65" s="29"/>
    </row>
    <row r="66" spans="1:42" ht="15" customHeight="1">
      <c r="A66" s="221"/>
      <c r="B66" s="240">
        <f>+'Ark1'!C1217</f>
        <v>2024</v>
      </c>
      <c r="C66" s="221"/>
      <c r="D66" s="29">
        <f>+'Ark1'!M1217</f>
        <v>4</v>
      </c>
      <c r="E66" s="29" t="s">
        <v>96</v>
      </c>
      <c r="F66" s="29">
        <f>+'Ark1'!D1217</f>
        <v>8</v>
      </c>
      <c r="G66" s="29" t="s">
        <v>564</v>
      </c>
      <c r="H66" s="29">
        <f>+'Ark1'!Q1217</f>
        <v>2367</v>
      </c>
      <c r="I66" s="362">
        <f>+'Ark1'!R1217</f>
        <v>14786</v>
      </c>
      <c r="J66" s="30">
        <f>+IF(I66=0,"",'Ark1'!AG1217)</f>
        <v>14.643953649598886</v>
      </c>
      <c r="K66" s="30">
        <f>+IF(I66=0,"",'Ark1'!AH1217)</f>
        <v>13.135903258882088</v>
      </c>
      <c r="L66" s="101"/>
      <c r="M66" s="391">
        <f>+'Ark1'!AJ1217</f>
        <v>14771</v>
      </c>
      <c r="N66" s="222"/>
      <c r="O66" s="28">
        <f>+IF(I66=0,"",'Ark1'!S1217)</f>
        <v>7.5735154876234256</v>
      </c>
      <c r="P66" s="221"/>
      <c r="Q66" s="30">
        <f>+IF(M66=0,"",'Ark1'!AK1217)</f>
        <v>98.49911312707377</v>
      </c>
      <c r="R66" s="221"/>
      <c r="S66" s="30">
        <f>+IF(M66=0,"",'Ark1'!AL1217)</f>
        <v>20.376154351919496</v>
      </c>
      <c r="T66" s="221"/>
      <c r="U66" s="30">
        <f>+IF(I66=0,"",'Ark1'!U1217)</f>
        <v>19.713357229812104</v>
      </c>
      <c r="V66" s="221"/>
      <c r="W66" s="30">
        <f>+IF(I66=0,"",'Ark1'!W1217)</f>
        <v>0</v>
      </c>
      <c r="X66" s="35">
        <f>+IF(I66=0,"",'Ark1'!X1217)</f>
        <v>82.584877586906543</v>
      </c>
      <c r="Y66" s="35">
        <f>+IF(I66=0,"",'Ark1'!Y1217)</f>
        <v>18.084674692276483</v>
      </c>
      <c r="Z66" s="35">
        <f>+IF(I66=0,"",'Ark1'!Z1217)</f>
        <v>8.1157852022183188E-2</v>
      </c>
      <c r="AA66" s="30">
        <f>+IF(I66=0,"",'Ark1'!AA1217)</f>
        <v>5.1262507386129963</v>
      </c>
      <c r="AB66" s="30">
        <f>+IF(I66=0,"",'Ark1'!AB1217)</f>
        <v>1.3106795998471641</v>
      </c>
      <c r="AC66" s="35">
        <f>+'Ark1'!AD1217</f>
        <v>22.99479015195968</v>
      </c>
      <c r="AD66" s="30">
        <f t="shared" si="6"/>
        <v>3696.5</v>
      </c>
      <c r="AE66" s="30">
        <f t="shared" si="7"/>
        <v>6.2467258132657371</v>
      </c>
      <c r="AF66" s="221"/>
      <c r="AG66" s="224"/>
      <c r="AI66" s="30"/>
      <c r="AJ66" s="28"/>
      <c r="AK66" s="247"/>
      <c r="AL66" s="29"/>
      <c r="AM66" s="28"/>
      <c r="AN66" s="225"/>
      <c r="AP66" s="29"/>
    </row>
    <row r="67" spans="1:42" ht="15" customHeight="1">
      <c r="A67" s="221"/>
      <c r="B67" s="240">
        <f>+'Ark1'!C1218</f>
        <v>2024</v>
      </c>
      <c r="C67" s="221"/>
      <c r="D67" s="29">
        <f>+'Ark1'!M1218</f>
        <v>4</v>
      </c>
      <c r="E67" s="29" t="s">
        <v>96</v>
      </c>
      <c r="F67" s="29">
        <f>+'Ark1'!D1218</f>
        <v>9</v>
      </c>
      <c r="G67" s="29" t="s">
        <v>565</v>
      </c>
      <c r="H67" s="29">
        <f>+'Ark1'!Q1218</f>
        <v>6612</v>
      </c>
      <c r="I67" s="362">
        <f>+'Ark1'!R1218</f>
        <v>54878</v>
      </c>
      <c r="J67" s="30">
        <f>+IF(I67=0,"",'Ark1'!AG1218)</f>
        <v>14.962632952255788</v>
      </c>
      <c r="K67" s="30">
        <f>+IF(I67=0,"",'Ark1'!AH1218)</f>
        <v>13.488612880060684</v>
      </c>
      <c r="L67" s="101"/>
      <c r="M67" s="391">
        <f>+'Ark1'!AJ1218</f>
        <v>54845</v>
      </c>
      <c r="N67" s="222"/>
      <c r="O67" s="28">
        <f>+IF(I67=0,"",'Ark1'!S1218)</f>
        <v>7.5909836364299004</v>
      </c>
      <c r="P67" s="221"/>
      <c r="Q67" s="30">
        <f>+IF(M67=0,"",'Ark1'!AK1218)</f>
        <v>95.623114231013588</v>
      </c>
      <c r="R67" s="221"/>
      <c r="S67" s="30">
        <f>+IF(M67=0,"",'Ark1'!AL1218)</f>
        <v>20.252238006613855</v>
      </c>
      <c r="T67" s="221"/>
      <c r="U67" s="30">
        <f>+IF(I67=0,"",'Ark1'!U1218)</f>
        <v>17.965408724807492</v>
      </c>
      <c r="V67" s="221"/>
      <c r="W67" s="30">
        <f>+IF(I67=0,"",'Ark1'!W1218)</f>
        <v>0</v>
      </c>
      <c r="X67" s="35">
        <f>+IF(I67=0,"",'Ark1'!X1218)</f>
        <v>72.861620321440284</v>
      </c>
      <c r="Y67" s="35">
        <f>+IF(I67=0,"",'Ark1'!Y1218)</f>
        <v>8.4277852691424631</v>
      </c>
      <c r="Z67" s="35">
        <f>+IF(I67=0,"",'Ark1'!Z1218)</f>
        <v>2.3688909945697723E-2</v>
      </c>
      <c r="AA67" s="30">
        <f>+IF(I67=0,"",'Ark1'!AA1218)</f>
        <v>4.4165438982891656</v>
      </c>
      <c r="AB67" s="30">
        <f>+IF(I67=0,"",'Ark1'!AB1218)</f>
        <v>1.2632851633058113</v>
      </c>
      <c r="AC67" s="35">
        <f>+'Ark1'!AD1218</f>
        <v>56.065069028552394</v>
      </c>
      <c r="AD67" s="30">
        <f t="shared" si="6"/>
        <v>13719.5</v>
      </c>
      <c r="AE67" s="30">
        <f t="shared" si="7"/>
        <v>8.2997580157289779</v>
      </c>
      <c r="AF67" s="221"/>
      <c r="AG67" s="224"/>
      <c r="AI67" s="30"/>
      <c r="AJ67" s="28"/>
      <c r="AK67" s="247"/>
      <c r="AL67" s="29"/>
      <c r="AP67" s="29"/>
    </row>
    <row r="68" spans="1:42" ht="15" customHeight="1">
      <c r="A68" s="221"/>
      <c r="B68" s="240">
        <f>+'Ark1'!C1219</f>
        <v>2024</v>
      </c>
      <c r="C68" s="221"/>
      <c r="D68" s="29">
        <f>+'Ark1'!M1219</f>
        <v>4</v>
      </c>
      <c r="E68" s="29" t="s">
        <v>96</v>
      </c>
      <c r="F68" s="29">
        <f>+'Ark1'!D1219</f>
        <v>10</v>
      </c>
      <c r="G68" s="29" t="s">
        <v>566</v>
      </c>
      <c r="H68" s="29">
        <f>+'Ark1'!Q1219</f>
        <v>7872</v>
      </c>
      <c r="I68" s="362">
        <f>+'Ark1'!R1219</f>
        <v>59734</v>
      </c>
      <c r="J68" s="30">
        <f>+IF(I68=0,"",'Ark1'!AG1219)</f>
        <v>14.654766344134559</v>
      </c>
      <c r="K68" s="30">
        <f>+IF(I68=0,"",'Ark1'!AH1219)</f>
        <v>12.719844431273202</v>
      </c>
      <c r="L68" s="101"/>
      <c r="M68" s="391">
        <f>+'Ark1'!AJ1219</f>
        <v>59690</v>
      </c>
      <c r="N68" s="222"/>
      <c r="O68" s="28">
        <f>+IF(I68=0,"",'Ark1'!S1219)</f>
        <v>6.9809488733384679</v>
      </c>
      <c r="P68" s="221"/>
      <c r="Q68" s="30">
        <f>+IF(M68=0,"",'Ark1'!AK1219)</f>
        <v>95.052764282125381</v>
      </c>
      <c r="R68" s="221"/>
      <c r="S68" s="30">
        <f>+IF(M68=0,"",'Ark1'!AL1219)</f>
        <v>18.817887111604737</v>
      </c>
      <c r="T68" s="221"/>
      <c r="U68" s="30">
        <f>+IF(I68=0,"",'Ark1'!U1219)</f>
        <v>16.639928683831528</v>
      </c>
      <c r="V68" s="221"/>
      <c r="W68" s="30">
        <f>+IF(I68=0,"",'Ark1'!W1219)</f>
        <v>0</v>
      </c>
      <c r="X68" s="35">
        <f>+IF(I68=0,"",'Ark1'!X1219)</f>
        <v>53.945826497472112</v>
      </c>
      <c r="Y68" s="35">
        <f>+IF(I68=0,"",'Ark1'!Y1219)</f>
        <v>10.106472025981857</v>
      </c>
      <c r="Z68" s="35">
        <f>+IF(I68=0,"",'Ark1'!Z1219)</f>
        <v>8.2030334482874084E-2</v>
      </c>
      <c r="AA68" s="30">
        <f>+IF(I68=0,"",'Ark1'!AA1219)</f>
        <v>5.4992634675726508</v>
      </c>
      <c r="AB68" s="30">
        <f>+IF(I68=0,"",'Ark1'!AB1219)</f>
        <v>1.3648064399907744</v>
      </c>
      <c r="AC68" s="35">
        <f>+'Ark1'!AD1219</f>
        <v>50.792398500929011</v>
      </c>
      <c r="AD68" s="30">
        <f t="shared" si="6"/>
        <v>14933.5</v>
      </c>
      <c r="AE68" s="30">
        <f t="shared" si="7"/>
        <v>7.5881605691056908</v>
      </c>
      <c r="AF68" s="221"/>
      <c r="AG68" s="224"/>
      <c r="AI68" s="30"/>
      <c r="AJ68" s="28"/>
      <c r="AK68" s="247"/>
      <c r="AL68" s="29"/>
      <c r="AP68" s="29"/>
    </row>
    <row r="69" spans="1:42" ht="15" customHeight="1">
      <c r="A69" s="221"/>
      <c r="B69" s="240">
        <f>+'Ark1'!C1220</f>
        <v>2024</v>
      </c>
      <c r="C69" s="221"/>
      <c r="D69" s="29">
        <f>+'Ark1'!M1220</f>
        <v>4</v>
      </c>
      <c r="E69" s="29" t="s">
        <v>96</v>
      </c>
      <c r="F69" s="29">
        <f>+'Ark1'!D1220</f>
        <v>11</v>
      </c>
      <c r="G69" s="29" t="s">
        <v>567</v>
      </c>
      <c r="H69" s="29">
        <f>+'Ark1'!Q1220</f>
        <v>3035</v>
      </c>
      <c r="I69" s="362">
        <f>+'Ark1'!R1220</f>
        <v>14617</v>
      </c>
      <c r="J69" s="30">
        <f>+IF(I69=0,"",'Ark1'!AG1220)</f>
        <v>14.109618131974203</v>
      </c>
      <c r="K69" s="30">
        <f>+IF(I69=0,"",'Ark1'!AH1220)</f>
        <v>11.801685498609128</v>
      </c>
      <c r="L69" s="101"/>
      <c r="M69" s="391">
        <f>+'Ark1'!AJ1220</f>
        <v>14598</v>
      </c>
      <c r="N69" s="222"/>
      <c r="O69" s="28">
        <f>+IF(I69=0,"",'Ark1'!S1220)</f>
        <v>6.6129848806184572</v>
      </c>
      <c r="P69" s="221"/>
      <c r="Q69" s="30">
        <f>+IF(M69=0,"",'Ark1'!AK1220)</f>
        <v>95.024482805863869</v>
      </c>
      <c r="R69" s="221"/>
      <c r="S69" s="30">
        <f>+IF(M69=0,"",'Ark1'!AL1220)</f>
        <v>18.025204573165471</v>
      </c>
      <c r="T69" s="221"/>
      <c r="U69" s="30">
        <f>+IF(I69=0,"",'Ark1'!U1220)</f>
        <v>15.995094752685146</v>
      </c>
      <c r="V69" s="221"/>
      <c r="W69" s="30">
        <f>+IF(I69=0,"",'Ark1'!W1220)</f>
        <v>0</v>
      </c>
      <c r="X69" s="35">
        <f>+IF(I69=0,"",'Ark1'!X1220)</f>
        <v>41.70486419922009</v>
      </c>
      <c r="Y69" s="35">
        <f>+IF(I69=0,"",'Ark1'!Y1220)</f>
        <v>11.630293493876993</v>
      </c>
      <c r="Z69" s="35">
        <f>+IF(I69=0,"",'Ark1'!Z1220)</f>
        <v>7.525484025449819E-2</v>
      </c>
      <c r="AA69" s="30">
        <f>+IF(I69=0,"",'Ark1'!AA1220)</f>
        <v>5.8308803142134256</v>
      </c>
      <c r="AB69" s="30">
        <f>+IF(I69=0,"",'Ark1'!AB1220)</f>
        <v>1.3215279154486372</v>
      </c>
      <c r="AC69" s="35">
        <f>+'Ark1'!AD1220</f>
        <v>38.641644972031251</v>
      </c>
      <c r="AD69" s="30">
        <f t="shared" si="6"/>
        <v>3654.25</v>
      </c>
      <c r="AE69" s="30">
        <f t="shared" si="7"/>
        <v>4.816144975288303</v>
      </c>
      <c r="AF69" s="221"/>
      <c r="AG69" s="224"/>
      <c r="AI69" s="30"/>
      <c r="AJ69" s="28"/>
      <c r="AK69" s="247"/>
      <c r="AL69" s="29"/>
      <c r="AP69" s="29"/>
    </row>
    <row r="70" spans="1:42" ht="15" customHeight="1">
      <c r="A70" s="221"/>
      <c r="B70" s="240">
        <f>+'Ark1'!C1221</f>
        <v>2024</v>
      </c>
      <c r="C70" s="221"/>
      <c r="D70" s="29">
        <f>+'Ark1'!M1221</f>
        <v>4</v>
      </c>
      <c r="E70" s="29" t="s">
        <v>96</v>
      </c>
      <c r="F70" s="29">
        <f>+'Ark1'!D1221</f>
        <v>12</v>
      </c>
      <c r="G70" s="29" t="s">
        <v>568</v>
      </c>
      <c r="H70" s="29">
        <f>+'Ark1'!Q1221</f>
        <v>449</v>
      </c>
      <c r="I70" s="362">
        <f>+'Ark1'!R1221</f>
        <v>1562</v>
      </c>
      <c r="J70" s="30">
        <f>+IF(I70=0,"",'Ark1'!AG1221)</f>
        <v>14.121688816562701</v>
      </c>
      <c r="K70" s="30">
        <f>+IF(I70=0,"",'Ark1'!AH1221)</f>
        <v>11.143089217463663</v>
      </c>
      <c r="L70" s="101"/>
      <c r="M70" s="391">
        <f>+'Ark1'!AJ1221</f>
        <v>1557</v>
      </c>
      <c r="N70" s="222"/>
      <c r="O70" s="28">
        <f>+IF(I70=0,"",'Ark1'!S1221)</f>
        <v>6.3994878361075562</v>
      </c>
      <c r="P70" s="221"/>
      <c r="Q70" s="30">
        <f>+IF(M70=0,"",'Ark1'!AK1221)</f>
        <v>93.394026974951842</v>
      </c>
      <c r="R70" s="221"/>
      <c r="S70" s="30">
        <f>+IF(M70=0,"",'Ark1'!AL1221)</f>
        <v>17.530041573285462</v>
      </c>
      <c r="T70" s="221"/>
      <c r="U70" s="30">
        <f>+IF(I70=0,"",'Ark1'!U1221)</f>
        <v>14.728617157490378</v>
      </c>
      <c r="V70" s="221"/>
      <c r="W70" s="30">
        <f>+IF(I70=0,"",'Ark1'!W1221)</f>
        <v>0</v>
      </c>
      <c r="X70" s="35">
        <f>+IF(I70=0,"",'Ark1'!X1221)</f>
        <v>32.074263764404606</v>
      </c>
      <c r="Y70" s="35">
        <f>+IF(I70=0,"",'Ark1'!Y1221)</f>
        <v>7.1702944942381555</v>
      </c>
      <c r="Z70" s="35">
        <f>+IF(I70=0,"",'Ark1'!Z1221)</f>
        <v>6.4020486555697836E-2</v>
      </c>
      <c r="AA70" s="30">
        <f>+IF(I70=0,"",'Ark1'!AA1221)</f>
        <v>5.2491478982335238</v>
      </c>
      <c r="AB70" s="30">
        <f>+IF(I70=0,"",'Ark1'!AB1221)</f>
        <v>1.3707011930889681</v>
      </c>
      <c r="AC70" s="35">
        <f>+'Ark1'!AD1221</f>
        <v>43.75045102419049</v>
      </c>
      <c r="AD70" s="30">
        <f t="shared" si="6"/>
        <v>390.5</v>
      </c>
      <c r="AE70" s="30">
        <f t="shared" si="7"/>
        <v>3.4788418708240534</v>
      </c>
      <c r="AF70" s="221"/>
      <c r="AG70" s="224"/>
      <c r="AI70" s="30"/>
      <c r="AJ70" s="28"/>
      <c r="AK70" s="247"/>
      <c r="AL70" s="29"/>
      <c r="AP70" s="29"/>
    </row>
    <row r="71" spans="1:42" ht="15" customHeight="1">
      <c r="A71" s="221"/>
      <c r="B71" s="221"/>
      <c r="C71" s="221"/>
      <c r="D71" s="221"/>
      <c r="E71" s="221"/>
      <c r="F71" s="221"/>
      <c r="G71" s="221"/>
      <c r="H71" s="221"/>
      <c r="I71" s="372"/>
      <c r="J71" s="222"/>
      <c r="K71" s="222"/>
      <c r="L71" s="101"/>
      <c r="M71" s="375"/>
      <c r="N71" s="222"/>
      <c r="O71" s="221"/>
      <c r="P71" s="221"/>
      <c r="Q71" s="221"/>
      <c r="R71" s="221"/>
      <c r="S71" s="222"/>
      <c r="T71" s="221"/>
      <c r="U71" s="221"/>
      <c r="V71" s="221"/>
      <c r="W71" s="223"/>
      <c r="X71" s="223"/>
      <c r="Y71" s="223"/>
      <c r="Z71" s="223"/>
      <c r="AA71" s="222"/>
      <c r="AB71" s="221"/>
      <c r="AC71" s="223"/>
      <c r="AD71" s="223"/>
      <c r="AE71" s="222"/>
      <c r="AF71" s="221"/>
      <c r="AG71" s="224"/>
      <c r="AI71" s="30"/>
      <c r="AJ71" s="28"/>
      <c r="AK71" s="225"/>
      <c r="AL71" s="29"/>
      <c r="AP71" s="29"/>
    </row>
    <row r="72" spans="1:42" ht="22.8">
      <c r="A72" s="221"/>
      <c r="B72" s="221"/>
      <c r="C72" s="221"/>
      <c r="D72" s="221"/>
      <c r="E72" s="265" t="str">
        <f>+E74</f>
        <v>2</v>
      </c>
      <c r="F72" s="221"/>
      <c r="G72" s="221"/>
      <c r="H72" s="221"/>
      <c r="I72" s="391">
        <f>SUM(I74:I85)</f>
        <v>249192</v>
      </c>
      <c r="J72" s="222"/>
      <c r="K72" s="222"/>
      <c r="L72" s="101"/>
      <c r="M72" s="375"/>
      <c r="N72" s="222"/>
      <c r="O72" s="221"/>
      <c r="P72" s="221"/>
      <c r="Q72" s="272">
        <f>+Fettgruppe!P13</f>
        <v>96.520767045452573</v>
      </c>
      <c r="R72" s="221"/>
      <c r="S72" s="272">
        <f>+Fettgruppe!R13</f>
        <v>20.4729578156489</v>
      </c>
      <c r="T72" s="221"/>
      <c r="U72" s="272">
        <f>+Fettgruppe!T13</f>
        <v>18.75400935824662</v>
      </c>
      <c r="V72" s="221"/>
      <c r="W72" s="223"/>
      <c r="X72" s="223"/>
      <c r="Y72" s="223"/>
      <c r="Z72" s="223"/>
      <c r="AA72" s="222"/>
      <c r="AB72" s="221"/>
      <c r="AC72" s="223"/>
      <c r="AD72" s="223"/>
      <c r="AE72" s="222"/>
      <c r="AF72" s="221"/>
      <c r="AG72" s="224"/>
      <c r="AI72" s="30"/>
      <c r="AJ72" s="28"/>
      <c r="AK72" s="225"/>
      <c r="AL72" s="29"/>
      <c r="AP72" s="29"/>
    </row>
    <row r="73" spans="1:42">
      <c r="A73" s="221"/>
      <c r="B73" s="221"/>
      <c r="C73" s="221"/>
      <c r="D73" s="221"/>
      <c r="E73" s="221"/>
      <c r="F73" s="221"/>
      <c r="G73" s="221"/>
      <c r="H73" s="221"/>
      <c r="I73" s="372"/>
      <c r="J73" s="222"/>
      <c r="K73" s="222"/>
      <c r="L73" s="101"/>
      <c r="M73" s="375"/>
      <c r="N73" s="222"/>
      <c r="O73" s="221"/>
      <c r="P73" s="221"/>
      <c r="Q73" s="221"/>
      <c r="R73" s="221"/>
      <c r="S73" s="222"/>
      <c r="T73" s="221"/>
      <c r="U73" s="221"/>
      <c r="V73" s="221"/>
      <c r="W73" s="223"/>
      <c r="X73" s="223"/>
      <c r="Y73" s="223"/>
      <c r="Z73" s="223"/>
      <c r="AA73" s="222"/>
      <c r="AB73" s="221"/>
      <c r="AC73" s="223"/>
      <c r="AD73" s="223"/>
      <c r="AE73" s="237" t="s">
        <v>2</v>
      </c>
      <c r="AF73" s="221"/>
      <c r="AG73" s="224"/>
      <c r="AI73" s="30"/>
      <c r="AJ73" s="28"/>
      <c r="AK73" s="225"/>
      <c r="AL73" s="29"/>
      <c r="AP73" s="29"/>
    </row>
    <row r="74" spans="1:42">
      <c r="A74" s="221"/>
      <c r="B74" s="240">
        <f>+'Ark1'!C1222</f>
        <v>2024</v>
      </c>
      <c r="C74" s="221"/>
      <c r="D74" s="240">
        <f>+'Ark1'!M1222</f>
        <v>5</v>
      </c>
      <c r="E74" s="251" t="s">
        <v>97</v>
      </c>
      <c r="F74" s="240">
        <f>+'Ark1'!D1222</f>
        <v>1</v>
      </c>
      <c r="G74" s="240" t="s">
        <v>558</v>
      </c>
      <c r="H74" s="240">
        <f>+'Ark1'!Q1222</f>
        <v>458</v>
      </c>
      <c r="I74" s="376">
        <f>+'Ark1'!R1222</f>
        <v>1615</v>
      </c>
      <c r="J74" s="241">
        <f>+IF(I74=0,"",'Ark1'!AG1222)</f>
        <v>18.544034906418641</v>
      </c>
      <c r="K74" s="241">
        <f>+IF(I74=0,"",'Ark1'!AH1222)</f>
        <v>16.157108233651172</v>
      </c>
      <c r="L74" s="101"/>
      <c r="M74" s="391">
        <f>+'Ark1'!AJ1222</f>
        <v>955</v>
      </c>
      <c r="N74" s="222"/>
      <c r="O74" s="28">
        <f>+IF(I74=0,"",'Ark1'!S1222)</f>
        <v>7.3102167182662532</v>
      </c>
      <c r="P74" s="221"/>
      <c r="Q74" s="30">
        <f>+IF(M74=0,"",'Ark1'!AK1222)</f>
        <v>98.672984293193636</v>
      </c>
      <c r="R74" s="221"/>
      <c r="S74" s="30">
        <f>+IF(M74=0,"",'Ark1'!AL1222)</f>
        <v>19.391256628614432</v>
      </c>
      <c r="T74" s="221"/>
      <c r="U74" s="30">
        <f>+IF(I74=0,"",'Ark1'!U1222)</f>
        <v>18.554613003095962</v>
      </c>
      <c r="V74" s="221"/>
      <c r="W74" s="241">
        <f>+IF(I74=0,"",'Ark1'!W1222)</f>
        <v>0</v>
      </c>
      <c r="X74" s="243">
        <f>+IF(I74=0,"",'Ark1'!X1222)</f>
        <v>66.625386996904012</v>
      </c>
      <c r="Y74" s="243">
        <f>+IF(I74=0,"",'Ark1'!Y1222)</f>
        <v>17.708978328173377</v>
      </c>
      <c r="Z74" s="243">
        <f>+IF(I74=0,"",'Ark1'!Z1222)</f>
        <v>0.68111455108359142</v>
      </c>
      <c r="AA74" s="241">
        <f>+IF(I74=0,"",'Ark1'!AA1222)</f>
        <v>6.0033305066617491</v>
      </c>
      <c r="AB74" s="241">
        <f>+IF(I74=0,"",'Ark1'!AB1222)</f>
        <v>1.4022497236221936</v>
      </c>
      <c r="AC74" s="243">
        <f>+'Ark1'!AD1222</f>
        <v>46.447811267917345</v>
      </c>
      <c r="AD74" s="241">
        <f>+IF(I74=0,"",I74/D74)</f>
        <v>323</v>
      </c>
      <c r="AE74" s="241">
        <f>+IF(I74=0,"",I74/H74)</f>
        <v>3.5262008733624453</v>
      </c>
      <c r="AF74" s="221"/>
      <c r="AG74" s="224"/>
      <c r="AI74" s="30"/>
      <c r="AJ74" s="28"/>
      <c r="AK74" s="247"/>
      <c r="AL74" s="29"/>
      <c r="AP74" s="29"/>
    </row>
    <row r="75" spans="1:42">
      <c r="A75" s="221"/>
      <c r="B75" s="240">
        <f>+'Ark1'!C1235</f>
        <v>2024</v>
      </c>
      <c r="C75" s="221"/>
      <c r="D75" s="240">
        <f>+'Ark1'!M1223</f>
        <v>5</v>
      </c>
      <c r="E75" s="251" t="s">
        <v>97</v>
      </c>
      <c r="F75" s="240">
        <f>+'Ark1'!D1223</f>
        <v>2</v>
      </c>
      <c r="G75" s="240" t="s">
        <v>559</v>
      </c>
      <c r="H75" s="240">
        <f>+'Ark1'!Q1223</f>
        <v>510</v>
      </c>
      <c r="I75" s="376">
        <f>+'Ark1'!R1223</f>
        <v>2100</v>
      </c>
      <c r="J75" s="241">
        <f>+IF(I75=0,"",'Ark1'!AG1223)</f>
        <v>19.571295433364394</v>
      </c>
      <c r="K75" s="241">
        <f>+IF(I75=0,"",'Ark1'!AH1223)</f>
        <v>17.278447002872955</v>
      </c>
      <c r="L75" s="101"/>
      <c r="M75" s="391">
        <f>+'Ark1'!AJ1223</f>
        <v>1697</v>
      </c>
      <c r="N75" s="222"/>
      <c r="O75" s="28">
        <f>+IF(I75=0,"",'Ark1'!S1223)</f>
        <v>7.4395238095238065</v>
      </c>
      <c r="P75" s="221"/>
      <c r="Q75" s="30">
        <f>+IF(M75=0,"",'Ark1'!AK1223)</f>
        <v>97.93323512080147</v>
      </c>
      <c r="R75" s="221"/>
      <c r="S75" s="30">
        <f>+IF(M75=0,"",'Ark1'!AL1223)</f>
        <v>20.172030431462687</v>
      </c>
      <c r="T75" s="221"/>
      <c r="U75" s="30">
        <f>+IF(I75=0,"",'Ark1'!U1223)</f>
        <v>19.445904761904767</v>
      </c>
      <c r="V75" s="221"/>
      <c r="W75" s="241">
        <f>+IF(I75=0,"",'Ark1'!W1223)</f>
        <v>0</v>
      </c>
      <c r="X75" s="243">
        <f>+IF(I75=0,"",'Ark1'!X1223)</f>
        <v>71.238095238095212</v>
      </c>
      <c r="Y75" s="243">
        <f>+IF(I75=0,"",'Ark1'!Y1223)</f>
        <v>19.857142857142861</v>
      </c>
      <c r="Z75" s="243">
        <f>+IF(I75=0,"",'Ark1'!Z1223)</f>
        <v>1.3809523809523809</v>
      </c>
      <c r="AA75" s="241">
        <f>+IF(I75=0,"",'Ark1'!AA1223)</f>
        <v>6.4235494853647284</v>
      </c>
      <c r="AB75" s="241">
        <f>+IF(I75=0,"",'Ark1'!AB1223)</f>
        <v>1.3164381098449556</v>
      </c>
      <c r="AC75" s="243">
        <f>+'Ark1'!AD1223</f>
        <v>46.062707083212096</v>
      </c>
      <c r="AD75" s="241">
        <f t="shared" ref="AD75:AD85" si="8">+IF(I75=0,"",I75/D75)</f>
        <v>420</v>
      </c>
      <c r="AE75" s="241">
        <f t="shared" ref="AE75:AE85" si="9">+IF(I75=0,"",I75/H75)</f>
        <v>4.117647058823529</v>
      </c>
      <c r="AF75" s="221"/>
      <c r="AG75" s="224"/>
      <c r="AI75" s="30"/>
      <c r="AJ75" s="28"/>
      <c r="AK75" s="247"/>
      <c r="AL75" s="29"/>
      <c r="AP75" s="29"/>
    </row>
    <row r="76" spans="1:42">
      <c r="A76" s="221"/>
      <c r="B76" s="240">
        <f>+'Ark1'!C1236</f>
        <v>2024</v>
      </c>
      <c r="C76" s="221"/>
      <c r="D76" s="240">
        <f>+'Ark1'!M1224</f>
        <v>5</v>
      </c>
      <c r="E76" s="251" t="s">
        <v>97</v>
      </c>
      <c r="F76" s="240">
        <f>+'Ark1'!D1224</f>
        <v>3</v>
      </c>
      <c r="G76" s="240" t="s">
        <v>560</v>
      </c>
      <c r="H76" s="240">
        <f>+'Ark1'!Q1224</f>
        <v>2375</v>
      </c>
      <c r="I76" s="376">
        <f>+'Ark1'!R1224</f>
        <v>6553</v>
      </c>
      <c r="J76" s="241">
        <f>+IF(I76=0,"",'Ark1'!AG1224)</f>
        <v>15.87105524473831</v>
      </c>
      <c r="K76" s="241">
        <f>+IF(I76=0,"",'Ark1'!AH1224)</f>
        <v>13.17431046550913</v>
      </c>
      <c r="L76" s="101"/>
      <c r="M76" s="391">
        <f>+'Ark1'!AJ1224</f>
        <v>5438</v>
      </c>
      <c r="N76" s="222"/>
      <c r="O76" s="28">
        <f>+IF(I76=0,"",'Ark1'!S1224)</f>
        <v>7.2942163894399519</v>
      </c>
      <c r="P76" s="221"/>
      <c r="Q76" s="30">
        <f>+IF(M76=0,"",'Ark1'!AK1224)</f>
        <v>101.50757631482176</v>
      </c>
      <c r="R76" s="221"/>
      <c r="S76" s="30">
        <f>+IF(M76=0,"",'Ark1'!AL1224)</f>
        <v>19.716059342757703</v>
      </c>
      <c r="T76" s="221"/>
      <c r="U76" s="30">
        <f>+IF(I76=0,"",'Ark1'!U1224)</f>
        <v>21.409583396917419</v>
      </c>
      <c r="V76" s="221"/>
      <c r="W76" s="241">
        <f>+IF(I76=0,"",'Ark1'!W1224)</f>
        <v>0</v>
      </c>
      <c r="X76" s="243">
        <f>+IF(I76=0,"",'Ark1'!X1224)</f>
        <v>76.48405310544787</v>
      </c>
      <c r="Y76" s="243">
        <f>+IF(I76=0,"",'Ark1'!Y1224)</f>
        <v>31.451243705173194</v>
      </c>
      <c r="Z76" s="243">
        <f>+IF(I76=0,"",'Ark1'!Z1224)</f>
        <v>2.8383946284144672</v>
      </c>
      <c r="AA76" s="241">
        <f>+IF(I76=0,"",'Ark1'!AA1224)</f>
        <v>7.5709539380197581</v>
      </c>
      <c r="AB76" s="241">
        <f>+IF(I76=0,"",'Ark1'!AB1224)</f>
        <v>1.40765661527312</v>
      </c>
      <c r="AC76" s="243">
        <f>+'Ark1'!AD1224</f>
        <v>40.532236360321996</v>
      </c>
      <c r="AD76" s="241">
        <f t="shared" si="8"/>
        <v>1310.5999999999999</v>
      </c>
      <c r="AE76" s="241">
        <f t="shared" si="9"/>
        <v>2.759157894736842</v>
      </c>
      <c r="AF76" s="221"/>
      <c r="AG76" s="224"/>
      <c r="AI76" s="30"/>
      <c r="AJ76" s="28"/>
      <c r="AK76" s="247"/>
      <c r="AL76" s="29"/>
      <c r="AP76" s="29"/>
    </row>
    <row r="77" spans="1:42">
      <c r="A77" s="221"/>
      <c r="B77" s="240">
        <f>+'Ark1'!C1237</f>
        <v>2024</v>
      </c>
      <c r="C77" s="221"/>
      <c r="D77" s="240">
        <f>+'Ark1'!M1225</f>
        <v>5</v>
      </c>
      <c r="E77" s="251" t="s">
        <v>97</v>
      </c>
      <c r="F77" s="240">
        <f>+'Ark1'!D1225</f>
        <v>4</v>
      </c>
      <c r="G77" s="240" t="s">
        <v>561</v>
      </c>
      <c r="H77" s="240">
        <f>+'Ark1'!Q1225</f>
        <v>476</v>
      </c>
      <c r="I77" s="376">
        <f>+'Ark1'!R1225</f>
        <v>1224</v>
      </c>
      <c r="J77" s="241">
        <f>+IF(I77=0,"",'Ark1'!AG1225)</f>
        <v>17.191011235955056</v>
      </c>
      <c r="K77" s="241">
        <f>+IF(I77=0,"",'Ark1'!AH1225)</f>
        <v>14.767449361372716</v>
      </c>
      <c r="L77" s="101"/>
      <c r="M77" s="391">
        <f>+'Ark1'!AJ1225</f>
        <v>881</v>
      </c>
      <c r="N77" s="222"/>
      <c r="O77" s="28">
        <f>+IF(I77=0,"",'Ark1'!S1225)</f>
        <v>6.8137254901960755</v>
      </c>
      <c r="P77" s="221"/>
      <c r="Q77" s="30">
        <f>+IF(M77=0,"",'Ark1'!AK1225)</f>
        <v>100.26095346197516</v>
      </c>
      <c r="R77" s="221"/>
      <c r="S77" s="30">
        <f>+IF(M77=0,"",'Ark1'!AL1225)</f>
        <v>18.872367780461367</v>
      </c>
      <c r="T77" s="221"/>
      <c r="U77" s="30">
        <f>+IF(I77=0,"",'Ark1'!U1225)</f>
        <v>19.45114379084967</v>
      </c>
      <c r="V77" s="221"/>
      <c r="W77" s="241">
        <f>+IF(I77=0,"",'Ark1'!W1225)</f>
        <v>0</v>
      </c>
      <c r="X77" s="243">
        <f>+IF(I77=0,"",'Ark1'!X1225)</f>
        <v>68.137254901960759</v>
      </c>
      <c r="Y77" s="243">
        <f>+IF(I77=0,"",'Ark1'!Y1225)</f>
        <v>23.202614379084963</v>
      </c>
      <c r="Z77" s="243">
        <f>+IF(I77=0,"",'Ark1'!Z1225)</f>
        <v>1.3888888888888891</v>
      </c>
      <c r="AA77" s="241">
        <f>+IF(I77=0,"",'Ark1'!AA1225)</f>
        <v>6.5838097617811187</v>
      </c>
      <c r="AB77" s="241">
        <f>+IF(I77=0,"",'Ark1'!AB1225)</f>
        <v>1.4629211900524572</v>
      </c>
      <c r="AC77" s="243">
        <f>+'Ark1'!AD1225</f>
        <v>42.21927530311968</v>
      </c>
      <c r="AD77" s="241">
        <f t="shared" si="8"/>
        <v>244.8</v>
      </c>
      <c r="AE77" s="241">
        <f t="shared" si="9"/>
        <v>2.5714285714285716</v>
      </c>
      <c r="AF77" s="221"/>
      <c r="AG77" s="224"/>
      <c r="AI77" s="30"/>
      <c r="AJ77" s="28"/>
      <c r="AK77" s="247"/>
      <c r="AL77" s="29"/>
      <c r="AP77" s="29"/>
    </row>
    <row r="78" spans="1:42">
      <c r="A78" s="221"/>
      <c r="B78" s="240">
        <f>+'Ark1'!C1238</f>
        <v>2024</v>
      </c>
      <c r="C78" s="221"/>
      <c r="D78" s="240">
        <f>+'Ark1'!M1226</f>
        <v>5</v>
      </c>
      <c r="E78" s="251" t="s">
        <v>97</v>
      </c>
      <c r="F78" s="240">
        <f>+'Ark1'!D1226</f>
        <v>5</v>
      </c>
      <c r="G78" s="240" t="s">
        <v>448</v>
      </c>
      <c r="H78" s="240">
        <f>+'Ark1'!Q1226</f>
        <v>199</v>
      </c>
      <c r="I78" s="376">
        <f>+'Ark1'!R1226</f>
        <v>364</v>
      </c>
      <c r="J78" s="241">
        <f>+IF(I78=0,"",'Ark1'!AG1226)</f>
        <v>11.297330850403478</v>
      </c>
      <c r="K78" s="241">
        <f>+IF(I78=0,"",'Ark1'!AH1226)</f>
        <v>9.7535130043636151</v>
      </c>
      <c r="L78" s="101"/>
      <c r="M78" s="391">
        <f>+'Ark1'!AJ1226</f>
        <v>347</v>
      </c>
      <c r="N78" s="222"/>
      <c r="O78" s="28">
        <f>+IF(I78=0,"",'Ark1'!S1226)</f>
        <v>7.1840659340659352</v>
      </c>
      <c r="P78" s="221"/>
      <c r="Q78" s="30">
        <f>+IF(M78=0,"",'Ark1'!AK1226)</f>
        <v>102.6040345821325</v>
      </c>
      <c r="R78" s="221"/>
      <c r="S78" s="30">
        <f>+IF(M78=0,"",'Ark1'!AL1226)</f>
        <v>20.024056445828553</v>
      </c>
      <c r="T78" s="221"/>
      <c r="U78" s="30">
        <f>+IF(I78=0,"",'Ark1'!U1226)</f>
        <v>22.302747252747235</v>
      </c>
      <c r="V78" s="221"/>
      <c r="W78" s="241">
        <f>+IF(I78=0,"",'Ark1'!W1226)</f>
        <v>0</v>
      </c>
      <c r="X78" s="243">
        <f>+IF(I78=0,"",'Ark1'!X1226)</f>
        <v>72.802197802197782</v>
      </c>
      <c r="Y78" s="243">
        <f>+IF(I78=0,"",'Ark1'!Y1226)</f>
        <v>44.505494505494511</v>
      </c>
      <c r="Z78" s="243">
        <f>+IF(I78=0,"",'Ark1'!Z1226)</f>
        <v>1.9230769230769225</v>
      </c>
      <c r="AA78" s="241">
        <f>+IF(I78=0,"",'Ark1'!AA1226)</f>
        <v>8.3206708792725692</v>
      </c>
      <c r="AB78" s="241">
        <f>+IF(I78=0,"",'Ark1'!AB1226)</f>
        <v>1.55544734247519</v>
      </c>
      <c r="AC78" s="243">
        <f>+'Ark1'!AD1226</f>
        <v>6.0351234600558588</v>
      </c>
      <c r="AD78" s="241">
        <f t="shared" si="8"/>
        <v>72.8</v>
      </c>
      <c r="AE78" s="241">
        <f t="shared" si="9"/>
        <v>1.829145728643216</v>
      </c>
      <c r="AF78" s="221"/>
      <c r="AG78" s="224"/>
      <c r="AI78" s="30"/>
      <c r="AJ78" s="28"/>
      <c r="AK78" s="247"/>
      <c r="AL78" s="29"/>
      <c r="AP78" s="29"/>
    </row>
    <row r="79" spans="1:42">
      <c r="A79" s="221"/>
      <c r="B79" s="240">
        <f>+'Ark1'!C1239</f>
        <v>2024</v>
      </c>
      <c r="C79" s="221"/>
      <c r="D79" s="240">
        <f>+'Ark1'!M1227</f>
        <v>5</v>
      </c>
      <c r="E79" s="251" t="s">
        <v>97</v>
      </c>
      <c r="F79" s="240">
        <f>+'Ark1'!D1227</f>
        <v>6</v>
      </c>
      <c r="G79" s="240" t="s">
        <v>562</v>
      </c>
      <c r="H79" s="240">
        <f>+'Ark1'!Q1227</f>
        <v>184</v>
      </c>
      <c r="I79" s="376">
        <f>+'Ark1'!R1227</f>
        <v>459</v>
      </c>
      <c r="J79" s="241">
        <f>+IF(I79=0,"",'Ark1'!AG1227)</f>
        <v>11.912795224500391</v>
      </c>
      <c r="K79" s="241">
        <f>+IF(I79=0,"",'Ark1'!AH1227)</f>
        <v>10.370549075094377</v>
      </c>
      <c r="L79" s="101"/>
      <c r="M79" s="391">
        <f>+'Ark1'!AJ1227</f>
        <v>451</v>
      </c>
      <c r="N79" s="222"/>
      <c r="O79" s="28">
        <f>+IF(I79=0,"",'Ark1'!S1227)</f>
        <v>7.8540305010893245</v>
      </c>
      <c r="P79" s="221"/>
      <c r="Q79" s="30">
        <f>+IF(M79=0,"",'Ark1'!AK1227)</f>
        <v>92.864745011086427</v>
      </c>
      <c r="R79" s="221"/>
      <c r="S79" s="30">
        <f>+IF(M79=0,"",'Ark1'!AL1227)</f>
        <v>21.263728987789275</v>
      </c>
      <c r="T79" s="221"/>
      <c r="U79" s="30">
        <f>+IF(I79=0,"",'Ark1'!U1227)</f>
        <v>17.325708061002171</v>
      </c>
      <c r="V79" s="221"/>
      <c r="W79" s="241">
        <f>+IF(I79=0,"",'Ark1'!W1227)</f>
        <v>0</v>
      </c>
      <c r="X79" s="243">
        <f>+IF(I79=0,"",'Ark1'!X1227)</f>
        <v>43.137254901960794</v>
      </c>
      <c r="Y79" s="243">
        <f>+IF(I79=0,"",'Ark1'!Y1227)</f>
        <v>15.250544662309364</v>
      </c>
      <c r="Z79" s="243">
        <f>+IF(I79=0,"",'Ark1'!Z1227)</f>
        <v>0.87145969498910658</v>
      </c>
      <c r="AA79" s="241">
        <f>+IF(I79=0,"",'Ark1'!AA1227)</f>
        <v>6.5502809141444978</v>
      </c>
      <c r="AB79" s="241">
        <f>+IF(I79=0,"",'Ark1'!AB1227)</f>
        <v>1.527682143345215</v>
      </c>
      <c r="AC79" s="243">
        <f>+'Ark1'!AD1227</f>
        <v>-7.4737712486569245</v>
      </c>
      <c r="AD79" s="241">
        <f t="shared" si="8"/>
        <v>91.8</v>
      </c>
      <c r="AE79" s="241">
        <f t="shared" si="9"/>
        <v>2.4945652173913042</v>
      </c>
      <c r="AF79" s="221"/>
      <c r="AG79" s="224"/>
      <c r="AI79" s="30"/>
      <c r="AJ79" s="28"/>
      <c r="AK79" s="247"/>
      <c r="AL79" s="29"/>
      <c r="AP79" s="29"/>
    </row>
    <row r="80" spans="1:42">
      <c r="A80" s="221"/>
      <c r="B80" s="240">
        <f>+'Ark1'!C1240</f>
        <v>2024</v>
      </c>
      <c r="C80" s="221"/>
      <c r="D80" s="240">
        <f>+'Ark1'!M1228</f>
        <v>5</v>
      </c>
      <c r="E80" s="251" t="s">
        <v>97</v>
      </c>
      <c r="F80" s="240">
        <f>+'Ark1'!D1228</f>
        <v>7</v>
      </c>
      <c r="G80" s="240" t="s">
        <v>563</v>
      </c>
      <c r="H80" s="240">
        <f>+'Ark1'!Q1228</f>
        <v>154</v>
      </c>
      <c r="I80" s="376">
        <f>+'Ark1'!R1228</f>
        <v>562</v>
      </c>
      <c r="J80" s="241">
        <f>+IF(I80=0,"",'Ark1'!AG1228)</f>
        <v>16.360989810771468</v>
      </c>
      <c r="K80" s="241">
        <f>+IF(I80=0,"",'Ark1'!AH1228)</f>
        <v>15.085522761042842</v>
      </c>
      <c r="L80" s="101"/>
      <c r="M80" s="391">
        <f>+'Ark1'!AJ1228</f>
        <v>562</v>
      </c>
      <c r="N80" s="222"/>
      <c r="O80" s="28">
        <f>+IF(I80=0,"",'Ark1'!S1228)</f>
        <v>8.0871886120996486</v>
      </c>
      <c r="P80" s="221"/>
      <c r="Q80" s="30">
        <f>+IF(M80=0,"",'Ark1'!AK1228)</f>
        <v>95.733807829181472</v>
      </c>
      <c r="R80" s="221"/>
      <c r="S80" s="30">
        <f>+IF(M80=0,"",'Ark1'!AL1228)</f>
        <v>21.455461798882322</v>
      </c>
      <c r="T80" s="221"/>
      <c r="U80" s="30">
        <f>+IF(I80=0,"",'Ark1'!U1228)</f>
        <v>19.076690391459103</v>
      </c>
      <c r="V80" s="221"/>
      <c r="W80" s="241">
        <f>+IF(I80=0,"",'Ark1'!W1228)</f>
        <v>0</v>
      </c>
      <c r="X80" s="243">
        <f>+IF(I80=0,"",'Ark1'!X1228)</f>
        <v>74.733096085409244</v>
      </c>
      <c r="Y80" s="243">
        <f>+IF(I80=0,"",'Ark1'!Y1228)</f>
        <v>12.989323843416368</v>
      </c>
      <c r="Z80" s="243">
        <f>+IF(I80=0,"",'Ark1'!Z1228)</f>
        <v>0.53380782918149461</v>
      </c>
      <c r="AA80" s="241">
        <f>+IF(I80=0,"",'Ark1'!AA1228)</f>
        <v>4.889502271485374</v>
      </c>
      <c r="AB80" s="241">
        <f>+IF(I80=0,"",'Ark1'!AB1228)</f>
        <v>1.1324459073654405</v>
      </c>
      <c r="AC80" s="243">
        <f>+'Ark1'!AD1228</f>
        <v>7.8519946243706844</v>
      </c>
      <c r="AD80" s="241">
        <f t="shared" si="8"/>
        <v>112.4</v>
      </c>
      <c r="AE80" s="241">
        <f t="shared" si="9"/>
        <v>3.6493506493506493</v>
      </c>
      <c r="AF80" s="221"/>
      <c r="AG80" s="224"/>
      <c r="AI80" s="30"/>
      <c r="AJ80" s="28"/>
      <c r="AK80" s="247"/>
      <c r="AL80" s="29"/>
      <c r="AP80" s="29"/>
    </row>
    <row r="81" spans="1:42">
      <c r="A81" s="221"/>
      <c r="B81" s="240">
        <f>+'Ark1'!C1241</f>
        <v>2024</v>
      </c>
      <c r="C81" s="221"/>
      <c r="D81" s="240">
        <f>+'Ark1'!M1229</f>
        <v>5</v>
      </c>
      <c r="E81" s="251" t="s">
        <v>97</v>
      </c>
      <c r="F81" s="240">
        <f>+'Ark1'!D1229</f>
        <v>8</v>
      </c>
      <c r="G81" s="240" t="s">
        <v>564</v>
      </c>
      <c r="H81" s="240">
        <f>+'Ark1'!Q1229</f>
        <v>2764</v>
      </c>
      <c r="I81" s="376">
        <f>+'Ark1'!R1229</f>
        <v>21902</v>
      </c>
      <c r="J81" s="241">
        <f>+IF(I81=0,"",'Ark1'!AG1229)</f>
        <v>21.691591561850057</v>
      </c>
      <c r="K81" s="241">
        <f>+IF(I81=0,"",'Ark1'!AH1229)</f>
        <v>20.188992224138453</v>
      </c>
      <c r="L81" s="101"/>
      <c r="M81" s="391">
        <f>+'Ark1'!AJ1229</f>
        <v>21884</v>
      </c>
      <c r="N81" s="222"/>
      <c r="O81" s="28">
        <f>+IF(I81=0,"",'Ark1'!S1229)</f>
        <v>8.0152040909506006</v>
      </c>
      <c r="P81" s="221"/>
      <c r="Q81" s="30">
        <f>+IF(M81=0,"",'Ark1'!AK1229)</f>
        <v>98.137908974592719</v>
      </c>
      <c r="R81" s="221"/>
      <c r="S81" s="30">
        <f>+IF(M81=0,"",'Ark1'!AL1229)</f>
        <v>21.434281528520643</v>
      </c>
      <c r="T81" s="221"/>
      <c r="U81" s="30">
        <f>+IF(I81=0,"",'Ark1'!U1229)</f>
        <v>20.454186832252518</v>
      </c>
      <c r="V81" s="221"/>
      <c r="W81" s="241">
        <f>+IF(I81=0,"",'Ark1'!W1229)</f>
        <v>0</v>
      </c>
      <c r="X81" s="243">
        <f>+IF(I81=0,"",'Ark1'!X1229)</f>
        <v>88.658569993607884</v>
      </c>
      <c r="Y81" s="243">
        <f>+IF(I81=0,"",'Ark1'!Y1229)</f>
        <v>19.450278513377778</v>
      </c>
      <c r="Z81" s="243">
        <f>+IF(I81=0,"",'Ark1'!Z1229)</f>
        <v>0.22828965391288455</v>
      </c>
      <c r="AA81" s="241">
        <f>+IF(I81=0,"",'Ark1'!AA1229)</f>
        <v>4.7597749464880073</v>
      </c>
      <c r="AB81" s="241">
        <f>+IF(I81=0,"",'Ark1'!AB1229)</f>
        <v>1.1778232864781084</v>
      </c>
      <c r="AC81" s="243">
        <f>+'Ark1'!AD1229</f>
        <v>30.577938848072193</v>
      </c>
      <c r="AD81" s="241">
        <f t="shared" si="8"/>
        <v>4380.3999999999996</v>
      </c>
      <c r="AE81" s="241">
        <f t="shared" si="9"/>
        <v>7.9240231548480464</v>
      </c>
      <c r="AF81" s="221"/>
      <c r="AG81" s="224"/>
      <c r="AI81" s="30"/>
      <c r="AJ81" s="28"/>
      <c r="AK81" s="247"/>
      <c r="AL81" s="29"/>
      <c r="AP81" s="29"/>
    </row>
    <row r="82" spans="1:42">
      <c r="A82" s="221"/>
      <c r="B82" s="240">
        <f>+'Ark1'!C1242</f>
        <v>2024</v>
      </c>
      <c r="C82" s="221"/>
      <c r="D82" s="240">
        <f>+'Ark1'!M1230</f>
        <v>5</v>
      </c>
      <c r="E82" s="251" t="s">
        <v>97</v>
      </c>
      <c r="F82" s="240">
        <f>+'Ark1'!D1230</f>
        <v>9</v>
      </c>
      <c r="G82" s="240" t="s">
        <v>565</v>
      </c>
      <c r="H82" s="240">
        <f>+'Ark1'!Q1230</f>
        <v>7336</v>
      </c>
      <c r="I82" s="376">
        <f>+'Ark1'!R1230</f>
        <v>90806</v>
      </c>
      <c r="J82" s="241">
        <f>+IF(I82=0,"",'Ark1'!AG1230)</f>
        <v>24.758497901937744</v>
      </c>
      <c r="K82" s="241">
        <f>+IF(I82=0,"",'Ark1'!AH1230)</f>
        <v>23.8347569513496</v>
      </c>
      <c r="L82" s="101"/>
      <c r="M82" s="391">
        <f>+'Ark1'!AJ1230</f>
        <v>90726</v>
      </c>
      <c r="N82" s="222"/>
      <c r="O82" s="28">
        <f>+IF(I82=0,"",'Ark1'!S1230)</f>
        <v>7.9697266700438254</v>
      </c>
      <c r="P82" s="221"/>
      <c r="Q82" s="30">
        <f>+IF(M82=0,"",'Ark1'!AK1230)</f>
        <v>96.386690695059869</v>
      </c>
      <c r="R82" s="221"/>
      <c r="S82" s="30">
        <f>+IF(M82=0,"",'Ark1'!AL1230)</f>
        <v>21.197865885749888</v>
      </c>
      <c r="T82" s="221"/>
      <c r="U82" s="30">
        <f>+IF(I82=0,"",'Ark1'!U1230)</f>
        <v>19.185108913507815</v>
      </c>
      <c r="V82" s="221"/>
      <c r="W82" s="241">
        <f>+IF(I82=0,"",'Ark1'!W1230)</f>
        <v>0</v>
      </c>
      <c r="X82" s="243">
        <f>+IF(I82=0,"",'Ark1'!X1230)</f>
        <v>82.395436424905853</v>
      </c>
      <c r="Y82" s="243">
        <f>+IF(I82=0,"",'Ark1'!Y1230)</f>
        <v>12.848269938109816</v>
      </c>
      <c r="Z82" s="243">
        <f>+IF(I82=0,"",'Ark1'!Z1230)</f>
        <v>4.1847455013985874E-2</v>
      </c>
      <c r="AA82" s="241">
        <f>+IF(I82=0,"",'Ark1'!AA1230)</f>
        <v>4.2195708745877747</v>
      </c>
      <c r="AB82" s="241">
        <f>+IF(I82=0,"",'Ark1'!AB1230)</f>
        <v>1.1801656619974299</v>
      </c>
      <c r="AC82" s="243">
        <f>+'Ark1'!AD1230</f>
        <v>60.283247975589518</v>
      </c>
      <c r="AD82" s="241">
        <f t="shared" si="8"/>
        <v>18161.2</v>
      </c>
      <c r="AE82" s="241">
        <f t="shared" si="9"/>
        <v>12.378135223555072</v>
      </c>
      <c r="AF82" s="221"/>
      <c r="AG82" s="224"/>
      <c r="AI82" s="30"/>
      <c r="AJ82" s="28"/>
      <c r="AK82" s="247"/>
      <c r="AL82" s="29"/>
      <c r="AP82" s="29"/>
    </row>
    <row r="83" spans="1:42">
      <c r="A83" s="221"/>
      <c r="B83" s="240">
        <f>+'Ark1'!C1243</f>
        <v>2024</v>
      </c>
      <c r="C83" s="221"/>
      <c r="D83" s="240">
        <f>+'Ark1'!M1231</f>
        <v>5</v>
      </c>
      <c r="E83" s="251" t="s">
        <v>97</v>
      </c>
      <c r="F83" s="240">
        <f>+'Ark1'!D1231</f>
        <v>10</v>
      </c>
      <c r="G83" s="240" t="s">
        <v>566</v>
      </c>
      <c r="H83" s="240">
        <f>+'Ark1'!Q1231</f>
        <v>8953</v>
      </c>
      <c r="I83" s="376">
        <f>+'Ark1'!R1231</f>
        <v>97449</v>
      </c>
      <c r="J83" s="241">
        <f>+IF(I83=0,"",'Ark1'!AG1231)</f>
        <v>23.907528802182497</v>
      </c>
      <c r="K83" s="241">
        <f>+IF(I83=0,"",'Ark1'!AH1231)</f>
        <v>22.571365507729247</v>
      </c>
      <c r="L83" s="101"/>
      <c r="M83" s="391">
        <f>+'Ark1'!AJ1231</f>
        <v>97352</v>
      </c>
      <c r="N83" s="222"/>
      <c r="O83" s="28">
        <f>+IF(I83=0,"",'Ark1'!S1231)</f>
        <v>7.4529548789623279</v>
      </c>
      <c r="P83" s="221"/>
      <c r="Q83" s="30">
        <f>+IF(M83=0,"",'Ark1'!AK1231)</f>
        <v>96.070242008382749</v>
      </c>
      <c r="R83" s="221"/>
      <c r="S83" s="30">
        <f>+IF(M83=0,"",'Ark1'!AL1231)</f>
        <v>19.961825447409105</v>
      </c>
      <c r="T83" s="221"/>
      <c r="U83" s="30">
        <f>+IF(I83=0,"",'Ark1'!U1231)</f>
        <v>18.09971369639462</v>
      </c>
      <c r="V83" s="221"/>
      <c r="W83" s="241">
        <f>+IF(I83=0,"",'Ark1'!W1231)</f>
        <v>0</v>
      </c>
      <c r="X83" s="243">
        <f>+IF(I83=0,"",'Ark1'!X1231)</f>
        <v>67.601514638426252</v>
      </c>
      <c r="Y83" s="243">
        <f>+IF(I83=0,"",'Ark1'!Y1231)</f>
        <v>12.48447906084208</v>
      </c>
      <c r="Z83" s="243">
        <f>+IF(I83=0,"",'Ark1'!Z1231)</f>
        <v>0.19907849233958275</v>
      </c>
      <c r="AA83" s="241">
        <f>+IF(I83=0,"",'Ark1'!AA1231)</f>
        <v>5.4197991895805666</v>
      </c>
      <c r="AB83" s="241">
        <f>+IF(I83=0,"",'Ark1'!AB1231)</f>
        <v>1.2950719588874502</v>
      </c>
      <c r="AC83" s="243">
        <f>+'Ark1'!AD1231</f>
        <v>50.987666326284959</v>
      </c>
      <c r="AD83" s="241">
        <f t="shared" si="8"/>
        <v>19489.8</v>
      </c>
      <c r="AE83" s="241">
        <f t="shared" si="9"/>
        <v>10.884507986149893</v>
      </c>
      <c r="AF83" s="221"/>
      <c r="AG83" s="224"/>
      <c r="AI83" s="30"/>
      <c r="AJ83" s="28"/>
      <c r="AK83" s="247"/>
      <c r="AL83" s="29"/>
      <c r="AP83" s="29"/>
    </row>
    <row r="84" spans="1:42">
      <c r="A84" s="221"/>
      <c r="B84" s="240">
        <f>+'Ark1'!C1244</f>
        <v>2024</v>
      </c>
      <c r="C84" s="221"/>
      <c r="D84" s="240">
        <f>+'Ark1'!M1232</f>
        <v>5</v>
      </c>
      <c r="E84" s="251" t="s">
        <v>97</v>
      </c>
      <c r="F84" s="240">
        <f>+'Ark1'!D1232</f>
        <v>11</v>
      </c>
      <c r="G84" s="240" t="s">
        <v>567</v>
      </c>
      <c r="H84" s="240">
        <f>+'Ark1'!Q1232</f>
        <v>3811</v>
      </c>
      <c r="I84" s="376">
        <f>+'Ark1'!R1232</f>
        <v>23556</v>
      </c>
      <c r="J84" s="241">
        <f>+IF(I84=0,"",'Ark1'!AG1232)</f>
        <v>22.738329665238044</v>
      </c>
      <c r="K84" s="241">
        <f>+IF(I84=0,"",'Ark1'!AH1232)</f>
        <v>20.869285395735805</v>
      </c>
      <c r="L84" s="101"/>
      <c r="M84" s="391">
        <f>+'Ark1'!AJ1232</f>
        <v>23513</v>
      </c>
      <c r="N84" s="222"/>
      <c r="O84" s="28">
        <f>+IF(I84=0,"",'Ark1'!S1232)</f>
        <v>7.1363559178128719</v>
      </c>
      <c r="P84" s="221"/>
      <c r="Q84" s="30">
        <f>+IF(M84=0,"",'Ark1'!AK1232)</f>
        <v>96.065078892527325</v>
      </c>
      <c r="R84" s="221"/>
      <c r="S84" s="30">
        <f>+IF(M84=0,"",'Ark1'!AL1232)</f>
        <v>19.302045711504935</v>
      </c>
      <c r="T84" s="221"/>
      <c r="U84" s="30">
        <f>+IF(I84=0,"",'Ark1'!U1232)</f>
        <v>17.551209882832435</v>
      </c>
      <c r="V84" s="221"/>
      <c r="W84" s="241">
        <f>+IF(I84=0,"",'Ark1'!W1232)</f>
        <v>0</v>
      </c>
      <c r="X84" s="243">
        <f>+IF(I84=0,"",'Ark1'!X1232)</f>
        <v>56.435727627780579</v>
      </c>
      <c r="Y84" s="243">
        <f>+IF(I84=0,"",'Ark1'!Y1232)</f>
        <v>13.42333163525217</v>
      </c>
      <c r="Z84" s="243">
        <f>+IF(I84=0,"",'Ark1'!Z1232)</f>
        <v>0.24622176940057736</v>
      </c>
      <c r="AA84" s="241">
        <f>+IF(I84=0,"",'Ark1'!AA1232)</f>
        <v>5.7842253157099268</v>
      </c>
      <c r="AB84" s="241">
        <f>+IF(I84=0,"",'Ark1'!AB1232)</f>
        <v>1.2878342011023804</v>
      </c>
      <c r="AC84" s="243">
        <f>+'Ark1'!AD1232</f>
        <v>36.730521494233905</v>
      </c>
      <c r="AD84" s="241">
        <f t="shared" si="8"/>
        <v>4711.2</v>
      </c>
      <c r="AE84" s="241">
        <f t="shared" si="9"/>
        <v>6.1810548412490158</v>
      </c>
      <c r="AF84" s="221"/>
      <c r="AG84" s="224"/>
      <c r="AI84" s="30"/>
      <c r="AJ84" s="28"/>
      <c r="AK84" s="247"/>
      <c r="AL84" s="29"/>
      <c r="AP84" s="29"/>
    </row>
    <row r="85" spans="1:42">
      <c r="A85" s="221"/>
      <c r="B85" s="240">
        <f>+'Ark1'!C1245</f>
        <v>2024</v>
      </c>
      <c r="C85" s="221"/>
      <c r="D85" s="240">
        <f>+'Ark1'!M1233</f>
        <v>5</v>
      </c>
      <c r="E85" s="251" t="s">
        <v>97</v>
      </c>
      <c r="F85" s="240">
        <f>+'Ark1'!D1233</f>
        <v>12</v>
      </c>
      <c r="G85" s="240" t="s">
        <v>568</v>
      </c>
      <c r="H85" s="240">
        <f>+'Ark1'!Q1233</f>
        <v>611</v>
      </c>
      <c r="I85" s="376">
        <f>+'Ark1'!R1233</f>
        <v>2602</v>
      </c>
      <c r="J85" s="241">
        <f>+IF(I85=0,"",'Ark1'!AG1233)</f>
        <v>23.524093662417503</v>
      </c>
      <c r="K85" s="241">
        <f>+IF(I85=0,"",'Ark1'!AH1233)</f>
        <v>21.458853912633252</v>
      </c>
      <c r="L85" s="101"/>
      <c r="M85" s="391">
        <f>+'Ark1'!AJ1233</f>
        <v>2594</v>
      </c>
      <c r="N85" s="222"/>
      <c r="O85" s="28">
        <f>+IF(I85=0,"",'Ark1'!S1233)</f>
        <v>7.0983858570330511</v>
      </c>
      <c r="P85" s="221"/>
      <c r="Q85" s="30">
        <f>+IF(M85=0,"",'Ark1'!AK1233)</f>
        <v>95.157363145720964</v>
      </c>
      <c r="R85" s="221"/>
      <c r="S85" s="30">
        <f>+IF(M85=0,"",'Ark1'!AL1233)</f>
        <v>19.24034130684305</v>
      </c>
      <c r="T85" s="221"/>
      <c r="U85" s="30">
        <f>+IF(I85=0,"",'Ark1'!U1233)</f>
        <v>17.026940814757861</v>
      </c>
      <c r="V85" s="221"/>
      <c r="W85" s="241">
        <f>+IF(I85=0,"",'Ark1'!W1233)</f>
        <v>0</v>
      </c>
      <c r="X85" s="243">
        <f>+IF(I85=0,"",'Ark1'!X1233)</f>
        <v>51.691006917755587</v>
      </c>
      <c r="Y85" s="243">
        <f>+IF(I85=0,"",'Ark1'!Y1233)</f>
        <v>11.260568793235972</v>
      </c>
      <c r="Z85" s="243">
        <f>+IF(I85=0,"",'Ark1'!Z1233)</f>
        <v>0.46118370484242888</v>
      </c>
      <c r="AA85" s="241">
        <f>+IF(I85=0,"",'Ark1'!AA1233)</f>
        <v>5.8156809627990382</v>
      </c>
      <c r="AB85" s="241">
        <f>+IF(I85=0,"",'Ark1'!AB1233)</f>
        <v>1.3586081096543556</v>
      </c>
      <c r="AC85" s="243">
        <f>+'Ark1'!AD1233</f>
        <v>41.46651849453449</v>
      </c>
      <c r="AD85" s="241">
        <f t="shared" si="8"/>
        <v>520.4</v>
      </c>
      <c r="AE85" s="241">
        <f t="shared" si="9"/>
        <v>4.2585924713584289</v>
      </c>
      <c r="AF85" s="221"/>
      <c r="AG85" s="224"/>
      <c r="AI85" s="30"/>
      <c r="AJ85" s="28"/>
      <c r="AK85" s="247"/>
      <c r="AL85" s="29"/>
      <c r="AP85" s="29"/>
    </row>
    <row r="86" spans="1:42">
      <c r="A86" s="221"/>
      <c r="B86" s="221"/>
      <c r="C86" s="221"/>
      <c r="D86" s="221"/>
      <c r="E86" s="221"/>
      <c r="F86" s="221"/>
      <c r="G86" s="221"/>
      <c r="H86" s="221"/>
      <c r="I86" s="372"/>
      <c r="J86" s="222"/>
      <c r="K86" s="222"/>
      <c r="L86" s="222"/>
      <c r="M86" s="375"/>
      <c r="N86" s="222"/>
      <c r="O86" s="221"/>
      <c r="P86" s="221"/>
      <c r="Q86" s="221"/>
      <c r="R86" s="221"/>
      <c r="S86" s="222"/>
      <c r="T86" s="221"/>
      <c r="U86" s="221"/>
      <c r="V86" s="221"/>
      <c r="W86" s="223"/>
      <c r="X86" s="223"/>
      <c r="Y86" s="223"/>
      <c r="Z86" s="223"/>
      <c r="AA86" s="222"/>
      <c r="AB86" s="221"/>
      <c r="AC86" s="223"/>
      <c r="AD86" s="223"/>
      <c r="AE86" s="222"/>
      <c r="AF86" s="221"/>
      <c r="AG86" s="224"/>
      <c r="AI86" s="30"/>
      <c r="AJ86" s="28"/>
      <c r="AK86" s="225"/>
      <c r="AL86" s="29"/>
      <c r="AP86" s="29"/>
    </row>
    <row r="87" spans="1:42" ht="22.8">
      <c r="A87" s="221"/>
      <c r="B87" s="221"/>
      <c r="C87" s="221"/>
      <c r="D87" s="221"/>
      <c r="E87" s="265" t="str">
        <f>+E89</f>
        <v>2+</v>
      </c>
      <c r="F87" s="221"/>
      <c r="G87" s="221"/>
      <c r="H87" s="221"/>
      <c r="I87" s="391">
        <f>SUM(I89:I100)</f>
        <v>264787</v>
      </c>
      <c r="J87" s="222"/>
      <c r="K87" s="222"/>
      <c r="L87" s="222"/>
      <c r="M87" s="375"/>
      <c r="N87" s="222"/>
      <c r="O87" s="221"/>
      <c r="P87" s="221"/>
      <c r="Q87" s="272">
        <f>+Fettgruppe!P14</f>
        <v>97.33466895238189</v>
      </c>
      <c r="R87" s="221"/>
      <c r="S87" s="272">
        <f>+Fettgruppe!R14</f>
        <v>21.186696948388363</v>
      </c>
      <c r="T87" s="221"/>
      <c r="U87" s="272">
        <f>+Fettgruppe!T14</f>
        <v>19.873423544208176</v>
      </c>
      <c r="V87" s="221"/>
      <c r="W87" s="223"/>
      <c r="X87" s="223"/>
      <c r="Y87" s="223"/>
      <c r="Z87" s="223"/>
      <c r="AA87" s="222"/>
      <c r="AB87" s="221"/>
      <c r="AC87" s="223"/>
      <c r="AD87" s="223"/>
      <c r="AE87" s="222"/>
      <c r="AF87" s="221"/>
      <c r="AG87" s="224"/>
      <c r="AI87" s="30"/>
      <c r="AJ87" s="28"/>
      <c r="AK87" s="225"/>
      <c r="AL87" s="29"/>
      <c r="AP87" s="29"/>
    </row>
    <row r="88" spans="1:42">
      <c r="A88" s="221"/>
      <c r="B88" s="221"/>
      <c r="C88" s="221"/>
      <c r="D88" s="221"/>
      <c r="E88" s="221"/>
      <c r="F88" s="221"/>
      <c r="G88" s="221"/>
      <c r="H88" s="221"/>
      <c r="I88" s="372"/>
      <c r="J88" s="222"/>
      <c r="K88" s="222"/>
      <c r="L88" s="222"/>
      <c r="M88" s="375"/>
      <c r="N88" s="222"/>
      <c r="O88" s="221"/>
      <c r="P88" s="221"/>
      <c r="Q88" s="221"/>
      <c r="R88" s="221"/>
      <c r="S88" s="222"/>
      <c r="T88" s="221"/>
      <c r="U88" s="221"/>
      <c r="V88" s="221"/>
      <c r="W88" s="223"/>
      <c r="X88" s="223"/>
      <c r="Y88" s="223"/>
      <c r="Z88" s="223"/>
      <c r="AA88" s="222"/>
      <c r="AB88" s="221"/>
      <c r="AC88" s="223"/>
      <c r="AD88" s="223"/>
      <c r="AE88" s="237" t="s">
        <v>2</v>
      </c>
      <c r="AF88" s="221"/>
      <c r="AG88" s="224"/>
      <c r="AI88" s="30"/>
      <c r="AJ88" s="28"/>
      <c r="AK88" s="225"/>
      <c r="AL88" s="29"/>
      <c r="AP88" s="29"/>
    </row>
    <row r="89" spans="1:42">
      <c r="A89" s="221"/>
      <c r="B89" s="240">
        <f>+'Ark1'!C1234</f>
        <v>2024</v>
      </c>
      <c r="C89" s="221"/>
      <c r="D89" s="29">
        <f>+'Ark1'!M1234</f>
        <v>6</v>
      </c>
      <c r="E89" s="29" t="s">
        <v>98</v>
      </c>
      <c r="F89" s="29">
        <f>+'Ark1'!D1234</f>
        <v>1</v>
      </c>
      <c r="G89" s="29" t="s">
        <v>558</v>
      </c>
      <c r="H89" s="29">
        <f>+'Ark1'!Q1234</f>
        <v>499</v>
      </c>
      <c r="I89" s="362">
        <f>+'Ark1'!R1234</f>
        <v>1737</v>
      </c>
      <c r="J89" s="30">
        <f>+IF(I89=0,"",'Ark1'!AG1234)</f>
        <v>19.944884602135719</v>
      </c>
      <c r="K89" s="30">
        <f>+IF(I89=0,"",'Ark1'!AH1234)</f>
        <v>19.297493590417577</v>
      </c>
      <c r="L89" s="101"/>
      <c r="M89" s="391">
        <f>+'Ark1'!AJ1234</f>
        <v>1194</v>
      </c>
      <c r="N89" s="222"/>
      <c r="O89" s="28">
        <f>+IF(I89=0,"",'Ark1'!S1234)</f>
        <v>7.7990788716177342</v>
      </c>
      <c r="P89" s="221"/>
      <c r="Q89" s="30">
        <f>+IF(M89=0,"",'Ark1'!AK1234)</f>
        <v>99.422696817420629</v>
      </c>
      <c r="R89" s="221"/>
      <c r="S89" s="30">
        <f>+IF(M89=0,"",'Ark1'!AL1234)</f>
        <v>20.350540349608757</v>
      </c>
      <c r="T89" s="221"/>
      <c r="U89" s="30">
        <f>+IF(I89=0,"",'Ark1'!U1234)</f>
        <v>20.604490500863555</v>
      </c>
      <c r="V89" s="221"/>
      <c r="W89" s="30">
        <f>+IF(I89=0,"",'Ark1'!W1234)</f>
        <v>0</v>
      </c>
      <c r="X89" s="35">
        <f>+IF(I89=0,"",'Ark1'!X1234)</f>
        <v>77.662636729994261</v>
      </c>
      <c r="Y89" s="35">
        <f>+IF(I89=0,"",'Ark1'!Y1234)</f>
        <v>24.00690846286701</v>
      </c>
      <c r="Z89" s="35">
        <f>+IF(I89=0,"",'Ark1'!Z1234)</f>
        <v>2.7633851468048358</v>
      </c>
      <c r="AA89" s="30">
        <f>+IF(I89=0,"",'Ark1'!AA1234)</f>
        <v>7.2604267616398621</v>
      </c>
      <c r="AB89" s="30">
        <f>+IF(I89=0,"",'Ark1'!AB1234)</f>
        <v>1.3455567781739748</v>
      </c>
      <c r="AC89" s="35">
        <f>+'Ark1'!AD1234</f>
        <v>46.210308946592143</v>
      </c>
      <c r="AD89" s="30">
        <f>+IF(I89=0,"",I89/D89)</f>
        <v>289.5</v>
      </c>
      <c r="AE89" s="30">
        <f>+IF(I89=0,"",I89/H89)</f>
        <v>3.4809619238476954</v>
      </c>
      <c r="AF89" s="221"/>
      <c r="AG89" s="224"/>
      <c r="AI89" s="30"/>
      <c r="AJ89" s="28"/>
      <c r="AK89" s="247"/>
      <c r="AL89" s="29"/>
      <c r="AP89" s="29"/>
    </row>
    <row r="90" spans="1:42">
      <c r="A90" s="221"/>
      <c r="B90" s="240">
        <f>+'Ark1'!C1253</f>
        <v>2024</v>
      </c>
      <c r="C90" s="221"/>
      <c r="D90" s="29">
        <f>+'Ark1'!M1235</f>
        <v>6</v>
      </c>
      <c r="E90" s="29" t="s">
        <v>98</v>
      </c>
      <c r="F90" s="29">
        <f>+'Ark1'!D1235</f>
        <v>2</v>
      </c>
      <c r="G90" s="29" t="s">
        <v>559</v>
      </c>
      <c r="H90" s="29">
        <f>+'Ark1'!Q1235</f>
        <v>548</v>
      </c>
      <c r="I90" s="362">
        <f>+'Ark1'!R1235</f>
        <v>1993</v>
      </c>
      <c r="J90" s="30">
        <f>+IF(I90=0,"",'Ark1'!AG1235)</f>
        <v>18.574091332712023</v>
      </c>
      <c r="K90" s="30">
        <f>+IF(I90=0,"",'Ark1'!AH1235)</f>
        <v>17.731136526150589</v>
      </c>
      <c r="L90" s="101"/>
      <c r="M90" s="391">
        <f>+'Ark1'!AJ1235</f>
        <v>1668</v>
      </c>
      <c r="N90" s="222"/>
      <c r="O90" s="28">
        <f>+IF(I90=0,"",'Ark1'!S1235)</f>
        <v>7.7666833918715508</v>
      </c>
      <c r="P90" s="221"/>
      <c r="Q90" s="30">
        <f>+IF(M90=0,"",'Ark1'!AK1235)</f>
        <v>99.587709832134365</v>
      </c>
      <c r="R90" s="221"/>
      <c r="S90" s="30">
        <f>+IF(M90=0,"",'Ark1'!AL1235)</f>
        <v>20.779108635761631</v>
      </c>
      <c r="T90" s="221"/>
      <c r="U90" s="30">
        <f>+IF(I90=0,"",'Ark1'!U1235)</f>
        <v>21.026743602609159</v>
      </c>
      <c r="V90" s="221"/>
      <c r="W90" s="30">
        <f>+IF(I90=0,"",'Ark1'!W1235)</f>
        <v>0</v>
      </c>
      <c r="X90" s="35">
        <f>+IF(I90=0,"",'Ark1'!X1235)</f>
        <v>78.023080782739555</v>
      </c>
      <c r="Y90" s="35">
        <f>+IF(I90=0,"",'Ark1'!Y1235)</f>
        <v>30.506773707977928</v>
      </c>
      <c r="Z90" s="35">
        <f>+IF(I90=0,"",'Ark1'!Z1235)</f>
        <v>2.1073758153537376</v>
      </c>
      <c r="AA90" s="30">
        <f>+IF(I90=0,"",'Ark1'!AA1235)</f>
        <v>6.965484562912712</v>
      </c>
      <c r="AB90" s="30">
        <f>+IF(I90=0,"",'Ark1'!AB1235)</f>
        <v>1.3035340779717457</v>
      </c>
      <c r="AC90" s="35">
        <f>+'Ark1'!AD1235</f>
        <v>50.311497534271957</v>
      </c>
      <c r="AD90" s="30">
        <f t="shared" ref="AD90:AD100" si="10">+IF(I90=0,"",I90/D90)</f>
        <v>332.16666666666669</v>
      </c>
      <c r="AE90" s="30">
        <f t="shared" ref="AE90:AE100" si="11">+IF(I90=0,"",I90/H90)</f>
        <v>3.636861313868613</v>
      </c>
      <c r="AF90" s="221"/>
      <c r="AG90" s="224"/>
      <c r="AI90" s="30"/>
      <c r="AJ90" s="28"/>
      <c r="AK90" s="247"/>
      <c r="AL90" s="29"/>
      <c r="AP90" s="29"/>
    </row>
    <row r="91" spans="1:42">
      <c r="A91" s="221"/>
      <c r="B91" s="240">
        <f>+'Ark1'!C1254</f>
        <v>2024</v>
      </c>
      <c r="C91" s="221"/>
      <c r="D91" s="29">
        <f>+'Ark1'!M1236</f>
        <v>6</v>
      </c>
      <c r="E91" s="29" t="s">
        <v>98</v>
      </c>
      <c r="F91" s="29">
        <f>+'Ark1'!D1236</f>
        <v>3</v>
      </c>
      <c r="G91" s="29" t="s">
        <v>560</v>
      </c>
      <c r="H91" s="29">
        <f>+'Ark1'!Q1236</f>
        <v>2634</v>
      </c>
      <c r="I91" s="362">
        <f>+'Ark1'!R1236</f>
        <v>7016</v>
      </c>
      <c r="J91" s="30">
        <f>+IF(I91=0,"",'Ark1'!AG1236)</f>
        <v>16.99241928843033</v>
      </c>
      <c r="K91" s="30">
        <f>+IF(I91=0,"",'Ark1'!AH1236)</f>
        <v>15.569503908525013</v>
      </c>
      <c r="L91" s="101"/>
      <c r="M91" s="391">
        <f>+'Ark1'!AJ1236</f>
        <v>5928</v>
      </c>
      <c r="N91" s="222"/>
      <c r="O91" s="28">
        <f>+IF(I91=0,"",'Ark1'!S1236)</f>
        <v>7.6909920182440148</v>
      </c>
      <c r="P91" s="221"/>
      <c r="Q91" s="30">
        <f>+IF(M91=0,"",'Ark1'!AK1236)</f>
        <v>103.2301619433197</v>
      </c>
      <c r="R91" s="221"/>
      <c r="S91" s="30">
        <f>+IF(M91=0,"",'Ark1'!AL1236)</f>
        <v>20.60458045121872</v>
      </c>
      <c r="T91" s="221"/>
      <c r="U91" s="30">
        <f>+IF(I91=0,"",'Ark1'!U1236)</f>
        <v>23.632283352337591</v>
      </c>
      <c r="V91" s="221"/>
      <c r="W91" s="30">
        <f>+IF(I91=0,"",'Ark1'!W1236)</f>
        <v>0</v>
      </c>
      <c r="X91" s="35">
        <f>+IF(I91=0,"",'Ark1'!X1236)</f>
        <v>85.305017103762793</v>
      </c>
      <c r="Y91" s="35">
        <f>+IF(I91=0,"",'Ark1'!Y1236)</f>
        <v>44.084948688711513</v>
      </c>
      <c r="Z91" s="35">
        <f>+IF(I91=0,"",'Ark1'!Z1236)</f>
        <v>4.0763968072976065</v>
      </c>
      <c r="AA91" s="30">
        <f>+IF(I91=0,"",'Ark1'!AA1236)</f>
        <v>8.2259904061116149</v>
      </c>
      <c r="AB91" s="30">
        <f>+IF(I91=0,"",'Ark1'!AB1236)</f>
        <v>1.3612192020441904</v>
      </c>
      <c r="AC91" s="35">
        <f>+'Ark1'!AD1236</f>
        <v>46.147181039826144</v>
      </c>
      <c r="AD91" s="30">
        <f t="shared" si="10"/>
        <v>1169.3333333333333</v>
      </c>
      <c r="AE91" s="30">
        <f t="shared" si="11"/>
        <v>2.6636294608959759</v>
      </c>
      <c r="AF91" s="221"/>
      <c r="AG91" s="224"/>
      <c r="AI91" s="30"/>
      <c r="AJ91" s="28"/>
      <c r="AK91" s="247"/>
      <c r="AL91" s="29"/>
      <c r="AP91" s="29"/>
    </row>
    <row r="92" spans="1:42">
      <c r="A92" s="221"/>
      <c r="B92" s="240">
        <f>+'Ark1'!C1255</f>
        <v>2024</v>
      </c>
      <c r="C92" s="221"/>
      <c r="D92" s="29">
        <f>+'Ark1'!M1237</f>
        <v>6</v>
      </c>
      <c r="E92" s="29" t="s">
        <v>98</v>
      </c>
      <c r="F92" s="29">
        <f>+'Ark1'!D1237</f>
        <v>4</v>
      </c>
      <c r="G92" s="29" t="s">
        <v>561</v>
      </c>
      <c r="H92" s="29">
        <f>+'Ark1'!Q1237</f>
        <v>436</v>
      </c>
      <c r="I92" s="362">
        <f>+'Ark1'!R1237</f>
        <v>896</v>
      </c>
      <c r="J92" s="30">
        <f>+IF(I92=0,"",'Ark1'!AG1237)</f>
        <v>12.584269662921352</v>
      </c>
      <c r="K92" s="30">
        <f>+IF(I92=0,"",'Ark1'!AH1237)</f>
        <v>12.628767503944912</v>
      </c>
      <c r="L92" s="101"/>
      <c r="M92" s="391">
        <f>+'Ark1'!AJ1237</f>
        <v>756</v>
      </c>
      <c r="N92" s="222"/>
      <c r="O92" s="28">
        <f>+IF(I92=0,"",'Ark1'!S1237)</f>
        <v>7.2756696428571441</v>
      </c>
      <c r="P92" s="221"/>
      <c r="Q92" s="30">
        <f>+IF(M92=0,"",'Ark1'!AK1237)</f>
        <v>103.16071428571414</v>
      </c>
      <c r="R92" s="221"/>
      <c r="S92" s="30">
        <f>+IF(M92=0,"",'Ark1'!AL1237)</f>
        <v>19.83215624555152</v>
      </c>
      <c r="T92" s="221"/>
      <c r="U92" s="30">
        <f>+IF(I92=0,"",'Ark1'!U1237)</f>
        <v>22.723437500000017</v>
      </c>
      <c r="V92" s="221"/>
      <c r="W92" s="30">
        <f>+IF(I92=0,"",'Ark1'!W1237)</f>
        <v>0</v>
      </c>
      <c r="X92" s="35">
        <f>+IF(I92=0,"",'Ark1'!X1237)</f>
        <v>79.464285714285694</v>
      </c>
      <c r="Y92" s="35">
        <f>+IF(I92=0,"",'Ark1'!Y1237)</f>
        <v>39.955357142857153</v>
      </c>
      <c r="Z92" s="35">
        <f>+IF(I92=0,"",'Ark1'!Z1237)</f>
        <v>3.6830357142857153</v>
      </c>
      <c r="AA92" s="30">
        <f>+IF(I92=0,"",'Ark1'!AA1237)</f>
        <v>8.090947033436775</v>
      </c>
      <c r="AB92" s="30">
        <f>+IF(I92=0,"",'Ark1'!AB1237)</f>
        <v>1.3931070739306377</v>
      </c>
      <c r="AC92" s="35">
        <f>+'Ark1'!AD1237</f>
        <v>48.204373567173313</v>
      </c>
      <c r="AD92" s="30">
        <f t="shared" si="10"/>
        <v>149.33333333333334</v>
      </c>
      <c r="AE92" s="30">
        <f t="shared" si="11"/>
        <v>2.0550458715596331</v>
      </c>
      <c r="AF92" s="221"/>
      <c r="AG92" s="224"/>
      <c r="AI92" s="30"/>
      <c r="AJ92" s="28"/>
      <c r="AK92" s="247"/>
      <c r="AL92" s="29"/>
      <c r="AP92" s="29"/>
    </row>
    <row r="93" spans="1:42">
      <c r="A93" s="221"/>
      <c r="B93" s="240">
        <f>+'Ark1'!C1256</f>
        <v>2024</v>
      </c>
      <c r="C93" s="221"/>
      <c r="D93" s="29">
        <f>+'Ark1'!M1238</f>
        <v>6</v>
      </c>
      <c r="E93" s="29" t="s">
        <v>98</v>
      </c>
      <c r="F93" s="29">
        <f>+'Ark1'!D1238</f>
        <v>5</v>
      </c>
      <c r="G93" s="29" t="s">
        <v>448</v>
      </c>
      <c r="H93" s="29">
        <f>+'Ark1'!Q1238</f>
        <v>206</v>
      </c>
      <c r="I93" s="362">
        <f>+'Ark1'!R1238</f>
        <v>401</v>
      </c>
      <c r="J93" s="30">
        <f>+IF(I93=0,"",'Ark1'!AG1238)</f>
        <v>12.44568590937306</v>
      </c>
      <c r="K93" s="30">
        <f>+IF(I93=0,"",'Ark1'!AH1238)</f>
        <v>11.468205147921031</v>
      </c>
      <c r="L93" s="101"/>
      <c r="M93" s="391">
        <f>+'Ark1'!AJ1238</f>
        <v>393</v>
      </c>
      <c r="N93" s="222"/>
      <c r="O93" s="28">
        <f>+IF(I93=0,"",'Ark1'!S1238)</f>
        <v>7.8852867830423934</v>
      </c>
      <c r="P93" s="221"/>
      <c r="Q93" s="30">
        <f>+IF(M93=0,"",'Ark1'!AK1238)</f>
        <v>101.74096692111956</v>
      </c>
      <c r="R93" s="221"/>
      <c r="S93" s="30">
        <f>+IF(M93=0,"",'Ark1'!AL1238)</f>
        <v>21.688577218201676</v>
      </c>
      <c r="T93" s="221"/>
      <c r="U93" s="30">
        <f>+IF(I93=0,"",'Ark1'!U1238)</f>
        <v>23.803990024937654</v>
      </c>
      <c r="V93" s="221"/>
      <c r="W93" s="30">
        <f>+IF(I93=0,"",'Ark1'!W1238)</f>
        <v>0</v>
      </c>
      <c r="X93" s="35">
        <f>+IF(I93=0,"",'Ark1'!X1238)</f>
        <v>71.321695760598516</v>
      </c>
      <c r="Y93" s="35">
        <f>+IF(I93=0,"",'Ark1'!Y1238)</f>
        <v>46.13466334164589</v>
      </c>
      <c r="Z93" s="35">
        <f>+IF(I93=0,"",'Ark1'!Z1238)</f>
        <v>5.9850374064837908</v>
      </c>
      <c r="AA93" s="30">
        <f>+IF(I93=0,"",'Ark1'!AA1238)</f>
        <v>9.7864242087147328</v>
      </c>
      <c r="AB93" s="30">
        <f>+IF(I93=0,"",'Ark1'!AB1238)</f>
        <v>1.4306261747640685</v>
      </c>
      <c r="AC93" s="35">
        <f>+'Ark1'!AD1238</f>
        <v>7.4093749259223012</v>
      </c>
      <c r="AD93" s="30">
        <f t="shared" si="10"/>
        <v>66.833333333333329</v>
      </c>
      <c r="AE93" s="30">
        <f t="shared" si="11"/>
        <v>1.9466019417475728</v>
      </c>
      <c r="AF93" s="221"/>
      <c r="AG93" s="224"/>
      <c r="AI93" s="30"/>
      <c r="AJ93" s="28"/>
      <c r="AK93" s="247"/>
      <c r="AL93" s="29"/>
      <c r="AP93" s="29"/>
    </row>
    <row r="94" spans="1:42">
      <c r="A94" s="221"/>
      <c r="B94" s="240">
        <f>+'Ark1'!C1257</f>
        <v>2024</v>
      </c>
      <c r="C94" s="221"/>
      <c r="D94" s="29">
        <f>+'Ark1'!M1239</f>
        <v>6</v>
      </c>
      <c r="E94" s="29" t="s">
        <v>98</v>
      </c>
      <c r="F94" s="29">
        <f>+'Ark1'!D1239</f>
        <v>6</v>
      </c>
      <c r="G94" s="29" t="s">
        <v>562</v>
      </c>
      <c r="H94" s="29">
        <f>+'Ark1'!Q1239</f>
        <v>250</v>
      </c>
      <c r="I94" s="362">
        <f>+'Ark1'!R1239</f>
        <v>730</v>
      </c>
      <c r="J94" s="30">
        <f>+IF(I94=0,"",'Ark1'!AG1239)</f>
        <v>18.946275629379706</v>
      </c>
      <c r="K94" s="30">
        <f>+IF(I94=0,"",'Ark1'!AH1239)</f>
        <v>16.795138458729721</v>
      </c>
      <c r="L94" s="101"/>
      <c r="M94" s="391">
        <f>+'Ark1'!AJ1239</f>
        <v>726</v>
      </c>
      <c r="N94" s="222"/>
      <c r="O94" s="28">
        <f>+IF(I94=0,"",'Ark1'!S1239)</f>
        <v>8.5095890410958983</v>
      </c>
      <c r="P94" s="221"/>
      <c r="Q94" s="30">
        <f>+IF(M94=0,"",'Ark1'!AK1239)</f>
        <v>91.067217630854003</v>
      </c>
      <c r="R94" s="221"/>
      <c r="S94" s="30">
        <f>+IF(M94=0,"",'Ark1'!AL1239)</f>
        <v>22.992404037155545</v>
      </c>
      <c r="T94" s="221"/>
      <c r="U94" s="30">
        <f>+IF(I94=0,"",'Ark1'!U1239)</f>
        <v>17.642602739726037</v>
      </c>
      <c r="V94" s="221"/>
      <c r="W94" s="30">
        <f>+IF(I94=0,"",'Ark1'!W1239)</f>
        <v>0</v>
      </c>
      <c r="X94" s="35">
        <f>+IF(I94=0,"",'Ark1'!X1239)</f>
        <v>46.164383561643838</v>
      </c>
      <c r="Y94" s="35">
        <f>+IF(I94=0,"",'Ark1'!Y1239)</f>
        <v>13.424657534246577</v>
      </c>
      <c r="Z94" s="35">
        <f>+IF(I94=0,"",'Ark1'!Z1239)</f>
        <v>0.95890410958904093</v>
      </c>
      <c r="AA94" s="30">
        <f>+IF(I94=0,"",'Ark1'!AA1239)</f>
        <v>6.2623691362253888</v>
      </c>
      <c r="AB94" s="30">
        <f>+IF(I94=0,"",'Ark1'!AB1239)</f>
        <v>1.4017762101853273</v>
      </c>
      <c r="AC94" s="35">
        <f>+'Ark1'!AD1239</f>
        <v>-9.6367516032741474</v>
      </c>
      <c r="AD94" s="30">
        <f t="shared" si="10"/>
        <v>121.66666666666667</v>
      </c>
      <c r="AE94" s="30">
        <f t="shared" si="11"/>
        <v>2.92</v>
      </c>
      <c r="AF94" s="221"/>
      <c r="AG94" s="224"/>
      <c r="AI94" s="30"/>
      <c r="AJ94" s="28"/>
      <c r="AK94" s="247"/>
      <c r="AL94" s="29"/>
      <c r="AP94" s="29"/>
    </row>
    <row r="95" spans="1:42">
      <c r="A95" s="221"/>
      <c r="B95" s="240">
        <f>+'Ark1'!C1258</f>
        <v>2024</v>
      </c>
      <c r="C95" s="221"/>
      <c r="D95" s="29">
        <f>+'Ark1'!M1240</f>
        <v>6</v>
      </c>
      <c r="E95" s="29" t="s">
        <v>98</v>
      </c>
      <c r="F95" s="29">
        <f>+'Ark1'!D1240</f>
        <v>7</v>
      </c>
      <c r="G95" s="29" t="s">
        <v>563</v>
      </c>
      <c r="H95" s="29">
        <f>+'Ark1'!Q1240</f>
        <v>165</v>
      </c>
      <c r="I95" s="362">
        <f>+'Ark1'!R1240</f>
        <v>804</v>
      </c>
      <c r="J95" s="30">
        <f>+IF(I95=0,"",'Ark1'!AG1240)</f>
        <v>23.406113537117903</v>
      </c>
      <c r="K95" s="30">
        <f>+IF(I95=0,"",'Ark1'!AH1240)</f>
        <v>22.619771263902024</v>
      </c>
      <c r="L95" s="101"/>
      <c r="M95" s="391">
        <f>+'Ark1'!AJ1240</f>
        <v>804</v>
      </c>
      <c r="N95" s="222"/>
      <c r="O95" s="28">
        <f>+IF(I95=0,"",'Ark1'!S1240)</f>
        <v>8.5211442786069647</v>
      </c>
      <c r="P95" s="221"/>
      <c r="Q95" s="30">
        <f>+IF(M95=0,"",'Ark1'!AK1240)</f>
        <v>95.64402985074625</v>
      </c>
      <c r="R95" s="221"/>
      <c r="S95" s="30">
        <f>+IF(M95=0,"",'Ark1'!AL1240)</f>
        <v>22.625010298268339</v>
      </c>
      <c r="T95" s="221"/>
      <c r="U95" s="30">
        <f>+IF(I95=0,"",'Ark1'!U1240)</f>
        <v>19.994527363184076</v>
      </c>
      <c r="V95" s="221"/>
      <c r="W95" s="30">
        <f>+IF(I95=0,"",'Ark1'!W1240)</f>
        <v>0</v>
      </c>
      <c r="X95" s="35">
        <f>+IF(I95=0,"",'Ark1'!X1240)</f>
        <v>83.457711442786078</v>
      </c>
      <c r="Y95" s="35">
        <f>+IF(I95=0,"",'Ark1'!Y1240)</f>
        <v>16.169154228855724</v>
      </c>
      <c r="Z95" s="35">
        <f>+IF(I95=0,"",'Ark1'!Z1240)</f>
        <v>0.87064676616915393</v>
      </c>
      <c r="AA95" s="30">
        <f>+IF(I95=0,"",'Ark1'!AA1240)</f>
        <v>4.6105243979807433</v>
      </c>
      <c r="AB95" s="30">
        <f>+IF(I95=0,"",'Ark1'!AB1240)</f>
        <v>0.95849212220963198</v>
      </c>
      <c r="AC95" s="35">
        <f>+'Ark1'!AD1240</f>
        <v>18.043722420043089</v>
      </c>
      <c r="AD95" s="30">
        <f t="shared" si="10"/>
        <v>134</v>
      </c>
      <c r="AE95" s="30">
        <f t="shared" si="11"/>
        <v>4.872727272727273</v>
      </c>
      <c r="AF95" s="221"/>
      <c r="AG95" s="224"/>
      <c r="AI95" s="30"/>
      <c r="AJ95" s="28"/>
      <c r="AK95" s="247"/>
      <c r="AL95" s="29"/>
      <c r="AP95" s="29"/>
    </row>
    <row r="96" spans="1:42">
      <c r="A96" s="221"/>
      <c r="B96" s="240">
        <f>+'Ark1'!C1259</f>
        <v>2024</v>
      </c>
      <c r="C96" s="221"/>
      <c r="D96" s="29">
        <f>+'Ark1'!M1241</f>
        <v>6</v>
      </c>
      <c r="E96" s="29" t="s">
        <v>98</v>
      </c>
      <c r="F96" s="29">
        <f>+'Ark1'!D1241</f>
        <v>8</v>
      </c>
      <c r="G96" s="29" t="s">
        <v>564</v>
      </c>
      <c r="H96" s="29">
        <f>+'Ark1'!Q1241</f>
        <v>2879</v>
      </c>
      <c r="I96" s="362">
        <f>+'Ark1'!R1241</f>
        <v>24330</v>
      </c>
      <c r="J96" s="30">
        <f>+IF(I96=0,"",'Ark1'!AG1241)</f>
        <v>24.096266217688431</v>
      </c>
      <c r="K96" s="30">
        <f>+IF(I96=0,"",'Ark1'!AH1241)</f>
        <v>23.572950255830367</v>
      </c>
      <c r="L96" s="101"/>
      <c r="M96" s="391">
        <f>+'Ark1'!AJ1241</f>
        <v>24311</v>
      </c>
      <c r="N96" s="222"/>
      <c r="O96" s="28">
        <f>+IF(I96=0,"",'Ark1'!S1241)</f>
        <v>8.3441019317714744</v>
      </c>
      <c r="P96" s="221"/>
      <c r="Q96" s="30">
        <f>+IF(M96=0,"",'Ark1'!AK1241)</f>
        <v>98.517823207601751</v>
      </c>
      <c r="R96" s="221"/>
      <c r="S96" s="30">
        <f>+IF(M96=0,"",'Ark1'!AL1241)</f>
        <v>22.315638860645496</v>
      </c>
      <c r="T96" s="221"/>
      <c r="U96" s="30">
        <f>+IF(I96=0,"",'Ark1'!U1241)</f>
        <v>21.499243732017938</v>
      </c>
      <c r="V96" s="221"/>
      <c r="W96" s="30">
        <f>+IF(I96=0,"",'Ark1'!W1241)</f>
        <v>0</v>
      </c>
      <c r="X96" s="35">
        <f>+IF(I96=0,"",'Ark1'!X1241)</f>
        <v>92.848335388409382</v>
      </c>
      <c r="Y96" s="35">
        <f>+IF(I96=0,"",'Ark1'!Y1241)</f>
        <v>27.21331689272504</v>
      </c>
      <c r="Z96" s="35">
        <f>+IF(I96=0,"",'Ark1'!Z1241)</f>
        <v>0.53020961775585684</v>
      </c>
      <c r="AA96" s="30">
        <f>+IF(I96=0,"",'Ark1'!AA1241)</f>
        <v>4.7628569852489129</v>
      </c>
      <c r="AB96" s="30">
        <f>+IF(I96=0,"",'Ark1'!AB1241)</f>
        <v>1.0961423712811731</v>
      </c>
      <c r="AC96" s="35">
        <f>+'Ark1'!AD1241</f>
        <v>32.829474642024053</v>
      </c>
      <c r="AD96" s="30">
        <f t="shared" si="10"/>
        <v>4055</v>
      </c>
      <c r="AE96" s="30">
        <f t="shared" si="11"/>
        <v>8.4508509899270585</v>
      </c>
      <c r="AF96" s="221"/>
      <c r="AG96" s="224"/>
      <c r="AI96" s="30"/>
      <c r="AJ96" s="28"/>
      <c r="AK96" s="247"/>
      <c r="AL96" s="29"/>
      <c r="AP96" s="29"/>
    </row>
    <row r="97" spans="1:42">
      <c r="A97" s="221"/>
      <c r="B97" s="240">
        <f>+'Ark1'!C1260</f>
        <v>2024</v>
      </c>
      <c r="C97" s="221"/>
      <c r="D97" s="29">
        <f>+'Ark1'!M1242</f>
        <v>6</v>
      </c>
      <c r="E97" s="29" t="s">
        <v>98</v>
      </c>
      <c r="F97" s="29">
        <f>+'Ark1'!D1242</f>
        <v>9</v>
      </c>
      <c r="G97" s="29" t="s">
        <v>565</v>
      </c>
      <c r="H97" s="29">
        <f>+'Ark1'!Q1242</f>
        <v>7455</v>
      </c>
      <c r="I97" s="362">
        <f>+'Ark1'!R1242</f>
        <v>95874</v>
      </c>
      <c r="J97" s="30">
        <f>+IF(I97=0,"",'Ark1'!AG1242)</f>
        <v>26.140301608378063</v>
      </c>
      <c r="K97" s="30">
        <f>+IF(I97=0,"",'Ark1'!AH1242)</f>
        <v>26.34131501435558</v>
      </c>
      <c r="L97" s="101"/>
      <c r="M97" s="391">
        <f>+'Ark1'!AJ1242</f>
        <v>95818</v>
      </c>
      <c r="N97" s="222"/>
      <c r="O97" s="28">
        <f>+IF(I97=0,"",'Ark1'!S1242)</f>
        <v>8.179141373052131</v>
      </c>
      <c r="P97" s="221"/>
      <c r="Q97" s="30">
        <f>+IF(M97=0,"",'Ark1'!AK1242)</f>
        <v>97.074640464213502</v>
      </c>
      <c r="R97" s="221"/>
      <c r="S97" s="30">
        <f>+IF(M97=0,"",'Ark1'!AL1242)</f>
        <v>21.741543102290478</v>
      </c>
      <c r="T97" s="221"/>
      <c r="U97" s="30">
        <f>+IF(I97=0,"",'Ark1'!U1242)</f>
        <v>20.081894987171054</v>
      </c>
      <c r="V97" s="221"/>
      <c r="W97" s="30">
        <f>+IF(I97=0,"",'Ark1'!W1242)</f>
        <v>0</v>
      </c>
      <c r="X97" s="35">
        <f>+IF(I97=0,"",'Ark1'!X1242)</f>
        <v>85.686421761895858</v>
      </c>
      <c r="Y97" s="35">
        <f>+IF(I97=0,"",'Ark1'!Y1242)</f>
        <v>20.031499676658953</v>
      </c>
      <c r="Z97" s="35">
        <f>+IF(I97=0,"",'Ark1'!Z1242)</f>
        <v>0.12725034941694305</v>
      </c>
      <c r="AA97" s="30">
        <f>+IF(I97=0,"",'Ark1'!AA1242)</f>
        <v>4.3340737210716007</v>
      </c>
      <c r="AB97" s="30">
        <f>+IF(I97=0,"",'Ark1'!AB1242)</f>
        <v>1.1628477346826955</v>
      </c>
      <c r="AC97" s="35">
        <f>+'Ark1'!AD1242</f>
        <v>64.435145684461204</v>
      </c>
      <c r="AD97" s="30">
        <f t="shared" si="10"/>
        <v>15979</v>
      </c>
      <c r="AE97" s="30">
        <f t="shared" si="11"/>
        <v>12.860362173038229</v>
      </c>
      <c r="AF97" s="221"/>
      <c r="AG97" s="224"/>
      <c r="AI97" s="30"/>
      <c r="AJ97" s="28"/>
      <c r="AK97" s="247"/>
      <c r="AL97" s="29"/>
      <c r="AP97" s="29"/>
    </row>
    <row r="98" spans="1:42">
      <c r="A98" s="221"/>
      <c r="B98" s="240">
        <f>+'Ark1'!C1261</f>
        <v>2024</v>
      </c>
      <c r="C98" s="221"/>
      <c r="D98" s="29">
        <f>+'Ark1'!M1243</f>
        <v>6</v>
      </c>
      <c r="E98" s="29" t="s">
        <v>98</v>
      </c>
      <c r="F98" s="29">
        <f>+'Ark1'!D1243</f>
        <v>10</v>
      </c>
      <c r="G98" s="29" t="s">
        <v>566</v>
      </c>
      <c r="H98" s="29">
        <f>+'Ark1'!Q1243</f>
        <v>9209</v>
      </c>
      <c r="I98" s="362">
        <f>+'Ark1'!R1243</f>
        <v>101847</v>
      </c>
      <c r="J98" s="30">
        <f>+IF(I98=0,"",'Ark1'!AG1243)</f>
        <v>24.986506643638005</v>
      </c>
      <c r="K98" s="30">
        <f>+IF(I98=0,"",'Ark1'!AH1243)</f>
        <v>25.003164702265021</v>
      </c>
      <c r="L98" s="101"/>
      <c r="M98" s="391">
        <f>+'Ark1'!AJ1243</f>
        <v>101774</v>
      </c>
      <c r="N98" s="222"/>
      <c r="O98" s="28">
        <f>+IF(I98=0,"",'Ark1'!S1243)</f>
        <v>7.733138924072386</v>
      </c>
      <c r="P98" s="221"/>
      <c r="Q98" s="30">
        <f>+IF(M98=0,"",'Ark1'!AK1243)</f>
        <v>96.887451608466321</v>
      </c>
      <c r="R98" s="221"/>
      <c r="S98" s="30">
        <f>+IF(M98=0,"",'Ark1'!AL1243)</f>
        <v>20.691122282611701</v>
      </c>
      <c r="T98" s="221"/>
      <c r="U98" s="30">
        <f>+IF(I98=0,"",'Ark1'!U1243)</f>
        <v>19.183948471727145</v>
      </c>
      <c r="V98" s="221"/>
      <c r="W98" s="30">
        <f>+IF(I98=0,"",'Ark1'!W1243)</f>
        <v>0</v>
      </c>
      <c r="X98" s="35">
        <f>+IF(I98=0,"",'Ark1'!X1243)</f>
        <v>74.681630288570091</v>
      </c>
      <c r="Y98" s="35">
        <f>+IF(I98=0,"",'Ark1'!Y1243)</f>
        <v>16.103567115378951</v>
      </c>
      <c r="Z98" s="35">
        <f>+IF(I98=0,"",'Ark1'!Z1243)</f>
        <v>0.47915009769556288</v>
      </c>
      <c r="AA98" s="30">
        <f>+IF(I98=0,"",'Ark1'!AA1243)</f>
        <v>5.5142768961929249</v>
      </c>
      <c r="AB98" s="30">
        <f>+IF(I98=0,"",'Ark1'!AB1243)</f>
        <v>1.2537492069462528</v>
      </c>
      <c r="AC98" s="35">
        <f>+'Ark1'!AD1243</f>
        <v>49.849895927898523</v>
      </c>
      <c r="AD98" s="30">
        <f t="shared" si="10"/>
        <v>16974.5</v>
      </c>
      <c r="AE98" s="30">
        <f t="shared" si="11"/>
        <v>11.059507004017808</v>
      </c>
      <c r="AF98" s="221"/>
      <c r="AG98" s="224"/>
      <c r="AI98" s="30"/>
      <c r="AJ98" s="28"/>
      <c r="AK98" s="247"/>
      <c r="AL98" s="29"/>
      <c r="AP98" s="29"/>
    </row>
    <row r="99" spans="1:42">
      <c r="A99" s="221"/>
      <c r="B99" s="240">
        <f>+'Ark1'!C1262</f>
        <v>2024</v>
      </c>
      <c r="C99" s="221"/>
      <c r="D99" s="29">
        <f>+'Ark1'!M1244</f>
        <v>6</v>
      </c>
      <c r="E99" s="29" t="s">
        <v>98</v>
      </c>
      <c r="F99" s="29">
        <f>+'Ark1'!D1244</f>
        <v>11</v>
      </c>
      <c r="G99" s="29" t="s">
        <v>567</v>
      </c>
      <c r="H99" s="29">
        <f>+'Ark1'!Q1244</f>
        <v>4003</v>
      </c>
      <c r="I99" s="362">
        <f>+'Ark1'!R1244</f>
        <v>26439</v>
      </c>
      <c r="J99" s="30">
        <f>+IF(I99=0,"",'Ark1'!AG1244)</f>
        <v>25.521255646936169</v>
      </c>
      <c r="K99" s="30">
        <f>+IF(I99=0,"",'Ark1'!AH1244)</f>
        <v>25.569853344812039</v>
      </c>
      <c r="L99" s="101"/>
      <c r="M99" s="391">
        <f>+'Ark1'!AJ1244</f>
        <v>26409</v>
      </c>
      <c r="N99" s="222"/>
      <c r="O99" s="28">
        <f>+IF(I99=0,"",'Ark1'!S1244)</f>
        <v>7.4945724119671695</v>
      </c>
      <c r="P99" s="221"/>
      <c r="Q99" s="30">
        <f>+IF(M99=0,"",'Ark1'!AK1244)</f>
        <v>97.428187360369861</v>
      </c>
      <c r="R99" s="221"/>
      <c r="S99" s="30">
        <f>+IF(M99=0,"",'Ark1'!AL1244)</f>
        <v>20.261972143668139</v>
      </c>
      <c r="T99" s="221"/>
      <c r="U99" s="30">
        <f>+IF(I99=0,"",'Ark1'!U1244)</f>
        <v>19.159503006921703</v>
      </c>
      <c r="V99" s="221"/>
      <c r="W99" s="30">
        <f>+IF(I99=0,"",'Ark1'!W1244)</f>
        <v>0</v>
      </c>
      <c r="X99" s="35">
        <f>+IF(I99=0,"",'Ark1'!X1244)</f>
        <v>70.751541283709699</v>
      </c>
      <c r="Y99" s="35">
        <f>+IF(I99=0,"",'Ark1'!Y1244)</f>
        <v>17.031657778282081</v>
      </c>
      <c r="Z99" s="35">
        <f>+IF(I99=0,"",'Ark1'!Z1244)</f>
        <v>0.62029577518060441</v>
      </c>
      <c r="AA99" s="30">
        <f>+IF(I99=0,"",'Ark1'!AA1244)</f>
        <v>6.0796623846392883</v>
      </c>
      <c r="AB99" s="30">
        <f>+IF(I99=0,"",'Ark1'!AB1244)</f>
        <v>1.254380292100479</v>
      </c>
      <c r="AC99" s="35">
        <f>+'Ark1'!AD1244</f>
        <v>31.276272303770153</v>
      </c>
      <c r="AD99" s="30">
        <f t="shared" si="10"/>
        <v>4406.5</v>
      </c>
      <c r="AE99" s="30">
        <f t="shared" si="11"/>
        <v>6.6047964026979766</v>
      </c>
      <c r="AF99" s="221"/>
      <c r="AG99" s="224"/>
      <c r="AI99" s="30"/>
      <c r="AJ99" s="28"/>
      <c r="AK99" s="247"/>
      <c r="AL99" s="29"/>
      <c r="AP99" s="29"/>
    </row>
    <row r="100" spans="1:42">
      <c r="A100" s="221"/>
      <c r="B100" s="240">
        <f>+'Ark1'!C1263</f>
        <v>2024</v>
      </c>
      <c r="C100" s="221"/>
      <c r="D100" s="29">
        <f>+'Ark1'!M1245</f>
        <v>6</v>
      </c>
      <c r="E100" s="29" t="s">
        <v>98</v>
      </c>
      <c r="F100" s="29">
        <f>+'Ark1'!D1245</f>
        <v>12</v>
      </c>
      <c r="G100" s="29" t="s">
        <v>568</v>
      </c>
      <c r="H100" s="29">
        <f>+'Ark1'!Q1245</f>
        <v>647</v>
      </c>
      <c r="I100" s="362">
        <f>+'Ark1'!R1245</f>
        <v>2720</v>
      </c>
      <c r="J100" s="30">
        <f>+IF(I100=0,"",'Ark1'!AG1245)</f>
        <v>24.590904981466409</v>
      </c>
      <c r="K100" s="30">
        <f>+IF(I100=0,"",'Ark1'!AH1245)</f>
        <v>24.735748740559327</v>
      </c>
      <c r="L100" s="101"/>
      <c r="M100" s="391">
        <f>+'Ark1'!AJ1245</f>
        <v>2719</v>
      </c>
      <c r="N100" s="222"/>
      <c r="O100" s="28">
        <f>+IF(I100=0,"",'Ark1'!S1245)</f>
        <v>7.5297794117647054</v>
      </c>
      <c r="P100" s="221"/>
      <c r="Q100" s="30">
        <f>+IF(M100=0,"",'Ark1'!AK1245)</f>
        <v>96.514784847370478</v>
      </c>
      <c r="R100" s="221"/>
      <c r="S100" s="30">
        <f>+IF(M100=0,"",'Ark1'!AL1245)</f>
        <v>20.35410379808032</v>
      </c>
      <c r="T100" s="221"/>
      <c r="U100" s="30">
        <f>+IF(I100=0,"",'Ark1'!U1245)</f>
        <v>18.775588235294077</v>
      </c>
      <c r="V100" s="221"/>
      <c r="W100" s="30">
        <f>+IF(I100=0,"",'Ark1'!W1245)</f>
        <v>0</v>
      </c>
      <c r="X100" s="35">
        <f>+IF(I100=0,"",'Ark1'!X1245)</f>
        <v>68.308823529411754</v>
      </c>
      <c r="Y100" s="35">
        <f>+IF(I100=0,"",'Ark1'!Y1245)</f>
        <v>14.852941176470589</v>
      </c>
      <c r="Z100" s="35">
        <f>+IF(I100=0,"",'Ark1'!Z1245)</f>
        <v>0.91911764705882371</v>
      </c>
      <c r="AA100" s="30">
        <f>+IF(I100=0,"",'Ark1'!AA1245)</f>
        <v>6.3458572364767916</v>
      </c>
      <c r="AB100" s="30">
        <f>+IF(I100=0,"",'Ark1'!AB1245)</f>
        <v>1.3158518639312777</v>
      </c>
      <c r="AC100" s="35">
        <f>+'Ark1'!AD1245</f>
        <v>39.385146396114528</v>
      </c>
      <c r="AD100" s="30">
        <f t="shared" si="10"/>
        <v>453.33333333333331</v>
      </c>
      <c r="AE100" s="30">
        <f t="shared" si="11"/>
        <v>4.2040185471406488</v>
      </c>
      <c r="AF100" s="221"/>
      <c r="AG100" s="224"/>
      <c r="AI100" s="30"/>
      <c r="AJ100" s="28"/>
      <c r="AK100" s="247"/>
      <c r="AL100" s="29"/>
      <c r="AP100" s="29"/>
    </row>
    <row r="101" spans="1:42">
      <c r="A101" s="221"/>
      <c r="B101" s="221"/>
      <c r="C101" s="221"/>
      <c r="D101" s="221"/>
      <c r="E101" s="221"/>
      <c r="F101" s="221"/>
      <c r="G101" s="221"/>
      <c r="H101" s="221"/>
      <c r="I101" s="372"/>
      <c r="J101" s="222"/>
      <c r="K101" s="222"/>
      <c r="L101" s="222"/>
      <c r="M101" s="375"/>
      <c r="N101" s="222"/>
      <c r="O101" s="221"/>
      <c r="P101" s="221"/>
      <c r="Q101" s="221"/>
      <c r="R101" s="221"/>
      <c r="S101" s="222"/>
      <c r="T101" s="221"/>
      <c r="U101" s="221"/>
      <c r="V101" s="221"/>
      <c r="W101" s="223"/>
      <c r="X101" s="223"/>
      <c r="Y101" s="223"/>
      <c r="Z101" s="223"/>
      <c r="AA101" s="222"/>
      <c r="AB101" s="221"/>
      <c r="AC101" s="223"/>
      <c r="AD101" s="223"/>
      <c r="AE101" s="222"/>
      <c r="AF101" s="221"/>
      <c r="AG101" s="224"/>
      <c r="AI101" s="30"/>
      <c r="AJ101" s="28"/>
      <c r="AK101" s="225"/>
      <c r="AL101" s="29"/>
      <c r="AP101" s="29"/>
    </row>
    <row r="102" spans="1:42" ht="22.8">
      <c r="A102" s="221"/>
      <c r="B102" s="221"/>
      <c r="C102" s="221"/>
      <c r="D102" s="221"/>
      <c r="E102" s="265" t="str">
        <f>+E104</f>
        <v>3-</v>
      </c>
      <c r="F102" s="221"/>
      <c r="G102" s="221"/>
      <c r="H102" s="221"/>
      <c r="I102" s="391">
        <f>SUM(I104:I115)</f>
        <v>188775</v>
      </c>
      <c r="J102" s="222"/>
      <c r="K102" s="222"/>
      <c r="L102" s="222"/>
      <c r="M102" s="375"/>
      <c r="N102" s="222"/>
      <c r="O102" s="221"/>
      <c r="P102" s="221"/>
      <c r="Q102" s="221"/>
      <c r="R102" s="221"/>
      <c r="S102" s="222"/>
      <c r="T102" s="221"/>
      <c r="U102" s="272">
        <f>+Fettgruppe!T15</f>
        <v>21.430469606675725</v>
      </c>
      <c r="V102" s="221"/>
      <c r="W102" s="223"/>
      <c r="X102" s="223"/>
      <c r="Y102" s="223"/>
      <c r="Z102" s="223"/>
      <c r="AA102" s="222"/>
      <c r="AB102" s="221"/>
      <c r="AC102" s="223"/>
      <c r="AD102" s="223"/>
      <c r="AE102" s="222"/>
      <c r="AF102" s="221"/>
      <c r="AG102" s="224"/>
      <c r="AI102" s="30"/>
      <c r="AJ102" s="28"/>
      <c r="AK102" s="225"/>
      <c r="AL102" s="29"/>
      <c r="AP102" s="29"/>
    </row>
    <row r="103" spans="1:42">
      <c r="A103" s="221"/>
      <c r="B103" s="221"/>
      <c r="C103" s="221"/>
      <c r="D103" s="221"/>
      <c r="E103" s="221"/>
      <c r="F103" s="221"/>
      <c r="G103" s="221"/>
      <c r="H103" s="221"/>
      <c r="I103" s="372"/>
      <c r="J103" s="222"/>
      <c r="K103" s="222"/>
      <c r="L103" s="222"/>
      <c r="M103" s="375"/>
      <c r="N103" s="222"/>
      <c r="O103" s="221"/>
      <c r="P103" s="221"/>
      <c r="Q103" s="221"/>
      <c r="R103" s="221"/>
      <c r="S103" s="222"/>
      <c r="T103" s="221"/>
      <c r="U103" s="221"/>
      <c r="V103" s="221"/>
      <c r="W103" s="223"/>
      <c r="X103" s="223"/>
      <c r="Y103" s="223"/>
      <c r="Z103" s="223"/>
      <c r="AA103" s="222"/>
      <c r="AB103" s="221"/>
      <c r="AC103" s="223"/>
      <c r="AD103" s="223"/>
      <c r="AE103" s="237" t="s">
        <v>2</v>
      </c>
      <c r="AF103" s="221"/>
      <c r="AG103" s="224"/>
      <c r="AI103" s="30"/>
      <c r="AJ103" s="28"/>
      <c r="AK103" s="225"/>
      <c r="AL103" s="29"/>
      <c r="AP103" s="29"/>
    </row>
    <row r="104" spans="1:42">
      <c r="A104" s="221"/>
      <c r="B104" s="240">
        <f>+'Ark1'!C1246</f>
        <v>2024</v>
      </c>
      <c r="C104" s="221"/>
      <c r="D104" s="240">
        <f>+'Ark1'!M1246</f>
        <v>7</v>
      </c>
      <c r="E104" s="240" t="s">
        <v>99</v>
      </c>
      <c r="F104" s="240">
        <f>+'Ark1'!D1246</f>
        <v>1</v>
      </c>
      <c r="G104" s="240" t="s">
        <v>558</v>
      </c>
      <c r="H104" s="240">
        <f>+'Ark1'!Q1246</f>
        <v>477</v>
      </c>
      <c r="I104" s="376">
        <f>+'Ark1'!R1246</f>
        <v>1778</v>
      </c>
      <c r="J104" s="241">
        <f>+IF(I104=0,"",'Ark1'!AG1246)</f>
        <v>20.415661958893097</v>
      </c>
      <c r="K104" s="241">
        <f>+IF(I104=0,"",'Ark1'!AH1246)</f>
        <v>21.48680744832572</v>
      </c>
      <c r="L104" s="241"/>
      <c r="M104" s="564"/>
      <c r="N104" s="241"/>
      <c r="O104" s="242">
        <f>+IF(I104=0,"",'Ark1'!S1246)</f>
        <v>7.9572553430821156</v>
      </c>
      <c r="P104" s="242"/>
      <c r="Q104" s="242"/>
      <c r="R104" s="242"/>
      <c r="S104" s="241"/>
      <c r="T104" s="242"/>
      <c r="U104" s="241">
        <f>+IF(I104=0,"",'Ark1'!U1246)</f>
        <v>22.413048368953906</v>
      </c>
      <c r="V104" s="241">
        <f>+IF(I104=0,"",'Ark1'!V1246)</f>
        <v>71.091113610798615</v>
      </c>
      <c r="W104" s="241">
        <f>+IF(I104=0,"",'Ark1'!W1246)</f>
        <v>0</v>
      </c>
      <c r="X104" s="243">
        <f>+IF(I104=0,"",'Ark1'!X1246)</f>
        <v>83.802024746906639</v>
      </c>
      <c r="Y104" s="243">
        <f>+IF(I104=0,"",'Ark1'!Y1246)</f>
        <v>33.520809898762657</v>
      </c>
      <c r="Z104" s="243">
        <f>+IF(I104=0,"",'Ark1'!Z1246)</f>
        <v>3.880764904386953</v>
      </c>
      <c r="AA104" s="241">
        <f>+IF(I104=0,"",'Ark1'!AA1246)</f>
        <v>8.1074226595763186</v>
      </c>
      <c r="AB104" s="241">
        <f>+IF(I104=0,"",'Ark1'!AB1246)</f>
        <v>1.3205887594489101</v>
      </c>
      <c r="AC104" s="243">
        <f>+'Ark1'!AD1246</f>
        <v>44.060026787617502</v>
      </c>
      <c r="AD104" s="241">
        <f>+IF(I104=0,"",I104/D104)</f>
        <v>254</v>
      </c>
      <c r="AE104" s="241">
        <f>+IF(I104=0,"",I104/H104)</f>
        <v>3.7274633123689727</v>
      </c>
      <c r="AF104" s="221"/>
      <c r="AG104" s="224"/>
      <c r="AI104" s="30"/>
      <c r="AJ104" s="28"/>
      <c r="AK104" s="247"/>
      <c r="AL104" s="29"/>
      <c r="AP104" s="29"/>
    </row>
    <row r="105" spans="1:42">
      <c r="A105" s="221"/>
      <c r="B105" s="240">
        <f>+'Ark1'!C1247</f>
        <v>2024</v>
      </c>
      <c r="C105" s="221"/>
      <c r="D105" s="240">
        <f>+'Ark1'!M1247</f>
        <v>7</v>
      </c>
      <c r="E105" s="240" t="s">
        <v>99</v>
      </c>
      <c r="F105" s="240">
        <f>+'Ark1'!D1247</f>
        <v>2</v>
      </c>
      <c r="G105" s="240" t="s">
        <v>559</v>
      </c>
      <c r="H105" s="240">
        <f>+'Ark1'!Q1247</f>
        <v>546</v>
      </c>
      <c r="I105" s="376">
        <f>+'Ark1'!R1247</f>
        <v>2055</v>
      </c>
      <c r="J105" s="241">
        <f>+IF(I105=0,"",'Ark1'!AG1247)</f>
        <v>19.151910531220874</v>
      </c>
      <c r="K105" s="241">
        <f>+IF(I105=0,"",'Ark1'!AH1247)</f>
        <v>20.514167967741749</v>
      </c>
      <c r="L105" s="241"/>
      <c r="M105" s="564"/>
      <c r="N105" s="241"/>
      <c r="O105" s="242">
        <f>+IF(I105=0,"",'Ark1'!S1247)</f>
        <v>8.0588807785888097</v>
      </c>
      <c r="P105" s="242"/>
      <c r="Q105" s="242"/>
      <c r="R105" s="242"/>
      <c r="S105" s="241"/>
      <c r="T105" s="242"/>
      <c r="U105" s="241">
        <f>+IF(I105=0,"",'Ark1'!U1247)</f>
        <v>23.593090024330831</v>
      </c>
      <c r="V105" s="241">
        <f>+IF(I105=0,"",'Ark1'!V1247)</f>
        <v>73.868613138686115</v>
      </c>
      <c r="W105" s="241">
        <f>+IF(I105=0,"",'Ark1'!W1247)</f>
        <v>0</v>
      </c>
      <c r="X105" s="243">
        <f>+IF(I105=0,"",'Ark1'!X1247)</f>
        <v>84.866180048661803</v>
      </c>
      <c r="Y105" s="243">
        <f>+IF(I105=0,"",'Ark1'!Y1247)</f>
        <v>42.725060827250608</v>
      </c>
      <c r="Z105" s="243">
        <f>+IF(I105=0,"",'Ark1'!Z1247)</f>
        <v>4.1849148418491486</v>
      </c>
      <c r="AA105" s="241">
        <f>+IF(I105=0,"",'Ark1'!AA1247)</f>
        <v>8.2453620931926945</v>
      </c>
      <c r="AB105" s="241">
        <f>+IF(I105=0,"",'Ark1'!AB1247)</f>
        <v>1.3594537735533998</v>
      </c>
      <c r="AC105" s="243">
        <f>+'Ark1'!AD1247</f>
        <v>46.15624178708488</v>
      </c>
      <c r="AD105" s="241">
        <f t="shared" ref="AD105:AD115" si="12">+IF(I105=0,"",I105/D105)</f>
        <v>293.57142857142856</v>
      </c>
      <c r="AE105" s="241">
        <f t="shared" ref="AE105:AE115" si="13">+IF(I105=0,"",I105/H105)</f>
        <v>3.7637362637362637</v>
      </c>
      <c r="AF105" s="221"/>
      <c r="AG105" s="224"/>
      <c r="AI105" s="30"/>
      <c r="AJ105" s="28"/>
      <c r="AK105" s="247"/>
      <c r="AL105" s="29"/>
      <c r="AP105" s="29"/>
    </row>
    <row r="106" spans="1:42">
      <c r="A106" s="221"/>
      <c r="B106" s="240">
        <f>+'Ark1'!C1248</f>
        <v>2024</v>
      </c>
      <c r="C106" s="221"/>
      <c r="D106" s="240">
        <f>+'Ark1'!M1248</f>
        <v>7</v>
      </c>
      <c r="E106" s="240" t="s">
        <v>99</v>
      </c>
      <c r="F106" s="240">
        <f>+'Ark1'!D1248</f>
        <v>3</v>
      </c>
      <c r="G106" s="240" t="s">
        <v>560</v>
      </c>
      <c r="H106" s="240">
        <f>+'Ark1'!Q1248</f>
        <v>2686</v>
      </c>
      <c r="I106" s="376">
        <f>+'Ark1'!R1248</f>
        <v>7282</v>
      </c>
      <c r="J106" s="241">
        <f>+IF(I106=0,"",'Ark1'!AG1248)</f>
        <v>17.636658674223163</v>
      </c>
      <c r="K106" s="241">
        <f>+IF(I106=0,"",'Ark1'!AH1248)</f>
        <v>18.530678958194923</v>
      </c>
      <c r="L106" s="241"/>
      <c r="M106" s="564"/>
      <c r="N106" s="241"/>
      <c r="O106" s="242">
        <f>+IF(I106=0,"",'Ark1'!S1248)</f>
        <v>7.9903872562482814</v>
      </c>
      <c r="P106" s="242"/>
      <c r="Q106" s="242"/>
      <c r="R106" s="242"/>
      <c r="S106" s="241"/>
      <c r="T106" s="242"/>
      <c r="U106" s="241">
        <f>+IF(I106=0,"",'Ark1'!U1248)</f>
        <v>27.099491897830237</v>
      </c>
      <c r="V106" s="241">
        <f>+IF(I106=0,"",'Ark1'!V1248)</f>
        <v>70.076901950013749</v>
      </c>
      <c r="W106" s="241">
        <f>+IF(I106=0,"",'Ark1'!W1248)</f>
        <v>0</v>
      </c>
      <c r="X106" s="243">
        <f>+IF(I106=0,"",'Ark1'!X1248)</f>
        <v>92.007690195001373</v>
      </c>
      <c r="Y106" s="243">
        <f>+IF(I106=0,"",'Ark1'!Y1248)</f>
        <v>60.738808019774787</v>
      </c>
      <c r="Z106" s="243">
        <f>+IF(I106=0,"",'Ark1'!Z1248)</f>
        <v>8.4317495193628123</v>
      </c>
      <c r="AA106" s="241">
        <f>+IF(I106=0,"",'Ark1'!AA1248)</f>
        <v>9.2738645153256449</v>
      </c>
      <c r="AB106" s="241">
        <f>+IF(I106=0,"",'Ark1'!AB1248)</f>
        <v>1.2876212826052305</v>
      </c>
      <c r="AC106" s="243">
        <f>+'Ark1'!AD1248</f>
        <v>48.611209202945609</v>
      </c>
      <c r="AD106" s="241">
        <f t="shared" si="12"/>
        <v>1040.2857142857142</v>
      </c>
      <c r="AE106" s="241">
        <f t="shared" si="13"/>
        <v>2.7110945644080418</v>
      </c>
      <c r="AF106" s="221"/>
      <c r="AG106" s="224"/>
      <c r="AI106" s="30"/>
      <c r="AJ106" s="28"/>
      <c r="AK106" s="247"/>
      <c r="AL106" s="29"/>
      <c r="AP106" s="29"/>
    </row>
    <row r="107" spans="1:42">
      <c r="A107" s="221"/>
      <c r="B107" s="240">
        <f>+'Ark1'!C1249</f>
        <v>2024</v>
      </c>
      <c r="C107" s="221"/>
      <c r="D107" s="240">
        <f>+'Ark1'!M1249</f>
        <v>7</v>
      </c>
      <c r="E107" s="240" t="s">
        <v>99</v>
      </c>
      <c r="F107" s="240">
        <f>+'Ark1'!D1249</f>
        <v>4</v>
      </c>
      <c r="G107" s="240" t="s">
        <v>561</v>
      </c>
      <c r="H107" s="240">
        <f>+'Ark1'!Q1249</f>
        <v>434</v>
      </c>
      <c r="I107" s="376">
        <f>+'Ark1'!R1249</f>
        <v>981</v>
      </c>
      <c r="J107" s="241">
        <f>+IF(I107=0,"",'Ark1'!AG1249)</f>
        <v>13.77808988764045</v>
      </c>
      <c r="K107" s="241">
        <f>+IF(I107=0,"",'Ark1'!AH1249)</f>
        <v>15.986212697120976</v>
      </c>
      <c r="L107" s="241"/>
      <c r="M107" s="564"/>
      <c r="N107" s="241"/>
      <c r="O107" s="242">
        <f>+IF(I107=0,"",'Ark1'!S1249)</f>
        <v>7.7441386340468892</v>
      </c>
      <c r="P107" s="242"/>
      <c r="Q107" s="242"/>
      <c r="R107" s="242"/>
      <c r="S107" s="241"/>
      <c r="T107" s="242"/>
      <c r="U107" s="241">
        <f>+IF(I107=0,"",'Ark1'!U1249)</f>
        <v>26.272273190621831</v>
      </c>
      <c r="V107" s="241">
        <f>+IF(I107=0,"",'Ark1'!V1249)</f>
        <v>63.098878695208974</v>
      </c>
      <c r="W107" s="241">
        <f>+IF(I107=0,"",'Ark1'!W1249)</f>
        <v>0</v>
      </c>
      <c r="X107" s="243">
        <f>+IF(I107=0,"",'Ark1'!X1249)</f>
        <v>88.277268093781885</v>
      </c>
      <c r="Y107" s="243">
        <f>+IF(I107=0,"",'Ark1'!Y1249)</f>
        <v>56.982670744138623</v>
      </c>
      <c r="Z107" s="243">
        <f>+IF(I107=0,"",'Ark1'!Z1249)</f>
        <v>8.0530071355759425</v>
      </c>
      <c r="AA107" s="241">
        <f>+IF(I107=0,"",'Ark1'!AA1249)</f>
        <v>9.1398928336153986</v>
      </c>
      <c r="AB107" s="241">
        <f>+IF(I107=0,"",'Ark1'!AB1249)</f>
        <v>1.3698288162677272</v>
      </c>
      <c r="AC107" s="243">
        <f>+'Ark1'!AD1249</f>
        <v>47.128668478689761</v>
      </c>
      <c r="AD107" s="241">
        <f t="shared" si="12"/>
        <v>140.14285714285714</v>
      </c>
      <c r="AE107" s="241">
        <f t="shared" si="13"/>
        <v>2.2603686635944702</v>
      </c>
      <c r="AF107" s="221"/>
      <c r="AG107" s="28"/>
      <c r="AI107" s="30"/>
      <c r="AJ107" s="28"/>
      <c r="AK107" s="29"/>
      <c r="AL107" s="29"/>
      <c r="AP107" s="29"/>
    </row>
    <row r="108" spans="1:42">
      <c r="A108" s="221"/>
      <c r="B108" s="240">
        <f>+'Ark1'!C1250</f>
        <v>2024</v>
      </c>
      <c r="C108" s="221"/>
      <c r="D108" s="240">
        <f>+'Ark1'!M1250</f>
        <v>7</v>
      </c>
      <c r="E108" s="240" t="s">
        <v>99</v>
      </c>
      <c r="F108" s="240">
        <f>+'Ark1'!D1250</f>
        <v>5</v>
      </c>
      <c r="G108" s="240" t="s">
        <v>448</v>
      </c>
      <c r="H108" s="240">
        <f>+'Ark1'!Q1250</f>
        <v>276</v>
      </c>
      <c r="I108" s="376">
        <f>+'Ark1'!R1250</f>
        <v>580</v>
      </c>
      <c r="J108" s="241">
        <f>+IF(I108=0,"",'Ark1'!AG1250)</f>
        <v>18.001241464928611</v>
      </c>
      <c r="K108" s="241">
        <f>+IF(I108=0,"",'Ark1'!AH1250)</f>
        <v>16.810158397570223</v>
      </c>
      <c r="L108" s="241"/>
      <c r="M108" s="564"/>
      <c r="N108" s="241"/>
      <c r="O108" s="242">
        <f>+IF(I108=0,"",'Ark1'!S1250)</f>
        <v>8.6275862068965505</v>
      </c>
      <c r="P108" s="242"/>
      <c r="Q108" s="242"/>
      <c r="R108" s="242"/>
      <c r="S108" s="241"/>
      <c r="T108" s="242"/>
      <c r="U108" s="241">
        <f>+IF(I108=0,"",'Ark1'!U1250)</f>
        <v>24.123620689655198</v>
      </c>
      <c r="V108" s="241">
        <f>+IF(I108=0,"",'Ark1'!V1250)</f>
        <v>32.413793103448278</v>
      </c>
      <c r="W108" s="241">
        <f>+IF(I108=0,"",'Ark1'!W1250)</f>
        <v>0</v>
      </c>
      <c r="X108" s="243">
        <f>+IF(I108=0,"",'Ark1'!X1250)</f>
        <v>67.931034482758605</v>
      </c>
      <c r="Y108" s="243">
        <f>+IF(I108=0,"",'Ark1'!Y1250)</f>
        <v>46.724137931034491</v>
      </c>
      <c r="Z108" s="243">
        <f>+IF(I108=0,"",'Ark1'!Z1250)</f>
        <v>7.4137931034482785</v>
      </c>
      <c r="AA108" s="241">
        <f>+IF(I108=0,"",'Ark1'!AA1250)</f>
        <v>10.706347327520378</v>
      </c>
      <c r="AB108" s="241">
        <f>+IF(I108=0,"",'Ark1'!AB1250)</f>
        <v>1.3693432988679564</v>
      </c>
      <c r="AC108" s="243">
        <f>+'Ark1'!AD1250</f>
        <v>-16.700775264803845</v>
      </c>
      <c r="AD108" s="241">
        <f t="shared" si="12"/>
        <v>82.857142857142861</v>
      </c>
      <c r="AE108" s="241">
        <f t="shared" si="13"/>
        <v>2.1014492753623188</v>
      </c>
      <c r="AF108" s="221"/>
      <c r="AG108" s="225"/>
      <c r="AI108" s="30"/>
      <c r="AJ108" s="28"/>
      <c r="AK108" s="247"/>
      <c r="AL108" s="29"/>
      <c r="AP108" s="29"/>
    </row>
    <row r="109" spans="1:42">
      <c r="A109" s="221"/>
      <c r="B109" s="240">
        <f>+'Ark1'!C1251</f>
        <v>2024</v>
      </c>
      <c r="C109" s="221"/>
      <c r="D109" s="240">
        <f>+'Ark1'!M1251</f>
        <v>7</v>
      </c>
      <c r="E109" s="240" t="s">
        <v>99</v>
      </c>
      <c r="F109" s="240">
        <f>+'Ark1'!D1251</f>
        <v>6</v>
      </c>
      <c r="G109" s="240" t="s">
        <v>562</v>
      </c>
      <c r="H109" s="240">
        <f>+'Ark1'!Q1251</f>
        <v>270</v>
      </c>
      <c r="I109" s="376">
        <f>+'Ark1'!R1251</f>
        <v>844</v>
      </c>
      <c r="J109" s="241">
        <f>+IF(I109=0,"",'Ark1'!AG1251)</f>
        <v>21.90500908383078</v>
      </c>
      <c r="K109" s="241">
        <f>+IF(I109=0,"",'Ark1'!AH1251)</f>
        <v>21.08941297671597</v>
      </c>
      <c r="L109" s="241"/>
      <c r="M109" s="564"/>
      <c r="N109" s="241"/>
      <c r="O109" s="242">
        <f>+IF(I109=0,"",'Ark1'!S1251)</f>
        <v>9.1362559241706158</v>
      </c>
      <c r="P109" s="242"/>
      <c r="Q109" s="242"/>
      <c r="R109" s="242"/>
      <c r="S109" s="241"/>
      <c r="T109" s="242"/>
      <c r="U109" s="241">
        <f>+IF(I109=0,"",'Ark1'!U1251)</f>
        <v>19.161255924170607</v>
      </c>
      <c r="V109" s="241">
        <f>+IF(I109=0,"",'Ark1'!V1251)</f>
        <v>34.597156398104254</v>
      </c>
      <c r="W109" s="241">
        <f>+IF(I109=0,"",'Ark1'!W1251)</f>
        <v>0</v>
      </c>
      <c r="X109" s="243">
        <f>+IF(I109=0,"",'Ark1'!X1251)</f>
        <v>63.03317535545024</v>
      </c>
      <c r="Y109" s="243">
        <f>+IF(I109=0,"",'Ark1'!Y1251)</f>
        <v>15.402843601895732</v>
      </c>
      <c r="Z109" s="243">
        <f>+IF(I109=0,"",'Ark1'!Z1251)</f>
        <v>3.5545023696682456</v>
      </c>
      <c r="AA109" s="241">
        <f>+IF(I109=0,"",'Ark1'!AA1251)</f>
        <v>7.1115521689740122</v>
      </c>
      <c r="AB109" s="241">
        <f>+IF(I109=0,"",'Ark1'!AB1251)</f>
        <v>1.3283861180314451</v>
      </c>
      <c r="AC109" s="243">
        <f>+'Ark1'!AD1251</f>
        <v>-16.51468578162531</v>
      </c>
      <c r="AD109" s="241">
        <f t="shared" si="12"/>
        <v>120.57142857142857</v>
      </c>
      <c r="AE109" s="241">
        <f t="shared" si="13"/>
        <v>3.1259259259259258</v>
      </c>
      <c r="AF109" s="221"/>
      <c r="AG109" s="28"/>
      <c r="AI109" s="30"/>
      <c r="AJ109" s="28"/>
      <c r="AK109" s="29"/>
      <c r="AL109" s="29"/>
      <c r="AP109" s="29"/>
    </row>
    <row r="110" spans="1:42">
      <c r="A110" s="221"/>
      <c r="B110" s="240">
        <f>+'Ark1'!C1252</f>
        <v>2024</v>
      </c>
      <c r="C110" s="221"/>
      <c r="D110" s="240">
        <f>+'Ark1'!M1252</f>
        <v>7</v>
      </c>
      <c r="E110" s="240" t="s">
        <v>99</v>
      </c>
      <c r="F110" s="240">
        <f>+'Ark1'!D1252</f>
        <v>7</v>
      </c>
      <c r="G110" s="240" t="s">
        <v>563</v>
      </c>
      <c r="H110" s="240">
        <f>+'Ark1'!Q1252</f>
        <v>165</v>
      </c>
      <c r="I110" s="376">
        <f>+'Ark1'!R1252</f>
        <v>595</v>
      </c>
      <c r="J110" s="241">
        <f>+IF(I110=0,"",'Ark1'!AG1252)</f>
        <v>17.321688500727802</v>
      </c>
      <c r="K110" s="241">
        <f>+IF(I110=0,"",'Ark1'!AH1252)</f>
        <v>17.3274348237201</v>
      </c>
      <c r="L110" s="241"/>
      <c r="M110" s="564"/>
      <c r="N110" s="241"/>
      <c r="O110" s="242">
        <f>+IF(I110=0,"",'Ark1'!S1252)</f>
        <v>9.0739495798319361</v>
      </c>
      <c r="P110" s="242"/>
      <c r="Q110" s="242"/>
      <c r="R110" s="242"/>
      <c r="S110" s="241"/>
      <c r="T110" s="242"/>
      <c r="U110" s="241">
        <f>+IF(I110=0,"",'Ark1'!U1252)</f>
        <v>20.69647058823529</v>
      </c>
      <c r="V110" s="241">
        <f>+IF(I110=0,"",'Ark1'!V1252)</f>
        <v>79.663865546218503</v>
      </c>
      <c r="W110" s="241">
        <f>+IF(I110=0,"",'Ark1'!W1252)</f>
        <v>0</v>
      </c>
      <c r="X110" s="243">
        <f>+IF(I110=0,"",'Ark1'!X1252)</f>
        <v>84.201680672268921</v>
      </c>
      <c r="Y110" s="243">
        <f>+IF(I110=0,"",'Ark1'!Y1252)</f>
        <v>25.042016806722689</v>
      </c>
      <c r="Z110" s="243">
        <f>+IF(I110=0,"",'Ark1'!Z1252)</f>
        <v>0.67226890756302515</v>
      </c>
      <c r="AA110" s="241">
        <f>+IF(I110=0,"",'Ark1'!AA1252)</f>
        <v>4.813262941944374</v>
      </c>
      <c r="AB110" s="241">
        <f>+IF(I110=0,"",'Ark1'!AB1252)</f>
        <v>1.0064883777772478</v>
      </c>
      <c r="AC110" s="243">
        <f>+'Ark1'!AD1252</f>
        <v>21.24756056197301</v>
      </c>
      <c r="AD110" s="241">
        <f t="shared" si="12"/>
        <v>85</v>
      </c>
      <c r="AE110" s="241">
        <f t="shared" si="13"/>
        <v>3.606060606060606</v>
      </c>
      <c r="AF110" s="221"/>
      <c r="AG110" s="28"/>
      <c r="AI110" s="30"/>
      <c r="AJ110" s="28"/>
      <c r="AK110" s="29"/>
      <c r="AL110" s="29"/>
      <c r="AP110" s="29"/>
    </row>
    <row r="111" spans="1:42">
      <c r="A111" s="221"/>
      <c r="B111" s="240">
        <f>+'Ark1'!C1253</f>
        <v>2024</v>
      </c>
      <c r="C111" s="221"/>
      <c r="D111" s="240">
        <f>+'Ark1'!M1253</f>
        <v>7</v>
      </c>
      <c r="E111" s="240" t="s">
        <v>99</v>
      </c>
      <c r="F111" s="240">
        <f>+'Ark1'!D1253</f>
        <v>8</v>
      </c>
      <c r="G111" s="240" t="s">
        <v>564</v>
      </c>
      <c r="H111" s="240">
        <f>+'Ark1'!Q1253</f>
        <v>2728</v>
      </c>
      <c r="I111" s="376">
        <f>+'Ark1'!R1253</f>
        <v>17807</v>
      </c>
      <c r="J111" s="241">
        <f>+IF(I111=0,"",'Ark1'!AG1253)</f>
        <v>17.635931464791526</v>
      </c>
      <c r="K111" s="241">
        <f>+IF(I111=0,"",'Ark1'!AH1253)</f>
        <v>18.230493108152555</v>
      </c>
      <c r="L111" s="241"/>
      <c r="M111" s="564"/>
      <c r="N111" s="241"/>
      <c r="O111" s="242">
        <f>+IF(I111=0,"",'Ark1'!S1253)</f>
        <v>9.0494187679002636</v>
      </c>
      <c r="P111" s="242"/>
      <c r="Q111" s="242"/>
      <c r="R111" s="242"/>
      <c r="S111" s="241"/>
      <c r="T111" s="242"/>
      <c r="U111" s="241">
        <f>+IF(I111=0,"",'Ark1'!U1253)</f>
        <v>22.717420115684774</v>
      </c>
      <c r="V111" s="241">
        <f>+IF(I111=0,"",'Ark1'!V1253)</f>
        <v>88.549446846745695</v>
      </c>
      <c r="W111" s="241">
        <f>+IF(I111=0,"",'Ark1'!W1253)</f>
        <v>0</v>
      </c>
      <c r="X111" s="243">
        <f>+IF(I111=0,"",'Ark1'!X1253)</f>
        <v>95.20413320604257</v>
      </c>
      <c r="Y111" s="243">
        <f>+IF(I111=0,"",'Ark1'!Y1253)</f>
        <v>38.02998820688493</v>
      </c>
      <c r="Z111" s="243">
        <f>+IF(I111=0,"",'Ark1'!Z1253)</f>
        <v>1.4769472679283424</v>
      </c>
      <c r="AA111" s="241">
        <f>+IF(I111=0,"",'Ark1'!AA1253)</f>
        <v>5.3261682782387849</v>
      </c>
      <c r="AB111" s="241">
        <f>+IF(I111=0,"",'Ark1'!AB1253)</f>
        <v>1.1031108593140795</v>
      </c>
      <c r="AC111" s="243">
        <f>+'Ark1'!AD1253</f>
        <v>29.097460591924428</v>
      </c>
      <c r="AD111" s="241">
        <f t="shared" si="12"/>
        <v>2543.8571428571427</v>
      </c>
      <c r="AE111" s="241">
        <f t="shared" si="13"/>
        <v>6.5274926686217007</v>
      </c>
      <c r="AF111" s="221"/>
      <c r="AG111" s="28"/>
      <c r="AI111" s="30"/>
      <c r="AJ111" s="28"/>
      <c r="AK111" s="29"/>
      <c r="AL111" s="29"/>
      <c r="AP111" s="29"/>
    </row>
    <row r="112" spans="1:42">
      <c r="A112" s="221"/>
      <c r="B112" s="240">
        <f>+'Ark1'!C1254</f>
        <v>2024</v>
      </c>
      <c r="C112" s="221"/>
      <c r="D112" s="240">
        <f>+'Ark1'!M1254</f>
        <v>7</v>
      </c>
      <c r="E112" s="240" t="s">
        <v>99</v>
      </c>
      <c r="F112" s="240">
        <f>+'Ark1'!D1254</f>
        <v>9</v>
      </c>
      <c r="G112" s="240" t="s">
        <v>565</v>
      </c>
      <c r="H112" s="240">
        <f>+'Ark1'!Q1254</f>
        <v>7027</v>
      </c>
      <c r="I112" s="376">
        <f>+'Ark1'!R1254</f>
        <v>64799</v>
      </c>
      <c r="J112" s="241">
        <f>+IF(I112=0,"",'Ark1'!AG1254)</f>
        <v>17.667620042152102</v>
      </c>
      <c r="K112" s="241">
        <f>+IF(I112=0,"",'Ark1'!AH1254)</f>
        <v>18.829052063145294</v>
      </c>
      <c r="L112" s="241"/>
      <c r="M112" s="564"/>
      <c r="N112" s="241"/>
      <c r="O112" s="242">
        <f>+IF(I112=0,"",'Ark1'!S1254)</f>
        <v>8.8314017191623311</v>
      </c>
      <c r="P112" s="242"/>
      <c r="Q112" s="242"/>
      <c r="R112" s="242"/>
      <c r="S112" s="241"/>
      <c r="T112" s="242"/>
      <c r="U112" s="241">
        <f>+IF(I112=0,"",'Ark1'!U1254)</f>
        <v>21.238715103628277</v>
      </c>
      <c r="V112" s="241">
        <f>+IF(I112=0,"",'Ark1'!V1254)</f>
        <v>86.666460902174407</v>
      </c>
      <c r="W112" s="241">
        <f>+IF(I112=0,"",'Ark1'!W1254)</f>
        <v>0</v>
      </c>
      <c r="X112" s="243">
        <f>+IF(I112=0,"",'Ark1'!X1254)</f>
        <v>89.060016358277124</v>
      </c>
      <c r="Y112" s="243">
        <f>+IF(I112=0,"",'Ark1'!Y1254)</f>
        <v>30.020525008101977</v>
      </c>
      <c r="Z112" s="243">
        <f>+IF(I112=0,"",'Ark1'!Z1254)</f>
        <v>0.38117872189385638</v>
      </c>
      <c r="AA112" s="241">
        <f>+IF(I112=0,"",'Ark1'!AA1254)</f>
        <v>4.70444273408435</v>
      </c>
      <c r="AB112" s="241">
        <f>+IF(I112=0,"",'Ark1'!AB1254)</f>
        <v>1.1382407327298019</v>
      </c>
      <c r="AC112" s="243">
        <f>+'Ark1'!AD1254</f>
        <v>59.604710365069522</v>
      </c>
      <c r="AD112" s="241">
        <f t="shared" si="12"/>
        <v>9257</v>
      </c>
      <c r="AE112" s="241">
        <f t="shared" si="13"/>
        <v>9.2214316208908489</v>
      </c>
      <c r="AF112" s="221"/>
      <c r="AG112" s="28"/>
      <c r="AI112" s="30"/>
      <c r="AJ112" s="28"/>
      <c r="AK112" s="29"/>
      <c r="AL112" s="29"/>
      <c r="AP112" s="29"/>
    </row>
    <row r="113" spans="1:42">
      <c r="A113" s="221"/>
      <c r="B113" s="240">
        <f>+'Ark1'!C1255</f>
        <v>2024</v>
      </c>
      <c r="C113" s="221"/>
      <c r="D113" s="240">
        <f>+'Ark1'!M1255</f>
        <v>7</v>
      </c>
      <c r="E113" s="240" t="s">
        <v>99</v>
      </c>
      <c r="F113" s="240">
        <f>+'Ark1'!D1255</f>
        <v>10</v>
      </c>
      <c r="G113" s="240" t="s">
        <v>566</v>
      </c>
      <c r="H113" s="240">
        <f>+'Ark1'!Q1255</f>
        <v>8563</v>
      </c>
      <c r="I113" s="376">
        <f>+'Ark1'!R1255</f>
        <v>72088</v>
      </c>
      <c r="J113" s="241">
        <f>+IF(I113=0,"",'Ark1'!AG1255)</f>
        <v>17.685619516790645</v>
      </c>
      <c r="K113" s="241">
        <f>+IF(I113=0,"",'Ark1'!AH1255)</f>
        <v>19.058084021424651</v>
      </c>
      <c r="L113" s="241"/>
      <c r="M113" s="564"/>
      <c r="N113" s="241"/>
      <c r="O113" s="242">
        <f>+IF(I113=0,"",'Ark1'!S1255)</f>
        <v>8.4351487071357241</v>
      </c>
      <c r="P113" s="242"/>
      <c r="Q113" s="242"/>
      <c r="R113" s="242"/>
      <c r="S113" s="241"/>
      <c r="T113" s="242"/>
      <c r="U113" s="241">
        <f>+IF(I113=0,"",'Ark1'!U1255)</f>
        <v>20.658915492176032</v>
      </c>
      <c r="V113" s="241">
        <f>+IF(I113=0,"",'Ark1'!V1255)</f>
        <v>75.242758850294067</v>
      </c>
      <c r="W113" s="241">
        <f>+IF(I113=0,"",'Ark1'!W1255)</f>
        <v>0</v>
      </c>
      <c r="X113" s="243">
        <f>+IF(I113=0,"",'Ark1'!X1255)</f>
        <v>81.535068249916748</v>
      </c>
      <c r="Y113" s="243">
        <f>+IF(I113=0,"",'Ark1'!Y1255)</f>
        <v>23.764010653645546</v>
      </c>
      <c r="Z113" s="243">
        <f>+IF(I113=0,"",'Ark1'!Z1255)</f>
        <v>1.192986350016646</v>
      </c>
      <c r="AA113" s="241">
        <f>+IF(I113=0,"",'Ark1'!AA1255)</f>
        <v>6.0507832320999571</v>
      </c>
      <c r="AB113" s="241">
        <f>+IF(I113=0,"",'Ark1'!AB1255)</f>
        <v>1.2046271960070156</v>
      </c>
      <c r="AC113" s="243">
        <f>+'Ark1'!AD1255</f>
        <v>43.171196775523249</v>
      </c>
      <c r="AD113" s="241">
        <f t="shared" si="12"/>
        <v>10298.285714285714</v>
      </c>
      <c r="AE113" s="241">
        <f t="shared" si="13"/>
        <v>8.4185449024874455</v>
      </c>
      <c r="AF113" s="221"/>
      <c r="AG113" s="28"/>
      <c r="AI113" s="30"/>
      <c r="AJ113" s="28"/>
      <c r="AK113" s="29"/>
      <c r="AL113" s="29"/>
      <c r="AP113" s="29"/>
    </row>
    <row r="114" spans="1:42">
      <c r="A114" s="221"/>
      <c r="B114" s="240">
        <f>+'Ark1'!C1256</f>
        <v>2024</v>
      </c>
      <c r="C114" s="221"/>
      <c r="D114" s="240">
        <f>+'Ark1'!M1256</f>
        <v>7</v>
      </c>
      <c r="E114" s="240" t="s">
        <v>99</v>
      </c>
      <c r="F114" s="240">
        <f>+'Ark1'!D1256</f>
        <v>11</v>
      </c>
      <c r="G114" s="240" t="s">
        <v>567</v>
      </c>
      <c r="H114" s="240">
        <f>+'Ark1'!Q1256</f>
        <v>3580</v>
      </c>
      <c r="I114" s="376">
        <f>+'Ark1'!R1256</f>
        <v>18096</v>
      </c>
      <c r="J114" s="241">
        <f>+IF(I114=0,"",'Ark1'!AG1256)</f>
        <v>17.467855901772275</v>
      </c>
      <c r="K114" s="241">
        <f>+IF(I114=0,"",'Ark1'!AH1256)</f>
        <v>19.298885882945896</v>
      </c>
      <c r="L114" s="241"/>
      <c r="M114" s="564"/>
      <c r="N114" s="241"/>
      <c r="O114" s="242">
        <f>+IF(I114=0,"",'Ark1'!S1256)</f>
        <v>8.2834328028293562</v>
      </c>
      <c r="P114" s="242"/>
      <c r="Q114" s="242"/>
      <c r="R114" s="242"/>
      <c r="S114" s="241"/>
      <c r="T114" s="242"/>
      <c r="U114" s="241">
        <f>+IF(I114=0,"",'Ark1'!U1256)</f>
        <v>21.127624889478369</v>
      </c>
      <c r="V114" s="241">
        <f>+IF(I114=0,"",'Ark1'!V1256)</f>
        <v>71.546198054818746</v>
      </c>
      <c r="W114" s="241">
        <f>+IF(I114=0,"",'Ark1'!W1256)</f>
        <v>0</v>
      </c>
      <c r="X114" s="243">
        <f>+IF(I114=0,"",'Ark1'!X1256)</f>
        <v>81.564986737400517</v>
      </c>
      <c r="Y114" s="243">
        <f>+IF(I114=0,"",'Ark1'!Y1256)</f>
        <v>24.839743589743595</v>
      </c>
      <c r="Z114" s="243">
        <f>+IF(I114=0,"",'Ark1'!Z1256)</f>
        <v>1.8678160919540232</v>
      </c>
      <c r="AA114" s="241">
        <f>+IF(I114=0,"",'Ark1'!AA1256)</f>
        <v>6.8542044232524404</v>
      </c>
      <c r="AB114" s="241">
        <f>+IF(I114=0,"",'Ark1'!AB1256)</f>
        <v>1.2025538592462999</v>
      </c>
      <c r="AC114" s="243">
        <f>+'Ark1'!AD1256</f>
        <v>25.871239177253656</v>
      </c>
      <c r="AD114" s="241">
        <f t="shared" si="12"/>
        <v>2585.1428571428573</v>
      </c>
      <c r="AE114" s="241">
        <f t="shared" si="13"/>
        <v>5.0547486033519551</v>
      </c>
      <c r="AF114" s="221"/>
      <c r="AG114" s="244"/>
      <c r="AI114" s="30"/>
      <c r="AJ114" s="28"/>
      <c r="AK114" s="29"/>
      <c r="AL114" s="29"/>
      <c r="AP114" s="29"/>
    </row>
    <row r="115" spans="1:42">
      <c r="A115" s="221"/>
      <c r="B115" s="240">
        <f>+'Ark1'!C1257</f>
        <v>2024</v>
      </c>
      <c r="C115" s="221"/>
      <c r="D115" s="240">
        <f>+'Ark1'!M1257</f>
        <v>7</v>
      </c>
      <c r="E115" s="240" t="s">
        <v>99</v>
      </c>
      <c r="F115" s="240">
        <f>+'Ark1'!D1257</f>
        <v>12</v>
      </c>
      <c r="G115" s="240" t="s">
        <v>568</v>
      </c>
      <c r="H115" s="240">
        <f>+'Ark1'!Q1257</f>
        <v>542</v>
      </c>
      <c r="I115" s="376">
        <f>+'Ark1'!R1257</f>
        <v>1870</v>
      </c>
      <c r="J115" s="241">
        <f>+IF(I115=0,"",'Ark1'!AG1257)</f>
        <v>16.906247174758164</v>
      </c>
      <c r="K115" s="241">
        <f>+IF(I115=0,"",'Ark1'!AH1257)</f>
        <v>19.011317892460877</v>
      </c>
      <c r="L115" s="241"/>
      <c r="M115" s="564"/>
      <c r="N115" s="241"/>
      <c r="O115" s="242">
        <f>+IF(I115=0,"",'Ark1'!S1257)</f>
        <v>8.2540106951871657</v>
      </c>
      <c r="P115" s="242"/>
      <c r="Q115" s="242"/>
      <c r="R115" s="242"/>
      <c r="S115" s="241"/>
      <c r="T115" s="242"/>
      <c r="U115" s="241">
        <f>+IF(I115=0,"",'Ark1'!U1257)</f>
        <v>20.989786096256648</v>
      </c>
      <c r="V115" s="241">
        <f>+IF(I115=0,"",'Ark1'!V1257)</f>
        <v>70.534759358288753</v>
      </c>
      <c r="W115" s="241">
        <f>+IF(I115=0,"",'Ark1'!W1257)</f>
        <v>0</v>
      </c>
      <c r="X115" s="243">
        <f>+IF(I115=0,"",'Ark1'!X1257)</f>
        <v>81.122994652406391</v>
      </c>
      <c r="Y115" s="243">
        <f>+IF(I115=0,"",'Ark1'!Y1257)</f>
        <v>24.224598930481282</v>
      </c>
      <c r="Z115" s="243">
        <f>+IF(I115=0,"",'Ark1'!Z1257)</f>
        <v>1.4973262032085561</v>
      </c>
      <c r="AA115" s="241">
        <f>+IF(I115=0,"",'Ark1'!AA1257)</f>
        <v>7.1201519734743473</v>
      </c>
      <c r="AB115" s="241">
        <f>+IF(I115=0,"",'Ark1'!AB1257)</f>
        <v>1.1931948126136758</v>
      </c>
      <c r="AC115" s="243">
        <f>+'Ark1'!AD1257</f>
        <v>26.418760027755045</v>
      </c>
      <c r="AD115" s="241">
        <f t="shared" si="12"/>
        <v>267.14285714285717</v>
      </c>
      <c r="AE115" s="241">
        <f t="shared" si="13"/>
        <v>3.4501845018450186</v>
      </c>
      <c r="AF115" s="221"/>
      <c r="AG115" s="224"/>
      <c r="AI115" s="30"/>
      <c r="AJ115" s="28"/>
      <c r="AK115" s="224"/>
      <c r="AL115" s="29"/>
      <c r="AP115" s="29"/>
    </row>
    <row r="116" spans="1:42">
      <c r="A116" s="221"/>
      <c r="B116" s="221"/>
      <c r="C116" s="221"/>
      <c r="D116" s="221"/>
      <c r="E116" s="221"/>
      <c r="F116" s="221"/>
      <c r="G116" s="221"/>
      <c r="H116" s="221"/>
      <c r="I116" s="372"/>
      <c r="J116" s="222"/>
      <c r="K116" s="222"/>
      <c r="L116" s="222"/>
      <c r="M116" s="375"/>
      <c r="N116" s="222"/>
      <c r="O116" s="221"/>
      <c r="P116" s="221"/>
      <c r="Q116" s="221"/>
      <c r="R116" s="221"/>
      <c r="S116" s="222"/>
      <c r="T116" s="221"/>
      <c r="U116" s="221"/>
      <c r="V116" s="221"/>
      <c r="W116" s="223"/>
      <c r="X116" s="223"/>
      <c r="Y116" s="223"/>
      <c r="Z116" s="223"/>
      <c r="AA116" s="222"/>
      <c r="AB116" s="221"/>
      <c r="AC116" s="223"/>
      <c r="AD116" s="223"/>
      <c r="AE116" s="222"/>
      <c r="AF116" s="221"/>
      <c r="AG116" s="224"/>
      <c r="AI116" s="30"/>
      <c r="AJ116" s="28"/>
      <c r="AK116" s="225"/>
      <c r="AL116" s="29"/>
      <c r="AP116" s="29"/>
    </row>
    <row r="117" spans="1:42" ht="22.8">
      <c r="A117" s="221"/>
      <c r="B117" s="221"/>
      <c r="C117" s="221"/>
      <c r="D117" s="221"/>
      <c r="E117" s="265" t="str">
        <f>+E119</f>
        <v>3</v>
      </c>
      <c r="F117" s="221"/>
      <c r="G117" s="221"/>
      <c r="H117" s="221"/>
      <c r="I117" s="391">
        <f>SUM(I119:I130)</f>
        <v>99978</v>
      </c>
      <c r="J117" s="222"/>
      <c r="K117" s="222"/>
      <c r="L117" s="222"/>
      <c r="M117" s="375"/>
      <c r="N117" s="222"/>
      <c r="O117" s="221"/>
      <c r="P117" s="221"/>
      <c r="Q117" s="221"/>
      <c r="R117" s="221"/>
      <c r="S117" s="222"/>
      <c r="T117" s="221"/>
      <c r="U117" s="272">
        <f>+Fettgruppe!T16</f>
        <v>23.666219568305237</v>
      </c>
      <c r="V117" s="221"/>
      <c r="W117" s="223"/>
      <c r="X117" s="223"/>
      <c r="Y117" s="223"/>
      <c r="Z117" s="223"/>
      <c r="AA117" s="222"/>
      <c r="AB117" s="221"/>
      <c r="AC117" s="223"/>
      <c r="AD117" s="223"/>
      <c r="AE117" s="222"/>
      <c r="AF117" s="221"/>
      <c r="AG117" s="224"/>
      <c r="AI117" s="30"/>
      <c r="AJ117" s="28"/>
      <c r="AK117" s="225"/>
      <c r="AL117" s="29"/>
      <c r="AP117" s="29"/>
    </row>
    <row r="118" spans="1:42">
      <c r="A118" s="221"/>
      <c r="B118" s="221"/>
      <c r="C118" s="221"/>
      <c r="D118" s="221"/>
      <c r="E118" s="221"/>
      <c r="F118" s="221"/>
      <c r="G118" s="221"/>
      <c r="H118" s="221"/>
      <c r="I118" s="372"/>
      <c r="J118" s="222"/>
      <c r="K118" s="222"/>
      <c r="L118" s="222"/>
      <c r="M118" s="375"/>
      <c r="N118" s="222"/>
      <c r="O118" s="221"/>
      <c r="P118" s="221"/>
      <c r="Q118" s="221"/>
      <c r="R118" s="221"/>
      <c r="S118" s="222"/>
      <c r="T118" s="221"/>
      <c r="U118" s="221"/>
      <c r="V118" s="221"/>
      <c r="W118" s="223"/>
      <c r="X118" s="223"/>
      <c r="Y118" s="223"/>
      <c r="Z118" s="223"/>
      <c r="AA118" s="222"/>
      <c r="AB118" s="221"/>
      <c r="AC118" s="223"/>
      <c r="AD118" s="223"/>
      <c r="AE118" s="237" t="s">
        <v>2</v>
      </c>
      <c r="AF118" s="221"/>
      <c r="AG118" s="224"/>
      <c r="AI118" s="30"/>
      <c r="AJ118" s="28"/>
      <c r="AK118" s="225"/>
      <c r="AL118" s="29"/>
      <c r="AP118" s="29"/>
    </row>
    <row r="119" spans="1:42">
      <c r="A119" s="221"/>
      <c r="B119" s="240">
        <f>+'Ark1'!C1258</f>
        <v>2024</v>
      </c>
      <c r="C119" s="221"/>
      <c r="D119" s="29">
        <f>+'Ark1'!M1258</f>
        <v>8</v>
      </c>
      <c r="E119" s="250" t="s">
        <v>100</v>
      </c>
      <c r="F119" s="29">
        <f>+'Ark1'!D1258</f>
        <v>1</v>
      </c>
      <c r="G119" s="29" t="s">
        <v>558</v>
      </c>
      <c r="H119" s="29">
        <f>+'Ark1'!Q1258</f>
        <v>411</v>
      </c>
      <c r="I119" s="362">
        <f>+'Ark1'!R1258</f>
        <v>1315</v>
      </c>
      <c r="J119" s="30">
        <f>+IF(I119=0,"",'Ark1'!AG1258)</f>
        <v>15.099322539901252</v>
      </c>
      <c r="K119" s="30">
        <f>+IF(I119=0,"",'Ark1'!AH1258)</f>
        <v>17.461239212895187</v>
      </c>
      <c r="O119" s="28">
        <f>+IF(I119=0,"",'Ark1'!S1258)</f>
        <v>8.2585551330798488</v>
      </c>
      <c r="P119" s="28"/>
      <c r="Q119" s="28"/>
      <c r="R119" s="28"/>
      <c r="T119" s="28"/>
      <c r="U119" s="30">
        <f>+IF(I119=0,"",'Ark1'!U1258)</f>
        <v>24.626920152091262</v>
      </c>
      <c r="V119" s="30">
        <f>+IF(I119=0,"",'Ark1'!V1258)</f>
        <v>60.760456273764248</v>
      </c>
      <c r="W119" s="30">
        <f>+IF(I119=0,"",'Ark1'!W1258)</f>
        <v>0</v>
      </c>
      <c r="X119" s="35">
        <f>+IF(I119=0,"",'Ark1'!X1258)</f>
        <v>90.418250950570325</v>
      </c>
      <c r="Y119" s="35">
        <f>+IF(I119=0,"",'Ark1'!Y1258)</f>
        <v>44.410646387832706</v>
      </c>
      <c r="Z119" s="35">
        <f>+IF(I119=0,"",'Ark1'!Z1258)</f>
        <v>6.3117870722433445</v>
      </c>
      <c r="AA119" s="30">
        <f>+IF(I119=0,"",'Ark1'!AA1258)</f>
        <v>8.7676595082255986</v>
      </c>
      <c r="AB119" s="30">
        <f>+IF(I119=0,"",'Ark1'!AB1258)</f>
        <v>1.298753791316285</v>
      </c>
      <c r="AC119" s="35">
        <f>+'Ark1'!AD1258</f>
        <v>46.382878906135936</v>
      </c>
      <c r="AD119" s="30">
        <f>+IF(I119=0,"",I119/D119)</f>
        <v>164.375</v>
      </c>
      <c r="AE119" s="30">
        <f>+IF(I119=0,"",I119/H119)</f>
        <v>3.1995133819951338</v>
      </c>
      <c r="AF119" s="221"/>
      <c r="AG119" s="224"/>
      <c r="AI119" s="30"/>
      <c r="AJ119" s="28"/>
      <c r="AK119" s="225"/>
      <c r="AL119" s="29"/>
      <c r="AP119" s="29"/>
    </row>
    <row r="120" spans="1:42">
      <c r="A120" s="221"/>
      <c r="B120" s="240">
        <f>+'Ark1'!C1289</f>
        <v>2024</v>
      </c>
      <c r="C120" s="221"/>
      <c r="D120" s="29">
        <f>+'Ark1'!M1259</f>
        <v>8</v>
      </c>
      <c r="E120" s="250" t="s">
        <v>100</v>
      </c>
      <c r="F120" s="29">
        <f>+'Ark1'!D1259</f>
        <v>2</v>
      </c>
      <c r="G120" s="29" t="s">
        <v>559</v>
      </c>
      <c r="H120" s="29">
        <f>+'Ark1'!Q1259</f>
        <v>464</v>
      </c>
      <c r="I120" s="362">
        <f>+'Ark1'!R1259</f>
        <v>1398</v>
      </c>
      <c r="J120" s="30">
        <f>+IF(I120=0,"",'Ark1'!AG1259)</f>
        <v>13.028890959925439</v>
      </c>
      <c r="K120" s="30">
        <f>+IF(I120=0,"",'Ark1'!AH1259)</f>
        <v>16.021333401031544</v>
      </c>
      <c r="O120" s="28">
        <f>+IF(I120=0,"",'Ark1'!S1259)</f>
        <v>8.3962804005722482</v>
      </c>
      <c r="P120" s="28"/>
      <c r="Q120" s="28"/>
      <c r="R120" s="28"/>
      <c r="T120" s="28"/>
      <c r="U120" s="30">
        <f>+IF(I120=0,"",'Ark1'!U1259)</f>
        <v>27.085336194563631</v>
      </c>
      <c r="V120" s="30">
        <f>+IF(I120=0,"",'Ark1'!V1259)</f>
        <v>62.517882689556494</v>
      </c>
      <c r="W120" s="30">
        <f>+IF(I120=0,"",'Ark1'!W1259)</f>
        <v>0</v>
      </c>
      <c r="X120" s="35">
        <f>+IF(I120=0,"",'Ark1'!X1259)</f>
        <v>92.989985693848354</v>
      </c>
      <c r="Y120" s="35">
        <f>+IF(I120=0,"",'Ark1'!Y1259)</f>
        <v>58.583690987124463</v>
      </c>
      <c r="Z120" s="35">
        <f>+IF(I120=0,"",'Ark1'!Z1259)</f>
        <v>9.585121602288984</v>
      </c>
      <c r="AA120" s="30">
        <f>+IF(I120=0,"",'Ark1'!AA1259)</f>
        <v>9.4663960067290276</v>
      </c>
      <c r="AB120" s="30">
        <f>+IF(I120=0,"",'Ark1'!AB1259)</f>
        <v>1.2465863712110397</v>
      </c>
      <c r="AC120" s="35">
        <f>+'Ark1'!AD1259</f>
        <v>49.906338029126573</v>
      </c>
      <c r="AD120" s="30">
        <f t="shared" ref="AD120:AD130" si="14">+IF(I120=0,"",I120/D120)</f>
        <v>174.75</v>
      </c>
      <c r="AE120" s="30">
        <f t="shared" ref="AE120:AE130" si="15">+IF(I120=0,"",I120/H120)</f>
        <v>3.0129310344827585</v>
      </c>
      <c r="AF120" s="221"/>
      <c r="AG120" s="224"/>
      <c r="AI120" s="30"/>
      <c r="AJ120" s="28"/>
      <c r="AK120" s="225"/>
      <c r="AL120" s="29"/>
      <c r="AP120" s="29"/>
    </row>
    <row r="121" spans="1:42">
      <c r="A121" s="221"/>
      <c r="B121" s="240">
        <f>+'Ark1'!C1290</f>
        <v>2024</v>
      </c>
      <c r="C121" s="221"/>
      <c r="D121" s="29">
        <f>+'Ark1'!M1260</f>
        <v>8</v>
      </c>
      <c r="E121" s="250" t="s">
        <v>100</v>
      </c>
      <c r="F121" s="29">
        <f>+'Ark1'!D1260</f>
        <v>3</v>
      </c>
      <c r="G121" s="29" t="s">
        <v>560</v>
      </c>
      <c r="H121" s="29">
        <f>+'Ark1'!Q1260</f>
        <v>2309</v>
      </c>
      <c r="I121" s="362">
        <f>+'Ark1'!R1260</f>
        <v>5345</v>
      </c>
      <c r="J121" s="30">
        <f>+IF(I121=0,"",'Ark1'!AG1260)</f>
        <v>12.945336530310739</v>
      </c>
      <c r="K121" s="30">
        <f>+IF(I121=0,"",'Ark1'!AH1260)</f>
        <v>15.565005954389765</v>
      </c>
      <c r="O121" s="28">
        <f>+IF(I121=0,"",'Ark1'!S1260)</f>
        <v>8.365949485500467</v>
      </c>
      <c r="P121" s="28"/>
      <c r="Q121" s="28"/>
      <c r="R121" s="28"/>
      <c r="T121" s="28"/>
      <c r="U121" s="30">
        <f>+IF(I121=0,"",'Ark1'!U1260)</f>
        <v>31.011449953227206</v>
      </c>
      <c r="V121" s="30">
        <f>+IF(I121=0,"",'Ark1'!V1260)</f>
        <v>41.721234798877447</v>
      </c>
      <c r="W121" s="30">
        <f>+IF(I121=0,"",'Ark1'!W1260)</f>
        <v>0</v>
      </c>
      <c r="X121" s="35">
        <f>+IF(I121=0,"",'Ark1'!X1260)</f>
        <v>96.969130028063603</v>
      </c>
      <c r="Y121" s="35">
        <f>+IF(I121=0,"",'Ark1'!Y1260)</f>
        <v>75.958840037418142</v>
      </c>
      <c r="Z121" s="35">
        <f>+IF(I121=0,"",'Ark1'!Z1260)</f>
        <v>16.856875584658564</v>
      </c>
      <c r="AA121" s="30">
        <f>+IF(I121=0,"",'Ark1'!AA1260)</f>
        <v>9.8433676964569816</v>
      </c>
      <c r="AB121" s="30">
        <f>+IF(I121=0,"",'Ark1'!AB1260)</f>
        <v>1.2240345506444663</v>
      </c>
      <c r="AC121" s="35">
        <f>+'Ark1'!AD1260</f>
        <v>50.304753930144223</v>
      </c>
      <c r="AD121" s="30">
        <f t="shared" si="14"/>
        <v>668.125</v>
      </c>
      <c r="AE121" s="30">
        <f t="shared" si="15"/>
        <v>2.3148549155478562</v>
      </c>
      <c r="AF121" s="221"/>
      <c r="AG121" s="224"/>
      <c r="AI121" s="30"/>
      <c r="AJ121" s="28"/>
      <c r="AK121" s="225"/>
      <c r="AL121" s="29"/>
      <c r="AP121" s="29"/>
    </row>
    <row r="122" spans="1:42">
      <c r="A122" s="221"/>
      <c r="B122" s="240">
        <f>+'Ark1'!C1291</f>
        <v>2024</v>
      </c>
      <c r="C122" s="221"/>
      <c r="D122" s="29">
        <f>+'Ark1'!M1261</f>
        <v>8</v>
      </c>
      <c r="E122" s="250" t="s">
        <v>100</v>
      </c>
      <c r="F122" s="29">
        <f>+'Ark1'!D1261</f>
        <v>4</v>
      </c>
      <c r="G122" s="29" t="s">
        <v>561</v>
      </c>
      <c r="H122" s="29">
        <f>+'Ark1'!Q1261</f>
        <v>388</v>
      </c>
      <c r="I122" s="362">
        <f>+'Ark1'!R1261</f>
        <v>807</v>
      </c>
      <c r="J122" s="30">
        <f>+IF(I122=0,"",'Ark1'!AG1261)</f>
        <v>11.334269662921352</v>
      </c>
      <c r="K122" s="30">
        <f>+IF(I122=0,"",'Ark1'!AH1261)</f>
        <v>14.766580987068679</v>
      </c>
      <c r="O122" s="28">
        <f>+IF(I122=0,"",'Ark1'!S1261)</f>
        <v>8.1363073110285029</v>
      </c>
      <c r="P122" s="28"/>
      <c r="Q122" s="28"/>
      <c r="R122" s="28"/>
      <c r="T122" s="28"/>
      <c r="U122" s="30">
        <f>+IF(I122=0,"",'Ark1'!U1261)</f>
        <v>29.500371747211926</v>
      </c>
      <c r="V122" s="30">
        <f>+IF(I122=0,"",'Ark1'!V1261)</f>
        <v>35.935563816604699</v>
      </c>
      <c r="W122" s="30">
        <f>+IF(I122=0,"",'Ark1'!W1261)</f>
        <v>0</v>
      </c>
      <c r="X122" s="35">
        <f>+IF(I122=0,"",'Ark1'!X1261)</f>
        <v>94.919454770755905</v>
      </c>
      <c r="Y122" s="35">
        <f>+IF(I122=0,"",'Ark1'!Y1261)</f>
        <v>69.516728624535318</v>
      </c>
      <c r="Z122" s="35">
        <f>+IF(I122=0,"",'Ark1'!Z1261)</f>
        <v>13.87856257744734</v>
      </c>
      <c r="AA122" s="30">
        <f>+IF(I122=0,"",'Ark1'!AA1261)</f>
        <v>9.975005311509987</v>
      </c>
      <c r="AB122" s="30">
        <f>+IF(I122=0,"",'Ark1'!AB1261)</f>
        <v>1.3241659111798196</v>
      </c>
      <c r="AC122" s="35">
        <f>+'Ark1'!AD1261</f>
        <v>50.968208508926637</v>
      </c>
      <c r="AD122" s="30">
        <f t="shared" si="14"/>
        <v>100.875</v>
      </c>
      <c r="AE122" s="30">
        <f t="shared" si="15"/>
        <v>2.079896907216495</v>
      </c>
      <c r="AF122" s="221"/>
      <c r="AG122" s="224"/>
      <c r="AI122" s="30"/>
      <c r="AJ122" s="28"/>
      <c r="AK122" s="225"/>
      <c r="AL122" s="29"/>
      <c r="AP122" s="29"/>
    </row>
    <row r="123" spans="1:42">
      <c r="A123" s="221"/>
      <c r="B123" s="240">
        <f>+'Ark1'!C1292</f>
        <v>2024</v>
      </c>
      <c r="C123" s="221"/>
      <c r="D123" s="29">
        <f>+'Ark1'!M1262</f>
        <v>8</v>
      </c>
      <c r="E123" s="250" t="s">
        <v>100</v>
      </c>
      <c r="F123" s="29">
        <f>+'Ark1'!D1262</f>
        <v>5</v>
      </c>
      <c r="G123" s="29" t="s">
        <v>448</v>
      </c>
      <c r="H123" s="29">
        <f>+'Ark1'!Q1262</f>
        <v>277</v>
      </c>
      <c r="I123" s="362">
        <f>+'Ark1'!R1262</f>
        <v>619</v>
      </c>
      <c r="J123" s="30">
        <f>+IF(I123=0,"",'Ark1'!AG1262)</f>
        <v>19.211669770328996</v>
      </c>
      <c r="K123" s="30">
        <f>+IF(I123=0,"",'Ark1'!AH1262)</f>
        <v>20.668095576786296</v>
      </c>
      <c r="O123" s="28">
        <f>+IF(I123=0,"",'Ark1'!S1262)</f>
        <v>8.9321486268174439</v>
      </c>
      <c r="P123" s="28"/>
      <c r="Q123" s="28"/>
      <c r="R123" s="28"/>
      <c r="T123" s="28"/>
      <c r="U123" s="30">
        <f>+IF(I123=0,"",'Ark1'!U1262)</f>
        <v>27.791276252019379</v>
      </c>
      <c r="V123" s="30">
        <f>+IF(I123=0,"",'Ark1'!V1262)</f>
        <v>10.500807754442651</v>
      </c>
      <c r="W123" s="30">
        <f>+IF(I123=0,"",'Ark1'!W1262)</f>
        <v>0</v>
      </c>
      <c r="X123" s="35">
        <f>+IF(I123=0,"",'Ark1'!X1262)</f>
        <v>79.644588045234244</v>
      </c>
      <c r="Y123" s="35">
        <f>+IF(I123=0,"",'Ark1'!Y1262)</f>
        <v>56.219709208400637</v>
      </c>
      <c r="Z123" s="35">
        <f>+IF(I123=0,"",'Ark1'!Z1262)</f>
        <v>17.770597738287563</v>
      </c>
      <c r="AA123" s="30">
        <f>+IF(I123=0,"",'Ark1'!AA1262)</f>
        <v>11.6594261402025</v>
      </c>
      <c r="AB123" s="30">
        <f>+IF(I123=0,"",'Ark1'!AB1262)</f>
        <v>1.3589589301041269</v>
      </c>
      <c r="AC123" s="35">
        <f>+'Ark1'!AD1262</f>
        <v>-6.9736574262596047</v>
      </c>
      <c r="AD123" s="30">
        <f t="shared" si="14"/>
        <v>77.375</v>
      </c>
      <c r="AE123" s="30">
        <f t="shared" si="15"/>
        <v>2.2346570397111911</v>
      </c>
      <c r="AF123" s="221"/>
      <c r="AG123" s="224"/>
      <c r="AI123" s="30"/>
      <c r="AJ123" s="28"/>
      <c r="AK123" s="225"/>
      <c r="AL123" s="29"/>
      <c r="AP123" s="29"/>
    </row>
    <row r="124" spans="1:42">
      <c r="A124" s="221"/>
      <c r="B124" s="240">
        <f>+'Ark1'!C1293</f>
        <v>2024</v>
      </c>
      <c r="C124" s="221"/>
      <c r="D124" s="29">
        <f>+'Ark1'!M1263</f>
        <v>8</v>
      </c>
      <c r="E124" s="250" t="s">
        <v>100</v>
      </c>
      <c r="F124" s="29">
        <f>+'Ark1'!D1263</f>
        <v>6</v>
      </c>
      <c r="G124" s="29" t="s">
        <v>562</v>
      </c>
      <c r="H124" s="29">
        <f>+'Ark1'!Q1263</f>
        <v>259</v>
      </c>
      <c r="I124" s="362">
        <f>+'Ark1'!R1263</f>
        <v>746</v>
      </c>
      <c r="J124" s="30">
        <f>+IF(I124=0,"",'Ark1'!AG1263)</f>
        <v>19.361536465092136</v>
      </c>
      <c r="K124" s="30">
        <f>+IF(I124=0,"",'Ark1'!AH1263)</f>
        <v>20.134970365202435</v>
      </c>
      <c r="O124" s="28">
        <f>+IF(I124=0,"",'Ark1'!S1263)</f>
        <v>9.2935656836461114</v>
      </c>
      <c r="P124" s="28"/>
      <c r="Q124" s="28"/>
      <c r="R124" s="28"/>
      <c r="T124" s="28"/>
      <c r="U124" s="30">
        <f>+IF(I124=0,"",'Ark1'!U1263)</f>
        <v>20.697319034852566</v>
      </c>
      <c r="V124" s="30">
        <f>+IF(I124=0,"",'Ark1'!V1263)</f>
        <v>32.573726541554969</v>
      </c>
      <c r="W124" s="30">
        <f>+IF(I124=0,"",'Ark1'!W1263)</f>
        <v>0</v>
      </c>
      <c r="X124" s="35">
        <f>+IF(I124=0,"",'Ark1'!X1263)</f>
        <v>70.911528150134018</v>
      </c>
      <c r="Y124" s="35">
        <f>+IF(I124=0,"",'Ark1'!Y1263)</f>
        <v>23.324396782841831</v>
      </c>
      <c r="Z124" s="35">
        <f>+IF(I124=0,"",'Ark1'!Z1263)</f>
        <v>5.0938337801608577</v>
      </c>
      <c r="AA124" s="30">
        <f>+IF(I124=0,"",'Ark1'!AA1263)</f>
        <v>8.2042716460012439</v>
      </c>
      <c r="AB124" s="30">
        <f>+IF(I124=0,"",'Ark1'!AB1263)</f>
        <v>1.3041021663055603</v>
      </c>
      <c r="AC124" s="35">
        <f>+'Ark1'!AD1263</f>
        <v>-22.113495676403236</v>
      </c>
      <c r="AD124" s="30">
        <f t="shared" si="14"/>
        <v>93.25</v>
      </c>
      <c r="AE124" s="30">
        <f t="shared" si="15"/>
        <v>2.8803088803088803</v>
      </c>
      <c r="AF124" s="221"/>
      <c r="AG124" s="224"/>
      <c r="AI124" s="30"/>
      <c r="AJ124" s="28"/>
      <c r="AK124" s="225"/>
      <c r="AL124" s="29"/>
      <c r="AP124" s="29"/>
    </row>
    <row r="125" spans="1:42">
      <c r="A125" s="221"/>
      <c r="B125" s="240">
        <f>+'Ark1'!C1294</f>
        <v>2024</v>
      </c>
      <c r="C125" s="221"/>
      <c r="D125" s="29">
        <f>+'Ark1'!M1264</f>
        <v>8</v>
      </c>
      <c r="E125" s="250" t="s">
        <v>100</v>
      </c>
      <c r="F125" s="29">
        <f>+'Ark1'!D1264</f>
        <v>7</v>
      </c>
      <c r="G125" s="29" t="s">
        <v>563</v>
      </c>
      <c r="H125" s="29">
        <f>+'Ark1'!Q1264</f>
        <v>164</v>
      </c>
      <c r="I125" s="362">
        <f>+'Ark1'!R1264</f>
        <v>646</v>
      </c>
      <c r="J125" s="30">
        <f>+IF(I125=0,"",'Ark1'!AG1264)</f>
        <v>18.806404657933044</v>
      </c>
      <c r="K125" s="30">
        <f>+IF(I125=0,"",'Ark1'!AH1264)</f>
        <v>19.971914539150784</v>
      </c>
      <c r="O125" s="28">
        <f>+IF(I125=0,"",'Ark1'!S1264)</f>
        <v>9.3513931888544892</v>
      </c>
      <c r="P125" s="28"/>
      <c r="Q125" s="28"/>
      <c r="R125" s="28"/>
      <c r="T125" s="28"/>
      <c r="U125" s="30">
        <f>+IF(I125=0,"",'Ark1'!U1264)</f>
        <v>21.971826625386996</v>
      </c>
      <c r="V125" s="30">
        <f>+IF(I125=0,"",'Ark1'!V1264)</f>
        <v>80.185758513931887</v>
      </c>
      <c r="W125" s="30">
        <f>+IF(I125=0,"",'Ark1'!W1264)</f>
        <v>0</v>
      </c>
      <c r="X125" s="35">
        <f>+IF(I125=0,"",'Ark1'!X1264)</f>
        <v>90.557275541795647</v>
      </c>
      <c r="Y125" s="35">
        <f>+IF(I125=0,"",'Ark1'!Y1264)</f>
        <v>31.888544891640876</v>
      </c>
      <c r="Z125" s="35">
        <f>+IF(I125=0,"",'Ark1'!Z1264)</f>
        <v>1.3931888544891644</v>
      </c>
      <c r="AA125" s="30">
        <f>+IF(I125=0,"",'Ark1'!AA1264)</f>
        <v>5.2717112977753988</v>
      </c>
      <c r="AB125" s="30">
        <f>+IF(I125=0,"",'Ark1'!AB1264)</f>
        <v>0.97906392563505762</v>
      </c>
      <c r="AC125" s="35">
        <f>+'Ark1'!AD1264</f>
        <v>1.8833556612072204</v>
      </c>
      <c r="AD125" s="30">
        <f t="shared" si="14"/>
        <v>80.75</v>
      </c>
      <c r="AE125" s="30">
        <f t="shared" si="15"/>
        <v>3.9390243902439024</v>
      </c>
      <c r="AF125" s="221"/>
      <c r="AG125" s="224"/>
      <c r="AI125" s="30"/>
      <c r="AJ125" s="28"/>
      <c r="AK125" s="225"/>
      <c r="AL125" s="29"/>
      <c r="AP125" s="29"/>
    </row>
    <row r="126" spans="1:42">
      <c r="A126" s="221"/>
      <c r="B126" s="240">
        <f>+'Ark1'!C1295</f>
        <v>2024</v>
      </c>
      <c r="C126" s="221"/>
      <c r="D126" s="29">
        <f>+'Ark1'!M1265</f>
        <v>8</v>
      </c>
      <c r="E126" s="250" t="s">
        <v>100</v>
      </c>
      <c r="F126" s="29">
        <f>+'Ark1'!D1265</f>
        <v>8</v>
      </c>
      <c r="G126" s="29" t="s">
        <v>564</v>
      </c>
      <c r="H126" s="29">
        <f>+'Ark1'!Q1265</f>
        <v>2222</v>
      </c>
      <c r="I126" s="362">
        <f>+'Ark1'!R1265</f>
        <v>11138</v>
      </c>
      <c r="J126" s="30">
        <f>+IF(I126=0,"",'Ark1'!AG1265)</f>
        <v>11.030999306724768</v>
      </c>
      <c r="K126" s="30">
        <f>+IF(I126=0,"",'Ark1'!AH1265)</f>
        <v>12.316937555160813</v>
      </c>
      <c r="O126" s="28">
        <f>+IF(I126=0,"",'Ark1'!S1265)</f>
        <v>9.241066618782547</v>
      </c>
      <c r="P126" s="28"/>
      <c r="Q126" s="28"/>
      <c r="R126" s="28"/>
      <c r="T126" s="28"/>
      <c r="U126" s="30">
        <f>+IF(I126=0,"",'Ark1'!U1265)</f>
        <v>24.538435984916568</v>
      </c>
      <c r="V126" s="30">
        <f>+IF(I126=0,"",'Ark1'!V1265)</f>
        <v>80.714670497396298</v>
      </c>
      <c r="W126" s="30">
        <f>+IF(I126=0,"",'Ark1'!W1265)</f>
        <v>0</v>
      </c>
      <c r="X126" s="35">
        <f>+IF(I126=0,"",'Ark1'!X1265)</f>
        <v>97.459148859759381</v>
      </c>
      <c r="Y126" s="35">
        <f>+IF(I126=0,"",'Ark1'!Y1265)</f>
        <v>50.754174896749859</v>
      </c>
      <c r="Z126" s="35">
        <f>+IF(I126=0,"",'Ark1'!Z1265)</f>
        <v>4.1838750224456804</v>
      </c>
      <c r="AA126" s="30">
        <f>+IF(I126=0,"",'Ark1'!AA1265)</f>
        <v>6.316009122029314</v>
      </c>
      <c r="AB126" s="30">
        <f>+IF(I126=0,"",'Ark1'!AB1265)</f>
        <v>1.0643564924840236</v>
      </c>
      <c r="AC126" s="35">
        <f>+'Ark1'!AD1265</f>
        <v>20.875446715953125</v>
      </c>
      <c r="AD126" s="30">
        <f t="shared" si="14"/>
        <v>1392.25</v>
      </c>
      <c r="AE126" s="30">
        <f t="shared" si="15"/>
        <v>5.0126012601260124</v>
      </c>
      <c r="AF126" s="221"/>
      <c r="AG126" s="224"/>
      <c r="AI126" s="30"/>
      <c r="AJ126" s="28"/>
      <c r="AK126" s="225"/>
      <c r="AL126" s="29"/>
      <c r="AP126" s="29"/>
    </row>
    <row r="127" spans="1:42">
      <c r="A127" s="221"/>
      <c r="B127" s="240">
        <f>+'Ark1'!C1296</f>
        <v>2024</v>
      </c>
      <c r="C127" s="221"/>
      <c r="D127" s="29">
        <f>+'Ark1'!M1266</f>
        <v>8</v>
      </c>
      <c r="E127" s="250" t="s">
        <v>100</v>
      </c>
      <c r="F127" s="29">
        <f>+'Ark1'!D1266</f>
        <v>9</v>
      </c>
      <c r="G127" s="29" t="s">
        <v>565</v>
      </c>
      <c r="H127" s="29">
        <f>+'Ark1'!Q1266</f>
        <v>5660</v>
      </c>
      <c r="I127" s="362">
        <f>+'Ark1'!R1266</f>
        <v>31345</v>
      </c>
      <c r="J127" s="30">
        <f>+IF(I127=0,"",'Ark1'!AG1266)</f>
        <v>8.546297785787706</v>
      </c>
      <c r="K127" s="30">
        <f>+IF(I127=0,"",'Ark1'!AH1266)</f>
        <v>9.7312534949245677</v>
      </c>
      <c r="O127" s="28">
        <f>+IF(I127=0,"",'Ark1'!S1266)</f>
        <v>9.0062848939224782</v>
      </c>
      <c r="P127" s="28"/>
      <c r="Q127" s="28"/>
      <c r="R127" s="28"/>
      <c r="T127" s="28"/>
      <c r="U127" s="30">
        <f>+IF(I127=0,"",'Ark1'!U1266)</f>
        <v>22.691781783378328</v>
      </c>
      <c r="V127" s="30">
        <f>+IF(I127=0,"",'Ark1'!V1266)</f>
        <v>84.000638060296708</v>
      </c>
      <c r="W127" s="30">
        <f>+IF(I127=0,"",'Ark1'!W1266)</f>
        <v>0</v>
      </c>
      <c r="X127" s="35">
        <f>+IF(I127=0,"",'Ark1'!X1266)</f>
        <v>92.550646036050395</v>
      </c>
      <c r="Y127" s="35">
        <f>+IF(I127=0,"",'Ark1'!Y1266)</f>
        <v>40.618918487797096</v>
      </c>
      <c r="Z127" s="35">
        <f>+IF(I127=0,"",'Ark1'!Z1266)</f>
        <v>1.4420162705375661</v>
      </c>
      <c r="AA127" s="30">
        <f>+IF(I127=0,"",'Ark1'!AA1266)</f>
        <v>5.4845616733418865</v>
      </c>
      <c r="AB127" s="30">
        <f>+IF(I127=0,"",'Ark1'!AB1266)</f>
        <v>1.120321745195509</v>
      </c>
      <c r="AC127" s="35">
        <f>+'Ark1'!AD1266</f>
        <v>49.532215968206522</v>
      </c>
      <c r="AD127" s="30">
        <f t="shared" si="14"/>
        <v>3918.125</v>
      </c>
      <c r="AE127" s="30">
        <f t="shared" si="15"/>
        <v>5.5379858657243819</v>
      </c>
      <c r="AF127" s="221"/>
      <c r="AG127" s="224"/>
      <c r="AI127" s="30"/>
      <c r="AJ127" s="28"/>
      <c r="AK127" s="225"/>
      <c r="AL127" s="29"/>
      <c r="AP127" s="29"/>
    </row>
    <row r="128" spans="1:42">
      <c r="A128" s="221"/>
      <c r="B128" s="240">
        <f>+'Ark1'!C1297</f>
        <v>2024</v>
      </c>
      <c r="C128" s="221"/>
      <c r="D128" s="29">
        <f>+'Ark1'!M1267</f>
        <v>8</v>
      </c>
      <c r="E128" s="250" t="s">
        <v>100</v>
      </c>
      <c r="F128" s="29">
        <f>+'Ark1'!D1267</f>
        <v>10</v>
      </c>
      <c r="G128" s="29" t="s">
        <v>566</v>
      </c>
      <c r="H128" s="29">
        <f>+'Ark1'!Q1267</f>
        <v>6791</v>
      </c>
      <c r="I128" s="362">
        <f>+'Ark1'!R1267</f>
        <v>36208</v>
      </c>
      <c r="J128" s="30">
        <f>+IF(I128=0,"",'Ark1'!AG1267)</f>
        <v>8.883044493729269</v>
      </c>
      <c r="K128" s="30">
        <f>+IF(I128=0,"",'Ark1'!AH1267)</f>
        <v>10.590276222584816</v>
      </c>
      <c r="O128" s="28">
        <f>+IF(I128=0,"",'Ark1'!S1267)</f>
        <v>8.6221553247900999</v>
      </c>
      <c r="P128" s="28"/>
      <c r="Q128" s="28"/>
      <c r="R128" s="28"/>
      <c r="T128" s="28"/>
      <c r="U128" s="30">
        <f>+IF(I128=0,"",'Ark1'!U1267)</f>
        <v>22.85567277949616</v>
      </c>
      <c r="V128" s="30">
        <f>+IF(I128=0,"",'Ark1'!V1267)</f>
        <v>66.772536456031801</v>
      </c>
      <c r="W128" s="30">
        <f>+IF(I128=0,"",'Ark1'!W1267)</f>
        <v>0</v>
      </c>
      <c r="X128" s="35">
        <f>+IF(I128=0,"",'Ark1'!X1267)</f>
        <v>87.488952717631491</v>
      </c>
      <c r="Y128" s="35">
        <f>+IF(I128=0,"",'Ark1'!Y1267)</f>
        <v>36.036235086168809</v>
      </c>
      <c r="Z128" s="35">
        <f>+IF(I128=0,"",'Ark1'!Z1267)</f>
        <v>3.764361467079099</v>
      </c>
      <c r="AA128" s="30">
        <f>+IF(I128=0,"",'Ark1'!AA1267)</f>
        <v>7.3542376935267484</v>
      </c>
      <c r="AB128" s="30">
        <f>+IF(I128=0,"",'Ark1'!AB1267)</f>
        <v>1.1680222788652073</v>
      </c>
      <c r="AC128" s="35">
        <f>+'Ark1'!AD1267</f>
        <v>36.577823701660094</v>
      </c>
      <c r="AD128" s="30">
        <f t="shared" si="14"/>
        <v>4526</v>
      </c>
      <c r="AE128" s="30">
        <f t="shared" si="15"/>
        <v>5.3317626270063316</v>
      </c>
      <c r="AF128" s="221"/>
      <c r="AG128" s="224"/>
      <c r="AI128" s="30"/>
      <c r="AJ128" s="28"/>
      <c r="AK128" s="225"/>
      <c r="AL128" s="29"/>
      <c r="AP128" s="29"/>
    </row>
    <row r="129" spans="1:42">
      <c r="A129" s="221"/>
      <c r="B129" s="240">
        <f>+'Ark1'!C1298</f>
        <v>2024</v>
      </c>
      <c r="C129" s="221"/>
      <c r="D129" s="29">
        <f>+'Ark1'!M1268</f>
        <v>8</v>
      </c>
      <c r="E129" s="250" t="s">
        <v>100</v>
      </c>
      <c r="F129" s="29">
        <f>+'Ark1'!D1268</f>
        <v>11</v>
      </c>
      <c r="G129" s="29" t="s">
        <v>567</v>
      </c>
      <c r="H129" s="29">
        <f>+'Ark1'!Q1268</f>
        <v>2609</v>
      </c>
      <c r="I129" s="362">
        <f>+'Ark1'!R1268</f>
        <v>9384</v>
      </c>
      <c r="J129" s="30">
        <f>+IF(I129=0,"",'Ark1'!AG1268)</f>
        <v>9.0582647978686417</v>
      </c>
      <c r="K129" s="30">
        <f>+IF(I129=0,"",'Ark1'!AH1268)</f>
        <v>11.221697507237836</v>
      </c>
      <c r="O129" s="28">
        <f>+IF(I129=0,"",'Ark1'!S1268)</f>
        <v>8.5346334185848249</v>
      </c>
      <c r="P129" s="28"/>
      <c r="Q129" s="28"/>
      <c r="R129" s="28"/>
      <c r="T129" s="28"/>
      <c r="U129" s="30">
        <f>+IF(I129=0,"",'Ark1'!U1268)</f>
        <v>23.690355924978672</v>
      </c>
      <c r="V129" s="30">
        <f>+IF(I129=0,"",'Ark1'!V1268)</f>
        <v>57.598039215686256</v>
      </c>
      <c r="W129" s="30">
        <f>+IF(I129=0,"",'Ark1'!W1268)</f>
        <v>0</v>
      </c>
      <c r="X129" s="35">
        <f>+IF(I129=0,"",'Ark1'!X1268)</f>
        <v>88.650895140664943</v>
      </c>
      <c r="Y129" s="35">
        <f>+IF(I129=0,"",'Ark1'!Y1268)</f>
        <v>36.626172208013649</v>
      </c>
      <c r="Z129" s="35">
        <f>+IF(I129=0,"",'Ark1'!Z1268)</f>
        <v>5.6265984654731449</v>
      </c>
      <c r="AA129" s="30">
        <f>+IF(I129=0,"",'Ark1'!AA1268)</f>
        <v>8.2441010531838685</v>
      </c>
      <c r="AB129" s="30">
        <f>+IF(I129=0,"",'Ark1'!AB1268)</f>
        <v>1.1626442718165035</v>
      </c>
      <c r="AC129" s="35">
        <f>+'Ark1'!AD1268</f>
        <v>24.848436126340793</v>
      </c>
      <c r="AD129" s="30">
        <f t="shared" si="14"/>
        <v>1173</v>
      </c>
      <c r="AE129" s="30">
        <f t="shared" si="15"/>
        <v>3.5967803756228438</v>
      </c>
      <c r="AF129" s="221"/>
      <c r="AG129" s="224"/>
      <c r="AI129" s="30"/>
      <c r="AJ129" s="28"/>
      <c r="AK129" s="225"/>
      <c r="AL129" s="29"/>
      <c r="AP129" s="29"/>
    </row>
    <row r="130" spans="1:42">
      <c r="A130" s="221"/>
      <c r="B130" s="240">
        <f>+'Ark1'!C1299</f>
        <v>2024</v>
      </c>
      <c r="C130" s="221"/>
      <c r="D130" s="29">
        <f>+'Ark1'!M1269</f>
        <v>8</v>
      </c>
      <c r="E130" s="250" t="s">
        <v>100</v>
      </c>
      <c r="F130" s="29">
        <f>+'Ark1'!D1269</f>
        <v>12</v>
      </c>
      <c r="G130" s="29" t="s">
        <v>568</v>
      </c>
      <c r="H130" s="29">
        <f>+'Ark1'!Q1269</f>
        <v>361</v>
      </c>
      <c r="I130" s="362">
        <f>+'Ark1'!R1269</f>
        <v>1027</v>
      </c>
      <c r="J130" s="30">
        <f>+IF(I130=0,"",'Ark1'!AG1269)</f>
        <v>9.2848747852816178</v>
      </c>
      <c r="K130" s="30">
        <f>+IF(I130=0,"",'Ark1'!AH1269)</f>
        <v>12.10898732785467</v>
      </c>
      <c r="O130" s="28">
        <f>+IF(I130=0,"",'Ark1'!S1269)</f>
        <v>8.4371957156767277</v>
      </c>
      <c r="P130" s="28"/>
      <c r="Q130" s="28"/>
      <c r="R130" s="28"/>
      <c r="T130" s="28"/>
      <c r="U130" s="30">
        <f>+IF(I130=0,"",'Ark1'!U1269)</f>
        <v>24.343037974683551</v>
      </c>
      <c r="V130" s="30">
        <f>+IF(I130=0,"",'Ark1'!V1269)</f>
        <v>53.164556962025308</v>
      </c>
      <c r="W130" s="30">
        <f>+IF(I130=0,"",'Ark1'!W1269)</f>
        <v>0</v>
      </c>
      <c r="X130" s="35">
        <f>+IF(I130=0,"",'Ark1'!X1269)</f>
        <v>90.652385589094479</v>
      </c>
      <c r="Y130" s="35">
        <f>+IF(I130=0,"",'Ark1'!Y1269)</f>
        <v>39.62999026290165</v>
      </c>
      <c r="Z130" s="35">
        <f>+IF(I130=0,"",'Ark1'!Z1269)</f>
        <v>6.5238558909444979</v>
      </c>
      <c r="AA130" s="30">
        <f>+IF(I130=0,"",'Ark1'!AA1269)</f>
        <v>8.5607365366634784</v>
      </c>
      <c r="AB130" s="30">
        <f>+IF(I130=0,"",'Ark1'!AB1269)</f>
        <v>1.1594827791528679</v>
      </c>
      <c r="AC130" s="35">
        <f>+'Ark1'!AD1269</f>
        <v>23.709721407338225</v>
      </c>
      <c r="AD130" s="30">
        <f t="shared" si="14"/>
        <v>128.375</v>
      </c>
      <c r="AE130" s="30">
        <f t="shared" si="15"/>
        <v>2.844875346260388</v>
      </c>
      <c r="AF130" s="221"/>
      <c r="AG130" s="224"/>
      <c r="AI130" s="30"/>
      <c r="AJ130" s="28"/>
      <c r="AK130" s="225"/>
      <c r="AL130" s="29"/>
      <c r="AP130" s="29"/>
    </row>
    <row r="131" spans="1:42">
      <c r="A131" s="221"/>
      <c r="B131" s="221"/>
      <c r="C131" s="221"/>
      <c r="D131" s="221"/>
      <c r="E131" s="221"/>
      <c r="F131" s="221"/>
      <c r="G131" s="221"/>
      <c r="H131" s="221"/>
      <c r="I131" s="372"/>
      <c r="J131" s="222"/>
      <c r="K131" s="222"/>
      <c r="L131" s="222"/>
      <c r="M131" s="375"/>
      <c r="N131" s="222"/>
      <c r="O131" s="221"/>
      <c r="P131" s="221"/>
      <c r="Q131" s="221"/>
      <c r="R131" s="221"/>
      <c r="S131" s="222"/>
      <c r="T131" s="221"/>
      <c r="U131" s="221"/>
      <c r="V131" s="221"/>
      <c r="W131" s="223"/>
      <c r="X131" s="223"/>
      <c r="Y131" s="223"/>
      <c r="Z131" s="223"/>
      <c r="AA131" s="222"/>
      <c r="AB131" s="221"/>
      <c r="AC131" s="223"/>
      <c r="AD131" s="223"/>
      <c r="AE131" s="222"/>
      <c r="AF131" s="221"/>
      <c r="AG131" s="224"/>
      <c r="AI131" s="30"/>
      <c r="AJ131" s="28"/>
      <c r="AK131" s="225"/>
      <c r="AL131" s="29"/>
      <c r="AP131" s="29"/>
    </row>
    <row r="132" spans="1:42" ht="22.8">
      <c r="A132" s="221"/>
      <c r="B132" s="221"/>
      <c r="C132" s="221"/>
      <c r="D132" s="221"/>
      <c r="E132" s="265" t="str">
        <f>+E134</f>
        <v>3+</v>
      </c>
      <c r="F132" s="221"/>
      <c r="G132" s="221"/>
      <c r="H132" s="221"/>
      <c r="I132" s="391">
        <f>SUM(I134:I145)</f>
        <v>31462</v>
      </c>
      <c r="J132" s="222"/>
      <c r="K132" s="222"/>
      <c r="L132" s="222"/>
      <c r="M132" s="375"/>
      <c r="N132" s="222"/>
      <c r="O132" s="221"/>
      <c r="P132" s="221"/>
      <c r="Q132" s="221"/>
      <c r="R132" s="221"/>
      <c r="S132" s="222"/>
      <c r="T132" s="221"/>
      <c r="U132" s="272">
        <f>+Fettgruppe!T17</f>
        <v>27.787839298200751</v>
      </c>
      <c r="V132" s="221"/>
      <c r="W132" s="223"/>
      <c r="X132" s="223"/>
      <c r="Y132" s="223"/>
      <c r="Z132" s="223"/>
      <c r="AA132" s="222"/>
      <c r="AB132" s="221"/>
      <c r="AC132" s="223"/>
      <c r="AD132" s="223"/>
      <c r="AE132" s="222"/>
      <c r="AF132" s="221"/>
      <c r="AG132" s="224"/>
      <c r="AI132" s="30"/>
      <c r="AJ132" s="28"/>
      <c r="AK132" s="225"/>
      <c r="AL132" s="29"/>
      <c r="AP132" s="29"/>
    </row>
    <row r="133" spans="1:42">
      <c r="A133" s="221"/>
      <c r="B133" s="221"/>
      <c r="C133" s="221"/>
      <c r="D133" s="221"/>
      <c r="E133" s="221"/>
      <c r="F133" s="221"/>
      <c r="G133" s="221"/>
      <c r="H133" s="221"/>
      <c r="I133" s="372"/>
      <c r="J133" s="222"/>
      <c r="K133" s="222"/>
      <c r="L133" s="222"/>
      <c r="M133" s="375"/>
      <c r="N133" s="222"/>
      <c r="O133" s="221"/>
      <c r="P133" s="221"/>
      <c r="Q133" s="221"/>
      <c r="R133" s="221"/>
      <c r="S133" s="222"/>
      <c r="T133" s="221"/>
      <c r="U133" s="221"/>
      <c r="V133" s="221"/>
      <c r="W133" s="223"/>
      <c r="X133" s="223"/>
      <c r="Y133" s="223"/>
      <c r="Z133" s="223"/>
      <c r="AA133" s="222"/>
      <c r="AB133" s="221"/>
      <c r="AC133" s="223"/>
      <c r="AD133" s="223"/>
      <c r="AE133" s="237" t="s">
        <v>2</v>
      </c>
      <c r="AF133" s="221"/>
      <c r="AG133" s="224"/>
      <c r="AI133" s="30"/>
      <c r="AJ133" s="28"/>
      <c r="AK133" s="225"/>
      <c r="AL133" s="29"/>
      <c r="AP133" s="29"/>
    </row>
    <row r="134" spans="1:42">
      <c r="A134" s="221"/>
      <c r="B134" s="240">
        <f>+'Ark1'!C1270</f>
        <v>2024</v>
      </c>
      <c r="C134" s="221"/>
      <c r="D134" s="240">
        <f>+'Ark1'!M1270</f>
        <v>9</v>
      </c>
      <c r="E134" s="240" t="s">
        <v>101</v>
      </c>
      <c r="F134" s="240">
        <f>+'Ark1'!D1270</f>
        <v>1</v>
      </c>
      <c r="G134" s="240" t="s">
        <v>558</v>
      </c>
      <c r="H134" s="240">
        <f>+'Ark1'!Q1270</f>
        <v>232</v>
      </c>
      <c r="I134" s="376">
        <f>+'Ark1'!R1270</f>
        <v>515</v>
      </c>
      <c r="J134" s="241">
        <f>+IF(I134=0,"",'Ark1'!AG1270)</f>
        <v>5.9134228958548629</v>
      </c>
      <c r="K134" s="241">
        <f>+IF(I134=0,"",'Ark1'!AH1270)</f>
        <v>7.9598521549946115</v>
      </c>
      <c r="L134" s="241"/>
      <c r="M134" s="564"/>
      <c r="N134" s="241"/>
      <c r="O134" s="242">
        <f>+IF(I134=0,"",'Ark1'!S1270)</f>
        <v>8.5378640776699051</v>
      </c>
      <c r="P134" s="242"/>
      <c r="Q134" s="242"/>
      <c r="R134" s="242"/>
      <c r="S134" s="241"/>
      <c r="T134" s="242"/>
      <c r="U134" s="241">
        <f>+IF(I134=0,"",'Ark1'!U1270)</f>
        <v>28.665436893203847</v>
      </c>
      <c r="V134" s="241">
        <f>+IF(I134=0,"",'Ark1'!V1270)</f>
        <v>0</v>
      </c>
      <c r="W134" s="241">
        <f>+IF(I134=0,"",'Ark1'!W1270)</f>
        <v>100</v>
      </c>
      <c r="X134" s="243">
        <f>+IF(I134=0,"",'Ark1'!X1270)</f>
        <v>97.08737864077672</v>
      </c>
      <c r="Y134" s="243">
        <f>+IF(I134=0,"",'Ark1'!Y1270)</f>
        <v>62.912621359223323</v>
      </c>
      <c r="Z134" s="243">
        <f>+IF(I134=0,"",'Ark1'!Z1270)</f>
        <v>14.563106796116505</v>
      </c>
      <c r="AA134" s="241">
        <f>+IF(I134=0,"",'Ark1'!AA1270)</f>
        <v>10.097680669649494</v>
      </c>
      <c r="AB134" s="241">
        <f>+IF(I134=0,"",'Ark1'!AB1270)</f>
        <v>1.1824047000621196</v>
      </c>
      <c r="AC134" s="243">
        <f>+'Ark1'!AD1270</f>
        <v>40.808729539041131</v>
      </c>
      <c r="AD134" s="241">
        <f>+IF(I134=0,"",I134/D134)</f>
        <v>57.222222222222221</v>
      </c>
      <c r="AE134" s="241">
        <f>+IF(I134=0,"",I134/H134)</f>
        <v>2.2198275862068964</v>
      </c>
      <c r="AF134" s="221"/>
      <c r="AG134" s="224"/>
      <c r="AI134" s="30"/>
      <c r="AJ134" s="28"/>
      <c r="AK134" s="225"/>
      <c r="AL134" s="29"/>
      <c r="AP134" s="29"/>
    </row>
    <row r="135" spans="1:42">
      <c r="A135" s="221"/>
      <c r="B135" s="240">
        <f>+'Ark1'!C1307</f>
        <v>2024</v>
      </c>
      <c r="C135" s="221"/>
      <c r="D135" s="240">
        <f>+'Ark1'!M1271</f>
        <v>9</v>
      </c>
      <c r="E135" s="240" t="s">
        <v>101</v>
      </c>
      <c r="F135" s="240">
        <f>+'Ark1'!D1271</f>
        <v>2</v>
      </c>
      <c r="G135" s="240" t="s">
        <v>559</v>
      </c>
      <c r="H135" s="240">
        <f>+'Ark1'!Q1271</f>
        <v>285</v>
      </c>
      <c r="I135" s="376">
        <f>+'Ark1'!R1271</f>
        <v>635</v>
      </c>
      <c r="J135" s="241">
        <f>+IF(I135=0,"",'Ark1'!AG1271)</f>
        <v>5.9179869524697111</v>
      </c>
      <c r="K135" s="241">
        <f>+IF(I135=0,"",'Ark1'!AH1271)</f>
        <v>8.1611471463085454</v>
      </c>
      <c r="L135" s="241"/>
      <c r="M135" s="564"/>
      <c r="N135" s="241"/>
      <c r="O135" s="242">
        <f>+IF(I135=0,"",'Ark1'!S1271)</f>
        <v>8.6204724409448819</v>
      </c>
      <c r="P135" s="242"/>
      <c r="Q135" s="242"/>
      <c r="R135" s="242"/>
      <c r="S135" s="241"/>
      <c r="T135" s="242"/>
      <c r="U135" s="241">
        <f>+IF(I135=0,"",'Ark1'!U1271)</f>
        <v>30.37527559055118</v>
      </c>
      <c r="V135" s="241">
        <f>+IF(I135=0,"",'Ark1'!V1271)</f>
        <v>0</v>
      </c>
      <c r="W135" s="241">
        <f>+IF(I135=0,"",'Ark1'!W1271)</f>
        <v>100</v>
      </c>
      <c r="X135" s="243">
        <f>+IF(I135=0,"",'Ark1'!X1271)</f>
        <v>96.692913385826756</v>
      </c>
      <c r="Y135" s="243">
        <f>+IF(I135=0,"",'Ark1'!Y1271)</f>
        <v>72.755905511811022</v>
      </c>
      <c r="Z135" s="243">
        <f>+IF(I135=0,"",'Ark1'!Z1271)</f>
        <v>18.26771653543307</v>
      </c>
      <c r="AA135" s="241">
        <f>+IF(I135=0,"",'Ark1'!AA1271)</f>
        <v>9.4262576659811117</v>
      </c>
      <c r="AB135" s="241">
        <f>+IF(I135=0,"",'Ark1'!AB1271)</f>
        <v>1.2683511885236955</v>
      </c>
      <c r="AC135" s="243">
        <f>+'Ark1'!AD1271</f>
        <v>41.473496545908425</v>
      </c>
      <c r="AD135" s="241">
        <f t="shared" ref="AD135:AD145" si="16">+IF(I135=0,"",I135/D135)</f>
        <v>70.555555555555557</v>
      </c>
      <c r="AE135" s="241">
        <f t="shared" ref="AE135:AE145" si="17">+IF(I135=0,"",I135/H135)</f>
        <v>2.2280701754385963</v>
      </c>
      <c r="AF135" s="221"/>
      <c r="AG135" s="224"/>
      <c r="AI135" s="30"/>
      <c r="AJ135" s="28"/>
      <c r="AK135" s="225"/>
      <c r="AL135" s="29"/>
      <c r="AP135" s="29"/>
    </row>
    <row r="136" spans="1:42">
      <c r="A136" s="221"/>
      <c r="B136" s="240">
        <f>+'Ark1'!C1308</f>
        <v>2024</v>
      </c>
      <c r="C136" s="221"/>
      <c r="D136" s="240">
        <f>+'Ark1'!M1272</f>
        <v>9</v>
      </c>
      <c r="E136" s="240" t="s">
        <v>101</v>
      </c>
      <c r="F136" s="240">
        <f>+'Ark1'!D1272</f>
        <v>3</v>
      </c>
      <c r="G136" s="240" t="s">
        <v>560</v>
      </c>
      <c r="H136" s="240">
        <f>+'Ark1'!Q1272</f>
        <v>1717</v>
      </c>
      <c r="I136" s="376">
        <f>+'Ark1'!R1272</f>
        <v>3466</v>
      </c>
      <c r="J136" s="241">
        <f>+IF(I136=0,"",'Ark1'!AG1272)</f>
        <v>8.394487635932089</v>
      </c>
      <c r="K136" s="241">
        <f>+IF(I136=0,"",'Ark1'!AH1272)</f>
        <v>11.389261214319912</v>
      </c>
      <c r="L136" s="241"/>
      <c r="M136" s="564"/>
      <c r="N136" s="241"/>
      <c r="O136" s="242">
        <f>+IF(I136=0,"",'Ark1'!S1272)</f>
        <v>8.6834968263127497</v>
      </c>
      <c r="P136" s="242"/>
      <c r="Q136" s="242"/>
      <c r="R136" s="242"/>
      <c r="S136" s="241"/>
      <c r="T136" s="242"/>
      <c r="U136" s="241">
        <f>+IF(I136=0,"",'Ark1'!U1272)</f>
        <v>34.993508366993638</v>
      </c>
      <c r="V136" s="241">
        <f>+IF(I136=0,"",'Ark1'!V1272)</f>
        <v>0</v>
      </c>
      <c r="W136" s="241">
        <f>+IF(I136=0,"",'Ark1'!W1272)</f>
        <v>100</v>
      </c>
      <c r="X136" s="243">
        <f>+IF(I136=0,"",'Ark1'!X1272)</f>
        <v>98.211194460473152</v>
      </c>
      <c r="Y136" s="243">
        <f>+IF(I136=0,"",'Ark1'!Y1272)</f>
        <v>85.77611079053662</v>
      </c>
      <c r="Z136" s="243">
        <f>+IF(I136=0,"",'Ark1'!Z1272)</f>
        <v>30.929024812463943</v>
      </c>
      <c r="AA136" s="241">
        <f>+IF(I136=0,"",'Ark1'!AA1272)</f>
        <v>10.265222380388524</v>
      </c>
      <c r="AB136" s="241">
        <f>+IF(I136=0,"",'Ark1'!AB1272)</f>
        <v>1.1921308655979039</v>
      </c>
      <c r="AC136" s="243">
        <f>+'Ark1'!AD1272</f>
        <v>55.811395418903047</v>
      </c>
      <c r="AD136" s="241">
        <f t="shared" si="16"/>
        <v>385.11111111111109</v>
      </c>
      <c r="AE136" s="241">
        <f t="shared" si="17"/>
        <v>2.0186371578334303</v>
      </c>
      <c r="AF136" s="221"/>
      <c r="AG136" s="224"/>
      <c r="AI136" s="30"/>
      <c r="AJ136" s="28"/>
      <c r="AK136" s="225"/>
      <c r="AL136" s="29"/>
      <c r="AP136" s="29"/>
    </row>
    <row r="137" spans="1:42">
      <c r="A137" s="221"/>
      <c r="B137" s="240">
        <f>+'Ark1'!C1309</f>
        <v>2024</v>
      </c>
      <c r="C137" s="221"/>
      <c r="D137" s="240">
        <f>+'Ark1'!M1273</f>
        <v>9</v>
      </c>
      <c r="E137" s="240" t="s">
        <v>101</v>
      </c>
      <c r="F137" s="240">
        <f>+'Ark1'!D1273</f>
        <v>4</v>
      </c>
      <c r="G137" s="240" t="s">
        <v>561</v>
      </c>
      <c r="H137" s="240">
        <f>+'Ark1'!Q1273</f>
        <v>264</v>
      </c>
      <c r="I137" s="376">
        <f>+'Ark1'!R1273</f>
        <v>472</v>
      </c>
      <c r="J137" s="241">
        <f>+IF(I137=0,"",'Ark1'!AG1273)</f>
        <v>6.6292134831460654</v>
      </c>
      <c r="K137" s="241">
        <f>+IF(I137=0,"",'Ark1'!AH1273)</f>
        <v>9.8318579240395803</v>
      </c>
      <c r="L137" s="241"/>
      <c r="M137" s="564"/>
      <c r="N137" s="241"/>
      <c r="O137" s="242">
        <f>+IF(I137=0,"",'Ark1'!S1273)</f>
        <v>8.5402542372881349</v>
      </c>
      <c r="P137" s="242"/>
      <c r="Q137" s="242"/>
      <c r="R137" s="242"/>
      <c r="S137" s="241"/>
      <c r="T137" s="242"/>
      <c r="U137" s="241">
        <f>+IF(I137=0,"",'Ark1'!U1273)</f>
        <v>33.582627118644069</v>
      </c>
      <c r="V137" s="241">
        <f>+IF(I137=0,"",'Ark1'!V1273)</f>
        <v>0</v>
      </c>
      <c r="W137" s="241">
        <f>+IF(I137=0,"",'Ark1'!W1273)</f>
        <v>100</v>
      </c>
      <c r="X137" s="243">
        <f>+IF(I137=0,"",'Ark1'!X1273)</f>
        <v>97.033898305084719</v>
      </c>
      <c r="Y137" s="243">
        <f>+IF(I137=0,"",'Ark1'!Y1273)</f>
        <v>79.661016949152554</v>
      </c>
      <c r="Z137" s="243">
        <f>+IF(I137=0,"",'Ark1'!Z1273)</f>
        <v>26.483050847457623</v>
      </c>
      <c r="AA137" s="241">
        <f>+IF(I137=0,"",'Ark1'!AA1273)</f>
        <v>10.452677617215258</v>
      </c>
      <c r="AB137" s="241">
        <f>+IF(I137=0,"",'Ark1'!AB1273)</f>
        <v>1.239562499271702</v>
      </c>
      <c r="AC137" s="243">
        <f>+'Ark1'!AD1273</f>
        <v>49.796221407122161</v>
      </c>
      <c r="AD137" s="241">
        <f t="shared" si="16"/>
        <v>52.444444444444443</v>
      </c>
      <c r="AE137" s="241">
        <f t="shared" si="17"/>
        <v>1.7878787878787878</v>
      </c>
      <c r="AF137" s="221"/>
      <c r="AG137" s="224"/>
      <c r="AI137" s="30"/>
      <c r="AJ137" s="28"/>
      <c r="AK137" s="225"/>
      <c r="AL137" s="29"/>
      <c r="AP137" s="29"/>
    </row>
    <row r="138" spans="1:42">
      <c r="A138" s="221"/>
      <c r="B138" s="240">
        <f>+'Ark1'!C1310</f>
        <v>2024</v>
      </c>
      <c r="C138" s="221"/>
      <c r="D138" s="240">
        <f>+'Ark1'!M1274</f>
        <v>9</v>
      </c>
      <c r="E138" s="240" t="s">
        <v>101</v>
      </c>
      <c r="F138" s="240">
        <f>+'Ark1'!D1274</f>
        <v>5</v>
      </c>
      <c r="G138" s="240" t="s">
        <v>448</v>
      </c>
      <c r="H138" s="240">
        <f>+'Ark1'!Q1274</f>
        <v>202</v>
      </c>
      <c r="I138" s="376">
        <f>+'Ark1'!R1274</f>
        <v>345</v>
      </c>
      <c r="J138" s="241">
        <f>+IF(I138=0,"",'Ark1'!AG1274)</f>
        <v>10.707635009310987</v>
      </c>
      <c r="K138" s="241">
        <f>+IF(I138=0,"",'Ark1'!AH1274)</f>
        <v>12.775369562292148</v>
      </c>
      <c r="L138" s="241"/>
      <c r="M138" s="564"/>
      <c r="N138" s="241"/>
      <c r="O138" s="242">
        <f>+IF(I138=0,"",'Ark1'!S1274)</f>
        <v>9.0724637681159379</v>
      </c>
      <c r="P138" s="242"/>
      <c r="Q138" s="242"/>
      <c r="R138" s="242"/>
      <c r="S138" s="241"/>
      <c r="T138" s="242"/>
      <c r="U138" s="241">
        <f>+IF(I138=0,"",'Ark1'!U1274)</f>
        <v>30.821449275362323</v>
      </c>
      <c r="V138" s="241">
        <f>+IF(I138=0,"",'Ark1'!V1274)</f>
        <v>0</v>
      </c>
      <c r="W138" s="241">
        <f>+IF(I138=0,"",'Ark1'!W1274)</f>
        <v>100</v>
      </c>
      <c r="X138" s="243">
        <f>+IF(I138=0,"",'Ark1'!X1274)</f>
        <v>90.144927536231876</v>
      </c>
      <c r="Y138" s="243">
        <f>+IF(I138=0,"",'Ark1'!Y1274)</f>
        <v>66.956521739130423</v>
      </c>
      <c r="Z138" s="243">
        <f>+IF(I138=0,"",'Ark1'!Z1274)</f>
        <v>27.536231884057976</v>
      </c>
      <c r="AA138" s="241">
        <f>+IF(I138=0,"",'Ark1'!AA1274)</f>
        <v>12.926900530285296</v>
      </c>
      <c r="AB138" s="241">
        <f>+IF(I138=0,"",'Ark1'!AB1274)</f>
        <v>1.2731205594256123</v>
      </c>
      <c r="AC138" s="243">
        <f>+'Ark1'!AD1274</f>
        <v>-9.3140414954397208</v>
      </c>
      <c r="AD138" s="241">
        <f t="shared" si="16"/>
        <v>38.333333333333336</v>
      </c>
      <c r="AE138" s="241">
        <f t="shared" si="17"/>
        <v>1.7079207920792079</v>
      </c>
      <c r="AF138" s="221"/>
      <c r="AG138" s="224"/>
      <c r="AI138" s="30"/>
      <c r="AJ138" s="28"/>
      <c r="AK138" s="225"/>
      <c r="AL138" s="29"/>
      <c r="AP138" s="29"/>
    </row>
    <row r="139" spans="1:42">
      <c r="A139" s="221"/>
      <c r="B139" s="240">
        <f>+'Ark1'!C1311</f>
        <v>2024</v>
      </c>
      <c r="C139" s="221"/>
      <c r="D139" s="240">
        <f>+'Ark1'!M1275</f>
        <v>9</v>
      </c>
      <c r="E139" s="240" t="s">
        <v>101</v>
      </c>
      <c r="F139" s="240">
        <f>+'Ark1'!D1275</f>
        <v>6</v>
      </c>
      <c r="G139" s="240" t="s">
        <v>562</v>
      </c>
      <c r="H139" s="240">
        <f>+'Ark1'!Q1275</f>
        <v>184</v>
      </c>
      <c r="I139" s="376">
        <f>+'Ark1'!R1275</f>
        <v>358</v>
      </c>
      <c r="J139" s="241">
        <f>+IF(I139=0,"",'Ark1'!AG1275)</f>
        <v>9.2914611990656617</v>
      </c>
      <c r="K139" s="241">
        <f>+IF(I139=0,"",'Ark1'!AH1275)</f>
        <v>11.747898830908852</v>
      </c>
      <c r="L139" s="241"/>
      <c r="M139" s="564"/>
      <c r="N139" s="241"/>
      <c r="O139" s="242">
        <f>+IF(I139=0,"",'Ark1'!S1275)</f>
        <v>9.4273743016759752</v>
      </c>
      <c r="P139" s="242"/>
      <c r="Q139" s="242"/>
      <c r="R139" s="242"/>
      <c r="S139" s="241"/>
      <c r="T139" s="242"/>
      <c r="U139" s="241">
        <f>+IF(I139=0,"",'Ark1'!U1275)</f>
        <v>25.163966480446906</v>
      </c>
      <c r="V139" s="241">
        <f>+IF(I139=0,"",'Ark1'!V1275)</f>
        <v>0</v>
      </c>
      <c r="W139" s="241">
        <f>+IF(I139=0,"",'Ark1'!W1275)</f>
        <v>100</v>
      </c>
      <c r="X139" s="243">
        <f>+IF(I139=0,"",'Ark1'!X1275)</f>
        <v>86.871508379888283</v>
      </c>
      <c r="Y139" s="243">
        <f>+IF(I139=0,"",'Ark1'!Y1275)</f>
        <v>40.223463687150847</v>
      </c>
      <c r="Z139" s="243">
        <f>+IF(I139=0,"",'Ark1'!Z1275)</f>
        <v>13.407821229050279</v>
      </c>
      <c r="AA139" s="241">
        <f>+IF(I139=0,"",'Ark1'!AA1275)</f>
        <v>10.690222281293243</v>
      </c>
      <c r="AB139" s="241">
        <f>+IF(I139=0,"",'Ark1'!AB1275)</f>
        <v>1.183701858133434</v>
      </c>
      <c r="AC139" s="243">
        <f>+'Ark1'!AD1275</f>
        <v>-11.37682977337642</v>
      </c>
      <c r="AD139" s="241">
        <f t="shared" si="16"/>
        <v>39.777777777777779</v>
      </c>
      <c r="AE139" s="241">
        <f t="shared" si="17"/>
        <v>1.9456521739130435</v>
      </c>
      <c r="AF139" s="221"/>
      <c r="AG139" s="224"/>
      <c r="AI139" s="30"/>
      <c r="AJ139" s="28"/>
      <c r="AK139" s="225"/>
      <c r="AL139" s="29"/>
      <c r="AP139" s="29"/>
    </row>
    <row r="140" spans="1:42">
      <c r="A140" s="221"/>
      <c r="B140" s="240">
        <f>+'Ark1'!C1312</f>
        <v>2024</v>
      </c>
      <c r="C140" s="221"/>
      <c r="D140" s="240">
        <f>+'Ark1'!M1276</f>
        <v>9</v>
      </c>
      <c r="E140" s="240" t="s">
        <v>101</v>
      </c>
      <c r="F140" s="240">
        <f>+'Ark1'!D1276</f>
        <v>7</v>
      </c>
      <c r="G140" s="240" t="s">
        <v>563</v>
      </c>
      <c r="H140" s="240">
        <f>+'Ark1'!Q1276</f>
        <v>112</v>
      </c>
      <c r="I140" s="376">
        <f>+'Ark1'!R1276</f>
        <v>361</v>
      </c>
      <c r="J140" s="241">
        <f>+IF(I140=0,"",'Ark1'!AG1276)</f>
        <v>10.509461426491992</v>
      </c>
      <c r="K140" s="241">
        <f>+IF(I140=0,"",'Ark1'!AH1276)</f>
        <v>11.834729163852501</v>
      </c>
      <c r="L140" s="241"/>
      <c r="M140" s="564"/>
      <c r="N140" s="241"/>
      <c r="O140" s="242">
        <f>+IF(I140=0,"",'Ark1'!S1276)</f>
        <v>9.5734072022160639</v>
      </c>
      <c r="P140" s="242"/>
      <c r="Q140" s="242"/>
      <c r="R140" s="242"/>
      <c r="S140" s="241"/>
      <c r="T140" s="242"/>
      <c r="U140" s="241">
        <f>+IF(I140=0,"",'Ark1'!U1276)</f>
        <v>23.298614958448756</v>
      </c>
      <c r="V140" s="241">
        <f>+IF(I140=0,"",'Ark1'!V1276)</f>
        <v>0</v>
      </c>
      <c r="W140" s="241">
        <f>+IF(I140=0,"",'Ark1'!W1276)</f>
        <v>100</v>
      </c>
      <c r="X140" s="243">
        <f>+IF(I140=0,"",'Ark1'!X1276)</f>
        <v>92.520775623268733</v>
      </c>
      <c r="Y140" s="243">
        <f>+IF(I140=0,"",'Ark1'!Y1276)</f>
        <v>42.382271468144047</v>
      </c>
      <c r="Z140" s="243">
        <f>+IF(I140=0,"",'Ark1'!Z1276)</f>
        <v>3.047091412742382</v>
      </c>
      <c r="AA140" s="241">
        <f>+IF(I140=0,"",'Ark1'!AA1276)</f>
        <v>6.564461801738152</v>
      </c>
      <c r="AB140" s="241">
        <f>+IF(I140=0,"",'Ark1'!AB1276)</f>
        <v>1.0018054465543349</v>
      </c>
      <c r="AC140" s="243">
        <f>+'Ark1'!AD1276</f>
        <v>-1.0030666740552399</v>
      </c>
      <c r="AD140" s="241">
        <f t="shared" si="16"/>
        <v>40.111111111111114</v>
      </c>
      <c r="AE140" s="241">
        <f t="shared" si="17"/>
        <v>3.2232142857142856</v>
      </c>
      <c r="AF140" s="221"/>
      <c r="AG140" s="224"/>
      <c r="AI140" s="30"/>
      <c r="AJ140" s="28"/>
      <c r="AK140" s="225"/>
      <c r="AL140" s="29"/>
      <c r="AP140" s="29"/>
    </row>
    <row r="141" spans="1:42">
      <c r="A141" s="221"/>
      <c r="B141" s="240">
        <f>+'Ark1'!C1313</f>
        <v>2024</v>
      </c>
      <c r="C141" s="221"/>
      <c r="D141" s="240">
        <f>+'Ark1'!M1277</f>
        <v>9</v>
      </c>
      <c r="E141" s="240" t="s">
        <v>101</v>
      </c>
      <c r="F141" s="240">
        <f>+'Ark1'!D1277</f>
        <v>8</v>
      </c>
      <c r="G141" s="240" t="s">
        <v>564</v>
      </c>
      <c r="H141" s="240">
        <f>+'Ark1'!Q1277</f>
        <v>1333</v>
      </c>
      <c r="I141" s="376">
        <f>+'Ark1'!R1277</f>
        <v>4068</v>
      </c>
      <c r="J141" s="241">
        <f>+IF(I141=0,"",'Ark1'!AG1277)</f>
        <v>4.0289194810339692</v>
      </c>
      <c r="K141" s="241">
        <f>+IF(I141=0,"",'Ark1'!AH1277)</f>
        <v>5.1636714626464721</v>
      </c>
      <c r="L141" s="241"/>
      <c r="M141" s="564"/>
      <c r="N141" s="241"/>
      <c r="O141" s="242">
        <f>+IF(I141=0,"",'Ark1'!S1277)</f>
        <v>9.4289577187807261</v>
      </c>
      <c r="P141" s="242"/>
      <c r="Q141" s="242"/>
      <c r="R141" s="242"/>
      <c r="S141" s="241"/>
      <c r="T141" s="242"/>
      <c r="U141" s="241">
        <f>+IF(I141=0,"",'Ark1'!U1277)</f>
        <v>28.166248770894839</v>
      </c>
      <c r="V141" s="241">
        <f>+IF(I141=0,"",'Ark1'!V1277)</f>
        <v>0</v>
      </c>
      <c r="W141" s="241">
        <f>+IF(I141=0,"",'Ark1'!W1277)</f>
        <v>100</v>
      </c>
      <c r="X141" s="243">
        <f>+IF(I141=0,"",'Ark1'!X1277)</f>
        <v>99.090462143559492</v>
      </c>
      <c r="Y141" s="243">
        <f>+IF(I141=0,"",'Ark1'!Y1277)</f>
        <v>68.584070796460182</v>
      </c>
      <c r="Z141" s="243">
        <f>+IF(I141=0,"",'Ark1'!Z1277)</f>
        <v>12.88102261553589</v>
      </c>
      <c r="AA141" s="241">
        <f>+IF(I141=0,"",'Ark1'!AA1277)</f>
        <v>8.4236310734275701</v>
      </c>
      <c r="AB141" s="241">
        <f>+IF(I141=0,"",'Ark1'!AB1277)</f>
        <v>1.0331844955050924</v>
      </c>
      <c r="AC141" s="243">
        <f>+'Ark1'!AD1277</f>
        <v>14.309478819073121</v>
      </c>
      <c r="AD141" s="241">
        <f t="shared" si="16"/>
        <v>452</v>
      </c>
      <c r="AE141" s="241">
        <f t="shared" si="17"/>
        <v>3.0517629407351836</v>
      </c>
      <c r="AF141" s="221"/>
      <c r="AG141" s="224"/>
      <c r="AI141" s="30"/>
      <c r="AJ141" s="28"/>
      <c r="AK141" s="225"/>
      <c r="AL141" s="29"/>
      <c r="AP141" s="29"/>
    </row>
    <row r="142" spans="1:42">
      <c r="A142" s="221"/>
      <c r="B142" s="240">
        <f>+'Ark1'!C1314</f>
        <v>2024</v>
      </c>
      <c r="C142" s="221"/>
      <c r="D142" s="240">
        <f>+'Ark1'!M1278</f>
        <v>9</v>
      </c>
      <c r="E142" s="240" t="s">
        <v>101</v>
      </c>
      <c r="F142" s="240">
        <f>+'Ark1'!D1278</f>
        <v>9</v>
      </c>
      <c r="G142" s="240" t="s">
        <v>565</v>
      </c>
      <c r="H142" s="240">
        <f>+'Ark1'!Q1278</f>
        <v>2955</v>
      </c>
      <c r="I142" s="376">
        <f>+'Ark1'!R1278</f>
        <v>7547</v>
      </c>
      <c r="J142" s="241">
        <f>+IF(I142=0,"",'Ark1'!AG1278)</f>
        <v>2.0577096630831022</v>
      </c>
      <c r="K142" s="241">
        <f>+IF(I142=0,"",'Ark1'!AH1278)</f>
        <v>2.6290069800534366</v>
      </c>
      <c r="L142" s="241"/>
      <c r="M142" s="564"/>
      <c r="N142" s="241"/>
      <c r="O142" s="242">
        <f>+IF(I142=0,"",'Ark1'!S1278)</f>
        <v>9.1627136610573761</v>
      </c>
      <c r="P142" s="242"/>
      <c r="Q142" s="242"/>
      <c r="R142" s="242"/>
      <c r="S142" s="241"/>
      <c r="T142" s="242"/>
      <c r="U142" s="241">
        <f>+IF(I142=0,"",'Ark1'!U1278)</f>
        <v>25.461587385716204</v>
      </c>
      <c r="V142" s="241">
        <f>+IF(I142=0,"",'Ark1'!V1278)</f>
        <v>0</v>
      </c>
      <c r="W142" s="241">
        <f>+IF(I142=0,"",'Ark1'!W1278)</f>
        <v>100</v>
      </c>
      <c r="X142" s="243">
        <f>+IF(I142=0,"",'Ark1'!X1278)</f>
        <v>95.826156088511993</v>
      </c>
      <c r="Y142" s="243">
        <f>+IF(I142=0,"",'Ark1'!Y1278)</f>
        <v>56.194514376573487</v>
      </c>
      <c r="Z142" s="243">
        <f>+IF(I142=0,"",'Ark1'!Z1278)</f>
        <v>5.9361335630051686</v>
      </c>
      <c r="AA142" s="241">
        <f>+IF(I142=0,"",'Ark1'!AA1278)</f>
        <v>7.3316074471964301</v>
      </c>
      <c r="AB142" s="241">
        <f>+IF(I142=0,"",'Ark1'!AB1278)</f>
        <v>1.1318408386969578</v>
      </c>
      <c r="AC142" s="243">
        <f>+'Ark1'!AD1278</f>
        <v>35.177012125071798</v>
      </c>
      <c r="AD142" s="241">
        <f t="shared" si="16"/>
        <v>838.55555555555554</v>
      </c>
      <c r="AE142" s="241">
        <f t="shared" si="17"/>
        <v>2.5539763113367173</v>
      </c>
      <c r="AF142" s="221"/>
      <c r="AG142" s="224"/>
      <c r="AI142" s="30"/>
      <c r="AJ142" s="28"/>
      <c r="AK142" s="225"/>
      <c r="AL142" s="29"/>
      <c r="AP142" s="29"/>
    </row>
    <row r="143" spans="1:42">
      <c r="A143" s="221"/>
      <c r="B143" s="240">
        <f>+'Ark1'!C1315</f>
        <v>2024</v>
      </c>
      <c r="C143" s="221"/>
      <c r="D143" s="240">
        <f>+'Ark1'!M1279</f>
        <v>9</v>
      </c>
      <c r="E143" s="240" t="s">
        <v>101</v>
      </c>
      <c r="F143" s="240">
        <f>+'Ark1'!D1279</f>
        <v>10</v>
      </c>
      <c r="G143" s="240" t="s">
        <v>566</v>
      </c>
      <c r="H143" s="240">
        <f>+'Ark1'!Q1279</f>
        <v>3942</v>
      </c>
      <c r="I143" s="376">
        <f>+'Ark1'!R1279</f>
        <v>10356</v>
      </c>
      <c r="J143" s="241">
        <f>+IF(I143=0,"",'Ark1'!AG1279)</f>
        <v>2.5406763360876141</v>
      </c>
      <c r="K143" s="241">
        <f>+IF(I143=0,"",'Ark1'!AH1279)</f>
        <v>3.5382087954102048</v>
      </c>
      <c r="L143" s="241"/>
      <c r="M143" s="564"/>
      <c r="N143" s="241"/>
      <c r="O143" s="242">
        <f>+IF(I143=0,"",'Ark1'!S1279)</f>
        <v>8.7941290073387428</v>
      </c>
      <c r="P143" s="242"/>
      <c r="Q143" s="242"/>
      <c r="R143" s="242"/>
      <c r="S143" s="241"/>
      <c r="T143" s="242"/>
      <c r="U143" s="241">
        <f>+IF(I143=0,"",'Ark1'!U1279)</f>
        <v>26.698242564696962</v>
      </c>
      <c r="V143" s="241">
        <f>+IF(I143=0,"",'Ark1'!V1279)</f>
        <v>0</v>
      </c>
      <c r="W143" s="241">
        <f>+IF(I143=0,"",'Ark1'!W1279)</f>
        <v>100</v>
      </c>
      <c r="X143" s="243">
        <f>+IF(I143=0,"",'Ark1'!X1279)</f>
        <v>93.375820780224004</v>
      </c>
      <c r="Y143" s="243">
        <f>+IF(I143=0,"",'Ark1'!Y1279)</f>
        <v>53.39899575125532</v>
      </c>
      <c r="Z143" s="243">
        <f>+IF(I143=0,"",'Ark1'!Z1279)</f>
        <v>11.64542294322132</v>
      </c>
      <c r="AA143" s="241">
        <f>+IF(I143=0,"",'Ark1'!AA1279)</f>
        <v>9.3904031079912009</v>
      </c>
      <c r="AB143" s="241">
        <f>+IF(I143=0,"",'Ark1'!AB1279)</f>
        <v>1.1201946874793289</v>
      </c>
      <c r="AC143" s="243">
        <f>+'Ark1'!AD1279</f>
        <v>36.090274508143693</v>
      </c>
      <c r="AD143" s="241">
        <f t="shared" si="16"/>
        <v>1150.6666666666667</v>
      </c>
      <c r="AE143" s="241">
        <f t="shared" si="17"/>
        <v>2.6270928462709286</v>
      </c>
      <c r="AF143" s="221"/>
      <c r="AG143" s="224"/>
      <c r="AI143" s="30"/>
      <c r="AJ143" s="28"/>
      <c r="AK143" s="225"/>
      <c r="AL143" s="29"/>
      <c r="AP143" s="29"/>
    </row>
    <row r="144" spans="1:42">
      <c r="A144" s="221"/>
      <c r="B144" s="240">
        <f>+'Ark1'!C1316</f>
        <v>2024</v>
      </c>
      <c r="C144" s="221"/>
      <c r="D144" s="240">
        <f>+'Ark1'!M1280</f>
        <v>9</v>
      </c>
      <c r="E144" s="240" t="s">
        <v>101</v>
      </c>
      <c r="F144" s="240">
        <f>+'Ark1'!D1280</f>
        <v>11</v>
      </c>
      <c r="G144" s="240" t="s">
        <v>567</v>
      </c>
      <c r="H144" s="240">
        <f>+'Ark1'!Q1280</f>
        <v>1381</v>
      </c>
      <c r="I144" s="376">
        <f>+'Ark1'!R1280</f>
        <v>3016</v>
      </c>
      <c r="J144" s="241">
        <f>+IF(I144=0,"",'Ark1'!AG1280)</f>
        <v>2.9113093169620448</v>
      </c>
      <c r="K144" s="241">
        <f>+IF(I144=0,"",'Ark1'!AH1280)</f>
        <v>4.1782153178917163</v>
      </c>
      <c r="L144" s="241"/>
      <c r="M144" s="564"/>
      <c r="N144" s="241"/>
      <c r="O144" s="242">
        <f>+IF(I144=0,"",'Ark1'!S1280)</f>
        <v>8.6462201591511931</v>
      </c>
      <c r="P144" s="242"/>
      <c r="Q144" s="242"/>
      <c r="R144" s="242"/>
      <c r="S144" s="241"/>
      <c r="T144" s="242"/>
      <c r="U144" s="241">
        <f>+IF(I144=0,"",'Ark1'!U1280)</f>
        <v>27.44482758620692</v>
      </c>
      <c r="V144" s="241">
        <f>+IF(I144=0,"",'Ark1'!V1280)</f>
        <v>0</v>
      </c>
      <c r="W144" s="241">
        <f>+IF(I144=0,"",'Ark1'!W1280)</f>
        <v>100</v>
      </c>
      <c r="X144" s="243">
        <f>+IF(I144=0,"",'Ark1'!X1280)</f>
        <v>93.667108753315645</v>
      </c>
      <c r="Y144" s="243">
        <f>+IF(I144=0,"",'Ark1'!Y1280)</f>
        <v>55.901856763925743</v>
      </c>
      <c r="Z144" s="243">
        <f>+IF(I144=0,"",'Ark1'!Z1280)</f>
        <v>12.533156498673748</v>
      </c>
      <c r="AA144" s="241">
        <f>+IF(I144=0,"",'Ark1'!AA1280)</f>
        <v>9.4917369360464487</v>
      </c>
      <c r="AB144" s="241">
        <f>+IF(I144=0,"",'Ark1'!AB1280)</f>
        <v>1.1018306610552111</v>
      </c>
      <c r="AC144" s="243">
        <f>+'Ark1'!AD1280</f>
        <v>29.771015139170505</v>
      </c>
      <c r="AD144" s="241">
        <f t="shared" si="16"/>
        <v>335.11111111111109</v>
      </c>
      <c r="AE144" s="241">
        <f t="shared" si="17"/>
        <v>2.1839246922519915</v>
      </c>
      <c r="AF144" s="221"/>
      <c r="AG144" s="224"/>
      <c r="AI144" s="30"/>
      <c r="AJ144" s="28"/>
      <c r="AK144" s="225"/>
      <c r="AL144" s="29"/>
      <c r="AP144" s="29"/>
    </row>
    <row r="145" spans="1:42">
      <c r="A145" s="221"/>
      <c r="B145" s="240">
        <f>+'Ark1'!C1317</f>
        <v>2024</v>
      </c>
      <c r="C145" s="221"/>
      <c r="D145" s="240">
        <f>+'Ark1'!M1281</f>
        <v>9</v>
      </c>
      <c r="E145" s="240" t="s">
        <v>101</v>
      </c>
      <c r="F145" s="240">
        <f>+'Ark1'!D1281</f>
        <v>12</v>
      </c>
      <c r="G145" s="240" t="s">
        <v>568</v>
      </c>
      <c r="H145" s="240">
        <f>+'Ark1'!Q1281</f>
        <v>164</v>
      </c>
      <c r="I145" s="376">
        <f>+'Ark1'!R1281</f>
        <v>323</v>
      </c>
      <c r="J145" s="241">
        <f>+IF(I145=0,"",'Ark1'!AG1281)</f>
        <v>2.9201699665491367</v>
      </c>
      <c r="K145" s="241">
        <f>+IF(I145=0,"",'Ark1'!AH1281)</f>
        <v>4.3684342831347589</v>
      </c>
      <c r="L145" s="241"/>
      <c r="M145" s="564"/>
      <c r="N145" s="241"/>
      <c r="O145" s="242">
        <f>+IF(I145=0,"",'Ark1'!S1281)</f>
        <v>8.8080495356037147</v>
      </c>
      <c r="P145" s="242"/>
      <c r="Q145" s="242"/>
      <c r="R145" s="242"/>
      <c r="S145" s="241"/>
      <c r="T145" s="242"/>
      <c r="U145" s="241">
        <f>+IF(I145=0,"",'Ark1'!U1281)</f>
        <v>27.922910216718261</v>
      </c>
      <c r="V145" s="241">
        <f>+IF(I145=0,"",'Ark1'!V1281)</f>
        <v>0</v>
      </c>
      <c r="W145" s="241">
        <f>+IF(I145=0,"",'Ark1'!W1281)</f>
        <v>100</v>
      </c>
      <c r="X145" s="243">
        <f>+IF(I145=0,"",'Ark1'!X1281)</f>
        <v>99.071207430340607</v>
      </c>
      <c r="Y145" s="243">
        <f>+IF(I145=0,"",'Ark1'!Y1281)</f>
        <v>54.798761609907139</v>
      </c>
      <c r="Z145" s="243">
        <f>+IF(I145=0,"",'Ark1'!Z1281)</f>
        <v>14.241486068111453</v>
      </c>
      <c r="AA145" s="241">
        <f>+IF(I145=0,"",'Ark1'!AA1281)</f>
        <v>9.3236126989349977</v>
      </c>
      <c r="AB145" s="241">
        <f>+IF(I145=0,"",'Ark1'!AB1281)</f>
        <v>1.1045908579607697</v>
      </c>
      <c r="AC145" s="243">
        <f>+'Ark1'!AD1281</f>
        <v>28.529054049823166</v>
      </c>
      <c r="AD145" s="241">
        <f t="shared" si="16"/>
        <v>35.888888888888886</v>
      </c>
      <c r="AE145" s="241">
        <f t="shared" si="17"/>
        <v>1.9695121951219512</v>
      </c>
      <c r="AF145" s="221"/>
      <c r="AG145" s="224"/>
      <c r="AI145" s="30"/>
      <c r="AJ145" s="28"/>
      <c r="AK145" s="225"/>
      <c r="AL145" s="29"/>
      <c r="AP145" s="29"/>
    </row>
    <row r="146" spans="1:42">
      <c r="A146" s="221"/>
      <c r="B146" s="221"/>
      <c r="C146" s="221"/>
      <c r="D146" s="221"/>
      <c r="E146" s="221"/>
      <c r="F146" s="221"/>
      <c r="G146" s="221"/>
      <c r="H146" s="221"/>
      <c r="I146" s="372"/>
      <c r="J146" s="222"/>
      <c r="K146" s="222"/>
      <c r="L146" s="222"/>
      <c r="M146" s="375"/>
      <c r="N146" s="222"/>
      <c r="O146" s="221"/>
      <c r="P146" s="221"/>
      <c r="Q146" s="221"/>
      <c r="R146" s="221"/>
      <c r="S146" s="222"/>
      <c r="T146" s="221"/>
      <c r="U146" s="221"/>
      <c r="V146" s="221"/>
      <c r="W146" s="223"/>
      <c r="X146" s="223"/>
      <c r="Y146" s="223"/>
      <c r="Z146" s="223"/>
      <c r="AA146" s="222"/>
      <c r="AB146" s="221"/>
      <c r="AC146" s="223"/>
      <c r="AD146" s="223"/>
      <c r="AE146" s="222"/>
      <c r="AF146" s="221"/>
      <c r="AG146" s="224"/>
      <c r="AI146" s="30"/>
      <c r="AJ146" s="28"/>
      <c r="AK146" s="225"/>
      <c r="AL146" s="29"/>
      <c r="AP146" s="29"/>
    </row>
    <row r="147" spans="1:42" ht="22.8">
      <c r="A147" s="221"/>
      <c r="B147" s="221"/>
      <c r="C147" s="221"/>
      <c r="D147" s="221"/>
      <c r="E147" s="265" t="str">
        <f>+E149</f>
        <v>4-</v>
      </c>
      <c r="F147" s="221"/>
      <c r="G147" s="221"/>
      <c r="H147" s="221"/>
      <c r="I147" s="391">
        <f>SUM(I149:I160)</f>
        <v>8155</v>
      </c>
      <c r="J147" s="222"/>
      <c r="K147" s="222"/>
      <c r="L147" s="222"/>
      <c r="M147" s="375"/>
      <c r="N147" s="222"/>
      <c r="O147" s="221"/>
      <c r="P147" s="221"/>
      <c r="Q147" s="221"/>
      <c r="R147" s="221"/>
      <c r="S147" s="222"/>
      <c r="T147" s="221"/>
      <c r="U147" s="272">
        <f>+Fettgruppe!T18</f>
        <v>34.695278969957137</v>
      </c>
      <c r="V147" s="221"/>
      <c r="W147" s="223"/>
      <c r="X147" s="223"/>
      <c r="Y147" s="223"/>
      <c r="Z147" s="223"/>
      <c r="AA147" s="222"/>
      <c r="AB147" s="221"/>
      <c r="AC147" s="223"/>
      <c r="AD147" s="223"/>
      <c r="AE147" s="222"/>
      <c r="AF147" s="221"/>
      <c r="AG147" s="224"/>
      <c r="AI147" s="30"/>
      <c r="AJ147" s="28"/>
      <c r="AK147" s="225"/>
      <c r="AL147" s="29"/>
      <c r="AP147" s="29"/>
    </row>
    <row r="148" spans="1:42">
      <c r="A148" s="221"/>
      <c r="B148" s="221"/>
      <c r="C148" s="221"/>
      <c r="D148" s="221"/>
      <c r="E148" s="221"/>
      <c r="F148" s="221"/>
      <c r="G148" s="221"/>
      <c r="H148" s="221"/>
      <c r="I148" s="372"/>
      <c r="J148" s="222"/>
      <c r="K148" s="222"/>
      <c r="L148" s="222"/>
      <c r="M148" s="375"/>
      <c r="N148" s="222"/>
      <c r="O148" s="221"/>
      <c r="P148" s="221"/>
      <c r="Q148" s="221"/>
      <c r="R148" s="221"/>
      <c r="S148" s="222"/>
      <c r="T148" s="221"/>
      <c r="U148" s="221"/>
      <c r="V148" s="221"/>
      <c r="W148" s="223"/>
      <c r="X148" s="223"/>
      <c r="Y148" s="223"/>
      <c r="Z148" s="223"/>
      <c r="AA148" s="222"/>
      <c r="AB148" s="221"/>
      <c r="AC148" s="223"/>
      <c r="AD148" s="223"/>
      <c r="AE148" s="237" t="s">
        <v>2</v>
      </c>
      <c r="AF148" s="221"/>
      <c r="AG148" s="224"/>
      <c r="AI148" s="30"/>
      <c r="AJ148" s="28"/>
      <c r="AK148" s="225"/>
      <c r="AL148" s="29"/>
      <c r="AP148" s="29"/>
    </row>
    <row r="149" spans="1:42">
      <c r="A149" s="221"/>
      <c r="B149" s="240">
        <f>+'Ark1'!C1282</f>
        <v>2024</v>
      </c>
      <c r="C149" s="221"/>
      <c r="D149" s="29">
        <f>+'Ark1'!M1282</f>
        <v>10</v>
      </c>
      <c r="E149" s="250" t="s">
        <v>102</v>
      </c>
      <c r="F149" s="29">
        <f>+'Ark1'!D1282</f>
        <v>1</v>
      </c>
      <c r="G149" s="29" t="s">
        <v>558</v>
      </c>
      <c r="H149" s="29">
        <f>+'Ark1'!Q1282</f>
        <v>102</v>
      </c>
      <c r="I149" s="362">
        <f>+'Ark1'!R1282</f>
        <v>165</v>
      </c>
      <c r="J149" s="30">
        <f>+IF(I149=0,"",'Ark1'!AG1282)</f>
        <v>1.8945918015845675</v>
      </c>
      <c r="K149" s="30">
        <f>+IF(I149=0,"",'Ark1'!AH1282)</f>
        <v>3.0096864898673337</v>
      </c>
      <c r="O149" s="28">
        <f>+IF(I149=0,"",'Ark1'!S1282)</f>
        <v>9.0484848484848488</v>
      </c>
      <c r="P149" s="28"/>
      <c r="Q149" s="28"/>
      <c r="R149" s="28"/>
      <c r="T149" s="28"/>
      <c r="U149" s="30">
        <f>+IF(I149=0,"",'Ark1'!U1282)</f>
        <v>33.829696969696968</v>
      </c>
      <c r="V149" s="30">
        <f>+IF(I149=0,"",'Ark1'!V1282)</f>
        <v>0</v>
      </c>
      <c r="W149" s="30">
        <f>+IF(I149=0,"",'Ark1'!W1282)</f>
        <v>100</v>
      </c>
      <c r="X149" s="35">
        <f>+IF(I149=0,"",'Ark1'!X1282)</f>
        <v>98.787878787878782</v>
      </c>
      <c r="Y149" s="35">
        <f>+IF(I149=0,"",'Ark1'!Y1282)</f>
        <v>82.424242424242422</v>
      </c>
      <c r="Z149" s="35">
        <f>+IF(I149=0,"",'Ark1'!Z1282)</f>
        <v>29.090909090909086</v>
      </c>
      <c r="AA149" s="30">
        <f>+IF(I149=0,"",'Ark1'!AA1282)</f>
        <v>10.449551095142358</v>
      </c>
      <c r="AB149" s="30">
        <f>+IF(I149=0,"",'Ark1'!AB1282)</f>
        <v>1.2735350971645096</v>
      </c>
      <c r="AC149" s="35">
        <f>+'Ark1'!AD1282</f>
        <v>42.38377966856747</v>
      </c>
      <c r="AD149" s="30">
        <f>+IF(I149=0,"",I149/D149)</f>
        <v>16.5</v>
      </c>
      <c r="AE149" s="30">
        <f>+IF(I149=0,"",I149/H149)</f>
        <v>1.6176470588235294</v>
      </c>
      <c r="AF149" s="221"/>
      <c r="AG149" s="224"/>
      <c r="AI149" s="30"/>
      <c r="AJ149" s="28"/>
      <c r="AK149" s="225"/>
      <c r="AL149" s="29"/>
      <c r="AP149" s="29"/>
    </row>
    <row r="150" spans="1:42">
      <c r="A150" s="221"/>
      <c r="B150" s="240">
        <f>+'Ark1'!C1283</f>
        <v>2024</v>
      </c>
      <c r="C150" s="221"/>
      <c r="D150" s="29">
        <f>+'Ark1'!M1283</f>
        <v>10</v>
      </c>
      <c r="E150" s="250" t="s">
        <v>102</v>
      </c>
      <c r="F150" s="29">
        <f>+'Ark1'!D1283</f>
        <v>2</v>
      </c>
      <c r="G150" s="29" t="s">
        <v>559</v>
      </c>
      <c r="H150" s="29">
        <f>+'Ark1'!Q1283</f>
        <v>120</v>
      </c>
      <c r="I150" s="362">
        <f>+'Ark1'!R1283</f>
        <v>198</v>
      </c>
      <c r="J150" s="30">
        <f>+IF(I150=0,"",'Ark1'!AG1283)</f>
        <v>1.8452935694315005</v>
      </c>
      <c r="K150" s="30">
        <f>+IF(I150=0,"",'Ark1'!AH1283)</f>
        <v>2.9818949577520808</v>
      </c>
      <c r="O150" s="28">
        <f>+IF(I150=0,"",'Ark1'!S1283)</f>
        <v>9.0757575757575761</v>
      </c>
      <c r="P150" s="28"/>
      <c r="Q150" s="28"/>
      <c r="R150" s="28"/>
      <c r="T150" s="28"/>
      <c r="U150" s="30">
        <f>+IF(I150=0,"",'Ark1'!U1283)</f>
        <v>35.593434343434325</v>
      </c>
      <c r="V150" s="30">
        <f>+IF(I150=0,"",'Ark1'!V1283)</f>
        <v>0</v>
      </c>
      <c r="W150" s="30">
        <f>+IF(I150=0,"",'Ark1'!W1283)</f>
        <v>100</v>
      </c>
      <c r="X150" s="35">
        <f>+IF(I150=0,"",'Ark1'!X1283)</f>
        <v>100</v>
      </c>
      <c r="Y150" s="35">
        <f>+IF(I150=0,"",'Ark1'!Y1283)</f>
        <v>87.878787878787875</v>
      </c>
      <c r="Z150" s="35">
        <f>+IF(I150=0,"",'Ark1'!Z1283)</f>
        <v>38.383838383838381</v>
      </c>
      <c r="AA150" s="30">
        <f>+IF(I150=0,"",'Ark1'!AA1283)</f>
        <v>9.2730252504884376</v>
      </c>
      <c r="AB150" s="30">
        <f>+IF(I150=0,"",'Ark1'!AB1283)</f>
        <v>1.1367676049637987</v>
      </c>
      <c r="AC150" s="35">
        <f>+'Ark1'!AD1283</f>
        <v>51.964968933223602</v>
      </c>
      <c r="AD150" s="30">
        <f t="shared" ref="AD150:AD160" si="18">+IF(I150=0,"",I150/D150)</f>
        <v>19.8</v>
      </c>
      <c r="AE150" s="30">
        <f t="shared" ref="AE150:AE160" si="19">+IF(I150=0,"",I150/H150)</f>
        <v>1.65</v>
      </c>
      <c r="AF150" s="221"/>
      <c r="AG150" s="28"/>
      <c r="AI150" s="30"/>
      <c r="AJ150" s="28"/>
      <c r="AK150" s="29"/>
      <c r="AL150" s="29"/>
      <c r="AP150" s="29"/>
    </row>
    <row r="151" spans="1:42">
      <c r="A151" s="221"/>
      <c r="B151" s="240">
        <f>+'Ark1'!C1284</f>
        <v>2024</v>
      </c>
      <c r="C151" s="221"/>
      <c r="D151" s="29">
        <f>+'Ark1'!M1284</f>
        <v>10</v>
      </c>
      <c r="E151" s="250" t="s">
        <v>102</v>
      </c>
      <c r="F151" s="29">
        <f>+'Ark1'!D1284</f>
        <v>3</v>
      </c>
      <c r="G151" s="29" t="s">
        <v>560</v>
      </c>
      <c r="H151" s="29">
        <f>+'Ark1'!Q1284</f>
        <v>915</v>
      </c>
      <c r="I151" s="362">
        <f>+'Ark1'!R1284</f>
        <v>1482</v>
      </c>
      <c r="J151" s="30">
        <f>+IF(I151=0,"",'Ark1'!AG1284)</f>
        <v>3.5893337208457461</v>
      </c>
      <c r="K151" s="30">
        <f>+IF(I151=0,"",'Ark1'!AH1284)</f>
        <v>5.4818886449288762</v>
      </c>
      <c r="O151" s="28">
        <f>+IF(I151=0,"",'Ark1'!S1284)</f>
        <v>9.1099865047233433</v>
      </c>
      <c r="P151" s="28"/>
      <c r="Q151" s="28"/>
      <c r="R151" s="28"/>
      <c r="T151" s="28"/>
      <c r="U151" s="30">
        <f>+IF(I151=0,"",'Ark1'!U1284)</f>
        <v>39.391497975708504</v>
      </c>
      <c r="V151" s="30">
        <f>+IF(I151=0,"",'Ark1'!V1284)</f>
        <v>0</v>
      </c>
      <c r="W151" s="30">
        <f>+IF(I151=0,"",'Ark1'!W1284)</f>
        <v>100</v>
      </c>
      <c r="X151" s="35">
        <f>+IF(I151=0,"",'Ark1'!X1284)</f>
        <v>99.460188933873155</v>
      </c>
      <c r="Y151" s="35">
        <f>+IF(I151=0,"",'Ark1'!Y1284)</f>
        <v>95.209176788124154</v>
      </c>
      <c r="Z151" s="35">
        <f>+IF(I151=0,"",'Ark1'!Z1284)</f>
        <v>50.20242914979756</v>
      </c>
      <c r="AA151" s="30">
        <f>+IF(I151=0,"",'Ark1'!AA1284)</f>
        <v>9.2377457536440453</v>
      </c>
      <c r="AB151" s="30">
        <f>+IF(I151=0,"",'Ark1'!AB1284)</f>
        <v>1.1935137906655455</v>
      </c>
      <c r="AC151" s="35">
        <f>+'Ark1'!AD1284</f>
        <v>56.964557926125103</v>
      </c>
      <c r="AD151" s="30">
        <f t="shared" si="18"/>
        <v>148.19999999999999</v>
      </c>
      <c r="AE151" s="30">
        <f t="shared" si="19"/>
        <v>1.619672131147541</v>
      </c>
      <c r="AF151" s="221"/>
      <c r="AG151" s="225"/>
      <c r="AI151" s="30"/>
      <c r="AJ151" s="28"/>
      <c r="AK151" s="225"/>
      <c r="AL151" s="29"/>
      <c r="AP151" s="29"/>
    </row>
    <row r="152" spans="1:42">
      <c r="A152" s="221"/>
      <c r="B152" s="240">
        <f>+'Ark1'!C1285</f>
        <v>2024</v>
      </c>
      <c r="C152" s="221"/>
      <c r="D152" s="29">
        <f>+'Ark1'!M1285</f>
        <v>10</v>
      </c>
      <c r="E152" s="250" t="s">
        <v>102</v>
      </c>
      <c r="F152" s="29">
        <f>+'Ark1'!D1285</f>
        <v>4</v>
      </c>
      <c r="G152" s="29" t="s">
        <v>561</v>
      </c>
      <c r="H152" s="29">
        <f>+'Ark1'!Q1285</f>
        <v>150</v>
      </c>
      <c r="I152" s="362">
        <f>+'Ark1'!R1285</f>
        <v>218</v>
      </c>
      <c r="J152" s="30">
        <f>+IF(I152=0,"",'Ark1'!AG1285)</f>
        <v>3.0617977528089888</v>
      </c>
      <c r="K152" s="30">
        <f>+IF(I152=0,"",'Ark1'!AH1285)</f>
        <v>5.1502039439079823</v>
      </c>
      <c r="O152" s="28">
        <f>+IF(I152=0,"",'Ark1'!S1285)</f>
        <v>8.9862385321100948</v>
      </c>
      <c r="P152" s="28"/>
      <c r="Q152" s="28"/>
      <c r="R152" s="28"/>
      <c r="T152" s="28"/>
      <c r="U152" s="30">
        <f>+IF(I152=0,"",'Ark1'!U1285)</f>
        <v>38.08807339449541</v>
      </c>
      <c r="V152" s="30">
        <f>+IF(I152=0,"",'Ark1'!V1285)</f>
        <v>0</v>
      </c>
      <c r="W152" s="30">
        <f>+IF(I152=0,"",'Ark1'!W1285)</f>
        <v>100</v>
      </c>
      <c r="X152" s="35">
        <f>+IF(I152=0,"",'Ark1'!X1285)</f>
        <v>100</v>
      </c>
      <c r="Y152" s="35">
        <f>+IF(I152=0,"",'Ark1'!Y1285)</f>
        <v>91.743119266055061</v>
      </c>
      <c r="Z152" s="35">
        <f>+IF(I152=0,"",'Ark1'!Z1285)</f>
        <v>43.11926605504587</v>
      </c>
      <c r="AA152" s="30">
        <f>+IF(I152=0,"",'Ark1'!AA1285)</f>
        <v>10.330210658621349</v>
      </c>
      <c r="AB152" s="30">
        <f>+IF(I152=0,"",'Ark1'!AB1285)</f>
        <v>1.2903287320215797</v>
      </c>
      <c r="AC152" s="35">
        <f>+'Ark1'!AD1285</f>
        <v>55.088548440048321</v>
      </c>
      <c r="AD152" s="30">
        <f t="shared" si="18"/>
        <v>21.8</v>
      </c>
      <c r="AE152" s="30">
        <f t="shared" si="19"/>
        <v>1.4533333333333334</v>
      </c>
      <c r="AF152" s="221"/>
      <c r="AG152" s="28"/>
      <c r="AI152" s="30"/>
      <c r="AJ152" s="28"/>
      <c r="AK152" s="29"/>
      <c r="AL152" s="29"/>
      <c r="AP152" s="29"/>
    </row>
    <row r="153" spans="1:42">
      <c r="A153" s="221"/>
      <c r="B153" s="240">
        <f>+'Ark1'!C1286</f>
        <v>2024</v>
      </c>
      <c r="C153" s="221"/>
      <c r="D153" s="29">
        <f>+'Ark1'!M1286</f>
        <v>10</v>
      </c>
      <c r="E153" s="250" t="s">
        <v>102</v>
      </c>
      <c r="F153" s="29">
        <f>+'Ark1'!D1286</f>
        <v>5</v>
      </c>
      <c r="G153" s="29" t="s">
        <v>448</v>
      </c>
      <c r="H153" s="29">
        <f>+'Ark1'!Q1286</f>
        <v>108</v>
      </c>
      <c r="I153" s="362">
        <f>+'Ark1'!R1286</f>
        <v>152</v>
      </c>
      <c r="J153" s="30">
        <f>+IF(I153=0,"",'Ark1'!AG1286)</f>
        <v>4.7175667287399135</v>
      </c>
      <c r="K153" s="30">
        <f>+IF(I153=0,"",'Ark1'!AH1286)</f>
        <v>6.6934507218238783</v>
      </c>
      <c r="O153" s="28">
        <f>+IF(I153=0,"",'Ark1'!S1286)</f>
        <v>9.2697368421052619</v>
      </c>
      <c r="P153" s="28"/>
      <c r="Q153" s="28"/>
      <c r="R153" s="28"/>
      <c r="T153" s="28"/>
      <c r="U153" s="30">
        <f>+IF(I153=0,"",'Ark1'!U1286)</f>
        <v>36.652631578947378</v>
      </c>
      <c r="V153" s="30">
        <f>+IF(I153=0,"",'Ark1'!V1286)</f>
        <v>0</v>
      </c>
      <c r="W153" s="30">
        <f>+IF(I153=0,"",'Ark1'!W1286)</f>
        <v>100</v>
      </c>
      <c r="X153" s="35">
        <f>+IF(I153=0,"",'Ark1'!X1286)</f>
        <v>98.026315789473685</v>
      </c>
      <c r="Y153" s="35">
        <f>+IF(I153=0,"",'Ark1'!Y1286)</f>
        <v>80.263157894736821</v>
      </c>
      <c r="Z153" s="35">
        <f>+IF(I153=0,"",'Ark1'!Z1286)</f>
        <v>46.710526315789473</v>
      </c>
      <c r="AA153" s="30">
        <f>+IF(I153=0,"",'Ark1'!AA1286)</f>
        <v>12.186694358626612</v>
      </c>
      <c r="AB153" s="30">
        <f>+IF(I153=0,"",'Ark1'!AB1286)</f>
        <v>1.2352838728557052</v>
      </c>
      <c r="AC153" s="35">
        <f>+'Ark1'!AD1286</f>
        <v>30.051501949903244</v>
      </c>
      <c r="AD153" s="30">
        <f t="shared" si="18"/>
        <v>15.2</v>
      </c>
      <c r="AE153" s="30">
        <f t="shared" si="19"/>
        <v>1.4074074074074074</v>
      </c>
      <c r="AF153" s="221"/>
      <c r="AG153" s="28"/>
      <c r="AI153" s="30"/>
      <c r="AJ153" s="28"/>
      <c r="AK153" s="29"/>
      <c r="AL153" s="29"/>
      <c r="AP153" s="29"/>
    </row>
    <row r="154" spans="1:42">
      <c r="A154" s="221"/>
      <c r="B154" s="240">
        <f>+'Ark1'!C1287</f>
        <v>2024</v>
      </c>
      <c r="C154" s="221"/>
      <c r="D154" s="29">
        <f>+'Ark1'!M1287</f>
        <v>10</v>
      </c>
      <c r="E154" s="250" t="s">
        <v>102</v>
      </c>
      <c r="F154" s="29">
        <f>+'Ark1'!D1287</f>
        <v>6</v>
      </c>
      <c r="G154" s="29" t="s">
        <v>562</v>
      </c>
      <c r="H154" s="29">
        <f>+'Ark1'!Q1287</f>
        <v>56</v>
      </c>
      <c r="I154" s="362">
        <f>+'Ark1'!R1287</f>
        <v>88</v>
      </c>
      <c r="J154" s="30">
        <f>+IF(I154=0,"",'Ark1'!AG1287)</f>
        <v>2.283934596418375</v>
      </c>
      <c r="K154" s="30">
        <f>+IF(I154=0,"",'Ark1'!AH1287)</f>
        <v>3.5715636349410249</v>
      </c>
      <c r="O154" s="28">
        <f>+IF(I154=0,"",'Ark1'!S1287)</f>
        <v>9.5113636363636385</v>
      </c>
      <c r="P154" s="28"/>
      <c r="Q154" s="28"/>
      <c r="R154" s="28"/>
      <c r="T154" s="28"/>
      <c r="U154" s="30">
        <f>+IF(I154=0,"",'Ark1'!U1287)</f>
        <v>31.122727272727271</v>
      </c>
      <c r="V154" s="30">
        <f>+IF(I154=0,"",'Ark1'!V1287)</f>
        <v>0</v>
      </c>
      <c r="W154" s="30">
        <f>+IF(I154=0,"",'Ark1'!W1287)</f>
        <v>100</v>
      </c>
      <c r="X154" s="35">
        <f>+IF(I154=0,"",'Ark1'!X1287)</f>
        <v>93.181818181818173</v>
      </c>
      <c r="Y154" s="35">
        <f>+IF(I154=0,"",'Ark1'!Y1287)</f>
        <v>57.954545454545446</v>
      </c>
      <c r="Z154" s="35">
        <f>+IF(I154=0,"",'Ark1'!Z1287)</f>
        <v>30.681818181818183</v>
      </c>
      <c r="AA154" s="30">
        <f>+IF(I154=0,"",'Ark1'!AA1287)</f>
        <v>12.859942450676463</v>
      </c>
      <c r="AB154" s="30">
        <f>+IF(I154=0,"",'Ark1'!AB1287)</f>
        <v>1.2880069009362878</v>
      </c>
      <c r="AC154" s="35">
        <f>+'Ark1'!AD1287</f>
        <v>-3.6856845716955871</v>
      </c>
      <c r="AD154" s="30">
        <f t="shared" si="18"/>
        <v>8.8000000000000007</v>
      </c>
      <c r="AE154" s="30">
        <f t="shared" si="19"/>
        <v>1.5714285714285714</v>
      </c>
      <c r="AF154" s="221"/>
      <c r="AG154" s="244"/>
      <c r="AI154" s="30"/>
      <c r="AJ154" s="28"/>
      <c r="AK154" s="244"/>
      <c r="AL154" s="29"/>
      <c r="AP154" s="29"/>
    </row>
    <row r="155" spans="1:42">
      <c r="A155" s="221"/>
      <c r="B155" s="240">
        <f>+'Ark1'!C1288</f>
        <v>2024</v>
      </c>
      <c r="C155" s="221"/>
      <c r="D155" s="29">
        <f>+'Ark1'!M1288</f>
        <v>10</v>
      </c>
      <c r="E155" s="250" t="s">
        <v>102</v>
      </c>
      <c r="F155" s="29">
        <f>+'Ark1'!D1288</f>
        <v>7</v>
      </c>
      <c r="G155" s="29" t="s">
        <v>563</v>
      </c>
      <c r="H155" s="29">
        <f>+'Ark1'!Q1288</f>
        <v>39</v>
      </c>
      <c r="I155" s="362">
        <f>+'Ark1'!R1288</f>
        <v>55</v>
      </c>
      <c r="J155" s="30">
        <f>+IF(I155=0,"",'Ark1'!AG1288)</f>
        <v>1.6011644832605529</v>
      </c>
      <c r="K155" s="30">
        <f>+IF(I155=0,"",'Ark1'!AH1288)</f>
        <v>2.026909135935882</v>
      </c>
      <c r="O155" s="28">
        <f>+IF(I155=0,"",'Ark1'!S1288)</f>
        <v>9.8000000000000007</v>
      </c>
      <c r="P155" s="28"/>
      <c r="Q155" s="28"/>
      <c r="R155" s="28"/>
      <c r="T155" s="28"/>
      <c r="U155" s="30">
        <f>+IF(I155=0,"",'Ark1'!U1288)</f>
        <v>26.190909090909095</v>
      </c>
      <c r="V155" s="30">
        <f>+IF(I155=0,"",'Ark1'!V1288)</f>
        <v>0</v>
      </c>
      <c r="W155" s="30">
        <f>+IF(I155=0,"",'Ark1'!W1288)</f>
        <v>100</v>
      </c>
      <c r="X155" s="35">
        <f>+IF(I155=0,"",'Ark1'!X1288)</f>
        <v>90.909090909090892</v>
      </c>
      <c r="Y155" s="35">
        <f>+IF(I155=0,"",'Ark1'!Y1288)</f>
        <v>45.454545454545446</v>
      </c>
      <c r="Z155" s="35">
        <f>+IF(I155=0,"",'Ark1'!Z1288)</f>
        <v>14.545454545454543</v>
      </c>
      <c r="AA155" s="30">
        <f>+IF(I155=0,"",'Ark1'!AA1288)</f>
        <v>10.403518158903976</v>
      </c>
      <c r="AB155" s="30">
        <f>+IF(I155=0,"",'Ark1'!AB1288)</f>
        <v>1.2562570669181548</v>
      </c>
      <c r="AC155" s="35">
        <f>+'Ark1'!AD1288</f>
        <v>-10.183325931116782</v>
      </c>
      <c r="AD155" s="30">
        <f t="shared" si="18"/>
        <v>5.5</v>
      </c>
      <c r="AE155" s="30">
        <f t="shared" si="19"/>
        <v>1.4102564102564104</v>
      </c>
      <c r="AF155" s="221"/>
      <c r="AG155" s="224"/>
      <c r="AI155" s="30"/>
      <c r="AJ155" s="28"/>
      <c r="AK155" s="224"/>
      <c r="AL155" s="29"/>
      <c r="AP155" s="29"/>
    </row>
    <row r="156" spans="1:42">
      <c r="A156" s="221"/>
      <c r="B156" s="240">
        <f>+'Ark1'!C1289</f>
        <v>2024</v>
      </c>
      <c r="C156" s="221"/>
      <c r="D156" s="29">
        <f>+'Ark1'!M1289</f>
        <v>10</v>
      </c>
      <c r="E156" s="250" t="s">
        <v>102</v>
      </c>
      <c r="F156" s="29">
        <f>+'Ark1'!D1289</f>
        <v>8</v>
      </c>
      <c r="G156" s="29" t="s">
        <v>564</v>
      </c>
      <c r="H156" s="29">
        <f>+'Ark1'!Q1289</f>
        <v>628</v>
      </c>
      <c r="I156" s="362">
        <f>+'Ark1'!R1289</f>
        <v>1107</v>
      </c>
      <c r="J156" s="30">
        <f>+IF(I156=0,"",'Ark1'!AG1289)</f>
        <v>1.0963652570070315</v>
      </c>
      <c r="K156" s="30">
        <f>+IF(I156=0,"",'Ark1'!AH1289)</f>
        <v>1.7227410416077851</v>
      </c>
      <c r="O156" s="28">
        <f>+IF(I156=0,"",'Ark1'!S1289)</f>
        <v>10.121047877145438</v>
      </c>
      <c r="P156" s="28"/>
      <c r="Q156" s="28"/>
      <c r="R156" s="28"/>
      <c r="T156" s="28"/>
      <c r="U156" s="30">
        <f>+IF(I156=0,"",'Ark1'!U1289)</f>
        <v>34.532158988256526</v>
      </c>
      <c r="V156" s="30">
        <f>+IF(I156=0,"",'Ark1'!V1289)</f>
        <v>0</v>
      </c>
      <c r="W156" s="30">
        <f>+IF(I156=0,"",'Ark1'!W1289)</f>
        <v>100</v>
      </c>
      <c r="X156" s="35">
        <f>+IF(I156=0,"",'Ark1'!X1289)</f>
        <v>99.909665763324284</v>
      </c>
      <c r="Y156" s="35">
        <f>+IF(I156=0,"",'Ark1'!Y1289)</f>
        <v>87.533875338753404</v>
      </c>
      <c r="Z156" s="35">
        <f>+IF(I156=0,"",'Ark1'!Z1289)</f>
        <v>33.604336043360441</v>
      </c>
      <c r="AA156" s="30">
        <f>+IF(I156=0,"",'Ark1'!AA1289)</f>
        <v>9.9673593373071832</v>
      </c>
      <c r="AB156" s="30">
        <f>+IF(I156=0,"",'Ark1'!AB1289)</f>
        <v>1.0693139509148224</v>
      </c>
      <c r="AC156" s="35">
        <f>+'Ark1'!AD1289</f>
        <v>16.678075421206238</v>
      </c>
      <c r="AD156" s="30">
        <f t="shared" si="18"/>
        <v>110.7</v>
      </c>
      <c r="AE156" s="30">
        <f t="shared" si="19"/>
        <v>1.7627388535031847</v>
      </c>
      <c r="AF156" s="221"/>
      <c r="AG156" s="224"/>
      <c r="AI156" s="30"/>
      <c r="AJ156" s="28"/>
      <c r="AK156" s="225"/>
      <c r="AL156" s="29"/>
      <c r="AP156" s="29"/>
    </row>
    <row r="157" spans="1:42">
      <c r="A157" s="221"/>
      <c r="B157" s="240">
        <f>+'Ark1'!C1290</f>
        <v>2024</v>
      </c>
      <c r="C157" s="221"/>
      <c r="D157" s="29">
        <f>+'Ark1'!M1290</f>
        <v>10</v>
      </c>
      <c r="E157" s="250" t="s">
        <v>102</v>
      </c>
      <c r="F157" s="29">
        <f>+'Ark1'!D1290</f>
        <v>9</v>
      </c>
      <c r="G157" s="29" t="s">
        <v>565</v>
      </c>
      <c r="H157" s="29">
        <f>+'Ark1'!Q1290</f>
        <v>928</v>
      </c>
      <c r="I157" s="362">
        <f>+'Ark1'!R1290</f>
        <v>1360</v>
      </c>
      <c r="J157" s="30">
        <f>+IF(I157=0,"",'Ark1'!AG1290)</f>
        <v>0.37080762445912546</v>
      </c>
      <c r="K157" s="30">
        <f>+IF(I157=0,"",'Ark1'!AH1290)</f>
        <v>0.58904769821757075</v>
      </c>
      <c r="O157" s="28">
        <f>+IF(I157=0,"",'Ark1'!S1290)</f>
        <v>9.8382352941176485</v>
      </c>
      <c r="P157" s="28"/>
      <c r="Q157" s="28"/>
      <c r="R157" s="28"/>
      <c r="T157" s="28"/>
      <c r="U157" s="30">
        <f>+IF(I157=0,"",'Ark1'!U1290)</f>
        <v>31.65772058823536</v>
      </c>
      <c r="V157" s="30">
        <f>+IF(I157=0,"",'Ark1'!V1290)</f>
        <v>0</v>
      </c>
      <c r="W157" s="30">
        <f>+IF(I157=0,"",'Ark1'!W1290)</f>
        <v>100</v>
      </c>
      <c r="X157" s="35">
        <f>+IF(I157=0,"",'Ark1'!X1290)</f>
        <v>99.411764705882362</v>
      </c>
      <c r="Y157" s="35">
        <f>+IF(I157=0,"",'Ark1'!Y1290)</f>
        <v>80</v>
      </c>
      <c r="Z157" s="35">
        <f>+IF(I157=0,"",'Ark1'!Z1290)</f>
        <v>21.838235294117649</v>
      </c>
      <c r="AA157" s="30">
        <f>+IF(I157=0,"",'Ark1'!AA1290)</f>
        <v>9.4788649937101184</v>
      </c>
      <c r="AB157" s="30">
        <f>+IF(I157=0,"",'Ark1'!AB1290)</f>
        <v>1.0922224256027868</v>
      </c>
      <c r="AC157" s="35">
        <f>+'Ark1'!AD1290</f>
        <v>27.172344503049128</v>
      </c>
      <c r="AD157" s="30">
        <f t="shared" si="18"/>
        <v>136</v>
      </c>
      <c r="AE157" s="30">
        <f t="shared" si="19"/>
        <v>1.4655172413793103</v>
      </c>
      <c r="AF157" s="221"/>
      <c r="AG157" s="224"/>
      <c r="AI157" s="30"/>
      <c r="AJ157" s="28"/>
      <c r="AK157" s="225"/>
      <c r="AL157" s="29"/>
      <c r="AP157" s="29"/>
    </row>
    <row r="158" spans="1:42">
      <c r="A158" s="221"/>
      <c r="B158" s="240">
        <f>+'Ark1'!C1291</f>
        <v>2024</v>
      </c>
      <c r="C158" s="221"/>
      <c r="D158" s="29">
        <f>+'Ark1'!M1291</f>
        <v>10</v>
      </c>
      <c r="E158" s="250" t="s">
        <v>102</v>
      </c>
      <c r="F158" s="29">
        <f>+'Ark1'!D1291</f>
        <v>10</v>
      </c>
      <c r="G158" s="29" t="s">
        <v>566</v>
      </c>
      <c r="H158" s="29">
        <f>+'Ark1'!Q1291</f>
        <v>1597</v>
      </c>
      <c r="I158" s="362">
        <f>+'Ark1'!R1291</f>
        <v>2452</v>
      </c>
      <c r="J158" s="30">
        <f>+IF(I158=0,"",'Ark1'!AG1291)</f>
        <v>0.60155835999293439</v>
      </c>
      <c r="K158" s="30">
        <f>+IF(I158=0,"",'Ark1'!AH1291)</f>
        <v>1.0625132737057299</v>
      </c>
      <c r="O158" s="28">
        <f>+IF(I158=0,"",'Ark1'!S1291)</f>
        <v>9.5905383360522016</v>
      </c>
      <c r="P158" s="28"/>
      <c r="Q158" s="28"/>
      <c r="R158" s="28"/>
      <c r="T158" s="28"/>
      <c r="U158" s="30">
        <f>+IF(I158=0,"",'Ark1'!U1291)</f>
        <v>33.861419249592231</v>
      </c>
      <c r="V158" s="30">
        <f>+IF(I158=0,"",'Ark1'!V1291)</f>
        <v>0</v>
      </c>
      <c r="W158" s="30">
        <f>+IF(I158=0,"",'Ark1'!W1291)</f>
        <v>100</v>
      </c>
      <c r="X158" s="35">
        <f>+IF(I158=0,"",'Ark1'!X1291)</f>
        <v>98.450244698205566</v>
      </c>
      <c r="Y158" s="35">
        <f>+IF(I158=0,"",'Ark1'!Y1291)</f>
        <v>79.853181076672101</v>
      </c>
      <c r="Z158" s="35">
        <f>+IF(I158=0,"",'Ark1'!Z1291)</f>
        <v>31.280587275693311</v>
      </c>
      <c r="AA158" s="30">
        <f>+IF(I158=0,"",'Ark1'!AA1291)</f>
        <v>10.258806551054404</v>
      </c>
      <c r="AB158" s="30">
        <f>+IF(I158=0,"",'Ark1'!AB1291)</f>
        <v>1.091809281839305</v>
      </c>
      <c r="AC158" s="35">
        <f>+'Ark1'!AD1291</f>
        <v>50.804527213140631</v>
      </c>
      <c r="AD158" s="30">
        <f t="shared" si="18"/>
        <v>245.2</v>
      </c>
      <c r="AE158" s="30">
        <f t="shared" si="19"/>
        <v>1.5353788353162179</v>
      </c>
      <c r="AF158" s="221"/>
      <c r="AG158" s="224"/>
      <c r="AI158" s="30"/>
      <c r="AJ158" s="28"/>
      <c r="AK158" s="225"/>
      <c r="AL158" s="29"/>
      <c r="AP158" s="29"/>
    </row>
    <row r="159" spans="1:42">
      <c r="A159" s="221"/>
      <c r="B159" s="240">
        <f>+'Ark1'!C1292</f>
        <v>2024</v>
      </c>
      <c r="C159" s="221"/>
      <c r="D159" s="29">
        <f>+'Ark1'!M1292</f>
        <v>10</v>
      </c>
      <c r="E159" s="250" t="s">
        <v>102</v>
      </c>
      <c r="F159" s="29">
        <f>+'Ark1'!D1292</f>
        <v>11</v>
      </c>
      <c r="G159" s="29" t="s">
        <v>567</v>
      </c>
      <c r="H159" s="29">
        <f>+'Ark1'!Q1292</f>
        <v>540</v>
      </c>
      <c r="I159" s="362">
        <f>+'Ark1'!R1292</f>
        <v>783</v>
      </c>
      <c r="J159" s="30">
        <f>+IF(I159=0,"",'Ark1'!AG1292)</f>
        <v>0.75582068805745395</v>
      </c>
      <c r="K159" s="30">
        <f>+IF(I159=0,"",'Ark1'!AH1292)</f>
        <v>1.3294950141980937</v>
      </c>
      <c r="O159" s="28">
        <f>+IF(I159=0,"",'Ark1'!S1292)</f>
        <v>9.4265644955300125</v>
      </c>
      <c r="P159" s="28"/>
      <c r="Q159" s="28"/>
      <c r="R159" s="28"/>
      <c r="T159" s="28"/>
      <c r="U159" s="30">
        <f>+IF(I159=0,"",'Ark1'!U1292)</f>
        <v>33.637675606641125</v>
      </c>
      <c r="V159" s="30">
        <f>+IF(I159=0,"",'Ark1'!V1292)</f>
        <v>0</v>
      </c>
      <c r="W159" s="30">
        <f>+IF(I159=0,"",'Ark1'!W1292)</f>
        <v>100</v>
      </c>
      <c r="X159" s="35">
        <f>+IF(I159=0,"",'Ark1'!X1292)</f>
        <v>99.233716475095761</v>
      </c>
      <c r="Y159" s="35">
        <f>+IF(I159=0,"",'Ark1'!Y1292)</f>
        <v>79.438058748403549</v>
      </c>
      <c r="Z159" s="35">
        <f>+IF(I159=0,"",'Ark1'!Z1292)</f>
        <v>30.140485312899113</v>
      </c>
      <c r="AA159" s="30">
        <f>+IF(I159=0,"",'Ark1'!AA1292)</f>
        <v>9.8317947084846704</v>
      </c>
      <c r="AB159" s="30">
        <f>+IF(I159=0,"",'Ark1'!AB1292)</f>
        <v>1.101216938881205</v>
      </c>
      <c r="AC159" s="35">
        <f>+'Ark1'!AD1292</f>
        <v>53.09371856183153</v>
      </c>
      <c r="AD159" s="30">
        <f t="shared" si="18"/>
        <v>78.3</v>
      </c>
      <c r="AE159" s="30">
        <f t="shared" si="19"/>
        <v>1.45</v>
      </c>
      <c r="AF159" s="221"/>
      <c r="AG159" s="224"/>
      <c r="AI159" s="30"/>
      <c r="AJ159" s="28"/>
      <c r="AK159" s="225"/>
      <c r="AL159" s="29"/>
      <c r="AP159" s="29"/>
    </row>
    <row r="160" spans="1:42">
      <c r="A160" s="221"/>
      <c r="B160" s="240">
        <f>+'Ark1'!C1293</f>
        <v>2024</v>
      </c>
      <c r="C160" s="221"/>
      <c r="D160" s="29">
        <f>+'Ark1'!M1293</f>
        <v>10</v>
      </c>
      <c r="E160" s="250" t="s">
        <v>102</v>
      </c>
      <c r="F160" s="29">
        <f>+'Ark1'!D1293</f>
        <v>12</v>
      </c>
      <c r="G160" s="29" t="s">
        <v>568</v>
      </c>
      <c r="H160" s="29">
        <f>+'Ark1'!Q1293</f>
        <v>76</v>
      </c>
      <c r="I160" s="362">
        <f>+'Ark1'!R1293</f>
        <v>95</v>
      </c>
      <c r="J160" s="30">
        <f>+IF(I160=0,"",'Ark1'!AG1293)</f>
        <v>0.85887351957327551</v>
      </c>
      <c r="K160" s="30">
        <f>+IF(I160=0,"",'Ark1'!AH1293)</f>
        <v>1.5647530014186746</v>
      </c>
      <c r="O160" s="28">
        <f>+IF(I160=0,"",'Ark1'!S1293)</f>
        <v>9.7578947368421058</v>
      </c>
      <c r="P160" s="28"/>
      <c r="Q160" s="28"/>
      <c r="R160" s="28"/>
      <c r="T160" s="28"/>
      <c r="U160" s="30">
        <f>+IF(I160=0,"",'Ark1'!U1293)</f>
        <v>34.006315789473703</v>
      </c>
      <c r="V160" s="30">
        <f>+IF(I160=0,"",'Ark1'!V1293)</f>
        <v>0</v>
      </c>
      <c r="W160" s="30">
        <f>+IF(I160=0,"",'Ark1'!W1293)</f>
        <v>100</v>
      </c>
      <c r="X160" s="35">
        <f>+IF(I160=0,"",'Ark1'!X1293)</f>
        <v>98.94736842105263</v>
      </c>
      <c r="Y160" s="35">
        <f>+IF(I160=0,"",'Ark1'!Y1293)</f>
        <v>81.052631578947356</v>
      </c>
      <c r="Z160" s="35">
        <f>+IF(I160=0,"",'Ark1'!Z1293)</f>
        <v>31.578947368421055</v>
      </c>
      <c r="AA160" s="30">
        <f>+IF(I160=0,"",'Ark1'!AA1293)</f>
        <v>9.5751851489732633</v>
      </c>
      <c r="AB160" s="30">
        <f>+IF(I160=0,"",'Ark1'!AB1293)</f>
        <v>1.0927106755672362</v>
      </c>
      <c r="AC160" s="35">
        <f>+'Ark1'!AD1293</f>
        <v>33.979211372596119</v>
      </c>
      <c r="AD160" s="30">
        <f t="shared" si="18"/>
        <v>9.5</v>
      </c>
      <c r="AE160" s="30">
        <f t="shared" si="19"/>
        <v>1.25</v>
      </c>
      <c r="AF160" s="221"/>
      <c r="AG160" s="224"/>
      <c r="AI160" s="30"/>
      <c r="AJ160" s="28"/>
      <c r="AK160" s="225"/>
      <c r="AL160" s="29"/>
      <c r="AP160" s="29"/>
    </row>
    <row r="161" spans="1:42">
      <c r="A161" s="221"/>
      <c r="B161" s="221"/>
      <c r="C161" s="221"/>
      <c r="D161" s="221"/>
      <c r="E161" s="221"/>
      <c r="F161" s="221"/>
      <c r="G161" s="221"/>
      <c r="H161" s="221"/>
      <c r="I161" s="372"/>
      <c r="J161" s="222"/>
      <c r="K161" s="222"/>
      <c r="L161" s="222"/>
      <c r="M161" s="375"/>
      <c r="N161" s="222"/>
      <c r="O161" s="221"/>
      <c r="P161" s="221"/>
      <c r="Q161" s="221"/>
      <c r="R161" s="221"/>
      <c r="S161" s="222"/>
      <c r="T161" s="221"/>
      <c r="U161" s="221"/>
      <c r="V161" s="221"/>
      <c r="W161" s="223"/>
      <c r="X161" s="223"/>
      <c r="Y161" s="223"/>
      <c r="Z161" s="223"/>
      <c r="AA161" s="222"/>
      <c r="AB161" s="221"/>
      <c r="AC161" s="223"/>
      <c r="AD161" s="223"/>
      <c r="AE161" s="222"/>
      <c r="AF161" s="221"/>
      <c r="AG161" s="224"/>
      <c r="AI161" s="30"/>
      <c r="AJ161" s="28"/>
      <c r="AK161" s="225"/>
      <c r="AL161" s="29"/>
      <c r="AP161" s="29"/>
    </row>
    <row r="162" spans="1:42" ht="22.8">
      <c r="A162" s="221"/>
      <c r="B162" s="221"/>
      <c r="C162" s="221"/>
      <c r="D162" s="221"/>
      <c r="E162" s="265" t="str">
        <f>+E164</f>
        <v>4</v>
      </c>
      <c r="F162" s="221"/>
      <c r="G162" s="221"/>
      <c r="H162" s="221"/>
      <c r="I162" s="391">
        <f>SUM(I164:I175)</f>
        <v>4014</v>
      </c>
      <c r="J162" s="222"/>
      <c r="K162" s="222"/>
      <c r="L162" s="222"/>
      <c r="M162" s="375"/>
      <c r="N162" s="222"/>
      <c r="O162" s="221"/>
      <c r="P162" s="221"/>
      <c r="Q162" s="221"/>
      <c r="R162" s="221"/>
      <c r="S162" s="222"/>
      <c r="T162" s="221"/>
      <c r="U162" s="272">
        <f>+Fettgruppe!T19</f>
        <v>39.40234180368715</v>
      </c>
      <c r="V162" s="221"/>
      <c r="W162" s="223"/>
      <c r="X162" s="223"/>
      <c r="Y162" s="223"/>
      <c r="Z162" s="223"/>
      <c r="AA162" s="222"/>
      <c r="AB162" s="221"/>
      <c r="AC162" s="223"/>
      <c r="AD162" s="223"/>
      <c r="AE162" s="222"/>
      <c r="AF162" s="221"/>
      <c r="AG162" s="224"/>
      <c r="AI162" s="30"/>
      <c r="AJ162" s="28"/>
      <c r="AK162" s="225"/>
      <c r="AL162" s="29"/>
      <c r="AP162" s="29"/>
    </row>
    <row r="163" spans="1:42">
      <c r="A163" s="221"/>
      <c r="B163" s="221"/>
      <c r="C163" s="221"/>
      <c r="D163" s="221"/>
      <c r="E163" s="221"/>
      <c r="F163" s="221"/>
      <c r="G163" s="221"/>
      <c r="H163" s="221"/>
      <c r="I163" s="372"/>
      <c r="J163" s="222"/>
      <c r="K163" s="222"/>
      <c r="L163" s="222"/>
      <c r="M163" s="375"/>
      <c r="N163" s="222"/>
      <c r="O163" s="221"/>
      <c r="P163" s="221"/>
      <c r="Q163" s="221"/>
      <c r="R163" s="221"/>
      <c r="S163" s="222"/>
      <c r="T163" s="221"/>
      <c r="U163" s="221"/>
      <c r="V163" s="221"/>
      <c r="W163" s="223"/>
      <c r="X163" s="223"/>
      <c r="Y163" s="223"/>
      <c r="Z163" s="223"/>
      <c r="AA163" s="222"/>
      <c r="AB163" s="221"/>
      <c r="AC163" s="223"/>
      <c r="AD163" s="223"/>
      <c r="AE163" s="237" t="s">
        <v>2</v>
      </c>
      <c r="AF163" s="221"/>
      <c r="AG163" s="224"/>
      <c r="AI163" s="30"/>
      <c r="AJ163" s="28"/>
      <c r="AK163" s="225"/>
      <c r="AL163" s="29"/>
      <c r="AP163" s="29"/>
    </row>
    <row r="164" spans="1:42">
      <c r="A164" s="221"/>
      <c r="B164" s="240">
        <f>+'Ark1'!C1294</f>
        <v>2024</v>
      </c>
      <c r="C164" s="221"/>
      <c r="D164" s="240">
        <f>+'Ark1'!M1294</f>
        <v>11</v>
      </c>
      <c r="E164" s="251" t="s">
        <v>103</v>
      </c>
      <c r="F164" s="240">
        <f>+'Ark1'!D1294</f>
        <v>1</v>
      </c>
      <c r="G164" s="240" t="s">
        <v>558</v>
      </c>
      <c r="H164" s="240">
        <f>+'Ark1'!Q1294</f>
        <v>51</v>
      </c>
      <c r="I164" s="376">
        <f>+'Ark1'!R1294</f>
        <v>78</v>
      </c>
      <c r="J164" s="241">
        <f>+IF(I164=0,"",'Ark1'!AG1294)</f>
        <v>0.89562521529452288</v>
      </c>
      <c r="K164" s="241">
        <f>+IF(I164=0,"",'Ark1'!AH1294)</f>
        <v>1.5670384359270908</v>
      </c>
      <c r="L164" s="241"/>
      <c r="M164" s="564"/>
      <c r="N164" s="241"/>
      <c r="O164" s="242">
        <f>+IF(I164=0,"",'Ark1'!S1294)</f>
        <v>9.5128205128205128</v>
      </c>
      <c r="P164" s="242"/>
      <c r="Q164" s="242"/>
      <c r="R164" s="242"/>
      <c r="S164" s="241"/>
      <c r="T164" s="242"/>
      <c r="U164" s="241">
        <f>+IF(I164=0,"",'Ark1'!U1294)</f>
        <v>37.260256410256424</v>
      </c>
      <c r="V164" s="241">
        <f>+IF(I164=0,"",'Ark1'!V1294)</f>
        <v>0</v>
      </c>
      <c r="W164" s="241">
        <f>+IF(I164=0,"",'Ark1'!W1294)</f>
        <v>100</v>
      </c>
      <c r="X164" s="243">
        <f>+IF(I164=0,"",'Ark1'!X1294)</f>
        <v>98.71794871794873</v>
      </c>
      <c r="Y164" s="243">
        <f>+IF(I164=0,"",'Ark1'!Y1294)</f>
        <v>92.307692307692321</v>
      </c>
      <c r="Z164" s="243">
        <f>+IF(I164=0,"",'Ark1'!Z1294)</f>
        <v>46.15384615384616</v>
      </c>
      <c r="AA164" s="241">
        <f>+IF(I164=0,"",'Ark1'!AA1294)</f>
        <v>10.744316801174318</v>
      </c>
      <c r="AB164" s="241">
        <f>+IF(I164=0,"",'Ark1'!AB1294)</f>
        <v>1.3179586949637336</v>
      </c>
      <c r="AC164" s="243">
        <f>+'Ark1'!AD1294</f>
        <v>49.241997487691918</v>
      </c>
      <c r="AD164" s="241">
        <f>+IF(I164=0,"",I164/D164)</f>
        <v>7.0909090909090908</v>
      </c>
      <c r="AE164" s="241">
        <f>+IF(I164=0,"",I164/H164)</f>
        <v>1.5294117647058822</v>
      </c>
      <c r="AF164" s="221"/>
      <c r="AG164" s="224"/>
      <c r="AI164" s="30"/>
      <c r="AJ164" s="28"/>
      <c r="AK164" s="225"/>
      <c r="AL164" s="29"/>
      <c r="AP164" s="29"/>
    </row>
    <row r="165" spans="1:42">
      <c r="A165" s="221"/>
      <c r="B165" s="240">
        <f>+'Ark1'!C1295</f>
        <v>2024</v>
      </c>
      <c r="C165" s="221"/>
      <c r="D165" s="240">
        <f>+'Ark1'!M1295</f>
        <v>11</v>
      </c>
      <c r="E165" s="251" t="s">
        <v>103</v>
      </c>
      <c r="F165" s="240">
        <f>+'Ark1'!D1295</f>
        <v>2</v>
      </c>
      <c r="G165" s="240" t="s">
        <v>559</v>
      </c>
      <c r="H165" s="240">
        <f>+'Ark1'!Q1295</f>
        <v>61</v>
      </c>
      <c r="I165" s="376">
        <f>+'Ark1'!R1295</f>
        <v>85</v>
      </c>
      <c r="J165" s="241">
        <f>+IF(I165=0,"",'Ark1'!AG1295)</f>
        <v>0.7921714818266542</v>
      </c>
      <c r="K165" s="241">
        <f>+IF(I165=0,"",'Ark1'!AH1295)</f>
        <v>1.4392218089810151</v>
      </c>
      <c r="L165" s="241"/>
      <c r="M165" s="564"/>
      <c r="N165" s="241"/>
      <c r="O165" s="242">
        <f>+IF(I165=0,"",'Ark1'!S1295)</f>
        <v>9.1764705882352953</v>
      </c>
      <c r="P165" s="242"/>
      <c r="Q165" s="242"/>
      <c r="R165" s="242"/>
      <c r="S165" s="241"/>
      <c r="T165" s="242"/>
      <c r="U165" s="241">
        <f>+IF(I165=0,"",'Ark1'!U1295)</f>
        <v>40.017647058823528</v>
      </c>
      <c r="V165" s="241">
        <f>+IF(I165=0,"",'Ark1'!V1295)</f>
        <v>0</v>
      </c>
      <c r="W165" s="241">
        <f>+IF(I165=0,"",'Ark1'!W1295)</f>
        <v>100</v>
      </c>
      <c r="X165" s="243">
        <f>+IF(I165=0,"",'Ark1'!X1295)</f>
        <v>98.82352941176471</v>
      </c>
      <c r="Y165" s="243">
        <f>+IF(I165=0,"",'Ark1'!Y1295)</f>
        <v>97.647058823529406</v>
      </c>
      <c r="Z165" s="243">
        <f>+IF(I165=0,"",'Ark1'!Z1295)</f>
        <v>48.235294117647058</v>
      </c>
      <c r="AA165" s="241">
        <f>+IF(I165=0,"",'Ark1'!AA1295)</f>
        <v>8.3319113896419434</v>
      </c>
      <c r="AB165" s="241">
        <f>+IF(I165=0,"",'Ark1'!AB1295)</f>
        <v>1.0973387121280993</v>
      </c>
      <c r="AC165" s="243">
        <f>+'Ark1'!AD1295</f>
        <v>34.528167536750075</v>
      </c>
      <c r="AD165" s="241">
        <f t="shared" ref="AD165:AD175" si="20">+IF(I165=0,"",I165/D165)</f>
        <v>7.7272727272727275</v>
      </c>
      <c r="AE165" s="241">
        <f t="shared" ref="AE165:AE175" si="21">+IF(I165=0,"",I165/H165)</f>
        <v>1.3934426229508197</v>
      </c>
      <c r="AF165" s="221"/>
      <c r="AG165" s="224"/>
      <c r="AI165" s="30"/>
      <c r="AJ165" s="28"/>
      <c r="AK165" s="225"/>
      <c r="AL165" s="29"/>
      <c r="AP165" s="29"/>
    </row>
    <row r="166" spans="1:42">
      <c r="A166" s="221"/>
      <c r="B166" s="240">
        <f>+'Ark1'!C1296</f>
        <v>2024</v>
      </c>
      <c r="C166" s="221"/>
      <c r="D166" s="240">
        <f>+'Ark1'!M1296</f>
        <v>11</v>
      </c>
      <c r="E166" s="251" t="s">
        <v>103</v>
      </c>
      <c r="F166" s="240">
        <f>+'Ark1'!D1296</f>
        <v>3</v>
      </c>
      <c r="G166" s="240" t="s">
        <v>560</v>
      </c>
      <c r="H166" s="240">
        <f>+'Ark1'!Q1296</f>
        <v>633</v>
      </c>
      <c r="I166" s="376">
        <f>+'Ark1'!R1296</f>
        <v>925</v>
      </c>
      <c r="J166" s="241">
        <f>+IF(I166=0,"",'Ark1'!AG1296)</f>
        <v>2.2403061348058806</v>
      </c>
      <c r="K166" s="241">
        <f>+IF(I166=0,"",'Ark1'!AH1296)</f>
        <v>3.6347413338321442</v>
      </c>
      <c r="L166" s="241"/>
      <c r="M166" s="564"/>
      <c r="N166" s="241"/>
      <c r="O166" s="242">
        <f>+IF(I166=0,"",'Ark1'!S1296)</f>
        <v>9.3708108108108092</v>
      </c>
      <c r="P166" s="242"/>
      <c r="Q166" s="242"/>
      <c r="R166" s="242"/>
      <c r="S166" s="241"/>
      <c r="T166" s="242"/>
      <c r="U166" s="241">
        <f>+IF(I166=0,"",'Ark1'!U1296)</f>
        <v>41.845837837837777</v>
      </c>
      <c r="V166" s="241">
        <f>+IF(I166=0,"",'Ark1'!V1296)</f>
        <v>0</v>
      </c>
      <c r="W166" s="241">
        <f>+IF(I166=0,"",'Ark1'!W1296)</f>
        <v>100</v>
      </c>
      <c r="X166" s="243">
        <f>+IF(I166=0,"",'Ark1'!X1296)</f>
        <v>99.891891891891873</v>
      </c>
      <c r="Y166" s="243">
        <f>+IF(I166=0,"",'Ark1'!Y1296)</f>
        <v>97.945945945945937</v>
      </c>
      <c r="Z166" s="243">
        <f>+IF(I166=0,"",'Ark1'!Z1296)</f>
        <v>62.054054054054063</v>
      </c>
      <c r="AA166" s="241">
        <f>+IF(I166=0,"",'Ark1'!AA1296)</f>
        <v>9.7950189479103305</v>
      </c>
      <c r="AB166" s="241">
        <f>+IF(I166=0,"",'Ark1'!AB1296)</f>
        <v>1.1623889156536471</v>
      </c>
      <c r="AC166" s="243">
        <f>+'Ark1'!AD1296</f>
        <v>51.857513052838144</v>
      </c>
      <c r="AD166" s="241">
        <f t="shared" si="20"/>
        <v>84.090909090909093</v>
      </c>
      <c r="AE166" s="241">
        <f t="shared" si="21"/>
        <v>1.4612954186413902</v>
      </c>
      <c r="AF166" s="221"/>
      <c r="AG166" s="224"/>
      <c r="AI166" s="30"/>
      <c r="AJ166" s="28"/>
      <c r="AK166" s="225"/>
      <c r="AL166" s="29"/>
      <c r="AP166" s="29"/>
    </row>
    <row r="167" spans="1:42">
      <c r="A167" s="221"/>
      <c r="B167" s="240">
        <f>+'Ark1'!C1297</f>
        <v>2024</v>
      </c>
      <c r="C167" s="221"/>
      <c r="D167" s="240">
        <f>+'Ark1'!M1297</f>
        <v>11</v>
      </c>
      <c r="E167" s="251" t="s">
        <v>103</v>
      </c>
      <c r="F167" s="240">
        <f>+'Ark1'!D1297</f>
        <v>4</v>
      </c>
      <c r="G167" s="240" t="s">
        <v>561</v>
      </c>
      <c r="H167" s="240">
        <f>+'Ark1'!Q1297</f>
        <v>89</v>
      </c>
      <c r="I167" s="376">
        <f>+'Ark1'!R1297</f>
        <v>130</v>
      </c>
      <c r="J167" s="241">
        <f>+IF(I167=0,"",'Ark1'!AG1297)</f>
        <v>1.8258426966292127</v>
      </c>
      <c r="K167" s="241">
        <f>+IF(I167=0,"",'Ark1'!AH1297)</f>
        <v>3.1503379216577523</v>
      </c>
      <c r="L167" s="241"/>
      <c r="M167" s="564"/>
      <c r="N167" s="241"/>
      <c r="O167" s="242">
        <f>+IF(I167=0,"",'Ark1'!S1297)</f>
        <v>9.2692307692307718</v>
      </c>
      <c r="P167" s="242"/>
      <c r="Q167" s="242"/>
      <c r="R167" s="242"/>
      <c r="S167" s="241"/>
      <c r="T167" s="242"/>
      <c r="U167" s="241">
        <f>+IF(I167=0,"",'Ark1'!U1297)</f>
        <v>39.069230769230778</v>
      </c>
      <c r="V167" s="241">
        <f>+IF(I167=0,"",'Ark1'!V1297)</f>
        <v>0</v>
      </c>
      <c r="W167" s="241">
        <f>+IF(I167=0,"",'Ark1'!W1297)</f>
        <v>100</v>
      </c>
      <c r="X167" s="243">
        <f>+IF(I167=0,"",'Ark1'!X1297)</f>
        <v>100</v>
      </c>
      <c r="Y167" s="243">
        <f>+IF(I167=0,"",'Ark1'!Y1297)</f>
        <v>89.230769230769212</v>
      </c>
      <c r="Z167" s="243">
        <f>+IF(I167=0,"",'Ark1'!Z1297)</f>
        <v>49.230769230769219</v>
      </c>
      <c r="AA167" s="241">
        <f>+IF(I167=0,"",'Ark1'!AA1297)</f>
        <v>10.324055897636132</v>
      </c>
      <c r="AB167" s="241">
        <f>+IF(I167=0,"",'Ark1'!AB1297)</f>
        <v>1.3114200262338123</v>
      </c>
      <c r="AC167" s="243">
        <f>+'Ark1'!AD1297</f>
        <v>50.700567436188223</v>
      </c>
      <c r="AD167" s="241">
        <f t="shared" si="20"/>
        <v>11.818181818181818</v>
      </c>
      <c r="AE167" s="241">
        <f t="shared" si="21"/>
        <v>1.4606741573033708</v>
      </c>
      <c r="AF167" s="221"/>
      <c r="AG167" s="224"/>
      <c r="AI167" s="30"/>
      <c r="AJ167" s="28"/>
      <c r="AK167" s="225"/>
      <c r="AL167" s="29"/>
      <c r="AP167" s="29"/>
    </row>
    <row r="168" spans="1:42">
      <c r="A168" s="221"/>
      <c r="B168" s="240">
        <f>+'Ark1'!C1298</f>
        <v>2024</v>
      </c>
      <c r="C168" s="221"/>
      <c r="D168" s="240">
        <f>+'Ark1'!M1298</f>
        <v>11</v>
      </c>
      <c r="E168" s="251" t="s">
        <v>103</v>
      </c>
      <c r="F168" s="240">
        <f>+'Ark1'!D1298</f>
        <v>5</v>
      </c>
      <c r="G168" s="240" t="s">
        <v>448</v>
      </c>
      <c r="H168" s="240">
        <f>+'Ark1'!Q1298</f>
        <v>79</v>
      </c>
      <c r="I168" s="376">
        <f>+'Ark1'!R1298</f>
        <v>101</v>
      </c>
      <c r="J168" s="241">
        <f>+IF(I168=0,"",'Ark1'!AG1298)</f>
        <v>3.1346989447548106</v>
      </c>
      <c r="K168" s="241">
        <f>+IF(I168=0,"",'Ark1'!AH1298)</f>
        <v>5.1109167451606048</v>
      </c>
      <c r="L168" s="241"/>
      <c r="M168" s="564"/>
      <c r="N168" s="241"/>
      <c r="O168" s="242">
        <f>+IF(I168=0,"",'Ark1'!S1298)</f>
        <v>9.4554455445544559</v>
      </c>
      <c r="P168" s="242"/>
      <c r="Q168" s="242"/>
      <c r="R168" s="242"/>
      <c r="S168" s="241"/>
      <c r="T168" s="242"/>
      <c r="U168" s="241">
        <f>+IF(I168=0,"",'Ark1'!U1298)</f>
        <v>42.118811881188094</v>
      </c>
      <c r="V168" s="241">
        <f>+IF(I168=0,"",'Ark1'!V1298)</f>
        <v>0</v>
      </c>
      <c r="W168" s="241">
        <f>+IF(I168=0,"",'Ark1'!W1298)</f>
        <v>100</v>
      </c>
      <c r="X168" s="243">
        <f>+IF(I168=0,"",'Ark1'!X1298)</f>
        <v>100</v>
      </c>
      <c r="Y168" s="243">
        <f>+IF(I168=0,"",'Ark1'!Y1298)</f>
        <v>95.049504950495063</v>
      </c>
      <c r="Z168" s="243">
        <f>+IF(I168=0,"",'Ark1'!Z1298)</f>
        <v>62.376237623762393</v>
      </c>
      <c r="AA168" s="241">
        <f>+IF(I168=0,"",'Ark1'!AA1298)</f>
        <v>10.291751122264488</v>
      </c>
      <c r="AB168" s="241">
        <f>+IF(I168=0,"",'Ark1'!AB1298)</f>
        <v>1.338868685101529</v>
      </c>
      <c r="AC168" s="243">
        <f>+'Ark1'!AD1298</f>
        <v>53.864300134080644</v>
      </c>
      <c r="AD168" s="241">
        <f t="shared" si="20"/>
        <v>9.1818181818181817</v>
      </c>
      <c r="AE168" s="241">
        <f t="shared" si="21"/>
        <v>1.2784810126582278</v>
      </c>
      <c r="AF168" s="221"/>
      <c r="AG168" s="224"/>
      <c r="AI168" s="30"/>
      <c r="AJ168" s="28"/>
      <c r="AK168" s="225"/>
      <c r="AL168" s="29"/>
      <c r="AP168" s="29"/>
    </row>
    <row r="169" spans="1:42">
      <c r="A169" s="221"/>
      <c r="B169" s="240">
        <f>+'Ark1'!C1299</f>
        <v>2024</v>
      </c>
      <c r="C169" s="221"/>
      <c r="D169" s="240">
        <f>+'Ark1'!M1299</f>
        <v>11</v>
      </c>
      <c r="E169" s="251" t="s">
        <v>103</v>
      </c>
      <c r="F169" s="240">
        <f>+'Ark1'!D1299</f>
        <v>6</v>
      </c>
      <c r="G169" s="240" t="s">
        <v>562</v>
      </c>
      <c r="H169" s="240">
        <f>+'Ark1'!Q1299</f>
        <v>43</v>
      </c>
      <c r="I169" s="376">
        <f>+'Ark1'!R1299</f>
        <v>57</v>
      </c>
      <c r="J169" s="241">
        <f>+IF(I169=0,"",'Ark1'!AG1299)</f>
        <v>1.4793667272255389</v>
      </c>
      <c r="K169" s="241">
        <f>+IF(I169=0,"",'Ark1'!AH1299)</f>
        <v>2.8783245417853904</v>
      </c>
      <c r="L169" s="241"/>
      <c r="M169" s="564"/>
      <c r="N169" s="241"/>
      <c r="O169" s="242">
        <f>+IF(I169=0,"",'Ark1'!S1299)</f>
        <v>9.280701754385964</v>
      </c>
      <c r="P169" s="242"/>
      <c r="Q169" s="242"/>
      <c r="R169" s="242"/>
      <c r="S169" s="241"/>
      <c r="T169" s="242"/>
      <c r="U169" s="241">
        <f>+IF(I169=0,"",'Ark1'!U1299)</f>
        <v>38.722807017543857</v>
      </c>
      <c r="V169" s="241">
        <f>+IF(I169=0,"",'Ark1'!V1299)</f>
        <v>0</v>
      </c>
      <c r="W169" s="241">
        <f>+IF(I169=0,"",'Ark1'!W1299)</f>
        <v>100</v>
      </c>
      <c r="X169" s="243">
        <f>+IF(I169=0,"",'Ark1'!X1299)</f>
        <v>98.24561403508774</v>
      </c>
      <c r="Y169" s="243">
        <f>+IF(I169=0,"",'Ark1'!Y1299)</f>
        <v>82.456140350877206</v>
      </c>
      <c r="Z169" s="243">
        <f>+IF(I169=0,"",'Ark1'!Z1299)</f>
        <v>49.12280701754387</v>
      </c>
      <c r="AA169" s="241">
        <f>+IF(I169=0,"",'Ark1'!AA1299)</f>
        <v>11.086264894617779</v>
      </c>
      <c r="AB169" s="241">
        <f>+IF(I169=0,"",'Ark1'!AB1299)</f>
        <v>1.3986758896838356</v>
      </c>
      <c r="AC169" s="243">
        <f>+'Ark1'!AD1299</f>
        <v>-2.2475504862780036</v>
      </c>
      <c r="AD169" s="241">
        <f t="shared" si="20"/>
        <v>5.1818181818181817</v>
      </c>
      <c r="AE169" s="241">
        <f t="shared" si="21"/>
        <v>1.3255813953488371</v>
      </c>
      <c r="AF169" s="221"/>
      <c r="AG169" s="224"/>
      <c r="AI169" s="30"/>
      <c r="AJ169" s="28"/>
      <c r="AK169" s="225"/>
      <c r="AL169" s="29"/>
      <c r="AP169" s="29"/>
    </row>
    <row r="170" spans="1:42">
      <c r="A170" s="221"/>
      <c r="B170" s="240">
        <f>+'Ark1'!C1300</f>
        <v>2024</v>
      </c>
      <c r="C170" s="221"/>
      <c r="D170" s="240">
        <f>+'Ark1'!M1300</f>
        <v>11</v>
      </c>
      <c r="E170" s="251" t="s">
        <v>103</v>
      </c>
      <c r="F170" s="240">
        <f>+'Ark1'!D1300</f>
        <v>7</v>
      </c>
      <c r="G170" s="240" t="s">
        <v>563</v>
      </c>
      <c r="H170" s="240">
        <f>+'Ark1'!Q1300</f>
        <v>12</v>
      </c>
      <c r="I170" s="376">
        <f>+'Ark1'!R1300</f>
        <v>19</v>
      </c>
      <c r="J170" s="241">
        <f>+IF(I170=0,"",'Ark1'!AG1300)</f>
        <v>0.55312954876273668</v>
      </c>
      <c r="K170" s="241">
        <f>+IF(I170=0,"",'Ark1'!AH1300)</f>
        <v>0.96230694763384228</v>
      </c>
      <c r="L170" s="241"/>
      <c r="M170" s="564"/>
      <c r="N170" s="241"/>
      <c r="O170" s="242">
        <f>+IF(I170=0,"",'Ark1'!S1300)</f>
        <v>9.8947368421052619</v>
      </c>
      <c r="P170" s="242"/>
      <c r="Q170" s="242"/>
      <c r="R170" s="242"/>
      <c r="S170" s="241"/>
      <c r="T170" s="242"/>
      <c r="U170" s="241">
        <f>+IF(I170=0,"",'Ark1'!U1300)</f>
        <v>35.994736842105247</v>
      </c>
      <c r="V170" s="241">
        <f>+IF(I170=0,"",'Ark1'!V1300)</f>
        <v>0</v>
      </c>
      <c r="W170" s="241">
        <f>+IF(I170=0,"",'Ark1'!W1300)</f>
        <v>100</v>
      </c>
      <c r="X170" s="243">
        <f>+IF(I170=0,"",'Ark1'!X1300)</f>
        <v>100</v>
      </c>
      <c r="Y170" s="243">
        <f>+IF(I170=0,"",'Ark1'!Y1300)</f>
        <v>89.473684210526301</v>
      </c>
      <c r="Z170" s="243">
        <f>+IF(I170=0,"",'Ark1'!Z1300)</f>
        <v>42.105263157894754</v>
      </c>
      <c r="AA170" s="241">
        <f>+IF(I170=0,"",'Ark1'!AA1300)</f>
        <v>11.633910221245969</v>
      </c>
      <c r="AB170" s="241">
        <f>+IF(I170=0,"",'Ark1'!AB1300)</f>
        <v>1.5181268528269365</v>
      </c>
      <c r="AC170" s="243">
        <f>+'Ark1'!AD1300</f>
        <v>28.455624969788992</v>
      </c>
      <c r="AD170" s="241">
        <f t="shared" si="20"/>
        <v>1.7272727272727273</v>
      </c>
      <c r="AE170" s="241">
        <f t="shared" si="21"/>
        <v>1.5833333333333333</v>
      </c>
      <c r="AF170" s="221"/>
      <c r="AG170" s="224"/>
      <c r="AI170" s="30"/>
      <c r="AJ170" s="28"/>
      <c r="AK170" s="225"/>
      <c r="AL170" s="29"/>
      <c r="AP170" s="29"/>
    </row>
    <row r="171" spans="1:42">
      <c r="A171" s="221"/>
      <c r="B171" s="240">
        <f>+'Ark1'!C1301</f>
        <v>2024</v>
      </c>
      <c r="C171" s="221"/>
      <c r="D171" s="240">
        <f>+'Ark1'!M1301</f>
        <v>11</v>
      </c>
      <c r="E171" s="251" t="s">
        <v>103</v>
      </c>
      <c r="F171" s="240">
        <f>+'Ark1'!D1301</f>
        <v>8</v>
      </c>
      <c r="G171" s="240" t="s">
        <v>564</v>
      </c>
      <c r="H171" s="240">
        <f>+'Ark1'!Q1301</f>
        <v>324</v>
      </c>
      <c r="I171" s="376">
        <f>+'Ark1'!R1301</f>
        <v>473</v>
      </c>
      <c r="J171" s="241">
        <f>+IF(I171=0,"",'Ark1'!AG1301)</f>
        <v>0.46845597702287806</v>
      </c>
      <c r="K171" s="241">
        <f>+IF(I171=0,"",'Ark1'!AH1301)</f>
        <v>0.8495429590382888</v>
      </c>
      <c r="L171" s="241"/>
      <c r="M171" s="564"/>
      <c r="N171" s="241"/>
      <c r="O171" s="242">
        <f>+IF(I171=0,"",'Ark1'!S1301)</f>
        <v>10.139534883720936</v>
      </c>
      <c r="P171" s="242"/>
      <c r="Q171" s="242"/>
      <c r="R171" s="242"/>
      <c r="S171" s="241"/>
      <c r="T171" s="242"/>
      <c r="U171" s="241">
        <f>+IF(I171=0,"",'Ark1'!U1301)</f>
        <v>39.854334038055008</v>
      </c>
      <c r="V171" s="241">
        <f>+IF(I171=0,"",'Ark1'!V1301)</f>
        <v>0</v>
      </c>
      <c r="W171" s="241">
        <f>+IF(I171=0,"",'Ark1'!W1301)</f>
        <v>100</v>
      </c>
      <c r="X171" s="243">
        <f>+IF(I171=0,"",'Ark1'!X1301)</f>
        <v>99.788583509513742</v>
      </c>
      <c r="Y171" s="243">
        <f>+IF(I171=0,"",'Ark1'!Y1301)</f>
        <v>95.348837209302374</v>
      </c>
      <c r="Z171" s="243">
        <f>+IF(I171=0,"",'Ark1'!Z1301)</f>
        <v>54.334038054968282</v>
      </c>
      <c r="AA171" s="241">
        <f>+IF(I171=0,"",'Ark1'!AA1301)</f>
        <v>9.6920461292605982</v>
      </c>
      <c r="AB171" s="241">
        <f>+IF(I171=0,"",'Ark1'!AB1301)</f>
        <v>1.0751770567346495</v>
      </c>
      <c r="AC171" s="243">
        <f>+'Ark1'!AD1301</f>
        <v>37.647056688674255</v>
      </c>
      <c r="AD171" s="241">
        <f t="shared" si="20"/>
        <v>43</v>
      </c>
      <c r="AE171" s="241">
        <f t="shared" si="21"/>
        <v>1.4598765432098766</v>
      </c>
      <c r="AF171" s="221"/>
      <c r="AG171" s="224"/>
      <c r="AI171" s="30"/>
      <c r="AJ171" s="28"/>
      <c r="AK171" s="225"/>
      <c r="AL171" s="29"/>
      <c r="AP171" s="29"/>
    </row>
    <row r="172" spans="1:42">
      <c r="A172" s="221"/>
      <c r="B172" s="240">
        <f>+'Ark1'!C1302</f>
        <v>2024</v>
      </c>
      <c r="C172" s="221"/>
      <c r="D172" s="240">
        <f>+'Ark1'!M1302</f>
        <v>11</v>
      </c>
      <c r="E172" s="251" t="s">
        <v>103</v>
      </c>
      <c r="F172" s="240">
        <f>+'Ark1'!D1302</f>
        <v>9</v>
      </c>
      <c r="G172" s="240" t="s">
        <v>565</v>
      </c>
      <c r="H172" s="240">
        <f>+'Ark1'!Q1302</f>
        <v>451</v>
      </c>
      <c r="I172" s="376">
        <f>+'Ark1'!R1302</f>
        <v>557</v>
      </c>
      <c r="J172" s="241">
        <f>+IF(I172=0,"",'Ark1'!AG1302)</f>
        <v>0.15186753442921525</v>
      </c>
      <c r="K172" s="241">
        <f>+IF(I172=0,"",'Ark1'!AH1302)</f>
        <v>0.29106039175116172</v>
      </c>
      <c r="L172" s="241"/>
      <c r="M172" s="564"/>
      <c r="N172" s="241"/>
      <c r="O172" s="242">
        <f>+IF(I172=0,"",'Ark1'!S1302)</f>
        <v>9.8958707360861755</v>
      </c>
      <c r="P172" s="242"/>
      <c r="Q172" s="242"/>
      <c r="R172" s="242"/>
      <c r="S172" s="241"/>
      <c r="T172" s="242"/>
      <c r="U172" s="241">
        <f>+IF(I172=0,"",'Ark1'!U1302)</f>
        <v>38.194075403949746</v>
      </c>
      <c r="V172" s="241">
        <f>+IF(I172=0,"",'Ark1'!V1302)</f>
        <v>0</v>
      </c>
      <c r="W172" s="241">
        <f>+IF(I172=0,"",'Ark1'!W1302)</f>
        <v>100</v>
      </c>
      <c r="X172" s="243">
        <f>+IF(I172=0,"",'Ark1'!X1302)</f>
        <v>100</v>
      </c>
      <c r="Y172" s="243">
        <f>+IF(I172=0,"",'Ark1'!Y1302)</f>
        <v>92.100538599640942</v>
      </c>
      <c r="Z172" s="243">
        <f>+IF(I172=0,"",'Ark1'!Z1302)</f>
        <v>44.524236983842009</v>
      </c>
      <c r="AA172" s="241">
        <f>+IF(I172=0,"",'Ark1'!AA1302)</f>
        <v>10.143354029480948</v>
      </c>
      <c r="AB172" s="241">
        <f>+IF(I172=0,"",'Ark1'!AB1302)</f>
        <v>1.1337490458255008</v>
      </c>
      <c r="AC172" s="243">
        <f>+'Ark1'!AD1302</f>
        <v>56.033889162900863</v>
      </c>
      <c r="AD172" s="241">
        <f t="shared" si="20"/>
        <v>50.636363636363633</v>
      </c>
      <c r="AE172" s="241">
        <f t="shared" si="21"/>
        <v>1.2350332594235034</v>
      </c>
      <c r="AF172" s="221"/>
      <c r="AG172" s="224"/>
      <c r="AI172" s="30"/>
      <c r="AJ172" s="28"/>
      <c r="AK172" s="225"/>
      <c r="AL172" s="29"/>
      <c r="AP172" s="29"/>
    </row>
    <row r="173" spans="1:42">
      <c r="A173" s="221"/>
      <c r="B173" s="240">
        <f>+'Ark1'!C1303</f>
        <v>2024</v>
      </c>
      <c r="C173" s="221"/>
      <c r="D173" s="240">
        <f>+'Ark1'!M1303</f>
        <v>11</v>
      </c>
      <c r="E173" s="251" t="s">
        <v>103</v>
      </c>
      <c r="F173" s="240">
        <f>+'Ark1'!D1303</f>
        <v>10</v>
      </c>
      <c r="G173" s="240" t="s">
        <v>566</v>
      </c>
      <c r="H173" s="240">
        <f>+'Ark1'!Q1303</f>
        <v>901</v>
      </c>
      <c r="I173" s="376">
        <f>+'Ark1'!R1303</f>
        <v>1193</v>
      </c>
      <c r="J173" s="241">
        <f>+IF(I173=0,"",'Ark1'!AG1303)</f>
        <v>0.29268316617927026</v>
      </c>
      <c r="K173" s="241">
        <f>+IF(I173=0,"",'Ark1'!AH1303)</f>
        <v>0.58609953222808897</v>
      </c>
      <c r="L173" s="241"/>
      <c r="M173" s="564"/>
      <c r="N173" s="241"/>
      <c r="O173" s="242">
        <f>+IF(I173=0,"",'Ark1'!S1303)</f>
        <v>9.85750209555742</v>
      </c>
      <c r="P173" s="242"/>
      <c r="Q173" s="242"/>
      <c r="R173" s="242"/>
      <c r="S173" s="241"/>
      <c r="T173" s="242"/>
      <c r="U173" s="241">
        <f>+IF(I173=0,"",'Ark1'!U1303)</f>
        <v>38.390360435875941</v>
      </c>
      <c r="V173" s="241">
        <f>+IF(I173=0,"",'Ark1'!V1303)</f>
        <v>0</v>
      </c>
      <c r="W173" s="241">
        <f>+IF(I173=0,"",'Ark1'!W1303)</f>
        <v>100</v>
      </c>
      <c r="X173" s="243">
        <f>+IF(I173=0,"",'Ark1'!X1303)</f>
        <v>99.664710813076283</v>
      </c>
      <c r="Y173" s="243">
        <f>+IF(I173=0,"",'Ark1'!Y1303)</f>
        <v>92.036881810561596</v>
      </c>
      <c r="Z173" s="243">
        <f>+IF(I173=0,"",'Ark1'!Z1303)</f>
        <v>48.113998323554064</v>
      </c>
      <c r="AA173" s="241">
        <f>+IF(I173=0,"",'Ark1'!AA1303)</f>
        <v>9.6021188612807986</v>
      </c>
      <c r="AB173" s="241">
        <f>+IF(I173=0,"",'Ark1'!AB1303)</f>
        <v>1.0284206742326989</v>
      </c>
      <c r="AC173" s="243">
        <f>+'Ark1'!AD1303</f>
        <v>65.405562637751402</v>
      </c>
      <c r="AD173" s="241">
        <f t="shared" si="20"/>
        <v>108.45454545454545</v>
      </c>
      <c r="AE173" s="241">
        <f t="shared" si="21"/>
        <v>1.3240843507214206</v>
      </c>
      <c r="AF173" s="221"/>
      <c r="AG173" s="224"/>
      <c r="AI173" s="30"/>
      <c r="AJ173" s="28"/>
      <c r="AK173" s="225"/>
      <c r="AL173" s="29"/>
      <c r="AP173" s="29"/>
    </row>
    <row r="174" spans="1:42">
      <c r="A174" s="221"/>
      <c r="B174" s="240">
        <f>+'Ark1'!C1304</f>
        <v>2024</v>
      </c>
      <c r="C174" s="221"/>
      <c r="D174" s="240">
        <f>+'Ark1'!M1304</f>
        <v>11</v>
      </c>
      <c r="E174" s="251" t="s">
        <v>103</v>
      </c>
      <c r="F174" s="240">
        <f>+'Ark1'!D1304</f>
        <v>11</v>
      </c>
      <c r="G174" s="240" t="s">
        <v>567</v>
      </c>
      <c r="H174" s="240">
        <f>+'Ark1'!Q1304</f>
        <v>273</v>
      </c>
      <c r="I174" s="376">
        <f>+'Ark1'!R1304</f>
        <v>353</v>
      </c>
      <c r="J174" s="241">
        <f>+IF(I174=0,"",'Ark1'!AG1304)</f>
        <v>0.34074674697864799</v>
      </c>
      <c r="K174" s="241">
        <f>+IF(I174=0,"",'Ark1'!AH1304)</f>
        <v>0.67906043964502993</v>
      </c>
      <c r="L174" s="241"/>
      <c r="M174" s="564"/>
      <c r="N174" s="241"/>
      <c r="O174" s="242">
        <f>+IF(I174=0,"",'Ark1'!S1304)</f>
        <v>9.7280453257790391</v>
      </c>
      <c r="P174" s="242"/>
      <c r="Q174" s="242"/>
      <c r="R174" s="242"/>
      <c r="S174" s="241"/>
      <c r="T174" s="242"/>
      <c r="U174" s="241">
        <f>+IF(I174=0,"",'Ark1'!U1304)</f>
        <v>38.109631728045343</v>
      </c>
      <c r="V174" s="241">
        <f>+IF(I174=0,"",'Ark1'!V1304)</f>
        <v>0</v>
      </c>
      <c r="W174" s="241">
        <f>+IF(I174=0,"",'Ark1'!W1304)</f>
        <v>100</v>
      </c>
      <c r="X174" s="243">
        <f>+IF(I174=0,"",'Ark1'!X1304)</f>
        <v>99.716713881019828</v>
      </c>
      <c r="Y174" s="243">
        <f>+IF(I174=0,"",'Ark1'!Y1304)</f>
        <v>90.651558073654385</v>
      </c>
      <c r="Z174" s="243">
        <f>+IF(I174=0,"",'Ark1'!Z1304)</f>
        <v>47.025495750708224</v>
      </c>
      <c r="AA174" s="241">
        <f>+IF(I174=0,"",'Ark1'!AA1304)</f>
        <v>10.001853546649462</v>
      </c>
      <c r="AB174" s="241">
        <f>+IF(I174=0,"",'Ark1'!AB1304)</f>
        <v>1.082820196838844</v>
      </c>
      <c r="AC174" s="243">
        <f>+'Ark1'!AD1304</f>
        <v>71.058836519543675</v>
      </c>
      <c r="AD174" s="241">
        <f t="shared" si="20"/>
        <v>32.090909090909093</v>
      </c>
      <c r="AE174" s="241">
        <f t="shared" si="21"/>
        <v>1.2930402930402931</v>
      </c>
      <c r="AF174" s="221"/>
      <c r="AG174" s="224"/>
      <c r="AI174" s="30"/>
      <c r="AJ174" s="28"/>
      <c r="AK174" s="225"/>
      <c r="AL174" s="29"/>
      <c r="AP174" s="29"/>
    </row>
    <row r="175" spans="1:42">
      <c r="A175" s="221"/>
      <c r="B175" s="240">
        <f>+'Ark1'!C1305</f>
        <v>2024</v>
      </c>
      <c r="C175" s="221"/>
      <c r="D175" s="240">
        <f>+'Ark1'!M1305</f>
        <v>11</v>
      </c>
      <c r="E175" s="251" t="s">
        <v>103</v>
      </c>
      <c r="F175" s="240">
        <f>+'Ark1'!D1305</f>
        <v>12</v>
      </c>
      <c r="G175" s="240" t="s">
        <v>568</v>
      </c>
      <c r="H175" s="240">
        <f>+'Ark1'!Q1305</f>
        <v>34</v>
      </c>
      <c r="I175" s="376">
        <f>+'Ark1'!R1305</f>
        <v>43</v>
      </c>
      <c r="J175" s="241">
        <f>+IF(I175=0,"",'Ark1'!AG1305)</f>
        <v>0.38875327728053527</v>
      </c>
      <c r="K175" s="241">
        <f>+IF(I175=0,"",'Ark1'!AH1305)</f>
        <v>0.747890518631392</v>
      </c>
      <c r="L175" s="241"/>
      <c r="M175" s="564"/>
      <c r="N175" s="241"/>
      <c r="O175" s="242">
        <f>+IF(I175=0,"",'Ark1'!S1305)</f>
        <v>9.8139534883720874</v>
      </c>
      <c r="P175" s="242"/>
      <c r="Q175" s="242"/>
      <c r="R175" s="242"/>
      <c r="S175" s="241"/>
      <c r="T175" s="242"/>
      <c r="U175" s="241">
        <f>+IF(I175=0,"",'Ark1'!U1305)</f>
        <v>35.9093023255814</v>
      </c>
      <c r="V175" s="241">
        <f>+IF(I175=0,"",'Ark1'!V1305)</f>
        <v>0</v>
      </c>
      <c r="W175" s="241">
        <f>+IF(I175=0,"",'Ark1'!W1305)</f>
        <v>100</v>
      </c>
      <c r="X175" s="243">
        <f>+IF(I175=0,"",'Ark1'!X1305)</f>
        <v>97.67441860465118</v>
      </c>
      <c r="Y175" s="243">
        <f>+IF(I175=0,"",'Ark1'!Y1305)</f>
        <v>90.697674418604677</v>
      </c>
      <c r="Z175" s="243">
        <f>+IF(I175=0,"",'Ark1'!Z1305)</f>
        <v>39.534883720930225</v>
      </c>
      <c r="AA175" s="241">
        <f>+IF(I175=0,"",'Ark1'!AA1305)</f>
        <v>10.047533862722352</v>
      </c>
      <c r="AB175" s="241">
        <f>+IF(I175=0,"",'Ark1'!AB1305)</f>
        <v>1.280548827714999</v>
      </c>
      <c r="AC175" s="243">
        <f>+'Ark1'!AD1305</f>
        <v>44.152358895978359</v>
      </c>
      <c r="AD175" s="241">
        <f t="shared" si="20"/>
        <v>3.9090909090909092</v>
      </c>
      <c r="AE175" s="241">
        <f t="shared" si="21"/>
        <v>1.2647058823529411</v>
      </c>
      <c r="AF175" s="221"/>
      <c r="AG175" s="224"/>
      <c r="AI175" s="30"/>
      <c r="AJ175" s="28"/>
      <c r="AK175" s="225"/>
      <c r="AL175" s="29"/>
      <c r="AP175" s="29"/>
    </row>
    <row r="176" spans="1:42">
      <c r="A176" s="221"/>
      <c r="B176" s="221"/>
      <c r="C176" s="221"/>
      <c r="D176" s="221"/>
      <c r="E176" s="221"/>
      <c r="F176" s="221"/>
      <c r="G176" s="221"/>
      <c r="H176" s="221"/>
      <c r="I176" s="372"/>
      <c r="J176" s="222"/>
      <c r="K176" s="222"/>
      <c r="L176" s="222"/>
      <c r="M176" s="375"/>
      <c r="N176" s="222"/>
      <c r="O176" s="221"/>
      <c r="P176" s="221"/>
      <c r="Q176" s="221"/>
      <c r="R176" s="221"/>
      <c r="S176" s="222"/>
      <c r="T176" s="221"/>
      <c r="U176" s="221"/>
      <c r="V176" s="221"/>
      <c r="W176" s="223"/>
      <c r="X176" s="223"/>
      <c r="Y176" s="223"/>
      <c r="Z176" s="223"/>
      <c r="AA176" s="222"/>
      <c r="AB176" s="221"/>
      <c r="AC176" s="223"/>
      <c r="AD176" s="223"/>
      <c r="AE176" s="222"/>
      <c r="AF176" s="221"/>
      <c r="AG176" s="224"/>
      <c r="AI176" s="30"/>
      <c r="AJ176" s="28"/>
      <c r="AK176" s="225"/>
      <c r="AL176" s="29"/>
      <c r="AP176" s="29"/>
    </row>
    <row r="177" spans="1:42" ht="22.8">
      <c r="A177" s="221"/>
      <c r="B177" s="221"/>
      <c r="C177" s="221"/>
      <c r="D177" s="221"/>
      <c r="E177" s="265" t="str">
        <f>+E179</f>
        <v>4+</v>
      </c>
      <c r="F177" s="221"/>
      <c r="G177" s="221"/>
      <c r="H177" s="221"/>
      <c r="I177" s="391">
        <f>SUM(I179:I190)</f>
        <v>1961</v>
      </c>
      <c r="J177" s="222"/>
      <c r="K177" s="222"/>
      <c r="L177" s="222"/>
      <c r="M177" s="375"/>
      <c r="N177" s="222"/>
      <c r="O177" s="221"/>
      <c r="P177" s="221"/>
      <c r="Q177" s="221"/>
      <c r="R177" s="221"/>
      <c r="S177" s="222"/>
      <c r="T177" s="221"/>
      <c r="U177" s="272">
        <f>+Fettgruppe!T20</f>
        <v>42.355991840897502</v>
      </c>
      <c r="V177" s="221"/>
      <c r="W177" s="223"/>
      <c r="X177" s="223"/>
      <c r="Y177" s="223"/>
      <c r="Z177" s="223"/>
      <c r="AA177" s="222"/>
      <c r="AB177" s="221"/>
      <c r="AC177" s="223"/>
      <c r="AD177" s="223"/>
      <c r="AE177" s="222"/>
      <c r="AF177" s="221"/>
      <c r="AG177" s="224"/>
      <c r="AI177" s="30"/>
      <c r="AJ177" s="28"/>
      <c r="AK177" s="225"/>
      <c r="AL177" s="29"/>
      <c r="AP177" s="29"/>
    </row>
    <row r="178" spans="1:42">
      <c r="A178" s="221"/>
      <c r="B178" s="221"/>
      <c r="C178" s="221"/>
      <c r="D178" s="221"/>
      <c r="E178" s="221"/>
      <c r="F178" s="221"/>
      <c r="G178" s="221"/>
      <c r="H178" s="221"/>
      <c r="I178" s="372"/>
      <c r="J178" s="222"/>
      <c r="K178" s="222"/>
      <c r="L178" s="222"/>
      <c r="M178" s="375"/>
      <c r="N178" s="222"/>
      <c r="O178" s="221"/>
      <c r="P178" s="221"/>
      <c r="Q178" s="221"/>
      <c r="R178" s="221"/>
      <c r="S178" s="222"/>
      <c r="T178" s="221"/>
      <c r="U178" s="221"/>
      <c r="V178" s="221"/>
      <c r="W178" s="223"/>
      <c r="X178" s="223"/>
      <c r="Y178" s="223"/>
      <c r="Z178" s="223"/>
      <c r="AA178" s="222"/>
      <c r="AB178" s="221"/>
      <c r="AC178" s="223"/>
      <c r="AD178" s="223"/>
      <c r="AE178" s="237" t="s">
        <v>2</v>
      </c>
      <c r="AF178" s="221"/>
      <c r="AG178" s="224"/>
      <c r="AI178" s="30"/>
      <c r="AJ178" s="28"/>
      <c r="AK178" s="225"/>
      <c r="AL178" s="29"/>
      <c r="AP178" s="29"/>
    </row>
    <row r="179" spans="1:42">
      <c r="A179" s="221"/>
      <c r="B179" s="240">
        <f>+'Ark1'!C1360</f>
        <v>2023</v>
      </c>
      <c r="C179" s="221"/>
      <c r="D179" s="29">
        <f>+'Ark1'!M1330</f>
        <v>14</v>
      </c>
      <c r="E179" s="29" t="s">
        <v>104</v>
      </c>
      <c r="F179" s="29">
        <f>+'Ark1'!D1306</f>
        <v>1</v>
      </c>
      <c r="G179" s="29" t="s">
        <v>558</v>
      </c>
      <c r="H179" s="29">
        <f>+'Ark1'!Q1306</f>
        <v>23</v>
      </c>
      <c r="I179" s="362">
        <f>+'Ark1'!R1306</f>
        <v>27</v>
      </c>
      <c r="J179" s="30">
        <f>+IF(I179=0,"",'Ark1'!AG1306)</f>
        <v>0.31002411298656563</v>
      </c>
      <c r="K179" s="30">
        <f>+IF(I179=0,"",'Ark1'!AH1306)</f>
        <v>0.63295131952476047</v>
      </c>
      <c r="O179" s="28">
        <f>+IF(I179=0,"",'Ark1'!S1306)</f>
        <v>9.481481481481481</v>
      </c>
      <c r="P179" s="28"/>
      <c r="Q179" s="28"/>
      <c r="R179" s="28"/>
      <c r="T179" s="28"/>
      <c r="U179" s="30">
        <f>+IF(I179=0,"",'Ark1'!U1306)</f>
        <v>43.477777777777753</v>
      </c>
      <c r="V179" s="30">
        <f>+IF(I179=0,"",'Ark1'!V1306)</f>
        <v>0</v>
      </c>
      <c r="W179" s="30">
        <f>+IF(I179=0,"",'Ark1'!W1306)</f>
        <v>100</v>
      </c>
      <c r="X179" s="35">
        <f>+IF(I179=0,"",'Ark1'!X1306)</f>
        <v>100</v>
      </c>
      <c r="Y179" s="35">
        <f>+IF(I179=0,"",'Ark1'!Y1306)</f>
        <v>100</v>
      </c>
      <c r="Z179" s="35">
        <f>+IF(I179=0,"",'Ark1'!Z1306)</f>
        <v>74.074074074074076</v>
      </c>
      <c r="AA179" s="30">
        <f>+IF(I179=0,"",'Ark1'!AA1306)</f>
        <v>6.7612914246019606</v>
      </c>
      <c r="AB179" s="30">
        <f>+IF(I179=0,"",'Ark1'!AB1306)</f>
        <v>0.9572479987644531</v>
      </c>
      <c r="AC179" s="35">
        <f>+'Ark1'!AD1306</f>
        <v>1.3670300583700656</v>
      </c>
      <c r="AD179" s="30">
        <f>+IF(I179=0,"",I179/D179)</f>
        <v>1.9285714285714286</v>
      </c>
      <c r="AE179" s="30">
        <f>+IF(I179=0,"",I179/H179)</f>
        <v>1.173913043478261</v>
      </c>
      <c r="AF179" s="221"/>
      <c r="AG179" s="224"/>
      <c r="AI179" s="30"/>
      <c r="AJ179" s="28"/>
      <c r="AK179" s="225"/>
      <c r="AL179" s="29"/>
      <c r="AP179" s="29"/>
    </row>
    <row r="180" spans="1:42">
      <c r="A180" s="221"/>
      <c r="B180" s="240">
        <f>+'Ark1'!C1361</f>
        <v>2023</v>
      </c>
      <c r="C180" s="221"/>
      <c r="D180" s="29">
        <f>+'Ark1'!M1307</f>
        <v>12</v>
      </c>
      <c r="E180" s="29" t="s">
        <v>104</v>
      </c>
      <c r="F180" s="29">
        <f>+'Ark1'!D1307</f>
        <v>2</v>
      </c>
      <c r="G180" s="29" t="s">
        <v>559</v>
      </c>
      <c r="H180" s="29">
        <f>+'Ark1'!Q1307</f>
        <v>24</v>
      </c>
      <c r="I180" s="362">
        <f>+'Ark1'!R1307</f>
        <v>32</v>
      </c>
      <c r="J180" s="30">
        <f>+IF(I180=0,"",'Ark1'!AG1307)</f>
        <v>0.2982292637465051</v>
      </c>
      <c r="K180" s="30">
        <f>+IF(I180=0,"",'Ark1'!AH1307)</f>
        <v>0.54158574614014388</v>
      </c>
      <c r="O180" s="28">
        <f>+IF(I180=0,"",'Ark1'!S1307)</f>
        <v>9.53125</v>
      </c>
      <c r="P180" s="28"/>
      <c r="Q180" s="28"/>
      <c r="R180" s="28"/>
      <c r="T180" s="28"/>
      <c r="U180" s="30">
        <f>+IF(I180=0,"",'Ark1'!U1307)</f>
        <v>40.000000000000007</v>
      </c>
      <c r="V180" s="30">
        <f>+IF(I180=0,"",'Ark1'!V1307)</f>
        <v>0</v>
      </c>
      <c r="W180" s="30">
        <f>+IF(I180=0,"",'Ark1'!W1307)</f>
        <v>100</v>
      </c>
      <c r="X180" s="35">
        <f>+IF(I180=0,"",'Ark1'!X1307)</f>
        <v>100</v>
      </c>
      <c r="Y180" s="35">
        <f>+IF(I180=0,"",'Ark1'!Y1307)</f>
        <v>100</v>
      </c>
      <c r="Z180" s="35">
        <f>+IF(I180=0,"",'Ark1'!Z1307)</f>
        <v>53.125</v>
      </c>
      <c r="AA180" s="30">
        <f>+IF(I180=0,"",'Ark1'!AA1307)</f>
        <v>7.5892193274406798</v>
      </c>
      <c r="AB180" s="30">
        <f>+IF(I180=0,"",'Ark1'!AB1307)</f>
        <v>1.1985505569228196</v>
      </c>
      <c r="AC180" s="35">
        <f>+'Ark1'!AD1307</f>
        <v>70.97850975126731</v>
      </c>
      <c r="AD180" s="30">
        <f t="shared" ref="AD180:AD190" si="22">+IF(I180=0,"",I180/D180)</f>
        <v>2.6666666666666665</v>
      </c>
      <c r="AE180" s="30">
        <f t="shared" ref="AE180:AE190" si="23">+IF(I180=0,"",I180/H180)</f>
        <v>1.3333333333333333</v>
      </c>
      <c r="AF180" s="221"/>
      <c r="AG180" s="224"/>
      <c r="AI180" s="30"/>
      <c r="AJ180" s="28"/>
      <c r="AK180" s="225"/>
      <c r="AL180" s="29"/>
      <c r="AP180" s="29"/>
    </row>
    <row r="181" spans="1:42">
      <c r="A181" s="221"/>
      <c r="B181" s="240">
        <f>+'Ark1'!C1362</f>
        <v>2023</v>
      </c>
      <c r="C181" s="221"/>
      <c r="D181" s="29">
        <f>+'Ark1'!M1308</f>
        <v>12</v>
      </c>
      <c r="E181" s="29" t="s">
        <v>104</v>
      </c>
      <c r="F181" s="29">
        <f>+'Ark1'!D1308</f>
        <v>3</v>
      </c>
      <c r="G181" s="29" t="s">
        <v>560</v>
      </c>
      <c r="H181" s="29">
        <f>+'Ark1'!Q1308</f>
        <v>303</v>
      </c>
      <c r="I181" s="362">
        <f>+'Ark1'!R1308</f>
        <v>401</v>
      </c>
      <c r="J181" s="30">
        <f>+IF(I181=0,"",'Ark1'!AG1308)</f>
        <v>0.97120298384557635</v>
      </c>
      <c r="K181" s="30">
        <f>+IF(I181=0,"",'Ark1'!AH1308)</f>
        <v>1.668956961058234</v>
      </c>
      <c r="O181" s="28">
        <f>+IF(I181=0,"",'Ark1'!S1308)</f>
        <v>9.7730673316708216</v>
      </c>
      <c r="P181" s="28"/>
      <c r="Q181" s="28"/>
      <c r="R181" s="28"/>
      <c r="T181" s="28"/>
      <c r="U181" s="30">
        <f>+IF(I181=0,"",'Ark1'!U1308)</f>
        <v>44.322194513715665</v>
      </c>
      <c r="V181" s="30">
        <f>+IF(I181=0,"",'Ark1'!V1308)</f>
        <v>0</v>
      </c>
      <c r="W181" s="30">
        <f>+IF(I181=0,"",'Ark1'!W1308)</f>
        <v>100</v>
      </c>
      <c r="X181" s="35">
        <f>+IF(I181=0,"",'Ark1'!X1308)</f>
        <v>99.750623441396499</v>
      </c>
      <c r="Y181" s="35">
        <f>+IF(I181=0,"",'Ark1'!Y1308)</f>
        <v>99.00249376558601</v>
      </c>
      <c r="Z181" s="35">
        <f>+IF(I181=0,"",'Ark1'!Z1308)</f>
        <v>71.820448877805489</v>
      </c>
      <c r="AA181" s="30">
        <f>+IF(I181=0,"",'Ark1'!AA1308)</f>
        <v>8.2301605279776755</v>
      </c>
      <c r="AB181" s="30">
        <f>+IF(I181=0,"",'Ark1'!AB1308)</f>
        <v>1.188419943895042</v>
      </c>
      <c r="AC181" s="35">
        <f>+'Ark1'!AD1308</f>
        <v>52.650389581896789</v>
      </c>
      <c r="AD181" s="30">
        <f t="shared" si="22"/>
        <v>33.416666666666664</v>
      </c>
      <c r="AE181" s="30">
        <f t="shared" si="23"/>
        <v>1.3234323432343233</v>
      </c>
      <c r="AF181" s="221"/>
      <c r="AG181" s="224"/>
      <c r="AI181" s="30"/>
      <c r="AJ181" s="28"/>
      <c r="AK181" s="225"/>
      <c r="AL181" s="29"/>
      <c r="AP181" s="29"/>
    </row>
    <row r="182" spans="1:42">
      <c r="A182" s="221"/>
      <c r="B182" s="240">
        <f>+'Ark1'!C1363</f>
        <v>2023</v>
      </c>
      <c r="C182" s="221"/>
      <c r="D182" s="29">
        <f>+'Ark1'!M1309</f>
        <v>12</v>
      </c>
      <c r="E182" s="29" t="s">
        <v>104</v>
      </c>
      <c r="F182" s="29">
        <f>+'Ark1'!D1309</f>
        <v>4</v>
      </c>
      <c r="G182" s="29" t="s">
        <v>561</v>
      </c>
      <c r="H182" s="29">
        <f>+'Ark1'!Q1309</f>
        <v>47</v>
      </c>
      <c r="I182" s="362">
        <f>+'Ark1'!R1309</f>
        <v>67</v>
      </c>
      <c r="J182" s="30">
        <f>+IF(I182=0,"",'Ark1'!AG1309)</f>
        <v>0.9410112359550562</v>
      </c>
      <c r="K182" s="30">
        <f>+IF(I182=0,"",'Ark1'!AH1309)</f>
        <v>1.7167759991266645</v>
      </c>
      <c r="O182" s="28">
        <f>+IF(I182=0,"",'Ark1'!S1309)</f>
        <v>9.5074626865671608</v>
      </c>
      <c r="P182" s="28"/>
      <c r="Q182" s="28"/>
      <c r="R182" s="28"/>
      <c r="T182" s="28"/>
      <c r="U182" s="30">
        <f>+IF(I182=0,"",'Ark1'!U1309)</f>
        <v>41.310447761194041</v>
      </c>
      <c r="V182" s="30">
        <f>+IF(I182=0,"",'Ark1'!V1309)</f>
        <v>0</v>
      </c>
      <c r="W182" s="30">
        <f>+IF(I182=0,"",'Ark1'!W1309)</f>
        <v>100</v>
      </c>
      <c r="X182" s="35">
        <f>+IF(I182=0,"",'Ark1'!X1309)</f>
        <v>100</v>
      </c>
      <c r="Y182" s="35">
        <f>+IF(I182=0,"",'Ark1'!Y1309)</f>
        <v>95.522388059701527</v>
      </c>
      <c r="Z182" s="35">
        <f>+IF(I182=0,"",'Ark1'!Z1309)</f>
        <v>59.701492537313449</v>
      </c>
      <c r="AA182" s="30">
        <f>+IF(I182=0,"",'Ark1'!AA1309)</f>
        <v>9.2514966006451367</v>
      </c>
      <c r="AB182" s="30">
        <f>+IF(I182=0,"",'Ark1'!AB1309)</f>
        <v>1.2140119049350928</v>
      </c>
      <c r="AC182" s="35">
        <f>+'Ark1'!AD1309</f>
        <v>44.76309169544141</v>
      </c>
      <c r="AD182" s="30">
        <f t="shared" si="22"/>
        <v>5.583333333333333</v>
      </c>
      <c r="AE182" s="30">
        <f t="shared" si="23"/>
        <v>1.425531914893617</v>
      </c>
      <c r="AF182" s="221"/>
      <c r="AG182" s="224"/>
      <c r="AI182" s="30"/>
      <c r="AJ182" s="28"/>
      <c r="AK182" s="225"/>
      <c r="AL182" s="29"/>
      <c r="AP182" s="29"/>
    </row>
    <row r="183" spans="1:42">
      <c r="A183" s="221"/>
      <c r="B183" s="240">
        <f>+'Ark1'!C1364</f>
        <v>2023</v>
      </c>
      <c r="C183" s="221"/>
      <c r="D183" s="29">
        <f>+'Ark1'!M1310</f>
        <v>12</v>
      </c>
      <c r="E183" s="29" t="s">
        <v>104</v>
      </c>
      <c r="F183" s="29">
        <f>+'Ark1'!D1310</f>
        <v>5</v>
      </c>
      <c r="G183" s="29" t="s">
        <v>448</v>
      </c>
      <c r="H183" s="29">
        <f>+'Ark1'!Q1310</f>
        <v>45</v>
      </c>
      <c r="I183" s="362">
        <f>+'Ark1'!R1310</f>
        <v>59</v>
      </c>
      <c r="J183" s="30">
        <f>+IF(I183=0,"",'Ark1'!AG1310)</f>
        <v>1.8311607697082564</v>
      </c>
      <c r="K183" s="30">
        <f>+IF(I183=0,"",'Ark1'!AH1310)</f>
        <v>3.2538542127217842</v>
      </c>
      <c r="O183" s="28">
        <f>+IF(I183=0,"",'Ark1'!S1310)</f>
        <v>9.7288135593220346</v>
      </c>
      <c r="P183" s="28"/>
      <c r="Q183" s="28"/>
      <c r="R183" s="28"/>
      <c r="T183" s="28"/>
      <c r="U183" s="30">
        <f>+IF(I183=0,"",'Ark1'!U1310)</f>
        <v>45.90338983050848</v>
      </c>
      <c r="V183" s="30">
        <f>+IF(I183=0,"",'Ark1'!V1310)</f>
        <v>0</v>
      </c>
      <c r="W183" s="30">
        <f>+IF(I183=0,"",'Ark1'!W1310)</f>
        <v>100</v>
      </c>
      <c r="X183" s="35">
        <f>+IF(I183=0,"",'Ark1'!X1310)</f>
        <v>100</v>
      </c>
      <c r="Y183" s="35">
        <f>+IF(I183=0,"",'Ark1'!Y1310)</f>
        <v>100</v>
      </c>
      <c r="Z183" s="35">
        <f>+IF(I183=0,"",'Ark1'!Z1310)</f>
        <v>83.050847457627114</v>
      </c>
      <c r="AA183" s="30">
        <f>+IF(I183=0,"",'Ark1'!AA1310)</f>
        <v>7.314368633658586</v>
      </c>
      <c r="AB183" s="30">
        <f>+IF(I183=0,"",'Ark1'!AB1310)</f>
        <v>1.070886033825843</v>
      </c>
      <c r="AC183" s="35">
        <f>+'Ark1'!AD1310</f>
        <v>53.220898015624705</v>
      </c>
      <c r="AD183" s="30">
        <f t="shared" si="22"/>
        <v>4.916666666666667</v>
      </c>
      <c r="AE183" s="30">
        <f t="shared" si="23"/>
        <v>1.3111111111111111</v>
      </c>
      <c r="AF183" s="221"/>
      <c r="AG183" s="224"/>
      <c r="AI183" s="30"/>
      <c r="AJ183" s="28"/>
      <c r="AK183" s="225"/>
      <c r="AL183" s="29"/>
      <c r="AP183" s="29"/>
    </row>
    <row r="184" spans="1:42">
      <c r="A184" s="221"/>
      <c r="B184" s="240">
        <f>+'Ark1'!C1365</f>
        <v>2023</v>
      </c>
      <c r="C184" s="221"/>
      <c r="D184" s="29">
        <f>+'Ark1'!M1311</f>
        <v>12</v>
      </c>
      <c r="E184" s="29" t="s">
        <v>104</v>
      </c>
      <c r="F184" s="29">
        <f>+'Ark1'!D1311</f>
        <v>6</v>
      </c>
      <c r="G184" s="29" t="s">
        <v>562</v>
      </c>
      <c r="H184" s="29">
        <f>+'Ark1'!Q1311</f>
        <v>16</v>
      </c>
      <c r="I184" s="362">
        <f>+'Ark1'!R1311</f>
        <v>22</v>
      </c>
      <c r="J184" s="30">
        <f>+IF(I184=0,"",'Ark1'!AG1311)</f>
        <v>0.57098364910459376</v>
      </c>
      <c r="K184" s="30">
        <f>+IF(I184=0,"",'Ark1'!AH1311)</f>
        <v>1.2576369101566831</v>
      </c>
      <c r="O184" s="28">
        <f>+IF(I184=0,"",'Ark1'!S1311)</f>
        <v>9.3181818181818183</v>
      </c>
      <c r="P184" s="28"/>
      <c r="Q184" s="28"/>
      <c r="R184" s="28"/>
      <c r="T184" s="28"/>
      <c r="U184" s="30">
        <f>+IF(I184=0,"",'Ark1'!U1311)</f>
        <v>43.836363636363643</v>
      </c>
      <c r="V184" s="30">
        <f>+IF(I184=0,"",'Ark1'!V1311)</f>
        <v>0</v>
      </c>
      <c r="W184" s="30">
        <f>+IF(I184=0,"",'Ark1'!W1311)</f>
        <v>100</v>
      </c>
      <c r="X184" s="35">
        <f>+IF(I184=0,"",'Ark1'!X1311)</f>
        <v>100</v>
      </c>
      <c r="Y184" s="35">
        <f>+IF(I184=0,"",'Ark1'!Y1311)</f>
        <v>100</v>
      </c>
      <c r="Z184" s="35">
        <f>+IF(I184=0,"",'Ark1'!Z1311)</f>
        <v>77.272727272727266</v>
      </c>
      <c r="AA184" s="30">
        <f>+IF(I184=0,"",'Ark1'!AA1311)</f>
        <v>6.9044482008830732</v>
      </c>
      <c r="AB184" s="30">
        <f>+IF(I184=0,"",'Ark1'!AB1311)</f>
        <v>0.97170719665599214</v>
      </c>
      <c r="AC184" s="35">
        <f>+'Ark1'!AD1311</f>
        <v>32.076813169071976</v>
      </c>
      <c r="AD184" s="30">
        <f t="shared" si="22"/>
        <v>1.8333333333333333</v>
      </c>
      <c r="AE184" s="30">
        <f t="shared" si="23"/>
        <v>1.375</v>
      </c>
      <c r="AF184" s="221"/>
      <c r="AG184" s="224"/>
      <c r="AI184" s="30"/>
      <c r="AJ184" s="28"/>
      <c r="AK184" s="225"/>
      <c r="AL184" s="29"/>
      <c r="AP184" s="29"/>
    </row>
    <row r="185" spans="1:42">
      <c r="A185" s="221"/>
      <c r="B185" s="240">
        <f>+'Ark1'!C1366</f>
        <v>2023</v>
      </c>
      <c r="C185" s="221"/>
      <c r="D185" s="29">
        <f>+'Ark1'!M1312</f>
        <v>12</v>
      </c>
      <c r="E185" s="29" t="s">
        <v>104</v>
      </c>
      <c r="F185" s="29">
        <f>+'Ark1'!D1312</f>
        <v>7</v>
      </c>
      <c r="G185" s="29" t="s">
        <v>563</v>
      </c>
      <c r="H185" s="29">
        <f>+'Ark1'!Q1312</f>
        <v>9</v>
      </c>
      <c r="I185" s="362">
        <f>+'Ark1'!R1312</f>
        <v>19</v>
      </c>
      <c r="J185" s="30">
        <f>+IF(I185=0,"",'Ark1'!AG1312)</f>
        <v>0.55312954876273668</v>
      </c>
      <c r="K185" s="30">
        <f>+IF(I185=0,"",'Ark1'!AH1312)</f>
        <v>0.91193322526903509</v>
      </c>
      <c r="O185" s="28">
        <f>+IF(I185=0,"",'Ark1'!S1312)</f>
        <v>9.5789473684210567</v>
      </c>
      <c r="P185" s="28"/>
      <c r="Q185" s="28"/>
      <c r="R185" s="28"/>
      <c r="T185" s="28"/>
      <c r="U185" s="30">
        <f>+IF(I185=0,"",'Ark1'!U1312)</f>
        <v>34.110526315789492</v>
      </c>
      <c r="V185" s="30">
        <f>+IF(I185=0,"",'Ark1'!V1312)</f>
        <v>0</v>
      </c>
      <c r="W185" s="30">
        <f>+IF(I185=0,"",'Ark1'!W1312)</f>
        <v>100</v>
      </c>
      <c r="X185" s="35">
        <f>+IF(I185=0,"",'Ark1'!X1312)</f>
        <v>89.473684210526301</v>
      </c>
      <c r="Y185" s="35">
        <f>+IF(I185=0,"",'Ark1'!Y1312)</f>
        <v>84.210526315789508</v>
      </c>
      <c r="Z185" s="35">
        <f>+IF(I185=0,"",'Ark1'!Z1312)</f>
        <v>31.578947368421055</v>
      </c>
      <c r="AA185" s="30">
        <f>+IF(I185=0,"",'Ark1'!AA1312)</f>
        <v>11.839269835986819</v>
      </c>
      <c r="AB185" s="30">
        <f>+IF(I185=0,"",'Ark1'!AB1312)</f>
        <v>1.0913916501751355</v>
      </c>
      <c r="AC185" s="35">
        <f>+'Ark1'!AD1312</f>
        <v>6.8773576809441712</v>
      </c>
      <c r="AD185" s="30">
        <f t="shared" si="22"/>
        <v>1.5833333333333333</v>
      </c>
      <c r="AE185" s="30">
        <f t="shared" si="23"/>
        <v>2.1111111111111112</v>
      </c>
      <c r="AF185" s="221"/>
      <c r="AG185" s="224"/>
      <c r="AI185" s="30"/>
      <c r="AJ185" s="28"/>
      <c r="AK185" s="225"/>
      <c r="AL185" s="29"/>
      <c r="AP185" s="29"/>
    </row>
    <row r="186" spans="1:42">
      <c r="A186" s="221"/>
      <c r="B186" s="240">
        <f>+'Ark1'!C1367</f>
        <v>2023</v>
      </c>
      <c r="C186" s="221"/>
      <c r="D186" s="29">
        <f>+'Ark1'!M1313</f>
        <v>12</v>
      </c>
      <c r="E186" s="29" t="s">
        <v>104</v>
      </c>
      <c r="F186" s="29">
        <f>+'Ark1'!D1313</f>
        <v>8</v>
      </c>
      <c r="G186" s="29" t="s">
        <v>564</v>
      </c>
      <c r="H186" s="29">
        <f>+'Ark1'!Q1313</f>
        <v>208</v>
      </c>
      <c r="I186" s="362">
        <f>+'Ark1'!R1313</f>
        <v>293</v>
      </c>
      <c r="J186" s="30">
        <f>+IF(I186=0,"",'Ark1'!AG1313)</f>
        <v>0.2901852035257998</v>
      </c>
      <c r="K186" s="30">
        <f>+IF(I186=0,"",'Ark1'!AH1313)</f>
        <v>0.58292822037760461</v>
      </c>
      <c r="O186" s="28">
        <f>+IF(I186=0,"",'Ark1'!S1313)</f>
        <v>10.416382252559726</v>
      </c>
      <c r="P186" s="28"/>
      <c r="Q186" s="28"/>
      <c r="R186" s="28"/>
      <c r="T186" s="28"/>
      <c r="U186" s="30">
        <f>+IF(I186=0,"",'Ark1'!U1313)</f>
        <v>44.146757679180929</v>
      </c>
      <c r="V186" s="30">
        <f>+IF(I186=0,"",'Ark1'!V1313)</f>
        <v>0</v>
      </c>
      <c r="W186" s="30">
        <f>+IF(I186=0,"",'Ark1'!W1313)</f>
        <v>100</v>
      </c>
      <c r="X186" s="35">
        <f>+IF(I186=0,"",'Ark1'!X1313)</f>
        <v>100</v>
      </c>
      <c r="Y186" s="35">
        <f>+IF(I186=0,"",'Ark1'!Y1313)</f>
        <v>99.317406143344698</v>
      </c>
      <c r="Z186" s="35">
        <f>+IF(I186=0,"",'Ark1'!Z1313)</f>
        <v>69.6245733788396</v>
      </c>
      <c r="AA186" s="30">
        <f>+IF(I186=0,"",'Ark1'!AA1313)</f>
        <v>8.69881507363535</v>
      </c>
      <c r="AB186" s="30">
        <f>+IF(I186=0,"",'Ark1'!AB1313)</f>
        <v>0.85701554776142941</v>
      </c>
      <c r="AC186" s="35">
        <f>+'Ark1'!AD1313</f>
        <v>66.198864606406801</v>
      </c>
      <c r="AD186" s="30">
        <f t="shared" si="22"/>
        <v>24.416666666666668</v>
      </c>
      <c r="AE186" s="30">
        <f t="shared" si="23"/>
        <v>1.4086538461538463</v>
      </c>
      <c r="AF186" s="221"/>
      <c r="AG186" s="224"/>
      <c r="AI186" s="30"/>
      <c r="AJ186" s="28"/>
      <c r="AK186" s="225"/>
      <c r="AL186" s="29"/>
      <c r="AP186" s="29"/>
    </row>
    <row r="187" spans="1:42">
      <c r="A187" s="221"/>
      <c r="B187" s="240">
        <f>+'Ark1'!C1368</f>
        <v>2023</v>
      </c>
      <c r="C187" s="221"/>
      <c r="D187" s="29">
        <f>+'Ark1'!M1314</f>
        <v>12</v>
      </c>
      <c r="E187" s="29" t="s">
        <v>104</v>
      </c>
      <c r="F187" s="29">
        <f>+'Ark1'!D1314</f>
        <v>9</v>
      </c>
      <c r="G187" s="29" t="s">
        <v>565</v>
      </c>
      <c r="H187" s="29">
        <f>+'Ark1'!Q1314</f>
        <v>242</v>
      </c>
      <c r="I187" s="362">
        <f>+'Ark1'!R1314</f>
        <v>289</v>
      </c>
      <c r="J187" s="30">
        <f>+IF(I187=0,"",'Ark1'!AG1314)</f>
        <v>7.8796620197564102E-2</v>
      </c>
      <c r="K187" s="30">
        <f>+IF(I187=0,"",'Ark1'!AH1314)</f>
        <v>0.16417047822554495</v>
      </c>
      <c r="O187" s="28">
        <f>+IF(I187=0,"",'Ark1'!S1314)</f>
        <v>10.186851211072664</v>
      </c>
      <c r="P187" s="28"/>
      <c r="Q187" s="28"/>
      <c r="R187" s="28"/>
      <c r="T187" s="28"/>
      <c r="U187" s="30">
        <f>+IF(I187=0,"",'Ark1'!U1314)</f>
        <v>41.520761245674755</v>
      </c>
      <c r="V187" s="30">
        <f>+IF(I187=0,"",'Ark1'!V1314)</f>
        <v>0</v>
      </c>
      <c r="W187" s="30">
        <f>+IF(I187=0,"",'Ark1'!W1314)</f>
        <v>100</v>
      </c>
      <c r="X187" s="35">
        <f>+IF(I187=0,"",'Ark1'!X1314)</f>
        <v>100</v>
      </c>
      <c r="Y187" s="35">
        <f>+IF(I187=0,"",'Ark1'!Y1314)</f>
        <v>97.577854671280306</v>
      </c>
      <c r="Z187" s="35">
        <f>+IF(I187=0,"",'Ark1'!Z1314)</f>
        <v>62.97577854671281</v>
      </c>
      <c r="AA187" s="30">
        <f>+IF(I187=0,"",'Ark1'!AA1314)</f>
        <v>9.1140629449845694</v>
      </c>
      <c r="AB187" s="30">
        <f>+IF(I187=0,"",'Ark1'!AB1314)</f>
        <v>0.93362788057359503</v>
      </c>
      <c r="AC187" s="35">
        <f>+'Ark1'!AD1314</f>
        <v>71.934788687361078</v>
      </c>
      <c r="AD187" s="30">
        <f t="shared" si="22"/>
        <v>24.083333333333332</v>
      </c>
      <c r="AE187" s="30">
        <f t="shared" si="23"/>
        <v>1.1942148760330578</v>
      </c>
      <c r="AF187" s="221"/>
      <c r="AG187" s="224"/>
      <c r="AI187" s="30"/>
      <c r="AJ187" s="28"/>
      <c r="AK187" s="225"/>
      <c r="AL187" s="29"/>
      <c r="AP187" s="29"/>
    </row>
    <row r="188" spans="1:42">
      <c r="A188" s="221"/>
      <c r="B188" s="240">
        <f>+'Ark1'!C1369</f>
        <v>2023</v>
      </c>
      <c r="C188" s="221"/>
      <c r="D188" s="29">
        <f>+'Ark1'!M1315</f>
        <v>12</v>
      </c>
      <c r="E188" s="29" t="s">
        <v>104</v>
      </c>
      <c r="F188" s="29">
        <f>+'Ark1'!D1315</f>
        <v>10</v>
      </c>
      <c r="G188" s="29" t="s">
        <v>566</v>
      </c>
      <c r="H188" s="29">
        <f>+'Ark1'!Q1315</f>
        <v>467</v>
      </c>
      <c r="I188" s="362">
        <f>+'Ark1'!R1315</f>
        <v>580</v>
      </c>
      <c r="J188" s="30">
        <f>+IF(I188=0,"",'Ark1'!AG1315)</f>
        <v>0.14229357618103669</v>
      </c>
      <c r="K188" s="30">
        <f>+IF(I188=0,"",'Ark1'!AH1315)</f>
        <v>0.30920536002538795</v>
      </c>
      <c r="O188" s="28">
        <f>+IF(I188=0,"",'Ark1'!S1315)</f>
        <v>10.146551724137932</v>
      </c>
      <c r="P188" s="28"/>
      <c r="Q188" s="28"/>
      <c r="R188" s="28"/>
      <c r="T188" s="28"/>
      <c r="U188" s="30">
        <f>+IF(I188=0,"",'Ark1'!U1315)</f>
        <v>41.659137931034472</v>
      </c>
      <c r="V188" s="30">
        <f>+IF(I188=0,"",'Ark1'!V1315)</f>
        <v>0</v>
      </c>
      <c r="W188" s="30">
        <f>+IF(I188=0,"",'Ark1'!W1315)</f>
        <v>100</v>
      </c>
      <c r="X188" s="35">
        <f>+IF(I188=0,"",'Ark1'!X1315)</f>
        <v>100</v>
      </c>
      <c r="Y188" s="35">
        <f>+IF(I188=0,"",'Ark1'!Y1315)</f>
        <v>97.241379310344811</v>
      </c>
      <c r="Z188" s="35">
        <f>+IF(I188=0,"",'Ark1'!Z1315)</f>
        <v>60.689655172413779</v>
      </c>
      <c r="AA188" s="30">
        <f>+IF(I188=0,"",'Ark1'!AA1315)</f>
        <v>8.7877953738522301</v>
      </c>
      <c r="AB188" s="30">
        <f>+IF(I188=0,"",'Ark1'!AB1315)</f>
        <v>1.0276715423951133</v>
      </c>
      <c r="AC188" s="35">
        <f>+'Ark1'!AD1315</f>
        <v>70.343656283356481</v>
      </c>
      <c r="AD188" s="30">
        <f t="shared" si="22"/>
        <v>48.333333333333336</v>
      </c>
      <c r="AE188" s="30">
        <f t="shared" si="23"/>
        <v>1.2419700214132763</v>
      </c>
      <c r="AF188" s="221"/>
      <c r="AG188" s="224"/>
      <c r="AI188" s="30"/>
      <c r="AJ188" s="28"/>
      <c r="AK188" s="225"/>
      <c r="AL188" s="29"/>
      <c r="AP188" s="29"/>
    </row>
    <row r="189" spans="1:42">
      <c r="A189" s="221"/>
      <c r="B189" s="240">
        <f>+'Ark1'!C1370</f>
        <v>2023</v>
      </c>
      <c r="C189" s="221"/>
      <c r="D189" s="29">
        <f>+'Ark1'!M1316</f>
        <v>12</v>
      </c>
      <c r="E189" s="29" t="s">
        <v>104</v>
      </c>
      <c r="F189" s="29">
        <f>+'Ark1'!D1316</f>
        <v>11</v>
      </c>
      <c r="G189" s="29" t="s">
        <v>567</v>
      </c>
      <c r="H189" s="29">
        <f>+'Ark1'!Q1316</f>
        <v>107</v>
      </c>
      <c r="I189" s="362">
        <f>+'Ark1'!R1316</f>
        <v>159</v>
      </c>
      <c r="J189" s="30">
        <f>+IF(I189=0,"",'Ark1'!AG1316)</f>
        <v>0.15348082937565158</v>
      </c>
      <c r="K189" s="30">
        <f>+IF(I189=0,"",'Ark1'!AH1316)</f>
        <v>0.31055353518833523</v>
      </c>
      <c r="O189" s="28">
        <f>+IF(I189=0,"",'Ark1'!S1316)</f>
        <v>9.7106918238993725</v>
      </c>
      <c r="P189" s="28"/>
      <c r="Q189" s="28"/>
      <c r="R189" s="28"/>
      <c r="T189" s="28"/>
      <c r="U189" s="30">
        <f>+IF(I189=0,"",'Ark1'!U1316)</f>
        <v>38.693710691823902</v>
      </c>
      <c r="V189" s="30">
        <f>+IF(I189=0,"",'Ark1'!V1316)</f>
        <v>0</v>
      </c>
      <c r="W189" s="30">
        <f>+IF(I189=0,"",'Ark1'!W1316)</f>
        <v>100</v>
      </c>
      <c r="X189" s="35">
        <f>+IF(I189=0,"",'Ark1'!X1316)</f>
        <v>100</v>
      </c>
      <c r="Y189" s="35">
        <f>+IF(I189=0,"",'Ark1'!Y1316)</f>
        <v>91.823899371069189</v>
      </c>
      <c r="Z189" s="35">
        <f>+IF(I189=0,"",'Ark1'!Z1316)</f>
        <v>47.169811320754704</v>
      </c>
      <c r="AA189" s="30">
        <f>+IF(I189=0,"",'Ark1'!AA1316)</f>
        <v>9.5381767539983624</v>
      </c>
      <c r="AB189" s="30">
        <f>+IF(I189=0,"",'Ark1'!AB1316)</f>
        <v>1.0660330977060939</v>
      </c>
      <c r="AC189" s="35">
        <f>+'Ark1'!AD1316</f>
        <v>80.119968734480821</v>
      </c>
      <c r="AD189" s="30">
        <f t="shared" si="22"/>
        <v>13.25</v>
      </c>
      <c r="AE189" s="30">
        <f t="shared" si="23"/>
        <v>1.485981308411215</v>
      </c>
      <c r="AF189" s="221"/>
      <c r="AG189" s="224"/>
      <c r="AI189" s="30"/>
      <c r="AJ189" s="28"/>
      <c r="AK189" s="225"/>
      <c r="AL189" s="29"/>
      <c r="AP189" s="29"/>
    </row>
    <row r="190" spans="1:42">
      <c r="A190" s="221"/>
      <c r="B190" s="240">
        <f>+'Ark1'!C1371</f>
        <v>2023</v>
      </c>
      <c r="C190" s="221"/>
      <c r="D190" s="29">
        <f>+'Ark1'!M1317</f>
        <v>12</v>
      </c>
      <c r="E190" s="29" t="s">
        <v>104</v>
      </c>
      <c r="F190" s="29">
        <f>+'Ark1'!D1317</f>
        <v>12</v>
      </c>
      <c r="G190" s="29" t="s">
        <v>568</v>
      </c>
      <c r="H190" s="29">
        <f>+'Ark1'!Q1317</f>
        <v>12</v>
      </c>
      <c r="I190" s="362">
        <f>+'Ark1'!R1317</f>
        <v>13</v>
      </c>
      <c r="J190" s="30">
        <f>+IF(I190=0,"",'Ark1'!AG1317)</f>
        <v>0.11753006057318505</v>
      </c>
      <c r="K190" s="30">
        <f>+IF(I190=0,"",'Ark1'!AH1317)</f>
        <v>0.23990037813491896</v>
      </c>
      <c r="O190" s="28">
        <f>+IF(I190=0,"",'Ark1'!S1317)</f>
        <v>10.230769230769228</v>
      </c>
      <c r="P190" s="28"/>
      <c r="Q190" s="28"/>
      <c r="R190" s="28"/>
      <c r="T190" s="28"/>
      <c r="U190" s="30">
        <f>+IF(I190=0,"",'Ark1'!U1317)</f>
        <v>38.1</v>
      </c>
      <c r="V190" s="30">
        <f>+IF(I190=0,"",'Ark1'!V1317)</f>
        <v>0</v>
      </c>
      <c r="W190" s="30">
        <f>+IF(I190=0,"",'Ark1'!W1317)</f>
        <v>100</v>
      </c>
      <c r="X190" s="35">
        <f>+IF(I190=0,"",'Ark1'!X1317)</f>
        <v>100</v>
      </c>
      <c r="Y190" s="35">
        <f>+IF(I190=0,"",'Ark1'!Y1317)</f>
        <v>84.615384615384627</v>
      </c>
      <c r="Z190" s="35">
        <f>+IF(I190=0,"",'Ark1'!Z1317)</f>
        <v>46.15384615384616</v>
      </c>
      <c r="AA190" s="30">
        <f>+IF(I190=0,"",'Ark1'!AA1317)</f>
        <v>10.308622231301937</v>
      </c>
      <c r="AB190" s="30">
        <f>+IF(I190=0,"",'Ark1'!AB1317)</f>
        <v>0.97300851082104245</v>
      </c>
      <c r="AC190" s="35">
        <f>+'Ark1'!AD1317</f>
        <v>-2.4540836509197077</v>
      </c>
      <c r="AD190" s="30">
        <f t="shared" si="22"/>
        <v>1.0833333333333333</v>
      </c>
      <c r="AE190" s="30">
        <f t="shared" si="23"/>
        <v>1.0833333333333333</v>
      </c>
      <c r="AF190" s="221"/>
      <c r="AG190" s="224"/>
      <c r="AI190" s="30"/>
      <c r="AJ190" s="28"/>
      <c r="AK190" s="225"/>
      <c r="AL190" s="29"/>
      <c r="AP190" s="29"/>
    </row>
    <row r="191" spans="1:42">
      <c r="A191" s="221"/>
      <c r="B191" s="221"/>
      <c r="C191" s="221"/>
      <c r="D191" s="221"/>
      <c r="E191" s="221"/>
      <c r="F191" s="221"/>
      <c r="G191" s="221"/>
      <c r="H191" s="221"/>
      <c r="I191" s="372"/>
      <c r="J191" s="222"/>
      <c r="K191" s="222"/>
      <c r="L191" s="222"/>
      <c r="M191" s="375"/>
      <c r="N191" s="222"/>
      <c r="O191" s="221"/>
      <c r="P191" s="221"/>
      <c r="Q191" s="221"/>
      <c r="R191" s="221"/>
      <c r="S191" s="222"/>
      <c r="T191" s="221"/>
      <c r="U191" s="221"/>
      <c r="V191" s="221"/>
      <c r="W191" s="223"/>
      <c r="X191" s="223"/>
      <c r="Y191" s="223"/>
      <c r="Z191" s="223"/>
      <c r="AA191" s="222"/>
      <c r="AB191" s="221"/>
      <c r="AC191" s="223"/>
      <c r="AD191" s="223"/>
      <c r="AE191" s="222"/>
      <c r="AF191" s="221"/>
      <c r="AG191" s="224"/>
      <c r="AI191" s="30"/>
      <c r="AJ191" s="28"/>
      <c r="AK191" s="225"/>
      <c r="AL191" s="29"/>
      <c r="AP191" s="29"/>
    </row>
    <row r="192" spans="1:42" ht="22.8">
      <c r="A192" s="221"/>
      <c r="B192" s="221"/>
      <c r="C192" s="221"/>
      <c r="D192" s="221"/>
      <c r="E192" s="265" t="str">
        <f>+E194</f>
        <v>5-</v>
      </c>
      <c r="F192" s="221"/>
      <c r="G192" s="221"/>
      <c r="H192" s="221"/>
      <c r="I192" s="391">
        <f>SUM(I194:I205)</f>
        <v>628</v>
      </c>
      <c r="J192" s="222"/>
      <c r="K192" s="222"/>
      <c r="L192" s="222"/>
      <c r="M192" s="375"/>
      <c r="N192" s="222"/>
      <c r="O192" s="221"/>
      <c r="P192" s="221"/>
      <c r="Q192" s="221"/>
      <c r="R192" s="221"/>
      <c r="S192" s="222"/>
      <c r="T192" s="221"/>
      <c r="U192" s="272">
        <f>+Fettgruppe!T21</f>
        <v>44.482165605095531</v>
      </c>
      <c r="V192" s="221"/>
      <c r="W192" s="223"/>
      <c r="X192" s="223"/>
      <c r="Y192" s="223"/>
      <c r="Z192" s="223"/>
      <c r="AA192" s="222"/>
      <c r="AB192" s="221"/>
      <c r="AC192" s="223"/>
      <c r="AD192" s="223"/>
      <c r="AE192" s="222"/>
      <c r="AF192" s="221"/>
      <c r="AG192" s="224"/>
      <c r="AI192" s="30"/>
      <c r="AJ192" s="28"/>
      <c r="AK192" s="225"/>
      <c r="AL192" s="29"/>
      <c r="AP192" s="29"/>
    </row>
    <row r="193" spans="1:42">
      <c r="A193" s="221"/>
      <c r="B193" s="221"/>
      <c r="C193" s="221"/>
      <c r="D193" s="221"/>
      <c r="E193" s="221"/>
      <c r="F193" s="221"/>
      <c r="G193" s="221"/>
      <c r="H193" s="221"/>
      <c r="I193" s="372"/>
      <c r="J193" s="222"/>
      <c r="K193" s="222"/>
      <c r="L193" s="222"/>
      <c r="M193" s="375"/>
      <c r="N193" s="222"/>
      <c r="O193" s="221"/>
      <c r="P193" s="221"/>
      <c r="Q193" s="221"/>
      <c r="R193" s="221"/>
      <c r="S193" s="222"/>
      <c r="T193" s="221"/>
      <c r="U193" s="221"/>
      <c r="V193" s="221"/>
      <c r="W193" s="223"/>
      <c r="X193" s="223"/>
      <c r="Y193" s="223"/>
      <c r="Z193" s="223"/>
      <c r="AA193" s="222"/>
      <c r="AB193" s="221"/>
      <c r="AC193" s="223"/>
      <c r="AD193" s="223"/>
      <c r="AE193" s="237" t="s">
        <v>2</v>
      </c>
      <c r="AF193" s="221"/>
      <c r="AG193" s="224"/>
      <c r="AI193" s="30"/>
      <c r="AJ193" s="28"/>
      <c r="AK193" s="225"/>
      <c r="AL193" s="29"/>
      <c r="AP193" s="29"/>
    </row>
    <row r="194" spans="1:42">
      <c r="A194" s="221"/>
      <c r="B194" s="240">
        <f>+'Ark1'!C1318</f>
        <v>2024</v>
      </c>
      <c r="C194" s="221"/>
      <c r="D194" s="240">
        <f>+'Ark1'!M1318</f>
        <v>13</v>
      </c>
      <c r="E194" s="240" t="s">
        <v>105</v>
      </c>
      <c r="F194" s="240">
        <f>+'Ark1'!D1318</f>
        <v>1</v>
      </c>
      <c r="G194" s="240" t="str">
        <f t="shared" ref="G194:G205" si="24">+G179</f>
        <v>Jan</v>
      </c>
      <c r="H194" s="240">
        <f>+'Ark1'!Q1318</f>
        <v>5</v>
      </c>
      <c r="I194" s="376">
        <f>+'Ark1'!R1318</f>
        <v>6</v>
      </c>
      <c r="J194" s="241">
        <f>+IF(I194=0,"",'Ark1'!AG1318)</f>
        <v>6.8894247330347907E-2</v>
      </c>
      <c r="K194" s="241">
        <f>+IF(I194=0,"",'Ark1'!AH1318)</f>
        <v>0.15188890596313573</v>
      </c>
      <c r="L194" s="241"/>
      <c r="M194" s="564"/>
      <c r="N194" s="241"/>
      <c r="O194" s="242">
        <f>+IF(I194=0,"",'Ark1'!S1318)</f>
        <v>9.5</v>
      </c>
      <c r="P194" s="242"/>
      <c r="Q194" s="242"/>
      <c r="R194" s="242"/>
      <c r="S194" s="241"/>
      <c r="T194" s="242"/>
      <c r="U194" s="304">
        <f>+IF(I194=0,"",'Ark1'!U1318)</f>
        <v>46.949999999999989</v>
      </c>
      <c r="V194" s="241">
        <f>+IF(I194=0,"",'Ark1'!V1318)</f>
        <v>0</v>
      </c>
      <c r="W194" s="241">
        <f>+IF(I194=0,"",'Ark1'!W1318)</f>
        <v>100</v>
      </c>
      <c r="X194" s="243">
        <f>+IF(I194=0,"",'Ark1'!X1318)</f>
        <v>100</v>
      </c>
      <c r="Y194" s="243">
        <f>+IF(I194=0,"",'Ark1'!Y1318)</f>
        <v>100</v>
      </c>
      <c r="Z194" s="243">
        <f>+IF(I194=0,"",'Ark1'!Z1318)</f>
        <v>100</v>
      </c>
      <c r="AA194" s="241">
        <f>+IF(I194=0,"",'Ark1'!AA1318)</f>
        <v>2.5727741188583382</v>
      </c>
      <c r="AB194" s="241">
        <f>+IF(I194=0,"",'Ark1'!AB1318)</f>
        <v>1.1180339887498949</v>
      </c>
      <c r="AC194" s="243">
        <f>+'Ark1'!AD1318</f>
        <v>32.15770656314551</v>
      </c>
      <c r="AD194" s="241">
        <f t="shared" ref="AD194:AD224" si="25">+IF(I194=0,"",I194/D194)</f>
        <v>0.46153846153846156</v>
      </c>
      <c r="AE194" s="241">
        <f t="shared" ref="AE194:AE224" si="26">+IF(I194=0,"",I194/H194)</f>
        <v>1.2</v>
      </c>
      <c r="AF194" s="221"/>
      <c r="AG194" s="224"/>
      <c r="AI194" s="30"/>
      <c r="AJ194" s="28"/>
      <c r="AK194" s="225"/>
      <c r="AL194" s="29"/>
      <c r="AP194" s="29"/>
    </row>
    <row r="195" spans="1:42">
      <c r="A195" s="221"/>
      <c r="B195" s="240">
        <f>+'Ark1'!C1319</f>
        <v>2024</v>
      </c>
      <c r="C195" s="221"/>
      <c r="D195" s="240">
        <f>+'Ark1'!M1319</f>
        <v>13</v>
      </c>
      <c r="E195" s="240" t="s">
        <v>105</v>
      </c>
      <c r="F195" s="240">
        <f>+'Ark1'!D1319</f>
        <v>2</v>
      </c>
      <c r="G195" s="240" t="str">
        <f t="shared" si="24"/>
        <v>Feb</v>
      </c>
      <c r="H195" s="240">
        <f>+'Ark1'!Q1319</f>
        <v>10</v>
      </c>
      <c r="I195" s="376">
        <f>+'Ark1'!R1319</f>
        <v>12</v>
      </c>
      <c r="J195" s="241">
        <f>+IF(I195=0,"",'Ark1'!AG1319)</f>
        <v>0.11183597390493943</v>
      </c>
      <c r="K195" s="241">
        <f>+IF(I195=0,"",'Ark1'!AH1319)</f>
        <v>0.23275493668101033</v>
      </c>
      <c r="L195" s="241"/>
      <c r="M195" s="564"/>
      <c r="N195" s="241"/>
      <c r="O195" s="242">
        <f>+IF(I195=0,"",'Ark1'!S1319)</f>
        <v>9.75</v>
      </c>
      <c r="P195" s="242"/>
      <c r="Q195" s="242"/>
      <c r="R195" s="242"/>
      <c r="S195" s="241"/>
      <c r="T195" s="242"/>
      <c r="U195" s="304">
        <f>+IF(I195=0,"",'Ark1'!U1319)</f>
        <v>45.841666666666683</v>
      </c>
      <c r="V195" s="241">
        <f>+IF(I195=0,"",'Ark1'!V1319)</f>
        <v>0</v>
      </c>
      <c r="W195" s="241">
        <f>+IF(I195=0,"",'Ark1'!W1319)</f>
        <v>100</v>
      </c>
      <c r="X195" s="243">
        <f>+IF(I195=0,"",'Ark1'!X1319)</f>
        <v>100</v>
      </c>
      <c r="Y195" s="243">
        <f>+IF(I195=0,"",'Ark1'!Y1319)</f>
        <v>100</v>
      </c>
      <c r="Z195" s="243">
        <f>+IF(I195=0,"",'Ark1'!Z1319)</f>
        <v>66.666666666666686</v>
      </c>
      <c r="AA195" s="241">
        <f>+IF(I195=0,"",'Ark1'!AA1319)</f>
        <v>10.030325545841277</v>
      </c>
      <c r="AB195" s="241">
        <f>+IF(I195=0,"",'Ark1'!AB1319)</f>
        <v>1.6894279110594412</v>
      </c>
      <c r="AC195" s="243">
        <f>+'Ark1'!AD1319</f>
        <v>83.662762083669108</v>
      </c>
      <c r="AD195" s="241">
        <f t="shared" ref="AD195:AD205" si="27">+IF(I195=0,"",I195/D195)</f>
        <v>0.92307692307692313</v>
      </c>
      <c r="AE195" s="241">
        <f t="shared" ref="AE195:AE205" si="28">+IF(I195=0,"",I195/H195)</f>
        <v>1.2</v>
      </c>
      <c r="AF195" s="221"/>
      <c r="AG195" s="28"/>
      <c r="AI195" s="30"/>
      <c r="AJ195" s="28"/>
      <c r="AK195" s="29"/>
      <c r="AL195" s="29"/>
      <c r="AP195" s="29"/>
    </row>
    <row r="196" spans="1:42">
      <c r="A196" s="221"/>
      <c r="B196" s="240">
        <f>+'Ark1'!C1320</f>
        <v>2024</v>
      </c>
      <c r="C196" s="221"/>
      <c r="D196" s="240">
        <f>+'Ark1'!M1320</f>
        <v>13</v>
      </c>
      <c r="E196" s="240" t="s">
        <v>105</v>
      </c>
      <c r="F196" s="240">
        <f>+'Ark1'!D1320</f>
        <v>3</v>
      </c>
      <c r="G196" s="240" t="str">
        <f t="shared" si="24"/>
        <v>Mar</v>
      </c>
      <c r="H196" s="240">
        <f>+'Ark1'!Q1320</f>
        <v>117</v>
      </c>
      <c r="I196" s="376">
        <f>+'Ark1'!R1320</f>
        <v>141</v>
      </c>
      <c r="J196" s="241">
        <f>+IF(I196=0,"",'Ark1'!AG1320)</f>
        <v>0.34149531352176127</v>
      </c>
      <c r="K196" s="241">
        <f>+IF(I196=0,"",'Ark1'!AH1320)</f>
        <v>0.61409750850902145</v>
      </c>
      <c r="L196" s="241"/>
      <c r="M196" s="564"/>
      <c r="N196" s="241"/>
      <c r="O196" s="242">
        <f>+IF(I196=0,"",'Ark1'!S1320)</f>
        <v>10.106382978723406</v>
      </c>
      <c r="P196" s="242"/>
      <c r="Q196" s="242"/>
      <c r="R196" s="242"/>
      <c r="S196" s="241"/>
      <c r="T196" s="242"/>
      <c r="U196" s="304">
        <f>+IF(I196=0,"",'Ark1'!U1320)</f>
        <v>46.380851063829773</v>
      </c>
      <c r="V196" s="241">
        <f>+IF(I196=0,"",'Ark1'!V1320)</f>
        <v>0</v>
      </c>
      <c r="W196" s="241">
        <f>+IF(I196=0,"",'Ark1'!W1320)</f>
        <v>100</v>
      </c>
      <c r="X196" s="243">
        <f>+IF(I196=0,"",'Ark1'!X1320)</f>
        <v>100</v>
      </c>
      <c r="Y196" s="243">
        <f>+IF(I196=0,"",'Ark1'!Y1320)</f>
        <v>100</v>
      </c>
      <c r="Z196" s="243">
        <f>+IF(I196=0,"",'Ark1'!Z1320)</f>
        <v>84.397163120567328</v>
      </c>
      <c r="AA196" s="241">
        <f>+IF(I196=0,"",'Ark1'!AA1320)</f>
        <v>16.182224355486269</v>
      </c>
      <c r="AB196" s="241">
        <f>+IF(I196=0,"",'Ark1'!AB1320)</f>
        <v>1.2643621869749651</v>
      </c>
      <c r="AC196" s="243">
        <f>+'Ark1'!AD1320</f>
        <v>36.871017046374995</v>
      </c>
      <c r="AD196" s="241">
        <f t="shared" si="27"/>
        <v>10.846153846153847</v>
      </c>
      <c r="AE196" s="241">
        <f t="shared" si="28"/>
        <v>1.2051282051282051</v>
      </c>
      <c r="AF196" s="221"/>
      <c r="AG196" s="28"/>
      <c r="AI196" s="30"/>
      <c r="AJ196" s="28"/>
      <c r="AK196" s="29"/>
      <c r="AL196" s="29"/>
      <c r="AP196" s="29"/>
    </row>
    <row r="197" spans="1:42">
      <c r="A197" s="221"/>
      <c r="B197" s="240">
        <f>+'Ark1'!C1321</f>
        <v>2024</v>
      </c>
      <c r="C197" s="221"/>
      <c r="D197" s="240">
        <f>+'Ark1'!M1321</f>
        <v>13</v>
      </c>
      <c r="E197" s="240" t="s">
        <v>105</v>
      </c>
      <c r="F197" s="240">
        <f>+'Ark1'!D1321</f>
        <v>4</v>
      </c>
      <c r="G197" s="240" t="str">
        <f t="shared" si="24"/>
        <v>Apr</v>
      </c>
      <c r="H197" s="240">
        <f>+'Ark1'!Q1321</f>
        <v>16</v>
      </c>
      <c r="I197" s="376">
        <f>+'Ark1'!R1321</f>
        <v>19</v>
      </c>
      <c r="J197" s="241">
        <f>+IF(I197=0,"",'Ark1'!AG1321)</f>
        <v>0.26685393258426959</v>
      </c>
      <c r="K197" s="241">
        <f>+IF(I197=0,"",'Ark1'!AH1321)</f>
        <v>0.56462937784702716</v>
      </c>
      <c r="L197" s="241"/>
      <c r="M197" s="564"/>
      <c r="N197" s="241"/>
      <c r="O197" s="242">
        <f>+IF(I197=0,"",'Ark1'!S1321)</f>
        <v>10.157894736842103</v>
      </c>
      <c r="P197" s="242"/>
      <c r="Q197" s="242"/>
      <c r="R197" s="242"/>
      <c r="S197" s="241"/>
      <c r="T197" s="242"/>
      <c r="U197" s="304">
        <f>+IF(I197=0,"",'Ark1'!U1321)</f>
        <v>47.910526315789454</v>
      </c>
      <c r="V197" s="241">
        <f>+IF(I197=0,"",'Ark1'!V1321)</f>
        <v>0</v>
      </c>
      <c r="W197" s="241">
        <f>+IF(I197=0,"",'Ark1'!W1321)</f>
        <v>100</v>
      </c>
      <c r="X197" s="243">
        <f>+IF(I197=0,"",'Ark1'!X1321)</f>
        <v>100</v>
      </c>
      <c r="Y197" s="243">
        <f>+IF(I197=0,"",'Ark1'!Y1321)</f>
        <v>94.736842105263179</v>
      </c>
      <c r="Z197" s="243">
        <f>+IF(I197=0,"",'Ark1'!Z1321)</f>
        <v>84.210526315789508</v>
      </c>
      <c r="AA197" s="241">
        <f>+IF(I197=0,"",'Ark1'!AA1321)</f>
        <v>11.221825291853689</v>
      </c>
      <c r="AB197" s="241">
        <f>+IF(I197=0,"",'Ark1'!AB1321)</f>
        <v>1.423973606154608</v>
      </c>
      <c r="AC197" s="243">
        <f>+'Ark1'!AD1321</f>
        <v>65.961941525708241</v>
      </c>
      <c r="AD197" s="241">
        <f t="shared" si="27"/>
        <v>1.4615384615384615</v>
      </c>
      <c r="AE197" s="241">
        <f t="shared" si="28"/>
        <v>1.1875</v>
      </c>
      <c r="AF197" s="221"/>
      <c r="AG197" s="28"/>
      <c r="AI197" s="30"/>
      <c r="AJ197" s="28"/>
      <c r="AK197" s="29"/>
      <c r="AL197" s="29"/>
      <c r="AP197" s="29"/>
    </row>
    <row r="198" spans="1:42">
      <c r="A198" s="221"/>
      <c r="B198" s="240">
        <f>+'Ark1'!C1322</f>
        <v>2024</v>
      </c>
      <c r="C198" s="221"/>
      <c r="D198" s="240">
        <f>+'Ark1'!M1322</f>
        <v>13</v>
      </c>
      <c r="E198" s="240" t="s">
        <v>105</v>
      </c>
      <c r="F198" s="240">
        <f>+'Ark1'!D1322</f>
        <v>5</v>
      </c>
      <c r="G198" s="240" t="str">
        <f t="shared" si="24"/>
        <v>Mai</v>
      </c>
      <c r="H198" s="240">
        <f>+'Ark1'!Q1322</f>
        <v>11</v>
      </c>
      <c r="I198" s="376">
        <f>+'Ark1'!R1322</f>
        <v>11</v>
      </c>
      <c r="J198" s="241">
        <f>+IF(I198=0,"",'Ark1'!AG1322)</f>
        <v>0.34140285536933568</v>
      </c>
      <c r="K198" s="241">
        <f>+IF(I198=0,"",'Ark1'!AH1322)</f>
        <v>0.61213260029603411</v>
      </c>
      <c r="L198" s="241"/>
      <c r="M198" s="564"/>
      <c r="N198" s="241"/>
      <c r="O198" s="242">
        <f>+IF(I198=0,"",'Ark1'!S1322)</f>
        <v>10.181818181818182</v>
      </c>
      <c r="P198" s="242"/>
      <c r="Q198" s="242"/>
      <c r="R198" s="242"/>
      <c r="S198" s="241"/>
      <c r="T198" s="242"/>
      <c r="U198" s="304">
        <f>+IF(I198=0,"",'Ark1'!U1322)</f>
        <v>46.318181818181827</v>
      </c>
      <c r="V198" s="241">
        <f>+IF(I198=0,"",'Ark1'!V1322)</f>
        <v>0</v>
      </c>
      <c r="W198" s="241">
        <f>+IF(I198=0,"",'Ark1'!W1322)</f>
        <v>100</v>
      </c>
      <c r="X198" s="243">
        <f>+IF(I198=0,"",'Ark1'!X1322)</f>
        <v>100</v>
      </c>
      <c r="Y198" s="243">
        <f>+IF(I198=0,"",'Ark1'!Y1322)</f>
        <v>100</v>
      </c>
      <c r="Z198" s="243">
        <f>+IF(I198=0,"",'Ark1'!Z1322)</f>
        <v>81.818181818181813</v>
      </c>
      <c r="AA198" s="241">
        <f>+IF(I198=0,"",'Ark1'!AA1322)</f>
        <v>8.527049812942149</v>
      </c>
      <c r="AB198" s="241">
        <f>+IF(I198=0,"",'Ark1'!AB1322)</f>
        <v>1.6958871005616063</v>
      </c>
      <c r="AC198" s="243">
        <f>+'Ark1'!AD1322</f>
        <v>89.308851614144061</v>
      </c>
      <c r="AD198" s="241">
        <f t="shared" si="27"/>
        <v>0.84615384615384615</v>
      </c>
      <c r="AE198" s="241">
        <f t="shared" si="28"/>
        <v>1</v>
      </c>
      <c r="AF198" s="221"/>
      <c r="AG198" s="225"/>
      <c r="AI198" s="30"/>
      <c r="AJ198" s="28"/>
      <c r="AK198" s="225"/>
      <c r="AL198" s="29"/>
      <c r="AP198" s="29"/>
    </row>
    <row r="199" spans="1:42">
      <c r="A199" s="221"/>
      <c r="B199" s="240">
        <f>+'Ark1'!C1323</f>
        <v>2024</v>
      </c>
      <c r="C199" s="221"/>
      <c r="D199" s="240">
        <f>+'Ark1'!M1323</f>
        <v>13</v>
      </c>
      <c r="E199" s="240" t="s">
        <v>105</v>
      </c>
      <c r="F199" s="240">
        <f>+'Ark1'!D1323</f>
        <v>6</v>
      </c>
      <c r="G199" s="240" t="str">
        <f t="shared" si="24"/>
        <v>Jun</v>
      </c>
      <c r="H199" s="240">
        <f>+'Ark1'!Q1323</f>
        <v>9</v>
      </c>
      <c r="I199" s="376">
        <f>+'Ark1'!R1323</f>
        <v>9</v>
      </c>
      <c r="J199" s="241">
        <f>+IF(I199=0,"",'Ark1'!AG1323)</f>
        <v>0.23358422008824295</v>
      </c>
      <c r="K199" s="241">
        <f>+IF(I199=0,"",'Ark1'!AH1323)</f>
        <v>0.56283294320160149</v>
      </c>
      <c r="L199" s="241"/>
      <c r="M199" s="564"/>
      <c r="N199" s="241"/>
      <c r="O199" s="242">
        <f>+IF(I199=0,"",'Ark1'!S1323)</f>
        <v>10.666666666666664</v>
      </c>
      <c r="P199" s="242"/>
      <c r="Q199" s="242"/>
      <c r="R199" s="242"/>
      <c r="S199" s="241"/>
      <c r="T199" s="242"/>
      <c r="U199" s="304">
        <f>+IF(I199=0,"",'Ark1'!U1323)</f>
        <v>47.955555555555563</v>
      </c>
      <c r="V199" s="241">
        <f>+IF(I199=0,"",'Ark1'!V1323)</f>
        <v>0</v>
      </c>
      <c r="W199" s="241">
        <f>+IF(I199=0,"",'Ark1'!W1323)</f>
        <v>100</v>
      </c>
      <c r="X199" s="243">
        <f>+IF(I199=0,"",'Ark1'!X1323)</f>
        <v>100</v>
      </c>
      <c r="Y199" s="243">
        <f>+IF(I199=0,"",'Ark1'!Y1323)</f>
        <v>100</v>
      </c>
      <c r="Z199" s="243">
        <f>+IF(I199=0,"",'Ark1'!Z1323)</f>
        <v>88.8888888888889</v>
      </c>
      <c r="AA199" s="241">
        <f>+IF(I199=0,"",'Ark1'!AA1323)</f>
        <v>5.5515985908187444</v>
      </c>
      <c r="AB199" s="241">
        <f>+IF(I199=0,"",'Ark1'!AB1323)</f>
        <v>0.81649658092772603</v>
      </c>
      <c r="AC199" s="243">
        <f>+'Ark1'!AD1323</f>
        <v>35.216085423461557</v>
      </c>
      <c r="AD199" s="241">
        <f t="shared" si="27"/>
        <v>0.69230769230769229</v>
      </c>
      <c r="AE199" s="241">
        <f t="shared" si="28"/>
        <v>1</v>
      </c>
      <c r="AF199" s="221"/>
      <c r="AG199" s="225"/>
      <c r="AI199" s="30"/>
      <c r="AJ199" s="28"/>
      <c r="AK199" s="225"/>
      <c r="AL199" s="29"/>
      <c r="AP199" s="29"/>
    </row>
    <row r="200" spans="1:42">
      <c r="A200" s="221"/>
      <c r="B200" s="240">
        <f>+'Ark1'!C1324</f>
        <v>2024</v>
      </c>
      <c r="C200" s="221"/>
      <c r="D200" s="240">
        <f>+'Ark1'!M1324</f>
        <v>13</v>
      </c>
      <c r="E200" s="240" t="s">
        <v>105</v>
      </c>
      <c r="F200" s="240">
        <f>+'Ark1'!D1324</f>
        <v>7</v>
      </c>
      <c r="G200" s="240" t="str">
        <f t="shared" si="24"/>
        <v>Jul</v>
      </c>
      <c r="H200" s="240">
        <f>+'Ark1'!Q1324</f>
        <v>3</v>
      </c>
      <c r="I200" s="376">
        <f>+'Ark1'!R1324</f>
        <v>4</v>
      </c>
      <c r="J200" s="241">
        <f>+IF(I200=0,"",'Ark1'!AG1324)</f>
        <v>0.11644832605531295</v>
      </c>
      <c r="K200" s="241">
        <f>+IF(I200=0,"",'Ark1'!AH1324)</f>
        <v>0.23245080823089737</v>
      </c>
      <c r="L200" s="241"/>
      <c r="M200" s="564"/>
      <c r="N200" s="241"/>
      <c r="O200" s="242">
        <f>+IF(I200=0,"",'Ark1'!S1324)</f>
        <v>11.25</v>
      </c>
      <c r="P200" s="242"/>
      <c r="Q200" s="242"/>
      <c r="R200" s="242"/>
      <c r="S200" s="241"/>
      <c r="T200" s="242"/>
      <c r="U200" s="304">
        <f>+IF(I200=0,"",'Ark1'!U1324)</f>
        <v>41.3</v>
      </c>
      <c r="V200" s="241">
        <f>+IF(I200=0,"",'Ark1'!V1324)</f>
        <v>0</v>
      </c>
      <c r="W200" s="241">
        <f>+IF(I200=0,"",'Ark1'!W1324)</f>
        <v>100</v>
      </c>
      <c r="X200" s="243">
        <f>+IF(I200=0,"",'Ark1'!X1324)</f>
        <v>100</v>
      </c>
      <c r="Y200" s="243">
        <f>+IF(I200=0,"",'Ark1'!Y1324)</f>
        <v>75</v>
      </c>
      <c r="Z200" s="243">
        <f>+IF(I200=0,"",'Ark1'!Z1324)</f>
        <v>75</v>
      </c>
      <c r="AA200" s="241">
        <f>+IF(I200=0,"",'Ark1'!AA1324)</f>
        <v>14.136654484000104</v>
      </c>
      <c r="AB200" s="241">
        <f>+IF(I200=0,"",'Ark1'!AB1324)</f>
        <v>0.4330127018922193</v>
      </c>
      <c r="AC200" s="243">
        <f>+'Ark1'!AD1324</f>
        <v>64.528239432609567</v>
      </c>
      <c r="AD200" s="241">
        <f t="shared" si="27"/>
        <v>0.30769230769230771</v>
      </c>
      <c r="AE200" s="241">
        <f t="shared" si="28"/>
        <v>1.3333333333333333</v>
      </c>
      <c r="AF200" s="221"/>
      <c r="AG200" s="28"/>
      <c r="AI200" s="30"/>
      <c r="AJ200" s="28"/>
      <c r="AK200" s="29"/>
      <c r="AL200" s="29"/>
      <c r="AP200" s="29"/>
    </row>
    <row r="201" spans="1:42">
      <c r="A201" s="221"/>
      <c r="B201" s="240">
        <f>+'Ark1'!C1325</f>
        <v>2024</v>
      </c>
      <c r="C201" s="221"/>
      <c r="D201" s="240">
        <f>+'Ark1'!M1325</f>
        <v>13</v>
      </c>
      <c r="E201" s="240" t="s">
        <v>105</v>
      </c>
      <c r="F201" s="240">
        <f>+'Ark1'!D1325</f>
        <v>8</v>
      </c>
      <c r="G201" s="240" t="str">
        <f t="shared" si="24"/>
        <v>Aug</v>
      </c>
      <c r="H201" s="240">
        <f>+'Ark1'!Q1325</f>
        <v>56</v>
      </c>
      <c r="I201" s="376">
        <f>+'Ark1'!R1325</f>
        <v>75</v>
      </c>
      <c r="J201" s="241">
        <f>+IF(I201=0,"",'Ark1'!AG1325)</f>
        <v>7.4279488957115988E-2</v>
      </c>
      <c r="K201" s="241">
        <f>+IF(I201=0,"",'Ark1'!AH1325)</f>
        <v>0.15344509451594163</v>
      </c>
      <c r="L201" s="241"/>
      <c r="M201" s="564"/>
      <c r="N201" s="241"/>
      <c r="O201" s="242">
        <f>+IF(I201=0,"",'Ark1'!S1325)</f>
        <v>11.53333333333333</v>
      </c>
      <c r="P201" s="242"/>
      <c r="Q201" s="242"/>
      <c r="R201" s="242"/>
      <c r="S201" s="241"/>
      <c r="T201" s="242"/>
      <c r="U201" s="304">
        <f>+IF(I201=0,"",'Ark1'!U1325)</f>
        <v>45.398666666666685</v>
      </c>
      <c r="V201" s="241">
        <f>+IF(I201=0,"",'Ark1'!V1325)</f>
        <v>0</v>
      </c>
      <c r="W201" s="241">
        <f>+IF(I201=0,"",'Ark1'!W1325)</f>
        <v>100</v>
      </c>
      <c r="X201" s="243">
        <f>+IF(I201=0,"",'Ark1'!X1325)</f>
        <v>100</v>
      </c>
      <c r="Y201" s="243">
        <f>+IF(I201=0,"",'Ark1'!Y1325)</f>
        <v>100</v>
      </c>
      <c r="Z201" s="243">
        <f>+IF(I201=0,"",'Ark1'!Z1325)</f>
        <v>70.666666666666686</v>
      </c>
      <c r="AA201" s="241">
        <f>+IF(I201=0,"",'Ark1'!AA1325)</f>
        <v>9.1734616270097735</v>
      </c>
      <c r="AB201" s="241">
        <f>+IF(I201=0,"",'Ark1'!AB1325)</f>
        <v>1.0110500592068696</v>
      </c>
      <c r="AC201" s="243">
        <f>+'Ark1'!AD1325</f>
        <v>71.441150028715143</v>
      </c>
      <c r="AD201" s="241">
        <f t="shared" si="27"/>
        <v>5.7692307692307692</v>
      </c>
      <c r="AE201" s="241">
        <f t="shared" si="28"/>
        <v>1.3392857142857142</v>
      </c>
      <c r="AF201" s="221"/>
      <c r="AG201" s="28"/>
      <c r="AI201" s="30"/>
      <c r="AJ201" s="28"/>
      <c r="AK201" s="29"/>
      <c r="AL201" s="29"/>
      <c r="AP201" s="29"/>
    </row>
    <row r="202" spans="1:42">
      <c r="A202" s="221"/>
      <c r="B202" s="240">
        <f>+'Ark1'!C1326</f>
        <v>2024</v>
      </c>
      <c r="C202" s="221"/>
      <c r="D202" s="240">
        <f>+'Ark1'!M1326</f>
        <v>13</v>
      </c>
      <c r="E202" s="240" t="s">
        <v>105</v>
      </c>
      <c r="F202" s="240">
        <f>+'Ark1'!D1326</f>
        <v>9</v>
      </c>
      <c r="G202" s="240" t="str">
        <f t="shared" si="24"/>
        <v>Sep</v>
      </c>
      <c r="H202" s="240">
        <f>+'Ark1'!Q1326</f>
        <v>100</v>
      </c>
      <c r="I202" s="376">
        <f>+'Ark1'!R1326</f>
        <v>104</v>
      </c>
      <c r="J202" s="241">
        <f>+IF(I202=0,"",'Ark1'!AG1326)</f>
        <v>2.8355877164521353E-2</v>
      </c>
      <c r="K202" s="241">
        <f>+IF(I202=0,"",'Ark1'!AH1326)</f>
        <v>6.1577439759784358E-2</v>
      </c>
      <c r="L202" s="241"/>
      <c r="M202" s="564"/>
      <c r="N202" s="241"/>
      <c r="O202" s="242">
        <f>+IF(I202=0,"",'Ark1'!S1326)</f>
        <v>11.346153846153848</v>
      </c>
      <c r="P202" s="242"/>
      <c r="Q202" s="242"/>
      <c r="R202" s="242"/>
      <c r="S202" s="241"/>
      <c r="T202" s="242"/>
      <c r="U202" s="304">
        <f>+IF(I202=0,"",'Ark1'!U1326)</f>
        <v>43.276923076923055</v>
      </c>
      <c r="V202" s="241">
        <f>+IF(I202=0,"",'Ark1'!V1326)</f>
        <v>0</v>
      </c>
      <c r="W202" s="241">
        <f>+IF(I202=0,"",'Ark1'!W1326)</f>
        <v>100</v>
      </c>
      <c r="X202" s="243">
        <f>+IF(I202=0,"",'Ark1'!X1326)</f>
        <v>100</v>
      </c>
      <c r="Y202" s="243">
        <f>+IF(I202=0,"",'Ark1'!Y1326)</f>
        <v>99.038461538461561</v>
      </c>
      <c r="Z202" s="243">
        <f>+IF(I202=0,"",'Ark1'!Z1326)</f>
        <v>66.346153846153825</v>
      </c>
      <c r="AA202" s="241">
        <f>+IF(I202=0,"",'Ark1'!AA1326)</f>
        <v>9.2998472978492632</v>
      </c>
      <c r="AB202" s="241">
        <f>+IF(I202=0,"",'Ark1'!AB1326)</f>
        <v>1.0540145850803528</v>
      </c>
      <c r="AC202" s="243">
        <f>+'Ark1'!AD1326</f>
        <v>77.556452262860091</v>
      </c>
      <c r="AD202" s="241">
        <f t="shared" si="27"/>
        <v>8</v>
      </c>
      <c r="AE202" s="241">
        <f t="shared" si="28"/>
        <v>1.04</v>
      </c>
      <c r="AF202" s="221"/>
      <c r="AG202" s="28"/>
      <c r="AI202" s="30"/>
      <c r="AJ202" s="28"/>
      <c r="AK202" s="29"/>
      <c r="AL202" s="29"/>
      <c r="AP202" s="29"/>
    </row>
    <row r="203" spans="1:42">
      <c r="A203" s="221"/>
      <c r="B203" s="240">
        <f>+'Ark1'!C1327</f>
        <v>2024</v>
      </c>
      <c r="C203" s="221"/>
      <c r="D203" s="240">
        <f>+'Ark1'!M1327</f>
        <v>13</v>
      </c>
      <c r="E203" s="240" t="s">
        <v>105</v>
      </c>
      <c r="F203" s="240">
        <f>+'Ark1'!D1327</f>
        <v>10</v>
      </c>
      <c r="G203" s="240" t="str">
        <f t="shared" si="24"/>
        <v>Okt</v>
      </c>
      <c r="H203" s="240">
        <f>+'Ark1'!Q1327</f>
        <v>161</v>
      </c>
      <c r="I203" s="376">
        <f>+'Ark1'!R1327</f>
        <v>193</v>
      </c>
      <c r="J203" s="241">
        <f>+IF(I203=0,"",'Ark1'!AG1327)</f>
        <v>4.7349414143000146E-2</v>
      </c>
      <c r="K203" s="241">
        <f>+IF(I203=0,"",'Ark1'!AH1327)</f>
        <v>0.10753973102615838</v>
      </c>
      <c r="L203" s="241"/>
      <c r="M203" s="564"/>
      <c r="N203" s="241"/>
      <c r="O203" s="242">
        <f>+IF(I203=0,"",'Ark1'!S1327)</f>
        <v>11.181347150259072</v>
      </c>
      <c r="P203" s="242"/>
      <c r="Q203" s="242"/>
      <c r="R203" s="242"/>
      <c r="S203" s="241"/>
      <c r="T203" s="242"/>
      <c r="U203" s="304">
        <f>+IF(I203=0,"",'Ark1'!U1327)</f>
        <v>43.541450777202058</v>
      </c>
      <c r="V203" s="241">
        <f>+IF(I203=0,"",'Ark1'!V1327)</f>
        <v>0</v>
      </c>
      <c r="W203" s="241">
        <f>+IF(I203=0,"",'Ark1'!W1327)</f>
        <v>100</v>
      </c>
      <c r="X203" s="243">
        <f>+IF(I203=0,"",'Ark1'!X1327)</f>
        <v>100</v>
      </c>
      <c r="Y203" s="243">
        <f>+IF(I203=0,"",'Ark1'!Y1327)</f>
        <v>98.963730569948183</v>
      </c>
      <c r="Z203" s="243">
        <f>+IF(I203=0,"",'Ark1'!Z1327)</f>
        <v>66.321243523316085</v>
      </c>
      <c r="AA203" s="241">
        <f>+IF(I203=0,"",'Ark1'!AA1327)</f>
        <v>8.7809698833407897</v>
      </c>
      <c r="AB203" s="241">
        <f>+IF(I203=0,"",'Ark1'!AB1327)</f>
        <v>1.0347657484175281</v>
      </c>
      <c r="AC203" s="243">
        <f>+'Ark1'!AD1327</f>
        <v>72.24089001738146</v>
      </c>
      <c r="AD203" s="241">
        <f t="shared" si="27"/>
        <v>14.846153846153847</v>
      </c>
      <c r="AE203" s="241">
        <f t="shared" si="28"/>
        <v>1.1987577639751552</v>
      </c>
      <c r="AF203" s="221"/>
      <c r="AG203" s="28"/>
      <c r="AI203" s="30"/>
      <c r="AJ203" s="28"/>
      <c r="AK203" s="29"/>
      <c r="AL203" s="29"/>
      <c r="AP203" s="29"/>
    </row>
    <row r="204" spans="1:42">
      <c r="A204" s="221"/>
      <c r="B204" s="240">
        <f>+'Ark1'!C1328</f>
        <v>2024</v>
      </c>
      <c r="C204" s="221"/>
      <c r="D204" s="240">
        <f>+'Ark1'!M1328</f>
        <v>13</v>
      </c>
      <c r="E204" s="240" t="s">
        <v>105</v>
      </c>
      <c r="F204" s="240">
        <f>+'Ark1'!D1328</f>
        <v>11</v>
      </c>
      <c r="G204" s="240" t="str">
        <f t="shared" si="24"/>
        <v>Nov</v>
      </c>
      <c r="H204" s="240">
        <f>+'Ark1'!Q1328</f>
        <v>35</v>
      </c>
      <c r="I204" s="376">
        <f>+'Ark1'!R1328</f>
        <v>49</v>
      </c>
      <c r="J204" s="241">
        <f>+IF(I204=0,"",'Ark1'!AG1328)</f>
        <v>4.7299123518282561E-2</v>
      </c>
      <c r="K204" s="241">
        <f>+IF(I204=0,"",'Ark1'!AH1328)</f>
        <v>0.10214653606084144</v>
      </c>
      <c r="L204" s="241"/>
      <c r="M204" s="564"/>
      <c r="N204" s="241"/>
      <c r="O204" s="242">
        <f>+IF(I204=0,"",'Ark1'!S1328)</f>
        <v>10.938775510204083</v>
      </c>
      <c r="P204" s="242"/>
      <c r="Q204" s="242"/>
      <c r="R204" s="242"/>
      <c r="S204" s="241"/>
      <c r="T204" s="242"/>
      <c r="U204" s="304">
        <f>+IF(I204=0,"",'Ark1'!U1328)</f>
        <v>41.297959183673449</v>
      </c>
      <c r="V204" s="241">
        <f>+IF(I204=0,"",'Ark1'!V1328)</f>
        <v>0</v>
      </c>
      <c r="W204" s="241">
        <f>+IF(I204=0,"",'Ark1'!W1328)</f>
        <v>100</v>
      </c>
      <c r="X204" s="243">
        <f>+IF(I204=0,"",'Ark1'!X1328)</f>
        <v>97.959183673469383</v>
      </c>
      <c r="Y204" s="243">
        <f>+IF(I204=0,"",'Ark1'!Y1328)</f>
        <v>81.632653061224502</v>
      </c>
      <c r="Z204" s="243">
        <f>+IF(I204=0,"",'Ark1'!Z1328)</f>
        <v>65.306122448979593</v>
      </c>
      <c r="AA204" s="241">
        <f>+IF(I204=0,"",'Ark1'!AA1328)</f>
        <v>12.68029951677285</v>
      </c>
      <c r="AB204" s="241">
        <f>+IF(I204=0,"",'Ark1'!AB1328)</f>
        <v>1.5571843148518651</v>
      </c>
      <c r="AC204" s="243">
        <f>+'Ark1'!AD1328</f>
        <v>87.77935408120608</v>
      </c>
      <c r="AD204" s="241">
        <f t="shared" si="27"/>
        <v>3.7692307692307692</v>
      </c>
      <c r="AE204" s="241">
        <f t="shared" si="28"/>
        <v>1.4</v>
      </c>
      <c r="AF204" s="221"/>
      <c r="AG204" s="28"/>
      <c r="AI204" s="30"/>
      <c r="AJ204" s="28"/>
      <c r="AK204" s="29"/>
      <c r="AL204" s="29"/>
      <c r="AP204" s="29"/>
    </row>
    <row r="205" spans="1:42">
      <c r="A205" s="221"/>
      <c r="B205" s="240">
        <f>+'Ark1'!C1329</f>
        <v>2024</v>
      </c>
      <c r="C205" s="221"/>
      <c r="D205" s="240">
        <f>+'Ark1'!M1329</f>
        <v>13</v>
      </c>
      <c r="E205" s="240" t="s">
        <v>105</v>
      </c>
      <c r="F205" s="240">
        <f>+'Ark1'!D1329</f>
        <v>12</v>
      </c>
      <c r="G205" s="240" t="str">
        <f t="shared" si="24"/>
        <v>Des</v>
      </c>
      <c r="H205" s="240">
        <f>+'Ark1'!Q1329</f>
        <v>5</v>
      </c>
      <c r="I205" s="376">
        <f>+'Ark1'!R1329</f>
        <v>5</v>
      </c>
      <c r="J205" s="241">
        <f>+IF(I205=0,"",'Ark1'!AG1329)</f>
        <v>4.5203869451225037E-2</v>
      </c>
      <c r="K205" s="241">
        <f>+IF(I205=0,"",'Ark1'!AH1329)</f>
        <v>0.10360325233809645</v>
      </c>
      <c r="L205" s="241"/>
      <c r="M205" s="564"/>
      <c r="N205" s="241"/>
      <c r="O205" s="242">
        <f>+IF(I205=0,"",'Ark1'!S1329)</f>
        <v>11</v>
      </c>
      <c r="P205" s="242"/>
      <c r="Q205" s="242"/>
      <c r="R205" s="242"/>
      <c r="S205" s="241"/>
      <c r="T205" s="242"/>
      <c r="U205" s="304">
        <f>+IF(I205=0,"",'Ark1'!U1329)</f>
        <v>42.780000000000008</v>
      </c>
      <c r="V205" s="241">
        <f>+IF(I205=0,"",'Ark1'!V1329)</f>
        <v>0</v>
      </c>
      <c r="W205" s="241">
        <f>+IF(I205=0,"",'Ark1'!W1329)</f>
        <v>100</v>
      </c>
      <c r="X205" s="243">
        <f>+IF(I205=0,"",'Ark1'!X1329)</f>
        <v>100</v>
      </c>
      <c r="Y205" s="243">
        <f>+IF(I205=0,"",'Ark1'!Y1329)</f>
        <v>100</v>
      </c>
      <c r="Z205" s="243">
        <f>+IF(I205=0,"",'Ark1'!Z1329)</f>
        <v>60</v>
      </c>
      <c r="AA205" s="241">
        <f>+IF(I205=0,"",'Ark1'!AA1329)</f>
        <v>3.6591802360637193</v>
      </c>
      <c r="AB205" s="241">
        <f>+IF(I205=0,"",'Ark1'!AB1329)</f>
        <v>0.63245553203367599</v>
      </c>
      <c r="AC205" s="243">
        <f>+'Ark1'!AD1329</f>
        <v>53.580638908714221</v>
      </c>
      <c r="AD205" s="241">
        <f t="shared" si="27"/>
        <v>0.38461538461538464</v>
      </c>
      <c r="AE205" s="241">
        <f t="shared" si="28"/>
        <v>1</v>
      </c>
      <c r="AF205" s="221"/>
      <c r="AG205" s="28"/>
      <c r="AI205" s="30"/>
      <c r="AJ205" s="28"/>
      <c r="AK205" s="29"/>
      <c r="AL205" s="29"/>
      <c r="AP205" s="29"/>
    </row>
    <row r="206" spans="1:42">
      <c r="A206" s="221"/>
      <c r="B206" s="221"/>
      <c r="C206" s="221"/>
      <c r="D206" s="221"/>
      <c r="E206" s="221"/>
      <c r="F206" s="221"/>
      <c r="G206" s="221"/>
      <c r="H206" s="221"/>
      <c r="I206" s="372"/>
      <c r="J206" s="222"/>
      <c r="K206" s="222"/>
      <c r="L206" s="222"/>
      <c r="M206" s="375"/>
      <c r="N206" s="222"/>
      <c r="O206" s="221"/>
      <c r="P206" s="221"/>
      <c r="Q206" s="221"/>
      <c r="R206" s="221"/>
      <c r="S206" s="222"/>
      <c r="T206" s="221"/>
      <c r="U206" s="221"/>
      <c r="V206" s="221"/>
      <c r="W206" s="223"/>
      <c r="X206" s="223"/>
      <c r="Y206" s="223"/>
      <c r="Z206" s="223"/>
      <c r="AA206" s="222"/>
      <c r="AB206" s="221"/>
      <c r="AC206" s="223"/>
      <c r="AD206" s="223"/>
      <c r="AE206" s="222"/>
      <c r="AF206" s="221"/>
      <c r="AG206" s="224"/>
      <c r="AI206" s="30"/>
      <c r="AJ206" s="28"/>
      <c r="AK206" s="225"/>
      <c r="AL206" s="29"/>
      <c r="AP206" s="29"/>
    </row>
    <row r="207" spans="1:42" ht="22.8">
      <c r="A207" s="221"/>
      <c r="B207" s="221"/>
      <c r="C207" s="221"/>
      <c r="D207" s="221"/>
      <c r="E207" s="265" t="str">
        <f>+E209</f>
        <v>5</v>
      </c>
      <c r="F207" s="221"/>
      <c r="G207" s="221"/>
      <c r="H207" s="221"/>
      <c r="I207" s="391">
        <f>SUM(I209:I220)</f>
        <v>344</v>
      </c>
      <c r="J207" s="222"/>
      <c r="K207" s="222"/>
      <c r="L207" s="222"/>
      <c r="M207" s="375"/>
      <c r="N207" s="222"/>
      <c r="O207" s="221"/>
      <c r="P207" s="221"/>
      <c r="Q207" s="221"/>
      <c r="R207" s="221"/>
      <c r="S207" s="222"/>
      <c r="T207" s="221"/>
      <c r="U207" s="272">
        <f>+Fettgruppe!T22</f>
        <v>45.855813953488401</v>
      </c>
      <c r="V207" s="221"/>
      <c r="W207" s="223"/>
      <c r="X207" s="223"/>
      <c r="Y207" s="223"/>
      <c r="Z207" s="223"/>
      <c r="AA207" s="222"/>
      <c r="AB207" s="221"/>
      <c r="AC207" s="223"/>
      <c r="AD207" s="223"/>
      <c r="AE207" s="222"/>
      <c r="AF207" s="221"/>
      <c r="AG207" s="224"/>
      <c r="AI207" s="30"/>
      <c r="AJ207" s="28"/>
      <c r="AK207" s="225"/>
      <c r="AL207" s="29"/>
      <c r="AP207" s="29"/>
    </row>
    <row r="208" spans="1:42">
      <c r="A208" s="221"/>
      <c r="B208" s="221"/>
      <c r="C208" s="221"/>
      <c r="D208" s="221"/>
      <c r="E208" s="221"/>
      <c r="F208" s="221"/>
      <c r="G208" s="221"/>
      <c r="H208" s="221"/>
      <c r="I208" s="372"/>
      <c r="J208" s="222"/>
      <c r="K208" s="222"/>
      <c r="L208" s="222"/>
      <c r="M208" s="375"/>
      <c r="N208" s="222"/>
      <c r="O208" s="221"/>
      <c r="P208" s="221"/>
      <c r="Q208" s="221"/>
      <c r="R208" s="221"/>
      <c r="S208" s="222"/>
      <c r="T208" s="221"/>
      <c r="U208" s="221"/>
      <c r="V208" s="221"/>
      <c r="W208" s="223"/>
      <c r="X208" s="223"/>
      <c r="Y208" s="223"/>
      <c r="Z208" s="223"/>
      <c r="AA208" s="222"/>
      <c r="AB208" s="221"/>
      <c r="AC208" s="223"/>
      <c r="AD208" s="223"/>
      <c r="AE208" s="237" t="s">
        <v>2</v>
      </c>
      <c r="AF208" s="221"/>
      <c r="AG208" s="224"/>
      <c r="AI208" s="30"/>
      <c r="AJ208" s="28"/>
      <c r="AK208" s="225"/>
      <c r="AL208" s="29"/>
      <c r="AP208" s="29"/>
    </row>
    <row r="209" spans="1:42">
      <c r="A209" s="221"/>
      <c r="B209" s="240">
        <f>+'Ark1'!C1330</f>
        <v>2024</v>
      </c>
      <c r="C209" s="221"/>
      <c r="D209" s="29">
        <f>+'Ark1'!M1330</f>
        <v>14</v>
      </c>
      <c r="E209" s="250" t="s">
        <v>106</v>
      </c>
      <c r="F209" s="29">
        <f>+'Ark1'!D1330</f>
        <v>1</v>
      </c>
      <c r="G209" s="29" t="str">
        <f t="shared" ref="G209:G220" si="29">+G194</f>
        <v>Jan</v>
      </c>
      <c r="H209" s="29">
        <f>+'Ark1'!Q1330</f>
        <v>3</v>
      </c>
      <c r="I209" s="362">
        <f>+'Ark1'!R1330</f>
        <v>3</v>
      </c>
      <c r="J209" s="30">
        <f>+IF(I209=0,"",'Ark1'!AG1330)</f>
        <v>3.4447123665173954E-2</v>
      </c>
      <c r="K209" s="30">
        <f>+IF(I209=0,"",'Ark1'!AH1330)</f>
        <v>8.9882430330332733E-2</v>
      </c>
      <c r="O209" s="28">
        <f>+IF(I209=0,"",'Ark1'!S1330)</f>
        <v>10.666666666666664</v>
      </c>
      <c r="P209" s="28"/>
      <c r="Q209" s="28"/>
      <c r="R209" s="28"/>
      <c r="T209" s="28"/>
      <c r="U209" s="304">
        <f>+IF(I209=0,"",'Ark1'!U1330)</f>
        <v>55.566666666666649</v>
      </c>
      <c r="V209" s="30">
        <f>+IF(I209=0,"",'Ark1'!V1330)</f>
        <v>0</v>
      </c>
      <c r="W209" s="30">
        <f>+IF(I209=0,"",'Ark1'!W1330)</f>
        <v>100</v>
      </c>
      <c r="X209" s="35">
        <f>+IF(I209=0,"",'Ark1'!X1330)</f>
        <v>100</v>
      </c>
      <c r="Y209" s="35">
        <f>+IF(I209=0,"",'Ark1'!Y1330)</f>
        <v>100</v>
      </c>
      <c r="Z209" s="35">
        <f>+IF(I209=0,"",'Ark1'!Z1330)</f>
        <v>100</v>
      </c>
      <c r="AA209" s="30">
        <f>+IF(I209=0,"",'Ark1'!AA1330)</f>
        <v>1.5965240019773437</v>
      </c>
      <c r="AB209" s="30">
        <f>+IF(I209=0,"",'Ark1'!AB1330)</f>
        <v>1.6996731711975963</v>
      </c>
      <c r="AC209" s="35">
        <f>+'Ark1'!AD1330</f>
        <v>86.806546801680895</v>
      </c>
      <c r="AD209" s="30">
        <f t="shared" si="25"/>
        <v>0.21428571428571427</v>
      </c>
      <c r="AE209" s="30">
        <f t="shared" si="26"/>
        <v>1</v>
      </c>
      <c r="AF209" s="221"/>
      <c r="AG209" s="28"/>
      <c r="AI209" s="30"/>
      <c r="AJ209" s="28"/>
      <c r="AK209" s="29"/>
      <c r="AL209" s="29"/>
      <c r="AP209" s="29"/>
    </row>
    <row r="210" spans="1:42">
      <c r="A210" s="221"/>
      <c r="B210" s="240">
        <f>+'Ark1'!C1331</f>
        <v>2024</v>
      </c>
      <c r="C210" s="221"/>
      <c r="D210" s="29">
        <f>+'Ark1'!M1331</f>
        <v>14</v>
      </c>
      <c r="E210" s="250" t="s">
        <v>106</v>
      </c>
      <c r="F210" s="29">
        <f>+'Ark1'!D1331</f>
        <v>2</v>
      </c>
      <c r="G210" s="29" t="str">
        <f t="shared" si="29"/>
        <v>Feb</v>
      </c>
      <c r="H210" s="29">
        <f>+'Ark1'!Q1331</f>
        <v>3</v>
      </c>
      <c r="I210" s="362">
        <f>+'Ark1'!R1331</f>
        <v>3</v>
      </c>
      <c r="J210" s="30">
        <f>+IF(I210=0,"",'Ark1'!AG1331)</f>
        <v>2.7958993476234859E-2</v>
      </c>
      <c r="K210" s="30">
        <f>+IF(I210=0,"",'Ark1'!AH1331)</f>
        <v>5.8178156323648277E-2</v>
      </c>
      <c r="O210" s="28">
        <f>+IF(I210=0,"",'Ark1'!S1331)</f>
        <v>9.6666666666666643</v>
      </c>
      <c r="P210" s="28"/>
      <c r="Q210" s="28"/>
      <c r="R210" s="28"/>
      <c r="T210" s="28"/>
      <c r="U210" s="304">
        <f>+IF(I210=0,"",'Ark1'!U1331)</f>
        <v>45.833333333333343</v>
      </c>
      <c r="V210" s="30">
        <f>+IF(I210=0,"",'Ark1'!V1331)</f>
        <v>0</v>
      </c>
      <c r="W210" s="30">
        <f>+IF(I210=0,"",'Ark1'!W1331)</f>
        <v>100</v>
      </c>
      <c r="X210" s="35">
        <f>+IF(I210=0,"",'Ark1'!X1331)</f>
        <v>100</v>
      </c>
      <c r="Y210" s="35">
        <f>+IF(I210=0,"",'Ark1'!Y1331)</f>
        <v>100</v>
      </c>
      <c r="Z210" s="35">
        <f>+IF(I210=0,"",'Ark1'!Z1331)</f>
        <v>66.666666666666686</v>
      </c>
      <c r="AA210" s="30">
        <f>+IF(I210=0,"",'Ark1'!AA1331)</f>
        <v>10.815523822522675</v>
      </c>
      <c r="AB210" s="30">
        <f>+IF(I210=0,"",'Ark1'!AB1331)</f>
        <v>1.2472191289246577</v>
      </c>
      <c r="AC210" s="35">
        <f>+'Ark1'!AD1331</f>
        <v>99.914373623053734</v>
      </c>
      <c r="AD210" s="30">
        <f t="shared" ref="AD210:AD220" si="30">+IF(I210=0,"",I210/D210)</f>
        <v>0.21428571428571427</v>
      </c>
      <c r="AE210" s="30">
        <f t="shared" ref="AE210:AE220" si="31">+IF(I210=0,"",I210/H210)</f>
        <v>1</v>
      </c>
      <c r="AF210" s="221"/>
      <c r="AG210" s="28"/>
      <c r="AI210" s="30"/>
      <c r="AJ210" s="28"/>
      <c r="AK210" s="29"/>
      <c r="AL210" s="29"/>
      <c r="AP210" s="29"/>
    </row>
    <row r="211" spans="1:42">
      <c r="A211" s="221"/>
      <c r="B211" s="240">
        <f>+'Ark1'!C1332</f>
        <v>2024</v>
      </c>
      <c r="C211" s="221"/>
      <c r="D211" s="29">
        <f>+'Ark1'!M1332</f>
        <v>14</v>
      </c>
      <c r="E211" s="250" t="s">
        <v>106</v>
      </c>
      <c r="F211" s="29">
        <f>+'Ark1'!D1332</f>
        <v>3</v>
      </c>
      <c r="G211" s="29" t="str">
        <f t="shared" si="29"/>
        <v>Mar</v>
      </c>
      <c r="H211" s="29">
        <f>+'Ark1'!Q1332</f>
        <v>51</v>
      </c>
      <c r="I211" s="362">
        <f>+'Ark1'!R1332</f>
        <v>59</v>
      </c>
      <c r="J211" s="30">
        <f>+IF(I211=0,"",'Ark1'!AG1332)</f>
        <v>0.14289520211194265</v>
      </c>
      <c r="K211" s="30">
        <f>+IF(I211=0,"",'Ark1'!AH1332)</f>
        <v>0.26747333107590515</v>
      </c>
      <c r="O211" s="28">
        <f>+IF(I211=0,"",'Ark1'!S1332)</f>
        <v>10.305084745762709</v>
      </c>
      <c r="P211" s="28"/>
      <c r="Q211" s="28"/>
      <c r="R211" s="28"/>
      <c r="T211" s="28"/>
      <c r="U211" s="304">
        <f>+IF(I211=0,"",'Ark1'!U1332)</f>
        <v>48.277966101694915</v>
      </c>
      <c r="V211" s="30">
        <f>+IF(I211=0,"",'Ark1'!V1332)</f>
        <v>0</v>
      </c>
      <c r="W211" s="30">
        <f>+IF(I211=0,"",'Ark1'!W1332)</f>
        <v>100</v>
      </c>
      <c r="X211" s="35">
        <f>+IF(I211=0,"",'Ark1'!X1332)</f>
        <v>100</v>
      </c>
      <c r="Y211" s="35">
        <f>+IF(I211=0,"",'Ark1'!Y1332)</f>
        <v>100</v>
      </c>
      <c r="Z211" s="35">
        <f>+IF(I211=0,"",'Ark1'!Z1332)</f>
        <v>94.915254237288124</v>
      </c>
      <c r="AA211" s="30">
        <f>+IF(I211=0,"",'Ark1'!AA1332)</f>
        <v>14.819147803634689</v>
      </c>
      <c r="AB211" s="30">
        <f>+IF(I211=0,"",'Ark1'!AB1332)</f>
        <v>1.2108861762367378</v>
      </c>
      <c r="AC211" s="35">
        <f>+'Ark1'!AD1332</f>
        <v>20.052314024775125</v>
      </c>
      <c r="AD211" s="30">
        <f t="shared" si="30"/>
        <v>4.2142857142857144</v>
      </c>
      <c r="AE211" s="30">
        <f t="shared" si="31"/>
        <v>1.1568627450980393</v>
      </c>
      <c r="AF211" s="221"/>
      <c r="AG211" s="28"/>
      <c r="AI211" s="30"/>
      <c r="AJ211" s="28"/>
      <c r="AK211" s="29"/>
      <c r="AL211" s="29"/>
      <c r="AP211" s="29"/>
    </row>
    <row r="212" spans="1:42">
      <c r="A212" s="221"/>
      <c r="B212" s="240">
        <f>+'Ark1'!C1333</f>
        <v>2024</v>
      </c>
      <c r="C212" s="221"/>
      <c r="D212" s="29">
        <f>+'Ark1'!M1333</f>
        <v>14</v>
      </c>
      <c r="E212" s="250" t="s">
        <v>106</v>
      </c>
      <c r="F212" s="29">
        <f>+'Ark1'!D1333</f>
        <v>4</v>
      </c>
      <c r="G212" s="29" t="str">
        <f t="shared" si="29"/>
        <v>Apr</v>
      </c>
      <c r="H212" s="29">
        <f>+'Ark1'!Q1333</f>
        <v>6</v>
      </c>
      <c r="I212" s="362">
        <f>+'Ark1'!R1333</f>
        <v>7</v>
      </c>
      <c r="J212" s="30">
        <f>+IF(I212=0,"",'Ark1'!AG1333)</f>
        <v>9.8314606741573052E-2</v>
      </c>
      <c r="K212" s="30">
        <f>+IF(I212=0,"",'Ark1'!AH1333)</f>
        <v>0.19935392951777936</v>
      </c>
      <c r="O212" s="28">
        <f>+IF(I212=0,"",'Ark1'!S1333)</f>
        <v>10</v>
      </c>
      <c r="P212" s="28"/>
      <c r="Q212" s="28"/>
      <c r="R212" s="28"/>
      <c r="T212" s="28"/>
      <c r="U212" s="304">
        <f>+IF(I212=0,"",'Ark1'!U1333)</f>
        <v>45.914285714285718</v>
      </c>
      <c r="V212" s="30">
        <f>+IF(I212=0,"",'Ark1'!V1333)</f>
        <v>0</v>
      </c>
      <c r="W212" s="30">
        <f>+IF(I212=0,"",'Ark1'!W1333)</f>
        <v>100</v>
      </c>
      <c r="X212" s="35">
        <f>+IF(I212=0,"",'Ark1'!X1333)</f>
        <v>100</v>
      </c>
      <c r="Y212" s="35">
        <f>+IF(I212=0,"",'Ark1'!Y1333)</f>
        <v>100</v>
      </c>
      <c r="Z212" s="35">
        <f>+IF(I212=0,"",'Ark1'!Z1333)</f>
        <v>85.714285714285694</v>
      </c>
      <c r="AA212" s="30">
        <f>+IF(I212=0,"",'Ark1'!AA1333)</f>
        <v>6.1081745160372733</v>
      </c>
      <c r="AB212" s="30">
        <f>+IF(I212=0,"",'Ark1'!AB1333)</f>
        <v>1.309307341415954</v>
      </c>
      <c r="AC212" s="35">
        <f>+'Ark1'!AD1333</f>
        <v>73.951887196825055</v>
      </c>
      <c r="AD212" s="30">
        <f t="shared" si="30"/>
        <v>0.5</v>
      </c>
      <c r="AE212" s="30">
        <f t="shared" si="31"/>
        <v>1.1666666666666667</v>
      </c>
      <c r="AF212" s="221"/>
      <c r="AG212" s="28"/>
      <c r="AI212" s="30"/>
      <c r="AJ212" s="28"/>
      <c r="AK212" s="29"/>
      <c r="AL212" s="29"/>
      <c r="AP212" s="29"/>
    </row>
    <row r="213" spans="1:42">
      <c r="A213" s="221"/>
      <c r="B213" s="240">
        <f>+'Ark1'!C1334</f>
        <v>2024</v>
      </c>
      <c r="C213" s="221"/>
      <c r="D213" s="29">
        <f>+'Ark1'!M1334</f>
        <v>14</v>
      </c>
      <c r="E213" s="250" t="s">
        <v>106</v>
      </c>
      <c r="F213" s="29">
        <f>+'Ark1'!D1334</f>
        <v>5</v>
      </c>
      <c r="G213" s="29" t="str">
        <f t="shared" si="29"/>
        <v>Mai</v>
      </c>
      <c r="H213" s="29">
        <f>+'Ark1'!Q1334</f>
        <v>12</v>
      </c>
      <c r="I213" s="362">
        <f>+'Ark1'!R1334</f>
        <v>13</v>
      </c>
      <c r="J213" s="30">
        <f>+IF(I213=0,"",'Ark1'!AG1334)</f>
        <v>0.40347610180012422</v>
      </c>
      <c r="K213" s="30">
        <f>+IF(I213=0,"",'Ark1'!AH1334)</f>
        <v>0.70548432363853031</v>
      </c>
      <c r="O213" s="28">
        <f>+IF(I213=0,"",'Ark1'!S1334)</f>
        <v>10</v>
      </c>
      <c r="P213" s="28"/>
      <c r="Q213" s="28"/>
      <c r="R213" s="28"/>
      <c r="T213" s="28"/>
      <c r="U213" s="304">
        <f>+IF(I213=0,"",'Ark1'!U1334)</f>
        <v>45.169230769230786</v>
      </c>
      <c r="V213" s="30">
        <f>+IF(I213=0,"",'Ark1'!V1334)</f>
        <v>0</v>
      </c>
      <c r="W213" s="30">
        <f>+IF(I213=0,"",'Ark1'!W1334)</f>
        <v>100</v>
      </c>
      <c r="X213" s="35">
        <f>+IF(I213=0,"",'Ark1'!X1334)</f>
        <v>100</v>
      </c>
      <c r="Y213" s="35">
        <f>+IF(I213=0,"",'Ark1'!Y1334)</f>
        <v>100</v>
      </c>
      <c r="Z213" s="35">
        <f>+IF(I213=0,"",'Ark1'!Z1334)</f>
        <v>69.230769230769269</v>
      </c>
      <c r="AA213" s="30">
        <f>+IF(I213=0,"",'Ark1'!AA1334)</f>
        <v>9.8614544578205319</v>
      </c>
      <c r="AB213" s="30">
        <f>+IF(I213=0,"",'Ark1'!AB1334)</f>
        <v>1.1094003924504585</v>
      </c>
      <c r="AC213" s="35">
        <f>+'Ark1'!AD1334</f>
        <v>51.3978243745618</v>
      </c>
      <c r="AD213" s="30">
        <f t="shared" si="30"/>
        <v>0.9285714285714286</v>
      </c>
      <c r="AE213" s="30">
        <f t="shared" si="31"/>
        <v>1.0833333333333333</v>
      </c>
      <c r="AF213" s="221"/>
      <c r="AG213" s="28"/>
      <c r="AI213" s="30"/>
      <c r="AJ213" s="28"/>
      <c r="AK213" s="29"/>
      <c r="AL213" s="29"/>
      <c r="AP213" s="29"/>
    </row>
    <row r="214" spans="1:42">
      <c r="A214" s="221"/>
      <c r="B214" s="240">
        <f>+'Ark1'!C1335</f>
        <v>2024</v>
      </c>
      <c r="C214" s="221"/>
      <c r="D214" s="29">
        <f>+'Ark1'!M1335</f>
        <v>14</v>
      </c>
      <c r="E214" s="250" t="s">
        <v>106</v>
      </c>
      <c r="F214" s="29">
        <f>+'Ark1'!D1335</f>
        <v>6</v>
      </c>
      <c r="G214" s="29" t="str">
        <f t="shared" si="29"/>
        <v>Jun</v>
      </c>
      <c r="H214" s="29">
        <f>+'Ark1'!Q1335</f>
        <v>7</v>
      </c>
      <c r="I214" s="362">
        <f>+'Ark1'!R1335</f>
        <v>9</v>
      </c>
      <c r="J214" s="30">
        <f>+IF(I214=0,"",'Ark1'!AG1335)</f>
        <v>0.23358422008824295</v>
      </c>
      <c r="K214" s="30">
        <f>+IF(I214=0,"",'Ark1'!AH1335)</f>
        <v>0.55839913410316411</v>
      </c>
      <c r="O214" s="28">
        <f>+IF(I214=0,"",'Ark1'!S1335)</f>
        <v>10.333333333333336</v>
      </c>
      <c r="P214" s="28"/>
      <c r="Q214" s="28"/>
      <c r="R214" s="28"/>
      <c r="T214" s="28"/>
      <c r="U214" s="304">
        <f>+IF(I214=0,"",'Ark1'!U1335)</f>
        <v>47.577777777777776</v>
      </c>
      <c r="V214" s="30">
        <f>+IF(I214=0,"",'Ark1'!V1335)</f>
        <v>0</v>
      </c>
      <c r="W214" s="30">
        <f>+IF(I214=0,"",'Ark1'!W1335)</f>
        <v>100</v>
      </c>
      <c r="X214" s="35">
        <f>+IF(I214=0,"",'Ark1'!X1335)</f>
        <v>100</v>
      </c>
      <c r="Y214" s="35">
        <f>+IF(I214=0,"",'Ark1'!Y1335)</f>
        <v>100</v>
      </c>
      <c r="Z214" s="35">
        <f>+IF(I214=0,"",'Ark1'!Z1335)</f>
        <v>77.777777777777771</v>
      </c>
      <c r="AA214" s="30">
        <f>+IF(I214=0,"",'Ark1'!AA1335)</f>
        <v>7.941561248377381</v>
      </c>
      <c r="AB214" s="30">
        <f>+IF(I214=0,"",'Ark1'!AB1335)</f>
        <v>0.94280904158205681</v>
      </c>
      <c r="AC214" s="35">
        <f>+'Ark1'!AD1335</f>
        <v>-14.592463757442816</v>
      </c>
      <c r="AD214" s="30">
        <f t="shared" si="30"/>
        <v>0.6428571428571429</v>
      </c>
      <c r="AE214" s="30">
        <f t="shared" si="31"/>
        <v>1.2857142857142858</v>
      </c>
      <c r="AF214" s="221"/>
      <c r="AG214" s="28"/>
      <c r="AI214" s="30"/>
      <c r="AJ214" s="28"/>
      <c r="AK214" s="29"/>
      <c r="AL214" s="29"/>
      <c r="AP214" s="29"/>
    </row>
    <row r="215" spans="1:42">
      <c r="A215" s="221"/>
      <c r="B215" s="240">
        <f>+'Ark1'!C1336</f>
        <v>2024</v>
      </c>
      <c r="C215" s="221"/>
      <c r="D215" s="29">
        <f>+'Ark1'!M1336</f>
        <v>14</v>
      </c>
      <c r="E215" s="250" t="s">
        <v>106</v>
      </c>
      <c r="F215" s="29">
        <f>+'Ark1'!D1336</f>
        <v>7</v>
      </c>
      <c r="G215" s="29" t="str">
        <f t="shared" si="29"/>
        <v>Jul</v>
      </c>
      <c r="H215" s="29">
        <f>+'Ark1'!Q1336</f>
        <v>0</v>
      </c>
      <c r="I215" s="362">
        <f>+'Ark1'!R1336</f>
        <v>0</v>
      </c>
      <c r="J215" s="30" t="str">
        <f>+IF(I215=0,"",'Ark1'!AG1336)</f>
        <v/>
      </c>
      <c r="K215" s="30" t="str">
        <f>+IF(I215=0,"",'Ark1'!AH1336)</f>
        <v/>
      </c>
      <c r="O215" s="28" t="str">
        <f>+IF(I215=0,"",'Ark1'!S1336)</f>
        <v/>
      </c>
      <c r="P215" s="28"/>
      <c r="Q215" s="28"/>
      <c r="R215" s="28"/>
      <c r="T215" s="28"/>
      <c r="U215" s="304" t="str">
        <f>+IF(I215=0,"",'Ark1'!U1336)</f>
        <v/>
      </c>
      <c r="V215" s="30" t="str">
        <f>+IF(I215=0,"",'Ark1'!V1336)</f>
        <v/>
      </c>
      <c r="W215" s="30" t="str">
        <f>+IF(I215=0,"",'Ark1'!W1336)</f>
        <v/>
      </c>
      <c r="X215" s="35" t="str">
        <f>+IF(I215=0,"",'Ark1'!X1336)</f>
        <v/>
      </c>
      <c r="Y215" s="35" t="str">
        <f>+IF(I215=0,"",'Ark1'!Y1336)</f>
        <v/>
      </c>
      <c r="Z215" s="35" t="str">
        <f>+IF(I215=0,"",'Ark1'!Z1336)</f>
        <v/>
      </c>
      <c r="AA215" s="30" t="str">
        <f>+IF(I215=0,"",'Ark1'!AA1336)</f>
        <v/>
      </c>
      <c r="AB215" s="30" t="str">
        <f>+IF(I215=0,"",'Ark1'!AB1336)</f>
        <v/>
      </c>
      <c r="AC215" s="35">
        <f>+'Ark1'!AD1336</f>
        <v>0</v>
      </c>
      <c r="AD215" s="30" t="str">
        <f t="shared" si="30"/>
        <v/>
      </c>
      <c r="AE215" s="30" t="str">
        <f t="shared" si="31"/>
        <v/>
      </c>
      <c r="AF215" s="221"/>
      <c r="AG215" s="28"/>
      <c r="AI215" s="30"/>
      <c r="AJ215" s="28"/>
      <c r="AK215" s="29"/>
      <c r="AL215" s="29"/>
      <c r="AP215" s="29"/>
    </row>
    <row r="216" spans="1:42">
      <c r="A216" s="221"/>
      <c r="B216" s="240">
        <f>+'Ark1'!C1337</f>
        <v>2024</v>
      </c>
      <c r="C216" s="221"/>
      <c r="D216" s="29">
        <f>+'Ark1'!M1337</f>
        <v>14</v>
      </c>
      <c r="E216" s="250" t="s">
        <v>106</v>
      </c>
      <c r="F216" s="29">
        <f>+'Ark1'!D1337</f>
        <v>8</v>
      </c>
      <c r="G216" s="29" t="str">
        <f t="shared" si="29"/>
        <v>Aug</v>
      </c>
      <c r="H216" s="29">
        <f>+'Ark1'!Q1337</f>
        <v>38</v>
      </c>
      <c r="I216" s="362">
        <f>+'Ark1'!R1337</f>
        <v>48</v>
      </c>
      <c r="J216" s="30">
        <f>+IF(I216=0,"",'Ark1'!AG1337)</f>
        <v>4.7538872932554224E-2</v>
      </c>
      <c r="K216" s="30">
        <f>+IF(I216=0,"",'Ark1'!AH1337)</f>
        <v>9.902794522286415E-2</v>
      </c>
      <c r="O216" s="28">
        <f>+IF(I216=0,"",'Ark1'!S1337)</f>
        <v>11.666666666666664</v>
      </c>
      <c r="P216" s="28"/>
      <c r="Q216" s="28"/>
      <c r="R216" s="28"/>
      <c r="T216" s="28"/>
      <c r="U216" s="304">
        <f>+IF(I216=0,"",'Ark1'!U1337)</f>
        <v>45.779166666666683</v>
      </c>
      <c r="V216" s="30">
        <f>+IF(I216=0,"",'Ark1'!V1337)</f>
        <v>0</v>
      </c>
      <c r="W216" s="30">
        <f>+IF(I216=0,"",'Ark1'!W1337)</f>
        <v>100</v>
      </c>
      <c r="X216" s="35">
        <f>+IF(I216=0,"",'Ark1'!X1337)</f>
        <v>100</v>
      </c>
      <c r="Y216" s="35">
        <f>+IF(I216=0,"",'Ark1'!Y1337)</f>
        <v>97.916666666666686</v>
      </c>
      <c r="Z216" s="35">
        <f>+IF(I216=0,"",'Ark1'!Z1337)</f>
        <v>72.916666666666686</v>
      </c>
      <c r="AA216" s="30">
        <f>+IF(I216=0,"",'Ark1'!AA1337)</f>
        <v>10.004352351462952</v>
      </c>
      <c r="AB216" s="30">
        <f>+IF(I216=0,"",'Ark1'!AB1337)</f>
        <v>1.027402333828175</v>
      </c>
      <c r="AC216" s="35">
        <f>+'Ark1'!AD1337</f>
        <v>69.738376945295599</v>
      </c>
      <c r="AD216" s="30">
        <f t="shared" si="30"/>
        <v>3.4285714285714284</v>
      </c>
      <c r="AE216" s="30">
        <f t="shared" si="31"/>
        <v>1.263157894736842</v>
      </c>
      <c r="AF216" s="221"/>
      <c r="AG216" s="28"/>
      <c r="AI216" s="30"/>
      <c r="AJ216" s="28"/>
      <c r="AK216" s="29"/>
      <c r="AL216" s="29"/>
      <c r="AP216" s="29"/>
    </row>
    <row r="217" spans="1:42">
      <c r="A217" s="221"/>
      <c r="B217" s="240">
        <f>+'Ark1'!C1338</f>
        <v>2024</v>
      </c>
      <c r="C217" s="221"/>
      <c r="D217" s="29">
        <f>+'Ark1'!M1338</f>
        <v>14</v>
      </c>
      <c r="E217" s="250" t="s">
        <v>106</v>
      </c>
      <c r="F217" s="29">
        <f>+'Ark1'!D1338</f>
        <v>9</v>
      </c>
      <c r="G217" s="29" t="str">
        <f t="shared" si="29"/>
        <v>Sep</v>
      </c>
      <c r="H217" s="29">
        <f>+'Ark1'!Q1338</f>
        <v>53</v>
      </c>
      <c r="I217" s="362">
        <f>+'Ark1'!R1338</f>
        <v>62</v>
      </c>
      <c r="J217" s="30">
        <f>+IF(I217=0,"",'Ark1'!AG1338)</f>
        <v>1.6904465232695412E-2</v>
      </c>
      <c r="K217" s="30">
        <f>+IF(I217=0,"",'Ark1'!AH1338)</f>
        <v>3.7715634595138069E-2</v>
      </c>
      <c r="O217" s="28">
        <f>+IF(I217=0,"",'Ark1'!S1338)</f>
        <v>11.70967741935484</v>
      </c>
      <c r="P217" s="28"/>
      <c r="Q217" s="28"/>
      <c r="R217" s="28"/>
      <c r="T217" s="28"/>
      <c r="U217" s="304">
        <f>+IF(I217=0,"",'Ark1'!U1338)</f>
        <v>44.462903225806421</v>
      </c>
      <c r="V217" s="30">
        <f>+IF(I217=0,"",'Ark1'!V1338)</f>
        <v>0</v>
      </c>
      <c r="W217" s="30">
        <f>+IF(I217=0,"",'Ark1'!W1338)</f>
        <v>100</v>
      </c>
      <c r="X217" s="35">
        <f>+IF(I217=0,"",'Ark1'!X1338)</f>
        <v>100</v>
      </c>
      <c r="Y217" s="35">
        <f>+IF(I217=0,"",'Ark1'!Y1338)</f>
        <v>100</v>
      </c>
      <c r="Z217" s="35">
        <f>+IF(I217=0,"",'Ark1'!Z1338)</f>
        <v>69.354838709677423</v>
      </c>
      <c r="AA217" s="30">
        <f>+IF(I217=0,"",'Ark1'!AA1338)</f>
        <v>8.2476826436664457</v>
      </c>
      <c r="AB217" s="30">
        <f>+IF(I217=0,"",'Ark1'!AB1338)</f>
        <v>1.0532146914396543</v>
      </c>
      <c r="AC217" s="35">
        <f>+'Ark1'!AD1338</f>
        <v>71.120501610615023</v>
      </c>
      <c r="AD217" s="30">
        <f t="shared" si="30"/>
        <v>4.4285714285714288</v>
      </c>
      <c r="AE217" s="30">
        <f t="shared" si="31"/>
        <v>1.1698113207547169</v>
      </c>
      <c r="AF217" s="221"/>
      <c r="AG217" s="28"/>
      <c r="AI217" s="30"/>
      <c r="AJ217" s="28"/>
      <c r="AK217" s="29"/>
      <c r="AL217" s="29"/>
      <c r="AP217" s="29"/>
    </row>
    <row r="218" spans="1:42">
      <c r="A218" s="221"/>
      <c r="B218" s="240">
        <f>+'Ark1'!C1339</f>
        <v>2024</v>
      </c>
      <c r="C218" s="221"/>
      <c r="D218" s="29">
        <f>+'Ark1'!M1339</f>
        <v>14</v>
      </c>
      <c r="E218" s="250" t="s">
        <v>106</v>
      </c>
      <c r="F218" s="29">
        <f>+'Ark1'!D1339</f>
        <v>10</v>
      </c>
      <c r="G218" s="29" t="str">
        <f t="shared" si="29"/>
        <v>Okt</v>
      </c>
      <c r="H218" s="29">
        <f>+'Ark1'!Q1339</f>
        <v>94</v>
      </c>
      <c r="I218" s="362">
        <f>+'Ark1'!R1339</f>
        <v>112</v>
      </c>
      <c r="J218" s="30">
        <f>+IF(I218=0,"",'Ark1'!AG1339)</f>
        <v>2.7477380228062249E-2</v>
      </c>
      <c r="K218" s="30">
        <f>+IF(I218=0,"",'Ark1'!AH1339)</f>
        <v>6.4568628174639695E-2</v>
      </c>
      <c r="O218" s="28">
        <f>+IF(I218=0,"",'Ark1'!S1339)</f>
        <v>11.5625</v>
      </c>
      <c r="P218" s="28"/>
      <c r="Q218" s="28"/>
      <c r="R218" s="28"/>
      <c r="T218" s="28"/>
      <c r="U218" s="304">
        <f>+IF(I218=0,"",'Ark1'!U1339)</f>
        <v>45.04999999999999</v>
      </c>
      <c r="V218" s="30">
        <f>+IF(I218=0,"",'Ark1'!V1339)</f>
        <v>0</v>
      </c>
      <c r="W218" s="30">
        <f>+IF(I218=0,"",'Ark1'!W1339)</f>
        <v>100</v>
      </c>
      <c r="X218" s="35">
        <f>+IF(I218=0,"",'Ark1'!X1339)</f>
        <v>100</v>
      </c>
      <c r="Y218" s="35">
        <f>+IF(I218=0,"",'Ark1'!Y1339)</f>
        <v>98.214285714285694</v>
      </c>
      <c r="Z218" s="35">
        <f>+IF(I218=0,"",'Ark1'!Z1339)</f>
        <v>75</v>
      </c>
      <c r="AA218" s="30">
        <f>+IF(I218=0,"",'Ark1'!AA1339)</f>
        <v>8.9864183235433419</v>
      </c>
      <c r="AB218" s="30">
        <f>+IF(I218=0,"",'Ark1'!AB1339)</f>
        <v>1.0755501084162864</v>
      </c>
      <c r="AC218" s="35">
        <f>+'Ark1'!AD1339</f>
        <v>57.112191158200574</v>
      </c>
      <c r="AD218" s="30">
        <f t="shared" si="30"/>
        <v>8</v>
      </c>
      <c r="AE218" s="30">
        <f t="shared" si="31"/>
        <v>1.1914893617021276</v>
      </c>
      <c r="AF218" s="221"/>
      <c r="AG218" s="28"/>
      <c r="AI218" s="30"/>
      <c r="AJ218" s="28"/>
      <c r="AK218" s="29"/>
      <c r="AL218" s="29"/>
      <c r="AP218" s="29"/>
    </row>
    <row r="219" spans="1:42">
      <c r="A219" s="221"/>
      <c r="B219" s="240">
        <f>+'Ark1'!C1340</f>
        <v>2024</v>
      </c>
      <c r="C219" s="221"/>
      <c r="D219" s="29">
        <f>+'Ark1'!M1340</f>
        <v>14</v>
      </c>
      <c r="E219" s="250" t="s">
        <v>106</v>
      </c>
      <c r="F219" s="29">
        <f>+'Ark1'!D1340</f>
        <v>11</v>
      </c>
      <c r="G219" s="29" t="str">
        <f t="shared" si="29"/>
        <v>Nov</v>
      </c>
      <c r="H219" s="29">
        <f>+'Ark1'!Q1340</f>
        <v>19</v>
      </c>
      <c r="I219" s="362">
        <f>+'Ark1'!R1340</f>
        <v>22</v>
      </c>
      <c r="J219" s="30">
        <f>+IF(I219=0,"",'Ark1'!AG1340)</f>
        <v>2.1236341171473803E-2</v>
      </c>
      <c r="K219" s="30">
        <f>+IF(I219=0,"",'Ark1'!AH1340)</f>
        <v>5.0846118686541618E-2</v>
      </c>
      <c r="O219" s="28">
        <f>+IF(I219=0,"",'Ark1'!S1340)</f>
        <v>11.272727272727272</v>
      </c>
      <c r="P219" s="28"/>
      <c r="Q219" s="28"/>
      <c r="R219" s="28"/>
      <c r="T219" s="28"/>
      <c r="U219" s="304">
        <f>+IF(I219=0,"",'Ark1'!U1340)</f>
        <v>45.786363636363639</v>
      </c>
      <c r="V219" s="30">
        <f>+IF(I219=0,"",'Ark1'!V1340)</f>
        <v>0</v>
      </c>
      <c r="W219" s="30">
        <f>+IF(I219=0,"",'Ark1'!W1340)</f>
        <v>100</v>
      </c>
      <c r="X219" s="35">
        <f>+IF(I219=0,"",'Ark1'!X1340)</f>
        <v>100</v>
      </c>
      <c r="Y219" s="35">
        <f>+IF(I219=0,"",'Ark1'!Y1340)</f>
        <v>90.909090909090892</v>
      </c>
      <c r="Z219" s="35">
        <f>+IF(I219=0,"",'Ark1'!Z1340)</f>
        <v>77.272727272727266</v>
      </c>
      <c r="AA219" s="30">
        <f>+IF(I219=0,"",'Ark1'!AA1340)</f>
        <v>11.418059676532581</v>
      </c>
      <c r="AB219" s="30">
        <f>+IF(I219=0,"",'Ark1'!AB1340)</f>
        <v>1.2497933713515867</v>
      </c>
      <c r="AC219" s="35">
        <f>+'Ark1'!AD1340</f>
        <v>86.952188205927129</v>
      </c>
      <c r="AD219" s="30">
        <f t="shared" si="30"/>
        <v>1.5714285714285714</v>
      </c>
      <c r="AE219" s="30">
        <f t="shared" si="31"/>
        <v>1.1578947368421053</v>
      </c>
      <c r="AF219" s="221"/>
      <c r="AG219" s="28"/>
      <c r="AI219" s="30"/>
      <c r="AJ219" s="28"/>
      <c r="AK219" s="29"/>
      <c r="AL219" s="29"/>
      <c r="AP219" s="29"/>
    </row>
    <row r="220" spans="1:42">
      <c r="A220" s="221"/>
      <c r="B220" s="240">
        <f>+'Ark1'!C1341</f>
        <v>2024</v>
      </c>
      <c r="C220" s="221"/>
      <c r="D220" s="29">
        <f>+'Ark1'!M1341</f>
        <v>14</v>
      </c>
      <c r="E220" s="250" t="s">
        <v>106</v>
      </c>
      <c r="F220" s="29">
        <f>+'Ark1'!D1341</f>
        <v>12</v>
      </c>
      <c r="G220" s="29" t="str">
        <f t="shared" si="29"/>
        <v>Des</v>
      </c>
      <c r="H220" s="29">
        <f>+'Ark1'!Q1341</f>
        <v>5</v>
      </c>
      <c r="I220" s="362">
        <f>+'Ark1'!R1341</f>
        <v>6</v>
      </c>
      <c r="J220" s="30">
        <f>+IF(I220=0,"",'Ark1'!AG1341)</f>
        <v>5.4244643341470035E-2</v>
      </c>
      <c r="K220" s="30">
        <f>+IF(I220=0,"",'Ark1'!AH1341)</f>
        <v>0.13465032328186444</v>
      </c>
      <c r="O220" s="28">
        <f>+IF(I220=0,"",'Ark1'!S1341)</f>
        <v>12</v>
      </c>
      <c r="P220" s="28"/>
      <c r="Q220" s="28"/>
      <c r="R220" s="28"/>
      <c r="T220" s="28"/>
      <c r="U220" s="304">
        <f>+IF(I220=0,"",'Ark1'!U1341)</f>
        <v>46.333333333333343</v>
      </c>
      <c r="V220" s="30">
        <f>+IF(I220=0,"",'Ark1'!V1341)</f>
        <v>0</v>
      </c>
      <c r="W220" s="30">
        <f>+IF(I220=0,"",'Ark1'!W1341)</f>
        <v>100</v>
      </c>
      <c r="X220" s="35">
        <f>+IF(I220=0,"",'Ark1'!X1341)</f>
        <v>100</v>
      </c>
      <c r="Y220" s="35">
        <f>+IF(I220=0,"",'Ark1'!Y1341)</f>
        <v>100</v>
      </c>
      <c r="Z220" s="35">
        <f>+IF(I220=0,"",'Ark1'!Z1341)</f>
        <v>83.333333333333314</v>
      </c>
      <c r="AA220" s="30">
        <f>+IF(I220=0,"",'Ark1'!AA1341)</f>
        <v>10.803960179284051</v>
      </c>
      <c r="AB220" s="30">
        <f>+IF(I220=0,"",'Ark1'!AB1341)</f>
        <v>0.81649658092772603</v>
      </c>
      <c r="AC220" s="35">
        <f>+'Ark1'!AD1341</f>
        <v>44.777490491615431</v>
      </c>
      <c r="AD220" s="30">
        <f t="shared" si="30"/>
        <v>0.42857142857142855</v>
      </c>
      <c r="AE220" s="30">
        <f t="shared" si="31"/>
        <v>1.2</v>
      </c>
      <c r="AF220" s="221"/>
      <c r="AG220" s="28"/>
      <c r="AI220" s="30"/>
      <c r="AJ220" s="28"/>
      <c r="AK220" s="29"/>
      <c r="AL220" s="29"/>
      <c r="AP220" s="29"/>
    </row>
    <row r="221" spans="1:42">
      <c r="A221" s="221"/>
      <c r="B221" s="221"/>
      <c r="C221" s="221"/>
      <c r="D221" s="221"/>
      <c r="E221" s="221"/>
      <c r="F221" s="221"/>
      <c r="G221" s="221"/>
      <c r="H221" s="221"/>
      <c r="I221" s="372"/>
      <c r="J221" s="222"/>
      <c r="K221" s="222"/>
      <c r="L221" s="222"/>
      <c r="M221" s="375"/>
      <c r="N221" s="222"/>
      <c r="O221" s="221"/>
      <c r="P221" s="221"/>
      <c r="Q221" s="221"/>
      <c r="R221" s="221"/>
      <c r="S221" s="222"/>
      <c r="T221" s="221"/>
      <c r="U221" s="221"/>
      <c r="V221" s="221"/>
      <c r="W221" s="223"/>
      <c r="X221" s="223"/>
      <c r="Y221" s="223"/>
      <c r="Z221" s="223"/>
      <c r="AA221" s="222"/>
      <c r="AB221" s="221"/>
      <c r="AC221" s="223"/>
      <c r="AD221" s="223"/>
      <c r="AE221" s="222"/>
      <c r="AF221" s="221"/>
      <c r="AG221" s="224"/>
      <c r="AI221" s="30"/>
      <c r="AJ221" s="28"/>
      <c r="AK221" s="225"/>
      <c r="AL221" s="29"/>
      <c r="AP221" s="29"/>
    </row>
    <row r="222" spans="1:42" ht="22.8">
      <c r="A222" s="221"/>
      <c r="B222" s="221"/>
      <c r="C222" s="221"/>
      <c r="D222" s="221"/>
      <c r="E222" s="265" t="str">
        <f>+E224</f>
        <v>5+</v>
      </c>
      <c r="F222" s="221"/>
      <c r="G222" s="221"/>
      <c r="H222" s="221"/>
      <c r="I222" s="391">
        <f>SUM(I224:I235)</f>
        <v>169</v>
      </c>
      <c r="J222" s="222"/>
      <c r="K222" s="222"/>
      <c r="L222" s="222"/>
      <c r="M222" s="375"/>
      <c r="N222" s="222"/>
      <c r="O222" s="221"/>
      <c r="P222" s="221"/>
      <c r="Q222" s="221"/>
      <c r="R222" s="221"/>
      <c r="S222" s="222"/>
      <c r="T222" s="221"/>
      <c r="U222" s="272">
        <f>+Fettgruppe!T23</f>
        <v>47.308875739644989</v>
      </c>
      <c r="V222" s="221"/>
      <c r="W222" s="223"/>
      <c r="X222" s="223"/>
      <c r="Y222" s="223"/>
      <c r="Z222" s="223"/>
      <c r="AA222" s="222"/>
      <c r="AB222" s="221"/>
      <c r="AC222" s="223"/>
      <c r="AD222" s="223"/>
      <c r="AE222" s="222"/>
      <c r="AF222" s="221"/>
      <c r="AG222" s="224"/>
      <c r="AI222" s="30"/>
      <c r="AJ222" s="28"/>
      <c r="AK222" s="225"/>
      <c r="AL222" s="29"/>
      <c r="AP222" s="29"/>
    </row>
    <row r="223" spans="1:42">
      <c r="A223" s="221"/>
      <c r="B223" s="221"/>
      <c r="C223" s="221"/>
      <c r="D223" s="221"/>
      <c r="E223" s="221"/>
      <c r="F223" s="221"/>
      <c r="G223" s="221"/>
      <c r="H223" s="221"/>
      <c r="I223" s="372"/>
      <c r="J223" s="222"/>
      <c r="K223" s="222"/>
      <c r="L223" s="222"/>
      <c r="M223" s="375"/>
      <c r="N223" s="222"/>
      <c r="O223" s="221"/>
      <c r="P223" s="221"/>
      <c r="Q223" s="221"/>
      <c r="R223" s="221"/>
      <c r="S223" s="222"/>
      <c r="T223" s="221"/>
      <c r="U223" s="221"/>
      <c r="V223" s="221"/>
      <c r="W223" s="223"/>
      <c r="X223" s="223"/>
      <c r="Y223" s="223"/>
      <c r="Z223" s="223"/>
      <c r="AA223" s="222"/>
      <c r="AB223" s="221"/>
      <c r="AC223" s="223"/>
      <c r="AD223" s="223"/>
      <c r="AE223" s="237" t="s">
        <v>2</v>
      </c>
      <c r="AF223" s="221"/>
      <c r="AG223" s="224"/>
      <c r="AI223" s="30"/>
      <c r="AJ223" s="28"/>
      <c r="AK223" s="225"/>
      <c r="AL223" s="29"/>
      <c r="AP223" s="29"/>
    </row>
    <row r="224" spans="1:42">
      <c r="A224" s="221"/>
      <c r="B224" s="240">
        <f>+'Ark1'!C1342</f>
        <v>2024</v>
      </c>
      <c r="C224" s="221"/>
      <c r="D224" s="240">
        <f>+'Ark1'!M1342</f>
        <v>15</v>
      </c>
      <c r="E224" s="240" t="s">
        <v>107</v>
      </c>
      <c r="F224" s="240">
        <f>+'Ark1'!D1342</f>
        <v>1</v>
      </c>
      <c r="G224" s="240" t="str">
        <f t="shared" ref="G224:G235" si="32">+G209</f>
        <v>Jan</v>
      </c>
      <c r="H224" s="240">
        <f>+'Ark1'!Q1342</f>
        <v>2</v>
      </c>
      <c r="I224" s="376">
        <f>+'Ark1'!R1342</f>
        <v>4</v>
      </c>
      <c r="J224" s="241">
        <f>+IF(I224=0,"",'Ark1'!AG1342)</f>
        <v>4.5929498220231936E-2</v>
      </c>
      <c r="K224" s="241">
        <f>+IF(I224=0,"",'Ark1'!AH1342)</f>
        <v>0.11527812600255036</v>
      </c>
      <c r="L224" s="241"/>
      <c r="M224" s="564"/>
      <c r="N224" s="241"/>
      <c r="O224" s="242">
        <f>+IF(I224=0,"",'Ark1'!S1342)</f>
        <v>7</v>
      </c>
      <c r="P224" s="242"/>
      <c r="Q224" s="242"/>
      <c r="R224" s="242"/>
      <c r="S224" s="241"/>
      <c r="T224" s="242"/>
      <c r="U224" s="304">
        <f>+IF(I224=0,"",'Ark1'!U1342)</f>
        <v>53.45</v>
      </c>
      <c r="V224" s="241">
        <f>+IF(I224=0,"",'Ark1'!V1342)</f>
        <v>0</v>
      </c>
      <c r="W224" s="241">
        <f>+IF(I224=0,"",'Ark1'!W1342)</f>
        <v>100</v>
      </c>
      <c r="X224" s="243">
        <f>+IF(I224=0,"",'Ark1'!X1342)</f>
        <v>100</v>
      </c>
      <c r="Y224" s="243">
        <f>+IF(I224=0,"",'Ark1'!Y1342)</f>
        <v>100</v>
      </c>
      <c r="Z224" s="243">
        <f>+IF(I224=0,"",'Ark1'!Z1342)</f>
        <v>100</v>
      </c>
      <c r="AA224" s="241">
        <f>+IF(I224=0,"",'Ark1'!AA1342)</f>
        <v>5.4463290389031682</v>
      </c>
      <c r="AB224" s="241">
        <f>+IF(I224=0,"",'Ark1'!AB1342)</f>
        <v>4.1231056256176606</v>
      </c>
      <c r="AC224" s="243">
        <f>+'Ark1'!AD1342</f>
        <v>-65.461959102495101</v>
      </c>
      <c r="AD224" s="241">
        <f t="shared" si="25"/>
        <v>0.26666666666666666</v>
      </c>
      <c r="AE224" s="241">
        <f t="shared" si="26"/>
        <v>2</v>
      </c>
      <c r="AF224" s="221"/>
      <c r="AG224" s="28"/>
      <c r="AI224" s="30"/>
      <c r="AJ224" s="28"/>
      <c r="AK224" s="29"/>
      <c r="AL224" s="29"/>
      <c r="AP224" s="29"/>
    </row>
    <row r="225" spans="1:42">
      <c r="A225" s="221"/>
      <c r="B225" s="240">
        <f>+'Ark1'!C1343</f>
        <v>2024</v>
      </c>
      <c r="C225" s="221"/>
      <c r="D225" s="240">
        <f>+'Ark1'!M1343</f>
        <v>15</v>
      </c>
      <c r="E225" s="240" t="s">
        <v>107</v>
      </c>
      <c r="F225" s="240">
        <f>+'Ark1'!D1343</f>
        <v>2</v>
      </c>
      <c r="G225" s="240" t="str">
        <f t="shared" si="32"/>
        <v>Feb</v>
      </c>
      <c r="H225" s="240">
        <f>+'Ark1'!Q1343</f>
        <v>1</v>
      </c>
      <c r="I225" s="376">
        <f>+'Ark1'!R1343</f>
        <v>1</v>
      </c>
      <c r="J225" s="241">
        <f>+IF(I225=0,"",'Ark1'!AG1343)</f>
        <v>9.3196644920782844E-3</v>
      </c>
      <c r="K225" s="241">
        <f>+IF(I225=0,"",'Ark1'!AH1343)</f>
        <v>1.4851296632436756E-2</v>
      </c>
      <c r="L225" s="241"/>
      <c r="M225" s="564"/>
      <c r="N225" s="241"/>
      <c r="O225" s="242">
        <f>+IF(I225=0,"",'Ark1'!S1343)</f>
        <v>8</v>
      </c>
      <c r="P225" s="242"/>
      <c r="Q225" s="242"/>
      <c r="R225" s="242"/>
      <c r="S225" s="241"/>
      <c r="T225" s="242"/>
      <c r="U225" s="304">
        <f>+IF(I225=0,"",'Ark1'!U1343)</f>
        <v>35.1</v>
      </c>
      <c r="V225" s="241">
        <f>+IF(I225=0,"",'Ark1'!V1343)</f>
        <v>0</v>
      </c>
      <c r="W225" s="241">
        <f>+IF(I225=0,"",'Ark1'!W1343)</f>
        <v>100</v>
      </c>
      <c r="X225" s="243">
        <f>+IF(I225=0,"",'Ark1'!X1343)</f>
        <v>100</v>
      </c>
      <c r="Y225" s="243">
        <f>+IF(I225=0,"",'Ark1'!Y1343)</f>
        <v>100</v>
      </c>
      <c r="Z225" s="243">
        <f>+IF(I225=0,"",'Ark1'!Z1343)</f>
        <v>0</v>
      </c>
      <c r="AA225" s="241">
        <f>+IF(I225=0,"",'Ark1'!AA1343)</f>
        <v>0</v>
      </c>
      <c r="AB225" s="241">
        <f>+IF(I225=0,"",'Ark1'!AB1343)</f>
        <v>0</v>
      </c>
      <c r="AC225" s="243">
        <f>+'Ark1'!AD1343</f>
        <v>0</v>
      </c>
      <c r="AD225" s="241">
        <f t="shared" ref="AD225:AD235" si="33">+IF(I225=0,"",I225/D225)</f>
        <v>6.6666666666666666E-2</v>
      </c>
      <c r="AE225" s="241">
        <f t="shared" ref="AE225:AE235" si="34">+IF(I225=0,"",I225/H225)</f>
        <v>1</v>
      </c>
      <c r="AF225" s="221"/>
      <c r="AG225" s="28"/>
      <c r="AI225" s="30"/>
      <c r="AJ225" s="28"/>
      <c r="AK225" s="29"/>
      <c r="AL225" s="29"/>
      <c r="AP225" s="29"/>
    </row>
    <row r="226" spans="1:42">
      <c r="A226" s="221"/>
      <c r="B226" s="240">
        <f>+'Ark1'!C1344</f>
        <v>2024</v>
      </c>
      <c r="C226" s="221"/>
      <c r="D226" s="240">
        <f>+'Ark1'!M1344</f>
        <v>15</v>
      </c>
      <c r="E226" s="240" t="s">
        <v>107</v>
      </c>
      <c r="F226" s="240">
        <f>+'Ark1'!D1344</f>
        <v>3</v>
      </c>
      <c r="G226" s="240" t="str">
        <f t="shared" si="32"/>
        <v>Mar</v>
      </c>
      <c r="H226" s="240">
        <f>+'Ark1'!Q1344</f>
        <v>29</v>
      </c>
      <c r="I226" s="376">
        <f>+'Ark1'!R1344</f>
        <v>32</v>
      </c>
      <c r="J226" s="241">
        <f>+IF(I226=0,"",'Ark1'!AG1344)</f>
        <v>7.7502482501392606E-2</v>
      </c>
      <c r="K226" s="241">
        <f>+IF(I226=0,"",'Ark1'!AH1344)</f>
        <v>0.15095847740402521</v>
      </c>
      <c r="L226" s="241"/>
      <c r="M226" s="564"/>
      <c r="N226" s="241"/>
      <c r="O226" s="242">
        <f>+IF(I226=0,"",'Ark1'!S1344)</f>
        <v>10.40625</v>
      </c>
      <c r="P226" s="242"/>
      <c r="Q226" s="242"/>
      <c r="R226" s="242"/>
      <c r="S226" s="241"/>
      <c r="T226" s="242"/>
      <c r="U226" s="304">
        <f>+IF(I226=0,"",'Ark1'!U1344)</f>
        <v>50.237500000000011</v>
      </c>
      <c r="V226" s="241">
        <f>+IF(I226=0,"",'Ark1'!V1344)</f>
        <v>0</v>
      </c>
      <c r="W226" s="241">
        <f>+IF(I226=0,"",'Ark1'!W1344)</f>
        <v>100</v>
      </c>
      <c r="X226" s="243">
        <f>+IF(I226=0,"",'Ark1'!X1344)</f>
        <v>100</v>
      </c>
      <c r="Y226" s="243">
        <f>+IF(I226=0,"",'Ark1'!Y1344)</f>
        <v>100</v>
      </c>
      <c r="Z226" s="243">
        <f>+IF(I226=0,"",'Ark1'!Z1344)</f>
        <v>84.375</v>
      </c>
      <c r="AA226" s="241">
        <f>+IF(I226=0,"",'Ark1'!AA1344)</f>
        <v>11.698043372718322</v>
      </c>
      <c r="AB226" s="241">
        <f>+IF(I226=0,"",'Ark1'!AB1344)</f>
        <v>1.6366767968966871</v>
      </c>
      <c r="AC226" s="243">
        <f>+'Ark1'!AD1344</f>
        <v>74.348835062836301</v>
      </c>
      <c r="AD226" s="241">
        <f t="shared" si="33"/>
        <v>2.1333333333333333</v>
      </c>
      <c r="AE226" s="241">
        <f t="shared" si="34"/>
        <v>1.103448275862069</v>
      </c>
      <c r="AF226" s="221"/>
      <c r="AG226" s="28"/>
      <c r="AI226" s="30"/>
      <c r="AJ226" s="28"/>
      <c r="AK226" s="29"/>
      <c r="AL226" s="29"/>
      <c r="AP226" s="29"/>
    </row>
    <row r="227" spans="1:42">
      <c r="A227" s="221"/>
      <c r="B227" s="240">
        <f>+'Ark1'!C1345</f>
        <v>2024</v>
      </c>
      <c r="C227" s="221"/>
      <c r="D227" s="240">
        <f>+'Ark1'!M1345</f>
        <v>15</v>
      </c>
      <c r="E227" s="240" t="s">
        <v>107</v>
      </c>
      <c r="F227" s="240">
        <f>+'Ark1'!D1345</f>
        <v>4</v>
      </c>
      <c r="G227" s="240" t="str">
        <f t="shared" si="32"/>
        <v>Apr</v>
      </c>
      <c r="H227" s="240">
        <f>+'Ark1'!Q1345</f>
        <v>4</v>
      </c>
      <c r="I227" s="376">
        <f>+'Ark1'!R1345</f>
        <v>4</v>
      </c>
      <c r="J227" s="241">
        <f>+IF(I227=0,"",'Ark1'!AG1345)</f>
        <v>5.6179775280898882E-2</v>
      </c>
      <c r="K227" s="241">
        <f>+IF(I227=0,"",'Ark1'!AH1345)</f>
        <v>0.12188253624842452</v>
      </c>
      <c r="L227" s="241"/>
      <c r="M227" s="564"/>
      <c r="N227" s="241"/>
      <c r="O227" s="242">
        <f>+IF(I227=0,"",'Ark1'!S1345)</f>
        <v>10</v>
      </c>
      <c r="P227" s="242"/>
      <c r="Q227" s="242"/>
      <c r="R227" s="242"/>
      <c r="S227" s="241"/>
      <c r="T227" s="242"/>
      <c r="U227" s="304">
        <f>+IF(I227=0,"",'Ark1'!U1345)</f>
        <v>49.125</v>
      </c>
      <c r="V227" s="241">
        <f>+IF(I227=0,"",'Ark1'!V1345)</f>
        <v>0</v>
      </c>
      <c r="W227" s="241">
        <f>+IF(I227=0,"",'Ark1'!W1345)</f>
        <v>100</v>
      </c>
      <c r="X227" s="243">
        <f>+IF(I227=0,"",'Ark1'!X1345)</f>
        <v>100</v>
      </c>
      <c r="Y227" s="243">
        <f>+IF(I227=0,"",'Ark1'!Y1345)</f>
        <v>75</v>
      </c>
      <c r="Z227" s="243">
        <f>+IF(I227=0,"",'Ark1'!Z1345)</f>
        <v>75</v>
      </c>
      <c r="AA227" s="241">
        <f>+IF(I227=0,"",'Ark1'!AA1345)</f>
        <v>15.221428152443536</v>
      </c>
      <c r="AB227" s="241">
        <f>+IF(I227=0,"",'Ark1'!AB1345)</f>
        <v>1.58113883008419</v>
      </c>
      <c r="AC227" s="243">
        <f>+'Ark1'!AD1345</f>
        <v>70.012324783444711</v>
      </c>
      <c r="AD227" s="241">
        <f t="shared" si="33"/>
        <v>0.26666666666666666</v>
      </c>
      <c r="AE227" s="241">
        <f t="shared" si="34"/>
        <v>1</v>
      </c>
      <c r="AF227" s="221"/>
      <c r="AG227" s="28"/>
      <c r="AI227" s="30"/>
      <c r="AJ227" s="28"/>
      <c r="AK227" s="29"/>
      <c r="AL227" s="29"/>
      <c r="AP227" s="29"/>
    </row>
    <row r="228" spans="1:42">
      <c r="A228" s="221"/>
      <c r="B228" s="240">
        <f>+'Ark1'!C1346</f>
        <v>2024</v>
      </c>
      <c r="C228" s="221"/>
      <c r="D228" s="240">
        <f>+'Ark1'!M1346</f>
        <v>15</v>
      </c>
      <c r="E228" s="240" t="s">
        <v>107</v>
      </c>
      <c r="F228" s="240">
        <f>+'Ark1'!D1346</f>
        <v>5</v>
      </c>
      <c r="G228" s="240" t="str">
        <f t="shared" si="32"/>
        <v>Mai</v>
      </c>
      <c r="H228" s="240">
        <f>+'Ark1'!Q1346</f>
        <v>4</v>
      </c>
      <c r="I228" s="376">
        <f>+'Ark1'!R1346</f>
        <v>4</v>
      </c>
      <c r="J228" s="241">
        <f>+IF(I228=0,"",'Ark1'!AG1346)</f>
        <v>0.12414649286157664</v>
      </c>
      <c r="K228" s="241">
        <f>+IF(I228=0,"",'Ark1'!AH1346)</f>
        <v>0.24689548451586857</v>
      </c>
      <c r="L228" s="241"/>
      <c r="M228" s="564"/>
      <c r="N228" s="241"/>
      <c r="O228" s="242">
        <f>+IF(I228=0,"",'Ark1'!S1346)</f>
        <v>11</v>
      </c>
      <c r="P228" s="242"/>
      <c r="Q228" s="242"/>
      <c r="R228" s="242"/>
      <c r="S228" s="241"/>
      <c r="T228" s="242"/>
      <c r="U228" s="304">
        <f>+IF(I228=0,"",'Ark1'!U1346)</f>
        <v>51.375</v>
      </c>
      <c r="V228" s="241">
        <f>+IF(I228=0,"",'Ark1'!V1346)</f>
        <v>0</v>
      </c>
      <c r="W228" s="241">
        <f>+IF(I228=0,"",'Ark1'!W1346)</f>
        <v>100</v>
      </c>
      <c r="X228" s="243">
        <f>+IF(I228=0,"",'Ark1'!X1346)</f>
        <v>100</v>
      </c>
      <c r="Y228" s="243">
        <f>+IF(I228=0,"",'Ark1'!Y1346)</f>
        <v>100</v>
      </c>
      <c r="Z228" s="243">
        <f>+IF(I228=0,"",'Ark1'!Z1346)</f>
        <v>75</v>
      </c>
      <c r="AA228" s="241">
        <f>+IF(I228=0,"",'Ark1'!AA1346)</f>
        <v>15.356167327819788</v>
      </c>
      <c r="AB228" s="241">
        <f>+IF(I228=0,"",'Ark1'!AB1346)</f>
        <v>1.58113883008419</v>
      </c>
      <c r="AC228" s="243">
        <f>+'Ark1'!AD1346</f>
        <v>95.139122139613292</v>
      </c>
      <c r="AD228" s="241">
        <f t="shared" si="33"/>
        <v>0.26666666666666666</v>
      </c>
      <c r="AE228" s="241">
        <f t="shared" si="34"/>
        <v>1</v>
      </c>
      <c r="AF228" s="221"/>
      <c r="AG228" s="28"/>
      <c r="AI228" s="30"/>
      <c r="AJ228" s="28"/>
      <c r="AK228" s="29"/>
      <c r="AL228" s="29"/>
      <c r="AP228" s="29"/>
    </row>
    <row r="229" spans="1:42">
      <c r="A229" s="221"/>
      <c r="B229" s="240">
        <f>+'Ark1'!C1347</f>
        <v>2024</v>
      </c>
      <c r="C229" s="221"/>
      <c r="D229" s="240">
        <f>+'Ark1'!M1347</f>
        <v>15</v>
      </c>
      <c r="E229" s="240" t="s">
        <v>107</v>
      </c>
      <c r="F229" s="240">
        <f>+'Ark1'!D1347</f>
        <v>6</v>
      </c>
      <c r="G229" s="240" t="str">
        <f t="shared" si="32"/>
        <v>Jun</v>
      </c>
      <c r="H229" s="240">
        <f>+'Ark1'!Q1347</f>
        <v>2</v>
      </c>
      <c r="I229" s="376">
        <f>+'Ark1'!R1347</f>
        <v>2</v>
      </c>
      <c r="J229" s="241">
        <f>+IF(I229=0,"",'Ark1'!AG1347)</f>
        <v>5.1907604464053993E-2</v>
      </c>
      <c r="K229" s="241">
        <f>+IF(I229=0,"",'Ark1'!AH1347)</f>
        <v>0.13601361440205528</v>
      </c>
      <c r="L229" s="241"/>
      <c r="M229" s="564"/>
      <c r="N229" s="241"/>
      <c r="O229" s="242">
        <f>+IF(I229=0,"",'Ark1'!S1347)</f>
        <v>10</v>
      </c>
      <c r="P229" s="242"/>
      <c r="Q229" s="242"/>
      <c r="R229" s="242"/>
      <c r="S229" s="241"/>
      <c r="T229" s="242"/>
      <c r="U229" s="304">
        <f>+IF(I229=0,"",'Ark1'!U1347)</f>
        <v>52.15</v>
      </c>
      <c r="V229" s="241">
        <f>+IF(I229=0,"",'Ark1'!V1347)</f>
        <v>0</v>
      </c>
      <c r="W229" s="241">
        <f>+IF(I229=0,"",'Ark1'!W1347)</f>
        <v>100</v>
      </c>
      <c r="X229" s="243">
        <f>+IF(I229=0,"",'Ark1'!X1347)</f>
        <v>100</v>
      </c>
      <c r="Y229" s="243">
        <f>+IF(I229=0,"",'Ark1'!Y1347)</f>
        <v>100</v>
      </c>
      <c r="Z229" s="243">
        <f>+IF(I229=0,"",'Ark1'!Z1347)</f>
        <v>100</v>
      </c>
      <c r="AA229" s="241">
        <f>+IF(I229=0,"",'Ark1'!AA1347)</f>
        <v>4.850000000000005</v>
      </c>
      <c r="AB229" s="241">
        <f>+IF(I229=0,"",'Ark1'!AB1347)</f>
        <v>1</v>
      </c>
      <c r="AC229" s="243">
        <f>+'Ark1'!AD1347</f>
        <v>100.00000000000038</v>
      </c>
      <c r="AD229" s="241">
        <f t="shared" si="33"/>
        <v>0.13333333333333333</v>
      </c>
      <c r="AE229" s="241">
        <f t="shared" si="34"/>
        <v>1</v>
      </c>
      <c r="AF229" s="221"/>
      <c r="AG229" s="28"/>
      <c r="AI229" s="30"/>
      <c r="AJ229" s="28"/>
      <c r="AK229" s="29"/>
      <c r="AL229" s="29"/>
      <c r="AP229" s="29"/>
    </row>
    <row r="230" spans="1:42">
      <c r="A230" s="221"/>
      <c r="B230" s="240">
        <f>+'Ark1'!C1348</f>
        <v>2024</v>
      </c>
      <c r="C230" s="221"/>
      <c r="D230" s="240">
        <f>+'Ark1'!M1348</f>
        <v>15</v>
      </c>
      <c r="E230" s="240" t="s">
        <v>107</v>
      </c>
      <c r="F230" s="240">
        <f>+'Ark1'!D1348</f>
        <v>7</v>
      </c>
      <c r="G230" s="240" t="str">
        <f t="shared" si="32"/>
        <v>Jul</v>
      </c>
      <c r="H230" s="240">
        <f>+'Ark1'!Q1348</f>
        <v>0</v>
      </c>
      <c r="I230" s="376">
        <f>+'Ark1'!R1348</f>
        <v>0</v>
      </c>
      <c r="J230" s="241" t="str">
        <f>+IF(I230=0,"",'Ark1'!AG1348)</f>
        <v/>
      </c>
      <c r="K230" s="241" t="str">
        <f>+IF(I230=0,"",'Ark1'!AH1348)</f>
        <v/>
      </c>
      <c r="L230" s="241"/>
      <c r="M230" s="564"/>
      <c r="N230" s="241"/>
      <c r="O230" s="242" t="str">
        <f>+IF(I230=0,"",'Ark1'!S1348)</f>
        <v/>
      </c>
      <c r="P230" s="242"/>
      <c r="Q230" s="242"/>
      <c r="R230" s="242"/>
      <c r="S230" s="241"/>
      <c r="T230" s="242"/>
      <c r="U230" s="304" t="str">
        <f>+IF(I230=0,"",'Ark1'!U1348)</f>
        <v/>
      </c>
      <c r="V230" s="241" t="str">
        <f>+IF(I230=0,"",'Ark1'!V1348)</f>
        <v/>
      </c>
      <c r="W230" s="241" t="str">
        <f>+IF(I230=0,"",'Ark1'!W1348)</f>
        <v/>
      </c>
      <c r="X230" s="243" t="str">
        <f>+IF(I230=0,"",'Ark1'!X1348)</f>
        <v/>
      </c>
      <c r="Y230" s="243" t="str">
        <f>+IF(I230=0,"",'Ark1'!Y1348)</f>
        <v/>
      </c>
      <c r="Z230" s="243" t="str">
        <f>+IF(I230=0,"",'Ark1'!Z1348)</f>
        <v/>
      </c>
      <c r="AA230" s="241" t="str">
        <f>+IF(I230=0,"",'Ark1'!AA1348)</f>
        <v/>
      </c>
      <c r="AB230" s="241" t="str">
        <f>+IF(I230=0,"",'Ark1'!AB1348)</f>
        <v/>
      </c>
      <c r="AC230" s="243">
        <f>+'Ark1'!AD1348</f>
        <v>0</v>
      </c>
      <c r="AD230" s="241" t="str">
        <f t="shared" si="33"/>
        <v/>
      </c>
      <c r="AE230" s="241" t="str">
        <f t="shared" si="34"/>
        <v/>
      </c>
      <c r="AF230" s="221"/>
      <c r="AG230" s="28"/>
      <c r="AI230" s="30"/>
      <c r="AJ230" s="28"/>
      <c r="AK230" s="29"/>
      <c r="AL230" s="29"/>
      <c r="AP230" s="29"/>
    </row>
    <row r="231" spans="1:42">
      <c r="A231" s="221"/>
      <c r="B231" s="240">
        <f>+'Ark1'!C1349</f>
        <v>2024</v>
      </c>
      <c r="C231" s="221"/>
      <c r="D231" s="240">
        <f>+'Ark1'!M1349</f>
        <v>15</v>
      </c>
      <c r="E231" s="240" t="s">
        <v>107</v>
      </c>
      <c r="F231" s="240">
        <f>+'Ark1'!D1349</f>
        <v>8</v>
      </c>
      <c r="G231" s="240" t="str">
        <f t="shared" si="32"/>
        <v>Aug</v>
      </c>
      <c r="H231" s="240">
        <f>+'Ark1'!Q1349</f>
        <v>10</v>
      </c>
      <c r="I231" s="376">
        <f>+'Ark1'!R1349</f>
        <v>12</v>
      </c>
      <c r="J231" s="241">
        <f>+IF(I231=0,"",'Ark1'!AG1349)</f>
        <v>1.1884718233138556E-2</v>
      </c>
      <c r="K231" s="241">
        <f>+IF(I231=0,"",'Ark1'!AH1349)</f>
        <v>2.8035535051944921E-2</v>
      </c>
      <c r="L231" s="241"/>
      <c r="M231" s="564"/>
      <c r="N231" s="241"/>
      <c r="O231" s="242">
        <f>+IF(I231=0,"",'Ark1'!S1349)</f>
        <v>12.416666666666664</v>
      </c>
      <c r="P231" s="242"/>
      <c r="Q231" s="242"/>
      <c r="R231" s="242"/>
      <c r="S231" s="241"/>
      <c r="T231" s="242"/>
      <c r="U231" s="304">
        <f>+IF(I231=0,"",'Ark1'!U1349)</f>
        <v>51.841666666666654</v>
      </c>
      <c r="V231" s="241">
        <f>+IF(I231=0,"",'Ark1'!V1349)</f>
        <v>0</v>
      </c>
      <c r="W231" s="241">
        <f>+IF(I231=0,"",'Ark1'!W1349)</f>
        <v>100</v>
      </c>
      <c r="X231" s="243">
        <f>+IF(I231=0,"",'Ark1'!X1349)</f>
        <v>100</v>
      </c>
      <c r="Y231" s="243">
        <f>+IF(I231=0,"",'Ark1'!Y1349)</f>
        <v>100</v>
      </c>
      <c r="Z231" s="243">
        <f>+IF(I231=0,"",'Ark1'!Z1349)</f>
        <v>100</v>
      </c>
      <c r="AA231" s="241">
        <f>+IF(I231=0,"",'Ark1'!AA1349)</f>
        <v>4.3419385711403109</v>
      </c>
      <c r="AB231" s="241">
        <f>+IF(I231=0,"",'Ark1'!AB1349)</f>
        <v>0.64009547898907027</v>
      </c>
      <c r="AC231" s="243">
        <f>+'Ark1'!AD1349</f>
        <v>50.648060813237379</v>
      </c>
      <c r="AD231" s="241">
        <f t="shared" si="33"/>
        <v>0.8</v>
      </c>
      <c r="AE231" s="241">
        <f t="shared" si="34"/>
        <v>1.2</v>
      </c>
      <c r="AF231" s="221"/>
      <c r="AG231" s="28"/>
      <c r="AI231" s="30"/>
      <c r="AJ231" s="28"/>
      <c r="AK231" s="29"/>
      <c r="AL231" s="29"/>
      <c r="AP231" s="29"/>
    </row>
    <row r="232" spans="1:42">
      <c r="A232" s="221"/>
      <c r="B232" s="240">
        <f>+'Ark1'!C1350</f>
        <v>2024</v>
      </c>
      <c r="C232" s="221"/>
      <c r="D232" s="240">
        <f>+'Ark1'!M1350</f>
        <v>15</v>
      </c>
      <c r="E232" s="240" t="s">
        <v>107</v>
      </c>
      <c r="F232" s="240">
        <f>+'Ark1'!D1350</f>
        <v>9</v>
      </c>
      <c r="G232" s="240" t="str">
        <f t="shared" si="32"/>
        <v>Sep</v>
      </c>
      <c r="H232" s="240">
        <f>+'Ark1'!Q1350</f>
        <v>27</v>
      </c>
      <c r="I232" s="376">
        <f>+'Ark1'!R1350</f>
        <v>36</v>
      </c>
      <c r="J232" s="241">
        <f>+IF(I232=0,"",'Ark1'!AG1350)</f>
        <v>9.8154959415650816E-3</v>
      </c>
      <c r="K232" s="241">
        <f>+IF(I232=0,"",'Ark1'!AH1350)</f>
        <v>2.327897568238382E-2</v>
      </c>
      <c r="L232" s="241"/>
      <c r="M232" s="564"/>
      <c r="N232" s="241"/>
      <c r="O232" s="242">
        <f>+IF(I232=0,"",'Ark1'!S1350)</f>
        <v>11.944444444444445</v>
      </c>
      <c r="P232" s="242"/>
      <c r="Q232" s="242"/>
      <c r="R232" s="242"/>
      <c r="S232" s="241"/>
      <c r="T232" s="242"/>
      <c r="U232" s="304">
        <f>+IF(I232=0,"",'Ark1'!U1350)</f>
        <v>47.263888888888886</v>
      </c>
      <c r="V232" s="241">
        <f>+IF(I232=0,"",'Ark1'!V1350)</f>
        <v>0</v>
      </c>
      <c r="W232" s="241">
        <f>+IF(I232=0,"",'Ark1'!W1350)</f>
        <v>100</v>
      </c>
      <c r="X232" s="243">
        <f>+IF(I232=0,"",'Ark1'!X1350)</f>
        <v>100</v>
      </c>
      <c r="Y232" s="243">
        <f>+IF(I232=0,"",'Ark1'!Y1350)</f>
        <v>100</v>
      </c>
      <c r="Z232" s="243">
        <f>+IF(I232=0,"",'Ark1'!Z1350)</f>
        <v>83.333333333333314</v>
      </c>
      <c r="AA232" s="241">
        <f>+IF(I232=0,"",'Ark1'!AA1350)</f>
        <v>8.1045649954474186</v>
      </c>
      <c r="AB232" s="241">
        <f>+IF(I232=0,"",'Ark1'!AB1350)</f>
        <v>0.84801875124853821</v>
      </c>
      <c r="AC232" s="243">
        <f>+'Ark1'!AD1350</f>
        <v>69.851523082595634</v>
      </c>
      <c r="AD232" s="241">
        <f t="shared" si="33"/>
        <v>2.4</v>
      </c>
      <c r="AE232" s="241">
        <f t="shared" si="34"/>
        <v>1.3333333333333333</v>
      </c>
      <c r="AF232" s="221"/>
      <c r="AG232" s="28"/>
      <c r="AI232" s="30"/>
      <c r="AJ232" s="28"/>
      <c r="AK232" s="29"/>
      <c r="AL232" s="29"/>
      <c r="AP232" s="29"/>
    </row>
    <row r="233" spans="1:42">
      <c r="A233" s="221"/>
      <c r="B233" s="240">
        <f>+'Ark1'!C1351</f>
        <v>2024</v>
      </c>
      <c r="C233" s="221"/>
      <c r="D233" s="240">
        <f>+'Ark1'!M1351</f>
        <v>15</v>
      </c>
      <c r="E233" s="240" t="s">
        <v>107</v>
      </c>
      <c r="F233" s="240">
        <f>+'Ark1'!D1351</f>
        <v>10</v>
      </c>
      <c r="G233" s="240" t="str">
        <f t="shared" si="32"/>
        <v>Okt</v>
      </c>
      <c r="H233" s="240">
        <f>+'Ark1'!Q1351</f>
        <v>36</v>
      </c>
      <c r="I233" s="376">
        <f>+'Ark1'!R1351</f>
        <v>52</v>
      </c>
      <c r="J233" s="241">
        <f>+IF(I233=0,"",'Ark1'!AG1351)</f>
        <v>1.275735510588605E-2</v>
      </c>
      <c r="K233" s="241">
        <f>+IF(I233=0,"",'Ark1'!AH1351)</f>
        <v>3.1009731209922887E-2</v>
      </c>
      <c r="L233" s="241"/>
      <c r="M233" s="564"/>
      <c r="N233" s="241"/>
      <c r="O233" s="242">
        <f>+IF(I233=0,"",'Ark1'!S1351)</f>
        <v>12.230769230769228</v>
      </c>
      <c r="P233" s="242"/>
      <c r="Q233" s="242"/>
      <c r="R233" s="242"/>
      <c r="S233" s="241"/>
      <c r="T233" s="242"/>
      <c r="U233" s="304">
        <f>+IF(I233=0,"",'Ark1'!U1351)</f>
        <v>46.599999999999966</v>
      </c>
      <c r="V233" s="241">
        <f>+IF(I233=0,"",'Ark1'!V1351)</f>
        <v>0</v>
      </c>
      <c r="W233" s="241">
        <f>+IF(I233=0,"",'Ark1'!W1351)</f>
        <v>100</v>
      </c>
      <c r="X233" s="243">
        <f>+IF(I233=0,"",'Ark1'!X1351)</f>
        <v>100</v>
      </c>
      <c r="Y233" s="243">
        <f>+IF(I233=0,"",'Ark1'!Y1351)</f>
        <v>100</v>
      </c>
      <c r="Z233" s="243">
        <f>+IF(I233=0,"",'Ark1'!Z1351)</f>
        <v>76.923076923076891</v>
      </c>
      <c r="AA233" s="241">
        <f>+IF(I233=0,"",'Ark1'!AA1351)</f>
        <v>9.3309245976032003</v>
      </c>
      <c r="AB233" s="241">
        <f>+IF(I233=0,"",'Ark1'!AB1351)</f>
        <v>0.97300851082106066</v>
      </c>
      <c r="AC233" s="243">
        <f>+'Ark1'!AD1351</f>
        <v>60.748349711325083</v>
      </c>
      <c r="AD233" s="241">
        <f t="shared" si="33"/>
        <v>3.4666666666666668</v>
      </c>
      <c r="AE233" s="241">
        <f t="shared" si="34"/>
        <v>1.4444444444444444</v>
      </c>
      <c r="AF233" s="221"/>
      <c r="AG233" s="28"/>
      <c r="AI233" s="30"/>
      <c r="AJ233" s="28"/>
      <c r="AK233" s="29"/>
      <c r="AL233" s="29"/>
      <c r="AP233" s="29"/>
    </row>
    <row r="234" spans="1:42">
      <c r="A234" s="221"/>
      <c r="B234" s="240">
        <f>+'Ark1'!C1352</f>
        <v>2024</v>
      </c>
      <c r="C234" s="221"/>
      <c r="D234" s="240">
        <f>+'Ark1'!M1352</f>
        <v>15</v>
      </c>
      <c r="E234" s="240" t="s">
        <v>107</v>
      </c>
      <c r="F234" s="240">
        <f>+'Ark1'!D1352</f>
        <v>11</v>
      </c>
      <c r="G234" s="240" t="str">
        <f t="shared" si="32"/>
        <v>Nov</v>
      </c>
      <c r="H234" s="240">
        <f>+'Ark1'!Q1352</f>
        <v>9</v>
      </c>
      <c r="I234" s="376">
        <f>+'Ark1'!R1352</f>
        <v>19</v>
      </c>
      <c r="J234" s="241">
        <f>+IF(I234=0,"",'Ark1'!AG1352)</f>
        <v>1.8340476466272831E-2</v>
      </c>
      <c r="K234" s="241">
        <f>+IF(I234=0,"",'Ark1'!AH1352)</f>
        <v>3.9715800836464754E-2</v>
      </c>
      <c r="L234" s="241"/>
      <c r="M234" s="564"/>
      <c r="N234" s="241"/>
      <c r="O234" s="242">
        <f>+IF(I234=0,"",'Ark1'!S1352)</f>
        <v>11</v>
      </c>
      <c r="P234" s="242"/>
      <c r="Q234" s="242"/>
      <c r="R234" s="242"/>
      <c r="S234" s="241"/>
      <c r="T234" s="242"/>
      <c r="U234" s="304">
        <f>+IF(I234=0,"",'Ark1'!U1352)</f>
        <v>41.410526315789454</v>
      </c>
      <c r="V234" s="241">
        <f>+IF(I234=0,"",'Ark1'!V1352)</f>
        <v>0</v>
      </c>
      <c r="W234" s="241">
        <f>+IF(I234=0,"",'Ark1'!W1352)</f>
        <v>100</v>
      </c>
      <c r="X234" s="243">
        <f>+IF(I234=0,"",'Ark1'!X1352)</f>
        <v>100</v>
      </c>
      <c r="Y234" s="243">
        <f>+IF(I234=0,"",'Ark1'!Y1352)</f>
        <v>94.736842105263179</v>
      </c>
      <c r="Z234" s="243">
        <f>+IF(I234=0,"",'Ark1'!Z1352)</f>
        <v>63.15789473684211</v>
      </c>
      <c r="AA234" s="241">
        <f>+IF(I234=0,"",'Ark1'!AA1352)</f>
        <v>10.368621424727008</v>
      </c>
      <c r="AB234" s="241">
        <f>+IF(I234=0,"",'Ark1'!AB1352)</f>
        <v>1.2139539573337677</v>
      </c>
      <c r="AC234" s="243">
        <f>+'Ark1'!AD1352</f>
        <v>69.829613300951522</v>
      </c>
      <c r="AD234" s="241">
        <f t="shared" si="33"/>
        <v>1.2666666666666666</v>
      </c>
      <c r="AE234" s="241">
        <f t="shared" si="34"/>
        <v>2.1111111111111112</v>
      </c>
      <c r="AF234" s="221"/>
      <c r="AG234" s="28"/>
      <c r="AI234" s="30"/>
      <c r="AJ234" s="28"/>
      <c r="AK234" s="29"/>
      <c r="AL234" s="29"/>
      <c r="AP234" s="29"/>
    </row>
    <row r="235" spans="1:42">
      <c r="A235" s="221"/>
      <c r="B235" s="240">
        <f>+'Ark1'!C1353</f>
        <v>2024</v>
      </c>
      <c r="C235" s="221"/>
      <c r="D235" s="240">
        <f>+'Ark1'!M1353</f>
        <v>15</v>
      </c>
      <c r="E235" s="240" t="s">
        <v>107</v>
      </c>
      <c r="F235" s="240">
        <f>+'Ark1'!D1353</f>
        <v>12</v>
      </c>
      <c r="G235" s="240" t="str">
        <f t="shared" si="32"/>
        <v>Des</v>
      </c>
      <c r="H235" s="240">
        <f>+'Ark1'!Q1353</f>
        <v>3</v>
      </c>
      <c r="I235" s="376">
        <f>+'Ark1'!R1353</f>
        <v>3</v>
      </c>
      <c r="J235" s="241">
        <f>+IF(I235=0,"",'Ark1'!AG1353)</f>
        <v>2.7122321670735017E-2</v>
      </c>
      <c r="K235" s="241">
        <f>+IF(I235=0,"",'Ark1'!AH1353)</f>
        <v>4.7854143669957591E-2</v>
      </c>
      <c r="L235" s="241"/>
      <c r="M235" s="564"/>
      <c r="N235" s="241"/>
      <c r="O235" s="242">
        <f>+IF(I235=0,"",'Ark1'!S1353)</f>
        <v>10.333333333333336</v>
      </c>
      <c r="P235" s="242"/>
      <c r="Q235" s="242"/>
      <c r="R235" s="242"/>
      <c r="S235" s="241"/>
      <c r="T235" s="242"/>
      <c r="U235" s="304">
        <f>+IF(I235=0,"",'Ark1'!U1353)</f>
        <v>32.933333333333344</v>
      </c>
      <c r="V235" s="241">
        <f>+IF(I235=0,"",'Ark1'!V1353)</f>
        <v>0</v>
      </c>
      <c r="W235" s="241">
        <f>+IF(I235=0,"",'Ark1'!W1353)</f>
        <v>100</v>
      </c>
      <c r="X235" s="243">
        <f>+IF(I235=0,"",'Ark1'!X1353)</f>
        <v>100</v>
      </c>
      <c r="Y235" s="243">
        <f>+IF(I235=0,"",'Ark1'!Y1353)</f>
        <v>66.666666666666686</v>
      </c>
      <c r="Z235" s="243">
        <f>+IF(I235=0,"",'Ark1'!Z1353)</f>
        <v>33.333333333333343</v>
      </c>
      <c r="AA235" s="241">
        <f>+IF(I235=0,"",'Ark1'!AA1353)</f>
        <v>12.151634549402072</v>
      </c>
      <c r="AB235" s="241">
        <f>+IF(I235=0,"",'Ark1'!AB1353)</f>
        <v>2.0548046676563221</v>
      </c>
      <c r="AC235" s="243">
        <f>+'Ark1'!AD1353</f>
        <v>99.678218008618146</v>
      </c>
      <c r="AD235" s="241">
        <f t="shared" si="33"/>
        <v>0.2</v>
      </c>
      <c r="AE235" s="241">
        <f t="shared" si="34"/>
        <v>1</v>
      </c>
      <c r="AF235" s="221"/>
      <c r="AG235" s="28"/>
      <c r="AI235" s="30"/>
      <c r="AJ235" s="28"/>
      <c r="AK235" s="29"/>
      <c r="AL235" s="29"/>
      <c r="AP235" s="29"/>
    </row>
    <row r="236" spans="1:42">
      <c r="A236" s="305"/>
      <c r="B236" s="305"/>
      <c r="C236" s="305"/>
      <c r="D236" s="305"/>
      <c r="E236" s="305"/>
      <c r="F236" s="305"/>
      <c r="G236" s="305"/>
      <c r="H236" s="305"/>
      <c r="I236" s="392"/>
      <c r="J236" s="305"/>
      <c r="K236" s="305"/>
      <c r="L236" s="305"/>
      <c r="M236" s="565"/>
      <c r="N236" s="305"/>
      <c r="O236" s="305"/>
      <c r="P236" s="305"/>
      <c r="Q236" s="305"/>
      <c r="R236" s="305"/>
      <c r="S236" s="306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28"/>
      <c r="AI236" s="30"/>
      <c r="AJ236" s="28"/>
      <c r="AK236" s="29"/>
      <c r="AL236" s="29"/>
      <c r="AP236" s="29"/>
    </row>
    <row r="237" spans="1:42">
      <c r="A237" s="349" t="s">
        <v>665</v>
      </c>
      <c r="B237" s="349"/>
      <c r="C237" s="349" t="str">
        <f>+E239</f>
        <v>1-</v>
      </c>
      <c r="D237" s="349"/>
      <c r="E237" s="305"/>
      <c r="F237" s="305"/>
      <c r="G237" s="305"/>
      <c r="H237" s="305"/>
      <c r="I237" s="392"/>
      <c r="J237" s="305"/>
      <c r="K237" s="305"/>
      <c r="L237" s="305"/>
      <c r="M237" s="565"/>
      <c r="N237" s="305"/>
      <c r="O237" s="305"/>
      <c r="P237" s="305"/>
      <c r="Q237" s="305"/>
      <c r="R237" s="305"/>
      <c r="S237" s="306"/>
      <c r="T237" s="305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305"/>
      <c r="AE237" s="305"/>
      <c r="AF237" s="305"/>
      <c r="AG237" s="28"/>
      <c r="AI237" s="30"/>
      <c r="AJ237" s="28"/>
      <c r="AK237" s="29"/>
      <c r="AL237" s="29"/>
      <c r="AP237" s="29"/>
    </row>
    <row r="238" spans="1:42">
      <c r="A238" s="305"/>
      <c r="B238" s="305"/>
      <c r="C238" s="305"/>
      <c r="D238" s="305"/>
      <c r="E238" s="305"/>
      <c r="F238" s="305"/>
      <c r="G238" s="305"/>
      <c r="H238" s="305"/>
      <c r="I238" s="392"/>
      <c r="J238" s="305"/>
      <c r="K238" s="305"/>
      <c r="L238" s="305"/>
      <c r="M238" s="565"/>
      <c r="N238" s="305"/>
      <c r="O238" s="305"/>
      <c r="P238" s="305"/>
      <c r="Q238" s="305"/>
      <c r="R238" s="305"/>
      <c r="S238" s="306"/>
      <c r="T238" s="305"/>
      <c r="U238" s="305"/>
      <c r="V238" s="305"/>
      <c r="W238" s="305"/>
      <c r="X238" s="305"/>
      <c r="Y238" s="305"/>
      <c r="Z238" s="305"/>
      <c r="AA238" s="305"/>
      <c r="AB238" s="305"/>
      <c r="AC238" s="305"/>
      <c r="AD238" s="305"/>
      <c r="AE238" s="305"/>
      <c r="AF238" s="305"/>
      <c r="AG238" s="28"/>
      <c r="AI238" s="30"/>
      <c r="AJ238" s="28"/>
      <c r="AK238" s="29"/>
      <c r="AL238" s="29"/>
      <c r="AP238" s="29"/>
    </row>
    <row r="239" spans="1:42">
      <c r="A239" s="305"/>
      <c r="B239" s="240">
        <f>+'Ark1'!C1354</f>
        <v>2023</v>
      </c>
      <c r="C239" s="305"/>
      <c r="D239" s="240">
        <f>+'Ark1'!M1354</f>
        <v>1</v>
      </c>
      <c r="E239" s="240" t="str">
        <f>VLOOKUP(D239,RNR!$D$1:$E$15,2)</f>
        <v>1-</v>
      </c>
      <c r="F239" s="240">
        <f>+'Ark1'!D1354</f>
        <v>1</v>
      </c>
      <c r="G239" s="240" t="str">
        <f>VLOOKUP(F239,RNR!$I$2:$J$13,2)</f>
        <v>Jan</v>
      </c>
      <c r="H239" s="240">
        <f>+'Ark1'!Q1354</f>
        <v>2</v>
      </c>
      <c r="I239" s="376">
        <f>+'Ark1'!R1354</f>
        <v>2</v>
      </c>
      <c r="J239" s="241">
        <f>+IF(I239=0,"",'Ark1'!AG1354)</f>
        <v>2.2771262666514847E-2</v>
      </c>
      <c r="K239" s="241">
        <f>+IF(I239=0,"",'Ark1'!AH1354)</f>
        <v>1.3399130690545453E-2</v>
      </c>
      <c r="L239" s="241"/>
      <c r="M239" s="564"/>
      <c r="N239" s="241"/>
      <c r="O239" s="242">
        <f>+IF(I239=0,"",'Ark1'!S1354)</f>
        <v>5.5</v>
      </c>
      <c r="P239" s="242"/>
      <c r="Q239" s="242"/>
      <c r="R239" s="242"/>
      <c r="S239" s="241"/>
      <c r="T239" s="242"/>
      <c r="U239" s="304">
        <f>+IF(I239=0,"",'Ark1'!U1354)</f>
        <v>12.3</v>
      </c>
      <c r="V239" s="241">
        <f>+IF(I239=0,"",'Ark1'!V1354)</f>
        <v>0</v>
      </c>
      <c r="W239" s="241">
        <f>+IF(I239=0,"",'Ark1'!W1354)</f>
        <v>0</v>
      </c>
      <c r="X239" s="243">
        <f>+IF(I239=0,"",'Ark1'!X1354)</f>
        <v>0</v>
      </c>
      <c r="Y239" s="243">
        <f>+IF(I239=0,"",'Ark1'!Y1354)</f>
        <v>0</v>
      </c>
      <c r="Z239" s="243">
        <f>+IF(I239=0,"",'Ark1'!Z1354)</f>
        <v>0</v>
      </c>
      <c r="AA239" s="241">
        <f>+IF(I239=0,"",'Ark1'!AA1354)</f>
        <v>1.3999999999999924</v>
      </c>
      <c r="AB239" s="241">
        <f>+IF(I239=0,"",'Ark1'!AB1354)</f>
        <v>0.5</v>
      </c>
      <c r="AC239" s="243">
        <f>+'Ark1'!AD1354</f>
        <v>99.999999999998906</v>
      </c>
      <c r="AD239" s="241">
        <f t="shared" ref="AD239:AD250" si="35">+IF(I239=0,"",I239/D239)</f>
        <v>2</v>
      </c>
      <c r="AE239" s="241">
        <f t="shared" ref="AE239:AE250" si="36">+IF(I239=0,"",I239/H239)</f>
        <v>1</v>
      </c>
      <c r="AF239" s="305"/>
      <c r="AG239" s="28"/>
      <c r="AI239" s="30"/>
      <c r="AJ239" s="28"/>
      <c r="AK239" s="29"/>
      <c r="AL239" s="29"/>
      <c r="AP239" s="29"/>
    </row>
    <row r="240" spans="1:42">
      <c r="A240" s="305"/>
      <c r="B240" s="240">
        <f>+'Ark1'!C1355</f>
        <v>2023</v>
      </c>
      <c r="C240" s="305"/>
      <c r="D240" s="240">
        <f>+'Ark1'!M1355</f>
        <v>1</v>
      </c>
      <c r="E240" s="240" t="str">
        <f>VLOOKUP(D240,RNR!$D$1:$E$15,2)</f>
        <v>1-</v>
      </c>
      <c r="F240" s="240">
        <f>+'Ark1'!D1355</f>
        <v>2</v>
      </c>
      <c r="G240" s="240" t="str">
        <f>VLOOKUP(F240,RNR!$I$2:$J$13,2)</f>
        <v>Feb</v>
      </c>
      <c r="H240" s="240">
        <f>+'Ark1'!Q1355</f>
        <v>1</v>
      </c>
      <c r="I240" s="376">
        <f>+'Ark1'!R1355</f>
        <v>1</v>
      </c>
      <c r="J240" s="241">
        <f>+IF(I240=0,"",'Ark1'!AG1355)</f>
        <v>7.7160493827160498E-3</v>
      </c>
      <c r="K240" s="241">
        <f>+IF(I240=0,"",'Ark1'!AH1355)</f>
        <v>3.9540922698215056E-3</v>
      </c>
      <c r="L240" s="241"/>
      <c r="M240" s="564"/>
      <c r="N240" s="241"/>
      <c r="O240" s="242">
        <f>+IF(I240=0,"",'Ark1'!S1355)</f>
        <v>6</v>
      </c>
      <c r="P240" s="242"/>
      <c r="Q240" s="242"/>
      <c r="R240" s="242"/>
      <c r="S240" s="241"/>
      <c r="T240" s="242"/>
      <c r="U240" s="304">
        <f>+IF(I240=0,"",'Ark1'!U1355)</f>
        <v>11</v>
      </c>
      <c r="V240" s="241">
        <f>+IF(I240=0,"",'Ark1'!V1355)</f>
        <v>0</v>
      </c>
      <c r="W240" s="241">
        <f>+IF(I240=0,"",'Ark1'!W1355)</f>
        <v>0</v>
      </c>
      <c r="X240" s="243">
        <f>+IF(I240=0,"",'Ark1'!X1355)</f>
        <v>0</v>
      </c>
      <c r="Y240" s="243">
        <f>+IF(I240=0,"",'Ark1'!Y1355)</f>
        <v>0</v>
      </c>
      <c r="Z240" s="243">
        <f>+IF(I240=0,"",'Ark1'!Z1355)</f>
        <v>0</v>
      </c>
      <c r="AA240" s="241">
        <f>+IF(I240=0,"",'Ark1'!AA1355)</f>
        <v>0</v>
      </c>
      <c r="AB240" s="241">
        <f>+IF(I240=0,"",'Ark1'!AB1355)</f>
        <v>0</v>
      </c>
      <c r="AC240" s="243">
        <f>+'Ark1'!AD1355</f>
        <v>0</v>
      </c>
      <c r="AD240" s="241">
        <f t="shared" si="35"/>
        <v>1</v>
      </c>
      <c r="AE240" s="241">
        <f t="shared" si="36"/>
        <v>1</v>
      </c>
      <c r="AF240" s="305"/>
      <c r="AG240" s="28"/>
      <c r="AI240" s="30"/>
      <c r="AJ240" s="28"/>
      <c r="AK240" s="29"/>
      <c r="AL240" s="29"/>
      <c r="AP240" s="29"/>
    </row>
    <row r="241" spans="1:46">
      <c r="A241" s="305"/>
      <c r="B241" s="240">
        <f>+'Ark1'!C1356</f>
        <v>2023</v>
      </c>
      <c r="C241" s="305"/>
      <c r="D241" s="240">
        <f>+'Ark1'!M1356</f>
        <v>1</v>
      </c>
      <c r="E241" s="240" t="str">
        <f>VLOOKUP(D241,RNR!$D$1:$E$15,2)</f>
        <v>1-</v>
      </c>
      <c r="F241" s="240">
        <f>+'Ark1'!D1356</f>
        <v>3</v>
      </c>
      <c r="G241" s="240" t="str">
        <f>VLOOKUP(F241,RNR!$I$2:$J$13,2)</f>
        <v>Mar</v>
      </c>
      <c r="H241" s="240">
        <f>+'Ark1'!Q1356</f>
        <v>15</v>
      </c>
      <c r="I241" s="376">
        <f>+'Ark1'!R1356</f>
        <v>17</v>
      </c>
      <c r="J241" s="241">
        <f>+IF(I241=0,"",'Ark1'!AG1356)</f>
        <v>3.6070443454275403E-2</v>
      </c>
      <c r="K241" s="241">
        <f>+IF(I241=0,"",'Ark1'!AH1356)</f>
        <v>1.3228297394244023E-2</v>
      </c>
      <c r="L241" s="241"/>
      <c r="M241" s="564"/>
      <c r="N241" s="241"/>
      <c r="O241" s="242">
        <f>+IF(I241=0,"",'Ark1'!S1356)</f>
        <v>1.7647058823529411</v>
      </c>
      <c r="P241" s="242"/>
      <c r="Q241" s="242"/>
      <c r="R241" s="242"/>
      <c r="S241" s="241"/>
      <c r="T241" s="242"/>
      <c r="U241" s="304">
        <f>+IF(I241=0,"",'Ark1'!U1356)</f>
        <v>9.0764705882352938</v>
      </c>
      <c r="V241" s="241">
        <f>+IF(I241=0,"",'Ark1'!V1356)</f>
        <v>0</v>
      </c>
      <c r="W241" s="241">
        <f>+IF(I241=0,"",'Ark1'!W1356)</f>
        <v>0</v>
      </c>
      <c r="X241" s="243">
        <f>+IF(I241=0,"",'Ark1'!X1356)</f>
        <v>0</v>
      </c>
      <c r="Y241" s="243">
        <f>+IF(I241=0,"",'Ark1'!Y1356)</f>
        <v>0</v>
      </c>
      <c r="Z241" s="243">
        <f>+IF(I241=0,"",'Ark1'!Z1356)</f>
        <v>0</v>
      </c>
      <c r="AA241" s="241">
        <f>+IF(I241=0,"",'Ark1'!AA1356)</f>
        <v>2.0862376526303601</v>
      </c>
      <c r="AB241" s="241">
        <f>+IF(I241=0,"",'Ark1'!AB1356)</f>
        <v>1.8951769051278835</v>
      </c>
      <c r="AC241" s="243">
        <f>+'Ark1'!AD1356</f>
        <v>61.156344560338546</v>
      </c>
      <c r="AD241" s="241">
        <f t="shared" si="35"/>
        <v>17</v>
      </c>
      <c r="AE241" s="241">
        <f t="shared" si="36"/>
        <v>1.1333333333333333</v>
      </c>
      <c r="AF241" s="305"/>
      <c r="AI241" s="30"/>
      <c r="AJ241" s="28"/>
      <c r="AM241" s="28"/>
      <c r="AN241" s="28"/>
      <c r="AO241" s="28"/>
      <c r="AQ241" s="28"/>
      <c r="AR241" s="245"/>
      <c r="AS241" s="28"/>
      <c r="AT241" s="28"/>
    </row>
    <row r="242" spans="1:46">
      <c r="A242" s="305"/>
      <c r="B242" s="240">
        <f>+'Ark1'!C1357</f>
        <v>2023</v>
      </c>
      <c r="C242" s="305"/>
      <c r="D242" s="240">
        <f>+'Ark1'!M1357</f>
        <v>1</v>
      </c>
      <c r="E242" s="240" t="str">
        <f>VLOOKUP(D242,RNR!$D$1:$E$15,2)</f>
        <v>1-</v>
      </c>
      <c r="F242" s="240">
        <f>+'Ark1'!D1357</f>
        <v>4</v>
      </c>
      <c r="G242" s="240" t="str">
        <f>VLOOKUP(F242,RNR!$I$2:$J$13,2)</f>
        <v>Apr</v>
      </c>
      <c r="H242" s="240">
        <f>+'Ark1'!Q1357</f>
        <v>0</v>
      </c>
      <c r="I242" s="376">
        <f>+'Ark1'!R1357</f>
        <v>0</v>
      </c>
      <c r="J242" s="241" t="str">
        <f>+IF(I242=0,"",'Ark1'!AG1357)</f>
        <v/>
      </c>
      <c r="K242" s="241" t="str">
        <f>+IF(I242=0,"",'Ark1'!AH1357)</f>
        <v/>
      </c>
      <c r="L242" s="241"/>
      <c r="M242" s="564"/>
      <c r="N242" s="241"/>
      <c r="O242" s="242" t="str">
        <f>+IF(I242=0,"",'Ark1'!S1357)</f>
        <v/>
      </c>
      <c r="P242" s="242"/>
      <c r="Q242" s="242"/>
      <c r="R242" s="242"/>
      <c r="S242" s="241"/>
      <c r="T242" s="242"/>
      <c r="U242" s="304" t="str">
        <f>+IF(I242=0,"",'Ark1'!U1357)</f>
        <v/>
      </c>
      <c r="V242" s="241" t="str">
        <f>+IF(I242=0,"",'Ark1'!V1357)</f>
        <v/>
      </c>
      <c r="W242" s="241" t="str">
        <f>+IF(I242=0,"",'Ark1'!W1357)</f>
        <v/>
      </c>
      <c r="X242" s="243" t="str">
        <f>+IF(I242=0,"",'Ark1'!X1357)</f>
        <v/>
      </c>
      <c r="Y242" s="243" t="str">
        <f>+IF(I242=0,"",'Ark1'!Y1357)</f>
        <v/>
      </c>
      <c r="Z242" s="243" t="str">
        <f>+IF(I242=0,"",'Ark1'!Z1357)</f>
        <v/>
      </c>
      <c r="AA242" s="241" t="str">
        <f>+IF(I242=0,"",'Ark1'!AA1357)</f>
        <v/>
      </c>
      <c r="AB242" s="241" t="str">
        <f>+IF(I242=0,"",'Ark1'!AB1357)</f>
        <v/>
      </c>
      <c r="AC242" s="243">
        <f>+'Ark1'!AD1357</f>
        <v>0</v>
      </c>
      <c r="AD242" s="241" t="str">
        <f t="shared" si="35"/>
        <v/>
      </c>
      <c r="AE242" s="241" t="str">
        <f t="shared" si="36"/>
        <v/>
      </c>
      <c r="AF242" s="305"/>
      <c r="AI242" s="30"/>
      <c r="AJ242" s="28"/>
      <c r="AM242" s="28"/>
      <c r="AN242" s="28"/>
      <c r="AO242" s="28"/>
      <c r="AQ242" s="28"/>
      <c r="AR242" s="245"/>
      <c r="AS242" s="28"/>
      <c r="AT242" s="28"/>
    </row>
    <row r="243" spans="1:46">
      <c r="A243" s="305"/>
      <c r="B243" s="240">
        <f>+'Ark1'!C1358</f>
        <v>2023</v>
      </c>
      <c r="C243" s="305"/>
      <c r="D243" s="240">
        <f>+'Ark1'!M1358</f>
        <v>1</v>
      </c>
      <c r="E243" s="240" t="str">
        <f>VLOOKUP(D243,RNR!$D$1:$E$15,2)</f>
        <v>1-</v>
      </c>
      <c r="F243" s="240">
        <f>+'Ark1'!D1358</f>
        <v>5</v>
      </c>
      <c r="G243" s="240" t="str">
        <f>VLOOKUP(F243,RNR!$I$2:$J$13,2)</f>
        <v>Mai</v>
      </c>
      <c r="H243" s="240">
        <f>+'Ark1'!Q1358</f>
        <v>2</v>
      </c>
      <c r="I243" s="376">
        <f>+'Ark1'!R1358</f>
        <v>2</v>
      </c>
      <c r="J243" s="241">
        <f>+IF(I243=0,"",'Ark1'!AG1358)</f>
        <v>4.926108374384236E-2</v>
      </c>
      <c r="K243" s="241">
        <f>+IF(I243=0,"",'Ark1'!AH1358)</f>
        <v>3.2224303969292808E-2</v>
      </c>
      <c r="L243" s="241"/>
      <c r="M243" s="564"/>
      <c r="N243" s="241"/>
      <c r="O243" s="242">
        <f>+IF(I243=0,"",'Ark1'!S1358)</f>
        <v>0</v>
      </c>
      <c r="P243" s="242"/>
      <c r="Q243" s="242"/>
      <c r="R243" s="242"/>
      <c r="S243" s="241"/>
      <c r="T243" s="242"/>
      <c r="U243" s="304">
        <f>+IF(I243=0,"",'Ark1'!U1358)</f>
        <v>16.950000000000003</v>
      </c>
      <c r="V243" s="241">
        <f>+IF(I243=0,"",'Ark1'!V1358)</f>
        <v>0</v>
      </c>
      <c r="W243" s="241">
        <f>+IF(I243=0,"",'Ark1'!W1358)</f>
        <v>0</v>
      </c>
      <c r="X243" s="243">
        <f>+IF(I243=0,"",'Ark1'!X1358)</f>
        <v>100</v>
      </c>
      <c r="Y243" s="243">
        <f>+IF(I243=0,"",'Ark1'!Y1358)</f>
        <v>0</v>
      </c>
      <c r="Z243" s="243">
        <f>+IF(I243=0,"",'Ark1'!Z1358)</f>
        <v>0</v>
      </c>
      <c r="AA243" s="241">
        <f>+IF(I243=0,"",'Ark1'!AA1358)</f>
        <v>0.64999999999992319</v>
      </c>
      <c r="AB243" s="241">
        <f>+IF(I243=0,"",'Ark1'!AB1358)</f>
        <v>0</v>
      </c>
      <c r="AC243" s="243">
        <f>+'Ark1'!AD1358</f>
        <v>0</v>
      </c>
      <c r="AD243" s="241">
        <f t="shared" si="35"/>
        <v>2</v>
      </c>
      <c r="AE243" s="241">
        <f t="shared" si="36"/>
        <v>1</v>
      </c>
      <c r="AF243" s="305"/>
      <c r="AI243" s="30"/>
      <c r="AJ243" s="28"/>
      <c r="AM243" s="28"/>
      <c r="AN243" s="28"/>
      <c r="AO243" s="28"/>
      <c r="AQ243" s="28"/>
      <c r="AR243" s="245"/>
      <c r="AS243" s="28"/>
      <c r="AT243" s="28"/>
    </row>
    <row r="244" spans="1:46">
      <c r="A244" s="305"/>
      <c r="B244" s="240">
        <f>+'Ark1'!C1359</f>
        <v>2023</v>
      </c>
      <c r="C244" s="305"/>
      <c r="D244" s="240">
        <f>+'Ark1'!M1359</f>
        <v>1</v>
      </c>
      <c r="E244" s="240" t="str">
        <f>VLOOKUP(D244,RNR!$D$1:$E$15,2)</f>
        <v>1-</v>
      </c>
      <c r="F244" s="240">
        <f>+'Ark1'!D1359</f>
        <v>6</v>
      </c>
      <c r="G244" s="240" t="str">
        <f>VLOOKUP(F244,RNR!$I$2:$J$13,2)</f>
        <v>Jun</v>
      </c>
      <c r="H244" s="240">
        <f>+'Ark1'!Q1359</f>
        <v>0</v>
      </c>
      <c r="I244" s="376">
        <f>+'Ark1'!R1359</f>
        <v>0</v>
      </c>
      <c r="J244" s="241" t="str">
        <f>+IF(I244=0,"",'Ark1'!AG1359)</f>
        <v/>
      </c>
      <c r="K244" s="241" t="str">
        <f>+IF(I244=0,"",'Ark1'!AH1359)</f>
        <v/>
      </c>
      <c r="L244" s="241"/>
      <c r="M244" s="564"/>
      <c r="N244" s="241"/>
      <c r="O244" s="242" t="str">
        <f>+IF(I244=0,"",'Ark1'!S1359)</f>
        <v/>
      </c>
      <c r="P244" s="242"/>
      <c r="Q244" s="242"/>
      <c r="R244" s="242"/>
      <c r="S244" s="241"/>
      <c r="T244" s="242"/>
      <c r="U244" s="304" t="str">
        <f>+IF(I244=0,"",'Ark1'!U1359)</f>
        <v/>
      </c>
      <c r="V244" s="241" t="str">
        <f>+IF(I244=0,"",'Ark1'!V1359)</f>
        <v/>
      </c>
      <c r="W244" s="241" t="str">
        <f>+IF(I244=0,"",'Ark1'!W1359)</f>
        <v/>
      </c>
      <c r="X244" s="243" t="str">
        <f>+IF(I244=0,"",'Ark1'!X1359)</f>
        <v/>
      </c>
      <c r="Y244" s="243" t="str">
        <f>+IF(I244=0,"",'Ark1'!Y1359)</f>
        <v/>
      </c>
      <c r="Z244" s="243" t="str">
        <f>+IF(I244=0,"",'Ark1'!Z1359)</f>
        <v/>
      </c>
      <c r="AA244" s="241" t="str">
        <f>+IF(I244=0,"",'Ark1'!AA1359)</f>
        <v/>
      </c>
      <c r="AB244" s="241" t="str">
        <f>+IF(I244=0,"",'Ark1'!AB1359)</f>
        <v/>
      </c>
      <c r="AC244" s="243">
        <f>+'Ark1'!AD1359</f>
        <v>0</v>
      </c>
      <c r="AD244" s="241" t="str">
        <f t="shared" si="35"/>
        <v/>
      </c>
      <c r="AE244" s="241" t="str">
        <f t="shared" si="36"/>
        <v/>
      </c>
      <c r="AF244" s="305"/>
      <c r="AI244" s="30"/>
      <c r="AJ244" s="28"/>
      <c r="AM244" s="28"/>
      <c r="AN244" s="28"/>
      <c r="AO244" s="28"/>
      <c r="AQ244" s="28"/>
      <c r="AR244" s="245"/>
      <c r="AS244" s="28"/>
      <c r="AT244" s="28"/>
    </row>
    <row r="245" spans="1:46">
      <c r="A245" s="305"/>
      <c r="B245" s="240">
        <f>+'Ark1'!C1360</f>
        <v>2023</v>
      </c>
      <c r="C245" s="305"/>
      <c r="D245" s="240">
        <f>+'Ark1'!M1360</f>
        <v>1</v>
      </c>
      <c r="E245" s="240" t="str">
        <f>VLOOKUP(D245,RNR!$D$1:$E$15,2)</f>
        <v>1-</v>
      </c>
      <c r="F245" s="240">
        <f>+'Ark1'!D1360</f>
        <v>7</v>
      </c>
      <c r="G245" s="240" t="str">
        <f>VLOOKUP(F245,RNR!$I$2:$J$13,2)</f>
        <v>Jul</v>
      </c>
      <c r="H245" s="240">
        <f>+'Ark1'!Q1360</f>
        <v>1</v>
      </c>
      <c r="I245" s="376">
        <f>+'Ark1'!R1360</f>
        <v>3</v>
      </c>
      <c r="J245" s="241">
        <f>+IF(I245=0,"",'Ark1'!AG1360)</f>
        <v>7.6726342710997444E-2</v>
      </c>
      <c r="K245" s="241">
        <f>+IF(I245=0,"",'Ark1'!AH1360)</f>
        <v>6.1798905649321487E-2</v>
      </c>
      <c r="L245" s="241"/>
      <c r="M245" s="564"/>
      <c r="N245" s="241"/>
      <c r="O245" s="242">
        <f>+IF(I245=0,"",'Ark1'!S1360)</f>
        <v>1</v>
      </c>
      <c r="P245" s="242"/>
      <c r="Q245" s="242"/>
      <c r="R245" s="242"/>
      <c r="S245" s="241"/>
      <c r="T245" s="242"/>
      <c r="U245" s="304">
        <f>+IF(I245=0,"",'Ark1'!U1360)</f>
        <v>17.366666666666671</v>
      </c>
      <c r="V245" s="241">
        <f>+IF(I245=0,"",'Ark1'!V1360)</f>
        <v>0</v>
      </c>
      <c r="W245" s="241">
        <f>+IF(I245=0,"",'Ark1'!W1360)</f>
        <v>0</v>
      </c>
      <c r="X245" s="243">
        <f>+IF(I245=0,"",'Ark1'!X1360)</f>
        <v>66.666666666666686</v>
      </c>
      <c r="Y245" s="243">
        <f>+IF(I245=0,"",'Ark1'!Y1360)</f>
        <v>0</v>
      </c>
      <c r="Z245" s="243">
        <f>+IF(I245=0,"",'Ark1'!Z1360)</f>
        <v>0</v>
      </c>
      <c r="AA245" s="241">
        <f>+IF(I245=0,"",'Ark1'!AA1360)</f>
        <v>1.6977108770995435</v>
      </c>
      <c r="AB245" s="241">
        <f>+IF(I245=0,"",'Ark1'!AB1360)</f>
        <v>0</v>
      </c>
      <c r="AC245" s="243">
        <f>+'Ark1'!AD1360</f>
        <v>0</v>
      </c>
      <c r="AD245" s="241">
        <f t="shared" si="35"/>
        <v>3</v>
      </c>
      <c r="AE245" s="241">
        <f t="shared" si="36"/>
        <v>3</v>
      </c>
      <c r="AF245" s="305"/>
      <c r="AI245" s="30"/>
      <c r="AJ245" s="28"/>
      <c r="AM245" s="28"/>
      <c r="AN245" s="28"/>
      <c r="AO245" s="28"/>
      <c r="AQ245" s="28"/>
      <c r="AR245" s="245"/>
      <c r="AS245" s="28"/>
      <c r="AT245" s="28"/>
    </row>
    <row r="246" spans="1:46">
      <c r="A246" s="305"/>
      <c r="B246" s="240">
        <f>+'Ark1'!C1361</f>
        <v>2023</v>
      </c>
      <c r="C246" s="305"/>
      <c r="D246" s="240">
        <f>+'Ark1'!M1361</f>
        <v>1</v>
      </c>
      <c r="E246" s="240" t="str">
        <f>VLOOKUP(D246,RNR!$D$1:$E$15,2)</f>
        <v>1-</v>
      </c>
      <c r="F246" s="240">
        <f>+'Ark1'!D1361</f>
        <v>8</v>
      </c>
      <c r="G246" s="240" t="str">
        <f>VLOOKUP(F246,RNR!$I$2:$J$13,2)</f>
        <v>Aug</v>
      </c>
      <c r="H246" s="240">
        <f>+'Ark1'!Q1361</f>
        <v>19</v>
      </c>
      <c r="I246" s="376">
        <f>+'Ark1'!R1361</f>
        <v>25</v>
      </c>
      <c r="J246" s="241">
        <f>+IF(I246=0,"",'Ark1'!AG1361)</f>
        <v>2.4154822751910648E-2</v>
      </c>
      <c r="K246" s="241">
        <f>+IF(I246=0,"",'Ark1'!AH1361)</f>
        <v>1.3262899744723319E-2</v>
      </c>
      <c r="L246" s="241"/>
      <c r="M246" s="564"/>
      <c r="N246" s="241"/>
      <c r="O246" s="242">
        <f>+IF(I246=0,"",'Ark1'!S1361)</f>
        <v>3.36</v>
      </c>
      <c r="P246" s="242"/>
      <c r="Q246" s="242"/>
      <c r="R246" s="242"/>
      <c r="S246" s="241"/>
      <c r="T246" s="242"/>
      <c r="U246" s="304">
        <f>+IF(I246=0,"",'Ark1'!U1361)</f>
        <v>12.043999999999999</v>
      </c>
      <c r="V246" s="241">
        <f>+IF(I246=0,"",'Ark1'!V1361)</f>
        <v>0</v>
      </c>
      <c r="W246" s="241">
        <f>+IF(I246=0,"",'Ark1'!W1361)</f>
        <v>0</v>
      </c>
      <c r="X246" s="243">
        <f>+IF(I246=0,"",'Ark1'!X1361)</f>
        <v>36</v>
      </c>
      <c r="Y246" s="243">
        <f>+IF(I246=0,"",'Ark1'!Y1361)</f>
        <v>12</v>
      </c>
      <c r="Z246" s="243">
        <f>+IF(I246=0,"",'Ark1'!Z1361)</f>
        <v>0</v>
      </c>
      <c r="AA246" s="241">
        <f>+IF(I246=0,"",'Ark1'!AA1361)</f>
        <v>8.1831084558375515</v>
      </c>
      <c r="AB246" s="241">
        <f>+IF(I246=0,"",'Ark1'!AB1361)</f>
        <v>2.6665333299998339</v>
      </c>
      <c r="AC246" s="243">
        <f>+'Ark1'!AD1361</f>
        <v>62.162372337218962</v>
      </c>
      <c r="AD246" s="241">
        <f t="shared" si="35"/>
        <v>25</v>
      </c>
      <c r="AE246" s="241">
        <f t="shared" si="36"/>
        <v>1.3157894736842106</v>
      </c>
      <c r="AF246" s="305"/>
      <c r="AI246" s="30"/>
      <c r="AJ246" s="28"/>
      <c r="AM246" s="28"/>
      <c r="AN246" s="28"/>
      <c r="AO246" s="28"/>
      <c r="AQ246" s="28"/>
      <c r="AR246" s="245"/>
      <c r="AS246" s="28"/>
      <c r="AT246" s="28"/>
    </row>
    <row r="247" spans="1:46">
      <c r="A247" s="305"/>
      <c r="B247" s="240">
        <f>+'Ark1'!C1362</f>
        <v>2023</v>
      </c>
      <c r="C247" s="305"/>
      <c r="D247" s="240">
        <f>+'Ark1'!M1362</f>
        <v>1</v>
      </c>
      <c r="E247" s="240" t="str">
        <f>VLOOKUP(D247,RNR!$D$1:$E$15,2)</f>
        <v>1-</v>
      </c>
      <c r="F247" s="240">
        <f>+'Ark1'!D1362</f>
        <v>9</v>
      </c>
      <c r="G247" s="240" t="str">
        <f>VLOOKUP(F247,RNR!$I$2:$J$13,2)</f>
        <v>Sep</v>
      </c>
      <c r="H247" s="240">
        <f>+'Ark1'!Q1362</f>
        <v>40</v>
      </c>
      <c r="I247" s="376">
        <f>+'Ark1'!R1362</f>
        <v>57</v>
      </c>
      <c r="J247" s="241">
        <f>+IF(I247=0,"",'Ark1'!AG1362)</f>
        <v>1.5778590390561627E-2</v>
      </c>
      <c r="K247" s="241">
        <f>+IF(I247=0,"",'Ark1'!AH1362)</f>
        <v>8.1511568119395274E-3</v>
      </c>
      <c r="L247" s="241"/>
      <c r="M247" s="564"/>
      <c r="N247" s="241"/>
      <c r="O247" s="242">
        <f>+IF(I247=0,"",'Ark1'!S1362)</f>
        <v>2.8947368421052642</v>
      </c>
      <c r="P247" s="242"/>
      <c r="Q247" s="242"/>
      <c r="R247" s="242"/>
      <c r="S247" s="241"/>
      <c r="T247" s="242"/>
      <c r="U247" s="304">
        <f>+IF(I247=0,"",'Ark1'!U1362)</f>
        <v>10.335087719298244</v>
      </c>
      <c r="V247" s="241">
        <f>+IF(I247=0,"",'Ark1'!V1362)</f>
        <v>0</v>
      </c>
      <c r="W247" s="241">
        <f>+IF(I247=0,"",'Ark1'!W1362)</f>
        <v>0</v>
      </c>
      <c r="X247" s="243">
        <f>+IF(I247=0,"",'Ark1'!X1362)</f>
        <v>14.035087719298245</v>
      </c>
      <c r="Y247" s="243">
        <f>+IF(I247=0,"",'Ark1'!Y1362)</f>
        <v>7.0175438596491215</v>
      </c>
      <c r="Z247" s="243">
        <f>+IF(I247=0,"",'Ark1'!Z1362)</f>
        <v>0</v>
      </c>
      <c r="AA247" s="241">
        <f>+IF(I247=0,"",'Ark1'!AA1362)</f>
        <v>6.0729336599307091</v>
      </c>
      <c r="AB247" s="241">
        <f>+IF(I247=0,"",'Ark1'!AB1362)</f>
        <v>2.7637008656161712</v>
      </c>
      <c r="AC247" s="243">
        <f>+'Ark1'!AD1362</f>
        <v>72.585833525867642</v>
      </c>
      <c r="AD247" s="241">
        <f t="shared" si="35"/>
        <v>57</v>
      </c>
      <c r="AE247" s="241">
        <f t="shared" si="36"/>
        <v>1.425</v>
      </c>
      <c r="AF247" s="305"/>
      <c r="AI247" s="30"/>
      <c r="AJ247" s="28"/>
      <c r="AM247" s="28"/>
      <c r="AN247" s="28"/>
      <c r="AO247" s="28"/>
      <c r="AQ247" s="28"/>
      <c r="AR247" s="245"/>
      <c r="AS247" s="28"/>
      <c r="AT247" s="28"/>
    </row>
    <row r="248" spans="1:46">
      <c r="A248" s="305"/>
      <c r="B248" s="240">
        <f>+'Ark1'!C1363</f>
        <v>2023</v>
      </c>
      <c r="C248" s="305"/>
      <c r="D248" s="240">
        <f>+'Ark1'!M1363</f>
        <v>1</v>
      </c>
      <c r="E248" s="240" t="str">
        <f>VLOOKUP(D248,RNR!$D$1:$E$15,2)</f>
        <v>1-</v>
      </c>
      <c r="F248" s="240">
        <f>+'Ark1'!D1363</f>
        <v>10</v>
      </c>
      <c r="G248" s="240" t="str">
        <f>VLOOKUP(F248,RNR!$I$2:$J$13,2)</f>
        <v>Okt</v>
      </c>
      <c r="H248" s="240">
        <f>+'Ark1'!Q1363</f>
        <v>94</v>
      </c>
      <c r="I248" s="376">
        <f>+'Ark1'!R1363</f>
        <v>125</v>
      </c>
      <c r="J248" s="241">
        <f>+IF(I248=0,"",'Ark1'!AG1363)</f>
        <v>3.0432729061065096E-2</v>
      </c>
      <c r="K248" s="241">
        <f>+IF(I248=0,"",'Ark1'!AH1363)</f>
        <v>1.3733958470009324E-2</v>
      </c>
      <c r="L248" s="241"/>
      <c r="M248" s="564"/>
      <c r="N248" s="241"/>
      <c r="O248" s="242">
        <f>+IF(I248=0,"",'Ark1'!S1363)</f>
        <v>1.68</v>
      </c>
      <c r="P248" s="242"/>
      <c r="Q248" s="242"/>
      <c r="R248" s="242"/>
      <c r="S248" s="241"/>
      <c r="T248" s="242"/>
      <c r="U248" s="304">
        <f>+IF(I248=0,"",'Ark1'!U1363)</f>
        <v>8.6888000000000005</v>
      </c>
      <c r="V248" s="241">
        <f>+IF(I248=0,"",'Ark1'!V1363)</f>
        <v>0</v>
      </c>
      <c r="W248" s="241">
        <f>+IF(I248=0,"",'Ark1'!W1363)</f>
        <v>0</v>
      </c>
      <c r="X248" s="243">
        <f>+IF(I248=0,"",'Ark1'!X1363)</f>
        <v>9.6</v>
      </c>
      <c r="Y248" s="243">
        <f>+IF(I248=0,"",'Ark1'!Y1363)</f>
        <v>1.6</v>
      </c>
      <c r="Z248" s="243">
        <f>+IF(I248=0,"",'Ark1'!Z1363)</f>
        <v>0</v>
      </c>
      <c r="AA248" s="241">
        <f>+IF(I248=0,"",'Ark1'!AA1363)</f>
        <v>4.913739366307496</v>
      </c>
      <c r="AB248" s="241">
        <f>+IF(I248=0,"",'Ark1'!AB1363)</f>
        <v>1.8744599222175968</v>
      </c>
      <c r="AC248" s="243">
        <f>+'Ark1'!AD1363</f>
        <v>46.351079396175614</v>
      </c>
      <c r="AD248" s="241">
        <f t="shared" si="35"/>
        <v>125</v>
      </c>
      <c r="AE248" s="241">
        <f t="shared" si="36"/>
        <v>1.3297872340425532</v>
      </c>
      <c r="AF248" s="305"/>
      <c r="AI248" s="30"/>
      <c r="AJ248" s="28"/>
      <c r="AM248" s="28"/>
      <c r="AN248" s="28"/>
      <c r="AO248" s="28"/>
      <c r="AQ248" s="28"/>
      <c r="AR248" s="245"/>
      <c r="AS248" s="28"/>
      <c r="AT248" s="28"/>
    </row>
    <row r="249" spans="1:46">
      <c r="A249" s="305"/>
      <c r="B249" s="240">
        <f>+'Ark1'!C1364</f>
        <v>2023</v>
      </c>
      <c r="C249" s="305"/>
      <c r="D249" s="240">
        <f>+'Ark1'!M1364</f>
        <v>1</v>
      </c>
      <c r="E249" s="240" t="str">
        <f>VLOOKUP(D249,RNR!$D$1:$E$15,2)</f>
        <v>1-</v>
      </c>
      <c r="F249" s="240">
        <f>+'Ark1'!D1364</f>
        <v>11</v>
      </c>
      <c r="G249" s="240" t="str">
        <f>VLOOKUP(F249,RNR!$I$2:$J$13,2)</f>
        <v>Nov</v>
      </c>
      <c r="H249" s="240">
        <f>+'Ark1'!Q1364</f>
        <v>37</v>
      </c>
      <c r="I249" s="376">
        <f>+'Ark1'!R1364</f>
        <v>85</v>
      </c>
      <c r="J249" s="241">
        <f>+IF(I249=0,"",'Ark1'!AG1364)</f>
        <v>6.1299255754918354E-2</v>
      </c>
      <c r="K249" s="241">
        <f>+IF(I249=0,"",'Ark1'!AH1364)</f>
        <v>2.5076916613107441E-2</v>
      </c>
      <c r="L249" s="241"/>
      <c r="M249" s="564"/>
      <c r="N249" s="241"/>
      <c r="O249" s="242">
        <f>+IF(I249=0,"",'Ark1'!S1364)</f>
        <v>1.411764705882353</v>
      </c>
      <c r="P249" s="242"/>
      <c r="Q249" s="242"/>
      <c r="R249" s="242"/>
      <c r="S249" s="241"/>
      <c r="T249" s="242"/>
      <c r="U249" s="304">
        <f>+IF(I249=0,"",'Ark1'!U1364)</f>
        <v>8.0035294117647062</v>
      </c>
      <c r="V249" s="241">
        <f>+IF(I249=0,"",'Ark1'!V1364)</f>
        <v>0</v>
      </c>
      <c r="W249" s="241">
        <f>+IF(I249=0,"",'Ark1'!W1364)</f>
        <v>0</v>
      </c>
      <c r="X249" s="243">
        <f>+IF(I249=0,"",'Ark1'!X1364)</f>
        <v>5.882352941176471</v>
      </c>
      <c r="Y249" s="243">
        <f>+IF(I249=0,"",'Ark1'!Y1364)</f>
        <v>1.1764705882352939</v>
      </c>
      <c r="Z249" s="243">
        <f>+IF(I249=0,"",'Ark1'!Z1364)</f>
        <v>0</v>
      </c>
      <c r="AA249" s="241">
        <f>+IF(I249=0,"",'Ark1'!AA1364)</f>
        <v>4.0677916268810046</v>
      </c>
      <c r="AB249" s="241">
        <f>+IF(I249=0,"",'Ark1'!AB1364)</f>
        <v>1.481605787428816</v>
      </c>
      <c r="AC249" s="243">
        <f>+'Ark1'!AD1364</f>
        <v>30.681546253218922</v>
      </c>
      <c r="AD249" s="241">
        <f t="shared" si="35"/>
        <v>85</v>
      </c>
      <c r="AE249" s="241">
        <f t="shared" si="36"/>
        <v>2.2972972972972974</v>
      </c>
      <c r="AF249" s="305"/>
      <c r="AI249" s="30"/>
      <c r="AJ249" s="28"/>
      <c r="AM249" s="28"/>
      <c r="AN249" s="28"/>
      <c r="AO249" s="28"/>
      <c r="AQ249" s="28"/>
      <c r="AR249" s="245"/>
      <c r="AS249" s="28"/>
      <c r="AT249" s="28"/>
    </row>
    <row r="250" spans="1:46">
      <c r="A250" s="305"/>
      <c r="B250" s="240">
        <f>+'Ark1'!C1365</f>
        <v>2023</v>
      </c>
      <c r="C250" s="305"/>
      <c r="D250" s="240">
        <f>+'Ark1'!M1365</f>
        <v>1</v>
      </c>
      <c r="E250" s="240" t="str">
        <f>VLOOKUP(D250,RNR!$D$1:$E$15,2)</f>
        <v>1-</v>
      </c>
      <c r="F250" s="240">
        <f>+'Ark1'!D1365</f>
        <v>12</v>
      </c>
      <c r="G250" s="240" t="str">
        <f>VLOOKUP(F250,RNR!$I$2:$J$13,2)</f>
        <v>Des</v>
      </c>
      <c r="H250" s="240">
        <f>+'Ark1'!Q1365</f>
        <v>4</v>
      </c>
      <c r="I250" s="376">
        <f>+'Ark1'!R1365</f>
        <v>9</v>
      </c>
      <c r="J250" s="241">
        <f>+IF(I250=0,"",'Ark1'!AG1365)</f>
        <v>0.1084860173577628</v>
      </c>
      <c r="K250" s="241">
        <f>+IF(I250=0,"",'Ark1'!AH1365)</f>
        <v>2.7537855010967439E-2</v>
      </c>
      <c r="L250" s="241"/>
      <c r="M250" s="564"/>
      <c r="N250" s="241"/>
      <c r="O250" s="242">
        <f>+IF(I250=0,"",'Ark1'!S1365)</f>
        <v>0.88888888888888895</v>
      </c>
      <c r="P250" s="242"/>
      <c r="Q250" s="242"/>
      <c r="R250" s="242"/>
      <c r="S250" s="241"/>
      <c r="T250" s="242"/>
      <c r="U250" s="304">
        <f>+IF(I250=0,"",'Ark1'!U1365)</f>
        <v>4.8111111111111127</v>
      </c>
      <c r="V250" s="241">
        <f>+IF(I250=0,"",'Ark1'!V1365)</f>
        <v>0</v>
      </c>
      <c r="W250" s="241">
        <f>+IF(I250=0,"",'Ark1'!W1365)</f>
        <v>0</v>
      </c>
      <c r="X250" s="243">
        <f>+IF(I250=0,"",'Ark1'!X1365)</f>
        <v>0</v>
      </c>
      <c r="Y250" s="243">
        <f>+IF(I250=0,"",'Ark1'!Y1365)</f>
        <v>0</v>
      </c>
      <c r="Z250" s="243">
        <f>+IF(I250=0,"",'Ark1'!Z1365)</f>
        <v>0</v>
      </c>
      <c r="AA250" s="241">
        <f>+IF(I250=0,"",'Ark1'!AA1365)</f>
        <v>0.78520265529131394</v>
      </c>
      <c r="AB250" s="241">
        <f>+IF(I250=0,"",'Ark1'!AB1365)</f>
        <v>0.56655772373253155</v>
      </c>
      <c r="AC250" s="243">
        <f>+'Ark1'!AD1365</f>
        <v>52.728165037188191</v>
      </c>
      <c r="AD250" s="241">
        <f t="shared" si="35"/>
        <v>9</v>
      </c>
      <c r="AE250" s="241">
        <f t="shared" si="36"/>
        <v>2.25</v>
      </c>
      <c r="AF250" s="305"/>
      <c r="AI250" s="30"/>
      <c r="AJ250" s="28"/>
      <c r="AM250" s="28"/>
      <c r="AN250" s="28"/>
      <c r="AO250" s="28"/>
      <c r="AQ250" s="28"/>
      <c r="AR250" s="245"/>
      <c r="AS250" s="28"/>
      <c r="AT250" s="28"/>
    </row>
    <row r="251" spans="1:46">
      <c r="A251" s="305"/>
      <c r="B251" s="305"/>
      <c r="C251" s="305"/>
      <c r="D251" s="305"/>
      <c r="E251" s="305"/>
      <c r="F251" s="305"/>
      <c r="G251" s="305"/>
      <c r="H251" s="305"/>
      <c r="I251" s="305"/>
      <c r="J251" s="305"/>
      <c r="K251" s="305"/>
      <c r="L251" s="305"/>
      <c r="M251" s="565"/>
      <c r="N251" s="305"/>
      <c r="O251" s="305"/>
      <c r="P251" s="305"/>
      <c r="Q251" s="305"/>
      <c r="R251" s="305"/>
      <c r="S251" s="306"/>
      <c r="T251" s="305"/>
      <c r="U251" s="305"/>
      <c r="V251" s="305"/>
      <c r="W251" s="305"/>
      <c r="X251" s="305"/>
      <c r="Y251" s="305"/>
      <c r="Z251" s="305"/>
      <c r="AA251" s="305"/>
      <c r="AB251" s="305"/>
      <c r="AC251" s="305"/>
      <c r="AD251" s="305"/>
      <c r="AE251" s="305"/>
      <c r="AF251" s="305"/>
      <c r="AI251" s="30"/>
      <c r="AJ251" s="28"/>
      <c r="AM251" s="28"/>
      <c r="AN251" s="28"/>
      <c r="AO251" s="28"/>
      <c r="AQ251" s="28"/>
      <c r="AR251" s="245"/>
      <c r="AS251" s="28"/>
      <c r="AT251" s="28"/>
    </row>
    <row r="252" spans="1:46">
      <c r="A252" s="349" t="s">
        <v>665</v>
      </c>
      <c r="B252" s="349"/>
      <c r="C252" s="349" t="str">
        <f>+E254</f>
        <v>1</v>
      </c>
      <c r="D252" s="349"/>
      <c r="E252" s="349"/>
      <c r="F252" s="349"/>
      <c r="G252" s="349"/>
      <c r="H252" s="349"/>
      <c r="I252" s="349"/>
      <c r="J252" s="305"/>
      <c r="K252" s="305"/>
      <c r="L252" s="305"/>
      <c r="M252" s="565"/>
      <c r="N252" s="305"/>
      <c r="O252" s="305"/>
      <c r="P252" s="305"/>
      <c r="Q252" s="305"/>
      <c r="R252" s="305"/>
      <c r="S252" s="306"/>
      <c r="T252" s="305"/>
      <c r="U252" s="305"/>
      <c r="V252" s="305"/>
      <c r="W252" s="305"/>
      <c r="X252" s="305"/>
      <c r="Y252" s="305"/>
      <c r="Z252" s="305"/>
      <c r="AA252" s="305"/>
      <c r="AB252" s="305"/>
      <c r="AC252" s="305"/>
      <c r="AD252" s="305"/>
      <c r="AE252" s="305"/>
      <c r="AF252" s="305"/>
      <c r="AI252" s="30"/>
      <c r="AJ252" s="28"/>
      <c r="AM252" s="28"/>
      <c r="AN252" s="28"/>
      <c r="AO252" s="28"/>
      <c r="AQ252" s="28"/>
      <c r="AR252" s="245"/>
      <c r="AS252" s="28"/>
      <c r="AT252" s="28"/>
    </row>
    <row r="253" spans="1:46">
      <c r="A253" s="305"/>
      <c r="B253" s="305"/>
      <c r="C253" s="305"/>
      <c r="D253" s="305"/>
      <c r="E253" s="305"/>
      <c r="F253" s="305"/>
      <c r="G253" s="305"/>
      <c r="H253" s="305"/>
      <c r="I253" s="305"/>
      <c r="J253" s="305"/>
      <c r="K253" s="305"/>
      <c r="L253" s="305"/>
      <c r="M253" s="565"/>
      <c r="N253" s="305"/>
      <c r="O253" s="305"/>
      <c r="P253" s="305"/>
      <c r="Q253" s="305"/>
      <c r="R253" s="305"/>
      <c r="S253" s="306"/>
      <c r="T253" s="305"/>
      <c r="U253" s="305"/>
      <c r="V253" s="305"/>
      <c r="W253" s="305"/>
      <c r="X253" s="305"/>
      <c r="Y253" s="305"/>
      <c r="Z253" s="305"/>
      <c r="AA253" s="305"/>
      <c r="AB253" s="305"/>
      <c r="AC253" s="305"/>
      <c r="AD253" s="305"/>
      <c r="AE253" s="305"/>
      <c r="AF253" s="305"/>
      <c r="AI253" s="30"/>
      <c r="AJ253" s="28"/>
      <c r="AM253" s="28"/>
      <c r="AN253" s="28"/>
      <c r="AO253" s="28"/>
      <c r="AQ253" s="28"/>
      <c r="AR253" s="245"/>
      <c r="AS253" s="28"/>
      <c r="AT253" s="28"/>
    </row>
    <row r="254" spans="1:46">
      <c r="A254" s="305"/>
      <c r="B254" s="240">
        <f>+'Ark1'!C1366</f>
        <v>2023</v>
      </c>
      <c r="C254" s="305"/>
      <c r="D254" s="240">
        <f>+'Ark1'!M1366</f>
        <v>2</v>
      </c>
      <c r="E254" s="240" t="str">
        <f>VLOOKUP(D254,RNR!$D$1:$E$15,2)</f>
        <v>1</v>
      </c>
      <c r="F254" s="240">
        <f>+'Ark1'!D1366</f>
        <v>1</v>
      </c>
      <c r="G254" s="240" t="str">
        <f>VLOOKUP(F254,RNR!$I$2:$J$13,2)</f>
        <v>Jan</v>
      </c>
      <c r="H254" s="240">
        <f>+'Ark1'!Q1366</f>
        <v>65</v>
      </c>
      <c r="I254" s="376">
        <f>+'Ark1'!R1366</f>
        <v>182</v>
      </c>
      <c r="J254" s="241">
        <f>+IF(I254=0,"",'Ark1'!AG1366)</f>
        <v>2.072184902652852</v>
      </c>
      <c r="K254" s="241">
        <f>+IF(I254=0,"",'Ark1'!AH1366)</f>
        <v>0.95673061211150756</v>
      </c>
      <c r="L254" s="241"/>
      <c r="M254" s="564"/>
      <c r="N254" s="241"/>
      <c r="O254" s="242">
        <f>+IF(I254=0,"",'Ark1'!S1366)</f>
        <v>3.719780219780219</v>
      </c>
      <c r="P254" s="242"/>
      <c r="Q254" s="242"/>
      <c r="R254" s="242"/>
      <c r="S254" s="241"/>
      <c r="T254" s="242"/>
      <c r="U254" s="304">
        <f>+IF(I254=0,"",'Ark1'!U1366)</f>
        <v>9.6510989010988997</v>
      </c>
      <c r="V254" s="241">
        <f>+IF(I254=0,"",'Ark1'!V1366)</f>
        <v>0</v>
      </c>
      <c r="W254" s="241">
        <f>+IF(I254=0,"",'Ark1'!W1366)</f>
        <v>0</v>
      </c>
      <c r="X254" s="243">
        <f>+IF(I254=0,"",'Ark1'!X1366)</f>
        <v>7.1428571428571441</v>
      </c>
      <c r="Y254" s="243">
        <f>+IF(I254=0,"",'Ark1'!Y1366)</f>
        <v>0</v>
      </c>
      <c r="Z254" s="243">
        <f>+IF(I254=0,"",'Ark1'!Z1366)</f>
        <v>0</v>
      </c>
      <c r="AA254" s="241">
        <f>+IF(I254=0,"",'Ark1'!AA1366)</f>
        <v>3.6960290394622568</v>
      </c>
      <c r="AB254" s="241">
        <f>+IF(I254=0,"",'Ark1'!AB1366)</f>
        <v>2.0817215920630425</v>
      </c>
      <c r="AC254" s="243">
        <f>+'Ark1'!AD1366</f>
        <v>59.01522607506805</v>
      </c>
      <c r="AD254" s="241">
        <f t="shared" ref="AD254:AD332" si="37">+IF(I254=0,"",I254/D254)</f>
        <v>91</v>
      </c>
      <c r="AE254" s="241">
        <f t="shared" ref="AE254:AE332" si="38">+IF(I254=0,"",I254/H254)</f>
        <v>2.8</v>
      </c>
      <c r="AF254" s="305"/>
      <c r="AI254" s="30"/>
      <c r="AJ254" s="28"/>
      <c r="AM254" s="28"/>
      <c r="AN254" s="28"/>
      <c r="AO254" s="28"/>
      <c r="AQ254" s="28"/>
      <c r="AR254" s="245"/>
      <c r="AS254" s="28"/>
      <c r="AT254" s="28"/>
    </row>
    <row r="255" spans="1:46">
      <c r="A255" s="305"/>
      <c r="B255" s="240">
        <f>+'Ark1'!C1367</f>
        <v>2023</v>
      </c>
      <c r="C255" s="305"/>
      <c r="D255" s="240">
        <f>+'Ark1'!M1367</f>
        <v>2</v>
      </c>
      <c r="E255" s="240" t="str">
        <f>VLOOKUP(D255,RNR!$D$1:$E$15,2)</f>
        <v>1</v>
      </c>
      <c r="F255" s="240">
        <f>+'Ark1'!D1367</f>
        <v>2</v>
      </c>
      <c r="G255" s="240" t="str">
        <f>VLOOKUP(F255,RNR!$I$2:$J$13,2)</f>
        <v>Feb</v>
      </c>
      <c r="H255" s="240">
        <f>+'Ark1'!Q1367</f>
        <v>86</v>
      </c>
      <c r="I255" s="376">
        <f>+'Ark1'!R1367</f>
        <v>248</v>
      </c>
      <c r="J255" s="241">
        <f>+IF(I255=0,"",'Ark1'!AG1367)</f>
        <v>1.9135802469135796</v>
      </c>
      <c r="K255" s="241">
        <f>+IF(I255=0,"",'Ark1'!AH1367)</f>
        <v>1.050242853157954</v>
      </c>
      <c r="L255" s="241"/>
      <c r="M255" s="564"/>
      <c r="N255" s="241"/>
      <c r="O255" s="242">
        <f>+IF(I255=0,"",'Ark1'!S1367)</f>
        <v>4.6733870967741939</v>
      </c>
      <c r="P255" s="242"/>
      <c r="Q255" s="242"/>
      <c r="R255" s="242"/>
      <c r="S255" s="241"/>
      <c r="T255" s="242"/>
      <c r="U255" s="304">
        <f>+IF(I255=0,"",'Ark1'!U1367)</f>
        <v>11.781048387096771</v>
      </c>
      <c r="V255" s="241">
        <f>+IF(I255=0,"",'Ark1'!V1367)</f>
        <v>0</v>
      </c>
      <c r="W255" s="241">
        <f>+IF(I255=0,"",'Ark1'!W1367)</f>
        <v>0</v>
      </c>
      <c r="X255" s="243">
        <f>+IF(I255=0,"",'Ark1'!X1367)</f>
        <v>11.29032258064516</v>
      </c>
      <c r="Y255" s="243">
        <f>+IF(I255=0,"",'Ark1'!Y1367)</f>
        <v>1.209677419354839</v>
      </c>
      <c r="Z255" s="243">
        <f>+IF(I255=0,"",'Ark1'!Z1367)</f>
        <v>0</v>
      </c>
      <c r="AA255" s="241">
        <f>+IF(I255=0,"",'Ark1'!AA1367)</f>
        <v>3.5552896344398741</v>
      </c>
      <c r="AB255" s="241">
        <f>+IF(I255=0,"",'Ark1'!AB1367)</f>
        <v>2.1199364290136877</v>
      </c>
      <c r="AC255" s="243">
        <f>+'Ark1'!AD1367</f>
        <v>51.919480186265609</v>
      </c>
      <c r="AD255" s="241">
        <f t="shared" si="37"/>
        <v>124</v>
      </c>
      <c r="AE255" s="241">
        <f t="shared" si="38"/>
        <v>2.8837209302325579</v>
      </c>
      <c r="AF255" s="305"/>
      <c r="AI255" s="30"/>
      <c r="AJ255" s="28"/>
      <c r="AM255" s="28"/>
      <c r="AN255" s="28"/>
      <c r="AO255" s="28"/>
      <c r="AQ255" s="28"/>
      <c r="AR255" s="245"/>
      <c r="AS255" s="28"/>
      <c r="AT255" s="28"/>
    </row>
    <row r="256" spans="1:46">
      <c r="A256" s="305"/>
      <c r="B256" s="240">
        <f>+'Ark1'!C1368</f>
        <v>2023</v>
      </c>
      <c r="C256" s="305"/>
      <c r="D256" s="240">
        <f>+'Ark1'!M1368</f>
        <v>2</v>
      </c>
      <c r="E256" s="240" t="str">
        <f>VLOOKUP(D256,RNR!$D$1:$E$15,2)</f>
        <v>1</v>
      </c>
      <c r="F256" s="240">
        <f>+'Ark1'!D1368</f>
        <v>3</v>
      </c>
      <c r="G256" s="240" t="str">
        <f>VLOOKUP(F256,RNR!$I$2:$J$13,2)</f>
        <v>Mar</v>
      </c>
      <c r="H256" s="240">
        <f>+'Ark1'!Q1368</f>
        <v>494</v>
      </c>
      <c r="I256" s="376">
        <f>+'Ark1'!R1368</f>
        <v>1110</v>
      </c>
      <c r="J256" s="241">
        <f>+IF(I256=0,"",'Ark1'!AG1368)</f>
        <v>2.3551877784850408</v>
      </c>
      <c r="K256" s="241">
        <f>+IF(I256=0,"",'Ark1'!AH1368)</f>
        <v>1.0897442244829181</v>
      </c>
      <c r="L256" s="241"/>
      <c r="M256" s="564"/>
      <c r="N256" s="241"/>
      <c r="O256" s="242">
        <f>+IF(I256=0,"",'Ark1'!S1368)</f>
        <v>4.2801801801801789</v>
      </c>
      <c r="P256" s="242"/>
      <c r="Q256" s="242"/>
      <c r="R256" s="242"/>
      <c r="S256" s="241"/>
      <c r="T256" s="242"/>
      <c r="U256" s="304">
        <f>+IF(I256=0,"",'Ark1'!U1368)</f>
        <v>11.451531531531508</v>
      </c>
      <c r="V256" s="241">
        <f>+IF(I256=0,"",'Ark1'!V1368)</f>
        <v>0</v>
      </c>
      <c r="W256" s="241">
        <f>+IF(I256=0,"",'Ark1'!W1368)</f>
        <v>0</v>
      </c>
      <c r="X256" s="243">
        <f>+IF(I256=0,"",'Ark1'!X1368)</f>
        <v>10.630630630630629</v>
      </c>
      <c r="Y256" s="243">
        <f>+IF(I256=0,"",'Ark1'!Y1368)</f>
        <v>1.4414414414414409</v>
      </c>
      <c r="Z256" s="243">
        <f>+IF(I256=0,"",'Ark1'!Z1368)</f>
        <v>0</v>
      </c>
      <c r="AA256" s="241">
        <f>+IF(I256=0,"",'Ark1'!AA1368)</f>
        <v>3.8914427251651409</v>
      </c>
      <c r="AB256" s="241">
        <f>+IF(I256=0,"",'Ark1'!AB1368)</f>
        <v>1.9176430644126816</v>
      </c>
      <c r="AC256" s="243">
        <f>+'Ark1'!AD1368</f>
        <v>35.728360539942962</v>
      </c>
      <c r="AD256" s="241">
        <f t="shared" si="37"/>
        <v>555</v>
      </c>
      <c r="AE256" s="241">
        <f t="shared" si="38"/>
        <v>2.2469635627530367</v>
      </c>
      <c r="AF256" s="305"/>
      <c r="AI256" s="30"/>
      <c r="AJ256" s="28"/>
      <c r="AM256" s="28"/>
      <c r="AN256" s="28"/>
      <c r="AO256" s="28"/>
      <c r="AQ256" s="28"/>
      <c r="AR256" s="245"/>
      <c r="AS256" s="28"/>
      <c r="AT256" s="28"/>
    </row>
    <row r="257" spans="1:46">
      <c r="A257" s="305"/>
      <c r="B257" s="240">
        <f>+'Ark1'!C1369</f>
        <v>2023</v>
      </c>
      <c r="C257" s="305"/>
      <c r="D257" s="240">
        <f>+'Ark1'!M1369</f>
        <v>2</v>
      </c>
      <c r="E257" s="240" t="str">
        <f>VLOOKUP(D257,RNR!$D$1:$E$15,2)</f>
        <v>1</v>
      </c>
      <c r="F257" s="240">
        <f>+'Ark1'!D1369</f>
        <v>4</v>
      </c>
      <c r="G257" s="240" t="str">
        <f>VLOOKUP(F257,RNR!$I$2:$J$13,2)</f>
        <v>Apr</v>
      </c>
      <c r="H257" s="240">
        <f>+'Ark1'!Q1369</f>
        <v>39</v>
      </c>
      <c r="I257" s="376">
        <f>+'Ark1'!R1369</f>
        <v>84</v>
      </c>
      <c r="J257" s="241">
        <f>+IF(I257=0,"",'Ark1'!AG1369)</f>
        <v>2.9957203994293864</v>
      </c>
      <c r="K257" s="241">
        <f>+IF(I257=0,"",'Ark1'!AH1369)</f>
        <v>1.5193831209596165</v>
      </c>
      <c r="L257" s="241"/>
      <c r="M257" s="564"/>
      <c r="N257" s="241"/>
      <c r="O257" s="242">
        <f>+IF(I257=0,"",'Ark1'!S1369)</f>
        <v>4.6309523809523805</v>
      </c>
      <c r="P257" s="242"/>
      <c r="Q257" s="242"/>
      <c r="R257" s="242"/>
      <c r="S257" s="241"/>
      <c r="T257" s="242"/>
      <c r="U257" s="304">
        <f>+IF(I257=0,"",'Ark1'!U1369)</f>
        <v>11.813095238095237</v>
      </c>
      <c r="V257" s="241">
        <f>+IF(I257=0,"",'Ark1'!V1369)</f>
        <v>0</v>
      </c>
      <c r="W257" s="241">
        <f>+IF(I257=0,"",'Ark1'!W1369)</f>
        <v>0</v>
      </c>
      <c r="X257" s="243">
        <f>+IF(I257=0,"",'Ark1'!X1369)</f>
        <v>13.095238095238097</v>
      </c>
      <c r="Y257" s="243">
        <f>+IF(I257=0,"",'Ark1'!Y1369)</f>
        <v>1.1904761904761909</v>
      </c>
      <c r="Z257" s="243">
        <f>+IF(I257=0,"",'Ark1'!Z1369)</f>
        <v>0</v>
      </c>
      <c r="AA257" s="241">
        <f>+IF(I257=0,"",'Ark1'!AA1369)</f>
        <v>3.9552490669243641</v>
      </c>
      <c r="AB257" s="241">
        <f>+IF(I257=0,"",'Ark1'!AB1369)</f>
        <v>1.5944827636091612</v>
      </c>
      <c r="AC257" s="243">
        <f>+'Ark1'!AD1369</f>
        <v>23.748065500921296</v>
      </c>
      <c r="AD257" s="241">
        <f t="shared" si="37"/>
        <v>42</v>
      </c>
      <c r="AE257" s="241">
        <f t="shared" si="38"/>
        <v>2.1538461538461537</v>
      </c>
      <c r="AF257" s="305"/>
      <c r="AI257" s="30"/>
      <c r="AJ257" s="28"/>
      <c r="AM257" s="28"/>
      <c r="AN257" s="28"/>
      <c r="AO257" s="28"/>
      <c r="AQ257" s="28"/>
      <c r="AR257" s="245"/>
      <c r="AS257" s="28"/>
      <c r="AT257" s="28"/>
    </row>
    <row r="258" spans="1:46">
      <c r="A258" s="305"/>
      <c r="B258" s="240">
        <f>+'Ark1'!C1370</f>
        <v>2023</v>
      </c>
      <c r="C258" s="305"/>
      <c r="D258" s="240">
        <f>+'Ark1'!M1370</f>
        <v>2</v>
      </c>
      <c r="E258" s="240" t="str">
        <f>VLOOKUP(D258,RNR!$D$1:$E$15,2)</f>
        <v>1</v>
      </c>
      <c r="F258" s="240">
        <f>+'Ark1'!D1370</f>
        <v>5</v>
      </c>
      <c r="G258" s="240" t="str">
        <f>VLOOKUP(F258,RNR!$I$2:$J$13,2)</f>
        <v>Mai</v>
      </c>
      <c r="H258" s="240">
        <f>+'Ark1'!Q1370</f>
        <v>52</v>
      </c>
      <c r="I258" s="376">
        <f>+'Ark1'!R1370</f>
        <v>115</v>
      </c>
      <c r="J258" s="241">
        <f>+IF(I258=0,"",'Ark1'!AG1370)</f>
        <v>2.8325123152709355</v>
      </c>
      <c r="K258" s="241">
        <f>+IF(I258=0,"",'Ark1'!AH1370)</f>
        <v>1.5509490960559924</v>
      </c>
      <c r="L258" s="241"/>
      <c r="M258" s="564"/>
      <c r="N258" s="241"/>
      <c r="O258" s="242">
        <f>+IF(I258=0,"",'Ark1'!S1370)</f>
        <v>4.3478260869565215</v>
      </c>
      <c r="P258" s="242"/>
      <c r="Q258" s="242"/>
      <c r="R258" s="242"/>
      <c r="S258" s="241"/>
      <c r="T258" s="242"/>
      <c r="U258" s="304">
        <f>+IF(I258=0,"",'Ark1'!U1370)</f>
        <v>14.187826086956512</v>
      </c>
      <c r="V258" s="241">
        <f>+IF(I258=0,"",'Ark1'!V1370)</f>
        <v>0</v>
      </c>
      <c r="W258" s="241">
        <f>+IF(I258=0,"",'Ark1'!W1370)</f>
        <v>0</v>
      </c>
      <c r="X258" s="243">
        <f>+IF(I258=0,"",'Ark1'!X1370)</f>
        <v>28.695652173913043</v>
      </c>
      <c r="Y258" s="243">
        <f>+IF(I258=0,"",'Ark1'!Y1370)</f>
        <v>6.9565217391304346</v>
      </c>
      <c r="Z258" s="243">
        <f>+IF(I258=0,"",'Ark1'!Z1370)</f>
        <v>0</v>
      </c>
      <c r="AA258" s="241">
        <f>+IF(I258=0,"",'Ark1'!AA1370)</f>
        <v>5.0960709132000162</v>
      </c>
      <c r="AB258" s="241">
        <f>+IF(I258=0,"",'Ark1'!AB1370)</f>
        <v>2.1184222113182312</v>
      </c>
      <c r="AC258" s="243">
        <f>+'Ark1'!AD1370</f>
        <v>35.899144556668844</v>
      </c>
      <c r="AD258" s="241">
        <f t="shared" si="37"/>
        <v>57.5</v>
      </c>
      <c r="AE258" s="241">
        <f t="shared" si="38"/>
        <v>2.2115384615384617</v>
      </c>
      <c r="AF258" s="305"/>
      <c r="AI258" s="30"/>
      <c r="AJ258" s="28"/>
      <c r="AM258" s="28"/>
      <c r="AN258" s="28"/>
      <c r="AO258" s="28"/>
      <c r="AQ258" s="28"/>
      <c r="AR258" s="245"/>
      <c r="AS258" s="28"/>
      <c r="AT258" s="28"/>
    </row>
    <row r="259" spans="1:46">
      <c r="A259" s="305"/>
      <c r="B259" s="240">
        <f>+'Ark1'!C1371</f>
        <v>2023</v>
      </c>
      <c r="C259" s="305"/>
      <c r="D259" s="240">
        <f>+'Ark1'!M1371</f>
        <v>2</v>
      </c>
      <c r="E259" s="240" t="str">
        <f>VLOOKUP(D259,RNR!$D$1:$E$15,2)</f>
        <v>1</v>
      </c>
      <c r="F259" s="240">
        <f>+'Ark1'!D1371</f>
        <v>6</v>
      </c>
      <c r="G259" s="240" t="str">
        <f>VLOOKUP(F259,RNR!$I$2:$J$13,2)</f>
        <v>Jun</v>
      </c>
      <c r="H259" s="240">
        <f>+'Ark1'!Q1371</f>
        <v>44</v>
      </c>
      <c r="I259" s="376">
        <f>+'Ark1'!R1371</f>
        <v>82</v>
      </c>
      <c r="J259" s="241">
        <f>+IF(I259=0,"",'Ark1'!AG1371)</f>
        <v>1.3600928843921047</v>
      </c>
      <c r="K259" s="241">
        <f>+IF(I259=0,"",'Ark1'!AH1371)</f>
        <v>0.79500392419989507</v>
      </c>
      <c r="L259" s="241"/>
      <c r="M259" s="564"/>
      <c r="N259" s="241"/>
      <c r="O259" s="242">
        <f>+IF(I259=0,"",'Ark1'!S1371)</f>
        <v>4.8048780487804876</v>
      </c>
      <c r="P259" s="242"/>
      <c r="Q259" s="242"/>
      <c r="R259" s="242"/>
      <c r="S259" s="241"/>
      <c r="T259" s="242"/>
      <c r="U259" s="304">
        <f>+IF(I259=0,"",'Ark1'!U1371)</f>
        <v>12.686585365853665</v>
      </c>
      <c r="V259" s="241">
        <f>+IF(I259=0,"",'Ark1'!V1371)</f>
        <v>0</v>
      </c>
      <c r="W259" s="241">
        <f>+IF(I259=0,"",'Ark1'!W1371)</f>
        <v>0</v>
      </c>
      <c r="X259" s="243">
        <f>+IF(I259=0,"",'Ark1'!X1371)</f>
        <v>23.170731707317071</v>
      </c>
      <c r="Y259" s="243">
        <f>+IF(I259=0,"",'Ark1'!Y1371)</f>
        <v>3.6585365853658542</v>
      </c>
      <c r="Z259" s="243">
        <f>+IF(I259=0,"",'Ark1'!Z1371)</f>
        <v>0</v>
      </c>
      <c r="AA259" s="241">
        <f>+IF(I259=0,"",'Ark1'!AA1371)</f>
        <v>4.9655339455756256</v>
      </c>
      <c r="AB259" s="241">
        <f>+IF(I259=0,"",'Ark1'!AB1371)</f>
        <v>2.0567498892862797</v>
      </c>
      <c r="AC259" s="243">
        <f>+'Ark1'!AD1371</f>
        <v>-17.996752061494298</v>
      </c>
      <c r="AD259" s="241">
        <f t="shared" si="37"/>
        <v>41</v>
      </c>
      <c r="AE259" s="241">
        <f t="shared" si="38"/>
        <v>1.8636363636363635</v>
      </c>
      <c r="AF259" s="305"/>
      <c r="AI259" s="30"/>
      <c r="AJ259" s="28"/>
      <c r="AM259" s="28"/>
      <c r="AN259" s="28"/>
      <c r="AO259" s="28"/>
      <c r="AQ259" s="28"/>
      <c r="AR259" s="245"/>
      <c r="AS259" s="28"/>
      <c r="AT259" s="28"/>
    </row>
    <row r="260" spans="1:46">
      <c r="A260" s="305"/>
      <c r="B260" s="240">
        <f>+'Ark1'!C1372</f>
        <v>2023</v>
      </c>
      <c r="C260" s="305"/>
      <c r="D260" s="240">
        <f>+'Ark1'!M1372</f>
        <v>2</v>
      </c>
      <c r="E260" s="240" t="str">
        <f>VLOOKUP(D260,RNR!$D$1:$E$15,2)</f>
        <v>1</v>
      </c>
      <c r="F260" s="240">
        <f>+'Ark1'!D1372</f>
        <v>7</v>
      </c>
      <c r="G260" s="240" t="str">
        <f>VLOOKUP(F260,RNR!$I$2:$J$13,2)</f>
        <v>Jul</v>
      </c>
      <c r="H260" s="240">
        <f>+'Ark1'!Q1372</f>
        <v>20</v>
      </c>
      <c r="I260" s="376">
        <f>+'Ark1'!R1372</f>
        <v>68</v>
      </c>
      <c r="J260" s="241">
        <f>+IF(I260=0,"",'Ark1'!AG1372)</f>
        <v>1.7391304347826086</v>
      </c>
      <c r="K260" s="241">
        <f>+IF(I260=0,"",'Ark1'!AH1372)</f>
        <v>1.0529537148733719</v>
      </c>
      <c r="L260" s="241"/>
      <c r="M260" s="564"/>
      <c r="N260" s="241"/>
      <c r="O260" s="242">
        <f>+IF(I260=0,"",'Ark1'!S1372)</f>
        <v>4.4264705882352944</v>
      </c>
      <c r="P260" s="242"/>
      <c r="Q260" s="242"/>
      <c r="R260" s="242"/>
      <c r="S260" s="241"/>
      <c r="T260" s="242"/>
      <c r="U260" s="304">
        <f>+IF(I260=0,"",'Ark1'!U1372)</f>
        <v>13.054411764705883</v>
      </c>
      <c r="V260" s="241">
        <f>+IF(I260=0,"",'Ark1'!V1372)</f>
        <v>0</v>
      </c>
      <c r="W260" s="241">
        <f>+IF(I260=0,"",'Ark1'!W1372)</f>
        <v>0</v>
      </c>
      <c r="X260" s="243">
        <f>+IF(I260=0,"",'Ark1'!X1372)</f>
        <v>35.294117647058826</v>
      </c>
      <c r="Y260" s="243">
        <f>+IF(I260=0,"",'Ark1'!Y1372)</f>
        <v>10.294117647058826</v>
      </c>
      <c r="Z260" s="243">
        <f>+IF(I260=0,"",'Ark1'!Z1372)</f>
        <v>0</v>
      </c>
      <c r="AA260" s="241">
        <f>+IF(I260=0,"",'Ark1'!AA1372)</f>
        <v>8.1474181010184346</v>
      </c>
      <c r="AB260" s="241">
        <f>+IF(I260=0,"",'Ark1'!AB1372)</f>
        <v>2.4930266065366515</v>
      </c>
      <c r="AC260" s="243">
        <f>+'Ark1'!AD1372</f>
        <v>46.149952563793711</v>
      </c>
      <c r="AD260" s="241">
        <f t="shared" si="37"/>
        <v>34</v>
      </c>
      <c r="AE260" s="241">
        <f t="shared" si="38"/>
        <v>3.4</v>
      </c>
      <c r="AF260" s="305"/>
      <c r="AI260" s="30"/>
      <c r="AJ260" s="28"/>
      <c r="AM260" s="28"/>
      <c r="AN260" s="28"/>
      <c r="AO260" s="28"/>
      <c r="AQ260" s="28"/>
      <c r="AR260" s="245"/>
      <c r="AS260" s="28"/>
      <c r="AT260" s="28"/>
    </row>
    <row r="261" spans="1:46">
      <c r="A261" s="305"/>
      <c r="B261" s="240">
        <f>+'Ark1'!C1373</f>
        <v>2023</v>
      </c>
      <c r="C261" s="305"/>
      <c r="D261" s="240">
        <f>+'Ark1'!M1373</f>
        <v>2</v>
      </c>
      <c r="E261" s="240" t="str">
        <f>VLOOKUP(D261,RNR!$D$1:$E$15,2)</f>
        <v>1</v>
      </c>
      <c r="F261" s="240">
        <f>+'Ark1'!D1373</f>
        <v>8</v>
      </c>
      <c r="G261" s="240" t="str">
        <f>VLOOKUP(F261,RNR!$I$2:$J$13,2)</f>
        <v>Aug</v>
      </c>
      <c r="H261" s="240">
        <f>+'Ark1'!Q1373</f>
        <v>589</v>
      </c>
      <c r="I261" s="376">
        <f>+'Ark1'!R1373</f>
        <v>1345</v>
      </c>
      <c r="J261" s="241">
        <f>+IF(I261=0,"",'Ark1'!AG1373)</f>
        <v>1.2995294640527923</v>
      </c>
      <c r="K261" s="241">
        <f>+IF(I261=0,"",'Ark1'!AH1373)</f>
        <v>0.89127919632906261</v>
      </c>
      <c r="L261" s="241"/>
      <c r="M261" s="564"/>
      <c r="N261" s="241"/>
      <c r="O261" s="242">
        <f>+IF(I261=0,"",'Ark1'!S1373)</f>
        <v>5.3910780669144991</v>
      </c>
      <c r="P261" s="242"/>
      <c r="Q261" s="242"/>
      <c r="R261" s="242"/>
      <c r="S261" s="241"/>
      <c r="T261" s="242"/>
      <c r="U261" s="304">
        <f>+IF(I261=0,"",'Ark1'!U1373)</f>
        <v>15.044014869888485</v>
      </c>
      <c r="V261" s="241">
        <f>+IF(I261=0,"",'Ark1'!V1373)</f>
        <v>0</v>
      </c>
      <c r="W261" s="241">
        <f>+IF(I261=0,"",'Ark1'!W1373)</f>
        <v>0</v>
      </c>
      <c r="X261" s="243">
        <f>+IF(I261=0,"",'Ark1'!X1373)</f>
        <v>44.832713754646839</v>
      </c>
      <c r="Y261" s="243">
        <f>+IF(I261=0,"",'Ark1'!Y1373)</f>
        <v>9.6654275092936839</v>
      </c>
      <c r="Z261" s="243">
        <f>+IF(I261=0,"",'Ark1'!Z1373)</f>
        <v>0</v>
      </c>
      <c r="AA261" s="241">
        <f>+IF(I261=0,"",'Ark1'!AA1373)</f>
        <v>6.0906958307225514</v>
      </c>
      <c r="AB261" s="241">
        <f>+IF(I261=0,"",'Ark1'!AB1373)</f>
        <v>2.362390090958931</v>
      </c>
      <c r="AC261" s="243">
        <f>+'Ark1'!AD1373</f>
        <v>33.305220476720699</v>
      </c>
      <c r="AD261" s="241">
        <f t="shared" si="37"/>
        <v>672.5</v>
      </c>
      <c r="AE261" s="241">
        <f t="shared" si="38"/>
        <v>2.2835314091680816</v>
      </c>
      <c r="AF261" s="305"/>
      <c r="AI261" s="30"/>
      <c r="AJ261" s="28"/>
      <c r="AM261" s="28"/>
      <c r="AN261" s="28"/>
      <c r="AO261" s="28"/>
      <c r="AQ261" s="28"/>
      <c r="AR261" s="245"/>
      <c r="AS261" s="28"/>
      <c r="AT261" s="28"/>
    </row>
    <row r="262" spans="1:46">
      <c r="A262" s="305"/>
      <c r="B262" s="240">
        <f>+'Ark1'!C1374</f>
        <v>2023</v>
      </c>
      <c r="C262" s="305"/>
      <c r="D262" s="240">
        <f>+'Ark1'!M1374</f>
        <v>2</v>
      </c>
      <c r="E262" s="240" t="str">
        <f>VLOOKUP(D262,RNR!$D$1:$E$15,2)</f>
        <v>1</v>
      </c>
      <c r="F262" s="240">
        <f>+'Ark1'!D1374</f>
        <v>9</v>
      </c>
      <c r="G262" s="240" t="str">
        <f>VLOOKUP(F262,RNR!$I$2:$J$13,2)</f>
        <v>Sep</v>
      </c>
      <c r="H262" s="240">
        <f>+'Ark1'!Q1374</f>
        <v>1134</v>
      </c>
      <c r="I262" s="376">
        <f>+'Ark1'!R1374</f>
        <v>2638</v>
      </c>
      <c r="J262" s="241">
        <f>+IF(I262=0,"",'Ark1'!AG1374)</f>
        <v>0.73024423597020316</v>
      </c>
      <c r="K262" s="241">
        <f>+IF(I262=0,"",'Ark1'!AH1374)</f>
        <v>0.46832830523462321</v>
      </c>
      <c r="L262" s="241"/>
      <c r="M262" s="564"/>
      <c r="N262" s="241"/>
      <c r="O262" s="242">
        <f>+IF(I262=0,"",'Ark1'!S1374)</f>
        <v>5.2001516300227451</v>
      </c>
      <c r="P262" s="242"/>
      <c r="Q262" s="242"/>
      <c r="R262" s="242"/>
      <c r="S262" s="241"/>
      <c r="T262" s="242"/>
      <c r="U262" s="304">
        <f>+IF(I262=0,"",'Ark1'!U1374)</f>
        <v>12.830553449582984</v>
      </c>
      <c r="V262" s="241">
        <f>+IF(I262=0,"",'Ark1'!V1374)</f>
        <v>0</v>
      </c>
      <c r="W262" s="241">
        <f>+IF(I262=0,"",'Ark1'!W1374)</f>
        <v>0</v>
      </c>
      <c r="X262" s="243">
        <f>+IF(I262=0,"",'Ark1'!X1374)</f>
        <v>28.620166793025021</v>
      </c>
      <c r="Y262" s="243">
        <f>+IF(I262=0,"",'Ark1'!Y1374)</f>
        <v>3.2979529946929498</v>
      </c>
      <c r="Z262" s="243">
        <f>+IF(I262=0,"",'Ark1'!Z1374)</f>
        <v>0</v>
      </c>
      <c r="AA262" s="241">
        <f>+IF(I262=0,"",'Ark1'!AA1374)</f>
        <v>5.1447580877666095</v>
      </c>
      <c r="AB262" s="241">
        <f>+IF(I262=0,"",'Ark1'!AB1374)</f>
        <v>2.3368946382260849</v>
      </c>
      <c r="AC262" s="243">
        <f>+'Ark1'!AD1374</f>
        <v>59.654581864002623</v>
      </c>
      <c r="AD262" s="241">
        <f t="shared" si="37"/>
        <v>1319</v>
      </c>
      <c r="AE262" s="241">
        <f t="shared" si="38"/>
        <v>2.3262786596119929</v>
      </c>
      <c r="AF262" s="305"/>
      <c r="AI262" s="30"/>
      <c r="AJ262" s="28"/>
      <c r="AM262" s="28"/>
      <c r="AN262" s="28"/>
      <c r="AO262" s="28"/>
      <c r="AQ262" s="28"/>
      <c r="AR262" s="245"/>
      <c r="AS262" s="28"/>
      <c r="AT262" s="28"/>
    </row>
    <row r="263" spans="1:46">
      <c r="A263" s="305"/>
      <c r="B263" s="240">
        <f>+'Ark1'!C1375</f>
        <v>2023</v>
      </c>
      <c r="C263" s="305"/>
      <c r="D263" s="240">
        <f>+'Ark1'!M1375</f>
        <v>2</v>
      </c>
      <c r="E263" s="240" t="str">
        <f>VLOOKUP(D263,RNR!$D$1:$E$15,2)</f>
        <v>1</v>
      </c>
      <c r="F263" s="240">
        <f>+'Ark1'!D1375</f>
        <v>10</v>
      </c>
      <c r="G263" s="240" t="str">
        <f>VLOOKUP(F263,RNR!$I$2:$J$13,2)</f>
        <v>Okt</v>
      </c>
      <c r="H263" s="240">
        <f>+'Ark1'!Q1375</f>
        <v>1719</v>
      </c>
      <c r="I263" s="376">
        <f>+'Ark1'!R1375</f>
        <v>4209</v>
      </c>
      <c r="J263" s="241">
        <f>+IF(I263=0,"",'Ark1'!AG1375)</f>
        <v>1.0247308529441841</v>
      </c>
      <c r="K263" s="241">
        <f>+IF(I263=0,"",'Ark1'!AH1375)</f>
        <v>0.58488883922301516</v>
      </c>
      <c r="L263" s="241"/>
      <c r="M263" s="564"/>
      <c r="N263" s="241"/>
      <c r="O263" s="242">
        <f>+IF(I263=0,"",'Ark1'!S1375)</f>
        <v>4.2679971489664998</v>
      </c>
      <c r="P263" s="242"/>
      <c r="Q263" s="242"/>
      <c r="R263" s="242"/>
      <c r="S263" s="241"/>
      <c r="T263" s="242"/>
      <c r="U263" s="304">
        <f>+IF(I263=0,"",'Ark1'!U1375)</f>
        <v>10.989261107151338</v>
      </c>
      <c r="V263" s="241">
        <f>+IF(I263=0,"",'Ark1'!V1375)</f>
        <v>0</v>
      </c>
      <c r="W263" s="241">
        <f>+IF(I263=0,"",'Ark1'!W1375)</f>
        <v>0</v>
      </c>
      <c r="X263" s="243">
        <f>+IF(I263=0,"",'Ark1'!X1375)</f>
        <v>14.136374435732961</v>
      </c>
      <c r="Y263" s="243">
        <f>+IF(I263=0,"",'Ark1'!Y1375)</f>
        <v>3.4687574245664057</v>
      </c>
      <c r="Z263" s="243">
        <f>+IF(I263=0,"",'Ark1'!Z1375)</f>
        <v>0</v>
      </c>
      <c r="AA263" s="241">
        <f>+IF(I263=0,"",'Ark1'!AA1375)</f>
        <v>5.0779412124410515</v>
      </c>
      <c r="AB263" s="241">
        <f>+IF(I263=0,"",'Ark1'!AB1375)</f>
        <v>2.2095980191035998</v>
      </c>
      <c r="AC263" s="243">
        <f>+'Ark1'!AD1375</f>
        <v>48.280569039690704</v>
      </c>
      <c r="AD263" s="241">
        <f t="shared" si="37"/>
        <v>2104.5</v>
      </c>
      <c r="AE263" s="241">
        <f t="shared" si="38"/>
        <v>2.4485165794066317</v>
      </c>
      <c r="AF263" s="305"/>
      <c r="AI263" s="30"/>
      <c r="AJ263" s="28"/>
      <c r="AM263" s="28"/>
      <c r="AN263" s="28"/>
      <c r="AO263" s="28"/>
      <c r="AQ263" s="28"/>
      <c r="AS263" s="28"/>
      <c r="AT263" s="28"/>
    </row>
    <row r="264" spans="1:46">
      <c r="A264" s="305"/>
      <c r="B264" s="240">
        <f>+'Ark1'!C1376</f>
        <v>2023</v>
      </c>
      <c r="C264" s="305"/>
      <c r="D264" s="240">
        <f>+'Ark1'!M1376</f>
        <v>2</v>
      </c>
      <c r="E264" s="240" t="str">
        <f>VLOOKUP(D264,RNR!$D$1:$E$15,2)</f>
        <v>1</v>
      </c>
      <c r="F264" s="240">
        <f>+'Ark1'!D1376</f>
        <v>11</v>
      </c>
      <c r="G264" s="240" t="str">
        <f>VLOOKUP(F264,RNR!$I$2:$J$13,2)</f>
        <v>Nov</v>
      </c>
      <c r="H264" s="240">
        <f>+'Ark1'!Q1376</f>
        <v>772</v>
      </c>
      <c r="I264" s="376">
        <f>+'Ark1'!R1376</f>
        <v>2035</v>
      </c>
      <c r="J264" s="241">
        <f>+IF(I264=0,"",'Ark1'!AG1376)</f>
        <v>1.4675762995442223</v>
      </c>
      <c r="K264" s="241">
        <f>+IF(I264=0,"",'Ark1'!AH1376)</f>
        <v>0.79328649030677745</v>
      </c>
      <c r="L264" s="241"/>
      <c r="M264" s="564"/>
      <c r="N264" s="241"/>
      <c r="O264" s="242">
        <f>+IF(I264=0,"",'Ark1'!S1376)</f>
        <v>4.0049140049140046</v>
      </c>
      <c r="P264" s="242"/>
      <c r="Q264" s="242"/>
      <c r="R264" s="242"/>
      <c r="S264" s="241"/>
      <c r="T264" s="242"/>
      <c r="U264" s="304">
        <f>+IF(I264=0,"",'Ark1'!U1376)</f>
        <v>10.575282555282548</v>
      </c>
      <c r="V264" s="241">
        <f>+IF(I264=0,"",'Ark1'!V1376)</f>
        <v>0</v>
      </c>
      <c r="W264" s="241">
        <f>+IF(I264=0,"",'Ark1'!W1376)</f>
        <v>0</v>
      </c>
      <c r="X264" s="243">
        <f>+IF(I264=0,"",'Ark1'!X1376)</f>
        <v>9.4840294840294863</v>
      </c>
      <c r="Y264" s="243">
        <f>+IF(I264=0,"",'Ark1'!Y1376)</f>
        <v>2.113022113022113</v>
      </c>
      <c r="Z264" s="243">
        <f>+IF(I264=0,"",'Ark1'!Z1376)</f>
        <v>0</v>
      </c>
      <c r="AA264" s="241">
        <f>+IF(I264=0,"",'Ark1'!AA1376)</f>
        <v>4.3191549082705052</v>
      </c>
      <c r="AB264" s="241">
        <f>+IF(I264=0,"",'Ark1'!AB1376)</f>
        <v>2.1018245098594996</v>
      </c>
      <c r="AC264" s="243">
        <f>+'Ark1'!AD1376</f>
        <v>35.317563068525843</v>
      </c>
      <c r="AD264" s="241">
        <f t="shared" si="37"/>
        <v>1017.5</v>
      </c>
      <c r="AE264" s="241">
        <f t="shared" si="38"/>
        <v>2.6360103626943006</v>
      </c>
      <c r="AF264" s="305"/>
      <c r="AI264" s="30"/>
      <c r="AJ264" s="28"/>
      <c r="AM264" s="28"/>
      <c r="AN264" s="28"/>
      <c r="AO264" s="28"/>
      <c r="AQ264" s="28"/>
      <c r="AS264" s="28"/>
      <c r="AT264" s="28"/>
    </row>
    <row r="265" spans="1:46">
      <c r="A265" s="305"/>
      <c r="B265" s="240">
        <f>+'Ark1'!C1377</f>
        <v>2023</v>
      </c>
      <c r="C265" s="305"/>
      <c r="D265" s="240">
        <f>+'Ark1'!M1377</f>
        <v>2</v>
      </c>
      <c r="E265" s="240" t="str">
        <f>VLOOKUP(D265,RNR!$D$1:$E$15,2)</f>
        <v>1</v>
      </c>
      <c r="F265" s="240">
        <f>+'Ark1'!D1377</f>
        <v>12</v>
      </c>
      <c r="G265" s="240" t="str">
        <f>VLOOKUP(F265,RNR!$I$2:$J$13,2)</f>
        <v>Des</v>
      </c>
      <c r="H265" s="240">
        <f>+'Ark1'!Q1377</f>
        <v>54</v>
      </c>
      <c r="I265" s="376">
        <f>+'Ark1'!R1377</f>
        <v>115</v>
      </c>
      <c r="J265" s="241">
        <f>+IF(I265=0,"",'Ark1'!AG1377)</f>
        <v>1.3862102217936352</v>
      </c>
      <c r="K265" s="241">
        <f>+IF(I265=0,"",'Ark1'!AH1377)</f>
        <v>0.77576617880780718</v>
      </c>
      <c r="L265" s="241"/>
      <c r="M265" s="564"/>
      <c r="N265" s="241"/>
      <c r="O265" s="242">
        <f>+IF(I265=0,"",'Ark1'!S1377)</f>
        <v>4.2782608695652176</v>
      </c>
      <c r="P265" s="242"/>
      <c r="Q265" s="242"/>
      <c r="R265" s="242"/>
      <c r="S265" s="241"/>
      <c r="T265" s="242"/>
      <c r="U265" s="304">
        <f>+IF(I265=0,"",'Ark1'!U1377)</f>
        <v>10.606956521739123</v>
      </c>
      <c r="V265" s="241">
        <f>+IF(I265=0,"",'Ark1'!V1377)</f>
        <v>0</v>
      </c>
      <c r="W265" s="241">
        <f>+IF(I265=0,"",'Ark1'!W1377)</f>
        <v>0</v>
      </c>
      <c r="X265" s="243">
        <f>+IF(I265=0,"",'Ark1'!X1377)</f>
        <v>7.8260869565217392</v>
      </c>
      <c r="Y265" s="243">
        <f>+IF(I265=0,"",'Ark1'!Y1377)</f>
        <v>0</v>
      </c>
      <c r="Z265" s="243">
        <f>+IF(I265=0,"",'Ark1'!Z1377)</f>
        <v>0</v>
      </c>
      <c r="AA265" s="241">
        <f>+IF(I265=0,"",'Ark1'!AA1377)</f>
        <v>3.7816426552521905</v>
      </c>
      <c r="AB265" s="241">
        <f>+IF(I265=0,"",'Ark1'!AB1377)</f>
        <v>2.1731476913612671</v>
      </c>
      <c r="AC265" s="243">
        <f>+'Ark1'!AD1377</f>
        <v>50.035815142690808</v>
      </c>
      <c r="AD265" s="241">
        <f t="shared" si="37"/>
        <v>57.5</v>
      </c>
      <c r="AE265" s="241">
        <f t="shared" si="38"/>
        <v>2.1296296296296298</v>
      </c>
      <c r="AF265" s="305"/>
      <c r="AI265" s="30"/>
      <c r="AJ265" s="28"/>
      <c r="AM265" s="28"/>
      <c r="AN265" s="28"/>
      <c r="AO265" s="28"/>
      <c r="AQ265" s="28"/>
      <c r="AS265" s="28"/>
      <c r="AT265" s="28"/>
    </row>
    <row r="266" spans="1:46">
      <c r="A266" s="305"/>
      <c r="B266" s="305"/>
      <c r="C266" s="305"/>
      <c r="D266" s="305"/>
      <c r="E266" s="305"/>
      <c r="F266" s="305"/>
      <c r="G266" s="305"/>
      <c r="H266" s="305"/>
      <c r="I266" s="392"/>
      <c r="J266" s="305"/>
      <c r="K266" s="305"/>
      <c r="L266" s="305"/>
      <c r="M266" s="565"/>
      <c r="N266" s="305"/>
      <c r="O266" s="305"/>
      <c r="P266" s="305"/>
      <c r="Q266" s="305"/>
      <c r="R266" s="305"/>
      <c r="S266" s="306"/>
      <c r="T266" s="305"/>
      <c r="U266" s="305"/>
      <c r="V266" s="305"/>
      <c r="W266" s="305"/>
      <c r="X266" s="305"/>
      <c r="Y266" s="305"/>
      <c r="Z266" s="305"/>
      <c r="AA266" s="305"/>
      <c r="AB266" s="305"/>
      <c r="AC266" s="305"/>
      <c r="AD266" s="305"/>
      <c r="AE266" s="305"/>
      <c r="AF266" s="305"/>
      <c r="AI266" s="30"/>
      <c r="AJ266" s="28"/>
      <c r="AM266" s="28"/>
      <c r="AN266" s="28"/>
      <c r="AO266" s="28"/>
      <c r="AQ266" s="28"/>
      <c r="AR266" s="245"/>
      <c r="AS266" s="28"/>
      <c r="AT266" s="28"/>
    </row>
    <row r="267" spans="1:46">
      <c r="A267" s="349" t="s">
        <v>665</v>
      </c>
      <c r="B267" s="349"/>
      <c r="C267" s="349" t="str">
        <f>+E269</f>
        <v>1+</v>
      </c>
      <c r="D267" s="349"/>
      <c r="E267" s="349"/>
      <c r="F267" s="349"/>
      <c r="G267" s="349"/>
      <c r="H267" s="349"/>
      <c r="I267" s="392"/>
      <c r="J267" s="305"/>
      <c r="K267" s="305"/>
      <c r="L267" s="305"/>
      <c r="M267" s="565"/>
      <c r="N267" s="305"/>
      <c r="O267" s="305"/>
      <c r="P267" s="305"/>
      <c r="Q267" s="305"/>
      <c r="R267" s="305"/>
      <c r="S267" s="306"/>
      <c r="T267" s="305"/>
      <c r="U267" s="305"/>
      <c r="V267" s="305"/>
      <c r="W267" s="305"/>
      <c r="X267" s="305"/>
      <c r="Y267" s="305"/>
      <c r="Z267" s="305"/>
      <c r="AA267" s="305"/>
      <c r="AB267" s="305"/>
      <c r="AC267" s="305"/>
      <c r="AD267" s="305"/>
      <c r="AE267" s="305"/>
      <c r="AF267" s="305"/>
      <c r="AI267" s="30"/>
      <c r="AJ267" s="28"/>
      <c r="AM267" s="28"/>
      <c r="AN267" s="28"/>
      <c r="AO267" s="28"/>
      <c r="AQ267" s="28"/>
      <c r="AR267" s="245"/>
      <c r="AS267" s="28"/>
      <c r="AT267" s="28"/>
    </row>
    <row r="268" spans="1:46">
      <c r="A268" s="305"/>
      <c r="B268" s="305"/>
      <c r="C268" s="305"/>
      <c r="D268" s="305"/>
      <c r="E268" s="305"/>
      <c r="F268" s="305"/>
      <c r="G268" s="305"/>
      <c r="H268" s="305"/>
      <c r="I268" s="392"/>
      <c r="J268" s="305"/>
      <c r="K268" s="305"/>
      <c r="L268" s="305"/>
      <c r="M268" s="565"/>
      <c r="N268" s="305"/>
      <c r="O268" s="305"/>
      <c r="P268" s="305"/>
      <c r="Q268" s="305"/>
      <c r="R268" s="305"/>
      <c r="S268" s="306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I268" s="30"/>
      <c r="AJ268" s="28"/>
      <c r="AM268" s="28"/>
      <c r="AN268" s="28"/>
      <c r="AO268" s="28"/>
      <c r="AQ268" s="28"/>
      <c r="AR268" s="245"/>
      <c r="AS268" s="28"/>
      <c r="AT268" s="28"/>
    </row>
    <row r="269" spans="1:46">
      <c r="A269" s="305"/>
      <c r="B269" s="240">
        <f>+'Ark1'!C1378</f>
        <v>2023</v>
      </c>
      <c r="C269" s="305"/>
      <c r="D269" s="240">
        <f>+'Ark1'!M1378</f>
        <v>3</v>
      </c>
      <c r="E269" s="240" t="str">
        <f>VLOOKUP(D269,RNR!$D$1:$E$15,2)</f>
        <v>1+</v>
      </c>
      <c r="F269" s="240">
        <f>+'Ark1'!D1378</f>
        <v>1</v>
      </c>
      <c r="G269" s="240" t="str">
        <f>VLOOKUP(F269,RNR!$I$2:$J$13,2)</f>
        <v>Jan</v>
      </c>
      <c r="H269" s="240">
        <f>+'Ark1'!Q1378</f>
        <v>163</v>
      </c>
      <c r="I269" s="376">
        <f>+'Ark1'!R1378</f>
        <v>462</v>
      </c>
      <c r="J269" s="241">
        <f>+IF(I269=0,"",'Ark1'!AG1378)</f>
        <v>5.2601616759649348</v>
      </c>
      <c r="K269" s="241">
        <f>+IF(I269=0,"",'Ark1'!AH1378)</f>
        <v>3.2337113413292391</v>
      </c>
      <c r="L269" s="241"/>
      <c r="M269" s="564"/>
      <c r="N269" s="241"/>
      <c r="O269" s="242">
        <f>+IF(I269=0,"",'Ark1'!S1378)</f>
        <v>5.4112554112554117</v>
      </c>
      <c r="P269" s="242"/>
      <c r="Q269" s="242"/>
      <c r="R269" s="242"/>
      <c r="S269" s="241"/>
      <c r="T269" s="242"/>
      <c r="U269" s="304">
        <f>+IF(I269=0,"",'Ark1'!U1378)</f>
        <v>12.850432900432899</v>
      </c>
      <c r="V269" s="241">
        <f>+IF(I269=0,"",'Ark1'!V1378)</f>
        <v>13.419913419913424</v>
      </c>
      <c r="W269" s="241">
        <f>+IF(I269=0,"",'Ark1'!W1378)</f>
        <v>0</v>
      </c>
      <c r="X269" s="243">
        <f>+IF(I269=0,"",'Ark1'!X1378)</f>
        <v>19.696969696969695</v>
      </c>
      <c r="Y269" s="243">
        <f>+IF(I269=0,"",'Ark1'!Y1378)</f>
        <v>4.7619047619047636</v>
      </c>
      <c r="Z269" s="243">
        <f>+IF(I269=0,"",'Ark1'!Z1378)</f>
        <v>0</v>
      </c>
      <c r="AA269" s="241">
        <f>+IF(I269=0,"",'Ark1'!AA1378)</f>
        <v>4.736794108605074</v>
      </c>
      <c r="AB269" s="241">
        <f>+IF(I269=0,"",'Ark1'!AB1378)</f>
        <v>1.8185322276230396</v>
      </c>
      <c r="AC269" s="243">
        <f>+'Ark1'!AD1378</f>
        <v>49.260763687004491</v>
      </c>
      <c r="AD269" s="241">
        <f t="shared" si="37"/>
        <v>154</v>
      </c>
      <c r="AE269" s="241">
        <f t="shared" si="38"/>
        <v>2.834355828220859</v>
      </c>
      <c r="AF269" s="305"/>
      <c r="AI269" s="30"/>
      <c r="AJ269" s="28"/>
      <c r="AM269" s="28"/>
      <c r="AN269" s="28"/>
      <c r="AO269" s="28"/>
      <c r="AQ269" s="28"/>
      <c r="AS269" s="28"/>
      <c r="AT269" s="28"/>
    </row>
    <row r="270" spans="1:46">
      <c r="A270" s="305"/>
      <c r="B270" s="240">
        <f>+'Ark1'!C1379</f>
        <v>2023</v>
      </c>
      <c r="C270" s="305"/>
      <c r="D270" s="240">
        <f>+'Ark1'!M1379</f>
        <v>3</v>
      </c>
      <c r="E270" s="240" t="str">
        <f>VLOOKUP(D270,RNR!$D$1:$E$15,2)</f>
        <v>1+</v>
      </c>
      <c r="F270" s="240">
        <f>+'Ark1'!D1379</f>
        <v>2</v>
      </c>
      <c r="G270" s="240" t="str">
        <f>VLOOKUP(F270,RNR!$I$2:$J$13,2)</f>
        <v>Feb</v>
      </c>
      <c r="H270" s="240">
        <f>+'Ark1'!Q1379</f>
        <v>289</v>
      </c>
      <c r="I270" s="376">
        <f>+'Ark1'!R1379</f>
        <v>918</v>
      </c>
      <c r="J270" s="241">
        <f>+IF(I270=0,"",'Ark1'!AG1379)</f>
        <v>7.0833333333333313</v>
      </c>
      <c r="K270" s="241">
        <f>+IF(I270=0,"",'Ark1'!AH1379)</f>
        <v>4.634447764284344</v>
      </c>
      <c r="L270" s="241"/>
      <c r="M270" s="564"/>
      <c r="N270" s="241"/>
      <c r="O270" s="242">
        <f>+IF(I270=0,"",'Ark1'!S1379)</f>
        <v>5.8485838779956438</v>
      </c>
      <c r="P270" s="242"/>
      <c r="Q270" s="242"/>
      <c r="R270" s="242"/>
      <c r="S270" s="241"/>
      <c r="T270" s="242"/>
      <c r="U270" s="304">
        <f>+IF(I270=0,"",'Ark1'!U1379)</f>
        <v>14.044335511982579</v>
      </c>
      <c r="V270" s="241">
        <f>+IF(I270=0,"",'Ark1'!V1379)</f>
        <v>21.459694989106755</v>
      </c>
      <c r="W270" s="241">
        <f>+IF(I270=0,"",'Ark1'!W1379)</f>
        <v>0</v>
      </c>
      <c r="X270" s="243">
        <f>+IF(I270=0,"",'Ark1'!X1379)</f>
        <v>26.361655773420484</v>
      </c>
      <c r="Y270" s="243">
        <f>+IF(I270=0,"",'Ark1'!Y1379)</f>
        <v>3.9215686274509798</v>
      </c>
      <c r="Z270" s="243">
        <f>+IF(I270=0,"",'Ark1'!Z1379)</f>
        <v>0</v>
      </c>
      <c r="AA270" s="241">
        <f>+IF(I270=0,"",'Ark1'!AA1379)</f>
        <v>4.1709397101949071</v>
      </c>
      <c r="AB270" s="241">
        <f>+IF(I270=0,"",'Ark1'!AB1379)</f>
        <v>1.473791798304962</v>
      </c>
      <c r="AC270" s="243">
        <f>+'Ark1'!AD1379</f>
        <v>43.371390063722799</v>
      </c>
      <c r="AD270" s="241">
        <f t="shared" si="37"/>
        <v>306</v>
      </c>
      <c r="AE270" s="241">
        <f t="shared" si="38"/>
        <v>3.1764705882352939</v>
      </c>
      <c r="AF270" s="305"/>
      <c r="AI270" s="30"/>
      <c r="AJ270" s="28"/>
      <c r="AM270" s="28"/>
      <c r="AN270" s="28"/>
      <c r="AO270" s="28"/>
      <c r="AQ270" s="28"/>
      <c r="AS270" s="28"/>
      <c r="AT270" s="28"/>
    </row>
    <row r="271" spans="1:46">
      <c r="A271" s="305"/>
      <c r="B271" s="240">
        <f>+'Ark1'!C1380</f>
        <v>2023</v>
      </c>
      <c r="C271" s="305"/>
      <c r="D271" s="240">
        <f>+'Ark1'!M1380</f>
        <v>3</v>
      </c>
      <c r="E271" s="240" t="str">
        <f>VLOOKUP(D271,RNR!$D$1:$E$15,2)</f>
        <v>1+</v>
      </c>
      <c r="F271" s="240">
        <f>+'Ark1'!D1380</f>
        <v>3</v>
      </c>
      <c r="G271" s="240" t="str">
        <f>VLOOKUP(F271,RNR!$I$2:$J$13,2)</f>
        <v>Mar</v>
      </c>
      <c r="H271" s="240">
        <f>+'Ark1'!Q1380</f>
        <v>1320</v>
      </c>
      <c r="I271" s="376">
        <f>+'Ark1'!R1380</f>
        <v>3591</v>
      </c>
      <c r="J271" s="241">
        <f>+IF(I271=0,"",'Ark1'!AG1380)</f>
        <v>7.6193507320178222</v>
      </c>
      <c r="K271" s="241">
        <f>+IF(I271=0,"",'Ark1'!AH1380)</f>
        <v>4.5463506295250733</v>
      </c>
      <c r="L271" s="241"/>
      <c r="M271" s="564"/>
      <c r="N271" s="241"/>
      <c r="O271" s="242">
        <f>+IF(I271=0,"",'Ark1'!S1380)</f>
        <v>5.603174603174601</v>
      </c>
      <c r="P271" s="242"/>
      <c r="Q271" s="242"/>
      <c r="R271" s="242"/>
      <c r="S271" s="241"/>
      <c r="T271" s="242"/>
      <c r="U271" s="304">
        <f>+IF(I271=0,"",'Ark1'!U1380)</f>
        <v>14.767585630743536</v>
      </c>
      <c r="V271" s="241">
        <f>+IF(I271=0,"",'Ark1'!V1380)</f>
        <v>23.196881091617936</v>
      </c>
      <c r="W271" s="241">
        <f>+IF(I271=0,"",'Ark1'!W1380)</f>
        <v>0</v>
      </c>
      <c r="X271" s="243">
        <f>+IF(I271=0,"",'Ark1'!X1380)</f>
        <v>32.553606237816759</v>
      </c>
      <c r="Y271" s="243">
        <f>+IF(I271=0,"",'Ark1'!Y1380)</f>
        <v>6.7112225006961816</v>
      </c>
      <c r="Z271" s="243">
        <f>+IF(I271=0,"",'Ark1'!Z1380)</f>
        <v>0.11138958507379562</v>
      </c>
      <c r="AA271" s="241">
        <f>+IF(I271=0,"",'Ark1'!AA1380)</f>
        <v>5.0030084785708313</v>
      </c>
      <c r="AB271" s="241">
        <f>+IF(I271=0,"",'Ark1'!AB1380)</f>
        <v>1.6854847257267751</v>
      </c>
      <c r="AC271" s="243">
        <f>+'Ark1'!AD1380</f>
        <v>39.344061221826486</v>
      </c>
      <c r="AD271" s="241">
        <f t="shared" si="37"/>
        <v>1197</v>
      </c>
      <c r="AE271" s="241">
        <f t="shared" si="38"/>
        <v>2.7204545454545452</v>
      </c>
      <c r="AF271" s="305"/>
      <c r="AI271" s="30"/>
      <c r="AJ271" s="28"/>
      <c r="AM271" s="28"/>
      <c r="AN271" s="28"/>
      <c r="AO271" s="28"/>
      <c r="AQ271" s="28"/>
      <c r="AS271" s="28"/>
      <c r="AT271" s="28"/>
    </row>
    <row r="272" spans="1:46">
      <c r="A272" s="305"/>
      <c r="B272" s="240">
        <f>+'Ark1'!C1381</f>
        <v>2023</v>
      </c>
      <c r="C272" s="305"/>
      <c r="D272" s="240">
        <f>+'Ark1'!M1381</f>
        <v>3</v>
      </c>
      <c r="E272" s="240" t="str">
        <f>VLOOKUP(D272,RNR!$D$1:$E$15,2)</f>
        <v>1+</v>
      </c>
      <c r="F272" s="240">
        <f>+'Ark1'!D1381</f>
        <v>4</v>
      </c>
      <c r="G272" s="240" t="str">
        <f>VLOOKUP(F272,RNR!$I$2:$J$13,2)</f>
        <v>Apr</v>
      </c>
      <c r="H272" s="240">
        <f>+'Ark1'!Q1381</f>
        <v>120</v>
      </c>
      <c r="I272" s="376">
        <f>+'Ark1'!R1381</f>
        <v>297</v>
      </c>
      <c r="J272" s="241">
        <f>+IF(I272=0,"",'Ark1'!AG1381)</f>
        <v>10.592011412268189</v>
      </c>
      <c r="K272" s="241">
        <f>+IF(I272=0,"",'Ark1'!AH1381)</f>
        <v>6.6289079366829293</v>
      </c>
      <c r="L272" s="241"/>
      <c r="M272" s="564"/>
      <c r="N272" s="241"/>
      <c r="O272" s="242">
        <f>+IF(I272=0,"",'Ark1'!S1381)</f>
        <v>5.8956228956228953</v>
      </c>
      <c r="P272" s="242"/>
      <c r="Q272" s="242"/>
      <c r="R272" s="242"/>
      <c r="S272" s="241"/>
      <c r="T272" s="242"/>
      <c r="U272" s="304">
        <f>+IF(I272=0,"",'Ark1'!U1381)</f>
        <v>14.57676767676768</v>
      </c>
      <c r="V272" s="241">
        <f>+IF(I272=0,"",'Ark1'!V1381)</f>
        <v>14.478114478114479</v>
      </c>
      <c r="W272" s="241">
        <f>+IF(I272=0,"",'Ark1'!W1381)</f>
        <v>0</v>
      </c>
      <c r="X272" s="243">
        <f>+IF(I272=0,"",'Ark1'!X1381)</f>
        <v>30.639730639730644</v>
      </c>
      <c r="Y272" s="243">
        <f>+IF(I272=0,"",'Ark1'!Y1381)</f>
        <v>6.3973063973063988</v>
      </c>
      <c r="Z272" s="243">
        <f>+IF(I272=0,"",'Ark1'!Z1381)</f>
        <v>0.33670033670033672</v>
      </c>
      <c r="AA272" s="241">
        <f>+IF(I272=0,"",'Ark1'!AA1381)</f>
        <v>5.0012085061296556</v>
      </c>
      <c r="AB272" s="241">
        <f>+IF(I272=0,"",'Ark1'!AB1381)</f>
        <v>1.6306866928124251</v>
      </c>
      <c r="AC272" s="243">
        <f>+'Ark1'!AD1381</f>
        <v>43.121921710231177</v>
      </c>
      <c r="AD272" s="241">
        <f t="shared" si="37"/>
        <v>99</v>
      </c>
      <c r="AE272" s="241">
        <f t="shared" si="38"/>
        <v>2.4750000000000001</v>
      </c>
      <c r="AF272" s="305"/>
      <c r="AI272" s="30"/>
      <c r="AJ272" s="28"/>
      <c r="AM272" s="28"/>
      <c r="AN272" s="28"/>
      <c r="AO272" s="28"/>
      <c r="AQ272" s="28"/>
      <c r="AS272" s="28"/>
      <c r="AT272" s="28"/>
    </row>
    <row r="273" spans="1:46">
      <c r="A273" s="305"/>
      <c r="B273" s="240">
        <f>+'Ark1'!C1382</f>
        <v>2023</v>
      </c>
      <c r="C273" s="305"/>
      <c r="D273" s="240">
        <f>+'Ark1'!M1382</f>
        <v>3</v>
      </c>
      <c r="E273" s="240" t="str">
        <f>VLOOKUP(D273,RNR!$D$1:$E$15,2)</f>
        <v>1+</v>
      </c>
      <c r="F273" s="240">
        <f>+'Ark1'!D1382</f>
        <v>5</v>
      </c>
      <c r="G273" s="240" t="str">
        <f>VLOOKUP(F273,RNR!$I$2:$J$13,2)</f>
        <v>Mai</v>
      </c>
      <c r="H273" s="240">
        <f>+'Ark1'!Q1382</f>
        <v>124</v>
      </c>
      <c r="I273" s="376">
        <f>+'Ark1'!R1382</f>
        <v>342</v>
      </c>
      <c r="J273" s="241">
        <f>+IF(I273=0,"",'Ark1'!AG1382)</f>
        <v>8.4236453201970445</v>
      </c>
      <c r="K273" s="241">
        <f>+IF(I273=0,"",'Ark1'!AH1382)</f>
        <v>5.5714775936524799</v>
      </c>
      <c r="L273" s="241"/>
      <c r="M273" s="564"/>
      <c r="N273" s="241"/>
      <c r="O273" s="242">
        <f>+IF(I273=0,"",'Ark1'!S1382)</f>
        <v>5.4970760233918119</v>
      </c>
      <c r="P273" s="242"/>
      <c r="Q273" s="242"/>
      <c r="R273" s="242"/>
      <c r="S273" s="241"/>
      <c r="T273" s="242"/>
      <c r="U273" s="304">
        <f>+IF(I273=0,"",'Ark1'!U1382)</f>
        <v>17.138011695906435</v>
      </c>
      <c r="V273" s="241">
        <f>+IF(I273=0,"",'Ark1'!V1382)</f>
        <v>7.6023391812865508</v>
      </c>
      <c r="W273" s="241">
        <f>+IF(I273=0,"",'Ark1'!W1382)</f>
        <v>0</v>
      </c>
      <c r="X273" s="243">
        <f>+IF(I273=0,"",'Ark1'!X1382)</f>
        <v>49.415204678362578</v>
      </c>
      <c r="Y273" s="243">
        <f>+IF(I273=0,"",'Ark1'!Y1382)</f>
        <v>16.081871345029239</v>
      </c>
      <c r="Z273" s="243">
        <f>+IF(I273=0,"",'Ark1'!Z1382)</f>
        <v>0.29239766081871349</v>
      </c>
      <c r="AA273" s="241">
        <f>+IF(I273=0,"",'Ark1'!AA1382)</f>
        <v>6.4462840848652414</v>
      </c>
      <c r="AB273" s="241">
        <f>+IF(I273=0,"",'Ark1'!AB1382)</f>
        <v>1.7848428404149979</v>
      </c>
      <c r="AC273" s="243">
        <f>+'Ark1'!AD1382</f>
        <v>32.385388358302954</v>
      </c>
      <c r="AD273" s="241">
        <f t="shared" si="37"/>
        <v>114</v>
      </c>
      <c r="AE273" s="241">
        <f t="shared" si="38"/>
        <v>2.7580645161290325</v>
      </c>
      <c r="AF273" s="305"/>
      <c r="AI273" s="30"/>
      <c r="AJ273" s="28"/>
      <c r="AM273" s="28"/>
      <c r="AN273" s="28"/>
      <c r="AO273" s="28"/>
      <c r="AQ273" s="28"/>
      <c r="AS273" s="28"/>
      <c r="AT273" s="28"/>
    </row>
    <row r="274" spans="1:46">
      <c r="A274" s="305"/>
      <c r="B274" s="240">
        <f>+'Ark1'!C1383</f>
        <v>2023</v>
      </c>
      <c r="C274" s="305"/>
      <c r="D274" s="240">
        <f>+'Ark1'!M1383</f>
        <v>3</v>
      </c>
      <c r="E274" s="240" t="str">
        <f>VLOOKUP(D274,RNR!$D$1:$E$15,2)</f>
        <v>1+</v>
      </c>
      <c r="F274" s="240">
        <f>+'Ark1'!D1383</f>
        <v>6</v>
      </c>
      <c r="G274" s="240" t="str">
        <f>VLOOKUP(F274,RNR!$I$2:$J$13,2)</f>
        <v>Jun</v>
      </c>
      <c r="H274" s="240">
        <f>+'Ark1'!Q1383</f>
        <v>147</v>
      </c>
      <c r="I274" s="376">
        <f>+'Ark1'!R1383</f>
        <v>297</v>
      </c>
      <c r="J274" s="241">
        <f>+IF(I274=0,"",'Ark1'!AG1383)</f>
        <v>4.9261900812738428</v>
      </c>
      <c r="K274" s="241">
        <f>+IF(I274=0,"",'Ark1'!AH1383)</f>
        <v>3.6508432635587398</v>
      </c>
      <c r="L274" s="241"/>
      <c r="M274" s="564"/>
      <c r="N274" s="241"/>
      <c r="O274" s="242">
        <f>+IF(I274=0,"",'Ark1'!S1383)</f>
        <v>5.9865319865319888</v>
      </c>
      <c r="P274" s="242"/>
      <c r="Q274" s="242"/>
      <c r="R274" s="242"/>
      <c r="S274" s="241"/>
      <c r="T274" s="242"/>
      <c r="U274" s="304">
        <f>+IF(I274=0,"",'Ark1'!U1383)</f>
        <v>16.085185185185178</v>
      </c>
      <c r="V274" s="241">
        <f>+IF(I274=0,"",'Ark1'!V1383)</f>
        <v>6.0606060606060606</v>
      </c>
      <c r="W274" s="241">
        <f>+IF(I274=0,"",'Ark1'!W1383)</f>
        <v>0</v>
      </c>
      <c r="X274" s="243">
        <f>+IF(I274=0,"",'Ark1'!X1383)</f>
        <v>40.740740740740733</v>
      </c>
      <c r="Y274" s="243">
        <f>+IF(I274=0,"",'Ark1'!Y1383)</f>
        <v>12.121212121212123</v>
      </c>
      <c r="Z274" s="243">
        <f>+IF(I274=0,"",'Ark1'!Z1383)</f>
        <v>0.33670033670033672</v>
      </c>
      <c r="AA274" s="241">
        <f>+IF(I274=0,"",'Ark1'!AA1383)</f>
        <v>5.7661075267009716</v>
      </c>
      <c r="AB274" s="241">
        <f>+IF(I274=0,"",'Ark1'!AB1383)</f>
        <v>1.9762445492238887</v>
      </c>
      <c r="AC274" s="243">
        <f>+'Ark1'!AD1383</f>
        <v>-15.593944716433873</v>
      </c>
      <c r="AD274" s="241">
        <f t="shared" si="37"/>
        <v>99</v>
      </c>
      <c r="AE274" s="241">
        <f t="shared" si="38"/>
        <v>2.0204081632653059</v>
      </c>
      <c r="AF274" s="305"/>
      <c r="AI274" s="30"/>
      <c r="AJ274" s="28"/>
      <c r="AM274" s="28"/>
      <c r="AN274" s="28"/>
      <c r="AO274" s="28"/>
      <c r="AQ274" s="28"/>
      <c r="AS274" s="28"/>
      <c r="AT274" s="28"/>
    </row>
    <row r="275" spans="1:46">
      <c r="A275" s="305"/>
      <c r="B275" s="240">
        <f>+'Ark1'!C1384</f>
        <v>2023</v>
      </c>
      <c r="C275" s="305"/>
      <c r="D275" s="240">
        <f>+'Ark1'!M1384</f>
        <v>3</v>
      </c>
      <c r="E275" s="240" t="str">
        <f>VLOOKUP(D275,RNR!$D$1:$E$15,2)</f>
        <v>1+</v>
      </c>
      <c r="F275" s="240">
        <f>+'Ark1'!D1384</f>
        <v>7</v>
      </c>
      <c r="G275" s="240" t="str">
        <f>VLOOKUP(F275,RNR!$I$2:$J$13,2)</f>
        <v>Jul</v>
      </c>
      <c r="H275" s="240">
        <f>+'Ark1'!Q1384</f>
        <v>50</v>
      </c>
      <c r="I275" s="376">
        <f>+'Ark1'!R1384</f>
        <v>160</v>
      </c>
      <c r="J275" s="241">
        <f>+IF(I275=0,"",'Ark1'!AG1384)</f>
        <v>4.0920716112531963</v>
      </c>
      <c r="K275" s="241">
        <f>+IF(I275=0,"",'Ark1'!AH1384)</f>
        <v>3.1561329779599721</v>
      </c>
      <c r="L275" s="241"/>
      <c r="M275" s="564"/>
      <c r="N275" s="241"/>
      <c r="O275" s="242">
        <f>+IF(I275=0,"",'Ark1'!S1384)</f>
        <v>7.0562500000000004</v>
      </c>
      <c r="P275" s="242"/>
      <c r="Q275" s="242"/>
      <c r="R275" s="242"/>
      <c r="S275" s="241"/>
      <c r="T275" s="242"/>
      <c r="U275" s="304">
        <f>+IF(I275=0,"",'Ark1'!U1384)</f>
        <v>16.629999999999995</v>
      </c>
      <c r="V275" s="241">
        <f>+IF(I275=0,"",'Ark1'!V1384)</f>
        <v>47.5</v>
      </c>
      <c r="W275" s="241">
        <f>+IF(I275=0,"",'Ark1'!W1384)</f>
        <v>0</v>
      </c>
      <c r="X275" s="243">
        <f>+IF(I275=0,"",'Ark1'!X1384)</f>
        <v>58.75</v>
      </c>
      <c r="Y275" s="243">
        <f>+IF(I275=0,"",'Ark1'!Y1384)</f>
        <v>16.25</v>
      </c>
      <c r="Z275" s="243">
        <f>+IF(I275=0,"",'Ark1'!Z1384)</f>
        <v>0</v>
      </c>
      <c r="AA275" s="241">
        <f>+IF(I275=0,"",'Ark1'!AA1384)</f>
        <v>6.2584422982080943</v>
      </c>
      <c r="AB275" s="241">
        <f>+IF(I275=0,"",'Ark1'!AB1384)</f>
        <v>2.139646217836022</v>
      </c>
      <c r="AC275" s="243">
        <f>+'Ark1'!AD1384</f>
        <v>48.887384521302806</v>
      </c>
      <c r="AD275" s="241">
        <f t="shared" si="37"/>
        <v>53.333333333333336</v>
      </c>
      <c r="AE275" s="241">
        <f t="shared" si="38"/>
        <v>3.2</v>
      </c>
      <c r="AF275" s="305"/>
      <c r="AI275" s="30"/>
      <c r="AJ275" s="28"/>
      <c r="AM275" s="28"/>
      <c r="AN275" s="28"/>
      <c r="AO275" s="28"/>
      <c r="AQ275" s="28"/>
      <c r="AS275" s="28"/>
      <c r="AT275" s="28"/>
    </row>
    <row r="276" spans="1:46">
      <c r="A276" s="305"/>
      <c r="B276" s="240">
        <f>+'Ark1'!C1385</f>
        <v>2023</v>
      </c>
      <c r="C276" s="305"/>
      <c r="D276" s="240">
        <f>+'Ark1'!M1385</f>
        <v>3</v>
      </c>
      <c r="E276" s="240" t="str">
        <f>VLOOKUP(D276,RNR!$D$1:$E$15,2)</f>
        <v>1+</v>
      </c>
      <c r="F276" s="240">
        <f>+'Ark1'!D1385</f>
        <v>8</v>
      </c>
      <c r="G276" s="240" t="str">
        <f>VLOOKUP(F276,RNR!$I$2:$J$13,2)</f>
        <v>Aug</v>
      </c>
      <c r="H276" s="240">
        <f>+'Ark1'!Q1385</f>
        <v>1509</v>
      </c>
      <c r="I276" s="376">
        <f>+'Ark1'!R1385</f>
        <v>5451</v>
      </c>
      <c r="J276" s="241">
        <f>+IF(I276=0,"",'Ark1'!AG1385)</f>
        <v>5.2667175528265995</v>
      </c>
      <c r="K276" s="241">
        <f>+IF(I276=0,"",'Ark1'!AH1385)</f>
        <v>4.4717203350866548</v>
      </c>
      <c r="L276" s="241"/>
      <c r="M276" s="564"/>
      <c r="N276" s="241"/>
      <c r="O276" s="242">
        <f>+IF(I276=0,"",'Ark1'!S1385)</f>
        <v>6.812144560631074</v>
      </c>
      <c r="P276" s="242"/>
      <c r="Q276" s="242"/>
      <c r="R276" s="242"/>
      <c r="S276" s="241"/>
      <c r="T276" s="242"/>
      <c r="U276" s="304">
        <f>+IF(I276=0,"",'Ark1'!U1385)</f>
        <v>18.623903870849375</v>
      </c>
      <c r="V276" s="241">
        <f>+IF(I276=0,"",'Ark1'!V1385)</f>
        <v>55.421023665382499</v>
      </c>
      <c r="W276" s="241">
        <f>+IF(I276=0,"",'Ark1'!W1385)</f>
        <v>0</v>
      </c>
      <c r="X276" s="243">
        <f>+IF(I276=0,"",'Ark1'!X1385)</f>
        <v>72.188589249678941</v>
      </c>
      <c r="Y276" s="243">
        <f>+IF(I276=0,"",'Ark1'!Y1385)</f>
        <v>17.317923316822597</v>
      </c>
      <c r="Z276" s="243">
        <f>+IF(I276=0,"",'Ark1'!Z1385)</f>
        <v>3.66905155017428E-2</v>
      </c>
      <c r="AA276" s="241">
        <f>+IF(I276=0,"",'Ark1'!AA1385)</f>
        <v>5.4081516322445315</v>
      </c>
      <c r="AB276" s="241">
        <f>+IF(I276=0,"",'Ark1'!AB1385)</f>
        <v>1.9198599990848983</v>
      </c>
      <c r="AC276" s="243">
        <f>+'Ark1'!AD1385</f>
        <v>15.284120808406458</v>
      </c>
      <c r="AD276" s="241">
        <f t="shared" si="37"/>
        <v>1817</v>
      </c>
      <c r="AE276" s="241">
        <f t="shared" si="38"/>
        <v>3.6123260437375744</v>
      </c>
      <c r="AF276" s="305"/>
      <c r="AI276" s="30"/>
      <c r="AJ276" s="28"/>
      <c r="AM276" s="28"/>
      <c r="AN276" s="28"/>
      <c r="AO276" s="28"/>
      <c r="AQ276" s="28"/>
      <c r="AS276" s="28"/>
      <c r="AT276" s="28"/>
    </row>
    <row r="277" spans="1:46">
      <c r="A277" s="305"/>
      <c r="B277" s="240">
        <f>+'Ark1'!C1386</f>
        <v>2023</v>
      </c>
      <c r="C277" s="305"/>
      <c r="D277" s="240">
        <f>+'Ark1'!M1386</f>
        <v>3</v>
      </c>
      <c r="E277" s="240" t="str">
        <f>VLOOKUP(D277,RNR!$D$1:$E$15,2)</f>
        <v>1+</v>
      </c>
      <c r="F277" s="240">
        <f>+'Ark1'!D1386</f>
        <v>9</v>
      </c>
      <c r="G277" s="240" t="str">
        <f>VLOOKUP(F277,RNR!$I$2:$J$13,2)</f>
        <v>Sep</v>
      </c>
      <c r="H277" s="240">
        <f>+'Ark1'!Q1386</f>
        <v>3895</v>
      </c>
      <c r="I277" s="376">
        <f>+'Ark1'!R1386</f>
        <v>15333</v>
      </c>
      <c r="J277" s="241">
        <f>+IF(I277=0,"",'Ark1'!AG1386)</f>
        <v>4.24444081506108</v>
      </c>
      <c r="K277" s="241">
        <f>+IF(I277=0,"",'Ark1'!AH1386)</f>
        <v>3.4345966722860233</v>
      </c>
      <c r="L277" s="241"/>
      <c r="M277" s="564"/>
      <c r="N277" s="241"/>
      <c r="O277" s="242">
        <f>+IF(I277=0,"",'Ark1'!S1386)</f>
        <v>6.9322376573403757</v>
      </c>
      <c r="P277" s="242"/>
      <c r="Q277" s="242"/>
      <c r="R277" s="242"/>
      <c r="S277" s="241"/>
      <c r="T277" s="242"/>
      <c r="U277" s="304">
        <f>+IF(I277=0,"",'Ark1'!U1386)</f>
        <v>16.188938889975923</v>
      </c>
      <c r="V277" s="241">
        <f>+IF(I277=0,"",'Ark1'!V1386)</f>
        <v>54.588143220504783</v>
      </c>
      <c r="W277" s="241">
        <f>+IF(I277=0,"",'Ark1'!W1386)</f>
        <v>0</v>
      </c>
      <c r="X277" s="243">
        <f>+IF(I277=0,"",'Ark1'!X1386)</f>
        <v>57.470814582925748</v>
      </c>
      <c r="Y277" s="243">
        <f>+IF(I277=0,"",'Ark1'!Y1386)</f>
        <v>4.6305354464227486</v>
      </c>
      <c r="Z277" s="243">
        <f>+IF(I277=0,"",'Ark1'!Z1386)</f>
        <v>1.3043761820909151E-2</v>
      </c>
      <c r="AA277" s="241">
        <f>+IF(I277=0,"",'Ark1'!AA1386)</f>
        <v>4.6008567254883932</v>
      </c>
      <c r="AB277" s="241">
        <f>+IF(I277=0,"",'Ark1'!AB1386)</f>
        <v>1.8059987385604783</v>
      </c>
      <c r="AC277" s="243">
        <f>+'Ark1'!AD1386</f>
        <v>60.932284269587022</v>
      </c>
      <c r="AD277" s="241">
        <f t="shared" si="37"/>
        <v>5111</v>
      </c>
      <c r="AE277" s="241">
        <f t="shared" si="38"/>
        <v>3.9365853658536585</v>
      </c>
      <c r="AF277" s="305"/>
      <c r="AI277" s="30"/>
      <c r="AJ277" s="28"/>
      <c r="AM277" s="28"/>
      <c r="AN277" s="28"/>
      <c r="AO277" s="28"/>
      <c r="AQ277" s="28"/>
      <c r="AS277" s="28"/>
      <c r="AT277" s="28"/>
    </row>
    <row r="278" spans="1:46">
      <c r="A278" s="305"/>
      <c r="B278" s="240">
        <f>+'Ark1'!C1387</f>
        <v>2023</v>
      </c>
      <c r="C278" s="305"/>
      <c r="D278" s="240">
        <f>+'Ark1'!M1387</f>
        <v>3</v>
      </c>
      <c r="E278" s="240" t="str">
        <f>VLOOKUP(D278,RNR!$D$1:$E$15,2)</f>
        <v>1+</v>
      </c>
      <c r="F278" s="240">
        <f>+'Ark1'!D1387</f>
        <v>10</v>
      </c>
      <c r="G278" s="240" t="str">
        <f>VLOOKUP(F278,RNR!$I$2:$J$13,2)</f>
        <v>Okt</v>
      </c>
      <c r="H278" s="240">
        <f>+'Ark1'!Q1387</f>
        <v>4674</v>
      </c>
      <c r="I278" s="376">
        <f>+'Ark1'!R1387</f>
        <v>16867</v>
      </c>
      <c r="J278" s="241">
        <f>+IF(I278=0,"",'Ark1'!AG1387)</f>
        <v>4.1064707285838811</v>
      </c>
      <c r="K278" s="241">
        <f>+IF(I278=0,"",'Ark1'!AH1387)</f>
        <v>3.0508760259342047</v>
      </c>
      <c r="L278" s="241"/>
      <c r="M278" s="564"/>
      <c r="N278" s="241"/>
      <c r="O278" s="242">
        <f>+IF(I278=0,"",'Ark1'!S1387)</f>
        <v>6.0710262643030788</v>
      </c>
      <c r="P278" s="242"/>
      <c r="Q278" s="242"/>
      <c r="R278" s="242"/>
      <c r="S278" s="241"/>
      <c r="T278" s="242"/>
      <c r="U278" s="304">
        <f>+IF(I278=0,"",'Ark1'!U1387)</f>
        <v>14.30410861445432</v>
      </c>
      <c r="V278" s="241">
        <f>+IF(I278=0,"",'Ark1'!V1387)</f>
        <v>28.452006877334448</v>
      </c>
      <c r="W278" s="241">
        <f>+IF(I278=0,"",'Ark1'!W1387)</f>
        <v>0</v>
      </c>
      <c r="X278" s="243">
        <f>+IF(I278=0,"",'Ark1'!X1387)</f>
        <v>34.546748087982451</v>
      </c>
      <c r="Y278" s="243">
        <f>+IF(I278=0,"",'Ark1'!Y1387)</f>
        <v>5.6738009130254348</v>
      </c>
      <c r="Z278" s="243">
        <f>+IF(I278=0,"",'Ark1'!Z1387)</f>
        <v>5.9287365862334745E-3</v>
      </c>
      <c r="AA278" s="241">
        <f>+IF(I278=0,"",'Ark1'!AA1387)</f>
        <v>5.1506885955587558</v>
      </c>
      <c r="AB278" s="241">
        <f>+IF(I278=0,"",'Ark1'!AB1387)</f>
        <v>1.9213643865824728</v>
      </c>
      <c r="AC278" s="243">
        <f>+'Ark1'!AD1387</f>
        <v>51.09692923172716</v>
      </c>
      <c r="AD278" s="241">
        <f t="shared" si="37"/>
        <v>5622.333333333333</v>
      </c>
      <c r="AE278" s="241">
        <f t="shared" si="38"/>
        <v>3.608686350021395</v>
      </c>
      <c r="AF278" s="305"/>
      <c r="AI278" s="30"/>
      <c r="AJ278" s="28"/>
      <c r="AM278" s="28"/>
      <c r="AN278" s="28"/>
      <c r="AO278" s="28"/>
      <c r="AQ278" s="28"/>
      <c r="AS278" s="28"/>
      <c r="AT278" s="28"/>
    </row>
    <row r="279" spans="1:46">
      <c r="A279" s="305"/>
      <c r="B279" s="240">
        <f>+'Ark1'!C1388</f>
        <v>2023</v>
      </c>
      <c r="C279" s="305"/>
      <c r="D279" s="240">
        <f>+'Ark1'!M1388</f>
        <v>3</v>
      </c>
      <c r="E279" s="240" t="str">
        <f>VLOOKUP(D279,RNR!$D$1:$E$15,2)</f>
        <v>1+</v>
      </c>
      <c r="F279" s="240">
        <f>+'Ark1'!D1388</f>
        <v>11</v>
      </c>
      <c r="G279" s="240" t="str">
        <f>VLOOKUP(F279,RNR!$I$2:$J$13,2)</f>
        <v>Nov</v>
      </c>
      <c r="H279" s="240">
        <f>+'Ark1'!Q1388</f>
        <v>2100</v>
      </c>
      <c r="I279" s="376">
        <f>+'Ark1'!R1388</f>
        <v>7074</v>
      </c>
      <c r="J279" s="241">
        <f>+IF(I279=0,"",'Ark1'!AG1388)</f>
        <v>5.1015404142387348</v>
      </c>
      <c r="K279" s="241">
        <f>+IF(I279=0,"",'Ark1'!AH1388)</f>
        <v>3.57607594477293</v>
      </c>
      <c r="L279" s="241"/>
      <c r="M279" s="564"/>
      <c r="N279" s="241"/>
      <c r="O279" s="242">
        <f>+IF(I279=0,"",'Ark1'!S1388)</f>
        <v>5.5795872208085937</v>
      </c>
      <c r="P279" s="242"/>
      <c r="Q279" s="242"/>
      <c r="R279" s="242"/>
      <c r="S279" s="241"/>
      <c r="T279" s="242"/>
      <c r="U279" s="304">
        <f>+IF(I279=0,"",'Ark1'!U1388)</f>
        <v>13.714122137404596</v>
      </c>
      <c r="V279" s="241">
        <f>+IF(I279=0,"",'Ark1'!V1388)</f>
        <v>15.592309867119024</v>
      </c>
      <c r="W279" s="241">
        <f>+IF(I279=0,"",'Ark1'!W1388)</f>
        <v>0</v>
      </c>
      <c r="X279" s="243">
        <f>+IF(I279=0,"",'Ark1'!X1388)</f>
        <v>24.69607011591744</v>
      </c>
      <c r="Y279" s="243">
        <f>+IF(I279=0,"",'Ark1'!Y1388)</f>
        <v>7.2377721232683054</v>
      </c>
      <c r="Z279" s="243">
        <f>+IF(I279=0,"",'Ark1'!Z1388)</f>
        <v>4.2408821034775238E-2</v>
      </c>
      <c r="AA279" s="241">
        <f>+IF(I279=0,"",'Ark1'!AA1388)</f>
        <v>5.3423865485638924</v>
      </c>
      <c r="AB279" s="241">
        <f>+IF(I279=0,"",'Ark1'!AB1388)</f>
        <v>1.8432990146411361</v>
      </c>
      <c r="AC279" s="243">
        <f>+'Ark1'!AD1388</f>
        <v>36.953699938159275</v>
      </c>
      <c r="AD279" s="241">
        <f t="shared" si="37"/>
        <v>2358</v>
      </c>
      <c r="AE279" s="241">
        <f t="shared" si="38"/>
        <v>3.3685714285714288</v>
      </c>
      <c r="AF279" s="305"/>
      <c r="AI279" s="30"/>
      <c r="AJ279" s="28"/>
      <c r="AM279" s="28"/>
      <c r="AN279" s="28"/>
      <c r="AO279" s="28"/>
      <c r="AQ279" s="28"/>
      <c r="AS279" s="28"/>
      <c r="AT279" s="28"/>
    </row>
    <row r="280" spans="1:46">
      <c r="A280" s="305"/>
      <c r="B280" s="240">
        <f>+'Ark1'!C1389</f>
        <v>2023</v>
      </c>
      <c r="C280" s="305"/>
      <c r="D280" s="240">
        <f>+'Ark1'!M1389</f>
        <v>3</v>
      </c>
      <c r="E280" s="240" t="str">
        <f>VLOOKUP(D280,RNR!$D$1:$E$15,2)</f>
        <v>1+</v>
      </c>
      <c r="F280" s="240">
        <f>+'Ark1'!D1389</f>
        <v>12</v>
      </c>
      <c r="G280" s="240" t="str">
        <f>VLOOKUP(F280,RNR!$I$2:$J$13,2)</f>
        <v>Des</v>
      </c>
      <c r="H280" s="240">
        <f>+'Ark1'!Q1389</f>
        <v>157</v>
      </c>
      <c r="I280" s="376">
        <f>+'Ark1'!R1389</f>
        <v>413</v>
      </c>
      <c r="J280" s="241">
        <f>+IF(I280=0,"",'Ark1'!AG1389)</f>
        <v>4.978302796528447</v>
      </c>
      <c r="K280" s="241">
        <f>+IF(I280=0,"",'Ark1'!AH1389)</f>
        <v>3.7284856532863224</v>
      </c>
      <c r="L280" s="241"/>
      <c r="M280" s="564"/>
      <c r="N280" s="241"/>
      <c r="O280" s="242">
        <f>+IF(I280=0,"",'Ark1'!S1389)</f>
        <v>6.0944309927360782</v>
      </c>
      <c r="P280" s="242"/>
      <c r="Q280" s="242"/>
      <c r="R280" s="242"/>
      <c r="S280" s="241"/>
      <c r="T280" s="242"/>
      <c r="U280" s="304">
        <f>+IF(I280=0,"",'Ark1'!U1389)</f>
        <v>14.195157384987901</v>
      </c>
      <c r="V280" s="241">
        <f>+IF(I280=0,"",'Ark1'!V1389)</f>
        <v>17.433414043583536</v>
      </c>
      <c r="W280" s="241">
        <f>+IF(I280=0,"",'Ark1'!W1389)</f>
        <v>0</v>
      </c>
      <c r="X280" s="243">
        <f>+IF(I280=0,"",'Ark1'!X1389)</f>
        <v>23.002421307506062</v>
      </c>
      <c r="Y280" s="243">
        <f>+IF(I280=0,"",'Ark1'!Y1389)</f>
        <v>5.0847457627118642</v>
      </c>
      <c r="Z280" s="243">
        <f>+IF(I280=0,"",'Ark1'!Z1389)</f>
        <v>0.24213075060532688</v>
      </c>
      <c r="AA280" s="241">
        <f>+IF(I280=0,"",'Ark1'!AA1389)</f>
        <v>4.8418550251105756</v>
      </c>
      <c r="AB280" s="241">
        <f>+IF(I280=0,"",'Ark1'!AB1389)</f>
        <v>1.7682409360576017</v>
      </c>
      <c r="AC280" s="243">
        <f>+'Ark1'!AD1389</f>
        <v>40.16737098222756</v>
      </c>
      <c r="AD280" s="241">
        <f t="shared" si="37"/>
        <v>137.66666666666666</v>
      </c>
      <c r="AE280" s="241">
        <f t="shared" si="38"/>
        <v>2.6305732484076434</v>
      </c>
      <c r="AF280" s="305"/>
      <c r="AI280" s="30"/>
      <c r="AJ280" s="28"/>
      <c r="AM280" s="28"/>
      <c r="AN280" s="28"/>
      <c r="AO280" s="28"/>
      <c r="AQ280" s="28"/>
      <c r="AS280" s="28"/>
      <c r="AT280" s="28"/>
    </row>
    <row r="281" spans="1:46">
      <c r="A281" s="305"/>
      <c r="B281" s="305"/>
      <c r="C281" s="305"/>
      <c r="D281" s="305"/>
      <c r="E281" s="305"/>
      <c r="F281" s="305"/>
      <c r="G281" s="305"/>
      <c r="H281" s="305"/>
      <c r="I281" s="392"/>
      <c r="J281" s="305"/>
      <c r="K281" s="305"/>
      <c r="L281" s="305"/>
      <c r="M281" s="565"/>
      <c r="N281" s="305"/>
      <c r="O281" s="305"/>
      <c r="P281" s="305"/>
      <c r="Q281" s="305"/>
      <c r="R281" s="305"/>
      <c r="S281" s="306"/>
      <c r="T281" s="305"/>
      <c r="U281" s="305"/>
      <c r="V281" s="305"/>
      <c r="W281" s="305"/>
      <c r="X281" s="305"/>
      <c r="Y281" s="305"/>
      <c r="Z281" s="305"/>
      <c r="AA281" s="305"/>
      <c r="AB281" s="305"/>
      <c r="AC281" s="305"/>
      <c r="AD281" s="305"/>
      <c r="AE281" s="305"/>
      <c r="AF281" s="305"/>
      <c r="AI281" s="30"/>
      <c r="AJ281" s="28"/>
      <c r="AM281" s="28"/>
      <c r="AN281" s="28"/>
      <c r="AO281" s="28"/>
      <c r="AQ281" s="28"/>
      <c r="AR281" s="245"/>
      <c r="AS281" s="28"/>
      <c r="AT281" s="28"/>
    </row>
    <row r="282" spans="1:46">
      <c r="A282" s="349" t="s">
        <v>665</v>
      </c>
      <c r="B282" s="349"/>
      <c r="C282" s="349" t="str">
        <f>+E284</f>
        <v>2-</v>
      </c>
      <c r="D282" s="349"/>
      <c r="E282" s="349"/>
      <c r="F282" s="349"/>
      <c r="G282" s="349"/>
      <c r="H282" s="349"/>
      <c r="I282" s="392"/>
      <c r="J282" s="305"/>
      <c r="K282" s="305"/>
      <c r="L282" s="305"/>
      <c r="M282" s="565"/>
      <c r="N282" s="305"/>
      <c r="O282" s="305"/>
      <c r="P282" s="305"/>
      <c r="Q282" s="305"/>
      <c r="R282" s="305"/>
      <c r="S282" s="306"/>
      <c r="T282" s="305"/>
      <c r="U282" s="305"/>
      <c r="V282" s="305"/>
      <c r="W282" s="305"/>
      <c r="X282" s="305"/>
      <c r="Y282" s="305"/>
      <c r="Z282" s="305"/>
      <c r="AA282" s="305"/>
      <c r="AB282" s="305"/>
      <c r="AC282" s="305"/>
      <c r="AD282" s="305"/>
      <c r="AE282" s="305"/>
      <c r="AF282" s="305"/>
      <c r="AI282" s="30"/>
      <c r="AJ282" s="28"/>
      <c r="AM282" s="28"/>
      <c r="AN282" s="28"/>
      <c r="AO282" s="28"/>
      <c r="AQ282" s="28"/>
      <c r="AR282" s="245"/>
      <c r="AS282" s="28"/>
      <c r="AT282" s="28"/>
    </row>
    <row r="283" spans="1:46">
      <c r="A283" s="305"/>
      <c r="B283" s="305"/>
      <c r="C283" s="305"/>
      <c r="D283" s="305"/>
      <c r="E283" s="305"/>
      <c r="F283" s="305"/>
      <c r="G283" s="305"/>
      <c r="H283" s="305"/>
      <c r="I283" s="392"/>
      <c r="J283" s="305"/>
      <c r="K283" s="305"/>
      <c r="L283" s="305"/>
      <c r="M283" s="565"/>
      <c r="N283" s="305"/>
      <c r="O283" s="305"/>
      <c r="P283" s="305"/>
      <c r="Q283" s="305"/>
      <c r="R283" s="305"/>
      <c r="S283" s="306"/>
      <c r="T283" s="305"/>
      <c r="U283" s="305"/>
      <c r="V283" s="305"/>
      <c r="W283" s="305"/>
      <c r="X283" s="305"/>
      <c r="Y283" s="305"/>
      <c r="Z283" s="305"/>
      <c r="AA283" s="305"/>
      <c r="AB283" s="305"/>
      <c r="AC283" s="305"/>
      <c r="AD283" s="305"/>
      <c r="AE283" s="305"/>
      <c r="AF283" s="305"/>
      <c r="AI283" s="30"/>
      <c r="AJ283" s="28"/>
      <c r="AM283" s="28"/>
      <c r="AN283" s="28"/>
      <c r="AO283" s="28"/>
      <c r="AQ283" s="28"/>
      <c r="AR283" s="245"/>
      <c r="AS283" s="28"/>
      <c r="AT283" s="28"/>
    </row>
    <row r="284" spans="1:46">
      <c r="A284" s="305"/>
      <c r="B284" s="240">
        <f>+'Ark1'!C1390</f>
        <v>2023</v>
      </c>
      <c r="C284" s="305"/>
      <c r="D284" s="240">
        <f>+'Ark1'!M1390</f>
        <v>4</v>
      </c>
      <c r="E284" s="240" t="str">
        <f>VLOOKUP(D284,RNR!$D$1:$E$15,2)</f>
        <v>2-</v>
      </c>
      <c r="F284" s="240">
        <f>+'Ark1'!D1390</f>
        <v>1</v>
      </c>
      <c r="G284" s="240" t="str">
        <f>VLOOKUP(F284,RNR!$I$2:$J$13,2)</f>
        <v>Jan</v>
      </c>
      <c r="H284" s="240">
        <f>+'Ark1'!Q1390</f>
        <v>329</v>
      </c>
      <c r="I284" s="376">
        <f>+'Ark1'!R1390</f>
        <v>968</v>
      </c>
      <c r="J284" s="241">
        <f>+IF(I284=0,"",'Ark1'!AG1390)</f>
        <v>11.021291130593195</v>
      </c>
      <c r="K284" s="241">
        <f>+IF(I284=0,"",'Ark1'!AH1390)</f>
        <v>8.5900410688802502</v>
      </c>
      <c r="L284" s="241"/>
      <c r="M284" s="564"/>
      <c r="N284" s="241"/>
      <c r="O284" s="242">
        <f>+IF(I284=0,"",'Ark1'!S1390)</f>
        <v>6.5764462809917354</v>
      </c>
      <c r="P284" s="242"/>
      <c r="Q284" s="242"/>
      <c r="R284" s="242"/>
      <c r="S284" s="241"/>
      <c r="T284" s="242"/>
      <c r="U284" s="304">
        <f>+IF(I284=0,"",'Ark1'!U1390)</f>
        <v>16.29214876033058</v>
      </c>
      <c r="V284" s="241">
        <f>+IF(I284=0,"",'Ark1'!V1390)</f>
        <v>37.603305785123965</v>
      </c>
      <c r="W284" s="241">
        <f>+IF(I284=0,"",'Ark1'!W1390)</f>
        <v>0</v>
      </c>
      <c r="X284" s="243">
        <f>+IF(I284=0,"",'Ark1'!X1390)</f>
        <v>44.834710743801658</v>
      </c>
      <c r="Y284" s="243">
        <f>+IF(I284=0,"",'Ark1'!Y1390)</f>
        <v>8.7809917355371887</v>
      </c>
      <c r="Z284" s="243">
        <f>+IF(I284=0,"",'Ark1'!Z1390)</f>
        <v>0.10330578512396699</v>
      </c>
      <c r="AA284" s="241">
        <f>+IF(I284=0,"",'Ark1'!AA1390)</f>
        <v>5.3639869233069408</v>
      </c>
      <c r="AB284" s="241">
        <f>+IF(I284=0,"",'Ark1'!AB1390)</f>
        <v>1.5206372954469936</v>
      </c>
      <c r="AC284" s="243">
        <f>+'Ark1'!AD1390</f>
        <v>37.750855019377255</v>
      </c>
      <c r="AD284" s="241">
        <f t="shared" si="37"/>
        <v>242</v>
      </c>
      <c r="AE284" s="241">
        <f t="shared" si="38"/>
        <v>2.9422492401215807</v>
      </c>
      <c r="AF284" s="305"/>
      <c r="AI284" s="30"/>
      <c r="AJ284" s="28"/>
      <c r="AM284" s="28"/>
      <c r="AN284" s="28"/>
      <c r="AO284" s="28"/>
      <c r="AQ284" s="28"/>
      <c r="AS284" s="28"/>
      <c r="AT284" s="28"/>
    </row>
    <row r="285" spans="1:46">
      <c r="A285" s="305"/>
      <c r="B285" s="240">
        <f>+'Ark1'!C1391</f>
        <v>2023</v>
      </c>
      <c r="C285" s="305"/>
      <c r="D285" s="240">
        <f>+'Ark1'!M1391</f>
        <v>4</v>
      </c>
      <c r="E285" s="240" t="str">
        <f>VLOOKUP(D285,RNR!$D$1:$E$15,2)</f>
        <v>2-</v>
      </c>
      <c r="F285" s="240">
        <f>+'Ark1'!D1391</f>
        <v>2</v>
      </c>
      <c r="G285" s="240" t="str">
        <f>VLOOKUP(F285,RNR!$I$2:$J$13,2)</f>
        <v>Feb</v>
      </c>
      <c r="H285" s="240">
        <f>+'Ark1'!Q1391</f>
        <v>506</v>
      </c>
      <c r="I285" s="376">
        <f>+'Ark1'!R1391</f>
        <v>2057</v>
      </c>
      <c r="J285" s="241">
        <f>+IF(I285=0,"",'Ark1'!AG1391)</f>
        <v>15.871913580246911</v>
      </c>
      <c r="K285" s="241">
        <f>+IF(I285=0,"",'Ark1'!AH1391)</f>
        <v>12.798821536718398</v>
      </c>
      <c r="L285" s="241"/>
      <c r="M285" s="564"/>
      <c r="N285" s="241"/>
      <c r="O285" s="242">
        <f>+IF(I285=0,"",'Ark1'!S1391)</f>
        <v>6.9163830821584851</v>
      </c>
      <c r="P285" s="242"/>
      <c r="Q285" s="242"/>
      <c r="R285" s="242"/>
      <c r="S285" s="241"/>
      <c r="T285" s="242"/>
      <c r="U285" s="304">
        <f>+IF(I285=0,"",'Ark1'!U1391)</f>
        <v>17.309382596013574</v>
      </c>
      <c r="V285" s="241">
        <f>+IF(I285=0,"",'Ark1'!V1391)</f>
        <v>51.336898395721917</v>
      </c>
      <c r="W285" s="241">
        <f>+IF(I285=0,"",'Ark1'!W1391)</f>
        <v>0</v>
      </c>
      <c r="X285" s="243">
        <f>+IF(I285=0,"",'Ark1'!X1391)</f>
        <v>56.392805055906649</v>
      </c>
      <c r="Y285" s="243">
        <f>+IF(I285=0,"",'Ark1'!Y1391)</f>
        <v>11.278561011181329</v>
      </c>
      <c r="Z285" s="243">
        <f>+IF(I285=0,"",'Ark1'!Z1391)</f>
        <v>0.29168692270296553</v>
      </c>
      <c r="AA285" s="241">
        <f>+IF(I285=0,"",'Ark1'!AA1391)</f>
        <v>5.2842493008702931</v>
      </c>
      <c r="AB285" s="241">
        <f>+IF(I285=0,"",'Ark1'!AB1391)</f>
        <v>1.4216907587723271</v>
      </c>
      <c r="AC285" s="243">
        <f>+'Ark1'!AD1391</f>
        <v>48.979103182735528</v>
      </c>
      <c r="AD285" s="241">
        <f t="shared" si="37"/>
        <v>514.25</v>
      </c>
      <c r="AE285" s="241">
        <f t="shared" si="38"/>
        <v>4.0652173913043477</v>
      </c>
      <c r="AF285" s="305"/>
      <c r="AI285" s="30"/>
      <c r="AJ285" s="28"/>
      <c r="AM285" s="28"/>
      <c r="AN285" s="28"/>
      <c r="AO285" s="28"/>
      <c r="AQ285" s="28"/>
      <c r="AS285" s="28"/>
      <c r="AT285" s="28"/>
    </row>
    <row r="286" spans="1:46">
      <c r="A286" s="305"/>
      <c r="B286" s="240">
        <f>+'Ark1'!C1392</f>
        <v>2023</v>
      </c>
      <c r="C286" s="305"/>
      <c r="D286" s="240">
        <f>+'Ark1'!M1392</f>
        <v>4</v>
      </c>
      <c r="E286" s="240" t="str">
        <f>VLOOKUP(D286,RNR!$D$1:$E$15,2)</f>
        <v>2-</v>
      </c>
      <c r="F286" s="240">
        <f>+'Ark1'!D1392</f>
        <v>3</v>
      </c>
      <c r="G286" s="240" t="str">
        <f>VLOOKUP(F286,RNR!$I$2:$J$13,2)</f>
        <v>Mar</v>
      </c>
      <c r="H286" s="240">
        <f>+'Ark1'!Q1392</f>
        <v>2150</v>
      </c>
      <c r="I286" s="376">
        <f>+'Ark1'!R1392</f>
        <v>6499</v>
      </c>
      <c r="J286" s="241">
        <f>+IF(I286=0,"",'Ark1'!AG1392)</f>
        <v>13.789518353490353</v>
      </c>
      <c r="K286" s="241">
        <f>+IF(I286=0,"",'Ark1'!AH1392)</f>
        <v>10.003259064973719</v>
      </c>
      <c r="L286" s="241"/>
      <c r="M286" s="564"/>
      <c r="N286" s="241"/>
      <c r="O286" s="242">
        <f>+IF(I286=0,"",'Ark1'!S1392)</f>
        <v>6.4477611940298516</v>
      </c>
      <c r="P286" s="242"/>
      <c r="Q286" s="242"/>
      <c r="R286" s="242"/>
      <c r="S286" s="241"/>
      <c r="T286" s="242"/>
      <c r="U286" s="304">
        <f>+IF(I286=0,"",'Ark1'!U1392)</f>
        <v>17.9538236651793</v>
      </c>
      <c r="V286" s="241">
        <f>+IF(I286=0,"",'Ark1'!V1392)</f>
        <v>44.314509924603762</v>
      </c>
      <c r="W286" s="241">
        <f>+IF(I286=0,"",'Ark1'!W1392)</f>
        <v>0</v>
      </c>
      <c r="X286" s="243">
        <f>+IF(I286=0,"",'Ark1'!X1392)</f>
        <v>56.331743345130008</v>
      </c>
      <c r="Y286" s="243">
        <f>+IF(I286=0,"",'Ark1'!Y1392)</f>
        <v>17.925834743806746</v>
      </c>
      <c r="Z286" s="243">
        <f>+IF(I286=0,"",'Ark1'!Z1392)</f>
        <v>0.72318818279735342</v>
      </c>
      <c r="AA286" s="241">
        <f>+IF(I286=0,"",'Ark1'!AA1392)</f>
        <v>6.2250529038908944</v>
      </c>
      <c r="AB286" s="241">
        <f>+IF(I286=0,"",'Ark1'!AB1392)</f>
        <v>1.529170377759802</v>
      </c>
      <c r="AC286" s="243">
        <f>+'Ark1'!AD1392</f>
        <v>32.880065289113851</v>
      </c>
      <c r="AD286" s="241">
        <f t="shared" si="37"/>
        <v>1624.75</v>
      </c>
      <c r="AE286" s="241">
        <f t="shared" si="38"/>
        <v>3.0227906976744188</v>
      </c>
      <c r="AF286" s="305"/>
      <c r="AI286" s="30"/>
      <c r="AJ286" s="28"/>
      <c r="AM286" s="28"/>
      <c r="AN286" s="28"/>
      <c r="AO286" s="28"/>
      <c r="AQ286" s="28"/>
      <c r="AS286" s="28"/>
      <c r="AT286" s="28"/>
    </row>
    <row r="287" spans="1:46">
      <c r="A287" s="305"/>
      <c r="B287" s="240">
        <f>+'Ark1'!C1393</f>
        <v>2023</v>
      </c>
      <c r="C287" s="305"/>
      <c r="D287" s="240">
        <f>+'Ark1'!M1393</f>
        <v>4</v>
      </c>
      <c r="E287" s="240" t="str">
        <f>VLOOKUP(D287,RNR!$D$1:$E$15,2)</f>
        <v>2-</v>
      </c>
      <c r="F287" s="240">
        <f>+'Ark1'!D1393</f>
        <v>4</v>
      </c>
      <c r="G287" s="240" t="str">
        <f>VLOOKUP(F287,RNR!$I$2:$J$13,2)</f>
        <v>Apr</v>
      </c>
      <c r="H287" s="240">
        <f>+'Ark1'!Q1393</f>
        <v>198</v>
      </c>
      <c r="I287" s="376">
        <f>+'Ark1'!R1393</f>
        <v>545</v>
      </c>
      <c r="J287" s="241">
        <f>+IF(I287=0,"",'Ark1'!AG1393)</f>
        <v>19.436519258202569</v>
      </c>
      <c r="K287" s="241">
        <f>+IF(I287=0,"",'Ark1'!AH1393)</f>
        <v>14.083271320820581</v>
      </c>
      <c r="L287" s="241"/>
      <c r="M287" s="564"/>
      <c r="N287" s="241"/>
      <c r="O287" s="242">
        <f>+IF(I287=0,"",'Ark1'!S1393)</f>
        <v>6.5082568807339438</v>
      </c>
      <c r="P287" s="242"/>
      <c r="Q287" s="242"/>
      <c r="R287" s="242"/>
      <c r="S287" s="241"/>
      <c r="T287" s="242"/>
      <c r="U287" s="304">
        <f>+IF(I287=0,"",'Ark1'!U1393)</f>
        <v>16.876513761467876</v>
      </c>
      <c r="V287" s="241">
        <f>+IF(I287=0,"",'Ark1'!V1393)</f>
        <v>35.22935779816514</v>
      </c>
      <c r="W287" s="241">
        <f>+IF(I287=0,"",'Ark1'!W1393)</f>
        <v>0</v>
      </c>
      <c r="X287" s="243">
        <f>+IF(I287=0,"",'Ark1'!X1393)</f>
        <v>51.376146788990802</v>
      </c>
      <c r="Y287" s="243">
        <f>+IF(I287=0,"",'Ark1'!Y1393)</f>
        <v>10.091743119266056</v>
      </c>
      <c r="Z287" s="243">
        <f>+IF(I287=0,"",'Ark1'!Z1393)</f>
        <v>0.36697247706422026</v>
      </c>
      <c r="AA287" s="241">
        <f>+IF(I287=0,"",'Ark1'!AA1393)</f>
        <v>5.1340452738229825</v>
      </c>
      <c r="AB287" s="241">
        <f>+IF(I287=0,"",'Ark1'!AB1393)</f>
        <v>1.5658118297885819</v>
      </c>
      <c r="AC287" s="243">
        <f>+'Ark1'!AD1393</f>
        <v>40.591497397940891</v>
      </c>
      <c r="AD287" s="241">
        <f t="shared" si="37"/>
        <v>136.25</v>
      </c>
      <c r="AE287" s="241">
        <f t="shared" si="38"/>
        <v>2.7525252525252526</v>
      </c>
      <c r="AF287" s="305"/>
      <c r="AI287" s="30"/>
      <c r="AJ287" s="28"/>
      <c r="AM287" s="28"/>
      <c r="AN287" s="28"/>
      <c r="AO287" s="28"/>
      <c r="AQ287" s="28"/>
      <c r="AS287" s="28"/>
      <c r="AT287" s="28"/>
    </row>
    <row r="288" spans="1:46">
      <c r="A288" s="305"/>
      <c r="B288" s="240">
        <f>+'Ark1'!C1394</f>
        <v>2023</v>
      </c>
      <c r="C288" s="305"/>
      <c r="D288" s="240">
        <f>+'Ark1'!M1394</f>
        <v>4</v>
      </c>
      <c r="E288" s="240" t="str">
        <f>VLOOKUP(D288,RNR!$D$1:$E$15,2)</f>
        <v>2-</v>
      </c>
      <c r="F288" s="240">
        <f>+'Ark1'!D1394</f>
        <v>5</v>
      </c>
      <c r="G288" s="240" t="str">
        <f>VLOOKUP(F288,RNR!$I$2:$J$13,2)</f>
        <v>Mai</v>
      </c>
      <c r="H288" s="240">
        <f>+'Ark1'!Q1394</f>
        <v>229</v>
      </c>
      <c r="I288" s="376">
        <f>+'Ark1'!R1394</f>
        <v>483</v>
      </c>
      <c r="J288" s="241">
        <f>+IF(I288=0,"",'Ark1'!AG1394)</f>
        <v>11.896551724137929</v>
      </c>
      <c r="K288" s="241">
        <f>+IF(I288=0,"",'Ark1'!AH1394)</f>
        <v>9.291911319475922</v>
      </c>
      <c r="L288" s="241"/>
      <c r="M288" s="564"/>
      <c r="N288" s="241"/>
      <c r="O288" s="242">
        <f>+IF(I288=0,"",'Ark1'!S1394)</f>
        <v>6.2795031055900621</v>
      </c>
      <c r="P288" s="242"/>
      <c r="Q288" s="242"/>
      <c r="R288" s="242"/>
      <c r="S288" s="241"/>
      <c r="T288" s="242"/>
      <c r="U288" s="304">
        <f>+IF(I288=0,"",'Ark1'!U1394)</f>
        <v>20.238302277432688</v>
      </c>
      <c r="V288" s="241">
        <f>+IF(I288=0,"",'Ark1'!V1394)</f>
        <v>18.633540372670812</v>
      </c>
      <c r="W288" s="241">
        <f>+IF(I288=0,"",'Ark1'!W1394)</f>
        <v>0</v>
      </c>
      <c r="X288" s="243">
        <f>+IF(I288=0,"",'Ark1'!X1394)</f>
        <v>68.530020703933758</v>
      </c>
      <c r="Y288" s="243">
        <f>+IF(I288=0,"",'Ark1'!Y1394)</f>
        <v>32.505175983436857</v>
      </c>
      <c r="Z288" s="243">
        <f>+IF(I288=0,"",'Ark1'!Z1394)</f>
        <v>1.0351966873706007</v>
      </c>
      <c r="AA288" s="241">
        <f>+IF(I288=0,"",'Ark1'!AA1394)</f>
        <v>7.0336843211905</v>
      </c>
      <c r="AB288" s="241">
        <f>+IF(I288=0,"",'Ark1'!AB1394)</f>
        <v>1.826460152566638</v>
      </c>
      <c r="AC288" s="243">
        <f>+'Ark1'!AD1394</f>
        <v>21.879679826460972</v>
      </c>
      <c r="AD288" s="241">
        <f t="shared" si="37"/>
        <v>120.75</v>
      </c>
      <c r="AE288" s="241">
        <f t="shared" si="38"/>
        <v>2.109170305676856</v>
      </c>
      <c r="AF288" s="305"/>
      <c r="AI288" s="30"/>
      <c r="AJ288" s="28"/>
      <c r="AM288" s="28"/>
      <c r="AN288" s="28"/>
      <c r="AO288" s="28"/>
      <c r="AQ288" s="28"/>
      <c r="AS288" s="28"/>
      <c r="AT288" s="28"/>
    </row>
    <row r="289" spans="1:46">
      <c r="A289" s="305"/>
      <c r="B289" s="240">
        <f>+'Ark1'!C1395</f>
        <v>2023</v>
      </c>
      <c r="C289" s="305"/>
      <c r="D289" s="240">
        <f>+'Ark1'!M1395</f>
        <v>4</v>
      </c>
      <c r="E289" s="240" t="str">
        <f>VLOOKUP(D289,RNR!$D$1:$E$15,2)</f>
        <v>2-</v>
      </c>
      <c r="F289" s="240">
        <f>+'Ark1'!D1395</f>
        <v>6</v>
      </c>
      <c r="G289" s="240" t="str">
        <f>VLOOKUP(F289,RNR!$I$2:$J$13,2)</f>
        <v>Jun</v>
      </c>
      <c r="H289" s="240">
        <f>+'Ark1'!Q1395</f>
        <v>273</v>
      </c>
      <c r="I289" s="376">
        <f>+'Ark1'!R1395</f>
        <v>690</v>
      </c>
      <c r="J289" s="241">
        <f>+IF(I289=0,"",'Ark1'!AG1395)</f>
        <v>11.444684027201861</v>
      </c>
      <c r="K289" s="241">
        <f>+IF(I289=0,"",'Ark1'!AH1395)</f>
        <v>9.6307583907952896</v>
      </c>
      <c r="L289" s="241"/>
      <c r="M289" s="564"/>
      <c r="N289" s="241"/>
      <c r="O289" s="242">
        <f>+IF(I289=0,"",'Ark1'!S1395)</f>
        <v>6.8144927536231892</v>
      </c>
      <c r="P289" s="242"/>
      <c r="Q289" s="242"/>
      <c r="R289" s="242"/>
      <c r="S289" s="241"/>
      <c r="T289" s="242"/>
      <c r="U289" s="304">
        <f>+IF(I289=0,"",'Ark1'!U1395)</f>
        <v>18.264202898550735</v>
      </c>
      <c r="V289" s="241">
        <f>+IF(I289=0,"",'Ark1'!V1395)</f>
        <v>20.144927536231876</v>
      </c>
      <c r="W289" s="241">
        <f>+IF(I289=0,"",'Ark1'!W1395)</f>
        <v>0</v>
      </c>
      <c r="X289" s="243">
        <f>+IF(I289=0,"",'Ark1'!X1395)</f>
        <v>56.376811594202891</v>
      </c>
      <c r="Y289" s="243">
        <f>+IF(I289=0,"",'Ark1'!Y1395)</f>
        <v>21.884057971014496</v>
      </c>
      <c r="Z289" s="243">
        <f>+IF(I289=0,"",'Ark1'!Z1395)</f>
        <v>0.28985507246376807</v>
      </c>
      <c r="AA289" s="241">
        <f>+IF(I289=0,"",'Ark1'!AA1395)</f>
        <v>6.3875133865362255</v>
      </c>
      <c r="AB289" s="241">
        <f>+IF(I289=0,"",'Ark1'!AB1395)</f>
        <v>1.90508665878582</v>
      </c>
      <c r="AC289" s="243">
        <f>+'Ark1'!AD1395</f>
        <v>-10.780533994097141</v>
      </c>
      <c r="AD289" s="241">
        <f t="shared" si="37"/>
        <v>172.5</v>
      </c>
      <c r="AE289" s="241">
        <f t="shared" si="38"/>
        <v>2.5274725274725274</v>
      </c>
      <c r="AF289" s="305"/>
      <c r="AI289" s="30"/>
      <c r="AJ289" s="28"/>
      <c r="AM289" s="28"/>
      <c r="AN289" s="28"/>
      <c r="AO289" s="28"/>
      <c r="AQ289" s="28"/>
      <c r="AS289" s="28"/>
      <c r="AT289" s="28"/>
    </row>
    <row r="290" spans="1:46">
      <c r="A290" s="305"/>
      <c r="B290" s="240">
        <f>+'Ark1'!C1396</f>
        <v>2023</v>
      </c>
      <c r="C290" s="305"/>
      <c r="D290" s="240">
        <f>+'Ark1'!M1396</f>
        <v>4</v>
      </c>
      <c r="E290" s="240" t="str">
        <f>VLOOKUP(D290,RNR!$D$1:$E$15,2)</f>
        <v>2-</v>
      </c>
      <c r="F290" s="240">
        <f>+'Ark1'!D1396</f>
        <v>7</v>
      </c>
      <c r="G290" s="240" t="str">
        <f>VLOOKUP(F290,RNR!$I$2:$J$13,2)</f>
        <v>Jul</v>
      </c>
      <c r="H290" s="240">
        <f>+'Ark1'!Q1396</f>
        <v>109</v>
      </c>
      <c r="I290" s="376">
        <f>+'Ark1'!R1396</f>
        <v>407</v>
      </c>
      <c r="J290" s="241">
        <f>+IF(I290=0,"",'Ark1'!AG1396)</f>
        <v>10.40920716112532</v>
      </c>
      <c r="K290" s="241">
        <f>+IF(I290=0,"",'Ark1'!AH1396)</f>
        <v>9.9014657371921473</v>
      </c>
      <c r="L290" s="241"/>
      <c r="M290" s="564"/>
      <c r="N290" s="241"/>
      <c r="O290" s="242">
        <f>+IF(I290=0,"",'Ark1'!S1396)</f>
        <v>8.2088452088452044</v>
      </c>
      <c r="P290" s="242"/>
      <c r="Q290" s="242"/>
      <c r="R290" s="242"/>
      <c r="S290" s="241"/>
      <c r="T290" s="242"/>
      <c r="U290" s="304">
        <f>+IF(I290=0,"",'Ark1'!U1396)</f>
        <v>20.509828009828016</v>
      </c>
      <c r="V290" s="241">
        <f>+IF(I290=0,"",'Ark1'!V1396)</f>
        <v>72.481572481572499</v>
      </c>
      <c r="W290" s="241">
        <f>+IF(I290=0,"",'Ark1'!W1396)</f>
        <v>0</v>
      </c>
      <c r="X290" s="243">
        <f>+IF(I290=0,"",'Ark1'!X1396)</f>
        <v>82.555282555282574</v>
      </c>
      <c r="Y290" s="243">
        <f>+IF(I290=0,"",'Ark1'!Y1396)</f>
        <v>28.009828009828016</v>
      </c>
      <c r="Z290" s="243">
        <f>+IF(I290=0,"",'Ark1'!Z1396)</f>
        <v>0.49140049140049136</v>
      </c>
      <c r="AA290" s="241">
        <f>+IF(I290=0,"",'Ark1'!AA1396)</f>
        <v>5.4808401335861001</v>
      </c>
      <c r="AB290" s="241">
        <f>+IF(I290=0,"",'Ark1'!AB1396)</f>
        <v>1.6223622759476659</v>
      </c>
      <c r="AC290" s="243">
        <f>+'Ark1'!AD1396</f>
        <v>22.811912082005477</v>
      </c>
      <c r="AD290" s="241">
        <f t="shared" si="37"/>
        <v>101.75</v>
      </c>
      <c r="AE290" s="241">
        <f t="shared" si="38"/>
        <v>3.7339449541284404</v>
      </c>
      <c r="AF290" s="305"/>
      <c r="AI290" s="30"/>
      <c r="AJ290" s="28"/>
      <c r="AM290" s="28"/>
      <c r="AN290" s="28"/>
      <c r="AO290" s="28"/>
      <c r="AQ290" s="28"/>
      <c r="AS290" s="28"/>
      <c r="AT290" s="28"/>
    </row>
    <row r="291" spans="1:46">
      <c r="A291" s="305"/>
      <c r="B291" s="240">
        <f>+'Ark1'!C1397</f>
        <v>2023</v>
      </c>
      <c r="C291" s="305"/>
      <c r="D291" s="240">
        <f>+'Ark1'!M1397</f>
        <v>4</v>
      </c>
      <c r="E291" s="240" t="str">
        <f>VLOOKUP(D291,RNR!$D$1:$E$15,2)</f>
        <v>2-</v>
      </c>
      <c r="F291" s="240">
        <f>+'Ark1'!D1397</f>
        <v>8</v>
      </c>
      <c r="G291" s="240" t="str">
        <f>VLOOKUP(F291,RNR!$I$2:$J$13,2)</f>
        <v>Aug</v>
      </c>
      <c r="H291" s="240">
        <f>+'Ark1'!Q1397</f>
        <v>2344</v>
      </c>
      <c r="I291" s="376">
        <f>+'Ark1'!R1397</f>
        <v>13502</v>
      </c>
      <c r="J291" s="241">
        <f>+IF(I291=0,"",'Ark1'!AG1397)</f>
        <v>13.045536671851902</v>
      </c>
      <c r="K291" s="241">
        <f>+IF(I291=0,"",'Ark1'!AH1397)</f>
        <v>11.833263986853202</v>
      </c>
      <c r="L291" s="241"/>
      <c r="M291" s="564"/>
      <c r="N291" s="241"/>
      <c r="O291" s="242">
        <f>+IF(I291=0,"",'Ark1'!S1397)</f>
        <v>7.5368834246778258</v>
      </c>
      <c r="P291" s="242"/>
      <c r="Q291" s="242"/>
      <c r="R291" s="242"/>
      <c r="S291" s="241"/>
      <c r="T291" s="242"/>
      <c r="U291" s="304">
        <f>+IF(I291=0,"",'Ark1'!U1397)</f>
        <v>19.896593097318888</v>
      </c>
      <c r="V291" s="241">
        <f>+IF(I291=0,"",'Ark1'!V1397)</f>
        <v>73.241001333135856</v>
      </c>
      <c r="W291" s="241">
        <f>+IF(I291=0,"",'Ark1'!W1397)</f>
        <v>0</v>
      </c>
      <c r="X291" s="243">
        <f>+IF(I291=0,"",'Ark1'!X1397)</f>
        <v>83.365427344097185</v>
      </c>
      <c r="Y291" s="243">
        <f>+IF(I291=0,"",'Ark1'!Y1397)</f>
        <v>18.849059398607611</v>
      </c>
      <c r="Z291" s="243">
        <f>+IF(I291=0,"",'Ark1'!Z1397)</f>
        <v>9.6282032291512387E-2</v>
      </c>
      <c r="AA291" s="241">
        <f>+IF(I291=0,"",'Ark1'!AA1397)</f>
        <v>5.0300398399194322</v>
      </c>
      <c r="AB291" s="241">
        <f>+IF(I291=0,"",'Ark1'!AB1397)</f>
        <v>1.5790795506913275</v>
      </c>
      <c r="AC291" s="243">
        <f>+'Ark1'!AD1397</f>
        <v>11.509997260489689</v>
      </c>
      <c r="AD291" s="241">
        <f t="shared" si="37"/>
        <v>3375.5</v>
      </c>
      <c r="AE291" s="241">
        <f t="shared" si="38"/>
        <v>5.7602389078498293</v>
      </c>
      <c r="AF291" s="305"/>
      <c r="AI291" s="30"/>
      <c r="AJ291" s="28"/>
      <c r="AM291" s="28"/>
      <c r="AN291" s="28"/>
      <c r="AO291" s="28"/>
      <c r="AQ291" s="28"/>
      <c r="AS291" s="28"/>
      <c r="AT291" s="28"/>
    </row>
    <row r="292" spans="1:46">
      <c r="A292" s="305"/>
      <c r="B292" s="240">
        <f>+'Ark1'!C1398</f>
        <v>2023</v>
      </c>
      <c r="C292" s="305"/>
      <c r="D292" s="240">
        <f>+'Ark1'!M1398</f>
        <v>4</v>
      </c>
      <c r="E292" s="240" t="str">
        <f>VLOOKUP(D292,RNR!$D$1:$E$15,2)</f>
        <v>2-</v>
      </c>
      <c r="F292" s="240">
        <f>+'Ark1'!D1398</f>
        <v>9</v>
      </c>
      <c r="G292" s="240" t="str">
        <f>VLOOKUP(F292,RNR!$I$2:$J$13,2)</f>
        <v>Sep</v>
      </c>
      <c r="H292" s="240">
        <f>+'Ark1'!Q1398</f>
        <v>6188</v>
      </c>
      <c r="I292" s="376">
        <f>+'Ark1'!R1398</f>
        <v>45240</v>
      </c>
      <c r="J292" s="241">
        <f>+IF(I292=0,"",'Ark1'!AG1398)</f>
        <v>12.52321805735102</v>
      </c>
      <c r="K292" s="241">
        <f>+IF(I292=0,"",'Ark1'!AH1398)</f>
        <v>11.363891476441804</v>
      </c>
      <c r="L292" s="241"/>
      <c r="M292" s="564"/>
      <c r="N292" s="241"/>
      <c r="O292" s="242">
        <f>+IF(I292=0,"",'Ark1'!S1398)</f>
        <v>7.6262820512820495</v>
      </c>
      <c r="P292" s="242"/>
      <c r="Q292" s="242"/>
      <c r="R292" s="242"/>
      <c r="S292" s="241"/>
      <c r="T292" s="242"/>
      <c r="U292" s="304">
        <f>+IF(I292=0,"",'Ark1'!U1398)</f>
        <v>18.154080459770025</v>
      </c>
      <c r="V292" s="241">
        <f>+IF(I292=0,"",'Ark1'!V1398)</f>
        <v>73.297966401414683</v>
      </c>
      <c r="W292" s="241">
        <f>+IF(I292=0,"",'Ark1'!W1398)</f>
        <v>0</v>
      </c>
      <c r="X292" s="243">
        <f>+IF(I292=0,"",'Ark1'!X1398)</f>
        <v>75.607869142351902</v>
      </c>
      <c r="Y292" s="243">
        <f>+IF(I292=0,"",'Ark1'!Y1398)</f>
        <v>8.22944297082228</v>
      </c>
      <c r="Z292" s="243">
        <f>+IF(I292=0,"",'Ark1'!Z1398)</f>
        <v>1.326259946949602E-2</v>
      </c>
      <c r="AA292" s="241">
        <f>+IF(I292=0,"",'Ark1'!AA1398)</f>
        <v>4.1985776262578343</v>
      </c>
      <c r="AB292" s="241">
        <f>+IF(I292=0,"",'Ark1'!AB1398)</f>
        <v>1.5061071567073503</v>
      </c>
      <c r="AC292" s="243">
        <f>+'Ark1'!AD1398</f>
        <v>55.373648567372896</v>
      </c>
      <c r="AD292" s="241">
        <f t="shared" si="37"/>
        <v>11310</v>
      </c>
      <c r="AE292" s="241">
        <f t="shared" si="38"/>
        <v>7.3109243697478989</v>
      </c>
      <c r="AF292" s="305"/>
      <c r="AI292" s="30"/>
      <c r="AJ292" s="28"/>
      <c r="AM292" s="28"/>
      <c r="AN292" s="28"/>
      <c r="AO292" s="28"/>
      <c r="AQ292" s="28"/>
      <c r="AS292" s="28"/>
      <c r="AT292" s="28"/>
    </row>
    <row r="293" spans="1:46">
      <c r="A293" s="305"/>
      <c r="B293" s="240">
        <f>+'Ark1'!C1399</f>
        <v>2023</v>
      </c>
      <c r="C293" s="305"/>
      <c r="D293" s="240">
        <f>+'Ark1'!M1399</f>
        <v>4</v>
      </c>
      <c r="E293" s="240" t="str">
        <f>VLOOKUP(D293,RNR!$D$1:$E$15,2)</f>
        <v>2-</v>
      </c>
      <c r="F293" s="240">
        <f>+'Ark1'!D1399</f>
        <v>10</v>
      </c>
      <c r="G293" s="240" t="str">
        <f>VLOOKUP(F293,RNR!$I$2:$J$13,2)</f>
        <v>Okt</v>
      </c>
      <c r="H293" s="240">
        <f>+'Ark1'!Q1399</f>
        <v>7371</v>
      </c>
      <c r="I293" s="376">
        <f>+'Ark1'!R1399</f>
        <v>47799</v>
      </c>
      <c r="J293" s="241">
        <f>+IF(I293=0,"",'Ark1'!AG1399)</f>
        <v>11.637232131118804</v>
      </c>
      <c r="K293" s="241">
        <f>+IF(I293=0,"",'Ark1'!AH1399)</f>
        <v>10.088465647710894</v>
      </c>
      <c r="L293" s="241"/>
      <c r="M293" s="564"/>
      <c r="N293" s="241"/>
      <c r="O293" s="242">
        <f>+IF(I293=0,"",'Ark1'!S1399)</f>
        <v>6.9737023787108505</v>
      </c>
      <c r="P293" s="242"/>
      <c r="Q293" s="242"/>
      <c r="R293" s="242"/>
      <c r="S293" s="241"/>
      <c r="T293" s="242"/>
      <c r="U293" s="304">
        <f>+IF(I293=0,"",'Ark1'!U1399)</f>
        <v>16.690924496328218</v>
      </c>
      <c r="V293" s="241">
        <f>+IF(I293=0,"",'Ark1'!V1399)</f>
        <v>51.045000941442282</v>
      </c>
      <c r="W293" s="241">
        <f>+IF(I293=0,"",'Ark1'!W1399)</f>
        <v>0</v>
      </c>
      <c r="X293" s="243">
        <f>+IF(I293=0,"",'Ark1'!X1399)</f>
        <v>55.773133329149132</v>
      </c>
      <c r="Y293" s="243">
        <f>+IF(I293=0,"",'Ark1'!Y1399)</f>
        <v>9.3642126404318091</v>
      </c>
      <c r="Z293" s="243">
        <f>+IF(I293=0,"",'Ark1'!Z1399)</f>
        <v>6.0670725328981781E-2</v>
      </c>
      <c r="AA293" s="241">
        <f>+IF(I293=0,"",'Ark1'!AA1399)</f>
        <v>5.3253452602802804</v>
      </c>
      <c r="AB293" s="241">
        <f>+IF(I293=0,"",'Ark1'!AB1399)</f>
        <v>1.6640721906757057</v>
      </c>
      <c r="AC293" s="243">
        <f>+'Ark1'!AD1399</f>
        <v>48.359138004449989</v>
      </c>
      <c r="AD293" s="241">
        <f t="shared" si="37"/>
        <v>11949.75</v>
      </c>
      <c r="AE293" s="241">
        <f t="shared" si="38"/>
        <v>6.4847374847374848</v>
      </c>
      <c r="AF293" s="305"/>
      <c r="AI293" s="30"/>
      <c r="AJ293" s="28"/>
      <c r="AM293" s="28"/>
      <c r="AN293" s="28"/>
      <c r="AO293" s="28"/>
      <c r="AQ293" s="28"/>
      <c r="AS293" s="28"/>
      <c r="AT293" s="28"/>
    </row>
    <row r="294" spans="1:46">
      <c r="A294" s="305"/>
      <c r="B294" s="240">
        <f>+'Ark1'!C1400</f>
        <v>2023</v>
      </c>
      <c r="C294" s="305"/>
      <c r="D294" s="240">
        <f>+'Ark1'!M1400</f>
        <v>4</v>
      </c>
      <c r="E294" s="240" t="str">
        <f>VLOOKUP(D294,RNR!$D$1:$E$15,2)</f>
        <v>2-</v>
      </c>
      <c r="F294" s="240">
        <f>+'Ark1'!D1400</f>
        <v>11</v>
      </c>
      <c r="G294" s="240" t="str">
        <f>VLOOKUP(F294,RNR!$I$2:$J$13,2)</f>
        <v>Nov</v>
      </c>
      <c r="H294" s="240">
        <f>+'Ark1'!Q1400</f>
        <v>3553</v>
      </c>
      <c r="I294" s="376">
        <f>+'Ark1'!R1400</f>
        <v>17866</v>
      </c>
      <c r="J294" s="241">
        <f>+IF(I294=0,"",'Ark1'!AG1400)</f>
        <v>12.884382391969073</v>
      </c>
      <c r="K294" s="241">
        <f>+IF(I294=0,"",'Ark1'!AH1400)</f>
        <v>10.73961068284164</v>
      </c>
      <c r="L294" s="241"/>
      <c r="M294" s="564"/>
      <c r="N294" s="241"/>
      <c r="O294" s="242">
        <f>+IF(I294=0,"",'Ark1'!S1400)</f>
        <v>6.6173737826038286</v>
      </c>
      <c r="P294" s="242"/>
      <c r="Q294" s="242"/>
      <c r="R294" s="242"/>
      <c r="S294" s="241"/>
      <c r="T294" s="242"/>
      <c r="U294" s="304">
        <f>+IF(I294=0,"",'Ark1'!U1400)</f>
        <v>16.30750587708491</v>
      </c>
      <c r="V294" s="241">
        <f>+IF(I294=0,"",'Ark1'!V1400)</f>
        <v>35.822232172842249</v>
      </c>
      <c r="W294" s="241">
        <f>+IF(I294=0,"",'Ark1'!W1400)</f>
        <v>0</v>
      </c>
      <c r="X294" s="243">
        <f>+IF(I294=0,"",'Ark1'!X1400)</f>
        <v>43.982984439717903</v>
      </c>
      <c r="Y294" s="243">
        <f>+IF(I294=0,"",'Ark1'!Y1400)</f>
        <v>12.280308966752489</v>
      </c>
      <c r="Z294" s="243">
        <f>+IF(I294=0,"",'Ark1'!Z1400)</f>
        <v>0.1007500279861189</v>
      </c>
      <c r="AA294" s="241">
        <f>+IF(I294=0,"",'Ark1'!AA1400)</f>
        <v>5.8267520145018894</v>
      </c>
      <c r="AB294" s="241">
        <f>+IF(I294=0,"",'Ark1'!AB1400)</f>
        <v>1.6210506378878644</v>
      </c>
      <c r="AC294" s="243">
        <f>+'Ark1'!AD1400</f>
        <v>33.317835480895447</v>
      </c>
      <c r="AD294" s="241">
        <f t="shared" si="37"/>
        <v>4466.5</v>
      </c>
      <c r="AE294" s="241">
        <f t="shared" si="38"/>
        <v>5.0284266816774554</v>
      </c>
      <c r="AF294" s="305"/>
      <c r="AI294" s="30"/>
      <c r="AJ294" s="28"/>
      <c r="AM294" s="28"/>
      <c r="AN294" s="28"/>
      <c r="AO294" s="28"/>
      <c r="AQ294" s="28"/>
      <c r="AS294" s="28"/>
      <c r="AT294" s="28"/>
    </row>
    <row r="295" spans="1:46">
      <c r="A295" s="305"/>
      <c r="B295" s="240">
        <f>+'Ark1'!C1401</f>
        <v>2023</v>
      </c>
      <c r="C295" s="305"/>
      <c r="D295" s="240">
        <f>+'Ark1'!M1401</f>
        <v>4</v>
      </c>
      <c r="E295" s="240" t="str">
        <f>VLOOKUP(D295,RNR!$D$1:$E$15,2)</f>
        <v>2-</v>
      </c>
      <c r="F295" s="240">
        <f>+'Ark1'!D1401</f>
        <v>12</v>
      </c>
      <c r="G295" s="240" t="str">
        <f>VLOOKUP(F295,RNR!$I$2:$J$13,2)</f>
        <v>Des</v>
      </c>
      <c r="H295" s="240">
        <f>+'Ark1'!Q1401</f>
        <v>321</v>
      </c>
      <c r="I295" s="376">
        <f>+'Ark1'!R1401</f>
        <v>987</v>
      </c>
      <c r="J295" s="241">
        <f>+IF(I295=0,"",'Ark1'!AG1401)</f>
        <v>11.897299903567983</v>
      </c>
      <c r="K295" s="241">
        <f>+IF(I295=0,"",'Ark1'!AH1401)</f>
        <v>10.136919741462156</v>
      </c>
      <c r="L295" s="241"/>
      <c r="M295" s="564"/>
      <c r="N295" s="241"/>
      <c r="O295" s="242">
        <f>+IF(I295=0,"",'Ark1'!S1401)</f>
        <v>7.0364741641337396</v>
      </c>
      <c r="P295" s="242"/>
      <c r="Q295" s="242"/>
      <c r="R295" s="242"/>
      <c r="S295" s="241"/>
      <c r="T295" s="242"/>
      <c r="U295" s="304">
        <f>+IF(I295=0,"",'Ark1'!U1401)</f>
        <v>16.149037487335374</v>
      </c>
      <c r="V295" s="241">
        <f>+IF(I295=0,"",'Ark1'!V1401)</f>
        <v>41.337386018237098</v>
      </c>
      <c r="W295" s="241">
        <f>+IF(I295=0,"",'Ark1'!W1401)</f>
        <v>0</v>
      </c>
      <c r="X295" s="243">
        <f>+IF(I295=0,"",'Ark1'!X1401)</f>
        <v>47.112462006079021</v>
      </c>
      <c r="Y295" s="243">
        <f>+IF(I295=0,"",'Ark1'!Y1401)</f>
        <v>5.9777102330293825</v>
      </c>
      <c r="Z295" s="243">
        <f>+IF(I295=0,"",'Ark1'!Z1401)</f>
        <v>0.30395136778115506</v>
      </c>
      <c r="AA295" s="241">
        <f>+IF(I295=0,"",'Ark1'!AA1401)</f>
        <v>4.5363271506632579</v>
      </c>
      <c r="AB295" s="241">
        <f>+IF(I295=0,"",'Ark1'!AB1401)</f>
        <v>1.52808457958383</v>
      </c>
      <c r="AC295" s="243">
        <f>+'Ark1'!AD1401</f>
        <v>35.299815512095847</v>
      </c>
      <c r="AD295" s="241">
        <f t="shared" si="37"/>
        <v>246.75</v>
      </c>
      <c r="AE295" s="241">
        <f t="shared" si="38"/>
        <v>3.0747663551401869</v>
      </c>
      <c r="AF295" s="305"/>
      <c r="AI295" s="30"/>
      <c r="AJ295" s="28"/>
      <c r="AM295" s="28"/>
      <c r="AN295" s="28"/>
      <c r="AO295" s="28"/>
      <c r="AQ295" s="28"/>
      <c r="AS295" s="28"/>
      <c r="AT295" s="28"/>
    </row>
    <row r="296" spans="1:46">
      <c r="A296" s="305"/>
      <c r="B296" s="305"/>
      <c r="C296" s="305"/>
      <c r="D296" s="305"/>
      <c r="E296" s="305"/>
      <c r="F296" s="305"/>
      <c r="G296" s="305"/>
      <c r="H296" s="305"/>
      <c r="I296" s="392"/>
      <c r="J296" s="305"/>
      <c r="K296" s="305"/>
      <c r="L296" s="305"/>
      <c r="M296" s="565"/>
      <c r="N296" s="305"/>
      <c r="O296" s="305"/>
      <c r="P296" s="305"/>
      <c r="Q296" s="305"/>
      <c r="R296" s="305"/>
      <c r="S296" s="306"/>
      <c r="T296" s="305"/>
      <c r="U296" s="305"/>
      <c r="V296" s="305"/>
      <c r="W296" s="305"/>
      <c r="X296" s="305"/>
      <c r="Y296" s="305"/>
      <c r="Z296" s="305"/>
      <c r="AA296" s="305"/>
      <c r="AB296" s="305"/>
      <c r="AC296" s="305"/>
      <c r="AD296" s="305"/>
      <c r="AE296" s="305"/>
      <c r="AF296" s="305"/>
      <c r="AI296" s="30"/>
      <c r="AJ296" s="28"/>
      <c r="AM296" s="28"/>
      <c r="AN296" s="28"/>
      <c r="AO296" s="28"/>
      <c r="AQ296" s="28"/>
      <c r="AR296" s="245"/>
      <c r="AS296" s="28"/>
      <c r="AT296" s="28"/>
    </row>
    <row r="297" spans="1:46">
      <c r="A297" s="349" t="s">
        <v>665</v>
      </c>
      <c r="B297" s="349"/>
      <c r="C297" s="349" t="str">
        <f>+E299</f>
        <v>2</v>
      </c>
      <c r="D297" s="349"/>
      <c r="E297" s="349"/>
      <c r="F297" s="349"/>
      <c r="G297" s="349"/>
      <c r="H297" s="349"/>
      <c r="I297" s="392"/>
      <c r="J297" s="305"/>
      <c r="K297" s="305"/>
      <c r="L297" s="305"/>
      <c r="M297" s="565"/>
      <c r="N297" s="305"/>
      <c r="O297" s="305"/>
      <c r="P297" s="305"/>
      <c r="Q297" s="305"/>
      <c r="R297" s="305"/>
      <c r="S297" s="306"/>
      <c r="T297" s="305"/>
      <c r="U297" s="305"/>
      <c r="V297" s="305"/>
      <c r="W297" s="305"/>
      <c r="X297" s="305"/>
      <c r="Y297" s="305"/>
      <c r="Z297" s="305"/>
      <c r="AA297" s="305"/>
      <c r="AB297" s="305"/>
      <c r="AC297" s="305"/>
      <c r="AD297" s="305"/>
      <c r="AE297" s="305"/>
      <c r="AF297" s="305"/>
      <c r="AI297" s="30"/>
      <c r="AJ297" s="28"/>
      <c r="AM297" s="28"/>
      <c r="AN297" s="28"/>
      <c r="AO297" s="28"/>
      <c r="AQ297" s="28"/>
      <c r="AR297" s="245"/>
      <c r="AS297" s="28"/>
      <c r="AT297" s="28"/>
    </row>
    <row r="298" spans="1:46">
      <c r="A298" s="305"/>
      <c r="B298" s="305"/>
      <c r="C298" s="305"/>
      <c r="D298" s="305"/>
      <c r="E298" s="305"/>
      <c r="F298" s="305"/>
      <c r="G298" s="305"/>
      <c r="H298" s="305"/>
      <c r="I298" s="392"/>
      <c r="J298" s="305"/>
      <c r="K298" s="305"/>
      <c r="L298" s="305"/>
      <c r="M298" s="565"/>
      <c r="N298" s="305"/>
      <c r="O298" s="305"/>
      <c r="P298" s="305"/>
      <c r="Q298" s="305"/>
      <c r="R298" s="305"/>
      <c r="S298" s="306"/>
      <c r="T298" s="305"/>
      <c r="U298" s="305"/>
      <c r="V298" s="305"/>
      <c r="W298" s="305"/>
      <c r="X298" s="305"/>
      <c r="Y298" s="305"/>
      <c r="Z298" s="305"/>
      <c r="AA298" s="305"/>
      <c r="AB298" s="305"/>
      <c r="AC298" s="305"/>
      <c r="AD298" s="305"/>
      <c r="AE298" s="305"/>
      <c r="AF298" s="305"/>
      <c r="AI298" s="30"/>
      <c r="AJ298" s="28"/>
      <c r="AM298" s="28"/>
      <c r="AN298" s="28"/>
      <c r="AO298" s="28"/>
      <c r="AQ298" s="28"/>
      <c r="AR298" s="245"/>
      <c r="AS298" s="28"/>
      <c r="AT298" s="28"/>
    </row>
    <row r="299" spans="1:46">
      <c r="A299" s="305"/>
      <c r="B299" s="240">
        <f>+'Ark1'!C1402</f>
        <v>2023</v>
      </c>
      <c r="C299" s="305"/>
      <c r="D299" s="240">
        <f>+'Ark1'!M1402</f>
        <v>5</v>
      </c>
      <c r="E299" s="240" t="str">
        <f>VLOOKUP(D299,RNR!$D$1:$E$15,2)</f>
        <v>2</v>
      </c>
      <c r="F299" s="240">
        <f>+'Ark1'!D1402</f>
        <v>1</v>
      </c>
      <c r="G299" s="240" t="str">
        <f>VLOOKUP(F299,RNR!$I$2:$J$13,2)</f>
        <v>Jan</v>
      </c>
      <c r="H299" s="240">
        <f>+'Ark1'!Q1402</f>
        <v>474</v>
      </c>
      <c r="I299" s="376">
        <f>+'Ark1'!R1402</f>
        <v>1667</v>
      </c>
      <c r="J299" s="241">
        <f>+IF(I299=0,"",'Ark1'!AG1402)</f>
        <v>18.979847432540129</v>
      </c>
      <c r="K299" s="241">
        <f>+IF(I299=0,"",'Ark1'!AH1402)</f>
        <v>17.334553416778299</v>
      </c>
      <c r="L299" s="241"/>
      <c r="M299" s="564"/>
      <c r="N299" s="241"/>
      <c r="O299" s="242">
        <f>+IF(I299=0,"",'Ark1'!S1402)</f>
        <v>7.13497300539892</v>
      </c>
      <c r="P299" s="242"/>
      <c r="Q299" s="242"/>
      <c r="R299" s="242"/>
      <c r="S299" s="241"/>
      <c r="T299" s="242"/>
      <c r="U299" s="304">
        <f>+IF(I299=0,"",'Ark1'!U1402)</f>
        <v>19.091301739652035</v>
      </c>
      <c r="V299" s="241">
        <f>+IF(I299=0,"",'Ark1'!V1402)</f>
        <v>55.488902219556081</v>
      </c>
      <c r="W299" s="241">
        <f>+IF(I299=0,"",'Ark1'!W1402)</f>
        <v>0</v>
      </c>
      <c r="X299" s="243">
        <f>+IF(I299=0,"",'Ark1'!X1402)</f>
        <v>65.026994601079778</v>
      </c>
      <c r="Y299" s="243">
        <f>+IF(I299=0,"",'Ark1'!Y1402)</f>
        <v>17.756448710257949</v>
      </c>
      <c r="Z299" s="243">
        <f>+IF(I299=0,"",'Ark1'!Z1402)</f>
        <v>2.8194361127774439</v>
      </c>
      <c r="AA299" s="241">
        <f>+IF(I299=0,"",'Ark1'!AA1402)</f>
        <v>7.289266331010813</v>
      </c>
      <c r="AB299" s="241">
        <f>+IF(I299=0,"",'Ark1'!AB1402)</f>
        <v>1.5495478129397069</v>
      </c>
      <c r="AC299" s="243">
        <f>+'Ark1'!AD1402</f>
        <v>38.619708552354439</v>
      </c>
      <c r="AD299" s="241">
        <f t="shared" si="37"/>
        <v>333.4</v>
      </c>
      <c r="AE299" s="241">
        <f t="shared" si="38"/>
        <v>3.5168776371308015</v>
      </c>
      <c r="AF299" s="305"/>
      <c r="AI299" s="30"/>
      <c r="AJ299" s="28"/>
      <c r="AM299" s="28"/>
      <c r="AN299" s="28"/>
      <c r="AO299" s="28"/>
      <c r="AQ299" s="28"/>
      <c r="AS299" s="28"/>
      <c r="AT299" s="28"/>
    </row>
    <row r="300" spans="1:46">
      <c r="A300" s="305"/>
      <c r="B300" s="240">
        <f>+'Ark1'!C1403</f>
        <v>2023</v>
      </c>
      <c r="C300" s="305"/>
      <c r="D300" s="240">
        <f>+'Ark1'!M1403</f>
        <v>5</v>
      </c>
      <c r="E300" s="240" t="str">
        <f>VLOOKUP(D300,RNR!$D$1:$E$15,2)</f>
        <v>2</v>
      </c>
      <c r="F300" s="240">
        <f>+'Ark1'!D1403</f>
        <v>2</v>
      </c>
      <c r="G300" s="240" t="str">
        <f>VLOOKUP(F300,RNR!$I$2:$J$13,2)</f>
        <v>Feb</v>
      </c>
      <c r="H300" s="240">
        <f>+'Ark1'!Q1403</f>
        <v>613</v>
      </c>
      <c r="I300" s="376">
        <f>+'Ark1'!R1403</f>
        <v>2706</v>
      </c>
      <c r="J300" s="241">
        <f>+IF(I300=0,"",'Ark1'!AG1403)</f>
        <v>20.879629629629633</v>
      </c>
      <c r="K300" s="241">
        <f>+IF(I300=0,"",'Ark1'!AH1403)</f>
        <v>18.806345814844939</v>
      </c>
      <c r="L300" s="241"/>
      <c r="M300" s="564"/>
      <c r="N300" s="241"/>
      <c r="O300" s="242">
        <f>+IF(I300=0,"",'Ark1'!S1403)</f>
        <v>7.3858093126385791</v>
      </c>
      <c r="P300" s="242"/>
      <c r="Q300" s="242"/>
      <c r="R300" s="242"/>
      <c r="S300" s="241"/>
      <c r="T300" s="242"/>
      <c r="U300" s="304">
        <f>+IF(I300=0,"",'Ark1'!U1403)</f>
        <v>19.334035476718373</v>
      </c>
      <c r="V300" s="241">
        <f>+IF(I300=0,"",'Ark1'!V1403)</f>
        <v>67.405764966740563</v>
      </c>
      <c r="W300" s="241">
        <f>+IF(I300=0,"",'Ark1'!W1403)</f>
        <v>0</v>
      </c>
      <c r="X300" s="243">
        <f>+IF(I300=0,"",'Ark1'!X1403)</f>
        <v>71.803399852180348</v>
      </c>
      <c r="Y300" s="243">
        <f>+IF(I300=0,"",'Ark1'!Y1403)</f>
        <v>19.031781226903171</v>
      </c>
      <c r="Z300" s="243">
        <f>+IF(I300=0,"",'Ark1'!Z1403)</f>
        <v>1.1456023651145602</v>
      </c>
      <c r="AA300" s="241">
        <f>+IF(I300=0,"",'Ark1'!AA1403)</f>
        <v>6.2640380508394253</v>
      </c>
      <c r="AB300" s="241">
        <f>+IF(I300=0,"",'Ark1'!AB1403)</f>
        <v>1.3874656767966298</v>
      </c>
      <c r="AC300" s="243">
        <f>+'Ark1'!AD1403</f>
        <v>49.169824578832362</v>
      </c>
      <c r="AD300" s="241">
        <f t="shared" si="37"/>
        <v>541.20000000000005</v>
      </c>
      <c r="AE300" s="241">
        <f t="shared" si="38"/>
        <v>4.4143556280587273</v>
      </c>
      <c r="AF300" s="305"/>
      <c r="AI300" s="30"/>
      <c r="AJ300" s="28"/>
      <c r="AM300" s="28"/>
      <c r="AN300" s="28"/>
      <c r="AO300" s="28"/>
      <c r="AQ300" s="28"/>
    </row>
    <row r="301" spans="1:46">
      <c r="A301" s="305"/>
      <c r="B301" s="240">
        <f>+'Ark1'!C1404</f>
        <v>2023</v>
      </c>
      <c r="C301" s="305"/>
      <c r="D301" s="240">
        <f>+'Ark1'!M1404</f>
        <v>5</v>
      </c>
      <c r="E301" s="240" t="str">
        <f>VLOOKUP(D301,RNR!$D$1:$E$15,2)</f>
        <v>2</v>
      </c>
      <c r="F301" s="240">
        <f>+'Ark1'!D1404</f>
        <v>3</v>
      </c>
      <c r="G301" s="240" t="str">
        <f>VLOOKUP(F301,RNR!$I$2:$J$13,2)</f>
        <v>Mar</v>
      </c>
      <c r="H301" s="240">
        <f>+'Ark1'!Q1404</f>
        <v>2800</v>
      </c>
      <c r="I301" s="376">
        <f>+'Ark1'!R1404</f>
        <v>8208</v>
      </c>
      <c r="J301" s="241">
        <f>+IF(I301=0,"",'Ark1'!AG1404)</f>
        <v>17.415658816040743</v>
      </c>
      <c r="K301" s="241">
        <f>+IF(I301=0,"",'Ark1'!AH1404)</f>
        <v>14.56033464591818</v>
      </c>
      <c r="L301" s="241"/>
      <c r="M301" s="564"/>
      <c r="N301" s="241"/>
      <c r="O301" s="242">
        <f>+IF(I301=0,"",'Ark1'!S1404)</f>
        <v>7.0009746588693949</v>
      </c>
      <c r="P301" s="242"/>
      <c r="Q301" s="242"/>
      <c r="R301" s="242"/>
      <c r="S301" s="241"/>
      <c r="T301" s="242"/>
      <c r="U301" s="304">
        <f>+IF(I301=0,"",'Ark1'!U1404)</f>
        <v>20.691691033138369</v>
      </c>
      <c r="V301" s="241">
        <f>+IF(I301=0,"",'Ark1'!V1404)</f>
        <v>60.087719298245609</v>
      </c>
      <c r="W301" s="241">
        <f>+IF(I301=0,"",'Ark1'!W1404)</f>
        <v>0</v>
      </c>
      <c r="X301" s="243">
        <f>+IF(I301=0,"",'Ark1'!X1404)</f>
        <v>72.867933723196884</v>
      </c>
      <c r="Y301" s="243">
        <f>+IF(I301=0,"",'Ark1'!Y1404)</f>
        <v>28.87426900584795</v>
      </c>
      <c r="Z301" s="243">
        <f>+IF(I301=0,"",'Ark1'!Z1404)</f>
        <v>2.1929824561403506</v>
      </c>
      <c r="AA301" s="241">
        <f>+IF(I301=0,"",'Ark1'!AA1404)</f>
        <v>7.3037454119747389</v>
      </c>
      <c r="AB301" s="241">
        <f>+IF(I301=0,"",'Ark1'!AB1404)</f>
        <v>1.4761749954837839</v>
      </c>
      <c r="AC301" s="243">
        <f>+'Ark1'!AD1404</f>
        <v>34.063643964893494</v>
      </c>
      <c r="AD301" s="241">
        <f t="shared" si="37"/>
        <v>1641.6</v>
      </c>
      <c r="AE301" s="241">
        <f t="shared" si="38"/>
        <v>2.9314285714285715</v>
      </c>
      <c r="AF301" s="305"/>
      <c r="AI301" s="30"/>
      <c r="AJ301" s="28"/>
      <c r="AM301" s="28"/>
      <c r="AN301" s="28"/>
      <c r="AO301" s="28"/>
      <c r="AQ301" s="28"/>
    </row>
    <row r="302" spans="1:46">
      <c r="A302" s="305"/>
      <c r="B302" s="240">
        <f>+'Ark1'!C1405</f>
        <v>2023</v>
      </c>
      <c r="C302" s="305"/>
      <c r="D302" s="240">
        <f>+'Ark1'!M1405</f>
        <v>5</v>
      </c>
      <c r="E302" s="240" t="str">
        <f>VLOOKUP(D302,RNR!$D$1:$E$15,2)</f>
        <v>2</v>
      </c>
      <c r="F302" s="240">
        <f>+'Ark1'!D1405</f>
        <v>4</v>
      </c>
      <c r="G302" s="240" t="str">
        <f>VLOOKUP(F302,RNR!$I$2:$J$13,2)</f>
        <v>Apr</v>
      </c>
      <c r="H302" s="240">
        <f>+'Ark1'!Q1405</f>
        <v>217</v>
      </c>
      <c r="I302" s="376">
        <f>+'Ark1'!R1405</f>
        <v>555</v>
      </c>
      <c r="J302" s="241">
        <f>+IF(I302=0,"",'Ark1'!AG1405)</f>
        <v>19.793152639087022</v>
      </c>
      <c r="K302" s="241">
        <f>+IF(I302=0,"",'Ark1'!AH1405)</f>
        <v>16.819018395514266</v>
      </c>
      <c r="L302" s="241"/>
      <c r="M302" s="564"/>
      <c r="N302" s="241"/>
      <c r="O302" s="242">
        <f>+IF(I302=0,"",'Ark1'!S1405)</f>
        <v>6.7639639639639659</v>
      </c>
      <c r="P302" s="242"/>
      <c r="Q302" s="242"/>
      <c r="R302" s="242"/>
      <c r="S302" s="241"/>
      <c r="T302" s="242"/>
      <c r="U302" s="304">
        <f>+IF(I302=0,"",'Ark1'!U1405)</f>
        <v>19.791711711711699</v>
      </c>
      <c r="V302" s="241">
        <f>+IF(I302=0,"",'Ark1'!V1405)</f>
        <v>46.12612612612611</v>
      </c>
      <c r="W302" s="241">
        <f>+IF(I302=0,"",'Ark1'!W1405)</f>
        <v>0</v>
      </c>
      <c r="X302" s="243">
        <f>+IF(I302=0,"",'Ark1'!X1405)</f>
        <v>68.828828828828819</v>
      </c>
      <c r="Y302" s="243">
        <f>+IF(I302=0,"",'Ark1'!Y1405)</f>
        <v>23.423423423423433</v>
      </c>
      <c r="Z302" s="243">
        <f>+IF(I302=0,"",'Ark1'!Z1405)</f>
        <v>2.3423423423423433</v>
      </c>
      <c r="AA302" s="241">
        <f>+IF(I302=0,"",'Ark1'!AA1405)</f>
        <v>6.8183485720681265</v>
      </c>
      <c r="AB302" s="241">
        <f>+IF(I302=0,"",'Ark1'!AB1405)</f>
        <v>1.5480759806755737</v>
      </c>
      <c r="AC302" s="243">
        <f>+'Ark1'!AD1405</f>
        <v>31.328959960186872</v>
      </c>
      <c r="AD302" s="241">
        <f t="shared" si="37"/>
        <v>111</v>
      </c>
      <c r="AE302" s="241">
        <f t="shared" si="38"/>
        <v>2.5576036866359448</v>
      </c>
      <c r="AF302" s="305"/>
      <c r="AI302" s="30"/>
      <c r="AJ302" s="28"/>
      <c r="AM302" s="28"/>
      <c r="AN302" s="28"/>
      <c r="AO302" s="28"/>
      <c r="AQ302" s="28"/>
    </row>
    <row r="303" spans="1:46">
      <c r="A303" s="305"/>
      <c r="B303" s="240">
        <f>+'Ark1'!C1406</f>
        <v>2023</v>
      </c>
      <c r="C303" s="305"/>
      <c r="D303" s="240">
        <f>+'Ark1'!M1406</f>
        <v>5</v>
      </c>
      <c r="E303" s="240" t="str">
        <f>VLOOKUP(D303,RNR!$D$1:$E$15,2)</f>
        <v>2</v>
      </c>
      <c r="F303" s="240">
        <f>+'Ark1'!D1406</f>
        <v>5</v>
      </c>
      <c r="G303" s="240" t="str">
        <f>VLOOKUP(F303,RNR!$I$2:$J$13,2)</f>
        <v>Mai</v>
      </c>
      <c r="H303" s="240">
        <f>+'Ark1'!Q1406</f>
        <v>257</v>
      </c>
      <c r="I303" s="376">
        <f>+'Ark1'!R1406</f>
        <v>543</v>
      </c>
      <c r="J303" s="241">
        <f>+IF(I303=0,"",'Ark1'!AG1406)</f>
        <v>13.374384236453203</v>
      </c>
      <c r="K303" s="241">
        <f>+IF(I303=0,"",'Ark1'!AH1406)</f>
        <v>11.757688443261937</v>
      </c>
      <c r="L303" s="241"/>
      <c r="M303" s="564"/>
      <c r="N303" s="241"/>
      <c r="O303" s="242">
        <f>+IF(I303=0,"",'Ark1'!S1406)</f>
        <v>7.2523020257826882</v>
      </c>
      <c r="P303" s="242"/>
      <c r="Q303" s="242"/>
      <c r="R303" s="242"/>
      <c r="S303" s="241"/>
      <c r="T303" s="242"/>
      <c r="U303" s="304">
        <f>+IF(I303=0,"",'Ark1'!U1406)</f>
        <v>22.779189686924497</v>
      </c>
      <c r="V303" s="241">
        <f>+IF(I303=0,"",'Ark1'!V1406)</f>
        <v>30.386740331491712</v>
      </c>
      <c r="W303" s="241">
        <f>+IF(I303=0,"",'Ark1'!W1406)</f>
        <v>0</v>
      </c>
      <c r="X303" s="243">
        <f>+IF(I303=0,"",'Ark1'!X1406)</f>
        <v>76.243093922651951</v>
      </c>
      <c r="Y303" s="243">
        <f>+IF(I303=0,"",'Ark1'!Y1406)</f>
        <v>47.697974217311241</v>
      </c>
      <c r="Z303" s="243">
        <f>+IF(I303=0,"",'Ark1'!Z1406)</f>
        <v>1.657458563535912</v>
      </c>
      <c r="AA303" s="241">
        <f>+IF(I303=0,"",'Ark1'!AA1406)</f>
        <v>7.8226561977348883</v>
      </c>
      <c r="AB303" s="241">
        <f>+IF(I303=0,"",'Ark1'!AB1406)</f>
        <v>1.6455949471675044</v>
      </c>
      <c r="AC303" s="243">
        <f>+'Ark1'!AD1406</f>
        <v>5.6745515967643847</v>
      </c>
      <c r="AD303" s="241">
        <f t="shared" si="37"/>
        <v>108.6</v>
      </c>
      <c r="AE303" s="241">
        <f t="shared" si="38"/>
        <v>2.1128404669260701</v>
      </c>
      <c r="AF303" s="305"/>
      <c r="AI303" s="30"/>
      <c r="AJ303" s="28"/>
      <c r="AM303" s="28"/>
      <c r="AN303" s="28"/>
      <c r="AO303" s="28"/>
      <c r="AQ303" s="28"/>
    </row>
    <row r="304" spans="1:46">
      <c r="A304" s="305"/>
      <c r="B304" s="240">
        <f>+'Ark1'!C1407</f>
        <v>2023</v>
      </c>
      <c r="C304" s="305"/>
      <c r="D304" s="240">
        <f>+'Ark1'!M1407</f>
        <v>5</v>
      </c>
      <c r="E304" s="240" t="str">
        <f>VLOOKUP(D304,RNR!$D$1:$E$15,2)</f>
        <v>2</v>
      </c>
      <c r="F304" s="240">
        <f>+'Ark1'!D1407</f>
        <v>6</v>
      </c>
      <c r="G304" s="240" t="str">
        <f>VLOOKUP(F304,RNR!$I$2:$J$13,2)</f>
        <v>Jun</v>
      </c>
      <c r="H304" s="240">
        <f>+'Ark1'!Q1407</f>
        <v>324</v>
      </c>
      <c r="I304" s="376">
        <f>+'Ark1'!R1407</f>
        <v>860</v>
      </c>
      <c r="J304" s="241">
        <f>+IF(I304=0,"",'Ark1'!AG1407)</f>
        <v>14.264388787526952</v>
      </c>
      <c r="K304" s="241">
        <f>+IF(I304=0,"",'Ark1'!AH1407)</f>
        <v>12.17503077841301</v>
      </c>
      <c r="L304" s="241"/>
      <c r="M304" s="564"/>
      <c r="N304" s="241"/>
      <c r="O304" s="242">
        <f>+IF(I304=0,"",'Ark1'!S1407)</f>
        <v>7.616279069767443</v>
      </c>
      <c r="P304" s="242"/>
      <c r="Q304" s="242"/>
      <c r="R304" s="242"/>
      <c r="S304" s="241"/>
      <c r="T304" s="242"/>
      <c r="U304" s="304">
        <f>+IF(I304=0,"",'Ark1'!U1407)</f>
        <v>18.525116279069778</v>
      </c>
      <c r="V304" s="241">
        <f>+IF(I304=0,"",'Ark1'!V1407)</f>
        <v>25.581395348837205</v>
      </c>
      <c r="W304" s="241">
        <f>+IF(I304=0,"",'Ark1'!W1407)</f>
        <v>0</v>
      </c>
      <c r="X304" s="243">
        <f>+IF(I304=0,"",'Ark1'!X1407)</f>
        <v>53.255813953488357</v>
      </c>
      <c r="Y304" s="243">
        <f>+IF(I304=0,"",'Ark1'!Y1407)</f>
        <v>21.860465116279062</v>
      </c>
      <c r="Z304" s="243">
        <f>+IF(I304=0,"",'Ark1'!Z1407)</f>
        <v>1.1627906976744189</v>
      </c>
      <c r="AA304" s="241">
        <f>+IF(I304=0,"",'Ark1'!AA1407)</f>
        <v>7.0183494952617833</v>
      </c>
      <c r="AB304" s="241">
        <f>+IF(I304=0,"",'Ark1'!AB1407)</f>
        <v>1.7095396133350995</v>
      </c>
      <c r="AC304" s="243">
        <f>+'Ark1'!AD1407</f>
        <v>-12.332443896944461</v>
      </c>
      <c r="AD304" s="241">
        <f t="shared" si="37"/>
        <v>172</v>
      </c>
      <c r="AE304" s="241">
        <f t="shared" si="38"/>
        <v>2.6543209876543208</v>
      </c>
      <c r="AF304" s="305"/>
      <c r="AI304" s="30"/>
      <c r="AJ304" s="28"/>
      <c r="AM304" s="28"/>
      <c r="AN304" s="28"/>
      <c r="AO304" s="28"/>
      <c r="AQ304" s="28"/>
    </row>
    <row r="305" spans="1:46">
      <c r="A305" s="305"/>
      <c r="B305" s="240">
        <f>+'Ark1'!C1408</f>
        <v>2023</v>
      </c>
      <c r="C305" s="305"/>
      <c r="D305" s="240">
        <f>+'Ark1'!M1408</f>
        <v>5</v>
      </c>
      <c r="E305" s="240" t="str">
        <f>VLOOKUP(D305,RNR!$D$1:$E$15,2)</f>
        <v>2</v>
      </c>
      <c r="F305" s="240">
        <f>+'Ark1'!D1408</f>
        <v>7</v>
      </c>
      <c r="G305" s="240" t="str">
        <f>VLOOKUP(F305,RNR!$I$2:$J$13,2)</f>
        <v>Jul</v>
      </c>
      <c r="H305" s="240">
        <f>+'Ark1'!Q1408</f>
        <v>138</v>
      </c>
      <c r="I305" s="376">
        <f>+'Ark1'!R1408</f>
        <v>636</v>
      </c>
      <c r="J305" s="241">
        <f>+IF(I305=0,"",'Ark1'!AG1408)</f>
        <v>16.265984654731454</v>
      </c>
      <c r="K305" s="241">
        <f>+IF(I305=0,"",'Ark1'!AH1408)</f>
        <v>15.17394434777246</v>
      </c>
      <c r="L305" s="241"/>
      <c r="M305" s="564"/>
      <c r="N305" s="241"/>
      <c r="O305" s="242">
        <f>+IF(I305=0,"",'Ark1'!S1408)</f>
        <v>8.2908805031446544</v>
      </c>
      <c r="P305" s="242"/>
      <c r="Q305" s="242"/>
      <c r="R305" s="242"/>
      <c r="S305" s="241"/>
      <c r="T305" s="242"/>
      <c r="U305" s="304">
        <f>+IF(I305=0,"",'Ark1'!U1408)</f>
        <v>20.113993710691833</v>
      </c>
      <c r="V305" s="241">
        <f>+IF(I305=0,"",'Ark1'!V1408)</f>
        <v>72.32704402515725</v>
      </c>
      <c r="W305" s="241">
        <f>+IF(I305=0,"",'Ark1'!W1408)</f>
        <v>0</v>
      </c>
      <c r="X305" s="243">
        <f>+IF(I305=0,"",'Ark1'!X1408)</f>
        <v>83.018867924528308</v>
      </c>
      <c r="Y305" s="243">
        <f>+IF(I305=0,"",'Ark1'!Y1408)</f>
        <v>21.698113207547173</v>
      </c>
      <c r="Z305" s="243">
        <f>+IF(I305=0,"",'Ark1'!Z1408)</f>
        <v>0.15723270440251563</v>
      </c>
      <c r="AA305" s="241">
        <f>+IF(I305=0,"",'Ark1'!AA1408)</f>
        <v>4.9610979485700311</v>
      </c>
      <c r="AB305" s="241">
        <f>+IF(I305=0,"",'Ark1'!AB1408)</f>
        <v>1.4126490052860243</v>
      </c>
      <c r="AC305" s="243">
        <f>+'Ark1'!AD1408</f>
        <v>27.528295962429208</v>
      </c>
      <c r="AD305" s="241">
        <f t="shared" si="37"/>
        <v>127.2</v>
      </c>
      <c r="AE305" s="241">
        <f t="shared" si="38"/>
        <v>4.6086956521739131</v>
      </c>
      <c r="AF305" s="305"/>
      <c r="AI305" s="30"/>
      <c r="AJ305" s="28"/>
      <c r="AM305" s="28"/>
      <c r="AN305" s="28"/>
      <c r="AO305" s="28"/>
      <c r="AQ305" s="28"/>
    </row>
    <row r="306" spans="1:46">
      <c r="A306" s="305"/>
      <c r="B306" s="240">
        <f>+'Ark1'!C1409</f>
        <v>2023</v>
      </c>
      <c r="C306" s="305"/>
      <c r="D306" s="240">
        <f>+'Ark1'!M1409</f>
        <v>5</v>
      </c>
      <c r="E306" s="240" t="str">
        <f>VLOOKUP(D306,RNR!$D$1:$E$15,2)</f>
        <v>2</v>
      </c>
      <c r="F306" s="240">
        <f>+'Ark1'!D1409</f>
        <v>8</v>
      </c>
      <c r="G306" s="240" t="str">
        <f>VLOOKUP(F306,RNR!$I$2:$J$13,2)</f>
        <v>Aug</v>
      </c>
      <c r="H306" s="240">
        <f>+'Ark1'!Q1409</f>
        <v>2737</v>
      </c>
      <c r="I306" s="376">
        <f>+'Ark1'!R1409</f>
        <v>21409</v>
      </c>
      <c r="J306" s="241">
        <f>+IF(I306=0,"",'Ark1'!AG1409)</f>
        <v>20.685224011826204</v>
      </c>
      <c r="K306" s="241">
        <f>+IF(I306=0,"",'Ark1'!AH1409)</f>
        <v>19.266751491668749</v>
      </c>
      <c r="L306" s="241"/>
      <c r="M306" s="564"/>
      <c r="N306" s="241"/>
      <c r="O306" s="242">
        <f>+IF(I306=0,"",'Ark1'!S1409)</f>
        <v>8.0155542061749738</v>
      </c>
      <c r="P306" s="242"/>
      <c r="Q306" s="242"/>
      <c r="R306" s="242"/>
      <c r="S306" s="241"/>
      <c r="T306" s="242"/>
      <c r="U306" s="304">
        <f>+IF(I306=0,"",'Ark1'!U1409)</f>
        <v>20.430753421458224</v>
      </c>
      <c r="V306" s="241">
        <f>+IF(I306=0,"",'Ark1'!V1409)</f>
        <v>82.264468214302383</v>
      </c>
      <c r="W306" s="241">
        <f>+IF(I306=0,"",'Ark1'!W1409)</f>
        <v>0</v>
      </c>
      <c r="X306" s="243">
        <f>+IF(I306=0,"",'Ark1'!X1409)</f>
        <v>87.939651548414247</v>
      </c>
      <c r="Y306" s="243">
        <f>+IF(I306=0,"",'Ark1'!Y1409)</f>
        <v>19.622588630949597</v>
      </c>
      <c r="Z306" s="243">
        <f>+IF(I306=0,"",'Ark1'!Z1409)</f>
        <v>0.20085010976692047</v>
      </c>
      <c r="AA306" s="241">
        <f>+IF(I306=0,"",'Ark1'!AA1409)</f>
        <v>4.8323449152508244</v>
      </c>
      <c r="AB306" s="241">
        <f>+IF(I306=0,"",'Ark1'!AB1409)</f>
        <v>1.3886466448968799</v>
      </c>
      <c r="AC306" s="243">
        <f>+'Ark1'!AD1409</f>
        <v>21.318209810193125</v>
      </c>
      <c r="AD306" s="241">
        <f t="shared" si="37"/>
        <v>4281.8</v>
      </c>
      <c r="AE306" s="241">
        <f t="shared" si="38"/>
        <v>7.82206795761783</v>
      </c>
      <c r="AF306" s="305"/>
      <c r="AI306" s="30"/>
      <c r="AJ306" s="28"/>
      <c r="AM306" s="28"/>
      <c r="AN306" s="28"/>
      <c r="AO306" s="28"/>
      <c r="AQ306" s="28"/>
    </row>
    <row r="307" spans="1:46">
      <c r="A307" s="305"/>
      <c r="B307" s="240">
        <f>+'Ark1'!C1410</f>
        <v>2023</v>
      </c>
      <c r="C307" s="305"/>
      <c r="D307" s="240">
        <f>+'Ark1'!M1410</f>
        <v>5</v>
      </c>
      <c r="E307" s="240" t="str">
        <f>VLOOKUP(D307,RNR!$D$1:$E$15,2)</f>
        <v>2</v>
      </c>
      <c r="F307" s="240">
        <f>+'Ark1'!D1410</f>
        <v>9</v>
      </c>
      <c r="G307" s="240" t="str">
        <f>VLOOKUP(F307,RNR!$I$2:$J$13,2)</f>
        <v>Sep</v>
      </c>
      <c r="H307" s="240">
        <f>+'Ark1'!Q1410</f>
        <v>7178</v>
      </c>
      <c r="I307" s="376">
        <f>+'Ark1'!R1410</f>
        <v>80804</v>
      </c>
      <c r="J307" s="241">
        <f>+IF(I307=0,"",'Ark1'!AG1410)</f>
        <v>22.367951191560397</v>
      </c>
      <c r="K307" s="241">
        <f>+IF(I307=0,"",'Ark1'!AH1410)</f>
        <v>21.260312245925338</v>
      </c>
      <c r="L307" s="241"/>
      <c r="M307" s="564"/>
      <c r="N307" s="241"/>
      <c r="O307" s="242">
        <f>+IF(I307=0,"",'Ark1'!S1410)</f>
        <v>7.9117865452205347</v>
      </c>
      <c r="P307" s="242"/>
      <c r="Q307" s="242"/>
      <c r="R307" s="242"/>
      <c r="S307" s="241"/>
      <c r="T307" s="242"/>
      <c r="U307" s="304">
        <f>+IF(I307=0,"",'Ark1'!U1410)</f>
        <v>19.015447626355101</v>
      </c>
      <c r="V307" s="241">
        <f>+IF(I307=0,"",'Ark1'!V1410)</f>
        <v>79.534428988663933</v>
      </c>
      <c r="W307" s="241">
        <f>+IF(I307=0,"",'Ark1'!W1410)</f>
        <v>0</v>
      </c>
      <c r="X307" s="243">
        <f>+IF(I307=0,"",'Ark1'!X1410)</f>
        <v>81.180387109549059</v>
      </c>
      <c r="Y307" s="243">
        <f>+IF(I307=0,"",'Ark1'!Y1410)</f>
        <v>12.39047571902381</v>
      </c>
      <c r="Z307" s="243">
        <f>+IF(I307=0,"",'Ark1'!Z1410)</f>
        <v>3.4651749913370611E-2</v>
      </c>
      <c r="AA307" s="241">
        <f>+IF(I307=0,"",'Ark1'!AA1410)</f>
        <v>4.255164277374007</v>
      </c>
      <c r="AB307" s="241">
        <f>+IF(I307=0,"",'Ark1'!AB1410)</f>
        <v>1.414682595628113</v>
      </c>
      <c r="AC307" s="243">
        <f>+'Ark1'!AD1410</f>
        <v>59.43220160861312</v>
      </c>
      <c r="AD307" s="241">
        <f t="shared" si="37"/>
        <v>16160.8</v>
      </c>
      <c r="AE307" s="241">
        <f t="shared" si="38"/>
        <v>11.257174700473669</v>
      </c>
      <c r="AF307" s="305"/>
      <c r="AI307" s="30"/>
      <c r="AJ307" s="28"/>
      <c r="AM307" s="28"/>
      <c r="AN307" s="28"/>
      <c r="AO307" s="28"/>
      <c r="AQ307" s="28"/>
    </row>
    <row r="308" spans="1:46">
      <c r="A308" s="305"/>
      <c r="B308" s="240">
        <f>+'Ark1'!C1411</f>
        <v>2023</v>
      </c>
      <c r="C308" s="305"/>
      <c r="D308" s="240">
        <f>+'Ark1'!M1411</f>
        <v>5</v>
      </c>
      <c r="E308" s="240" t="str">
        <f>VLOOKUP(D308,RNR!$D$1:$E$15,2)</f>
        <v>2</v>
      </c>
      <c r="F308" s="240">
        <f>+'Ark1'!D1411</f>
        <v>10</v>
      </c>
      <c r="G308" s="240" t="str">
        <f>VLOOKUP(F308,RNR!$I$2:$J$13,2)</f>
        <v>Okt</v>
      </c>
      <c r="H308" s="240">
        <f>+'Ark1'!Q1411</f>
        <v>8878</v>
      </c>
      <c r="I308" s="376">
        <f>+'Ark1'!R1411</f>
        <v>88870</v>
      </c>
      <c r="J308" s="241">
        <f>+IF(I308=0,"",'Ark1'!AG1411)</f>
        <v>21.636453053254836</v>
      </c>
      <c r="K308" s="241">
        <f>+IF(I308=0,"",'Ark1'!AH1411)</f>
        <v>19.990596594721485</v>
      </c>
      <c r="L308" s="241"/>
      <c r="M308" s="564"/>
      <c r="N308" s="241"/>
      <c r="O308" s="242">
        <f>+IF(I308=0,"",'Ark1'!S1411)</f>
        <v>7.4131878024080144</v>
      </c>
      <c r="P308" s="242"/>
      <c r="Q308" s="242"/>
      <c r="R308" s="242"/>
      <c r="S308" s="241"/>
      <c r="T308" s="242"/>
      <c r="U308" s="304">
        <f>+IF(I308=0,"",'Ark1'!U1411)</f>
        <v>17.788718352649838</v>
      </c>
      <c r="V308" s="241">
        <f>+IF(I308=0,"",'Ark1'!V1411)</f>
        <v>61.935411274895898</v>
      </c>
      <c r="W308" s="241">
        <f>+IF(I308=0,"",'Ark1'!W1411)</f>
        <v>0</v>
      </c>
      <c r="X308" s="243">
        <f>+IF(I308=0,"",'Ark1'!X1411)</f>
        <v>65.544053111286146</v>
      </c>
      <c r="Y308" s="243">
        <f>+IF(I308=0,"",'Ark1'!Y1411)</f>
        <v>11.450433217058627</v>
      </c>
      <c r="Z308" s="243">
        <f>+IF(I308=0,"",'Ark1'!Z1411)</f>
        <v>0.15528299763699782</v>
      </c>
      <c r="AA308" s="241">
        <f>+IF(I308=0,"",'Ark1'!AA1411)</f>
        <v>5.3997425527197667</v>
      </c>
      <c r="AB308" s="241">
        <f>+IF(I308=0,"",'Ark1'!AB1411)</f>
        <v>1.5596671241492852</v>
      </c>
      <c r="AC308" s="243">
        <f>+'Ark1'!AD1411</f>
        <v>51.8943715145816</v>
      </c>
      <c r="AD308" s="241">
        <f t="shared" si="37"/>
        <v>17774</v>
      </c>
      <c r="AE308" s="241">
        <f t="shared" si="38"/>
        <v>10.010137418337463</v>
      </c>
      <c r="AF308" s="305"/>
      <c r="AI308" s="30"/>
      <c r="AJ308" s="28"/>
      <c r="AM308" s="28"/>
      <c r="AN308" s="28"/>
      <c r="AO308" s="28"/>
      <c r="AQ308" s="28"/>
    </row>
    <row r="309" spans="1:46">
      <c r="A309" s="305"/>
      <c r="B309" s="240">
        <f>+'Ark1'!C1412</f>
        <v>2023</v>
      </c>
      <c r="C309" s="305"/>
      <c r="D309" s="240">
        <f>+'Ark1'!M1412</f>
        <v>5</v>
      </c>
      <c r="E309" s="240" t="str">
        <f>VLOOKUP(D309,RNR!$D$1:$E$15,2)</f>
        <v>2</v>
      </c>
      <c r="F309" s="240">
        <f>+'Ark1'!D1412</f>
        <v>11</v>
      </c>
      <c r="G309" s="240" t="str">
        <f>VLOOKUP(F309,RNR!$I$2:$J$13,2)</f>
        <v>Nov</v>
      </c>
      <c r="H309" s="240">
        <f>+'Ark1'!Q1412</f>
        <v>4489</v>
      </c>
      <c r="I309" s="376">
        <f>+'Ark1'!R1412</f>
        <v>30459</v>
      </c>
      <c r="J309" s="241">
        <f>+IF(I309=0,"",'Ark1'!AG1412)</f>
        <v>21.966047423988925</v>
      </c>
      <c r="K309" s="241">
        <f>+IF(I309=0,"",'Ark1'!AH1412)</f>
        <v>19.994812399487273</v>
      </c>
      <c r="L309" s="241"/>
      <c r="M309" s="564"/>
      <c r="N309" s="241"/>
      <c r="O309" s="242">
        <f>+IF(I309=0,"",'Ark1'!S1412)</f>
        <v>7.2437374831741028</v>
      </c>
      <c r="P309" s="242"/>
      <c r="Q309" s="242"/>
      <c r="R309" s="242"/>
      <c r="S309" s="241"/>
      <c r="T309" s="242"/>
      <c r="U309" s="304">
        <f>+IF(I309=0,"",'Ark1'!U1412)</f>
        <v>17.808528185429576</v>
      </c>
      <c r="V309" s="241">
        <f>+IF(I309=0,"",'Ark1'!V1412)</f>
        <v>52.660954069404781</v>
      </c>
      <c r="W309" s="241">
        <f>+IF(I309=0,"",'Ark1'!W1412)</f>
        <v>0</v>
      </c>
      <c r="X309" s="243">
        <f>+IF(I309=0,"",'Ark1'!X1412)</f>
        <v>58.971075872484327</v>
      </c>
      <c r="Y309" s="243">
        <f>+IF(I309=0,"",'Ark1'!Y1412)</f>
        <v>14.209264913490269</v>
      </c>
      <c r="Z309" s="243">
        <f>+IF(I309=0,"",'Ark1'!Z1412)</f>
        <v>0.32831018746511692</v>
      </c>
      <c r="AA309" s="241">
        <f>+IF(I309=0,"",'Ark1'!AA1412)</f>
        <v>5.9797325549523395</v>
      </c>
      <c r="AB309" s="241">
        <f>+IF(I309=0,"",'Ark1'!AB1412)</f>
        <v>1.4997564060708843</v>
      </c>
      <c r="AC309" s="243">
        <f>+'Ark1'!AD1412</f>
        <v>35.775273303470158</v>
      </c>
      <c r="AD309" s="241">
        <f t="shared" si="37"/>
        <v>6091.8</v>
      </c>
      <c r="AE309" s="241">
        <f t="shared" si="38"/>
        <v>6.7852528402762307</v>
      </c>
      <c r="AF309" s="305"/>
      <c r="AI309" s="30"/>
      <c r="AJ309" s="28"/>
      <c r="AM309" s="28"/>
      <c r="AN309" s="28"/>
      <c r="AO309" s="28"/>
      <c r="AQ309" s="28"/>
    </row>
    <row r="310" spans="1:46">
      <c r="A310" s="305"/>
      <c r="B310" s="240">
        <f>+'Ark1'!C1413</f>
        <v>2023</v>
      </c>
      <c r="C310" s="305"/>
      <c r="D310" s="240">
        <f>+'Ark1'!M1413</f>
        <v>5</v>
      </c>
      <c r="E310" s="240" t="str">
        <f>VLOOKUP(D310,RNR!$D$1:$E$15,2)</f>
        <v>2</v>
      </c>
      <c r="F310" s="240">
        <f>+'Ark1'!D1413</f>
        <v>12</v>
      </c>
      <c r="G310" s="240" t="str">
        <f>VLOOKUP(F310,RNR!$I$2:$J$13,2)</f>
        <v>Des</v>
      </c>
      <c r="H310" s="240">
        <f>+'Ark1'!Q1413</f>
        <v>426</v>
      </c>
      <c r="I310" s="376">
        <f>+'Ark1'!R1413</f>
        <v>1629</v>
      </c>
      <c r="J310" s="241">
        <f>+IF(I310=0,"",'Ark1'!AG1413)</f>
        <v>19.635969141755066</v>
      </c>
      <c r="K310" s="241">
        <f>+IF(I310=0,"",'Ark1'!AH1413)</f>
        <v>18.157685700857478</v>
      </c>
      <c r="L310" s="241"/>
      <c r="M310" s="564"/>
      <c r="N310" s="241"/>
      <c r="O310" s="242">
        <f>+IF(I310=0,"",'Ark1'!S1413)</f>
        <v>7.528545119705341</v>
      </c>
      <c r="P310" s="242"/>
      <c r="Q310" s="242"/>
      <c r="R310" s="242"/>
      <c r="S310" s="241"/>
      <c r="T310" s="242"/>
      <c r="U310" s="304">
        <f>+IF(I310=0,"",'Ark1'!U1413)</f>
        <v>17.526580724370778</v>
      </c>
      <c r="V310" s="241">
        <f>+IF(I310=0,"",'Ark1'!V1413)</f>
        <v>55.371393492940442</v>
      </c>
      <c r="W310" s="241">
        <f>+IF(I310=0,"",'Ark1'!W1413)</f>
        <v>0</v>
      </c>
      <c r="X310" s="243">
        <f>+IF(I310=0,"",'Ark1'!X1413)</f>
        <v>59.116022099447513</v>
      </c>
      <c r="Y310" s="243">
        <f>+IF(I310=0,"",'Ark1'!Y1413)</f>
        <v>10.190300798035606</v>
      </c>
      <c r="Z310" s="243">
        <f>+IF(I310=0,"",'Ark1'!Z1413)</f>
        <v>0.4297114794352363</v>
      </c>
      <c r="AA310" s="241">
        <f>+IF(I310=0,"",'Ark1'!AA1413)</f>
        <v>5.3329476756647773</v>
      </c>
      <c r="AB310" s="241">
        <f>+IF(I310=0,"",'Ark1'!AB1413)</f>
        <v>1.3923236562895609</v>
      </c>
      <c r="AC310" s="243">
        <f>+'Ark1'!AD1413</f>
        <v>40.866103555090632</v>
      </c>
      <c r="AD310" s="241">
        <f t="shared" si="37"/>
        <v>325.8</v>
      </c>
      <c r="AE310" s="241">
        <f t="shared" si="38"/>
        <v>3.823943661971831</v>
      </c>
      <c r="AF310" s="305"/>
      <c r="AI310" s="30"/>
      <c r="AJ310" s="28"/>
      <c r="AM310" s="28"/>
      <c r="AN310" s="28"/>
      <c r="AO310" s="28"/>
      <c r="AQ310" s="28"/>
    </row>
    <row r="311" spans="1:46">
      <c r="A311" s="305"/>
      <c r="B311" s="305"/>
      <c r="C311" s="305"/>
      <c r="D311" s="305"/>
      <c r="E311" s="305"/>
      <c r="F311" s="305"/>
      <c r="G311" s="305"/>
      <c r="H311" s="305"/>
      <c r="I311" s="392"/>
      <c r="J311" s="305"/>
      <c r="K311" s="305"/>
      <c r="L311" s="305"/>
      <c r="M311" s="565"/>
      <c r="N311" s="305"/>
      <c r="O311" s="305"/>
      <c r="P311" s="305"/>
      <c r="Q311" s="305"/>
      <c r="R311" s="305"/>
      <c r="S311" s="306"/>
      <c r="T311" s="305"/>
      <c r="U311" s="305"/>
      <c r="V311" s="305"/>
      <c r="W311" s="305"/>
      <c r="X311" s="305"/>
      <c r="Y311" s="305"/>
      <c r="Z311" s="305"/>
      <c r="AA311" s="305"/>
      <c r="AB311" s="305"/>
      <c r="AC311" s="305"/>
      <c r="AD311" s="305"/>
      <c r="AE311" s="305"/>
      <c r="AF311" s="305"/>
      <c r="AI311" s="30"/>
      <c r="AJ311" s="28"/>
      <c r="AM311" s="28"/>
      <c r="AN311" s="28"/>
      <c r="AO311" s="28"/>
      <c r="AQ311" s="28"/>
      <c r="AR311" s="245"/>
      <c r="AS311" s="28"/>
      <c r="AT311" s="28"/>
    </row>
    <row r="312" spans="1:46">
      <c r="A312" s="349" t="s">
        <v>665</v>
      </c>
      <c r="B312" s="349"/>
      <c r="C312" s="349" t="str">
        <f>+E314</f>
        <v>2+</v>
      </c>
      <c r="D312" s="349"/>
      <c r="E312" s="349"/>
      <c r="F312" s="349"/>
      <c r="G312" s="349"/>
      <c r="H312" s="349"/>
      <c r="I312" s="392"/>
      <c r="J312" s="305"/>
      <c r="K312" s="305"/>
      <c r="L312" s="305"/>
      <c r="M312" s="565"/>
      <c r="N312" s="305"/>
      <c r="O312" s="305"/>
      <c r="P312" s="305"/>
      <c r="Q312" s="305"/>
      <c r="R312" s="305"/>
      <c r="S312" s="306"/>
      <c r="T312" s="305"/>
      <c r="U312" s="305"/>
      <c r="V312" s="305"/>
      <c r="W312" s="305"/>
      <c r="X312" s="305"/>
      <c r="Y312" s="305"/>
      <c r="Z312" s="305"/>
      <c r="AA312" s="305"/>
      <c r="AB312" s="305"/>
      <c r="AC312" s="305"/>
      <c r="AD312" s="305"/>
      <c r="AE312" s="305"/>
      <c r="AF312" s="305"/>
      <c r="AI312" s="30"/>
      <c r="AJ312" s="28"/>
      <c r="AM312" s="28"/>
      <c r="AN312" s="28"/>
      <c r="AO312" s="28"/>
      <c r="AQ312" s="28"/>
      <c r="AR312" s="245"/>
      <c r="AS312" s="28"/>
      <c r="AT312" s="28"/>
    </row>
    <row r="313" spans="1:46">
      <c r="A313" s="305"/>
      <c r="B313" s="305"/>
      <c r="C313" s="305"/>
      <c r="D313" s="305"/>
      <c r="E313" s="305"/>
      <c r="F313" s="305"/>
      <c r="G313" s="305"/>
      <c r="H313" s="305"/>
      <c r="I313" s="392"/>
      <c r="J313" s="305"/>
      <c r="K313" s="305"/>
      <c r="L313" s="305"/>
      <c r="M313" s="565"/>
      <c r="N313" s="305"/>
      <c r="O313" s="305"/>
      <c r="P313" s="305"/>
      <c r="Q313" s="305"/>
      <c r="R313" s="305"/>
      <c r="S313" s="306"/>
      <c r="T313" s="305"/>
      <c r="U313" s="305"/>
      <c r="V313" s="305"/>
      <c r="W313" s="305"/>
      <c r="X313" s="305"/>
      <c r="Y313" s="305"/>
      <c r="Z313" s="305"/>
      <c r="AA313" s="305"/>
      <c r="AB313" s="305"/>
      <c r="AC313" s="305"/>
      <c r="AD313" s="305"/>
      <c r="AE313" s="305"/>
      <c r="AF313" s="305"/>
      <c r="AI313" s="30"/>
      <c r="AJ313" s="28"/>
      <c r="AM313" s="28"/>
      <c r="AN313" s="28"/>
      <c r="AO313" s="28"/>
      <c r="AQ313" s="28"/>
      <c r="AR313" s="245"/>
      <c r="AS313" s="28"/>
      <c r="AT313" s="28"/>
    </row>
    <row r="314" spans="1:46">
      <c r="A314" s="305"/>
      <c r="B314" s="240">
        <f>+'Ark1'!C1414</f>
        <v>2023</v>
      </c>
      <c r="C314" s="305"/>
      <c r="D314" s="240">
        <f>+'Ark1'!M1414</f>
        <v>6</v>
      </c>
      <c r="E314" s="240" t="str">
        <f>VLOOKUP(D314,RNR!$D$1:$E$15,2)</f>
        <v>2+</v>
      </c>
      <c r="F314" s="240">
        <f>+'Ark1'!D1414</f>
        <v>1</v>
      </c>
      <c r="G314" s="240" t="str">
        <f>VLOOKUP(F314,RNR!$I$2:$J$13,2)</f>
        <v>Jan</v>
      </c>
      <c r="H314" s="240">
        <f>+'Ark1'!Q1414</f>
        <v>464</v>
      </c>
      <c r="I314" s="376">
        <f>+'Ark1'!R1414</f>
        <v>1774</v>
      </c>
      <c r="J314" s="241">
        <f>+IF(I314=0,"",'Ark1'!AG1414)</f>
        <v>20.198109985198677</v>
      </c>
      <c r="K314" s="241">
        <f>+IF(I314=0,"",'Ark1'!AH1414)</f>
        <v>19.53075808577622</v>
      </c>
      <c r="L314" s="241"/>
      <c r="M314" s="564"/>
      <c r="N314" s="241"/>
      <c r="O314" s="242">
        <f>+IF(I314=0,"",'Ark1'!S1414)</f>
        <v>7.5276211950394609</v>
      </c>
      <c r="P314" s="242"/>
      <c r="Q314" s="242"/>
      <c r="R314" s="242"/>
      <c r="S314" s="241"/>
      <c r="T314" s="242"/>
      <c r="U314" s="304">
        <f>+IF(I314=0,"",'Ark1'!U1414)</f>
        <v>20.21268320180382</v>
      </c>
      <c r="V314" s="241">
        <f>+IF(I314=0,"",'Ark1'!V1414)</f>
        <v>68.151071025930094</v>
      </c>
      <c r="W314" s="241">
        <f>+IF(I314=0,"",'Ark1'!W1414)</f>
        <v>0</v>
      </c>
      <c r="X314" s="243">
        <f>+IF(I314=0,"",'Ark1'!X1414)</f>
        <v>76.55016910935737</v>
      </c>
      <c r="Y314" s="243">
        <f>+IF(I314=0,"",'Ark1'!Y1414)</f>
        <v>20.518602029312284</v>
      </c>
      <c r="Z314" s="243">
        <f>+IF(I314=0,"",'Ark1'!Z1414)</f>
        <v>2.0856820744081177</v>
      </c>
      <c r="AA314" s="241">
        <f>+IF(I314=0,"",'Ark1'!AA1414)</f>
        <v>6.716773188639098</v>
      </c>
      <c r="AB314" s="241">
        <f>+IF(I314=0,"",'Ark1'!AB1414)</f>
        <v>1.3860609352617848</v>
      </c>
      <c r="AC314" s="243">
        <f>+'Ark1'!AD1414</f>
        <v>35.238793327726022</v>
      </c>
      <c r="AD314" s="241">
        <f t="shared" si="37"/>
        <v>295.66666666666669</v>
      </c>
      <c r="AE314" s="241">
        <f t="shared" si="38"/>
        <v>3.8232758620689653</v>
      </c>
      <c r="AF314" s="305"/>
      <c r="AI314" s="30"/>
      <c r="AJ314" s="28"/>
      <c r="AM314" s="28"/>
      <c r="AN314" s="28"/>
      <c r="AO314" s="28"/>
      <c r="AQ314" s="28"/>
    </row>
    <row r="315" spans="1:46">
      <c r="A315" s="305"/>
      <c r="B315" s="240">
        <f>+'Ark1'!C1415</f>
        <v>2023</v>
      </c>
      <c r="C315" s="305"/>
      <c r="D315" s="240">
        <f>+'Ark1'!M1415</f>
        <v>6</v>
      </c>
      <c r="E315" s="240" t="str">
        <f>VLOOKUP(D315,RNR!$D$1:$E$15,2)</f>
        <v>2+</v>
      </c>
      <c r="F315" s="240">
        <f>+'Ark1'!D1415</f>
        <v>2</v>
      </c>
      <c r="G315" s="240" t="str">
        <f>VLOOKUP(F315,RNR!$I$2:$J$13,2)</f>
        <v>Feb</v>
      </c>
      <c r="H315" s="240">
        <f>+'Ark1'!Q1415</f>
        <v>627</v>
      </c>
      <c r="I315" s="376">
        <f>+'Ark1'!R1415</f>
        <v>2506</v>
      </c>
      <c r="J315" s="241">
        <f>+IF(I315=0,"",'Ark1'!AG1415)</f>
        <v>19.336419753086425</v>
      </c>
      <c r="K315" s="241">
        <f>+IF(I315=0,"",'Ark1'!AH1415)</f>
        <v>19.035934790548158</v>
      </c>
      <c r="L315" s="241"/>
      <c r="M315" s="564"/>
      <c r="N315" s="241"/>
      <c r="O315" s="242">
        <f>+IF(I315=0,"",'Ark1'!S1415)</f>
        <v>7.7090981644054271</v>
      </c>
      <c r="P315" s="242"/>
      <c r="Q315" s="242"/>
      <c r="R315" s="242"/>
      <c r="S315" s="241"/>
      <c r="T315" s="242"/>
      <c r="U315" s="304">
        <f>+IF(I315=0,"",'Ark1'!U1415)</f>
        <v>21.131923383878704</v>
      </c>
      <c r="V315" s="241">
        <f>+IF(I315=0,"",'Ark1'!V1415)</f>
        <v>71.229050279329641</v>
      </c>
      <c r="W315" s="241">
        <f>+IF(I315=0,"",'Ark1'!W1415)</f>
        <v>0</v>
      </c>
      <c r="X315" s="243">
        <f>+IF(I315=0,"",'Ark1'!X1415)</f>
        <v>78.052673583399823</v>
      </c>
      <c r="Y315" s="243">
        <f>+IF(I315=0,"",'Ark1'!Y1415)</f>
        <v>29.369513168395848</v>
      </c>
      <c r="Z315" s="243">
        <f>+IF(I315=0,"",'Ark1'!Z1415)</f>
        <v>2.314445331205107</v>
      </c>
      <c r="AA315" s="241">
        <f>+IF(I315=0,"",'Ark1'!AA1415)</f>
        <v>7.3006577377349009</v>
      </c>
      <c r="AB315" s="241">
        <f>+IF(I315=0,"",'Ark1'!AB1415)</f>
        <v>1.3356987706240493</v>
      </c>
      <c r="AC315" s="243">
        <f>+'Ark1'!AD1415</f>
        <v>51.649813085508207</v>
      </c>
      <c r="AD315" s="241">
        <f t="shared" si="37"/>
        <v>417.66666666666669</v>
      </c>
      <c r="AE315" s="241">
        <f t="shared" si="38"/>
        <v>3.996810207336523</v>
      </c>
      <c r="AF315" s="305"/>
      <c r="AI315" s="30"/>
      <c r="AJ315" s="28"/>
      <c r="AM315" s="28"/>
      <c r="AN315" s="28"/>
      <c r="AO315" s="28"/>
      <c r="AQ315" s="28"/>
    </row>
    <row r="316" spans="1:46">
      <c r="A316" s="305"/>
      <c r="B316" s="240">
        <f>+'Ark1'!C1416</f>
        <v>2023</v>
      </c>
      <c r="C316" s="305"/>
      <c r="D316" s="240">
        <f>+'Ark1'!M1416</f>
        <v>6</v>
      </c>
      <c r="E316" s="240" t="str">
        <f>VLOOKUP(D316,RNR!$D$1:$E$15,2)</f>
        <v>2+</v>
      </c>
      <c r="F316" s="240">
        <f>+'Ark1'!D1416</f>
        <v>3</v>
      </c>
      <c r="G316" s="240" t="str">
        <f>VLOOKUP(F316,RNR!$I$2:$J$13,2)</f>
        <v>Mar</v>
      </c>
      <c r="H316" s="240">
        <f>+'Ark1'!Q1416</f>
        <v>2841</v>
      </c>
      <c r="I316" s="376">
        <f>+'Ark1'!R1416</f>
        <v>7613</v>
      </c>
      <c r="J316" s="241">
        <f>+IF(I316=0,"",'Ark1'!AG1416)</f>
        <v>16.153193295141101</v>
      </c>
      <c r="K316" s="241">
        <f>+IF(I316=0,"",'Ark1'!AH1416)</f>
        <v>15.29648982456305</v>
      </c>
      <c r="L316" s="241"/>
      <c r="M316" s="564"/>
      <c r="N316" s="241"/>
      <c r="O316" s="242">
        <f>+IF(I316=0,"",'Ark1'!S1416)</f>
        <v>7.499934322868774</v>
      </c>
      <c r="P316" s="242"/>
      <c r="Q316" s="242"/>
      <c r="R316" s="242"/>
      <c r="S316" s="241"/>
      <c r="T316" s="242"/>
      <c r="U316" s="304">
        <f>+IF(I316=0,"",'Ark1'!U1416)</f>
        <v>23.43677919348486</v>
      </c>
      <c r="V316" s="241">
        <f>+IF(I316=0,"",'Ark1'!V1416)</f>
        <v>70.274530408511751</v>
      </c>
      <c r="W316" s="241">
        <f>+IF(I316=0,"",'Ark1'!W1416)</f>
        <v>0</v>
      </c>
      <c r="X316" s="243">
        <f>+IF(I316=0,"",'Ark1'!X1416)</f>
        <v>84.355707342703269</v>
      </c>
      <c r="Y316" s="243">
        <f>+IF(I316=0,"",'Ark1'!Y1416)</f>
        <v>42.138447392617891</v>
      </c>
      <c r="Z316" s="243">
        <f>+IF(I316=0,"",'Ark1'!Z1416)</f>
        <v>4.2296072507552873</v>
      </c>
      <c r="AA316" s="241">
        <f>+IF(I316=0,"",'Ark1'!AA1416)</f>
        <v>8.2448148075343504</v>
      </c>
      <c r="AB316" s="241">
        <f>+IF(I316=0,"",'Ark1'!AB1416)</f>
        <v>1.3439811371981929</v>
      </c>
      <c r="AC316" s="243">
        <f>+'Ark1'!AD1416</f>
        <v>40.98950791430147</v>
      </c>
      <c r="AD316" s="241">
        <f t="shared" si="37"/>
        <v>1268.8333333333333</v>
      </c>
      <c r="AE316" s="241">
        <f t="shared" si="38"/>
        <v>2.679690249912003</v>
      </c>
      <c r="AF316" s="305"/>
      <c r="AI316" s="30"/>
      <c r="AJ316" s="28"/>
      <c r="AM316" s="28"/>
      <c r="AN316" s="28"/>
      <c r="AO316" s="28"/>
      <c r="AQ316" s="28"/>
    </row>
    <row r="317" spans="1:46">
      <c r="A317" s="305"/>
      <c r="B317" s="240">
        <f>+'Ark1'!C1417</f>
        <v>2023</v>
      </c>
      <c r="C317" s="305"/>
      <c r="D317" s="240">
        <f>+'Ark1'!M1417</f>
        <v>6</v>
      </c>
      <c r="E317" s="240" t="str">
        <f>VLOOKUP(D317,RNR!$D$1:$E$15,2)</f>
        <v>2+</v>
      </c>
      <c r="F317" s="240">
        <f>+'Ark1'!D1417</f>
        <v>4</v>
      </c>
      <c r="G317" s="240" t="str">
        <f>VLOOKUP(F317,RNR!$I$2:$J$13,2)</f>
        <v>Apr</v>
      </c>
      <c r="H317" s="240">
        <f>+'Ark1'!Q1417</f>
        <v>195</v>
      </c>
      <c r="I317" s="376">
        <f>+'Ark1'!R1417</f>
        <v>390</v>
      </c>
      <c r="J317" s="241">
        <f>+IF(I317=0,"",'Ark1'!AG1417)</f>
        <v>13.908701854493581</v>
      </c>
      <c r="K317" s="241">
        <f>+IF(I317=0,"",'Ark1'!AH1417)</f>
        <v>13.970270742037144</v>
      </c>
      <c r="L317" s="241"/>
      <c r="M317" s="564"/>
      <c r="N317" s="241"/>
      <c r="O317" s="242">
        <f>+IF(I317=0,"",'Ark1'!S1417)</f>
        <v>7.2589743589743616</v>
      </c>
      <c r="P317" s="242"/>
      <c r="Q317" s="242"/>
      <c r="R317" s="242"/>
      <c r="S317" s="241"/>
      <c r="T317" s="242"/>
      <c r="U317" s="304">
        <f>+IF(I317=0,"",'Ark1'!U1417)</f>
        <v>23.394615384615392</v>
      </c>
      <c r="V317" s="241">
        <f>+IF(I317=0,"",'Ark1'!V1417)</f>
        <v>59.487179487179496</v>
      </c>
      <c r="W317" s="241">
        <f>+IF(I317=0,"",'Ark1'!W1417)</f>
        <v>0</v>
      </c>
      <c r="X317" s="243">
        <f>+IF(I317=0,"",'Ark1'!X1417)</f>
        <v>85.641025641025621</v>
      </c>
      <c r="Y317" s="243">
        <f>+IF(I317=0,"",'Ark1'!Y1417)</f>
        <v>41.538461538461554</v>
      </c>
      <c r="Z317" s="243">
        <f>+IF(I317=0,"",'Ark1'!Z1417)</f>
        <v>3.5897435897435903</v>
      </c>
      <c r="AA317" s="241">
        <f>+IF(I317=0,"",'Ark1'!AA1417)</f>
        <v>7.7390847355729635</v>
      </c>
      <c r="AB317" s="241">
        <f>+IF(I317=0,"",'Ark1'!AB1417)</f>
        <v>1.3819751655933956</v>
      </c>
      <c r="AC317" s="243">
        <f>+'Ark1'!AD1417</f>
        <v>29.513388447415092</v>
      </c>
      <c r="AD317" s="241">
        <f t="shared" si="37"/>
        <v>65</v>
      </c>
      <c r="AE317" s="241">
        <f t="shared" si="38"/>
        <v>2</v>
      </c>
      <c r="AF317" s="305"/>
      <c r="AI317" s="30"/>
      <c r="AJ317" s="28"/>
      <c r="AM317" s="28"/>
      <c r="AN317" s="28"/>
      <c r="AO317" s="28"/>
      <c r="AQ317" s="28"/>
    </row>
    <row r="318" spans="1:46">
      <c r="A318" s="305"/>
      <c r="B318" s="240">
        <f>+'Ark1'!C1418</f>
        <v>2023</v>
      </c>
      <c r="C318" s="305"/>
      <c r="D318" s="240">
        <f>+'Ark1'!M1418</f>
        <v>6</v>
      </c>
      <c r="E318" s="240" t="str">
        <f>VLOOKUP(D318,RNR!$D$1:$E$15,2)</f>
        <v>2+</v>
      </c>
      <c r="F318" s="240">
        <f>+'Ark1'!D1418</f>
        <v>5</v>
      </c>
      <c r="G318" s="240" t="str">
        <f>VLOOKUP(F318,RNR!$I$2:$J$13,2)</f>
        <v>Mai</v>
      </c>
      <c r="H318" s="240">
        <f>+'Ark1'!Q1418</f>
        <v>282</v>
      </c>
      <c r="I318" s="376">
        <f>+'Ark1'!R1418</f>
        <v>588</v>
      </c>
      <c r="J318" s="241">
        <f>+IF(I318=0,"",'Ark1'!AG1418)</f>
        <v>14.48275862068966</v>
      </c>
      <c r="K318" s="241">
        <f>+IF(I318=0,"",'Ark1'!AH1418)</f>
        <v>13.34628008908736</v>
      </c>
      <c r="L318" s="241"/>
      <c r="M318" s="564"/>
      <c r="N318" s="241"/>
      <c r="O318" s="242">
        <f>+IF(I318=0,"",'Ark1'!S1418)</f>
        <v>7.9948979591836737</v>
      </c>
      <c r="P318" s="242"/>
      <c r="Q318" s="242"/>
      <c r="R318" s="242"/>
      <c r="S318" s="241"/>
      <c r="T318" s="242"/>
      <c r="U318" s="304">
        <f>+IF(I318=0,"",'Ark1'!U1418)</f>
        <v>23.87806122448978</v>
      </c>
      <c r="V318" s="241">
        <f>+IF(I318=0,"",'Ark1'!V1418)</f>
        <v>33.503401360544203</v>
      </c>
      <c r="W318" s="241">
        <f>+IF(I318=0,"",'Ark1'!W1418)</f>
        <v>0</v>
      </c>
      <c r="X318" s="243">
        <f>+IF(I318=0,"",'Ark1'!X1418)</f>
        <v>73.299319727891117</v>
      </c>
      <c r="Y318" s="243">
        <f>+IF(I318=0,"",'Ark1'!Y1418)</f>
        <v>50.170068027210881</v>
      </c>
      <c r="Z318" s="243">
        <f>+IF(I318=0,"",'Ark1'!Z1418)</f>
        <v>3.7414965986394559</v>
      </c>
      <c r="AA318" s="241">
        <f>+IF(I318=0,"",'Ark1'!AA1418)</f>
        <v>9.0058302156882011</v>
      </c>
      <c r="AB318" s="241">
        <f>+IF(I318=0,"",'Ark1'!AB1418)</f>
        <v>1.4362796173613011</v>
      </c>
      <c r="AC318" s="243">
        <f>+'Ark1'!AD1418</f>
        <v>-12.541434282652361</v>
      </c>
      <c r="AD318" s="241">
        <f t="shared" si="37"/>
        <v>98</v>
      </c>
      <c r="AE318" s="241">
        <f t="shared" si="38"/>
        <v>2.0851063829787235</v>
      </c>
      <c r="AF318" s="305"/>
      <c r="AI318" s="30"/>
      <c r="AJ318" s="28"/>
      <c r="AM318" s="28"/>
      <c r="AN318" s="28"/>
      <c r="AO318" s="28"/>
      <c r="AQ318" s="28"/>
    </row>
    <row r="319" spans="1:46">
      <c r="A319" s="305"/>
      <c r="B319" s="240">
        <f>+'Ark1'!C1419</f>
        <v>2023</v>
      </c>
      <c r="C319" s="305"/>
      <c r="D319" s="240">
        <f>+'Ark1'!M1419</f>
        <v>6</v>
      </c>
      <c r="E319" s="240" t="str">
        <f>VLOOKUP(D319,RNR!$D$1:$E$15,2)</f>
        <v>2+</v>
      </c>
      <c r="F319" s="240">
        <f>+'Ark1'!D1419</f>
        <v>6</v>
      </c>
      <c r="G319" s="240" t="str">
        <f>VLOOKUP(F319,RNR!$I$2:$J$13,2)</f>
        <v>Jun</v>
      </c>
      <c r="H319" s="240">
        <f>+'Ark1'!Q1419</f>
        <v>384</v>
      </c>
      <c r="I319" s="376">
        <f>+'Ark1'!R1419</f>
        <v>1158</v>
      </c>
      <c r="J319" s="241">
        <f>+IF(I319=0,"",'Ark1'!AG1419)</f>
        <v>19.207165367390939</v>
      </c>
      <c r="K319" s="241">
        <f>+IF(I319=0,"",'Ark1'!AH1419)</f>
        <v>17.064499784875892</v>
      </c>
      <c r="L319" s="241"/>
      <c r="M319" s="564"/>
      <c r="N319" s="241"/>
      <c r="O319" s="242">
        <f>+IF(I319=0,"",'Ark1'!S1419)</f>
        <v>8.3212435233160615</v>
      </c>
      <c r="P319" s="242"/>
      <c r="Q319" s="242"/>
      <c r="R319" s="242"/>
      <c r="S319" s="241"/>
      <c r="T319" s="242"/>
      <c r="U319" s="304">
        <f>+IF(I319=0,"",'Ark1'!U1419)</f>
        <v>19.282987910189977</v>
      </c>
      <c r="V319" s="241">
        <f>+IF(I319=0,"",'Ark1'!V1419)</f>
        <v>35.060449050086362</v>
      </c>
      <c r="W319" s="241">
        <f>+IF(I319=0,"",'Ark1'!W1419)</f>
        <v>0</v>
      </c>
      <c r="X319" s="243">
        <f>+IF(I319=0,"",'Ark1'!X1419)</f>
        <v>60.708117443868751</v>
      </c>
      <c r="Y319" s="243">
        <f>+IF(I319=0,"",'Ark1'!Y1419)</f>
        <v>21.761658031088079</v>
      </c>
      <c r="Z319" s="243">
        <f>+IF(I319=0,"",'Ark1'!Z1419)</f>
        <v>2.0725388601036276</v>
      </c>
      <c r="AA319" s="241">
        <f>+IF(I319=0,"",'Ark1'!AA1419)</f>
        <v>7.1281772518802882</v>
      </c>
      <c r="AB319" s="241">
        <f>+IF(I319=0,"",'Ark1'!AB1419)</f>
        <v>1.3835005442337316</v>
      </c>
      <c r="AC319" s="243">
        <f>+'Ark1'!AD1419</f>
        <v>-14.526886444047731</v>
      </c>
      <c r="AD319" s="241">
        <f t="shared" si="37"/>
        <v>193</v>
      </c>
      <c r="AE319" s="241">
        <f t="shared" si="38"/>
        <v>3.015625</v>
      </c>
      <c r="AF319" s="305"/>
      <c r="AI319" s="30"/>
      <c r="AJ319" s="28"/>
      <c r="AM319" s="28"/>
      <c r="AN319" s="28"/>
      <c r="AO319" s="28"/>
      <c r="AQ319" s="28"/>
    </row>
    <row r="320" spans="1:46">
      <c r="A320" s="305"/>
      <c r="B320" s="240">
        <f>+'Ark1'!C1420</f>
        <v>2023</v>
      </c>
      <c r="C320" s="305"/>
      <c r="D320" s="240">
        <f>+'Ark1'!M1420</f>
        <v>6</v>
      </c>
      <c r="E320" s="240" t="str">
        <f>VLOOKUP(D320,RNR!$D$1:$E$15,2)</f>
        <v>2+</v>
      </c>
      <c r="F320" s="240">
        <f>+'Ark1'!D1420</f>
        <v>7</v>
      </c>
      <c r="G320" s="240" t="str">
        <f>VLOOKUP(F320,RNR!$I$2:$J$13,2)</f>
        <v>Jul</v>
      </c>
      <c r="H320" s="240">
        <f>+'Ark1'!Q1420</f>
        <v>149</v>
      </c>
      <c r="I320" s="376">
        <f>+'Ark1'!R1420</f>
        <v>809</v>
      </c>
      <c r="J320" s="241">
        <f>+IF(I320=0,"",'Ark1'!AG1420)</f>
        <v>20.690537084398972</v>
      </c>
      <c r="K320" s="241">
        <f>+IF(I320=0,"",'Ark1'!AH1420)</f>
        <v>20.186891277813935</v>
      </c>
      <c r="L320" s="241"/>
      <c r="M320" s="564"/>
      <c r="N320" s="241"/>
      <c r="O320" s="242">
        <f>+IF(I320=0,"",'Ark1'!S1420)</f>
        <v>8.7515451174289254</v>
      </c>
      <c r="P320" s="242"/>
      <c r="Q320" s="242"/>
      <c r="R320" s="242"/>
      <c r="S320" s="241"/>
      <c r="T320" s="242"/>
      <c r="U320" s="304">
        <f>+IF(I320=0,"",'Ark1'!U1420)</f>
        <v>21.036711990111236</v>
      </c>
      <c r="V320" s="241">
        <f>+IF(I320=0,"",'Ark1'!V1420)</f>
        <v>85.784919653893681</v>
      </c>
      <c r="W320" s="241">
        <f>+IF(I320=0,"",'Ark1'!W1420)</f>
        <v>0</v>
      </c>
      <c r="X320" s="243">
        <f>+IF(I320=0,"",'Ark1'!X1420)</f>
        <v>91.223733003708261</v>
      </c>
      <c r="Y320" s="243">
        <f>+IF(I320=0,"",'Ark1'!Y1420)</f>
        <v>26.205191594561192</v>
      </c>
      <c r="Z320" s="243">
        <f>+IF(I320=0,"",'Ark1'!Z1420)</f>
        <v>0.49443757725587151</v>
      </c>
      <c r="AA320" s="241">
        <f>+IF(I320=0,"",'Ark1'!AA1420)</f>
        <v>4.4468513122426989</v>
      </c>
      <c r="AB320" s="241">
        <f>+IF(I320=0,"",'Ark1'!AB1420)</f>
        <v>1.0612051878330628</v>
      </c>
      <c r="AC320" s="243">
        <f>+'Ark1'!AD1420</f>
        <v>23.943260437411936</v>
      </c>
      <c r="AD320" s="241">
        <f t="shared" si="37"/>
        <v>134.83333333333334</v>
      </c>
      <c r="AE320" s="241">
        <f t="shared" si="38"/>
        <v>5.4295302013422821</v>
      </c>
      <c r="AF320" s="305"/>
      <c r="AI320" s="30"/>
      <c r="AJ320" s="28"/>
      <c r="AM320" s="28"/>
      <c r="AN320" s="28"/>
      <c r="AO320" s="28"/>
      <c r="AQ320" s="28"/>
    </row>
    <row r="321" spans="1:46">
      <c r="A321" s="305"/>
      <c r="B321" s="240">
        <f>+'Ark1'!C1421</f>
        <v>2023</v>
      </c>
      <c r="C321" s="305"/>
      <c r="D321" s="240">
        <f>+'Ark1'!M1421</f>
        <v>6</v>
      </c>
      <c r="E321" s="240" t="str">
        <f>VLOOKUP(D321,RNR!$D$1:$E$15,2)</f>
        <v>2+</v>
      </c>
      <c r="F321" s="240">
        <f>+'Ark1'!D1421</f>
        <v>8</v>
      </c>
      <c r="G321" s="240" t="str">
        <f>VLOOKUP(F321,RNR!$I$2:$J$13,2)</f>
        <v>Aug</v>
      </c>
      <c r="H321" s="240">
        <f>+'Ark1'!Q1421</f>
        <v>2876</v>
      </c>
      <c r="I321" s="376">
        <f>+'Ark1'!R1421</f>
        <v>22999</v>
      </c>
      <c r="J321" s="241">
        <f>+IF(I321=0,"",'Ark1'!AG1421)</f>
        <v>22.221470738847714</v>
      </c>
      <c r="K321" s="241">
        <f>+IF(I321=0,"",'Ark1'!AH1421)</f>
        <v>21.646664545894847</v>
      </c>
      <c r="L321" s="241"/>
      <c r="M321" s="564"/>
      <c r="N321" s="241"/>
      <c r="O321" s="242">
        <f>+IF(I321=0,"",'Ark1'!S1421)</f>
        <v>8.3615809383016657</v>
      </c>
      <c r="P321" s="242"/>
      <c r="Q321" s="242"/>
      <c r="R321" s="242"/>
      <c r="S321" s="241"/>
      <c r="T321" s="242"/>
      <c r="U321" s="304">
        <f>+IF(I321=0,"",'Ark1'!U1421)</f>
        <v>21.367529023001048</v>
      </c>
      <c r="V321" s="241">
        <f>+IF(I321=0,"",'Ark1'!V1421)</f>
        <v>86.87334231923127</v>
      </c>
      <c r="W321" s="241">
        <f>+IF(I321=0,"",'Ark1'!W1421)</f>
        <v>0</v>
      </c>
      <c r="X321" s="243">
        <f>+IF(I321=0,"",'Ark1'!X1421)</f>
        <v>91.83442758380798</v>
      </c>
      <c r="Y321" s="243">
        <f>+IF(I321=0,"",'Ark1'!Y1421)</f>
        <v>25.992434453671905</v>
      </c>
      <c r="Z321" s="243">
        <f>+IF(I321=0,"",'Ark1'!Z1421)</f>
        <v>0.543501891386582</v>
      </c>
      <c r="AA321" s="241">
        <f>+IF(I321=0,"",'Ark1'!AA1421)</f>
        <v>4.8590937671215748</v>
      </c>
      <c r="AB321" s="241">
        <f>+IF(I321=0,"",'Ark1'!AB1421)</f>
        <v>1.276965212784797</v>
      </c>
      <c r="AC321" s="243">
        <f>+'Ark1'!AD1421</f>
        <v>27.872360653175161</v>
      </c>
      <c r="AD321" s="241">
        <f t="shared" si="37"/>
        <v>3833.1666666666665</v>
      </c>
      <c r="AE321" s="241">
        <f t="shared" si="38"/>
        <v>7.9968706536856748</v>
      </c>
      <c r="AF321" s="305"/>
      <c r="AI321" s="30"/>
      <c r="AJ321" s="28"/>
      <c r="AM321" s="28"/>
      <c r="AN321" s="28"/>
      <c r="AO321" s="28"/>
      <c r="AQ321" s="28"/>
    </row>
    <row r="322" spans="1:46">
      <c r="A322" s="305"/>
      <c r="B322" s="240">
        <f>+'Ark1'!C1422</f>
        <v>2023</v>
      </c>
      <c r="C322" s="305"/>
      <c r="D322" s="240">
        <f>+'Ark1'!M1422</f>
        <v>6</v>
      </c>
      <c r="E322" s="240" t="str">
        <f>VLOOKUP(D322,RNR!$D$1:$E$15,2)</f>
        <v>2+</v>
      </c>
      <c r="F322" s="240">
        <f>+'Ark1'!D1422</f>
        <v>9</v>
      </c>
      <c r="G322" s="240" t="str">
        <f>VLOOKUP(F322,RNR!$I$2:$J$13,2)</f>
        <v>Sep</v>
      </c>
      <c r="H322" s="240">
        <f>+'Ark1'!Q1422</f>
        <v>7354</v>
      </c>
      <c r="I322" s="376">
        <f>+'Ark1'!R1422</f>
        <v>89705</v>
      </c>
      <c r="J322" s="241">
        <f>+IF(I322=0,"",'Ark1'!AG1422)</f>
        <v>24.831902648865473</v>
      </c>
      <c r="K322" s="241">
        <f>+IF(I322=0,"",'Ark1'!AH1422)</f>
        <v>24.75370309745184</v>
      </c>
      <c r="L322" s="241"/>
      <c r="M322" s="564"/>
      <c r="N322" s="241"/>
      <c r="O322" s="242">
        <f>+IF(I322=0,"",'Ark1'!S1422)</f>
        <v>8.1731341619753621</v>
      </c>
      <c r="P322" s="242"/>
      <c r="Q322" s="242"/>
      <c r="R322" s="242"/>
      <c r="S322" s="241"/>
      <c r="T322" s="242"/>
      <c r="U322" s="304">
        <f>+IF(I322=0,"",'Ark1'!U1422)</f>
        <v>19.943129145532524</v>
      </c>
      <c r="V322" s="241">
        <f>+IF(I322=0,"",'Ark1'!V1422)</f>
        <v>83.951842149267023</v>
      </c>
      <c r="W322" s="241">
        <f>+IF(I322=0,"",'Ark1'!W1422)</f>
        <v>0</v>
      </c>
      <c r="X322" s="243">
        <f>+IF(I322=0,"",'Ark1'!X1422)</f>
        <v>85.37539713505376</v>
      </c>
      <c r="Y322" s="243">
        <f>+IF(I322=0,"",'Ark1'!Y1422)</f>
        <v>19.046875870910213</v>
      </c>
      <c r="Z322" s="243">
        <f>+IF(I322=0,"",'Ark1'!Z1422)</f>
        <v>9.0295970124296285E-2</v>
      </c>
      <c r="AA322" s="241">
        <f>+IF(I322=0,"",'Ark1'!AA1422)</f>
        <v>4.2449880317181394</v>
      </c>
      <c r="AB322" s="241">
        <f>+IF(I322=0,"",'Ark1'!AB1422)</f>
        <v>1.3255707743556215</v>
      </c>
      <c r="AC322" s="243">
        <f>+'Ark1'!AD1422</f>
        <v>62.974290746046513</v>
      </c>
      <c r="AD322" s="241">
        <f t="shared" si="37"/>
        <v>14950.833333333334</v>
      </c>
      <c r="AE322" s="241">
        <f t="shared" si="38"/>
        <v>12.198123470220288</v>
      </c>
      <c r="AF322" s="305"/>
      <c r="AI322" s="30"/>
      <c r="AJ322" s="28"/>
      <c r="AM322" s="28"/>
      <c r="AN322" s="28"/>
      <c r="AO322" s="28"/>
      <c r="AQ322" s="28"/>
    </row>
    <row r="323" spans="1:46">
      <c r="A323" s="305"/>
      <c r="B323" s="240">
        <f>+'Ark1'!C1423</f>
        <v>2023</v>
      </c>
      <c r="C323" s="305"/>
      <c r="D323" s="240">
        <f>+'Ark1'!M1423</f>
        <v>6</v>
      </c>
      <c r="E323" s="240" t="str">
        <f>VLOOKUP(D323,RNR!$D$1:$E$15,2)</f>
        <v>2+</v>
      </c>
      <c r="F323" s="240">
        <f>+'Ark1'!D1423</f>
        <v>10</v>
      </c>
      <c r="G323" s="240" t="str">
        <f>VLOOKUP(F323,RNR!$I$2:$J$13,2)</f>
        <v>Okt</v>
      </c>
      <c r="H323" s="240">
        <f>+'Ark1'!Q1423</f>
        <v>9327</v>
      </c>
      <c r="I323" s="376">
        <f>+'Ark1'!R1423</f>
        <v>100980</v>
      </c>
      <c r="J323" s="241">
        <f>+IF(I323=0,"",'Ark1'!AG1423)</f>
        <v>24.584775844690824</v>
      </c>
      <c r="K323" s="241">
        <f>+IF(I323=0,"",'Ark1'!AH1423)</f>
        <v>24.018514595015517</v>
      </c>
      <c r="L323" s="241"/>
      <c r="M323" s="564"/>
      <c r="N323" s="241"/>
      <c r="O323" s="242">
        <f>+IF(I323=0,"",'Ark1'!S1423)</f>
        <v>7.7244899980194077</v>
      </c>
      <c r="P323" s="242"/>
      <c r="Q323" s="242"/>
      <c r="R323" s="242"/>
      <c r="S323" s="241"/>
      <c r="T323" s="242"/>
      <c r="U323" s="304">
        <f>+IF(I323=0,"",'Ark1'!U1423)</f>
        <v>18.809829669241463</v>
      </c>
      <c r="V323" s="241">
        <f>+IF(I323=0,"",'Ark1'!V1423)</f>
        <v>68.591800356506255</v>
      </c>
      <c r="W323" s="241">
        <f>+IF(I323=0,"",'Ark1'!W1423)</f>
        <v>0</v>
      </c>
      <c r="X323" s="243">
        <f>+IF(I323=0,"",'Ark1'!X1423)</f>
        <v>72.388591800356494</v>
      </c>
      <c r="Y323" s="243">
        <f>+IF(I323=0,"",'Ark1'!Y1423)</f>
        <v>14.755397108338284</v>
      </c>
      <c r="Z323" s="243">
        <f>+IF(I323=0,"",'Ark1'!Z1423)</f>
        <v>0.31887502475737767</v>
      </c>
      <c r="AA323" s="241">
        <f>+IF(I323=0,"",'Ark1'!AA1423)</f>
        <v>5.4706047355127927</v>
      </c>
      <c r="AB323" s="241">
        <f>+IF(I323=0,"",'Ark1'!AB1423)</f>
        <v>1.4626939262316649</v>
      </c>
      <c r="AC323" s="243">
        <f>+'Ark1'!AD1423</f>
        <v>52.622492417073744</v>
      </c>
      <c r="AD323" s="241">
        <f t="shared" si="37"/>
        <v>16830</v>
      </c>
      <c r="AE323" s="241">
        <f t="shared" si="38"/>
        <v>10.826632357671278</v>
      </c>
      <c r="AF323" s="305"/>
      <c r="AI323" s="30"/>
      <c r="AJ323" s="28"/>
      <c r="AM323" s="28"/>
      <c r="AN323" s="28"/>
      <c r="AO323" s="28"/>
      <c r="AQ323" s="28"/>
    </row>
    <row r="324" spans="1:46">
      <c r="A324" s="305"/>
      <c r="B324" s="240">
        <f>+'Ark1'!C1424</f>
        <v>2023</v>
      </c>
      <c r="C324" s="305"/>
      <c r="D324" s="240">
        <f>+'Ark1'!M1424</f>
        <v>6</v>
      </c>
      <c r="E324" s="240" t="str">
        <f>VLOOKUP(D324,RNR!$D$1:$E$15,2)</f>
        <v>2+</v>
      </c>
      <c r="F324" s="240">
        <f>+'Ark1'!D1424</f>
        <v>11</v>
      </c>
      <c r="G324" s="240" t="str">
        <f>VLOOKUP(F324,RNR!$I$2:$J$13,2)</f>
        <v>Nov</v>
      </c>
      <c r="H324" s="240">
        <f>+'Ark1'!Q1424</f>
        <v>4787</v>
      </c>
      <c r="I324" s="376">
        <f>+'Ark1'!R1424</f>
        <v>30769</v>
      </c>
      <c r="J324" s="241">
        <f>+IF(I324=0,"",'Ark1'!AG1424)</f>
        <v>22.189609415565684</v>
      </c>
      <c r="K324" s="241">
        <f>+IF(I324=0,"",'Ark1'!AH1424)</f>
        <v>21.730403381242599</v>
      </c>
      <c r="L324" s="241"/>
      <c r="M324" s="564"/>
      <c r="N324" s="241"/>
      <c r="O324" s="242">
        <f>+IF(I324=0,"",'Ark1'!S1424)</f>
        <v>7.6594624459683454</v>
      </c>
      <c r="P324" s="242"/>
      <c r="Q324" s="242"/>
      <c r="R324" s="242"/>
      <c r="S324" s="241"/>
      <c r="T324" s="242"/>
      <c r="U324" s="304">
        <f>+IF(I324=0,"",'Ark1'!U1424)</f>
        <v>19.159348695115114</v>
      </c>
      <c r="V324" s="241">
        <f>+IF(I324=0,"",'Ark1'!V1424)</f>
        <v>62.796970977282328</v>
      </c>
      <c r="W324" s="241">
        <f>+IF(I324=0,"",'Ark1'!W1424)</f>
        <v>0</v>
      </c>
      <c r="X324" s="243">
        <f>+IF(I324=0,"",'Ark1'!X1424)</f>
        <v>69.830023725177966</v>
      </c>
      <c r="Y324" s="243">
        <f>+IF(I324=0,"",'Ark1'!Y1424)</f>
        <v>17.881634112255846</v>
      </c>
      <c r="Z324" s="243">
        <f>+IF(I324=0,"",'Ark1'!Z1424)</f>
        <v>0.61750463128473443</v>
      </c>
      <c r="AA324" s="241">
        <f>+IF(I324=0,"",'Ark1'!AA1424)</f>
        <v>6.2232712500818161</v>
      </c>
      <c r="AB324" s="241">
        <f>+IF(I324=0,"",'Ark1'!AB1424)</f>
        <v>1.4086393882128869</v>
      </c>
      <c r="AC324" s="243">
        <f>+'Ark1'!AD1424</f>
        <v>35.701464275700225</v>
      </c>
      <c r="AD324" s="241">
        <f t="shared" si="37"/>
        <v>5128.166666666667</v>
      </c>
      <c r="AE324" s="241">
        <f t="shared" si="38"/>
        <v>6.427616461249217</v>
      </c>
      <c r="AF324" s="305"/>
      <c r="AI324" s="30"/>
      <c r="AJ324" s="28"/>
      <c r="AM324" s="28"/>
      <c r="AN324" s="28"/>
      <c r="AO324" s="28"/>
      <c r="AQ324" s="28"/>
    </row>
    <row r="325" spans="1:46">
      <c r="A325" s="305"/>
      <c r="B325" s="240">
        <f>+'Ark1'!C1425</f>
        <v>2023</v>
      </c>
      <c r="C325" s="305"/>
      <c r="D325" s="240">
        <f>+'Ark1'!M1425</f>
        <v>6</v>
      </c>
      <c r="E325" s="240" t="str">
        <f>VLOOKUP(D325,RNR!$D$1:$E$15,2)</f>
        <v>2+</v>
      </c>
      <c r="F325" s="240">
        <f>+'Ark1'!D1425</f>
        <v>12</v>
      </c>
      <c r="G325" s="240" t="str">
        <f>VLOOKUP(F325,RNR!$I$2:$J$13,2)</f>
        <v>Des</v>
      </c>
      <c r="H325" s="240">
        <f>+'Ark1'!Q1425</f>
        <v>450</v>
      </c>
      <c r="I325" s="376">
        <f>+'Ark1'!R1425</f>
        <v>1654</v>
      </c>
      <c r="J325" s="241">
        <f>+IF(I325=0,"",'Ark1'!AG1425)</f>
        <v>19.937319189971078</v>
      </c>
      <c r="K325" s="241">
        <f>+IF(I325=0,"",'Ark1'!AH1425)</f>
        <v>19.721683230718224</v>
      </c>
      <c r="L325" s="241"/>
      <c r="M325" s="564"/>
      <c r="N325" s="241"/>
      <c r="O325" s="242">
        <f>+IF(I325=0,"",'Ark1'!S1425)</f>
        <v>7.9377267230955217</v>
      </c>
      <c r="P325" s="242"/>
      <c r="Q325" s="242"/>
      <c r="R325" s="242"/>
      <c r="S325" s="241"/>
      <c r="T325" s="242"/>
      <c r="U325" s="304">
        <f>+IF(I325=0,"",'Ark1'!U1425)</f>
        <v>18.748488512696472</v>
      </c>
      <c r="V325" s="241">
        <f>+IF(I325=0,"",'Ark1'!V1425)</f>
        <v>67.775090689238198</v>
      </c>
      <c r="W325" s="241">
        <f>+IF(I325=0,"",'Ark1'!W1425)</f>
        <v>0</v>
      </c>
      <c r="X325" s="243">
        <f>+IF(I325=0,"",'Ark1'!X1425)</f>
        <v>71.886336154776302</v>
      </c>
      <c r="Y325" s="243">
        <f>+IF(I325=0,"",'Ark1'!Y1425)</f>
        <v>12.696493349455862</v>
      </c>
      <c r="Z325" s="243">
        <f>+IF(I325=0,"",'Ark1'!Z1425)</f>
        <v>0.54413542926239411</v>
      </c>
      <c r="AA325" s="241">
        <f>+IF(I325=0,"",'Ark1'!AA1425)</f>
        <v>5.4113997646736189</v>
      </c>
      <c r="AB325" s="241">
        <f>+IF(I325=0,"",'Ark1'!AB1425)</f>
        <v>1.3424034673723555</v>
      </c>
      <c r="AC325" s="243">
        <f>+'Ark1'!AD1425</f>
        <v>38.451496994403549</v>
      </c>
      <c r="AD325" s="241">
        <f t="shared" si="37"/>
        <v>275.66666666666669</v>
      </c>
      <c r="AE325" s="241">
        <f t="shared" si="38"/>
        <v>3.6755555555555555</v>
      </c>
      <c r="AF325" s="305"/>
      <c r="AI325" s="30"/>
      <c r="AJ325" s="28"/>
      <c r="AM325" s="28"/>
      <c r="AN325" s="28"/>
      <c r="AO325" s="28"/>
      <c r="AQ325" s="28"/>
    </row>
    <row r="326" spans="1:46">
      <c r="A326" s="305"/>
      <c r="B326" s="305"/>
      <c r="C326" s="305"/>
      <c r="D326" s="305"/>
      <c r="E326" s="305"/>
      <c r="F326" s="305"/>
      <c r="G326" s="305"/>
      <c r="H326" s="305"/>
      <c r="I326" s="392"/>
      <c r="J326" s="305"/>
      <c r="K326" s="305"/>
      <c r="L326" s="305"/>
      <c r="M326" s="565"/>
      <c r="N326" s="305"/>
      <c r="O326" s="305"/>
      <c r="P326" s="305"/>
      <c r="Q326" s="305"/>
      <c r="R326" s="305"/>
      <c r="S326" s="306"/>
      <c r="T326" s="305"/>
      <c r="U326" s="305"/>
      <c r="V326" s="305"/>
      <c r="W326" s="305"/>
      <c r="X326" s="305"/>
      <c r="Y326" s="305"/>
      <c r="Z326" s="305"/>
      <c r="AA326" s="305"/>
      <c r="AB326" s="305"/>
      <c r="AC326" s="305"/>
      <c r="AD326" s="305"/>
      <c r="AE326" s="305"/>
      <c r="AF326" s="305"/>
      <c r="AI326" s="30"/>
      <c r="AJ326" s="28"/>
      <c r="AM326" s="28"/>
      <c r="AN326" s="28"/>
      <c r="AO326" s="28"/>
      <c r="AQ326" s="28"/>
      <c r="AR326" s="245"/>
      <c r="AS326" s="28"/>
      <c r="AT326" s="28"/>
    </row>
    <row r="327" spans="1:46">
      <c r="A327" s="349" t="s">
        <v>665</v>
      </c>
      <c r="B327" s="349"/>
      <c r="C327" s="349" t="str">
        <f>+E329</f>
        <v>3-</v>
      </c>
      <c r="D327" s="349"/>
      <c r="E327" s="349"/>
      <c r="F327" s="349"/>
      <c r="G327" s="349"/>
      <c r="H327" s="349"/>
      <c r="I327" s="392"/>
      <c r="J327" s="305"/>
      <c r="K327" s="305"/>
      <c r="L327" s="305"/>
      <c r="M327" s="565"/>
      <c r="N327" s="305"/>
      <c r="O327" s="305"/>
      <c r="P327" s="305"/>
      <c r="Q327" s="305"/>
      <c r="R327" s="305"/>
      <c r="S327" s="306"/>
      <c r="T327" s="305"/>
      <c r="U327" s="305"/>
      <c r="V327" s="305"/>
      <c r="W327" s="305"/>
      <c r="X327" s="305"/>
      <c r="Y327" s="305"/>
      <c r="Z327" s="305"/>
      <c r="AA327" s="305"/>
      <c r="AB327" s="305"/>
      <c r="AC327" s="305"/>
      <c r="AD327" s="305"/>
      <c r="AE327" s="305"/>
      <c r="AF327" s="305"/>
      <c r="AI327" s="30"/>
      <c r="AJ327" s="28"/>
      <c r="AM327" s="28"/>
      <c r="AN327" s="28"/>
      <c r="AO327" s="28"/>
      <c r="AQ327" s="28"/>
      <c r="AR327" s="245"/>
      <c r="AS327" s="28"/>
      <c r="AT327" s="28"/>
    </row>
    <row r="328" spans="1:46">
      <c r="A328" s="305"/>
      <c r="B328" s="305"/>
      <c r="C328" s="305"/>
      <c r="D328" s="305"/>
      <c r="E328" s="305"/>
      <c r="F328" s="305"/>
      <c r="G328" s="305"/>
      <c r="H328" s="305"/>
      <c r="I328" s="392"/>
      <c r="J328" s="305"/>
      <c r="K328" s="305"/>
      <c r="L328" s="305"/>
      <c r="M328" s="565"/>
      <c r="N328" s="305"/>
      <c r="O328" s="305"/>
      <c r="P328" s="305"/>
      <c r="Q328" s="305"/>
      <c r="R328" s="305"/>
      <c r="S328" s="306"/>
      <c r="T328" s="305"/>
      <c r="U328" s="305"/>
      <c r="V328" s="305"/>
      <c r="W328" s="305"/>
      <c r="X328" s="305"/>
      <c r="Y328" s="305"/>
      <c r="Z328" s="305"/>
      <c r="AA328" s="305"/>
      <c r="AB328" s="305"/>
      <c r="AC328" s="305"/>
      <c r="AD328" s="305"/>
      <c r="AE328" s="305"/>
      <c r="AF328" s="305"/>
      <c r="AI328" s="30"/>
      <c r="AJ328" s="28"/>
      <c r="AM328" s="28"/>
      <c r="AN328" s="28"/>
      <c r="AO328" s="28"/>
      <c r="AQ328" s="28"/>
      <c r="AR328" s="245"/>
      <c r="AS328" s="28"/>
      <c r="AT328" s="28"/>
    </row>
    <row r="329" spans="1:46">
      <c r="A329" s="305"/>
      <c r="B329" s="240">
        <f>+'Ark1'!C1426</f>
        <v>2023</v>
      </c>
      <c r="C329" s="305"/>
      <c r="D329" s="240">
        <f>+'Ark1'!M1426</f>
        <v>7</v>
      </c>
      <c r="E329" s="240" t="str">
        <f>VLOOKUP(D329,RNR!$D$1:$E$15,2)</f>
        <v>3-</v>
      </c>
      <c r="F329" s="240">
        <f>+'Ark1'!D1426</f>
        <v>1</v>
      </c>
      <c r="G329" s="240" t="str">
        <f>VLOOKUP(F329,RNR!$I$2:$J$13,2)</f>
        <v>Jan</v>
      </c>
      <c r="H329" s="240">
        <f>+'Ark1'!Q1426</f>
        <v>501</v>
      </c>
      <c r="I329" s="376">
        <f>+'Ark1'!R1426</f>
        <v>1882</v>
      </c>
      <c r="J329" s="241">
        <f>+IF(I329=0,"",'Ark1'!AG1426)</f>
        <v>21.427758169190497</v>
      </c>
      <c r="K329" s="241">
        <f>+IF(I329=0,"",'Ark1'!AH1426)</f>
        <v>23.110831508654957</v>
      </c>
      <c r="L329" s="241"/>
      <c r="M329" s="564"/>
      <c r="N329" s="241"/>
      <c r="O329" s="242">
        <f>+IF(I329=0,"",'Ark1'!S1426)</f>
        <v>7.8400637619553644</v>
      </c>
      <c r="P329" s="242"/>
      <c r="Q329" s="242"/>
      <c r="R329" s="242"/>
      <c r="S329" s="241"/>
      <c r="T329" s="242"/>
      <c r="U329" s="304">
        <f>+IF(I329=0,"",'Ark1'!U1426)</f>
        <v>22.545217853347463</v>
      </c>
      <c r="V329" s="241">
        <f>+IF(I329=0,"",'Ark1'!V1426)</f>
        <v>71.200850159404894</v>
      </c>
      <c r="W329" s="241">
        <f>+IF(I329=0,"",'Ark1'!W1426)</f>
        <v>0</v>
      </c>
      <c r="X329" s="243">
        <f>+IF(I329=0,"",'Ark1'!X1426)</f>
        <v>84.750265674814017</v>
      </c>
      <c r="Y329" s="243">
        <f>+IF(I329=0,"",'Ark1'!Y1426)</f>
        <v>32.518597236981925</v>
      </c>
      <c r="Z329" s="243">
        <f>+IF(I329=0,"",'Ark1'!Z1426)</f>
        <v>4.4633368756641856</v>
      </c>
      <c r="AA329" s="241">
        <f>+IF(I329=0,"",'Ark1'!AA1426)</f>
        <v>8.1097126913720388</v>
      </c>
      <c r="AB329" s="241">
        <f>+IF(I329=0,"",'Ark1'!AB1426)</f>
        <v>1.2614742636820937</v>
      </c>
      <c r="AC329" s="243">
        <f>+'Ark1'!AD1426</f>
        <v>41.884986281517435</v>
      </c>
      <c r="AD329" s="241">
        <f t="shared" si="37"/>
        <v>268.85714285714283</v>
      </c>
      <c r="AE329" s="241">
        <f t="shared" si="38"/>
        <v>3.7564870259481036</v>
      </c>
      <c r="AF329" s="305"/>
      <c r="AI329" s="30"/>
      <c r="AJ329" s="28"/>
      <c r="AM329" s="28"/>
      <c r="AN329" s="28"/>
      <c r="AO329" s="28"/>
      <c r="AQ329" s="28"/>
    </row>
    <row r="330" spans="1:46" s="248" customFormat="1">
      <c r="A330" s="305"/>
      <c r="B330" s="240">
        <f>+'Ark1'!C1427</f>
        <v>2023</v>
      </c>
      <c r="C330" s="305"/>
      <c r="D330" s="240">
        <f>+'Ark1'!M1427</f>
        <v>7</v>
      </c>
      <c r="E330" s="240" t="str">
        <f>VLOOKUP(D330,RNR!$D$1:$E$15,2)</f>
        <v>3-</v>
      </c>
      <c r="F330" s="240">
        <f>+'Ark1'!D1427</f>
        <v>2</v>
      </c>
      <c r="G330" s="240" t="str">
        <f>VLOOKUP(F330,RNR!$I$2:$J$13,2)</f>
        <v>Feb</v>
      </c>
      <c r="H330" s="240">
        <f>+'Ark1'!Q1427</f>
        <v>618</v>
      </c>
      <c r="I330" s="376">
        <f>+'Ark1'!R1427</f>
        <v>2245</v>
      </c>
      <c r="J330" s="241">
        <f>+IF(I330=0,"",'Ark1'!AG1427)</f>
        <v>17.322530864197532</v>
      </c>
      <c r="K330" s="241">
        <f>+IF(I330=0,"",'Ark1'!AH1427)</f>
        <v>18.92730509200813</v>
      </c>
      <c r="L330" s="241"/>
      <c r="M330" s="564"/>
      <c r="N330" s="241"/>
      <c r="O330" s="242">
        <f>+IF(I330=0,"",'Ark1'!S1427)</f>
        <v>7.9594654788418717</v>
      </c>
      <c r="P330" s="242"/>
      <c r="Q330" s="242"/>
      <c r="R330" s="242"/>
      <c r="S330" s="241"/>
      <c r="T330" s="242"/>
      <c r="U330" s="304">
        <f>+IF(I330=0,"",'Ark1'!U1427)</f>
        <v>23.454075723830719</v>
      </c>
      <c r="V330" s="241">
        <f>+IF(I330=0,"",'Ark1'!V1427)</f>
        <v>75.456570155902</v>
      </c>
      <c r="W330" s="241">
        <f>+IF(I330=0,"",'Ark1'!W1427)</f>
        <v>0</v>
      </c>
      <c r="X330" s="243">
        <f>+IF(I330=0,"",'Ark1'!X1427)</f>
        <v>85.122494432071264</v>
      </c>
      <c r="Y330" s="243">
        <f>+IF(I330=0,"",'Ark1'!Y1427)</f>
        <v>41.559020044543431</v>
      </c>
      <c r="Z330" s="243">
        <f>+IF(I330=0,"",'Ark1'!Z1427)</f>
        <v>3.9643652561247218</v>
      </c>
      <c r="AA330" s="241">
        <f>+IF(I330=0,"",'Ark1'!AA1427)</f>
        <v>8.0528359681620501</v>
      </c>
      <c r="AB330" s="241">
        <f>+IF(I330=0,"",'Ark1'!AB1427)</f>
        <v>1.2196080568291903</v>
      </c>
      <c r="AC330" s="243">
        <f>+'Ark1'!AD1427</f>
        <v>48.636696476352917</v>
      </c>
      <c r="AD330" s="241">
        <f t="shared" si="37"/>
        <v>320.71428571428572</v>
      </c>
      <c r="AE330" s="241">
        <f t="shared" si="38"/>
        <v>3.6326860841423949</v>
      </c>
      <c r="AF330" s="305"/>
      <c r="AG330" s="30"/>
      <c r="AH330" s="30"/>
      <c r="AI330" s="30"/>
      <c r="AJ330" s="28"/>
      <c r="AK330" s="30"/>
      <c r="AL330" s="30"/>
      <c r="AM330" s="28"/>
      <c r="AN330" s="28"/>
      <c r="AO330" s="28"/>
      <c r="AP330" s="30"/>
      <c r="AQ330" s="28"/>
      <c r="AR330" s="29"/>
    </row>
    <row r="331" spans="1:46" s="248" customFormat="1">
      <c r="A331" s="305"/>
      <c r="B331" s="240">
        <f>+'Ark1'!C1428</f>
        <v>2023</v>
      </c>
      <c r="C331" s="305"/>
      <c r="D331" s="240">
        <f>+'Ark1'!M1428</f>
        <v>7</v>
      </c>
      <c r="E331" s="240" t="str">
        <f>VLOOKUP(D331,RNR!$D$1:$E$15,2)</f>
        <v>3-</v>
      </c>
      <c r="F331" s="240">
        <f>+'Ark1'!D1428</f>
        <v>3</v>
      </c>
      <c r="G331" s="240" t="str">
        <f>VLOOKUP(F331,RNR!$I$2:$J$13,2)</f>
        <v>Mar</v>
      </c>
      <c r="H331" s="240">
        <f>+'Ark1'!Q1428</f>
        <v>3019</v>
      </c>
      <c r="I331" s="376">
        <f>+'Ark1'!R1428</f>
        <v>8241</v>
      </c>
      <c r="J331" s="241">
        <f>+IF(I331=0,"",'Ark1'!AG1428)</f>
        <v>17.485677912157858</v>
      </c>
      <c r="K331" s="241">
        <f>+IF(I331=0,"",'Ark1'!AH1428)</f>
        <v>19.041289648402923</v>
      </c>
      <c r="L331" s="241"/>
      <c r="M331" s="564"/>
      <c r="N331" s="241"/>
      <c r="O331" s="242">
        <f>+IF(I331=0,"",'Ark1'!S1428)</f>
        <v>7.8751365125591555</v>
      </c>
      <c r="P331" s="242"/>
      <c r="Q331" s="242"/>
      <c r="R331" s="242"/>
      <c r="S331" s="241"/>
      <c r="T331" s="242"/>
      <c r="U331" s="304">
        <f>+IF(I331=0,"",'Ark1'!U1428)</f>
        <v>26.951219512195141</v>
      </c>
      <c r="V331" s="241">
        <f>+IF(I331=0,"",'Ark1'!V1428)</f>
        <v>69.83375803907289</v>
      </c>
      <c r="W331" s="241">
        <f>+IF(I331=0,"",'Ark1'!W1428)</f>
        <v>0</v>
      </c>
      <c r="X331" s="243">
        <f>+IF(I331=0,"",'Ark1'!X1428)</f>
        <v>92.22181774056547</v>
      </c>
      <c r="Y331" s="243">
        <f>+IF(I331=0,"",'Ark1'!Y1428)</f>
        <v>59.616551389394481</v>
      </c>
      <c r="Z331" s="243">
        <f>+IF(I331=0,"",'Ark1'!Z1428)</f>
        <v>8.2999635966508905</v>
      </c>
      <c r="AA331" s="241">
        <f>+IF(I331=0,"",'Ark1'!AA1428)</f>
        <v>9.1755193504538042</v>
      </c>
      <c r="AB331" s="241">
        <f>+IF(I331=0,"",'Ark1'!AB1428)</f>
        <v>1.302947452136564</v>
      </c>
      <c r="AC331" s="243">
        <f>+'Ark1'!AD1428</f>
        <v>43.174203233486089</v>
      </c>
      <c r="AD331" s="241">
        <f t="shared" si="37"/>
        <v>1177.2857142857142</v>
      </c>
      <c r="AE331" s="241">
        <f t="shared" si="38"/>
        <v>2.7297118251076515</v>
      </c>
      <c r="AF331" s="305"/>
      <c r="AG331" s="30"/>
      <c r="AH331" s="30"/>
      <c r="AI331" s="30"/>
      <c r="AJ331" s="28"/>
      <c r="AK331" s="30"/>
      <c r="AL331" s="30"/>
      <c r="AM331" s="28"/>
      <c r="AN331" s="28"/>
      <c r="AO331" s="28"/>
      <c r="AP331" s="30"/>
      <c r="AQ331" s="28"/>
      <c r="AR331" s="29"/>
    </row>
    <row r="332" spans="1:46" s="248" customFormat="1">
      <c r="A332" s="305"/>
      <c r="B332" s="240">
        <f>+'Ark1'!C1429</f>
        <v>2023</v>
      </c>
      <c r="C332" s="305"/>
      <c r="D332" s="240">
        <f>+'Ark1'!M1429</f>
        <v>7</v>
      </c>
      <c r="E332" s="240" t="str">
        <f>VLOOKUP(D332,RNR!$D$1:$E$15,2)</f>
        <v>3-</v>
      </c>
      <c r="F332" s="240">
        <f>+'Ark1'!D1429</f>
        <v>4</v>
      </c>
      <c r="G332" s="240" t="str">
        <f>VLOOKUP(F332,RNR!$I$2:$J$13,2)</f>
        <v>Apr</v>
      </c>
      <c r="H332" s="240">
        <f>+'Ark1'!Q1429</f>
        <v>177</v>
      </c>
      <c r="I332" s="376">
        <f>+'Ark1'!R1429</f>
        <v>345</v>
      </c>
      <c r="J332" s="241">
        <f>+IF(I332=0,"",'Ark1'!AG1429)</f>
        <v>12.303851640513551</v>
      </c>
      <c r="K332" s="241">
        <f>+IF(I332=0,"",'Ark1'!AH1429)</f>
        <v>14.316775226843289</v>
      </c>
      <c r="L332" s="241"/>
      <c r="M332" s="564"/>
      <c r="N332" s="241"/>
      <c r="O332" s="242">
        <f>+IF(I332=0,"",'Ark1'!S1429)</f>
        <v>7.7159420289855074</v>
      </c>
      <c r="P332" s="242"/>
      <c r="Q332" s="242"/>
      <c r="R332" s="242"/>
      <c r="S332" s="241"/>
      <c r="T332" s="242"/>
      <c r="U332" s="304">
        <f>+IF(I332=0,"",'Ark1'!U1429)</f>
        <v>27.102028985507232</v>
      </c>
      <c r="V332" s="241">
        <f>+IF(I332=0,"",'Ark1'!V1429)</f>
        <v>62.028985507246382</v>
      </c>
      <c r="W332" s="241">
        <f>+IF(I332=0,"",'Ark1'!W1429)</f>
        <v>0</v>
      </c>
      <c r="X332" s="243">
        <f>+IF(I332=0,"",'Ark1'!X1429)</f>
        <v>91.304347826086953</v>
      </c>
      <c r="Y332" s="243">
        <f>+IF(I332=0,"",'Ark1'!Y1429)</f>
        <v>62.89855072463768</v>
      </c>
      <c r="Z332" s="243">
        <f>+IF(I332=0,"",'Ark1'!Z1429)</f>
        <v>7.5362318840579698</v>
      </c>
      <c r="AA332" s="241">
        <f>+IF(I332=0,"",'Ark1'!AA1429)</f>
        <v>9.0643318465978169</v>
      </c>
      <c r="AB332" s="241">
        <f>+IF(I332=0,"",'Ark1'!AB1429)</f>
        <v>1.2466329362722537</v>
      </c>
      <c r="AC332" s="243">
        <f>+'Ark1'!AD1429</f>
        <v>39.461669528953323</v>
      </c>
      <c r="AD332" s="241">
        <f t="shared" si="37"/>
        <v>49.285714285714285</v>
      </c>
      <c r="AE332" s="241">
        <f t="shared" si="38"/>
        <v>1.9491525423728813</v>
      </c>
      <c r="AF332" s="305"/>
      <c r="AG332" s="30"/>
      <c r="AH332" s="30"/>
      <c r="AI332" s="30"/>
      <c r="AJ332" s="28"/>
      <c r="AK332" s="30"/>
      <c r="AL332" s="30"/>
      <c r="AM332" s="28"/>
      <c r="AN332" s="28"/>
      <c r="AO332" s="28"/>
      <c r="AP332" s="30"/>
      <c r="AQ332" s="28"/>
      <c r="AR332" s="29"/>
    </row>
    <row r="333" spans="1:46" s="248" customFormat="1">
      <c r="A333" s="305"/>
      <c r="B333" s="240">
        <f>+'Ark1'!C1430</f>
        <v>2023</v>
      </c>
      <c r="C333" s="305"/>
      <c r="D333" s="240">
        <f>+'Ark1'!M1430</f>
        <v>7</v>
      </c>
      <c r="E333" s="240" t="str">
        <f>VLOOKUP(D333,RNR!$D$1:$E$15,2)</f>
        <v>3-</v>
      </c>
      <c r="F333" s="240">
        <f>+'Ark1'!D1430</f>
        <v>5</v>
      </c>
      <c r="G333" s="240" t="str">
        <f>VLOOKUP(F333,RNR!$I$2:$J$13,2)</f>
        <v>Mai</v>
      </c>
      <c r="H333" s="240">
        <f>+'Ark1'!Q1430</f>
        <v>327</v>
      </c>
      <c r="I333" s="376">
        <f>+'Ark1'!R1430</f>
        <v>706</v>
      </c>
      <c r="J333" s="241">
        <f>+IF(I333=0,"",'Ark1'!AG1430)</f>
        <v>17.389162561576349</v>
      </c>
      <c r="K333" s="241">
        <f>+IF(I333=0,"",'Ark1'!AH1430)</f>
        <v>17.351314304834304</v>
      </c>
      <c r="L333" s="241"/>
      <c r="M333" s="564"/>
      <c r="N333" s="241"/>
      <c r="O333" s="242">
        <f>+IF(I333=0,"",'Ark1'!S1430)</f>
        <v>8.3526912181303121</v>
      </c>
      <c r="P333" s="242"/>
      <c r="Q333" s="242"/>
      <c r="R333" s="242"/>
      <c r="S333" s="241"/>
      <c r="T333" s="242"/>
      <c r="U333" s="304">
        <f>+IF(I333=0,"",'Ark1'!U1430)</f>
        <v>25.85495750708214</v>
      </c>
      <c r="V333" s="241">
        <f>+IF(I333=0,"",'Ark1'!V1430)</f>
        <v>29.320113314447603</v>
      </c>
      <c r="W333" s="241">
        <f>+IF(I333=0,"",'Ark1'!W1430)</f>
        <v>0</v>
      </c>
      <c r="X333" s="243">
        <f>+IF(I333=0,"",'Ark1'!X1430)</f>
        <v>74.78753541076486</v>
      </c>
      <c r="Y333" s="243">
        <f>+IF(I333=0,"",'Ark1'!Y1430)</f>
        <v>53.116147308781883</v>
      </c>
      <c r="Z333" s="243">
        <f>+IF(I333=0,"",'Ark1'!Z1430)</f>
        <v>9.2067988668555234</v>
      </c>
      <c r="AA333" s="241">
        <f>+IF(I333=0,"",'Ark1'!AA1430)</f>
        <v>10.287196561754715</v>
      </c>
      <c r="AB333" s="241">
        <f>+IF(I333=0,"",'Ark1'!AB1430)</f>
        <v>1.3407853004617118</v>
      </c>
      <c r="AC333" s="243">
        <f>+'Ark1'!AD1430</f>
        <v>-6.2907868080566702</v>
      </c>
      <c r="AD333" s="241">
        <f t="shared" ref="AD333:AD408" si="39">+IF(I333=0,"",I333/D333)</f>
        <v>100.85714285714286</v>
      </c>
      <c r="AE333" s="241">
        <f t="shared" ref="AE333:AE408" si="40">+IF(I333=0,"",I333/H333)</f>
        <v>2.1590214067278288</v>
      </c>
      <c r="AF333" s="305"/>
      <c r="AG333" s="30"/>
      <c r="AH333" s="30"/>
      <c r="AI333" s="30"/>
      <c r="AJ333" s="28"/>
      <c r="AK333" s="30"/>
      <c r="AL333" s="30"/>
      <c r="AM333" s="28"/>
      <c r="AN333" s="28"/>
      <c r="AO333" s="28"/>
      <c r="AP333" s="30"/>
      <c r="AQ333" s="28"/>
      <c r="AR333" s="29"/>
    </row>
    <row r="334" spans="1:46" s="248" customFormat="1">
      <c r="A334" s="305"/>
      <c r="B334" s="240">
        <f>+'Ark1'!C1431</f>
        <v>2023</v>
      </c>
      <c r="C334" s="305"/>
      <c r="D334" s="240">
        <f>+'Ark1'!M1431</f>
        <v>7</v>
      </c>
      <c r="E334" s="240" t="str">
        <f>VLOOKUP(D334,RNR!$D$1:$E$15,2)</f>
        <v>3-</v>
      </c>
      <c r="F334" s="240">
        <f>+'Ark1'!D1431</f>
        <v>6</v>
      </c>
      <c r="G334" s="240" t="str">
        <f>VLOOKUP(F334,RNR!$I$2:$J$13,2)</f>
        <v>Jun</v>
      </c>
      <c r="H334" s="240">
        <f>+'Ark1'!Q1431</f>
        <v>391</v>
      </c>
      <c r="I334" s="376">
        <f>+'Ark1'!R1431</f>
        <v>1102</v>
      </c>
      <c r="J334" s="241">
        <f>+IF(I334=0,"",'Ark1'!AG1431)</f>
        <v>18.278321446342677</v>
      </c>
      <c r="K334" s="241">
        <f>+IF(I334=0,"",'Ark1'!AH1431)</f>
        <v>17.745102010092133</v>
      </c>
      <c r="L334" s="241"/>
      <c r="M334" s="564"/>
      <c r="N334" s="241"/>
      <c r="O334" s="242">
        <f>+IF(I334=0,"",'Ark1'!S1431)</f>
        <v>8.4709618874773138</v>
      </c>
      <c r="P334" s="242"/>
      <c r="Q334" s="242"/>
      <c r="R334" s="242"/>
      <c r="S334" s="241"/>
      <c r="T334" s="242"/>
      <c r="U334" s="304">
        <f>+IF(I334=0,"",'Ark1'!U1431)</f>
        <v>21.071052631578969</v>
      </c>
      <c r="V334" s="241">
        <f>+IF(I334=0,"",'Ark1'!V1431)</f>
        <v>36.751361161524493</v>
      </c>
      <c r="W334" s="241">
        <f>+IF(I334=0,"",'Ark1'!W1431)</f>
        <v>0</v>
      </c>
      <c r="X334" s="243">
        <f>+IF(I334=0,"",'Ark1'!X1431)</f>
        <v>68.874773139745926</v>
      </c>
      <c r="Y334" s="243">
        <f>+IF(I334=0,"",'Ark1'!Y1431)</f>
        <v>28.49364791288566</v>
      </c>
      <c r="Z334" s="243">
        <f>+IF(I334=0,"",'Ark1'!Z1431)</f>
        <v>4.1742286751361179</v>
      </c>
      <c r="AA334" s="241">
        <f>+IF(I334=0,"",'Ark1'!AA1431)</f>
        <v>8.3271191543668088</v>
      </c>
      <c r="AB334" s="241">
        <f>+IF(I334=0,"",'Ark1'!AB1431)</f>
        <v>1.4073216573286595</v>
      </c>
      <c r="AC334" s="243">
        <f>+'Ark1'!AD1431</f>
        <v>-14.838444862276924</v>
      </c>
      <c r="AD334" s="241">
        <f t="shared" si="39"/>
        <v>157.42857142857142</v>
      </c>
      <c r="AE334" s="241">
        <f t="shared" si="40"/>
        <v>2.8184143222506393</v>
      </c>
      <c r="AF334" s="305"/>
      <c r="AG334" s="30"/>
      <c r="AH334" s="30"/>
      <c r="AI334" s="30"/>
      <c r="AJ334" s="28"/>
      <c r="AK334" s="30"/>
      <c r="AL334" s="30"/>
      <c r="AM334" s="29"/>
      <c r="AN334" s="29"/>
      <c r="AO334" s="29"/>
      <c r="AP334" s="30"/>
      <c r="AQ334" s="29"/>
      <c r="AR334" s="29"/>
    </row>
    <row r="335" spans="1:46" s="248" customFormat="1">
      <c r="A335" s="305"/>
      <c r="B335" s="240">
        <f>+'Ark1'!C1432</f>
        <v>2023</v>
      </c>
      <c r="C335" s="305"/>
      <c r="D335" s="240">
        <f>+'Ark1'!M1432</f>
        <v>7</v>
      </c>
      <c r="E335" s="240" t="str">
        <f>VLOOKUP(D335,RNR!$D$1:$E$15,2)</f>
        <v>3-</v>
      </c>
      <c r="F335" s="240">
        <f>+'Ark1'!D1432</f>
        <v>7</v>
      </c>
      <c r="G335" s="240" t="str">
        <f>VLOOKUP(F335,RNR!$I$2:$J$13,2)</f>
        <v>Jul</v>
      </c>
      <c r="H335" s="240">
        <f>+'Ark1'!Q1432</f>
        <v>149</v>
      </c>
      <c r="I335" s="376">
        <f>+'Ark1'!R1432</f>
        <v>832</v>
      </c>
      <c r="J335" s="241">
        <f>+IF(I335=0,"",'Ark1'!AG1432)</f>
        <v>21.278772378516624</v>
      </c>
      <c r="K335" s="241">
        <f>+IF(I335=0,"",'Ark1'!AH1432)</f>
        <v>21.397129731441645</v>
      </c>
      <c r="L335" s="241"/>
      <c r="M335" s="564"/>
      <c r="N335" s="241"/>
      <c r="O335" s="242">
        <f>+IF(I335=0,"",'Ark1'!S1432)</f>
        <v>8.8497596153846114</v>
      </c>
      <c r="P335" s="242"/>
      <c r="Q335" s="242"/>
      <c r="R335" s="242"/>
      <c r="S335" s="241"/>
      <c r="T335" s="242"/>
      <c r="U335" s="304">
        <f>+IF(I335=0,"",'Ark1'!U1432)</f>
        <v>21.68149038461538</v>
      </c>
      <c r="V335" s="241">
        <f>+IF(I335=0,"",'Ark1'!V1432)</f>
        <v>84.375</v>
      </c>
      <c r="W335" s="241">
        <f>+IF(I335=0,"",'Ark1'!W1432)</f>
        <v>0</v>
      </c>
      <c r="X335" s="243">
        <f>+IF(I335=0,"",'Ark1'!X1432)</f>
        <v>90.504807692307679</v>
      </c>
      <c r="Y335" s="243">
        <f>+IF(I335=0,"",'Ark1'!Y1432)</f>
        <v>28.004807692307704</v>
      </c>
      <c r="Z335" s="243">
        <f>+IF(I335=0,"",'Ark1'!Z1432)</f>
        <v>1.8028846153846156</v>
      </c>
      <c r="AA335" s="241">
        <f>+IF(I335=0,"",'Ark1'!AA1432)</f>
        <v>5.4843346565383593</v>
      </c>
      <c r="AB335" s="241">
        <f>+IF(I335=0,"",'Ark1'!AB1432)</f>
        <v>0.92651899182652819</v>
      </c>
      <c r="AC335" s="243">
        <f>+'Ark1'!AD1432</f>
        <v>10.20386599998224</v>
      </c>
      <c r="AD335" s="241">
        <f t="shared" si="39"/>
        <v>118.85714285714286</v>
      </c>
      <c r="AE335" s="241">
        <f t="shared" si="40"/>
        <v>5.5838926174496644</v>
      </c>
      <c r="AF335" s="305"/>
      <c r="AG335" s="30"/>
      <c r="AH335" s="30"/>
      <c r="AI335" s="30"/>
      <c r="AJ335" s="28"/>
      <c r="AK335" s="30"/>
      <c r="AL335" s="30"/>
      <c r="AM335" s="29"/>
      <c r="AN335" s="29"/>
      <c r="AO335" s="29"/>
      <c r="AP335" s="30"/>
      <c r="AQ335" s="29"/>
      <c r="AR335" s="29"/>
    </row>
    <row r="336" spans="1:46" s="248" customFormat="1">
      <c r="A336" s="305"/>
      <c r="B336" s="240">
        <f>+'Ark1'!C1433</f>
        <v>2023</v>
      </c>
      <c r="C336" s="305"/>
      <c r="D336" s="240">
        <f>+'Ark1'!M1433</f>
        <v>7</v>
      </c>
      <c r="E336" s="240" t="str">
        <f>VLOOKUP(D336,RNR!$D$1:$E$15,2)</f>
        <v>3-</v>
      </c>
      <c r="F336" s="240">
        <f>+'Ark1'!D1433</f>
        <v>8</v>
      </c>
      <c r="G336" s="240" t="str">
        <f>VLOOKUP(F336,RNR!$I$2:$J$13,2)</f>
        <v>Aug</v>
      </c>
      <c r="H336" s="240">
        <f>+'Ark1'!Q1433</f>
        <v>2749</v>
      </c>
      <c r="I336" s="376">
        <f>+'Ark1'!R1433</f>
        <v>20560</v>
      </c>
      <c r="J336" s="241">
        <f>+IF(I336=0,"",'Ark1'!AG1433)</f>
        <v>19.864926231171321</v>
      </c>
      <c r="K336" s="241">
        <f>+IF(I336=0,"",'Ark1'!AH1433)</f>
        <v>20.351653166934604</v>
      </c>
      <c r="L336" s="241"/>
      <c r="M336" s="564"/>
      <c r="N336" s="241"/>
      <c r="O336" s="242">
        <f>+IF(I336=0,"",'Ark1'!S1433)</f>
        <v>8.474124513618678</v>
      </c>
      <c r="P336" s="242"/>
      <c r="Q336" s="242"/>
      <c r="R336" s="242"/>
      <c r="S336" s="241"/>
      <c r="T336" s="242"/>
      <c r="U336" s="304">
        <f>+IF(I336=0,"",'Ark1'!U1433)</f>
        <v>22.47236867704272</v>
      </c>
      <c r="V336" s="241">
        <f>+IF(I336=0,"",'Ark1'!V1433)</f>
        <v>87.247081712062254</v>
      </c>
      <c r="W336" s="241">
        <f>+IF(I336=0,"",'Ark1'!W1433)</f>
        <v>0</v>
      </c>
      <c r="X336" s="243">
        <f>+IF(I336=0,"",'Ark1'!X1433)</f>
        <v>94.250972762645901</v>
      </c>
      <c r="Y336" s="243">
        <f>+IF(I336=0,"",'Ark1'!Y1433)</f>
        <v>34.343385214007782</v>
      </c>
      <c r="Z336" s="243">
        <f>+IF(I336=0,"",'Ark1'!Z1433)</f>
        <v>1.4688715953307396</v>
      </c>
      <c r="AA336" s="241">
        <f>+IF(I336=0,"",'Ark1'!AA1433)</f>
        <v>5.4254304310474257</v>
      </c>
      <c r="AB336" s="241">
        <f>+IF(I336=0,"",'Ark1'!AB1433)</f>
        <v>1.2086393417501877</v>
      </c>
      <c r="AC336" s="243">
        <f>+'Ark1'!AD1433</f>
        <v>26.935598666583861</v>
      </c>
      <c r="AD336" s="241">
        <f t="shared" si="39"/>
        <v>2937.1428571428573</v>
      </c>
      <c r="AE336" s="241">
        <f t="shared" si="40"/>
        <v>7.47908330301928</v>
      </c>
      <c r="AF336" s="305"/>
      <c r="AG336" s="30"/>
      <c r="AH336" s="30"/>
      <c r="AI336" s="30"/>
      <c r="AJ336" s="28"/>
      <c r="AK336" s="30"/>
      <c r="AL336" s="30"/>
      <c r="AM336" s="29"/>
      <c r="AN336" s="29"/>
      <c r="AO336" s="29"/>
      <c r="AP336" s="30"/>
      <c r="AQ336" s="29"/>
      <c r="AR336" s="29"/>
    </row>
    <row r="337" spans="1:46" s="248" customFormat="1">
      <c r="A337" s="305"/>
      <c r="B337" s="240">
        <f>+'Ark1'!C1434</f>
        <v>2023</v>
      </c>
      <c r="C337" s="305"/>
      <c r="D337" s="240">
        <f>+'Ark1'!M1434</f>
        <v>7</v>
      </c>
      <c r="E337" s="240" t="str">
        <f>VLOOKUP(D337,RNR!$D$1:$E$15,2)</f>
        <v>3-</v>
      </c>
      <c r="F337" s="240">
        <f>+'Ark1'!D1434</f>
        <v>9</v>
      </c>
      <c r="G337" s="240" t="str">
        <f>VLOOKUP(F337,RNR!$I$2:$J$13,2)</f>
        <v>Sep</v>
      </c>
      <c r="H337" s="240">
        <f>+'Ark1'!Q1434</f>
        <v>7098</v>
      </c>
      <c r="I337" s="376">
        <f>+'Ark1'!R1434</f>
        <v>73831</v>
      </c>
      <c r="J337" s="241">
        <f>+IF(I337=0,"",'Ark1'!AG1434)</f>
        <v>20.437703633781684</v>
      </c>
      <c r="K337" s="241">
        <f>+IF(I337=0,"",'Ark1'!AH1434)</f>
        <v>21.398368157777785</v>
      </c>
      <c r="L337" s="241"/>
      <c r="M337" s="564"/>
      <c r="N337" s="241"/>
      <c r="O337" s="242">
        <f>+IF(I337=0,"",'Ark1'!S1434)</f>
        <v>8.2846636236811104</v>
      </c>
      <c r="P337" s="242"/>
      <c r="Q337" s="242"/>
      <c r="R337" s="242"/>
      <c r="S337" s="241"/>
      <c r="T337" s="242"/>
      <c r="U337" s="304">
        <f>+IF(I337=0,"",'Ark1'!U1434)</f>
        <v>20.946510273462625</v>
      </c>
      <c r="V337" s="241">
        <f>+IF(I337=0,"",'Ark1'!V1434)</f>
        <v>86.620796142541749</v>
      </c>
      <c r="W337" s="241">
        <f>+IF(I337=0,"",'Ark1'!W1434)</f>
        <v>0</v>
      </c>
      <c r="X337" s="243">
        <f>+IF(I337=0,"",'Ark1'!X1434)</f>
        <v>88.748628624832406</v>
      </c>
      <c r="Y337" s="243">
        <f>+IF(I337=0,"",'Ark1'!Y1434)</f>
        <v>27.296122225081596</v>
      </c>
      <c r="Z337" s="243">
        <f>+IF(I337=0,"",'Ark1'!Z1434)</f>
        <v>0.22619224986794159</v>
      </c>
      <c r="AA337" s="241">
        <f>+IF(I337=0,"",'Ark1'!AA1434)</f>
        <v>4.4723247533554797</v>
      </c>
      <c r="AB337" s="241">
        <f>+IF(I337=0,"",'Ark1'!AB1434)</f>
        <v>1.2760337670732185</v>
      </c>
      <c r="AC337" s="243">
        <f>+'Ark1'!AD1434</f>
        <v>59.603501261645938</v>
      </c>
      <c r="AD337" s="241">
        <f t="shared" si="39"/>
        <v>10547.285714285714</v>
      </c>
      <c r="AE337" s="241">
        <f t="shared" si="40"/>
        <v>10.401662440123978</v>
      </c>
      <c r="AF337" s="305"/>
      <c r="AG337" s="30"/>
      <c r="AH337" s="30"/>
      <c r="AI337" s="30"/>
      <c r="AJ337" s="28"/>
      <c r="AK337" s="30"/>
      <c r="AL337" s="30"/>
      <c r="AM337" s="29"/>
      <c r="AN337" s="29"/>
      <c r="AO337" s="29"/>
      <c r="AP337" s="30"/>
      <c r="AQ337" s="29"/>
      <c r="AR337" s="29"/>
    </row>
    <row r="338" spans="1:46" s="248" customFormat="1">
      <c r="A338" s="305"/>
      <c r="B338" s="240">
        <f>+'Ark1'!C1435</f>
        <v>2023</v>
      </c>
      <c r="C338" s="305"/>
      <c r="D338" s="240">
        <f>+'Ark1'!M1435</f>
        <v>7</v>
      </c>
      <c r="E338" s="240" t="str">
        <f>VLOOKUP(D338,RNR!$D$1:$E$15,2)</f>
        <v>3-</v>
      </c>
      <c r="F338" s="240">
        <f>+'Ark1'!D1435</f>
        <v>10</v>
      </c>
      <c r="G338" s="240" t="str">
        <f>VLOOKUP(F338,RNR!$I$2:$J$13,2)</f>
        <v>Okt</v>
      </c>
      <c r="H338" s="240">
        <f>+'Ark1'!Q1435</f>
        <v>8953</v>
      </c>
      <c r="I338" s="376">
        <f>+'Ark1'!R1435</f>
        <v>82646</v>
      </c>
      <c r="J338" s="241">
        <f>+IF(I338=0,"",'Ark1'!AG1435)</f>
        <v>20.121146607846285</v>
      </c>
      <c r="K338" s="241">
        <f>+IF(I338=0,"",'Ark1'!AH1435)</f>
        <v>21.014644594144048</v>
      </c>
      <c r="L338" s="241"/>
      <c r="M338" s="564"/>
      <c r="N338" s="241"/>
      <c r="O338" s="242">
        <f>+IF(I338=0,"",'Ark1'!S1435)</f>
        <v>7.8884156523001732</v>
      </c>
      <c r="P338" s="242"/>
      <c r="Q338" s="242"/>
      <c r="R338" s="242"/>
      <c r="S338" s="241"/>
      <c r="T338" s="242"/>
      <c r="U338" s="304">
        <f>+IF(I338=0,"",'Ark1'!U1435)</f>
        <v>20.108250853035937</v>
      </c>
      <c r="V338" s="241">
        <f>+IF(I338=0,"",'Ark1'!V1435)</f>
        <v>72.985988432592009</v>
      </c>
      <c r="W338" s="241">
        <f>+IF(I338=0,"",'Ark1'!W1435)</f>
        <v>0</v>
      </c>
      <c r="X338" s="243">
        <f>+IF(I338=0,"",'Ark1'!X1435)</f>
        <v>78.768482443191431</v>
      </c>
      <c r="Y338" s="243">
        <f>+IF(I338=0,"",'Ark1'!Y1435)</f>
        <v>21.043970670086878</v>
      </c>
      <c r="Z338" s="243">
        <f>+IF(I338=0,"",'Ark1'!Z1435)</f>
        <v>0.8796553977203978</v>
      </c>
      <c r="AA338" s="241">
        <f>+IF(I338=0,"",'Ark1'!AA1435)</f>
        <v>5.9072710711591858</v>
      </c>
      <c r="AB338" s="241">
        <f>+IF(I338=0,"",'Ark1'!AB1435)</f>
        <v>1.3622265313398039</v>
      </c>
      <c r="AC338" s="243">
        <f>+'Ark1'!AD1435</f>
        <v>49.148492236031281</v>
      </c>
      <c r="AD338" s="241">
        <f t="shared" si="39"/>
        <v>11806.571428571429</v>
      </c>
      <c r="AE338" s="241">
        <f t="shared" si="40"/>
        <v>9.2310957221043228</v>
      </c>
      <c r="AF338" s="305"/>
      <c r="AG338" s="30"/>
      <c r="AH338" s="30"/>
      <c r="AI338" s="30"/>
      <c r="AJ338" s="28"/>
      <c r="AK338" s="30"/>
      <c r="AL338" s="30"/>
      <c r="AM338" s="29"/>
      <c r="AN338" s="29"/>
      <c r="AO338" s="29"/>
      <c r="AP338" s="30"/>
      <c r="AQ338" s="29"/>
      <c r="AR338" s="29"/>
    </row>
    <row r="339" spans="1:46" s="248" customFormat="1">
      <c r="A339" s="305"/>
      <c r="B339" s="240">
        <f>+'Ark1'!C1436</f>
        <v>2023</v>
      </c>
      <c r="C339" s="305"/>
      <c r="D339" s="240">
        <f>+'Ark1'!M1436</f>
        <v>7</v>
      </c>
      <c r="E339" s="240" t="str">
        <f>VLOOKUP(D339,RNR!$D$1:$E$15,2)</f>
        <v>3-</v>
      </c>
      <c r="F339" s="240">
        <f>+'Ark1'!D1436</f>
        <v>11</v>
      </c>
      <c r="G339" s="240" t="str">
        <f>VLOOKUP(F339,RNR!$I$2:$J$13,2)</f>
        <v>Nov</v>
      </c>
      <c r="H339" s="240">
        <f>+'Ark1'!Q1436</f>
        <v>4572</v>
      </c>
      <c r="I339" s="376">
        <f>+'Ark1'!R1436</f>
        <v>25671</v>
      </c>
      <c r="J339" s="241">
        <f>+IF(I339=0,"",'Ark1'!AG1436)</f>
        <v>18.513096405700111</v>
      </c>
      <c r="K339" s="241">
        <f>+IF(I339=0,"",'Ark1'!AH1436)</f>
        <v>19.815696200560723</v>
      </c>
      <c r="L339" s="241"/>
      <c r="M339" s="564"/>
      <c r="N339" s="241"/>
      <c r="O339" s="242">
        <f>+IF(I339=0,"",'Ark1'!S1436)</f>
        <v>7.87776089751081</v>
      </c>
      <c r="P339" s="242"/>
      <c r="Q339" s="242"/>
      <c r="R339" s="242"/>
      <c r="S339" s="241"/>
      <c r="T339" s="242"/>
      <c r="U339" s="304">
        <f>+IF(I339=0,"",'Ark1'!U1436)</f>
        <v>20.940781426512423</v>
      </c>
      <c r="V339" s="241">
        <f>+IF(I339=0,"",'Ark1'!V1436)</f>
        <v>68.505317284094858</v>
      </c>
      <c r="W339" s="241">
        <f>+IF(I339=0,"",'Ark1'!W1436)</f>
        <v>0</v>
      </c>
      <c r="X339" s="243">
        <f>+IF(I339=0,"",'Ark1'!X1436)</f>
        <v>79.038603872073551</v>
      </c>
      <c r="Y339" s="243">
        <f>+IF(I339=0,"",'Ark1'!Y1436)</f>
        <v>25.332086790541855</v>
      </c>
      <c r="Z339" s="243">
        <f>+IF(I339=0,"",'Ark1'!Z1436)</f>
        <v>1.6438783062599824</v>
      </c>
      <c r="AA339" s="241">
        <f>+IF(I339=0,"",'Ark1'!AA1436)</f>
        <v>6.9589203916412092</v>
      </c>
      <c r="AB339" s="241">
        <f>+IF(I339=0,"",'Ark1'!AB1436)</f>
        <v>1.3306000239890647</v>
      </c>
      <c r="AC339" s="243">
        <f>+'Ark1'!AD1436</f>
        <v>34.348888545792505</v>
      </c>
      <c r="AD339" s="241">
        <f t="shared" si="39"/>
        <v>3667.2857142857142</v>
      </c>
      <c r="AE339" s="241">
        <f t="shared" si="40"/>
        <v>5.614829396325459</v>
      </c>
      <c r="AF339" s="305"/>
      <c r="AG339" s="30"/>
      <c r="AH339" s="30"/>
      <c r="AI339" s="30"/>
      <c r="AJ339" s="28"/>
      <c r="AK339" s="30"/>
      <c r="AL339" s="30"/>
      <c r="AM339" s="29"/>
      <c r="AN339" s="29"/>
      <c r="AO339" s="29"/>
      <c r="AP339" s="30"/>
      <c r="AQ339" s="29"/>
      <c r="AR339" s="29"/>
    </row>
    <row r="340" spans="1:46">
      <c r="A340" s="305"/>
      <c r="B340" s="240">
        <f>+'Ark1'!C1437</f>
        <v>2023</v>
      </c>
      <c r="C340" s="305"/>
      <c r="D340" s="240">
        <f>+'Ark1'!M1437</f>
        <v>7</v>
      </c>
      <c r="E340" s="240" t="str">
        <f>VLOOKUP(D340,RNR!$D$1:$E$15,2)</f>
        <v>3-</v>
      </c>
      <c r="F340" s="240">
        <f>+'Ark1'!D1437</f>
        <v>12</v>
      </c>
      <c r="G340" s="240" t="str">
        <f>VLOOKUP(F340,RNR!$I$2:$J$13,2)</f>
        <v>Des</v>
      </c>
      <c r="H340" s="240">
        <f>+'Ark1'!Q1437</f>
        <v>442</v>
      </c>
      <c r="I340" s="376">
        <f>+'Ark1'!R1437</f>
        <v>1694</v>
      </c>
      <c r="J340" s="241">
        <f>+IF(I340=0,"",'Ark1'!AG1437)</f>
        <v>20.419479267116682</v>
      </c>
      <c r="K340" s="241">
        <f>+IF(I340=0,"",'Ark1'!AH1437)</f>
        <v>21.375035694275141</v>
      </c>
      <c r="L340" s="241"/>
      <c r="M340" s="564"/>
      <c r="N340" s="241"/>
      <c r="O340" s="242">
        <f>+IF(I340=0,"",'Ark1'!S1437)</f>
        <v>7.9840613931523023</v>
      </c>
      <c r="P340" s="242"/>
      <c r="Q340" s="242"/>
      <c r="R340" s="242"/>
      <c r="S340" s="241"/>
      <c r="T340" s="242"/>
      <c r="U340" s="304">
        <f>+IF(I340=0,"",'Ark1'!U1437)</f>
        <v>19.840436835891406</v>
      </c>
      <c r="V340" s="241">
        <f>+IF(I340=0,"",'Ark1'!V1437)</f>
        <v>68.536009445100348</v>
      </c>
      <c r="W340" s="241">
        <f>+IF(I340=0,"",'Ark1'!W1437)</f>
        <v>0</v>
      </c>
      <c r="X340" s="243">
        <f>+IF(I340=0,"",'Ark1'!X1437)</f>
        <v>76.092089728453374</v>
      </c>
      <c r="Y340" s="243">
        <f>+IF(I340=0,"",'Ark1'!Y1437)</f>
        <v>18.240850059031875</v>
      </c>
      <c r="Z340" s="243">
        <f>+IF(I340=0,"",'Ark1'!Z1437)</f>
        <v>1.357733175914994</v>
      </c>
      <c r="AA340" s="241">
        <f>+IF(I340=0,"",'Ark1'!AA1437)</f>
        <v>6.2113057256455999</v>
      </c>
      <c r="AB340" s="241">
        <f>+IF(I340=0,"",'Ark1'!AB1437)</f>
        <v>1.26914376253185</v>
      </c>
      <c r="AC340" s="243">
        <f>+'Ark1'!AD1437</f>
        <v>41.116110533853394</v>
      </c>
      <c r="AD340" s="241">
        <f t="shared" si="39"/>
        <v>242</v>
      </c>
      <c r="AE340" s="241">
        <f t="shared" si="40"/>
        <v>3.8325791855203621</v>
      </c>
      <c r="AF340" s="305"/>
      <c r="AI340" s="30"/>
      <c r="AJ340" s="28"/>
    </row>
    <row r="341" spans="1:46">
      <c r="A341" s="305"/>
      <c r="B341" s="305"/>
      <c r="C341" s="305"/>
      <c r="D341" s="305"/>
      <c r="E341" s="240" t="e">
        <f>VLOOKUP(D341,RNR!$D$1:$E$15,2)</f>
        <v>#N/A</v>
      </c>
      <c r="F341" s="305"/>
      <c r="G341" s="240" t="e">
        <f>VLOOKUP(F341,RNR!$I$2:$J$13,2)</f>
        <v>#N/A</v>
      </c>
      <c r="H341" s="305"/>
      <c r="I341" s="392"/>
      <c r="J341" s="305"/>
      <c r="K341" s="305"/>
      <c r="L341" s="305"/>
      <c r="M341" s="565"/>
      <c r="N341" s="305"/>
      <c r="O341" s="305"/>
      <c r="P341" s="305"/>
      <c r="Q341" s="305"/>
      <c r="R341" s="305"/>
      <c r="S341" s="306"/>
      <c r="T341" s="305"/>
      <c r="U341" s="305"/>
      <c r="V341" s="305"/>
      <c r="W341" s="305"/>
      <c r="X341" s="305"/>
      <c r="Y341" s="305"/>
      <c r="Z341" s="305"/>
      <c r="AA341" s="305"/>
      <c r="AB341" s="305"/>
      <c r="AC341" s="305"/>
      <c r="AD341" s="305"/>
      <c r="AE341" s="305"/>
      <c r="AF341" s="305"/>
      <c r="AI341" s="30"/>
      <c r="AJ341" s="28"/>
      <c r="AM341" s="28"/>
      <c r="AN341" s="28"/>
      <c r="AO341" s="28"/>
      <c r="AQ341" s="28"/>
      <c r="AR341" s="245"/>
      <c r="AS341" s="28"/>
      <c r="AT341" s="28"/>
    </row>
    <row r="342" spans="1:46">
      <c r="A342" s="349" t="s">
        <v>665</v>
      </c>
      <c r="B342" s="349"/>
      <c r="C342" s="349" t="str">
        <f>+E344</f>
        <v>3</v>
      </c>
      <c r="D342" s="349"/>
      <c r="E342" s="240" t="e">
        <f>VLOOKUP(D342,RNR!$D$1:$E$15,2)</f>
        <v>#N/A</v>
      </c>
      <c r="F342" s="305"/>
      <c r="G342" s="240" t="e">
        <f>VLOOKUP(F342,RNR!$I$2:$J$13,2)</f>
        <v>#N/A</v>
      </c>
      <c r="H342" s="305"/>
      <c r="I342" s="392"/>
      <c r="J342" s="305"/>
      <c r="K342" s="305"/>
      <c r="L342" s="305"/>
      <c r="M342" s="565"/>
      <c r="N342" s="305"/>
      <c r="O342" s="305"/>
      <c r="P342" s="305"/>
      <c r="Q342" s="305"/>
      <c r="R342" s="305"/>
      <c r="S342" s="306"/>
      <c r="T342" s="305"/>
      <c r="U342" s="305"/>
      <c r="V342" s="305"/>
      <c r="W342" s="305"/>
      <c r="X342" s="305"/>
      <c r="Y342" s="305"/>
      <c r="Z342" s="305"/>
      <c r="AA342" s="305"/>
      <c r="AB342" s="305"/>
      <c r="AC342" s="305"/>
      <c r="AD342" s="305"/>
      <c r="AE342" s="305"/>
      <c r="AF342" s="305"/>
      <c r="AI342" s="30"/>
      <c r="AJ342" s="28"/>
      <c r="AM342" s="28"/>
      <c r="AN342" s="28"/>
      <c r="AO342" s="28"/>
      <c r="AQ342" s="28"/>
      <c r="AR342" s="245"/>
      <c r="AS342" s="28"/>
      <c r="AT342" s="28"/>
    </row>
    <row r="343" spans="1:46">
      <c r="A343" s="305"/>
      <c r="B343" s="305"/>
      <c r="C343" s="305"/>
      <c r="D343" s="305"/>
      <c r="E343" s="240" t="e">
        <f>VLOOKUP(D343,RNR!$D$1:$E$15,2)</f>
        <v>#N/A</v>
      </c>
      <c r="F343" s="305"/>
      <c r="G343" s="240" t="e">
        <f>VLOOKUP(F343,RNR!$I$2:$J$13,2)</f>
        <v>#N/A</v>
      </c>
      <c r="H343" s="305"/>
      <c r="I343" s="392"/>
      <c r="J343" s="305"/>
      <c r="K343" s="305"/>
      <c r="L343" s="305"/>
      <c r="M343" s="565"/>
      <c r="N343" s="305"/>
      <c r="O343" s="305"/>
      <c r="P343" s="305"/>
      <c r="Q343" s="305"/>
      <c r="R343" s="305"/>
      <c r="S343" s="306"/>
      <c r="T343" s="305"/>
      <c r="U343" s="305"/>
      <c r="V343" s="305"/>
      <c r="W343" s="305"/>
      <c r="X343" s="305"/>
      <c r="Y343" s="305"/>
      <c r="Z343" s="305"/>
      <c r="AA343" s="305"/>
      <c r="AB343" s="305"/>
      <c r="AC343" s="305"/>
      <c r="AD343" s="305"/>
      <c r="AE343" s="305"/>
      <c r="AF343" s="305"/>
      <c r="AI343" s="30"/>
      <c r="AJ343" s="28"/>
      <c r="AM343" s="28"/>
      <c r="AN343" s="28"/>
      <c r="AO343" s="28"/>
      <c r="AQ343" s="28"/>
      <c r="AR343" s="245"/>
      <c r="AS343" s="28"/>
      <c r="AT343" s="28"/>
    </row>
    <row r="344" spans="1:46">
      <c r="A344" s="305"/>
      <c r="B344" s="240">
        <f>+'Ark1'!C1438</f>
        <v>2023</v>
      </c>
      <c r="C344" s="305"/>
      <c r="D344" s="240">
        <f>+'Ark1'!M1438</f>
        <v>8</v>
      </c>
      <c r="E344" s="240" t="str">
        <f>VLOOKUP(D344,RNR!$D$1:$E$15,2)</f>
        <v>3</v>
      </c>
      <c r="F344" s="240">
        <f>+'Ark1'!D1438</f>
        <v>1</v>
      </c>
      <c r="G344" s="240" t="str">
        <f>VLOOKUP(F344,RNR!$I$2:$J$13,2)</f>
        <v>Jan</v>
      </c>
      <c r="H344" s="240">
        <f>+'Ark1'!Q1438</f>
        <v>408</v>
      </c>
      <c r="I344" s="376">
        <f>+'Ark1'!R1438</f>
        <v>1264</v>
      </c>
      <c r="J344" s="241">
        <f>+IF(I344=0,"",'Ark1'!AG1438)</f>
        <v>14.39143800523739</v>
      </c>
      <c r="K344" s="241">
        <f>+IF(I344=0,"",'Ark1'!AH1438)</f>
        <v>17.053335076309715</v>
      </c>
      <c r="L344" s="241"/>
      <c r="M344" s="564"/>
      <c r="N344" s="241"/>
      <c r="O344" s="242">
        <f>+IF(I344=0,"",'Ark1'!S1438)</f>
        <v>7.9169303797468382</v>
      </c>
      <c r="P344" s="242"/>
      <c r="Q344" s="242"/>
      <c r="R344" s="242"/>
      <c r="S344" s="241"/>
      <c r="T344" s="242"/>
      <c r="U344" s="304">
        <f>+IF(I344=0,"",'Ark1'!U1438)</f>
        <v>24.769699367088641</v>
      </c>
      <c r="V344" s="241">
        <f>+IF(I344=0,"",'Ark1'!V1438)</f>
        <v>61.392405063291122</v>
      </c>
      <c r="W344" s="241">
        <f>+IF(I344=0,"",'Ark1'!W1438)</f>
        <v>0</v>
      </c>
      <c r="X344" s="243">
        <f>+IF(I344=0,"",'Ark1'!X1438)</f>
        <v>90.585443037974699</v>
      </c>
      <c r="Y344" s="243">
        <f>+IF(I344=0,"",'Ark1'!Y1438)</f>
        <v>41.455696202531648</v>
      </c>
      <c r="Z344" s="243">
        <f>+IF(I344=0,"",'Ark1'!Z1438)</f>
        <v>9.0981012658227822</v>
      </c>
      <c r="AA344" s="241">
        <f>+IF(I344=0,"",'Ark1'!AA1438)</f>
        <v>9.331347293648518</v>
      </c>
      <c r="AB344" s="241">
        <f>+IF(I344=0,"",'Ark1'!AB1438)</f>
        <v>1.3395982565022637</v>
      </c>
      <c r="AC344" s="243">
        <f>+'Ark1'!AD1438</f>
        <v>40.142963610471298</v>
      </c>
      <c r="AD344" s="241">
        <f t="shared" si="39"/>
        <v>158</v>
      </c>
      <c r="AE344" s="241">
        <f t="shared" si="40"/>
        <v>3.0980392156862746</v>
      </c>
      <c r="AF344" s="305"/>
      <c r="AI344" s="30"/>
      <c r="AJ344" s="28"/>
    </row>
    <row r="345" spans="1:46">
      <c r="A345" s="305"/>
      <c r="B345" s="240">
        <f>+'Ark1'!C1439</f>
        <v>2023</v>
      </c>
      <c r="C345" s="305"/>
      <c r="D345" s="240">
        <f>+'Ark1'!M1439</f>
        <v>8</v>
      </c>
      <c r="E345" s="240" t="str">
        <f>VLOOKUP(D345,RNR!$D$1:$E$15,2)</f>
        <v>3</v>
      </c>
      <c r="F345" s="240">
        <f>+'Ark1'!D1439</f>
        <v>2</v>
      </c>
      <c r="G345" s="240" t="str">
        <f>VLOOKUP(F345,RNR!$I$2:$J$13,2)</f>
        <v>Feb</v>
      </c>
      <c r="H345" s="240">
        <f>+'Ark1'!Q1439</f>
        <v>497</v>
      </c>
      <c r="I345" s="376">
        <f>+'Ark1'!R1439</f>
        <v>1455</v>
      </c>
      <c r="J345" s="241">
        <f>+IF(I345=0,"",'Ark1'!AG1439)</f>
        <v>11.226851851851851</v>
      </c>
      <c r="K345" s="241">
        <f>+IF(I345=0,"",'Ark1'!AH1439)</f>
        <v>14.18447925323734</v>
      </c>
      <c r="L345" s="241"/>
      <c r="M345" s="564"/>
      <c r="N345" s="241"/>
      <c r="O345" s="242">
        <f>+IF(I345=0,"",'Ark1'!S1439)</f>
        <v>8.2508591065292105</v>
      </c>
      <c r="P345" s="242"/>
      <c r="Q345" s="242"/>
      <c r="R345" s="242"/>
      <c r="S345" s="241"/>
      <c r="T345" s="242"/>
      <c r="U345" s="304">
        <f>+IF(I345=0,"",'Ark1'!U1439)</f>
        <v>27.120412371134041</v>
      </c>
      <c r="V345" s="241">
        <f>+IF(I345=0,"",'Ark1'!V1439)</f>
        <v>59.450171821305858</v>
      </c>
      <c r="W345" s="241">
        <f>+IF(I345=0,"",'Ark1'!W1439)</f>
        <v>0</v>
      </c>
      <c r="X345" s="243">
        <f>+IF(I345=0,"",'Ark1'!X1439)</f>
        <v>92.371134020618555</v>
      </c>
      <c r="Y345" s="243">
        <f>+IF(I345=0,"",'Ark1'!Y1439)</f>
        <v>59.381443298969074</v>
      </c>
      <c r="Z345" s="243">
        <f>+IF(I345=0,"",'Ark1'!Z1439)</f>
        <v>10.171821305841922</v>
      </c>
      <c r="AA345" s="241">
        <f>+IF(I345=0,"",'Ark1'!AA1439)</f>
        <v>9.4304436366430302</v>
      </c>
      <c r="AB345" s="241">
        <f>+IF(I345=0,"",'Ark1'!AB1439)</f>
        <v>1.2233232935298264</v>
      </c>
      <c r="AC345" s="243">
        <f>+'Ark1'!AD1439</f>
        <v>46.064832457337879</v>
      </c>
      <c r="AD345" s="241">
        <f t="shared" si="39"/>
        <v>181.875</v>
      </c>
      <c r="AE345" s="241">
        <f t="shared" si="40"/>
        <v>2.9275653923541247</v>
      </c>
      <c r="AF345" s="305"/>
      <c r="AI345" s="30"/>
      <c r="AJ345" s="28"/>
    </row>
    <row r="346" spans="1:46">
      <c r="A346" s="305"/>
      <c r="B346" s="240">
        <f>+'Ark1'!C1440</f>
        <v>2023</v>
      </c>
      <c r="C346" s="305"/>
      <c r="D346" s="240">
        <f>+'Ark1'!M1440</f>
        <v>8</v>
      </c>
      <c r="E346" s="240" t="str">
        <f>VLOOKUP(D346,RNR!$D$1:$E$15,2)</f>
        <v>3</v>
      </c>
      <c r="F346" s="240">
        <f>+'Ark1'!D1440</f>
        <v>3</v>
      </c>
      <c r="G346" s="240" t="str">
        <f>VLOOKUP(F346,RNR!$I$2:$J$13,2)</f>
        <v>Mar</v>
      </c>
      <c r="H346" s="240">
        <f>+'Ark1'!Q1440</f>
        <v>2463</v>
      </c>
      <c r="I346" s="376">
        <f>+'Ark1'!R1440</f>
        <v>6114</v>
      </c>
      <c r="J346" s="241">
        <f>+IF(I346=0,"",'Ark1'!AG1440)</f>
        <v>12.97262889879058</v>
      </c>
      <c r="K346" s="241">
        <f>+IF(I346=0,"",'Ark1'!AH1440)</f>
        <v>16.514869167809373</v>
      </c>
      <c r="L346" s="241"/>
      <c r="M346" s="564"/>
      <c r="N346" s="241"/>
      <c r="O346" s="242">
        <f>+IF(I346=0,"",'Ark1'!S1440)</f>
        <v>8.2093555773634268</v>
      </c>
      <c r="P346" s="242"/>
      <c r="Q346" s="242"/>
      <c r="R346" s="242"/>
      <c r="S346" s="241"/>
      <c r="T346" s="242"/>
      <c r="U346" s="304">
        <f>+IF(I346=0,"",'Ark1'!U1440)</f>
        <v>31.507335623159999</v>
      </c>
      <c r="V346" s="241">
        <f>+IF(I346=0,"",'Ark1'!V1440)</f>
        <v>37.127903173045489</v>
      </c>
      <c r="W346" s="241">
        <f>+IF(I346=0,"",'Ark1'!W1440)</f>
        <v>0</v>
      </c>
      <c r="X346" s="243">
        <f>+IF(I346=0,"",'Ark1'!X1440)</f>
        <v>96.777886817140995</v>
      </c>
      <c r="Y346" s="243">
        <f>+IF(I346=0,"",'Ark1'!Y1440)</f>
        <v>76.169447170428512</v>
      </c>
      <c r="Z346" s="243">
        <f>+IF(I346=0,"",'Ark1'!Z1440)</f>
        <v>18.874713771671576</v>
      </c>
      <c r="AA346" s="241">
        <f>+IF(I346=0,"",'Ark1'!AA1440)</f>
        <v>10.037009479407402</v>
      </c>
      <c r="AB346" s="241">
        <f>+IF(I346=0,"",'Ark1'!AB1440)</f>
        <v>1.270949720811958</v>
      </c>
      <c r="AC346" s="243">
        <f>+'Ark1'!AD1440</f>
        <v>46.056059586999424</v>
      </c>
      <c r="AD346" s="241">
        <f t="shared" si="39"/>
        <v>764.25</v>
      </c>
      <c r="AE346" s="241">
        <f t="shared" si="40"/>
        <v>2.4823386114494519</v>
      </c>
      <c r="AF346" s="305"/>
      <c r="AI346" s="30"/>
      <c r="AJ346" s="28"/>
    </row>
    <row r="347" spans="1:46">
      <c r="A347" s="305"/>
      <c r="B347" s="240">
        <f>+'Ark1'!C1441</f>
        <v>2023</v>
      </c>
      <c r="C347" s="305"/>
      <c r="D347" s="240">
        <f>+'Ark1'!M1441</f>
        <v>8</v>
      </c>
      <c r="E347" s="240" t="str">
        <f>VLOOKUP(D347,RNR!$D$1:$E$15,2)</f>
        <v>3</v>
      </c>
      <c r="F347" s="240">
        <f>+'Ark1'!D1441</f>
        <v>4</v>
      </c>
      <c r="G347" s="240" t="str">
        <f>VLOOKUP(F347,RNR!$I$2:$J$13,2)</f>
        <v>Apr</v>
      </c>
      <c r="H347" s="240">
        <f>+'Ark1'!Q1441</f>
        <v>171</v>
      </c>
      <c r="I347" s="376">
        <f>+'Ark1'!R1441</f>
        <v>274</v>
      </c>
      <c r="J347" s="241">
        <f>+IF(I347=0,"",'Ark1'!AG1441)</f>
        <v>9.7717546362339505</v>
      </c>
      <c r="K347" s="241">
        <f>+IF(I347=0,"",'Ark1'!AH1441)</f>
        <v>13.587171218844457</v>
      </c>
      <c r="L347" s="241"/>
      <c r="M347" s="564"/>
      <c r="N347" s="241"/>
      <c r="O347" s="242">
        <f>+IF(I347=0,"",'Ark1'!S1441)</f>
        <v>7.9233576642335812</v>
      </c>
      <c r="P347" s="242"/>
      <c r="Q347" s="242"/>
      <c r="R347" s="242"/>
      <c r="S347" s="241"/>
      <c r="T347" s="242"/>
      <c r="U347" s="304">
        <f>+IF(I347=0,"",'Ark1'!U1441)</f>
        <v>32.385766423357659</v>
      </c>
      <c r="V347" s="241">
        <f>+IF(I347=0,"",'Ark1'!V1441)</f>
        <v>21.897810218978112</v>
      </c>
      <c r="W347" s="241">
        <f>+IF(I347=0,"",'Ark1'!W1441)</f>
        <v>0</v>
      </c>
      <c r="X347" s="243">
        <f>+IF(I347=0,"",'Ark1'!X1441)</f>
        <v>95.255474452554708</v>
      </c>
      <c r="Y347" s="243">
        <f>+IF(I347=0,"",'Ark1'!Y1441)</f>
        <v>82.116788321167874</v>
      </c>
      <c r="Z347" s="243">
        <f>+IF(I347=0,"",'Ark1'!Z1441)</f>
        <v>21.897810218978112</v>
      </c>
      <c r="AA347" s="241">
        <f>+IF(I347=0,"",'Ark1'!AA1441)</f>
        <v>9.9896030786047838</v>
      </c>
      <c r="AB347" s="241">
        <f>+IF(I347=0,"",'Ark1'!AB1441)</f>
        <v>1.4790390830882612</v>
      </c>
      <c r="AC347" s="243">
        <f>+'Ark1'!AD1441</f>
        <v>56.166068549269106</v>
      </c>
      <c r="AD347" s="241">
        <f t="shared" si="39"/>
        <v>34.25</v>
      </c>
      <c r="AE347" s="241">
        <f t="shared" si="40"/>
        <v>1.6023391812865497</v>
      </c>
      <c r="AF347" s="305"/>
      <c r="AI347" s="30"/>
      <c r="AJ347" s="28"/>
    </row>
    <row r="348" spans="1:46">
      <c r="A348" s="305"/>
      <c r="B348" s="240">
        <f>+'Ark1'!C1442</f>
        <v>2023</v>
      </c>
      <c r="C348" s="305"/>
      <c r="D348" s="240">
        <f>+'Ark1'!M1442</f>
        <v>8</v>
      </c>
      <c r="E348" s="240" t="str">
        <f>VLOOKUP(D348,RNR!$D$1:$E$15,2)</f>
        <v>3</v>
      </c>
      <c r="F348" s="240">
        <f>+'Ark1'!D1442</f>
        <v>5</v>
      </c>
      <c r="G348" s="240" t="str">
        <f>VLOOKUP(F348,RNR!$I$2:$J$13,2)</f>
        <v>Mai</v>
      </c>
      <c r="H348" s="240">
        <f>+'Ark1'!Q1442</f>
        <v>301</v>
      </c>
      <c r="I348" s="376">
        <f>+'Ark1'!R1442</f>
        <v>608</v>
      </c>
      <c r="J348" s="241">
        <f>+IF(I348=0,"",'Ark1'!AG1442)</f>
        <v>14.97536945812808</v>
      </c>
      <c r="K348" s="241">
        <f>+IF(I348=0,"",'Ark1'!AH1442)</f>
        <v>16.969565618283642</v>
      </c>
      <c r="L348" s="241"/>
      <c r="M348" s="564"/>
      <c r="N348" s="241"/>
      <c r="O348" s="242">
        <f>+IF(I348=0,"",'Ark1'!S1442)</f>
        <v>8.6447368421052619</v>
      </c>
      <c r="P348" s="242"/>
      <c r="Q348" s="242"/>
      <c r="R348" s="242"/>
      <c r="S348" s="241"/>
      <c r="T348" s="242"/>
      <c r="U348" s="304">
        <f>+IF(I348=0,"",'Ark1'!U1442)</f>
        <v>29.361842105263179</v>
      </c>
      <c r="V348" s="241">
        <f>+IF(I348=0,"",'Ark1'!V1442)</f>
        <v>3.2894736842105257</v>
      </c>
      <c r="W348" s="241">
        <f>+IF(I348=0,"",'Ark1'!W1442)</f>
        <v>0</v>
      </c>
      <c r="X348" s="243">
        <f>+IF(I348=0,"",'Ark1'!X1442)</f>
        <v>84.868421052631547</v>
      </c>
      <c r="Y348" s="243">
        <f>+IF(I348=0,"",'Ark1'!Y1442)</f>
        <v>63.980263157894761</v>
      </c>
      <c r="Z348" s="243">
        <f>+IF(I348=0,"",'Ark1'!Z1442)</f>
        <v>19.243421052631575</v>
      </c>
      <c r="AA348" s="241">
        <f>+IF(I348=0,"",'Ark1'!AA1442)</f>
        <v>11.338676441664203</v>
      </c>
      <c r="AB348" s="241">
        <f>+IF(I348=0,"",'Ark1'!AB1442)</f>
        <v>1.4126211859371365</v>
      </c>
      <c r="AC348" s="243">
        <f>+'Ark1'!AD1442</f>
        <v>-7.0302690753005033</v>
      </c>
      <c r="AD348" s="241">
        <f t="shared" si="39"/>
        <v>76</v>
      </c>
      <c r="AE348" s="241">
        <f t="shared" si="40"/>
        <v>2.0199335548172757</v>
      </c>
      <c r="AF348" s="305"/>
      <c r="AI348" s="30"/>
      <c r="AJ348" s="28"/>
    </row>
    <row r="349" spans="1:46">
      <c r="A349" s="305"/>
      <c r="B349" s="240">
        <f>+'Ark1'!C1443</f>
        <v>2023</v>
      </c>
      <c r="C349" s="305"/>
      <c r="D349" s="240">
        <f>+'Ark1'!M1443</f>
        <v>8</v>
      </c>
      <c r="E349" s="240" t="str">
        <f>VLOOKUP(D349,RNR!$D$1:$E$15,2)</f>
        <v>3</v>
      </c>
      <c r="F349" s="240">
        <f>+'Ark1'!D1443</f>
        <v>6</v>
      </c>
      <c r="G349" s="240" t="str">
        <f>VLOOKUP(F349,RNR!$I$2:$J$13,2)</f>
        <v>Jun</v>
      </c>
      <c r="H349" s="240">
        <f>+'Ark1'!Q1443</f>
        <v>388</v>
      </c>
      <c r="I349" s="376">
        <f>+'Ark1'!R1443</f>
        <v>969</v>
      </c>
      <c r="J349" s="241">
        <f>+IF(I349=0,"",'Ark1'!AG1443)</f>
        <v>16.072317133853051</v>
      </c>
      <c r="K349" s="241">
        <f>+IF(I349=0,"",'Ark1'!AH1443)</f>
        <v>17.622599723204409</v>
      </c>
      <c r="L349" s="241"/>
      <c r="M349" s="564"/>
      <c r="N349" s="241"/>
      <c r="O349" s="242">
        <f>+IF(I349=0,"",'Ark1'!S1443)</f>
        <v>8.7874097007223941</v>
      </c>
      <c r="P349" s="242"/>
      <c r="Q349" s="242"/>
      <c r="R349" s="242"/>
      <c r="S349" s="241"/>
      <c r="T349" s="242"/>
      <c r="U349" s="304">
        <f>+IF(I349=0,"",'Ark1'!U1443)</f>
        <v>23.797729618163007</v>
      </c>
      <c r="V349" s="241">
        <f>+IF(I349=0,"",'Ark1'!V1443)</f>
        <v>22.49742002063984</v>
      </c>
      <c r="W349" s="241">
        <f>+IF(I349=0,"",'Ark1'!W1443)</f>
        <v>0</v>
      </c>
      <c r="X349" s="243">
        <f>+IF(I349=0,"",'Ark1'!X1443)</f>
        <v>75.335397316821471</v>
      </c>
      <c r="Y349" s="243">
        <f>+IF(I349=0,"",'Ark1'!Y1443)</f>
        <v>37.358101135190928</v>
      </c>
      <c r="Z349" s="243">
        <f>+IF(I349=0,"",'Ark1'!Z1443)</f>
        <v>9.1847265221878232</v>
      </c>
      <c r="AA349" s="241">
        <f>+IF(I349=0,"",'Ark1'!AA1443)</f>
        <v>10.280878631401283</v>
      </c>
      <c r="AB349" s="241">
        <f>+IF(I349=0,"",'Ark1'!AB1443)</f>
        <v>1.3855387563524952</v>
      </c>
      <c r="AC349" s="243">
        <f>+'Ark1'!AD1443</f>
        <v>-23.722188891799838</v>
      </c>
      <c r="AD349" s="241">
        <f t="shared" si="39"/>
        <v>121.125</v>
      </c>
      <c r="AE349" s="241">
        <f t="shared" si="40"/>
        <v>2.4974226804123711</v>
      </c>
      <c r="AF349" s="305"/>
      <c r="AI349" s="30"/>
      <c r="AJ349" s="28"/>
    </row>
    <row r="350" spans="1:46">
      <c r="A350" s="305"/>
      <c r="B350" s="240">
        <f>+'Ark1'!C1444</f>
        <v>2023</v>
      </c>
      <c r="C350" s="305"/>
      <c r="D350" s="240">
        <f>+'Ark1'!M1444</f>
        <v>8</v>
      </c>
      <c r="E350" s="240" t="str">
        <f>VLOOKUP(D350,RNR!$D$1:$E$15,2)</f>
        <v>3</v>
      </c>
      <c r="F350" s="240">
        <f>+'Ark1'!D1444</f>
        <v>7</v>
      </c>
      <c r="G350" s="240" t="str">
        <f>VLOOKUP(F350,RNR!$I$2:$J$13,2)</f>
        <v>Jul</v>
      </c>
      <c r="H350" s="240">
        <f>+'Ark1'!Q1444</f>
        <v>147</v>
      </c>
      <c r="I350" s="376">
        <f>+'Ark1'!R1444</f>
        <v>600</v>
      </c>
      <c r="J350" s="241">
        <f>+IF(I350=0,"",'Ark1'!AG1444)</f>
        <v>15.345268542199488</v>
      </c>
      <c r="K350" s="241">
        <f>+IF(I350=0,"",'Ark1'!AH1444)</f>
        <v>15.982311990766943</v>
      </c>
      <c r="L350" s="241"/>
      <c r="M350" s="564"/>
      <c r="N350" s="241"/>
      <c r="O350" s="242">
        <f>+IF(I350=0,"",'Ark1'!S1444)</f>
        <v>8.9616666666666642</v>
      </c>
      <c r="P350" s="242"/>
      <c r="Q350" s="242"/>
      <c r="R350" s="242"/>
      <c r="S350" s="241"/>
      <c r="T350" s="242"/>
      <c r="U350" s="304">
        <f>+IF(I350=0,"",'Ark1'!U1444)</f>
        <v>22.456666666666678</v>
      </c>
      <c r="V350" s="241">
        <f>+IF(I350=0,"",'Ark1'!V1444)</f>
        <v>67.833333333333314</v>
      </c>
      <c r="W350" s="241">
        <f>+IF(I350=0,"",'Ark1'!W1444)</f>
        <v>0</v>
      </c>
      <c r="X350" s="243">
        <f>+IF(I350=0,"",'Ark1'!X1444)</f>
        <v>85.166666666666686</v>
      </c>
      <c r="Y350" s="243">
        <f>+IF(I350=0,"",'Ark1'!Y1444)</f>
        <v>34</v>
      </c>
      <c r="Z350" s="243">
        <f>+IF(I350=0,"",'Ark1'!Z1444)</f>
        <v>4.1666666666666679</v>
      </c>
      <c r="AA350" s="241">
        <f>+IF(I350=0,"",'Ark1'!AA1444)</f>
        <v>7.3589824175779981</v>
      </c>
      <c r="AB350" s="241">
        <f>+IF(I350=0,"",'Ark1'!AB1444)</f>
        <v>1.1504479803778951</v>
      </c>
      <c r="AC350" s="243">
        <f>+'Ark1'!AD1444</f>
        <v>0.71270951567216412</v>
      </c>
      <c r="AD350" s="241">
        <f t="shared" si="39"/>
        <v>75</v>
      </c>
      <c r="AE350" s="241">
        <f t="shared" si="40"/>
        <v>4.0816326530612246</v>
      </c>
      <c r="AF350" s="305"/>
      <c r="AI350" s="30"/>
      <c r="AJ350" s="28"/>
    </row>
    <row r="351" spans="1:46">
      <c r="A351" s="305"/>
      <c r="B351" s="240">
        <f>+'Ark1'!C1445</f>
        <v>2023</v>
      </c>
      <c r="C351" s="305"/>
      <c r="D351" s="240">
        <f>+'Ark1'!M1445</f>
        <v>8</v>
      </c>
      <c r="E351" s="240" t="str">
        <f>VLOOKUP(D351,RNR!$D$1:$E$15,2)</f>
        <v>3</v>
      </c>
      <c r="F351" s="240">
        <f>+'Ark1'!D1445</f>
        <v>8</v>
      </c>
      <c r="G351" s="240" t="str">
        <f>VLOOKUP(F351,RNR!$I$2:$J$13,2)</f>
        <v>Aug</v>
      </c>
      <c r="H351" s="240">
        <f>+'Ark1'!Q1445</f>
        <v>2315</v>
      </c>
      <c r="I351" s="376">
        <f>+'Ark1'!R1445</f>
        <v>11968</v>
      </c>
      <c r="J351" s="241">
        <f>+IF(I351=0,"",'Ark1'!AG1445)</f>
        <v>11.563396747794664</v>
      </c>
      <c r="K351" s="241">
        <f>+IF(I351=0,"",'Ark1'!AH1445)</f>
        <v>12.801913769039492</v>
      </c>
      <c r="L351" s="241"/>
      <c r="M351" s="564"/>
      <c r="N351" s="241"/>
      <c r="O351" s="242">
        <f>+IF(I351=0,"",'Ark1'!S1445)</f>
        <v>8.6603442513368982</v>
      </c>
      <c r="P351" s="242"/>
      <c r="Q351" s="242"/>
      <c r="R351" s="242"/>
      <c r="S351" s="241"/>
      <c r="T351" s="242"/>
      <c r="U351" s="304">
        <f>+IF(I351=0,"",'Ark1'!U1445)</f>
        <v>24.284299799465241</v>
      </c>
      <c r="V351" s="241">
        <f>+IF(I351=0,"",'Ark1'!V1445)</f>
        <v>78.47593582887697</v>
      </c>
      <c r="W351" s="241">
        <f>+IF(I351=0,"",'Ark1'!W1445)</f>
        <v>0</v>
      </c>
      <c r="X351" s="243">
        <f>+IF(I351=0,"",'Ark1'!X1445)</f>
        <v>97.125668449197889</v>
      </c>
      <c r="Y351" s="243">
        <f>+IF(I351=0,"",'Ark1'!Y1445)</f>
        <v>46.732954545454554</v>
      </c>
      <c r="Z351" s="243">
        <f>+IF(I351=0,"",'Ark1'!Z1445)</f>
        <v>3.993983957219251</v>
      </c>
      <c r="AA351" s="241">
        <f>+IF(I351=0,"",'Ark1'!AA1445)</f>
        <v>6.5269060819323288</v>
      </c>
      <c r="AB351" s="241">
        <f>+IF(I351=0,"",'Ark1'!AB1445)</f>
        <v>1.182336415834172</v>
      </c>
      <c r="AC351" s="243">
        <f>+'Ark1'!AD1445</f>
        <v>24.334775617495477</v>
      </c>
      <c r="AD351" s="241">
        <f t="shared" si="39"/>
        <v>1496</v>
      </c>
      <c r="AE351" s="241">
        <f t="shared" si="40"/>
        <v>5.1697624190064797</v>
      </c>
      <c r="AF351" s="305"/>
      <c r="AI351" s="30"/>
      <c r="AJ351" s="28"/>
    </row>
    <row r="352" spans="1:46">
      <c r="A352" s="305"/>
      <c r="B352" s="240">
        <f>+'Ark1'!C1446</f>
        <v>2023</v>
      </c>
      <c r="C352" s="305"/>
      <c r="D352" s="240">
        <f>+'Ark1'!M1446</f>
        <v>8</v>
      </c>
      <c r="E352" s="240" t="str">
        <f>VLOOKUP(D352,RNR!$D$1:$E$15,2)</f>
        <v>3</v>
      </c>
      <c r="F352" s="240">
        <f>+'Ark1'!D1446</f>
        <v>9</v>
      </c>
      <c r="G352" s="240" t="str">
        <f>VLOOKUP(F352,RNR!$I$2:$J$13,2)</f>
        <v>Sep</v>
      </c>
      <c r="H352" s="240">
        <f>+'Ark1'!Q1446</f>
        <v>6077</v>
      </c>
      <c r="I352" s="376">
        <f>+'Ark1'!R1446</f>
        <v>41046</v>
      </c>
      <c r="J352" s="241">
        <f>+IF(I352=0,"",'Ark1'!AG1446)</f>
        <v>11.362245985456015</v>
      </c>
      <c r="K352" s="241">
        <f>+IF(I352=0,"",'Ark1'!AH1446)</f>
        <v>12.639959157155763</v>
      </c>
      <c r="L352" s="241"/>
      <c r="M352" s="564"/>
      <c r="N352" s="241"/>
      <c r="O352" s="242">
        <f>+IF(I352=0,"",'Ark1'!S1446)</f>
        <v>8.4131705890951576</v>
      </c>
      <c r="P352" s="242"/>
      <c r="Q352" s="242"/>
      <c r="R352" s="242"/>
      <c r="S352" s="241"/>
      <c r="T352" s="242"/>
      <c r="U352" s="304">
        <f>+IF(I352=0,"",'Ark1'!U1446)</f>
        <v>22.255871461287125</v>
      </c>
      <c r="V352" s="241">
        <f>+IF(I352=0,"",'Ark1'!V1446)</f>
        <v>85.725771086098533</v>
      </c>
      <c r="W352" s="241">
        <f>+IF(I352=0,"",'Ark1'!W1446)</f>
        <v>0</v>
      </c>
      <c r="X352" s="243">
        <f>+IF(I352=0,"",'Ark1'!X1446)</f>
        <v>92.600984261560171</v>
      </c>
      <c r="Y352" s="243">
        <f>+IF(I352=0,"",'Ark1'!Y1446)</f>
        <v>37.794182137114475</v>
      </c>
      <c r="Z352" s="243">
        <f>+IF(I352=0,"",'Ark1'!Z1446)</f>
        <v>0.76499537104711812</v>
      </c>
      <c r="AA352" s="241">
        <f>+IF(I352=0,"",'Ark1'!AA1446)</f>
        <v>4.9844946446943581</v>
      </c>
      <c r="AB352" s="241">
        <f>+IF(I352=0,"",'Ark1'!AB1446)</f>
        <v>1.2448993529421155</v>
      </c>
      <c r="AC352" s="243">
        <f>+'Ark1'!AD1446</f>
        <v>51.678407165099408</v>
      </c>
      <c r="AD352" s="241">
        <f t="shared" si="39"/>
        <v>5130.75</v>
      </c>
      <c r="AE352" s="241">
        <f t="shared" si="40"/>
        <v>6.7543195655751189</v>
      </c>
      <c r="AF352" s="305"/>
      <c r="AI352" s="30"/>
      <c r="AJ352" s="28"/>
    </row>
    <row r="353" spans="1:46">
      <c r="A353" s="305"/>
      <c r="B353" s="240">
        <f>+'Ark1'!C1447</f>
        <v>2023</v>
      </c>
      <c r="C353" s="305"/>
      <c r="D353" s="240">
        <f>+'Ark1'!M1447</f>
        <v>8</v>
      </c>
      <c r="E353" s="240" t="str">
        <f>VLOOKUP(D353,RNR!$D$1:$E$15,2)</f>
        <v>3</v>
      </c>
      <c r="F353" s="240">
        <f>+'Ark1'!D1447</f>
        <v>10</v>
      </c>
      <c r="G353" s="240" t="str">
        <f>VLOOKUP(F353,RNR!$I$2:$J$13,2)</f>
        <v>Okt</v>
      </c>
      <c r="H353" s="240">
        <f>+'Ark1'!Q1447</f>
        <v>7826</v>
      </c>
      <c r="I353" s="376">
        <f>+'Ark1'!R1447</f>
        <v>47975</v>
      </c>
      <c r="J353" s="241">
        <f>+IF(I353=0,"",'Ark1'!AG1447)</f>
        <v>11.680081413636779</v>
      </c>
      <c r="K353" s="241">
        <f>+IF(I353=0,"",'Ark1'!AH1447)</f>
        <v>13.46078408014867</v>
      </c>
      <c r="L353" s="241"/>
      <c r="M353" s="564"/>
      <c r="N353" s="241"/>
      <c r="O353" s="242">
        <f>+IF(I353=0,"",'Ark1'!S1447)</f>
        <v>8.1153725898905655</v>
      </c>
      <c r="P353" s="242"/>
      <c r="Q353" s="242"/>
      <c r="R353" s="242"/>
      <c r="S353" s="241"/>
      <c r="T353" s="242"/>
      <c r="U353" s="304">
        <f>+IF(I353=0,"",'Ark1'!U1447)</f>
        <v>22.188577384054128</v>
      </c>
      <c r="V353" s="241">
        <f>+IF(I353=0,"",'Ark1'!V1447)</f>
        <v>67.322563835330897</v>
      </c>
      <c r="W353" s="241">
        <f>+IF(I353=0,"",'Ark1'!W1447)</f>
        <v>0</v>
      </c>
      <c r="X353" s="243">
        <f>+IF(I353=0,"",'Ark1'!X1447)</f>
        <v>86.83480979676915</v>
      </c>
      <c r="Y353" s="243">
        <f>+IF(I353=0,"",'Ark1'!Y1447)</f>
        <v>31.812402292860856</v>
      </c>
      <c r="Z353" s="243">
        <f>+IF(I353=0,"",'Ark1'!Z1447)</f>
        <v>2.672225117248566</v>
      </c>
      <c r="AA353" s="241">
        <f>+IF(I353=0,"",'Ark1'!AA1447)</f>
        <v>6.9278537431393268</v>
      </c>
      <c r="AB353" s="241">
        <f>+IF(I353=0,"",'Ark1'!AB1447)</f>
        <v>1.2892501604967657</v>
      </c>
      <c r="AC353" s="243">
        <f>+'Ark1'!AD1447</f>
        <v>42.733605160503565</v>
      </c>
      <c r="AD353" s="241">
        <f t="shared" si="39"/>
        <v>5996.875</v>
      </c>
      <c r="AE353" s="241">
        <f t="shared" si="40"/>
        <v>6.1302070023000255</v>
      </c>
      <c r="AF353" s="305"/>
      <c r="AI353" s="30"/>
      <c r="AJ353" s="28"/>
    </row>
    <row r="354" spans="1:46">
      <c r="A354" s="305"/>
      <c r="B354" s="240">
        <f>+'Ark1'!C1448</f>
        <v>2023</v>
      </c>
      <c r="C354" s="305"/>
      <c r="D354" s="240">
        <f>+'Ark1'!M1448</f>
        <v>8</v>
      </c>
      <c r="E354" s="240" t="str">
        <f>VLOOKUP(D354,RNR!$D$1:$E$15,2)</f>
        <v>3</v>
      </c>
      <c r="F354" s="240">
        <f>+'Ark1'!D1448</f>
        <v>11</v>
      </c>
      <c r="G354" s="240" t="str">
        <f>VLOOKUP(F354,RNR!$I$2:$J$13,2)</f>
        <v>Nov</v>
      </c>
      <c r="H354" s="240">
        <f>+'Ark1'!Q1448</f>
        <v>3850</v>
      </c>
      <c r="I354" s="376">
        <f>+'Ark1'!R1448</f>
        <v>15956</v>
      </c>
      <c r="J354" s="241">
        <f>+IF(I354=0,"",'Ark1'!AG1448)</f>
        <v>11.506952056770322</v>
      </c>
      <c r="K354" s="241">
        <f>+IF(I354=0,"",'Ark1'!AH1448)</f>
        <v>13.589292803158036</v>
      </c>
      <c r="L354" s="241"/>
      <c r="M354" s="564"/>
      <c r="N354" s="241"/>
      <c r="O354" s="242">
        <f>+IF(I354=0,"",'Ark1'!S1448)</f>
        <v>8.0854224116319866</v>
      </c>
      <c r="P354" s="242"/>
      <c r="Q354" s="242"/>
      <c r="R354" s="242"/>
      <c r="S354" s="241"/>
      <c r="T354" s="242"/>
      <c r="U354" s="304">
        <f>+IF(I354=0,"",'Ark1'!U1448)</f>
        <v>23.104637753823244</v>
      </c>
      <c r="V354" s="241">
        <f>+IF(I354=0,"",'Ark1'!V1448)</f>
        <v>55.596640762095753</v>
      </c>
      <c r="W354" s="241">
        <f>+IF(I354=0,"",'Ark1'!W1448)</f>
        <v>0</v>
      </c>
      <c r="X354" s="243">
        <f>+IF(I354=0,"",'Ark1'!X1448)</f>
        <v>87.158435698169939</v>
      </c>
      <c r="Y354" s="243">
        <f>+IF(I354=0,"",'Ark1'!Y1448)</f>
        <v>35.052644773126097</v>
      </c>
      <c r="Z354" s="243">
        <f>+IF(I354=0,"",'Ark1'!Z1448)</f>
        <v>4.0235648032088251</v>
      </c>
      <c r="AA354" s="241">
        <f>+IF(I354=0,"",'Ark1'!AA1448)</f>
        <v>7.894221704846454</v>
      </c>
      <c r="AB354" s="241">
        <f>+IF(I354=0,"",'Ark1'!AB1448)</f>
        <v>1.2529376174256579</v>
      </c>
      <c r="AC354" s="243">
        <f>+'Ark1'!AD1448</f>
        <v>35.343037399404103</v>
      </c>
      <c r="AD354" s="241">
        <f t="shared" si="39"/>
        <v>1994.5</v>
      </c>
      <c r="AE354" s="241">
        <f t="shared" si="40"/>
        <v>4.1444155844155848</v>
      </c>
      <c r="AF354" s="305"/>
      <c r="AI354" s="30"/>
      <c r="AJ354" s="28"/>
    </row>
    <row r="355" spans="1:46">
      <c r="A355" s="305"/>
      <c r="B355" s="240">
        <f>+'Ark1'!C1449</f>
        <v>2023</v>
      </c>
      <c r="C355" s="305"/>
      <c r="D355" s="240">
        <f>+'Ark1'!M1449</f>
        <v>8</v>
      </c>
      <c r="E355" s="240" t="str">
        <f>VLOOKUP(D355,RNR!$D$1:$E$15,2)</f>
        <v>3</v>
      </c>
      <c r="F355" s="240">
        <f>+'Ark1'!D1449</f>
        <v>12</v>
      </c>
      <c r="G355" s="240" t="str">
        <f>VLOOKUP(F355,RNR!$I$2:$J$13,2)</f>
        <v>Des</v>
      </c>
      <c r="H355" s="240">
        <f>+'Ark1'!Q1449</f>
        <v>389</v>
      </c>
      <c r="I355" s="376">
        <f>+'Ark1'!R1449</f>
        <v>1261</v>
      </c>
      <c r="J355" s="241">
        <f>+IF(I355=0,"",'Ark1'!AG1449)</f>
        <v>15.20009643201543</v>
      </c>
      <c r="K355" s="241">
        <f>+IF(I355=0,"",'Ark1'!AH1449)</f>
        <v>17.390568825240205</v>
      </c>
      <c r="L355" s="241"/>
      <c r="M355" s="564"/>
      <c r="N355" s="241"/>
      <c r="O355" s="242">
        <f>+IF(I355=0,"",'Ark1'!S1449)</f>
        <v>8.2942109436954823</v>
      </c>
      <c r="P355" s="242"/>
      <c r="Q355" s="242"/>
      <c r="R355" s="242"/>
      <c r="S355" s="241"/>
      <c r="T355" s="242"/>
      <c r="U355" s="304">
        <f>+IF(I355=0,"",'Ark1'!U1449)</f>
        <v>21.684853291038877</v>
      </c>
      <c r="V355" s="241">
        <f>+IF(I355=0,"",'Ark1'!V1449)</f>
        <v>69.072164948453604</v>
      </c>
      <c r="W355" s="241">
        <f>+IF(I355=0,"",'Ark1'!W1449)</f>
        <v>0</v>
      </c>
      <c r="X355" s="243">
        <f>+IF(I355=0,"",'Ark1'!X1449)</f>
        <v>88.659793814432987</v>
      </c>
      <c r="Y355" s="243">
        <f>+IF(I355=0,"",'Ark1'!Y1449)</f>
        <v>23.314829500396502</v>
      </c>
      <c r="Z355" s="243">
        <f>+IF(I355=0,"",'Ark1'!Z1449)</f>
        <v>2.9341792228390156</v>
      </c>
      <c r="AA355" s="241">
        <f>+IF(I355=0,"",'Ark1'!AA1449)</f>
        <v>6.8321545070681804</v>
      </c>
      <c r="AB355" s="241">
        <f>+IF(I355=0,"",'Ark1'!AB1449)</f>
        <v>1.1555636337170545</v>
      </c>
      <c r="AC355" s="243">
        <f>+'Ark1'!AD1449</f>
        <v>33.868633706097448</v>
      </c>
      <c r="AD355" s="241">
        <f t="shared" si="39"/>
        <v>157.625</v>
      </c>
      <c r="AE355" s="241">
        <f t="shared" si="40"/>
        <v>3.2416452442159382</v>
      </c>
      <c r="AF355" s="305"/>
      <c r="AI355" s="30"/>
      <c r="AJ355" s="28"/>
    </row>
    <row r="356" spans="1:46">
      <c r="A356" s="305"/>
      <c r="B356" s="305"/>
      <c r="C356" s="305"/>
      <c r="D356" s="305"/>
      <c r="E356" s="305"/>
      <c r="F356" s="305"/>
      <c r="G356" s="305"/>
      <c r="H356" s="305"/>
      <c r="I356" s="305"/>
      <c r="J356" s="305"/>
      <c r="K356" s="305"/>
      <c r="L356" s="305"/>
      <c r="M356" s="565"/>
      <c r="N356" s="305"/>
      <c r="O356" s="305"/>
      <c r="P356" s="305"/>
      <c r="Q356" s="305"/>
      <c r="R356" s="305"/>
      <c r="S356" s="306"/>
      <c r="T356" s="305"/>
      <c r="U356" s="305"/>
      <c r="V356" s="305"/>
      <c r="W356" s="305"/>
      <c r="X356" s="305"/>
      <c r="Y356" s="305"/>
      <c r="Z356" s="305"/>
      <c r="AA356" s="305"/>
      <c r="AB356" s="305"/>
      <c r="AC356" s="305"/>
      <c r="AD356" s="305"/>
      <c r="AE356" s="305"/>
      <c r="AF356" s="305"/>
      <c r="AI356" s="30"/>
      <c r="AJ356" s="28"/>
      <c r="AM356" s="28"/>
      <c r="AN356" s="28"/>
      <c r="AO356" s="28"/>
      <c r="AQ356" s="28"/>
      <c r="AR356" s="245"/>
      <c r="AS356" s="28"/>
      <c r="AT356" s="28"/>
    </row>
    <row r="357" spans="1:46">
      <c r="A357" s="349" t="s">
        <v>665</v>
      </c>
      <c r="B357" s="349"/>
      <c r="C357" s="349" t="str">
        <f>+E359</f>
        <v>3+</v>
      </c>
      <c r="D357" s="349"/>
      <c r="E357" s="349"/>
      <c r="F357" s="349"/>
      <c r="G357" s="349"/>
      <c r="H357" s="349"/>
      <c r="I357" s="349"/>
      <c r="J357" s="305"/>
      <c r="K357" s="305"/>
      <c r="L357" s="305"/>
      <c r="M357" s="565"/>
      <c r="N357" s="305"/>
      <c r="O357" s="305"/>
      <c r="P357" s="305"/>
      <c r="Q357" s="305"/>
      <c r="R357" s="305"/>
      <c r="S357" s="306"/>
      <c r="T357" s="305"/>
      <c r="U357" s="305"/>
      <c r="V357" s="305"/>
      <c r="W357" s="305"/>
      <c r="X357" s="305"/>
      <c r="Y357" s="305"/>
      <c r="Z357" s="305"/>
      <c r="AA357" s="305"/>
      <c r="AB357" s="305"/>
      <c r="AC357" s="305"/>
      <c r="AD357" s="305"/>
      <c r="AE357" s="305"/>
      <c r="AF357" s="305"/>
      <c r="AI357" s="30"/>
      <c r="AJ357" s="28"/>
      <c r="AM357" s="28"/>
      <c r="AN357" s="28"/>
      <c r="AO357" s="28"/>
      <c r="AQ357" s="28"/>
      <c r="AR357" s="245"/>
      <c r="AS357" s="28"/>
      <c r="AT357" s="28"/>
    </row>
    <row r="358" spans="1:46">
      <c r="A358" s="305"/>
      <c r="B358" s="305"/>
      <c r="C358" s="305"/>
      <c r="D358" s="305"/>
      <c r="E358" s="305"/>
      <c r="F358" s="305"/>
      <c r="G358" s="305"/>
      <c r="H358" s="305"/>
      <c r="I358" s="305"/>
      <c r="J358" s="305"/>
      <c r="K358" s="305"/>
      <c r="L358" s="305"/>
      <c r="M358" s="565"/>
      <c r="N358" s="305"/>
      <c r="O358" s="305"/>
      <c r="P358" s="305"/>
      <c r="Q358" s="305"/>
      <c r="R358" s="305"/>
      <c r="S358" s="306"/>
      <c r="T358" s="305"/>
      <c r="U358" s="305"/>
      <c r="V358" s="305"/>
      <c r="W358" s="305"/>
      <c r="X358" s="305"/>
      <c r="Y358" s="305"/>
      <c r="Z358" s="305"/>
      <c r="AA358" s="305"/>
      <c r="AB358" s="305"/>
      <c r="AC358" s="305"/>
      <c r="AD358" s="305"/>
      <c r="AE358" s="305"/>
      <c r="AF358" s="305"/>
      <c r="AI358" s="30"/>
      <c r="AJ358" s="28"/>
      <c r="AM358" s="28"/>
      <c r="AN358" s="28"/>
      <c r="AO358" s="28"/>
      <c r="AQ358" s="28"/>
      <c r="AR358" s="245"/>
      <c r="AS358" s="28"/>
      <c r="AT358" s="28"/>
    </row>
    <row r="359" spans="1:46">
      <c r="A359" s="305"/>
      <c r="B359" s="240">
        <f>+'Ark1'!C1450</f>
        <v>2023</v>
      </c>
      <c r="C359" s="305"/>
      <c r="D359" s="240">
        <f>+'Ark1'!M1450</f>
        <v>9</v>
      </c>
      <c r="E359" s="240" t="str">
        <f>VLOOKUP(D359,RNR!$D$1:$E$15,2)</f>
        <v>3+</v>
      </c>
      <c r="F359" s="240">
        <f>+'Ark1'!D1450</f>
        <v>1</v>
      </c>
      <c r="G359" s="240" t="str">
        <f>VLOOKUP(F359,RNR!$I$2:$J$13,2)</f>
        <v>Jan</v>
      </c>
      <c r="H359" s="240">
        <f>+'Ark1'!Q1450</f>
        <v>165</v>
      </c>
      <c r="I359" s="376">
        <f>+'Ark1'!R1450</f>
        <v>349</v>
      </c>
      <c r="J359" s="241">
        <f>+IF(I359=0,"",'Ark1'!AG1450)</f>
        <v>3.9735853353068422</v>
      </c>
      <c r="K359" s="241">
        <f>+IF(I359=0,"",'Ark1'!AH1450)</f>
        <v>5.4633049010316252</v>
      </c>
      <c r="L359" s="241"/>
      <c r="M359" s="564"/>
      <c r="N359" s="241"/>
      <c r="O359" s="242">
        <f>+IF(I359=0,"",'Ark1'!S1450)</f>
        <v>8.2234957020057315</v>
      </c>
      <c r="P359" s="242"/>
      <c r="Q359" s="242"/>
      <c r="R359" s="242"/>
      <c r="S359" s="241"/>
      <c r="T359" s="242"/>
      <c r="U359" s="304">
        <f>+IF(I359=0,"",'Ark1'!U1450)</f>
        <v>28.740114613180513</v>
      </c>
      <c r="V359" s="241">
        <f>+IF(I359=0,"",'Ark1'!V1450)</f>
        <v>0</v>
      </c>
      <c r="W359" s="241">
        <f>+IF(I359=0,"",'Ark1'!W1450)</f>
        <v>100</v>
      </c>
      <c r="X359" s="243">
        <f>+IF(I359=0,"",'Ark1'!X1450)</f>
        <v>96.561604584527217</v>
      </c>
      <c r="Y359" s="243">
        <f>+IF(I359=0,"",'Ark1'!Y1450)</f>
        <v>61.31805157593125</v>
      </c>
      <c r="Z359" s="243">
        <f>+IF(I359=0,"",'Ark1'!Z1450)</f>
        <v>16.045845272206304</v>
      </c>
      <c r="AA359" s="241">
        <f>+IF(I359=0,"",'Ark1'!AA1450)</f>
        <v>10.127923667228819</v>
      </c>
      <c r="AB359" s="241">
        <f>+IF(I359=0,"",'Ark1'!AB1450)</f>
        <v>1.2514373801581797</v>
      </c>
      <c r="AC359" s="243">
        <f>+'Ark1'!AD1450</f>
        <v>42.819471127525532</v>
      </c>
      <c r="AD359" s="241">
        <f t="shared" si="39"/>
        <v>38.777777777777779</v>
      </c>
      <c r="AE359" s="241">
        <f t="shared" si="40"/>
        <v>2.1151515151515152</v>
      </c>
      <c r="AF359" s="305"/>
      <c r="AI359" s="30"/>
      <c r="AJ359" s="28"/>
    </row>
    <row r="360" spans="1:46">
      <c r="A360" s="305"/>
      <c r="B360" s="240">
        <f>+'Ark1'!C1451</f>
        <v>2023</v>
      </c>
      <c r="C360" s="305"/>
      <c r="D360" s="240">
        <f>+'Ark1'!M1451</f>
        <v>9</v>
      </c>
      <c r="E360" s="240" t="str">
        <f>VLOOKUP(D360,RNR!$D$1:$E$15,2)</f>
        <v>3+</v>
      </c>
      <c r="F360" s="240">
        <f>+'Ark1'!D1451</f>
        <v>2</v>
      </c>
      <c r="G360" s="240" t="str">
        <f>VLOOKUP(F360,RNR!$I$2:$J$13,2)</f>
        <v>Feb</v>
      </c>
      <c r="H360" s="240">
        <f>+'Ark1'!Q1451</f>
        <v>267</v>
      </c>
      <c r="I360" s="376">
        <f>+'Ark1'!R1451</f>
        <v>502</v>
      </c>
      <c r="J360" s="241">
        <f>+IF(I360=0,"",'Ark1'!AG1451)</f>
        <v>3.8734567901234569</v>
      </c>
      <c r="K360" s="241">
        <f>+IF(I360=0,"",'Ark1'!AH1451)</f>
        <v>5.8784051923701863</v>
      </c>
      <c r="L360" s="241"/>
      <c r="M360" s="564"/>
      <c r="N360" s="241"/>
      <c r="O360" s="242">
        <f>+IF(I360=0,"",'Ark1'!S1451)</f>
        <v>8.71115537848606</v>
      </c>
      <c r="P360" s="242"/>
      <c r="Q360" s="242"/>
      <c r="R360" s="242"/>
      <c r="S360" s="241"/>
      <c r="T360" s="242"/>
      <c r="U360" s="304">
        <f>+IF(I360=0,"",'Ark1'!U1451)</f>
        <v>32.576294820717131</v>
      </c>
      <c r="V360" s="241">
        <f>+IF(I360=0,"",'Ark1'!V1451)</f>
        <v>0</v>
      </c>
      <c r="W360" s="241">
        <f>+IF(I360=0,"",'Ark1'!W1451)</f>
        <v>100</v>
      </c>
      <c r="X360" s="243">
        <f>+IF(I360=0,"",'Ark1'!X1451)</f>
        <v>97.410358565737027</v>
      </c>
      <c r="Y360" s="243">
        <f>+IF(I360=0,"",'Ark1'!Y1451)</f>
        <v>77.091633466135491</v>
      </c>
      <c r="Z360" s="243">
        <f>+IF(I360=0,"",'Ark1'!Z1451)</f>
        <v>23.904382470119526</v>
      </c>
      <c r="AA360" s="241">
        <f>+IF(I360=0,"",'Ark1'!AA1451)</f>
        <v>10.833201870438389</v>
      </c>
      <c r="AB360" s="241">
        <f>+IF(I360=0,"",'Ark1'!AB1451)</f>
        <v>1.2442037165223849</v>
      </c>
      <c r="AC360" s="243">
        <f>+'Ark1'!AD1451</f>
        <v>39.789217170141285</v>
      </c>
      <c r="AD360" s="241">
        <f t="shared" si="39"/>
        <v>55.777777777777779</v>
      </c>
      <c r="AE360" s="241">
        <f t="shared" si="40"/>
        <v>1.8801498127340823</v>
      </c>
      <c r="AF360" s="305"/>
      <c r="AI360" s="30"/>
      <c r="AJ360" s="28"/>
    </row>
    <row r="361" spans="1:46">
      <c r="A361" s="305"/>
      <c r="B361" s="240">
        <f>+'Ark1'!C1452</f>
        <v>2023</v>
      </c>
      <c r="C361" s="305"/>
      <c r="D361" s="240">
        <f>+'Ark1'!M1452</f>
        <v>9</v>
      </c>
      <c r="E361" s="240" t="str">
        <f>VLOOKUP(D361,RNR!$D$1:$E$15,2)</f>
        <v>3+</v>
      </c>
      <c r="F361" s="240">
        <f>+'Ark1'!D1452</f>
        <v>3</v>
      </c>
      <c r="G361" s="240" t="str">
        <f>VLOOKUP(F361,RNR!$I$2:$J$13,2)</f>
        <v>Mar</v>
      </c>
      <c r="H361" s="240">
        <f>+'Ark1'!Q1452</f>
        <v>1635</v>
      </c>
      <c r="I361" s="376">
        <f>+'Ark1'!R1452</f>
        <v>2965</v>
      </c>
      <c r="J361" s="241">
        <f>+IF(I361=0,"",'Ark1'!AG1452)</f>
        <v>6.2911096965839155</v>
      </c>
      <c r="K361" s="241">
        <f>+IF(I361=0,"",'Ark1'!AH1452)</f>
        <v>9.1239330720165857</v>
      </c>
      <c r="L361" s="241"/>
      <c r="M361" s="564"/>
      <c r="N361" s="241"/>
      <c r="O361" s="242">
        <f>+IF(I361=0,"",'Ark1'!S1452)</f>
        <v>8.57470489038786</v>
      </c>
      <c r="P361" s="242"/>
      <c r="Q361" s="242"/>
      <c r="R361" s="242"/>
      <c r="S361" s="241"/>
      <c r="T361" s="242"/>
      <c r="U361" s="304">
        <f>+IF(I361=0,"",'Ark1'!U1452)</f>
        <v>35.893794266441823</v>
      </c>
      <c r="V361" s="241">
        <f>+IF(I361=0,"",'Ark1'!V1452)</f>
        <v>0</v>
      </c>
      <c r="W361" s="241">
        <f>+IF(I361=0,"",'Ark1'!W1452)</f>
        <v>100</v>
      </c>
      <c r="X361" s="243">
        <f>+IF(I361=0,"",'Ark1'!X1452)</f>
        <v>99.190556492411488</v>
      </c>
      <c r="Y361" s="243">
        <f>+IF(I361=0,"",'Ark1'!Y1452)</f>
        <v>88.667790893760511</v>
      </c>
      <c r="Z361" s="243">
        <f>+IF(I361=0,"",'Ark1'!Z1452)</f>
        <v>32.512647554806058</v>
      </c>
      <c r="AA361" s="241">
        <f>+IF(I361=0,"",'Ark1'!AA1452)</f>
        <v>9.7923831399562182</v>
      </c>
      <c r="AB361" s="241">
        <f>+IF(I361=0,"",'Ark1'!AB1452)</f>
        <v>1.1610170087892111</v>
      </c>
      <c r="AC361" s="243">
        <f>+'Ark1'!AD1452</f>
        <v>51.309274239792749</v>
      </c>
      <c r="AD361" s="241">
        <f t="shared" si="39"/>
        <v>329.44444444444446</v>
      </c>
      <c r="AE361" s="241">
        <f t="shared" si="40"/>
        <v>1.8134556574923548</v>
      </c>
      <c r="AF361" s="305"/>
      <c r="AI361" s="30"/>
      <c r="AJ361" s="28"/>
    </row>
    <row r="362" spans="1:46">
      <c r="A362" s="305"/>
      <c r="B362" s="240">
        <f>+'Ark1'!C1453</f>
        <v>2023</v>
      </c>
      <c r="C362" s="305"/>
      <c r="D362" s="240">
        <f>+'Ark1'!M1453</f>
        <v>9</v>
      </c>
      <c r="E362" s="240" t="str">
        <f>VLOOKUP(D362,RNR!$D$1:$E$15,2)</f>
        <v>3+</v>
      </c>
      <c r="F362" s="240">
        <f>+'Ark1'!D1453</f>
        <v>4</v>
      </c>
      <c r="G362" s="240" t="str">
        <f>VLOOKUP(F362,RNR!$I$2:$J$13,2)</f>
        <v>Apr</v>
      </c>
      <c r="H362" s="240">
        <f>+'Ark1'!Q1453</f>
        <v>122</v>
      </c>
      <c r="I362" s="376">
        <f>+'Ark1'!R1453</f>
        <v>166</v>
      </c>
      <c r="J362" s="241">
        <f>+IF(I362=0,"",'Ark1'!AG1453)</f>
        <v>5.9201141226818841</v>
      </c>
      <c r="K362" s="241">
        <f>+IF(I362=0,"",'Ark1'!AH1453)</f>
        <v>9.4464196578134274</v>
      </c>
      <c r="L362" s="241"/>
      <c r="M362" s="564"/>
      <c r="N362" s="241"/>
      <c r="O362" s="242">
        <f>+IF(I362=0,"",'Ark1'!S1453)</f>
        <v>8.3493975903614484</v>
      </c>
      <c r="P362" s="242"/>
      <c r="Q362" s="242"/>
      <c r="R362" s="242"/>
      <c r="S362" s="241"/>
      <c r="T362" s="242"/>
      <c r="U362" s="304">
        <f>+IF(I362=0,"",'Ark1'!U1453)</f>
        <v>37.165060240963854</v>
      </c>
      <c r="V362" s="241">
        <f>+IF(I362=0,"",'Ark1'!V1453)</f>
        <v>0</v>
      </c>
      <c r="W362" s="241">
        <f>+IF(I362=0,"",'Ark1'!W1453)</f>
        <v>100</v>
      </c>
      <c r="X362" s="243">
        <f>+IF(I362=0,"",'Ark1'!X1453)</f>
        <v>100</v>
      </c>
      <c r="Y362" s="243">
        <f>+IF(I362=0,"",'Ark1'!Y1453)</f>
        <v>89.156626506024097</v>
      </c>
      <c r="Z362" s="243">
        <f>+IF(I362=0,"",'Ark1'!Z1453)</f>
        <v>33.132530120481931</v>
      </c>
      <c r="AA362" s="241">
        <f>+IF(I362=0,"",'Ark1'!AA1453)</f>
        <v>10.455400791899981</v>
      </c>
      <c r="AB362" s="241">
        <f>+IF(I362=0,"",'Ark1'!AB1453)</f>
        <v>1.3347418408369971</v>
      </c>
      <c r="AC362" s="243">
        <f>+'Ark1'!AD1453</f>
        <v>41.903552203945118</v>
      </c>
      <c r="AD362" s="241">
        <f t="shared" si="39"/>
        <v>18.444444444444443</v>
      </c>
      <c r="AE362" s="241">
        <f t="shared" si="40"/>
        <v>1.360655737704918</v>
      </c>
      <c r="AF362" s="305"/>
      <c r="AI362" s="30"/>
      <c r="AJ362" s="28"/>
    </row>
    <row r="363" spans="1:46">
      <c r="A363" s="305"/>
      <c r="B363" s="240">
        <f>+'Ark1'!C1454</f>
        <v>2023</v>
      </c>
      <c r="C363" s="305"/>
      <c r="D363" s="240">
        <f>+'Ark1'!M1454</f>
        <v>9</v>
      </c>
      <c r="E363" s="240" t="str">
        <f>VLOOKUP(D363,RNR!$D$1:$E$15,2)</f>
        <v>3+</v>
      </c>
      <c r="F363" s="240">
        <f>+'Ark1'!D1454</f>
        <v>5</v>
      </c>
      <c r="G363" s="240" t="str">
        <f>VLOOKUP(F363,RNR!$I$2:$J$13,2)</f>
        <v>Mai</v>
      </c>
      <c r="H363" s="240">
        <f>+'Ark1'!Q1454</f>
        <v>212</v>
      </c>
      <c r="I363" s="376">
        <f>+'Ark1'!R1454</f>
        <v>334</v>
      </c>
      <c r="J363" s="241">
        <f>+IF(I363=0,"",'Ark1'!AG1454)</f>
        <v>8.2266009852216744</v>
      </c>
      <c r="K363" s="241">
        <f>+IF(I363=0,"",'Ark1'!AH1454)</f>
        <v>10.678316845706423</v>
      </c>
      <c r="L363" s="241"/>
      <c r="M363" s="564"/>
      <c r="N363" s="241"/>
      <c r="O363" s="242">
        <f>+IF(I363=0,"",'Ark1'!S1454)</f>
        <v>8.5628742514970071</v>
      </c>
      <c r="P363" s="242"/>
      <c r="Q363" s="242"/>
      <c r="R363" s="242"/>
      <c r="S363" s="241"/>
      <c r="T363" s="242"/>
      <c r="U363" s="304">
        <f>+IF(I363=0,"",'Ark1'!U1454)</f>
        <v>33.633532934131736</v>
      </c>
      <c r="V363" s="241">
        <f>+IF(I363=0,"",'Ark1'!V1454)</f>
        <v>0</v>
      </c>
      <c r="W363" s="241">
        <f>+IF(I363=0,"",'Ark1'!W1454)</f>
        <v>100</v>
      </c>
      <c r="X363" s="243">
        <f>+IF(I363=0,"",'Ark1'!X1454)</f>
        <v>94.011976047904199</v>
      </c>
      <c r="Y363" s="243">
        <f>+IF(I363=0,"",'Ark1'!Y1454)</f>
        <v>78.742514970059872</v>
      </c>
      <c r="Z363" s="243">
        <f>+IF(I363=0,"",'Ark1'!Z1454)</f>
        <v>30.538922155688631</v>
      </c>
      <c r="AA363" s="241">
        <f>+IF(I363=0,"",'Ark1'!AA1454)</f>
        <v>10.8752926082374</v>
      </c>
      <c r="AB363" s="241">
        <f>+IF(I363=0,"",'Ark1'!AB1454)</f>
        <v>1.1479996149493457</v>
      </c>
      <c r="AC363" s="243">
        <f>+'Ark1'!AD1454</f>
        <v>8.2782083651895704</v>
      </c>
      <c r="AD363" s="241">
        <f t="shared" si="39"/>
        <v>37.111111111111114</v>
      </c>
      <c r="AE363" s="241">
        <f t="shared" si="40"/>
        <v>1.5754716981132075</v>
      </c>
      <c r="AF363" s="305"/>
      <c r="AI363" s="30"/>
      <c r="AJ363" s="28"/>
    </row>
    <row r="364" spans="1:46">
      <c r="A364" s="305"/>
      <c r="B364" s="240">
        <f>+'Ark1'!C1455</f>
        <v>2023</v>
      </c>
      <c r="C364" s="305"/>
      <c r="D364" s="240">
        <f>+'Ark1'!M1455</f>
        <v>9</v>
      </c>
      <c r="E364" s="240" t="str">
        <f>VLOOKUP(D364,RNR!$D$1:$E$15,2)</f>
        <v>3+</v>
      </c>
      <c r="F364" s="240">
        <f>+'Ark1'!D1455</f>
        <v>6</v>
      </c>
      <c r="G364" s="240" t="str">
        <f>VLOOKUP(F364,RNR!$I$2:$J$13,2)</f>
        <v>Jun</v>
      </c>
      <c r="H364" s="240">
        <f>+'Ark1'!Q1455</f>
        <v>272</v>
      </c>
      <c r="I364" s="376">
        <f>+'Ark1'!R1455</f>
        <v>510</v>
      </c>
      <c r="J364" s="241">
        <f>+IF(I364=0,"",'Ark1'!AG1455)</f>
        <v>8.4591142809752817</v>
      </c>
      <c r="K364" s="241">
        <f>+IF(I364=0,"",'Ark1'!AH1455)</f>
        <v>10.763923649666385</v>
      </c>
      <c r="L364" s="241"/>
      <c r="M364" s="564"/>
      <c r="N364" s="241"/>
      <c r="O364" s="242">
        <f>+IF(I364=0,"",'Ark1'!S1455)</f>
        <v>8.9019607843137223</v>
      </c>
      <c r="P364" s="242"/>
      <c r="Q364" s="242"/>
      <c r="R364" s="242"/>
      <c r="S364" s="241"/>
      <c r="T364" s="242"/>
      <c r="U364" s="304">
        <f>+IF(I364=0,"",'Ark1'!U1455)</f>
        <v>27.617843137254905</v>
      </c>
      <c r="V364" s="241">
        <f>+IF(I364=0,"",'Ark1'!V1455)</f>
        <v>0</v>
      </c>
      <c r="W364" s="241">
        <f>+IF(I364=0,"",'Ark1'!W1455)</f>
        <v>100</v>
      </c>
      <c r="X364" s="243">
        <f>+IF(I364=0,"",'Ark1'!X1455)</f>
        <v>84.313725490196092</v>
      </c>
      <c r="Y364" s="243">
        <f>+IF(I364=0,"",'Ark1'!Y1455)</f>
        <v>48.039215686274517</v>
      </c>
      <c r="Z364" s="243">
        <f>+IF(I364=0,"",'Ark1'!Z1455)</f>
        <v>20.588235294117652</v>
      </c>
      <c r="AA364" s="241">
        <f>+IF(I364=0,"",'Ark1'!AA1455)</f>
        <v>12.164734277978516</v>
      </c>
      <c r="AB364" s="241">
        <f>+IF(I364=0,"",'Ark1'!AB1455)</f>
        <v>1.355524671747818</v>
      </c>
      <c r="AC364" s="243">
        <f>+'Ark1'!AD1455</f>
        <v>-14.7984901763097</v>
      </c>
      <c r="AD364" s="241">
        <f t="shared" si="39"/>
        <v>56.666666666666664</v>
      </c>
      <c r="AE364" s="241">
        <f t="shared" si="40"/>
        <v>1.875</v>
      </c>
      <c r="AF364" s="305"/>
      <c r="AI364" s="30"/>
      <c r="AJ364" s="28"/>
    </row>
    <row r="365" spans="1:46">
      <c r="A365" s="305"/>
      <c r="B365" s="240">
        <f>+'Ark1'!C1456</f>
        <v>2023</v>
      </c>
      <c r="C365" s="305"/>
      <c r="D365" s="240">
        <f>+'Ark1'!M1456</f>
        <v>9</v>
      </c>
      <c r="E365" s="240" t="str">
        <f>VLOOKUP(D365,RNR!$D$1:$E$15,2)</f>
        <v>3+</v>
      </c>
      <c r="F365" s="240">
        <f>+'Ark1'!D1456</f>
        <v>7</v>
      </c>
      <c r="G365" s="240" t="str">
        <f>VLOOKUP(F365,RNR!$I$2:$J$13,2)</f>
        <v>Jul</v>
      </c>
      <c r="H365" s="240">
        <f>+'Ark1'!Q1456</f>
        <v>104</v>
      </c>
      <c r="I365" s="376">
        <f>+'Ark1'!R1456</f>
        <v>291</v>
      </c>
      <c r="J365" s="241">
        <f>+IF(I365=0,"",'Ark1'!AG1456)</f>
        <v>7.4424552429667523</v>
      </c>
      <c r="K365" s="241">
        <f>+IF(I365=0,"",'Ark1'!AH1456)</f>
        <v>8.6525584865554794</v>
      </c>
      <c r="L365" s="241"/>
      <c r="M365" s="564"/>
      <c r="N365" s="241"/>
      <c r="O365" s="242">
        <f>+IF(I365=0,"",'Ark1'!S1456)</f>
        <v>9.0034364261168385</v>
      </c>
      <c r="P365" s="242"/>
      <c r="Q365" s="242"/>
      <c r="R365" s="242"/>
      <c r="S365" s="241"/>
      <c r="T365" s="242"/>
      <c r="U365" s="304">
        <f>+IF(I365=0,"",'Ark1'!U1456)</f>
        <v>25.067353951890031</v>
      </c>
      <c r="V365" s="241">
        <f>+IF(I365=0,"",'Ark1'!V1456)</f>
        <v>0</v>
      </c>
      <c r="W365" s="241">
        <f>+IF(I365=0,"",'Ark1'!W1456)</f>
        <v>100</v>
      </c>
      <c r="X365" s="243">
        <f>+IF(I365=0,"",'Ark1'!X1456)</f>
        <v>95.876288659793829</v>
      </c>
      <c r="Y365" s="243">
        <f>+IF(I365=0,"",'Ark1'!Y1456)</f>
        <v>44.673539518900341</v>
      </c>
      <c r="Z365" s="243">
        <f>+IF(I365=0,"",'Ark1'!Z1456)</f>
        <v>10.309278350515468</v>
      </c>
      <c r="AA365" s="241">
        <f>+IF(I365=0,"",'Ark1'!AA1456)</f>
        <v>8.2301390347354051</v>
      </c>
      <c r="AB365" s="241">
        <f>+IF(I365=0,"",'Ark1'!AB1456)</f>
        <v>1.0068435307647867</v>
      </c>
      <c r="AC365" s="243">
        <f>+'Ark1'!AD1456</f>
        <v>14.258865241284424</v>
      </c>
      <c r="AD365" s="241">
        <f t="shared" si="39"/>
        <v>32.333333333333336</v>
      </c>
      <c r="AE365" s="241">
        <f t="shared" si="40"/>
        <v>2.7980769230769229</v>
      </c>
      <c r="AF365" s="305"/>
      <c r="AI365" s="30"/>
      <c r="AJ365" s="28"/>
    </row>
    <row r="366" spans="1:46">
      <c r="A366" s="305"/>
      <c r="B366" s="240">
        <f>+'Ark1'!C1457</f>
        <v>2023</v>
      </c>
      <c r="C366" s="305"/>
      <c r="D366" s="240">
        <f>+'Ark1'!M1457</f>
        <v>9</v>
      </c>
      <c r="E366" s="240" t="str">
        <f>VLOOKUP(D366,RNR!$D$1:$E$15,2)</f>
        <v>3+</v>
      </c>
      <c r="F366" s="240">
        <f>+'Ark1'!D1457</f>
        <v>8</v>
      </c>
      <c r="G366" s="240" t="str">
        <f>VLOOKUP(F366,RNR!$I$2:$J$13,2)</f>
        <v>Aug</v>
      </c>
      <c r="H366" s="240">
        <f>+'Ark1'!Q1457</f>
        <v>1470</v>
      </c>
      <c r="I366" s="376">
        <f>+'Ark1'!R1457</f>
        <v>4007</v>
      </c>
      <c r="J366" s="241">
        <f>+IF(I366=0,"",'Ark1'!AG1457)</f>
        <v>3.8715349906762384</v>
      </c>
      <c r="K366" s="241">
        <f>+IF(I366=0,"",'Ark1'!AH1457)</f>
        <v>4.9647249153020159</v>
      </c>
      <c r="L366" s="241"/>
      <c r="M366" s="564"/>
      <c r="N366" s="241"/>
      <c r="O366" s="242">
        <f>+IF(I366=0,"",'Ark1'!S1457)</f>
        <v>8.822810082355879</v>
      </c>
      <c r="P366" s="242"/>
      <c r="Q366" s="242"/>
      <c r="R366" s="242"/>
      <c r="S366" s="241"/>
      <c r="T366" s="242"/>
      <c r="U366" s="304">
        <f>+IF(I366=0,"",'Ark1'!U1457)</f>
        <v>28.128599950087406</v>
      </c>
      <c r="V366" s="241">
        <f>+IF(I366=0,"",'Ark1'!V1457)</f>
        <v>0</v>
      </c>
      <c r="W366" s="241">
        <f>+IF(I366=0,"",'Ark1'!W1457)</f>
        <v>100</v>
      </c>
      <c r="X366" s="243">
        <f>+IF(I366=0,"",'Ark1'!X1457)</f>
        <v>98.951834289992519</v>
      </c>
      <c r="Y366" s="243">
        <f>+IF(I366=0,"",'Ark1'!Y1457)</f>
        <v>66.758173196905418</v>
      </c>
      <c r="Z366" s="243">
        <f>+IF(I366=0,"",'Ark1'!Z1457)</f>
        <v>12.403294235088596</v>
      </c>
      <c r="AA366" s="241">
        <f>+IF(I366=0,"",'Ark1'!AA1457)</f>
        <v>8.5438001906912024</v>
      </c>
      <c r="AB366" s="241">
        <f>+IF(I366=0,"",'Ark1'!AB1457)</f>
        <v>1.1743659152232773</v>
      </c>
      <c r="AC366" s="243">
        <f>+'Ark1'!AD1457</f>
        <v>17.776415979591548</v>
      </c>
      <c r="AD366" s="241">
        <f t="shared" si="39"/>
        <v>445.22222222222223</v>
      </c>
      <c r="AE366" s="241">
        <f t="shared" si="40"/>
        <v>2.7258503401360543</v>
      </c>
      <c r="AF366" s="305"/>
      <c r="AI366" s="30"/>
      <c r="AJ366" s="28"/>
    </row>
    <row r="367" spans="1:46">
      <c r="A367" s="305"/>
      <c r="B367" s="240">
        <f>+'Ark1'!C1458</f>
        <v>2023</v>
      </c>
      <c r="C367" s="305"/>
      <c r="D367" s="240">
        <f>+'Ark1'!M1458</f>
        <v>9</v>
      </c>
      <c r="E367" s="240" t="str">
        <f>VLOOKUP(D367,RNR!$D$1:$E$15,2)</f>
        <v>3+</v>
      </c>
      <c r="F367" s="240">
        <f>+'Ark1'!D1458</f>
        <v>9</v>
      </c>
      <c r="G367" s="240" t="str">
        <f>VLOOKUP(F367,RNR!$I$2:$J$13,2)</f>
        <v>Sep</v>
      </c>
      <c r="H367" s="240">
        <f>+'Ark1'!Q1458</f>
        <v>3416</v>
      </c>
      <c r="I367" s="376">
        <f>+'Ark1'!R1458</f>
        <v>9412</v>
      </c>
      <c r="J367" s="241">
        <f>+IF(I367=0,"",'Ark1'!AG1458)</f>
        <v>2.6054051360695802</v>
      </c>
      <c r="K367" s="241">
        <f>+IF(I367=0,"",'Ark1'!AH1458)</f>
        <v>3.2095287180869323</v>
      </c>
      <c r="L367" s="241"/>
      <c r="M367" s="564"/>
      <c r="N367" s="241"/>
      <c r="O367" s="242">
        <f>+IF(I367=0,"",'Ark1'!S1458)</f>
        <v>8.5277305567360813</v>
      </c>
      <c r="P367" s="242"/>
      <c r="Q367" s="242"/>
      <c r="R367" s="242"/>
      <c r="S367" s="241"/>
      <c r="T367" s="242"/>
      <c r="U367" s="304">
        <f>+IF(I367=0,"",'Ark1'!U1458)</f>
        <v>24.645016999575159</v>
      </c>
      <c r="V367" s="241">
        <f>+IF(I367=0,"",'Ark1'!V1458)</f>
        <v>0</v>
      </c>
      <c r="W367" s="241">
        <f>+IF(I367=0,"",'Ark1'!W1458)</f>
        <v>100</v>
      </c>
      <c r="X367" s="243">
        <f>+IF(I367=0,"",'Ark1'!X1458)</f>
        <v>95.665108372290703</v>
      </c>
      <c r="Y367" s="243">
        <f>+IF(I367=0,"",'Ark1'!Y1458)</f>
        <v>52.51806204844879</v>
      </c>
      <c r="Z367" s="243">
        <f>+IF(I367=0,"",'Ark1'!Z1458)</f>
        <v>3.8461538461538449</v>
      </c>
      <c r="AA367" s="241">
        <f>+IF(I367=0,"",'Ark1'!AA1458)</f>
        <v>6.6178390987332891</v>
      </c>
      <c r="AB367" s="241">
        <f>+IF(I367=0,"",'Ark1'!AB1458)</f>
        <v>1.2351868704100621</v>
      </c>
      <c r="AC367" s="243">
        <f>+'Ark1'!AD1458</f>
        <v>35.692166967130511</v>
      </c>
      <c r="AD367" s="241">
        <f t="shared" si="39"/>
        <v>1045.7777777777778</v>
      </c>
      <c r="AE367" s="241">
        <f t="shared" si="40"/>
        <v>2.7552693208430914</v>
      </c>
      <c r="AF367" s="305"/>
      <c r="AI367" s="30"/>
      <c r="AJ367" s="28"/>
    </row>
    <row r="368" spans="1:46">
      <c r="A368" s="305"/>
      <c r="B368" s="240">
        <f>+'Ark1'!C1459</f>
        <v>2023</v>
      </c>
      <c r="C368" s="305"/>
      <c r="D368" s="240">
        <f>+'Ark1'!M1459</f>
        <v>9</v>
      </c>
      <c r="E368" s="240" t="str">
        <f>VLOOKUP(D368,RNR!$D$1:$E$15,2)</f>
        <v>3+</v>
      </c>
      <c r="F368" s="240">
        <f>+'Ark1'!D1459</f>
        <v>10</v>
      </c>
      <c r="G368" s="240" t="str">
        <f>VLOOKUP(F368,RNR!$I$2:$J$13,2)</f>
        <v>Okt</v>
      </c>
      <c r="H368" s="240">
        <f>+'Ark1'!Q1459</f>
        <v>4754</v>
      </c>
      <c r="I368" s="376">
        <f>+'Ark1'!R1459</f>
        <v>14229</v>
      </c>
      <c r="J368" s="241">
        <f>+IF(I368=0,"",'Ark1'!AG1459)</f>
        <v>3.4642184144791623</v>
      </c>
      <c r="K368" s="241">
        <f>+IF(I368=0,"",'Ark1'!AH1459)</f>
        <v>4.6363391889266472</v>
      </c>
      <c r="L368" s="241"/>
      <c r="M368" s="564"/>
      <c r="N368" s="241"/>
      <c r="O368" s="242">
        <f>+IF(I368=0,"",'Ark1'!S1459)</f>
        <v>8.3532925715088897</v>
      </c>
      <c r="P368" s="242"/>
      <c r="Q368" s="242"/>
      <c r="R368" s="242"/>
      <c r="S368" s="241"/>
      <c r="T368" s="242"/>
      <c r="U368" s="304">
        <f>+IF(I368=0,"",'Ark1'!U1459)</f>
        <v>25.767655492304478</v>
      </c>
      <c r="V368" s="241">
        <f>+IF(I368=0,"",'Ark1'!V1459)</f>
        <v>0</v>
      </c>
      <c r="W368" s="241">
        <f>+IF(I368=0,"",'Ark1'!W1459)</f>
        <v>100</v>
      </c>
      <c r="X368" s="243">
        <f>+IF(I368=0,"",'Ark1'!X1459)</f>
        <v>93.639749806732723</v>
      </c>
      <c r="Y368" s="243">
        <f>+IF(I368=0,"",'Ark1'!Y1459)</f>
        <v>48.998524140839123</v>
      </c>
      <c r="Z368" s="243">
        <f>+IF(I368=0,"",'Ark1'!Z1459)</f>
        <v>8.7637922552533585</v>
      </c>
      <c r="AA368" s="241">
        <f>+IF(I368=0,"",'Ark1'!AA1459)</f>
        <v>8.7013216578584611</v>
      </c>
      <c r="AB368" s="241">
        <f>+IF(I368=0,"",'Ark1'!AB1459)</f>
        <v>1.2238119989494223</v>
      </c>
      <c r="AC368" s="243">
        <f>+'Ark1'!AD1459</f>
        <v>39.81050153656949</v>
      </c>
      <c r="AD368" s="241">
        <f t="shared" si="39"/>
        <v>1581</v>
      </c>
      <c r="AE368" s="241">
        <f t="shared" si="40"/>
        <v>2.9930584770719393</v>
      </c>
      <c r="AF368" s="305"/>
      <c r="AI368" s="30"/>
      <c r="AJ368" s="28"/>
    </row>
    <row r="369" spans="1:46">
      <c r="A369" s="305"/>
      <c r="B369" s="240">
        <f>+'Ark1'!C1460</f>
        <v>2023</v>
      </c>
      <c r="C369" s="305"/>
      <c r="D369" s="240">
        <f>+'Ark1'!M1460</f>
        <v>9</v>
      </c>
      <c r="E369" s="240" t="str">
        <f>VLOOKUP(D369,RNR!$D$1:$E$15,2)</f>
        <v>3+</v>
      </c>
      <c r="F369" s="240">
        <f>+'Ark1'!D1460</f>
        <v>11</v>
      </c>
      <c r="G369" s="240" t="str">
        <f>VLOOKUP(F369,RNR!$I$2:$J$13,2)</f>
        <v>Nov</v>
      </c>
      <c r="H369" s="240">
        <f>+'Ark1'!Q1460</f>
        <v>2274</v>
      </c>
      <c r="I369" s="376">
        <f>+'Ark1'!R1460</f>
        <v>5612</v>
      </c>
      <c r="J369" s="241">
        <f>+IF(I369=0,"",'Ark1'!AG1460)</f>
        <v>4.0471932152541399</v>
      </c>
      <c r="K369" s="241">
        <f>+IF(I369=0,"",'Ark1'!AH1460)</f>
        <v>5.6124815529107028</v>
      </c>
      <c r="L369" s="241"/>
      <c r="M369" s="564"/>
      <c r="N369" s="241"/>
      <c r="O369" s="242">
        <f>+IF(I369=0,"",'Ark1'!S1460)</f>
        <v>8.3822166785459711</v>
      </c>
      <c r="P369" s="242"/>
      <c r="Q369" s="242"/>
      <c r="R369" s="242"/>
      <c r="S369" s="241"/>
      <c r="T369" s="242"/>
      <c r="U369" s="304">
        <f>+IF(I369=0,"",'Ark1'!U1460)</f>
        <v>27.130862437633599</v>
      </c>
      <c r="V369" s="241">
        <f>+IF(I369=0,"",'Ark1'!V1460)</f>
        <v>0</v>
      </c>
      <c r="W369" s="241">
        <f>+IF(I369=0,"",'Ark1'!W1460)</f>
        <v>100</v>
      </c>
      <c r="X369" s="243">
        <f>+IF(I369=0,"",'Ark1'!X1460)</f>
        <v>93.977191732002822</v>
      </c>
      <c r="Y369" s="243">
        <f>+IF(I369=0,"",'Ark1'!Y1460)</f>
        <v>53.510334996436207</v>
      </c>
      <c r="Z369" s="243">
        <f>+IF(I369=0,"",'Ark1'!Z1460)</f>
        <v>11.49322879543835</v>
      </c>
      <c r="AA369" s="241">
        <f>+IF(I369=0,"",'Ark1'!AA1460)</f>
        <v>9.4136601983297901</v>
      </c>
      <c r="AB369" s="241">
        <f>+IF(I369=0,"",'Ark1'!AB1460)</f>
        <v>1.202808043277664</v>
      </c>
      <c r="AC369" s="243">
        <f>+'Ark1'!AD1460</f>
        <v>38.130609049299551</v>
      </c>
      <c r="AD369" s="241">
        <f t="shared" si="39"/>
        <v>623.55555555555554</v>
      </c>
      <c r="AE369" s="241">
        <f t="shared" si="40"/>
        <v>2.4678979771328056</v>
      </c>
      <c r="AF369" s="305"/>
      <c r="AI369" s="30"/>
      <c r="AJ369" s="28"/>
    </row>
    <row r="370" spans="1:46">
      <c r="A370" s="305"/>
      <c r="B370" s="240">
        <f>+'Ark1'!C1461</f>
        <v>2023</v>
      </c>
      <c r="C370" s="305"/>
      <c r="D370" s="240">
        <f>+'Ark1'!M1461</f>
        <v>9</v>
      </c>
      <c r="E370" s="240" t="str">
        <f>VLOOKUP(D370,RNR!$D$1:$E$15,2)</f>
        <v>3+</v>
      </c>
      <c r="F370" s="240">
        <f>+'Ark1'!D1461</f>
        <v>12</v>
      </c>
      <c r="G370" s="240" t="str">
        <f>VLOOKUP(F370,RNR!$I$2:$J$13,2)</f>
        <v>Des</v>
      </c>
      <c r="H370" s="240">
        <f>+'Ark1'!Q1461</f>
        <v>171</v>
      </c>
      <c r="I370" s="376">
        <f>+'Ark1'!R1461</f>
        <v>358</v>
      </c>
      <c r="J370" s="241">
        <f>+IF(I370=0,"",'Ark1'!AG1461)</f>
        <v>4.3153326904532321</v>
      </c>
      <c r="K370" s="241">
        <f>+IF(I370=0,"",'Ark1'!AH1461)</f>
        <v>5.2065625316001665</v>
      </c>
      <c r="L370" s="241"/>
      <c r="M370" s="564"/>
      <c r="N370" s="241"/>
      <c r="O370" s="242">
        <f>+IF(I370=0,"",'Ark1'!S1461)</f>
        <v>8.3184357541899416</v>
      </c>
      <c r="P370" s="242"/>
      <c r="Q370" s="242"/>
      <c r="R370" s="242"/>
      <c r="S370" s="241"/>
      <c r="T370" s="242"/>
      <c r="U370" s="304">
        <f>+IF(I370=0,"",'Ark1'!U1461)</f>
        <v>22.867877094972073</v>
      </c>
      <c r="V370" s="241">
        <f>+IF(I370=0,"",'Ark1'!V1461)</f>
        <v>0</v>
      </c>
      <c r="W370" s="241">
        <f>+IF(I370=0,"",'Ark1'!W1461)</f>
        <v>100</v>
      </c>
      <c r="X370" s="243">
        <f>+IF(I370=0,"",'Ark1'!X1461)</f>
        <v>93.016759776536347</v>
      </c>
      <c r="Y370" s="243">
        <f>+IF(I370=0,"",'Ark1'!Y1461)</f>
        <v>28.491620111731855</v>
      </c>
      <c r="Z370" s="243">
        <f>+IF(I370=0,"",'Ark1'!Z1461)</f>
        <v>4.1899441340782131</v>
      </c>
      <c r="AA370" s="241">
        <f>+IF(I370=0,"",'Ark1'!AA1461)</f>
        <v>7.4208299213985596</v>
      </c>
      <c r="AB370" s="241">
        <f>+IF(I370=0,"",'Ark1'!AB1461)</f>
        <v>1.1908617648909496</v>
      </c>
      <c r="AC370" s="243">
        <f>+'Ark1'!AD1461</f>
        <v>33.190828304591626</v>
      </c>
      <c r="AD370" s="241">
        <f t="shared" si="39"/>
        <v>39.777777777777779</v>
      </c>
      <c r="AE370" s="241">
        <f t="shared" si="40"/>
        <v>2.0935672514619883</v>
      </c>
      <c r="AF370" s="305"/>
      <c r="AI370" s="30"/>
      <c r="AJ370" s="28"/>
    </row>
    <row r="371" spans="1:46">
      <c r="A371" s="305"/>
      <c r="B371" s="305"/>
      <c r="C371" s="305"/>
      <c r="D371" s="305"/>
      <c r="E371" s="305"/>
      <c r="F371" s="305"/>
      <c r="G371" s="305"/>
      <c r="H371" s="305"/>
      <c r="I371" s="305"/>
      <c r="J371" s="305"/>
      <c r="K371" s="305"/>
      <c r="L371" s="305"/>
      <c r="M371" s="565"/>
      <c r="N371" s="305"/>
      <c r="O371" s="305"/>
      <c r="P371" s="305"/>
      <c r="Q371" s="305"/>
      <c r="R371" s="305"/>
      <c r="S371" s="306"/>
      <c r="T371" s="305"/>
      <c r="U371" s="305"/>
      <c r="V371" s="305"/>
      <c r="W371" s="305"/>
      <c r="X371" s="305"/>
      <c r="Y371" s="305"/>
      <c r="Z371" s="305"/>
      <c r="AA371" s="305"/>
      <c r="AB371" s="305"/>
      <c r="AC371" s="305"/>
      <c r="AD371" s="305"/>
      <c r="AE371" s="305"/>
      <c r="AF371" s="305"/>
      <c r="AI371" s="30"/>
      <c r="AJ371" s="28"/>
      <c r="AM371" s="28"/>
      <c r="AN371" s="28"/>
      <c r="AO371" s="28"/>
      <c r="AQ371" s="28"/>
      <c r="AR371" s="245"/>
      <c r="AS371" s="28"/>
      <c r="AT371" s="28"/>
    </row>
    <row r="372" spans="1:46">
      <c r="A372" s="349" t="s">
        <v>665</v>
      </c>
      <c r="B372" s="349"/>
      <c r="C372" s="349" t="str">
        <f>+E374</f>
        <v>4-</v>
      </c>
      <c r="D372" s="349"/>
      <c r="E372" s="349"/>
      <c r="F372" s="349"/>
      <c r="G372" s="349"/>
      <c r="H372" s="349"/>
      <c r="I372" s="349"/>
      <c r="J372" s="305"/>
      <c r="K372" s="305"/>
      <c r="L372" s="305"/>
      <c r="M372" s="565"/>
      <c r="N372" s="305"/>
      <c r="O372" s="305"/>
      <c r="P372" s="305"/>
      <c r="Q372" s="305"/>
      <c r="R372" s="305"/>
      <c r="S372" s="306"/>
      <c r="T372" s="305"/>
      <c r="U372" s="305"/>
      <c r="V372" s="305"/>
      <c r="W372" s="305"/>
      <c r="X372" s="305"/>
      <c r="Y372" s="305"/>
      <c r="Z372" s="305"/>
      <c r="AA372" s="305"/>
      <c r="AB372" s="305"/>
      <c r="AC372" s="305"/>
      <c r="AD372" s="305"/>
      <c r="AE372" s="305"/>
      <c r="AF372" s="305"/>
      <c r="AI372" s="30"/>
      <c r="AJ372" s="28"/>
      <c r="AM372" s="28"/>
      <c r="AN372" s="28"/>
      <c r="AO372" s="28"/>
      <c r="AQ372" s="28"/>
      <c r="AR372" s="245"/>
      <c r="AS372" s="28"/>
      <c r="AT372" s="28"/>
    </row>
    <row r="373" spans="1:46">
      <c r="A373" s="305"/>
      <c r="B373" s="305"/>
      <c r="C373" s="305"/>
      <c r="D373" s="305"/>
      <c r="E373" s="305"/>
      <c r="F373" s="305"/>
      <c r="G373" s="305"/>
      <c r="H373" s="305"/>
      <c r="I373" s="305"/>
      <c r="J373" s="305"/>
      <c r="K373" s="305"/>
      <c r="L373" s="305"/>
      <c r="M373" s="565"/>
      <c r="N373" s="305"/>
      <c r="O373" s="305"/>
      <c r="P373" s="305"/>
      <c r="Q373" s="305"/>
      <c r="R373" s="305"/>
      <c r="S373" s="306"/>
      <c r="T373" s="305"/>
      <c r="U373" s="305"/>
      <c r="V373" s="305"/>
      <c r="W373" s="305"/>
      <c r="X373" s="305"/>
      <c r="Y373" s="305"/>
      <c r="Z373" s="305"/>
      <c r="AA373" s="305"/>
      <c r="AB373" s="305"/>
      <c r="AC373" s="305"/>
      <c r="AD373" s="305"/>
      <c r="AE373" s="305"/>
      <c r="AF373" s="305"/>
      <c r="AI373" s="30"/>
      <c r="AJ373" s="28"/>
      <c r="AM373" s="28"/>
      <c r="AN373" s="28"/>
      <c r="AO373" s="28"/>
      <c r="AQ373" s="28"/>
      <c r="AR373" s="245"/>
      <c r="AS373" s="28"/>
      <c r="AT373" s="28"/>
    </row>
    <row r="374" spans="1:46">
      <c r="A374" s="305"/>
      <c r="B374" s="240">
        <f>+'Ark1'!C1462</f>
        <v>2023</v>
      </c>
      <c r="C374" s="305"/>
      <c r="D374" s="240">
        <f>+'Ark1'!M1462</f>
        <v>10</v>
      </c>
      <c r="E374" s="240" t="str">
        <f>VLOOKUP(D374,RNR!$D$1:$E$15,2)</f>
        <v>4-</v>
      </c>
      <c r="F374" s="240">
        <f>+'Ark1'!D1462</f>
        <v>1</v>
      </c>
      <c r="G374" s="240" t="str">
        <f>VLOOKUP(F374,RNR!$I$2:$J$13,2)</f>
        <v>Jan</v>
      </c>
      <c r="H374" s="240">
        <f>+'Ark1'!Q1462</f>
        <v>74</v>
      </c>
      <c r="I374" s="376">
        <f>+'Ark1'!R1462</f>
        <v>118</v>
      </c>
      <c r="J374" s="241">
        <f>+IF(I374=0,"",'Ark1'!AG1462)</f>
        <v>1.3435044973243773</v>
      </c>
      <c r="K374" s="241">
        <f>+IF(I374=0,"",'Ark1'!AH1462)</f>
        <v>2.134764752660764</v>
      </c>
      <c r="L374" s="241"/>
      <c r="M374" s="564"/>
      <c r="N374" s="241"/>
      <c r="O374" s="242">
        <f>+IF(I374=0,"",'Ark1'!S1462)</f>
        <v>8.7372881355932197</v>
      </c>
      <c r="P374" s="242"/>
      <c r="Q374" s="242"/>
      <c r="R374" s="242"/>
      <c r="S374" s="241"/>
      <c r="T374" s="242"/>
      <c r="U374" s="304">
        <f>+IF(I374=0,"",'Ark1'!U1462)</f>
        <v>33.214406779661005</v>
      </c>
      <c r="V374" s="241">
        <f>+IF(I374=0,"",'Ark1'!V1462)</f>
        <v>0</v>
      </c>
      <c r="W374" s="241">
        <f>+IF(I374=0,"",'Ark1'!W1462)</f>
        <v>100</v>
      </c>
      <c r="X374" s="243">
        <f>+IF(I374=0,"",'Ark1'!X1462)</f>
        <v>99.152542372881356</v>
      </c>
      <c r="Y374" s="243">
        <f>+IF(I374=0,"",'Ark1'!Y1462)</f>
        <v>75.423728813559293</v>
      </c>
      <c r="Z374" s="243">
        <f>+IF(I374=0,"",'Ark1'!Z1462)</f>
        <v>29.661016949152536</v>
      </c>
      <c r="AA374" s="241">
        <f>+IF(I374=0,"",'Ark1'!AA1462)</f>
        <v>11.015068842147231</v>
      </c>
      <c r="AB374" s="241">
        <f>+IF(I374=0,"",'Ark1'!AB1462)</f>
        <v>1.1529473366315059</v>
      </c>
      <c r="AC374" s="243">
        <f>+'Ark1'!AD1462</f>
        <v>38.666488472233837</v>
      </c>
      <c r="AD374" s="241">
        <f t="shared" si="39"/>
        <v>11.8</v>
      </c>
      <c r="AE374" s="241">
        <f t="shared" si="40"/>
        <v>1.5945945945945945</v>
      </c>
      <c r="AF374" s="305"/>
      <c r="AI374" s="30"/>
      <c r="AJ374" s="28"/>
    </row>
    <row r="375" spans="1:46">
      <c r="A375" s="305"/>
      <c r="B375" s="240">
        <f>+'Ark1'!C1463</f>
        <v>2023</v>
      </c>
      <c r="C375" s="305"/>
      <c r="D375" s="240">
        <f>+'Ark1'!M1463</f>
        <v>10</v>
      </c>
      <c r="E375" s="240" t="str">
        <f>VLOOKUP(D375,RNR!$D$1:$E$15,2)</f>
        <v>4-</v>
      </c>
      <c r="F375" s="240">
        <f>+'Ark1'!D1463</f>
        <v>2</v>
      </c>
      <c r="G375" s="240" t="str">
        <f>VLOOKUP(F375,RNR!$I$2:$J$13,2)</f>
        <v>Feb</v>
      </c>
      <c r="H375" s="240">
        <f>+'Ark1'!Q1463</f>
        <v>112</v>
      </c>
      <c r="I375" s="376">
        <f>+'Ark1'!R1463</f>
        <v>159</v>
      </c>
      <c r="J375" s="241">
        <f>+IF(I375=0,"",'Ark1'!AG1463)</f>
        <v>1.2268518518518521</v>
      </c>
      <c r="K375" s="241">
        <f>+IF(I375=0,"",'Ark1'!AH1463)</f>
        <v>2.1941617468173162</v>
      </c>
      <c r="L375" s="241"/>
      <c r="M375" s="564"/>
      <c r="N375" s="241"/>
      <c r="O375" s="242">
        <f>+IF(I375=0,"",'Ark1'!S1463)</f>
        <v>8.9371069182389977</v>
      </c>
      <c r="P375" s="242"/>
      <c r="Q375" s="242"/>
      <c r="R375" s="242"/>
      <c r="S375" s="241"/>
      <c r="T375" s="242"/>
      <c r="U375" s="304">
        <f>+IF(I375=0,"",'Ark1'!U1463)</f>
        <v>38.389937106918246</v>
      </c>
      <c r="V375" s="241">
        <f>+IF(I375=0,"",'Ark1'!V1463)</f>
        <v>0</v>
      </c>
      <c r="W375" s="241">
        <f>+IF(I375=0,"",'Ark1'!W1463)</f>
        <v>100</v>
      </c>
      <c r="X375" s="243">
        <f>+IF(I375=0,"",'Ark1'!X1463)</f>
        <v>100</v>
      </c>
      <c r="Y375" s="243">
        <f>+IF(I375=0,"",'Ark1'!Y1463)</f>
        <v>91.823899371069189</v>
      </c>
      <c r="Z375" s="243">
        <f>+IF(I375=0,"",'Ark1'!Z1463)</f>
        <v>50.314465408805006</v>
      </c>
      <c r="AA375" s="241">
        <f>+IF(I375=0,"",'Ark1'!AA1463)</f>
        <v>9.549593787459207</v>
      </c>
      <c r="AB375" s="241">
        <f>+IF(I375=0,"",'Ark1'!AB1463)</f>
        <v>1.0561918933662091</v>
      </c>
      <c r="AC375" s="243">
        <f>+'Ark1'!AD1463</f>
        <v>43.860858018159405</v>
      </c>
      <c r="AD375" s="241">
        <f t="shared" si="39"/>
        <v>15.9</v>
      </c>
      <c r="AE375" s="241">
        <f t="shared" si="40"/>
        <v>1.4196428571428572</v>
      </c>
      <c r="AF375" s="305"/>
      <c r="AI375" s="30"/>
      <c r="AJ375" s="28"/>
    </row>
    <row r="376" spans="1:46">
      <c r="A376" s="305"/>
      <c r="B376" s="240">
        <f>+'Ark1'!C1464</f>
        <v>2023</v>
      </c>
      <c r="C376" s="305"/>
      <c r="D376" s="240">
        <f>+'Ark1'!M1464</f>
        <v>10</v>
      </c>
      <c r="E376" s="240" t="str">
        <f>VLOOKUP(D376,RNR!$D$1:$E$15,2)</f>
        <v>4-</v>
      </c>
      <c r="F376" s="240">
        <f>+'Ark1'!D1464</f>
        <v>3</v>
      </c>
      <c r="G376" s="240" t="str">
        <f>VLOOKUP(F376,RNR!$I$2:$J$13,2)</f>
        <v>Mar</v>
      </c>
      <c r="H376" s="240">
        <f>+'Ark1'!Q1464</f>
        <v>826</v>
      </c>
      <c r="I376" s="376">
        <f>+'Ark1'!R1464</f>
        <v>1251</v>
      </c>
      <c r="J376" s="241">
        <f>+IF(I376=0,"",'Ark1'!AG1464)</f>
        <v>2.6543602800763839</v>
      </c>
      <c r="K376" s="241">
        <f>+IF(I376=0,"",'Ark1'!AH1464)</f>
        <v>4.2128397901012926</v>
      </c>
      <c r="L376" s="241"/>
      <c r="M376" s="564"/>
      <c r="N376" s="241"/>
      <c r="O376" s="242">
        <f>+IF(I376=0,"",'Ark1'!S1464)</f>
        <v>8.8361310951239016</v>
      </c>
      <c r="P376" s="242"/>
      <c r="Q376" s="242"/>
      <c r="R376" s="242"/>
      <c r="S376" s="241"/>
      <c r="T376" s="242"/>
      <c r="U376" s="304">
        <f>+IF(I376=0,"",'Ark1'!U1464)</f>
        <v>39.280735411670626</v>
      </c>
      <c r="V376" s="241">
        <f>+IF(I376=0,"",'Ark1'!V1464)</f>
        <v>0</v>
      </c>
      <c r="W376" s="241">
        <f>+IF(I376=0,"",'Ark1'!W1464)</f>
        <v>100</v>
      </c>
      <c r="X376" s="243">
        <f>+IF(I376=0,"",'Ark1'!X1464)</f>
        <v>99.520383693045602</v>
      </c>
      <c r="Y376" s="243">
        <f>+IF(I376=0,"",'Ark1'!Y1464)</f>
        <v>95.043964828137518</v>
      </c>
      <c r="Z376" s="243">
        <f>+IF(I376=0,"",'Ark1'!Z1464)</f>
        <v>48.760991207034387</v>
      </c>
      <c r="AA376" s="241">
        <f>+IF(I376=0,"",'Ark1'!AA1464)</f>
        <v>8.9815196054566062</v>
      </c>
      <c r="AB376" s="241">
        <f>+IF(I376=0,"",'Ark1'!AB1464)</f>
        <v>1.0447259629826993</v>
      </c>
      <c r="AC376" s="243">
        <f>+'Ark1'!AD1464</f>
        <v>52.437657955752627</v>
      </c>
      <c r="AD376" s="241">
        <f t="shared" si="39"/>
        <v>125.1</v>
      </c>
      <c r="AE376" s="241">
        <f t="shared" si="40"/>
        <v>1.5145278450363195</v>
      </c>
      <c r="AF376" s="305"/>
      <c r="AI376" s="30"/>
      <c r="AJ376" s="28"/>
    </row>
    <row r="377" spans="1:46">
      <c r="A377" s="305"/>
      <c r="B377" s="240">
        <f>+'Ark1'!C1465</f>
        <v>2023</v>
      </c>
      <c r="C377" s="305"/>
      <c r="D377" s="240">
        <f>+'Ark1'!M1465</f>
        <v>10</v>
      </c>
      <c r="E377" s="240" t="str">
        <f>VLOOKUP(D377,RNR!$D$1:$E$15,2)</f>
        <v>4-</v>
      </c>
      <c r="F377" s="240">
        <f>+'Ark1'!D1465</f>
        <v>4</v>
      </c>
      <c r="G377" s="240" t="str">
        <f>VLOOKUP(F377,RNR!$I$2:$J$13,2)</f>
        <v>Apr</v>
      </c>
      <c r="H377" s="240">
        <f>+'Ark1'!Q1465</f>
        <v>54</v>
      </c>
      <c r="I377" s="376">
        <f>+'Ark1'!R1465</f>
        <v>71</v>
      </c>
      <c r="J377" s="241">
        <f>+IF(I377=0,"",'Ark1'!AG1465)</f>
        <v>2.5320970042796</v>
      </c>
      <c r="K377" s="241">
        <f>+IF(I377=0,"",'Ark1'!AH1465)</f>
        <v>4.5760640887835438</v>
      </c>
      <c r="L377" s="241"/>
      <c r="M377" s="564"/>
      <c r="N377" s="241"/>
      <c r="O377" s="242">
        <f>+IF(I377=0,"",'Ark1'!S1465)</f>
        <v>8.8169014084507058</v>
      </c>
      <c r="P377" s="242"/>
      <c r="Q377" s="242"/>
      <c r="R377" s="242"/>
      <c r="S377" s="241"/>
      <c r="T377" s="242"/>
      <c r="U377" s="304">
        <f>+IF(I377=0,"",'Ark1'!U1465)</f>
        <v>42.092957746478874</v>
      </c>
      <c r="V377" s="241">
        <f>+IF(I377=0,"",'Ark1'!V1465)</f>
        <v>0</v>
      </c>
      <c r="W377" s="241">
        <f>+IF(I377=0,"",'Ark1'!W1465)</f>
        <v>100</v>
      </c>
      <c r="X377" s="243">
        <f>+IF(I377=0,"",'Ark1'!X1465)</f>
        <v>100</v>
      </c>
      <c r="Y377" s="243">
        <f>+IF(I377=0,"",'Ark1'!Y1465)</f>
        <v>98.591549295774627</v>
      </c>
      <c r="Z377" s="243">
        <f>+IF(I377=0,"",'Ark1'!Z1465)</f>
        <v>56.338028169014081</v>
      </c>
      <c r="AA377" s="241">
        <f>+IF(I377=0,"",'Ark1'!AA1465)</f>
        <v>9.3287277628983993</v>
      </c>
      <c r="AB377" s="241">
        <f>+IF(I377=0,"",'Ark1'!AB1465)</f>
        <v>1.0917083028211951</v>
      </c>
      <c r="AC377" s="243">
        <f>+'Ark1'!AD1465</f>
        <v>57.422064504778895</v>
      </c>
      <c r="AD377" s="241">
        <f t="shared" si="39"/>
        <v>7.1</v>
      </c>
      <c r="AE377" s="241">
        <f t="shared" si="40"/>
        <v>1.3148148148148149</v>
      </c>
      <c r="AF377" s="305"/>
      <c r="AI377" s="30"/>
      <c r="AJ377" s="28"/>
    </row>
    <row r="378" spans="1:46">
      <c r="A378" s="305"/>
      <c r="B378" s="240">
        <f>+'Ark1'!C1466</f>
        <v>2023</v>
      </c>
      <c r="C378" s="305"/>
      <c r="D378" s="240">
        <f>+'Ark1'!M1466</f>
        <v>10</v>
      </c>
      <c r="E378" s="240" t="str">
        <f>VLOOKUP(D378,RNR!$D$1:$E$15,2)</f>
        <v>4-</v>
      </c>
      <c r="F378" s="240">
        <f>+'Ark1'!D1466</f>
        <v>5</v>
      </c>
      <c r="G378" s="240" t="str">
        <f>VLOOKUP(F378,RNR!$I$2:$J$13,2)</f>
        <v>Mai</v>
      </c>
      <c r="H378" s="240">
        <f>+'Ark1'!Q1466</f>
        <v>115</v>
      </c>
      <c r="I378" s="376">
        <f>+'Ark1'!R1466</f>
        <v>149</v>
      </c>
      <c r="J378" s="241">
        <f>+IF(I378=0,"",'Ark1'!AG1466)</f>
        <v>3.6699507389162567</v>
      </c>
      <c r="K378" s="241">
        <f>+IF(I378=0,"",'Ark1'!AH1466)</f>
        <v>5.4691963220567317</v>
      </c>
      <c r="L378" s="241"/>
      <c r="M378" s="564"/>
      <c r="N378" s="241"/>
      <c r="O378" s="242">
        <f>+IF(I378=0,"",'Ark1'!S1466)</f>
        <v>8.7785234899328852</v>
      </c>
      <c r="P378" s="242"/>
      <c r="Q378" s="242"/>
      <c r="R378" s="242"/>
      <c r="S378" s="241"/>
      <c r="T378" s="242"/>
      <c r="U378" s="304">
        <f>+IF(I378=0,"",'Ark1'!U1466)</f>
        <v>38.61476510067115</v>
      </c>
      <c r="V378" s="241">
        <f>+IF(I378=0,"",'Ark1'!V1466)</f>
        <v>0</v>
      </c>
      <c r="W378" s="241">
        <f>+IF(I378=0,"",'Ark1'!W1466)</f>
        <v>100</v>
      </c>
      <c r="X378" s="243">
        <f>+IF(I378=0,"",'Ark1'!X1466)</f>
        <v>97.986577181208034</v>
      </c>
      <c r="Y378" s="243">
        <f>+IF(I378=0,"",'Ark1'!Y1466)</f>
        <v>97.315436241610726</v>
      </c>
      <c r="Z378" s="243">
        <f>+IF(I378=0,"",'Ark1'!Z1466)</f>
        <v>46.308724832214757</v>
      </c>
      <c r="AA378" s="241">
        <f>+IF(I378=0,"",'Ark1'!AA1466)</f>
        <v>8.2098841708749912</v>
      </c>
      <c r="AB378" s="241">
        <f>+IF(I378=0,"",'Ark1'!AB1466)</f>
        <v>1.2197790403045761</v>
      </c>
      <c r="AC378" s="243">
        <f>+'Ark1'!AD1466</f>
        <v>25.1914478043449</v>
      </c>
      <c r="AD378" s="241">
        <f t="shared" si="39"/>
        <v>14.9</v>
      </c>
      <c r="AE378" s="241">
        <f t="shared" si="40"/>
        <v>1.2956521739130435</v>
      </c>
      <c r="AF378" s="305"/>
      <c r="AI378" s="30"/>
      <c r="AJ378" s="28"/>
    </row>
    <row r="379" spans="1:46">
      <c r="A379" s="305"/>
      <c r="B379" s="240">
        <f>+'Ark1'!C1467</f>
        <v>2023</v>
      </c>
      <c r="C379" s="305"/>
      <c r="D379" s="240">
        <f>+'Ark1'!M1467</f>
        <v>10</v>
      </c>
      <c r="E379" s="240" t="str">
        <f>VLOOKUP(D379,RNR!$D$1:$E$15,2)</f>
        <v>4-</v>
      </c>
      <c r="F379" s="240">
        <f>+'Ark1'!D1467</f>
        <v>6</v>
      </c>
      <c r="G379" s="240" t="str">
        <f>VLOOKUP(F379,RNR!$I$2:$J$13,2)</f>
        <v>Jun</v>
      </c>
      <c r="H379" s="240">
        <f>+'Ark1'!Q1467</f>
        <v>132</v>
      </c>
      <c r="I379" s="376">
        <f>+'Ark1'!R1467</f>
        <v>186</v>
      </c>
      <c r="J379" s="241">
        <f>+IF(I379=0,"",'Ark1'!AG1467)</f>
        <v>3.0850887377674567</v>
      </c>
      <c r="K379" s="241">
        <f>+IF(I379=0,"",'Ark1'!AH1467)</f>
        <v>4.862416099689197</v>
      </c>
      <c r="L379" s="241"/>
      <c r="M379" s="564"/>
      <c r="N379" s="241"/>
      <c r="O379" s="242">
        <f>+IF(I379=0,"",'Ark1'!S1467)</f>
        <v>8.9408602150537639</v>
      </c>
      <c r="P379" s="242"/>
      <c r="Q379" s="242"/>
      <c r="R379" s="242"/>
      <c r="S379" s="241"/>
      <c r="T379" s="242"/>
      <c r="U379" s="304">
        <f>+IF(I379=0,"",'Ark1'!U1467)</f>
        <v>34.208064516129021</v>
      </c>
      <c r="V379" s="241">
        <f>+IF(I379=0,"",'Ark1'!V1467)</f>
        <v>0</v>
      </c>
      <c r="W379" s="241">
        <f>+IF(I379=0,"",'Ark1'!W1467)</f>
        <v>100</v>
      </c>
      <c r="X379" s="243">
        <f>+IF(I379=0,"",'Ark1'!X1467)</f>
        <v>97.849462365591393</v>
      </c>
      <c r="Y379" s="243">
        <f>+IF(I379=0,"",'Ark1'!Y1467)</f>
        <v>75.806451612903217</v>
      </c>
      <c r="Z379" s="243">
        <f>+IF(I379=0,"",'Ark1'!Z1467)</f>
        <v>34.946236559139791</v>
      </c>
      <c r="AA379" s="241">
        <f>+IF(I379=0,"",'Ark1'!AA1467)</f>
        <v>11.124683855173483</v>
      </c>
      <c r="AB379" s="241">
        <f>+IF(I379=0,"",'Ark1'!AB1467)</f>
        <v>1.2494073054327652</v>
      </c>
      <c r="AC379" s="243">
        <f>+'Ark1'!AD1467</f>
        <v>-4.9477097771095586</v>
      </c>
      <c r="AD379" s="241">
        <f t="shared" si="39"/>
        <v>18.600000000000001</v>
      </c>
      <c r="AE379" s="241">
        <f t="shared" si="40"/>
        <v>1.4090909090909092</v>
      </c>
      <c r="AF379" s="305"/>
      <c r="AI379" s="30"/>
      <c r="AJ379" s="28"/>
    </row>
    <row r="380" spans="1:46">
      <c r="A380" s="305"/>
      <c r="B380" s="240">
        <f>+'Ark1'!C1468</f>
        <v>2023</v>
      </c>
      <c r="C380" s="305"/>
      <c r="D380" s="240">
        <f>+'Ark1'!M1468</f>
        <v>10</v>
      </c>
      <c r="E380" s="240" t="str">
        <f>VLOOKUP(D380,RNR!$D$1:$E$15,2)</f>
        <v>4-</v>
      </c>
      <c r="F380" s="240">
        <f>+'Ark1'!D1468</f>
        <v>7</v>
      </c>
      <c r="G380" s="240" t="str">
        <f>VLOOKUP(F380,RNR!$I$2:$J$13,2)</f>
        <v>Jul</v>
      </c>
      <c r="H380" s="240">
        <f>+'Ark1'!Q1468</f>
        <v>35</v>
      </c>
      <c r="I380" s="376">
        <f>+'Ark1'!R1468</f>
        <v>52</v>
      </c>
      <c r="J380" s="241">
        <f>+IF(I380=0,"",'Ark1'!AG1468)</f>
        <v>1.329923273657289</v>
      </c>
      <c r="K380" s="241">
        <f>+IF(I380=0,"",'Ark1'!AH1468)</f>
        <v>1.8468502129749236</v>
      </c>
      <c r="L380" s="241"/>
      <c r="M380" s="564"/>
      <c r="N380" s="241"/>
      <c r="O380" s="242">
        <f>+IF(I380=0,"",'Ark1'!S1468)</f>
        <v>9.2307692307692282</v>
      </c>
      <c r="P380" s="242"/>
      <c r="Q380" s="242"/>
      <c r="R380" s="242"/>
      <c r="S380" s="241"/>
      <c r="T380" s="242"/>
      <c r="U380" s="304">
        <f>+IF(I380=0,"",'Ark1'!U1468)</f>
        <v>29.942307692307701</v>
      </c>
      <c r="V380" s="241">
        <f>+IF(I380=0,"",'Ark1'!V1468)</f>
        <v>0</v>
      </c>
      <c r="W380" s="241">
        <f>+IF(I380=0,"",'Ark1'!W1468)</f>
        <v>100</v>
      </c>
      <c r="X380" s="243">
        <f>+IF(I380=0,"",'Ark1'!X1468)</f>
        <v>98.076923076923109</v>
      </c>
      <c r="Y380" s="243">
        <f>+IF(I380=0,"",'Ark1'!Y1468)</f>
        <v>63.461538461538481</v>
      </c>
      <c r="Z380" s="243">
        <f>+IF(I380=0,"",'Ark1'!Z1468)</f>
        <v>21.153846153846157</v>
      </c>
      <c r="AA380" s="241">
        <f>+IF(I380=0,"",'Ark1'!AA1468)</f>
        <v>10.588788449506502</v>
      </c>
      <c r="AB380" s="241">
        <f>+IF(I380=0,"",'Ark1'!AB1468)</f>
        <v>0.97300851082105189</v>
      </c>
      <c r="AC380" s="243">
        <f>+'Ark1'!AD1468</f>
        <v>-23.612973472587768</v>
      </c>
      <c r="AD380" s="241">
        <f t="shared" si="39"/>
        <v>5.2</v>
      </c>
      <c r="AE380" s="241">
        <f t="shared" si="40"/>
        <v>1.4857142857142858</v>
      </c>
      <c r="AF380" s="305"/>
      <c r="AI380" s="30"/>
      <c r="AJ380" s="28"/>
    </row>
    <row r="381" spans="1:46">
      <c r="A381" s="305"/>
      <c r="B381" s="240">
        <f>+'Ark1'!C1469</f>
        <v>2023</v>
      </c>
      <c r="C381" s="305"/>
      <c r="D381" s="240">
        <f>+'Ark1'!M1469</f>
        <v>10</v>
      </c>
      <c r="E381" s="240" t="str">
        <f>VLOOKUP(D381,RNR!$D$1:$E$15,2)</f>
        <v>4-</v>
      </c>
      <c r="F381" s="240">
        <f>+'Ark1'!D1469</f>
        <v>8</v>
      </c>
      <c r="G381" s="240" t="str">
        <f>VLOOKUP(F381,RNR!$I$2:$J$13,2)</f>
        <v>Aug</v>
      </c>
      <c r="H381" s="240">
        <f>+'Ark1'!Q1469</f>
        <v>673</v>
      </c>
      <c r="I381" s="376">
        <f>+'Ark1'!R1469</f>
        <v>1150</v>
      </c>
      <c r="J381" s="241">
        <f>+IF(I381=0,"",'Ark1'!AG1469)</f>
        <v>1.1111218465878898</v>
      </c>
      <c r="K381" s="241">
        <f>+IF(I381=0,"",'Ark1'!AH1469)</f>
        <v>1.7626662454488378</v>
      </c>
      <c r="L381" s="241"/>
      <c r="M381" s="564"/>
      <c r="N381" s="241"/>
      <c r="O381" s="242">
        <f>+IF(I381=0,"",'Ark1'!S1469)</f>
        <v>8.9365217391304359</v>
      </c>
      <c r="P381" s="242"/>
      <c r="Q381" s="242"/>
      <c r="R381" s="242"/>
      <c r="S381" s="241"/>
      <c r="T381" s="242"/>
      <c r="U381" s="304">
        <f>+IF(I381=0,"",'Ark1'!U1469)</f>
        <v>34.797217391304393</v>
      </c>
      <c r="V381" s="241">
        <f>+IF(I381=0,"",'Ark1'!V1469)</f>
        <v>0</v>
      </c>
      <c r="W381" s="241">
        <f>+IF(I381=0,"",'Ark1'!W1469)</f>
        <v>100</v>
      </c>
      <c r="X381" s="243">
        <f>+IF(I381=0,"",'Ark1'!X1469)</f>
        <v>99.391304347826093</v>
      </c>
      <c r="Y381" s="243">
        <f>+IF(I381=0,"",'Ark1'!Y1469)</f>
        <v>88.782608695652172</v>
      </c>
      <c r="Z381" s="243">
        <f>+IF(I381=0,"",'Ark1'!Z1469)</f>
        <v>34.608695652173914</v>
      </c>
      <c r="AA381" s="241">
        <f>+IF(I381=0,"",'Ark1'!AA1469)</f>
        <v>9.7748012810068978</v>
      </c>
      <c r="AB381" s="241">
        <f>+IF(I381=0,"",'Ark1'!AB1469)</f>
        <v>1.2008569718824658</v>
      </c>
      <c r="AC381" s="243">
        <f>+'Ark1'!AD1469</f>
        <v>28.512757022901681</v>
      </c>
      <c r="AD381" s="241">
        <f t="shared" si="39"/>
        <v>115</v>
      </c>
      <c r="AE381" s="241">
        <f t="shared" si="40"/>
        <v>1.7087667161961366</v>
      </c>
      <c r="AF381" s="305"/>
      <c r="AI381" s="30"/>
      <c r="AJ381" s="28"/>
    </row>
    <row r="382" spans="1:46">
      <c r="A382" s="305"/>
      <c r="B382" s="240">
        <f>+'Ark1'!C1470</f>
        <v>2023</v>
      </c>
      <c r="C382" s="305"/>
      <c r="D382" s="240">
        <f>+'Ark1'!M1470</f>
        <v>10</v>
      </c>
      <c r="E382" s="240" t="str">
        <f>VLOOKUP(D382,RNR!$D$1:$E$15,2)</f>
        <v>4-</v>
      </c>
      <c r="F382" s="240">
        <f>+'Ark1'!D1470</f>
        <v>9</v>
      </c>
      <c r="G382" s="240" t="str">
        <f>VLOOKUP(F382,RNR!$I$2:$J$13,2)</f>
        <v>Sep</v>
      </c>
      <c r="H382" s="240">
        <f>+'Ark1'!Q1470</f>
        <v>1181</v>
      </c>
      <c r="I382" s="376">
        <f>+'Ark1'!R1470</f>
        <v>1813</v>
      </c>
      <c r="J382" s="241">
        <f>+IF(I382=0,"",'Ark1'!AG1470)</f>
        <v>0.50186990136996912</v>
      </c>
      <c r="K382" s="241">
        <f>+IF(I382=0,"",'Ark1'!AH1470)</f>
        <v>0.74151589624391101</v>
      </c>
      <c r="L382" s="241"/>
      <c r="M382" s="564"/>
      <c r="N382" s="241"/>
      <c r="O382" s="242">
        <f>+IF(I382=0,"",'Ark1'!S1470)</f>
        <v>8.6398234969663559</v>
      </c>
      <c r="P382" s="242"/>
      <c r="Q382" s="242"/>
      <c r="R382" s="242"/>
      <c r="S382" s="241"/>
      <c r="T382" s="242"/>
      <c r="U382" s="304">
        <f>+IF(I382=0,"",'Ark1'!U1470)</f>
        <v>29.559183673469345</v>
      </c>
      <c r="V382" s="241">
        <f>+IF(I382=0,"",'Ark1'!V1470)</f>
        <v>0</v>
      </c>
      <c r="W382" s="241">
        <f>+IF(I382=0,"",'Ark1'!W1470)</f>
        <v>100</v>
      </c>
      <c r="X382" s="243">
        <f>+IF(I382=0,"",'Ark1'!X1470)</f>
        <v>98.676227247655831</v>
      </c>
      <c r="Y382" s="243">
        <f>+IF(I382=0,"",'Ark1'!Y1470)</f>
        <v>72.53171538885826</v>
      </c>
      <c r="Z382" s="243">
        <f>+IF(I382=0,"",'Ark1'!Z1470)</f>
        <v>14.616657473800331</v>
      </c>
      <c r="AA382" s="241">
        <f>+IF(I382=0,"",'Ark1'!AA1470)</f>
        <v>8.8735033725415065</v>
      </c>
      <c r="AB382" s="241">
        <f>+IF(I382=0,"",'Ark1'!AB1470)</f>
        <v>1.2781426004874923</v>
      </c>
      <c r="AC382" s="243">
        <f>+'Ark1'!AD1470</f>
        <v>34.021671756896758</v>
      </c>
      <c r="AD382" s="241">
        <f t="shared" si="39"/>
        <v>181.3</v>
      </c>
      <c r="AE382" s="241">
        <f t="shared" si="40"/>
        <v>1.5351397121083827</v>
      </c>
      <c r="AF382" s="305"/>
      <c r="AI382" s="30"/>
      <c r="AJ382" s="28"/>
    </row>
    <row r="383" spans="1:46">
      <c r="A383" s="305"/>
      <c r="B383" s="240">
        <f>+'Ark1'!C1471</f>
        <v>2023</v>
      </c>
      <c r="C383" s="305"/>
      <c r="D383" s="240">
        <f>+'Ark1'!M1471</f>
        <v>10</v>
      </c>
      <c r="E383" s="240" t="str">
        <f>VLOOKUP(D383,RNR!$D$1:$E$15,2)</f>
        <v>4-</v>
      </c>
      <c r="F383" s="240">
        <f>+'Ark1'!D1471</f>
        <v>10</v>
      </c>
      <c r="G383" s="240" t="str">
        <f>VLOOKUP(F383,RNR!$I$2:$J$13,2)</f>
        <v>Okt</v>
      </c>
      <c r="H383" s="240">
        <f>+'Ark1'!Q1471</f>
        <v>2132</v>
      </c>
      <c r="I383" s="376">
        <f>+'Ark1'!R1471</f>
        <v>3561</v>
      </c>
      <c r="J383" s="241">
        <f>+IF(I383=0,"",'Ark1'!AG1471)</f>
        <v>0.86696758549162256</v>
      </c>
      <c r="K383" s="241">
        <f>+IF(I383=0,"",'Ark1'!AH1471)</f>
        <v>1.4384819879096749</v>
      </c>
      <c r="L383" s="241"/>
      <c r="M383" s="564"/>
      <c r="N383" s="241"/>
      <c r="O383" s="242">
        <f>+IF(I383=0,"",'Ark1'!S1471)</f>
        <v>8.643358607132825</v>
      </c>
      <c r="P383" s="242"/>
      <c r="Q383" s="242"/>
      <c r="R383" s="242"/>
      <c r="S383" s="241"/>
      <c r="T383" s="242"/>
      <c r="U383" s="304">
        <f>+IF(I383=0,"",'Ark1'!U1471)</f>
        <v>31.945268183094644</v>
      </c>
      <c r="V383" s="241">
        <f>+IF(I383=0,"",'Ark1'!V1471)</f>
        <v>0</v>
      </c>
      <c r="W383" s="241">
        <f>+IF(I383=0,"",'Ark1'!W1471)</f>
        <v>100</v>
      </c>
      <c r="X383" s="243">
        <f>+IF(I383=0,"",'Ark1'!X1471)</f>
        <v>98.286998034260023</v>
      </c>
      <c r="Y383" s="243">
        <f>+IF(I383=0,"",'Ark1'!Y1471)</f>
        <v>75.175512496489745</v>
      </c>
      <c r="Z383" s="243">
        <f>+IF(I383=0,"",'Ark1'!Z1471)</f>
        <v>23.336141533277168</v>
      </c>
      <c r="AA383" s="241">
        <f>+IF(I383=0,"",'Ark1'!AA1471)</f>
        <v>9.8579638044765314</v>
      </c>
      <c r="AB383" s="241">
        <f>+IF(I383=0,"",'Ark1'!AB1471)</f>
        <v>1.2657394843758163</v>
      </c>
      <c r="AC383" s="243">
        <f>+'Ark1'!AD1471</f>
        <v>48.548816608163264</v>
      </c>
      <c r="AD383" s="241">
        <f t="shared" si="39"/>
        <v>356.1</v>
      </c>
      <c r="AE383" s="241">
        <f t="shared" si="40"/>
        <v>1.6702626641651033</v>
      </c>
      <c r="AF383" s="305"/>
      <c r="AI383" s="30"/>
      <c r="AJ383" s="28"/>
    </row>
    <row r="384" spans="1:46">
      <c r="A384" s="305"/>
      <c r="B384" s="240">
        <f>+'Ark1'!C1472</f>
        <v>2023</v>
      </c>
      <c r="C384" s="305"/>
      <c r="D384" s="240">
        <f>+'Ark1'!M1472</f>
        <v>10</v>
      </c>
      <c r="E384" s="240" t="str">
        <f>VLOOKUP(D384,RNR!$D$1:$E$15,2)</f>
        <v>4-</v>
      </c>
      <c r="F384" s="240">
        <f>+'Ark1'!D1472</f>
        <v>11</v>
      </c>
      <c r="G384" s="240" t="str">
        <f>VLOOKUP(F384,RNR!$I$2:$J$13,2)</f>
        <v>Nov</v>
      </c>
      <c r="H384" s="240">
        <f>+'Ark1'!Q1472</f>
        <v>1030</v>
      </c>
      <c r="I384" s="376">
        <f>+'Ark1'!R1472</f>
        <v>1647</v>
      </c>
      <c r="J384" s="241">
        <f>+IF(I384=0,"",'Ark1'!AG1472)</f>
        <v>1.187763226215889</v>
      </c>
      <c r="K384" s="241">
        <f>+IF(I384=0,"",'Ark1'!AH1472)</f>
        <v>1.9911764788061921</v>
      </c>
      <c r="L384" s="241"/>
      <c r="M384" s="564"/>
      <c r="N384" s="241"/>
      <c r="O384" s="242">
        <f>+IF(I384=0,"",'Ark1'!S1472)</f>
        <v>8.6478445658773513</v>
      </c>
      <c r="P384" s="242"/>
      <c r="Q384" s="242"/>
      <c r="R384" s="242"/>
      <c r="S384" s="241"/>
      <c r="T384" s="242"/>
      <c r="U384" s="304">
        <f>+IF(I384=0,"",'Ark1'!U1472)</f>
        <v>32.797632058287775</v>
      </c>
      <c r="V384" s="241">
        <f>+IF(I384=0,"",'Ark1'!V1472)</f>
        <v>0</v>
      </c>
      <c r="W384" s="241">
        <f>+IF(I384=0,"",'Ark1'!W1472)</f>
        <v>100</v>
      </c>
      <c r="X384" s="243">
        <f>+IF(I384=0,"",'Ark1'!X1472)</f>
        <v>98.239222829386733</v>
      </c>
      <c r="Y384" s="243">
        <f>+IF(I384=0,"",'Ark1'!Y1472)</f>
        <v>77.413479052823305</v>
      </c>
      <c r="Z384" s="243">
        <f>+IF(I384=0,"",'Ark1'!Z1472)</f>
        <v>26.35094110503946</v>
      </c>
      <c r="AA384" s="241">
        <f>+IF(I384=0,"",'Ark1'!AA1472)</f>
        <v>9.8036342828467973</v>
      </c>
      <c r="AB384" s="241">
        <f>+IF(I384=0,"",'Ark1'!AB1472)</f>
        <v>1.2456968672226889</v>
      </c>
      <c r="AC384" s="243">
        <f>+'Ark1'!AD1472</f>
        <v>48.214907841316005</v>
      </c>
      <c r="AD384" s="241">
        <f t="shared" si="39"/>
        <v>164.7</v>
      </c>
      <c r="AE384" s="241">
        <f t="shared" si="40"/>
        <v>1.5990291262135923</v>
      </c>
      <c r="AF384" s="305"/>
      <c r="AI384" s="30"/>
      <c r="AJ384" s="28"/>
    </row>
    <row r="385" spans="1:46">
      <c r="A385" s="305"/>
      <c r="B385" s="240">
        <f>+'Ark1'!C1473</f>
        <v>2023</v>
      </c>
      <c r="C385" s="305"/>
      <c r="D385" s="240">
        <f>+'Ark1'!M1473</f>
        <v>10</v>
      </c>
      <c r="E385" s="240" t="str">
        <f>VLOOKUP(D385,RNR!$D$1:$E$15,2)</f>
        <v>4-</v>
      </c>
      <c r="F385" s="240">
        <f>+'Ark1'!D1473</f>
        <v>12</v>
      </c>
      <c r="G385" s="240" t="str">
        <f>VLOOKUP(F385,RNR!$I$2:$J$13,2)</f>
        <v>Des</v>
      </c>
      <c r="H385" s="240">
        <f>+'Ark1'!Q1473</f>
        <v>61</v>
      </c>
      <c r="I385" s="376">
        <f>+'Ark1'!R1473</f>
        <v>83</v>
      </c>
      <c r="J385" s="241">
        <f>+IF(I385=0,"",'Ark1'!AG1473)</f>
        <v>1.0004821600771456</v>
      </c>
      <c r="K385" s="241">
        <f>+IF(I385=0,"",'Ark1'!AH1473)</f>
        <v>1.4507298167556075</v>
      </c>
      <c r="L385" s="241"/>
      <c r="M385" s="564"/>
      <c r="N385" s="241"/>
      <c r="O385" s="242">
        <f>+IF(I385=0,"",'Ark1'!S1473)</f>
        <v>8.4578313253012016</v>
      </c>
      <c r="P385" s="242"/>
      <c r="Q385" s="242"/>
      <c r="R385" s="242"/>
      <c r="S385" s="241"/>
      <c r="T385" s="242"/>
      <c r="U385" s="304">
        <f>+IF(I385=0,"",'Ark1'!U1473)</f>
        <v>27.483132530120475</v>
      </c>
      <c r="V385" s="241">
        <f>+IF(I385=0,"",'Ark1'!V1473)</f>
        <v>0</v>
      </c>
      <c r="W385" s="241">
        <f>+IF(I385=0,"",'Ark1'!W1473)</f>
        <v>100</v>
      </c>
      <c r="X385" s="243">
        <f>+IF(I385=0,"",'Ark1'!X1473)</f>
        <v>98.795180722891587</v>
      </c>
      <c r="Y385" s="243">
        <f>+IF(I385=0,"",'Ark1'!Y1473)</f>
        <v>54.216867469879517</v>
      </c>
      <c r="Z385" s="243">
        <f>+IF(I385=0,"",'Ark1'!Z1473)</f>
        <v>14.457831325301203</v>
      </c>
      <c r="AA385" s="241">
        <f>+IF(I385=0,"",'Ark1'!AA1473)</f>
        <v>8.8910245696488257</v>
      </c>
      <c r="AB385" s="241">
        <f>+IF(I385=0,"",'Ark1'!AB1473)</f>
        <v>1.0214707659868223</v>
      </c>
      <c r="AC385" s="243">
        <f>+'Ark1'!AD1473</f>
        <v>32.003332994950725</v>
      </c>
      <c r="AD385" s="241">
        <f t="shared" si="39"/>
        <v>8.3000000000000007</v>
      </c>
      <c r="AE385" s="241">
        <f t="shared" si="40"/>
        <v>1.360655737704918</v>
      </c>
      <c r="AF385" s="305"/>
      <c r="AI385" s="30"/>
      <c r="AJ385" s="28"/>
    </row>
    <row r="386" spans="1:46">
      <c r="A386" s="305"/>
      <c r="B386" s="305"/>
      <c r="C386" s="305"/>
      <c r="D386" s="305"/>
      <c r="E386" s="305"/>
      <c r="F386" s="305"/>
      <c r="G386" s="305"/>
      <c r="H386" s="305"/>
      <c r="I386" s="305"/>
      <c r="J386" s="305"/>
      <c r="K386" s="305"/>
      <c r="L386" s="305"/>
      <c r="M386" s="565"/>
      <c r="N386" s="305"/>
      <c r="O386" s="305"/>
      <c r="P386" s="305"/>
      <c r="Q386" s="305"/>
      <c r="R386" s="305"/>
      <c r="S386" s="306"/>
      <c r="T386" s="305"/>
      <c r="U386" s="305"/>
      <c r="V386" s="305"/>
      <c r="W386" s="305"/>
      <c r="X386" s="305"/>
      <c r="Y386" s="305"/>
      <c r="Z386" s="305"/>
      <c r="AA386" s="305"/>
      <c r="AB386" s="305"/>
      <c r="AC386" s="305"/>
      <c r="AD386" s="305"/>
      <c r="AE386" s="305"/>
      <c r="AF386" s="305"/>
      <c r="AI386" s="30"/>
      <c r="AJ386" s="28"/>
      <c r="AM386" s="28"/>
      <c r="AN386" s="28"/>
      <c r="AO386" s="28"/>
      <c r="AQ386" s="28"/>
      <c r="AR386" s="245"/>
      <c r="AS386" s="28"/>
      <c r="AT386" s="28"/>
    </row>
    <row r="387" spans="1:46">
      <c r="A387" s="349" t="s">
        <v>665</v>
      </c>
      <c r="B387" s="349"/>
      <c r="C387" s="349" t="str">
        <f>+E389</f>
        <v>4</v>
      </c>
      <c r="D387" s="349"/>
      <c r="E387" s="349"/>
      <c r="F387" s="349"/>
      <c r="G387" s="349"/>
      <c r="H387" s="349"/>
      <c r="I387" s="349"/>
      <c r="J387" s="305"/>
      <c r="K387" s="305"/>
      <c r="L387" s="305"/>
      <c r="M387" s="565"/>
      <c r="N387" s="305"/>
      <c r="O387" s="305"/>
      <c r="P387" s="305"/>
      <c r="Q387" s="305"/>
      <c r="R387" s="305"/>
      <c r="S387" s="306"/>
      <c r="T387" s="305"/>
      <c r="U387" s="305"/>
      <c r="V387" s="305"/>
      <c r="W387" s="305"/>
      <c r="X387" s="305"/>
      <c r="Y387" s="305"/>
      <c r="Z387" s="305"/>
      <c r="AA387" s="305"/>
      <c r="AB387" s="305"/>
      <c r="AC387" s="305"/>
      <c r="AD387" s="305"/>
      <c r="AE387" s="305"/>
      <c r="AF387" s="305"/>
      <c r="AI387" s="30"/>
      <c r="AJ387" s="28"/>
      <c r="AM387" s="28"/>
      <c r="AN387" s="28"/>
      <c r="AO387" s="28"/>
      <c r="AQ387" s="28"/>
      <c r="AR387" s="245"/>
      <c r="AS387" s="28"/>
      <c r="AT387" s="28"/>
    </row>
    <row r="388" spans="1:46">
      <c r="A388" s="305"/>
      <c r="B388" s="305"/>
      <c r="C388" s="305"/>
      <c r="D388" s="305"/>
      <c r="E388" s="305"/>
      <c r="F388" s="305"/>
      <c r="G388" s="305"/>
      <c r="H388" s="305"/>
      <c r="I388" s="305"/>
      <c r="J388" s="305"/>
      <c r="K388" s="305"/>
      <c r="L388" s="305"/>
      <c r="M388" s="565"/>
      <c r="N388" s="305"/>
      <c r="O388" s="305"/>
      <c r="P388" s="305"/>
      <c r="Q388" s="305"/>
      <c r="R388" s="305"/>
      <c r="S388" s="306"/>
      <c r="T388" s="305"/>
      <c r="U388" s="305"/>
      <c r="V388" s="305"/>
      <c r="W388" s="305"/>
      <c r="X388" s="305"/>
      <c r="Y388" s="305"/>
      <c r="Z388" s="305"/>
      <c r="AA388" s="305"/>
      <c r="AB388" s="305"/>
      <c r="AC388" s="305"/>
      <c r="AD388" s="305"/>
      <c r="AE388" s="305"/>
      <c r="AF388" s="305"/>
      <c r="AI388" s="30"/>
      <c r="AJ388" s="28"/>
      <c r="AM388" s="28"/>
      <c r="AN388" s="28"/>
      <c r="AO388" s="28"/>
      <c r="AQ388" s="28"/>
      <c r="AR388" s="245"/>
      <c r="AS388" s="28"/>
      <c r="AT388" s="28"/>
    </row>
    <row r="389" spans="1:46">
      <c r="A389" s="305"/>
      <c r="B389" s="240">
        <f>+'Ark1'!C1474</f>
        <v>2023</v>
      </c>
      <c r="C389" s="305"/>
      <c r="D389" s="240">
        <f>+'Ark1'!M1474</f>
        <v>11</v>
      </c>
      <c r="E389" s="240" t="str">
        <f>VLOOKUP(D389,RNR!$D$1:$E$15,2)</f>
        <v>4</v>
      </c>
      <c r="F389" s="240">
        <f>+'Ark1'!D1474</f>
        <v>1</v>
      </c>
      <c r="G389" s="240" t="str">
        <f>VLOOKUP(F389,RNR!$I$2:$J$13,2)</f>
        <v>Jan</v>
      </c>
      <c r="H389" s="240">
        <f>+'Ark1'!Q1474</f>
        <v>45</v>
      </c>
      <c r="I389" s="376">
        <f>+'Ark1'!R1474</f>
        <v>62</v>
      </c>
      <c r="J389" s="241">
        <f>+IF(I389=0,"",'Ark1'!AG1474)</f>
        <v>0.7059091426619607</v>
      </c>
      <c r="K389" s="241">
        <f>+IF(I389=0,"",'Ark1'!AH1474)</f>
        <v>1.2919267514188921</v>
      </c>
      <c r="L389" s="241"/>
      <c r="M389" s="564"/>
      <c r="N389" s="241"/>
      <c r="O389" s="242">
        <f>+IF(I389=0,"",'Ark1'!S1474)</f>
        <v>8.870967741935484</v>
      </c>
      <c r="P389" s="242"/>
      <c r="Q389" s="242"/>
      <c r="R389" s="242"/>
      <c r="S389" s="241"/>
      <c r="T389" s="242"/>
      <c r="U389" s="304">
        <f>+IF(I389=0,"",'Ark1'!U1474)</f>
        <v>38.256451612903213</v>
      </c>
      <c r="V389" s="241">
        <f>+IF(I389=0,"",'Ark1'!V1474)</f>
        <v>0</v>
      </c>
      <c r="W389" s="241">
        <f>+IF(I389=0,"",'Ark1'!W1474)</f>
        <v>100</v>
      </c>
      <c r="X389" s="243">
        <f>+IF(I389=0,"",'Ark1'!X1474)</f>
        <v>100</v>
      </c>
      <c r="Y389" s="243">
        <f>+IF(I389=0,"",'Ark1'!Y1474)</f>
        <v>95.161290322580641</v>
      </c>
      <c r="Z389" s="243">
        <f>+IF(I389=0,"",'Ark1'!Z1474)</f>
        <v>43.548387096774199</v>
      </c>
      <c r="AA389" s="241">
        <f>+IF(I389=0,"",'Ark1'!AA1474)</f>
        <v>9.7153955138015142</v>
      </c>
      <c r="AB389" s="241">
        <f>+IF(I389=0,"",'Ark1'!AB1474)</f>
        <v>1.0077741517298913</v>
      </c>
      <c r="AC389" s="243">
        <f>+'Ark1'!AD1474</f>
        <v>51.43861901112259</v>
      </c>
      <c r="AD389" s="241">
        <f t="shared" si="39"/>
        <v>5.6363636363636367</v>
      </c>
      <c r="AE389" s="241">
        <f t="shared" si="40"/>
        <v>1.3777777777777778</v>
      </c>
      <c r="AF389" s="305"/>
      <c r="AI389" s="30"/>
      <c r="AJ389" s="28"/>
    </row>
    <row r="390" spans="1:46">
      <c r="A390" s="305"/>
      <c r="B390" s="240">
        <f>+'Ark1'!C1475</f>
        <v>2023</v>
      </c>
      <c r="C390" s="305"/>
      <c r="D390" s="240">
        <f>+'Ark1'!M1475</f>
        <v>11</v>
      </c>
      <c r="E390" s="240" t="str">
        <f>VLOOKUP(D390,RNR!$D$1:$E$15,2)</f>
        <v>4</v>
      </c>
      <c r="F390" s="240">
        <f>+'Ark1'!D1475</f>
        <v>2</v>
      </c>
      <c r="G390" s="240" t="str">
        <f>VLOOKUP(F390,RNR!$I$2:$J$13,2)</f>
        <v>Feb</v>
      </c>
      <c r="H390" s="240">
        <f>+'Ark1'!Q1475</f>
        <v>62</v>
      </c>
      <c r="I390" s="376">
        <f>+'Ark1'!R1475</f>
        <v>82</v>
      </c>
      <c r="J390" s="241">
        <f>+IF(I390=0,"",'Ark1'!AG1475)</f>
        <v>0.63271604938271597</v>
      </c>
      <c r="K390" s="241">
        <f>+IF(I390=0,"",'Ark1'!AH1475)</f>
        <v>1.1912601620171337</v>
      </c>
      <c r="L390" s="241"/>
      <c r="M390" s="564"/>
      <c r="N390" s="241"/>
      <c r="O390" s="242">
        <f>+IF(I390=0,"",'Ark1'!S1475)</f>
        <v>9</v>
      </c>
      <c r="P390" s="242"/>
      <c r="Q390" s="242"/>
      <c r="R390" s="242"/>
      <c r="S390" s="241"/>
      <c r="T390" s="242"/>
      <c r="U390" s="304">
        <f>+IF(I390=0,"",'Ark1'!U1475)</f>
        <v>40.414634146341456</v>
      </c>
      <c r="V390" s="241">
        <f>+IF(I390=0,"",'Ark1'!V1475)</f>
        <v>0</v>
      </c>
      <c r="W390" s="241">
        <f>+IF(I390=0,"",'Ark1'!W1475)</f>
        <v>100</v>
      </c>
      <c r="X390" s="243">
        <f>+IF(I390=0,"",'Ark1'!X1475)</f>
        <v>98.780487804878064</v>
      </c>
      <c r="Y390" s="243">
        <f>+IF(I390=0,"",'Ark1'!Y1475)</f>
        <v>98.780487804878064</v>
      </c>
      <c r="Z390" s="243">
        <f>+IF(I390=0,"",'Ark1'!Z1475)</f>
        <v>47.560975609756085</v>
      </c>
      <c r="AA390" s="241">
        <f>+IF(I390=0,"",'Ark1'!AA1475)</f>
        <v>8.1779913144562695</v>
      </c>
      <c r="AB390" s="241">
        <f>+IF(I390=0,"",'Ark1'!AB1475)</f>
        <v>1.0820035616009187</v>
      </c>
      <c r="AC390" s="243">
        <f>+'Ark1'!AD1475</f>
        <v>40.491382369927805</v>
      </c>
      <c r="AD390" s="241">
        <f t="shared" si="39"/>
        <v>7.4545454545454541</v>
      </c>
      <c r="AE390" s="241">
        <f t="shared" si="40"/>
        <v>1.3225806451612903</v>
      </c>
      <c r="AF390" s="305"/>
      <c r="AI390" s="30"/>
      <c r="AJ390" s="28"/>
    </row>
    <row r="391" spans="1:46">
      <c r="A391" s="305"/>
      <c r="B391" s="240">
        <f>+'Ark1'!C1476</f>
        <v>2023</v>
      </c>
      <c r="C391" s="305"/>
      <c r="D391" s="240">
        <f>+'Ark1'!M1476</f>
        <v>11</v>
      </c>
      <c r="E391" s="240" t="str">
        <f>VLOOKUP(D391,RNR!$D$1:$E$15,2)</f>
        <v>4</v>
      </c>
      <c r="F391" s="240">
        <f>+'Ark1'!D1476</f>
        <v>3</v>
      </c>
      <c r="G391" s="240" t="str">
        <f>VLOOKUP(F391,RNR!$I$2:$J$13,2)</f>
        <v>Mar</v>
      </c>
      <c r="H391" s="240">
        <f>+'Ark1'!Q1476</f>
        <v>605</v>
      </c>
      <c r="I391" s="376">
        <f>+'Ark1'!R1476</f>
        <v>877</v>
      </c>
      <c r="J391" s="241">
        <f>+IF(I391=0,"",'Ark1'!AG1476)</f>
        <v>1.8608105240823247</v>
      </c>
      <c r="K391" s="241">
        <f>+IF(I391=0,"",'Ark1'!AH1476)</f>
        <v>3.139127267580295</v>
      </c>
      <c r="L391" s="241"/>
      <c r="M391" s="564"/>
      <c r="N391" s="241"/>
      <c r="O391" s="242">
        <f>+IF(I391=0,"",'Ark1'!S1476)</f>
        <v>9.0433295324971503</v>
      </c>
      <c r="P391" s="242"/>
      <c r="Q391" s="242"/>
      <c r="R391" s="242"/>
      <c r="S391" s="241"/>
      <c r="T391" s="242"/>
      <c r="U391" s="304">
        <f>+IF(I391=0,"",'Ark1'!U1476)</f>
        <v>41.751425313569008</v>
      </c>
      <c r="V391" s="241">
        <f>+IF(I391=0,"",'Ark1'!V1476)</f>
        <v>0</v>
      </c>
      <c r="W391" s="241">
        <f>+IF(I391=0,"",'Ark1'!W1476)</f>
        <v>100</v>
      </c>
      <c r="X391" s="243">
        <f>+IF(I391=0,"",'Ark1'!X1476)</f>
        <v>100</v>
      </c>
      <c r="Y391" s="243">
        <f>+IF(I391=0,"",'Ark1'!Y1476)</f>
        <v>96.807297605473195</v>
      </c>
      <c r="Z391" s="243">
        <f>+IF(I391=0,"",'Ark1'!Z1476)</f>
        <v>59.635119726339802</v>
      </c>
      <c r="AA391" s="241">
        <f>+IF(I391=0,"",'Ark1'!AA1476)</f>
        <v>9.6386036545038216</v>
      </c>
      <c r="AB391" s="241">
        <f>+IF(I391=0,"",'Ark1'!AB1476)</f>
        <v>1.0754614918651182</v>
      </c>
      <c r="AC391" s="243">
        <f>+'Ark1'!AD1476</f>
        <v>50.680656564141991</v>
      </c>
      <c r="AD391" s="241">
        <f t="shared" si="39"/>
        <v>79.727272727272734</v>
      </c>
      <c r="AE391" s="241">
        <f t="shared" si="40"/>
        <v>1.4495867768595041</v>
      </c>
      <c r="AF391" s="305"/>
      <c r="AI391" s="30"/>
      <c r="AJ391" s="28"/>
    </row>
    <row r="392" spans="1:46">
      <c r="A392" s="305"/>
      <c r="B392" s="240">
        <f>+'Ark1'!C1477</f>
        <v>2023</v>
      </c>
      <c r="C392" s="305"/>
      <c r="D392" s="240">
        <f>+'Ark1'!M1477</f>
        <v>11</v>
      </c>
      <c r="E392" s="240" t="str">
        <f>VLOOKUP(D392,RNR!$D$1:$E$15,2)</f>
        <v>4</v>
      </c>
      <c r="F392" s="240">
        <f>+'Ark1'!D1477</f>
        <v>4</v>
      </c>
      <c r="G392" s="240" t="str">
        <f>VLOOKUP(F392,RNR!$I$2:$J$13,2)</f>
        <v>Apr</v>
      </c>
      <c r="H392" s="240">
        <f>+'Ark1'!Q1477</f>
        <v>35</v>
      </c>
      <c r="I392" s="376">
        <f>+'Ark1'!R1477</f>
        <v>42</v>
      </c>
      <c r="J392" s="241">
        <f>+IF(I392=0,"",'Ark1'!AG1477)</f>
        <v>1.4978601997146932</v>
      </c>
      <c r="K392" s="241">
        <f>+IF(I392=0,"",'Ark1'!AH1477)</f>
        <v>2.6650068749674647</v>
      </c>
      <c r="L392" s="241"/>
      <c r="M392" s="564"/>
      <c r="N392" s="241"/>
      <c r="O392" s="242">
        <f>+IF(I392=0,"",'Ark1'!S1477)</f>
        <v>9.0952380952380985</v>
      </c>
      <c r="P392" s="242"/>
      <c r="Q392" s="242"/>
      <c r="R392" s="242"/>
      <c r="S392" s="241"/>
      <c r="T392" s="242"/>
      <c r="U392" s="304">
        <f>+IF(I392=0,"",'Ark1'!U1477)</f>
        <v>41.440476190476197</v>
      </c>
      <c r="V392" s="241">
        <f>+IF(I392=0,"",'Ark1'!V1477)</f>
        <v>0</v>
      </c>
      <c r="W392" s="241">
        <f>+IF(I392=0,"",'Ark1'!W1477)</f>
        <v>100</v>
      </c>
      <c r="X392" s="243">
        <f>+IF(I392=0,"",'Ark1'!X1477)</f>
        <v>100</v>
      </c>
      <c r="Y392" s="243">
        <f>+IF(I392=0,"",'Ark1'!Y1477)</f>
        <v>90.476190476190439</v>
      </c>
      <c r="Z392" s="243">
        <f>+IF(I392=0,"",'Ark1'!Z1477)</f>
        <v>66.666666666666686</v>
      </c>
      <c r="AA392" s="241">
        <f>+IF(I392=0,"",'Ark1'!AA1477)</f>
        <v>11.3215567565724</v>
      </c>
      <c r="AB392" s="241">
        <f>+IF(I392=0,"",'Ark1'!AB1477)</f>
        <v>1.0190921218587061</v>
      </c>
      <c r="AC392" s="243">
        <f>+'Ark1'!AD1477</f>
        <v>59.543488843462001</v>
      </c>
      <c r="AD392" s="241">
        <f t="shared" si="39"/>
        <v>3.8181818181818183</v>
      </c>
      <c r="AE392" s="241">
        <f t="shared" si="40"/>
        <v>1.2</v>
      </c>
      <c r="AF392" s="305"/>
      <c r="AI392" s="30"/>
      <c r="AJ392" s="28"/>
    </row>
    <row r="393" spans="1:46">
      <c r="A393" s="305"/>
      <c r="B393" s="240">
        <f>+'Ark1'!C1478</f>
        <v>2023</v>
      </c>
      <c r="C393" s="305"/>
      <c r="D393" s="240">
        <f>+'Ark1'!M1478</f>
        <v>11</v>
      </c>
      <c r="E393" s="240" t="str">
        <f>VLOOKUP(D393,RNR!$D$1:$E$15,2)</f>
        <v>4</v>
      </c>
      <c r="F393" s="240">
        <f>+'Ark1'!D1478</f>
        <v>5</v>
      </c>
      <c r="G393" s="240" t="str">
        <f>VLOOKUP(F393,RNR!$I$2:$J$13,2)</f>
        <v>Mai</v>
      </c>
      <c r="H393" s="240">
        <f>+'Ark1'!Q1478</f>
        <v>79</v>
      </c>
      <c r="I393" s="376">
        <f>+'Ark1'!R1478</f>
        <v>110</v>
      </c>
      <c r="J393" s="241">
        <f>+IF(I393=0,"",'Ark1'!AG1478)</f>
        <v>2.7093596059113305</v>
      </c>
      <c r="K393" s="241">
        <f>+IF(I393=0,"",'Ark1'!AH1478)</f>
        <v>4.353512971945845</v>
      </c>
      <c r="L393" s="241"/>
      <c r="M393" s="564"/>
      <c r="N393" s="241"/>
      <c r="O393" s="242">
        <f>+IF(I393=0,"",'Ark1'!S1478)</f>
        <v>9.0909090909090917</v>
      </c>
      <c r="P393" s="242"/>
      <c r="Q393" s="242"/>
      <c r="R393" s="242"/>
      <c r="S393" s="241"/>
      <c r="T393" s="242"/>
      <c r="U393" s="304">
        <f>+IF(I393=0,"",'Ark1'!U1478)</f>
        <v>41.63545454545455</v>
      </c>
      <c r="V393" s="241">
        <f>+IF(I393=0,"",'Ark1'!V1478)</f>
        <v>0</v>
      </c>
      <c r="W393" s="241">
        <f>+IF(I393=0,"",'Ark1'!W1478)</f>
        <v>100</v>
      </c>
      <c r="X393" s="243">
        <f>+IF(I393=0,"",'Ark1'!X1478)</f>
        <v>100</v>
      </c>
      <c r="Y393" s="243">
        <f>+IF(I393=0,"",'Ark1'!Y1478)</f>
        <v>95.454545454545439</v>
      </c>
      <c r="Z393" s="243">
        <f>+IF(I393=0,"",'Ark1'!Z1478)</f>
        <v>60</v>
      </c>
      <c r="AA393" s="241">
        <f>+IF(I393=0,"",'Ark1'!AA1478)</f>
        <v>9.9566477232197421</v>
      </c>
      <c r="AB393" s="241">
        <f>+IF(I393=0,"",'Ark1'!AB1478)</f>
        <v>1.2688251870812921</v>
      </c>
      <c r="AC393" s="243">
        <f>+'Ark1'!AD1478</f>
        <v>39.264757883734475</v>
      </c>
      <c r="AD393" s="241">
        <f t="shared" si="39"/>
        <v>10</v>
      </c>
      <c r="AE393" s="241">
        <f t="shared" si="40"/>
        <v>1.3924050632911393</v>
      </c>
      <c r="AF393" s="305"/>
      <c r="AI393" s="30"/>
      <c r="AJ393" s="28"/>
    </row>
    <row r="394" spans="1:46">
      <c r="A394" s="305"/>
      <c r="B394" s="240">
        <f>+'Ark1'!C1479</f>
        <v>2023</v>
      </c>
      <c r="C394" s="305"/>
      <c r="D394" s="240">
        <f>+'Ark1'!M1479</f>
        <v>11</v>
      </c>
      <c r="E394" s="240" t="str">
        <f>VLOOKUP(D394,RNR!$D$1:$E$15,2)</f>
        <v>4</v>
      </c>
      <c r="F394" s="240">
        <f>+'Ark1'!D1479</f>
        <v>6</v>
      </c>
      <c r="G394" s="240" t="str">
        <f>VLOOKUP(F394,RNR!$I$2:$J$13,2)</f>
        <v>Jun</v>
      </c>
      <c r="H394" s="240">
        <f>+'Ark1'!Q1479</f>
        <v>76</v>
      </c>
      <c r="I394" s="376">
        <f>+'Ark1'!R1479</f>
        <v>92</v>
      </c>
      <c r="J394" s="241">
        <f>+IF(I394=0,"",'Ark1'!AG1479)</f>
        <v>1.5259578702935812</v>
      </c>
      <c r="K394" s="241">
        <f>+IF(I394=0,"",'Ark1'!AH1479)</f>
        <v>2.9195741536223001</v>
      </c>
      <c r="L394" s="241"/>
      <c r="M394" s="564"/>
      <c r="N394" s="241"/>
      <c r="O394" s="242">
        <f>+IF(I394=0,"",'Ark1'!S1479)</f>
        <v>9.1847826086956506</v>
      </c>
      <c r="P394" s="242"/>
      <c r="Q394" s="242"/>
      <c r="R394" s="242"/>
      <c r="S394" s="241"/>
      <c r="T394" s="242"/>
      <c r="U394" s="304">
        <f>+IF(I394=0,"",'Ark1'!U1479)</f>
        <v>41.526086956521752</v>
      </c>
      <c r="V394" s="241">
        <f>+IF(I394=0,"",'Ark1'!V1479)</f>
        <v>0</v>
      </c>
      <c r="W394" s="241">
        <f>+IF(I394=0,"",'Ark1'!W1479)</f>
        <v>100</v>
      </c>
      <c r="X394" s="243">
        <f>+IF(I394=0,"",'Ark1'!X1479)</f>
        <v>100</v>
      </c>
      <c r="Y394" s="243">
        <f>+IF(I394=0,"",'Ark1'!Y1479)</f>
        <v>94.565217391304358</v>
      </c>
      <c r="Z394" s="243">
        <f>+IF(I394=0,"",'Ark1'!Z1479)</f>
        <v>59.782608695652179</v>
      </c>
      <c r="AA394" s="241">
        <f>+IF(I394=0,"",'Ark1'!AA1479)</f>
        <v>10.343753308841858</v>
      </c>
      <c r="AB394" s="241">
        <f>+IF(I394=0,"",'Ark1'!AB1479)</f>
        <v>1.2417497107087883</v>
      </c>
      <c r="AC394" s="243">
        <f>+'Ark1'!AD1479</f>
        <v>13.917173820721269</v>
      </c>
      <c r="AD394" s="241">
        <f t="shared" si="39"/>
        <v>8.3636363636363633</v>
      </c>
      <c r="AE394" s="241">
        <f t="shared" si="40"/>
        <v>1.2105263157894737</v>
      </c>
      <c r="AF394" s="305"/>
      <c r="AI394" s="30"/>
      <c r="AJ394" s="28"/>
    </row>
    <row r="395" spans="1:46">
      <c r="A395" s="305"/>
      <c r="B395" s="240">
        <f>+'Ark1'!C1480</f>
        <v>2023</v>
      </c>
      <c r="C395" s="305"/>
      <c r="D395" s="240">
        <f>+'Ark1'!M1480</f>
        <v>11</v>
      </c>
      <c r="E395" s="240" t="str">
        <f>VLOOKUP(D395,RNR!$D$1:$E$15,2)</f>
        <v>4</v>
      </c>
      <c r="F395" s="240">
        <f>+'Ark1'!D1480</f>
        <v>7</v>
      </c>
      <c r="G395" s="240" t="str">
        <f>VLOOKUP(F395,RNR!$I$2:$J$13,2)</f>
        <v>Jul</v>
      </c>
      <c r="H395" s="240">
        <f>+'Ark1'!Q1480</f>
        <v>21</v>
      </c>
      <c r="I395" s="376">
        <f>+'Ark1'!R1480</f>
        <v>29</v>
      </c>
      <c r="J395" s="241">
        <f>+IF(I395=0,"",'Ark1'!AG1480)</f>
        <v>0.74168797953964227</v>
      </c>
      <c r="K395" s="241">
        <f>+IF(I395=0,"",'Ark1'!AH1480)</f>
        <v>1.3300405547904828</v>
      </c>
      <c r="L395" s="241"/>
      <c r="M395" s="564"/>
      <c r="N395" s="241"/>
      <c r="O395" s="242">
        <f>+IF(I395=0,"",'Ark1'!S1480)</f>
        <v>9</v>
      </c>
      <c r="P395" s="242"/>
      <c r="Q395" s="242"/>
      <c r="R395" s="242"/>
      <c r="S395" s="241"/>
      <c r="T395" s="242"/>
      <c r="U395" s="304">
        <f>+IF(I395=0,"",'Ark1'!U1480)</f>
        <v>38.665517241379305</v>
      </c>
      <c r="V395" s="241">
        <f>+IF(I395=0,"",'Ark1'!V1480)</f>
        <v>0</v>
      </c>
      <c r="W395" s="241">
        <f>+IF(I395=0,"",'Ark1'!W1480)</f>
        <v>100</v>
      </c>
      <c r="X395" s="243">
        <f>+IF(I395=0,"",'Ark1'!X1480)</f>
        <v>100</v>
      </c>
      <c r="Y395" s="243">
        <f>+IF(I395=0,"",'Ark1'!Y1480)</f>
        <v>86.206896551724128</v>
      </c>
      <c r="Z395" s="243">
        <f>+IF(I395=0,"",'Ark1'!Z1480)</f>
        <v>48.275862068965509</v>
      </c>
      <c r="AA395" s="241">
        <f>+IF(I395=0,"",'Ark1'!AA1480)</f>
        <v>11.292758615424964</v>
      </c>
      <c r="AB395" s="241">
        <f>+IF(I395=0,"",'Ark1'!AB1480)</f>
        <v>0.87098834071138531</v>
      </c>
      <c r="AC395" s="243">
        <f>+'Ark1'!AD1480</f>
        <v>39.23012591307775</v>
      </c>
      <c r="AD395" s="241">
        <f t="shared" si="39"/>
        <v>2.6363636363636362</v>
      </c>
      <c r="AE395" s="241">
        <f t="shared" si="40"/>
        <v>1.3809523809523809</v>
      </c>
      <c r="AF395" s="305"/>
      <c r="AI395" s="30"/>
      <c r="AJ395" s="28"/>
    </row>
    <row r="396" spans="1:46">
      <c r="A396" s="305"/>
      <c r="B396" s="240">
        <f>+'Ark1'!C1481</f>
        <v>2023</v>
      </c>
      <c r="C396" s="305"/>
      <c r="D396" s="240">
        <f>+'Ark1'!M1481</f>
        <v>11</v>
      </c>
      <c r="E396" s="240" t="str">
        <f>VLOOKUP(D396,RNR!$D$1:$E$15,2)</f>
        <v>4</v>
      </c>
      <c r="F396" s="240">
        <f>+'Ark1'!D1481</f>
        <v>8</v>
      </c>
      <c r="G396" s="240" t="str">
        <f>VLOOKUP(F396,RNR!$I$2:$J$13,2)</f>
        <v>Aug</v>
      </c>
      <c r="H396" s="240">
        <f>+'Ark1'!Q1481</f>
        <v>429</v>
      </c>
      <c r="I396" s="376">
        <f>+'Ark1'!R1481</f>
        <v>598</v>
      </c>
      <c r="J396" s="241">
        <f>+IF(I396=0,"",'Ark1'!AG1481)</f>
        <v>0.57778336022570254</v>
      </c>
      <c r="K396" s="241">
        <f>+IF(I396=0,"",'Ark1'!AH1481)</f>
        <v>1.0402016066476776</v>
      </c>
      <c r="L396" s="241"/>
      <c r="M396" s="564"/>
      <c r="N396" s="241"/>
      <c r="O396" s="242">
        <f>+IF(I396=0,"",'Ark1'!S1481)</f>
        <v>8.9933110367892937</v>
      </c>
      <c r="P396" s="242"/>
      <c r="Q396" s="242"/>
      <c r="R396" s="242"/>
      <c r="S396" s="241"/>
      <c r="T396" s="242"/>
      <c r="U396" s="304">
        <f>+IF(I396=0,"",'Ark1'!U1481)</f>
        <v>39.490133779264227</v>
      </c>
      <c r="V396" s="241">
        <f>+IF(I396=0,"",'Ark1'!V1481)</f>
        <v>0</v>
      </c>
      <c r="W396" s="241">
        <f>+IF(I396=0,"",'Ark1'!W1481)</f>
        <v>100</v>
      </c>
      <c r="X396" s="243">
        <f>+IF(I396=0,"",'Ark1'!X1481)</f>
        <v>100</v>
      </c>
      <c r="Y396" s="243">
        <f>+IF(I396=0,"",'Ark1'!Y1481)</f>
        <v>95.98662207357863</v>
      </c>
      <c r="Z396" s="243">
        <f>+IF(I396=0,"",'Ark1'!Z1481)</f>
        <v>51.170568561872926</v>
      </c>
      <c r="AA396" s="241">
        <f>+IF(I396=0,"",'Ark1'!AA1481)</f>
        <v>9.9373566155111117</v>
      </c>
      <c r="AB396" s="241">
        <f>+IF(I396=0,"",'Ark1'!AB1481)</f>
        <v>1.1893994185448062</v>
      </c>
      <c r="AC396" s="243">
        <f>+'Ark1'!AD1481</f>
        <v>42.274168668256472</v>
      </c>
      <c r="AD396" s="241">
        <f t="shared" si="39"/>
        <v>54.363636363636367</v>
      </c>
      <c r="AE396" s="241">
        <f t="shared" si="40"/>
        <v>1.393939393939394</v>
      </c>
      <c r="AF396" s="305"/>
      <c r="AI396" s="30"/>
      <c r="AJ396" s="28"/>
    </row>
    <row r="397" spans="1:46">
      <c r="A397" s="305"/>
      <c r="B397" s="240">
        <f>+'Ark1'!C1482</f>
        <v>2023</v>
      </c>
      <c r="C397" s="305"/>
      <c r="D397" s="240">
        <f>+'Ark1'!M1482</f>
        <v>11</v>
      </c>
      <c r="E397" s="240" t="str">
        <f>VLOOKUP(D397,RNR!$D$1:$E$15,2)</f>
        <v>4</v>
      </c>
      <c r="F397" s="240">
        <f>+'Ark1'!D1482</f>
        <v>9</v>
      </c>
      <c r="G397" s="240" t="str">
        <f>VLOOKUP(F397,RNR!$I$2:$J$13,2)</f>
        <v>Sep</v>
      </c>
      <c r="H397" s="240">
        <f>+'Ark1'!Q1482</f>
        <v>558</v>
      </c>
      <c r="I397" s="376">
        <f>+'Ark1'!R1482</f>
        <v>750</v>
      </c>
      <c r="J397" s="241">
        <f>+IF(I397=0,"",'Ark1'!AG1482)</f>
        <v>0.20761303145475837</v>
      </c>
      <c r="K397" s="241">
        <f>+IF(I397=0,"",'Ark1'!AH1482)</f>
        <v>0.36668859619801936</v>
      </c>
      <c r="L397" s="241"/>
      <c r="M397" s="564"/>
      <c r="N397" s="241"/>
      <c r="O397" s="242">
        <f>+IF(I397=0,"",'Ark1'!S1482)</f>
        <v>8.7226666666666688</v>
      </c>
      <c r="P397" s="242"/>
      <c r="Q397" s="242"/>
      <c r="R397" s="242"/>
      <c r="S397" s="241"/>
      <c r="T397" s="242"/>
      <c r="U397" s="304">
        <f>+IF(I397=0,"",'Ark1'!U1482)</f>
        <v>35.335066666666677</v>
      </c>
      <c r="V397" s="241">
        <f>+IF(I397=0,"",'Ark1'!V1482)</f>
        <v>0</v>
      </c>
      <c r="W397" s="241">
        <f>+IF(I397=0,"",'Ark1'!W1482)</f>
        <v>100</v>
      </c>
      <c r="X397" s="243">
        <f>+IF(I397=0,"",'Ark1'!X1482)</f>
        <v>99.866666666666646</v>
      </c>
      <c r="Y397" s="243">
        <f>+IF(I397=0,"",'Ark1'!Y1482)</f>
        <v>88.666666666666686</v>
      </c>
      <c r="Z397" s="243">
        <f>+IF(I397=0,"",'Ark1'!Z1482)</f>
        <v>34</v>
      </c>
      <c r="AA397" s="241">
        <f>+IF(I397=0,"",'Ark1'!AA1482)</f>
        <v>9.4742224128889934</v>
      </c>
      <c r="AB397" s="241">
        <f>+IF(I397=0,"",'Ark1'!AB1482)</f>
        <v>1.2932206136446884</v>
      </c>
      <c r="AC397" s="243">
        <f>+'Ark1'!AD1482</f>
        <v>44.162671034252043</v>
      </c>
      <c r="AD397" s="241">
        <f t="shared" si="39"/>
        <v>68.181818181818187</v>
      </c>
      <c r="AE397" s="241">
        <f t="shared" si="40"/>
        <v>1.3440860215053763</v>
      </c>
      <c r="AF397" s="305"/>
      <c r="AI397" s="30"/>
      <c r="AJ397" s="28"/>
    </row>
    <row r="398" spans="1:46">
      <c r="A398" s="305"/>
      <c r="B398" s="240">
        <f>+'Ark1'!C1483</f>
        <v>2023</v>
      </c>
      <c r="C398" s="305"/>
      <c r="D398" s="240">
        <f>+'Ark1'!M1483</f>
        <v>11</v>
      </c>
      <c r="E398" s="240" t="str">
        <f>VLOOKUP(D398,RNR!$D$1:$E$15,2)</f>
        <v>4</v>
      </c>
      <c r="F398" s="240">
        <f>+'Ark1'!D1483</f>
        <v>10</v>
      </c>
      <c r="G398" s="240" t="str">
        <f>VLOOKUP(F398,RNR!$I$2:$J$13,2)</f>
        <v>Okt</v>
      </c>
      <c r="H398" s="240">
        <f>+'Ark1'!Q1483</f>
        <v>1293</v>
      </c>
      <c r="I398" s="376">
        <f>+'Ark1'!R1483</f>
        <v>1820</v>
      </c>
      <c r="J398" s="241">
        <f>+IF(I398=0,"",'Ark1'!AG1483)</f>
        <v>0.44310053512910758</v>
      </c>
      <c r="K398" s="241">
        <f>+IF(I398=0,"",'Ark1'!AH1483)</f>
        <v>0.83790929941831105</v>
      </c>
      <c r="L398" s="241"/>
      <c r="M398" s="564"/>
      <c r="N398" s="241"/>
      <c r="O398" s="242">
        <f>+IF(I398=0,"",'Ark1'!S1483)</f>
        <v>8.8252747252747241</v>
      </c>
      <c r="P398" s="242"/>
      <c r="Q398" s="242"/>
      <c r="R398" s="242"/>
      <c r="S398" s="241"/>
      <c r="T398" s="242"/>
      <c r="U398" s="304">
        <f>+IF(I398=0,"",'Ark1'!U1483)</f>
        <v>36.408241758241751</v>
      </c>
      <c r="V398" s="241">
        <f>+IF(I398=0,"",'Ark1'!V1483)</f>
        <v>0</v>
      </c>
      <c r="W398" s="241">
        <f>+IF(I398=0,"",'Ark1'!W1483)</f>
        <v>100</v>
      </c>
      <c r="X398" s="243">
        <f>+IF(I398=0,"",'Ark1'!X1483)</f>
        <v>99.340659340659329</v>
      </c>
      <c r="Y398" s="243">
        <f>+IF(I398=0,"",'Ark1'!Y1483)</f>
        <v>89.780219780219781</v>
      </c>
      <c r="Z398" s="243">
        <f>+IF(I398=0,"",'Ark1'!Z1483)</f>
        <v>37.80219780219781</v>
      </c>
      <c r="AA398" s="241">
        <f>+IF(I398=0,"",'Ark1'!AA1483)</f>
        <v>9.2828376550797032</v>
      </c>
      <c r="AB398" s="241">
        <f>+IF(I398=0,"",'Ark1'!AB1483)</f>
        <v>1.2514688869786024</v>
      </c>
      <c r="AC398" s="243">
        <f>+'Ark1'!AD1483</f>
        <v>56.240683969632961</v>
      </c>
      <c r="AD398" s="241">
        <f t="shared" si="39"/>
        <v>165.45454545454547</v>
      </c>
      <c r="AE398" s="241">
        <f t="shared" si="40"/>
        <v>1.4075792730085073</v>
      </c>
      <c r="AF398" s="305"/>
      <c r="AI398" s="30"/>
      <c r="AJ398" s="28"/>
    </row>
    <row r="399" spans="1:46">
      <c r="A399" s="305"/>
      <c r="B399" s="240">
        <f>+'Ark1'!C1484</f>
        <v>2023</v>
      </c>
      <c r="C399" s="305"/>
      <c r="D399" s="240">
        <f>+'Ark1'!M1484</f>
        <v>11</v>
      </c>
      <c r="E399" s="240" t="str">
        <f>VLOOKUP(D399,RNR!$D$1:$E$15,2)</f>
        <v>4</v>
      </c>
      <c r="F399" s="240">
        <f>+'Ark1'!D1484</f>
        <v>11</v>
      </c>
      <c r="G399" s="240" t="str">
        <f>VLOOKUP(F399,RNR!$I$2:$J$13,2)</f>
        <v>Nov</v>
      </c>
      <c r="H399" s="240">
        <f>+'Ark1'!Q1484</f>
        <v>606</v>
      </c>
      <c r="I399" s="376">
        <f>+'Ark1'!R1484</f>
        <v>852</v>
      </c>
      <c r="J399" s="241">
        <f>+IF(I399=0,"",'Ark1'!AG1484)</f>
        <v>0.61443489297871101</v>
      </c>
      <c r="K399" s="241">
        <f>+IF(I399=0,"",'Ark1'!AH1484)</f>
        <v>1.1640437076907189</v>
      </c>
      <c r="L399" s="241"/>
      <c r="M399" s="564"/>
      <c r="N399" s="241"/>
      <c r="O399" s="242">
        <f>+IF(I399=0,"",'Ark1'!S1484)</f>
        <v>8.8943661971830945</v>
      </c>
      <c r="P399" s="242"/>
      <c r="Q399" s="242"/>
      <c r="R399" s="242"/>
      <c r="S399" s="241"/>
      <c r="T399" s="242"/>
      <c r="U399" s="304">
        <f>+IF(I399=0,"",'Ark1'!U1484)</f>
        <v>37.064319248826237</v>
      </c>
      <c r="V399" s="241">
        <f>+IF(I399=0,"",'Ark1'!V1484)</f>
        <v>0</v>
      </c>
      <c r="W399" s="241">
        <f>+IF(I399=0,"",'Ark1'!W1484)</f>
        <v>100</v>
      </c>
      <c r="X399" s="243">
        <f>+IF(I399=0,"",'Ark1'!X1484)</f>
        <v>99.413145539906097</v>
      </c>
      <c r="Y399" s="243">
        <f>+IF(I399=0,"",'Ark1'!Y1484)</f>
        <v>91.19718309859158</v>
      </c>
      <c r="Z399" s="243">
        <f>+IF(I399=0,"",'Ark1'!Z1484)</f>
        <v>39.788732394366207</v>
      </c>
      <c r="AA399" s="241">
        <f>+IF(I399=0,"",'Ark1'!AA1484)</f>
        <v>8.978168311338484</v>
      </c>
      <c r="AB399" s="241">
        <f>+IF(I399=0,"",'Ark1'!AB1484)</f>
        <v>1.2240225369918405</v>
      </c>
      <c r="AC399" s="243">
        <f>+'Ark1'!AD1484</f>
        <v>60.357430762074749</v>
      </c>
      <c r="AD399" s="241">
        <f t="shared" si="39"/>
        <v>77.454545454545453</v>
      </c>
      <c r="AE399" s="241">
        <f t="shared" si="40"/>
        <v>1.4059405940594059</v>
      </c>
      <c r="AF399" s="305"/>
      <c r="AI399" s="30"/>
      <c r="AJ399" s="28"/>
    </row>
    <row r="400" spans="1:46">
      <c r="A400" s="305"/>
      <c r="B400" s="240">
        <f>+'Ark1'!C1485</f>
        <v>2023</v>
      </c>
      <c r="C400" s="305"/>
      <c r="D400" s="240">
        <f>+'Ark1'!M1485</f>
        <v>11</v>
      </c>
      <c r="E400" s="240" t="str">
        <f>VLOOKUP(D400,RNR!$D$1:$E$15,2)</f>
        <v>4</v>
      </c>
      <c r="F400" s="240">
        <f>+'Ark1'!D1485</f>
        <v>12</v>
      </c>
      <c r="G400" s="240" t="str">
        <f>VLOOKUP(F400,RNR!$I$2:$J$13,2)</f>
        <v>Des</v>
      </c>
      <c r="H400" s="240">
        <f>+'Ark1'!Q1485</f>
        <v>42</v>
      </c>
      <c r="I400" s="376">
        <f>+'Ark1'!R1485</f>
        <v>54</v>
      </c>
      <c r="J400" s="241">
        <f>+IF(I400=0,"",'Ark1'!AG1485)</f>
        <v>0.65091610414657664</v>
      </c>
      <c r="K400" s="241">
        <f>+IF(I400=0,"",'Ark1'!AH1485)</f>
        <v>1.0931828863360724</v>
      </c>
      <c r="L400" s="241"/>
      <c r="M400" s="564"/>
      <c r="N400" s="241"/>
      <c r="O400" s="242">
        <f>+IF(I400=0,"",'Ark1'!S1485)</f>
        <v>8.5370370370370363</v>
      </c>
      <c r="P400" s="242"/>
      <c r="Q400" s="242"/>
      <c r="R400" s="242"/>
      <c r="S400" s="241"/>
      <c r="T400" s="242"/>
      <c r="U400" s="304">
        <f>+IF(I400=0,"",'Ark1'!U1485)</f>
        <v>31.831481481481482</v>
      </c>
      <c r="V400" s="241">
        <f>+IF(I400=0,"",'Ark1'!V1485)</f>
        <v>0</v>
      </c>
      <c r="W400" s="241">
        <f>+IF(I400=0,"",'Ark1'!W1485)</f>
        <v>100</v>
      </c>
      <c r="X400" s="243">
        <f>+IF(I400=0,"",'Ark1'!X1485)</f>
        <v>100</v>
      </c>
      <c r="Y400" s="243">
        <f>+IF(I400=0,"",'Ark1'!Y1485)</f>
        <v>75.925925925925924</v>
      </c>
      <c r="Z400" s="243">
        <f>+IF(I400=0,"",'Ark1'!Z1485)</f>
        <v>16.666666666666671</v>
      </c>
      <c r="AA400" s="241">
        <f>+IF(I400=0,"",'Ark1'!AA1485)</f>
        <v>9.1609643692999292</v>
      </c>
      <c r="AB400" s="241">
        <f>+IF(I400=0,"",'Ark1'!AB1485)</f>
        <v>1.0665444888875557</v>
      </c>
      <c r="AC400" s="243">
        <f>+'Ark1'!AD1485</f>
        <v>34.606367173352695</v>
      </c>
      <c r="AD400" s="241">
        <f t="shared" si="39"/>
        <v>4.9090909090909092</v>
      </c>
      <c r="AE400" s="241">
        <f t="shared" si="40"/>
        <v>1.2857142857142858</v>
      </c>
      <c r="AF400" s="305"/>
      <c r="AI400" s="30"/>
      <c r="AJ400" s="28"/>
    </row>
    <row r="401" spans="1:46">
      <c r="A401" s="305"/>
      <c r="B401" s="305"/>
      <c r="C401" s="305"/>
      <c r="D401" s="305"/>
      <c r="E401" s="305"/>
      <c r="F401" s="305"/>
      <c r="G401" s="305"/>
      <c r="H401" s="305"/>
      <c r="I401" s="305"/>
      <c r="J401" s="305"/>
      <c r="K401" s="305"/>
      <c r="L401" s="305"/>
      <c r="M401" s="565"/>
      <c r="N401" s="305"/>
      <c r="O401" s="305"/>
      <c r="P401" s="305"/>
      <c r="Q401" s="305"/>
      <c r="R401" s="305"/>
      <c r="S401" s="306"/>
      <c r="T401" s="305"/>
      <c r="U401" s="305"/>
      <c r="V401" s="305"/>
      <c r="W401" s="305"/>
      <c r="X401" s="305"/>
      <c r="Y401" s="305"/>
      <c r="Z401" s="305"/>
      <c r="AA401" s="305"/>
      <c r="AB401" s="305"/>
      <c r="AC401" s="305"/>
      <c r="AD401" s="305"/>
      <c r="AE401" s="305"/>
      <c r="AF401" s="305"/>
      <c r="AI401" s="30"/>
      <c r="AJ401" s="28"/>
      <c r="AM401" s="28"/>
      <c r="AN401" s="28"/>
      <c r="AO401" s="28"/>
      <c r="AQ401" s="28"/>
      <c r="AR401" s="245"/>
      <c r="AS401" s="28"/>
      <c r="AT401" s="28"/>
    </row>
    <row r="402" spans="1:46">
      <c r="A402" s="349" t="s">
        <v>665</v>
      </c>
      <c r="B402" s="349"/>
      <c r="C402" s="349" t="str">
        <f>+E404</f>
        <v>4+</v>
      </c>
      <c r="D402" s="349"/>
      <c r="E402" s="349"/>
      <c r="F402" s="349"/>
      <c r="G402" s="349"/>
      <c r="H402" s="349"/>
      <c r="I402" s="349"/>
      <c r="J402" s="305"/>
      <c r="K402" s="305"/>
      <c r="L402" s="305"/>
      <c r="M402" s="565"/>
      <c r="N402" s="305"/>
      <c r="O402" s="305"/>
      <c r="P402" s="305"/>
      <c r="Q402" s="305"/>
      <c r="R402" s="305"/>
      <c r="S402" s="306"/>
      <c r="T402" s="305"/>
      <c r="U402" s="305"/>
      <c r="V402" s="305"/>
      <c r="W402" s="305"/>
      <c r="X402" s="305"/>
      <c r="Y402" s="305"/>
      <c r="Z402" s="305"/>
      <c r="AA402" s="305"/>
      <c r="AB402" s="305"/>
      <c r="AC402" s="305"/>
      <c r="AD402" s="305"/>
      <c r="AE402" s="305"/>
      <c r="AF402" s="305"/>
      <c r="AI402" s="30"/>
      <c r="AJ402" s="28"/>
      <c r="AM402" s="28"/>
      <c r="AN402" s="28"/>
      <c r="AO402" s="28"/>
      <c r="AQ402" s="28"/>
      <c r="AR402" s="245"/>
      <c r="AS402" s="28"/>
      <c r="AT402" s="28"/>
    </row>
    <row r="403" spans="1:46">
      <c r="A403" s="305"/>
      <c r="B403" s="305"/>
      <c r="C403" s="305"/>
      <c r="D403" s="305"/>
      <c r="E403" s="305"/>
      <c r="F403" s="305"/>
      <c r="G403" s="305"/>
      <c r="H403" s="305"/>
      <c r="I403" s="305"/>
      <c r="J403" s="305"/>
      <c r="K403" s="305"/>
      <c r="L403" s="305"/>
      <c r="M403" s="565"/>
      <c r="N403" s="305"/>
      <c r="O403" s="305"/>
      <c r="P403" s="305"/>
      <c r="Q403" s="305"/>
      <c r="R403" s="305"/>
      <c r="S403" s="306"/>
      <c r="T403" s="305"/>
      <c r="U403" s="305"/>
      <c r="V403" s="305"/>
      <c r="W403" s="305"/>
      <c r="X403" s="305"/>
      <c r="Y403" s="305"/>
      <c r="Z403" s="305"/>
      <c r="AA403" s="305"/>
      <c r="AB403" s="305"/>
      <c r="AC403" s="305"/>
      <c r="AD403" s="305"/>
      <c r="AE403" s="305"/>
      <c r="AF403" s="305"/>
      <c r="AI403" s="30"/>
      <c r="AJ403" s="28"/>
      <c r="AM403" s="28"/>
      <c r="AN403" s="28"/>
      <c r="AO403" s="28"/>
      <c r="AQ403" s="28"/>
      <c r="AR403" s="245"/>
      <c r="AS403" s="28"/>
      <c r="AT403" s="28"/>
    </row>
    <row r="404" spans="1:46">
      <c r="A404" s="305"/>
      <c r="B404" s="240">
        <f>+'Ark1'!C1489</f>
        <v>2023</v>
      </c>
      <c r="C404" s="305"/>
      <c r="D404" s="240">
        <f>+'Ark1'!M1489</f>
        <v>12</v>
      </c>
      <c r="E404" s="240" t="str">
        <f>VLOOKUP(D404,RNR!$D$1:$E$15,2)</f>
        <v>4+</v>
      </c>
      <c r="F404" s="240">
        <f>+'Ark1'!D1489</f>
        <v>4</v>
      </c>
      <c r="G404" s="240" t="str">
        <f>VLOOKUP(F404,RNR!$I$2:$J$13,2)</f>
        <v>Apr</v>
      </c>
      <c r="H404" s="240">
        <f>+'Ark1'!Q1489</f>
        <v>19</v>
      </c>
      <c r="I404" s="376">
        <f>+'Ark1'!R1489</f>
        <v>25</v>
      </c>
      <c r="J404" s="241">
        <f>+IF(I404=0,"",'Ark1'!AG1489)</f>
        <v>0.89158345221112689</v>
      </c>
      <c r="K404" s="241">
        <f>+IF(I404=0,"",'Ark1'!AH1489)</f>
        <v>1.7637583563774899</v>
      </c>
      <c r="L404" s="241"/>
      <c r="M404" s="564"/>
      <c r="N404" s="241"/>
      <c r="O404" s="242">
        <f>+IF(I404=0,"",'Ark1'!S1489)</f>
        <v>9.08</v>
      </c>
      <c r="P404" s="242"/>
      <c r="Q404" s="242"/>
      <c r="R404" s="242"/>
      <c r="S404" s="241"/>
      <c r="T404" s="242"/>
      <c r="U404" s="304">
        <f>+IF(I404=0,"",'Ark1'!U1489)</f>
        <v>46.075999999999993</v>
      </c>
      <c r="V404" s="241">
        <f>+IF(I404=0,"",'Ark1'!V1489)</f>
        <v>0</v>
      </c>
      <c r="W404" s="241">
        <f>+IF(I404=0,"",'Ark1'!W1489)</f>
        <v>100</v>
      </c>
      <c r="X404" s="243">
        <f>+IF(I404=0,"",'Ark1'!X1489)</f>
        <v>100</v>
      </c>
      <c r="Y404" s="243">
        <f>+IF(I404=0,"",'Ark1'!Y1489)</f>
        <v>96</v>
      </c>
      <c r="Z404" s="243">
        <f>+IF(I404=0,"",'Ark1'!Z1489)</f>
        <v>76</v>
      </c>
      <c r="AA404" s="241">
        <f>+IF(I404=0,"",'Ark1'!AA1489)</f>
        <v>9.0299625691362433</v>
      </c>
      <c r="AB404" s="241">
        <f>+IF(I404=0,"",'Ark1'!AB1489)</f>
        <v>1.4675149062275332</v>
      </c>
      <c r="AC404" s="243">
        <f>+'Ark1'!AD1489</f>
        <v>42.665927180648488</v>
      </c>
      <c r="AD404" s="241">
        <f t="shared" si="39"/>
        <v>2.0833333333333335</v>
      </c>
      <c r="AE404" s="241">
        <f t="shared" si="40"/>
        <v>1.3157894736842106</v>
      </c>
      <c r="AF404" s="305"/>
      <c r="AI404" s="30"/>
      <c r="AJ404" s="28"/>
    </row>
    <row r="405" spans="1:46">
      <c r="A405" s="305"/>
      <c r="B405" s="240">
        <f>+'Ark1'!C1490</f>
        <v>2023</v>
      </c>
      <c r="C405" s="305"/>
      <c r="D405" s="240">
        <f>+'Ark1'!M1490</f>
        <v>12</v>
      </c>
      <c r="E405" s="240" t="str">
        <f>VLOOKUP(D405,RNR!$D$1:$E$15,2)</f>
        <v>4+</v>
      </c>
      <c r="F405" s="240">
        <f>+'Ark1'!D1490</f>
        <v>5</v>
      </c>
      <c r="G405" s="240" t="str">
        <f>VLOOKUP(F405,RNR!$I$2:$J$13,2)</f>
        <v>Mai</v>
      </c>
      <c r="H405" s="240">
        <f>+'Ark1'!Q1490</f>
        <v>39</v>
      </c>
      <c r="I405" s="376">
        <f>+'Ark1'!R1490</f>
        <v>44</v>
      </c>
      <c r="J405" s="241">
        <f>+IF(I405=0,"",'Ark1'!AG1490)</f>
        <v>1.0837438423645323</v>
      </c>
      <c r="K405" s="241">
        <f>+IF(I405=0,"",'Ark1'!AH1490)</f>
        <v>1.9160628174307817</v>
      </c>
      <c r="L405" s="241"/>
      <c r="M405" s="564"/>
      <c r="N405" s="241"/>
      <c r="O405" s="242">
        <f>+IF(I405=0,"",'Ark1'!S1490)</f>
        <v>9.1363636363636385</v>
      </c>
      <c r="P405" s="242"/>
      <c r="Q405" s="242"/>
      <c r="R405" s="242"/>
      <c r="S405" s="241"/>
      <c r="T405" s="242"/>
      <c r="U405" s="304">
        <f>+IF(I405=0,"",'Ark1'!U1490)</f>
        <v>45.811363636363637</v>
      </c>
      <c r="V405" s="241">
        <f>+IF(I405=0,"",'Ark1'!V1490)</f>
        <v>0</v>
      </c>
      <c r="W405" s="241">
        <f>+IF(I405=0,"",'Ark1'!W1490)</f>
        <v>100</v>
      </c>
      <c r="X405" s="243">
        <f>+IF(I405=0,"",'Ark1'!X1490)</f>
        <v>100</v>
      </c>
      <c r="Y405" s="243">
        <f>+IF(I405=0,"",'Ark1'!Y1490)</f>
        <v>100</v>
      </c>
      <c r="Z405" s="243">
        <f>+IF(I405=0,"",'Ark1'!Z1490)</f>
        <v>81.818181818181813</v>
      </c>
      <c r="AA405" s="241">
        <f>+IF(I405=0,"",'Ark1'!AA1490)</f>
        <v>8.0600365414548047</v>
      </c>
      <c r="AB405" s="241">
        <f>+IF(I405=0,"",'Ark1'!AB1490)</f>
        <v>1.7785452315012549</v>
      </c>
      <c r="AC405" s="243">
        <f>+'Ark1'!AD1490</f>
        <v>54.036290720460144</v>
      </c>
      <c r="AD405" s="241">
        <f t="shared" si="39"/>
        <v>3.6666666666666665</v>
      </c>
      <c r="AE405" s="241">
        <f t="shared" si="40"/>
        <v>1.1282051282051282</v>
      </c>
      <c r="AF405" s="305"/>
      <c r="AI405" s="30"/>
      <c r="AJ405" s="28"/>
    </row>
    <row r="406" spans="1:46">
      <c r="A406" s="305"/>
      <c r="B406" s="240">
        <f>+'Ark1'!C1491</f>
        <v>2023</v>
      </c>
      <c r="C406" s="305"/>
      <c r="D406" s="240">
        <f>+'Ark1'!M1491</f>
        <v>12</v>
      </c>
      <c r="E406" s="240" t="str">
        <f>VLOOKUP(D406,RNR!$D$1:$E$15,2)</f>
        <v>4+</v>
      </c>
      <c r="F406" s="240">
        <f>+'Ark1'!D1491</f>
        <v>6</v>
      </c>
      <c r="G406" s="240" t="str">
        <f>VLOOKUP(F406,RNR!$I$2:$J$13,2)</f>
        <v>Jun</v>
      </c>
      <c r="H406" s="240">
        <f>+'Ark1'!Q1491</f>
        <v>42</v>
      </c>
      <c r="I406" s="376">
        <f>+'Ark1'!R1491</f>
        <v>56</v>
      </c>
      <c r="J406" s="241">
        <f>+IF(I406=0,"",'Ark1'!AG1491)</f>
        <v>0.92884392104826685</v>
      </c>
      <c r="K406" s="241">
        <f>+IF(I406=0,"",'Ark1'!AH1491)</f>
        <v>1.8298158186140812</v>
      </c>
      <c r="L406" s="241"/>
      <c r="M406" s="564"/>
      <c r="N406" s="241"/>
      <c r="O406" s="242">
        <f>+IF(I406=0,"",'Ark1'!S1491)</f>
        <v>8.8035714285714306</v>
      </c>
      <c r="P406" s="242"/>
      <c r="Q406" s="242"/>
      <c r="R406" s="242"/>
      <c r="S406" s="241"/>
      <c r="T406" s="242"/>
      <c r="U406" s="304">
        <f>+IF(I406=0,"",'Ark1'!U1491)</f>
        <v>42.757142857142874</v>
      </c>
      <c r="V406" s="241">
        <f>+IF(I406=0,"",'Ark1'!V1491)</f>
        <v>0</v>
      </c>
      <c r="W406" s="241">
        <f>+IF(I406=0,"",'Ark1'!W1491)</f>
        <v>100</v>
      </c>
      <c r="X406" s="243">
        <f>+IF(I406=0,"",'Ark1'!X1491)</f>
        <v>98.214285714285694</v>
      </c>
      <c r="Y406" s="243">
        <f>+IF(I406=0,"",'Ark1'!Y1491)</f>
        <v>98.214285714285694</v>
      </c>
      <c r="Z406" s="243">
        <f>+IF(I406=0,"",'Ark1'!Z1491)</f>
        <v>62.5</v>
      </c>
      <c r="AA406" s="241">
        <f>+IF(I406=0,"",'Ark1'!AA1491)</f>
        <v>9.4207759981947738</v>
      </c>
      <c r="AB406" s="241">
        <f>+IF(I406=0,"",'Ark1'!AB1491)</f>
        <v>1.3013680007858579</v>
      </c>
      <c r="AC406" s="243">
        <f>+'Ark1'!AD1491</f>
        <v>50.371634385682221</v>
      </c>
      <c r="AD406" s="241">
        <f t="shared" si="39"/>
        <v>4.666666666666667</v>
      </c>
      <c r="AE406" s="241">
        <f t="shared" si="40"/>
        <v>1.3333333333333333</v>
      </c>
      <c r="AF406" s="305"/>
      <c r="AI406" s="30"/>
      <c r="AJ406" s="28"/>
    </row>
    <row r="407" spans="1:46">
      <c r="A407" s="305"/>
      <c r="B407" s="240">
        <f>+'Ark1'!C1492</f>
        <v>2023</v>
      </c>
      <c r="C407" s="305"/>
      <c r="D407" s="240">
        <f>+'Ark1'!M1492</f>
        <v>12</v>
      </c>
      <c r="E407" s="240" t="str">
        <f>VLOOKUP(D407,RNR!$D$1:$E$15,2)</f>
        <v>4+</v>
      </c>
      <c r="F407" s="240">
        <f>+'Ark1'!D1492</f>
        <v>7</v>
      </c>
      <c r="G407" s="240" t="str">
        <f>VLOOKUP(F407,RNR!$I$2:$J$13,2)</f>
        <v>Jul</v>
      </c>
      <c r="H407" s="240">
        <f>+'Ark1'!Q1492</f>
        <v>9</v>
      </c>
      <c r="I407" s="376">
        <f>+'Ark1'!R1492</f>
        <v>11</v>
      </c>
      <c r="J407" s="241">
        <f>+IF(I407=0,"",'Ark1'!AG1492)</f>
        <v>0.28132992327365725</v>
      </c>
      <c r="K407" s="241">
        <f>+IF(I407=0,"",'Ark1'!AH1492)</f>
        <v>0.58287873773659438</v>
      </c>
      <c r="L407" s="241"/>
      <c r="M407" s="564"/>
      <c r="N407" s="241"/>
      <c r="O407" s="242">
        <f>+IF(I407=0,"",'Ark1'!S1492)</f>
        <v>9.7272727272727266</v>
      </c>
      <c r="P407" s="242"/>
      <c r="Q407" s="242"/>
      <c r="R407" s="242"/>
      <c r="S407" s="241"/>
      <c r="T407" s="242"/>
      <c r="U407" s="304">
        <f>+IF(I407=0,"",'Ark1'!U1492)</f>
        <v>44.672727272727279</v>
      </c>
      <c r="V407" s="241">
        <f>+IF(I407=0,"",'Ark1'!V1492)</f>
        <v>0</v>
      </c>
      <c r="W407" s="241">
        <f>+IF(I407=0,"",'Ark1'!W1492)</f>
        <v>100</v>
      </c>
      <c r="X407" s="243">
        <f>+IF(I407=0,"",'Ark1'!X1492)</f>
        <v>100</v>
      </c>
      <c r="Y407" s="243">
        <f>+IF(I407=0,"",'Ark1'!Y1492)</f>
        <v>100</v>
      </c>
      <c r="Z407" s="243">
        <f>+IF(I407=0,"",'Ark1'!Z1492)</f>
        <v>72.727272727272734</v>
      </c>
      <c r="AA407" s="241">
        <f>+IF(I407=0,"",'Ark1'!AA1492)</f>
        <v>11.959787996683723</v>
      </c>
      <c r="AB407" s="241">
        <f>+IF(I407=0,"",'Ark1'!AB1492)</f>
        <v>1.212878551284214</v>
      </c>
      <c r="AC407" s="243">
        <f>+'Ark1'!AD1492</f>
        <v>1.5781693387077749</v>
      </c>
      <c r="AD407" s="241">
        <f t="shared" si="39"/>
        <v>0.91666666666666663</v>
      </c>
      <c r="AE407" s="241">
        <f t="shared" si="40"/>
        <v>1.2222222222222223</v>
      </c>
      <c r="AF407" s="305"/>
      <c r="AI407" s="30"/>
      <c r="AJ407" s="28"/>
    </row>
    <row r="408" spans="1:46">
      <c r="A408" s="305"/>
      <c r="B408" s="240">
        <f>+'Ark1'!C1493</f>
        <v>2023</v>
      </c>
      <c r="C408" s="305"/>
      <c r="D408" s="240">
        <f>+'Ark1'!M1493</f>
        <v>12</v>
      </c>
      <c r="E408" s="240" t="str">
        <f>VLOOKUP(D408,RNR!$D$1:$E$15,2)</f>
        <v>4+</v>
      </c>
      <c r="F408" s="240">
        <f>+'Ark1'!D1493</f>
        <v>8</v>
      </c>
      <c r="G408" s="240" t="str">
        <f>VLOOKUP(F408,RNR!$I$2:$J$13,2)</f>
        <v>Aug</v>
      </c>
      <c r="H408" s="240">
        <f>+'Ark1'!Q1493</f>
        <v>217</v>
      </c>
      <c r="I408" s="376">
        <f>+'Ark1'!R1493</f>
        <v>296</v>
      </c>
      <c r="J408" s="241">
        <f>+IF(I408=0,"",'Ark1'!AG1493)</f>
        <v>0.28599310138262202</v>
      </c>
      <c r="K408" s="241">
        <f>+IF(I408=0,"",'Ark1'!AH1493)</f>
        <v>0.57030028420751211</v>
      </c>
      <c r="L408" s="241"/>
      <c r="M408" s="564"/>
      <c r="N408" s="241"/>
      <c r="O408" s="242">
        <f>+IF(I408=0,"",'Ark1'!S1493)</f>
        <v>9.1824324324324316</v>
      </c>
      <c r="P408" s="242"/>
      <c r="Q408" s="242"/>
      <c r="R408" s="242"/>
      <c r="S408" s="241"/>
      <c r="T408" s="242"/>
      <c r="U408" s="304">
        <f>+IF(I408=0,"",'Ark1'!U1493)</f>
        <v>43.740540540540579</v>
      </c>
      <c r="V408" s="241">
        <f>+IF(I408=0,"",'Ark1'!V1493)</f>
        <v>0</v>
      </c>
      <c r="W408" s="241">
        <f>+IF(I408=0,"",'Ark1'!W1493)</f>
        <v>100</v>
      </c>
      <c r="X408" s="243">
        <f>+IF(I408=0,"",'Ark1'!X1493)</f>
        <v>100</v>
      </c>
      <c r="Y408" s="243">
        <f>+IF(I408=0,"",'Ark1'!Y1493)</f>
        <v>99.324324324324323</v>
      </c>
      <c r="Z408" s="243">
        <f>+IF(I408=0,"",'Ark1'!Z1493)</f>
        <v>70.608108108108127</v>
      </c>
      <c r="AA408" s="241">
        <f>+IF(I408=0,"",'Ark1'!AA1493)</f>
        <v>8.4622679044209406</v>
      </c>
      <c r="AB408" s="241">
        <f>+IF(I408=0,"",'Ark1'!AB1493)</f>
        <v>1.270970910857302</v>
      </c>
      <c r="AC408" s="243">
        <f>+'Ark1'!AD1493</f>
        <v>50.990302526309137</v>
      </c>
      <c r="AD408" s="241">
        <f t="shared" si="39"/>
        <v>24.666666666666668</v>
      </c>
      <c r="AE408" s="241">
        <f t="shared" si="40"/>
        <v>1.3640552995391706</v>
      </c>
      <c r="AF408" s="305"/>
      <c r="AI408" s="30"/>
      <c r="AJ408" s="28"/>
    </row>
    <row r="409" spans="1:46">
      <c r="A409" s="305"/>
      <c r="B409" s="240">
        <f>+'Ark1'!C1494</f>
        <v>2023</v>
      </c>
      <c r="C409" s="305"/>
      <c r="D409" s="240">
        <f>+'Ark1'!M1494</f>
        <v>12</v>
      </c>
      <c r="E409" s="240" t="str">
        <f>VLOOKUP(D409,RNR!$D$1:$E$15,2)</f>
        <v>4+</v>
      </c>
      <c r="F409" s="240">
        <f>+'Ark1'!D1494</f>
        <v>9</v>
      </c>
      <c r="G409" s="240" t="str">
        <f>VLOOKUP(F409,RNR!$I$2:$J$13,2)</f>
        <v>Sep</v>
      </c>
      <c r="H409" s="240">
        <f>+'Ark1'!Q1494</f>
        <v>264</v>
      </c>
      <c r="I409" s="376">
        <f>+'Ark1'!R1494</f>
        <v>340</v>
      </c>
      <c r="J409" s="241">
        <f>+IF(I409=0,"",'Ark1'!AG1494)</f>
        <v>9.4117907592823777E-2</v>
      </c>
      <c r="K409" s="241">
        <f>+IF(I409=0,"",'Ark1'!AH1494)</f>
        <v>0.18945109331026311</v>
      </c>
      <c r="L409" s="241"/>
      <c r="M409" s="564"/>
      <c r="N409" s="241"/>
      <c r="O409" s="242">
        <f>+IF(I409=0,"",'Ark1'!S1494)</f>
        <v>8.9205882352941188</v>
      </c>
      <c r="P409" s="242"/>
      <c r="Q409" s="242"/>
      <c r="R409" s="242"/>
      <c r="S409" s="241"/>
      <c r="T409" s="242"/>
      <c r="U409" s="304">
        <f>+IF(I409=0,"",'Ark1'!U1494)</f>
        <v>40.270588235294099</v>
      </c>
      <c r="V409" s="241">
        <f>+IF(I409=0,"",'Ark1'!V1494)</f>
        <v>0</v>
      </c>
      <c r="W409" s="241">
        <f>+IF(I409=0,"",'Ark1'!W1494)</f>
        <v>100</v>
      </c>
      <c r="X409" s="243">
        <f>+IF(I409=0,"",'Ark1'!X1494)</f>
        <v>99.705882352941188</v>
      </c>
      <c r="Y409" s="243">
        <f>+IF(I409=0,"",'Ark1'!Y1494)</f>
        <v>94.411764705882362</v>
      </c>
      <c r="Z409" s="243">
        <f>+IF(I409=0,"",'Ark1'!Z1494)</f>
        <v>54.705882352941181</v>
      </c>
      <c r="AA409" s="241">
        <f>+IF(I409=0,"",'Ark1'!AA1494)</f>
        <v>9.6309497855417501</v>
      </c>
      <c r="AB409" s="241">
        <f>+IF(I409=0,"",'Ark1'!AB1494)</f>
        <v>1.3002894274567147</v>
      </c>
      <c r="AC409" s="243">
        <f>+'Ark1'!AD1494</f>
        <v>63.267144001201302</v>
      </c>
      <c r="AD409" s="241">
        <f t="shared" ref="AD409:AD457" si="41">+IF(I409=0,"",I409/D409)</f>
        <v>28.333333333333332</v>
      </c>
      <c r="AE409" s="241">
        <f t="shared" ref="AE409:AE457" si="42">+IF(I409=0,"",I409/H409)</f>
        <v>1.2878787878787878</v>
      </c>
      <c r="AF409" s="305"/>
      <c r="AI409" s="30"/>
      <c r="AJ409" s="28"/>
    </row>
    <row r="410" spans="1:46">
      <c r="A410" s="305"/>
      <c r="B410" s="240">
        <f>+'Ark1'!C1495</f>
        <v>2023</v>
      </c>
      <c r="C410" s="305"/>
      <c r="D410" s="240">
        <f>+'Ark1'!M1495</f>
        <v>12</v>
      </c>
      <c r="E410" s="240" t="str">
        <f>VLOOKUP(D410,RNR!$D$1:$E$15,2)</f>
        <v>4+</v>
      </c>
      <c r="F410" s="240">
        <f>+'Ark1'!D1495</f>
        <v>10</v>
      </c>
      <c r="G410" s="240" t="str">
        <f>VLOOKUP(F410,RNR!$I$2:$J$13,2)</f>
        <v>Okt</v>
      </c>
      <c r="H410" s="240">
        <f>+'Ark1'!Q1495</f>
        <v>706</v>
      </c>
      <c r="I410" s="376">
        <f>+'Ark1'!R1495</f>
        <v>945</v>
      </c>
      <c r="J410" s="241">
        <f>+IF(I410=0,"",'Ark1'!AG1495)</f>
        <v>0.23007143170165217</v>
      </c>
      <c r="K410" s="241">
        <f>+IF(I410=0,"",'Ark1'!AH1495)</f>
        <v>0.47786234286129448</v>
      </c>
      <c r="L410" s="241"/>
      <c r="M410" s="564"/>
      <c r="N410" s="241"/>
      <c r="O410" s="242">
        <f>+IF(I410=0,"",'Ark1'!S1495)</f>
        <v>9.1047619047619026</v>
      </c>
      <c r="P410" s="242"/>
      <c r="Q410" s="242"/>
      <c r="R410" s="242"/>
      <c r="S410" s="241"/>
      <c r="T410" s="242"/>
      <c r="U410" s="304">
        <f>+IF(I410=0,"",'Ark1'!U1495)</f>
        <v>39.989417989417959</v>
      </c>
      <c r="V410" s="241">
        <f>+IF(I410=0,"",'Ark1'!V1495)</f>
        <v>0</v>
      </c>
      <c r="W410" s="241">
        <f>+IF(I410=0,"",'Ark1'!W1495)</f>
        <v>100</v>
      </c>
      <c r="X410" s="243">
        <f>+IF(I410=0,"",'Ark1'!X1495)</f>
        <v>99.576719576719597</v>
      </c>
      <c r="Y410" s="243">
        <f>+IF(I410=0,"",'Ark1'!Y1495)</f>
        <v>95.343915343915356</v>
      </c>
      <c r="Z410" s="243">
        <f>+IF(I410=0,"",'Ark1'!Z1495)</f>
        <v>53.227513227513242</v>
      </c>
      <c r="AA410" s="241">
        <f>+IF(I410=0,"",'Ark1'!AA1495)</f>
        <v>9.2022204693231107</v>
      </c>
      <c r="AB410" s="241">
        <f>+IF(I410=0,"",'Ark1'!AB1495)</f>
        <v>1.2525650175559122</v>
      </c>
      <c r="AC410" s="243">
        <f>+'Ark1'!AD1495</f>
        <v>63.676778523098285</v>
      </c>
      <c r="AD410" s="241">
        <f t="shared" si="41"/>
        <v>78.75</v>
      </c>
      <c r="AE410" s="241">
        <f t="shared" si="42"/>
        <v>1.338526912181303</v>
      </c>
      <c r="AF410" s="305"/>
      <c r="AI410" s="30"/>
      <c r="AJ410" s="28"/>
    </row>
    <row r="411" spans="1:46">
      <c r="A411" s="305"/>
      <c r="B411" s="240">
        <f>+'Ark1'!C1496</f>
        <v>2023</v>
      </c>
      <c r="C411" s="305"/>
      <c r="D411" s="240">
        <f>+'Ark1'!M1496</f>
        <v>12</v>
      </c>
      <c r="E411" s="240" t="str">
        <f>VLOOKUP(D411,RNR!$D$1:$E$15,2)</f>
        <v>4+</v>
      </c>
      <c r="F411" s="240">
        <f>+'Ark1'!D1496</f>
        <v>11</v>
      </c>
      <c r="G411" s="240" t="str">
        <f>VLOOKUP(F411,RNR!$I$2:$J$13,2)</f>
        <v>Nov</v>
      </c>
      <c r="H411" s="240">
        <f>+'Ark1'!Q1496</f>
        <v>318</v>
      </c>
      <c r="I411" s="376">
        <f>+'Ark1'!R1496</f>
        <v>393</v>
      </c>
      <c r="J411" s="241">
        <f>+IF(I411=0,"",'Ark1'!AG1496)</f>
        <v>0.28341891190215202</v>
      </c>
      <c r="K411" s="241">
        <f>+IF(I411=0,"",'Ark1'!AH1496)</f>
        <v>0.58733360407900514</v>
      </c>
      <c r="L411" s="241"/>
      <c r="M411" s="564"/>
      <c r="N411" s="241"/>
      <c r="O411" s="242">
        <f>+IF(I411=0,"",'Ark1'!S1496)</f>
        <v>9.2340966921119616</v>
      </c>
      <c r="P411" s="242"/>
      <c r="Q411" s="242"/>
      <c r="R411" s="242"/>
      <c r="S411" s="241"/>
      <c r="T411" s="242"/>
      <c r="U411" s="304">
        <f>+IF(I411=0,"",'Ark1'!U1496)</f>
        <v>40.543256997455458</v>
      </c>
      <c r="V411" s="241">
        <f>+IF(I411=0,"",'Ark1'!V1496)</f>
        <v>0</v>
      </c>
      <c r="W411" s="241">
        <f>+IF(I411=0,"",'Ark1'!W1496)</f>
        <v>100</v>
      </c>
      <c r="X411" s="243">
        <f>+IF(I411=0,"",'Ark1'!X1496)</f>
        <v>100</v>
      </c>
      <c r="Y411" s="243">
        <f>+IF(I411=0,"",'Ark1'!Y1496)</f>
        <v>96.692111959287516</v>
      </c>
      <c r="Z411" s="243">
        <f>+IF(I411=0,"",'Ark1'!Z1496)</f>
        <v>57.251908396946561</v>
      </c>
      <c r="AA411" s="241">
        <f>+IF(I411=0,"",'Ark1'!AA1496)</f>
        <v>8.5092951169224609</v>
      </c>
      <c r="AB411" s="241">
        <f>+IF(I411=0,"",'Ark1'!AB1496)</f>
        <v>1.1661719463536797</v>
      </c>
      <c r="AC411" s="243">
        <f>+'Ark1'!AD1496</f>
        <v>60.064256755143653</v>
      </c>
      <c r="AD411" s="241">
        <f t="shared" si="41"/>
        <v>32.75</v>
      </c>
      <c r="AE411" s="241">
        <f t="shared" si="42"/>
        <v>1.2358490566037736</v>
      </c>
      <c r="AF411" s="305"/>
      <c r="AI411" s="30"/>
      <c r="AJ411" s="28"/>
    </row>
    <row r="412" spans="1:46">
      <c r="A412" s="305"/>
      <c r="B412" s="240">
        <f>+'Ark1'!C1497</f>
        <v>2023</v>
      </c>
      <c r="C412" s="305"/>
      <c r="D412" s="240">
        <f>+'Ark1'!M1497</f>
        <v>12</v>
      </c>
      <c r="E412" s="240" t="str">
        <f>VLOOKUP(D412,RNR!$D$1:$E$15,2)</f>
        <v>4+</v>
      </c>
      <c r="F412" s="240">
        <f>+'Ark1'!D1497</f>
        <v>12</v>
      </c>
      <c r="G412" s="240" t="str">
        <f>VLOOKUP(F412,RNR!$I$2:$J$13,2)</f>
        <v>Des</v>
      </c>
      <c r="H412" s="240">
        <f>+'Ark1'!Q1497</f>
        <v>16</v>
      </c>
      <c r="I412" s="376">
        <f>+'Ark1'!R1497</f>
        <v>17</v>
      </c>
      <c r="J412" s="241">
        <f>+IF(I412=0,"",'Ark1'!AG1497)</f>
        <v>0.20491803278688528</v>
      </c>
      <c r="K412" s="241">
        <f>+IF(I412=0,"",'Ark1'!AH1497)</f>
        <v>0.39646879477683838</v>
      </c>
      <c r="L412" s="241"/>
      <c r="M412" s="564"/>
      <c r="N412" s="241"/>
      <c r="O412" s="242">
        <f>+IF(I412=0,"",'Ark1'!S1497)</f>
        <v>8.6470588235294112</v>
      </c>
      <c r="P412" s="242"/>
      <c r="Q412" s="242"/>
      <c r="R412" s="242"/>
      <c r="S412" s="241"/>
      <c r="T412" s="242"/>
      <c r="U412" s="304">
        <f>+IF(I412=0,"",'Ark1'!U1497)</f>
        <v>36.670588235294098</v>
      </c>
      <c r="V412" s="241">
        <f>+IF(I412=0,"",'Ark1'!V1497)</f>
        <v>0</v>
      </c>
      <c r="W412" s="241">
        <f>+IF(I412=0,"",'Ark1'!W1497)</f>
        <v>100</v>
      </c>
      <c r="X412" s="243">
        <f>+IF(I412=0,"",'Ark1'!X1497)</f>
        <v>100</v>
      </c>
      <c r="Y412" s="243">
        <f>+IF(I412=0,"",'Ark1'!Y1497)</f>
        <v>76.470588235294116</v>
      </c>
      <c r="Z412" s="243">
        <f>+IF(I412=0,"",'Ark1'!Z1497)</f>
        <v>47.058823529411761</v>
      </c>
      <c r="AA412" s="241">
        <f>+IF(I412=0,"",'Ark1'!AA1497)</f>
        <v>12.362931534412375</v>
      </c>
      <c r="AB412" s="241">
        <f>+IF(I412=0,"",'Ark1'!AB1497)</f>
        <v>1.2806788857104336</v>
      </c>
      <c r="AC412" s="243">
        <f>+'Ark1'!AD1497</f>
        <v>82.153169372375871</v>
      </c>
      <c r="AD412" s="241">
        <f t="shared" si="41"/>
        <v>1.4166666666666667</v>
      </c>
      <c r="AE412" s="241">
        <f t="shared" si="42"/>
        <v>1.0625</v>
      </c>
      <c r="AF412" s="305"/>
      <c r="AI412" s="30"/>
      <c r="AJ412" s="28"/>
    </row>
    <row r="413" spans="1:46">
      <c r="A413" s="305"/>
      <c r="B413" s="305"/>
      <c r="C413" s="305"/>
      <c r="D413" s="305"/>
      <c r="E413" s="305"/>
      <c r="F413" s="305"/>
      <c r="G413" s="305"/>
      <c r="H413" s="305"/>
      <c r="I413" s="305"/>
      <c r="J413" s="305"/>
      <c r="K413" s="305"/>
      <c r="L413" s="305"/>
      <c r="M413" s="565"/>
      <c r="N413" s="305"/>
      <c r="O413" s="305"/>
      <c r="P413" s="305"/>
      <c r="Q413" s="305"/>
      <c r="R413" s="305"/>
      <c r="S413" s="306"/>
      <c r="T413" s="305"/>
      <c r="U413" s="305"/>
      <c r="V413" s="305"/>
      <c r="W413" s="305"/>
      <c r="X413" s="305"/>
      <c r="Y413" s="305"/>
      <c r="Z413" s="305"/>
      <c r="AA413" s="305"/>
      <c r="AB413" s="305"/>
      <c r="AC413" s="305"/>
      <c r="AD413" s="305"/>
      <c r="AE413" s="305"/>
      <c r="AF413" s="305"/>
      <c r="AI413" s="30"/>
      <c r="AJ413" s="28"/>
      <c r="AM413" s="28"/>
      <c r="AN413" s="28"/>
      <c r="AO413" s="28"/>
      <c r="AQ413" s="28"/>
      <c r="AR413" s="245"/>
      <c r="AS413" s="28"/>
      <c r="AT413" s="28"/>
    </row>
    <row r="414" spans="1:46">
      <c r="A414" s="349" t="s">
        <v>665</v>
      </c>
      <c r="B414" s="349"/>
      <c r="C414" s="349" t="str">
        <f>+E416</f>
        <v>5-</v>
      </c>
      <c r="D414" s="349"/>
      <c r="E414" s="349"/>
      <c r="F414" s="349"/>
      <c r="G414" s="349"/>
      <c r="H414" s="349"/>
      <c r="I414" s="349"/>
      <c r="J414" s="305"/>
      <c r="K414" s="305"/>
      <c r="L414" s="305"/>
      <c r="M414" s="565"/>
      <c r="N414" s="305"/>
      <c r="O414" s="305"/>
      <c r="P414" s="305"/>
      <c r="Q414" s="305"/>
      <c r="R414" s="305"/>
      <c r="S414" s="306"/>
      <c r="T414" s="305"/>
      <c r="U414" s="305"/>
      <c r="V414" s="305"/>
      <c r="W414" s="305"/>
      <c r="X414" s="305"/>
      <c r="Y414" s="305"/>
      <c r="Z414" s="305"/>
      <c r="AA414" s="305"/>
      <c r="AB414" s="305"/>
      <c r="AC414" s="305"/>
      <c r="AD414" s="305"/>
      <c r="AE414" s="305"/>
      <c r="AF414" s="305"/>
      <c r="AI414" s="30"/>
      <c r="AJ414" s="28"/>
      <c r="AM414" s="28"/>
      <c r="AN414" s="28"/>
      <c r="AO414" s="28"/>
      <c r="AQ414" s="28"/>
      <c r="AR414" s="245"/>
      <c r="AS414" s="28"/>
      <c r="AT414" s="28"/>
    </row>
    <row r="415" spans="1:46">
      <c r="A415" s="305"/>
      <c r="B415" s="305"/>
      <c r="C415" s="305"/>
      <c r="D415" s="305"/>
      <c r="E415" s="305"/>
      <c r="F415" s="305"/>
      <c r="G415" s="305"/>
      <c r="H415" s="305"/>
      <c r="I415" s="305"/>
      <c r="J415" s="305"/>
      <c r="K415" s="305"/>
      <c r="L415" s="305"/>
      <c r="M415" s="565"/>
      <c r="N415" s="305"/>
      <c r="O415" s="305"/>
      <c r="P415" s="305"/>
      <c r="Q415" s="305"/>
      <c r="R415" s="305"/>
      <c r="S415" s="306"/>
      <c r="T415" s="305"/>
      <c r="U415" s="305"/>
      <c r="V415" s="305"/>
      <c r="W415" s="305"/>
      <c r="X415" s="305"/>
      <c r="Y415" s="305"/>
      <c r="Z415" s="305"/>
      <c r="AA415" s="305"/>
      <c r="AB415" s="305"/>
      <c r="AC415" s="305"/>
      <c r="AD415" s="305"/>
      <c r="AE415" s="305"/>
      <c r="AF415" s="305"/>
      <c r="AI415" s="30"/>
      <c r="AJ415" s="28"/>
      <c r="AM415" s="28"/>
      <c r="AN415" s="28"/>
      <c r="AO415" s="28"/>
      <c r="AQ415" s="28"/>
      <c r="AR415" s="245"/>
      <c r="AS415" s="28"/>
      <c r="AT415" s="28"/>
    </row>
    <row r="416" spans="1:46">
      <c r="A416" s="305"/>
      <c r="B416" s="240">
        <f>+'Ark1'!C1498</f>
        <v>2023</v>
      </c>
      <c r="C416" s="305"/>
      <c r="D416" s="240">
        <f>+'Ark1'!M1498</f>
        <v>13</v>
      </c>
      <c r="E416" s="240" t="str">
        <f>VLOOKUP(D416,RNR!$D$1:$E$15,2)</f>
        <v>5-</v>
      </c>
      <c r="F416" s="240">
        <f>+'Ark1'!D1498</f>
        <v>1</v>
      </c>
      <c r="G416" s="240" t="str">
        <f>VLOOKUP(F416,RNR!$I$2:$J$13,2)</f>
        <v>Jan</v>
      </c>
      <c r="H416" s="240">
        <f>+'Ark1'!Q1498</f>
        <v>13</v>
      </c>
      <c r="I416" s="376">
        <f>+'Ark1'!R1498</f>
        <v>13</v>
      </c>
      <c r="J416" s="241">
        <f>+IF(I416=0,"",'Ark1'!AG1498)</f>
        <v>0.14801320733234655</v>
      </c>
      <c r="K416" s="241">
        <f>+IF(I416=0,"",'Ark1'!AH1498)</f>
        <v>0.32577317341525341</v>
      </c>
      <c r="L416" s="241"/>
      <c r="M416" s="564"/>
      <c r="N416" s="241"/>
      <c r="O416" s="242">
        <f>+IF(I416=0,"",'Ark1'!S1498)</f>
        <v>9.3076923076923102</v>
      </c>
      <c r="P416" s="242"/>
      <c r="Q416" s="242"/>
      <c r="R416" s="242"/>
      <c r="S416" s="241"/>
      <c r="T416" s="242"/>
      <c r="U416" s="304">
        <f>+IF(I416=0,"",'Ark1'!U1498)</f>
        <v>46.007692307692317</v>
      </c>
      <c r="V416" s="241">
        <f>+IF(I416=0,"",'Ark1'!V1498)</f>
        <v>0</v>
      </c>
      <c r="W416" s="241">
        <f>+IF(I416=0,"",'Ark1'!W1498)</f>
        <v>100</v>
      </c>
      <c r="X416" s="243">
        <f>+IF(I416=0,"",'Ark1'!X1498)</f>
        <v>100</v>
      </c>
      <c r="Y416" s="243">
        <f>+IF(I416=0,"",'Ark1'!Y1498)</f>
        <v>92.307692307692321</v>
      </c>
      <c r="Z416" s="243">
        <f>+IF(I416=0,"",'Ark1'!Z1498)</f>
        <v>76.923076923076891</v>
      </c>
      <c r="AA416" s="241">
        <f>+IF(I416=0,"",'Ark1'!AA1498)</f>
        <v>9.1010110628909722</v>
      </c>
      <c r="AB416" s="241">
        <f>+IF(I416=0,"",'Ark1'!AB1498)</f>
        <v>1.065877420042376</v>
      </c>
      <c r="AC416" s="243">
        <f>+'Ark1'!AD1498</f>
        <v>70.233225837727758</v>
      </c>
      <c r="AD416" s="241">
        <f t="shared" si="41"/>
        <v>1</v>
      </c>
      <c r="AE416" s="241">
        <f t="shared" si="42"/>
        <v>1</v>
      </c>
      <c r="AF416" s="305"/>
      <c r="AI416" s="30"/>
      <c r="AJ416" s="28"/>
    </row>
    <row r="417" spans="1:46">
      <c r="A417" s="305"/>
      <c r="B417" s="240">
        <f>+'Ark1'!C1499</f>
        <v>2023</v>
      </c>
      <c r="C417" s="305"/>
      <c r="D417" s="240">
        <f>+'Ark1'!M1499</f>
        <v>13</v>
      </c>
      <c r="E417" s="240" t="str">
        <f>VLOOKUP(D417,RNR!$D$1:$E$15,2)</f>
        <v>5-</v>
      </c>
      <c r="F417" s="240">
        <f>+'Ark1'!D1499</f>
        <v>2</v>
      </c>
      <c r="G417" s="240" t="str">
        <f>VLOOKUP(F417,RNR!$I$2:$J$13,2)</f>
        <v>Feb</v>
      </c>
      <c r="H417" s="240">
        <f>+'Ark1'!Q1499</f>
        <v>11</v>
      </c>
      <c r="I417" s="376">
        <f>+'Ark1'!R1499</f>
        <v>15</v>
      </c>
      <c r="J417" s="241">
        <f>+IF(I417=0,"",'Ark1'!AG1499)</f>
        <v>0.11574074074074076</v>
      </c>
      <c r="K417" s="241">
        <f>+IF(I417=0,"",'Ark1'!AH1499)</f>
        <v>0.23361496055972711</v>
      </c>
      <c r="L417" s="241"/>
      <c r="M417" s="564"/>
      <c r="N417" s="241"/>
      <c r="O417" s="242">
        <f>+IF(I417=0,"",'Ark1'!S1499)</f>
        <v>9.1999999999999993</v>
      </c>
      <c r="P417" s="242"/>
      <c r="Q417" s="242"/>
      <c r="R417" s="242"/>
      <c r="S417" s="241"/>
      <c r="T417" s="242"/>
      <c r="U417" s="304">
        <f>+IF(I417=0,"",'Ark1'!U1499)</f>
        <v>43.326666666666682</v>
      </c>
      <c r="V417" s="241">
        <f>+IF(I417=0,"",'Ark1'!V1499)</f>
        <v>0</v>
      </c>
      <c r="W417" s="241">
        <f>+IF(I417=0,"",'Ark1'!W1499)</f>
        <v>100</v>
      </c>
      <c r="X417" s="243">
        <f>+IF(I417=0,"",'Ark1'!X1499)</f>
        <v>100</v>
      </c>
      <c r="Y417" s="243">
        <f>+IF(I417=0,"",'Ark1'!Y1499)</f>
        <v>100</v>
      </c>
      <c r="Z417" s="243">
        <f>+IF(I417=0,"",'Ark1'!Z1499)</f>
        <v>66.666666666666686</v>
      </c>
      <c r="AA417" s="241">
        <f>+IF(I417=0,"",'Ark1'!AA1499)</f>
        <v>12.255853930083992</v>
      </c>
      <c r="AB417" s="241">
        <f>+IF(I417=0,"",'Ark1'!AB1499)</f>
        <v>0.97979589711327442</v>
      </c>
      <c r="AC417" s="243">
        <f>+'Ark1'!AD1499</f>
        <v>68.353090434237586</v>
      </c>
      <c r="AD417" s="241">
        <f t="shared" si="41"/>
        <v>1.1538461538461537</v>
      </c>
      <c r="AE417" s="241">
        <f t="shared" si="42"/>
        <v>1.3636363636363635</v>
      </c>
      <c r="AF417" s="305"/>
      <c r="AI417" s="30"/>
      <c r="AJ417" s="28"/>
    </row>
    <row r="418" spans="1:46">
      <c r="A418" s="305"/>
      <c r="B418" s="240">
        <f>+'Ark1'!C1500</f>
        <v>2023</v>
      </c>
      <c r="C418" s="305"/>
      <c r="D418" s="240">
        <f>+'Ark1'!M1500</f>
        <v>13</v>
      </c>
      <c r="E418" s="240" t="str">
        <f>VLOOKUP(D418,RNR!$D$1:$E$15,2)</f>
        <v>5-</v>
      </c>
      <c r="F418" s="240">
        <f>+'Ark1'!D1500</f>
        <v>3</v>
      </c>
      <c r="G418" s="240" t="str">
        <f>VLOOKUP(F418,RNR!$I$2:$J$13,2)</f>
        <v>Mar</v>
      </c>
      <c r="H418" s="240">
        <f>+'Ark1'!Q1500</f>
        <v>110</v>
      </c>
      <c r="I418" s="376">
        <f>+'Ark1'!R1500</f>
        <v>131</v>
      </c>
      <c r="J418" s="241">
        <f>+IF(I418=0,"",'Ark1'!AG1500)</f>
        <v>0.27795459367706343</v>
      </c>
      <c r="K418" s="241">
        <f>+IF(I418=0,"",'Ark1'!AH1500)</f>
        <v>0.50801634393436046</v>
      </c>
      <c r="L418" s="241"/>
      <c r="M418" s="564"/>
      <c r="N418" s="241"/>
      <c r="O418" s="242">
        <f>+IF(I418=0,"",'Ark1'!S1500)</f>
        <v>9.618320610687018</v>
      </c>
      <c r="P418" s="242"/>
      <c r="Q418" s="242"/>
      <c r="R418" s="242"/>
      <c r="S418" s="241"/>
      <c r="T418" s="242"/>
      <c r="U418" s="304">
        <f>+IF(I418=0,"",'Ark1'!U1500)</f>
        <v>45.234351145038175</v>
      </c>
      <c r="V418" s="241">
        <f>+IF(I418=0,"",'Ark1'!V1500)</f>
        <v>0</v>
      </c>
      <c r="W418" s="241">
        <f>+IF(I418=0,"",'Ark1'!W1500)</f>
        <v>100</v>
      </c>
      <c r="X418" s="243">
        <f>+IF(I418=0,"",'Ark1'!X1500)</f>
        <v>100</v>
      </c>
      <c r="Y418" s="243">
        <f>+IF(I418=0,"",'Ark1'!Y1500)</f>
        <v>100</v>
      </c>
      <c r="Z418" s="243">
        <f>+IF(I418=0,"",'Ark1'!Z1500)</f>
        <v>74.809160305343511</v>
      </c>
      <c r="AA418" s="241">
        <f>+IF(I418=0,"",'Ark1'!AA1500)</f>
        <v>8.3846986316665593</v>
      </c>
      <c r="AB418" s="241">
        <f>+IF(I418=0,"",'Ark1'!AB1500)</f>
        <v>1.1220075741479738</v>
      </c>
      <c r="AC418" s="243">
        <f>+'Ark1'!AD1500</f>
        <v>38.259855616508659</v>
      </c>
      <c r="AD418" s="241">
        <f t="shared" si="41"/>
        <v>10.076923076923077</v>
      </c>
      <c r="AE418" s="241">
        <f t="shared" si="42"/>
        <v>1.1909090909090909</v>
      </c>
      <c r="AF418" s="305"/>
      <c r="AI418" s="30"/>
      <c r="AJ418" s="28"/>
    </row>
    <row r="419" spans="1:46">
      <c r="A419" s="305"/>
      <c r="B419" s="240">
        <f>+'Ark1'!C1501</f>
        <v>2023</v>
      </c>
      <c r="C419" s="305"/>
      <c r="D419" s="240">
        <f>+'Ark1'!M1501</f>
        <v>13</v>
      </c>
      <c r="E419" s="240" t="str">
        <f>VLOOKUP(D419,RNR!$D$1:$E$15,2)</f>
        <v>5-</v>
      </c>
      <c r="F419" s="240">
        <f>+'Ark1'!D1501</f>
        <v>4</v>
      </c>
      <c r="G419" s="240" t="str">
        <f>VLOOKUP(F419,RNR!$I$2:$J$13,2)</f>
        <v>Apr</v>
      </c>
      <c r="H419" s="240">
        <f>+'Ark1'!Q1501</f>
        <v>6</v>
      </c>
      <c r="I419" s="376">
        <f>+'Ark1'!R1501</f>
        <v>6</v>
      </c>
      <c r="J419" s="241">
        <f>+IF(I419=0,"",'Ark1'!AG1501)</f>
        <v>0.21398002853067047</v>
      </c>
      <c r="K419" s="241">
        <f>+IF(I419=0,"",'Ark1'!AH1501)</f>
        <v>0.45184919781838473</v>
      </c>
      <c r="L419" s="241"/>
      <c r="M419" s="564"/>
      <c r="N419" s="241"/>
      <c r="O419" s="242">
        <f>+IF(I419=0,"",'Ark1'!S1501)</f>
        <v>9.6666666666666643</v>
      </c>
      <c r="P419" s="242"/>
      <c r="Q419" s="242"/>
      <c r="R419" s="242"/>
      <c r="S419" s="241"/>
      <c r="T419" s="242"/>
      <c r="U419" s="304">
        <f>+IF(I419=0,"",'Ark1'!U1501)</f>
        <v>49.183333333333344</v>
      </c>
      <c r="V419" s="241">
        <f>+IF(I419=0,"",'Ark1'!V1501)</f>
        <v>0</v>
      </c>
      <c r="W419" s="241">
        <f>+IF(I419=0,"",'Ark1'!W1501)</f>
        <v>100</v>
      </c>
      <c r="X419" s="243">
        <f>+IF(I419=0,"",'Ark1'!X1501)</f>
        <v>100</v>
      </c>
      <c r="Y419" s="243">
        <f>+IF(I419=0,"",'Ark1'!Y1501)</f>
        <v>100</v>
      </c>
      <c r="Z419" s="243">
        <f>+IF(I419=0,"",'Ark1'!Z1501)</f>
        <v>83.333333333333314</v>
      </c>
      <c r="AA419" s="241">
        <f>+IF(I419=0,"",'Ark1'!AA1501)</f>
        <v>8.5141875060917371</v>
      </c>
      <c r="AB419" s="241">
        <f>+IF(I419=0,"",'Ark1'!AB1501)</f>
        <v>1.3743685418725624</v>
      </c>
      <c r="AC419" s="243">
        <f>+'Ark1'!AD1501</f>
        <v>74.15870001995674</v>
      </c>
      <c r="AD419" s="241">
        <f t="shared" si="41"/>
        <v>0.46153846153846156</v>
      </c>
      <c r="AE419" s="241">
        <f t="shared" si="42"/>
        <v>1</v>
      </c>
      <c r="AF419" s="305"/>
      <c r="AI419" s="30"/>
      <c r="AJ419" s="28"/>
    </row>
    <row r="420" spans="1:46">
      <c r="A420" s="305"/>
      <c r="B420" s="240">
        <f>+'Ark1'!C1502</f>
        <v>2023</v>
      </c>
      <c r="C420" s="305"/>
      <c r="D420" s="240">
        <f>+'Ark1'!M1502</f>
        <v>13</v>
      </c>
      <c r="E420" s="240" t="str">
        <f>VLOOKUP(D420,RNR!$D$1:$E$15,2)</f>
        <v>5-</v>
      </c>
      <c r="F420" s="240">
        <f>+'Ark1'!D1502</f>
        <v>5</v>
      </c>
      <c r="G420" s="240" t="str">
        <f>VLOOKUP(F420,RNR!$I$2:$J$13,2)</f>
        <v>Mai</v>
      </c>
      <c r="H420" s="240">
        <f>+'Ark1'!Q1502</f>
        <v>17</v>
      </c>
      <c r="I420" s="376">
        <f>+'Ark1'!R1502</f>
        <v>17</v>
      </c>
      <c r="J420" s="241">
        <f>+IF(I420=0,"",'Ark1'!AG1502)</f>
        <v>0.41871921182266025</v>
      </c>
      <c r="K420" s="241">
        <f>+IF(I420=0,"",'Ark1'!AH1502)</f>
        <v>0.77652017441048049</v>
      </c>
      <c r="L420" s="241"/>
      <c r="M420" s="564"/>
      <c r="N420" s="241"/>
      <c r="O420" s="242">
        <f>+IF(I420=0,"",'Ark1'!S1502)</f>
        <v>9.7647058823529402</v>
      </c>
      <c r="P420" s="242"/>
      <c r="Q420" s="242"/>
      <c r="R420" s="242"/>
      <c r="S420" s="241"/>
      <c r="T420" s="242"/>
      <c r="U420" s="304">
        <f>+IF(I420=0,"",'Ark1'!U1502)</f>
        <v>48.05294117647059</v>
      </c>
      <c r="V420" s="241">
        <f>+IF(I420=0,"",'Ark1'!V1502)</f>
        <v>0</v>
      </c>
      <c r="W420" s="241">
        <f>+IF(I420=0,"",'Ark1'!W1502)</f>
        <v>100</v>
      </c>
      <c r="X420" s="243">
        <f>+IF(I420=0,"",'Ark1'!X1502)</f>
        <v>100</v>
      </c>
      <c r="Y420" s="243">
        <f>+IF(I420=0,"",'Ark1'!Y1502)</f>
        <v>100</v>
      </c>
      <c r="Z420" s="243">
        <f>+IF(I420=0,"",'Ark1'!Z1502)</f>
        <v>88.235294117647058</v>
      </c>
      <c r="AA420" s="241">
        <f>+IF(I420=0,"",'Ark1'!AA1502)</f>
        <v>6.8504287239867692</v>
      </c>
      <c r="AB420" s="241">
        <f>+IF(I420=0,"",'Ark1'!AB1502)</f>
        <v>1.1646464631307771</v>
      </c>
      <c r="AC420" s="243">
        <f>+'Ark1'!AD1502</f>
        <v>59.360638042450802</v>
      </c>
      <c r="AD420" s="241">
        <f t="shared" si="41"/>
        <v>1.3076923076923077</v>
      </c>
      <c r="AE420" s="241">
        <f t="shared" si="42"/>
        <v>1</v>
      </c>
      <c r="AF420" s="305"/>
      <c r="AI420" s="30"/>
      <c r="AJ420" s="28"/>
    </row>
    <row r="421" spans="1:46">
      <c r="A421" s="305"/>
      <c r="B421" s="240">
        <f>+'Ark1'!C1503</f>
        <v>2023</v>
      </c>
      <c r="C421" s="305"/>
      <c r="D421" s="240">
        <f>+'Ark1'!M1503</f>
        <v>13</v>
      </c>
      <c r="E421" s="240" t="str">
        <f>VLOOKUP(D421,RNR!$D$1:$E$15,2)</f>
        <v>5-</v>
      </c>
      <c r="F421" s="240">
        <f>+'Ark1'!D1503</f>
        <v>6</v>
      </c>
      <c r="G421" s="240" t="str">
        <f>VLOOKUP(F421,RNR!$I$2:$J$13,2)</f>
        <v>Jun</v>
      </c>
      <c r="H421" s="240">
        <f>+'Ark1'!Q1503</f>
        <v>17</v>
      </c>
      <c r="I421" s="376">
        <f>+'Ark1'!R1503</f>
        <v>19</v>
      </c>
      <c r="J421" s="241">
        <f>+IF(I421=0,"",'Ark1'!AG1503)</f>
        <v>0.31514347321280473</v>
      </c>
      <c r="K421" s="241">
        <f>+IF(I421=0,"",'Ark1'!AH1503)</f>
        <v>0.65912802520658453</v>
      </c>
      <c r="L421" s="241"/>
      <c r="M421" s="564"/>
      <c r="N421" s="241"/>
      <c r="O421" s="242">
        <f>+IF(I421=0,"",'Ark1'!S1503)</f>
        <v>9.4736842105263115</v>
      </c>
      <c r="P421" s="242"/>
      <c r="Q421" s="242"/>
      <c r="R421" s="242"/>
      <c r="S421" s="241"/>
      <c r="T421" s="242"/>
      <c r="U421" s="304">
        <f>+IF(I421=0,"",'Ark1'!U1503)</f>
        <v>45.394736842105281</v>
      </c>
      <c r="V421" s="241">
        <f>+IF(I421=0,"",'Ark1'!V1503)</f>
        <v>0</v>
      </c>
      <c r="W421" s="241">
        <f>+IF(I421=0,"",'Ark1'!W1503)</f>
        <v>100</v>
      </c>
      <c r="X421" s="243">
        <f>+IF(I421=0,"",'Ark1'!X1503)</f>
        <v>100</v>
      </c>
      <c r="Y421" s="243">
        <f>+IF(I421=0,"",'Ark1'!Y1503)</f>
        <v>100</v>
      </c>
      <c r="Z421" s="243">
        <f>+IF(I421=0,"",'Ark1'!Z1503)</f>
        <v>73.68421052631578</v>
      </c>
      <c r="AA421" s="241">
        <f>+IF(I421=0,"",'Ark1'!AA1503)</f>
        <v>9.5656443194662568</v>
      </c>
      <c r="AB421" s="241">
        <f>+IF(I421=0,"",'Ark1'!AB1503)</f>
        <v>1.0939268258329795</v>
      </c>
      <c r="AC421" s="243">
        <f>+'Ark1'!AD1503</f>
        <v>48.963010650191954</v>
      </c>
      <c r="AD421" s="241">
        <f t="shared" si="41"/>
        <v>1.4615384615384615</v>
      </c>
      <c r="AE421" s="241">
        <f t="shared" si="42"/>
        <v>1.1176470588235294</v>
      </c>
      <c r="AF421" s="305"/>
      <c r="AI421" s="30"/>
      <c r="AJ421" s="28"/>
    </row>
    <row r="422" spans="1:46">
      <c r="A422" s="305"/>
      <c r="B422" s="240">
        <f>+'Ark1'!C1504</f>
        <v>2023</v>
      </c>
      <c r="C422" s="305"/>
      <c r="D422" s="240">
        <f>+'Ark1'!M1504</f>
        <v>13</v>
      </c>
      <c r="E422" s="240" t="str">
        <f>VLOOKUP(D422,RNR!$D$1:$E$15,2)</f>
        <v>5-</v>
      </c>
      <c r="F422" s="240">
        <f>+'Ark1'!D1504</f>
        <v>7</v>
      </c>
      <c r="G422" s="240" t="str">
        <f>VLOOKUP(F422,RNR!$I$2:$J$13,2)</f>
        <v>Jul</v>
      </c>
      <c r="H422" s="240">
        <f>+'Ark1'!Q1504</f>
        <v>7</v>
      </c>
      <c r="I422" s="376">
        <f>+'Ark1'!R1504</f>
        <v>7</v>
      </c>
      <c r="J422" s="241">
        <f>+IF(I422=0,"",'Ark1'!AG1504)</f>
        <v>0.17902813299232737</v>
      </c>
      <c r="K422" s="241">
        <f>+IF(I422=0,"",'Ark1'!AH1504)</f>
        <v>0.4042431294681143</v>
      </c>
      <c r="L422" s="241"/>
      <c r="M422" s="564"/>
      <c r="N422" s="241"/>
      <c r="O422" s="242">
        <f>+IF(I422=0,"",'Ark1'!S1504)</f>
        <v>9.1428571428571388</v>
      </c>
      <c r="P422" s="242"/>
      <c r="Q422" s="242"/>
      <c r="R422" s="242"/>
      <c r="S422" s="241"/>
      <c r="T422" s="242"/>
      <c r="U422" s="304">
        <f>+IF(I422=0,"",'Ark1'!U1504)</f>
        <v>48.685714285714305</v>
      </c>
      <c r="V422" s="241">
        <f>+IF(I422=0,"",'Ark1'!V1504)</f>
        <v>0</v>
      </c>
      <c r="W422" s="241">
        <f>+IF(I422=0,"",'Ark1'!W1504)</f>
        <v>100</v>
      </c>
      <c r="X422" s="243">
        <f>+IF(I422=0,"",'Ark1'!X1504)</f>
        <v>100</v>
      </c>
      <c r="Y422" s="243">
        <f>+IF(I422=0,"",'Ark1'!Y1504)</f>
        <v>100</v>
      </c>
      <c r="Z422" s="243">
        <f>+IF(I422=0,"",'Ark1'!Z1504)</f>
        <v>85.714285714285694</v>
      </c>
      <c r="AA422" s="241">
        <f>+IF(I422=0,"",'Ark1'!AA1504)</f>
        <v>6.7238230136111641</v>
      </c>
      <c r="AB422" s="241">
        <f>+IF(I422=0,"",'Ark1'!AB1504)</f>
        <v>0.83299312783504575</v>
      </c>
      <c r="AC422" s="243">
        <f>+'Ark1'!AD1504</f>
        <v>44.162011652331941</v>
      </c>
      <c r="AD422" s="241">
        <f t="shared" si="41"/>
        <v>0.53846153846153844</v>
      </c>
      <c r="AE422" s="241">
        <f t="shared" si="42"/>
        <v>1</v>
      </c>
      <c r="AF422" s="305"/>
      <c r="AI422" s="30"/>
      <c r="AJ422" s="28"/>
    </row>
    <row r="423" spans="1:46">
      <c r="A423" s="305"/>
      <c r="B423" s="240">
        <f>+'Ark1'!C1505</f>
        <v>2023</v>
      </c>
      <c r="C423" s="305"/>
      <c r="D423" s="240">
        <f>+'Ark1'!M1505</f>
        <v>13</v>
      </c>
      <c r="E423" s="240" t="str">
        <f>VLOOKUP(D423,RNR!$D$1:$E$15,2)</f>
        <v>5-</v>
      </c>
      <c r="F423" s="240">
        <f>+'Ark1'!D1505</f>
        <v>8</v>
      </c>
      <c r="G423" s="240" t="str">
        <f>VLOOKUP(F423,RNR!$I$2:$J$13,2)</f>
        <v>Aug</v>
      </c>
      <c r="H423" s="240">
        <f>+'Ark1'!Q1505</f>
        <v>72</v>
      </c>
      <c r="I423" s="376">
        <f>+'Ark1'!R1505</f>
        <v>95</v>
      </c>
      <c r="J423" s="241">
        <f>+IF(I423=0,"",'Ark1'!AG1505)</f>
        <v>9.1788326457260441E-2</v>
      </c>
      <c r="K423" s="241">
        <f>+IF(I423=0,"",'Ark1'!AH1505)</f>
        <v>0.19051267912953443</v>
      </c>
      <c r="L423" s="241"/>
      <c r="M423" s="564"/>
      <c r="N423" s="241"/>
      <c r="O423" s="242">
        <f>+IF(I423=0,"",'Ark1'!S1505)</f>
        <v>9.4526315789473685</v>
      </c>
      <c r="P423" s="242"/>
      <c r="Q423" s="242"/>
      <c r="R423" s="242"/>
      <c r="S423" s="241"/>
      <c r="T423" s="242"/>
      <c r="U423" s="304">
        <f>+IF(I423=0,"",'Ark1'!U1505)</f>
        <v>45.527368421052621</v>
      </c>
      <c r="V423" s="241">
        <f>+IF(I423=0,"",'Ark1'!V1505)</f>
        <v>0</v>
      </c>
      <c r="W423" s="241">
        <f>+IF(I423=0,"",'Ark1'!W1505)</f>
        <v>100</v>
      </c>
      <c r="X423" s="243">
        <f>+IF(I423=0,"",'Ark1'!X1505)</f>
        <v>100</v>
      </c>
      <c r="Y423" s="243">
        <f>+IF(I423=0,"",'Ark1'!Y1505)</f>
        <v>100</v>
      </c>
      <c r="Z423" s="243">
        <f>+IF(I423=0,"",'Ark1'!Z1505)</f>
        <v>74.736842105263179</v>
      </c>
      <c r="AA423" s="241">
        <f>+IF(I423=0,"",'Ark1'!AA1505)</f>
        <v>8.6556515411093997</v>
      </c>
      <c r="AB423" s="241">
        <f>+IF(I423=0,"",'Ark1'!AB1505)</f>
        <v>1.26298244395542</v>
      </c>
      <c r="AC423" s="243">
        <f>+'Ark1'!AD1505</f>
        <v>59.278098631488881</v>
      </c>
      <c r="AD423" s="241">
        <f t="shared" si="41"/>
        <v>7.3076923076923075</v>
      </c>
      <c r="AE423" s="241">
        <f t="shared" si="42"/>
        <v>1.3194444444444444</v>
      </c>
      <c r="AF423" s="305"/>
      <c r="AI423" s="30"/>
      <c r="AJ423" s="28"/>
    </row>
    <row r="424" spans="1:46">
      <c r="A424" s="305"/>
      <c r="B424" s="240">
        <f>+'Ark1'!C1506</f>
        <v>2023</v>
      </c>
      <c r="C424" s="305"/>
      <c r="D424" s="240">
        <f>+'Ark1'!M1506</f>
        <v>13</v>
      </c>
      <c r="E424" s="240" t="str">
        <f>VLOOKUP(D424,RNR!$D$1:$E$15,2)</f>
        <v>5-</v>
      </c>
      <c r="F424" s="240">
        <f>+'Ark1'!D1506</f>
        <v>9</v>
      </c>
      <c r="G424" s="240" t="str">
        <f>VLOOKUP(F424,RNR!$I$2:$J$13,2)</f>
        <v>Sep</v>
      </c>
      <c r="H424" s="240">
        <f>+'Ark1'!Q1506</f>
        <v>115</v>
      </c>
      <c r="I424" s="376">
        <f>+'Ark1'!R1506</f>
        <v>141</v>
      </c>
      <c r="J424" s="241">
        <f>+IF(I424=0,"",'Ark1'!AG1506)</f>
        <v>3.9031249913494576E-2</v>
      </c>
      <c r="K424" s="241">
        <f>+IF(I424=0,"",'Ark1'!AH1506)</f>
        <v>8.5872872867525193E-2</v>
      </c>
      <c r="L424" s="241"/>
      <c r="M424" s="564"/>
      <c r="N424" s="241"/>
      <c r="O424" s="242">
        <f>+IF(I424=0,"",'Ark1'!S1506)</f>
        <v>9.4326241134751747</v>
      </c>
      <c r="P424" s="242"/>
      <c r="Q424" s="242"/>
      <c r="R424" s="242"/>
      <c r="S424" s="241"/>
      <c r="T424" s="242"/>
      <c r="U424" s="304">
        <f>+IF(I424=0,"",'Ark1'!U1506)</f>
        <v>44.015602836879445</v>
      </c>
      <c r="V424" s="241">
        <f>+IF(I424=0,"",'Ark1'!V1506)</f>
        <v>0</v>
      </c>
      <c r="W424" s="241">
        <f>+IF(I424=0,"",'Ark1'!W1506)</f>
        <v>100</v>
      </c>
      <c r="X424" s="243">
        <f>+IF(I424=0,"",'Ark1'!X1506)</f>
        <v>100</v>
      </c>
      <c r="Y424" s="243">
        <f>+IF(I424=0,"",'Ark1'!Y1506)</f>
        <v>97.872340425531874</v>
      </c>
      <c r="Z424" s="243">
        <f>+IF(I424=0,"",'Ark1'!Z1506)</f>
        <v>71.63120567375887</v>
      </c>
      <c r="AA424" s="241">
        <f>+IF(I424=0,"",'Ark1'!AA1506)</f>
        <v>8.1799034457178745</v>
      </c>
      <c r="AB424" s="241">
        <f>+IF(I424=0,"",'Ark1'!AB1506)</f>
        <v>1.3904688965691969</v>
      </c>
      <c r="AC424" s="243">
        <f>+'Ark1'!AD1506</f>
        <v>61.915307771005551</v>
      </c>
      <c r="AD424" s="241">
        <f t="shared" si="41"/>
        <v>10.846153846153847</v>
      </c>
      <c r="AE424" s="241">
        <f t="shared" si="42"/>
        <v>1.2260869565217392</v>
      </c>
      <c r="AF424" s="305"/>
      <c r="AI424" s="30"/>
      <c r="AJ424" s="28"/>
    </row>
    <row r="425" spans="1:46">
      <c r="A425" s="305"/>
      <c r="B425" s="240">
        <f>+'Ark1'!C1507</f>
        <v>2023</v>
      </c>
      <c r="C425" s="305"/>
      <c r="D425" s="240">
        <f>+'Ark1'!M1507</f>
        <v>13</v>
      </c>
      <c r="E425" s="240" t="str">
        <f>VLOOKUP(D425,RNR!$D$1:$E$15,2)</f>
        <v>5-</v>
      </c>
      <c r="F425" s="240">
        <f>+'Ark1'!D1507</f>
        <v>10</v>
      </c>
      <c r="G425" s="240" t="str">
        <f>VLOOKUP(F425,RNR!$I$2:$J$13,2)</f>
        <v>Okt</v>
      </c>
      <c r="H425" s="240">
        <f>+'Ark1'!Q1507</f>
        <v>297</v>
      </c>
      <c r="I425" s="376">
        <f>+'Ark1'!R1507</f>
        <v>360</v>
      </c>
      <c r="J425" s="241">
        <f>+IF(I425=0,"",'Ark1'!AG1507)</f>
        <v>8.7646259695867493E-2</v>
      </c>
      <c r="K425" s="241">
        <f>+IF(I425=0,"",'Ark1'!AH1507)</f>
        <v>0.19248532900329796</v>
      </c>
      <c r="L425" s="241"/>
      <c r="M425" s="564"/>
      <c r="N425" s="241"/>
      <c r="O425" s="242">
        <f>+IF(I425=0,"",'Ark1'!S1507)</f>
        <v>9.3805555555555546</v>
      </c>
      <c r="P425" s="242"/>
      <c r="Q425" s="242"/>
      <c r="R425" s="242"/>
      <c r="S425" s="241"/>
      <c r="T425" s="242"/>
      <c r="U425" s="304">
        <f>+IF(I425=0,"",'Ark1'!U1507)</f>
        <v>42.283333333333317</v>
      </c>
      <c r="V425" s="241">
        <f>+IF(I425=0,"",'Ark1'!V1507)</f>
        <v>0</v>
      </c>
      <c r="W425" s="241">
        <f>+IF(I425=0,"",'Ark1'!W1507)</f>
        <v>100</v>
      </c>
      <c r="X425" s="243">
        <f>+IF(I425=0,"",'Ark1'!X1507)</f>
        <v>100</v>
      </c>
      <c r="Y425" s="243">
        <f>+IF(I425=0,"",'Ark1'!Y1507)</f>
        <v>98.333333333333314</v>
      </c>
      <c r="Z425" s="243">
        <f>+IF(I425=0,"",'Ark1'!Z1507)</f>
        <v>63.055555555555557</v>
      </c>
      <c r="AA425" s="241">
        <f>+IF(I425=0,"",'Ark1'!AA1507)</f>
        <v>8.5728674056907899</v>
      </c>
      <c r="AB425" s="241">
        <f>+IF(I425=0,"",'Ark1'!AB1507)</f>
        <v>1.3630683207064715</v>
      </c>
      <c r="AC425" s="243">
        <f>+'Ark1'!AD1507</f>
        <v>61.405744059646693</v>
      </c>
      <c r="AD425" s="241">
        <f t="shared" si="41"/>
        <v>27.692307692307693</v>
      </c>
      <c r="AE425" s="241">
        <f t="shared" si="42"/>
        <v>1.2121212121212122</v>
      </c>
      <c r="AF425" s="305"/>
      <c r="AI425" s="30"/>
      <c r="AJ425" s="28"/>
    </row>
    <row r="426" spans="1:46">
      <c r="A426" s="305"/>
      <c r="B426" s="240">
        <f>+'Ark1'!C1508</f>
        <v>2023</v>
      </c>
      <c r="C426" s="305"/>
      <c r="D426" s="240">
        <f>+'Ark1'!M1508</f>
        <v>13</v>
      </c>
      <c r="E426" s="240" t="str">
        <f>VLOOKUP(D426,RNR!$D$1:$E$15,2)</f>
        <v>5-</v>
      </c>
      <c r="F426" s="240">
        <f>+'Ark1'!D1508</f>
        <v>11</v>
      </c>
      <c r="G426" s="240" t="str">
        <f>VLOOKUP(F426,RNR!$I$2:$J$13,2)</f>
        <v>Nov</v>
      </c>
      <c r="H426" s="240">
        <f>+'Ark1'!Q1508</f>
        <v>106</v>
      </c>
      <c r="I426" s="376">
        <f>+'Ark1'!R1508</f>
        <v>120</v>
      </c>
      <c r="J426" s="241">
        <f>+IF(I426=0,"",'Ark1'!AG1508)</f>
        <v>8.6540125771649476E-2</v>
      </c>
      <c r="K426" s="241">
        <f>+IF(I426=0,"",'Ark1'!AH1508)</f>
        <v>0.18116348975222565</v>
      </c>
      <c r="L426" s="241"/>
      <c r="M426" s="564"/>
      <c r="N426" s="241"/>
      <c r="O426" s="242">
        <f>+IF(I426=0,"",'Ark1'!S1508)</f>
        <v>9.2750000000000004</v>
      </c>
      <c r="P426" s="242"/>
      <c r="Q426" s="242"/>
      <c r="R426" s="242"/>
      <c r="S426" s="241"/>
      <c r="T426" s="242"/>
      <c r="U426" s="304">
        <f>+IF(I426=0,"",'Ark1'!U1508)</f>
        <v>40.955833333333331</v>
      </c>
      <c r="V426" s="241">
        <f>+IF(I426=0,"",'Ark1'!V1508)</f>
        <v>0</v>
      </c>
      <c r="W426" s="241">
        <f>+IF(I426=0,"",'Ark1'!W1508)</f>
        <v>100</v>
      </c>
      <c r="X426" s="243">
        <f>+IF(I426=0,"",'Ark1'!X1508)</f>
        <v>100</v>
      </c>
      <c r="Y426" s="243">
        <f>+IF(I426=0,"",'Ark1'!Y1508)</f>
        <v>96.666666666666686</v>
      </c>
      <c r="Z426" s="243">
        <f>+IF(I426=0,"",'Ark1'!Z1508)</f>
        <v>57.5</v>
      </c>
      <c r="AA426" s="241">
        <f>+IF(I426=0,"",'Ark1'!AA1508)</f>
        <v>8.1463774754317608</v>
      </c>
      <c r="AB426" s="241">
        <f>+IF(I426=0,"",'Ark1'!AB1508)</f>
        <v>1.2312764379564243</v>
      </c>
      <c r="AC426" s="243">
        <f>+'Ark1'!AD1508</f>
        <v>64.234245663753754</v>
      </c>
      <c r="AD426" s="241">
        <f t="shared" si="41"/>
        <v>9.2307692307692299</v>
      </c>
      <c r="AE426" s="241">
        <f t="shared" si="42"/>
        <v>1.1320754716981132</v>
      </c>
      <c r="AF426" s="305"/>
      <c r="AI426" s="30"/>
      <c r="AJ426" s="28"/>
    </row>
    <row r="427" spans="1:46">
      <c r="A427" s="305"/>
      <c r="B427" s="240">
        <f>+'Ark1'!C1509</f>
        <v>2023</v>
      </c>
      <c r="C427" s="305"/>
      <c r="D427" s="240">
        <f>+'Ark1'!M1509</f>
        <v>13</v>
      </c>
      <c r="E427" s="240" t="str">
        <f>VLOOKUP(D427,RNR!$D$1:$E$15,2)</f>
        <v>5-</v>
      </c>
      <c r="F427" s="240">
        <f>+'Ark1'!D1509</f>
        <v>12</v>
      </c>
      <c r="G427" s="240" t="str">
        <f>VLOOKUP(F427,RNR!$I$2:$J$13,2)</f>
        <v>Des</v>
      </c>
      <c r="H427" s="240">
        <f>+'Ark1'!Q1509</f>
        <v>8</v>
      </c>
      <c r="I427" s="376">
        <f>+'Ark1'!R1509</f>
        <v>10</v>
      </c>
      <c r="J427" s="241">
        <f>+IF(I427=0,"",'Ark1'!AG1509)</f>
        <v>0.12054001928640309</v>
      </c>
      <c r="K427" s="241">
        <f>+IF(I427=0,"",'Ark1'!AH1509)</f>
        <v>0.26145062806024738</v>
      </c>
      <c r="L427" s="241"/>
      <c r="M427" s="564"/>
      <c r="N427" s="241"/>
      <c r="O427" s="242">
        <f>+IF(I427=0,"",'Ark1'!S1509)</f>
        <v>9.8000000000000007</v>
      </c>
      <c r="P427" s="242"/>
      <c r="Q427" s="242"/>
      <c r="R427" s="242"/>
      <c r="S427" s="241"/>
      <c r="T427" s="242"/>
      <c r="U427" s="304">
        <f>+IF(I427=0,"",'Ark1'!U1509)</f>
        <v>41.11</v>
      </c>
      <c r="V427" s="241">
        <f>+IF(I427=0,"",'Ark1'!V1509)</f>
        <v>0</v>
      </c>
      <c r="W427" s="241">
        <f>+IF(I427=0,"",'Ark1'!W1509)</f>
        <v>100</v>
      </c>
      <c r="X427" s="243">
        <f>+IF(I427=0,"",'Ark1'!X1509)</f>
        <v>100</v>
      </c>
      <c r="Y427" s="243">
        <f>+IF(I427=0,"",'Ark1'!Y1509)</f>
        <v>90</v>
      </c>
      <c r="Z427" s="243">
        <f>+IF(I427=0,"",'Ark1'!Z1509)</f>
        <v>50</v>
      </c>
      <c r="AA427" s="241">
        <f>+IF(I427=0,"",'Ark1'!AA1509)</f>
        <v>12.32561965987917</v>
      </c>
      <c r="AB427" s="241">
        <f>+IF(I427=0,"",'Ark1'!AB1509)</f>
        <v>1.0770329614268914</v>
      </c>
      <c r="AC427" s="243">
        <f>+'Ark1'!AD1509</f>
        <v>62.688799709587023</v>
      </c>
      <c r="AD427" s="241">
        <f t="shared" si="41"/>
        <v>0.76923076923076927</v>
      </c>
      <c r="AE427" s="241">
        <f t="shared" si="42"/>
        <v>1.25</v>
      </c>
      <c r="AF427" s="305"/>
      <c r="AI427" s="30"/>
      <c r="AJ427" s="28"/>
    </row>
    <row r="428" spans="1:46">
      <c r="A428" s="305"/>
      <c r="B428" s="305"/>
      <c r="C428" s="305"/>
      <c r="D428" s="305"/>
      <c r="E428" s="305"/>
      <c r="F428" s="305"/>
      <c r="G428" s="305"/>
      <c r="H428" s="305"/>
      <c r="I428" s="305"/>
      <c r="J428" s="305"/>
      <c r="K428" s="305"/>
      <c r="L428" s="305"/>
      <c r="M428" s="565"/>
      <c r="N428" s="305"/>
      <c r="O428" s="305"/>
      <c r="P428" s="305"/>
      <c r="Q428" s="305"/>
      <c r="R428" s="305"/>
      <c r="S428" s="306"/>
      <c r="T428" s="305"/>
      <c r="U428" s="305"/>
      <c r="V428" s="305"/>
      <c r="W428" s="305"/>
      <c r="X428" s="305"/>
      <c r="Y428" s="305"/>
      <c r="Z428" s="305"/>
      <c r="AA428" s="305"/>
      <c r="AB428" s="305"/>
      <c r="AC428" s="305"/>
      <c r="AD428" s="305"/>
      <c r="AE428" s="305"/>
      <c r="AF428" s="305"/>
      <c r="AI428" s="30"/>
      <c r="AJ428" s="28"/>
      <c r="AM428" s="28"/>
      <c r="AN428" s="28"/>
      <c r="AO428" s="28"/>
      <c r="AQ428" s="28"/>
      <c r="AR428" s="245"/>
      <c r="AS428" s="28"/>
      <c r="AT428" s="28"/>
    </row>
    <row r="429" spans="1:46">
      <c r="A429" s="349" t="s">
        <v>665</v>
      </c>
      <c r="B429" s="349"/>
      <c r="C429" s="349" t="str">
        <f>+E431</f>
        <v>5</v>
      </c>
      <c r="D429" s="349"/>
      <c r="E429" s="349"/>
      <c r="F429" s="349"/>
      <c r="G429" s="349"/>
      <c r="H429" s="349"/>
      <c r="I429" s="349"/>
      <c r="J429" s="305"/>
      <c r="K429" s="305"/>
      <c r="L429" s="305"/>
      <c r="M429" s="565"/>
      <c r="N429" s="305"/>
      <c r="O429" s="305"/>
      <c r="P429" s="305"/>
      <c r="Q429" s="305"/>
      <c r="R429" s="305"/>
      <c r="S429" s="306"/>
      <c r="T429" s="305"/>
      <c r="U429" s="305"/>
      <c r="V429" s="305"/>
      <c r="W429" s="305"/>
      <c r="X429" s="305"/>
      <c r="Y429" s="305"/>
      <c r="Z429" s="305"/>
      <c r="AA429" s="305"/>
      <c r="AB429" s="305"/>
      <c r="AC429" s="305"/>
      <c r="AD429" s="305"/>
      <c r="AE429" s="305"/>
      <c r="AF429" s="305"/>
      <c r="AI429" s="30"/>
      <c r="AJ429" s="28"/>
      <c r="AM429" s="28"/>
      <c r="AN429" s="28"/>
      <c r="AO429" s="28"/>
      <c r="AQ429" s="28"/>
      <c r="AR429" s="245"/>
      <c r="AS429" s="28"/>
      <c r="AT429" s="28"/>
    </row>
    <row r="430" spans="1:46">
      <c r="A430" s="305"/>
      <c r="B430" s="305"/>
      <c r="C430" s="305"/>
      <c r="D430" s="305"/>
      <c r="E430" s="305"/>
      <c r="F430" s="305"/>
      <c r="G430" s="305"/>
      <c r="H430" s="305"/>
      <c r="I430" s="305"/>
      <c r="J430" s="305"/>
      <c r="K430" s="305"/>
      <c r="L430" s="305"/>
      <c r="M430" s="565"/>
      <c r="N430" s="305"/>
      <c r="O430" s="305"/>
      <c r="P430" s="305"/>
      <c r="Q430" s="305"/>
      <c r="R430" s="305"/>
      <c r="S430" s="306"/>
      <c r="T430" s="305"/>
      <c r="U430" s="305"/>
      <c r="V430" s="305"/>
      <c r="W430" s="305"/>
      <c r="X430" s="305"/>
      <c r="Y430" s="305"/>
      <c r="Z430" s="305"/>
      <c r="AA430" s="305"/>
      <c r="AB430" s="305"/>
      <c r="AC430" s="305"/>
      <c r="AD430" s="305"/>
      <c r="AE430" s="305"/>
      <c r="AF430" s="305"/>
      <c r="AI430" s="30"/>
      <c r="AJ430" s="28"/>
      <c r="AM430" s="28"/>
      <c r="AN430" s="28"/>
      <c r="AO430" s="28"/>
      <c r="AQ430" s="28"/>
      <c r="AR430" s="245"/>
      <c r="AS430" s="28"/>
      <c r="AT430" s="28"/>
    </row>
    <row r="431" spans="1:46">
      <c r="A431" s="305"/>
      <c r="B431" s="240">
        <f>+'Ark1'!C1510</f>
        <v>2023</v>
      </c>
      <c r="C431" s="305"/>
      <c r="D431" s="240">
        <f>+'Ark1'!M1510</f>
        <v>14</v>
      </c>
      <c r="E431" s="240" t="str">
        <f>VLOOKUP(D431,RNR!$D$1:$E$15,2)</f>
        <v>5</v>
      </c>
      <c r="F431" s="240">
        <f>+'Ark1'!D1510</f>
        <v>1</v>
      </c>
      <c r="G431" s="240" t="str">
        <f>VLOOKUP(F431,RNR!$I$2:$J$13,2)</f>
        <v>Jan</v>
      </c>
      <c r="H431" s="240">
        <f>+'Ark1'!Q1510</f>
        <v>3</v>
      </c>
      <c r="I431" s="376">
        <f>+'Ark1'!R1510</f>
        <v>3</v>
      </c>
      <c r="J431" s="241">
        <f>+IF(I431=0,"",'Ark1'!AG1510)</f>
        <v>3.4156893999772286E-2</v>
      </c>
      <c r="K431" s="241">
        <f>+IF(I431=0,"",'Ark1'!AH1510)</f>
        <v>7.8924147847968945E-2</v>
      </c>
      <c r="L431" s="241"/>
      <c r="M431" s="564"/>
      <c r="N431" s="241"/>
      <c r="O431" s="242">
        <f>+IF(I431=0,"",'Ark1'!S1510)</f>
        <v>10</v>
      </c>
      <c r="P431" s="242"/>
      <c r="Q431" s="242"/>
      <c r="R431" s="242"/>
      <c r="S431" s="241"/>
      <c r="T431" s="242"/>
      <c r="U431" s="304">
        <f>+IF(I431=0,"",'Ark1'!U1510)</f>
        <v>48.300000000000011</v>
      </c>
      <c r="V431" s="241">
        <f>+IF(I431=0,"",'Ark1'!V1510)</f>
        <v>0</v>
      </c>
      <c r="W431" s="241">
        <f>+IF(I431=0,"",'Ark1'!W1510)</f>
        <v>100</v>
      </c>
      <c r="X431" s="243">
        <f>+IF(I431=0,"",'Ark1'!X1510)</f>
        <v>100</v>
      </c>
      <c r="Y431" s="243">
        <f>+IF(I431=0,"",'Ark1'!Y1510)</f>
        <v>100</v>
      </c>
      <c r="Z431" s="243">
        <f>+IF(I431=0,"",'Ark1'!Z1510)</f>
        <v>66.666666666666686</v>
      </c>
      <c r="AA431" s="241">
        <f>+IF(I431=0,"",'Ark1'!AA1510)</f>
        <v>7.9427115437151858</v>
      </c>
      <c r="AB431" s="241">
        <f>+IF(I431=0,"",'Ark1'!AB1510)</f>
        <v>1.6329931618554523</v>
      </c>
      <c r="AC431" s="243">
        <f>+'Ark1'!AD1510</f>
        <v>96.116332434544304</v>
      </c>
      <c r="AD431" s="241">
        <f t="shared" si="41"/>
        <v>0.21428571428571427</v>
      </c>
      <c r="AE431" s="241">
        <f t="shared" si="42"/>
        <v>1</v>
      </c>
      <c r="AF431" s="305"/>
      <c r="AI431" s="30"/>
      <c r="AJ431" s="28"/>
    </row>
    <row r="432" spans="1:46">
      <c r="A432" s="305"/>
      <c r="B432" s="240">
        <f>+'Ark1'!C1511</f>
        <v>2023</v>
      </c>
      <c r="C432" s="305"/>
      <c r="D432" s="240">
        <f>+'Ark1'!M1511</f>
        <v>14</v>
      </c>
      <c r="E432" s="240" t="str">
        <f>VLOOKUP(D432,RNR!$D$1:$E$15,2)</f>
        <v>5</v>
      </c>
      <c r="F432" s="240">
        <f>+'Ark1'!D1511</f>
        <v>2</v>
      </c>
      <c r="G432" s="240" t="str">
        <f>VLOOKUP(F432,RNR!$I$2:$J$13,2)</f>
        <v>Feb</v>
      </c>
      <c r="H432" s="240">
        <f>+'Ark1'!Q1511</f>
        <v>9</v>
      </c>
      <c r="I432" s="376">
        <f>+'Ark1'!R1511</f>
        <v>9</v>
      </c>
      <c r="J432" s="241">
        <f>+IF(I432=0,"",'Ark1'!AG1511)</f>
        <v>6.9444444444444434E-2</v>
      </c>
      <c r="K432" s="241">
        <f>+IF(I432=0,"",'Ark1'!AH1511)</f>
        <v>0.16671890861301952</v>
      </c>
      <c r="L432" s="241"/>
      <c r="M432" s="564"/>
      <c r="N432" s="241"/>
      <c r="O432" s="242">
        <f>+IF(I432=0,"",'Ark1'!S1511)</f>
        <v>9.7777777777777768</v>
      </c>
      <c r="P432" s="242"/>
      <c r="Q432" s="242"/>
      <c r="R432" s="242"/>
      <c r="S432" s="241"/>
      <c r="T432" s="242"/>
      <c r="U432" s="304">
        <f>+IF(I432=0,"",'Ark1'!U1511)</f>
        <v>51.533333333333346</v>
      </c>
      <c r="V432" s="241">
        <f>+IF(I432=0,"",'Ark1'!V1511)</f>
        <v>0</v>
      </c>
      <c r="W432" s="241">
        <f>+IF(I432=0,"",'Ark1'!W1511)</f>
        <v>100</v>
      </c>
      <c r="X432" s="243">
        <f>+IF(I432=0,"",'Ark1'!X1511)</f>
        <v>100</v>
      </c>
      <c r="Y432" s="243">
        <f>+IF(I432=0,"",'Ark1'!Y1511)</f>
        <v>100</v>
      </c>
      <c r="Z432" s="243">
        <f>+IF(I432=0,"",'Ark1'!Z1511)</f>
        <v>77.777777777777771</v>
      </c>
      <c r="AA432" s="241">
        <f>+IF(I432=0,"",'Ark1'!AA1511)</f>
        <v>11.659712212953123</v>
      </c>
      <c r="AB432" s="241">
        <f>+IF(I432=0,"",'Ark1'!AB1511)</f>
        <v>1.1331154474650571</v>
      </c>
      <c r="AC432" s="243">
        <f>+'Ark1'!AD1511</f>
        <v>59.514698604055823</v>
      </c>
      <c r="AD432" s="241">
        <f t="shared" si="41"/>
        <v>0.6428571428571429</v>
      </c>
      <c r="AE432" s="241">
        <f t="shared" si="42"/>
        <v>1</v>
      </c>
      <c r="AF432" s="305"/>
      <c r="AI432" s="30"/>
      <c r="AJ432" s="28"/>
    </row>
    <row r="433" spans="1:46">
      <c r="A433" s="305"/>
      <c r="B433" s="240">
        <f>+'Ark1'!C1512</f>
        <v>2023</v>
      </c>
      <c r="C433" s="305"/>
      <c r="D433" s="240">
        <f>+'Ark1'!M1512</f>
        <v>14</v>
      </c>
      <c r="E433" s="240" t="str">
        <f>VLOOKUP(D433,RNR!$D$1:$E$15,2)</f>
        <v>5</v>
      </c>
      <c r="F433" s="240">
        <f>+'Ark1'!D1512</f>
        <v>3</v>
      </c>
      <c r="G433" s="240" t="str">
        <f>VLOOKUP(F433,RNR!$I$2:$J$13,2)</f>
        <v>Mar</v>
      </c>
      <c r="H433" s="240">
        <f>+'Ark1'!Q1512</f>
        <v>65</v>
      </c>
      <c r="I433" s="376">
        <f>+'Ark1'!R1512</f>
        <v>75</v>
      </c>
      <c r="J433" s="241">
        <f>+IF(I433=0,"",'Ark1'!AG1512)</f>
        <v>0.15913430935709744</v>
      </c>
      <c r="K433" s="241">
        <f>+IF(I433=0,"",'Ark1'!AH1512)</f>
        <v>0.32114842539752497</v>
      </c>
      <c r="L433" s="241"/>
      <c r="M433" s="564"/>
      <c r="N433" s="241"/>
      <c r="O433" s="242">
        <f>+IF(I433=0,"",'Ark1'!S1512)</f>
        <v>9.9733333333333309</v>
      </c>
      <c r="P433" s="242"/>
      <c r="Q433" s="242"/>
      <c r="R433" s="242"/>
      <c r="S433" s="241"/>
      <c r="T433" s="242"/>
      <c r="U433" s="304">
        <f>+IF(I433=0,"",'Ark1'!U1512)</f>
        <v>49.946666666666658</v>
      </c>
      <c r="V433" s="241">
        <f>+IF(I433=0,"",'Ark1'!V1512)</f>
        <v>0</v>
      </c>
      <c r="W433" s="241">
        <f>+IF(I433=0,"",'Ark1'!W1512)</f>
        <v>100</v>
      </c>
      <c r="X433" s="243">
        <f>+IF(I433=0,"",'Ark1'!X1512)</f>
        <v>100</v>
      </c>
      <c r="Y433" s="243">
        <f>+IF(I433=0,"",'Ark1'!Y1512)</f>
        <v>100</v>
      </c>
      <c r="Z433" s="243">
        <f>+IF(I433=0,"",'Ark1'!Z1512)</f>
        <v>88</v>
      </c>
      <c r="AA433" s="241">
        <f>+IF(I433=0,"",'Ark1'!AA1512)</f>
        <v>8.0202798510331892</v>
      </c>
      <c r="AB433" s="241">
        <f>+IF(I433=0,"",'Ark1'!AB1512)</f>
        <v>1.3162910856730119</v>
      </c>
      <c r="AC433" s="243">
        <f>+'Ark1'!AD1512</f>
        <v>51.200461623659365</v>
      </c>
      <c r="AD433" s="241">
        <f t="shared" si="41"/>
        <v>5.3571428571428568</v>
      </c>
      <c r="AE433" s="241">
        <f t="shared" si="42"/>
        <v>1.1538461538461537</v>
      </c>
      <c r="AF433" s="305"/>
      <c r="AI433" s="30"/>
      <c r="AJ433" s="28"/>
    </row>
    <row r="434" spans="1:46">
      <c r="A434" s="305"/>
      <c r="B434" s="240">
        <f>+'Ark1'!C1513</f>
        <v>2023</v>
      </c>
      <c r="C434" s="305"/>
      <c r="D434" s="240">
        <f>+'Ark1'!M1513</f>
        <v>14</v>
      </c>
      <c r="E434" s="240" t="str">
        <f>VLOOKUP(D434,RNR!$D$1:$E$15,2)</f>
        <v>5</v>
      </c>
      <c r="F434" s="240">
        <f>+'Ark1'!D1513</f>
        <v>4</v>
      </c>
      <c r="G434" s="240" t="str">
        <f>VLOOKUP(F434,RNR!$I$2:$J$13,2)</f>
        <v>Apr</v>
      </c>
      <c r="H434" s="240">
        <f>+'Ark1'!Q1513</f>
        <v>3</v>
      </c>
      <c r="I434" s="376">
        <f>+'Ark1'!R1513</f>
        <v>4</v>
      </c>
      <c r="J434" s="241">
        <f>+IF(I434=0,"",'Ark1'!AG1513)</f>
        <v>0.14265335235378029</v>
      </c>
      <c r="K434" s="241">
        <f>+IF(I434=0,"",'Ark1'!AH1513)</f>
        <v>0.17210386253739898</v>
      </c>
      <c r="L434" s="241"/>
      <c r="M434" s="564"/>
      <c r="N434" s="241"/>
      <c r="O434" s="242">
        <f>+IF(I434=0,"",'Ark1'!S1513)</f>
        <v>8.25</v>
      </c>
      <c r="P434" s="242"/>
      <c r="Q434" s="242"/>
      <c r="R434" s="242"/>
      <c r="S434" s="241"/>
      <c r="T434" s="242"/>
      <c r="U434" s="304">
        <f>+IF(I434=0,"",'Ark1'!U1513)</f>
        <v>28.1</v>
      </c>
      <c r="V434" s="241">
        <f>+IF(I434=0,"",'Ark1'!V1513)</f>
        <v>0</v>
      </c>
      <c r="W434" s="241">
        <f>+IF(I434=0,"",'Ark1'!W1513)</f>
        <v>100</v>
      </c>
      <c r="X434" s="243">
        <f>+IF(I434=0,"",'Ark1'!X1513)</f>
        <v>100</v>
      </c>
      <c r="Y434" s="243">
        <f>+IF(I434=0,"",'Ark1'!Y1513)</f>
        <v>50</v>
      </c>
      <c r="Z434" s="243">
        <f>+IF(I434=0,"",'Ark1'!Z1513)</f>
        <v>0</v>
      </c>
      <c r="AA434" s="241">
        <f>+IF(I434=0,"",'Ark1'!AA1513)</f>
        <v>8.6209048249009239</v>
      </c>
      <c r="AB434" s="241">
        <f>+IF(I434=0,"",'Ark1'!AB1513)</f>
        <v>0.4330127018922193</v>
      </c>
      <c r="AC434" s="243">
        <f>+'Ark1'!AD1513</f>
        <v>-61.613282879568573</v>
      </c>
      <c r="AD434" s="241">
        <f t="shared" si="41"/>
        <v>0.2857142857142857</v>
      </c>
      <c r="AE434" s="241">
        <f t="shared" si="42"/>
        <v>1.3333333333333333</v>
      </c>
      <c r="AF434" s="305"/>
      <c r="AI434" s="30"/>
      <c r="AJ434" s="28"/>
    </row>
    <row r="435" spans="1:46">
      <c r="A435" s="305"/>
      <c r="B435" s="240">
        <f>+'Ark1'!C1514</f>
        <v>2023</v>
      </c>
      <c r="C435" s="305"/>
      <c r="D435" s="240">
        <f>+'Ark1'!M1514</f>
        <v>14</v>
      </c>
      <c r="E435" s="240" t="str">
        <f>VLOOKUP(D435,RNR!$D$1:$E$15,2)</f>
        <v>5</v>
      </c>
      <c r="F435" s="240">
        <f>+'Ark1'!D1514</f>
        <v>5</v>
      </c>
      <c r="G435" s="240" t="str">
        <f>VLOOKUP(F435,RNR!$I$2:$J$13,2)</f>
        <v>Mai</v>
      </c>
      <c r="H435" s="240">
        <f>+'Ark1'!Q1514</f>
        <v>13</v>
      </c>
      <c r="I435" s="376">
        <f>+'Ark1'!R1514</f>
        <v>14</v>
      </c>
      <c r="J435" s="241">
        <f>+IF(I435=0,"",'Ark1'!AG1514)</f>
        <v>0.34482758620689652</v>
      </c>
      <c r="K435" s="241">
        <f>+IF(I435=0,"",'Ark1'!AH1514)</f>
        <v>0.69372557630648679</v>
      </c>
      <c r="L435" s="241"/>
      <c r="M435" s="564"/>
      <c r="N435" s="241"/>
      <c r="O435" s="242">
        <f>+IF(I435=0,"",'Ark1'!S1514)</f>
        <v>9.5</v>
      </c>
      <c r="P435" s="242"/>
      <c r="Q435" s="242"/>
      <c r="R435" s="242"/>
      <c r="S435" s="241"/>
      <c r="T435" s="242"/>
      <c r="U435" s="304">
        <f>+IF(I435=0,"",'Ark1'!U1514)</f>
        <v>52.128571428571405</v>
      </c>
      <c r="V435" s="241">
        <f>+IF(I435=0,"",'Ark1'!V1514)</f>
        <v>0</v>
      </c>
      <c r="W435" s="241">
        <f>+IF(I435=0,"",'Ark1'!W1514)</f>
        <v>100</v>
      </c>
      <c r="X435" s="243">
        <f>+IF(I435=0,"",'Ark1'!X1514)</f>
        <v>100</v>
      </c>
      <c r="Y435" s="243">
        <f>+IF(I435=0,"",'Ark1'!Y1514)</f>
        <v>100</v>
      </c>
      <c r="Z435" s="243">
        <f>+IF(I435=0,"",'Ark1'!Z1514)</f>
        <v>92.857142857142875</v>
      </c>
      <c r="AA435" s="241">
        <f>+IF(I435=0,"",'Ark1'!AA1514)</f>
        <v>9.7762415047493825</v>
      </c>
      <c r="AB435" s="241">
        <f>+IF(I435=0,"",'Ark1'!AB1514)</f>
        <v>1.052208561618303</v>
      </c>
      <c r="AC435" s="243">
        <f>+'Ark1'!AD1514</f>
        <v>44.162670507926642</v>
      </c>
      <c r="AD435" s="241">
        <f t="shared" si="41"/>
        <v>1</v>
      </c>
      <c r="AE435" s="241">
        <f t="shared" si="42"/>
        <v>1.0769230769230769</v>
      </c>
      <c r="AF435" s="305"/>
      <c r="AI435" s="30"/>
      <c r="AJ435" s="28"/>
    </row>
    <row r="436" spans="1:46">
      <c r="A436" s="305"/>
      <c r="B436" s="240">
        <f>+'Ark1'!C1515</f>
        <v>2023</v>
      </c>
      <c r="C436" s="305"/>
      <c r="D436" s="240">
        <f>+'Ark1'!M1515</f>
        <v>14</v>
      </c>
      <c r="E436" s="240" t="str">
        <f>VLOOKUP(D436,RNR!$D$1:$E$15,2)</f>
        <v>5</v>
      </c>
      <c r="F436" s="240">
        <f>+'Ark1'!D1515</f>
        <v>6</v>
      </c>
      <c r="G436" s="240" t="str">
        <f>VLOOKUP(F436,RNR!$I$2:$J$13,2)</f>
        <v>Jun</v>
      </c>
      <c r="H436" s="240">
        <f>+'Ark1'!Q1515</f>
        <v>4</v>
      </c>
      <c r="I436" s="376">
        <f>+'Ark1'!R1515</f>
        <v>4</v>
      </c>
      <c r="J436" s="241">
        <f>+IF(I436=0,"",'Ark1'!AG1515)</f>
        <v>6.6345994360590479E-2</v>
      </c>
      <c r="K436" s="241">
        <f>+IF(I436=0,"",'Ark1'!AH1515)</f>
        <v>0.1361051609151219</v>
      </c>
      <c r="L436" s="241"/>
      <c r="M436" s="564"/>
      <c r="N436" s="241"/>
      <c r="O436" s="242">
        <f>+IF(I436=0,"",'Ark1'!S1515)</f>
        <v>9</v>
      </c>
      <c r="P436" s="242"/>
      <c r="Q436" s="242"/>
      <c r="R436" s="242"/>
      <c r="S436" s="241"/>
      <c r="T436" s="242"/>
      <c r="U436" s="304">
        <f>+IF(I436=0,"",'Ark1'!U1515)</f>
        <v>44.525000000000006</v>
      </c>
      <c r="V436" s="241">
        <f>+IF(I436=0,"",'Ark1'!V1515)</f>
        <v>0</v>
      </c>
      <c r="W436" s="241">
        <f>+IF(I436=0,"",'Ark1'!W1515)</f>
        <v>100</v>
      </c>
      <c r="X436" s="243">
        <f>+IF(I436=0,"",'Ark1'!X1515)</f>
        <v>100</v>
      </c>
      <c r="Y436" s="243">
        <f>+IF(I436=0,"",'Ark1'!Y1515)</f>
        <v>100</v>
      </c>
      <c r="Z436" s="243">
        <f>+IF(I436=0,"",'Ark1'!Z1515)</f>
        <v>50</v>
      </c>
      <c r="AA436" s="241">
        <f>+IF(I436=0,"",'Ark1'!AA1515)</f>
        <v>7.7860050732066624</v>
      </c>
      <c r="AB436" s="241">
        <f>+IF(I436=0,"",'Ark1'!AB1515)</f>
        <v>1.8708286933869704</v>
      </c>
      <c r="AC436" s="243">
        <f>+'Ark1'!AD1515</f>
        <v>56.466023180340947</v>
      </c>
      <c r="AD436" s="241">
        <f t="shared" si="41"/>
        <v>0.2857142857142857</v>
      </c>
      <c r="AE436" s="241">
        <f t="shared" si="42"/>
        <v>1</v>
      </c>
      <c r="AF436" s="305"/>
      <c r="AI436" s="30"/>
      <c r="AJ436" s="28"/>
    </row>
    <row r="437" spans="1:46">
      <c r="A437" s="305"/>
      <c r="B437" s="240">
        <f>+'Ark1'!C1516</f>
        <v>2023</v>
      </c>
      <c r="C437" s="305"/>
      <c r="D437" s="240">
        <f>+'Ark1'!M1516</f>
        <v>14</v>
      </c>
      <c r="E437" s="240" t="str">
        <f>VLOOKUP(D437,RNR!$D$1:$E$15,2)</f>
        <v>5</v>
      </c>
      <c r="F437" s="240">
        <f>+'Ark1'!D1516</f>
        <v>7</v>
      </c>
      <c r="G437" s="240" t="str">
        <f>VLOOKUP(F437,RNR!$I$2:$J$13,2)</f>
        <v>Jul</v>
      </c>
      <c r="H437" s="240">
        <f>+'Ark1'!Q1516</f>
        <v>5</v>
      </c>
      <c r="I437" s="376">
        <f>+'Ark1'!R1516</f>
        <v>5</v>
      </c>
      <c r="J437" s="241">
        <f>+IF(I437=0,"",'Ark1'!AG1516)</f>
        <v>0.12787723785166238</v>
      </c>
      <c r="K437" s="241">
        <f>+IF(I437=0,"",'Ark1'!AH1516)</f>
        <v>0.27080019500460817</v>
      </c>
      <c r="L437" s="241"/>
      <c r="M437" s="564"/>
      <c r="N437" s="241"/>
      <c r="O437" s="242">
        <f>+IF(I437=0,"",'Ark1'!S1516)</f>
        <v>10</v>
      </c>
      <c r="P437" s="242"/>
      <c r="Q437" s="242"/>
      <c r="R437" s="242"/>
      <c r="S437" s="241"/>
      <c r="T437" s="242"/>
      <c r="U437" s="304">
        <f>+IF(I437=0,"",'Ark1'!U1516)</f>
        <v>45.66</v>
      </c>
      <c r="V437" s="241">
        <f>+IF(I437=0,"",'Ark1'!V1516)</f>
        <v>0</v>
      </c>
      <c r="W437" s="241">
        <f>+IF(I437=0,"",'Ark1'!W1516)</f>
        <v>100</v>
      </c>
      <c r="X437" s="243">
        <f>+IF(I437=0,"",'Ark1'!X1516)</f>
        <v>100</v>
      </c>
      <c r="Y437" s="243">
        <f>+IF(I437=0,"",'Ark1'!Y1516)</f>
        <v>100</v>
      </c>
      <c r="Z437" s="243">
        <f>+IF(I437=0,"",'Ark1'!Z1516)</f>
        <v>80</v>
      </c>
      <c r="AA437" s="241">
        <f>+IF(I437=0,"",'Ark1'!AA1516)</f>
        <v>8.3305702085751392</v>
      </c>
      <c r="AB437" s="241">
        <f>+IF(I437=0,"",'Ark1'!AB1516)</f>
        <v>1.6733200530681516</v>
      </c>
      <c r="AC437" s="243">
        <f>+'Ark1'!AD1516</f>
        <v>16.069200654194628</v>
      </c>
      <c r="AD437" s="241">
        <f t="shared" si="41"/>
        <v>0.35714285714285715</v>
      </c>
      <c r="AE437" s="241">
        <f t="shared" si="42"/>
        <v>1</v>
      </c>
      <c r="AF437" s="305"/>
      <c r="AI437" s="30"/>
      <c r="AJ437" s="28"/>
    </row>
    <row r="438" spans="1:46">
      <c r="A438" s="305"/>
      <c r="B438" s="240">
        <f>+'Ark1'!C1517</f>
        <v>2023</v>
      </c>
      <c r="C438" s="305"/>
      <c r="D438" s="240">
        <f>+'Ark1'!M1517</f>
        <v>14</v>
      </c>
      <c r="E438" s="240" t="str">
        <f>VLOOKUP(D438,RNR!$D$1:$E$15,2)</f>
        <v>5</v>
      </c>
      <c r="F438" s="240">
        <f>+'Ark1'!D1517</f>
        <v>8</v>
      </c>
      <c r="G438" s="240" t="str">
        <f>VLOOKUP(F438,RNR!$I$2:$J$13,2)</f>
        <v>Aug</v>
      </c>
      <c r="H438" s="240">
        <f>+'Ark1'!Q1517</f>
        <v>58</v>
      </c>
      <c r="I438" s="376">
        <f>+'Ark1'!R1517</f>
        <v>72</v>
      </c>
      <c r="J438" s="241">
        <f>+IF(I438=0,"",'Ark1'!AG1517)</f>
        <v>6.9565889525502633E-2</v>
      </c>
      <c r="K438" s="241">
        <f>+IF(I438=0,"",'Ark1'!AH1517)</f>
        <v>0.15040683317280723</v>
      </c>
      <c r="L438" s="241"/>
      <c r="M438" s="564"/>
      <c r="N438" s="241"/>
      <c r="O438" s="242">
        <f>+IF(I438=0,"",'Ark1'!S1517)</f>
        <v>9.6666666666666643</v>
      </c>
      <c r="P438" s="242"/>
      <c r="Q438" s="242"/>
      <c r="R438" s="242"/>
      <c r="S438" s="241"/>
      <c r="T438" s="242"/>
      <c r="U438" s="304">
        <f>+IF(I438=0,"",'Ark1'!U1517)</f>
        <v>47.425000000000011</v>
      </c>
      <c r="V438" s="241">
        <f>+IF(I438=0,"",'Ark1'!V1517)</f>
        <v>0</v>
      </c>
      <c r="W438" s="241">
        <f>+IF(I438=0,"",'Ark1'!W1517)</f>
        <v>100</v>
      </c>
      <c r="X438" s="243">
        <f>+IF(I438=0,"",'Ark1'!X1517)</f>
        <v>100</v>
      </c>
      <c r="Y438" s="243">
        <f>+IF(I438=0,"",'Ark1'!Y1517)</f>
        <v>100</v>
      </c>
      <c r="Z438" s="243">
        <f>+IF(I438=0,"",'Ark1'!Z1517)</f>
        <v>76.3888888888889</v>
      </c>
      <c r="AA438" s="241">
        <f>+IF(I438=0,"",'Ark1'!AA1517)</f>
        <v>9.6468726941832195</v>
      </c>
      <c r="AB438" s="241">
        <f>+IF(I438=0,"",'Ark1'!AB1517)</f>
        <v>1.394433377556797</v>
      </c>
      <c r="AC438" s="243">
        <f>+'Ark1'!AD1517</f>
        <v>56.16711101532853</v>
      </c>
      <c r="AD438" s="241">
        <f t="shared" si="41"/>
        <v>5.1428571428571432</v>
      </c>
      <c r="AE438" s="241">
        <f t="shared" si="42"/>
        <v>1.2413793103448276</v>
      </c>
      <c r="AF438" s="305"/>
      <c r="AI438" s="30"/>
      <c r="AJ438" s="28"/>
    </row>
    <row r="439" spans="1:46">
      <c r="A439" s="305"/>
      <c r="B439" s="240">
        <f>+'Ark1'!C1518</f>
        <v>2023</v>
      </c>
      <c r="C439" s="305"/>
      <c r="D439" s="240">
        <f>+'Ark1'!M1518</f>
        <v>14</v>
      </c>
      <c r="E439" s="240" t="str">
        <f>VLOOKUP(D439,RNR!$D$1:$E$15,2)</f>
        <v>5</v>
      </c>
      <c r="F439" s="240">
        <f>+'Ark1'!D1518</f>
        <v>9</v>
      </c>
      <c r="G439" s="240" t="str">
        <f>VLOOKUP(F439,RNR!$I$2:$J$13,2)</f>
        <v>Sep</v>
      </c>
      <c r="H439" s="240">
        <f>+'Ark1'!Q1518</f>
        <v>69</v>
      </c>
      <c r="I439" s="376">
        <f>+'Ark1'!R1518</f>
        <v>87</v>
      </c>
      <c r="J439" s="241">
        <f>+IF(I439=0,"",'Ark1'!AG1518)</f>
        <v>2.4083111648751977E-2</v>
      </c>
      <c r="K439" s="241">
        <f>+IF(I439=0,"",'Ark1'!AH1518)</f>
        <v>5.1591246459001393E-2</v>
      </c>
      <c r="L439" s="241"/>
      <c r="M439" s="564"/>
      <c r="N439" s="241"/>
      <c r="O439" s="242">
        <f>+IF(I439=0,"",'Ark1'!S1518)</f>
        <v>9.1954022988505759</v>
      </c>
      <c r="P439" s="242"/>
      <c r="Q439" s="242"/>
      <c r="R439" s="242"/>
      <c r="S439" s="241"/>
      <c r="T439" s="242"/>
      <c r="U439" s="304">
        <f>+IF(I439=0,"",'Ark1'!U1518)</f>
        <v>42.85747126436781</v>
      </c>
      <c r="V439" s="241">
        <f>+IF(I439=0,"",'Ark1'!V1518)</f>
        <v>0</v>
      </c>
      <c r="W439" s="241">
        <f>+IF(I439=0,"",'Ark1'!W1518)</f>
        <v>100</v>
      </c>
      <c r="X439" s="243">
        <f>+IF(I439=0,"",'Ark1'!X1518)</f>
        <v>98.850574712643706</v>
      </c>
      <c r="Y439" s="243">
        <f>+IF(I439=0,"",'Ark1'!Y1518)</f>
        <v>93.10344827586205</v>
      </c>
      <c r="Z439" s="243">
        <f>+IF(I439=0,"",'Ark1'!Z1518)</f>
        <v>66.666666666666686</v>
      </c>
      <c r="AA439" s="241">
        <f>+IF(I439=0,"",'Ark1'!AA1518)</f>
        <v>11.174299661090277</v>
      </c>
      <c r="AB439" s="241">
        <f>+IF(I439=0,"",'Ark1'!AB1518)</f>
        <v>1.6388886089781722</v>
      </c>
      <c r="AC439" s="243">
        <f>+'Ark1'!AD1518</f>
        <v>70.736533280839765</v>
      </c>
      <c r="AD439" s="241">
        <f t="shared" si="41"/>
        <v>6.2142857142857144</v>
      </c>
      <c r="AE439" s="241">
        <f t="shared" si="42"/>
        <v>1.2608695652173914</v>
      </c>
      <c r="AF439" s="305"/>
      <c r="AI439" s="30"/>
      <c r="AJ439" s="28"/>
    </row>
    <row r="440" spans="1:46">
      <c r="A440" s="305"/>
      <c r="B440" s="240">
        <f>+'Ark1'!C1519</f>
        <v>2023</v>
      </c>
      <c r="C440" s="305"/>
      <c r="D440" s="240">
        <f>+'Ark1'!M1519</f>
        <v>14</v>
      </c>
      <c r="E440" s="240" t="str">
        <f>VLOOKUP(D440,RNR!$D$1:$E$15,2)</f>
        <v>5</v>
      </c>
      <c r="F440" s="240">
        <f>+'Ark1'!D1519</f>
        <v>10</v>
      </c>
      <c r="G440" s="240" t="str">
        <f>VLOOKUP(F440,RNR!$I$2:$J$13,2)</f>
        <v>Okt</v>
      </c>
      <c r="H440" s="240">
        <f>+'Ark1'!Q1519</f>
        <v>194</v>
      </c>
      <c r="I440" s="376">
        <f>+'Ark1'!R1519</f>
        <v>228</v>
      </c>
      <c r="J440" s="241">
        <f>+IF(I440=0,"",'Ark1'!AG1519)</f>
        <v>5.550929780738275E-2</v>
      </c>
      <c r="K440" s="241">
        <f>+IF(I440=0,"",'Ark1'!AH1519)</f>
        <v>0.12998513276550397</v>
      </c>
      <c r="L440" s="241"/>
      <c r="M440" s="564"/>
      <c r="N440" s="241"/>
      <c r="O440" s="242">
        <f>+IF(I440=0,"",'Ark1'!S1519)</f>
        <v>9.75</v>
      </c>
      <c r="P440" s="242"/>
      <c r="Q440" s="242"/>
      <c r="R440" s="242"/>
      <c r="S440" s="241"/>
      <c r="T440" s="242"/>
      <c r="U440" s="304">
        <f>+IF(I440=0,"",'Ark1'!U1519)</f>
        <v>45.085087719298251</v>
      </c>
      <c r="V440" s="241">
        <f>+IF(I440=0,"",'Ark1'!V1519)</f>
        <v>0</v>
      </c>
      <c r="W440" s="241">
        <f>+IF(I440=0,"",'Ark1'!W1519)</f>
        <v>100</v>
      </c>
      <c r="X440" s="243">
        <f>+IF(I440=0,"",'Ark1'!X1519)</f>
        <v>100</v>
      </c>
      <c r="Y440" s="243">
        <f>+IF(I440=0,"",'Ark1'!Y1519)</f>
        <v>98.684210526315809</v>
      </c>
      <c r="Z440" s="243">
        <f>+IF(I440=0,"",'Ark1'!Z1519)</f>
        <v>72.368421052631547</v>
      </c>
      <c r="AA440" s="241">
        <f>+IF(I440=0,"",'Ark1'!AA1519)</f>
        <v>9.3331914067166686</v>
      </c>
      <c r="AB440" s="241">
        <f>+IF(I440=0,"",'Ark1'!AB1519)</f>
        <v>1.554210466905495</v>
      </c>
      <c r="AC440" s="243">
        <f>+'Ark1'!AD1519</f>
        <v>63.660505579479185</v>
      </c>
      <c r="AD440" s="241">
        <f t="shared" si="41"/>
        <v>16.285714285714285</v>
      </c>
      <c r="AE440" s="241">
        <f t="shared" si="42"/>
        <v>1.1752577319587629</v>
      </c>
      <c r="AF440" s="305"/>
      <c r="AI440" s="30"/>
      <c r="AJ440" s="28"/>
    </row>
    <row r="441" spans="1:46">
      <c r="A441" s="305"/>
      <c r="B441" s="240">
        <f>+'Ark1'!C1520</f>
        <v>2023</v>
      </c>
      <c r="C441" s="305"/>
      <c r="D441" s="240">
        <f>+'Ark1'!M1520</f>
        <v>14</v>
      </c>
      <c r="E441" s="240" t="str">
        <f>VLOOKUP(D441,RNR!$D$1:$E$15,2)</f>
        <v>5</v>
      </c>
      <c r="F441" s="240">
        <f>+'Ark1'!D1520</f>
        <v>11</v>
      </c>
      <c r="G441" s="240" t="str">
        <f>VLOOKUP(F441,RNR!$I$2:$J$13,2)</f>
        <v>Nov</v>
      </c>
      <c r="H441" s="240">
        <f>+'Ark1'!Q1520</f>
        <v>68</v>
      </c>
      <c r="I441" s="376">
        <f>+'Ark1'!R1520</f>
        <v>81</v>
      </c>
      <c r="J441" s="241">
        <f>+IF(I441=0,"",'Ark1'!AG1520)</f>
        <v>5.8414584895863403E-2</v>
      </c>
      <c r="K441" s="241">
        <f>+IF(I441=0,"",'Ark1'!AH1520)</f>
        <v>0.1295978589274778</v>
      </c>
      <c r="L441" s="241"/>
      <c r="M441" s="564"/>
      <c r="N441" s="241"/>
      <c r="O441" s="242">
        <f>+IF(I441=0,"",'Ark1'!S1520)</f>
        <v>9.7407407407407387</v>
      </c>
      <c r="P441" s="242"/>
      <c r="Q441" s="242"/>
      <c r="R441" s="242"/>
      <c r="S441" s="241"/>
      <c r="T441" s="242"/>
      <c r="U441" s="304">
        <f>+IF(I441=0,"",'Ark1'!U1520)</f>
        <v>43.404938271604927</v>
      </c>
      <c r="V441" s="241">
        <f>+IF(I441=0,"",'Ark1'!V1520)</f>
        <v>0</v>
      </c>
      <c r="W441" s="241">
        <f>+IF(I441=0,"",'Ark1'!W1520)</f>
        <v>100</v>
      </c>
      <c r="X441" s="243">
        <f>+IF(I441=0,"",'Ark1'!X1520)</f>
        <v>100</v>
      </c>
      <c r="Y441" s="243">
        <f>+IF(I441=0,"",'Ark1'!Y1520)</f>
        <v>97.530864197530875</v>
      </c>
      <c r="Z441" s="243">
        <f>+IF(I441=0,"",'Ark1'!Z1520)</f>
        <v>71.604938271604951</v>
      </c>
      <c r="AA441" s="241">
        <f>+IF(I441=0,"",'Ark1'!AA1520)</f>
        <v>8.5836177764385599</v>
      </c>
      <c r="AB441" s="241">
        <f>+IF(I441=0,"",'Ark1'!AB1520)</f>
        <v>1.5053630691038205</v>
      </c>
      <c r="AC441" s="243">
        <f>+'Ark1'!AD1520</f>
        <v>63.833290564033746</v>
      </c>
      <c r="AD441" s="241">
        <f t="shared" si="41"/>
        <v>5.7857142857142856</v>
      </c>
      <c r="AE441" s="241">
        <f t="shared" si="42"/>
        <v>1.1911764705882353</v>
      </c>
      <c r="AF441" s="305"/>
      <c r="AI441" s="30"/>
      <c r="AJ441" s="28"/>
    </row>
    <row r="442" spans="1:46">
      <c r="A442" s="305"/>
      <c r="B442" s="240">
        <f>+'Ark1'!C1521</f>
        <v>2023</v>
      </c>
      <c r="C442" s="305"/>
      <c r="D442" s="240">
        <f>+'Ark1'!M1521</f>
        <v>14</v>
      </c>
      <c r="E442" s="240" t="str">
        <f>VLOOKUP(D442,RNR!$D$1:$E$15,2)</f>
        <v>5</v>
      </c>
      <c r="F442" s="240">
        <f>+'Ark1'!D1521</f>
        <v>12</v>
      </c>
      <c r="G442" s="240" t="str">
        <f>VLOOKUP(F442,RNR!$I$2:$J$13,2)</f>
        <v>Des</v>
      </c>
      <c r="H442" s="240">
        <f>+'Ark1'!Q1521</f>
        <v>5</v>
      </c>
      <c r="I442" s="376">
        <f>+'Ark1'!R1521</f>
        <v>5</v>
      </c>
      <c r="J442" s="241">
        <f>+IF(I442=0,"",'Ark1'!AG1521)</f>
        <v>6.0270009643201554E-2</v>
      </c>
      <c r="K442" s="241">
        <f>+IF(I442=0,"",'Ark1'!AH1521)</f>
        <v>9.654148708232925E-2</v>
      </c>
      <c r="L442" s="241"/>
      <c r="M442" s="564"/>
      <c r="N442" s="241"/>
      <c r="O442" s="242">
        <f>+IF(I442=0,"",'Ark1'!S1521)</f>
        <v>7.6</v>
      </c>
      <c r="P442" s="242"/>
      <c r="Q442" s="242"/>
      <c r="R442" s="242"/>
      <c r="S442" s="241"/>
      <c r="T442" s="242"/>
      <c r="U442" s="304">
        <f>+IF(I442=0,"",'Ark1'!U1521)</f>
        <v>30.359999999999992</v>
      </c>
      <c r="V442" s="241">
        <f>+IF(I442=0,"",'Ark1'!V1521)</f>
        <v>0</v>
      </c>
      <c r="W442" s="241">
        <f>+IF(I442=0,"",'Ark1'!W1521)</f>
        <v>100</v>
      </c>
      <c r="X442" s="243">
        <f>+IF(I442=0,"",'Ark1'!X1521)</f>
        <v>100</v>
      </c>
      <c r="Y442" s="243">
        <f>+IF(I442=0,"",'Ark1'!Y1521)</f>
        <v>100</v>
      </c>
      <c r="Z442" s="243">
        <f>+IF(I442=0,"",'Ark1'!Z1521)</f>
        <v>20</v>
      </c>
      <c r="AA442" s="241">
        <f>+IF(I442=0,"",'Ark1'!AA1521)</f>
        <v>7.260468304455312</v>
      </c>
      <c r="AB442" s="241">
        <f>+IF(I442=0,"",'Ark1'!AB1521)</f>
        <v>1.624807680927191</v>
      </c>
      <c r="AC442" s="243">
        <f>+'Ark1'!AD1521</f>
        <v>84.971730048025179</v>
      </c>
      <c r="AD442" s="241">
        <f t="shared" si="41"/>
        <v>0.35714285714285715</v>
      </c>
      <c r="AE442" s="241">
        <f t="shared" si="42"/>
        <v>1</v>
      </c>
      <c r="AF442" s="305"/>
      <c r="AI442" s="30"/>
      <c r="AJ442" s="28"/>
    </row>
    <row r="443" spans="1:46">
      <c r="A443" s="305"/>
      <c r="B443" s="305"/>
      <c r="C443" s="305"/>
      <c r="D443" s="305"/>
      <c r="E443" s="305"/>
      <c r="F443" s="305"/>
      <c r="G443" s="305"/>
      <c r="H443" s="305"/>
      <c r="I443" s="305"/>
      <c r="J443" s="305"/>
      <c r="K443" s="305"/>
      <c r="L443" s="305"/>
      <c r="M443" s="565"/>
      <c r="N443" s="305"/>
      <c r="O443" s="305"/>
      <c r="P443" s="305"/>
      <c r="Q443" s="305"/>
      <c r="R443" s="305"/>
      <c r="S443" s="306"/>
      <c r="T443" s="305"/>
      <c r="U443" s="305"/>
      <c r="V443" s="305"/>
      <c r="W443" s="305"/>
      <c r="X443" s="305"/>
      <c r="Y443" s="305"/>
      <c r="Z443" s="305"/>
      <c r="AA443" s="305"/>
      <c r="AB443" s="305"/>
      <c r="AC443" s="305"/>
      <c r="AD443" s="305"/>
      <c r="AE443" s="305"/>
      <c r="AF443" s="305"/>
      <c r="AI443" s="30"/>
      <c r="AJ443" s="28"/>
      <c r="AM443" s="28"/>
      <c r="AN443" s="28"/>
      <c r="AO443" s="28"/>
      <c r="AQ443" s="28"/>
      <c r="AR443" s="245"/>
      <c r="AS443" s="28"/>
      <c r="AT443" s="28"/>
    </row>
    <row r="444" spans="1:46">
      <c r="A444" s="349" t="s">
        <v>665</v>
      </c>
      <c r="B444" s="349"/>
      <c r="C444" s="349" t="str">
        <f>+E446</f>
        <v>5+</v>
      </c>
      <c r="D444" s="349"/>
      <c r="E444" s="349"/>
      <c r="F444" s="349"/>
      <c r="G444" s="349"/>
      <c r="H444" s="349"/>
      <c r="I444" s="349"/>
      <c r="J444" s="305"/>
      <c r="K444" s="305"/>
      <c r="L444" s="305"/>
      <c r="M444" s="565"/>
      <c r="N444" s="305"/>
      <c r="O444" s="305"/>
      <c r="P444" s="305"/>
      <c r="Q444" s="305"/>
      <c r="R444" s="305"/>
      <c r="S444" s="306"/>
      <c r="T444" s="305"/>
      <c r="U444" s="305"/>
      <c r="V444" s="305"/>
      <c r="W444" s="305"/>
      <c r="X444" s="305"/>
      <c r="Y444" s="305"/>
      <c r="Z444" s="305"/>
      <c r="AA444" s="305"/>
      <c r="AB444" s="305"/>
      <c r="AC444" s="305"/>
      <c r="AD444" s="305"/>
      <c r="AE444" s="305"/>
      <c r="AF444" s="305"/>
      <c r="AI444" s="30"/>
      <c r="AJ444" s="28"/>
      <c r="AM444" s="28"/>
      <c r="AN444" s="28"/>
      <c r="AO444" s="28"/>
      <c r="AQ444" s="28"/>
      <c r="AR444" s="245"/>
      <c r="AS444" s="28"/>
      <c r="AT444" s="28"/>
    </row>
    <row r="445" spans="1:46">
      <c r="A445" s="305"/>
      <c r="B445" s="305"/>
      <c r="C445" s="305"/>
      <c r="D445" s="305"/>
      <c r="E445" s="305"/>
      <c r="F445" s="305"/>
      <c r="G445" s="305"/>
      <c r="H445" s="305"/>
      <c r="I445" s="305"/>
      <c r="J445" s="305"/>
      <c r="K445" s="305"/>
      <c r="L445" s="305"/>
      <c r="M445" s="565"/>
      <c r="N445" s="305"/>
      <c r="O445" s="305"/>
      <c r="P445" s="305"/>
      <c r="Q445" s="305"/>
      <c r="R445" s="305"/>
      <c r="S445" s="306"/>
      <c r="T445" s="305"/>
      <c r="U445" s="305"/>
      <c r="V445" s="305"/>
      <c r="W445" s="305"/>
      <c r="X445" s="305"/>
      <c r="Y445" s="305"/>
      <c r="Z445" s="305"/>
      <c r="AA445" s="305"/>
      <c r="AB445" s="305"/>
      <c r="AC445" s="305"/>
      <c r="AD445" s="305"/>
      <c r="AE445" s="305"/>
      <c r="AF445" s="305"/>
      <c r="AI445" s="30"/>
      <c r="AJ445" s="28"/>
      <c r="AM445" s="28"/>
      <c r="AN445" s="28"/>
      <c r="AO445" s="28"/>
      <c r="AQ445" s="28"/>
      <c r="AR445" s="245"/>
      <c r="AS445" s="28"/>
      <c r="AT445" s="28"/>
    </row>
    <row r="446" spans="1:46">
      <c r="A446" s="305"/>
      <c r="B446" s="240">
        <f>+'Ark1'!C1522</f>
        <v>2023</v>
      </c>
      <c r="C446" s="305"/>
      <c r="D446" s="240">
        <f>+'Ark1'!M1522</f>
        <v>15</v>
      </c>
      <c r="E446" s="240" t="str">
        <f>VLOOKUP(D446,RNR!$D$1:$E$15,2)</f>
        <v>5+</v>
      </c>
      <c r="F446" s="240">
        <f>+'Ark1'!D1522</f>
        <v>1</v>
      </c>
      <c r="G446" s="240" t="str">
        <f>VLOOKUP(F446,RNR!$I$2:$J$13,2)</f>
        <v>Jan</v>
      </c>
      <c r="H446" s="240">
        <f>+'Ark1'!Q1522</f>
        <v>1</v>
      </c>
      <c r="I446" s="376">
        <f>+'Ark1'!R1522</f>
        <v>1</v>
      </c>
      <c r="J446" s="241">
        <f>+IF(I446=0,"",'Ark1'!AG1522)</f>
        <v>1.1385631333257424E-2</v>
      </c>
      <c r="K446" s="241">
        <f>+IF(I446=0,"",'Ark1'!AH1522)</f>
        <v>2.9576129938886912E-2</v>
      </c>
      <c r="L446" s="241"/>
      <c r="M446" s="564"/>
      <c r="N446" s="241"/>
      <c r="O446" s="242">
        <f>+IF(I446=0,"",'Ark1'!S1522)</f>
        <v>11</v>
      </c>
      <c r="P446" s="242"/>
      <c r="Q446" s="242"/>
      <c r="R446" s="242"/>
      <c r="S446" s="241"/>
      <c r="T446" s="242"/>
      <c r="U446" s="304">
        <f>+IF(I446=0,"",'Ark1'!U1522)</f>
        <v>54.3</v>
      </c>
      <c r="V446" s="241">
        <f>+IF(I446=0,"",'Ark1'!V1522)</f>
        <v>0</v>
      </c>
      <c r="W446" s="241">
        <f>+IF(I446=0,"",'Ark1'!W1522)</f>
        <v>100</v>
      </c>
      <c r="X446" s="243">
        <f>+IF(I446=0,"",'Ark1'!X1522)</f>
        <v>100</v>
      </c>
      <c r="Y446" s="243">
        <f>+IF(I446=0,"",'Ark1'!Y1522)</f>
        <v>100</v>
      </c>
      <c r="Z446" s="243">
        <f>+IF(I446=0,"",'Ark1'!Z1522)</f>
        <v>100</v>
      </c>
      <c r="AA446" s="241">
        <f>+IF(I446=0,"",'Ark1'!AA1522)</f>
        <v>0</v>
      </c>
      <c r="AB446" s="241">
        <f>+IF(I446=0,"",'Ark1'!AB1522)</f>
        <v>0</v>
      </c>
      <c r="AC446" s="243">
        <f>+'Ark1'!AD1522</f>
        <v>0</v>
      </c>
      <c r="AD446" s="241">
        <f t="shared" si="41"/>
        <v>6.6666666666666666E-2</v>
      </c>
      <c r="AE446" s="241">
        <f t="shared" si="42"/>
        <v>1</v>
      </c>
      <c r="AF446" s="305"/>
      <c r="AI446" s="30"/>
      <c r="AJ446" s="28"/>
    </row>
    <row r="447" spans="1:46">
      <c r="A447" s="305"/>
      <c r="B447" s="240">
        <f>+'Ark1'!C1523</f>
        <v>2023</v>
      </c>
      <c r="C447" s="305"/>
      <c r="D447" s="240">
        <f>+'Ark1'!M1523</f>
        <v>15</v>
      </c>
      <c r="E447" s="240" t="str">
        <f>VLOOKUP(D447,RNR!$D$1:$E$15,2)</f>
        <v>5+</v>
      </c>
      <c r="F447" s="240">
        <f>+'Ark1'!D1523</f>
        <v>2</v>
      </c>
      <c r="G447" s="240" t="str">
        <f>VLOOKUP(F447,RNR!$I$2:$J$13,2)</f>
        <v>Feb</v>
      </c>
      <c r="H447" s="240">
        <f>+'Ark1'!Q1523</f>
        <v>1</v>
      </c>
      <c r="I447" s="376">
        <f>+'Ark1'!R1523</f>
        <v>2</v>
      </c>
      <c r="J447" s="241">
        <f>+IF(I447=0,"",'Ark1'!AG1523)</f>
        <v>1.54320987654321E-2</v>
      </c>
      <c r="K447" s="241">
        <f>+IF(I447=0,"",'Ark1'!AH1523)</f>
        <v>4.1985270646832003E-2</v>
      </c>
      <c r="L447" s="241"/>
      <c r="M447" s="564"/>
      <c r="N447" s="241"/>
      <c r="O447" s="242">
        <f>+IF(I447=0,"",'Ark1'!S1523)</f>
        <v>11</v>
      </c>
      <c r="P447" s="242"/>
      <c r="Q447" s="242"/>
      <c r="R447" s="242"/>
      <c r="S447" s="241"/>
      <c r="T447" s="242"/>
      <c r="U447" s="304">
        <f>+IF(I447=0,"",'Ark1'!U1523)</f>
        <v>58.4</v>
      </c>
      <c r="V447" s="241">
        <f>+IF(I447=0,"",'Ark1'!V1523)</f>
        <v>0</v>
      </c>
      <c r="W447" s="241">
        <f>+IF(I447=0,"",'Ark1'!W1523)</f>
        <v>100</v>
      </c>
      <c r="X447" s="243">
        <f>+IF(I447=0,"",'Ark1'!X1523)</f>
        <v>100</v>
      </c>
      <c r="Y447" s="243">
        <f>+IF(I447=0,"",'Ark1'!Y1523)</f>
        <v>100</v>
      </c>
      <c r="Z447" s="243">
        <f>+IF(I447=0,"",'Ark1'!Z1523)</f>
        <v>100</v>
      </c>
      <c r="AA447" s="241">
        <f>+IF(I447=0,"",'Ark1'!AA1523)</f>
        <v>2.1999999999999296</v>
      </c>
      <c r="AB447" s="241">
        <f>+IF(I447=0,"",'Ark1'!AB1523)</f>
        <v>0</v>
      </c>
      <c r="AC447" s="243">
        <f>+'Ark1'!AD1523</f>
        <v>0</v>
      </c>
      <c r="AD447" s="241">
        <f t="shared" si="41"/>
        <v>0.13333333333333333</v>
      </c>
      <c r="AE447" s="241">
        <f t="shared" si="42"/>
        <v>2</v>
      </c>
      <c r="AF447" s="305"/>
      <c r="AI447" s="30"/>
      <c r="AJ447" s="28"/>
    </row>
    <row r="448" spans="1:46">
      <c r="A448" s="305"/>
      <c r="B448" s="240">
        <f>+'Ark1'!C1524</f>
        <v>2023</v>
      </c>
      <c r="C448" s="305"/>
      <c r="D448" s="240">
        <f>+'Ark1'!M1524</f>
        <v>15</v>
      </c>
      <c r="E448" s="240" t="str">
        <f>VLOOKUP(D448,RNR!$D$1:$E$15,2)</f>
        <v>5+</v>
      </c>
      <c r="F448" s="240">
        <f>+'Ark1'!D1524</f>
        <v>3</v>
      </c>
      <c r="G448" s="240" t="str">
        <f>VLOOKUP(F448,RNR!$I$2:$J$13,2)</f>
        <v>Mar</v>
      </c>
      <c r="H448" s="240">
        <f>+'Ark1'!Q1524</f>
        <v>20</v>
      </c>
      <c r="I448" s="376">
        <f>+'Ark1'!R1524</f>
        <v>21</v>
      </c>
      <c r="J448" s="241">
        <f>+IF(I448=0,"",'Ark1'!AG1524)</f>
        <v>4.4557606619987269E-2</v>
      </c>
      <c r="K448" s="241">
        <f>+IF(I448=0,"",'Ark1'!AH1524)</f>
        <v>8.607395064044715E-2</v>
      </c>
      <c r="L448" s="241"/>
      <c r="M448" s="564"/>
      <c r="N448" s="241"/>
      <c r="O448" s="242">
        <f>+IF(I448=0,"",'Ark1'!S1524)</f>
        <v>10.238095238095237</v>
      </c>
      <c r="P448" s="242"/>
      <c r="Q448" s="242"/>
      <c r="R448" s="242"/>
      <c r="S448" s="241"/>
      <c r="T448" s="242"/>
      <c r="U448" s="304">
        <f>+IF(I448=0,"",'Ark1'!U1524)</f>
        <v>47.80952380952381</v>
      </c>
      <c r="V448" s="241">
        <f>+IF(I448=0,"",'Ark1'!V1524)</f>
        <v>0</v>
      </c>
      <c r="W448" s="241">
        <f>+IF(I448=0,"",'Ark1'!W1524)</f>
        <v>100</v>
      </c>
      <c r="X448" s="243">
        <f>+IF(I448=0,"",'Ark1'!X1524)</f>
        <v>100</v>
      </c>
      <c r="Y448" s="243">
        <f>+IF(I448=0,"",'Ark1'!Y1524)</f>
        <v>100</v>
      </c>
      <c r="Z448" s="243">
        <f>+IF(I448=0,"",'Ark1'!Z1524)</f>
        <v>90.476190476190439</v>
      </c>
      <c r="AA448" s="241">
        <f>+IF(I448=0,"",'Ark1'!AA1524)</f>
        <v>7.0777925508091988</v>
      </c>
      <c r="AB448" s="241">
        <f>+IF(I448=0,"",'Ark1'!AB1524)</f>
        <v>1.1914281907806581</v>
      </c>
      <c r="AC448" s="243">
        <f>+'Ark1'!AD1524</f>
        <v>39.840674154635792</v>
      </c>
      <c r="AD448" s="241">
        <f t="shared" si="41"/>
        <v>1.4</v>
      </c>
      <c r="AE448" s="241">
        <f t="shared" si="42"/>
        <v>1.05</v>
      </c>
      <c r="AF448" s="305"/>
      <c r="AI448" s="30"/>
      <c r="AJ448" s="28"/>
    </row>
    <row r="449" spans="1:36">
      <c r="A449" s="305"/>
      <c r="B449" s="240">
        <f>+'Ark1'!C1525</f>
        <v>2023</v>
      </c>
      <c r="C449" s="305"/>
      <c r="D449" s="240">
        <f>+'Ark1'!M1525</f>
        <v>15</v>
      </c>
      <c r="E449" s="240" t="str">
        <f>VLOOKUP(D449,RNR!$D$1:$E$15,2)</f>
        <v>5+</v>
      </c>
      <c r="F449" s="240">
        <f>+'Ark1'!D1525</f>
        <v>4</v>
      </c>
      <c r="G449" s="240" t="str">
        <f>VLOOKUP(F449,RNR!$I$2:$J$13,2)</f>
        <v>Apr</v>
      </c>
      <c r="H449" s="240">
        <f>+'Ark1'!Q1525</f>
        <v>0</v>
      </c>
      <c r="I449" s="376">
        <f>+'Ark1'!R1525</f>
        <v>0</v>
      </c>
      <c r="J449" s="241" t="str">
        <f>+IF(I449=0,"",'Ark1'!AG1525)</f>
        <v/>
      </c>
      <c r="K449" s="241" t="str">
        <f>+IF(I449=0,"",'Ark1'!AH1525)</f>
        <v/>
      </c>
      <c r="L449" s="241"/>
      <c r="M449" s="564"/>
      <c r="N449" s="241"/>
      <c r="O449" s="242" t="str">
        <f>+IF(I449=0,"",'Ark1'!S1525)</f>
        <v/>
      </c>
      <c r="P449" s="242"/>
      <c r="Q449" s="242"/>
      <c r="R449" s="242"/>
      <c r="S449" s="241"/>
      <c r="T449" s="242"/>
      <c r="U449" s="304" t="str">
        <f>+IF(I449=0,"",'Ark1'!U1525)</f>
        <v/>
      </c>
      <c r="V449" s="241" t="str">
        <f>+IF(I449=0,"",'Ark1'!V1525)</f>
        <v/>
      </c>
      <c r="W449" s="241" t="str">
        <f>+IF(I449=0,"",'Ark1'!W1525)</f>
        <v/>
      </c>
      <c r="X449" s="243" t="str">
        <f>+IF(I449=0,"",'Ark1'!X1525)</f>
        <v/>
      </c>
      <c r="Y449" s="243" t="str">
        <f>+IF(I449=0,"",'Ark1'!Y1525)</f>
        <v/>
      </c>
      <c r="Z449" s="243" t="str">
        <f>+IF(I449=0,"",'Ark1'!Z1525)</f>
        <v/>
      </c>
      <c r="AA449" s="241" t="str">
        <f>+IF(I449=0,"",'Ark1'!AA1525)</f>
        <v/>
      </c>
      <c r="AB449" s="241" t="str">
        <f>+IF(I449=0,"",'Ark1'!AB1525)</f>
        <v/>
      </c>
      <c r="AC449" s="243">
        <f>+'Ark1'!AD1525</f>
        <v>0</v>
      </c>
      <c r="AD449" s="241" t="str">
        <f t="shared" si="41"/>
        <v/>
      </c>
      <c r="AE449" s="241" t="str">
        <f t="shared" si="42"/>
        <v/>
      </c>
      <c r="AF449" s="305"/>
      <c r="AI449" s="30"/>
      <c r="AJ449" s="28"/>
    </row>
    <row r="450" spans="1:36">
      <c r="A450" s="305"/>
      <c r="B450" s="240">
        <f>+'Ark1'!C1526</f>
        <v>2023</v>
      </c>
      <c r="C450" s="305"/>
      <c r="D450" s="240">
        <f>+'Ark1'!M1526</f>
        <v>15</v>
      </c>
      <c r="E450" s="240" t="str">
        <f>VLOOKUP(D450,RNR!$D$1:$E$15,2)</f>
        <v>5+</v>
      </c>
      <c r="F450" s="240">
        <f>+'Ark1'!D1526</f>
        <v>5</v>
      </c>
      <c r="G450" s="240" t="str">
        <f>VLOOKUP(F450,RNR!$I$2:$J$13,2)</f>
        <v>Mai</v>
      </c>
      <c r="H450" s="240">
        <f>+'Ark1'!Q1526</f>
        <v>4</v>
      </c>
      <c r="I450" s="376">
        <f>+'Ark1'!R1526</f>
        <v>4</v>
      </c>
      <c r="J450" s="241">
        <f>+IF(I450=0,"",'Ark1'!AG1526)</f>
        <v>9.852216748768472E-2</v>
      </c>
      <c r="K450" s="241">
        <f>+IF(I450=0,"",'Ark1'!AH1526)</f>
        <v>0.21169181398116543</v>
      </c>
      <c r="L450" s="241"/>
      <c r="M450" s="564"/>
      <c r="N450" s="241"/>
      <c r="O450" s="242">
        <f>+IF(I450=0,"",'Ark1'!S1526)</f>
        <v>10.5</v>
      </c>
      <c r="P450" s="242"/>
      <c r="Q450" s="242"/>
      <c r="R450" s="242"/>
      <c r="S450" s="241"/>
      <c r="T450" s="242"/>
      <c r="U450" s="304">
        <f>+IF(I450=0,"",'Ark1'!U1526)</f>
        <v>55.674999999999997</v>
      </c>
      <c r="V450" s="241">
        <f>+IF(I450=0,"",'Ark1'!V1526)</f>
        <v>0</v>
      </c>
      <c r="W450" s="241">
        <f>+IF(I450=0,"",'Ark1'!W1526)</f>
        <v>100</v>
      </c>
      <c r="X450" s="243">
        <f>+IF(I450=0,"",'Ark1'!X1526)</f>
        <v>100</v>
      </c>
      <c r="Y450" s="243">
        <f>+IF(I450=0,"",'Ark1'!Y1526)</f>
        <v>100</v>
      </c>
      <c r="Z450" s="243">
        <f>+IF(I450=0,"",'Ark1'!Z1526)</f>
        <v>100</v>
      </c>
      <c r="AA450" s="241">
        <f>+IF(I450=0,"",'Ark1'!AA1526)</f>
        <v>9.2340064435758737</v>
      </c>
      <c r="AB450" s="241">
        <f>+IF(I450=0,"",'Ark1'!AB1526)</f>
        <v>1.1180339887498949</v>
      </c>
      <c r="AC450" s="243">
        <f>+'Ark1'!AD1526</f>
        <v>53.637503941832279</v>
      </c>
      <c r="AD450" s="241">
        <f t="shared" si="41"/>
        <v>0.26666666666666666</v>
      </c>
      <c r="AE450" s="241">
        <f t="shared" si="42"/>
        <v>1</v>
      </c>
      <c r="AF450" s="305"/>
      <c r="AI450" s="30"/>
      <c r="AJ450" s="28"/>
    </row>
    <row r="451" spans="1:36">
      <c r="A451" s="305"/>
      <c r="B451" s="240">
        <f>+'Ark1'!C1527</f>
        <v>2023</v>
      </c>
      <c r="C451" s="305"/>
      <c r="D451" s="240">
        <f>+'Ark1'!M1527</f>
        <v>15</v>
      </c>
      <c r="E451" s="240" t="str">
        <f>VLOOKUP(D451,RNR!$D$1:$E$15,2)</f>
        <v>5+</v>
      </c>
      <c r="F451" s="240">
        <f>+'Ark1'!D1527</f>
        <v>6</v>
      </c>
      <c r="G451" s="240" t="str">
        <f>VLOOKUP(F451,RNR!$I$2:$J$13,2)</f>
        <v>Jun</v>
      </c>
      <c r="H451" s="240">
        <f>+'Ark1'!Q1527</f>
        <v>4</v>
      </c>
      <c r="I451" s="376">
        <f>+'Ark1'!R1527</f>
        <v>4</v>
      </c>
      <c r="J451" s="241">
        <f>+IF(I451=0,"",'Ark1'!AG1527)</f>
        <v>6.6345994360590479E-2</v>
      </c>
      <c r="K451" s="241">
        <f>+IF(I451=0,"",'Ark1'!AH1527)</f>
        <v>0.14519921714695763</v>
      </c>
      <c r="L451" s="241"/>
      <c r="M451" s="564"/>
      <c r="N451" s="241"/>
      <c r="O451" s="242">
        <f>+IF(I451=0,"",'Ark1'!S1527)</f>
        <v>11.25</v>
      </c>
      <c r="P451" s="242"/>
      <c r="Q451" s="242"/>
      <c r="R451" s="242"/>
      <c r="S451" s="241"/>
      <c r="T451" s="242"/>
      <c r="U451" s="304">
        <f>+IF(I451=0,"",'Ark1'!U1527)</f>
        <v>47.5</v>
      </c>
      <c r="V451" s="241">
        <f>+IF(I451=0,"",'Ark1'!V1527)</f>
        <v>0</v>
      </c>
      <c r="W451" s="241">
        <f>+IF(I451=0,"",'Ark1'!W1527)</f>
        <v>100</v>
      </c>
      <c r="X451" s="243">
        <f>+IF(I451=0,"",'Ark1'!X1527)</f>
        <v>100</v>
      </c>
      <c r="Y451" s="243">
        <f>+IF(I451=0,"",'Ark1'!Y1527)</f>
        <v>100</v>
      </c>
      <c r="Z451" s="243">
        <f>+IF(I451=0,"",'Ark1'!Z1527)</f>
        <v>75</v>
      </c>
      <c r="AA451" s="241">
        <f>+IF(I451=0,"",'Ark1'!AA1527)</f>
        <v>12.228450433313284</v>
      </c>
      <c r="AB451" s="241">
        <f>+IF(I451=0,"",'Ark1'!AB1527)</f>
        <v>2.384848003542364</v>
      </c>
      <c r="AC451" s="243">
        <f>+'Ark1'!AD1527</f>
        <v>85.810800581895862</v>
      </c>
      <c r="AD451" s="241">
        <f t="shared" si="41"/>
        <v>0.26666666666666666</v>
      </c>
      <c r="AE451" s="241">
        <f t="shared" si="42"/>
        <v>1</v>
      </c>
      <c r="AF451" s="305"/>
      <c r="AI451" s="30"/>
      <c r="AJ451" s="28"/>
    </row>
    <row r="452" spans="1:36">
      <c r="A452" s="305"/>
      <c r="B452" s="240">
        <f>+'Ark1'!C1528</f>
        <v>2023</v>
      </c>
      <c r="C452" s="305"/>
      <c r="D452" s="240">
        <f>+'Ark1'!M1528</f>
        <v>15</v>
      </c>
      <c r="E452" s="240" t="str">
        <f>VLOOKUP(D452,RNR!$D$1:$E$15,2)</f>
        <v>5+</v>
      </c>
      <c r="F452" s="240">
        <f>+'Ark1'!D1528</f>
        <v>7</v>
      </c>
      <c r="G452" s="240" t="str">
        <f>VLOOKUP(F452,RNR!$I$2:$J$13,2)</f>
        <v>Jul</v>
      </c>
      <c r="H452" s="240">
        <f>+'Ark1'!Q1528</f>
        <v>0</v>
      </c>
      <c r="I452" s="376">
        <f>+'Ark1'!R1528</f>
        <v>0</v>
      </c>
      <c r="J452" s="241" t="str">
        <f>+IF(I452=0,"",'Ark1'!AG1528)</f>
        <v/>
      </c>
      <c r="K452" s="241" t="str">
        <f>+IF(I452=0,"",'Ark1'!AH1528)</f>
        <v/>
      </c>
      <c r="L452" s="241"/>
      <c r="M452" s="564"/>
      <c r="N452" s="241"/>
      <c r="O452" s="242" t="str">
        <f>+IF(I452=0,"",'Ark1'!S1528)</f>
        <v/>
      </c>
      <c r="P452" s="242"/>
      <c r="Q452" s="242"/>
      <c r="R452" s="242"/>
      <c r="S452" s="241"/>
      <c r="T452" s="242"/>
      <c r="U452" s="304" t="str">
        <f>+IF(I452=0,"",'Ark1'!U1528)</f>
        <v/>
      </c>
      <c r="V452" s="241" t="str">
        <f>+IF(I452=0,"",'Ark1'!V1528)</f>
        <v/>
      </c>
      <c r="W452" s="241" t="str">
        <f>+IF(I452=0,"",'Ark1'!W1528)</f>
        <v/>
      </c>
      <c r="X452" s="243" t="str">
        <f>+IF(I452=0,"",'Ark1'!X1528)</f>
        <v/>
      </c>
      <c r="Y452" s="243" t="str">
        <f>+IF(I452=0,"",'Ark1'!Y1528)</f>
        <v/>
      </c>
      <c r="Z452" s="243" t="str">
        <f>+IF(I452=0,"",'Ark1'!Z1528)</f>
        <v/>
      </c>
      <c r="AA452" s="241" t="str">
        <f>+IF(I452=0,"",'Ark1'!AA1528)</f>
        <v/>
      </c>
      <c r="AB452" s="241" t="str">
        <f>+IF(I452=0,"",'Ark1'!AB1528)</f>
        <v/>
      </c>
      <c r="AC452" s="243">
        <f>+'Ark1'!AD1528</f>
        <v>0</v>
      </c>
      <c r="AD452" s="241" t="str">
        <f t="shared" si="41"/>
        <v/>
      </c>
      <c r="AE452" s="241" t="str">
        <f t="shared" si="42"/>
        <v/>
      </c>
      <c r="AF452" s="305"/>
      <c r="AI452" s="30"/>
      <c r="AJ452" s="28"/>
    </row>
    <row r="453" spans="1:36">
      <c r="A453" s="305"/>
      <c r="B453" s="240">
        <f>+'Ark1'!C1529</f>
        <v>2023</v>
      </c>
      <c r="C453" s="305"/>
      <c r="D453" s="240">
        <f>+'Ark1'!M1529</f>
        <v>15</v>
      </c>
      <c r="E453" s="240" t="str">
        <f>VLOOKUP(D453,RNR!$D$1:$E$15,2)</f>
        <v>5+</v>
      </c>
      <c r="F453" s="240">
        <f>+'Ark1'!D1529</f>
        <v>8</v>
      </c>
      <c r="G453" s="240" t="str">
        <f>VLOOKUP(F453,RNR!$I$2:$J$13,2)</f>
        <v>Aug</v>
      </c>
      <c r="H453" s="240">
        <f>+'Ark1'!Q1529</f>
        <v>14</v>
      </c>
      <c r="I453" s="376">
        <f>+'Ark1'!R1529</f>
        <v>15</v>
      </c>
      <c r="J453" s="241">
        <f>+IF(I453=0,"",'Ark1'!AG1529)</f>
        <v>1.4492893651146388E-2</v>
      </c>
      <c r="K453" s="241">
        <f>+IF(I453=0,"",'Ark1'!AH1529)</f>
        <v>3.4978640608717339E-2</v>
      </c>
      <c r="L453" s="241"/>
      <c r="M453" s="564"/>
      <c r="N453" s="241"/>
      <c r="O453" s="242">
        <f>+IF(I453=0,"",'Ark1'!S1529)</f>
        <v>10.466666666666669</v>
      </c>
      <c r="P453" s="242"/>
      <c r="Q453" s="242"/>
      <c r="R453" s="242"/>
      <c r="S453" s="241"/>
      <c r="T453" s="242"/>
      <c r="U453" s="304">
        <f>+IF(I453=0,"",'Ark1'!U1529)</f>
        <v>52.939999999999991</v>
      </c>
      <c r="V453" s="241">
        <f>+IF(I453=0,"",'Ark1'!V1529)</f>
        <v>0</v>
      </c>
      <c r="W453" s="241">
        <f>+IF(I453=0,"",'Ark1'!W1529)</f>
        <v>100</v>
      </c>
      <c r="X453" s="243">
        <f>+IF(I453=0,"",'Ark1'!X1529)</f>
        <v>100</v>
      </c>
      <c r="Y453" s="243">
        <f>+IF(I453=0,"",'Ark1'!Y1529)</f>
        <v>100</v>
      </c>
      <c r="Z453" s="243">
        <f>+IF(I453=0,"",'Ark1'!Z1529)</f>
        <v>93.333333333333314</v>
      </c>
      <c r="AA453" s="241">
        <f>+IF(I453=0,"",'Ark1'!AA1529)</f>
        <v>7.2513722839198689</v>
      </c>
      <c r="AB453" s="241">
        <f>+IF(I453=0,"",'Ark1'!AB1529)</f>
        <v>1.6679994670929081</v>
      </c>
      <c r="AC453" s="243">
        <f>+'Ark1'!AD1529</f>
        <v>81.309920196765574</v>
      </c>
      <c r="AD453" s="241">
        <f t="shared" si="41"/>
        <v>1</v>
      </c>
      <c r="AE453" s="241">
        <f t="shared" si="42"/>
        <v>1.0714285714285714</v>
      </c>
      <c r="AF453" s="305"/>
      <c r="AI453" s="30"/>
      <c r="AJ453" s="28"/>
    </row>
    <row r="454" spans="1:36">
      <c r="A454" s="305"/>
      <c r="B454" s="240">
        <f>+'Ark1'!C1530</f>
        <v>2023</v>
      </c>
      <c r="C454" s="305"/>
      <c r="D454" s="240">
        <f>+'Ark1'!M1530</f>
        <v>15</v>
      </c>
      <c r="E454" s="240" t="str">
        <f>VLOOKUP(D454,RNR!$D$1:$E$15,2)</f>
        <v>5+</v>
      </c>
      <c r="F454" s="240">
        <f>+'Ark1'!D1530</f>
        <v>9</v>
      </c>
      <c r="G454" s="240" t="str">
        <f>VLOOKUP(F454,RNR!$I$2:$J$13,2)</f>
        <v>Sep</v>
      </c>
      <c r="H454" s="240">
        <f>+'Ark1'!Q1530</f>
        <v>28</v>
      </c>
      <c r="I454" s="376">
        <f>+'Ark1'!R1530</f>
        <v>34</v>
      </c>
      <c r="J454" s="241">
        <f>+IF(I454=0,"",'Ark1'!AG1530)</f>
        <v>9.411790759282378E-3</v>
      </c>
      <c r="K454" s="241">
        <f>+IF(I454=0,"",'Ark1'!AH1530)</f>
        <v>2.3253834897548072E-2</v>
      </c>
      <c r="L454" s="241"/>
      <c r="M454" s="564"/>
      <c r="N454" s="241"/>
      <c r="O454" s="242">
        <f>+IF(I454=0,"",'Ark1'!S1530)</f>
        <v>10.088235294117649</v>
      </c>
      <c r="P454" s="242"/>
      <c r="Q454" s="242"/>
      <c r="R454" s="242"/>
      <c r="S454" s="241"/>
      <c r="T454" s="242"/>
      <c r="U454" s="304">
        <f>+IF(I454=0,"",'Ark1'!U1530)</f>
        <v>49.429411764705883</v>
      </c>
      <c r="V454" s="241">
        <f>+IF(I454=0,"",'Ark1'!V1530)</f>
        <v>0</v>
      </c>
      <c r="W454" s="241">
        <f>+IF(I454=0,"",'Ark1'!W1530)</f>
        <v>100</v>
      </c>
      <c r="X454" s="243">
        <f>+IF(I454=0,"",'Ark1'!X1530)</f>
        <v>100</v>
      </c>
      <c r="Y454" s="243">
        <f>+IF(I454=0,"",'Ark1'!Y1530)</f>
        <v>97.058823529411754</v>
      </c>
      <c r="Z454" s="243">
        <f>+IF(I454=0,"",'Ark1'!Z1530)</f>
        <v>85.294117647058812</v>
      </c>
      <c r="AA454" s="241">
        <f>+IF(I454=0,"",'Ark1'!AA1530)</f>
        <v>9.033810003724378</v>
      </c>
      <c r="AB454" s="241">
        <f>+IF(I454=0,"",'Ark1'!AB1530)</f>
        <v>1.442376451204618</v>
      </c>
      <c r="AC454" s="243">
        <f>+'Ark1'!AD1530</f>
        <v>59.750941178581009</v>
      </c>
      <c r="AD454" s="241">
        <f t="shared" si="41"/>
        <v>2.2666666666666666</v>
      </c>
      <c r="AE454" s="241">
        <f t="shared" si="42"/>
        <v>1.2142857142857142</v>
      </c>
      <c r="AF454" s="305"/>
      <c r="AI454" s="30"/>
      <c r="AJ454" s="28"/>
    </row>
    <row r="455" spans="1:36">
      <c r="A455" s="305"/>
      <c r="B455" s="240">
        <f>+'Ark1'!C1531</f>
        <v>2023</v>
      </c>
      <c r="C455" s="305"/>
      <c r="D455" s="240">
        <f>+'Ark1'!M1531</f>
        <v>15</v>
      </c>
      <c r="E455" s="240" t="str">
        <f>VLOOKUP(D455,RNR!$D$1:$E$15,2)</f>
        <v>5+</v>
      </c>
      <c r="F455" s="240">
        <f>+'Ark1'!D1531</f>
        <v>10</v>
      </c>
      <c r="G455" s="240" t="str">
        <f>VLOOKUP(F455,RNR!$I$2:$J$13,2)</f>
        <v>Okt</v>
      </c>
      <c r="H455" s="240">
        <f>+'Ark1'!Q1531</f>
        <v>72</v>
      </c>
      <c r="I455" s="376">
        <f>+'Ark1'!R1531</f>
        <v>96</v>
      </c>
      <c r="J455" s="241">
        <f>+IF(I455=0,"",'Ark1'!AG1531)</f>
        <v>2.3372335918897997E-2</v>
      </c>
      <c r="K455" s="241">
        <f>+IF(I455=0,"",'Ark1'!AH1531)</f>
        <v>5.6605001100404867E-2</v>
      </c>
      <c r="L455" s="241"/>
      <c r="M455" s="564"/>
      <c r="N455" s="241"/>
      <c r="O455" s="242">
        <f>+IF(I455=0,"",'Ark1'!S1531)</f>
        <v>9.8333333333333357</v>
      </c>
      <c r="P455" s="242"/>
      <c r="Q455" s="242"/>
      <c r="R455" s="242"/>
      <c r="S455" s="241"/>
      <c r="T455" s="242"/>
      <c r="U455" s="304">
        <f>+IF(I455=0,"",'Ark1'!U1531)</f>
        <v>46.629166666666656</v>
      </c>
      <c r="V455" s="241">
        <f>+IF(I455=0,"",'Ark1'!V1531)</f>
        <v>0</v>
      </c>
      <c r="W455" s="241">
        <f>+IF(I455=0,"",'Ark1'!W1531)</f>
        <v>100</v>
      </c>
      <c r="X455" s="243">
        <f>+IF(I455=0,"",'Ark1'!X1531)</f>
        <v>100</v>
      </c>
      <c r="Y455" s="243">
        <f>+IF(I455=0,"",'Ark1'!Y1531)</f>
        <v>100</v>
      </c>
      <c r="Z455" s="243">
        <f>+IF(I455=0,"",'Ark1'!Z1531)</f>
        <v>73.958333333333314</v>
      </c>
      <c r="AA455" s="241">
        <f>+IF(I455=0,"",'Ark1'!AA1531)</f>
        <v>11.01022173431986</v>
      </c>
      <c r="AB455" s="241">
        <f>+IF(I455=0,"",'Ark1'!AB1531)</f>
        <v>1.7480147469502501</v>
      </c>
      <c r="AC455" s="243">
        <f>+'Ark1'!AD1531</f>
        <v>71.322429303642991</v>
      </c>
      <c r="AD455" s="241">
        <f t="shared" si="41"/>
        <v>6.4</v>
      </c>
      <c r="AE455" s="241">
        <f t="shared" si="42"/>
        <v>1.3333333333333333</v>
      </c>
      <c r="AF455" s="305"/>
      <c r="AI455" s="30"/>
      <c r="AJ455" s="28"/>
    </row>
    <row r="456" spans="1:36">
      <c r="A456" s="305"/>
      <c r="B456" s="240">
        <f>+'Ark1'!C1532</f>
        <v>2023</v>
      </c>
      <c r="C456" s="305"/>
      <c r="D456" s="240">
        <f>+'Ark1'!M1532</f>
        <v>15</v>
      </c>
      <c r="E456" s="240" t="str">
        <f>VLOOKUP(D456,RNR!$D$1:$E$15,2)</f>
        <v>5+</v>
      </c>
      <c r="F456" s="240">
        <f>+'Ark1'!D1532</f>
        <v>11</v>
      </c>
      <c r="G456" s="240" t="str">
        <f>VLOOKUP(F456,RNR!$I$2:$J$13,2)</f>
        <v>Nov</v>
      </c>
      <c r="H456" s="240">
        <f>+'Ark1'!Q1532</f>
        <v>28</v>
      </c>
      <c r="I456" s="376">
        <f>+'Ark1'!R1532</f>
        <v>34</v>
      </c>
      <c r="J456" s="241">
        <f>+IF(I456=0,"",'Ark1'!AG1532)</f>
        <v>2.4519702301967341E-2</v>
      </c>
      <c r="K456" s="241">
        <f>+IF(I456=0,"",'Ark1'!AH1532)</f>
        <v>6.1713617218380819E-2</v>
      </c>
      <c r="L456" s="241"/>
      <c r="M456" s="564"/>
      <c r="N456" s="241"/>
      <c r="O456" s="242">
        <f>+IF(I456=0,"",'Ark1'!S1532)</f>
        <v>10.588235294117649</v>
      </c>
      <c r="P456" s="242"/>
      <c r="Q456" s="242"/>
      <c r="R456" s="242"/>
      <c r="S456" s="241"/>
      <c r="T456" s="242"/>
      <c r="U456" s="304">
        <f>+IF(I456=0,"",'Ark1'!U1532)</f>
        <v>49.241176470588243</v>
      </c>
      <c r="V456" s="241">
        <f>+IF(I456=0,"",'Ark1'!V1532)</f>
        <v>0</v>
      </c>
      <c r="W456" s="241">
        <f>+IF(I456=0,"",'Ark1'!W1532)</f>
        <v>100</v>
      </c>
      <c r="X456" s="243">
        <f>+IF(I456=0,"",'Ark1'!X1532)</f>
        <v>100</v>
      </c>
      <c r="Y456" s="243">
        <f>+IF(I456=0,"",'Ark1'!Y1532)</f>
        <v>97.058823529411754</v>
      </c>
      <c r="Z456" s="243">
        <f>+IF(I456=0,"",'Ark1'!Z1532)</f>
        <v>97.058823529411754</v>
      </c>
      <c r="AA456" s="241">
        <f>+IF(I456=0,"",'Ark1'!AA1532)</f>
        <v>8.7232993504231544</v>
      </c>
      <c r="AB456" s="241">
        <f>+IF(I456=0,"",'Ark1'!AB1532)</f>
        <v>1.6997862678588127</v>
      </c>
      <c r="AC456" s="243">
        <f>+'Ark1'!AD1532</f>
        <v>69.896091603041356</v>
      </c>
      <c r="AD456" s="241">
        <f t="shared" si="41"/>
        <v>2.2666666666666666</v>
      </c>
      <c r="AE456" s="241">
        <f t="shared" si="42"/>
        <v>1.2142857142857142</v>
      </c>
      <c r="AF456" s="305"/>
      <c r="AI456" s="30"/>
      <c r="AJ456" s="28"/>
    </row>
    <row r="457" spans="1:36">
      <c r="A457" s="305"/>
      <c r="B457" s="240">
        <f>+'Ark1'!C1533</f>
        <v>2023</v>
      </c>
      <c r="C457" s="305"/>
      <c r="D457" s="240">
        <f>+'Ark1'!M1533</f>
        <v>15</v>
      </c>
      <c r="E457" s="240" t="str">
        <f>VLOOKUP(D457,RNR!$D$1:$E$15,2)</f>
        <v>5+</v>
      </c>
      <c r="F457" s="240">
        <f>+'Ark1'!D1533</f>
        <v>12</v>
      </c>
      <c r="G457" s="240" t="str">
        <f>VLOOKUP(F457,RNR!$I$2:$J$13,2)</f>
        <v>Des</v>
      </c>
      <c r="H457" s="240">
        <f>+'Ark1'!Q1533</f>
        <v>5</v>
      </c>
      <c r="I457" s="376">
        <f>+'Ark1'!R1533</f>
        <v>6</v>
      </c>
      <c r="J457" s="241">
        <f>+IF(I457=0,"",'Ark1'!AG1533)</f>
        <v>7.2324011571841859E-2</v>
      </c>
      <c r="K457" s="241">
        <f>+IF(I457=0,"",'Ark1'!AH1533)</f>
        <v>0.1536523272667375</v>
      </c>
      <c r="L457" s="241"/>
      <c r="M457" s="564"/>
      <c r="N457" s="241"/>
      <c r="O457" s="242">
        <f>+IF(I457=0,"",'Ark1'!S1533)</f>
        <v>9.3333333333333357</v>
      </c>
      <c r="P457" s="242"/>
      <c r="Q457" s="242"/>
      <c r="R457" s="242"/>
      <c r="S457" s="241"/>
      <c r="T457" s="242"/>
      <c r="U457" s="304">
        <f>+IF(I457=0,"",'Ark1'!U1533)</f>
        <v>40.266666666666673</v>
      </c>
      <c r="V457" s="241">
        <f>+IF(I457=0,"",'Ark1'!V1533)</f>
        <v>0</v>
      </c>
      <c r="W457" s="241">
        <f>+IF(I457=0,"",'Ark1'!W1533)</f>
        <v>100</v>
      </c>
      <c r="X457" s="243">
        <f>+IF(I457=0,"",'Ark1'!X1533)</f>
        <v>100</v>
      </c>
      <c r="Y457" s="243">
        <f>+IF(I457=0,"",'Ark1'!Y1533)</f>
        <v>100</v>
      </c>
      <c r="Z457" s="243">
        <f>+IF(I457=0,"",'Ark1'!Z1533)</f>
        <v>50</v>
      </c>
      <c r="AA457" s="241">
        <f>+IF(I457=0,"",'Ark1'!AA1533)</f>
        <v>11.168059614613233</v>
      </c>
      <c r="AB457" s="241">
        <f>+IF(I457=0,"",'Ark1'!AB1533)</f>
        <v>1.3743685418725489</v>
      </c>
      <c r="AC457" s="243">
        <f>+'Ark1'!AD1533</f>
        <v>76.190121399640319</v>
      </c>
      <c r="AD457" s="241">
        <f t="shared" si="41"/>
        <v>0.4</v>
      </c>
      <c r="AE457" s="241">
        <f t="shared" si="42"/>
        <v>1.2</v>
      </c>
      <c r="AF457" s="305"/>
      <c r="AI457" s="30"/>
      <c r="AJ457" s="28"/>
    </row>
    <row r="458" spans="1:36">
      <c r="A458" s="305"/>
      <c r="B458" s="305"/>
      <c r="C458" s="305"/>
      <c r="D458" s="305"/>
      <c r="E458" s="305"/>
      <c r="F458" s="305"/>
      <c r="G458" s="305"/>
      <c r="H458" s="305"/>
      <c r="I458" s="392"/>
      <c r="J458" s="306"/>
      <c r="K458" s="306"/>
      <c r="L458" s="306"/>
      <c r="M458" s="565"/>
      <c r="N458" s="306"/>
      <c r="O458" s="403"/>
      <c r="P458" s="403"/>
      <c r="Q458" s="403"/>
      <c r="R458" s="403"/>
      <c r="S458" s="306"/>
      <c r="T458" s="403"/>
      <c r="U458" s="404"/>
      <c r="V458" s="306"/>
      <c r="W458" s="306"/>
      <c r="X458" s="307"/>
      <c r="Y458" s="307"/>
      <c r="Z458" s="307"/>
      <c r="AA458" s="306"/>
      <c r="AB458" s="306"/>
      <c r="AC458" s="307"/>
      <c r="AD458" s="306"/>
      <c r="AE458" s="306"/>
      <c r="AF458" s="305"/>
      <c r="AI458" s="30"/>
      <c r="AJ458" s="28"/>
    </row>
    <row r="459" spans="1:36">
      <c r="A459" s="305"/>
      <c r="B459" s="305"/>
      <c r="C459" s="305"/>
      <c r="D459" s="305"/>
      <c r="E459" s="305"/>
      <c r="F459" s="305"/>
      <c r="G459" s="305"/>
      <c r="H459" s="305"/>
      <c r="I459" s="392"/>
      <c r="J459" s="306"/>
      <c r="K459" s="306"/>
      <c r="L459" s="306"/>
      <c r="M459" s="565"/>
      <c r="N459" s="306"/>
      <c r="O459" s="403"/>
      <c r="P459" s="403"/>
      <c r="Q459" s="403"/>
      <c r="R459" s="403"/>
      <c r="S459" s="306"/>
      <c r="T459" s="403"/>
      <c r="U459" s="404"/>
      <c r="V459" s="306"/>
      <c r="W459" s="306"/>
      <c r="X459" s="307"/>
      <c r="Y459" s="307"/>
      <c r="Z459" s="307"/>
      <c r="AA459" s="306"/>
      <c r="AB459" s="306"/>
      <c r="AC459" s="307"/>
      <c r="AD459" s="306"/>
      <c r="AE459" s="306"/>
      <c r="AF459" s="305"/>
    </row>
    <row r="460" spans="1:36" ht="15">
      <c r="I460" s="393"/>
      <c r="J460" s="249"/>
      <c r="K460" s="249"/>
      <c r="L460" s="249"/>
      <c r="M460" s="499"/>
      <c r="N460" s="249"/>
      <c r="O460" s="245"/>
      <c r="P460" s="245"/>
      <c r="Q460" s="245"/>
      <c r="R460" s="245"/>
      <c r="S460" s="249"/>
      <c r="T460" s="245"/>
      <c r="U460" s="245"/>
      <c r="AI460" s="30"/>
      <c r="AJ460" s="28"/>
    </row>
    <row r="461" spans="1:36" ht="15">
      <c r="A461" s="32"/>
      <c r="B461" s="32"/>
      <c r="C461" s="32"/>
      <c r="D461" s="32"/>
      <c r="E461" s="32"/>
      <c r="F461" s="32"/>
      <c r="G461" s="32"/>
      <c r="H461" s="32"/>
      <c r="I461" s="365"/>
      <c r="J461" s="165"/>
      <c r="K461" s="165"/>
      <c r="L461" s="165"/>
      <c r="M461" s="383"/>
      <c r="N461" s="165"/>
      <c r="O461" s="32"/>
      <c r="P461" s="32"/>
      <c r="Q461" s="32"/>
      <c r="R461" s="32"/>
      <c r="S461" s="165"/>
      <c r="T461" s="32"/>
      <c r="U461" s="32"/>
      <c r="AI461" s="30"/>
      <c r="AJ461" s="28"/>
    </row>
    <row r="462" spans="1:36" ht="15">
      <c r="A462" s="36"/>
      <c r="B462" s="36"/>
      <c r="C462" s="36"/>
      <c r="D462" s="36"/>
      <c r="E462" s="36"/>
      <c r="F462" s="36"/>
      <c r="G462" s="36"/>
      <c r="H462" s="36"/>
      <c r="I462" s="366"/>
      <c r="J462" s="166"/>
      <c r="K462" s="166"/>
      <c r="L462" s="166"/>
      <c r="M462" s="384"/>
      <c r="N462" s="166"/>
      <c r="O462" s="36"/>
      <c r="P462" s="36"/>
      <c r="Q462" s="36"/>
      <c r="R462" s="36"/>
      <c r="S462" s="166"/>
      <c r="T462" s="36"/>
      <c r="U462" s="36"/>
      <c r="AI462" s="30"/>
      <c r="AJ462" s="28"/>
    </row>
    <row r="463" spans="1:36" ht="15">
      <c r="A463" s="36"/>
      <c r="B463" s="36"/>
      <c r="C463" s="36"/>
      <c r="D463" s="36"/>
      <c r="E463" s="36"/>
      <c r="F463" s="36"/>
      <c r="G463" s="36"/>
      <c r="H463" s="36"/>
      <c r="I463" s="366"/>
      <c r="J463" s="166"/>
      <c r="K463" s="166"/>
      <c r="L463" s="166"/>
      <c r="M463" s="384"/>
      <c r="N463" s="166"/>
      <c r="O463" s="36"/>
      <c r="P463" s="36"/>
      <c r="Q463" s="36"/>
      <c r="R463" s="36"/>
      <c r="S463" s="166"/>
      <c r="T463" s="36"/>
      <c r="U463" s="36"/>
      <c r="AI463" s="30"/>
      <c r="AJ463" s="28"/>
    </row>
    <row r="464" spans="1:36" ht="15">
      <c r="A464" s="36"/>
      <c r="B464" s="36"/>
      <c r="C464" s="36"/>
      <c r="D464" s="36"/>
      <c r="E464" s="36"/>
      <c r="F464" s="36"/>
      <c r="G464" s="36"/>
      <c r="H464" s="36"/>
      <c r="I464" s="366"/>
      <c r="J464" s="166"/>
      <c r="K464" s="166"/>
      <c r="L464" s="166"/>
      <c r="M464" s="384"/>
      <c r="N464" s="166"/>
      <c r="O464" s="36"/>
      <c r="P464" s="36"/>
      <c r="Q464" s="36"/>
      <c r="R464" s="36"/>
      <c r="S464" s="166"/>
      <c r="T464" s="36"/>
      <c r="U464" s="36"/>
      <c r="AI464" s="30"/>
      <c r="AJ464" s="28"/>
    </row>
    <row r="465" spans="1:36" ht="15">
      <c r="A465" s="36"/>
      <c r="B465" s="36"/>
      <c r="C465" s="36"/>
      <c r="D465" s="36"/>
      <c r="E465" s="36"/>
      <c r="F465" s="36"/>
      <c r="G465" s="36"/>
      <c r="H465" s="36"/>
      <c r="I465" s="366"/>
      <c r="J465" s="166"/>
      <c r="K465" s="166"/>
      <c r="L465" s="166"/>
      <c r="M465" s="384"/>
      <c r="N465" s="166"/>
      <c r="O465" s="36"/>
      <c r="P465" s="36"/>
      <c r="Q465" s="36"/>
      <c r="R465" s="36"/>
      <c r="S465" s="166"/>
      <c r="T465" s="36"/>
      <c r="U465" s="36"/>
      <c r="AI465" s="30"/>
      <c r="AJ465" s="28"/>
    </row>
    <row r="466" spans="1:36" ht="15">
      <c r="A466" s="36"/>
      <c r="B466" s="36"/>
      <c r="C466" s="36"/>
      <c r="D466" s="36"/>
      <c r="E466" s="36"/>
      <c r="F466" s="36"/>
      <c r="G466" s="36"/>
      <c r="H466" s="36"/>
      <c r="I466" s="366"/>
      <c r="J466" s="166"/>
      <c r="K466" s="166"/>
      <c r="L466" s="166"/>
      <c r="M466" s="384"/>
      <c r="N466" s="166"/>
      <c r="O466" s="36"/>
      <c r="P466" s="36"/>
      <c r="Q466" s="36"/>
      <c r="R466" s="36"/>
      <c r="S466" s="166"/>
      <c r="T466" s="36"/>
      <c r="U466" s="36"/>
      <c r="AI466" s="30"/>
      <c r="AJ466" s="28"/>
    </row>
    <row r="467" spans="1:36" ht="15">
      <c r="A467" s="36"/>
      <c r="B467" s="36"/>
      <c r="C467" s="36"/>
      <c r="D467" s="36"/>
      <c r="E467" s="36"/>
      <c r="F467" s="36"/>
      <c r="G467" s="36"/>
      <c r="H467" s="36"/>
      <c r="I467" s="366"/>
      <c r="J467" s="166"/>
      <c r="K467" s="166"/>
      <c r="L467" s="166"/>
      <c r="M467" s="384"/>
      <c r="N467" s="166"/>
      <c r="O467" s="36"/>
      <c r="P467" s="36"/>
      <c r="Q467" s="36"/>
      <c r="R467" s="36"/>
      <c r="S467" s="166"/>
      <c r="T467" s="36"/>
      <c r="U467" s="36"/>
      <c r="AI467" s="30"/>
      <c r="AJ467" s="28"/>
    </row>
    <row r="468" spans="1:36" ht="15">
      <c r="A468" s="36"/>
      <c r="B468" s="36"/>
      <c r="C468" s="36"/>
      <c r="D468" s="36"/>
      <c r="E468" s="36"/>
      <c r="F468" s="36"/>
      <c r="G468" s="36"/>
      <c r="H468" s="36"/>
      <c r="I468" s="366"/>
      <c r="J468" s="166"/>
      <c r="K468" s="166"/>
      <c r="L468" s="166"/>
      <c r="M468" s="384"/>
      <c r="N468" s="166"/>
      <c r="O468" s="36"/>
      <c r="P468" s="36"/>
      <c r="Q468" s="36"/>
      <c r="R468" s="36"/>
      <c r="S468" s="166"/>
      <c r="T468" s="36"/>
      <c r="U468" s="36"/>
      <c r="AI468" s="30"/>
      <c r="AJ468" s="28"/>
    </row>
    <row r="469" spans="1:36" ht="15">
      <c r="A469" s="36"/>
      <c r="B469" s="36"/>
      <c r="C469" s="36"/>
      <c r="D469" s="36"/>
      <c r="E469" s="36"/>
      <c r="F469" s="36"/>
      <c r="G469" s="36"/>
      <c r="H469" s="36"/>
      <c r="I469" s="366"/>
      <c r="J469" s="166"/>
      <c r="K469" s="166"/>
      <c r="L469" s="166"/>
      <c r="M469" s="384"/>
      <c r="N469" s="166"/>
      <c r="O469" s="36"/>
      <c r="P469" s="36"/>
      <c r="Q469" s="36"/>
      <c r="R469" s="36"/>
      <c r="S469" s="166"/>
      <c r="T469" s="36"/>
      <c r="U469" s="36"/>
      <c r="AI469" s="30"/>
      <c r="AJ469" s="28"/>
    </row>
    <row r="470" spans="1:36" ht="15">
      <c r="A470" s="36"/>
      <c r="B470" s="36"/>
      <c r="C470" s="36"/>
      <c r="D470" s="36"/>
      <c r="E470" s="36"/>
      <c r="F470" s="36"/>
      <c r="G470" s="36"/>
      <c r="H470" s="36"/>
      <c r="I470" s="366"/>
      <c r="J470" s="166"/>
      <c r="K470" s="166"/>
      <c r="L470" s="166"/>
      <c r="M470" s="384"/>
      <c r="N470" s="166"/>
      <c r="O470" s="36"/>
      <c r="P470" s="36"/>
      <c r="Q470" s="36"/>
      <c r="R470" s="36"/>
      <c r="S470" s="166"/>
      <c r="T470" s="36"/>
      <c r="U470" s="36"/>
      <c r="AI470" s="30"/>
      <c r="AJ470" s="28"/>
    </row>
    <row r="471" spans="1:36" ht="15">
      <c r="A471" s="36"/>
      <c r="B471" s="36"/>
      <c r="C471" s="36"/>
      <c r="D471" s="36"/>
      <c r="E471" s="36"/>
      <c r="F471" s="36"/>
      <c r="G471" s="36"/>
      <c r="H471" s="36"/>
      <c r="I471" s="366"/>
      <c r="J471" s="166"/>
      <c r="K471" s="166"/>
      <c r="L471" s="166"/>
      <c r="M471" s="384"/>
      <c r="N471" s="166"/>
      <c r="O471" s="36"/>
      <c r="P471" s="36"/>
      <c r="Q471" s="36"/>
      <c r="R471" s="36"/>
      <c r="S471" s="166"/>
      <c r="T471" s="36"/>
      <c r="U471" s="36"/>
      <c r="AI471" s="30"/>
      <c r="AJ471" s="28"/>
    </row>
    <row r="472" spans="1:36" ht="15">
      <c r="A472" s="36"/>
      <c r="B472" s="36"/>
      <c r="C472" s="36"/>
      <c r="D472" s="36"/>
      <c r="E472" s="36"/>
      <c r="F472" s="36"/>
      <c r="G472" s="36"/>
      <c r="H472" s="36"/>
      <c r="I472" s="366"/>
      <c r="J472" s="166"/>
      <c r="K472" s="166"/>
      <c r="L472" s="166"/>
      <c r="M472" s="384"/>
      <c r="N472" s="166"/>
      <c r="O472" s="36"/>
      <c r="P472" s="36"/>
      <c r="Q472" s="36"/>
      <c r="R472" s="36"/>
      <c r="S472" s="166"/>
      <c r="T472" s="36"/>
      <c r="U472" s="36"/>
      <c r="AI472" s="30"/>
      <c r="AJ472" s="28"/>
    </row>
    <row r="473" spans="1:36" ht="15">
      <c r="A473" s="36"/>
      <c r="B473" s="36"/>
      <c r="C473" s="36"/>
      <c r="D473" s="36"/>
      <c r="E473" s="36"/>
      <c r="F473" s="36"/>
      <c r="G473" s="36"/>
      <c r="H473" s="36"/>
      <c r="I473" s="366"/>
      <c r="J473" s="166"/>
      <c r="K473" s="166"/>
      <c r="L473" s="166"/>
      <c r="M473" s="384"/>
      <c r="N473" s="166"/>
      <c r="O473" s="36"/>
      <c r="P473" s="36"/>
      <c r="Q473" s="36"/>
      <c r="R473" s="36"/>
      <c r="S473" s="166"/>
      <c r="T473" s="36"/>
      <c r="U473" s="36"/>
      <c r="AI473" s="30"/>
      <c r="AJ473" s="28"/>
    </row>
    <row r="474" spans="1:36" ht="15">
      <c r="A474" s="36"/>
      <c r="B474" s="36"/>
      <c r="C474" s="36"/>
      <c r="D474" s="36"/>
      <c r="E474" s="36"/>
      <c r="F474" s="36"/>
      <c r="G474" s="36"/>
      <c r="H474" s="36"/>
      <c r="I474" s="366"/>
      <c r="J474" s="166"/>
      <c r="K474" s="166"/>
      <c r="L474" s="166"/>
      <c r="M474" s="384"/>
      <c r="N474" s="166"/>
      <c r="O474" s="36"/>
      <c r="P474" s="36"/>
      <c r="Q474" s="36"/>
      <c r="R474" s="36"/>
      <c r="S474" s="166"/>
      <c r="T474" s="36"/>
      <c r="U474" s="36"/>
      <c r="AI474" s="30"/>
      <c r="AJ474" s="28"/>
    </row>
    <row r="475" spans="1:36" ht="15">
      <c r="A475" s="36"/>
      <c r="B475" s="36"/>
      <c r="C475" s="36"/>
      <c r="D475" s="36"/>
      <c r="E475" s="36"/>
      <c r="F475" s="36"/>
      <c r="G475" s="36"/>
      <c r="H475" s="36"/>
      <c r="I475" s="366"/>
      <c r="J475" s="166"/>
      <c r="K475" s="166"/>
      <c r="L475" s="166"/>
      <c r="M475" s="384"/>
      <c r="N475" s="166"/>
      <c r="O475" s="36"/>
      <c r="P475" s="36"/>
      <c r="Q475" s="36"/>
      <c r="R475" s="36"/>
      <c r="S475" s="166"/>
      <c r="T475" s="36"/>
      <c r="U475" s="36"/>
    </row>
    <row r="476" spans="1:36" ht="15">
      <c r="A476" s="36"/>
      <c r="B476" s="36"/>
      <c r="C476" s="36"/>
      <c r="D476" s="36"/>
      <c r="E476" s="36"/>
      <c r="F476" s="36"/>
      <c r="G476" s="36"/>
      <c r="H476" s="36"/>
      <c r="I476" s="366"/>
      <c r="J476" s="166"/>
      <c r="K476" s="166"/>
      <c r="L476" s="166"/>
      <c r="M476" s="384"/>
      <c r="N476" s="166"/>
      <c r="O476" s="36"/>
      <c r="P476" s="36"/>
      <c r="Q476" s="36"/>
      <c r="R476" s="36"/>
      <c r="S476" s="166"/>
      <c r="T476" s="36"/>
      <c r="U476" s="36"/>
    </row>
    <row r="477" spans="1:36" ht="15">
      <c r="A477" s="36"/>
      <c r="B477" s="36"/>
      <c r="C477" s="36"/>
      <c r="D477" s="36"/>
      <c r="E477" s="36"/>
      <c r="F477" s="36"/>
      <c r="G477" s="36"/>
      <c r="H477" s="36"/>
      <c r="I477" s="366"/>
      <c r="J477" s="166"/>
      <c r="K477" s="166"/>
      <c r="L477" s="166"/>
      <c r="M477" s="384"/>
      <c r="N477" s="166"/>
      <c r="O477" s="36"/>
      <c r="P477" s="36"/>
      <c r="Q477" s="36"/>
      <c r="R477" s="36"/>
      <c r="S477" s="166"/>
      <c r="T477" s="36"/>
      <c r="U477" s="36"/>
    </row>
    <row r="478" spans="1:36" ht="15">
      <c r="A478" s="36"/>
      <c r="B478" s="36"/>
      <c r="C478" s="36"/>
      <c r="D478" s="36"/>
      <c r="E478" s="36"/>
      <c r="F478" s="36"/>
      <c r="G478" s="36"/>
      <c r="H478" s="36"/>
      <c r="I478" s="366"/>
      <c r="J478" s="166"/>
      <c r="K478" s="166"/>
      <c r="L478" s="166"/>
      <c r="M478" s="384"/>
      <c r="N478" s="166"/>
      <c r="O478" s="36"/>
      <c r="P478" s="36"/>
      <c r="Q478" s="36"/>
      <c r="R478" s="36"/>
      <c r="S478" s="166"/>
      <c r="T478" s="36"/>
      <c r="U478" s="36"/>
    </row>
    <row r="479" spans="1:36" ht="15">
      <c r="A479" s="36"/>
      <c r="B479" s="36"/>
      <c r="C479" s="36"/>
      <c r="D479" s="36"/>
      <c r="E479" s="36"/>
      <c r="F479" s="36"/>
      <c r="G479" s="36"/>
      <c r="H479" s="36"/>
      <c r="I479" s="366"/>
      <c r="J479" s="166"/>
      <c r="K479" s="166"/>
      <c r="L479" s="166"/>
      <c r="M479" s="384"/>
      <c r="N479" s="166"/>
      <c r="O479" s="36"/>
      <c r="P479" s="36"/>
      <c r="Q479" s="36"/>
      <c r="R479" s="36"/>
      <c r="S479" s="166"/>
      <c r="T479" s="36"/>
      <c r="U479" s="36"/>
    </row>
    <row r="480" spans="1:36" ht="15">
      <c r="A480" s="36"/>
      <c r="B480" s="36"/>
      <c r="C480" s="36"/>
      <c r="D480" s="36"/>
      <c r="E480" s="36"/>
      <c r="F480" s="36"/>
      <c r="G480" s="36"/>
      <c r="H480" s="36"/>
      <c r="I480" s="366"/>
      <c r="J480" s="166"/>
      <c r="K480" s="166"/>
      <c r="L480" s="166"/>
      <c r="M480" s="384"/>
      <c r="N480" s="166"/>
      <c r="O480" s="36"/>
      <c r="P480" s="36"/>
      <c r="Q480" s="36"/>
      <c r="R480" s="36"/>
      <c r="S480" s="166"/>
      <c r="T480" s="36"/>
      <c r="U480" s="36"/>
    </row>
    <row r="481" spans="1:21" ht="15">
      <c r="A481" s="36"/>
      <c r="B481" s="36"/>
      <c r="C481" s="36"/>
      <c r="D481" s="36"/>
      <c r="E481" s="36"/>
      <c r="F481" s="36"/>
      <c r="G481" s="36"/>
      <c r="H481" s="36"/>
      <c r="I481" s="366"/>
      <c r="J481" s="166"/>
      <c r="K481" s="166"/>
      <c r="L481" s="166"/>
      <c r="M481" s="384"/>
      <c r="N481" s="166"/>
      <c r="O481" s="36"/>
      <c r="P481" s="36"/>
      <c r="Q481" s="36"/>
      <c r="R481" s="36"/>
      <c r="S481" s="166"/>
      <c r="T481" s="36"/>
      <c r="U481" s="36"/>
    </row>
    <row r="482" spans="1:21" ht="15">
      <c r="A482" s="36"/>
      <c r="B482" s="36"/>
      <c r="C482" s="36"/>
      <c r="D482" s="36"/>
      <c r="E482" s="36"/>
      <c r="F482" s="36"/>
      <c r="G482" s="36"/>
      <c r="H482" s="36"/>
      <c r="I482" s="366"/>
      <c r="J482" s="166"/>
      <c r="K482" s="166"/>
      <c r="L482" s="166"/>
      <c r="M482" s="384"/>
      <c r="N482" s="166"/>
      <c r="O482" s="36"/>
      <c r="P482" s="36"/>
      <c r="Q482" s="36"/>
      <c r="R482" s="36"/>
      <c r="S482" s="166"/>
      <c r="T482" s="36"/>
      <c r="U482" s="36"/>
    </row>
    <row r="483" spans="1:21" ht="15">
      <c r="A483" s="36"/>
      <c r="B483" s="36"/>
      <c r="C483" s="36"/>
      <c r="D483" s="36"/>
      <c r="E483" s="36"/>
      <c r="F483" s="36"/>
      <c r="G483" s="36"/>
      <c r="H483" s="36"/>
      <c r="I483" s="366"/>
      <c r="J483" s="166"/>
      <c r="K483" s="166"/>
      <c r="L483" s="166"/>
      <c r="M483" s="384"/>
      <c r="N483" s="166"/>
      <c r="O483" s="36"/>
      <c r="P483" s="36"/>
      <c r="Q483" s="36"/>
      <c r="R483" s="36"/>
      <c r="S483" s="166"/>
      <c r="T483" s="36"/>
      <c r="U483" s="36"/>
    </row>
    <row r="484" spans="1:21" ht="15">
      <c r="A484" s="36"/>
      <c r="B484" s="36"/>
      <c r="C484" s="36"/>
      <c r="D484" s="36"/>
      <c r="E484" s="36"/>
      <c r="F484" s="36"/>
      <c r="G484" s="36"/>
      <c r="H484" s="36"/>
      <c r="I484" s="366"/>
      <c r="J484" s="166"/>
      <c r="K484" s="166"/>
      <c r="L484" s="166"/>
      <c r="M484" s="384"/>
      <c r="N484" s="166"/>
      <c r="O484" s="36"/>
      <c r="P484" s="36"/>
      <c r="Q484" s="36"/>
      <c r="R484" s="36"/>
      <c r="S484" s="166"/>
      <c r="T484" s="36"/>
      <c r="U484" s="36"/>
    </row>
    <row r="485" spans="1:21" ht="15">
      <c r="A485" s="36"/>
      <c r="B485" s="36"/>
      <c r="C485" s="36"/>
      <c r="D485" s="36"/>
      <c r="E485" s="36"/>
      <c r="F485" s="36"/>
      <c r="G485" s="36"/>
      <c r="H485" s="36"/>
      <c r="I485" s="366"/>
      <c r="J485" s="166"/>
      <c r="K485" s="166"/>
      <c r="L485" s="166"/>
      <c r="M485" s="384"/>
      <c r="N485" s="166"/>
      <c r="O485" s="36"/>
      <c r="P485" s="36"/>
      <c r="Q485" s="36"/>
      <c r="R485" s="36"/>
      <c r="S485" s="166"/>
      <c r="T485" s="36"/>
      <c r="U485" s="36"/>
    </row>
    <row r="486" spans="1:21" ht="15">
      <c r="A486" s="36"/>
      <c r="B486" s="36"/>
      <c r="C486" s="36"/>
      <c r="D486" s="36"/>
      <c r="E486" s="36"/>
      <c r="F486" s="36"/>
      <c r="G486" s="36"/>
      <c r="H486" s="36"/>
      <c r="I486" s="366"/>
      <c r="J486" s="166"/>
      <c r="K486" s="166"/>
      <c r="L486" s="166"/>
      <c r="M486" s="384"/>
      <c r="N486" s="166"/>
      <c r="O486" s="36"/>
      <c r="P486" s="36"/>
      <c r="Q486" s="36"/>
      <c r="R486" s="36"/>
      <c r="S486" s="166"/>
      <c r="T486" s="36"/>
      <c r="U486" s="36"/>
    </row>
    <row r="487" spans="1:21" ht="15">
      <c r="A487" s="36"/>
      <c r="B487" s="36"/>
      <c r="C487" s="36"/>
      <c r="D487" s="36"/>
      <c r="E487" s="36"/>
      <c r="F487" s="36"/>
      <c r="G487" s="36"/>
      <c r="H487" s="36"/>
      <c r="I487" s="366"/>
      <c r="J487" s="166"/>
      <c r="K487" s="166"/>
      <c r="L487" s="166"/>
      <c r="M487" s="384"/>
      <c r="N487" s="166"/>
      <c r="O487" s="36"/>
      <c r="P487" s="36"/>
      <c r="Q487" s="36"/>
      <c r="R487" s="36"/>
      <c r="S487" s="166"/>
      <c r="T487" s="36"/>
      <c r="U487" s="36"/>
    </row>
    <row r="488" spans="1:21" ht="15">
      <c r="A488" s="36"/>
      <c r="B488" s="36"/>
      <c r="C488" s="36"/>
      <c r="D488" s="36"/>
      <c r="E488" s="36"/>
      <c r="F488" s="36"/>
      <c r="G488" s="36"/>
      <c r="H488" s="36"/>
      <c r="I488" s="366"/>
      <c r="J488" s="166"/>
      <c r="K488" s="166"/>
      <c r="L488" s="166"/>
      <c r="M488" s="384"/>
      <c r="N488" s="166"/>
      <c r="O488" s="36"/>
      <c r="P488" s="36"/>
      <c r="Q488" s="36"/>
      <c r="R488" s="36"/>
      <c r="S488" s="166"/>
      <c r="T488" s="36"/>
      <c r="U488" s="36"/>
    </row>
    <row r="489" spans="1:21" ht="15">
      <c r="A489" s="36"/>
      <c r="B489" s="36"/>
      <c r="C489" s="36"/>
      <c r="D489" s="36"/>
      <c r="E489" s="36"/>
      <c r="F489" s="36"/>
      <c r="G489" s="36"/>
      <c r="H489" s="36"/>
      <c r="I489" s="366"/>
      <c r="J489" s="166"/>
      <c r="K489" s="166"/>
      <c r="L489" s="166"/>
      <c r="M489" s="384"/>
      <c r="N489" s="166"/>
      <c r="O489" s="36"/>
      <c r="P489" s="36"/>
      <c r="Q489" s="36"/>
      <c r="R489" s="36"/>
      <c r="S489" s="166"/>
      <c r="T489" s="36"/>
      <c r="U489" s="36"/>
    </row>
    <row r="490" spans="1:21" ht="15">
      <c r="A490" s="36"/>
      <c r="B490" s="36"/>
      <c r="C490" s="36"/>
      <c r="D490" s="36"/>
      <c r="E490" s="36"/>
      <c r="F490" s="36"/>
      <c r="G490" s="36"/>
      <c r="H490" s="36"/>
      <c r="I490" s="366"/>
      <c r="J490" s="166"/>
      <c r="K490" s="166"/>
      <c r="L490" s="166"/>
      <c r="M490" s="384"/>
      <c r="N490" s="166"/>
      <c r="O490" s="36"/>
      <c r="P490" s="36"/>
      <c r="Q490" s="36"/>
      <c r="R490" s="36"/>
      <c r="S490" s="166"/>
      <c r="T490" s="36"/>
      <c r="U490" s="36"/>
    </row>
    <row r="491" spans="1:21" ht="15">
      <c r="A491" s="36"/>
      <c r="B491" s="36"/>
      <c r="C491" s="36"/>
      <c r="D491" s="36"/>
      <c r="E491" s="36"/>
      <c r="F491" s="36"/>
      <c r="G491" s="36"/>
      <c r="H491" s="36"/>
      <c r="I491" s="366"/>
      <c r="J491" s="166"/>
      <c r="K491" s="166"/>
      <c r="L491" s="166"/>
      <c r="M491" s="384"/>
      <c r="N491" s="166"/>
      <c r="O491" s="36"/>
      <c r="P491" s="36"/>
      <c r="Q491" s="36"/>
      <c r="R491" s="36"/>
      <c r="S491" s="166"/>
      <c r="T491" s="36"/>
      <c r="U491" s="36"/>
    </row>
    <row r="492" spans="1:21" ht="15">
      <c r="A492" s="36"/>
      <c r="B492" s="36"/>
      <c r="C492" s="36"/>
      <c r="D492" s="36"/>
      <c r="E492" s="36"/>
      <c r="F492" s="36"/>
      <c r="G492" s="36"/>
      <c r="H492" s="36"/>
      <c r="I492" s="366"/>
      <c r="J492" s="166"/>
      <c r="K492" s="166"/>
      <c r="L492" s="166"/>
      <c r="M492" s="384"/>
      <c r="N492" s="166"/>
      <c r="O492" s="36"/>
      <c r="P492" s="36"/>
      <c r="Q492" s="36"/>
      <c r="R492" s="36"/>
      <c r="S492" s="166"/>
      <c r="T492" s="36"/>
      <c r="U492" s="36"/>
    </row>
    <row r="493" spans="1:21" ht="15">
      <c r="A493" s="36"/>
      <c r="B493" s="36"/>
      <c r="C493" s="36"/>
      <c r="D493" s="36"/>
      <c r="E493" s="36"/>
      <c r="F493" s="36"/>
      <c r="G493" s="36"/>
      <c r="H493" s="36"/>
      <c r="I493" s="366"/>
      <c r="J493" s="166"/>
      <c r="K493" s="166"/>
      <c r="L493" s="166"/>
      <c r="M493" s="384"/>
      <c r="N493" s="166"/>
      <c r="O493" s="36"/>
      <c r="P493" s="36"/>
      <c r="Q493" s="36"/>
      <c r="R493" s="36"/>
      <c r="S493" s="166"/>
      <c r="T493" s="36"/>
      <c r="U493" s="36"/>
    </row>
    <row r="494" spans="1:21" ht="15">
      <c r="A494" s="36"/>
      <c r="B494" s="36"/>
      <c r="C494" s="36"/>
      <c r="D494" s="36"/>
      <c r="E494" s="36"/>
      <c r="F494" s="36"/>
      <c r="G494" s="36"/>
      <c r="H494" s="36"/>
      <c r="I494" s="366"/>
      <c r="J494" s="166"/>
      <c r="K494" s="166"/>
      <c r="L494" s="166"/>
      <c r="M494" s="384"/>
      <c r="N494" s="166"/>
      <c r="O494" s="36"/>
      <c r="P494" s="36"/>
      <c r="Q494" s="36"/>
      <c r="R494" s="36"/>
      <c r="S494" s="166"/>
      <c r="T494" s="36"/>
      <c r="U494" s="36"/>
    </row>
    <row r="495" spans="1:21" ht="15">
      <c r="A495" s="36"/>
      <c r="B495" s="36"/>
      <c r="C495" s="36"/>
      <c r="D495" s="36"/>
      <c r="E495" s="36"/>
      <c r="F495" s="36"/>
      <c r="G495" s="36"/>
      <c r="H495" s="36"/>
      <c r="I495" s="366"/>
      <c r="J495" s="166"/>
      <c r="K495" s="166"/>
      <c r="L495" s="166"/>
      <c r="M495" s="384"/>
      <c r="N495" s="166"/>
      <c r="O495" s="36"/>
      <c r="P495" s="36"/>
      <c r="Q495" s="36"/>
      <c r="R495" s="36"/>
      <c r="S495" s="166"/>
      <c r="T495" s="36"/>
      <c r="U495" s="36"/>
    </row>
  </sheetData>
  <mergeCells count="1">
    <mergeCell ref="Y4:AA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A23FC-4C15-4E97-AEBE-10DCFE7FA33A}">
  <dimension ref="A1"/>
  <sheetViews>
    <sheetView topLeftCell="A33" workbookViewId="0">
      <selection activeCell="N55" sqref="N55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X60"/>
  <sheetViews>
    <sheetView zoomScale="91" zoomScaleNormal="91" workbookViewId="0">
      <pane xSplit="7" ySplit="8" topLeftCell="H9" activePane="bottomRight" state="frozen"/>
      <selection activeCell="Z24" sqref="Z24"/>
      <selection pane="topRight" activeCell="Z24" sqref="Z24"/>
      <selection pane="bottomLeft" activeCell="Z24" sqref="Z24"/>
      <selection pane="bottomRight" activeCell="B9" sqref="B9"/>
    </sheetView>
  </sheetViews>
  <sheetFormatPr baseColWidth="10" defaultRowHeight="15"/>
  <cols>
    <col min="1" max="1" width="3.90625" customWidth="1"/>
    <col min="2" max="2" width="5.6328125" customWidth="1"/>
    <col min="3" max="3" width="0.453125" customWidth="1"/>
    <col min="4" max="4" width="9.90625" customWidth="1"/>
    <col min="5" max="5" width="7.6328125" style="331" customWidth="1"/>
    <col min="6" max="6" width="0.90625" style="331" customWidth="1"/>
    <col min="7" max="7" width="8.08984375" style="331" customWidth="1"/>
    <col min="8" max="8" width="5.36328125" style="98" customWidth="1"/>
    <col min="9" max="9" width="5.36328125" style="562" customWidth="1"/>
    <col min="10" max="10" width="5.36328125" style="98" customWidth="1"/>
    <col min="11" max="11" width="1.26953125" style="98" customWidth="1"/>
    <col min="12" max="12" width="6.90625" style="579" customWidth="1"/>
    <col min="13" max="13" width="2.1796875" style="98" customWidth="1"/>
    <col min="14" max="14" width="6.54296875" customWidth="1"/>
    <col min="15" max="15" width="1.90625" customWidth="1"/>
    <col min="16" max="16" width="5.6328125" customWidth="1"/>
    <col min="17" max="17" width="1.90625" customWidth="1"/>
    <col min="18" max="18" width="6.26953125" customWidth="1"/>
    <col min="19" max="19" width="1.90625" customWidth="1"/>
    <col min="20" max="20" width="8.36328125" customWidth="1"/>
    <col min="21" max="21" width="7" style="98" customWidth="1"/>
    <col min="22" max="22" width="6.7265625" style="11" customWidth="1"/>
    <col min="23" max="23" width="5.7265625" style="11" customWidth="1"/>
    <col min="24" max="24" width="5.36328125" style="11" customWidth="1"/>
    <col min="25" max="25" width="5.7265625" style="11" customWidth="1"/>
    <col min="26" max="26" width="7.453125" customWidth="1"/>
    <col min="27" max="27" width="5.6328125" customWidth="1"/>
    <col min="28" max="28" width="7.1796875" customWidth="1"/>
    <col min="29" max="29" width="9.36328125" customWidth="1"/>
    <col min="30" max="30" width="9.6328125" customWidth="1"/>
    <col min="31" max="31" width="8.54296875" customWidth="1"/>
    <col min="42" max="42" width="14" customWidth="1"/>
    <col min="43" max="43" width="12.54296875" customWidth="1"/>
    <col min="44" max="44" width="10.90625" customWidth="1"/>
  </cols>
  <sheetData>
    <row r="1" spans="1:50">
      <c r="A1" s="47"/>
      <c r="B1" s="47"/>
      <c r="C1" s="47"/>
      <c r="D1" s="47"/>
      <c r="E1" s="334"/>
      <c r="F1" s="334"/>
      <c r="G1" s="334"/>
      <c r="H1" s="93"/>
      <c r="I1" s="549"/>
      <c r="J1" s="93"/>
      <c r="K1" s="93"/>
      <c r="L1" s="334"/>
      <c r="M1" s="93"/>
      <c r="N1" s="47"/>
      <c r="O1" s="47"/>
      <c r="P1" s="47"/>
      <c r="Q1" s="47"/>
      <c r="R1" s="47"/>
      <c r="S1" s="47"/>
      <c r="T1" s="47"/>
      <c r="U1" s="93"/>
      <c r="V1" s="73"/>
      <c r="W1" s="73"/>
      <c r="X1" s="73"/>
      <c r="Y1" s="73"/>
      <c r="Z1" s="47"/>
      <c r="AA1" s="47"/>
      <c r="AB1" s="47"/>
      <c r="AC1" s="47"/>
      <c r="AD1" s="47"/>
      <c r="AE1" s="47"/>
    </row>
    <row r="2" spans="1:50" s="189" customFormat="1" ht="31.8">
      <c r="A2" s="188"/>
      <c r="B2" s="188"/>
      <c r="C2" s="142" t="s">
        <v>442</v>
      </c>
      <c r="D2" s="188"/>
      <c r="E2" s="343"/>
      <c r="F2" s="343"/>
      <c r="G2" s="343"/>
      <c r="H2" s="199"/>
      <c r="I2" s="561"/>
      <c r="J2" s="199"/>
      <c r="K2" s="199"/>
      <c r="L2" s="343"/>
      <c r="M2" s="199"/>
      <c r="N2" s="188"/>
      <c r="O2" s="188"/>
      <c r="P2" s="188"/>
      <c r="Q2" s="188"/>
      <c r="R2" s="188"/>
      <c r="S2" s="188"/>
      <c r="T2" s="142" t="str">
        <f>+År!B2</f>
        <v>ALL SAU :</v>
      </c>
      <c r="U2" s="199"/>
      <c r="V2" s="204"/>
      <c r="W2" s="204"/>
      <c r="X2" s="204"/>
      <c r="Y2" s="204"/>
      <c r="Z2" s="188"/>
      <c r="AA2" s="188"/>
      <c r="AB2" s="188"/>
      <c r="AC2" s="188"/>
      <c r="AD2" s="188"/>
      <c r="AE2" s="188"/>
    </row>
    <row r="3" spans="1:50">
      <c r="A3" s="47"/>
      <c r="B3" s="47"/>
      <c r="C3" s="47"/>
      <c r="D3" s="47"/>
      <c r="E3" s="334"/>
      <c r="F3" s="334"/>
      <c r="G3" s="334"/>
      <c r="H3" s="93"/>
      <c r="I3" s="549"/>
      <c r="J3" s="93"/>
      <c r="K3" s="93"/>
      <c r="L3" s="334"/>
      <c r="M3" s="93"/>
      <c r="N3" s="47"/>
      <c r="O3" s="47"/>
      <c r="P3" s="47"/>
      <c r="Q3" s="47"/>
      <c r="R3" s="47"/>
      <c r="S3" s="47"/>
      <c r="T3" s="47"/>
      <c r="U3" s="93"/>
      <c r="V3" s="73"/>
      <c r="W3" s="73"/>
      <c r="X3" s="73"/>
      <c r="Y3" s="73"/>
      <c r="Z3" s="47"/>
      <c r="AA3" s="47"/>
      <c r="AB3" s="47"/>
      <c r="AC3" s="47"/>
      <c r="AD3" s="47"/>
      <c r="AE3" s="47"/>
    </row>
    <row r="4" spans="1:50" s="193" customFormat="1" ht="19.8">
      <c r="A4" s="191"/>
      <c r="B4" s="191"/>
      <c r="C4" s="191"/>
      <c r="D4" s="187" t="s">
        <v>5</v>
      </c>
      <c r="E4" s="371">
        <f>+År!O2</f>
        <v>49</v>
      </c>
      <c r="F4" s="334"/>
      <c r="G4" s="369"/>
      <c r="H4" s="212"/>
      <c r="I4" s="561"/>
      <c r="J4" s="208"/>
      <c r="K4" s="208"/>
      <c r="L4" s="369"/>
      <c r="M4" s="208"/>
      <c r="N4" s="191"/>
      <c r="O4" s="191"/>
      <c r="P4" s="191"/>
      <c r="Q4" s="191"/>
      <c r="R4" s="191"/>
      <c r="S4" s="191"/>
      <c r="T4" s="187" t="s">
        <v>427</v>
      </c>
      <c r="U4" s="208"/>
      <c r="V4" s="210"/>
      <c r="W4" s="208"/>
      <c r="X4" s="641">
        <f>SUM(G9:G24)</f>
        <v>1068360</v>
      </c>
      <c r="Y4" s="642"/>
      <c r="Z4" s="640"/>
      <c r="AA4" s="213"/>
      <c r="AB4" s="210"/>
      <c r="AC4" s="210"/>
      <c r="AD4" s="191"/>
      <c r="AE4" s="191"/>
      <c r="AF4"/>
      <c r="AG4"/>
      <c r="AX4" s="192"/>
    </row>
    <row r="5" spans="1:50" ht="17.399999999999999">
      <c r="A5" s="50"/>
      <c r="B5" s="50"/>
      <c r="C5" s="50"/>
      <c r="D5" s="50"/>
      <c r="E5" s="370"/>
      <c r="F5" s="370"/>
      <c r="G5" s="370"/>
      <c r="H5" s="151"/>
      <c r="I5" s="549"/>
      <c r="J5" s="93"/>
      <c r="K5" s="93"/>
      <c r="L5" s="334"/>
      <c r="M5" s="93"/>
      <c r="N5" s="47"/>
      <c r="O5" s="47"/>
      <c r="P5" s="47"/>
      <c r="Q5" s="47"/>
      <c r="R5" s="47"/>
      <c r="S5" s="47"/>
      <c r="T5" s="50"/>
      <c r="U5" s="93"/>
      <c r="V5" s="206"/>
      <c r="W5" s="73"/>
      <c r="X5" s="73"/>
      <c r="Y5" s="73"/>
      <c r="Z5" s="47"/>
      <c r="AA5" s="47"/>
      <c r="AB5" s="47"/>
      <c r="AC5" s="47"/>
      <c r="AD5" s="47"/>
      <c r="AE5" s="47"/>
      <c r="AS5" s="4"/>
      <c r="AT5" s="4"/>
    </row>
    <row r="6" spans="1:50" ht="15.6">
      <c r="A6" s="50"/>
      <c r="B6" s="50"/>
      <c r="C6" s="50"/>
      <c r="D6" s="50"/>
      <c r="E6" s="345" t="s">
        <v>2</v>
      </c>
      <c r="F6" s="345"/>
      <c r="G6" s="370"/>
      <c r="H6" s="151"/>
      <c r="I6" s="549"/>
      <c r="J6" s="93"/>
      <c r="K6" s="93"/>
      <c r="L6" s="334"/>
      <c r="M6" s="93"/>
      <c r="N6" s="47"/>
      <c r="O6" s="47"/>
      <c r="P6" s="47"/>
      <c r="Q6" s="47"/>
      <c r="R6" s="47"/>
      <c r="S6" s="47"/>
      <c r="T6" s="54" t="s">
        <v>22</v>
      </c>
      <c r="U6" s="93"/>
      <c r="V6" s="74" t="s">
        <v>45</v>
      </c>
      <c r="W6" s="74"/>
      <c r="X6" s="74"/>
      <c r="Y6" s="73"/>
      <c r="Z6" s="54" t="s">
        <v>428</v>
      </c>
      <c r="AA6" s="47"/>
      <c r="AB6" s="47"/>
      <c r="AC6" s="54" t="s">
        <v>81</v>
      </c>
      <c r="AD6" s="54" t="s">
        <v>2</v>
      </c>
      <c r="AE6" s="47"/>
      <c r="AS6" s="4"/>
      <c r="AT6" s="4"/>
    </row>
    <row r="7" spans="1:50" ht="15.6">
      <c r="A7" s="47"/>
      <c r="B7" s="47"/>
      <c r="C7" s="47"/>
      <c r="D7" s="54" t="s">
        <v>692</v>
      </c>
      <c r="E7" s="345" t="s">
        <v>493</v>
      </c>
      <c r="F7" s="345"/>
      <c r="G7" s="345" t="s">
        <v>2</v>
      </c>
      <c r="H7" s="100" t="s">
        <v>2</v>
      </c>
      <c r="I7" s="115"/>
      <c r="J7" s="100" t="s">
        <v>1</v>
      </c>
      <c r="K7" s="100"/>
      <c r="L7" s="452" t="s">
        <v>2</v>
      </c>
      <c r="M7" s="100"/>
      <c r="N7" s="54" t="s">
        <v>22</v>
      </c>
      <c r="O7" s="54"/>
      <c r="P7" s="444" t="s">
        <v>22</v>
      </c>
      <c r="Q7" s="431"/>
      <c r="R7" s="444" t="s">
        <v>22</v>
      </c>
      <c r="S7" s="47"/>
      <c r="T7" s="54" t="s">
        <v>495</v>
      </c>
      <c r="U7" s="100" t="s">
        <v>22</v>
      </c>
      <c r="V7" s="74" t="s">
        <v>536</v>
      </c>
      <c r="W7" s="74" t="s">
        <v>548</v>
      </c>
      <c r="X7" s="74" t="s">
        <v>548</v>
      </c>
      <c r="Y7" s="74" t="s">
        <v>548</v>
      </c>
      <c r="Z7" s="54" t="s">
        <v>416</v>
      </c>
      <c r="AA7" s="54" t="s">
        <v>491</v>
      </c>
      <c r="AB7" s="54" t="s">
        <v>414</v>
      </c>
      <c r="AC7" s="54" t="s">
        <v>430</v>
      </c>
      <c r="AD7" s="54" t="s">
        <v>432</v>
      </c>
      <c r="AE7" s="47"/>
    </row>
    <row r="8" spans="1:50" ht="20.100000000000001" customHeight="1">
      <c r="A8" s="47"/>
      <c r="B8" s="54" t="s">
        <v>90</v>
      </c>
      <c r="C8" s="54" t="s">
        <v>443</v>
      </c>
      <c r="D8" s="54" t="s">
        <v>415</v>
      </c>
      <c r="E8" s="346" t="s">
        <v>494</v>
      </c>
      <c r="F8" s="346"/>
      <c r="G8" s="346" t="s">
        <v>8</v>
      </c>
      <c r="H8" s="101" t="s">
        <v>404</v>
      </c>
      <c r="I8" s="115" t="s">
        <v>496</v>
      </c>
      <c r="J8" s="101" t="s">
        <v>404</v>
      </c>
      <c r="K8" s="101"/>
      <c r="L8" s="517" t="s">
        <v>671</v>
      </c>
      <c r="M8" s="101"/>
      <c r="N8" s="55" t="s">
        <v>0</v>
      </c>
      <c r="O8" s="55"/>
      <c r="P8" s="460" t="s">
        <v>670</v>
      </c>
      <c r="Q8" s="431"/>
      <c r="R8" s="460" t="s">
        <v>673</v>
      </c>
      <c r="S8" s="47"/>
      <c r="T8" s="55" t="s">
        <v>415</v>
      </c>
      <c r="U8" s="101" t="s">
        <v>44</v>
      </c>
      <c r="V8" s="75" t="s">
        <v>498</v>
      </c>
      <c r="W8" s="75" t="s">
        <v>573</v>
      </c>
      <c r="X8" s="75" t="s">
        <v>73</v>
      </c>
      <c r="Y8" s="75" t="s">
        <v>476</v>
      </c>
      <c r="Z8" s="55" t="s">
        <v>44</v>
      </c>
      <c r="AA8" s="55" t="s">
        <v>492</v>
      </c>
      <c r="AB8" s="55" t="s">
        <v>415</v>
      </c>
      <c r="AC8" s="55" t="s">
        <v>431</v>
      </c>
      <c r="AD8" s="55" t="s">
        <v>69</v>
      </c>
      <c r="AE8" s="47"/>
      <c r="AF8" s="4"/>
      <c r="AG8" s="61"/>
      <c r="AH8" s="1"/>
      <c r="AI8" s="5"/>
    </row>
    <row r="9" spans="1:50" ht="15.6">
      <c r="A9" s="47"/>
      <c r="B9" s="67">
        <f>+'Ark1'!C724</f>
        <v>2024</v>
      </c>
      <c r="C9" s="67">
        <f>+'Ark1'!N724</f>
        <v>409</v>
      </c>
      <c r="D9" s="67" t="s">
        <v>460</v>
      </c>
      <c r="E9" s="347">
        <f>+'Ark1'!Q724</f>
        <v>4436</v>
      </c>
      <c r="F9" s="346"/>
      <c r="G9" s="347">
        <f>+'Ark1'!R724</f>
        <v>44565</v>
      </c>
      <c r="H9" s="202">
        <f>+'Ark1'!AG724</f>
        <v>4.1713467370549253</v>
      </c>
      <c r="I9" s="116">
        <f t="shared" ref="I9:I24" si="0">+H9-H26</f>
        <v>0.22152514636939014</v>
      </c>
      <c r="J9" s="202">
        <f>+'Ark1'!AH724</f>
        <v>1.7463176435048251</v>
      </c>
      <c r="K9" s="101"/>
      <c r="L9" s="541">
        <f>+'Ark1'!AJ724</f>
        <v>43945</v>
      </c>
      <c r="M9" s="101"/>
      <c r="N9" s="68">
        <f>+'Ark1'!S724</f>
        <v>4.5517558622237191</v>
      </c>
      <c r="O9" s="55"/>
      <c r="P9" s="155">
        <f>+'Ark1'!AK724</f>
        <v>84.042969621117052</v>
      </c>
      <c r="Q9" s="431"/>
      <c r="R9" s="23">
        <f>+'Ark1'!AL724</f>
        <v>14.09750226545296</v>
      </c>
      <c r="S9" s="47"/>
      <c r="T9" s="68">
        <f>+'Ark1'!T724</f>
        <v>4.1063614944463156</v>
      </c>
      <c r="U9" s="256">
        <f>+'Ark1'!U724</f>
        <v>8.389276337933369</v>
      </c>
      <c r="V9" s="141">
        <f>+'Ark1'!W724</f>
        <v>8.9756535397733678E-2</v>
      </c>
      <c r="W9" s="141">
        <f>+'Ark1'!X724</f>
        <v>0</v>
      </c>
      <c r="X9" s="141">
        <f>+'Ark1'!Y724</f>
        <v>0</v>
      </c>
      <c r="Y9" s="141">
        <f>+'Ark1'!Z724</f>
        <v>0</v>
      </c>
      <c r="Z9" s="68">
        <f>+'Ark1'!AA724</f>
        <v>1.2969830544229539</v>
      </c>
      <c r="AA9" s="68">
        <f>+'Ark1'!AB724</f>
        <v>1.2243634972434749</v>
      </c>
      <c r="AB9" s="68">
        <f>+'Ark1'!AC724</f>
        <v>1.5518406100331796</v>
      </c>
      <c r="AC9" s="68">
        <f t="shared" ref="AC9:AC24" si="1">+U9/N9</f>
        <v>1.8430857435826675</v>
      </c>
      <c r="AD9" s="68">
        <f t="shared" ref="AD9:AD24" si="2">+G9/E9</f>
        <v>10.046212804328224</v>
      </c>
      <c r="AE9" s="47"/>
      <c r="AF9" s="4"/>
      <c r="AG9" s="61"/>
      <c r="AH9" s="1"/>
      <c r="AI9" s="5"/>
    </row>
    <row r="10" spans="1:50" ht="15.6">
      <c r="A10" s="47"/>
      <c r="B10" s="67">
        <f>+'Ark1'!C725</f>
        <v>2024</v>
      </c>
      <c r="C10" s="67">
        <f>+'Ark1'!N725</f>
        <v>410</v>
      </c>
      <c r="D10" s="67" t="s">
        <v>461</v>
      </c>
      <c r="E10" s="347">
        <f>+'Ark1'!Q725</f>
        <v>10280</v>
      </c>
      <c r="F10" s="346"/>
      <c r="G10" s="347">
        <f>+'Ark1'!R725</f>
        <v>154863</v>
      </c>
      <c r="H10" s="202">
        <f>+'Ark1'!AG725</f>
        <v>14.495394810737949</v>
      </c>
      <c r="I10" s="116">
        <f t="shared" si="0"/>
        <v>0.14711672683774424</v>
      </c>
      <c r="J10" s="202">
        <f>+'Ark1'!AH725</f>
        <v>9.3365088665153522</v>
      </c>
      <c r="K10" s="101"/>
      <c r="L10" s="541">
        <f>+'Ark1'!AJ725</f>
        <v>152643</v>
      </c>
      <c r="M10" s="101"/>
      <c r="N10" s="68">
        <f>+'Ark1'!S725</f>
        <v>6.3054893680220596</v>
      </c>
      <c r="O10" s="55"/>
      <c r="P10" s="155">
        <f>+'Ark1'!AK725</f>
        <v>91.104815812057211</v>
      </c>
      <c r="Q10" s="431"/>
      <c r="R10" s="23">
        <f>+'Ark1'!AL725</f>
        <v>17.123433366782464</v>
      </c>
      <c r="S10" s="47"/>
      <c r="T10" s="68">
        <f>+'Ark1'!T725</f>
        <v>5.1032719242168891</v>
      </c>
      <c r="U10" s="256">
        <f>+'Ark1'!U725</f>
        <v>12.907199266448336</v>
      </c>
      <c r="V10" s="141">
        <f>+'Ark1'!W725</f>
        <v>0.6076338441073722</v>
      </c>
      <c r="W10" s="141">
        <f>+'Ark1'!X725</f>
        <v>0</v>
      </c>
      <c r="X10" s="141">
        <f>+'Ark1'!Y725</f>
        <v>0</v>
      </c>
      <c r="Y10" s="141">
        <f>+'Ark1'!Z725</f>
        <v>0</v>
      </c>
      <c r="Z10" s="68">
        <f>+'Ark1'!AA725</f>
        <v>1.4162136687583973</v>
      </c>
      <c r="AA10" s="68">
        <f>+'Ark1'!AB725</f>
        <v>1.0441788744696359</v>
      </c>
      <c r="AB10" s="68">
        <f>+'Ark1'!AC725</f>
        <v>1.5473753029147814</v>
      </c>
      <c r="AC10" s="68">
        <f t="shared" si="1"/>
        <v>2.046978198378461</v>
      </c>
      <c r="AD10" s="68">
        <f t="shared" si="2"/>
        <v>15.064494163424124</v>
      </c>
      <c r="AE10" s="47"/>
      <c r="AF10" s="4"/>
      <c r="AG10" s="61"/>
      <c r="AH10" s="1"/>
      <c r="AI10" s="5"/>
    </row>
    <row r="11" spans="1:50" ht="15.6">
      <c r="A11" s="47"/>
      <c r="B11" s="67">
        <f>+'Ark1'!C726</f>
        <v>2024</v>
      </c>
      <c r="C11" s="67">
        <f>+'Ark1'!N726</f>
        <v>415</v>
      </c>
      <c r="D11" s="67" t="s">
        <v>462</v>
      </c>
      <c r="E11" s="347">
        <f>+'Ark1'!Q726</f>
        <v>11999</v>
      </c>
      <c r="F11" s="346"/>
      <c r="G11" s="347">
        <f>+'Ark1'!R726</f>
        <v>411867</v>
      </c>
      <c r="H11" s="202">
        <f>+'Ark1'!AG726</f>
        <v>38.551331012018423</v>
      </c>
      <c r="I11" s="116">
        <f t="shared" si="0"/>
        <v>-0.47121696537764279</v>
      </c>
      <c r="J11" s="202">
        <f>+'Ark1'!AH726</f>
        <v>34.266159517793191</v>
      </c>
      <c r="K11" s="101"/>
      <c r="L11" s="541">
        <f>+'Ark1'!AJ726</f>
        <v>408701</v>
      </c>
      <c r="M11" s="101"/>
      <c r="N11" s="68">
        <f>+'Ark1'!S726</f>
        <v>7.8464115843221247</v>
      </c>
      <c r="O11" s="55"/>
      <c r="P11" s="155">
        <f>+'Ark1'!AK726</f>
        <v>95.487141944843899</v>
      </c>
      <c r="Q11" s="431"/>
      <c r="R11" s="23">
        <f>+'Ark1'!AL726</f>
        <v>20.57303456537106</v>
      </c>
      <c r="S11" s="47"/>
      <c r="T11" s="68">
        <f>+'Ark1'!T726</f>
        <v>5.589068801336353</v>
      </c>
      <c r="U11" s="256">
        <f>+'Ark1'!U726</f>
        <v>17.811627539960764</v>
      </c>
      <c r="V11" s="141">
        <f>+'Ark1'!W726</f>
        <v>1.6172696525820225</v>
      </c>
      <c r="W11" s="141">
        <f>+'Ark1'!X726</f>
        <v>86.641561474942151</v>
      </c>
      <c r="X11" s="141">
        <f>+'Ark1'!Y726</f>
        <v>0</v>
      </c>
      <c r="Y11" s="141">
        <f>+'Ark1'!Z726</f>
        <v>0</v>
      </c>
      <c r="Z11" s="68">
        <f>+'Ark1'!AA726</f>
        <v>1.3727846223595044</v>
      </c>
      <c r="AA11" s="68">
        <f>+'Ark1'!AB726</f>
        <v>0.97677048202581518</v>
      </c>
      <c r="AB11" s="68">
        <f>+'Ark1'!AC726</f>
        <v>1.3964158807425444</v>
      </c>
      <c r="AC11" s="68">
        <f t="shared" si="1"/>
        <v>2.2700348240143415</v>
      </c>
      <c r="AD11" s="68">
        <f t="shared" si="2"/>
        <v>34.325110425868822</v>
      </c>
      <c r="AE11" s="47"/>
      <c r="AF11" s="4"/>
      <c r="AG11" s="61"/>
      <c r="AH11" s="1"/>
      <c r="AI11" s="5"/>
    </row>
    <row r="12" spans="1:50" ht="15.6">
      <c r="A12" s="47"/>
      <c r="B12" s="67">
        <f>+'Ark1'!C727</f>
        <v>2024</v>
      </c>
      <c r="C12" s="67">
        <f>+'Ark1'!N727</f>
        <v>420</v>
      </c>
      <c r="D12" s="67" t="s">
        <v>463</v>
      </c>
      <c r="E12" s="347">
        <f>+'Ark1'!Q727</f>
        <v>10816</v>
      </c>
      <c r="F12" s="346"/>
      <c r="G12" s="347">
        <f>+'Ark1'!R727</f>
        <v>293302</v>
      </c>
      <c r="H12" s="202">
        <f>+'Ark1'!AG727</f>
        <v>27.453480100340713</v>
      </c>
      <c r="I12" s="116">
        <f t="shared" si="0"/>
        <v>0.44806735846839985</v>
      </c>
      <c r="J12" s="202">
        <f>+'Ark1'!AH727</f>
        <v>30.19695482170162</v>
      </c>
      <c r="K12" s="101"/>
      <c r="L12" s="541">
        <f>+'Ark1'!AJ727</f>
        <v>290842</v>
      </c>
      <c r="M12" s="101"/>
      <c r="N12" s="68">
        <f>+'Ark1'!S727</f>
        <v>8.751754164649407</v>
      </c>
      <c r="O12" s="55"/>
      <c r="P12" s="155">
        <f>+'Ark1'!AK727</f>
        <v>98.963702628918895</v>
      </c>
      <c r="Q12" s="431"/>
      <c r="R12" s="23">
        <f>+'Ark1'!AL727</f>
        <v>22.915373848506476</v>
      </c>
      <c r="S12" s="47"/>
      <c r="T12" s="68">
        <f>+'Ark1'!T727</f>
        <v>6.1239200550967956</v>
      </c>
      <c r="U12" s="256">
        <f>+'Ark1'!U727</f>
        <v>22.041608990048402</v>
      </c>
      <c r="V12" s="141">
        <f>+'Ark1'!W727</f>
        <v>3.5226490102351842</v>
      </c>
      <c r="W12" s="141">
        <f>+'Ark1'!X727</f>
        <v>100</v>
      </c>
      <c r="X12" s="141">
        <f>+'Ark1'!Y727</f>
        <v>25.13961718638128</v>
      </c>
      <c r="Y12" s="141">
        <f>+'Ark1'!Z727</f>
        <v>0</v>
      </c>
      <c r="Z12" s="68">
        <f>+'Ark1'!AA727</f>
        <v>1.4120553195116856</v>
      </c>
      <c r="AA12" s="68">
        <f>+'Ark1'!AB727</f>
        <v>1.1031330929619305</v>
      </c>
      <c r="AB12" s="68">
        <f>+'Ark1'!AC727</f>
        <v>1.3814046635925203</v>
      </c>
      <c r="AC12" s="68">
        <f t="shared" si="1"/>
        <v>2.5185361214875237</v>
      </c>
      <c r="AD12" s="68">
        <f t="shared" si="2"/>
        <v>27.117418639053255</v>
      </c>
      <c r="AE12" s="47"/>
      <c r="AF12" s="4"/>
      <c r="AG12" s="61"/>
      <c r="AH12" s="1"/>
      <c r="AI12" s="5"/>
      <c r="AK12" s="2"/>
      <c r="AL12" s="2"/>
      <c r="AM12" s="2"/>
    </row>
    <row r="13" spans="1:50" ht="15.6">
      <c r="A13" s="47"/>
      <c r="B13" s="67">
        <f>+'Ark1'!C728</f>
        <v>2024</v>
      </c>
      <c r="C13" s="67">
        <f>+'Ark1'!N728</f>
        <v>425</v>
      </c>
      <c r="D13" s="67" t="s">
        <v>464</v>
      </c>
      <c r="E13" s="347">
        <f>+'Ark1'!Q728</f>
        <v>8609</v>
      </c>
      <c r="F13" s="346"/>
      <c r="G13" s="347">
        <f>+'Ark1'!R728</f>
        <v>60387</v>
      </c>
      <c r="H13" s="202">
        <f>+'Ark1'!AG728</f>
        <v>5.6523082107154892</v>
      </c>
      <c r="I13" s="116">
        <f t="shared" si="0"/>
        <v>6.7834964893260796E-2</v>
      </c>
      <c r="J13" s="202">
        <f>+'Ark1'!AH728</f>
        <v>7.4398899951151858</v>
      </c>
      <c r="K13" s="101"/>
      <c r="L13" s="541">
        <f>+'Ark1'!AJ728</f>
        <v>59433</v>
      </c>
      <c r="M13" s="101"/>
      <c r="N13" s="68">
        <f>+'Ark1'!S728</f>
        <v>8.7722523059598938</v>
      </c>
      <c r="O13" s="55"/>
      <c r="P13" s="155">
        <f>+'Ark1'!AK728</f>
        <v>104.74402772870349</v>
      </c>
      <c r="Q13" s="431"/>
      <c r="R13" s="23">
        <f>+'Ark1'!AL728</f>
        <v>23.31418397255986</v>
      </c>
      <c r="S13" s="47"/>
      <c r="T13" s="68">
        <f>+'Ark1'!T728</f>
        <v>6.4821401957374913</v>
      </c>
      <c r="U13" s="256">
        <f>+'Ark1'!U728</f>
        <v>26.376564492357744</v>
      </c>
      <c r="V13" s="141">
        <f>+'Ark1'!W728</f>
        <v>7.7616043188103392</v>
      </c>
      <c r="W13" s="141">
        <f>+'Ark1'!X728</f>
        <v>100</v>
      </c>
      <c r="X13" s="141">
        <f>+'Ark1'!Y728</f>
        <v>100</v>
      </c>
      <c r="Y13" s="141">
        <f>+'Ark1'!Z728</f>
        <v>0</v>
      </c>
      <c r="Z13" s="68">
        <f>+'Ark1'!AA728</f>
        <v>0.9310303938855824</v>
      </c>
      <c r="AA13" s="68">
        <f>+'Ark1'!AB728</f>
        <v>1.6210583767655455</v>
      </c>
      <c r="AB13" s="68">
        <f>+'Ark1'!AC728</f>
        <v>1.5619503226811771</v>
      </c>
      <c r="AC13" s="68">
        <f t="shared" si="1"/>
        <v>3.0068178128480674</v>
      </c>
      <c r="AD13" s="68">
        <f t="shared" si="2"/>
        <v>7.0144035311882913</v>
      </c>
      <c r="AE13" s="47"/>
      <c r="AF13" s="4"/>
      <c r="AG13" s="61"/>
      <c r="AH13" s="13"/>
      <c r="AI13" s="5"/>
      <c r="AK13" s="2"/>
      <c r="AL13" s="2"/>
      <c r="AM13" s="4"/>
      <c r="AN13" s="4"/>
      <c r="AO13" s="4"/>
    </row>
    <row r="14" spans="1:50" ht="15.6">
      <c r="A14" s="47"/>
      <c r="B14" s="67">
        <f>+'Ark1'!C729</f>
        <v>2024</v>
      </c>
      <c r="C14" s="67">
        <f>+'Ark1'!N729</f>
        <v>428</v>
      </c>
      <c r="D14" s="67" t="s">
        <v>465</v>
      </c>
      <c r="E14" s="347">
        <f>+'Ark1'!Q729</f>
        <v>6628</v>
      </c>
      <c r="F14" s="346"/>
      <c r="G14" s="347">
        <f>+'Ark1'!R729</f>
        <v>22946</v>
      </c>
      <c r="H14" s="202">
        <f>+'Ark1'!AG729</f>
        <v>2.1477779025796546</v>
      </c>
      <c r="I14" s="116">
        <f t="shared" si="0"/>
        <v>-3.9338003012308498E-2</v>
      </c>
      <c r="J14" s="202">
        <f>+'Ark1'!AH729</f>
        <v>3.1076848913800776</v>
      </c>
      <c r="K14" s="101"/>
      <c r="L14" s="541">
        <f>+'Ark1'!AJ729</f>
        <v>22426</v>
      </c>
      <c r="M14" s="101"/>
      <c r="N14" s="68">
        <f>+'Ark1'!S729</f>
        <v>8.3781051163601497</v>
      </c>
      <c r="O14" s="55"/>
      <c r="P14" s="155">
        <f>+'Ark1'!AK729</f>
        <v>109.14962543476342</v>
      </c>
      <c r="Q14" s="431"/>
      <c r="R14" s="23">
        <f>+'Ark1'!AL729</f>
        <v>22.687368301493461</v>
      </c>
      <c r="S14" s="47"/>
      <c r="T14" s="68">
        <f>+'Ark1'!T729</f>
        <v>6.5301577617013864</v>
      </c>
      <c r="U14" s="256">
        <f>+'Ark1'!U729</f>
        <v>28.995136407217011</v>
      </c>
      <c r="V14" s="141">
        <f>+'Ark1'!W729</f>
        <v>10.210930009587733</v>
      </c>
      <c r="W14" s="141">
        <f>+'Ark1'!X729</f>
        <v>100</v>
      </c>
      <c r="X14" s="141">
        <f>+'Ark1'!Y729</f>
        <v>100</v>
      </c>
      <c r="Y14" s="141">
        <f>+'Ark1'!Z729</f>
        <v>0</v>
      </c>
      <c r="Z14" s="68">
        <f>+'Ark1'!AA729</f>
        <v>0.79136247315563746</v>
      </c>
      <c r="AA14" s="68">
        <f>+'Ark1'!AB729</f>
        <v>1.73962740137605</v>
      </c>
      <c r="AB14" s="68">
        <f>+'Ark1'!AC729</f>
        <v>1.6568417777761018</v>
      </c>
      <c r="AC14" s="68">
        <f t="shared" si="1"/>
        <v>3.4608227044797317</v>
      </c>
      <c r="AD14" s="68">
        <f t="shared" si="2"/>
        <v>3.4619794809897404</v>
      </c>
      <c r="AE14" s="47"/>
      <c r="AF14" s="4"/>
      <c r="AG14" s="61"/>
      <c r="AH14" s="1"/>
      <c r="AI14" s="5"/>
    </row>
    <row r="15" spans="1:50" ht="15.6">
      <c r="A15" s="47"/>
      <c r="B15" s="67">
        <f>+'Ark1'!C730</f>
        <v>2024</v>
      </c>
      <c r="C15" s="67">
        <f>+'Ark1'!N730</f>
        <v>430</v>
      </c>
      <c r="D15" s="67" t="s">
        <v>466</v>
      </c>
      <c r="E15" s="347">
        <f>+'Ark1'!Q730</f>
        <v>6807</v>
      </c>
      <c r="F15" s="346"/>
      <c r="G15" s="347">
        <f>+'Ark1'!R730</f>
        <v>25209</v>
      </c>
      <c r="H15" s="202">
        <f>+'Ark1'!AG730</f>
        <v>2.3595978883522406</v>
      </c>
      <c r="I15" s="116">
        <f t="shared" si="0"/>
        <v>-0.1431860910869216</v>
      </c>
      <c r="J15" s="202">
        <f>+'Ark1'!AH730</f>
        <v>3.7063245195107872</v>
      </c>
      <c r="K15" s="101"/>
      <c r="L15" s="541">
        <f>+'Ark1'!AJ730</f>
        <v>24510</v>
      </c>
      <c r="M15" s="101"/>
      <c r="N15" s="68">
        <f>+'Ark1'!S730</f>
        <v>8.1359435122376951</v>
      </c>
      <c r="O15" s="55"/>
      <c r="P15" s="155">
        <f>+'Ark1'!AK730</f>
        <v>112.5824969400242</v>
      </c>
      <c r="Q15" s="431"/>
      <c r="R15" s="23">
        <f>+'Ark1'!AL730</f>
        <v>22.334913851888139</v>
      </c>
      <c r="S15" s="47"/>
      <c r="T15" s="68">
        <f>+'Ark1'!T730</f>
        <v>6.5959379586655569</v>
      </c>
      <c r="U15" s="256">
        <f>+'Ark1'!U730</f>
        <v>31.47625054544049</v>
      </c>
      <c r="V15" s="141">
        <f>+'Ark1'!W730</f>
        <v>12.475703121900908</v>
      </c>
      <c r="W15" s="141">
        <f>+'Ark1'!X730</f>
        <v>100</v>
      </c>
      <c r="X15" s="141">
        <f>+'Ark1'!Y730</f>
        <v>100</v>
      </c>
      <c r="Y15" s="141">
        <f>+'Ark1'!Z730</f>
        <v>0</v>
      </c>
      <c r="Z15" s="68">
        <f>+'Ark1'!AA730</f>
        <v>0.93963951418831648</v>
      </c>
      <c r="AA15" s="68">
        <f>+'Ark1'!AB730</f>
        <v>1.4958803568836663</v>
      </c>
      <c r="AB15" s="68">
        <f>+'Ark1'!AC730</f>
        <v>1.7530083745319756</v>
      </c>
      <c r="AC15" s="68">
        <f t="shared" si="1"/>
        <v>3.8687892188650803</v>
      </c>
      <c r="AD15" s="68">
        <f t="shared" si="2"/>
        <v>3.7033935654473336</v>
      </c>
      <c r="AE15" s="47"/>
      <c r="AF15" s="4"/>
      <c r="AG15" s="61"/>
      <c r="AH15" s="1"/>
      <c r="AI15" s="5"/>
    </row>
    <row r="16" spans="1:50" ht="15.6">
      <c r="A16" s="47"/>
      <c r="B16" s="67">
        <f>+'Ark1'!C731</f>
        <v>2024</v>
      </c>
      <c r="C16" s="67">
        <f>+'Ark1'!N731</f>
        <v>433</v>
      </c>
      <c r="D16" s="67" t="s">
        <v>467</v>
      </c>
      <c r="E16" s="347">
        <f>+'Ark1'!Q731</f>
        <v>5179</v>
      </c>
      <c r="F16" s="346"/>
      <c r="G16" s="347">
        <f>+'Ark1'!R731</f>
        <v>12701</v>
      </c>
      <c r="H16" s="202">
        <f>+'Ark1'!AG731</f>
        <v>1.1888314800254596</v>
      </c>
      <c r="I16" s="116">
        <f t="shared" si="0"/>
        <v>-6.3643419038365234E-2</v>
      </c>
      <c r="J16" s="202">
        <f>+'Ark1'!AH731</f>
        <v>2.0179588338520262</v>
      </c>
      <c r="K16" s="101"/>
      <c r="L16" s="541">
        <f>+'Ark1'!AJ731</f>
        <v>12351</v>
      </c>
      <c r="M16" s="101"/>
      <c r="N16" s="68">
        <f>+'Ark1'!S731</f>
        <v>8.1771514054011494</v>
      </c>
      <c r="O16" s="55"/>
      <c r="P16" s="155">
        <f>+'Ark1'!AK731</f>
        <v>115.01885677273101</v>
      </c>
      <c r="Q16" s="431"/>
      <c r="R16" s="23">
        <f>+'Ark1'!AL731</f>
        <v>22.539994182835471</v>
      </c>
      <c r="S16" s="47"/>
      <c r="T16" s="68">
        <f>+'Ark1'!T731</f>
        <v>6.8884339815762514</v>
      </c>
      <c r="U16" s="256">
        <f>+'Ark1'!U731</f>
        <v>34.014927958428594</v>
      </c>
      <c r="V16" s="141">
        <f>+'Ark1'!W731</f>
        <v>16.093221006219981</v>
      </c>
      <c r="W16" s="141">
        <f>+'Ark1'!X731</f>
        <v>100</v>
      </c>
      <c r="X16" s="141">
        <f>+'Ark1'!Y731</f>
        <v>100</v>
      </c>
      <c r="Y16" s="141">
        <f>+'Ark1'!Z731</f>
        <v>0</v>
      </c>
      <c r="Z16" s="68">
        <f>+'Ark1'!AA731</f>
        <v>0.5779447456918918</v>
      </c>
      <c r="AA16" s="68">
        <f>+'Ark1'!AB731</f>
        <v>1.187997653680914</v>
      </c>
      <c r="AB16" s="68">
        <f>+'Ark1'!AC731</f>
        <v>1.7767916312991023</v>
      </c>
      <c r="AC16" s="68">
        <f t="shared" si="1"/>
        <v>4.1597527393171596</v>
      </c>
      <c r="AD16" s="68">
        <f t="shared" si="2"/>
        <v>2.4524039389843599</v>
      </c>
      <c r="AE16" s="47"/>
      <c r="AF16" s="4"/>
      <c r="AG16" s="61"/>
      <c r="AH16" s="1"/>
      <c r="AI16" s="5"/>
      <c r="AK16" s="2"/>
      <c r="AL16" s="2"/>
      <c r="AM16" s="2"/>
    </row>
    <row r="17" spans="1:41" ht="15.6">
      <c r="A17" s="47"/>
      <c r="B17" s="67">
        <f>+'Ark1'!C732</f>
        <v>2024</v>
      </c>
      <c r="C17" s="67">
        <f>+'Ark1'!N732</f>
        <v>435</v>
      </c>
      <c r="D17" s="67" t="s">
        <v>468</v>
      </c>
      <c r="E17" s="347">
        <f>+'Ark1'!Q732</f>
        <v>5420</v>
      </c>
      <c r="F17" s="346"/>
      <c r="G17" s="347">
        <f>+'Ark1'!R732</f>
        <v>15156</v>
      </c>
      <c r="H17" s="202">
        <f>+'Ark1'!AG732</f>
        <v>1.4186229360889588</v>
      </c>
      <c r="I17" s="116">
        <f t="shared" si="0"/>
        <v>-8.7523476864080685E-2</v>
      </c>
      <c r="J17" s="202">
        <f>+'Ark1'!AH732</f>
        <v>2.5811842848717439</v>
      </c>
      <c r="K17" s="101"/>
      <c r="L17" s="541">
        <f>+'Ark1'!AJ732</f>
        <v>14611</v>
      </c>
      <c r="M17" s="101"/>
      <c r="N17" s="68">
        <f>+'Ark1'!S732</f>
        <v>8.4515043547110071</v>
      </c>
      <c r="O17" s="55"/>
      <c r="P17" s="155">
        <f>+'Ark1'!AK732</f>
        <v>116.40668674286576</v>
      </c>
      <c r="Q17" s="431"/>
      <c r="R17" s="23">
        <f>+'Ark1'!AL732</f>
        <v>23.268651542780024</v>
      </c>
      <c r="S17" s="47"/>
      <c r="T17" s="68">
        <f>+'Ark1'!T732</f>
        <v>7.2880707310636046</v>
      </c>
      <c r="U17" s="256">
        <f>+'Ark1'!U732</f>
        <v>36.461084718922848</v>
      </c>
      <c r="V17" s="141">
        <f>+'Ark1'!W732</f>
        <v>22.129849564528904</v>
      </c>
      <c r="W17" s="141">
        <f>+'Ark1'!X732</f>
        <v>100</v>
      </c>
      <c r="X17" s="141">
        <f>+'Ark1'!Y732</f>
        <v>100</v>
      </c>
      <c r="Y17" s="141">
        <f>+'Ark1'!Z732</f>
        <v>0</v>
      </c>
      <c r="Z17" s="68">
        <f>+'Ark1'!AA732</f>
        <v>1.1934370038895008</v>
      </c>
      <c r="AA17" s="68">
        <f>+'Ark1'!AB732</f>
        <v>1.0227472105742577</v>
      </c>
      <c r="AB17" s="68">
        <f>+'Ark1'!AC732</f>
        <v>1.8610742772844455</v>
      </c>
      <c r="AC17" s="68">
        <f t="shared" si="1"/>
        <v>4.3141532191956857</v>
      </c>
      <c r="AD17" s="68">
        <f t="shared" si="2"/>
        <v>2.7963099630996311</v>
      </c>
      <c r="AE17" s="47"/>
      <c r="AF17" s="4"/>
      <c r="AG17" s="61"/>
      <c r="AH17" s="1"/>
      <c r="AI17" s="5"/>
      <c r="AK17" s="2"/>
      <c r="AL17" s="2"/>
      <c r="AM17" s="2"/>
    </row>
    <row r="18" spans="1:41" ht="15.6">
      <c r="A18" s="47"/>
      <c r="B18" s="67">
        <f>+'Ark1'!C733</f>
        <v>2024</v>
      </c>
      <c r="C18" s="67">
        <f>+'Ark1'!N733</f>
        <v>438</v>
      </c>
      <c r="D18" s="67" t="s">
        <v>469</v>
      </c>
      <c r="E18" s="347">
        <f>+'Ark1'!Q733</f>
        <v>3686</v>
      </c>
      <c r="F18" s="346"/>
      <c r="G18" s="347">
        <f>+'Ark1'!R733</f>
        <v>7178</v>
      </c>
      <c r="H18" s="202">
        <f>+'Ark1'!AG733</f>
        <v>0.67187090493841028</v>
      </c>
      <c r="I18" s="116">
        <f t="shared" si="0"/>
        <v>-4.7541869421184435E-2</v>
      </c>
      <c r="J18" s="202">
        <f>+'Ark1'!AH733</f>
        <v>1.308426747812572</v>
      </c>
      <c r="K18" s="101"/>
      <c r="L18" s="541">
        <f>+'Ark1'!AJ733</f>
        <v>6909</v>
      </c>
      <c r="M18" s="101"/>
      <c r="N18" s="68">
        <f>+'Ark1'!S733</f>
        <v>8.8130398439676778</v>
      </c>
      <c r="O18" s="55"/>
      <c r="P18" s="155">
        <f>+'Ark1'!AK733</f>
        <v>117.48397742075548</v>
      </c>
      <c r="Q18" s="431"/>
      <c r="R18" s="23">
        <f>+'Ark1'!AL733</f>
        <v>24.193404301092887</v>
      </c>
      <c r="S18" s="47"/>
      <c r="T18" s="68">
        <f>+'Ark1'!T733</f>
        <v>7.8187517414321519</v>
      </c>
      <c r="U18" s="256">
        <f>+'Ark1'!U733</f>
        <v>39.024839788241991</v>
      </c>
      <c r="V18" s="141">
        <f>+'Ark1'!W733</f>
        <v>31.861242685984958</v>
      </c>
      <c r="W18" s="141">
        <f>+'Ark1'!X733</f>
        <v>100</v>
      </c>
      <c r="X18" s="141">
        <f>+'Ark1'!Y733</f>
        <v>100</v>
      </c>
      <c r="Y18" s="141">
        <f>+'Ark1'!Z733</f>
        <v>0</v>
      </c>
      <c r="Z18" s="68">
        <f>+'Ark1'!AA733</f>
        <v>0.58067958499032979</v>
      </c>
      <c r="AA18" s="68">
        <f>+'Ark1'!AB733</f>
        <v>0.95329051859621405</v>
      </c>
      <c r="AB18" s="68">
        <f>+'Ark1'!AC733</f>
        <v>1.8900981152914125</v>
      </c>
      <c r="AC18" s="68">
        <f t="shared" si="1"/>
        <v>4.4280793550426978</v>
      </c>
      <c r="AD18" s="68">
        <f t="shared" si="2"/>
        <v>1.9473684210526316</v>
      </c>
      <c r="AE18" s="47"/>
      <c r="AF18" s="4"/>
      <c r="AG18" s="61"/>
      <c r="AH18" s="1"/>
      <c r="AI18" s="5"/>
      <c r="AK18" s="2"/>
      <c r="AL18" s="2"/>
      <c r="AM18" s="2"/>
    </row>
    <row r="19" spans="1:41" ht="15.6">
      <c r="A19" s="47"/>
      <c r="B19" s="67">
        <f>+'Ark1'!C734</f>
        <v>2024</v>
      </c>
      <c r="C19" s="67">
        <f>+'Ark1'!N734</f>
        <v>440</v>
      </c>
      <c r="D19" s="67" t="s">
        <v>470</v>
      </c>
      <c r="E19" s="347">
        <f>+'Ark1'!Q734</f>
        <v>3834</v>
      </c>
      <c r="F19" s="346"/>
      <c r="G19" s="347">
        <f>+'Ark1'!R734</f>
        <v>8173</v>
      </c>
      <c r="H19" s="202">
        <f>+'Ark1'!AG734</f>
        <v>0.76500430566475708</v>
      </c>
      <c r="I19" s="116">
        <f t="shared" si="0"/>
        <v>-2.8317031439507367E-2</v>
      </c>
      <c r="J19" s="202">
        <f>+'Ark1'!AH734</f>
        <v>1.5818966134530876</v>
      </c>
      <c r="K19" s="101"/>
      <c r="L19" s="541">
        <f>+'Ark1'!AJ734</f>
        <v>7849</v>
      </c>
      <c r="M19" s="101"/>
      <c r="N19" s="68">
        <f>+'Ark1'!S734</f>
        <v>9.1416860393980155</v>
      </c>
      <c r="O19" s="55"/>
      <c r="P19" s="155">
        <f>+'Ark1'!AK734</f>
        <v>118.3376735889922</v>
      </c>
      <c r="Q19" s="431"/>
      <c r="R19" s="23">
        <f>+'Ark1'!AL734</f>
        <v>25.159586136951368</v>
      </c>
      <c r="S19" s="47"/>
      <c r="T19" s="68">
        <f>+'Ark1'!T734</f>
        <v>8.3082099596231487</v>
      </c>
      <c r="U19" s="256">
        <f>+'Ark1'!U734</f>
        <v>41.437330233696301</v>
      </c>
      <c r="V19" s="141">
        <f>+'Ark1'!W734</f>
        <v>42.371222317386525</v>
      </c>
      <c r="W19" s="141">
        <f>+'Ark1'!X734</f>
        <v>100</v>
      </c>
      <c r="X19" s="141">
        <f>+'Ark1'!Y734</f>
        <v>100</v>
      </c>
      <c r="Y19" s="141">
        <f>+'Ark1'!Z734</f>
        <v>100</v>
      </c>
      <c r="Z19" s="68">
        <f>+'Ark1'!AA734</f>
        <v>1.252798680030853</v>
      </c>
      <c r="AA19" s="68">
        <f>+'Ark1'!AB734</f>
        <v>0.99760680021377568</v>
      </c>
      <c r="AB19" s="68">
        <f>+'Ark1'!AC734</f>
        <v>1.927304153055786</v>
      </c>
      <c r="AC19" s="68">
        <f t="shared" si="1"/>
        <v>4.5327885966673351</v>
      </c>
      <c r="AD19" s="68">
        <f t="shared" si="2"/>
        <v>2.1317162232655189</v>
      </c>
      <c r="AE19" s="47"/>
      <c r="AF19" s="4"/>
      <c r="AG19" s="61"/>
      <c r="AH19" s="1"/>
      <c r="AI19" s="5"/>
      <c r="AK19" s="2"/>
      <c r="AL19" s="2"/>
      <c r="AM19" s="2"/>
    </row>
    <row r="20" spans="1:41" ht="15.6">
      <c r="A20" s="47"/>
      <c r="B20" s="67">
        <f>+'Ark1'!C735</f>
        <v>2024</v>
      </c>
      <c r="C20" s="67">
        <f>+'Ark1'!N735</f>
        <v>443</v>
      </c>
      <c r="D20" s="67" t="s">
        <v>471</v>
      </c>
      <c r="E20" s="347">
        <f>+'Ark1'!Q735</f>
        <v>2319</v>
      </c>
      <c r="F20" s="346"/>
      <c r="G20" s="347">
        <f>+'Ark1'!R735</f>
        <v>3640</v>
      </c>
      <c r="H20" s="202">
        <f>+'Ark1'!AG735</f>
        <v>0.34070912426522898</v>
      </c>
      <c r="I20" s="116">
        <f t="shared" si="0"/>
        <v>1.1268023993039611E-3</v>
      </c>
      <c r="J20" s="202">
        <f>+'Ark1'!AH735</f>
        <v>0.74687349540076131</v>
      </c>
      <c r="K20" s="101"/>
      <c r="L20" s="541">
        <f>+'Ark1'!AJ735</f>
        <v>3489</v>
      </c>
      <c r="M20" s="101"/>
      <c r="N20" s="68">
        <f>+'Ark1'!S735</f>
        <v>9.4659340659340678</v>
      </c>
      <c r="O20" s="55"/>
      <c r="P20" s="155">
        <f>+'Ark1'!AK735</f>
        <v>119.21868730295223</v>
      </c>
      <c r="Q20" s="431"/>
      <c r="R20" s="23">
        <f>+'Ark1'!AL735</f>
        <v>26.102552119620174</v>
      </c>
      <c r="S20" s="47"/>
      <c r="T20" s="68">
        <f>+'Ark1'!T735</f>
        <v>8.7313186813186814</v>
      </c>
      <c r="U20" s="256">
        <f>+'Ark1'!U735</f>
        <v>43.927939560439626</v>
      </c>
      <c r="V20" s="141">
        <f>+'Ark1'!W735</f>
        <v>52.58241758241757</v>
      </c>
      <c r="W20" s="141">
        <f>+'Ark1'!X735</f>
        <v>100</v>
      </c>
      <c r="X20" s="141">
        <f>+'Ark1'!Y735</f>
        <v>100</v>
      </c>
      <c r="Y20" s="141">
        <f>+'Ark1'!Z735</f>
        <v>100</v>
      </c>
      <c r="Z20" s="68">
        <f>+'Ark1'!AA735</f>
        <v>2.1569099632940678</v>
      </c>
      <c r="AA20" s="68">
        <f>+'Ark1'!AB735</f>
        <v>0.95643796352418531</v>
      </c>
      <c r="AB20" s="68">
        <f>+'Ark1'!AC735</f>
        <v>1.8560289103418168</v>
      </c>
      <c r="AC20" s="68">
        <f t="shared" si="1"/>
        <v>4.6406344323194855</v>
      </c>
      <c r="AD20" s="68">
        <f t="shared" si="2"/>
        <v>1.5696420871065113</v>
      </c>
      <c r="AE20" s="47"/>
      <c r="AF20" s="4"/>
      <c r="AG20" s="61"/>
      <c r="AH20" s="1"/>
      <c r="AI20" s="5"/>
      <c r="AK20" s="2"/>
      <c r="AL20" s="2"/>
      <c r="AM20" s="2"/>
    </row>
    <row r="21" spans="1:41" ht="15.6">
      <c r="A21" s="47"/>
      <c r="B21" s="67">
        <f>+'Ark1'!C736</f>
        <v>2024</v>
      </c>
      <c r="C21" s="67">
        <f>+'Ark1'!N736</f>
        <v>445</v>
      </c>
      <c r="D21" s="67" t="s">
        <v>472</v>
      </c>
      <c r="E21" s="347">
        <f>+'Ark1'!Q736</f>
        <v>2767</v>
      </c>
      <c r="F21" s="346"/>
      <c r="G21" s="347">
        <f>+'Ark1'!R736</f>
        <v>5123</v>
      </c>
      <c r="H21" s="202">
        <f>+'Ark1'!AG736</f>
        <v>0.4795200119809801</v>
      </c>
      <c r="I21" s="116">
        <f t="shared" si="0"/>
        <v>-8.150162710345521E-3</v>
      </c>
      <c r="J21" s="202">
        <f>+'Ark1'!AH736</f>
        <v>1.1259478411733737</v>
      </c>
      <c r="K21" s="101"/>
      <c r="L21" s="541">
        <f>+'Ark1'!AJ736</f>
        <v>4861</v>
      </c>
      <c r="M21" s="101"/>
      <c r="N21" s="68">
        <f>+'Ark1'!S736</f>
        <v>9.8834667187195002</v>
      </c>
      <c r="O21" s="55"/>
      <c r="P21" s="155">
        <f>+'Ark1'!AK736</f>
        <v>119.98738942604398</v>
      </c>
      <c r="Q21" s="431"/>
      <c r="R21" s="23">
        <f>+'Ark1'!AL736</f>
        <v>27.409037780247878</v>
      </c>
      <c r="S21" s="47"/>
      <c r="T21" s="68">
        <f>+'Ark1'!T736</f>
        <v>9.3718524302166717</v>
      </c>
      <c r="U21" s="256">
        <f>+'Ark1'!U736</f>
        <v>47.053191489361872</v>
      </c>
      <c r="V21" s="141">
        <f>+'Ark1'!W736</f>
        <v>67.499512004684789</v>
      </c>
      <c r="W21" s="141">
        <f>+'Ark1'!X736</f>
        <v>100</v>
      </c>
      <c r="X21" s="141">
        <f>+'Ark1'!Y736</f>
        <v>100</v>
      </c>
      <c r="Y21" s="141">
        <f>+'Ark1'!Z736</f>
        <v>100</v>
      </c>
      <c r="Z21" s="68">
        <f>+'Ark1'!AA736</f>
        <v>2.6625523675802114</v>
      </c>
      <c r="AA21" s="68">
        <f>+'Ark1'!AB736</f>
        <v>1.0212871539985289</v>
      </c>
      <c r="AB21" s="68">
        <f>+'Ark1'!AC736</f>
        <v>2.0633449473470473</v>
      </c>
      <c r="AC21" s="68">
        <f t="shared" si="1"/>
        <v>4.7607982936030036</v>
      </c>
      <c r="AD21" s="68">
        <f t="shared" si="2"/>
        <v>1.8514636790748102</v>
      </c>
      <c r="AE21" s="47"/>
      <c r="AF21" s="4"/>
      <c r="AG21" s="61"/>
      <c r="AH21" s="13"/>
      <c r="AI21" s="5"/>
      <c r="AK21" s="2"/>
      <c r="AL21" s="2"/>
      <c r="AM21" s="4"/>
      <c r="AN21" s="4"/>
      <c r="AO21" s="4"/>
    </row>
    <row r="22" spans="1:41" ht="15.6">
      <c r="A22" s="47"/>
      <c r="B22" s="67">
        <f>+'Ark1'!C737</f>
        <v>2024</v>
      </c>
      <c r="C22" s="67">
        <f>+'Ark1'!N737</f>
        <v>450</v>
      </c>
      <c r="D22" s="67" t="s">
        <v>473</v>
      </c>
      <c r="E22" s="347">
        <f>+'Ark1'!Q737</f>
        <v>1446</v>
      </c>
      <c r="F22" s="346"/>
      <c r="G22" s="347">
        <f>+'Ark1'!R737</f>
        <v>1980</v>
      </c>
      <c r="H22" s="202">
        <f>+'Ark1'!AG737</f>
        <v>0.18533078737504216</v>
      </c>
      <c r="I22" s="116">
        <f t="shared" si="0"/>
        <v>2.4353195462967214E-4</v>
      </c>
      <c r="J22" s="202">
        <f>+'Ark1'!AH737</f>
        <v>0.48173753131413322</v>
      </c>
      <c r="K22" s="101"/>
      <c r="L22" s="541">
        <f>+'Ark1'!AJ737</f>
        <v>1869</v>
      </c>
      <c r="M22" s="101"/>
      <c r="N22" s="68">
        <f>+'Ark1'!S737</f>
        <v>10.321717171717172</v>
      </c>
      <c r="O22" s="55"/>
      <c r="P22" s="155">
        <f>+'Ark1'!AK737</f>
        <v>121.64526484751219</v>
      </c>
      <c r="Q22" s="431"/>
      <c r="R22" s="23">
        <f>+'Ark1'!AL737</f>
        <v>29.075509647109087</v>
      </c>
      <c r="S22" s="47"/>
      <c r="T22" s="68">
        <f>+'Ark1'!T737</f>
        <v>9.8535353535353511</v>
      </c>
      <c r="U22" s="256">
        <f>+'Ark1'!U737</f>
        <v>52.088333333333317</v>
      </c>
      <c r="V22" s="141">
        <f>+'Ark1'!W737</f>
        <v>72.575757575757578</v>
      </c>
      <c r="W22" s="141">
        <f>+'Ark1'!X737</f>
        <v>100</v>
      </c>
      <c r="X22" s="141">
        <f>+'Ark1'!Y737</f>
        <v>100</v>
      </c>
      <c r="Y22" s="141">
        <f>+'Ark1'!Z737</f>
        <v>100</v>
      </c>
      <c r="Z22" s="68">
        <f>+'Ark1'!AA737</f>
        <v>1.3992314809844828</v>
      </c>
      <c r="AA22" s="68">
        <f>+'Ark1'!AB737</f>
        <v>1.1308498104282223</v>
      </c>
      <c r="AB22" s="68">
        <f>+'Ark1'!AC737</f>
        <v>2.2126273578051294</v>
      </c>
      <c r="AC22" s="68">
        <f t="shared" si="1"/>
        <v>5.0464794245730769</v>
      </c>
      <c r="AD22" s="68">
        <f t="shared" si="2"/>
        <v>1.3692946058091287</v>
      </c>
      <c r="AE22" s="47"/>
      <c r="AF22" s="4"/>
      <c r="AG22" s="61"/>
      <c r="AH22" s="13"/>
      <c r="AI22" s="5"/>
      <c r="AK22" s="1"/>
      <c r="AL22" s="1"/>
      <c r="AM22" s="11"/>
      <c r="AN22" s="11"/>
      <c r="AO22" s="11"/>
    </row>
    <row r="23" spans="1:41" ht="15.6">
      <c r="A23" s="47"/>
      <c r="B23" s="67">
        <f>+'Ark1'!C738</f>
        <v>2024</v>
      </c>
      <c r="C23" s="67">
        <f>+'Ark1'!N738</f>
        <v>455</v>
      </c>
      <c r="D23" s="67" t="s">
        <v>474</v>
      </c>
      <c r="E23" s="347">
        <f>+'Ark1'!Q738</f>
        <v>662</v>
      </c>
      <c r="F23" s="346"/>
      <c r="G23" s="347">
        <f>+'Ark1'!R738</f>
        <v>779</v>
      </c>
      <c r="H23" s="202">
        <f>+'Ark1'!AG738</f>
        <v>7.2915496649069614E-2</v>
      </c>
      <c r="I23" s="116">
        <f t="shared" si="0"/>
        <v>8.1178281147349651E-4</v>
      </c>
      <c r="J23" s="202">
        <f>+'Ark1'!AH738</f>
        <v>0.20812753729864528</v>
      </c>
      <c r="K23" s="101"/>
      <c r="L23" s="541">
        <f>+'Ark1'!AJ738</f>
        <v>708</v>
      </c>
      <c r="M23" s="101"/>
      <c r="N23" s="68">
        <f>+'Ark1'!S738</f>
        <v>10.521181001283693</v>
      </c>
      <c r="O23" s="55"/>
      <c r="P23" s="155">
        <f>+'Ark1'!AK738</f>
        <v>123.1264124293786</v>
      </c>
      <c r="Q23" s="431"/>
      <c r="R23" s="23">
        <f>+'Ark1'!AL738</f>
        <v>30.790774411477845</v>
      </c>
      <c r="S23" s="47"/>
      <c r="T23" s="68">
        <f>+'Ark1'!T738</f>
        <v>9.747111681643128</v>
      </c>
      <c r="U23" s="256">
        <f>+'Ark1'!U738</f>
        <v>57.198844672657323</v>
      </c>
      <c r="V23" s="141">
        <f>+'Ark1'!W738</f>
        <v>65.72528883183567</v>
      </c>
      <c r="W23" s="141">
        <f>+'Ark1'!X738</f>
        <v>100</v>
      </c>
      <c r="X23" s="141">
        <f>+'Ark1'!Y738</f>
        <v>100</v>
      </c>
      <c r="Y23" s="141">
        <f>+'Ark1'!Z738</f>
        <v>100</v>
      </c>
      <c r="Z23" s="68">
        <f>+'Ark1'!AA738</f>
        <v>1.3910261449085448</v>
      </c>
      <c r="AA23" s="68">
        <f>+'Ark1'!AB738</f>
        <v>1.2516487270461805</v>
      </c>
      <c r="AB23" s="68">
        <f>+'Ark1'!AC738</f>
        <v>2.4149675023882646</v>
      </c>
      <c r="AC23" s="68">
        <f t="shared" si="1"/>
        <v>5.4365422157149919</v>
      </c>
      <c r="AD23" s="68">
        <f t="shared" si="2"/>
        <v>1.1767371601208458</v>
      </c>
      <c r="AE23" s="47"/>
      <c r="AF23" s="4"/>
      <c r="AG23" s="61"/>
      <c r="AH23" s="13"/>
      <c r="AI23" s="5"/>
      <c r="AK23" s="1"/>
      <c r="AL23" s="1"/>
      <c r="AM23" s="11"/>
      <c r="AN23" s="11"/>
      <c r="AO23" s="11"/>
    </row>
    <row r="24" spans="1:41" ht="15.6">
      <c r="A24" s="47"/>
      <c r="B24" s="67">
        <f>+'Ark1'!C739</f>
        <v>2024</v>
      </c>
      <c r="C24" s="67">
        <f>+'Ark1'!N739</f>
        <v>460</v>
      </c>
      <c r="D24" s="67" t="s">
        <v>475</v>
      </c>
      <c r="E24" s="347">
        <f>+'Ark1'!Q739</f>
        <v>428</v>
      </c>
      <c r="F24" s="346"/>
      <c r="G24" s="347">
        <f>+'Ark1'!R739</f>
        <v>491</v>
      </c>
      <c r="H24" s="202">
        <f>+'Ark1'!AG739</f>
        <v>4.5958291212699849E-2</v>
      </c>
      <c r="I24" s="116">
        <f t="shared" si="0"/>
        <v>2.1907052161615481E-3</v>
      </c>
      <c r="J24" s="202">
        <f>+'Ark1'!AH739</f>
        <v>0.14800685930263716</v>
      </c>
      <c r="K24" s="101"/>
      <c r="L24" s="541">
        <f>+'Ark1'!AJ739</f>
        <v>437</v>
      </c>
      <c r="M24" s="101"/>
      <c r="N24" s="68">
        <f>+'Ark1'!S739</f>
        <v>10.853360488798373</v>
      </c>
      <c r="O24" s="55"/>
      <c r="P24" s="155">
        <f>+'Ark1'!AK739</f>
        <v>125.20572082379852</v>
      </c>
      <c r="Q24" s="431"/>
      <c r="R24" s="23">
        <f>+'Ark1'!AL739</f>
        <v>32.985910886542882</v>
      </c>
      <c r="S24" s="47"/>
      <c r="T24" s="68">
        <f>+'Ark1'!T739</f>
        <v>9.6252545824847235</v>
      </c>
      <c r="U24" s="256">
        <f>+'Ark1'!U739</f>
        <v>64.535030549898224</v>
      </c>
      <c r="V24" s="141">
        <f>+'Ark1'!W739</f>
        <v>65.987780040733199</v>
      </c>
      <c r="W24" s="141">
        <f>+'Ark1'!X739</f>
        <v>100</v>
      </c>
      <c r="X24" s="141">
        <f>+'Ark1'!Y739</f>
        <v>100</v>
      </c>
      <c r="Y24" s="141">
        <f>+'Ark1'!Z739</f>
        <v>100</v>
      </c>
      <c r="Z24" s="68">
        <f>+'Ark1'!AA739</f>
        <v>4.0802733112352696</v>
      </c>
      <c r="AA24" s="68">
        <f>+'Ark1'!AB739</f>
        <v>1.2696054803561923</v>
      </c>
      <c r="AB24" s="68">
        <f>+'Ark1'!AC739</f>
        <v>2.578718655580297</v>
      </c>
      <c r="AC24" s="68">
        <f t="shared" si="1"/>
        <v>5.94608744604992</v>
      </c>
      <c r="AD24" s="68">
        <f t="shared" si="2"/>
        <v>1.1471962616822431</v>
      </c>
      <c r="AE24" s="47"/>
      <c r="AF24" s="4"/>
      <c r="AG24" s="61"/>
      <c r="AH24" s="13"/>
      <c r="AI24" s="5"/>
      <c r="AK24" s="1"/>
      <c r="AL24" s="1"/>
      <c r="AM24" s="11"/>
      <c r="AN24" s="11"/>
      <c r="AO24" s="11"/>
    </row>
    <row r="25" spans="1:41" ht="15.6">
      <c r="A25" s="47"/>
      <c r="B25" s="47"/>
      <c r="C25" s="47"/>
      <c r="D25" s="47"/>
      <c r="E25" s="47"/>
      <c r="F25" s="47"/>
      <c r="G25" s="47"/>
      <c r="H25" s="47"/>
      <c r="I25" s="549"/>
      <c r="J25" s="47"/>
      <c r="K25" s="47"/>
      <c r="L25" s="334"/>
      <c r="M25" s="47"/>
      <c r="N25" s="47"/>
      <c r="O25" s="47"/>
      <c r="P25" s="431"/>
      <c r="Q25" s="431"/>
      <c r="R25" s="431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"/>
      <c r="AG25" s="61"/>
      <c r="AH25" s="13"/>
      <c r="AI25" s="5"/>
      <c r="AK25" s="1"/>
      <c r="AL25" s="1"/>
      <c r="AM25" s="11"/>
      <c r="AN25" s="11"/>
      <c r="AO25" s="11"/>
    </row>
    <row r="26" spans="1:41" ht="15" customHeight="1">
      <c r="A26" s="47"/>
      <c r="B26">
        <f>+'Ark1'!C740</f>
        <v>2023</v>
      </c>
      <c r="C26">
        <f>+'Ark1'!N740</f>
        <v>409</v>
      </c>
      <c r="D26" s="3" t="s">
        <v>460</v>
      </c>
      <c r="E26" s="331">
        <f>+'Ark1'!Q740</f>
        <v>4691</v>
      </c>
      <c r="F26" s="346"/>
      <c r="G26" s="331">
        <f>+'Ark1'!R740</f>
        <v>43769</v>
      </c>
      <c r="H26" s="203">
        <f>+'Ark1'!AG740</f>
        <v>3.9498215906855352</v>
      </c>
      <c r="I26" s="556">
        <f t="shared" ref="I26:I41" si="3">+H26-H43</f>
        <v>0.16873537802603433</v>
      </c>
      <c r="J26" s="203">
        <f>+'Ark1'!AH740</f>
        <v>1.6539447233976563</v>
      </c>
      <c r="K26" s="47"/>
      <c r="L26" s="541">
        <f>+'Ark1'!AJ740</f>
        <v>6498</v>
      </c>
      <c r="M26" s="47"/>
      <c r="N26" s="1">
        <f>+'Ark1'!S740</f>
        <v>4.6063423884484465</v>
      </c>
      <c r="O26" s="55"/>
      <c r="P26" s="155">
        <f>+'Ark1'!AK740</f>
        <v>85.263681132656359</v>
      </c>
      <c r="Q26" s="431"/>
      <c r="R26" s="23">
        <f>+'Ark1'!AL740</f>
        <v>13.9105459179615</v>
      </c>
      <c r="S26" s="47"/>
      <c r="T26" s="1">
        <f>+'Ark1'!T740</f>
        <v>4.2435285247549634</v>
      </c>
      <c r="U26" s="98">
        <f>+'Ark1'!U740</f>
        <v>8.4227878178619875</v>
      </c>
      <c r="V26" s="11">
        <f>+'Ark1'!W740</f>
        <v>6.3972217779707116E-2</v>
      </c>
      <c r="W26" s="11">
        <f>+'Ark1'!X740</f>
        <v>0</v>
      </c>
      <c r="X26" s="11">
        <f>+'Ark1'!Y740</f>
        <v>0</v>
      </c>
      <c r="Y26" s="11">
        <f>+'Ark1'!Z740</f>
        <v>0</v>
      </c>
      <c r="Z26" s="1">
        <f>+'Ark1'!AA740</f>
        <v>1.2844044510251085</v>
      </c>
      <c r="AA26" s="1">
        <f>+'Ark1'!AB740</f>
        <v>1.3292980379198456</v>
      </c>
      <c r="AB26" s="1">
        <f>+'Ark1'!AC740</f>
        <v>1.4586945353348235</v>
      </c>
      <c r="AC26" s="1">
        <f t="shared" ref="AC26:AC41" si="4">+U26/N26</f>
        <v>1.8285197033950908</v>
      </c>
      <c r="AD26" s="1">
        <f t="shared" ref="AD26:AD41" si="5">+G26/E26</f>
        <v>9.3304199531016838</v>
      </c>
      <c r="AE26" s="47"/>
      <c r="AF26" s="4"/>
      <c r="AG26" s="61"/>
      <c r="AH26" s="5"/>
      <c r="AI26" s="5"/>
      <c r="AK26" s="1"/>
      <c r="AL26" s="1"/>
      <c r="AM26" s="11"/>
      <c r="AN26" s="11"/>
      <c r="AO26" s="11"/>
    </row>
    <row r="27" spans="1:41" ht="15" customHeight="1">
      <c r="A27" s="47"/>
      <c r="B27">
        <f>+'Ark1'!C741</f>
        <v>2023</v>
      </c>
      <c r="C27">
        <f>+'Ark1'!N741</f>
        <v>410</v>
      </c>
      <c r="D27" s="3" t="s">
        <v>461</v>
      </c>
      <c r="E27" s="331">
        <f>+'Ark1'!Q741</f>
        <v>10606</v>
      </c>
      <c r="F27" s="346"/>
      <c r="G27" s="331">
        <f>+'Ark1'!R741</f>
        <v>158997</v>
      </c>
      <c r="H27" s="203">
        <f>+'Ark1'!AG741</f>
        <v>14.348278083900205</v>
      </c>
      <c r="I27" s="556">
        <f t="shared" si="3"/>
        <v>0.15931939664551464</v>
      </c>
      <c r="J27" s="203">
        <f>+'Ark1'!AH741</f>
        <v>9.2175842335866616</v>
      </c>
      <c r="K27" s="47"/>
      <c r="L27" s="541">
        <f>+'Ark1'!AJ741</f>
        <v>41074</v>
      </c>
      <c r="M27" s="47"/>
      <c r="N27" s="1">
        <f>+'Ark1'!S741</f>
        <v>6.1686698491166485</v>
      </c>
      <c r="O27" s="55"/>
      <c r="P27" s="155">
        <f>+'Ark1'!AK741</f>
        <v>92.076712762331127</v>
      </c>
      <c r="Q27" s="431"/>
      <c r="R27" s="23">
        <f>+'Ark1'!AL741</f>
        <v>16.937837763112714</v>
      </c>
      <c r="S27" s="47"/>
      <c r="T27" s="1">
        <f>+'Ark1'!T741</f>
        <v>5.2430423215532382</v>
      </c>
      <c r="U27" s="98">
        <f>+'Ark1'!U741</f>
        <v>12.921998276697021</v>
      </c>
      <c r="V27" s="11">
        <f>+'Ark1'!W741</f>
        <v>0.74341025302364194</v>
      </c>
      <c r="W27" s="11">
        <f>+'Ark1'!X741</f>
        <v>0</v>
      </c>
      <c r="X27" s="11">
        <f>+'Ark1'!Y741</f>
        <v>0</v>
      </c>
      <c r="Y27" s="11">
        <f>+'Ark1'!Z741</f>
        <v>0</v>
      </c>
      <c r="Z27" s="1">
        <f>+'Ark1'!AA741</f>
        <v>1.4196719780400575</v>
      </c>
      <c r="AA27" s="1">
        <f>+'Ark1'!AB741</f>
        <v>1.1126271414984912</v>
      </c>
      <c r="AB27" s="1">
        <f>+'Ark1'!AC741</f>
        <v>1.512289231895823</v>
      </c>
      <c r="AC27" s="1">
        <f t="shared" si="4"/>
        <v>2.0947787112561143</v>
      </c>
      <c r="AD27" s="1">
        <f t="shared" si="5"/>
        <v>14.99123137846502</v>
      </c>
      <c r="AE27" s="47"/>
      <c r="AF27" s="4"/>
      <c r="AG27" s="61"/>
      <c r="AH27" s="5"/>
      <c r="AI27" s="5"/>
      <c r="AK27" s="1"/>
      <c r="AL27" s="1"/>
      <c r="AM27" s="11"/>
      <c r="AN27" s="11"/>
      <c r="AO27" s="11"/>
    </row>
    <row r="28" spans="1:41" ht="15" customHeight="1">
      <c r="A28" s="47"/>
      <c r="B28">
        <f>+'Ark1'!C742</f>
        <v>2023</v>
      </c>
      <c r="C28">
        <f>+'Ark1'!N742</f>
        <v>415</v>
      </c>
      <c r="D28" s="3" t="s">
        <v>462</v>
      </c>
      <c r="E28" s="331">
        <f>+'Ark1'!Q742</f>
        <v>12308</v>
      </c>
      <c r="F28" s="346"/>
      <c r="G28" s="331">
        <f>+'Ark1'!R742</f>
        <v>432419</v>
      </c>
      <c r="H28" s="203">
        <f>+'Ark1'!AG742</f>
        <v>39.022547977396066</v>
      </c>
      <c r="I28" s="556">
        <f t="shared" si="3"/>
        <v>-0.3275920979310385</v>
      </c>
      <c r="J28" s="203">
        <f>+'Ark1'!AH742</f>
        <v>34.558243998997142</v>
      </c>
      <c r="K28" s="47"/>
      <c r="L28" s="541">
        <f>+'Ark1'!AJ742</f>
        <v>156600</v>
      </c>
      <c r="M28" s="47"/>
      <c r="N28" s="1">
        <f>+'Ark1'!S742</f>
        <v>7.7841954215702813</v>
      </c>
      <c r="O28" s="55"/>
      <c r="P28" s="155">
        <f>+'Ark1'!AK742</f>
        <v>96.271598339718054</v>
      </c>
      <c r="Q28" s="431"/>
      <c r="R28" s="23">
        <f>+'Ark1'!AL742</f>
        <v>20.16375898098913</v>
      </c>
      <c r="S28" s="47"/>
      <c r="T28" s="1">
        <f>+'Ark1'!T742</f>
        <v>5.75522352163064</v>
      </c>
      <c r="U28" s="98">
        <f>+'Ark1'!U742</f>
        <v>17.813464486991524</v>
      </c>
      <c r="V28" s="11">
        <f>+'Ark1'!W742</f>
        <v>2.1761300960411076</v>
      </c>
      <c r="W28" s="11">
        <f>+'Ark1'!X742</f>
        <v>86.775326708585922</v>
      </c>
      <c r="X28" s="11">
        <f>+'Ark1'!Y742</f>
        <v>0</v>
      </c>
      <c r="Y28" s="11">
        <f>+'Ark1'!Z742</f>
        <v>0</v>
      </c>
      <c r="Z28" s="1">
        <f>+'Ark1'!AA742</f>
        <v>1.3710490962571382</v>
      </c>
      <c r="AA28" s="1">
        <f>+'Ark1'!AB742</f>
        <v>1.0791667530898414</v>
      </c>
      <c r="AB28" s="1">
        <f>+'Ark1'!AC742</f>
        <v>1.4391480715242939</v>
      </c>
      <c r="AC28" s="1">
        <f t="shared" si="4"/>
        <v>2.2884143475676089</v>
      </c>
      <c r="AD28" s="1">
        <f t="shared" si="5"/>
        <v>35.133165420864479</v>
      </c>
      <c r="AE28" s="47"/>
      <c r="AF28" s="4"/>
      <c r="AG28" s="61"/>
      <c r="AH28" s="5"/>
      <c r="AI28" s="5"/>
      <c r="AK28" s="1"/>
      <c r="AL28" s="1"/>
      <c r="AM28" s="11"/>
      <c r="AN28" s="11"/>
      <c r="AO28" s="11"/>
    </row>
    <row r="29" spans="1:41" ht="15" customHeight="1">
      <c r="A29" s="47"/>
      <c r="B29">
        <f>+'Ark1'!C743</f>
        <v>2023</v>
      </c>
      <c r="C29">
        <f>+'Ark1'!N743</f>
        <v>420</v>
      </c>
      <c r="D29" s="3" t="s">
        <v>463</v>
      </c>
      <c r="E29" s="331">
        <f>+'Ark1'!Q743</f>
        <v>11065</v>
      </c>
      <c r="F29" s="346"/>
      <c r="G29" s="331">
        <f>+'Ark1'!R743</f>
        <v>299254</v>
      </c>
      <c r="H29" s="203">
        <f>+'Ark1'!AG743</f>
        <v>27.005412741872313</v>
      </c>
      <c r="I29" s="556">
        <f t="shared" si="3"/>
        <v>0.12886855353389137</v>
      </c>
      <c r="J29" s="203">
        <f>+'Ark1'!AH743</f>
        <v>29.582405200567575</v>
      </c>
      <c r="K29" s="47"/>
      <c r="L29" s="541">
        <f>+'Ark1'!AJ743</f>
        <v>109500</v>
      </c>
      <c r="M29" s="47"/>
      <c r="N29" s="1">
        <f>+'Ark1'!S743</f>
        <v>8.6371443656559297</v>
      </c>
      <c r="O29" s="55"/>
      <c r="P29" s="155">
        <f>+'Ark1'!AK743</f>
        <v>99.597313242008383</v>
      </c>
      <c r="Q29" s="431"/>
      <c r="R29" s="23">
        <f>+'Ark1'!AL743</f>
        <v>22.434994911540095</v>
      </c>
      <c r="S29" s="47"/>
      <c r="T29" s="1">
        <f>+'Ark1'!T743</f>
        <v>6.272036464007166</v>
      </c>
      <c r="U29" s="98">
        <f>+'Ark1'!U743</f>
        <v>22.034084523513183</v>
      </c>
      <c r="V29" s="11">
        <f>+'Ark1'!W743</f>
        <v>4.5656866741965034</v>
      </c>
      <c r="W29" s="11">
        <f>+'Ark1'!X743</f>
        <v>100</v>
      </c>
      <c r="X29" s="11">
        <f>+'Ark1'!Y743</f>
        <v>24.908271902798298</v>
      </c>
      <c r="Y29" s="11">
        <f>+'Ark1'!Z743</f>
        <v>0</v>
      </c>
      <c r="Z29" s="1">
        <f>+'Ark1'!AA743</f>
        <v>1.3578628886381805</v>
      </c>
      <c r="AA29" s="1">
        <f>+'Ark1'!AB743</f>
        <v>1.2178250408966369</v>
      </c>
      <c r="AB29" s="1">
        <f>+'Ark1'!AC743</f>
        <v>1.4132303204743175</v>
      </c>
      <c r="AC29" s="1">
        <f t="shared" si="4"/>
        <v>2.5510844314618391</v>
      </c>
      <c r="AD29" s="1">
        <f t="shared" si="5"/>
        <v>27.045097153185722</v>
      </c>
      <c r="AE29" s="47"/>
      <c r="AF29" s="4"/>
      <c r="AG29" s="61"/>
      <c r="AH29" s="5"/>
      <c r="AI29" s="5"/>
      <c r="AK29" s="1"/>
      <c r="AL29" s="1"/>
      <c r="AM29" s="11"/>
      <c r="AN29" s="11"/>
      <c r="AO29" s="11"/>
    </row>
    <row r="30" spans="1:41" ht="15" customHeight="1">
      <c r="A30" s="47"/>
      <c r="B30">
        <f>+'Ark1'!C744</f>
        <v>2023</v>
      </c>
      <c r="C30">
        <f>+'Ark1'!N744</f>
        <v>425</v>
      </c>
      <c r="D30" s="3" t="s">
        <v>464</v>
      </c>
      <c r="E30" s="331">
        <f>+'Ark1'!Q744</f>
        <v>8938</v>
      </c>
      <c r="F30" s="346"/>
      <c r="G30" s="331">
        <f>+'Ark1'!R744</f>
        <v>61883</v>
      </c>
      <c r="H30" s="203">
        <f>+'Ark1'!AG744</f>
        <v>5.5844732458222284</v>
      </c>
      <c r="I30" s="556">
        <f t="shared" si="3"/>
        <v>-0.10882209085821071</v>
      </c>
      <c r="J30" s="203">
        <f>+'Ark1'!AH744</f>
        <v>7.3262859679315122</v>
      </c>
      <c r="K30" s="47"/>
      <c r="L30" s="541">
        <f>+'Ark1'!AJ744</f>
        <v>20799</v>
      </c>
      <c r="M30" s="47"/>
      <c r="N30" s="1">
        <f>+'Ark1'!S744</f>
        <v>8.4977457460045596</v>
      </c>
      <c r="O30" s="55"/>
      <c r="P30" s="155">
        <f>+'Ark1'!AK744</f>
        <v>105.79384585797412</v>
      </c>
      <c r="Q30" s="431"/>
      <c r="R30" s="23">
        <f>+'Ark1'!AL744</f>
        <v>22.656551149087235</v>
      </c>
      <c r="S30" s="47"/>
      <c r="T30" s="1">
        <f>+'Ark1'!T744</f>
        <v>6.6192653879094419</v>
      </c>
      <c r="U30" s="98">
        <f>+'Ark1'!U744</f>
        <v>26.388457249971797</v>
      </c>
      <c r="V30" s="11">
        <f>+'Ark1'!W744</f>
        <v>9.1155890955512824</v>
      </c>
      <c r="W30" s="11">
        <f>+'Ark1'!X744</f>
        <v>100</v>
      </c>
      <c r="X30" s="11">
        <f>+'Ark1'!Y744</f>
        <v>100</v>
      </c>
      <c r="Y30" s="11">
        <f>+'Ark1'!Z744</f>
        <v>0</v>
      </c>
      <c r="Z30" s="1">
        <f>+'Ark1'!AA744</f>
        <v>0.9092751315543518</v>
      </c>
      <c r="AA30" s="1">
        <f>+'Ark1'!AB744</f>
        <v>1.7379066612546521</v>
      </c>
      <c r="AB30" s="1">
        <f>+'Ark1'!AC744</f>
        <v>1.5629599944626189</v>
      </c>
      <c r="AC30" s="1">
        <f t="shared" si="4"/>
        <v>3.105347940349831</v>
      </c>
      <c r="AD30" s="1">
        <f t="shared" si="5"/>
        <v>6.9235846945625417</v>
      </c>
      <c r="AE30" s="47"/>
      <c r="AF30" s="4"/>
      <c r="AG30" s="61"/>
      <c r="AH30" s="5"/>
      <c r="AI30" s="5"/>
      <c r="AK30" s="1"/>
      <c r="AL30" s="1"/>
      <c r="AM30" s="11"/>
      <c r="AN30" s="11"/>
      <c r="AO30" s="11"/>
    </row>
    <row r="31" spans="1:41" ht="15" customHeight="1">
      <c r="A31" s="47"/>
      <c r="B31">
        <f>+'Ark1'!C745</f>
        <v>2023</v>
      </c>
      <c r="C31">
        <f>+'Ark1'!N745</f>
        <v>428</v>
      </c>
      <c r="D31" s="3" t="s">
        <v>465</v>
      </c>
      <c r="E31" s="331">
        <f>+'Ark1'!Q745</f>
        <v>6952</v>
      </c>
      <c r="F31" s="346"/>
      <c r="G31" s="331">
        <f>+'Ark1'!R745</f>
        <v>24236</v>
      </c>
      <c r="H31" s="203">
        <f>+'Ark1'!AG745</f>
        <v>2.1871159055919631</v>
      </c>
      <c r="I31" s="556">
        <f t="shared" si="3"/>
        <v>-1.1877206078912295E-2</v>
      </c>
      <c r="J31" s="203">
        <f>+'Ark1'!AH745</f>
        <v>3.1532623472062156</v>
      </c>
      <c r="K31" s="47"/>
      <c r="L31" s="541">
        <f>+'Ark1'!AJ745</f>
        <v>7935</v>
      </c>
      <c r="M31" s="47"/>
      <c r="N31" s="1">
        <f>+'Ark1'!S745</f>
        <v>8.1213071463937929</v>
      </c>
      <c r="O31" s="55"/>
      <c r="P31" s="155">
        <f>+'Ark1'!AK745</f>
        <v>110.53475740390694</v>
      </c>
      <c r="Q31" s="431"/>
      <c r="R31" s="23">
        <f>+'Ark1'!AL745</f>
        <v>21.845774734364547</v>
      </c>
      <c r="S31" s="47"/>
      <c r="T31" s="1">
        <f>+'Ark1'!T745</f>
        <v>6.6750701435880515</v>
      </c>
      <c r="U31" s="98">
        <f>+'Ark1'!U745</f>
        <v>29.00017742201668</v>
      </c>
      <c r="V31" s="11">
        <f>+'Ark1'!W745</f>
        <v>11.84601419376135</v>
      </c>
      <c r="W31" s="11">
        <f>+'Ark1'!X745</f>
        <v>100</v>
      </c>
      <c r="X31" s="11">
        <f>+'Ark1'!Y745</f>
        <v>100</v>
      </c>
      <c r="Y31" s="11">
        <f>+'Ark1'!Z745</f>
        <v>0</v>
      </c>
      <c r="Z31" s="1">
        <f>+'Ark1'!AA745</f>
        <v>0.78184944044254867</v>
      </c>
      <c r="AA31" s="1">
        <f>+'Ark1'!AB745</f>
        <v>1.7643074739822748</v>
      </c>
      <c r="AB31" s="1">
        <f>+'Ark1'!AC745</f>
        <v>1.7641065772907349</v>
      </c>
      <c r="AC31" s="1">
        <f t="shared" si="4"/>
        <v>3.5708755868067366</v>
      </c>
      <c r="AD31" s="1">
        <f t="shared" si="5"/>
        <v>3.4861910241657079</v>
      </c>
      <c r="AE31" s="47"/>
      <c r="AF31" s="4"/>
      <c r="AG31" s="61"/>
      <c r="AH31" s="5"/>
      <c r="AI31" s="5"/>
      <c r="AK31" s="1"/>
      <c r="AL31" s="1"/>
      <c r="AM31" s="11"/>
      <c r="AN31" s="11"/>
      <c r="AO31" s="11"/>
    </row>
    <row r="32" spans="1:41" ht="15" customHeight="1">
      <c r="A32" s="47"/>
      <c r="B32">
        <f>+'Ark1'!C746</f>
        <v>2023</v>
      </c>
      <c r="C32">
        <f>+'Ark1'!N746</f>
        <v>430</v>
      </c>
      <c r="D32" s="3" t="s">
        <v>466</v>
      </c>
      <c r="E32" s="331">
        <f>+'Ark1'!Q746</f>
        <v>7166</v>
      </c>
      <c r="F32" s="346"/>
      <c r="G32" s="331">
        <f>+'Ark1'!R746</f>
        <v>27734</v>
      </c>
      <c r="H32" s="203">
        <f>+'Ark1'!AG746</f>
        <v>2.5027839794391622</v>
      </c>
      <c r="I32" s="556">
        <f t="shared" si="3"/>
        <v>6.2578742379331143E-2</v>
      </c>
      <c r="J32" s="203">
        <f>+'Ark1'!AH746</f>
        <v>3.9168375397503241</v>
      </c>
      <c r="K32" s="47"/>
      <c r="L32" s="541">
        <f>+'Ark1'!AJ746</f>
        <v>9042</v>
      </c>
      <c r="M32" s="47"/>
      <c r="N32" s="1">
        <f>+'Ark1'!S746</f>
        <v>7.9711545395543348</v>
      </c>
      <c r="O32" s="55"/>
      <c r="P32" s="155">
        <f>+'Ark1'!AK746</f>
        <v>113.69720194647191</v>
      </c>
      <c r="Q32" s="431"/>
      <c r="R32" s="23">
        <f>+'Ark1'!AL746</f>
        <v>21.680372738438248</v>
      </c>
      <c r="S32" s="47"/>
      <c r="T32" s="1">
        <f>+'Ark1'!T746</f>
        <v>6.7739958174082355</v>
      </c>
      <c r="U32" s="98">
        <f>+'Ark1'!U746</f>
        <v>31.47926191678124</v>
      </c>
      <c r="V32" s="11">
        <f>+'Ark1'!W746</f>
        <v>14.228023364822961</v>
      </c>
      <c r="W32" s="11">
        <f>+'Ark1'!X746</f>
        <v>100</v>
      </c>
      <c r="X32" s="11">
        <f>+'Ark1'!Y746</f>
        <v>100</v>
      </c>
      <c r="Y32" s="11">
        <f>+'Ark1'!Z746</f>
        <v>0</v>
      </c>
      <c r="Z32" s="1">
        <f>+'Ark1'!AA746</f>
        <v>0.85257733685580717</v>
      </c>
      <c r="AA32" s="1">
        <f>+'Ark1'!AB746</f>
        <v>1.4912901092458499</v>
      </c>
      <c r="AB32" s="1">
        <f>+'Ark1'!AC746</f>
        <v>1.7964232729090988</v>
      </c>
      <c r="AC32" s="1">
        <f t="shared" si="4"/>
        <v>3.949147110443707</v>
      </c>
      <c r="AD32" s="1">
        <f t="shared" si="5"/>
        <v>3.8702204856265698</v>
      </c>
      <c r="AE32" s="47"/>
      <c r="AF32" s="4"/>
      <c r="AG32" s="61"/>
      <c r="AH32" s="5"/>
      <c r="AI32" s="5"/>
      <c r="AK32" s="1"/>
      <c r="AL32" s="1"/>
      <c r="AM32" s="11"/>
      <c r="AN32" s="11"/>
      <c r="AO32" s="11"/>
    </row>
    <row r="33" spans="1:41" ht="15" customHeight="1">
      <c r="A33" s="47"/>
      <c r="B33">
        <f>+'Ark1'!C747</f>
        <v>2023</v>
      </c>
      <c r="C33">
        <f>+'Ark1'!N747</f>
        <v>433</v>
      </c>
      <c r="D33" s="3" t="s">
        <v>467</v>
      </c>
      <c r="E33" s="331">
        <f>+'Ark1'!Q747</f>
        <v>5447</v>
      </c>
      <c r="F33" s="346"/>
      <c r="G33" s="331">
        <f>+'Ark1'!R747</f>
        <v>13879</v>
      </c>
      <c r="H33" s="203">
        <f>+'Ark1'!AG747</f>
        <v>1.2524748990638248</v>
      </c>
      <c r="I33" s="556">
        <f t="shared" si="3"/>
        <v>-9.6668108235009598E-4</v>
      </c>
      <c r="J33" s="203">
        <f>+'Ark1'!AH747</f>
        <v>2.1183163862655343</v>
      </c>
      <c r="K33" s="47"/>
      <c r="L33" s="541">
        <f>+'Ark1'!AJ747</f>
        <v>4469</v>
      </c>
      <c r="M33" s="47"/>
      <c r="N33" s="1">
        <f>+'Ark1'!S747</f>
        <v>8.0912889977664104</v>
      </c>
      <c r="O33" s="55"/>
      <c r="P33" s="155">
        <f>+'Ark1'!AK747</f>
        <v>116.0153501901993</v>
      </c>
      <c r="Q33" s="431"/>
      <c r="R33" s="23">
        <f>+'Ark1'!AL747</f>
        <v>21.963321450121985</v>
      </c>
      <c r="S33" s="47"/>
      <c r="T33" s="1">
        <f>+'Ark1'!T747</f>
        <v>7.0834354060090803</v>
      </c>
      <c r="U33" s="98">
        <f>+'Ark1'!U747</f>
        <v>34.019987030765861</v>
      </c>
      <c r="V33" s="11">
        <f>+'Ark1'!W747</f>
        <v>18.286620073492323</v>
      </c>
      <c r="W33" s="11">
        <f>+'Ark1'!X747</f>
        <v>100</v>
      </c>
      <c r="X33" s="11">
        <f>+'Ark1'!Y747</f>
        <v>100</v>
      </c>
      <c r="Y33" s="11">
        <f>+'Ark1'!Z747</f>
        <v>0</v>
      </c>
      <c r="Z33" s="1">
        <f>+'Ark1'!AA747</f>
        <v>0.57355158756555447</v>
      </c>
      <c r="AA33" s="1">
        <f>+'Ark1'!AB747</f>
        <v>1.2217065769420079</v>
      </c>
      <c r="AB33" s="1">
        <f>+'Ark1'!AC747</f>
        <v>1.8356215781778988</v>
      </c>
      <c r="AC33" s="1">
        <f t="shared" si="4"/>
        <v>4.2045200758688797</v>
      </c>
      <c r="AD33" s="1">
        <f t="shared" si="5"/>
        <v>2.5480080778410135</v>
      </c>
      <c r="AE33" s="47"/>
      <c r="AF33" s="4"/>
      <c r="AG33" s="61"/>
      <c r="AH33" s="5"/>
      <c r="AI33" s="5"/>
      <c r="AK33" s="13"/>
      <c r="AL33" s="13"/>
      <c r="AM33" s="11"/>
      <c r="AN33" s="11"/>
      <c r="AO33" s="11"/>
    </row>
    <row r="34" spans="1:41" ht="15" customHeight="1">
      <c r="A34" s="47"/>
      <c r="B34">
        <f>+'Ark1'!C748</f>
        <v>2023</v>
      </c>
      <c r="C34">
        <f>+'Ark1'!N748</f>
        <v>435</v>
      </c>
      <c r="D34" s="3" t="s">
        <v>468</v>
      </c>
      <c r="E34" s="331">
        <f>+'Ark1'!Q748</f>
        <v>5748</v>
      </c>
      <c r="F34" s="346"/>
      <c r="G34" s="331">
        <f>+'Ark1'!R748</f>
        <v>16690</v>
      </c>
      <c r="H34" s="203">
        <f>+'Ark1'!AG748</f>
        <v>1.5061464129530395</v>
      </c>
      <c r="I34" s="556">
        <f t="shared" si="3"/>
        <v>8.3914086629088835E-3</v>
      </c>
      <c r="J34" s="203">
        <f>+'Ark1'!AH748</f>
        <v>2.7310892294777558</v>
      </c>
      <c r="K34" s="47"/>
      <c r="L34" s="541">
        <f>+'Ark1'!AJ748</f>
        <v>5552</v>
      </c>
      <c r="M34" s="47"/>
      <c r="N34" s="1">
        <f>+'Ark1'!S748</f>
        <v>8.3643499101258225</v>
      </c>
      <c r="O34" s="55"/>
      <c r="P34" s="155">
        <f>+'Ark1'!AK748</f>
        <v>117.04843299711779</v>
      </c>
      <c r="Q34" s="431"/>
      <c r="R34" s="23">
        <f>+'Ark1'!AL748</f>
        <v>22.912572573982924</v>
      </c>
      <c r="S34" s="47"/>
      <c r="T34" s="1">
        <f>+'Ark1'!T748</f>
        <v>7.545356500898742</v>
      </c>
      <c r="U34" s="98">
        <f>+'Ark1'!U748</f>
        <v>36.473802875973455</v>
      </c>
      <c r="V34" s="11">
        <f>+'Ark1'!W748</f>
        <v>26.231276213301392</v>
      </c>
      <c r="W34" s="11">
        <f>+'Ark1'!X748</f>
        <v>100</v>
      </c>
      <c r="X34" s="11">
        <f>+'Ark1'!Y748</f>
        <v>100</v>
      </c>
      <c r="Y34" s="11">
        <f>+'Ark1'!Z748</f>
        <v>0</v>
      </c>
      <c r="Z34" s="1">
        <f>+'Ark1'!AA748</f>
        <v>0.85069494488150477</v>
      </c>
      <c r="AA34" s="1">
        <f>+'Ark1'!AB748</f>
        <v>1.0858143036489571</v>
      </c>
      <c r="AB34" s="1">
        <f>+'Ark1'!AC748</f>
        <v>1.8641740007686995</v>
      </c>
      <c r="AC34" s="1">
        <f t="shared" si="4"/>
        <v>4.3606261416465291</v>
      </c>
      <c r="AD34" s="1">
        <f t="shared" si="5"/>
        <v>2.9036186499652055</v>
      </c>
      <c r="AE34" s="47"/>
      <c r="AF34" s="4"/>
      <c r="AG34" s="61"/>
      <c r="AH34" s="5"/>
      <c r="AI34" s="5"/>
      <c r="AK34" s="13"/>
      <c r="AL34" s="13"/>
      <c r="AM34" s="11"/>
      <c r="AN34" s="11"/>
      <c r="AO34" s="11"/>
    </row>
    <row r="35" spans="1:41" ht="15" customHeight="1">
      <c r="A35" s="47"/>
      <c r="B35">
        <f>+'Ark1'!C749</f>
        <v>2023</v>
      </c>
      <c r="C35">
        <f>+'Ark1'!N749</f>
        <v>438</v>
      </c>
      <c r="D35" s="3" t="s">
        <v>469</v>
      </c>
      <c r="E35" s="331">
        <f>+'Ark1'!Q749</f>
        <v>3980</v>
      </c>
      <c r="F35" s="346"/>
      <c r="G35" s="331">
        <f>+'Ark1'!R749</f>
        <v>7972</v>
      </c>
      <c r="H35" s="203">
        <f>+'Ark1'!AG749</f>
        <v>0.71941277435959472</v>
      </c>
      <c r="I35" s="556">
        <f t="shared" si="3"/>
        <v>-6.1188399353251377E-3</v>
      </c>
      <c r="J35" s="203">
        <f>+'Ark1'!AH749</f>
        <v>1.3949342259579931</v>
      </c>
      <c r="K35" s="47"/>
      <c r="L35" s="541">
        <f>+'Ark1'!AJ749</f>
        <v>2601</v>
      </c>
      <c r="M35" s="47"/>
      <c r="N35" s="1">
        <f>+'Ark1'!S749</f>
        <v>8.6812594079277492</v>
      </c>
      <c r="O35" s="55"/>
      <c r="P35" s="155">
        <f>+'Ark1'!AK749</f>
        <v>118.01776239907724</v>
      </c>
      <c r="Q35" s="431"/>
      <c r="R35" s="23">
        <f>+'Ark1'!AL749</f>
        <v>23.883877976862497</v>
      </c>
      <c r="S35" s="47"/>
      <c r="T35" s="1">
        <f>+'Ark1'!T749</f>
        <v>8.0402659307576538</v>
      </c>
      <c r="U35" s="98">
        <f>+'Ark1'!U749</f>
        <v>39.002094831911563</v>
      </c>
      <c r="V35" s="11">
        <f>+'Ark1'!W749</f>
        <v>36.515303562468624</v>
      </c>
      <c r="W35" s="11">
        <f>+'Ark1'!X749</f>
        <v>100</v>
      </c>
      <c r="X35" s="11">
        <f>+'Ark1'!Y749</f>
        <v>100</v>
      </c>
      <c r="Y35" s="11">
        <f>+'Ark1'!Z749</f>
        <v>0</v>
      </c>
      <c r="Z35" s="1">
        <f>+'Ark1'!AA749</f>
        <v>0.57270178342620548</v>
      </c>
      <c r="AA35" s="1">
        <f>+'Ark1'!AB749</f>
        <v>1.0234996089478241</v>
      </c>
      <c r="AB35" s="1">
        <f>+'Ark1'!AC749</f>
        <v>1.7804787827896773</v>
      </c>
      <c r="AC35" s="1">
        <f t="shared" si="4"/>
        <v>4.492677041339733</v>
      </c>
      <c r="AD35" s="1">
        <f t="shared" si="5"/>
        <v>2.0030150753768843</v>
      </c>
      <c r="AE35" s="47"/>
      <c r="AF35" s="4"/>
      <c r="AG35" s="60"/>
      <c r="AH35" s="5"/>
      <c r="AI35" s="5"/>
      <c r="AK35" s="13"/>
      <c r="AL35" s="13"/>
      <c r="AM35" s="11"/>
      <c r="AN35" s="11"/>
      <c r="AO35" s="11"/>
    </row>
    <row r="36" spans="1:41" ht="15" customHeight="1">
      <c r="A36" s="47"/>
      <c r="B36">
        <f>+'Ark1'!C750</f>
        <v>2023</v>
      </c>
      <c r="C36">
        <f>+'Ark1'!N750</f>
        <v>440</v>
      </c>
      <c r="D36" s="3" t="s">
        <v>470</v>
      </c>
      <c r="E36" s="331">
        <f>+'Ark1'!Q750</f>
        <v>4107</v>
      </c>
      <c r="F36" s="346"/>
      <c r="G36" s="331">
        <f>+'Ark1'!R750</f>
        <v>8791</v>
      </c>
      <c r="H36" s="203">
        <f>+'Ark1'!AG750</f>
        <v>0.79332133710426445</v>
      </c>
      <c r="I36" s="556">
        <f t="shared" si="3"/>
        <v>4.2992455194663659E-3</v>
      </c>
      <c r="J36" s="203">
        <f>+'Ark1'!AH750</f>
        <v>1.6341448708307238</v>
      </c>
      <c r="K36" s="47"/>
      <c r="L36" s="541">
        <f>+'Ark1'!AJ750</f>
        <v>2948</v>
      </c>
      <c r="M36" s="47"/>
      <c r="N36" s="1">
        <f>+'Ark1'!S750</f>
        <v>8.9373222614037111</v>
      </c>
      <c r="O36" s="55"/>
      <c r="P36" s="155">
        <f>+'Ark1'!AK750</f>
        <v>118.7841248303932</v>
      </c>
      <c r="Q36" s="431"/>
      <c r="R36" s="23">
        <f>+'Ark1'!AL750</f>
        <v>24.882104217162723</v>
      </c>
      <c r="S36" s="47"/>
      <c r="T36" s="1">
        <f>+'Ark1'!T750</f>
        <v>8.4949380047776124</v>
      </c>
      <c r="U36" s="98">
        <f>+'Ark1'!U750</f>
        <v>41.433704925492357</v>
      </c>
      <c r="V36" s="11">
        <f>+'Ark1'!W750</f>
        <v>46.638607666932096</v>
      </c>
      <c r="W36" s="11">
        <f>+'Ark1'!X750</f>
        <v>100</v>
      </c>
      <c r="X36" s="11">
        <f>+'Ark1'!Y750</f>
        <v>100</v>
      </c>
      <c r="Y36" s="11">
        <f>+'Ark1'!Z750</f>
        <v>100</v>
      </c>
      <c r="Z36" s="1">
        <f>+'Ark1'!AA750</f>
        <v>0.84906308010660447</v>
      </c>
      <c r="AA36" s="1">
        <f>+'Ark1'!AB750</f>
        <v>1.0206860864822189</v>
      </c>
      <c r="AB36" s="1">
        <f>+'Ark1'!AC750</f>
        <v>1.8679390535360696</v>
      </c>
      <c r="AC36" s="1">
        <f t="shared" si="4"/>
        <v>4.6360312086345994</v>
      </c>
      <c r="AD36" s="1">
        <f t="shared" si="5"/>
        <v>2.1404918431945461</v>
      </c>
      <c r="AE36" s="47"/>
      <c r="AK36" s="13"/>
      <c r="AL36" s="13"/>
      <c r="AM36" s="11"/>
      <c r="AN36" s="11"/>
      <c r="AO36" s="11"/>
    </row>
    <row r="37" spans="1:41" ht="15" customHeight="1">
      <c r="A37" s="47"/>
      <c r="B37">
        <f>+'Ark1'!C751</f>
        <v>2023</v>
      </c>
      <c r="C37">
        <f>+'Ark1'!N751</f>
        <v>443</v>
      </c>
      <c r="D37" s="3" t="s">
        <v>471</v>
      </c>
      <c r="E37" s="331">
        <f>+'Ark1'!Q751</f>
        <v>2393</v>
      </c>
      <c r="F37" s="346"/>
      <c r="G37" s="331">
        <f>+'Ark1'!R751</f>
        <v>3763</v>
      </c>
      <c r="H37" s="203">
        <f>+'Ark1'!AG751</f>
        <v>0.33958232186592502</v>
      </c>
      <c r="I37" s="556">
        <f t="shared" si="3"/>
        <v>-2.0340628089450641E-2</v>
      </c>
      <c r="J37" s="203">
        <f>+'Ark1'!AH751</f>
        <v>0.74241169708227861</v>
      </c>
      <c r="K37" s="47"/>
      <c r="L37" s="541">
        <f>+'Ark1'!AJ751</f>
        <v>1262</v>
      </c>
      <c r="M37" s="47"/>
      <c r="N37" s="1">
        <f>+'Ark1'!S751</f>
        <v>9.1767207015679002</v>
      </c>
      <c r="O37" s="55"/>
      <c r="P37" s="155">
        <f>+'Ark1'!AK751</f>
        <v>119.598415213946</v>
      </c>
      <c r="Q37" s="431"/>
      <c r="R37" s="23">
        <f>+'Ark1'!AL751</f>
        <v>25.871955348434316</v>
      </c>
      <c r="S37" s="47"/>
      <c r="T37" s="1">
        <f>+'Ark1'!T751</f>
        <v>8.9906989104437987</v>
      </c>
      <c r="U37" s="98">
        <f>+'Ark1'!U751</f>
        <v>43.975631145362946</v>
      </c>
      <c r="V37" s="11">
        <f>+'Ark1'!W751</f>
        <v>56.630348126494802</v>
      </c>
      <c r="W37" s="11">
        <f>+'Ark1'!X751</f>
        <v>100</v>
      </c>
      <c r="X37" s="11">
        <f>+'Ark1'!Y751</f>
        <v>100</v>
      </c>
      <c r="Y37" s="11">
        <f>+'Ark1'!Z751</f>
        <v>100</v>
      </c>
      <c r="Z37" s="1">
        <f>+'Ark1'!AA751</f>
        <v>0.57193076820168509</v>
      </c>
      <c r="AA37" s="1">
        <f>+'Ark1'!AB751</f>
        <v>1.0332604165209305</v>
      </c>
      <c r="AB37" s="1">
        <f>+'Ark1'!AC751</f>
        <v>2.0525047059293717</v>
      </c>
      <c r="AC37" s="1">
        <f t="shared" si="4"/>
        <v>4.7920856017607072</v>
      </c>
      <c r="AD37" s="1">
        <f t="shared" si="5"/>
        <v>1.5725031341412452</v>
      </c>
      <c r="AE37" s="47"/>
      <c r="AF37" s="2"/>
      <c r="AG37" s="60"/>
      <c r="AI37" s="5"/>
      <c r="AK37" s="13"/>
      <c r="AL37" s="13"/>
      <c r="AM37" s="11"/>
      <c r="AN37" s="11"/>
      <c r="AO37" s="11"/>
    </row>
    <row r="38" spans="1:41" ht="15" customHeight="1">
      <c r="A38" s="47"/>
      <c r="B38">
        <f>+'Ark1'!C752</f>
        <v>2023</v>
      </c>
      <c r="C38">
        <f>+'Ark1'!N752</f>
        <v>445</v>
      </c>
      <c r="D38" s="3" t="s">
        <v>472</v>
      </c>
      <c r="E38" s="331">
        <f>+'Ark1'!Q752</f>
        <v>2916</v>
      </c>
      <c r="F38" s="346"/>
      <c r="G38" s="331">
        <f>+'Ark1'!R752</f>
        <v>5404</v>
      </c>
      <c r="H38" s="203">
        <f>+'Ark1'!AG752</f>
        <v>0.48767017469132562</v>
      </c>
      <c r="I38" s="556">
        <f t="shared" si="3"/>
        <v>-2.8265332078120264E-2</v>
      </c>
      <c r="J38" s="203">
        <f>+'Ark1'!AH752</f>
        <v>1.1443859862193337</v>
      </c>
      <c r="K38" s="47"/>
      <c r="L38" s="541">
        <f>+'Ark1'!AJ752</f>
        <v>1746</v>
      </c>
      <c r="M38" s="47"/>
      <c r="N38" s="1">
        <f>+'Ark1'!S752</f>
        <v>9.4517024426350869</v>
      </c>
      <c r="O38" s="55"/>
      <c r="P38" s="155">
        <f>+'Ark1'!AK752</f>
        <v>120.48814432989678</v>
      </c>
      <c r="Q38" s="431"/>
      <c r="R38" s="23">
        <f>+'Ark1'!AL752</f>
        <v>27.138729773051157</v>
      </c>
      <c r="S38" s="47"/>
      <c r="T38" s="1">
        <f>+'Ark1'!T752</f>
        <v>9.543856402664689</v>
      </c>
      <c r="U38" s="98">
        <f>+'Ark1'!U752</f>
        <v>47.201813471502717</v>
      </c>
      <c r="V38" s="11">
        <f>+'Ark1'!W752</f>
        <v>67.968171724648428</v>
      </c>
      <c r="W38" s="11">
        <f>+'Ark1'!X752</f>
        <v>100</v>
      </c>
      <c r="X38" s="11">
        <f>+'Ark1'!Y752</f>
        <v>100</v>
      </c>
      <c r="Y38" s="11">
        <f>+'Ark1'!Z752</f>
        <v>100</v>
      </c>
      <c r="Z38" s="1">
        <f>+'Ark1'!AA752</f>
        <v>1.4091433888296925</v>
      </c>
      <c r="AA38" s="1">
        <f>+'Ark1'!AB752</f>
        <v>1.1614963244055752</v>
      </c>
      <c r="AB38" s="1">
        <f>+'Ark1'!AC752</f>
        <v>2.0962501341270379</v>
      </c>
      <c r="AC38" s="1">
        <f t="shared" si="4"/>
        <v>4.9940012138536058</v>
      </c>
      <c r="AD38" s="1">
        <f t="shared" si="5"/>
        <v>1.8532235939643347</v>
      </c>
      <c r="AE38" s="47"/>
      <c r="AF38" s="2"/>
      <c r="AG38" s="60"/>
      <c r="AK38" s="13"/>
      <c r="AL38" s="13"/>
      <c r="AM38" s="11"/>
      <c r="AN38" s="11"/>
      <c r="AO38" s="11"/>
    </row>
    <row r="39" spans="1:41" ht="15" customHeight="1">
      <c r="A39" s="47"/>
      <c r="B39">
        <f>+'Ark1'!C753</f>
        <v>2023</v>
      </c>
      <c r="C39">
        <f>+'Ark1'!N753</f>
        <v>450</v>
      </c>
      <c r="D39" s="3" t="s">
        <v>473</v>
      </c>
      <c r="E39" s="331">
        <f>+'Ark1'!Q753</f>
        <v>1470</v>
      </c>
      <c r="F39" s="346"/>
      <c r="G39" s="331">
        <f>+'Ark1'!R753</f>
        <v>2051</v>
      </c>
      <c r="H39" s="203">
        <f>+'Ark1'!AG753</f>
        <v>0.18508725542041249</v>
      </c>
      <c r="I39" s="556">
        <f t="shared" si="3"/>
        <v>-1.2878981773808112E-2</v>
      </c>
      <c r="J39" s="203">
        <f>+'Ark1'!AH753</f>
        <v>0.48017682014431839</v>
      </c>
      <c r="K39" s="47"/>
      <c r="L39" s="541">
        <f>+'Ark1'!AJ753</f>
        <v>652</v>
      </c>
      <c r="M39" s="47"/>
      <c r="N39" s="1">
        <f>+'Ark1'!S753</f>
        <v>9.7703559239395386</v>
      </c>
      <c r="O39" s="55"/>
      <c r="P39" s="155">
        <f>+'Ark1'!AK753</f>
        <v>121.82116564417188</v>
      </c>
      <c r="Q39" s="431"/>
      <c r="R39" s="23">
        <f>+'Ark1'!AL753</f>
        <v>29.022821915392242</v>
      </c>
      <c r="S39" s="47"/>
      <c r="T39" s="1">
        <f>+'Ark1'!T753</f>
        <v>9.9648951730862976</v>
      </c>
      <c r="U39" s="98">
        <f>+'Ark1'!U753</f>
        <v>52.183959044368578</v>
      </c>
      <c r="V39" s="11">
        <f>+'Ark1'!W753</f>
        <v>70.989761092150189</v>
      </c>
      <c r="W39" s="11">
        <f>+'Ark1'!X753</f>
        <v>100</v>
      </c>
      <c r="X39" s="11">
        <f>+'Ark1'!Y753</f>
        <v>100</v>
      </c>
      <c r="Y39" s="11">
        <f>+'Ark1'!Z753</f>
        <v>100</v>
      </c>
      <c r="Z39" s="1">
        <f>+'Ark1'!AA753</f>
        <v>1.429858897370575</v>
      </c>
      <c r="AA39" s="1">
        <f>+'Ark1'!AB753</f>
        <v>1.2952370535741673</v>
      </c>
      <c r="AB39" s="1">
        <f>+'Ark1'!AC753</f>
        <v>2.3740298593360447</v>
      </c>
      <c r="AC39" s="1">
        <f t="shared" si="4"/>
        <v>5.341049952592444</v>
      </c>
      <c r="AD39" s="1">
        <f t="shared" si="5"/>
        <v>1.3952380952380952</v>
      </c>
      <c r="AE39" s="47"/>
      <c r="AF39" s="14"/>
      <c r="AG39" s="13"/>
      <c r="AK39" s="13"/>
      <c r="AL39" s="13"/>
      <c r="AM39" s="11"/>
      <c r="AN39" s="11"/>
      <c r="AO39" s="11"/>
    </row>
    <row r="40" spans="1:41" ht="15" customHeight="1">
      <c r="A40" s="47"/>
      <c r="B40">
        <f>+'Ark1'!C754</f>
        <v>2023</v>
      </c>
      <c r="C40">
        <f>+'Ark1'!N754</f>
        <v>455</v>
      </c>
      <c r="D40" s="3" t="s">
        <v>474</v>
      </c>
      <c r="E40" s="331">
        <f>+'Ark1'!Q754</f>
        <v>690</v>
      </c>
      <c r="F40" s="346"/>
      <c r="G40" s="331">
        <f>+'Ark1'!R754</f>
        <v>799</v>
      </c>
      <c r="H40" s="203">
        <f>+'Ark1'!AG754</f>
        <v>7.2103713837596117E-2</v>
      </c>
      <c r="I40" s="556">
        <f t="shared" si="3"/>
        <v>-6.6348156643697698E-3</v>
      </c>
      <c r="J40" s="203">
        <f>+'Ark1'!AH754</f>
        <v>0.20486541764117036</v>
      </c>
      <c r="K40" s="47"/>
      <c r="L40" s="541">
        <f>+'Ark1'!AJ754</f>
        <v>249</v>
      </c>
      <c r="M40" s="47"/>
      <c r="N40" s="1">
        <f>+'Ark1'!S754</f>
        <v>10.018773466833544</v>
      </c>
      <c r="O40" s="55"/>
      <c r="P40" s="155">
        <f>+'Ark1'!AK754</f>
        <v>123.46626506024099</v>
      </c>
      <c r="Q40" s="431"/>
      <c r="R40" s="23">
        <f>+'Ark1'!AL754</f>
        <v>30.520088171350707</v>
      </c>
      <c r="S40" s="47"/>
      <c r="T40" s="1">
        <f>+'Ark1'!T754</f>
        <v>9.879849812265336</v>
      </c>
      <c r="U40" s="98">
        <f>+'Ark1'!U754</f>
        <v>57.150938673341649</v>
      </c>
      <c r="V40" s="11">
        <f>+'Ark1'!W754</f>
        <v>66.458072590738411</v>
      </c>
      <c r="W40" s="11">
        <f>+'Ark1'!X754</f>
        <v>100</v>
      </c>
      <c r="X40" s="11">
        <f>+'Ark1'!Y754</f>
        <v>100</v>
      </c>
      <c r="Y40" s="11">
        <f>+'Ark1'!Z754</f>
        <v>100</v>
      </c>
      <c r="Z40" s="1">
        <f>+'Ark1'!AA754</f>
        <v>1.3699879849255296</v>
      </c>
      <c r="AA40" s="1">
        <f>+'Ark1'!AB754</f>
        <v>1.2289368799150699</v>
      </c>
      <c r="AB40" s="1">
        <f>+'Ark1'!AC754</f>
        <v>2.7198030513751661</v>
      </c>
      <c r="AC40" s="1">
        <f t="shared" si="4"/>
        <v>5.7043847595252926</v>
      </c>
      <c r="AD40" s="1">
        <f t="shared" si="5"/>
        <v>1.1579710144927535</v>
      </c>
      <c r="AE40" s="47"/>
      <c r="AF40" s="2"/>
      <c r="AG40" s="5"/>
      <c r="AK40" s="59"/>
      <c r="AL40" s="59"/>
      <c r="AM40" s="11"/>
      <c r="AN40" s="11"/>
      <c r="AO40" s="11"/>
    </row>
    <row r="41" spans="1:41" ht="15" customHeight="1">
      <c r="A41" s="47"/>
      <c r="B41">
        <f>+'Ark1'!C755</f>
        <v>2023</v>
      </c>
      <c r="C41">
        <f>+'Ark1'!N755</f>
        <v>460</v>
      </c>
      <c r="D41" s="3" t="s">
        <v>475</v>
      </c>
      <c r="E41" s="331">
        <f>+'Ark1'!Q755</f>
        <v>426</v>
      </c>
      <c r="F41" s="346"/>
      <c r="G41" s="331">
        <f>+'Ark1'!R755</f>
        <v>485</v>
      </c>
      <c r="H41" s="203">
        <f>+'Ark1'!AG755</f>
        <v>4.3767585996538301E-2</v>
      </c>
      <c r="I41" s="556">
        <f t="shared" si="3"/>
        <v>-8.6960512755593147E-3</v>
      </c>
      <c r="J41" s="203">
        <f>+'Ark1'!AH755</f>
        <v>0.1411113549437516</v>
      </c>
      <c r="K41" s="47"/>
      <c r="L41" s="541">
        <f>+'Ark1'!AJ755</f>
        <v>119</v>
      </c>
      <c r="M41" s="47"/>
      <c r="N41" s="1">
        <f>+'Ark1'!S755</f>
        <v>10.470103092783505</v>
      </c>
      <c r="O41" s="55"/>
      <c r="P41" s="155">
        <f>+'Ark1'!AK755</f>
        <v>125.54201680672264</v>
      </c>
      <c r="Q41" s="431"/>
      <c r="R41" s="23">
        <f>+'Ark1'!AL755</f>
        <v>33.099718868125578</v>
      </c>
      <c r="S41" s="47"/>
      <c r="T41" s="1">
        <f>+'Ark1'!T755</f>
        <v>9.8639175257731964</v>
      </c>
      <c r="U41" s="98">
        <f>+'Ark1'!U755</f>
        <v>64.851752577319601</v>
      </c>
      <c r="V41" s="11">
        <f>+'Ark1'!W755</f>
        <v>67.216494845360842</v>
      </c>
      <c r="W41" s="11">
        <f>+'Ark1'!X755</f>
        <v>100</v>
      </c>
      <c r="X41" s="11">
        <f>+'Ark1'!Y755</f>
        <v>100</v>
      </c>
      <c r="Y41" s="11">
        <f>+'Ark1'!Z755</f>
        <v>100</v>
      </c>
      <c r="Z41" s="1">
        <f>+'Ark1'!AA755</f>
        <v>4.5572217550111773</v>
      </c>
      <c r="AA41" s="1">
        <f>+'Ark1'!AB755</f>
        <v>1.3088253132913017</v>
      </c>
      <c r="AB41" s="1">
        <f>+'Ark1'!AC755</f>
        <v>2.3563988586032845</v>
      </c>
      <c r="AC41" s="1">
        <f t="shared" si="4"/>
        <v>6.1939936983064214</v>
      </c>
      <c r="AD41" s="1">
        <f t="shared" si="5"/>
        <v>1.1384976525821595</v>
      </c>
      <c r="AE41" s="47"/>
      <c r="AF41" s="4"/>
      <c r="AG41" s="4"/>
      <c r="AH41" s="4"/>
      <c r="AI41" s="4"/>
    </row>
    <row r="42" spans="1:41" ht="15" customHeight="1">
      <c r="A42" s="47"/>
      <c r="B42" s="47"/>
      <c r="C42" s="47"/>
      <c r="D42" s="47"/>
      <c r="E42" s="334"/>
      <c r="F42" s="346"/>
      <c r="G42" s="334"/>
      <c r="H42" s="47"/>
      <c r="I42" s="549"/>
      <c r="J42" s="47"/>
      <c r="K42" s="47"/>
      <c r="L42" s="334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"/>
      <c r="AG42" s="4"/>
      <c r="AH42" s="4"/>
      <c r="AI42" s="4"/>
    </row>
    <row r="43" spans="1:41" ht="15.6">
      <c r="A43" s="47"/>
      <c r="B43" s="56">
        <f>+'Ark1'!C756</f>
        <v>2022</v>
      </c>
      <c r="C43" s="56">
        <f>+'Ark1'!N756</f>
        <v>409</v>
      </c>
      <c r="D43" s="57" t="s">
        <v>460</v>
      </c>
      <c r="E43" s="348">
        <f>+'Ark1'!Q756</f>
        <v>4631</v>
      </c>
      <c r="F43" s="346"/>
      <c r="G43" s="348">
        <f>+'Ark1'!R756</f>
        <v>43891</v>
      </c>
      <c r="H43" s="185">
        <f>+'Ark1'!AG756</f>
        <v>3.7810862126595008</v>
      </c>
      <c r="I43" s="557" t="e">
        <f>+H43-#REF!</f>
        <v>#REF!</v>
      </c>
      <c r="J43" s="185">
        <f>+'Ark1'!AH756</f>
        <v>1.5799033766177204</v>
      </c>
      <c r="K43" s="185"/>
      <c r="L43" s="519"/>
      <c r="M43" s="185"/>
      <c r="N43" s="58">
        <f>+'Ark1'!S756</f>
        <v>4.4388826866555773</v>
      </c>
      <c r="O43" s="58"/>
      <c r="P43" s="58"/>
      <c r="Q43" s="58"/>
      <c r="R43" s="58"/>
      <c r="S43" s="58"/>
      <c r="T43" s="58">
        <f>+'Ark1'!T756</f>
        <v>4.1478207377366658</v>
      </c>
      <c r="U43" s="162">
        <f>+'Ark1'!U756</f>
        <v>8.4236178259780221</v>
      </c>
      <c r="V43" s="76">
        <f>+'Ark1'!W756</f>
        <v>0.11847531384566309</v>
      </c>
      <c r="W43" s="76">
        <f>+'Ark1'!X756</f>
        <v>0</v>
      </c>
      <c r="X43" s="76">
        <f>+'Ark1'!Y756</f>
        <v>0</v>
      </c>
      <c r="Y43" s="76">
        <f>+'Ark1'!Z756</f>
        <v>0</v>
      </c>
      <c r="Z43" s="58">
        <f>+'Ark1'!AA756</f>
        <v>1.27753619577887</v>
      </c>
      <c r="AA43" s="58">
        <f>+'Ark1'!AB756</f>
        <v>1.3724739145839653</v>
      </c>
      <c r="AB43" s="58">
        <f>+'Ark1'!AC756</f>
        <v>1.435488096398897</v>
      </c>
      <c r="AC43" s="58">
        <f t="shared" ref="AC43:AC58" si="6">+U43/N43</f>
        <v>1.8976887700370149</v>
      </c>
      <c r="AD43" s="58">
        <f t="shared" ref="AD43:AD58" si="7">+G43/E43</f>
        <v>9.4776506154178364</v>
      </c>
      <c r="AE43" s="47"/>
      <c r="AF43" s="4"/>
      <c r="AG43" s="16"/>
      <c r="AH43" s="1"/>
      <c r="AI43" s="18"/>
      <c r="AK43" s="1"/>
      <c r="AL43" s="5"/>
    </row>
    <row r="44" spans="1:41" ht="15.6">
      <c r="A44" s="47"/>
      <c r="B44" s="56">
        <f>+'Ark1'!C757</f>
        <v>2022</v>
      </c>
      <c r="C44" s="56">
        <f>+'Ark1'!N757</f>
        <v>410</v>
      </c>
      <c r="D44" s="57" t="s">
        <v>461</v>
      </c>
      <c r="E44" s="348">
        <f>+'Ark1'!Q757</f>
        <v>10793</v>
      </c>
      <c r="F44" s="346"/>
      <c r="G44" s="348">
        <f>+'Ark1'!R757</f>
        <v>164706</v>
      </c>
      <c r="H44" s="185">
        <f>+'Ark1'!AG757</f>
        <v>14.18895868725469</v>
      </c>
      <c r="I44" s="557" t="e">
        <f>+H44-#REF!</f>
        <v>#REF!</v>
      </c>
      <c r="J44" s="185">
        <f>+'Ark1'!AH757</f>
        <v>9.0997784465483988</v>
      </c>
      <c r="K44" s="185"/>
      <c r="L44" s="519"/>
      <c r="M44" s="185"/>
      <c r="N44" s="58">
        <f>+'Ark1'!S757</f>
        <v>6.0815817274416242</v>
      </c>
      <c r="O44" s="58"/>
      <c r="P44" s="58"/>
      <c r="Q44" s="58"/>
      <c r="R44" s="58"/>
      <c r="S44" s="58"/>
      <c r="T44" s="58">
        <f>+'Ark1'!T757</f>
        <v>5.1836423688268756</v>
      </c>
      <c r="U44" s="162">
        <f>+'Ark1'!U757</f>
        <v>12.929001979284422</v>
      </c>
      <c r="V44" s="76">
        <f>+'Ark1'!W757</f>
        <v>0.84089225650553101</v>
      </c>
      <c r="W44" s="76">
        <f>+'Ark1'!X757</f>
        <v>0</v>
      </c>
      <c r="X44" s="76">
        <f>+'Ark1'!Y757</f>
        <v>0</v>
      </c>
      <c r="Y44" s="76">
        <f>+'Ark1'!Z757</f>
        <v>0</v>
      </c>
      <c r="Z44" s="58">
        <f>+'Ark1'!AA757</f>
        <v>1.4145115949061804</v>
      </c>
      <c r="AA44" s="58">
        <f>+'Ark1'!AB757</f>
        <v>1.143591577940001</v>
      </c>
      <c r="AB44" s="58">
        <f>+'Ark1'!AC757</f>
        <v>1.5022525662753023</v>
      </c>
      <c r="AC44" s="58">
        <f t="shared" si="6"/>
        <v>2.1259275232536163</v>
      </c>
      <c r="AD44" s="58">
        <f t="shared" si="7"/>
        <v>15.260446585750023</v>
      </c>
      <c r="AE44" s="47"/>
      <c r="AF44" s="4"/>
      <c r="AG44" s="16"/>
      <c r="AH44" s="1"/>
      <c r="AI44" s="18"/>
    </row>
    <row r="45" spans="1:41" ht="15.6">
      <c r="A45" s="47"/>
      <c r="B45" s="56">
        <f>+'Ark1'!C758</f>
        <v>2022</v>
      </c>
      <c r="C45" s="56">
        <f>+'Ark1'!N758</f>
        <v>415</v>
      </c>
      <c r="D45" s="57" t="s">
        <v>462</v>
      </c>
      <c r="E45" s="348">
        <f>+'Ark1'!Q758</f>
        <v>12547</v>
      </c>
      <c r="F45" s="346"/>
      <c r="G45" s="348">
        <f>+'Ark1'!R758</f>
        <v>456778</v>
      </c>
      <c r="H45" s="185">
        <f>+'Ark1'!AG758</f>
        <v>39.350140075327104</v>
      </c>
      <c r="I45" s="557" t="e">
        <f>+H45-#REF!</f>
        <v>#REF!</v>
      </c>
      <c r="J45" s="185">
        <f>+'Ark1'!AH758</f>
        <v>34.76066590210668</v>
      </c>
      <c r="K45" s="185"/>
      <c r="L45" s="519"/>
      <c r="M45" s="185"/>
      <c r="N45" s="58">
        <f>+'Ark1'!S758</f>
        <v>7.764835434280986</v>
      </c>
      <c r="O45" s="58"/>
      <c r="P45" s="58"/>
      <c r="Q45" s="58"/>
      <c r="R45" s="58"/>
      <c r="S45" s="58"/>
      <c r="T45" s="58">
        <f>+'Ark1'!T758</f>
        <v>5.7549641182368658</v>
      </c>
      <c r="U45" s="162">
        <f>+'Ark1'!U758</f>
        <v>17.808466038207158</v>
      </c>
      <c r="V45" s="76">
        <f>+'Ark1'!W758</f>
        <v>1.8529789087915796</v>
      </c>
      <c r="W45" s="76">
        <f>+'Ark1'!X758</f>
        <v>86.798619898506502</v>
      </c>
      <c r="X45" s="76">
        <f>+'Ark1'!Y758</f>
        <v>0</v>
      </c>
      <c r="Y45" s="76">
        <f>+'Ark1'!Z758</f>
        <v>0</v>
      </c>
      <c r="Z45" s="58">
        <f>+'Ark1'!AA758</f>
        <v>1.371327807443016</v>
      </c>
      <c r="AA45" s="58">
        <f>+'Ark1'!AB758</f>
        <v>1.1103322019761106</v>
      </c>
      <c r="AB45" s="58">
        <f>+'Ark1'!AC758</f>
        <v>1.4195587747347778</v>
      </c>
      <c r="AC45" s="58">
        <f t="shared" si="6"/>
        <v>2.2934762995213691</v>
      </c>
      <c r="AD45" s="58">
        <f t="shared" si="7"/>
        <v>36.405355861959031</v>
      </c>
      <c r="AE45" s="47"/>
      <c r="AF45" s="4"/>
      <c r="AG45" s="16"/>
      <c r="AH45" s="1"/>
      <c r="AI45" s="18"/>
    </row>
    <row r="46" spans="1:41" ht="15.6">
      <c r="A46" s="47"/>
      <c r="B46" s="56">
        <f>+'Ark1'!C759</f>
        <v>2022</v>
      </c>
      <c r="C46" s="56">
        <f>+'Ark1'!N759</f>
        <v>420</v>
      </c>
      <c r="D46" s="57" t="s">
        <v>463</v>
      </c>
      <c r="E46" s="348">
        <f>+'Ark1'!Q759</f>
        <v>11360</v>
      </c>
      <c r="F46" s="346"/>
      <c r="G46" s="348">
        <f>+'Ark1'!R759</f>
        <v>311984</v>
      </c>
      <c r="H46" s="185">
        <f>+'Ark1'!AG759</f>
        <v>26.876544188338421</v>
      </c>
      <c r="I46" s="557" t="e">
        <f>+H46-#REF!</f>
        <v>#REF!</v>
      </c>
      <c r="J46" s="185">
        <f>+'Ark1'!AH759</f>
        <v>29.384313626640598</v>
      </c>
      <c r="K46" s="185"/>
      <c r="L46" s="519"/>
      <c r="M46" s="185"/>
      <c r="N46" s="58">
        <f>+'Ark1'!S759</f>
        <v>8.6395904918200941</v>
      </c>
      <c r="O46" s="58"/>
      <c r="P46" s="58"/>
      <c r="Q46" s="58"/>
      <c r="R46" s="58"/>
      <c r="S46" s="58"/>
      <c r="T46" s="58">
        <f>+'Ark1'!T759</f>
        <v>6.2873352479614333</v>
      </c>
      <c r="U46" s="162">
        <f>+'Ark1'!U759</f>
        <v>22.040773533256072</v>
      </c>
      <c r="V46" s="76">
        <f>+'Ark1'!W759</f>
        <v>4.1165572593466333</v>
      </c>
      <c r="W46" s="76">
        <f>+'Ark1'!X759</f>
        <v>100</v>
      </c>
      <c r="X46" s="76">
        <f>+'Ark1'!Y759</f>
        <v>25.153212985281296</v>
      </c>
      <c r="Y46" s="76">
        <f>+'Ark1'!Z759</f>
        <v>0</v>
      </c>
      <c r="Z46" s="58">
        <f>+'Ark1'!AA759</f>
        <v>1.372129708435919</v>
      </c>
      <c r="AA46" s="58">
        <f>+'Ark1'!AB759</f>
        <v>1.2595433356311685</v>
      </c>
      <c r="AB46" s="58">
        <f>+'Ark1'!AC759</f>
        <v>1.3807404903647209</v>
      </c>
      <c r="AC46" s="58">
        <f t="shared" si="6"/>
        <v>2.5511363708875008</v>
      </c>
      <c r="AD46" s="58">
        <f t="shared" si="7"/>
        <v>27.463380281690142</v>
      </c>
      <c r="AE46" s="47"/>
      <c r="AF46" s="4"/>
      <c r="AG46" s="16"/>
      <c r="AH46" s="1"/>
      <c r="AI46" s="18"/>
    </row>
    <row r="47" spans="1:41" ht="15.6">
      <c r="A47" s="47"/>
      <c r="B47" s="56">
        <f>+'Ark1'!C760</f>
        <v>2022</v>
      </c>
      <c r="C47" s="56">
        <f>+'Ark1'!N760</f>
        <v>425</v>
      </c>
      <c r="D47" s="57" t="s">
        <v>464</v>
      </c>
      <c r="E47" s="348">
        <f>+'Ark1'!Q760</f>
        <v>9230</v>
      </c>
      <c r="F47" s="346"/>
      <c r="G47" s="348">
        <f>+'Ark1'!R760</f>
        <v>66088</v>
      </c>
      <c r="H47" s="185">
        <f>+'Ark1'!AG760</f>
        <v>5.6932953366804391</v>
      </c>
      <c r="I47" s="557" t="e">
        <f>+H47-#REF!</f>
        <v>#REF!</v>
      </c>
      <c r="J47" s="185">
        <f>+'Ark1'!AH760</f>
        <v>7.4519427861751986</v>
      </c>
      <c r="K47" s="185"/>
      <c r="L47" s="519"/>
      <c r="M47" s="185"/>
      <c r="N47" s="58">
        <f>+'Ark1'!S760</f>
        <v>8.5367842876165128</v>
      </c>
      <c r="O47" s="58"/>
      <c r="P47" s="58"/>
      <c r="Q47" s="58"/>
      <c r="R47" s="58"/>
      <c r="S47" s="58"/>
      <c r="T47" s="58">
        <f>+'Ark1'!T760</f>
        <v>6.6319150223943852</v>
      </c>
      <c r="U47" s="162">
        <f>+'Ark1'!U760</f>
        <v>26.387029717951943</v>
      </c>
      <c r="V47" s="76">
        <f>+'Ark1'!W760</f>
        <v>8.7776903522575953</v>
      </c>
      <c r="W47" s="76">
        <f>+'Ark1'!X760</f>
        <v>100</v>
      </c>
      <c r="X47" s="76">
        <f>+'Ark1'!Y760</f>
        <v>100</v>
      </c>
      <c r="Y47" s="76">
        <f>+'Ark1'!Z760</f>
        <v>0</v>
      </c>
      <c r="Z47" s="58">
        <f>+'Ark1'!AA760</f>
        <v>0.90092157934049499</v>
      </c>
      <c r="AA47" s="58">
        <f>+'Ark1'!AB760</f>
        <v>1.8146074414033435</v>
      </c>
      <c r="AB47" s="58">
        <f>+'Ark1'!AC760</f>
        <v>1.5503784561398299</v>
      </c>
      <c r="AC47" s="58">
        <f t="shared" si="6"/>
        <v>3.0909800258428755</v>
      </c>
      <c r="AD47" s="58">
        <f t="shared" si="7"/>
        <v>7.1601300108342363</v>
      </c>
      <c r="AE47" s="47"/>
      <c r="AF47" s="4"/>
      <c r="AG47" s="16"/>
      <c r="AH47" s="13"/>
      <c r="AI47" s="18"/>
    </row>
    <row r="48" spans="1:41" ht="15.6">
      <c r="A48" s="47"/>
      <c r="B48" s="56">
        <f>+'Ark1'!C761</f>
        <v>2022</v>
      </c>
      <c r="C48" s="56">
        <f>+'Ark1'!N761</f>
        <v>428</v>
      </c>
      <c r="D48" s="57" t="s">
        <v>465</v>
      </c>
      <c r="E48" s="348">
        <f>+'Ark1'!Q761</f>
        <v>7223</v>
      </c>
      <c r="F48" s="346"/>
      <c r="G48" s="348">
        <f>+'Ark1'!R761</f>
        <v>25526</v>
      </c>
      <c r="H48" s="185">
        <f>+'Ark1'!AG761</f>
        <v>2.1989931116708754</v>
      </c>
      <c r="I48" s="557" t="e">
        <f>+H48-#REF!</f>
        <v>#REF!</v>
      </c>
      <c r="J48" s="185">
        <f>+'Ark1'!AH761</f>
        <v>3.1639100380861658</v>
      </c>
      <c r="K48" s="185"/>
      <c r="L48" s="519"/>
      <c r="M48" s="185"/>
      <c r="N48" s="58">
        <f>+'Ark1'!S761</f>
        <v>8.1246180365117926</v>
      </c>
      <c r="O48" s="58"/>
      <c r="P48" s="58"/>
      <c r="Q48" s="58"/>
      <c r="R48" s="58"/>
      <c r="S48" s="58"/>
      <c r="T48" s="58">
        <f>+'Ark1'!T761</f>
        <v>6.675389798636683</v>
      </c>
      <c r="U48" s="162">
        <f>+'Ark1'!U761</f>
        <v>29.005807803807929</v>
      </c>
      <c r="V48" s="76">
        <f>+'Ark1'!W761</f>
        <v>11.474574943195172</v>
      </c>
      <c r="W48" s="76">
        <f>+'Ark1'!X761</f>
        <v>100</v>
      </c>
      <c r="X48" s="76">
        <f>+'Ark1'!Y761</f>
        <v>100</v>
      </c>
      <c r="Y48" s="76">
        <f>+'Ark1'!Z761</f>
        <v>0</v>
      </c>
      <c r="Z48" s="58">
        <f>+'Ark1'!AA761</f>
        <v>0.67681269550580603</v>
      </c>
      <c r="AA48" s="58">
        <f>+'Ark1'!AB761</f>
        <v>1.8716199655323849</v>
      </c>
      <c r="AB48" s="58">
        <f>+'Ark1'!AC761</f>
        <v>1.655519828060352</v>
      </c>
      <c r="AC48" s="58">
        <f t="shared" si="6"/>
        <v>3.5701134100651486</v>
      </c>
      <c r="AD48" s="58">
        <f t="shared" si="7"/>
        <v>3.5339886473764364</v>
      </c>
      <c r="AE48" s="47"/>
      <c r="AF48" s="4"/>
      <c r="AG48" s="16"/>
      <c r="AH48" s="13"/>
      <c r="AI48" s="18"/>
    </row>
    <row r="49" spans="1:35" ht="15.6">
      <c r="A49" s="47"/>
      <c r="B49" s="56">
        <f>+'Ark1'!C762</f>
        <v>2022</v>
      </c>
      <c r="C49" s="56">
        <f>+'Ark1'!N762</f>
        <v>430</v>
      </c>
      <c r="D49" s="57" t="s">
        <v>466</v>
      </c>
      <c r="E49" s="348">
        <f>+'Ark1'!Q762</f>
        <v>7447</v>
      </c>
      <c r="F49" s="346"/>
      <c r="G49" s="348">
        <f>+'Ark1'!R762</f>
        <v>28326</v>
      </c>
      <c r="H49" s="185">
        <f>+'Ark1'!AG762</f>
        <v>2.4402052370598311</v>
      </c>
      <c r="I49" s="557" t="e">
        <f>+H49-#REF!</f>
        <v>#REF!</v>
      </c>
      <c r="J49" s="185">
        <f>+'Ark1'!AH762</f>
        <v>3.8102002424972823</v>
      </c>
      <c r="K49" s="185"/>
      <c r="L49" s="519"/>
      <c r="M49" s="185"/>
      <c r="N49" s="58">
        <f>+'Ark1'!S762</f>
        <v>7.9258278613288144</v>
      </c>
      <c r="O49" s="58"/>
      <c r="P49" s="58"/>
      <c r="Q49" s="58"/>
      <c r="R49" s="58"/>
      <c r="S49" s="58"/>
      <c r="T49" s="58">
        <f>+'Ark1'!T762</f>
        <v>6.79990115088611</v>
      </c>
      <c r="U49" s="162">
        <f>+'Ark1'!U762</f>
        <v>31.477929111064523</v>
      </c>
      <c r="V49" s="76">
        <f>+'Ark1'!W762</f>
        <v>14.1777871919791</v>
      </c>
      <c r="W49" s="76">
        <f>+'Ark1'!X762</f>
        <v>100</v>
      </c>
      <c r="X49" s="76">
        <f>+'Ark1'!Y762</f>
        <v>100</v>
      </c>
      <c r="Y49" s="76">
        <f>+'Ark1'!Z762</f>
        <v>0</v>
      </c>
      <c r="Z49" s="58">
        <f>+'Ark1'!AA762</f>
        <v>0.84789188971919549</v>
      </c>
      <c r="AA49" s="58">
        <f>+'Ark1'!AB762</f>
        <v>1.5960743642716348</v>
      </c>
      <c r="AB49" s="58">
        <f>+'Ark1'!AC762</f>
        <v>1.7196325741816143</v>
      </c>
      <c r="AC49" s="58">
        <f t="shared" si="6"/>
        <v>3.9715635592654737</v>
      </c>
      <c r="AD49" s="58">
        <f t="shared" si="7"/>
        <v>3.8036793339599839</v>
      </c>
      <c r="AE49" s="47"/>
      <c r="AF49" s="4"/>
      <c r="AG49" s="16"/>
      <c r="AH49" s="13"/>
      <c r="AI49" s="18"/>
    </row>
    <row r="50" spans="1:35" ht="15.6">
      <c r="A50" s="47"/>
      <c r="B50" s="56">
        <f>+'Ark1'!C763</f>
        <v>2022</v>
      </c>
      <c r="C50" s="56">
        <f>+'Ark1'!N763</f>
        <v>433</v>
      </c>
      <c r="D50" s="57" t="s">
        <v>467</v>
      </c>
      <c r="E50" s="348">
        <f>+'Ark1'!Q763</f>
        <v>5714</v>
      </c>
      <c r="F50" s="346"/>
      <c r="G50" s="348">
        <f>+'Ark1'!R763</f>
        <v>14550</v>
      </c>
      <c r="H50" s="185">
        <f>+'Ark1'!AG763</f>
        <v>1.2534415801461749</v>
      </c>
      <c r="I50" s="557" t="e">
        <f>+H50-#REF!</f>
        <v>#REF!</v>
      </c>
      <c r="J50" s="185">
        <f>+'Ark1'!AH763</f>
        <v>2.1151633670283849</v>
      </c>
      <c r="K50" s="185"/>
      <c r="L50" s="519"/>
      <c r="M50" s="185"/>
      <c r="N50" s="58">
        <f>+'Ark1'!S763</f>
        <v>8.0307216494845353</v>
      </c>
      <c r="O50" s="58"/>
      <c r="P50" s="58"/>
      <c r="Q50" s="58"/>
      <c r="R50" s="58"/>
      <c r="S50" s="58"/>
      <c r="T50" s="58">
        <f>+'Ark1'!T763</f>
        <v>7.1390378006872846</v>
      </c>
      <c r="U50" s="162">
        <f>+'Ark1'!U763</f>
        <v>34.019233676976157</v>
      </c>
      <c r="V50" s="76">
        <f>+'Ark1'!W763</f>
        <v>18.969072164948454</v>
      </c>
      <c r="W50" s="76">
        <f>+'Ark1'!X763</f>
        <v>100</v>
      </c>
      <c r="X50" s="76">
        <f>+'Ark1'!Y763</f>
        <v>100</v>
      </c>
      <c r="Y50" s="76">
        <f>+'Ark1'!Z763</f>
        <v>0</v>
      </c>
      <c r="Z50" s="58">
        <f>+'Ark1'!AA763</f>
        <v>0.57822911045634318</v>
      </c>
      <c r="AA50" s="58">
        <f>+'Ark1'!AB763</f>
        <v>1.3119400765451921</v>
      </c>
      <c r="AB50" s="58">
        <f>+'Ark1'!AC763</f>
        <v>1.7384617470608292</v>
      </c>
      <c r="AC50" s="58">
        <f t="shared" si="6"/>
        <v>4.2361365717562549</v>
      </c>
      <c r="AD50" s="58">
        <f t="shared" si="7"/>
        <v>2.5463773188659431</v>
      </c>
      <c r="AE50" s="47"/>
      <c r="AF50" s="4"/>
      <c r="AG50" s="16"/>
      <c r="AH50" s="13"/>
      <c r="AI50" s="18"/>
    </row>
    <row r="51" spans="1:35" ht="15.6">
      <c r="A51" s="47"/>
      <c r="B51" s="56">
        <f>+'Ark1'!C764</f>
        <v>2022</v>
      </c>
      <c r="C51" s="56">
        <f>+'Ark1'!N764</f>
        <v>435</v>
      </c>
      <c r="D51" s="57" t="s">
        <v>468</v>
      </c>
      <c r="E51" s="348">
        <f>+'Ark1'!Q764</f>
        <v>5990</v>
      </c>
      <c r="F51" s="346"/>
      <c r="G51" s="348">
        <f>+'Ark1'!R764</f>
        <v>17386</v>
      </c>
      <c r="H51" s="185">
        <f>+'Ark1'!AG764</f>
        <v>1.4977550042901306</v>
      </c>
      <c r="I51" s="557" t="e">
        <f>+H51-#REF!</f>
        <v>#REF!</v>
      </c>
      <c r="J51" s="185">
        <f>+'Ark1'!AH764</f>
        <v>2.7105055017122273</v>
      </c>
      <c r="K51" s="185"/>
      <c r="L51" s="519"/>
      <c r="M51" s="185"/>
      <c r="N51" s="58">
        <f>+'Ark1'!S764</f>
        <v>8.2994363280800645</v>
      </c>
      <c r="O51" s="58"/>
      <c r="P51" s="58"/>
      <c r="Q51" s="58"/>
      <c r="R51" s="58"/>
      <c r="S51" s="58"/>
      <c r="T51" s="58">
        <f>+'Ark1'!T764</f>
        <v>7.5766133670769582</v>
      </c>
      <c r="U51" s="162">
        <f>+'Ark1'!U764</f>
        <v>36.483308984240303</v>
      </c>
      <c r="V51" s="76">
        <f>+'Ark1'!W764</f>
        <v>26.584608305533184</v>
      </c>
      <c r="W51" s="76">
        <f>+'Ark1'!X764</f>
        <v>100</v>
      </c>
      <c r="X51" s="76">
        <f>+'Ark1'!Y764</f>
        <v>100</v>
      </c>
      <c r="Y51" s="76">
        <f>+'Ark1'!Z764</f>
        <v>0</v>
      </c>
      <c r="Z51" s="58">
        <f>+'Ark1'!AA764</f>
        <v>0.85239906579116576</v>
      </c>
      <c r="AA51" s="58">
        <f>+'Ark1'!AB764</f>
        <v>1.1099959550070544</v>
      </c>
      <c r="AB51" s="58">
        <f>+'Ark1'!AC764</f>
        <v>1.7947167853896071</v>
      </c>
      <c r="AC51" s="58">
        <f t="shared" si="6"/>
        <v>4.3958779297822632</v>
      </c>
      <c r="AD51" s="58">
        <f t="shared" si="7"/>
        <v>2.9025041736227046</v>
      </c>
      <c r="AE51" s="47"/>
      <c r="AF51" s="4"/>
      <c r="AG51" s="16"/>
      <c r="AH51" s="13"/>
      <c r="AI51" s="18"/>
    </row>
    <row r="52" spans="1:35" ht="15.6">
      <c r="A52" s="47"/>
      <c r="B52" s="56">
        <f>+'Ark1'!C765</f>
        <v>2022</v>
      </c>
      <c r="C52" s="56">
        <f>+'Ark1'!N765</f>
        <v>438</v>
      </c>
      <c r="D52" s="57" t="s">
        <v>469</v>
      </c>
      <c r="E52" s="348">
        <f>+'Ark1'!Q765</f>
        <v>4182</v>
      </c>
      <c r="F52" s="346"/>
      <c r="G52" s="348">
        <f>+'Ark1'!R765</f>
        <v>8422</v>
      </c>
      <c r="H52" s="185">
        <f>+'Ark1'!AG765</f>
        <v>0.72553161429491986</v>
      </c>
      <c r="I52" s="557" t="e">
        <f>+H52-#REF!</f>
        <v>#REF!</v>
      </c>
      <c r="J52" s="185">
        <f>+'Ark1'!AH765</f>
        <v>1.4043733946020549</v>
      </c>
      <c r="K52" s="185"/>
      <c r="L52" s="519"/>
      <c r="M52" s="185"/>
      <c r="N52" s="58">
        <f>+'Ark1'!S765</f>
        <v>8.6152932795060568</v>
      </c>
      <c r="O52" s="58"/>
      <c r="P52" s="58"/>
      <c r="Q52" s="58"/>
      <c r="R52" s="58"/>
      <c r="S52" s="58"/>
      <c r="T52" s="58">
        <f>+'Ark1'!T765</f>
        <v>8.0680360959392061</v>
      </c>
      <c r="U52" s="162">
        <f>+'Ark1'!U765</f>
        <v>39.022128947993245</v>
      </c>
      <c r="V52" s="76">
        <f>+'Ark1'!W765</f>
        <v>36.404654476371405</v>
      </c>
      <c r="W52" s="76">
        <f>+'Ark1'!X765</f>
        <v>100</v>
      </c>
      <c r="X52" s="76">
        <f>+'Ark1'!Y765</f>
        <v>100</v>
      </c>
      <c r="Y52" s="76">
        <f>+'Ark1'!Z765</f>
        <v>0</v>
      </c>
      <c r="Z52" s="58">
        <f>+'Ark1'!AA765</f>
        <v>0.56883384734935361</v>
      </c>
      <c r="AA52" s="58">
        <f>+'Ark1'!AB765</f>
        <v>1.0409309253528465</v>
      </c>
      <c r="AB52" s="58">
        <f>+'Ark1'!AC765</f>
        <v>1.8129070778141847</v>
      </c>
      <c r="AC52" s="58">
        <f t="shared" si="6"/>
        <v>4.5294022712864059</v>
      </c>
      <c r="AD52" s="58">
        <f t="shared" si="7"/>
        <v>2.0138689622190338</v>
      </c>
      <c r="AE52" s="47"/>
      <c r="AF52" s="4"/>
      <c r="AG52" s="16"/>
      <c r="AH52" s="5"/>
      <c r="AI52" s="18"/>
    </row>
    <row r="53" spans="1:35" ht="15.6">
      <c r="A53" s="47"/>
      <c r="B53" s="56">
        <f>+'Ark1'!C766</f>
        <v>2022</v>
      </c>
      <c r="C53" s="56">
        <f>+'Ark1'!N766</f>
        <v>440</v>
      </c>
      <c r="D53" s="57" t="s">
        <v>470</v>
      </c>
      <c r="E53" s="348">
        <f>+'Ark1'!Q766</f>
        <v>4251</v>
      </c>
      <c r="F53" s="346"/>
      <c r="G53" s="348">
        <f>+'Ark1'!R766</f>
        <v>9159</v>
      </c>
      <c r="H53" s="185">
        <f>+'Ark1'!AG766</f>
        <v>0.78902209158479808</v>
      </c>
      <c r="I53" s="557" t="e">
        <f>+H53-#REF!</f>
        <v>#REF!</v>
      </c>
      <c r="J53" s="185">
        <f>+'Ark1'!AH766</f>
        <v>1.6221599930926469</v>
      </c>
      <c r="K53" s="185"/>
      <c r="L53" s="519"/>
      <c r="M53" s="185"/>
      <c r="N53" s="58">
        <f>+'Ark1'!S766</f>
        <v>8.8615569385304074</v>
      </c>
      <c r="O53" s="58"/>
      <c r="P53" s="58"/>
      <c r="Q53" s="58"/>
      <c r="R53" s="58"/>
      <c r="S53" s="58"/>
      <c r="T53" s="58">
        <f>+'Ark1'!T766</f>
        <v>8.57386177530298</v>
      </c>
      <c r="U53" s="162">
        <f>+'Ark1'!U766</f>
        <v>41.446630636532561</v>
      </c>
      <c r="V53" s="76">
        <f>+'Ark1'!W766</f>
        <v>47.668959493394475</v>
      </c>
      <c r="W53" s="76">
        <f>+'Ark1'!X766</f>
        <v>100</v>
      </c>
      <c r="X53" s="76">
        <f>+'Ark1'!Y766</f>
        <v>100</v>
      </c>
      <c r="Y53" s="76">
        <f>+'Ark1'!Z766</f>
        <v>100</v>
      </c>
      <c r="Z53" s="58">
        <f>+'Ark1'!AA766</f>
        <v>0.84293834995100014</v>
      </c>
      <c r="AA53" s="58">
        <f>+'Ark1'!AB766</f>
        <v>1.046388524399845</v>
      </c>
      <c r="AB53" s="58">
        <f>+'Ark1'!AC766</f>
        <v>1.8743643973900244</v>
      </c>
      <c r="AC53" s="58">
        <f t="shared" si="6"/>
        <v>4.6771273856314046</v>
      </c>
      <c r="AD53" s="58">
        <f t="shared" si="7"/>
        <v>2.1545518701482003</v>
      </c>
      <c r="AE53" s="47"/>
      <c r="AF53" s="4"/>
      <c r="AG53" s="16"/>
      <c r="AH53" s="5"/>
      <c r="AI53" s="18"/>
    </row>
    <row r="54" spans="1:35" ht="15.6">
      <c r="A54" s="47"/>
      <c r="B54" s="56">
        <f>+'Ark1'!C767</f>
        <v>2022</v>
      </c>
      <c r="C54" s="56">
        <f>+'Ark1'!N767</f>
        <v>443</v>
      </c>
      <c r="D54" s="57" t="s">
        <v>471</v>
      </c>
      <c r="E54" s="348">
        <f>+'Ark1'!Q767</f>
        <v>2624</v>
      </c>
      <c r="F54" s="346"/>
      <c r="G54" s="348">
        <f>+'Ark1'!R767</f>
        <v>4178</v>
      </c>
      <c r="H54" s="185">
        <f>+'Ark1'!AG767</f>
        <v>0.35992294995537566</v>
      </c>
      <c r="I54" s="557" t="e">
        <f>+H54-#REF!</f>
        <v>#REF!</v>
      </c>
      <c r="J54" s="185">
        <f>+'Ark1'!AH767</f>
        <v>0.78507056853841883</v>
      </c>
      <c r="K54" s="185"/>
      <c r="L54" s="519"/>
      <c r="M54" s="185"/>
      <c r="N54" s="58">
        <f>+'Ark1'!S767</f>
        <v>9.1053135471517468</v>
      </c>
      <c r="O54" s="58"/>
      <c r="P54" s="58"/>
      <c r="Q54" s="58"/>
      <c r="R54" s="58"/>
      <c r="S54" s="58"/>
      <c r="T54" s="58">
        <f>+'Ark1'!T767</f>
        <v>9.0830540928674015</v>
      </c>
      <c r="U54" s="162">
        <f>+'Ark1'!U767</f>
        <v>43.972774054571687</v>
      </c>
      <c r="V54" s="76">
        <f>+'Ark1'!W767</f>
        <v>59.669698420296783</v>
      </c>
      <c r="W54" s="76">
        <f>+'Ark1'!X767</f>
        <v>100</v>
      </c>
      <c r="X54" s="76">
        <f>+'Ark1'!Y767</f>
        <v>100</v>
      </c>
      <c r="Y54" s="76">
        <f>+'Ark1'!Z767</f>
        <v>100</v>
      </c>
      <c r="Z54" s="58">
        <f>+'Ark1'!AA767</f>
        <v>0.57613179736733955</v>
      </c>
      <c r="AA54" s="58">
        <f>+'Ark1'!AB767</f>
        <v>1.0449062705477852</v>
      </c>
      <c r="AB54" s="58">
        <f>+'Ark1'!AC767</f>
        <v>1.9618293983590696</v>
      </c>
      <c r="AC54" s="58">
        <f t="shared" si="6"/>
        <v>4.8293530834341132</v>
      </c>
      <c r="AD54" s="58">
        <f t="shared" si="7"/>
        <v>1.5922256097560976</v>
      </c>
      <c r="AE54" s="47"/>
      <c r="AF54" s="4"/>
      <c r="AG54" s="16"/>
      <c r="AH54" s="5"/>
      <c r="AI54" s="18"/>
    </row>
    <row r="55" spans="1:35" ht="15.6">
      <c r="A55" s="47"/>
      <c r="B55" s="56">
        <f>+'Ark1'!C768</f>
        <v>2022</v>
      </c>
      <c r="C55" s="56">
        <f>+'Ark1'!N768</f>
        <v>445</v>
      </c>
      <c r="D55" s="57" t="s">
        <v>472</v>
      </c>
      <c r="E55" s="348">
        <f>+'Ark1'!Q768</f>
        <v>3192</v>
      </c>
      <c r="F55" s="346"/>
      <c r="G55" s="348">
        <f>+'Ark1'!R768</f>
        <v>5989</v>
      </c>
      <c r="H55" s="185">
        <f>+'Ark1'!AG768</f>
        <v>0.51593550676944588</v>
      </c>
      <c r="I55" s="557" t="e">
        <f>+H55-#REF!</f>
        <v>#REF!</v>
      </c>
      <c r="J55" s="185">
        <f>+'Ark1'!AH768</f>
        <v>1.2069604517088039</v>
      </c>
      <c r="K55" s="185"/>
      <c r="L55" s="519"/>
      <c r="M55" s="185"/>
      <c r="N55" s="58">
        <f>+'Ark1'!S768</f>
        <v>9.3898814493237595</v>
      </c>
      <c r="O55" s="58"/>
      <c r="P55" s="58"/>
      <c r="Q55" s="58"/>
      <c r="R55" s="58"/>
      <c r="S55" s="58"/>
      <c r="T55" s="58">
        <f>+'Ark1'!T768</f>
        <v>9.5384872265820668</v>
      </c>
      <c r="U55" s="162">
        <f>+'Ark1'!U768</f>
        <v>47.160926698948131</v>
      </c>
      <c r="V55" s="76">
        <f>+'Ark1'!W768</f>
        <v>68.091501085323117</v>
      </c>
      <c r="W55" s="76">
        <f>+'Ark1'!X768</f>
        <v>100</v>
      </c>
      <c r="X55" s="76">
        <f>+'Ark1'!Y768</f>
        <v>100</v>
      </c>
      <c r="Y55" s="76">
        <f>+'Ark1'!Z768</f>
        <v>100</v>
      </c>
      <c r="Z55" s="58">
        <f>+'Ark1'!AA768</f>
        <v>1.8452405442161453</v>
      </c>
      <c r="AA55" s="58">
        <f>+'Ark1'!AB768</f>
        <v>1.1141724881045731</v>
      </c>
      <c r="AB55" s="58">
        <f>+'Ark1'!AC768</f>
        <v>2.1028163216498306</v>
      </c>
      <c r="AC55" s="58">
        <f t="shared" si="6"/>
        <v>5.0225263176612911</v>
      </c>
      <c r="AD55" s="58">
        <f t="shared" si="7"/>
        <v>1.8762531328320802</v>
      </c>
      <c r="AE55" s="47"/>
      <c r="AF55" s="4"/>
      <c r="AG55" s="16"/>
      <c r="AH55" s="5"/>
      <c r="AI55" s="18"/>
    </row>
    <row r="56" spans="1:35" ht="15.6">
      <c r="A56" s="47"/>
      <c r="B56" s="56">
        <f>+'Ark1'!C769</f>
        <v>2022</v>
      </c>
      <c r="C56" s="56">
        <f>+'Ark1'!N769</f>
        <v>450</v>
      </c>
      <c r="D56" s="57" t="s">
        <v>473</v>
      </c>
      <c r="E56" s="348">
        <f>+'Ark1'!Q769</f>
        <v>1637</v>
      </c>
      <c r="F56" s="346"/>
      <c r="G56" s="348">
        <f>+'Ark1'!R769</f>
        <v>2298</v>
      </c>
      <c r="H56" s="185">
        <f>+'Ark1'!AG769</f>
        <v>0.1979662371942206</v>
      </c>
      <c r="I56" s="556" t="e">
        <f>+H56-#REF!</f>
        <v>#REF!</v>
      </c>
      <c r="J56" s="185">
        <f>+'Ark1'!AH769</f>
        <v>0.51174260404155125</v>
      </c>
      <c r="K56" s="185"/>
      <c r="L56" s="519"/>
      <c r="M56" s="185"/>
      <c r="N56" s="58">
        <f>+'Ark1'!S769</f>
        <v>9.7354221061792838</v>
      </c>
      <c r="O56" s="58"/>
      <c r="P56" s="58"/>
      <c r="Q56" s="58"/>
      <c r="R56" s="58"/>
      <c r="S56" s="58"/>
      <c r="T56" s="58">
        <f>+'Ark1'!T769</f>
        <v>9.9738903394255853</v>
      </c>
      <c r="U56" s="162">
        <f>+'Ark1'!U769</f>
        <v>52.112889469103514</v>
      </c>
      <c r="V56" s="76">
        <f>+'Ark1'!W769</f>
        <v>70.409051348999114</v>
      </c>
      <c r="W56" s="76">
        <f>+'Ark1'!X769</f>
        <v>100</v>
      </c>
      <c r="X56" s="76">
        <f>+'Ark1'!Y769</f>
        <v>100</v>
      </c>
      <c r="Y56" s="76">
        <f>+'Ark1'!Z769</f>
        <v>100</v>
      </c>
      <c r="Z56" s="58">
        <f>+'Ark1'!AA769</f>
        <v>1.4012554693267549</v>
      </c>
      <c r="AA56" s="58">
        <f>+'Ark1'!AB769</f>
        <v>1.217284970021675</v>
      </c>
      <c r="AB56" s="58">
        <f>+'Ark1'!AC769</f>
        <v>2.407418312870508</v>
      </c>
      <c r="AC56" s="58">
        <f t="shared" si="6"/>
        <v>5.3529152512068618</v>
      </c>
      <c r="AD56" s="58">
        <f t="shared" si="7"/>
        <v>1.4037874160048869</v>
      </c>
      <c r="AE56" s="47"/>
      <c r="AF56" s="4"/>
      <c r="AG56" s="16"/>
      <c r="AH56" s="5"/>
      <c r="AI56" s="18"/>
    </row>
    <row r="57" spans="1:35" ht="15.6">
      <c r="A57" s="47"/>
      <c r="B57" s="56">
        <f>+'Ark1'!C770</f>
        <v>2022</v>
      </c>
      <c r="C57" s="56">
        <f>+'Ark1'!N770</f>
        <v>455</v>
      </c>
      <c r="D57" s="57" t="s">
        <v>474</v>
      </c>
      <c r="E57" s="348">
        <f>+'Ark1'!Q770</f>
        <v>784</v>
      </c>
      <c r="F57" s="346"/>
      <c r="G57" s="348">
        <f>+'Ark1'!R770</f>
        <v>914</v>
      </c>
      <c r="H57" s="185">
        <f>+'Ark1'!AG770</f>
        <v>7.8738529501965887E-2</v>
      </c>
      <c r="I57" s="556" t="e">
        <f>+H57-#REF!</f>
        <v>#REF!</v>
      </c>
      <c r="J57" s="185">
        <f>+'Ark1'!AH770</f>
        <v>0.22336914780584335</v>
      </c>
      <c r="K57" s="185"/>
      <c r="L57" s="519"/>
      <c r="M57" s="185"/>
      <c r="N57" s="58">
        <f>+'Ark1'!S770</f>
        <v>9.8698030634573364</v>
      </c>
      <c r="O57" s="58"/>
      <c r="P57" s="58"/>
      <c r="Q57" s="58"/>
      <c r="R57" s="58"/>
      <c r="S57" s="58"/>
      <c r="T57" s="58">
        <f>+'Ark1'!T770</f>
        <v>9.8030634573304152</v>
      </c>
      <c r="U57" s="162">
        <f>+'Ark1'!U770</f>
        <v>57.19006564551421</v>
      </c>
      <c r="V57" s="76">
        <f>+'Ark1'!W770</f>
        <v>62.253829321662998</v>
      </c>
      <c r="W57" s="76">
        <f>+'Ark1'!X770</f>
        <v>100</v>
      </c>
      <c r="X57" s="76">
        <f>+'Ark1'!Y770</f>
        <v>100</v>
      </c>
      <c r="Y57" s="76">
        <f>+'Ark1'!Z770</f>
        <v>100</v>
      </c>
      <c r="Z57" s="58">
        <f>+'Ark1'!AA770</f>
        <v>1.4265804303858078</v>
      </c>
      <c r="AA57" s="58">
        <f>+'Ark1'!AB770</f>
        <v>1.2636590978985445</v>
      </c>
      <c r="AB57" s="58">
        <f>+'Ark1'!AC770</f>
        <v>2.6454517804881359</v>
      </c>
      <c r="AC57" s="58">
        <f t="shared" si="6"/>
        <v>5.7944485090344706</v>
      </c>
      <c r="AD57" s="58">
        <f t="shared" si="7"/>
        <v>1.1658163265306123</v>
      </c>
      <c r="AE57" s="47"/>
      <c r="AF57" s="4"/>
      <c r="AG57" s="16"/>
      <c r="AH57" s="5"/>
      <c r="AI57" s="18"/>
    </row>
    <row r="58" spans="1:35" ht="15.6">
      <c r="A58" s="47"/>
      <c r="B58" s="56">
        <f>+'Ark1'!C771</f>
        <v>2022</v>
      </c>
      <c r="C58" s="56">
        <f>+'Ark1'!N771</f>
        <v>460</v>
      </c>
      <c r="D58" s="57" t="s">
        <v>475</v>
      </c>
      <c r="E58" s="348">
        <f>+'Ark1'!Q771</f>
        <v>536</v>
      </c>
      <c r="F58" s="346"/>
      <c r="G58" s="348">
        <f>+'Ark1'!R771</f>
        <v>609</v>
      </c>
      <c r="H58" s="185">
        <f>+'Ark1'!AG771</f>
        <v>5.2463637272097616E-2</v>
      </c>
      <c r="I58" s="556" t="e">
        <f>+H58-#REF!</f>
        <v>#REF!</v>
      </c>
      <c r="J58" s="185">
        <f>+'Ark1'!AH771</f>
        <v>0.16994055279806955</v>
      </c>
      <c r="K58" s="185"/>
      <c r="L58" s="519"/>
      <c r="M58" s="185"/>
      <c r="N58" s="58">
        <f>+'Ark1'!S771</f>
        <v>10.405582922824301</v>
      </c>
      <c r="O58" s="58"/>
      <c r="P58" s="58"/>
      <c r="Q58" s="58"/>
      <c r="R58" s="58"/>
      <c r="S58" s="58"/>
      <c r="T58" s="58">
        <f>+'Ark1'!T771</f>
        <v>9.6042692939244638</v>
      </c>
      <c r="U58" s="162">
        <f>+'Ark1'!U771</f>
        <v>65.301527093596079</v>
      </c>
      <c r="V58" s="76">
        <f>+'Ark1'!W771</f>
        <v>65.517241379310363</v>
      </c>
      <c r="W58" s="76">
        <f>+'Ark1'!X771</f>
        <v>100</v>
      </c>
      <c r="X58" s="76">
        <f>+'Ark1'!Y771</f>
        <v>100</v>
      </c>
      <c r="Y58" s="76">
        <f>+'Ark1'!Z771</f>
        <v>100</v>
      </c>
      <c r="Z58" s="58">
        <f>+'Ark1'!AA771</f>
        <v>6.0174054438380242</v>
      </c>
      <c r="AA58" s="58">
        <f>+'Ark1'!AB771</f>
        <v>1.4547476310526255</v>
      </c>
      <c r="AB58" s="58">
        <f>+'Ark1'!AC771</f>
        <v>2.4012957981897243</v>
      </c>
      <c r="AC58" s="58">
        <f t="shared" si="6"/>
        <v>6.2756241123560068</v>
      </c>
      <c r="AD58" s="58">
        <f t="shared" si="7"/>
        <v>1.1361940298507462</v>
      </c>
      <c r="AE58" s="47"/>
      <c r="AF58" s="4"/>
      <c r="AG58" s="16"/>
      <c r="AH58" s="5"/>
      <c r="AI58" s="18"/>
    </row>
    <row r="59" spans="1:35" ht="15.6">
      <c r="A59" s="47"/>
      <c r="B59" s="47"/>
      <c r="C59" s="47"/>
      <c r="D59" s="47"/>
      <c r="E59" s="334"/>
      <c r="F59" s="346"/>
      <c r="G59" s="334"/>
      <c r="H59" s="47"/>
      <c r="I59" s="549"/>
      <c r="J59" s="47"/>
      <c r="K59" s="47"/>
      <c r="L59" s="334"/>
      <c r="M59" s="47"/>
      <c r="N59" s="47"/>
      <c r="O59" s="47"/>
      <c r="P59" s="47"/>
      <c r="Q59" s="47"/>
      <c r="R59" s="47"/>
      <c r="S59" s="47"/>
      <c r="T59" s="47"/>
      <c r="U59" s="47"/>
      <c r="V59" s="73"/>
      <c r="W59" s="47"/>
      <c r="X59" s="47"/>
      <c r="Y59" s="47"/>
      <c r="Z59" s="47"/>
      <c r="AA59" s="47"/>
      <c r="AB59" s="47"/>
      <c r="AC59" s="47"/>
      <c r="AD59" s="47"/>
      <c r="AE59" s="47"/>
    </row>
    <row r="60" spans="1:35">
      <c r="A60" s="47"/>
      <c r="B60" s="47"/>
      <c r="C60" s="47"/>
      <c r="D60" s="47"/>
      <c r="E60" s="334"/>
      <c r="F60" s="334"/>
      <c r="G60" s="334"/>
      <c r="H60" s="47"/>
      <c r="I60" s="549"/>
      <c r="J60" s="47"/>
      <c r="K60" s="47"/>
      <c r="L60" s="334"/>
      <c r="M60" s="47"/>
      <c r="N60" s="47"/>
      <c r="O60" s="47"/>
      <c r="P60" s="47"/>
      <c r="Q60" s="47"/>
      <c r="R60" s="47"/>
      <c r="S60" s="47"/>
      <c r="T60" s="47"/>
      <c r="U60" s="47"/>
      <c r="V60" s="73"/>
      <c r="W60" s="47"/>
      <c r="X60" s="47"/>
      <c r="Y60" s="47"/>
      <c r="Z60" s="47"/>
      <c r="AA60" s="47"/>
      <c r="AB60" s="47"/>
      <c r="AC60" s="47"/>
      <c r="AD60" s="47"/>
      <c r="AE60" s="47"/>
    </row>
  </sheetData>
  <mergeCells count="1">
    <mergeCell ref="X4:Z4"/>
  </mergeCells>
  <conditionalFormatting sqref="AG37:AG38">
    <cfRule type="cellIs" dxfId="36" priority="4" stopIfTrue="1" operator="lessThan">
      <formula>0</formula>
    </cfRule>
  </conditionalFormatting>
  <conditionalFormatting sqref="I9:I24">
    <cfRule type="cellIs" dxfId="35" priority="1" operator="lessThan">
      <formula>0</formula>
    </cfRule>
    <cfRule type="cellIs" dxfId="3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C9F9C-F67F-4EA3-9197-7F617FFAC5D4}">
  <dimension ref="W2:AJ362"/>
  <sheetViews>
    <sheetView zoomScale="91" zoomScaleNormal="91" workbookViewId="0"/>
  </sheetViews>
  <sheetFormatPr baseColWidth="10" defaultRowHeight="15"/>
  <cols>
    <col min="28" max="28" width="14" customWidth="1"/>
    <col min="29" max="29" width="12.54296875" customWidth="1"/>
    <col min="30" max="30" width="10.90625" customWidth="1"/>
  </cols>
  <sheetData>
    <row r="2" spans="23:36" s="189" customFormat="1" ht="31.8"/>
    <row r="5" spans="23:36" s="193" customFormat="1" ht="19.8">
      <c r="AJ5" s="192"/>
    </row>
    <row r="6" spans="23:36" ht="18.75" customHeight="1">
      <c r="AE6" s="5"/>
    </row>
    <row r="7" spans="23:36">
      <c r="AE7" s="4"/>
      <c r="AF7" s="4"/>
    </row>
    <row r="8" spans="23:36">
      <c r="AE8" s="4"/>
      <c r="AF8" s="4"/>
    </row>
    <row r="10" spans="23:36" ht="20.100000000000001" customHeight="1"/>
    <row r="14" spans="23:36" ht="15.6">
      <c r="W14" s="2"/>
      <c r="X14" s="2"/>
      <c r="Y14" s="2"/>
    </row>
    <row r="15" spans="23:36" ht="15.6">
      <c r="W15" s="2"/>
      <c r="X15" s="2"/>
      <c r="Y15" s="4"/>
      <c r="Z15" s="4"/>
      <c r="AA15" s="4"/>
    </row>
    <row r="18" spans="23:27" ht="15.6">
      <c r="W18" s="2"/>
      <c r="X18" s="2"/>
      <c r="Y18" s="2"/>
    </row>
    <row r="19" spans="23:27" ht="15.6">
      <c r="W19" s="2"/>
      <c r="X19" s="2"/>
      <c r="Y19" s="2"/>
    </row>
    <row r="20" spans="23:27" ht="15.6">
      <c r="W20" s="2"/>
      <c r="X20" s="2"/>
      <c r="Y20" s="2"/>
    </row>
    <row r="21" spans="23:27" ht="15.6">
      <c r="W21" s="2"/>
      <c r="X21" s="2"/>
      <c r="Y21" s="2"/>
    </row>
    <row r="22" spans="23:27" ht="15.6">
      <c r="W22" s="2"/>
      <c r="X22" s="2"/>
      <c r="Y22" s="2"/>
    </row>
    <row r="23" spans="23:27" ht="15.6">
      <c r="W23" s="2"/>
      <c r="X23" s="2"/>
      <c r="Y23" s="4"/>
      <c r="Z23" s="4"/>
      <c r="AA23" s="4"/>
    </row>
    <row r="24" spans="23:27">
      <c r="W24" s="1"/>
      <c r="X24" s="1"/>
      <c r="Y24" s="11"/>
      <c r="Z24" s="11"/>
      <c r="AA24" s="11"/>
    </row>
    <row r="25" spans="23:27">
      <c r="W25" s="1"/>
      <c r="X25" s="1"/>
      <c r="Y25" s="11"/>
      <c r="Z25" s="11"/>
      <c r="AA25" s="11"/>
    </row>
    <row r="26" spans="23:27">
      <c r="W26" s="1"/>
      <c r="X26" s="1"/>
      <c r="Y26" s="11"/>
      <c r="Z26" s="11"/>
      <c r="AA26" s="11"/>
    </row>
    <row r="27" spans="23:27">
      <c r="W27" s="1"/>
      <c r="X27" s="1"/>
      <c r="Y27" s="11"/>
      <c r="Z27" s="11"/>
      <c r="AA27" s="11"/>
    </row>
    <row r="28" spans="23:27">
      <c r="W28" s="1"/>
      <c r="X28" s="1"/>
      <c r="Y28" s="11"/>
      <c r="Z28" s="11"/>
      <c r="AA28" s="11"/>
    </row>
    <row r="29" spans="23:27">
      <c r="W29" s="1"/>
      <c r="X29" s="1"/>
      <c r="Y29" s="11"/>
      <c r="Z29" s="11"/>
      <c r="AA29" s="11"/>
    </row>
    <row r="30" spans="23:27">
      <c r="W30" s="1"/>
      <c r="X30" s="1"/>
      <c r="Y30" s="11"/>
      <c r="Z30" s="11"/>
      <c r="AA30" s="11"/>
    </row>
    <row r="31" spans="23:27">
      <c r="W31" s="1"/>
      <c r="X31" s="1"/>
      <c r="Y31" s="11"/>
      <c r="Z31" s="11"/>
      <c r="AA31" s="11"/>
    </row>
    <row r="32" spans="23:27">
      <c r="W32" s="1"/>
      <c r="X32" s="1"/>
      <c r="Y32" s="11"/>
      <c r="Z32" s="11"/>
      <c r="AA32" s="11"/>
    </row>
    <row r="33" spans="23:27">
      <c r="W33" s="1"/>
      <c r="X33" s="1"/>
      <c r="Y33" s="11"/>
      <c r="Z33" s="11"/>
      <c r="AA33" s="11"/>
    </row>
    <row r="34" spans="23:27">
      <c r="W34" s="1"/>
      <c r="X34" s="1"/>
      <c r="Y34" s="11"/>
      <c r="Z34" s="11"/>
      <c r="AA34" s="11"/>
    </row>
    <row r="35" spans="23:27">
      <c r="W35" s="13"/>
      <c r="X35" s="13"/>
      <c r="Y35" s="11"/>
      <c r="Z35" s="11"/>
      <c r="AA35" s="11"/>
    </row>
    <row r="36" spans="23:27" ht="16.5" customHeight="1">
      <c r="W36" s="13"/>
      <c r="X36" s="13"/>
      <c r="Y36" s="11"/>
      <c r="Z36" s="11"/>
      <c r="AA36" s="11"/>
    </row>
    <row r="37" spans="23:27" ht="16.5" customHeight="1">
      <c r="W37" s="13"/>
      <c r="X37" s="13"/>
      <c r="Y37" s="11"/>
      <c r="Z37" s="11"/>
      <c r="AA37" s="11"/>
    </row>
    <row r="38" spans="23:27">
      <c r="W38" s="13"/>
      <c r="X38" s="13"/>
      <c r="Y38" s="11"/>
      <c r="Z38" s="11"/>
      <c r="AA38" s="11"/>
    </row>
    <row r="39" spans="23:27" ht="17.25" customHeight="1">
      <c r="W39" s="13"/>
      <c r="X39" s="13"/>
      <c r="Y39" s="11"/>
      <c r="Z39" s="11"/>
      <c r="AA39" s="11"/>
    </row>
    <row r="40" spans="23:27">
      <c r="W40" s="13"/>
      <c r="X40" s="13"/>
      <c r="Y40" s="11"/>
      <c r="Z40" s="11"/>
      <c r="AA40" s="11"/>
    </row>
    <row r="41" spans="23:27">
      <c r="W41" s="13"/>
      <c r="X41" s="13"/>
      <c r="Y41" s="11"/>
      <c r="Z41" s="11"/>
      <c r="AA41" s="11"/>
    </row>
    <row r="42" spans="23:27" ht="21">
      <c r="W42" s="59"/>
      <c r="X42" s="59"/>
      <c r="Y42" s="11"/>
      <c r="Z42" s="11"/>
      <c r="AA42" s="11"/>
    </row>
    <row r="44" spans="23:27" ht="15.6">
      <c r="W44" s="1"/>
      <c r="X44" s="5"/>
    </row>
    <row r="334" spans="23:26">
      <c r="W334" s="1"/>
      <c r="X334" s="1"/>
      <c r="Y334" s="1"/>
      <c r="Z334" s="1"/>
    </row>
    <row r="335" spans="23:26">
      <c r="W335" s="1"/>
      <c r="X335" s="1"/>
      <c r="Y335" s="1"/>
      <c r="Z335" s="1"/>
    </row>
    <row r="336" spans="23:26">
      <c r="W336" s="1"/>
      <c r="X336" s="1"/>
      <c r="Y336" s="1"/>
      <c r="Z336" s="1"/>
    </row>
    <row r="337" spans="23:26">
      <c r="W337" s="1"/>
      <c r="X337" s="1"/>
      <c r="Y337" s="1"/>
      <c r="Z337" s="1"/>
    </row>
    <row r="338" spans="23:26">
      <c r="W338" s="1"/>
      <c r="X338" s="1"/>
      <c r="Y338" s="1"/>
      <c r="Z338" s="1"/>
    </row>
    <row r="339" spans="23:26">
      <c r="W339" s="1"/>
      <c r="X339" s="1"/>
      <c r="Y339" s="1"/>
      <c r="Z339" s="1"/>
    </row>
    <row r="340" spans="23:26">
      <c r="W340" s="1"/>
      <c r="X340" s="1"/>
      <c r="Y340" s="1"/>
      <c r="Z340" s="1"/>
    </row>
    <row r="341" spans="23:26">
      <c r="W341" s="1"/>
      <c r="X341" s="1"/>
      <c r="Y341" s="1"/>
      <c r="Z341" s="1"/>
    </row>
    <row r="342" spans="23:26">
      <c r="W342" s="1"/>
      <c r="X342" s="1"/>
      <c r="Y342" s="1"/>
      <c r="Z342" s="1"/>
    </row>
    <row r="343" spans="23:26">
      <c r="W343" s="1"/>
      <c r="X343" s="1"/>
      <c r="Y343" s="1"/>
      <c r="Z343" s="1"/>
    </row>
    <row r="344" spans="23:26">
      <c r="W344" s="1"/>
      <c r="X344" s="1"/>
      <c r="Y344" s="1"/>
      <c r="Z344" s="1"/>
    </row>
    <row r="345" spans="23:26">
      <c r="W345" s="1"/>
      <c r="X345" s="1"/>
      <c r="Y345" s="1"/>
      <c r="Z345" s="1"/>
    </row>
    <row r="346" spans="23:26">
      <c r="W346" s="1"/>
      <c r="X346" s="1"/>
      <c r="Y346" s="1"/>
      <c r="Z346" s="1"/>
    </row>
    <row r="347" spans="23:26">
      <c r="W347" s="1"/>
      <c r="X347" s="1"/>
      <c r="Y347" s="1"/>
      <c r="Z347" s="1"/>
    </row>
    <row r="348" spans="23:26">
      <c r="W348" s="1"/>
      <c r="X348" s="1"/>
      <c r="Y348" s="1"/>
      <c r="Z348" s="1"/>
    </row>
    <row r="349" spans="23:26">
      <c r="W349" s="1"/>
      <c r="X349" s="1"/>
      <c r="Y349" s="1"/>
      <c r="Z349" s="1"/>
    </row>
    <row r="350" spans="23:26">
      <c r="W350" s="1"/>
      <c r="X350" s="1"/>
      <c r="Y350" s="1"/>
      <c r="Z350" s="1"/>
    </row>
    <row r="351" spans="23:26">
      <c r="W351" s="1"/>
      <c r="X351" s="1"/>
      <c r="Y351" s="1"/>
      <c r="Z351" s="1"/>
    </row>
    <row r="352" spans="23:26">
      <c r="W352" s="1"/>
      <c r="X352" s="1"/>
      <c r="Y352" s="1"/>
      <c r="Z352" s="1"/>
    </row>
    <row r="353" spans="23:26">
      <c r="W353" s="1"/>
      <c r="X353" s="1"/>
      <c r="Y353" s="1"/>
      <c r="Z353" s="1"/>
    </row>
    <row r="354" spans="23:26">
      <c r="W354" s="1"/>
      <c r="X354" s="1"/>
      <c r="Y354" s="1"/>
      <c r="Z354" s="1"/>
    </row>
    <row r="355" spans="23:26">
      <c r="W355" s="1"/>
      <c r="X355" s="1"/>
      <c r="Y355" s="1"/>
      <c r="Z355" s="1"/>
    </row>
    <row r="356" spans="23:26">
      <c r="W356" s="1"/>
      <c r="X356" s="1"/>
      <c r="Y356" s="1"/>
      <c r="Z356" s="1"/>
    </row>
    <row r="357" spans="23:26">
      <c r="W357" s="1"/>
      <c r="X357" s="1"/>
      <c r="Y357" s="1"/>
      <c r="Z357" s="1"/>
    </row>
    <row r="358" spans="23:26">
      <c r="W358" s="1"/>
      <c r="X358" s="1"/>
      <c r="Y358" s="1"/>
      <c r="Z358" s="1"/>
    </row>
    <row r="359" spans="23:26">
      <c r="W359" s="1"/>
      <c r="X359" s="1"/>
      <c r="Y359" s="1"/>
      <c r="Z359" s="1"/>
    </row>
    <row r="360" spans="23:26">
      <c r="W360" s="1"/>
      <c r="X360" s="1"/>
      <c r="Y360" s="1"/>
      <c r="Z360" s="1"/>
    </row>
    <row r="361" spans="23:26">
      <c r="W361" s="1"/>
      <c r="X361" s="1"/>
      <c r="Y361" s="1"/>
      <c r="Z361" s="1"/>
    </row>
    <row r="362" spans="23:26">
      <c r="W362" s="1"/>
      <c r="X362" s="1"/>
      <c r="Y362" s="1"/>
      <c r="Z362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D219"/>
  <sheetViews>
    <sheetView zoomScale="90" zoomScaleNormal="90" workbookViewId="0">
      <pane xSplit="6" ySplit="10" topLeftCell="G11" activePane="bottomRight" state="frozen"/>
      <selection activeCell="Z24" sqref="Z24"/>
      <selection pane="topRight" activeCell="Z24" sqref="Z24"/>
      <selection pane="bottomLeft" activeCell="Z24" sqref="Z24"/>
      <selection pane="bottomRight" activeCell="J31" sqref="J31"/>
    </sheetView>
  </sheetViews>
  <sheetFormatPr baseColWidth="10" defaultRowHeight="15"/>
  <cols>
    <col min="1" max="1" width="1.54296875" customWidth="1"/>
    <col min="2" max="2" width="4.7265625" customWidth="1"/>
    <col min="3" max="3" width="3.36328125" customWidth="1"/>
    <col min="4" max="4" width="15.36328125" customWidth="1"/>
    <col min="5" max="5" width="7" style="331" customWidth="1"/>
    <col min="6" max="6" width="9.36328125" style="331" customWidth="1"/>
    <col min="7" max="7" width="5.36328125" style="98" customWidth="1"/>
    <col min="8" max="8" width="5" style="506" customWidth="1"/>
    <col min="9" max="10" width="5.36328125" style="98" customWidth="1"/>
    <col min="11" max="11" width="6.6328125" style="542" customWidth="1"/>
    <col min="12" max="12" width="1" style="11" customWidth="1"/>
    <col min="13" max="13" width="6.26953125" style="98" customWidth="1"/>
    <col min="14" max="14" width="1.81640625" style="98" customWidth="1"/>
    <col min="15" max="15" width="4.7265625" style="98" customWidth="1"/>
    <col min="16" max="16" width="2.08984375" style="98" customWidth="1"/>
    <col min="17" max="17" width="6.81640625" customWidth="1"/>
    <col min="18" max="18" width="5" style="558" customWidth="1"/>
    <col min="19" max="19" width="7.08984375" customWidth="1"/>
    <col min="20" max="20" width="6.81640625" style="98" customWidth="1"/>
    <col min="21" max="21" width="5.08984375" style="11" customWidth="1"/>
    <col min="22" max="22" width="6.08984375" style="11" customWidth="1"/>
    <col min="23" max="23" width="5.1796875" style="11" customWidth="1"/>
    <col min="24" max="24" width="5.08984375" style="11" customWidth="1"/>
    <col min="25" max="25" width="5.26953125" style="11" customWidth="1"/>
    <col min="26" max="26" width="6.90625" style="98" customWidth="1"/>
    <col min="27" max="27" width="5.81640625" customWidth="1"/>
    <col min="28" max="28" width="7" customWidth="1"/>
    <col min="29" max="29" width="6.36328125" style="11" customWidth="1"/>
    <col min="30" max="30" width="4.90625" style="11" customWidth="1"/>
    <col min="31" max="31" width="7.1796875" style="11" customWidth="1"/>
    <col min="32" max="32" width="6.26953125" style="11" customWidth="1"/>
    <col min="33" max="33" width="4" customWidth="1"/>
    <col min="45" max="45" width="14" customWidth="1"/>
    <col min="46" max="46" width="12.54296875" customWidth="1"/>
    <col min="47" max="47" width="10.90625" customWidth="1"/>
  </cols>
  <sheetData>
    <row r="1" spans="1:56" ht="15.6">
      <c r="A1" s="47"/>
      <c r="B1" s="47"/>
      <c r="C1" s="47"/>
      <c r="D1" s="47"/>
      <c r="E1" s="334"/>
      <c r="F1" s="334"/>
      <c r="G1" s="93"/>
      <c r="H1" s="545"/>
      <c r="I1" s="93"/>
      <c r="J1" s="93"/>
      <c r="K1" s="537"/>
      <c r="L1" s="73"/>
      <c r="M1" s="93"/>
      <c r="N1" s="93"/>
      <c r="O1" s="93"/>
      <c r="P1" s="93"/>
      <c r="Q1" s="47"/>
      <c r="R1" s="552"/>
      <c r="S1" s="47"/>
      <c r="T1" s="93"/>
      <c r="U1" s="73"/>
      <c r="V1" s="73"/>
      <c r="W1" s="73"/>
      <c r="X1" s="73"/>
      <c r="Y1" s="73"/>
      <c r="Z1" s="93"/>
      <c r="AA1" s="47"/>
      <c r="AB1" s="47"/>
      <c r="AC1" s="73"/>
      <c r="AD1" s="73"/>
      <c r="AE1" s="73"/>
      <c r="AF1" s="73"/>
      <c r="AG1" s="47"/>
      <c r="AH1" s="4"/>
      <c r="AI1" s="61"/>
      <c r="AJ1" s="61"/>
      <c r="AK1" s="1"/>
      <c r="AL1" s="5"/>
    </row>
    <row r="2" spans="1:56" s="189" customFormat="1" ht="31.8">
      <c r="A2" s="188"/>
      <c r="B2" s="188"/>
      <c r="C2" s="142" t="s">
        <v>449</v>
      </c>
      <c r="D2" s="188"/>
      <c r="E2" s="343"/>
      <c r="F2" s="343"/>
      <c r="G2" s="199"/>
      <c r="H2" s="546"/>
      <c r="I2" s="199"/>
      <c r="J2" s="199"/>
      <c r="K2" s="538"/>
      <c r="L2" s="204"/>
      <c r="M2" s="199"/>
      <c r="N2" s="199"/>
      <c r="O2" s="199"/>
      <c r="P2" s="199"/>
      <c r="Q2" s="142" t="str">
        <f>+År!B2</f>
        <v>ALL SAU :</v>
      </c>
      <c r="R2" s="553"/>
      <c r="S2" s="188"/>
      <c r="T2" s="199"/>
      <c r="U2" s="204"/>
      <c r="V2" s="204"/>
      <c r="W2" s="204"/>
      <c r="X2" s="204"/>
      <c r="Y2" s="204"/>
      <c r="Z2" s="199"/>
      <c r="AA2" s="188"/>
      <c r="AB2" s="188"/>
      <c r="AC2" s="204"/>
      <c r="AD2" s="204"/>
      <c r="AE2" s="204"/>
      <c r="AF2" s="204"/>
      <c r="AG2" s="188"/>
      <c r="AH2" s="4"/>
      <c r="AI2" s="61"/>
      <c r="AJ2"/>
      <c r="AK2" s="1"/>
      <c r="AL2" s="5"/>
      <c r="AM2"/>
      <c r="AN2"/>
      <c r="AO2"/>
      <c r="AP2"/>
      <c r="AQ2"/>
      <c r="AR2"/>
      <c r="AS2"/>
    </row>
    <row r="3" spans="1:56" ht="15.6">
      <c r="A3" s="47"/>
      <c r="B3" s="47"/>
      <c r="C3" s="47"/>
      <c r="D3" s="47"/>
      <c r="E3" s="334"/>
      <c r="F3" s="334"/>
      <c r="G3" s="93"/>
      <c r="H3" s="545"/>
      <c r="I3" s="93"/>
      <c r="J3" s="93"/>
      <c r="K3" s="537"/>
      <c r="L3" s="73"/>
      <c r="M3" s="93"/>
      <c r="N3" s="93"/>
      <c r="O3" s="93"/>
      <c r="P3" s="93"/>
      <c r="Q3" s="47"/>
      <c r="R3" s="552"/>
      <c r="S3" s="47"/>
      <c r="T3" s="93"/>
      <c r="U3" s="73"/>
      <c r="V3" s="73"/>
      <c r="W3" s="73"/>
      <c r="X3" s="73"/>
      <c r="Y3" s="73"/>
      <c r="Z3" s="93"/>
      <c r="AA3" s="47"/>
      <c r="AB3" s="47"/>
      <c r="AC3" s="73"/>
      <c r="AD3" s="73"/>
      <c r="AE3" s="73"/>
      <c r="AF3" s="73"/>
      <c r="AG3" s="47"/>
      <c r="AH3" s="4"/>
      <c r="AI3" s="61"/>
      <c r="AK3" s="1"/>
      <c r="AL3" s="5"/>
    </row>
    <row r="4" spans="1:56" ht="15.6">
      <c r="A4" s="47"/>
      <c r="B4" s="47"/>
      <c r="C4" s="47"/>
      <c r="D4" s="47"/>
      <c r="E4" s="334"/>
      <c r="F4" s="334"/>
      <c r="G4" s="93"/>
      <c r="H4" s="545"/>
      <c r="I4" s="93"/>
      <c r="J4" s="93"/>
      <c r="K4" s="537"/>
      <c r="L4" s="73"/>
      <c r="M4" s="93"/>
      <c r="N4" s="93"/>
      <c r="O4" s="93"/>
      <c r="P4" s="93"/>
      <c r="Q4" s="47"/>
      <c r="R4" s="552"/>
      <c r="S4" s="47"/>
      <c r="T4" s="93"/>
      <c r="U4" s="73"/>
      <c r="V4" s="73"/>
      <c r="W4" s="73"/>
      <c r="X4" s="73"/>
      <c r="Y4" s="73"/>
      <c r="Z4" s="93"/>
      <c r="AA4" s="47"/>
      <c r="AB4" s="47"/>
      <c r="AC4" s="73"/>
      <c r="AD4" s="73"/>
      <c r="AE4" s="73"/>
      <c r="AF4" s="73"/>
      <c r="AG4" s="47"/>
      <c r="AH4" s="4"/>
      <c r="AI4" s="61"/>
      <c r="AK4" s="1"/>
      <c r="AL4" s="5"/>
      <c r="AT4" s="4"/>
      <c r="AU4" s="4"/>
      <c r="AV4" s="4"/>
      <c r="AW4" s="4"/>
    </row>
    <row r="5" spans="1:56" s="198" customFormat="1" ht="22.2">
      <c r="A5" s="194"/>
      <c r="B5" s="194"/>
      <c r="C5" s="194"/>
      <c r="D5" s="194"/>
      <c r="E5" s="535" t="s">
        <v>5</v>
      </c>
      <c r="F5" s="535"/>
      <c r="G5" s="196">
        <f>+År!O2</f>
        <v>49</v>
      </c>
      <c r="H5" s="545"/>
      <c r="I5" s="194"/>
      <c r="J5" s="194"/>
      <c r="K5" s="538"/>
      <c r="L5" s="205"/>
      <c r="M5" s="194"/>
      <c r="N5" s="194"/>
      <c r="O5" s="194"/>
      <c r="P5" s="194"/>
      <c r="Q5" s="200"/>
      <c r="R5" s="552"/>
      <c r="S5" s="201"/>
      <c r="T5" s="194"/>
      <c r="U5" s="195" t="s">
        <v>427</v>
      </c>
      <c r="V5" s="201"/>
      <c r="W5" s="205"/>
      <c r="X5" s="205"/>
      <c r="Y5" s="205"/>
      <c r="Z5" s="205"/>
      <c r="AA5" s="652">
        <f>SUM(F11:F20)</f>
        <v>1068360</v>
      </c>
      <c r="AB5" s="643"/>
      <c r="AC5" s="643"/>
      <c r="AD5" s="205"/>
      <c r="AE5" s="205"/>
      <c r="AF5" s="194"/>
      <c r="AG5" s="205"/>
      <c r="AH5" s="4"/>
      <c r="AI5" s="4"/>
      <c r="AJ5" s="61"/>
      <c r="AK5"/>
      <c r="AL5" s="1"/>
      <c r="AM5" s="5"/>
      <c r="AN5"/>
      <c r="AO5"/>
      <c r="AP5"/>
      <c r="AQ5"/>
      <c r="AR5"/>
      <c r="AS5"/>
      <c r="AT5"/>
      <c r="AU5" s="4"/>
      <c r="AV5" s="4"/>
      <c r="AW5" s="4"/>
      <c r="AX5" s="4"/>
      <c r="AY5"/>
      <c r="AZ5"/>
      <c r="BA5"/>
      <c r="BB5"/>
      <c r="BC5"/>
      <c r="BD5" s="197"/>
    </row>
    <row r="6" spans="1:56" ht="17.399999999999999">
      <c r="A6" s="50"/>
      <c r="B6" s="50"/>
      <c r="C6" s="50"/>
      <c r="D6" s="50"/>
      <c r="E6" s="370"/>
      <c r="F6" s="370"/>
      <c r="G6" s="151"/>
      <c r="H6" s="545"/>
      <c r="I6" s="93"/>
      <c r="J6" s="93"/>
      <c r="K6" s="537"/>
      <c r="L6" s="73"/>
      <c r="M6" s="93"/>
      <c r="N6" s="93"/>
      <c r="O6" s="93"/>
      <c r="P6" s="93"/>
      <c r="Q6" s="47"/>
      <c r="R6" s="552"/>
      <c r="S6" s="50"/>
      <c r="T6" s="93"/>
      <c r="U6" s="206"/>
      <c r="V6" s="73"/>
      <c r="W6" s="73"/>
      <c r="X6" s="73"/>
      <c r="Y6" s="73"/>
      <c r="Z6" s="93"/>
      <c r="AA6" s="47"/>
      <c r="AB6" s="47"/>
      <c r="AC6" s="73"/>
      <c r="AD6" s="73"/>
      <c r="AE6" s="73"/>
      <c r="AF6" s="73"/>
      <c r="AG6" s="47"/>
      <c r="AH6" s="4"/>
      <c r="AI6" s="61"/>
      <c r="AK6" s="1"/>
      <c r="AL6" s="5"/>
      <c r="AT6" s="4"/>
      <c r="AU6" s="4"/>
      <c r="AV6" s="4"/>
      <c r="AW6" s="4"/>
    </row>
    <row r="7" spans="1:56" ht="17.399999999999999">
      <c r="A7" s="50"/>
      <c r="B7" s="50"/>
      <c r="C7" s="50"/>
      <c r="D7" s="50"/>
      <c r="E7" s="370"/>
      <c r="F7" s="370"/>
      <c r="G7" s="151"/>
      <c r="H7" s="545"/>
      <c r="I7" s="93"/>
      <c r="J7" s="93"/>
      <c r="K7" s="537"/>
      <c r="L7" s="73"/>
      <c r="M7" s="93"/>
      <c r="N7" s="93"/>
      <c r="O7" s="93"/>
      <c r="P7" s="93"/>
      <c r="Q7" s="47"/>
      <c r="R7" s="552"/>
      <c r="S7" s="50"/>
      <c r="T7" s="93"/>
      <c r="U7" s="206"/>
      <c r="V7" s="73"/>
      <c r="W7" s="73"/>
      <c r="X7" s="73"/>
      <c r="Y7" s="73"/>
      <c r="Z7" s="93"/>
      <c r="AA7" s="47"/>
      <c r="AB7" s="47"/>
      <c r="AC7" s="73"/>
      <c r="AD7" s="73"/>
      <c r="AE7" s="73"/>
      <c r="AF7" s="207" t="s">
        <v>2</v>
      </c>
      <c r="AG7" s="47"/>
      <c r="AH7" s="4"/>
      <c r="AI7" s="61"/>
      <c r="AK7" s="1"/>
      <c r="AL7" s="5"/>
      <c r="AT7" s="4"/>
      <c r="AU7" s="4"/>
      <c r="AV7" s="4"/>
      <c r="AW7" s="4"/>
    </row>
    <row r="8" spans="1:56" ht="15.6">
      <c r="A8" s="47"/>
      <c r="B8" s="47"/>
      <c r="C8" s="47"/>
      <c r="D8" s="47"/>
      <c r="E8" s="345" t="s">
        <v>2</v>
      </c>
      <c r="F8" s="334"/>
      <c r="G8" s="93"/>
      <c r="H8" s="545"/>
      <c r="I8" s="93"/>
      <c r="J8" s="93"/>
      <c r="K8" s="537"/>
      <c r="L8" s="73"/>
      <c r="M8" s="93"/>
      <c r="N8" s="93"/>
      <c r="O8" s="93"/>
      <c r="P8" s="93"/>
      <c r="Q8" s="47"/>
      <c r="R8" s="552"/>
      <c r="S8" s="54" t="s">
        <v>22</v>
      </c>
      <c r="T8" s="93"/>
      <c r="U8" s="74" t="s">
        <v>690</v>
      </c>
      <c r="V8" s="74" t="s">
        <v>547</v>
      </c>
      <c r="W8" s="74" t="s">
        <v>521</v>
      </c>
      <c r="X8" s="73"/>
      <c r="Y8" s="73"/>
      <c r="Z8" s="100" t="s">
        <v>428</v>
      </c>
      <c r="AA8" s="47"/>
      <c r="AB8" s="47"/>
      <c r="AC8" s="74" t="s">
        <v>423</v>
      </c>
      <c r="AD8" s="207"/>
      <c r="AE8" s="207"/>
      <c r="AF8" s="74" t="s">
        <v>8</v>
      </c>
      <c r="AG8" s="47"/>
      <c r="AH8" s="4"/>
      <c r="AI8" s="61"/>
      <c r="AK8" s="1"/>
      <c r="AL8" s="5"/>
    </row>
    <row r="9" spans="1:56" ht="15.6">
      <c r="A9" s="47"/>
      <c r="B9" s="47"/>
      <c r="C9" s="47"/>
      <c r="D9" s="47"/>
      <c r="E9" s="345" t="s">
        <v>493</v>
      </c>
      <c r="F9" s="345" t="s">
        <v>2</v>
      </c>
      <c r="G9" s="100" t="s">
        <v>2</v>
      </c>
      <c r="H9" s="547"/>
      <c r="I9" s="100" t="s">
        <v>1</v>
      </c>
      <c r="J9" s="100"/>
      <c r="K9" s="539" t="s">
        <v>2</v>
      </c>
      <c r="L9" s="447"/>
      <c r="M9" s="443" t="s">
        <v>22</v>
      </c>
      <c r="N9" s="443"/>
      <c r="O9" s="443" t="s">
        <v>22</v>
      </c>
      <c r="P9" s="443"/>
      <c r="Q9" s="54" t="s">
        <v>22</v>
      </c>
      <c r="R9" s="554"/>
      <c r="S9" s="54" t="s">
        <v>495</v>
      </c>
      <c r="T9" s="100" t="s">
        <v>22</v>
      </c>
      <c r="U9" s="74" t="s">
        <v>691</v>
      </c>
      <c r="V9" s="74" t="s">
        <v>536</v>
      </c>
      <c r="W9" s="74" t="s">
        <v>548</v>
      </c>
      <c r="X9" s="74" t="s">
        <v>548</v>
      </c>
      <c r="Y9" s="74" t="s">
        <v>548</v>
      </c>
      <c r="Z9" s="100" t="s">
        <v>416</v>
      </c>
      <c r="AA9" s="54" t="s">
        <v>491</v>
      </c>
      <c r="AB9" s="54" t="s">
        <v>414</v>
      </c>
      <c r="AC9" s="74" t="s">
        <v>1</v>
      </c>
      <c r="AD9" s="74" t="s">
        <v>1</v>
      </c>
      <c r="AE9" s="74" t="s">
        <v>0</v>
      </c>
      <c r="AF9" s="74" t="s">
        <v>70</v>
      </c>
      <c r="AG9" s="47"/>
      <c r="AH9" s="4"/>
      <c r="AI9" s="61"/>
      <c r="AK9" s="1"/>
      <c r="AL9" s="5"/>
    </row>
    <row r="10" spans="1:56" ht="15.6">
      <c r="A10" s="47"/>
      <c r="B10" s="54" t="s">
        <v>90</v>
      </c>
      <c r="C10" s="54" t="s">
        <v>440</v>
      </c>
      <c r="D10" s="50"/>
      <c r="E10" s="346" t="s">
        <v>494</v>
      </c>
      <c r="F10" s="346" t="s">
        <v>8</v>
      </c>
      <c r="G10" s="101" t="s">
        <v>404</v>
      </c>
      <c r="H10" s="548" t="s">
        <v>496</v>
      </c>
      <c r="I10" s="101" t="s">
        <v>404</v>
      </c>
      <c r="J10" s="101"/>
      <c r="K10" s="540" t="s">
        <v>675</v>
      </c>
      <c r="L10" s="480"/>
      <c r="M10" s="459" t="s">
        <v>675</v>
      </c>
      <c r="N10" s="459"/>
      <c r="O10" s="459" t="s">
        <v>673</v>
      </c>
      <c r="P10" s="459"/>
      <c r="Q10" s="55" t="s">
        <v>0</v>
      </c>
      <c r="R10" s="555" t="s">
        <v>496</v>
      </c>
      <c r="S10" s="55" t="s">
        <v>415</v>
      </c>
      <c r="T10" s="101" t="s">
        <v>44</v>
      </c>
      <c r="U10" s="75" t="s">
        <v>404</v>
      </c>
      <c r="V10" s="75" t="s">
        <v>498</v>
      </c>
      <c r="W10" s="75" t="s">
        <v>573</v>
      </c>
      <c r="X10" s="75" t="s">
        <v>574</v>
      </c>
      <c r="Y10" s="75" t="s">
        <v>684</v>
      </c>
      <c r="Z10" s="101" t="s">
        <v>44</v>
      </c>
      <c r="AA10" s="55" t="s">
        <v>492</v>
      </c>
      <c r="AB10" s="55" t="s">
        <v>415</v>
      </c>
      <c r="AC10" s="75" t="s">
        <v>43</v>
      </c>
      <c r="AD10" s="75" t="s">
        <v>526</v>
      </c>
      <c r="AE10" s="75" t="s">
        <v>526</v>
      </c>
      <c r="AF10" s="75" t="s">
        <v>553</v>
      </c>
      <c r="AG10" s="47"/>
      <c r="AH10" s="4"/>
      <c r="AI10" s="61"/>
      <c r="AK10" s="1"/>
      <c r="AL10" s="5"/>
    </row>
    <row r="11" spans="1:56" ht="15.6">
      <c r="A11" s="47"/>
      <c r="B11" s="67">
        <f>+'Ark1'!C481</f>
        <v>2024</v>
      </c>
      <c r="C11" s="67">
        <f>+'Ark1'!K481</f>
        <v>0</v>
      </c>
      <c r="D11" s="67" t="str">
        <f>VLOOKUP(C11,RNR!$F$2:$G$11,2)</f>
        <v>Ordinær</v>
      </c>
      <c r="E11" s="347">
        <f>+IF(F11=0,"",'Ark1'!Q481)</f>
        <v>12185</v>
      </c>
      <c r="F11" s="536">
        <f>+'Ark1'!R481</f>
        <v>999173</v>
      </c>
      <c r="G11" s="202">
        <f>+IF(F11=0,"",'Ark1'!AG481)</f>
        <v>93.523999400951013</v>
      </c>
      <c r="H11" s="219">
        <f t="shared" ref="H11:H20" si="0">+IF(F11=0,"",IF(F22=0,"",G11-G22))</f>
        <v>0.45895084149117338</v>
      </c>
      <c r="I11" s="202">
        <f>+IF(F11=0,"",'Ark1'!AH481)</f>
        <v>95.389945551811238</v>
      </c>
      <c r="J11" s="202"/>
      <c r="K11" s="541">
        <f>+IF(F11=0,"",'Ark1'!AJ481)</f>
        <v>987619</v>
      </c>
      <c r="L11" s="480"/>
      <c r="M11" s="152">
        <f>+IF(K11=0,"",'Ark1'!AK481)</f>
        <v>98.007012015769121</v>
      </c>
      <c r="N11" s="459"/>
      <c r="O11" s="152">
        <f>+IF(K11=0,"",'Ark1'!AL481)</f>
        <v>21.130795323323216</v>
      </c>
      <c r="P11" s="459"/>
      <c r="Q11" s="68">
        <f>+IF(F11=0,"",'Ark1'!S481)</f>
        <v>7.9627261745463489</v>
      </c>
      <c r="R11" s="116">
        <f t="shared" ref="R11:R20" si="1">+IF(F11=0,"",IF(F22=0,"",Q11-Q22))</f>
        <v>8.6529843392187722E-2</v>
      </c>
      <c r="S11" s="68">
        <f>+IF(F11=0,"",'Ark1'!T481)</f>
        <v>5.8214053021849068</v>
      </c>
      <c r="T11" s="288">
        <f>+IF(F11=0,"",'Ark1'!U481)</f>
        <v>20.438879353221285</v>
      </c>
      <c r="U11" s="141">
        <f>+IF(F11=0,"",'Ark1'!V481)</f>
        <v>69.105850538395259</v>
      </c>
      <c r="V11" s="141">
        <f>+IF(F11=0,"",'Ark1'!W481)</f>
        <v>4.4432745880843445</v>
      </c>
      <c r="W11" s="141">
        <f>+IF(F11=0,"",'Ark1'!X481)</f>
        <v>79.283167179257262</v>
      </c>
      <c r="X11" s="141">
        <f>+IF(F11=0,"",'Ark1'!Y481)</f>
        <v>23.338701105814511</v>
      </c>
      <c r="Y11" s="141">
        <f>+IF(F11=0,"",'Ark1'!Z481)</f>
        <v>1.993648747514194</v>
      </c>
      <c r="Z11" s="140">
        <f>+IF(F11=0,"",'Ark1'!AA481)</f>
        <v>6.690572712281651</v>
      </c>
      <c r="AA11" s="68">
        <f>+IF(F11=0,"",'Ark1'!AB481)</f>
        <v>1.4842603261107814</v>
      </c>
      <c r="AB11" s="68">
        <f>+IF(F11=0,"",'Ark1'!AC481)</f>
        <v>1.5923681368217493</v>
      </c>
      <c r="AC11" s="141">
        <f>+IF(F11=0,"",'Ark1'!AD481)</f>
        <v>51.471089104730339</v>
      </c>
      <c r="AD11" s="141">
        <f>+IF(F11=0,"",'Ark1'!AE481)</f>
        <v>46.983456084037485</v>
      </c>
      <c r="AE11" s="141">
        <f>+IF(F11=0,"",'Ark1'!AF481)</f>
        <v>51.422315825376799</v>
      </c>
      <c r="AF11" s="141">
        <f t="shared" ref="AF11:AF20" si="2">+IF(F11=0,"",F11/E11)</f>
        <v>82.000246204349608</v>
      </c>
      <c r="AG11" s="47"/>
      <c r="AH11" s="4"/>
      <c r="AI11" s="61"/>
      <c r="AK11" s="1"/>
      <c r="AL11" s="5"/>
      <c r="AN11" s="2"/>
      <c r="AO11" s="2"/>
      <c r="AP11" s="2"/>
    </row>
    <row r="12" spans="1:56" ht="15.6">
      <c r="A12" s="47"/>
      <c r="B12" s="67">
        <f>+'Ark1'!C482</f>
        <v>2024</v>
      </c>
      <c r="C12" s="67">
        <f>+'Ark1'!K482</f>
        <v>2</v>
      </c>
      <c r="D12" s="67" t="str">
        <f>VLOOKUP(C12,RNR!$F$2:$G$11,2)</f>
        <v>Villsau</v>
      </c>
      <c r="E12" s="347">
        <f>+IF(F12=0,"",'Ark1'!Q482)</f>
        <v>1182</v>
      </c>
      <c r="F12" s="536">
        <f>+'Ark1'!R482</f>
        <v>36850</v>
      </c>
      <c r="G12" s="202">
        <f>+IF(F12=0,"",'Ark1'!AG482)</f>
        <v>3.4492118761466175</v>
      </c>
      <c r="H12" s="219">
        <f t="shared" si="0"/>
        <v>-0.39665041749147134</v>
      </c>
      <c r="I12" s="202">
        <f>+IF(F12=0,"",'Ark1'!AH482)</f>
        <v>2.0970701763185753</v>
      </c>
      <c r="J12" s="202"/>
      <c r="K12" s="541">
        <f>+IF(G12=0,"",'Ark1'!AJ482)</f>
        <v>35972</v>
      </c>
      <c r="L12" s="480"/>
      <c r="M12" s="152">
        <f>+IF(K12=0,"",'Ark1'!AK482)</f>
        <v>89.88888024018658</v>
      </c>
      <c r="N12" s="459"/>
      <c r="O12" s="152">
        <f>+IF(K12=0,"",'Ark1'!AL482)</f>
        <v>16.243332304165467</v>
      </c>
      <c r="P12" s="459"/>
      <c r="Q12" s="68">
        <f>+IF(F12=0,"",'Ark1'!S482)</f>
        <v>5.8508276797829044</v>
      </c>
      <c r="R12" s="116">
        <f t="shared" si="1"/>
        <v>0.16527965904000919</v>
      </c>
      <c r="S12" s="68">
        <f>+IF(F12=0,"",'Ark1'!T482)</f>
        <v>5.4825780189959294</v>
      </c>
      <c r="T12" s="288">
        <f>+IF(F12=0,"",'Ark1'!U482)</f>
        <v>12.183459972862909</v>
      </c>
      <c r="U12" s="141">
        <f>+IF(F12=0,"",'Ark1'!V482)</f>
        <v>8.0515603799185911</v>
      </c>
      <c r="V12" s="141">
        <f>+IF(F12=0,"",'Ark1'!W482)</f>
        <v>3.044776119402985</v>
      </c>
      <c r="W12" s="141">
        <f>+IF(F12=0,"",'Ark1'!X482)</f>
        <v>14.643147896879238</v>
      </c>
      <c r="X12" s="141">
        <f>+IF(F12=0,"",'Ark1'!Y482)</f>
        <v>1.5033921302578022</v>
      </c>
      <c r="Y12" s="141">
        <f>+IF(F12=0,"",'Ark1'!Z482)</f>
        <v>4.8846675712347347E-2</v>
      </c>
      <c r="Z12" s="140">
        <f>+IF(F12=0,"",'Ark1'!AA482)</f>
        <v>4.022659727721499</v>
      </c>
      <c r="AA12" s="68">
        <f>+IF(F12=0,"",'Ark1'!AB482)</f>
        <v>1.4448241948498501</v>
      </c>
      <c r="AB12" s="68">
        <f>+IF(F12=0,"",'Ark1'!AC482)</f>
        <v>1.629521702625305</v>
      </c>
      <c r="AC12" s="141">
        <f>+IF(F12=0,"",'Ark1'!AD482)</f>
        <v>67.342299126715204</v>
      </c>
      <c r="AD12" s="141">
        <f>+IF(F12=0,"",'Ark1'!AE482)</f>
        <v>63.408427634449239</v>
      </c>
      <c r="AE12" s="141">
        <f>+IF(F12=0,"",'Ark1'!AF482)</f>
        <v>71.589116725140983</v>
      </c>
      <c r="AF12" s="141">
        <f t="shared" si="2"/>
        <v>31.175972927241961</v>
      </c>
      <c r="AG12" s="47"/>
      <c r="AH12" s="4"/>
      <c r="AI12" s="61"/>
      <c r="AK12" s="13"/>
      <c r="AL12" s="5"/>
      <c r="AN12" s="2"/>
      <c r="AO12" s="2"/>
      <c r="AP12" s="4"/>
      <c r="AQ12" s="4"/>
      <c r="AR12" s="4"/>
    </row>
    <row r="13" spans="1:56" ht="15.6">
      <c r="A13" s="47"/>
      <c r="B13" s="67">
        <f>+'Ark1'!C483</f>
        <v>2024</v>
      </c>
      <c r="C13" s="67">
        <f>+'Ark1'!K483</f>
        <v>4</v>
      </c>
      <c r="D13" s="67" t="str">
        <f>VLOOKUP(C13,RNR!$F$2:$G$11,2)</f>
        <v>Økologisk</v>
      </c>
      <c r="E13" s="347">
        <f>+IF(F13=0,"",'Ark1'!Q483)</f>
        <v>813</v>
      </c>
      <c r="F13" s="536">
        <f>+'Ark1'!R483</f>
        <v>31529</v>
      </c>
      <c r="G13" s="202">
        <f>+IF(F13=0,"",'Ark1'!AG483)</f>
        <v>2.9511587854281323</v>
      </c>
      <c r="H13" s="219">
        <f t="shared" si="0"/>
        <v>-4.3175793852563427E-2</v>
      </c>
      <c r="I13" s="202">
        <f>+IF(F13=0,"",'Ark1'!AH483)</f>
        <v>2.44074762747992</v>
      </c>
      <c r="J13" s="202"/>
      <c r="K13" s="541">
        <f>+IF(G13=0,"",'Ark1'!AJ483)</f>
        <v>31185</v>
      </c>
      <c r="L13" s="480"/>
      <c r="M13" s="152">
        <f>+IF(K13=0,"",'Ark1'!AK483)</f>
        <v>95.120230880230096</v>
      </c>
      <c r="N13" s="459"/>
      <c r="O13" s="152">
        <f>+IF(K13=0,"",'Ark1'!AL483)</f>
        <v>18.460340368014815</v>
      </c>
      <c r="P13" s="459"/>
      <c r="Q13" s="68">
        <f>+IF(F13=0,"",'Ark1'!S483)</f>
        <v>6.8491864632560491</v>
      </c>
      <c r="R13" s="116">
        <f t="shared" si="1"/>
        <v>0.17337801866426439</v>
      </c>
      <c r="S13" s="68">
        <f>+IF(F13=0,"",'Ark1'!T483)</f>
        <v>5.7894002347045594</v>
      </c>
      <c r="T13" s="288">
        <f>+IF(F13=0,"",'Ark1'!U483)</f>
        <v>16.573256367154102</v>
      </c>
      <c r="U13" s="141">
        <f>+IF(F13=0,"",'Ark1'!V483)</f>
        <v>40.258175013479651</v>
      </c>
      <c r="V13" s="141">
        <f>+IF(F13=0,"",'Ark1'!W483)</f>
        <v>3.6696374766088367</v>
      </c>
      <c r="W13" s="141">
        <f>+IF(F13=0,"",'Ark1'!X483)</f>
        <v>49.998414158393857</v>
      </c>
      <c r="X13" s="141">
        <f>+IF(F13=0,"",'Ark1'!Y483)</f>
        <v>11.446604713121252</v>
      </c>
      <c r="Y13" s="141">
        <f>+IF(F13=0,"",'Ark1'!Z483)</f>
        <v>0.74851723809825899</v>
      </c>
      <c r="Z13" s="140">
        <f>+IF(F13=0,"",'Ark1'!AA483)</f>
        <v>6.3501116504306481</v>
      </c>
      <c r="AA13" s="68">
        <f>+IF(F13=0,"",'Ark1'!AB483)</f>
        <v>1.7071777732654627</v>
      </c>
      <c r="AB13" s="68">
        <f>+IF(F13=0,"",'Ark1'!AC483)</f>
        <v>1.5772135071768933</v>
      </c>
      <c r="AC13" s="141">
        <f>+IF(F13=0,"",'Ark1'!AD483)</f>
        <v>61.444172506035279</v>
      </c>
      <c r="AD13" s="141">
        <f>+IF(F13=0,"",'Ark1'!AE483)</f>
        <v>44.427466607688871</v>
      </c>
      <c r="AE13" s="141">
        <f>+IF(F13=0,"",'Ark1'!AF483)</f>
        <v>50.002780063968032</v>
      </c>
      <c r="AF13" s="141">
        <f t="shared" si="2"/>
        <v>38.781057810578105</v>
      </c>
      <c r="AG13" s="47"/>
      <c r="AH13" s="4"/>
      <c r="AI13" s="61"/>
      <c r="AK13" s="13"/>
      <c r="AL13" s="5"/>
      <c r="AN13" s="1"/>
      <c r="AO13" s="1"/>
      <c r="AP13" s="11"/>
      <c r="AQ13" s="11"/>
      <c r="AR13" s="11"/>
    </row>
    <row r="14" spans="1:56" ht="15.6">
      <c r="A14" s="47"/>
      <c r="B14" s="67">
        <f>+'Ark1'!C484</f>
        <v>2024</v>
      </c>
      <c r="C14" s="67">
        <f>+'Ark1'!K484</f>
        <v>7</v>
      </c>
      <c r="D14" s="67" t="str">
        <f>VLOOKUP(C14,RNR!$F$2:$G$11,2)</f>
        <v>Nødslakt</v>
      </c>
      <c r="E14" s="347" t="str">
        <f>+IF(F14=0,"",'Ark1'!Q484)</f>
        <v/>
      </c>
      <c r="F14" s="536">
        <f>+'Ark1'!R484</f>
        <v>0</v>
      </c>
      <c r="G14" s="202" t="str">
        <f>+IF(F14=0,"",'Ark1'!AG484)</f>
        <v/>
      </c>
      <c r="H14" s="219" t="str">
        <f t="shared" si="0"/>
        <v/>
      </c>
      <c r="I14" s="202" t="str">
        <f>+IF(F14=0,"",'Ark1'!AH484)</f>
        <v/>
      </c>
      <c r="J14" s="202"/>
      <c r="K14" s="541">
        <f>+IF(G14=0,"",'Ark1'!AJ484)</f>
        <v>0</v>
      </c>
      <c r="L14" s="480"/>
      <c r="M14" s="152" t="str">
        <f>+IF(K14=0,"",'Ark1'!AK484)</f>
        <v/>
      </c>
      <c r="N14" s="459"/>
      <c r="O14" s="152" t="str">
        <f>+IF(K14=0,"",'Ark1'!AL484)</f>
        <v/>
      </c>
      <c r="P14" s="459"/>
      <c r="Q14" s="68" t="str">
        <f>+IF(F14=0,"",'Ark1'!S484)</f>
        <v/>
      </c>
      <c r="R14" s="116" t="str">
        <f t="shared" si="1"/>
        <v/>
      </c>
      <c r="S14" s="68" t="str">
        <f>+IF(F14=0,"",'Ark1'!T484)</f>
        <v/>
      </c>
      <c r="T14" s="288" t="str">
        <f>+IF(F14=0,"",'Ark1'!U484)</f>
        <v/>
      </c>
      <c r="U14" s="141" t="str">
        <f>+IF(F14=0,"",'Ark1'!V484)</f>
        <v/>
      </c>
      <c r="V14" s="141" t="str">
        <f>+IF(F14=0,"",'Ark1'!W484)</f>
        <v/>
      </c>
      <c r="W14" s="141" t="str">
        <f>+IF(F14=0,"",'Ark1'!X484)</f>
        <v/>
      </c>
      <c r="X14" s="141" t="str">
        <f>+IF(F14=0,"",'Ark1'!Y484)</f>
        <v/>
      </c>
      <c r="Y14" s="141" t="str">
        <f>+IF(F14=0,"",'Ark1'!Z484)</f>
        <v/>
      </c>
      <c r="Z14" s="140" t="str">
        <f>+IF(F14=0,"",'Ark1'!AA484)</f>
        <v/>
      </c>
      <c r="AA14" s="68" t="str">
        <f>+IF(F14=0,"",'Ark1'!AB484)</f>
        <v/>
      </c>
      <c r="AB14" s="68" t="str">
        <f>+IF(F14=0,"",'Ark1'!AC484)</f>
        <v/>
      </c>
      <c r="AC14" s="141" t="str">
        <f>+IF(F14=0,"",'Ark1'!AD484)</f>
        <v/>
      </c>
      <c r="AD14" s="141" t="str">
        <f>+IF(F14=0,"",'Ark1'!AE484)</f>
        <v/>
      </c>
      <c r="AE14" s="141" t="str">
        <f>+IF(F14=0,"",'Ark1'!AF484)</f>
        <v/>
      </c>
      <c r="AF14" s="141" t="str">
        <f t="shared" si="2"/>
        <v/>
      </c>
      <c r="AG14" s="47"/>
      <c r="AH14" s="4"/>
      <c r="AI14" s="61"/>
      <c r="AK14" s="13"/>
      <c r="AL14" s="5"/>
      <c r="AN14" s="1"/>
      <c r="AO14" s="1"/>
      <c r="AP14" s="11"/>
      <c r="AQ14" s="11"/>
      <c r="AR14" s="11"/>
    </row>
    <row r="15" spans="1:56" ht="15.6">
      <c r="A15" s="47"/>
      <c r="B15" s="67">
        <f>+'Ark1'!C485</f>
        <v>2024</v>
      </c>
      <c r="C15" s="67">
        <f>+'Ark1'!K485</f>
        <v>9</v>
      </c>
      <c r="D15" s="67" t="str">
        <f>VLOOKUP(C15,RNR!$F$2:$G$11,2)</f>
        <v>Spesial</v>
      </c>
      <c r="E15" s="347">
        <f>+IF(F15=0,"",'Ark1'!Q485)</f>
        <v>102</v>
      </c>
      <c r="F15" s="536">
        <f>+'Ark1'!R485</f>
        <v>452</v>
      </c>
      <c r="G15" s="202">
        <f>+IF(F15=0,"",'Ark1'!AG485)</f>
        <v>4.2307836309858113E-2</v>
      </c>
      <c r="H15" s="219">
        <f t="shared" si="0"/>
        <v>-4.3602971666852106E-2</v>
      </c>
      <c r="I15" s="202">
        <f>+IF(F15=0,"",'Ark1'!AH485)</f>
        <v>4.2167897689777342E-2</v>
      </c>
      <c r="J15" s="202"/>
      <c r="K15" s="541">
        <f>+IF(G15=0,"",'Ark1'!AJ485)</f>
        <v>452</v>
      </c>
      <c r="L15" s="480"/>
      <c r="M15" s="152">
        <f>+IF(K15=0,"",'Ark1'!AK485)</f>
        <v>95.706194690265434</v>
      </c>
      <c r="N15" s="459"/>
      <c r="O15" s="152">
        <f>+IF(K15=0,"",'Ark1'!AL485)</f>
        <v>22.635972372243156</v>
      </c>
      <c r="P15" s="459"/>
      <c r="Q15" s="68">
        <f>+IF(F15=0,"",'Ark1'!S485)</f>
        <v>8.5818584070796504</v>
      </c>
      <c r="R15" s="116">
        <f t="shared" si="1"/>
        <v>-0.15868781140774857</v>
      </c>
      <c r="S15" s="68">
        <f>+IF(F15=0,"",'Ark1'!T485)</f>
        <v>6.163716814159292</v>
      </c>
      <c r="T15" s="288">
        <f>+IF(F15=0,"",'Ark1'!U485)</f>
        <v>19.972787610619463</v>
      </c>
      <c r="U15" s="141">
        <f>+IF(F15=0,"",'Ark1'!V485)</f>
        <v>80.530973451327441</v>
      </c>
      <c r="V15" s="141">
        <f>+IF(F15=0,"",'Ark1'!W485)</f>
        <v>8.8495575221238951</v>
      </c>
      <c r="W15" s="141">
        <f>+IF(F15=0,"",'Ark1'!X485)</f>
        <v>89.380530973451314</v>
      </c>
      <c r="X15" s="141">
        <f>+IF(F15=0,"",'Ark1'!Y485)</f>
        <v>15.707964601769911</v>
      </c>
      <c r="Y15" s="141">
        <f>+IF(F15=0,"",'Ark1'!Z485)</f>
        <v>0.22123893805309736</v>
      </c>
      <c r="Z15" s="140">
        <f>+IF(F15=0,"",'Ark1'!AA485)</f>
        <v>3.9637168820770361</v>
      </c>
      <c r="AA15" s="68">
        <f>+IF(F15=0,"",'Ark1'!AB485)</f>
        <v>1.2655853510673944</v>
      </c>
      <c r="AB15" s="68">
        <f>+IF(F15=0,"",'Ark1'!AC485)</f>
        <v>1.6642286446737684</v>
      </c>
      <c r="AC15" s="141">
        <f>+IF(F15=0,"",'Ark1'!AD485)</f>
        <v>66.47004207155932</v>
      </c>
      <c r="AD15" s="141">
        <f>+IF(F15=0,"",'Ark1'!AE485)</f>
        <v>45.609708889654087</v>
      </c>
      <c r="AE15" s="141">
        <f>+IF(F15=0,"",'Ark1'!AF485)</f>
        <v>64.909039565052367</v>
      </c>
      <c r="AF15" s="141">
        <f t="shared" si="2"/>
        <v>4.4313725490196081</v>
      </c>
      <c r="AG15" s="47"/>
      <c r="AH15" s="4"/>
      <c r="AI15" s="61"/>
      <c r="AK15" s="13"/>
      <c r="AL15" s="5"/>
      <c r="AN15" s="1"/>
      <c r="AO15" s="1"/>
      <c r="AP15" s="11"/>
      <c r="AQ15" s="11"/>
      <c r="AR15" s="11"/>
    </row>
    <row r="16" spans="1:56" ht="15.6">
      <c r="A16" s="47"/>
      <c r="B16" s="67">
        <f>+'Ark1'!C486</f>
        <v>2024</v>
      </c>
      <c r="C16" s="67">
        <f>+'Ark1'!K486</f>
        <v>10</v>
      </c>
      <c r="D16" s="67" t="str">
        <f>VLOOKUP(C16,RNR!$F$2:$G$11,2)</f>
        <v>Gult fett Ordinær</v>
      </c>
      <c r="E16" s="347">
        <f>+IF(F16=0,"",'Ark1'!Q486)</f>
        <v>179</v>
      </c>
      <c r="F16" s="536">
        <f>+'Ark1'!R486</f>
        <v>237</v>
      </c>
      <c r="G16" s="202">
        <f>+IF(F16=0,"",'Ark1'!AG486)</f>
        <v>2.2183533640345952E-2</v>
      </c>
      <c r="H16" s="219">
        <f t="shared" si="0"/>
        <v>1.5325107793465726E-2</v>
      </c>
      <c r="I16" s="202">
        <f>+IF(F16=0,"",'Ark1'!AH486)</f>
        <v>2.2918929915086945E-2</v>
      </c>
      <c r="J16" s="202"/>
      <c r="K16" s="541">
        <f>+IF(G16=0,"",'Ark1'!AJ486)</f>
        <v>237</v>
      </c>
      <c r="L16" s="480"/>
      <c r="M16" s="152">
        <f>+IF(K16=0,"",'Ark1'!AK486)</f>
        <v>99.621518987341773</v>
      </c>
      <c r="N16" s="459"/>
      <c r="O16" s="152">
        <f>+IF(K16=0,"",'Ark1'!AL486)</f>
        <v>19.496551902482139</v>
      </c>
      <c r="P16" s="459"/>
      <c r="Q16" s="68">
        <f>+IF(F16=0,"",'Ark1'!S486)</f>
        <v>7.135021097046411</v>
      </c>
      <c r="R16" s="116">
        <f t="shared" si="1"/>
        <v>0.35870530757272956</v>
      </c>
      <c r="S16" s="68">
        <f>+IF(F16=0,"",'Ark1'!T486)</f>
        <v>23.257383966244724</v>
      </c>
      <c r="T16" s="288">
        <f>+IF(F16=0,"",'Ark1'!U486)</f>
        <v>20.703375527426161</v>
      </c>
      <c r="U16" s="141">
        <f>+IF(F16=0,"",'Ark1'!V486)</f>
        <v>12.658227848101264</v>
      </c>
      <c r="V16" s="141">
        <f>+IF(F16=0,"",'Ark1'!W486)</f>
        <v>61.181434599156113</v>
      </c>
      <c r="W16" s="141">
        <f>+IF(F16=0,"",'Ark1'!X486)</f>
        <v>62.869198312236314</v>
      </c>
      <c r="X16" s="141">
        <f>+IF(F16=0,"",'Ark1'!Y486)</f>
        <v>28.270042194092824</v>
      </c>
      <c r="Y16" s="141">
        <f>+IF(F16=0,"",'Ark1'!Z486)</f>
        <v>4.6413502109704652</v>
      </c>
      <c r="Z16" s="140">
        <f>+IF(F16=0,"",'Ark1'!AA486)</f>
        <v>10.116915129038972</v>
      </c>
      <c r="AA16" s="68">
        <f>+IF(F16=0,"",'Ark1'!AB486)</f>
        <v>1.9548482679251</v>
      </c>
      <c r="AB16" s="68">
        <f>+IF(F16=0,"",'Ark1'!AC486)</f>
        <v>15.065720944805372</v>
      </c>
      <c r="AC16" s="141">
        <f>+IF(F16=0,"",'Ark1'!AD486)</f>
        <v>55.53029157569884</v>
      </c>
      <c r="AD16" s="141">
        <f>+IF(F16=0,"",'Ark1'!AE486)</f>
        <v>5.4341624984283561</v>
      </c>
      <c r="AE16" s="141">
        <f>+IF(F16=0,"",'Ark1'!AF486)</f>
        <v>19.337771743257736</v>
      </c>
      <c r="AF16" s="141">
        <f t="shared" si="2"/>
        <v>1.3240223463687151</v>
      </c>
      <c r="AG16" s="47"/>
      <c r="AH16" s="4"/>
      <c r="AI16" s="61"/>
      <c r="AK16" s="13"/>
      <c r="AL16" s="5"/>
      <c r="AN16" s="1"/>
      <c r="AO16" s="1"/>
      <c r="AP16" s="11"/>
      <c r="AQ16" s="11"/>
      <c r="AR16" s="11"/>
    </row>
    <row r="17" spans="1:44" ht="15.6">
      <c r="A17" s="47"/>
      <c r="B17" s="67">
        <f>+'Ark1'!C487</f>
        <v>2024</v>
      </c>
      <c r="C17" s="67">
        <f>+'Ark1'!K487</f>
        <v>12</v>
      </c>
      <c r="D17" s="67" t="str">
        <f>VLOOKUP(C17,RNR!$F$2:$G$11,2)</f>
        <v>Gult fett Villsau</v>
      </c>
      <c r="E17" s="347">
        <f>+IF(F17=0,"",'Ark1'!Q487)</f>
        <v>54</v>
      </c>
      <c r="F17" s="536">
        <f>+'Ark1'!R487</f>
        <v>98</v>
      </c>
      <c r="G17" s="202">
        <f>+IF(F17=0,"",'Ark1'!AG487)</f>
        <v>9.1729379609869367E-3</v>
      </c>
      <c r="H17" s="219">
        <f t="shared" si="0"/>
        <v>7.999786171389002E-3</v>
      </c>
      <c r="I17" s="202">
        <f>+IF(F17=0,"",'Ark1'!AH487)</f>
        <v>6.0740979602541588E-3</v>
      </c>
      <c r="J17" s="202"/>
      <c r="K17" s="541">
        <f>+IF(G17=0,"",'Ark1'!AJ487)</f>
        <v>98</v>
      </c>
      <c r="L17" s="480"/>
      <c r="M17" s="152">
        <f>+IF(K17=0,"",'Ark1'!AK487)</f>
        <v>91.892857142857125</v>
      </c>
      <c r="N17" s="459"/>
      <c r="O17" s="152">
        <f>+IF(K17=0,"",'Ark1'!AL487)</f>
        <v>16.502819265911779</v>
      </c>
      <c r="P17" s="459"/>
      <c r="Q17" s="68">
        <f>+IF(F17=0,"",'Ark1'!S487)</f>
        <v>5.9183673469387754</v>
      </c>
      <c r="R17" s="116">
        <f t="shared" si="1"/>
        <v>0.45682888540031641</v>
      </c>
      <c r="S17" s="68">
        <f>+IF(F17=0,"",'Ark1'!T487)</f>
        <v>27.091836734693874</v>
      </c>
      <c r="T17" s="288">
        <f>+IF(F17=0,"",'Ark1'!U487)</f>
        <v>13.269387755102048</v>
      </c>
      <c r="U17" s="141">
        <f>+IF(F17=0,"",'Ark1'!V487)</f>
        <v>1.0204081632653061</v>
      </c>
      <c r="V17" s="141">
        <f>+IF(F17=0,"",'Ark1'!W487)</f>
        <v>72.448979591836732</v>
      </c>
      <c r="W17" s="141">
        <f>+IF(F17=0,"",'Ark1'!X487)</f>
        <v>23.469387755102041</v>
      </c>
      <c r="X17" s="141">
        <f>+IF(F17=0,"",'Ark1'!Y487)</f>
        <v>3.0612244897959182</v>
      </c>
      <c r="Y17" s="141">
        <f>+IF(F17=0,"",'Ark1'!Z487)</f>
        <v>0</v>
      </c>
      <c r="Z17" s="140">
        <f>+IF(F17=0,"",'Ark1'!AA487)</f>
        <v>4.7236791299913028</v>
      </c>
      <c r="AA17" s="68">
        <f>+IF(F17=0,"",'Ark1'!AB487)</f>
        <v>1.2751428042296602</v>
      </c>
      <c r="AB17" s="68">
        <f>+IF(F17=0,"",'Ark1'!AC487)</f>
        <v>14.013904709174891</v>
      </c>
      <c r="AC17" s="141">
        <f>+IF(F17=0,"",'Ark1'!AD487)</f>
        <v>70.483191808117809</v>
      </c>
      <c r="AD17" s="141">
        <f>+IF(F17=0,"",'Ark1'!AE487)</f>
        <v>6.5585667473135283</v>
      </c>
      <c r="AE17" s="141">
        <f>+IF(F17=0,"",'Ark1'!AF487)</f>
        <v>16.43040127692295</v>
      </c>
      <c r="AF17" s="141">
        <f t="shared" si="2"/>
        <v>1.8148148148148149</v>
      </c>
      <c r="AG17" s="47"/>
      <c r="AH17" s="4"/>
      <c r="AI17" s="61"/>
      <c r="AK17" s="13"/>
      <c r="AL17" s="5"/>
      <c r="AN17" s="1"/>
      <c r="AO17" s="1"/>
      <c r="AP17" s="11"/>
      <c r="AQ17" s="11"/>
      <c r="AR17" s="11"/>
    </row>
    <row r="18" spans="1:44" ht="15.6">
      <c r="A18" s="47"/>
      <c r="B18" s="67">
        <f>+'Ark1'!C488</f>
        <v>2024</v>
      </c>
      <c r="C18" s="67">
        <f>+'Ark1'!K488</f>
        <v>14</v>
      </c>
      <c r="D18" s="67" t="str">
        <f>VLOOKUP(C18,RNR!$F$2:$G$11,2)</f>
        <v>Gult fett Økologisk</v>
      </c>
      <c r="E18" s="347">
        <f>+IF(F18=0,"",'Ark1'!Q488)</f>
        <v>13</v>
      </c>
      <c r="F18" s="536">
        <f>+'Ark1'!R488</f>
        <v>21</v>
      </c>
      <c r="G18" s="202">
        <f>+IF(F18=0,"",'Ark1'!AG488)</f>
        <v>1.9656295630686282E-3</v>
      </c>
      <c r="H18" s="219">
        <f t="shared" si="0"/>
        <v>1.2436900002391303E-3</v>
      </c>
      <c r="I18" s="202">
        <f>+IF(F18=0,"",'Ark1'!AH488)</f>
        <v>1.0757188251665118E-3</v>
      </c>
      <c r="J18" s="202"/>
      <c r="K18" s="541">
        <f>+IF(G18=0,"",'Ark1'!AJ488)</f>
        <v>21</v>
      </c>
      <c r="L18" s="480"/>
      <c r="M18" s="152">
        <f>+IF(K18=0,"",'Ark1'!AK488)</f>
        <v>87.738095238095227</v>
      </c>
      <c r="N18" s="459"/>
      <c r="O18" s="152">
        <f>+IF(K18=0,"",'Ark1'!AL488)</f>
        <v>15.990374140779652</v>
      </c>
      <c r="P18" s="459"/>
      <c r="Q18" s="68">
        <f>+IF(F18=0,"",'Ark1'!S488)</f>
        <v>6.0476190476190448</v>
      </c>
      <c r="R18" s="116">
        <f t="shared" si="1"/>
        <v>-7.7380952380955215E-2</v>
      </c>
      <c r="S18" s="68">
        <f>+IF(F18=0,"",'Ark1'!T488)</f>
        <v>21.904761904761905</v>
      </c>
      <c r="T18" s="288">
        <f>+IF(F18=0,"",'Ark1'!U488)</f>
        <v>10.96666666666667</v>
      </c>
      <c r="U18" s="141">
        <f>+IF(F18=0,"",'Ark1'!V488)</f>
        <v>0</v>
      </c>
      <c r="V18" s="141">
        <f>+IF(F18=0,"",'Ark1'!W488)</f>
        <v>52.380952380952387</v>
      </c>
      <c r="W18" s="141">
        <f>+IF(F18=0,"",'Ark1'!X488)</f>
        <v>4.7619047619047636</v>
      </c>
      <c r="X18" s="141">
        <f>+IF(F18=0,"",'Ark1'!Y488)</f>
        <v>0</v>
      </c>
      <c r="Y18" s="141">
        <f>+IF(F18=0,"",'Ark1'!Z488)</f>
        <v>0</v>
      </c>
      <c r="Z18" s="140">
        <f>+IF(F18=0,"",'Ark1'!AA488)</f>
        <v>2.7535835237417872</v>
      </c>
      <c r="AA18" s="68">
        <f>+IF(F18=0,"",'Ark1'!AB488)</f>
        <v>0.94999701634571487</v>
      </c>
      <c r="AB18" s="68">
        <f>+IF(F18=0,"",'Ark1'!AC488)</f>
        <v>15.29364873435954</v>
      </c>
      <c r="AC18" s="141">
        <f>+IF(F18=0,"",'Ark1'!AD488)</f>
        <v>75.242053547803621</v>
      </c>
      <c r="AD18" s="141">
        <f>+IF(F18=0,"",'Ark1'!AE488)</f>
        <v>20.244415277928528</v>
      </c>
      <c r="AE18" s="141">
        <f>+IF(F18=0,"",'Ark1'!AF488)</f>
        <v>7.569545376846075</v>
      </c>
      <c r="AF18" s="141">
        <f t="shared" si="2"/>
        <v>1.6153846153846154</v>
      </c>
      <c r="AG18" s="47"/>
      <c r="AH18" s="4"/>
      <c r="AI18" s="61"/>
      <c r="AK18" s="13"/>
      <c r="AL18" s="5"/>
      <c r="AN18" s="1"/>
      <c r="AO18" s="1"/>
      <c r="AP18" s="11"/>
      <c r="AQ18" s="11"/>
      <c r="AR18" s="11"/>
    </row>
    <row r="19" spans="1:44" ht="15.6">
      <c r="A19" s="47"/>
      <c r="B19" s="67">
        <f>+'Ark1'!C489</f>
        <v>2024</v>
      </c>
      <c r="C19" s="67">
        <f>+'Ark1'!K489</f>
        <v>19</v>
      </c>
      <c r="D19" s="67" t="str">
        <f>VLOOKUP(C19,RNR!$F$2:$G$11,2)</f>
        <v>Gult fett Spesial</v>
      </c>
      <c r="E19" s="347" t="str">
        <f>+IF(F19=0,"",'Ark1'!Q489)</f>
        <v/>
      </c>
      <c r="F19" s="536">
        <f>+'Ark1'!R489</f>
        <v>0</v>
      </c>
      <c r="G19" s="202" t="str">
        <f>+IF(F19=0,"",'Ark1'!AG489)</f>
        <v/>
      </c>
      <c r="H19" s="219" t="str">
        <f t="shared" si="0"/>
        <v/>
      </c>
      <c r="I19" s="202" t="str">
        <f>+IF(F19=0,"",'Ark1'!AH489)</f>
        <v/>
      </c>
      <c r="J19" s="202"/>
      <c r="K19" s="541">
        <f>+IF(G19=0,"",'Ark1'!AJ489)</f>
        <v>0</v>
      </c>
      <c r="L19" s="480"/>
      <c r="M19" s="152" t="str">
        <f>+IF(K19=0,"",'Ark1'!AK489)</f>
        <v/>
      </c>
      <c r="N19" s="459"/>
      <c r="O19" s="152" t="str">
        <f>+IF(K19=0,"",'Ark1'!AL489)</f>
        <v/>
      </c>
      <c r="P19" s="459"/>
      <c r="Q19" s="68" t="str">
        <f>+IF(F19=0,"",'Ark1'!S489)</f>
        <v/>
      </c>
      <c r="R19" s="116" t="str">
        <f t="shared" si="1"/>
        <v/>
      </c>
      <c r="S19" s="68" t="str">
        <f>+IF(F19=0,"",'Ark1'!T489)</f>
        <v/>
      </c>
      <c r="T19" s="288" t="str">
        <f>+IF(F19=0,"",'Ark1'!U489)</f>
        <v/>
      </c>
      <c r="U19" s="141" t="str">
        <f>+IF(F19=0,"",'Ark1'!V489)</f>
        <v/>
      </c>
      <c r="V19" s="141" t="str">
        <f>+IF(F19=0,"",'Ark1'!W489)</f>
        <v/>
      </c>
      <c r="W19" s="141" t="str">
        <f>+IF(F19=0,"",'Ark1'!X489)</f>
        <v/>
      </c>
      <c r="X19" s="141" t="str">
        <f>+IF(F19=0,"",'Ark1'!Y489)</f>
        <v/>
      </c>
      <c r="Y19" s="141" t="str">
        <f>+IF(F19=0,"",'Ark1'!Z489)</f>
        <v/>
      </c>
      <c r="Z19" s="140" t="str">
        <f>+IF(F19=0,"",'Ark1'!AA489)</f>
        <v/>
      </c>
      <c r="AA19" s="68" t="str">
        <f>+IF(F19=0,"",'Ark1'!AB489)</f>
        <v/>
      </c>
      <c r="AB19" s="68" t="str">
        <f>+IF(F19=0,"",'Ark1'!AC489)</f>
        <v/>
      </c>
      <c r="AC19" s="141" t="str">
        <f>+IF(F19=0,"",'Ark1'!AD489)</f>
        <v/>
      </c>
      <c r="AD19" s="141" t="str">
        <f>+IF(F19=0,"",'Ark1'!AE489)</f>
        <v/>
      </c>
      <c r="AE19" s="141" t="str">
        <f>+IF(F19=0,"",'Ark1'!AF489)</f>
        <v/>
      </c>
      <c r="AF19" s="141" t="str">
        <f t="shared" si="2"/>
        <v/>
      </c>
      <c r="AG19" s="47"/>
      <c r="AH19" s="4"/>
      <c r="AI19" s="61"/>
      <c r="AK19" s="13"/>
      <c r="AL19" s="5"/>
      <c r="AN19" s="1"/>
      <c r="AO19" s="1"/>
      <c r="AP19" s="11"/>
      <c r="AQ19" s="11"/>
      <c r="AR19" s="11"/>
    </row>
    <row r="20" spans="1:44" ht="15.6">
      <c r="A20" s="47"/>
      <c r="B20" s="67">
        <f>+'Ark1'!C490</f>
        <v>2024</v>
      </c>
      <c r="C20" s="67">
        <f>+'Ark1'!K490</f>
        <v>25</v>
      </c>
      <c r="D20" s="67" t="str">
        <f>VLOOKUP(C20,RNR!$F$2:$G$11,2)</f>
        <v>Lyngenlam</v>
      </c>
      <c r="E20" s="347" t="str">
        <f>+IF(F20=0,"",'Ark1'!Q490)</f>
        <v/>
      </c>
      <c r="F20" s="536">
        <f>+'Ark1'!R490</f>
        <v>0</v>
      </c>
      <c r="G20" s="202" t="str">
        <f>+IF(F20=0,"",'Ark1'!AG490)</f>
        <v/>
      </c>
      <c r="H20" s="219" t="str">
        <f t="shared" si="0"/>
        <v/>
      </c>
      <c r="I20" s="202" t="str">
        <f>+IF(F20=0,"",'Ark1'!AH490)</f>
        <v/>
      </c>
      <c r="J20" s="202"/>
      <c r="K20" s="541">
        <f>+IF(G20=0,"",'Ark1'!AJ490)</f>
        <v>0</v>
      </c>
      <c r="L20" s="480"/>
      <c r="M20" s="152" t="str">
        <f>+IF(K20=0,"",'Ark1'!AK490)</f>
        <v/>
      </c>
      <c r="N20" s="459"/>
      <c r="O20" s="152" t="str">
        <f>+IF(K20=0,"",'Ark1'!AL490)</f>
        <v/>
      </c>
      <c r="P20" s="459"/>
      <c r="Q20" s="68" t="str">
        <f>+IF(F20=0,"",'Ark1'!S490)</f>
        <v/>
      </c>
      <c r="R20" s="116" t="str">
        <f t="shared" si="1"/>
        <v/>
      </c>
      <c r="S20" s="68" t="str">
        <f>+IF(F20=0,"",'Ark1'!T490)</f>
        <v/>
      </c>
      <c r="T20" s="288" t="str">
        <f>+IF(F20=0,"",'Ark1'!U490)</f>
        <v/>
      </c>
      <c r="U20" s="141" t="str">
        <f>+IF(F20=0,"",'Ark1'!V490)</f>
        <v/>
      </c>
      <c r="V20" s="141" t="str">
        <f>+IF(F20=0,"",'Ark1'!W490)</f>
        <v/>
      </c>
      <c r="W20" s="141" t="str">
        <f>+IF(F20=0,"",'Ark1'!X490)</f>
        <v/>
      </c>
      <c r="X20" s="141" t="str">
        <f>+IF(F20=0,"",'Ark1'!Y490)</f>
        <v/>
      </c>
      <c r="Y20" s="141" t="str">
        <f>+IF(F20=0,"",'Ark1'!Z490)</f>
        <v/>
      </c>
      <c r="Z20" s="140" t="str">
        <f>+IF(F20=0,"",'Ark1'!AA490)</f>
        <v/>
      </c>
      <c r="AA20" s="68" t="str">
        <f>+IF(F20=0,"",'Ark1'!AB490)</f>
        <v/>
      </c>
      <c r="AB20" s="68" t="str">
        <f>+IF(F20=0,"",'Ark1'!AC490)</f>
        <v/>
      </c>
      <c r="AC20" s="141" t="str">
        <f>+IF(F20=0,"",'Ark1'!AD490)</f>
        <v/>
      </c>
      <c r="AD20" s="141" t="str">
        <f>+IF(F20=0,"",'Ark1'!AE490)</f>
        <v/>
      </c>
      <c r="AE20" s="141" t="str">
        <f>+IF(F20=0,"",'Ark1'!AF490)</f>
        <v/>
      </c>
      <c r="AF20" s="141" t="str">
        <f t="shared" si="2"/>
        <v/>
      </c>
      <c r="AG20" s="47"/>
      <c r="AH20" s="4"/>
      <c r="AI20" s="61"/>
      <c r="AK20" s="13"/>
      <c r="AL20" s="5"/>
      <c r="AN20" s="1"/>
      <c r="AO20" s="1"/>
      <c r="AP20" s="11"/>
      <c r="AQ20" s="11"/>
      <c r="AR20" s="11"/>
    </row>
    <row r="21" spans="1:44" ht="15.6">
      <c r="A21" s="47"/>
      <c r="B21" s="47"/>
      <c r="C21" s="47"/>
      <c r="D21" s="47"/>
      <c r="E21" s="47"/>
      <c r="F21" s="334"/>
      <c r="G21" s="47"/>
      <c r="H21" s="549"/>
      <c r="I21" s="47"/>
      <c r="J21" s="47"/>
      <c r="K21" s="537"/>
      <c r="L21" s="480"/>
      <c r="M21" s="47"/>
      <c r="N21" s="459"/>
      <c r="O21" s="47"/>
      <c r="P21" s="459"/>
      <c r="Q21" s="47"/>
      <c r="R21" s="549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"/>
      <c r="AI21" s="61"/>
      <c r="AK21" s="13"/>
      <c r="AL21" s="5"/>
      <c r="AN21" s="1"/>
      <c r="AO21" s="1"/>
      <c r="AP21" s="11"/>
      <c r="AQ21" s="11"/>
      <c r="AR21" s="11"/>
    </row>
    <row r="22" spans="1:44" ht="15.6">
      <c r="A22" s="47"/>
      <c r="B22">
        <f>+'Ark1'!C491</f>
        <v>2023</v>
      </c>
      <c r="C22">
        <f>+'Ark1'!K491</f>
        <v>0</v>
      </c>
      <c r="D22" s="67" t="str">
        <f>VLOOKUP(C22,RNR!$F$2:$G$11,2)</f>
        <v>Ordinær</v>
      </c>
      <c r="E22" s="331">
        <f>+IF(F22=0,"",'Ark1'!Q491)</f>
        <v>12339</v>
      </c>
      <c r="F22" s="331">
        <f>+'Ark1'!R491</f>
        <v>1031278</v>
      </c>
      <c r="G22" s="203">
        <f>+IF(F22=0,"",'Ark1'!AG491)</f>
        <v>93.065048559459839</v>
      </c>
      <c r="H22" s="549"/>
      <c r="I22" s="203">
        <f>+IF(F22=0,"",'Ark1'!AH491)</f>
        <v>95.035091565430278</v>
      </c>
      <c r="J22" s="47"/>
      <c r="K22" s="541">
        <f>+IF(G22=0,"",'Ark1'!AJ491)</f>
        <v>351238</v>
      </c>
      <c r="L22" s="480"/>
      <c r="M22" s="202">
        <f>+IF(K22=0,"",'Ark1'!AK491)</f>
        <v>99.191303617489851</v>
      </c>
      <c r="N22" s="459"/>
      <c r="O22" s="202">
        <f>+IF(K22=0,"",'Ark1'!AL491)</f>
        <v>20.926212460630648</v>
      </c>
      <c r="P22" s="459"/>
      <c r="Q22" s="1">
        <f>+IF(F22=0,"",'Ark1'!S491)</f>
        <v>7.8761963311541612</v>
      </c>
      <c r="R22" s="556"/>
      <c r="S22" s="1">
        <f>+IF(F22=0,"",'Ark1'!T491)</f>
        <v>5.9849410149348685</v>
      </c>
      <c r="T22" s="98">
        <f>+IF(F22=0,"",'Ark1'!U491)</f>
        <v>20.540439794118026</v>
      </c>
      <c r="U22" s="11">
        <f>+IF(F22=0,"",'Ark1'!V491)</f>
        <v>68.005814145167463</v>
      </c>
      <c r="V22" s="11">
        <f>+IF(F22=0,"",'Ark1'!W491)</f>
        <v>5.338230816520861</v>
      </c>
      <c r="W22" s="11">
        <f>+IF(F22=0,"",'Ark1'!X491)</f>
        <v>79.909684876434866</v>
      </c>
      <c r="X22" s="11">
        <f>+IF(F22=0,"",'Ark1'!Y491)</f>
        <v>23.544184982128975</v>
      </c>
      <c r="Y22" s="11">
        <f>+IF(F22=0,"",'Ark1'!Z491)</f>
        <v>2.0275813117316575</v>
      </c>
      <c r="Z22" s="98">
        <f>+IF(F22=0,"",'Ark1'!AA491)</f>
        <v>6.7020307691884762</v>
      </c>
      <c r="AA22" s="1">
        <f>+IF(F22=0,"",'Ark1'!AB491)</f>
        <v>1.5194361313174725</v>
      </c>
      <c r="AB22" s="1">
        <f>+IF(F22=0,"",'Ark1'!AC491)</f>
        <v>1.6520103361900476</v>
      </c>
      <c r="AC22" s="11">
        <f>+IF(F22=0,"",'Ark1'!AD491)</f>
        <v>45.643570565988398</v>
      </c>
      <c r="AD22" s="11">
        <f>+IF(F22=0,"",'Ark1'!AE491)</f>
        <v>46.015194919945294</v>
      </c>
      <c r="AE22" s="11">
        <f>+IF(F22=0,"",'Ark1'!AF491)</f>
        <v>34.262112458014776</v>
      </c>
      <c r="AF22" s="11">
        <f>+IF(F22=0,"",F22/E22)</f>
        <v>83.578734095145478</v>
      </c>
      <c r="AG22" s="47"/>
      <c r="AH22" s="4"/>
      <c r="AI22" s="61"/>
      <c r="AK22" s="5"/>
      <c r="AL22" s="5"/>
      <c r="AN22" s="1"/>
      <c r="AO22" s="1"/>
      <c r="AP22" s="11"/>
      <c r="AQ22" s="11"/>
      <c r="AR22" s="11"/>
    </row>
    <row r="23" spans="1:44" ht="15.6">
      <c r="A23" s="47"/>
      <c r="B23">
        <f>+'Ark1'!C492</f>
        <v>2023</v>
      </c>
      <c r="C23">
        <f>+'Ark1'!K492</f>
        <v>2</v>
      </c>
      <c r="D23" s="67" t="str">
        <f>VLOOKUP(C23,RNR!$F$2:$G$11,2)</f>
        <v>Villsau</v>
      </c>
      <c r="E23" s="331">
        <f>+IF(F23=0,"",'Ark1'!Q492)</f>
        <v>1316</v>
      </c>
      <c r="F23" s="331">
        <f>+'Ark1'!R492</f>
        <v>42617</v>
      </c>
      <c r="G23" s="203">
        <f>+IF(F23=0,"",'Ark1'!AG492)</f>
        <v>3.8458622936380888</v>
      </c>
      <c r="H23" s="549"/>
      <c r="I23" s="203">
        <f>+IF(F23=0,"",'Ark1'!AH492)</f>
        <v>2.326233905441133</v>
      </c>
      <c r="J23" s="47"/>
      <c r="K23" s="541">
        <f>+IF(G23=0,"",'Ark1'!AJ492)</f>
        <v>6567</v>
      </c>
      <c r="L23" s="480"/>
      <c r="M23" s="202">
        <f>+IF(K23=0,"",'Ark1'!AK492)</f>
        <v>91.826282929800627</v>
      </c>
      <c r="N23" s="459"/>
      <c r="O23" s="202">
        <f>+IF(K23=0,"",'Ark1'!AL492)</f>
        <v>16.524943337188891</v>
      </c>
      <c r="P23" s="459"/>
      <c r="Q23" s="1">
        <f>+IF(F23=0,"",'Ark1'!S492)</f>
        <v>5.6855480207428952</v>
      </c>
      <c r="R23" s="556"/>
      <c r="S23" s="1">
        <f>+IF(F23=0,"",'Ark1'!T492)</f>
        <v>5.7609170049510752</v>
      </c>
      <c r="T23" s="98">
        <f>+IF(F23=0,"",'Ark1'!U492)</f>
        <v>12.166677616913383</v>
      </c>
      <c r="U23" s="11">
        <f>+IF(F23=0,"",'Ark1'!V492)</f>
        <v>6.7602130605157553</v>
      </c>
      <c r="V23" s="11">
        <f>+IF(F23=0,"",'Ark1'!W492)</f>
        <v>4.0805312434005216</v>
      </c>
      <c r="W23" s="11">
        <f>+IF(F23=0,"",'Ark1'!X492)</f>
        <v>14.034305558814552</v>
      </c>
      <c r="X23" s="11">
        <f>+IF(F23=0,"",'Ark1'!Y492)</f>
        <v>1.4853227585235935</v>
      </c>
      <c r="Y23" s="11">
        <f>+IF(F23=0,"",'Ark1'!Z492)</f>
        <v>5.3969073374474992E-2</v>
      </c>
      <c r="Z23" s="98">
        <f>+IF(F23=0,"",'Ark1'!AA492)</f>
        <v>3.977245297661689</v>
      </c>
      <c r="AA23" s="1">
        <f>+IF(F23=0,"",'Ark1'!AB492)</f>
        <v>1.2719022713621817</v>
      </c>
      <c r="AB23" s="1">
        <f>+IF(F23=0,"",'Ark1'!AC492)</f>
        <v>1.6793068248413563</v>
      </c>
      <c r="AC23" s="11">
        <f>+IF(F23=0,"",'Ark1'!AD492)</f>
        <v>60.591604287540328</v>
      </c>
      <c r="AD23" s="11">
        <f>+IF(F23=0,"",'Ark1'!AE492)</f>
        <v>60.758722453075109</v>
      </c>
      <c r="AE23" s="11">
        <f>+IF(F23=0,"",'Ark1'!AF492)</f>
        <v>61.502090162232342</v>
      </c>
      <c r="AF23" s="11">
        <f t="shared" ref="AF23:AF33" si="3">+IF(F23=0,"",F23/E23)</f>
        <v>32.383738601823708</v>
      </c>
      <c r="AG23" s="47"/>
      <c r="AH23" s="4"/>
      <c r="AI23" s="61"/>
      <c r="AK23" s="5"/>
      <c r="AL23" s="5"/>
      <c r="AN23" s="1"/>
      <c r="AO23" s="1"/>
      <c r="AP23" s="11"/>
      <c r="AQ23" s="11"/>
      <c r="AR23" s="11"/>
    </row>
    <row r="24" spans="1:44" ht="15.6">
      <c r="A24" s="47"/>
      <c r="B24">
        <f>+'Ark1'!C493</f>
        <v>2023</v>
      </c>
      <c r="C24">
        <f>+'Ark1'!K493</f>
        <v>4</v>
      </c>
      <c r="D24" s="67" t="str">
        <f>VLOOKUP(C24,RNR!$F$2:$G$11,2)</f>
        <v>Økologisk</v>
      </c>
      <c r="E24" s="331">
        <f>+IF(F24=0,"",'Ark1'!Q493)</f>
        <v>867</v>
      </c>
      <c r="F24" s="331">
        <f>+'Ark1'!R493</f>
        <v>33181</v>
      </c>
      <c r="G24" s="203">
        <f>+IF(F24=0,"",'Ark1'!AG493)</f>
        <v>2.9943345792806957</v>
      </c>
      <c r="H24" s="549"/>
      <c r="I24" s="203">
        <f>+IF(F24=0,"",'Ark1'!AH493)</f>
        <v>2.5393141106662456</v>
      </c>
      <c r="J24" s="47"/>
      <c r="K24" s="541">
        <f>+IF(G24=0,"",'Ark1'!AJ493)</f>
        <v>12431</v>
      </c>
      <c r="L24" s="480"/>
      <c r="M24" s="202">
        <f>+IF(K24=0,"",'Ark1'!AK493)</f>
        <v>97.624109082133614</v>
      </c>
      <c r="N24" s="459"/>
      <c r="O24" s="202">
        <f>+IF(K24=0,"",'Ark1'!AL493)</f>
        <v>18.939141174386123</v>
      </c>
      <c r="P24" s="459"/>
      <c r="Q24" s="1">
        <f>+IF(F24=0,"",'Ark1'!S493)</f>
        <v>6.6758084445917847</v>
      </c>
      <c r="R24" s="556"/>
      <c r="S24" s="1">
        <f>+IF(F24=0,"",'Ark1'!T493)</f>
        <v>6.0208553087610381</v>
      </c>
      <c r="T24" s="98">
        <f>+IF(F24=0,"",'Ark1'!U493)</f>
        <v>17.058013320876302</v>
      </c>
      <c r="U24" s="11">
        <f>+IF(F24=0,"",'Ark1'!V493)</f>
        <v>38.591362526747218</v>
      </c>
      <c r="V24" s="11">
        <f>+IF(F24=0,"",'Ark1'!W493)</f>
        <v>5.7382236822277823</v>
      </c>
      <c r="W24" s="11">
        <f>+IF(F24=0,"",'Ark1'!X493)</f>
        <v>51.628944275338291</v>
      </c>
      <c r="X24" s="11">
        <f>+IF(F24=0,"",'Ark1'!Y493)</f>
        <v>13.721708206503722</v>
      </c>
      <c r="Y24" s="11">
        <f>+IF(F24=0,"",'Ark1'!Z493)</f>
        <v>1.0698893945330159</v>
      </c>
      <c r="Z24" s="98">
        <f>+IF(F24=0,"",'Ark1'!AA493)</f>
        <v>6.7181401685748146</v>
      </c>
      <c r="AA24" s="1">
        <f>+IF(F24=0,"",'Ark1'!AB493)</f>
        <v>1.7708419240214588</v>
      </c>
      <c r="AB24" s="1">
        <f>+IF(F24=0,"",'Ark1'!AC493)</f>
        <v>1.6951931336265695</v>
      </c>
      <c r="AC24" s="11">
        <f>+IF(F24=0,"",'Ark1'!AD493)</f>
        <v>50.820248315733053</v>
      </c>
      <c r="AD24" s="11">
        <f>+IF(F24=0,"",'Ark1'!AE493)</f>
        <v>48.193994764623511</v>
      </c>
      <c r="AE24" s="11">
        <f>+IF(F24=0,"",'Ark1'!AF493)</f>
        <v>36.89746690076241</v>
      </c>
      <c r="AF24" s="11">
        <f t="shared" si="3"/>
        <v>38.271049596309112</v>
      </c>
      <c r="AG24" s="47"/>
      <c r="AH24" s="4"/>
      <c r="AI24" s="61"/>
      <c r="AK24" s="5"/>
      <c r="AL24" s="5"/>
      <c r="AN24" s="1"/>
      <c r="AO24" s="1"/>
      <c r="AP24" s="11"/>
      <c r="AQ24" s="11"/>
      <c r="AR24" s="11"/>
    </row>
    <row r="25" spans="1:44" ht="15.6">
      <c r="A25" s="47"/>
      <c r="B25">
        <f>+'Ark1'!C494</f>
        <v>2023</v>
      </c>
      <c r="C25">
        <f>+'Ark1'!K494</f>
        <v>7</v>
      </c>
      <c r="D25" s="67" t="str">
        <f>VLOOKUP(C25,RNR!$F$2:$G$11,2)</f>
        <v>Nødslakt</v>
      </c>
      <c r="E25" s="331">
        <f>+IF(F25=0,"",'Ark1'!Q494)</f>
        <v>1</v>
      </c>
      <c r="F25" s="331">
        <f>+'Ark1'!R494</f>
        <v>1</v>
      </c>
      <c r="G25" s="203">
        <f>+IF(F25=0,"",'Ark1'!AG494)</f>
        <v>9.0242445353687218E-5</v>
      </c>
      <c r="H25" s="549"/>
      <c r="I25" s="203">
        <f>+IF(F25=0,"",'Ark1'!AH494)</f>
        <v>9.6906354756295029E-5</v>
      </c>
      <c r="J25" s="47"/>
      <c r="K25" s="541">
        <f>+IF(G25=0,"",'Ark1'!AJ494)</f>
        <v>0</v>
      </c>
      <c r="L25" s="480"/>
      <c r="M25" s="202" t="str">
        <f>+IF(K25=0,"",'Ark1'!AK494)</f>
        <v/>
      </c>
      <c r="N25" s="459"/>
      <c r="O25" s="202" t="str">
        <f>+IF(K25=0,"",'Ark1'!AL494)</f>
        <v/>
      </c>
      <c r="P25" s="459"/>
      <c r="Q25" s="1">
        <f>+IF(F25=0,"",'Ark1'!S494)</f>
        <v>6</v>
      </c>
      <c r="R25" s="556"/>
      <c r="S25" s="1">
        <f>+IF(F25=0,"",'Ark1'!T494)</f>
        <v>9</v>
      </c>
      <c r="T25" s="98">
        <f>+IF(F25=0,"",'Ark1'!U494)</f>
        <v>21.6</v>
      </c>
      <c r="U25" s="11">
        <f>+IF(F25=0,"",'Ark1'!V494)</f>
        <v>0</v>
      </c>
      <c r="V25" s="11">
        <f>+IF(F25=0,"",'Ark1'!W494)</f>
        <v>100</v>
      </c>
      <c r="W25" s="11">
        <f>+IF(F25=0,"",'Ark1'!X494)</f>
        <v>100</v>
      </c>
      <c r="X25" s="11">
        <f>+IF(F25=0,"",'Ark1'!Y494)</f>
        <v>0</v>
      </c>
      <c r="Y25" s="11">
        <f>+IF(F25=0,"",'Ark1'!Z494)</f>
        <v>0</v>
      </c>
      <c r="Z25" s="98">
        <f>+IF(F25=0,"",'Ark1'!AA494)</f>
        <v>0</v>
      </c>
      <c r="AA25" s="1">
        <f>+IF(F25=0,"",'Ark1'!AB494)</f>
        <v>0</v>
      </c>
      <c r="AB25" s="1">
        <f>+IF(F25=0,"",'Ark1'!AC494)</f>
        <v>0</v>
      </c>
      <c r="AC25" s="11">
        <f>+IF(F25=0,"",'Ark1'!AD494)</f>
        <v>0</v>
      </c>
      <c r="AD25" s="11">
        <f>+IF(F25=0,"",'Ark1'!AE494)</f>
        <v>0</v>
      </c>
      <c r="AE25" s="11">
        <f>+IF(F25=0,"",'Ark1'!AF494)</f>
        <v>0</v>
      </c>
      <c r="AF25" s="11">
        <f t="shared" si="3"/>
        <v>1</v>
      </c>
      <c r="AG25" s="47"/>
      <c r="AH25" s="4"/>
      <c r="AI25" s="61"/>
      <c r="AK25" s="5"/>
      <c r="AL25" s="5"/>
      <c r="AN25" s="1"/>
      <c r="AO25" s="1"/>
      <c r="AP25" s="11"/>
      <c r="AQ25" s="11"/>
      <c r="AR25" s="11"/>
    </row>
    <row r="26" spans="1:44" ht="15.6">
      <c r="A26" s="47"/>
      <c r="B26">
        <f>+'Ark1'!C495</f>
        <v>2023</v>
      </c>
      <c r="C26">
        <f>+'Ark1'!K495</f>
        <v>9</v>
      </c>
      <c r="D26" s="67" t="str">
        <f>VLOOKUP(C26,RNR!$F$2:$G$11,2)</f>
        <v>Spesial</v>
      </c>
      <c r="E26" s="331">
        <f>+IF(F26=0,"",'Ark1'!Q495)</f>
        <v>128</v>
      </c>
      <c r="F26" s="331">
        <f>+'Ark1'!R495</f>
        <v>952</v>
      </c>
      <c r="G26" s="203">
        <f>+IF(F26=0,"",'Ark1'!AG495)</f>
        <v>8.5910807976710218E-2</v>
      </c>
      <c r="H26" s="549"/>
      <c r="I26" s="203">
        <f>+IF(F26=0,"",'Ark1'!AH495)</f>
        <v>8.9991458247689615E-2</v>
      </c>
      <c r="J26" s="47"/>
      <c r="K26" s="541">
        <f>+IF(G26=0,"",'Ark1'!AJ495)</f>
        <v>785</v>
      </c>
      <c r="L26" s="480"/>
      <c r="M26" s="202">
        <f>+IF(K26=0,"",'Ark1'!AK495)</f>
        <v>97.477324840764311</v>
      </c>
      <c r="N26" s="459"/>
      <c r="O26" s="202">
        <f>+IF(K26=0,"",'Ark1'!AL495)</f>
        <v>22.649862523497273</v>
      </c>
      <c r="P26" s="459"/>
      <c r="Q26" s="1">
        <f>+IF(F26=0,"",'Ark1'!S495)</f>
        <v>8.740546218487399</v>
      </c>
      <c r="R26" s="556"/>
      <c r="S26" s="1">
        <f>+IF(F26=0,"",'Ark1'!T495)</f>
        <v>5.6176470588235299</v>
      </c>
      <c r="T26" s="98">
        <f>+IF(F26=0,"",'Ark1'!U495)</f>
        <v>21.070063025210089</v>
      </c>
      <c r="U26" s="11">
        <f>+IF(F26=0,"",'Ark1'!V495)</f>
        <v>94.537815126050404</v>
      </c>
      <c r="V26" s="11">
        <f>+IF(F26=0,"",'Ark1'!W495)</f>
        <v>0.84033613445378108</v>
      </c>
      <c r="W26" s="11">
        <f>+IF(F26=0,"",'Ark1'!X495)</f>
        <v>95.588235294117638</v>
      </c>
      <c r="X26" s="11">
        <f>+IF(F26=0,"",'Ark1'!Y495)</f>
        <v>20.903361344537814</v>
      </c>
      <c r="Y26" s="11">
        <f>+IF(F26=0,"",'Ark1'!Z495)</f>
        <v>0</v>
      </c>
      <c r="Z26" s="98">
        <f>+IF(F26=0,"",'Ark1'!AA495)</f>
        <v>2.840522498283462</v>
      </c>
      <c r="AA26" s="1">
        <f>+IF(F26=0,"",'Ark1'!AB495)</f>
        <v>0.93199147260406878</v>
      </c>
      <c r="AB26" s="1">
        <f>+IF(F26=0,"",'Ark1'!AC495)</f>
        <v>1.349145204563081</v>
      </c>
      <c r="AC26" s="11">
        <f>+IF(F26=0,"",'Ark1'!AD495)</f>
        <v>61.818987063996005</v>
      </c>
      <c r="AD26" s="11">
        <f>+IF(F26=0,"",'Ark1'!AE495)</f>
        <v>38.192918580751069</v>
      </c>
      <c r="AE26" s="11">
        <f>+IF(F26=0,"",'Ark1'!AF495)</f>
        <v>22.852996135013807</v>
      </c>
      <c r="AF26" s="11">
        <f t="shared" si="3"/>
        <v>7.4375</v>
      </c>
      <c r="AG26" s="47"/>
      <c r="AH26" s="4"/>
      <c r="AI26" s="61"/>
      <c r="AK26" s="5"/>
      <c r="AL26" s="5"/>
      <c r="AN26" s="1"/>
      <c r="AO26" s="1"/>
      <c r="AP26" s="11"/>
      <c r="AQ26" s="11"/>
      <c r="AR26" s="11"/>
    </row>
    <row r="27" spans="1:44" ht="15.6">
      <c r="A27" s="47"/>
      <c r="B27">
        <f>+'Ark1'!C496</f>
        <v>2023</v>
      </c>
      <c r="C27">
        <f>+'Ark1'!K496</f>
        <v>10</v>
      </c>
      <c r="D27" s="67" t="str">
        <f>VLOOKUP(C27,RNR!$F$2:$G$11,2)</f>
        <v>Gult fett Ordinær</v>
      </c>
      <c r="E27" s="331">
        <f>+IF(F27=0,"",'Ark1'!Q496)</f>
        <v>64</v>
      </c>
      <c r="F27" s="331">
        <f>+'Ark1'!R496</f>
        <v>76</v>
      </c>
      <c r="G27" s="203">
        <f>+IF(F27=0,"",'Ark1'!AG496)</f>
        <v>6.8584258468802253E-3</v>
      </c>
      <c r="H27" s="549"/>
      <c r="I27" s="203">
        <f>+IF(F27=0,"",'Ark1'!AH496)</f>
        <v>7.8888951020124661E-3</v>
      </c>
      <c r="J27" s="47"/>
      <c r="K27" s="541">
        <f>+IF(G27=0,"",'Ark1'!AJ496)</f>
        <v>23</v>
      </c>
      <c r="L27" s="480"/>
      <c r="M27" s="202">
        <f>+IF(K27=0,"",'Ark1'!AK496)</f>
        <v>104.94347826086955</v>
      </c>
      <c r="N27" s="459"/>
      <c r="O27" s="202">
        <f>+IF(K27=0,"",'Ark1'!AL496)</f>
        <v>20.553862721019048</v>
      </c>
      <c r="P27" s="459"/>
      <c r="Q27" s="1">
        <f>+IF(F27=0,"",'Ark1'!S496)</f>
        <v>6.7763157894736814</v>
      </c>
      <c r="R27" s="556"/>
      <c r="S27" s="1">
        <f>+IF(F27=0,"",'Ark1'!T496)</f>
        <v>30.223684210526311</v>
      </c>
      <c r="T27" s="98">
        <f>+IF(F27=0,"",'Ark1'!U496)</f>
        <v>23.136842105263167</v>
      </c>
      <c r="U27" s="11">
        <f>+IF(F27=0,"",'Ark1'!V496)</f>
        <v>1.3157894736842111</v>
      </c>
      <c r="V27" s="11">
        <f>+IF(F27=0,"",'Ark1'!W496)</f>
        <v>81.578947368421055</v>
      </c>
      <c r="W27" s="11">
        <f>+IF(F27=0,"",'Ark1'!X496)</f>
        <v>68.421052631578959</v>
      </c>
      <c r="X27" s="11">
        <f>+IF(F27=0,"",'Ark1'!Y496)</f>
        <v>46.052631578947363</v>
      </c>
      <c r="Y27" s="11">
        <f>+IF(F27=0,"",'Ark1'!Z496)</f>
        <v>6.5789473684210513</v>
      </c>
      <c r="Z27" s="98">
        <f>+IF(F27=0,"",'Ark1'!AA496)</f>
        <v>10.929846174403449</v>
      </c>
      <c r="AA27" s="1">
        <f>+IF(F27=0,"",'Ark1'!AB496)</f>
        <v>1.6189558380450564</v>
      </c>
      <c r="AB27" s="1">
        <f>+IF(F27=0,"",'Ark1'!AC496)</f>
        <v>12.917347255176011</v>
      </c>
      <c r="AC27" s="11">
        <f>+IF(F27=0,"",'Ark1'!AD496)</f>
        <v>57.132478399983697</v>
      </c>
      <c r="AD27" s="11">
        <f>+IF(F27=0,"",'Ark1'!AE496)</f>
        <v>20.411624936493364</v>
      </c>
      <c r="AE27" s="11">
        <f>+IF(F27=0,"",'Ark1'!AF496)</f>
        <v>22.512389861223419</v>
      </c>
      <c r="AF27" s="11">
        <f t="shared" si="3"/>
        <v>1.1875</v>
      </c>
      <c r="AG27" s="47"/>
      <c r="AH27" s="4"/>
      <c r="AI27" s="61"/>
      <c r="AK27" s="13"/>
      <c r="AL27" s="5"/>
      <c r="AN27" s="1"/>
      <c r="AO27" s="1"/>
      <c r="AP27" s="11"/>
      <c r="AQ27" s="11"/>
      <c r="AR27" s="11"/>
    </row>
    <row r="28" spans="1:44" ht="15.6">
      <c r="A28" s="47"/>
      <c r="B28">
        <f>+'Ark1'!C497</f>
        <v>2023</v>
      </c>
      <c r="C28">
        <f>+'Ark1'!K497</f>
        <v>12</v>
      </c>
      <c r="D28" s="67" t="str">
        <f>VLOOKUP(C28,RNR!$F$2:$G$11,2)</f>
        <v>Gult fett Villsau</v>
      </c>
      <c r="E28" s="331">
        <f>+IF(F28=0,"",'Ark1'!Q497)</f>
        <v>9</v>
      </c>
      <c r="F28" s="331">
        <f>+'Ark1'!R497</f>
        <v>13</v>
      </c>
      <c r="G28" s="203">
        <f>+IF(F28=0,"",'Ark1'!AG497)</f>
        <v>1.1731517895979338E-3</v>
      </c>
      <c r="H28" s="549"/>
      <c r="I28" s="203">
        <f>+IF(F28=0,"",'Ark1'!AH497)</f>
        <v>8.7664359811944717E-4</v>
      </c>
      <c r="J28" s="47"/>
      <c r="K28" s="541">
        <f>+IF(G28=0,"",'Ark1'!AJ497)</f>
        <v>0</v>
      </c>
      <c r="L28" s="480"/>
      <c r="M28" s="202" t="str">
        <f>+IF(K28=0,"",'Ark1'!AK497)</f>
        <v/>
      </c>
      <c r="N28" s="459"/>
      <c r="O28" s="202" t="str">
        <f>+IF(K28=0,"",'Ark1'!AL497)</f>
        <v/>
      </c>
      <c r="P28" s="459"/>
      <c r="Q28" s="1">
        <f>+IF(F28=0,"",'Ark1'!S497)</f>
        <v>5.461538461538459</v>
      </c>
      <c r="R28" s="556"/>
      <c r="S28" s="1">
        <f>+IF(F28=0,"",'Ark1'!T497)</f>
        <v>36.923076923076913</v>
      </c>
      <c r="T28" s="98">
        <f>+IF(F28=0,"",'Ark1'!U497)</f>
        <v>15.030769230769238</v>
      </c>
      <c r="U28" s="11">
        <f>+IF(F28=0,"",'Ark1'!V497)</f>
        <v>0</v>
      </c>
      <c r="V28" s="11">
        <f>+IF(F28=0,"",'Ark1'!W497)</f>
        <v>100</v>
      </c>
      <c r="W28" s="11">
        <f>+IF(F28=0,"",'Ark1'!X497)</f>
        <v>38.461538461538446</v>
      </c>
      <c r="X28" s="11">
        <f>+IF(F28=0,"",'Ark1'!Y497)</f>
        <v>0</v>
      </c>
      <c r="Y28" s="11">
        <f>+IF(F28=0,"",'Ark1'!Z497)</f>
        <v>0</v>
      </c>
      <c r="Z28" s="98">
        <f>+IF(F28=0,"",'Ark1'!AA497)</f>
        <v>3.7468724630600594</v>
      </c>
      <c r="AA28" s="1">
        <f>+IF(F28=0,"",'Ark1'!AB497)</f>
        <v>0.84265008846948608</v>
      </c>
      <c r="AB28" s="1">
        <f>+IF(F28=0,"",'Ark1'!AC497)</f>
        <v>1.4390989949131812</v>
      </c>
      <c r="AC28" s="11">
        <f>+IF(F28=0,"",'Ark1'!AD497)</f>
        <v>47.302758150637686</v>
      </c>
      <c r="AD28" s="11">
        <f>+IF(F28=0,"",'Ark1'!AE497)</f>
        <v>51.400885547140554</v>
      </c>
      <c r="AE28" s="11">
        <f>+IF(F28=0,"",'Ark1'!AF497)</f>
        <v>15.614401167175824</v>
      </c>
      <c r="AF28" s="11">
        <f t="shared" si="3"/>
        <v>1.4444444444444444</v>
      </c>
      <c r="AG28" s="47"/>
      <c r="AH28" s="4"/>
      <c r="AI28" s="61"/>
      <c r="AK28" s="13"/>
      <c r="AL28" s="5"/>
      <c r="AN28" s="1"/>
      <c r="AO28" s="1"/>
      <c r="AP28" s="11"/>
      <c r="AQ28" s="11"/>
      <c r="AR28" s="11"/>
    </row>
    <row r="29" spans="1:44" ht="15.6">
      <c r="A29" s="47"/>
      <c r="B29">
        <f>+'Ark1'!C498</f>
        <v>2023</v>
      </c>
      <c r="C29">
        <f>+'Ark1'!K498</f>
        <v>14</v>
      </c>
      <c r="D29" s="67" t="str">
        <f>VLOOKUP(C29,RNR!$F$2:$G$11,2)</f>
        <v>Gult fett Økologisk</v>
      </c>
      <c r="E29" s="331">
        <f>+IF(F29=0,"",'Ark1'!Q498)</f>
        <v>6</v>
      </c>
      <c r="F29" s="331">
        <f>+'Ark1'!R498</f>
        <v>8</v>
      </c>
      <c r="G29" s="203">
        <f>+IF(F29=0,"",'Ark1'!AG498)</f>
        <v>7.2193956282949774E-4</v>
      </c>
      <c r="H29" s="549"/>
      <c r="I29" s="203">
        <f>+IF(F29=0,"",'Ark1'!AH498)</f>
        <v>5.0651515981415315E-4</v>
      </c>
      <c r="J29" s="47"/>
      <c r="K29" s="541">
        <f>+IF(G29=0,"",'Ark1'!AJ498)</f>
        <v>2</v>
      </c>
      <c r="L29" s="480"/>
      <c r="M29" s="202">
        <f>+IF(K29=0,"",'Ark1'!AK498)</f>
        <v>96.9</v>
      </c>
      <c r="N29" s="459"/>
      <c r="O29" s="202">
        <f>+IF(K29=0,"",'Ark1'!AL498)</f>
        <v>17.574810273588515</v>
      </c>
      <c r="P29" s="459"/>
      <c r="Q29" s="1">
        <f>+IF(F29=0,"",'Ark1'!S498)</f>
        <v>6.125</v>
      </c>
      <c r="R29" s="556"/>
      <c r="S29" s="1">
        <f>+IF(F29=0,"",'Ark1'!T498)</f>
        <v>26.125</v>
      </c>
      <c r="T29" s="98">
        <f>+IF(F29=0,"",'Ark1'!U498)</f>
        <v>14.112500000000001</v>
      </c>
      <c r="U29" s="11">
        <f>+IF(F29=0,"",'Ark1'!V498)</f>
        <v>0</v>
      </c>
      <c r="V29" s="11">
        <f>+IF(F29=0,"",'Ark1'!W498)</f>
        <v>75</v>
      </c>
      <c r="W29" s="11">
        <f>+IF(F29=0,"",'Ark1'!X498)</f>
        <v>37.5</v>
      </c>
      <c r="X29" s="11">
        <f>+IF(F29=0,"",'Ark1'!Y498)</f>
        <v>0</v>
      </c>
      <c r="Y29" s="11">
        <f>+IF(F29=0,"",'Ark1'!Z498)</f>
        <v>0</v>
      </c>
      <c r="Z29" s="98">
        <f>+IF(F29=0,"",'Ark1'!AA498)</f>
        <v>4.0318846399667727</v>
      </c>
      <c r="AA29" s="1">
        <f>+IF(F29=0,"",'Ark1'!AB498)</f>
        <v>0.59947894041409</v>
      </c>
      <c r="AB29" s="1">
        <f>+IF(F29=0,"",'Ark1'!AC498)</f>
        <v>14.623931584905613</v>
      </c>
      <c r="AC29" s="11">
        <f>+IF(F29=0,"",'Ark1'!AD498)</f>
        <v>83.198700748809301</v>
      </c>
      <c r="AD29" s="11">
        <f>+IF(F29=0,"",'Ark1'!AE498)</f>
        <v>-19.591536064491972</v>
      </c>
      <c r="AE29" s="11">
        <f>+IF(F29=0,"",'Ark1'!AF498)</f>
        <v>-22.991730419067277</v>
      </c>
      <c r="AF29" s="11">
        <f t="shared" si="3"/>
        <v>1.3333333333333333</v>
      </c>
      <c r="AG29" s="47"/>
      <c r="AH29" s="4"/>
      <c r="AI29" s="61"/>
      <c r="AK29" s="13"/>
      <c r="AL29" s="5"/>
      <c r="AN29" s="1"/>
      <c r="AO29" s="1"/>
      <c r="AP29" s="11"/>
      <c r="AQ29" s="11"/>
      <c r="AR29" s="11"/>
    </row>
    <row r="30" spans="1:44" ht="15.6">
      <c r="A30" s="47"/>
      <c r="B30">
        <f>+'Ark1'!C499</f>
        <v>2023</v>
      </c>
      <c r="C30">
        <f>+'Ark1'!K499</f>
        <v>19</v>
      </c>
      <c r="D30" s="67" t="str">
        <f>VLOOKUP(C30,RNR!$F$2:$G$11,2)</f>
        <v>Gult fett Spesial</v>
      </c>
      <c r="E30" s="331" t="str">
        <f>+IF(F30=0,"",'Ark1'!Q499)</f>
        <v/>
      </c>
      <c r="F30" s="331">
        <f>+'Ark1'!R499</f>
        <v>0</v>
      </c>
      <c r="G30" s="203" t="str">
        <f>+IF(F30=0,"",'Ark1'!AG499)</f>
        <v/>
      </c>
      <c r="H30" s="549"/>
      <c r="I30" s="203" t="str">
        <f>+IF(F30=0,"",'Ark1'!AH499)</f>
        <v/>
      </c>
      <c r="J30" s="47"/>
      <c r="K30" s="541">
        <f>+IF(G30=0,"",'Ark1'!AJ499)</f>
        <v>0</v>
      </c>
      <c r="L30" s="480"/>
      <c r="M30" s="202" t="str">
        <f>+IF(K30=0,"",'Ark1'!AK499)</f>
        <v/>
      </c>
      <c r="N30" s="459"/>
      <c r="O30" s="202" t="str">
        <f>+IF(K30=0,"",'Ark1'!AL499)</f>
        <v/>
      </c>
      <c r="P30" s="459"/>
      <c r="Q30" s="1" t="str">
        <f>+IF(F30=0,"",'Ark1'!S499)</f>
        <v/>
      </c>
      <c r="R30" s="556"/>
      <c r="S30" s="1" t="str">
        <f>+IF(F30=0,"",'Ark1'!T499)</f>
        <v/>
      </c>
      <c r="T30" s="98" t="str">
        <f>+IF(F30=0,"",'Ark1'!U499)</f>
        <v/>
      </c>
      <c r="U30" s="11" t="str">
        <f>+IF(F30=0,"",'Ark1'!V499)</f>
        <v/>
      </c>
      <c r="V30" s="11" t="str">
        <f>+IF(F30=0,"",'Ark1'!W499)</f>
        <v/>
      </c>
      <c r="W30" s="11" t="str">
        <f>+IF(F30=0,"",'Ark1'!X499)</f>
        <v/>
      </c>
      <c r="X30" s="11" t="str">
        <f>+IF(F30=0,"",'Ark1'!Y499)</f>
        <v/>
      </c>
      <c r="Y30" s="11" t="str">
        <f>+IF(F30=0,"",'Ark1'!Z499)</f>
        <v/>
      </c>
      <c r="Z30" s="98" t="str">
        <f>+IF(F30=0,"",'Ark1'!AA499)</f>
        <v/>
      </c>
      <c r="AA30" s="1" t="str">
        <f>+IF(F30=0,"",'Ark1'!AB499)</f>
        <v/>
      </c>
      <c r="AB30" s="1" t="str">
        <f>+IF(F30=0,"",'Ark1'!AC499)</f>
        <v/>
      </c>
      <c r="AC30" s="11" t="str">
        <f>+IF(F30=0,"",'Ark1'!AD499)</f>
        <v/>
      </c>
      <c r="AD30" s="11" t="str">
        <f>+IF(F30=0,"",'Ark1'!AE499)</f>
        <v/>
      </c>
      <c r="AE30" s="11" t="str">
        <f>+IF(F30=0,"",'Ark1'!AF499)</f>
        <v/>
      </c>
      <c r="AF30" s="11" t="str">
        <f t="shared" si="3"/>
        <v/>
      </c>
      <c r="AG30" s="47"/>
      <c r="AH30" s="4"/>
      <c r="AI30" s="61"/>
      <c r="AK30" s="13"/>
      <c r="AL30" s="5"/>
      <c r="AN30" s="1"/>
      <c r="AO30" s="1"/>
      <c r="AP30" s="11"/>
      <c r="AQ30" s="11"/>
      <c r="AR30" s="11"/>
    </row>
    <row r="31" spans="1:44" ht="15.6">
      <c r="A31" s="47"/>
      <c r="B31">
        <f>+'Ark1'!C500</f>
        <v>2023</v>
      </c>
      <c r="C31">
        <f>+'Ark1'!K500</f>
        <v>25</v>
      </c>
      <c r="D31" s="67" t="str">
        <f>VLOOKUP(C31,RNR!$F$2:$G$11,2)</f>
        <v>Lyngenlam</v>
      </c>
      <c r="E31" s="331" t="str">
        <f>+IF(F31=0,"",'Ark1'!Q500)</f>
        <v/>
      </c>
      <c r="F31" s="331">
        <f>+'Ark1'!R500</f>
        <v>0</v>
      </c>
      <c r="G31" s="203" t="str">
        <f>+IF(F31=0,"",'Ark1'!AG500)</f>
        <v/>
      </c>
      <c r="H31" s="549"/>
      <c r="I31" s="203" t="str">
        <f>+IF(F31=0,"",'Ark1'!AH500)</f>
        <v/>
      </c>
      <c r="J31" s="47"/>
      <c r="K31" s="541">
        <f>+IF(G31=0,"",'Ark1'!AJ500)</f>
        <v>0</v>
      </c>
      <c r="L31" s="480"/>
      <c r="M31" s="202" t="str">
        <f>+IF(K31=0,"",'Ark1'!AK500)</f>
        <v/>
      </c>
      <c r="N31" s="459"/>
      <c r="O31" s="202" t="str">
        <f>+IF(K31=0,"",'Ark1'!AL500)</f>
        <v/>
      </c>
      <c r="P31" s="459"/>
      <c r="Q31" s="1" t="str">
        <f>+IF(F31=0,"",'Ark1'!S500)</f>
        <v/>
      </c>
      <c r="R31" s="556"/>
      <c r="S31" s="1" t="str">
        <f>+IF(F31=0,"",'Ark1'!T500)</f>
        <v/>
      </c>
      <c r="T31" s="98" t="str">
        <f>+IF(F31=0,"",'Ark1'!U500)</f>
        <v/>
      </c>
      <c r="U31" s="11" t="str">
        <f>+IF(F31=0,"",'Ark1'!V500)</f>
        <v/>
      </c>
      <c r="V31" s="11" t="str">
        <f>+IF(F31=0,"",'Ark1'!W500)</f>
        <v/>
      </c>
      <c r="W31" s="11" t="str">
        <f>+IF(F31=0,"",'Ark1'!X500)</f>
        <v/>
      </c>
      <c r="X31" s="11" t="str">
        <f>+IF(F31=0,"",'Ark1'!Y500)</f>
        <v/>
      </c>
      <c r="Y31" s="11" t="str">
        <f>+IF(F31=0,"",'Ark1'!Z500)</f>
        <v/>
      </c>
      <c r="Z31" s="98" t="str">
        <f>+IF(F31=0,"",'Ark1'!AA500)</f>
        <v/>
      </c>
      <c r="AA31" s="1" t="str">
        <f>+IF(F31=0,"",'Ark1'!AB500)</f>
        <v/>
      </c>
      <c r="AB31" s="1" t="str">
        <f>+IF(F31=0,"",'Ark1'!AC500)</f>
        <v/>
      </c>
      <c r="AC31" s="11" t="str">
        <f>+IF(F31=0,"",'Ark1'!AD500)</f>
        <v/>
      </c>
      <c r="AD31" s="11" t="str">
        <f>+IF(F31=0,"",'Ark1'!AE500)</f>
        <v/>
      </c>
      <c r="AE31" s="11" t="str">
        <f>+IF(F31=0,"",'Ark1'!AF500)</f>
        <v/>
      </c>
      <c r="AF31" s="11" t="str">
        <f t="shared" si="3"/>
        <v/>
      </c>
      <c r="AG31" s="47"/>
      <c r="AH31" s="4"/>
      <c r="AI31" s="61"/>
      <c r="AK31" s="13"/>
      <c r="AL31" s="5"/>
      <c r="AN31" s="1"/>
      <c r="AO31" s="1"/>
      <c r="AP31" s="11"/>
      <c r="AQ31" s="11"/>
      <c r="AR31" s="11"/>
    </row>
    <row r="32" spans="1:44" s="631" customFormat="1" ht="15.6">
      <c r="A32" s="47"/>
      <c r="B32" s="47"/>
      <c r="C32" s="47"/>
      <c r="D32" s="47"/>
      <c r="E32" s="47"/>
      <c r="F32" s="334"/>
      <c r="G32" s="47"/>
      <c r="H32" s="549"/>
      <c r="I32" s="47"/>
      <c r="J32" s="47"/>
      <c r="K32" s="537"/>
      <c r="L32" s="73"/>
      <c r="M32" s="47"/>
      <c r="N32" s="47"/>
      <c r="O32" s="47"/>
      <c r="P32" s="47"/>
      <c r="Q32" s="47"/>
      <c r="R32" s="549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"/>
      <c r="AI32" s="61"/>
      <c r="AK32" s="13"/>
      <c r="AL32" s="5"/>
      <c r="AN32" s="1"/>
      <c r="AO32" s="1"/>
      <c r="AP32" s="600"/>
      <c r="AQ32" s="600"/>
      <c r="AR32" s="600"/>
    </row>
    <row r="33" spans="1:46" ht="15.6">
      <c r="A33" s="47"/>
      <c r="B33" s="56">
        <f>+'Ark1'!C501</f>
        <v>2022</v>
      </c>
      <c r="C33" s="56">
        <f>+'Ark1'!K501</f>
        <v>0</v>
      </c>
      <c r="D33" s="67" t="str">
        <f>VLOOKUP(C33,RNR!$F$2:$G$11,2)</f>
        <v>Ordinær</v>
      </c>
      <c r="E33" s="348">
        <f>+IF(F33=0,"",'Ark1'!Q501)</f>
        <v>12709</v>
      </c>
      <c r="F33" s="348">
        <f>+'Ark1'!R501</f>
        <v>1082016</v>
      </c>
      <c r="G33" s="185">
        <f>+IF(F33=0,"",'Ark1'!AG501)</f>
        <v>93.212635380305358</v>
      </c>
      <c r="H33" s="549"/>
      <c r="I33" s="185">
        <f>+IF(F33=0,"",'Ark1'!AH501)</f>
        <v>95.190477065511871</v>
      </c>
      <c r="J33" s="47"/>
      <c r="K33" s="541">
        <f>+IF(G33=0,"",'Ark1'!AJ501)</f>
        <v>99370</v>
      </c>
      <c r="L33" s="480"/>
      <c r="M33" s="202">
        <f>+IF(K33=0,"",'Ark1'!AK501)</f>
        <v>99.621692663781062</v>
      </c>
      <c r="N33" s="459"/>
      <c r="O33" s="202">
        <f>+IF(K33=0,"",'Ark1'!AL501)</f>
        <v>20.528611936274473</v>
      </c>
      <c r="P33" s="459"/>
      <c r="Q33" s="58">
        <f>+IF(F33=0,"",'Ark1'!S501)</f>
        <v>7.8590159480081629</v>
      </c>
      <c r="R33" s="549"/>
      <c r="S33" s="58">
        <f>+IF(F33=0,"",'Ark1'!T501)</f>
        <v>5.9847599296128706</v>
      </c>
      <c r="T33" s="162">
        <f>+IF(F33=0,"",'Ark1'!U501)</f>
        <v>20.58749108146268</v>
      </c>
      <c r="U33" s="76">
        <f>+IF(F33=0,"",'Ark1'!V501)</f>
        <v>68.54418049270987</v>
      </c>
      <c r="V33" s="76">
        <f>+IF(F33=0,"",'Ark1'!W501)</f>
        <v>5.1311625706089377</v>
      </c>
      <c r="W33" s="76">
        <f>+IF(F33=0,"",'Ark1'!X501)</f>
        <v>80.225800727530853</v>
      </c>
      <c r="X33" s="76">
        <f>+IF(F33=0,"",'Ark1'!Y501)</f>
        <v>23.722569721704673</v>
      </c>
      <c r="Y33" s="76">
        <f>+IF(F33=0,"",'Ark1'!Z501)</f>
        <v>2.1096730547422595</v>
      </c>
      <c r="Z33" s="162">
        <f>+IF(F33=0,"",'Ark1'!AA501)</f>
        <v>6.7379513028698392</v>
      </c>
      <c r="AA33" s="58">
        <f>+IF(F33=0,"",'Ark1'!AB501)</f>
        <v>1.5708795301854501</v>
      </c>
      <c r="AB33" s="58">
        <f>+IF(F33=0,"",'Ark1'!AC501)</f>
        <v>1.6497714912915995</v>
      </c>
      <c r="AC33" s="76">
        <f>+IF(F33=0,"",'Ark1'!AD501)</f>
        <v>44.459954345055195</v>
      </c>
      <c r="AD33" s="76">
        <f>+IF(F33=0,"",'Ark1'!AE501)</f>
        <v>48.06458636573155</v>
      </c>
      <c r="AE33" s="76">
        <f>+IF(F33=0,"",'Ark1'!AF501)</f>
        <v>36.230310055619206</v>
      </c>
      <c r="AF33" s="76">
        <f t="shared" si="3"/>
        <v>85.137776378944054</v>
      </c>
      <c r="AG33" s="47"/>
      <c r="AH33" s="4"/>
      <c r="AI33" s="61"/>
      <c r="AK33" s="5"/>
      <c r="AL33" s="5"/>
      <c r="AN33" s="1"/>
      <c r="AO33" s="1"/>
      <c r="AP33" s="11"/>
      <c r="AQ33" s="11"/>
      <c r="AR33" s="11"/>
    </row>
    <row r="34" spans="1:46" ht="15.6">
      <c r="A34" s="47"/>
      <c r="B34" s="56">
        <f>+'Ark1'!C502</f>
        <v>2022</v>
      </c>
      <c r="C34" s="56">
        <f>+'Ark1'!K502</f>
        <v>2</v>
      </c>
      <c r="D34" s="67" t="str">
        <f>VLOOKUP(C34,RNR!$F$2:$G$11,2)</f>
        <v>Villsau</v>
      </c>
      <c r="E34" s="348">
        <f>+IF(F34=0,"",'Ark1'!Q502)</f>
        <v>1269</v>
      </c>
      <c r="F34" s="348">
        <f>+'Ark1'!R502</f>
        <v>43295</v>
      </c>
      <c r="G34" s="185">
        <f>+IF(F34=0,"",'Ark1'!AG502)</f>
        <v>3.7297424888267097</v>
      </c>
      <c r="H34" s="549"/>
      <c r="I34" s="185">
        <f>+IF(F34=0,"",'Ark1'!AH502)</f>
        <v>2.2396024679281203</v>
      </c>
      <c r="J34" s="47"/>
      <c r="K34" s="541">
        <f>+IF(G34=0,"",'Ark1'!AJ502)</f>
        <v>3787</v>
      </c>
      <c r="L34" s="480"/>
      <c r="M34" s="202">
        <f>+IF(K34=0,"",'Ark1'!AK502)</f>
        <v>90.787668339054818</v>
      </c>
      <c r="N34" s="459"/>
      <c r="O34" s="202">
        <f>+IF(K34=0,"",'Ark1'!AL502)</f>
        <v>15.848079253494143</v>
      </c>
      <c r="P34" s="459"/>
      <c r="Q34" s="58">
        <f>+IF(F34=0,"",'Ark1'!S502)</f>
        <v>5.5958886707471995</v>
      </c>
      <c r="R34" s="549"/>
      <c r="S34" s="58">
        <f>+IF(F34=0,"",'Ark1'!T502)</f>
        <v>5.798891326943064</v>
      </c>
      <c r="T34" s="162">
        <f>+IF(F34=0,"",'Ark1'!U502)</f>
        <v>12.105334565192152</v>
      </c>
      <c r="U34" s="76">
        <f>+IF(F34=0,"",'Ark1'!V502)</f>
        <v>6.0076221272664281</v>
      </c>
      <c r="V34" s="76">
        <f>+IF(F34=0,"",'Ark1'!W502)</f>
        <v>4.4023559302459869</v>
      </c>
      <c r="W34" s="76">
        <f>+IF(F34=0,"",'Ark1'!X502)</f>
        <v>12.708164915117221</v>
      </c>
      <c r="X34" s="76">
        <f>+IF(F34=0,"",'Ark1'!Y502)</f>
        <v>1.2772837510105091</v>
      </c>
      <c r="Y34" s="76">
        <f>+IF(F34=0,"",'Ark1'!Z502)</f>
        <v>6.6982330523155095E-2</v>
      </c>
      <c r="Z34" s="162">
        <f>+IF(F34=0,"",'Ark1'!AA502)</f>
        <v>3.8350694954699751</v>
      </c>
      <c r="AA34" s="58">
        <f>+IF(F34=0,"",'Ark1'!AB502)</f>
        <v>1.3050814205791872</v>
      </c>
      <c r="AB34" s="58">
        <f>+IF(F34=0,"",'Ark1'!AC502)</f>
        <v>1.6704461293370949</v>
      </c>
      <c r="AC34" s="76">
        <f>+IF(F34=0,"",'Ark1'!AD502)</f>
        <v>58.899403362381264</v>
      </c>
      <c r="AD34" s="76">
        <f>+IF(F34=0,"",'Ark1'!AE502)</f>
        <v>60.545832806064851</v>
      </c>
      <c r="AE34" s="76">
        <f>+IF(F34=0,"",'Ark1'!AF502)</f>
        <v>59.036691184656597</v>
      </c>
      <c r="AF34" s="76">
        <f t="shared" ref="AF34:AF42" si="4">+IF(F34=0,"",F34/E34)</f>
        <v>34.117415287628056</v>
      </c>
      <c r="AG34" s="47"/>
      <c r="AH34" s="4"/>
      <c r="AI34" s="61"/>
      <c r="AK34" s="5"/>
      <c r="AL34" s="5"/>
      <c r="AN34" s="13"/>
      <c r="AO34" s="13"/>
      <c r="AP34" s="11"/>
      <c r="AQ34" s="11"/>
      <c r="AR34" s="11"/>
    </row>
    <row r="35" spans="1:46" ht="16.5" customHeight="1">
      <c r="A35" s="47"/>
      <c r="B35" s="56">
        <f>+'Ark1'!C503</f>
        <v>2022</v>
      </c>
      <c r="C35" s="56">
        <f>+'Ark1'!K503</f>
        <v>4</v>
      </c>
      <c r="D35" s="67" t="str">
        <f>VLOOKUP(C35,RNR!$F$2:$G$11,2)</f>
        <v>Økologisk</v>
      </c>
      <c r="E35" s="348">
        <f>+IF(F35=0,"",'Ark1'!Q503)</f>
        <v>819</v>
      </c>
      <c r="F35" s="348">
        <f>+'Ark1'!R503</f>
        <v>35396</v>
      </c>
      <c r="G35" s="185">
        <f>+IF(F35=0,"",'Ark1'!AG503)</f>
        <v>3.0492658536669426</v>
      </c>
      <c r="H35" s="549"/>
      <c r="I35" s="185">
        <f>+IF(F35=0,"",'Ark1'!AH503)</f>
        <v>2.5613825505068157</v>
      </c>
      <c r="J35" s="47"/>
      <c r="K35" s="541">
        <f>+IF(G35=0,"",'Ark1'!AJ503)</f>
        <v>2819</v>
      </c>
      <c r="L35" s="480"/>
      <c r="M35" s="202">
        <f>+IF(K35=0,"",'Ark1'!AK503)</f>
        <v>95.334657680028627</v>
      </c>
      <c r="N35" s="459"/>
      <c r="O35" s="202">
        <f>+IF(K35=0,"",'Ark1'!AL503)</f>
        <v>17.311540509291483</v>
      </c>
      <c r="P35" s="459"/>
      <c r="Q35" s="58">
        <f>+IF(F35=0,"",'Ark1'!S503)</f>
        <v>6.6428975025426604</v>
      </c>
      <c r="R35" s="549"/>
      <c r="S35" s="58">
        <f>+IF(F35=0,"",'Ark1'!T503)</f>
        <v>6.0335631144762116</v>
      </c>
      <c r="T35" s="162">
        <f>+IF(F35=0,"",'Ark1'!U503)</f>
        <v>16.934167985083036</v>
      </c>
      <c r="U35" s="76">
        <f>+IF(F35=0,"",'Ark1'!V503)</f>
        <v>39.786981579839527</v>
      </c>
      <c r="V35" s="76">
        <f>+IF(F35=0,"",'Ark1'!W503)</f>
        <v>5.6079783026330654</v>
      </c>
      <c r="W35" s="76">
        <f>+IF(F35=0,"",'Ark1'!X503)</f>
        <v>51.641428409989842</v>
      </c>
      <c r="X35" s="76">
        <f>+IF(F35=0,"",'Ark1'!Y503)</f>
        <v>13.165329415753195</v>
      </c>
      <c r="Y35" s="76">
        <f>+IF(F35=0,"",'Ark1'!Z503)</f>
        <v>0.81365126002938171</v>
      </c>
      <c r="Z35" s="162">
        <f>+IF(F35=0,"",'Ark1'!AA503)</f>
        <v>6.4969230701549359</v>
      </c>
      <c r="AA35" s="58">
        <f>+IF(F35=0,"",'Ark1'!AB503)</f>
        <v>1.8027538892671413</v>
      </c>
      <c r="AB35" s="58">
        <f>+IF(F35=0,"",'Ark1'!AC503)</f>
        <v>1.6962374106416598</v>
      </c>
      <c r="AC35" s="76">
        <f>+IF(F35=0,"",'Ark1'!AD503)</f>
        <v>55.753558544956199</v>
      </c>
      <c r="AD35" s="76">
        <f>+IF(F35=0,"",'Ark1'!AE503)</f>
        <v>48.730746600698915</v>
      </c>
      <c r="AE35" s="76">
        <f>+IF(F35=0,"",'Ark1'!AF503)</f>
        <v>40.099121379154269</v>
      </c>
      <c r="AF35" s="76">
        <f t="shared" si="4"/>
        <v>43.218559218559221</v>
      </c>
      <c r="AG35" s="47"/>
      <c r="AH35" s="4"/>
      <c r="AI35" s="61"/>
      <c r="AK35" s="5"/>
      <c r="AL35" s="5"/>
      <c r="AN35" s="13"/>
      <c r="AO35" s="13"/>
      <c r="AP35" s="11"/>
      <c r="AQ35" s="11"/>
      <c r="AR35" s="11"/>
    </row>
    <row r="36" spans="1:46" ht="16.5" customHeight="1">
      <c r="A36" s="47"/>
      <c r="B36" s="56">
        <f>+'Ark1'!C504</f>
        <v>2022</v>
      </c>
      <c r="C36" s="56">
        <f>+'Ark1'!K504</f>
        <v>7</v>
      </c>
      <c r="D36" s="67" t="str">
        <f>VLOOKUP(C36,RNR!$F$2:$G$11,2)</f>
        <v>Nødslakt</v>
      </c>
      <c r="E36" s="348">
        <f>+IF(F36=0,"",'Ark1'!Q504)</f>
        <v>1</v>
      </c>
      <c r="F36" s="348">
        <f>+'Ark1'!R504</f>
        <v>1</v>
      </c>
      <c r="G36" s="185">
        <f>+IF(F36=0,"",'Ark1'!AG504)</f>
        <v>8.6147187638912356E-5</v>
      </c>
      <c r="H36" s="549"/>
      <c r="I36" s="185">
        <f>+IF(F36=0,"",'Ark1'!AH504)</f>
        <v>3.6749788817552378E-5</v>
      </c>
      <c r="J36" s="47"/>
      <c r="K36" s="541">
        <f>+IF(G36=0,"",'Ark1'!AJ504)</f>
        <v>0</v>
      </c>
      <c r="L36" s="480"/>
      <c r="M36" s="202" t="str">
        <f>+IF(K36=0,"",'Ark1'!AK504)</f>
        <v/>
      </c>
      <c r="N36" s="459"/>
      <c r="O36" s="202" t="str">
        <f>+IF(K36=0,"",'Ark1'!AL504)</f>
        <v/>
      </c>
      <c r="P36" s="459"/>
      <c r="Q36" s="58">
        <f>+IF(F36=0,"",'Ark1'!S504)</f>
        <v>6</v>
      </c>
      <c r="R36" s="549"/>
      <c r="S36" s="58">
        <f>+IF(F36=0,"",'Ark1'!T504)</f>
        <v>4</v>
      </c>
      <c r="T36" s="162">
        <f>+IF(F36=0,"",'Ark1'!U504)</f>
        <v>8.6</v>
      </c>
      <c r="U36" s="76">
        <f>+IF(F36=0,"",'Ark1'!V504)</f>
        <v>0</v>
      </c>
      <c r="V36" s="76">
        <f>+IF(F36=0,"",'Ark1'!W504)</f>
        <v>0</v>
      </c>
      <c r="W36" s="76">
        <f>+IF(F36=0,"",'Ark1'!X504)</f>
        <v>0</v>
      </c>
      <c r="X36" s="76">
        <f>+IF(F36=0,"",'Ark1'!Y504)</f>
        <v>0</v>
      </c>
      <c r="Y36" s="76">
        <f>+IF(F36=0,"",'Ark1'!Z504)</f>
        <v>0</v>
      </c>
      <c r="Z36" s="162">
        <f>+IF(F36=0,"",'Ark1'!AA504)</f>
        <v>0</v>
      </c>
      <c r="AA36" s="58">
        <f>+IF(F36=0,"",'Ark1'!AB504)</f>
        <v>0</v>
      </c>
      <c r="AB36" s="58">
        <f>+IF(F36=0,"",'Ark1'!AC504)</f>
        <v>0</v>
      </c>
      <c r="AC36" s="76">
        <f>+IF(F36=0,"",'Ark1'!AD504)</f>
        <v>0</v>
      </c>
      <c r="AD36" s="76">
        <f>+IF(F36=0,"",'Ark1'!AE504)</f>
        <v>0</v>
      </c>
      <c r="AE36" s="76">
        <f>+IF(F36=0,"",'Ark1'!AF504)</f>
        <v>0</v>
      </c>
      <c r="AF36" s="76">
        <f t="shared" si="4"/>
        <v>1</v>
      </c>
      <c r="AG36" s="47"/>
      <c r="AH36" s="4"/>
      <c r="AI36" s="60"/>
      <c r="AK36" s="5"/>
      <c r="AL36" s="5"/>
      <c r="AN36" s="13"/>
      <c r="AO36" s="13"/>
      <c r="AP36" s="11"/>
      <c r="AQ36" s="11"/>
      <c r="AR36" s="11"/>
    </row>
    <row r="37" spans="1:46" ht="17.25" customHeight="1">
      <c r="A37" s="47"/>
      <c r="B37" s="56">
        <f>+'Ark1'!C505</f>
        <v>2022</v>
      </c>
      <c r="C37" s="56">
        <f>+'Ark1'!K505</f>
        <v>9</v>
      </c>
      <c r="D37" s="67" t="str">
        <f>VLOOKUP(C37,RNR!$F$2:$G$11,2)</f>
        <v>Spesial</v>
      </c>
      <c r="E37" s="348">
        <f>+IF(F37=0,"",'Ark1'!Q505)</f>
        <v>28</v>
      </c>
      <c r="F37" s="348">
        <f>+'Ark1'!R505</f>
        <v>29</v>
      </c>
      <c r="G37" s="185">
        <f>+IF(F37=0,"",'Ark1'!AG505)</f>
        <v>2.498268441528458E-3</v>
      </c>
      <c r="H37" s="549"/>
      <c r="I37" s="185">
        <f>+IF(F37=0,"",'Ark1'!AH505)</f>
        <v>2.4588172657697242E-3</v>
      </c>
      <c r="J37" s="47"/>
      <c r="K37" s="541">
        <f>+IF(G37=0,"",'Ark1'!AJ505)</f>
        <v>1</v>
      </c>
      <c r="L37" s="480"/>
      <c r="M37" s="202">
        <f>+IF(K37=0,"",'Ark1'!AK505)</f>
        <v>95.7</v>
      </c>
      <c r="N37" s="459"/>
      <c r="O37" s="202">
        <f>+IF(K37=0,"",'Ark1'!AL505)</f>
        <v>20.194702189599631</v>
      </c>
      <c r="P37" s="459"/>
      <c r="Q37" s="58">
        <f>+IF(F37=0,"",'Ark1'!S505)</f>
        <v>8.6551724137931032</v>
      </c>
      <c r="R37" s="549"/>
      <c r="S37" s="58">
        <f>+IF(F37=0,"",'Ark1'!T505)</f>
        <v>5.4137931034482785</v>
      </c>
      <c r="T37" s="162">
        <f>+IF(F37=0,"",'Ark1'!U505)</f>
        <v>19.84137931034482</v>
      </c>
      <c r="U37" s="76">
        <f>+IF(F37=0,"",'Ark1'!V505)</f>
        <v>89.65517241379311</v>
      </c>
      <c r="V37" s="76">
        <f>+IF(F37=0,"",'Ark1'!W505)</f>
        <v>0</v>
      </c>
      <c r="W37" s="76">
        <f>+IF(F37=0,"",'Ark1'!X505)</f>
        <v>89.65517241379311</v>
      </c>
      <c r="X37" s="76">
        <f>+IF(F37=0,"",'Ark1'!Y505)</f>
        <v>10.344827586206899</v>
      </c>
      <c r="Y37" s="76">
        <f>+IF(F37=0,"",'Ark1'!Z505)</f>
        <v>0</v>
      </c>
      <c r="Z37" s="162">
        <f>+IF(F37=0,"",'Ark1'!AA505)</f>
        <v>4.0267653863632873</v>
      </c>
      <c r="AA37" s="58">
        <f>+IF(F37=0,"",'Ark1'!AB505)</f>
        <v>0.99224100482332356</v>
      </c>
      <c r="AB37" s="58">
        <f>+IF(F37=0,"",'Ark1'!AC505)</f>
        <v>1.3775851279612541</v>
      </c>
      <c r="AC37" s="76">
        <f>+IF(F37=0,"",'Ark1'!AD505)</f>
        <v>53.520085774934657</v>
      </c>
      <c r="AD37" s="76">
        <f>+IF(F37=0,"",'Ark1'!AE505)</f>
        <v>40.22116595800145</v>
      </c>
      <c r="AE37" s="76">
        <f>+IF(F37=0,"",'Ark1'!AF505)</f>
        <v>38.188527102289761</v>
      </c>
      <c r="AF37" s="76">
        <f t="shared" si="4"/>
        <v>1.0357142857142858</v>
      </c>
      <c r="AG37" s="47"/>
      <c r="AH37" s="2"/>
      <c r="AI37" s="60"/>
      <c r="AL37" s="5"/>
      <c r="AN37" s="13"/>
      <c r="AO37" s="13"/>
      <c r="AP37" s="11"/>
      <c r="AQ37" s="11"/>
      <c r="AR37" s="11"/>
    </row>
    <row r="38" spans="1:46" ht="15.6">
      <c r="A38" s="47"/>
      <c r="B38" s="57">
        <f>+'Ark1'!C506</f>
        <v>2022</v>
      </c>
      <c r="C38" s="57">
        <f>+'Ark1'!K506</f>
        <v>10</v>
      </c>
      <c r="D38" s="67" t="str">
        <f>VLOOKUP(C38,RNR!$F$2:$G$11,2)</f>
        <v>Gult fett Ordinær</v>
      </c>
      <c r="E38" s="367">
        <f>+IF(F38=0,"",'Ark1'!Q506)</f>
        <v>44</v>
      </c>
      <c r="F38" s="367">
        <f>+'Ark1'!R506</f>
        <v>51</v>
      </c>
      <c r="G38" s="185">
        <f>+IF(F38=0,"",'Ark1'!AG506)</f>
        <v>4.3935065695845307E-3</v>
      </c>
      <c r="H38" s="549"/>
      <c r="I38" s="185">
        <f>+IF(F38=0,"",'Ark1'!AH506)</f>
        <v>5.0077997110801872E-3</v>
      </c>
      <c r="J38" s="47"/>
      <c r="K38" s="541">
        <f>+IF(G38=0,"",'Ark1'!AJ506)</f>
        <v>13</v>
      </c>
      <c r="L38" s="480"/>
      <c r="M38" s="202">
        <f>+IF(K38=0,"",'Ark1'!AK506)</f>
        <v>106.37692307692302</v>
      </c>
      <c r="N38" s="459"/>
      <c r="O38" s="202">
        <f>+IF(K38=0,"",'Ark1'!AL506)</f>
        <v>18.097495437238361</v>
      </c>
      <c r="P38" s="459"/>
      <c r="Q38" s="90">
        <f>+IF(F38=0,"",'Ark1'!S506)</f>
        <v>6.549019607843138</v>
      </c>
      <c r="R38" s="549"/>
      <c r="S38" s="90">
        <f>+IF(F38=0,"",'Ark1'!T506)</f>
        <v>28.137254901960791</v>
      </c>
      <c r="T38" s="179">
        <f>+IF(F38=0,"",'Ark1'!U506)</f>
        <v>22.978431372549021</v>
      </c>
      <c r="U38" s="177">
        <f>+IF(F38=0,"",'Ark1'!V506)</f>
        <v>9.8039215686274535</v>
      </c>
      <c r="V38" s="177">
        <f>+IF(F38=0,"",'Ark1'!W506)</f>
        <v>74.509803921568619</v>
      </c>
      <c r="W38" s="177">
        <f>+IF(F38=0,"",'Ark1'!X506)</f>
        <v>72.549019607843135</v>
      </c>
      <c r="X38" s="177">
        <f>+IF(F38=0,"",'Ark1'!Y506)</f>
        <v>41.176470588235304</v>
      </c>
      <c r="Y38" s="177">
        <f>+IF(F38=0,"",'Ark1'!Z506)</f>
        <v>5.882352941176471</v>
      </c>
      <c r="Z38" s="179">
        <f>+IF(F38=0,"",'Ark1'!AA506)</f>
        <v>9.3586766645694563</v>
      </c>
      <c r="AA38" s="90">
        <f>+IF(F38=0,"",'Ark1'!AB506)</f>
        <v>2.0128384551856997</v>
      </c>
      <c r="AB38" s="90">
        <f>+IF(F38=0,"",'Ark1'!AC506)</f>
        <v>13.976197704252698</v>
      </c>
      <c r="AC38" s="177">
        <f>+IF(F38=0,"",'Ark1'!AD506)</f>
        <v>57.093438145368239</v>
      </c>
      <c r="AD38" s="177">
        <f>+IF(F38=0,"",'Ark1'!AE506)</f>
        <v>10.262003117339598</v>
      </c>
      <c r="AE38" s="177">
        <f>+IF(F38=0,"",'Ark1'!AF506)</f>
        <v>-6.8893522204022162</v>
      </c>
      <c r="AF38" s="177">
        <f t="shared" si="4"/>
        <v>1.1590909090909092</v>
      </c>
      <c r="AG38" s="47"/>
      <c r="AH38" s="4"/>
      <c r="AI38" s="61"/>
      <c r="AK38" s="13"/>
      <c r="AL38" s="5"/>
      <c r="AN38" s="1"/>
      <c r="AO38" s="1"/>
      <c r="AP38" s="11"/>
      <c r="AQ38" s="11"/>
      <c r="AR38" s="11"/>
    </row>
    <row r="39" spans="1:46" ht="15.6">
      <c r="A39" s="47"/>
      <c r="B39" s="57">
        <f>+'Ark1'!C507</f>
        <v>2022</v>
      </c>
      <c r="C39" s="57">
        <f>+'Ark1'!K507</f>
        <v>12</v>
      </c>
      <c r="D39" s="67" t="str">
        <f>VLOOKUP(C39,RNR!$F$2:$G$11,2)</f>
        <v>Gult fett Villsau</v>
      </c>
      <c r="E39" s="367">
        <f>+IF(F39=0,"",'Ark1'!Q507)</f>
        <v>10</v>
      </c>
      <c r="F39" s="367">
        <f>+'Ark1'!R507</f>
        <v>15</v>
      </c>
      <c r="G39" s="185">
        <f>+IF(F39=0,"",'Ark1'!AG507)</f>
        <v>1.2922078145836853E-3</v>
      </c>
      <c r="H39" s="549"/>
      <c r="I39" s="185">
        <f>+IF(F39=0,"",'Ark1'!AH507)</f>
        <v>9.8070657367770519E-4</v>
      </c>
      <c r="J39" s="47"/>
      <c r="K39" s="541">
        <f>+IF(G39=0,"",'Ark1'!AJ507)</f>
        <v>3</v>
      </c>
      <c r="L39" s="480"/>
      <c r="M39" s="202">
        <f>+IF(K39=0,"",'Ark1'!AK507)</f>
        <v>94.800000000000011</v>
      </c>
      <c r="N39" s="459"/>
      <c r="O39" s="202">
        <f>+IF(K39=0,"",'Ark1'!AL507)</f>
        <v>16.426944830254438</v>
      </c>
      <c r="P39" s="459"/>
      <c r="Q39" s="90">
        <f>+IF(F39=0,"",'Ark1'!S507)</f>
        <v>5.4</v>
      </c>
      <c r="R39" s="549"/>
      <c r="S39" s="90">
        <f>+IF(F39=0,"",'Ark1'!T507)</f>
        <v>30.866666666666674</v>
      </c>
      <c r="T39" s="179">
        <f>+IF(F39=0,"",'Ark1'!U507)</f>
        <v>15.3</v>
      </c>
      <c r="U39" s="177">
        <f>+IF(F39=0,"",'Ark1'!V507)</f>
        <v>0</v>
      </c>
      <c r="V39" s="177">
        <f>+IF(F39=0,"",'Ark1'!W507)</f>
        <v>80</v>
      </c>
      <c r="W39" s="177">
        <f>+IF(F39=0,"",'Ark1'!X507)</f>
        <v>40</v>
      </c>
      <c r="X39" s="177">
        <f>+IF(F39=0,"",'Ark1'!Y507)</f>
        <v>0</v>
      </c>
      <c r="Y39" s="177">
        <f>+IF(F39=0,"",'Ark1'!Z507)</f>
        <v>0</v>
      </c>
      <c r="Z39" s="179">
        <f>+IF(F39=0,"",'Ark1'!AA507)</f>
        <v>4.0810129461527973</v>
      </c>
      <c r="AA39" s="90">
        <f>+IF(F39=0,"",'Ark1'!AB507)</f>
        <v>1.4047538337136982</v>
      </c>
      <c r="AB39" s="90">
        <f>+IF(F39=0,"",'Ark1'!AC507)</f>
        <v>12.17027343799454</v>
      </c>
      <c r="AC39" s="177">
        <f>+IF(F39=0,"",'Ark1'!AD507)</f>
        <v>48.492725880949855</v>
      </c>
      <c r="AD39" s="177">
        <f>+IF(F39=0,"",'Ark1'!AE507)</f>
        <v>21.785069628721995</v>
      </c>
      <c r="AE39" s="177">
        <f>+IF(F39=0,"",'Ark1'!AF507)</f>
        <v>7.3310474128045389</v>
      </c>
      <c r="AF39" s="177">
        <f t="shared" si="4"/>
        <v>1.5</v>
      </c>
      <c r="AG39" s="47"/>
      <c r="AH39" s="4"/>
      <c r="AI39" s="61"/>
      <c r="AK39" s="13"/>
      <c r="AL39" s="5"/>
      <c r="AN39" s="1"/>
      <c r="AO39" s="1"/>
      <c r="AP39" s="11"/>
      <c r="AQ39" s="11"/>
      <c r="AR39" s="11"/>
    </row>
    <row r="40" spans="1:46" ht="15.6">
      <c r="A40" s="47"/>
      <c r="B40" s="57">
        <f>+'Ark1'!C508</f>
        <v>2022</v>
      </c>
      <c r="C40" s="57">
        <f>+'Ark1'!K508</f>
        <v>14</v>
      </c>
      <c r="D40" s="67" t="str">
        <f>VLOOKUP(C40,RNR!$F$2:$G$11,2)</f>
        <v>Gult fett Økologisk</v>
      </c>
      <c r="E40" s="367">
        <f>+IF(F40=0,"",'Ark1'!Q508)</f>
        <v>1</v>
      </c>
      <c r="F40" s="367">
        <f>+'Ark1'!R508</f>
        <v>1</v>
      </c>
      <c r="G40" s="185">
        <f>+IF(F40=0,"",'Ark1'!AG508)</f>
        <v>8.6147187638912356E-5</v>
      </c>
      <c r="H40" s="549"/>
      <c r="I40" s="185">
        <f>+IF(F40=0,"",'Ark1'!AH508)</f>
        <v>5.3842713848972051E-5</v>
      </c>
      <c r="J40" s="47"/>
      <c r="K40" s="541">
        <f>+IF(G40=0,"",'Ark1'!AJ508)</f>
        <v>1</v>
      </c>
      <c r="L40" s="480"/>
      <c r="M40" s="202">
        <f>+IF(K40=0,"",'Ark1'!AK508)</f>
        <v>89.2</v>
      </c>
      <c r="N40" s="459"/>
      <c r="O40" s="202">
        <f>+IF(K40=0,"",'Ark1'!AL508)</f>
        <v>17.753172869598963</v>
      </c>
      <c r="P40" s="459"/>
      <c r="Q40" s="90">
        <f>+IF(F40=0,"",'Ark1'!S508)</f>
        <v>6</v>
      </c>
      <c r="R40" s="549"/>
      <c r="S40" s="90">
        <f>+IF(F40=0,"",'Ark1'!T508)</f>
        <v>7</v>
      </c>
      <c r="T40" s="179">
        <f>+IF(F40=0,"",'Ark1'!U508)</f>
        <v>12.6</v>
      </c>
      <c r="U40" s="177">
        <f>+IF(F40=0,"",'Ark1'!V508)</f>
        <v>0</v>
      </c>
      <c r="V40" s="177">
        <f>+IF(F40=0,"",'Ark1'!W508)</f>
        <v>0</v>
      </c>
      <c r="W40" s="177">
        <f>+IF(F40=0,"",'Ark1'!X508)</f>
        <v>0</v>
      </c>
      <c r="X40" s="177">
        <f>+IF(F40=0,"",'Ark1'!Y508)</f>
        <v>0</v>
      </c>
      <c r="Y40" s="177">
        <f>+IF(F40=0,"",'Ark1'!Z508)</f>
        <v>0</v>
      </c>
      <c r="Z40" s="179">
        <f>+IF(F40=0,"",'Ark1'!AA508)</f>
        <v>0</v>
      </c>
      <c r="AA40" s="90">
        <f>+IF(F40=0,"",'Ark1'!AB508)</f>
        <v>0</v>
      </c>
      <c r="AB40" s="90">
        <f>+IF(F40=0,"",'Ark1'!AC508)</f>
        <v>0</v>
      </c>
      <c r="AC40" s="177">
        <f>+IF(F40=0,"",'Ark1'!AD508)</f>
        <v>0</v>
      </c>
      <c r="AD40" s="177">
        <f>+IF(F40=0,"",'Ark1'!AE508)</f>
        <v>0</v>
      </c>
      <c r="AE40" s="177">
        <f>+IF(F40=0,"",'Ark1'!AF508)</f>
        <v>0</v>
      </c>
      <c r="AF40" s="177">
        <f t="shared" si="4"/>
        <v>1</v>
      </c>
      <c r="AG40" s="47"/>
      <c r="AH40" s="4"/>
      <c r="AI40" s="61"/>
      <c r="AK40" s="13"/>
      <c r="AL40" s="5"/>
      <c r="AN40" s="1"/>
      <c r="AO40" s="1"/>
      <c r="AP40" s="11"/>
      <c r="AQ40" s="11"/>
      <c r="AR40" s="11"/>
    </row>
    <row r="41" spans="1:46" ht="15.6">
      <c r="A41" s="47"/>
      <c r="B41" s="57">
        <f>+'Ark1'!C509</f>
        <v>2022</v>
      </c>
      <c r="C41" s="57">
        <f>+'Ark1'!K509</f>
        <v>19</v>
      </c>
      <c r="D41" s="67" t="str">
        <f>VLOOKUP(C41,RNR!$F$2:$G$11,2)</f>
        <v>Gult fett Spesial</v>
      </c>
      <c r="E41" s="367" t="str">
        <f>+IF(F41=0,"",'Ark1'!Q509)</f>
        <v/>
      </c>
      <c r="F41" s="367">
        <f>+'Ark1'!R509</f>
        <v>0</v>
      </c>
      <c r="G41" s="185" t="str">
        <f>+IF(F41=0,"",'Ark1'!AG509)</f>
        <v/>
      </c>
      <c r="H41" s="549"/>
      <c r="I41" s="185" t="str">
        <f>+IF(F41=0,"",'Ark1'!AH509)</f>
        <v/>
      </c>
      <c r="J41" s="47"/>
      <c r="K41" s="541">
        <f>+IF(G41=0,"",'Ark1'!AJ509)</f>
        <v>0</v>
      </c>
      <c r="L41" s="480"/>
      <c r="M41" s="202" t="str">
        <f>+IF(K41=0,"",'Ark1'!AK509)</f>
        <v/>
      </c>
      <c r="N41" s="459"/>
      <c r="O41" s="202" t="str">
        <f>+IF(K41=0,"",'Ark1'!AL509)</f>
        <v/>
      </c>
      <c r="P41" s="459"/>
      <c r="Q41" s="90" t="str">
        <f>+IF(F41=0,"",'Ark1'!S509)</f>
        <v/>
      </c>
      <c r="R41" s="549"/>
      <c r="S41" s="90" t="str">
        <f>+IF(F41=0,"",'Ark1'!T509)</f>
        <v/>
      </c>
      <c r="T41" s="179" t="str">
        <f>+IF(F41=0,"",'Ark1'!U509)</f>
        <v/>
      </c>
      <c r="U41" s="177" t="str">
        <f>+IF(F41=0,"",'Ark1'!V509)</f>
        <v/>
      </c>
      <c r="V41" s="177" t="str">
        <f>+IF(F41=0,"",'Ark1'!W509)</f>
        <v/>
      </c>
      <c r="W41" s="177" t="str">
        <f>+IF(F41=0,"",'Ark1'!X509)</f>
        <v/>
      </c>
      <c r="X41" s="177" t="str">
        <f>+IF(F41=0,"",'Ark1'!Y509)</f>
        <v/>
      </c>
      <c r="Y41" s="177" t="str">
        <f>+IF(F41=0,"",'Ark1'!Z509)</f>
        <v/>
      </c>
      <c r="Z41" s="179" t="str">
        <f>+IF(F41=0,"",'Ark1'!AA509)</f>
        <v/>
      </c>
      <c r="AA41" s="90" t="str">
        <f>+IF(F41=0,"",'Ark1'!AB509)</f>
        <v/>
      </c>
      <c r="AB41" s="90" t="str">
        <f>+IF(F41=0,"",'Ark1'!AC509)</f>
        <v/>
      </c>
      <c r="AC41" s="177" t="str">
        <f>+IF(F41=0,"",'Ark1'!AD509)</f>
        <v/>
      </c>
      <c r="AD41" s="177" t="str">
        <f>+IF(F41=0,"",'Ark1'!AE509)</f>
        <v/>
      </c>
      <c r="AE41" s="177" t="str">
        <f>+IF(F41=0,"",'Ark1'!AF509)</f>
        <v/>
      </c>
      <c r="AF41" s="177" t="str">
        <f t="shared" si="4"/>
        <v/>
      </c>
      <c r="AG41" s="47"/>
      <c r="AH41" s="4"/>
      <c r="AI41" s="61"/>
      <c r="AK41" s="13"/>
      <c r="AL41" s="5"/>
      <c r="AN41" s="1"/>
      <c r="AO41" s="1"/>
      <c r="AP41" s="11"/>
      <c r="AQ41" s="11"/>
      <c r="AR41" s="11"/>
    </row>
    <row r="42" spans="1:46" ht="15.6">
      <c r="A42" s="47"/>
      <c r="B42" s="57">
        <f>+'Ark1'!C510</f>
        <v>2022</v>
      </c>
      <c r="C42" s="57">
        <f>+'Ark1'!K510</f>
        <v>25</v>
      </c>
      <c r="D42" s="67" t="str">
        <f>VLOOKUP(C42,RNR!$F$2:$G$11,2)</f>
        <v>Lyngenlam</v>
      </c>
      <c r="E42" s="367" t="str">
        <f>+IF(F42=0,"",'Ark1'!Q510)</f>
        <v/>
      </c>
      <c r="F42" s="367">
        <f>+'Ark1'!R510</f>
        <v>0</v>
      </c>
      <c r="G42" s="185" t="str">
        <f>+IF(F42=0,"",'Ark1'!AG510)</f>
        <v/>
      </c>
      <c r="H42" s="549"/>
      <c r="I42" s="185" t="str">
        <f>+IF(F42=0,"",'Ark1'!AH510)</f>
        <v/>
      </c>
      <c r="J42" s="47"/>
      <c r="K42" s="541">
        <f>+IF(G42=0,"",'Ark1'!AJ510)</f>
        <v>0</v>
      </c>
      <c r="L42" s="480"/>
      <c r="M42" s="202" t="str">
        <f>+IF(K42=0,"",'Ark1'!AK510)</f>
        <v/>
      </c>
      <c r="N42" s="459"/>
      <c r="O42" s="202" t="str">
        <f>+IF(K42=0,"",'Ark1'!AL510)</f>
        <v/>
      </c>
      <c r="P42" s="459"/>
      <c r="Q42" s="90" t="str">
        <f>+IF(F42=0,"",'Ark1'!S510)</f>
        <v/>
      </c>
      <c r="R42" s="549"/>
      <c r="S42" s="90" t="str">
        <f>+IF(F42=0,"",'Ark1'!T510)</f>
        <v/>
      </c>
      <c r="T42" s="179" t="str">
        <f>+IF(F42=0,"",'Ark1'!U510)</f>
        <v/>
      </c>
      <c r="U42" s="177" t="str">
        <f>+IF(F42=0,"",'Ark1'!V510)</f>
        <v/>
      </c>
      <c r="V42" s="177" t="str">
        <f>+IF(F42=0,"",'Ark1'!W510)</f>
        <v/>
      </c>
      <c r="W42" s="177" t="str">
        <f>+IF(F42=0,"",'Ark1'!X510)</f>
        <v/>
      </c>
      <c r="X42" s="177" t="str">
        <f>+IF(F42=0,"",'Ark1'!Y510)</f>
        <v/>
      </c>
      <c r="Y42" s="177" t="str">
        <f>+IF(F42=0,"",'Ark1'!Z510)</f>
        <v/>
      </c>
      <c r="Z42" s="179" t="str">
        <f>+IF(F42=0,"",'Ark1'!AA510)</f>
        <v/>
      </c>
      <c r="AA42" s="90" t="str">
        <f>+IF(F42=0,"",'Ark1'!AB510)</f>
        <v/>
      </c>
      <c r="AB42" s="90" t="str">
        <f>+IF(F42=0,"",'Ark1'!AC510)</f>
        <v/>
      </c>
      <c r="AC42" s="177" t="str">
        <f>+IF(F42=0,"",'Ark1'!AD510)</f>
        <v/>
      </c>
      <c r="AD42" s="177" t="str">
        <f>+IF(F42=0,"",'Ark1'!AE510)</f>
        <v/>
      </c>
      <c r="AE42" s="177" t="str">
        <f>+IF(F42=0,"",'Ark1'!AF510)</f>
        <v/>
      </c>
      <c r="AF42" s="177" t="str">
        <f t="shared" si="4"/>
        <v/>
      </c>
      <c r="AG42" s="47"/>
      <c r="AH42" s="4"/>
      <c r="AI42" s="61"/>
      <c r="AK42" s="13"/>
      <c r="AL42" s="5"/>
      <c r="AN42" s="1"/>
      <c r="AO42" s="1"/>
      <c r="AP42" s="11"/>
      <c r="AQ42" s="11"/>
      <c r="AR42" s="11"/>
    </row>
    <row r="43" spans="1:46" ht="15.6">
      <c r="A43" s="47"/>
      <c r="B43" s="47"/>
      <c r="C43" s="47"/>
      <c r="D43" s="47"/>
      <c r="E43" s="47"/>
      <c r="F43" s="334"/>
      <c r="G43" s="47"/>
      <c r="H43" s="549"/>
      <c r="I43" s="47"/>
      <c r="J43" s="47"/>
      <c r="K43" s="537"/>
      <c r="L43" s="73"/>
      <c r="M43" s="47"/>
      <c r="N43" s="47"/>
      <c r="O43" s="47"/>
      <c r="P43" s="47"/>
      <c r="Q43" s="47"/>
      <c r="R43" s="549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"/>
      <c r="AI43" s="61"/>
      <c r="AK43" s="13"/>
      <c r="AL43" s="5"/>
      <c r="AN43" s="1"/>
      <c r="AO43" s="1"/>
      <c r="AP43" s="11"/>
      <c r="AQ43" s="11"/>
      <c r="AR43" s="11"/>
    </row>
    <row r="44" spans="1:46">
      <c r="A44" s="47"/>
      <c r="B44" s="47"/>
      <c r="C44" s="47"/>
      <c r="D44" s="47"/>
      <c r="E44" s="334"/>
      <c r="F44" s="334"/>
      <c r="G44" s="47"/>
      <c r="H44" s="549"/>
      <c r="I44" s="47"/>
      <c r="J44" s="47"/>
      <c r="K44" s="537"/>
      <c r="L44" s="73"/>
      <c r="M44" s="47"/>
      <c r="N44" s="47"/>
      <c r="O44" s="47"/>
      <c r="P44" s="47"/>
      <c r="Q44" s="47"/>
      <c r="R44" s="549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1"/>
      <c r="AI44" s="1"/>
      <c r="AJ44" s="1"/>
      <c r="AK44" s="1"/>
      <c r="AL44" s="1"/>
      <c r="AM44" s="1"/>
      <c r="AN44" s="1"/>
      <c r="AO44" s="1"/>
      <c r="AP44" s="1"/>
      <c r="AQ44" s="1"/>
      <c r="AS44" s="13"/>
      <c r="AT44" s="13"/>
    </row>
    <row r="45" spans="1:46">
      <c r="X45" s="16"/>
      <c r="AA45" s="62"/>
      <c r="AB45" s="62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</row>
    <row r="46" spans="1:46">
      <c r="X46" s="16"/>
      <c r="AA46" s="62"/>
      <c r="AB46" s="62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</row>
    <row r="47" spans="1:46">
      <c r="X47" s="16"/>
      <c r="AA47" s="62"/>
      <c r="AB47" s="62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</row>
    <row r="48" spans="1:46">
      <c r="X48" s="16"/>
      <c r="AA48" s="62"/>
      <c r="AB48" s="62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</row>
    <row r="49" spans="21:44">
      <c r="X49" s="16"/>
      <c r="AA49" s="62"/>
      <c r="AB49" s="62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</row>
    <row r="50" spans="21:44">
      <c r="X50" s="16"/>
      <c r="AA50" s="62"/>
      <c r="AB50" s="62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</row>
    <row r="51" spans="21:44">
      <c r="X51" s="16"/>
      <c r="AA51" s="62"/>
      <c r="AB51" s="62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</row>
    <row r="52" spans="21:44">
      <c r="X52" s="16"/>
      <c r="AA52" s="62"/>
      <c r="AB52" s="62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</row>
    <row r="53" spans="21:44">
      <c r="X53" s="16"/>
      <c r="AA53" s="62"/>
      <c r="AB53" s="62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</row>
    <row r="54" spans="21:44">
      <c r="X54" s="16"/>
      <c r="AA54" s="62"/>
      <c r="AB54" s="62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</row>
    <row r="55" spans="21:44">
      <c r="U55" s="77"/>
      <c r="X55" s="16"/>
      <c r="AA55" s="62"/>
      <c r="AB55" s="62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</row>
    <row r="56" spans="21:44">
      <c r="U56" s="77"/>
      <c r="X56" s="16"/>
      <c r="AA56" s="62"/>
      <c r="AB56" s="62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4"/>
    </row>
    <row r="57" spans="21:44">
      <c r="U57" s="77"/>
      <c r="X57" s="16"/>
      <c r="AA57" s="62"/>
      <c r="AB57" s="62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4"/>
    </row>
    <row r="58" spans="21:44">
      <c r="U58" s="77"/>
      <c r="X58" s="16"/>
      <c r="AA58" s="62"/>
      <c r="AB58" s="62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4"/>
    </row>
    <row r="59" spans="21:44">
      <c r="U59" s="77"/>
      <c r="X59" s="16"/>
      <c r="AA59" s="62"/>
      <c r="AB59" s="62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4"/>
    </row>
    <row r="60" spans="21:44">
      <c r="U60" s="77"/>
      <c r="X60" s="16"/>
      <c r="AA60" s="62"/>
      <c r="AB60" s="62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4"/>
    </row>
    <row r="61" spans="21:44">
      <c r="U61" s="77"/>
      <c r="X61" s="16"/>
      <c r="AA61" s="62"/>
      <c r="AB61" s="62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4"/>
    </row>
    <row r="62" spans="21:44">
      <c r="U62" s="77"/>
      <c r="X62" s="16"/>
      <c r="AA62" s="62"/>
      <c r="AB62" s="62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4"/>
    </row>
    <row r="63" spans="21:44">
      <c r="U63" s="77"/>
      <c r="X63" s="16"/>
      <c r="AA63" s="62"/>
      <c r="AB63" s="62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4"/>
    </row>
    <row r="64" spans="21:44">
      <c r="U64" s="77"/>
      <c r="X64" s="16"/>
      <c r="AA64" s="62"/>
      <c r="AB64" s="62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4"/>
    </row>
    <row r="65" spans="7:44">
      <c r="U65" s="77"/>
      <c r="X65" s="16"/>
      <c r="AA65" s="62"/>
      <c r="AB65" s="62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4"/>
    </row>
    <row r="66" spans="7:44">
      <c r="G66" s="164"/>
      <c r="I66" s="164"/>
      <c r="J66" s="164"/>
      <c r="L66" s="77"/>
      <c r="M66" s="164"/>
      <c r="N66" s="164"/>
      <c r="O66" s="164"/>
      <c r="P66" s="164"/>
      <c r="Q66" s="14"/>
      <c r="S66" s="14"/>
      <c r="T66" s="164"/>
      <c r="U66" s="77"/>
      <c r="X66" s="16"/>
      <c r="AA66" s="62"/>
      <c r="AB66" s="62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4"/>
    </row>
    <row r="67" spans="7:44">
      <c r="G67" s="164"/>
      <c r="I67" s="164"/>
      <c r="J67" s="164"/>
      <c r="L67" s="77"/>
      <c r="M67" s="164"/>
      <c r="N67" s="164"/>
      <c r="O67" s="164"/>
      <c r="P67" s="164"/>
      <c r="Q67" s="14"/>
      <c r="S67" s="14"/>
      <c r="T67" s="164"/>
      <c r="U67" s="77"/>
      <c r="X67" s="16"/>
      <c r="AA67" s="62"/>
      <c r="AB67" s="62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4"/>
    </row>
    <row r="68" spans="7:44">
      <c r="G68" s="164"/>
      <c r="I68" s="164"/>
      <c r="J68" s="164"/>
      <c r="L68" s="77"/>
      <c r="M68" s="164"/>
      <c r="N68" s="164"/>
      <c r="O68" s="164"/>
      <c r="P68" s="164"/>
      <c r="Q68" s="14"/>
      <c r="S68" s="14"/>
      <c r="T68" s="164"/>
      <c r="U68" s="77"/>
      <c r="X68" s="16"/>
      <c r="AA68" s="62"/>
      <c r="AB68" s="62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4"/>
    </row>
    <row r="69" spans="7:44">
      <c r="G69" s="164"/>
      <c r="I69" s="164"/>
      <c r="J69" s="164"/>
      <c r="L69" s="77"/>
      <c r="M69" s="164"/>
      <c r="N69" s="164"/>
      <c r="O69" s="164"/>
      <c r="P69" s="164"/>
      <c r="Q69" s="14"/>
      <c r="S69" s="14"/>
      <c r="T69" s="164"/>
      <c r="U69" s="77"/>
      <c r="X69" s="16"/>
      <c r="AA69" s="62"/>
      <c r="AB69" s="62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4"/>
    </row>
    <row r="70" spans="7:44">
      <c r="G70" s="164"/>
      <c r="I70" s="164"/>
      <c r="J70" s="164"/>
      <c r="L70" s="77"/>
      <c r="M70" s="164"/>
      <c r="N70" s="164"/>
      <c r="O70" s="164"/>
      <c r="P70" s="164"/>
      <c r="Q70" s="14"/>
      <c r="S70" s="14"/>
      <c r="T70" s="164"/>
      <c r="U70" s="77"/>
      <c r="X70" s="16"/>
      <c r="AA70" s="62"/>
      <c r="AB70" s="62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4"/>
    </row>
    <row r="71" spans="7:44">
      <c r="G71" s="164"/>
      <c r="I71" s="164"/>
      <c r="J71" s="164"/>
      <c r="L71" s="77"/>
      <c r="M71" s="164"/>
      <c r="N71" s="164"/>
      <c r="O71" s="164"/>
      <c r="P71" s="164"/>
      <c r="Q71" s="14"/>
      <c r="S71" s="14"/>
      <c r="T71" s="164"/>
      <c r="U71" s="77"/>
      <c r="X71" s="16"/>
      <c r="AA71" s="62"/>
      <c r="AB71" s="62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4"/>
    </row>
    <row r="72" spans="7:44">
      <c r="G72" s="164"/>
      <c r="I72" s="164"/>
      <c r="J72" s="164"/>
      <c r="L72" s="77"/>
      <c r="M72" s="164"/>
      <c r="N72" s="164"/>
      <c r="O72" s="164"/>
      <c r="P72" s="164"/>
      <c r="Q72" s="14"/>
      <c r="S72" s="14"/>
      <c r="T72" s="164"/>
      <c r="U72" s="77"/>
      <c r="X72" s="16"/>
      <c r="AA72" s="62"/>
      <c r="AB72" s="62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4"/>
    </row>
    <row r="73" spans="7:44">
      <c r="G73" s="164"/>
      <c r="I73" s="164"/>
      <c r="J73" s="164"/>
      <c r="L73" s="77"/>
      <c r="M73" s="164"/>
      <c r="N73" s="164"/>
      <c r="O73" s="164"/>
      <c r="P73" s="164"/>
      <c r="Q73" s="14"/>
      <c r="S73" s="14"/>
      <c r="T73" s="164"/>
      <c r="U73" s="77"/>
      <c r="X73" s="16"/>
      <c r="AA73" s="62"/>
      <c r="AB73" s="62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4"/>
    </row>
    <row r="74" spans="7:44">
      <c r="G74" s="164"/>
      <c r="I74" s="164"/>
      <c r="J74" s="164"/>
      <c r="L74" s="77"/>
      <c r="M74" s="164"/>
      <c r="N74" s="164"/>
      <c r="O74" s="164"/>
      <c r="P74" s="164"/>
      <c r="Q74" s="14"/>
      <c r="S74" s="14"/>
      <c r="T74" s="164"/>
      <c r="U74" s="77"/>
      <c r="X74" s="16"/>
      <c r="AA74" s="62"/>
      <c r="AB74" s="62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4"/>
    </row>
    <row r="75" spans="7:44">
      <c r="G75" s="164"/>
      <c r="I75" s="164"/>
      <c r="J75" s="164"/>
      <c r="L75" s="77"/>
      <c r="M75" s="164"/>
      <c r="N75" s="164"/>
      <c r="O75" s="164"/>
      <c r="P75" s="164"/>
      <c r="Q75" s="14"/>
      <c r="S75" s="14"/>
      <c r="T75" s="164"/>
      <c r="U75" s="77"/>
      <c r="X75" s="16"/>
      <c r="AA75" s="62"/>
      <c r="AB75" s="62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4"/>
    </row>
    <row r="76" spans="7:44">
      <c r="G76" s="164"/>
      <c r="I76" s="164"/>
      <c r="J76" s="164"/>
      <c r="L76" s="77"/>
      <c r="M76" s="164"/>
      <c r="N76" s="164"/>
      <c r="O76" s="164"/>
      <c r="P76" s="164"/>
      <c r="Q76" s="14"/>
      <c r="S76" s="14"/>
      <c r="T76" s="164"/>
      <c r="U76" s="77"/>
      <c r="X76" s="16"/>
      <c r="AA76" s="62"/>
      <c r="AB76" s="62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4"/>
    </row>
    <row r="77" spans="7:44">
      <c r="G77" s="164"/>
      <c r="I77" s="164"/>
      <c r="J77" s="164"/>
      <c r="L77" s="77"/>
      <c r="M77" s="164"/>
      <c r="N77" s="164"/>
      <c r="O77" s="164"/>
      <c r="P77" s="164"/>
      <c r="Q77" s="14"/>
      <c r="S77" s="14"/>
      <c r="T77" s="164"/>
      <c r="U77" s="77"/>
      <c r="X77" s="16"/>
      <c r="AA77" s="62"/>
      <c r="AB77" s="62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4"/>
    </row>
    <row r="78" spans="7:44">
      <c r="G78" s="164"/>
      <c r="I78" s="164"/>
      <c r="J78" s="164"/>
      <c r="L78" s="77"/>
      <c r="M78" s="164"/>
      <c r="N78" s="164"/>
      <c r="O78" s="164"/>
      <c r="P78" s="164"/>
      <c r="Q78" s="14"/>
      <c r="S78" s="14"/>
      <c r="T78" s="164"/>
      <c r="U78" s="77"/>
      <c r="X78" s="16"/>
      <c r="AA78" s="62"/>
      <c r="AB78" s="62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4"/>
    </row>
    <row r="79" spans="7:44">
      <c r="G79" s="164"/>
      <c r="I79" s="164"/>
      <c r="J79" s="164"/>
      <c r="L79" s="77"/>
      <c r="M79" s="164"/>
      <c r="N79" s="164"/>
      <c r="O79" s="164"/>
      <c r="P79" s="164"/>
      <c r="Q79" s="14"/>
      <c r="S79" s="14"/>
      <c r="T79" s="164"/>
      <c r="U79" s="77"/>
      <c r="X79" s="16"/>
      <c r="AA79" s="62"/>
      <c r="AB79" s="62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4"/>
    </row>
    <row r="80" spans="7:44">
      <c r="G80" s="164"/>
      <c r="I80" s="164"/>
      <c r="J80" s="164"/>
      <c r="L80" s="77"/>
      <c r="M80" s="164"/>
      <c r="N80" s="164"/>
      <c r="O80" s="164"/>
      <c r="P80" s="164"/>
      <c r="Q80" s="14"/>
      <c r="S80" s="14"/>
      <c r="T80" s="164"/>
      <c r="U80" s="77"/>
      <c r="X80" s="16"/>
      <c r="AA80" s="62"/>
      <c r="AB80" s="62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4"/>
    </row>
    <row r="81" spans="7:44">
      <c r="G81" s="164"/>
      <c r="I81" s="164"/>
      <c r="J81" s="164"/>
      <c r="L81" s="77"/>
      <c r="M81" s="164"/>
      <c r="N81" s="164"/>
      <c r="O81" s="164"/>
      <c r="P81" s="164"/>
      <c r="Q81" s="14"/>
      <c r="S81" s="14"/>
      <c r="T81" s="164"/>
      <c r="U81" s="77"/>
      <c r="X81" s="16"/>
      <c r="AA81" s="62"/>
      <c r="AB81" s="62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4"/>
    </row>
    <row r="82" spans="7:44">
      <c r="G82" s="164"/>
      <c r="I82" s="164"/>
      <c r="J82" s="164"/>
      <c r="L82" s="77"/>
      <c r="M82" s="164"/>
      <c r="N82" s="164"/>
      <c r="O82" s="164"/>
      <c r="P82" s="164"/>
      <c r="Q82" s="14"/>
      <c r="S82" s="14"/>
      <c r="T82" s="164"/>
      <c r="U82" s="77"/>
      <c r="X82" s="16"/>
      <c r="AA82" s="62"/>
      <c r="AB82" s="62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4"/>
    </row>
    <row r="83" spans="7:44">
      <c r="G83" s="164"/>
      <c r="I83" s="164"/>
      <c r="J83" s="164"/>
      <c r="L83" s="77"/>
      <c r="M83" s="164"/>
      <c r="N83" s="164"/>
      <c r="O83" s="164"/>
      <c r="P83" s="164"/>
      <c r="Q83" s="14"/>
      <c r="S83" s="14"/>
      <c r="T83" s="164"/>
      <c r="U83" s="77"/>
      <c r="X83" s="16"/>
      <c r="AA83" s="62"/>
      <c r="AB83" s="62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4"/>
    </row>
    <row r="84" spans="7:44">
      <c r="G84" s="164"/>
      <c r="I84" s="164"/>
      <c r="J84" s="164"/>
      <c r="L84" s="77"/>
      <c r="M84" s="164"/>
      <c r="N84" s="164"/>
      <c r="O84" s="164"/>
      <c r="P84" s="164"/>
      <c r="Q84" s="14"/>
      <c r="S84" s="14"/>
      <c r="T84" s="164"/>
      <c r="U84" s="77"/>
      <c r="X84" s="16"/>
      <c r="AA84" s="62"/>
      <c r="AB84" s="62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4"/>
    </row>
    <row r="85" spans="7:44">
      <c r="G85" s="164"/>
      <c r="I85" s="164"/>
      <c r="J85" s="164"/>
      <c r="L85" s="77"/>
      <c r="M85" s="164"/>
      <c r="N85" s="164"/>
      <c r="O85" s="164"/>
      <c r="P85" s="164"/>
      <c r="Q85" s="14"/>
      <c r="S85" s="14"/>
      <c r="T85" s="164"/>
      <c r="U85" s="77"/>
      <c r="X85" s="16"/>
      <c r="AA85" s="62"/>
      <c r="AB85" s="62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4"/>
    </row>
    <row r="86" spans="7:44">
      <c r="G86" s="164"/>
      <c r="I86" s="164"/>
      <c r="J86" s="164"/>
      <c r="L86" s="77"/>
      <c r="M86" s="164"/>
      <c r="N86" s="164"/>
      <c r="O86" s="164"/>
      <c r="P86" s="164"/>
      <c r="Q86" s="14"/>
      <c r="S86" s="14"/>
      <c r="T86" s="164"/>
      <c r="U86" s="77"/>
      <c r="X86" s="16"/>
      <c r="AA86" s="62"/>
      <c r="AB86" s="62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4"/>
    </row>
    <row r="87" spans="7:44">
      <c r="G87" s="164"/>
      <c r="I87" s="164"/>
      <c r="J87" s="164"/>
      <c r="L87" s="77"/>
      <c r="M87" s="164"/>
      <c r="N87" s="164"/>
      <c r="O87" s="164"/>
      <c r="P87" s="164"/>
      <c r="Q87" s="14"/>
      <c r="S87" s="14"/>
      <c r="T87" s="164"/>
      <c r="U87" s="77"/>
      <c r="X87" s="16"/>
      <c r="AA87" s="62"/>
      <c r="AB87" s="62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4"/>
    </row>
    <row r="88" spans="7:44">
      <c r="G88" s="164"/>
      <c r="I88" s="164"/>
      <c r="J88" s="164"/>
      <c r="L88" s="77"/>
      <c r="M88" s="164"/>
      <c r="N88" s="164"/>
      <c r="O88" s="164"/>
      <c r="P88" s="164"/>
      <c r="Q88" s="14"/>
      <c r="S88" s="14"/>
      <c r="T88" s="164"/>
      <c r="U88" s="77"/>
      <c r="X88" s="16"/>
      <c r="AA88" s="62"/>
      <c r="AB88" s="62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4"/>
    </row>
    <row r="89" spans="7:44">
      <c r="G89" s="164"/>
      <c r="I89" s="164"/>
      <c r="J89" s="164"/>
      <c r="L89" s="77"/>
      <c r="M89" s="164"/>
      <c r="N89" s="164"/>
      <c r="O89" s="164"/>
      <c r="P89" s="164"/>
      <c r="Q89" s="14"/>
      <c r="S89" s="14"/>
      <c r="T89" s="164"/>
      <c r="U89" s="77"/>
      <c r="X89" s="16"/>
      <c r="AA89" s="62"/>
      <c r="AB89" s="62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4"/>
    </row>
    <row r="90" spans="7:44">
      <c r="G90" s="164"/>
      <c r="I90" s="164"/>
      <c r="J90" s="164"/>
      <c r="L90" s="77"/>
      <c r="M90" s="164"/>
      <c r="N90" s="164"/>
      <c r="O90" s="164"/>
      <c r="P90" s="164"/>
      <c r="Q90" s="14"/>
      <c r="S90" s="14"/>
      <c r="T90" s="164"/>
      <c r="U90" s="77"/>
      <c r="X90" s="16"/>
      <c r="AA90" s="62"/>
      <c r="AB90" s="62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4"/>
    </row>
    <row r="91" spans="7:44">
      <c r="G91" s="164"/>
      <c r="I91" s="164"/>
      <c r="J91" s="164"/>
      <c r="L91" s="77"/>
      <c r="M91" s="164"/>
      <c r="N91" s="164"/>
      <c r="O91" s="164"/>
      <c r="P91" s="164"/>
      <c r="Q91" s="14"/>
      <c r="S91" s="14"/>
      <c r="T91" s="164"/>
      <c r="U91" s="77"/>
      <c r="X91" s="16"/>
      <c r="AA91" s="62"/>
      <c r="AB91" s="62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4"/>
    </row>
    <row r="92" spans="7:44">
      <c r="G92" s="164"/>
      <c r="I92" s="164"/>
      <c r="J92" s="164"/>
      <c r="L92" s="77"/>
      <c r="M92" s="164"/>
      <c r="N92" s="164"/>
      <c r="O92" s="164"/>
      <c r="P92" s="164"/>
      <c r="Q92" s="14"/>
      <c r="S92" s="14"/>
      <c r="T92" s="164"/>
      <c r="U92" s="77"/>
      <c r="V92" s="77"/>
      <c r="W92" s="77"/>
      <c r="X92" s="77"/>
      <c r="Y92" s="77"/>
      <c r="Z92" s="164"/>
      <c r="AA92" s="14"/>
      <c r="AB92" s="14"/>
      <c r="AC92" s="77"/>
      <c r="AD92" s="77"/>
      <c r="AE92" s="77"/>
      <c r="AF92" s="77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</row>
    <row r="93" spans="7:44">
      <c r="G93" s="164"/>
      <c r="I93" s="164"/>
      <c r="J93" s="164"/>
      <c r="L93" s="77"/>
      <c r="M93" s="164"/>
      <c r="N93" s="164"/>
      <c r="O93" s="164"/>
      <c r="P93" s="164"/>
      <c r="Q93" s="14"/>
      <c r="S93" s="14"/>
      <c r="T93" s="164"/>
      <c r="U93" s="77"/>
      <c r="V93" s="77"/>
      <c r="W93" s="77"/>
      <c r="X93" s="77"/>
      <c r="Y93" s="77"/>
      <c r="Z93" s="164"/>
      <c r="AA93" s="14"/>
      <c r="AB93" s="14"/>
      <c r="AC93" s="77"/>
      <c r="AD93" s="77"/>
      <c r="AE93" s="77"/>
      <c r="AF93" s="77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</row>
    <row r="94" spans="7:44">
      <c r="G94" s="164"/>
      <c r="I94" s="164"/>
      <c r="J94" s="164"/>
      <c r="L94" s="77"/>
      <c r="M94" s="164"/>
      <c r="N94" s="164"/>
      <c r="O94" s="164"/>
      <c r="P94" s="164"/>
      <c r="Q94" s="14"/>
      <c r="S94" s="14"/>
      <c r="T94" s="164"/>
      <c r="U94" s="77"/>
      <c r="V94" s="77"/>
      <c r="W94" s="77"/>
      <c r="X94" s="77"/>
      <c r="Y94" s="77"/>
      <c r="Z94" s="164"/>
      <c r="AA94" s="14"/>
      <c r="AB94" s="14"/>
      <c r="AC94" s="77"/>
      <c r="AD94" s="77"/>
      <c r="AE94" s="77"/>
      <c r="AF94" s="77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</row>
    <row r="95" spans="7:44">
      <c r="G95" s="164"/>
      <c r="I95" s="164"/>
      <c r="J95" s="164"/>
      <c r="L95" s="77"/>
      <c r="M95" s="164"/>
      <c r="N95" s="164"/>
      <c r="O95" s="164"/>
      <c r="P95" s="164"/>
      <c r="Q95" s="14"/>
      <c r="S95" s="14"/>
      <c r="T95" s="164"/>
      <c r="U95" s="77"/>
      <c r="V95" s="77"/>
      <c r="W95" s="77"/>
      <c r="X95" s="77"/>
      <c r="Y95" s="77"/>
      <c r="Z95" s="164"/>
      <c r="AA95" s="14"/>
      <c r="AB95" s="14"/>
      <c r="AC95" s="77"/>
      <c r="AD95" s="77"/>
      <c r="AE95" s="77"/>
      <c r="AF95" s="77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</row>
    <row r="96" spans="7:44">
      <c r="G96" s="164"/>
      <c r="I96" s="164"/>
      <c r="J96" s="164"/>
      <c r="L96" s="77"/>
      <c r="M96" s="164"/>
      <c r="N96" s="164"/>
      <c r="O96" s="164"/>
      <c r="P96" s="164"/>
      <c r="Q96" s="14"/>
      <c r="S96" s="14"/>
      <c r="T96" s="164"/>
      <c r="U96" s="77"/>
      <c r="V96" s="77"/>
      <c r="W96" s="77"/>
      <c r="X96" s="77"/>
      <c r="Y96" s="77"/>
      <c r="Z96" s="164"/>
      <c r="AA96" s="14"/>
      <c r="AB96" s="14"/>
      <c r="AC96" s="77"/>
      <c r="AD96" s="77"/>
      <c r="AE96" s="77"/>
      <c r="AF96" s="77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</row>
    <row r="97" spans="7:44">
      <c r="G97" s="164"/>
      <c r="I97" s="164"/>
      <c r="J97" s="164"/>
      <c r="L97" s="77"/>
      <c r="M97" s="164"/>
      <c r="N97" s="164"/>
      <c r="O97" s="164"/>
      <c r="P97" s="164"/>
      <c r="Q97" s="14"/>
      <c r="S97" s="14"/>
      <c r="T97" s="164"/>
      <c r="U97" s="77"/>
      <c r="V97" s="77"/>
      <c r="W97" s="77"/>
      <c r="X97" s="77"/>
      <c r="Y97" s="77"/>
      <c r="Z97" s="164"/>
      <c r="AA97" s="14"/>
      <c r="AB97" s="14"/>
      <c r="AC97" s="77"/>
      <c r="AD97" s="77"/>
      <c r="AE97" s="77"/>
      <c r="AF97" s="77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</row>
    <row r="98" spans="7:44">
      <c r="G98" s="164"/>
      <c r="I98" s="164"/>
      <c r="J98" s="164"/>
      <c r="L98" s="77"/>
      <c r="M98" s="164"/>
      <c r="N98" s="164"/>
      <c r="O98" s="164"/>
      <c r="P98" s="164"/>
      <c r="Q98" s="14"/>
      <c r="S98" s="14"/>
      <c r="T98" s="164"/>
      <c r="U98" s="77"/>
      <c r="V98" s="77"/>
      <c r="W98" s="77"/>
      <c r="X98" s="77"/>
      <c r="Y98" s="77"/>
      <c r="Z98" s="164"/>
      <c r="AA98" s="14"/>
      <c r="AB98" s="14"/>
      <c r="AC98" s="77"/>
      <c r="AD98" s="77"/>
      <c r="AE98" s="77"/>
      <c r="AF98" s="77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</row>
    <row r="99" spans="7:44">
      <c r="G99" s="164"/>
      <c r="I99" s="164"/>
      <c r="J99" s="164"/>
      <c r="L99" s="77"/>
      <c r="M99" s="164"/>
      <c r="N99" s="164"/>
      <c r="O99" s="164"/>
      <c r="P99" s="164"/>
      <c r="Q99" s="14"/>
      <c r="S99" s="14"/>
      <c r="T99" s="164"/>
      <c r="U99" s="77"/>
      <c r="V99" s="77"/>
      <c r="W99" s="77"/>
      <c r="X99" s="77"/>
      <c r="Y99" s="77"/>
      <c r="Z99" s="164"/>
      <c r="AA99" s="14"/>
      <c r="AB99" s="14"/>
      <c r="AC99" s="77"/>
      <c r="AD99" s="77"/>
      <c r="AE99" s="77"/>
      <c r="AF99" s="77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</row>
    <row r="100" spans="7:44">
      <c r="G100" s="164"/>
      <c r="I100" s="164"/>
      <c r="J100" s="164"/>
      <c r="L100" s="77"/>
      <c r="M100" s="164"/>
      <c r="N100" s="164"/>
      <c r="O100" s="164"/>
      <c r="P100" s="164"/>
      <c r="Q100" s="14"/>
      <c r="S100" s="14"/>
      <c r="T100" s="164"/>
      <c r="U100" s="77"/>
      <c r="V100" s="77"/>
      <c r="W100" s="77"/>
      <c r="X100" s="77"/>
      <c r="Y100" s="77"/>
      <c r="Z100" s="164"/>
      <c r="AA100" s="14"/>
      <c r="AB100" s="14"/>
      <c r="AC100" s="77"/>
      <c r="AD100" s="77"/>
      <c r="AE100" s="77"/>
      <c r="AF100" s="77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</row>
    <row r="101" spans="7:44">
      <c r="G101" s="164"/>
      <c r="I101" s="164"/>
      <c r="J101" s="164"/>
      <c r="L101" s="77"/>
      <c r="M101" s="164"/>
      <c r="N101" s="164"/>
      <c r="O101" s="164"/>
      <c r="P101" s="164"/>
      <c r="Q101" s="14"/>
      <c r="S101" s="14"/>
      <c r="T101" s="164"/>
      <c r="U101" s="77"/>
      <c r="V101" s="77"/>
      <c r="W101" s="77"/>
      <c r="X101" s="77"/>
      <c r="Y101" s="77"/>
      <c r="Z101" s="164"/>
      <c r="AA101" s="14"/>
      <c r="AB101" s="14"/>
      <c r="AC101" s="77"/>
      <c r="AD101" s="77"/>
      <c r="AE101" s="77"/>
      <c r="AF101" s="77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</row>
    <row r="102" spans="7:44">
      <c r="G102" s="164"/>
      <c r="I102" s="164"/>
      <c r="J102" s="164"/>
      <c r="L102" s="77"/>
      <c r="M102" s="164"/>
      <c r="N102" s="164"/>
      <c r="O102" s="164"/>
      <c r="P102" s="164"/>
      <c r="Q102" s="14"/>
      <c r="S102" s="14"/>
      <c r="T102" s="164"/>
      <c r="U102" s="77"/>
      <c r="V102" s="77"/>
      <c r="W102" s="77"/>
      <c r="X102" s="77"/>
      <c r="Y102" s="77"/>
      <c r="Z102" s="164"/>
      <c r="AA102" s="14"/>
      <c r="AB102" s="14"/>
      <c r="AC102" s="77"/>
      <c r="AD102" s="77"/>
      <c r="AE102" s="77"/>
      <c r="AF102" s="77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</row>
    <row r="103" spans="7:44">
      <c r="G103" s="164"/>
      <c r="I103" s="164"/>
      <c r="J103" s="164"/>
      <c r="L103" s="77"/>
      <c r="M103" s="164"/>
      <c r="N103" s="164"/>
      <c r="O103" s="164"/>
      <c r="P103" s="164"/>
      <c r="Q103" s="14"/>
      <c r="S103" s="14"/>
      <c r="T103" s="164"/>
      <c r="U103" s="77"/>
      <c r="V103" s="77"/>
      <c r="W103" s="77"/>
      <c r="X103" s="77"/>
      <c r="Y103" s="77"/>
      <c r="Z103" s="164"/>
      <c r="AA103" s="14"/>
      <c r="AB103" s="14"/>
      <c r="AC103" s="77"/>
      <c r="AD103" s="77"/>
      <c r="AE103" s="77"/>
      <c r="AF103" s="77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</row>
    <row r="104" spans="7:44">
      <c r="G104" s="164"/>
      <c r="I104" s="164"/>
      <c r="J104" s="164"/>
      <c r="L104" s="77"/>
      <c r="M104" s="164"/>
      <c r="N104" s="164"/>
      <c r="O104" s="164"/>
      <c r="P104" s="164"/>
      <c r="Q104" s="14"/>
      <c r="S104" s="14"/>
      <c r="T104" s="164"/>
      <c r="U104" s="77"/>
      <c r="V104" s="77"/>
      <c r="W104" s="77"/>
      <c r="X104" s="77"/>
      <c r="Y104" s="77"/>
      <c r="Z104" s="164"/>
      <c r="AA104" s="14"/>
      <c r="AB104" s="14"/>
      <c r="AC104" s="77"/>
      <c r="AD104" s="77"/>
      <c r="AE104" s="77"/>
      <c r="AF104" s="77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</row>
    <row r="105" spans="7:44">
      <c r="G105" s="164"/>
      <c r="I105" s="164"/>
      <c r="J105" s="164"/>
      <c r="L105" s="77"/>
      <c r="M105" s="164"/>
      <c r="N105" s="164"/>
      <c r="O105" s="164"/>
      <c r="P105" s="164"/>
      <c r="Q105" s="14"/>
      <c r="S105" s="14"/>
      <c r="T105" s="164"/>
      <c r="U105" s="77"/>
      <c r="V105" s="77"/>
      <c r="W105" s="77"/>
      <c r="X105" s="77"/>
      <c r="Y105" s="77"/>
      <c r="Z105" s="164"/>
      <c r="AA105" s="14"/>
      <c r="AB105" s="14"/>
      <c r="AC105" s="77"/>
      <c r="AD105" s="77"/>
      <c r="AE105" s="77"/>
      <c r="AF105" s="77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</row>
    <row r="106" spans="7:44">
      <c r="G106" s="164"/>
      <c r="I106" s="164"/>
      <c r="J106" s="164"/>
      <c r="L106" s="77"/>
      <c r="M106" s="164"/>
      <c r="N106" s="164"/>
      <c r="O106" s="164"/>
      <c r="P106" s="164"/>
      <c r="Q106" s="14"/>
      <c r="S106" s="14"/>
      <c r="T106" s="164"/>
      <c r="U106" s="77"/>
      <c r="V106" s="77"/>
      <c r="W106" s="77"/>
      <c r="X106" s="77"/>
      <c r="Y106" s="77"/>
      <c r="Z106" s="164"/>
      <c r="AA106" s="14"/>
      <c r="AB106" s="14"/>
      <c r="AC106" s="77"/>
      <c r="AD106" s="77"/>
      <c r="AE106" s="77"/>
      <c r="AF106" s="77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</row>
    <row r="107" spans="7:44">
      <c r="G107" s="164"/>
      <c r="I107" s="164"/>
      <c r="J107" s="164"/>
      <c r="L107" s="77"/>
      <c r="M107" s="164"/>
      <c r="N107" s="164"/>
      <c r="O107" s="164"/>
      <c r="P107" s="164"/>
      <c r="Q107" s="14"/>
      <c r="S107" s="14"/>
      <c r="T107" s="164"/>
      <c r="U107" s="77"/>
      <c r="V107" s="77"/>
      <c r="W107" s="77"/>
      <c r="X107" s="77"/>
      <c r="Y107" s="77"/>
      <c r="Z107" s="164"/>
      <c r="AA107" s="14"/>
      <c r="AB107" s="14"/>
      <c r="AC107" s="77"/>
      <c r="AD107" s="77"/>
      <c r="AE107" s="77"/>
      <c r="AF107" s="77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</row>
    <row r="108" spans="7:44">
      <c r="G108" s="164"/>
      <c r="I108" s="164"/>
      <c r="J108" s="164"/>
      <c r="L108" s="77"/>
      <c r="M108" s="164"/>
      <c r="N108" s="164"/>
      <c r="O108" s="164"/>
      <c r="P108" s="164"/>
      <c r="Q108" s="14"/>
      <c r="S108" s="14"/>
      <c r="T108" s="164"/>
      <c r="U108" s="77"/>
      <c r="V108" s="77"/>
      <c r="W108" s="77"/>
      <c r="X108" s="77"/>
      <c r="Y108" s="77"/>
      <c r="Z108" s="164"/>
      <c r="AA108" s="14"/>
      <c r="AB108" s="14"/>
      <c r="AC108" s="77"/>
      <c r="AD108" s="77"/>
      <c r="AE108" s="77"/>
      <c r="AF108" s="77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</row>
    <row r="109" spans="7:44">
      <c r="G109" s="164"/>
      <c r="I109" s="164"/>
      <c r="J109" s="164"/>
      <c r="L109" s="77"/>
      <c r="M109" s="164"/>
      <c r="N109" s="164"/>
      <c r="O109" s="164"/>
      <c r="P109" s="164"/>
      <c r="Q109" s="14"/>
      <c r="S109" s="14"/>
      <c r="T109" s="164"/>
      <c r="U109" s="77"/>
      <c r="V109" s="77"/>
      <c r="W109" s="77"/>
      <c r="X109" s="77"/>
      <c r="Y109" s="77"/>
      <c r="Z109" s="164"/>
      <c r="AA109" s="14"/>
      <c r="AB109" s="14"/>
      <c r="AC109" s="77"/>
      <c r="AD109" s="77"/>
      <c r="AE109" s="77"/>
      <c r="AF109" s="77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</row>
    <row r="110" spans="7:44">
      <c r="G110" s="164"/>
      <c r="I110" s="164"/>
      <c r="J110" s="164"/>
      <c r="L110" s="77"/>
      <c r="M110" s="164"/>
      <c r="N110" s="164"/>
      <c r="O110" s="164"/>
      <c r="P110" s="164"/>
      <c r="Q110" s="14"/>
      <c r="S110" s="14"/>
      <c r="T110" s="164"/>
      <c r="U110" s="77"/>
      <c r="V110" s="77"/>
      <c r="W110" s="77"/>
      <c r="X110" s="77"/>
      <c r="Y110" s="77"/>
      <c r="Z110" s="164"/>
      <c r="AA110" s="14"/>
      <c r="AB110" s="14"/>
      <c r="AC110" s="77"/>
      <c r="AD110" s="77"/>
      <c r="AE110" s="77"/>
      <c r="AF110" s="77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</row>
    <row r="111" spans="7:44">
      <c r="G111" s="164"/>
      <c r="I111" s="164"/>
      <c r="J111" s="164"/>
      <c r="L111" s="77"/>
      <c r="M111" s="164"/>
      <c r="N111" s="164"/>
      <c r="O111" s="164"/>
      <c r="P111" s="164"/>
      <c r="Q111" s="14"/>
      <c r="S111" s="14"/>
      <c r="T111" s="164"/>
      <c r="U111" s="77"/>
      <c r="V111" s="77"/>
      <c r="W111" s="77"/>
      <c r="X111" s="77"/>
      <c r="Y111" s="77"/>
      <c r="Z111" s="164"/>
      <c r="AA111" s="14"/>
      <c r="AB111" s="14"/>
      <c r="AC111" s="77"/>
      <c r="AD111" s="77"/>
      <c r="AE111" s="77"/>
      <c r="AF111" s="77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</row>
    <row r="112" spans="7:44">
      <c r="G112" s="164"/>
      <c r="I112" s="164"/>
      <c r="J112" s="164"/>
      <c r="L112" s="77"/>
      <c r="M112" s="164"/>
      <c r="N112" s="164"/>
      <c r="O112" s="164"/>
      <c r="P112" s="164"/>
      <c r="Q112" s="14"/>
      <c r="S112" s="14"/>
      <c r="T112" s="164"/>
      <c r="U112" s="77"/>
      <c r="V112" s="77"/>
      <c r="W112" s="77"/>
      <c r="X112" s="77"/>
      <c r="Y112" s="77"/>
      <c r="Z112" s="164"/>
      <c r="AA112" s="14"/>
      <c r="AB112" s="14"/>
      <c r="AC112" s="77"/>
      <c r="AD112" s="77"/>
      <c r="AE112" s="77"/>
      <c r="AF112" s="77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</row>
    <row r="113" spans="7:44">
      <c r="G113" s="164"/>
      <c r="I113" s="164"/>
      <c r="J113" s="164"/>
      <c r="L113" s="77"/>
      <c r="M113" s="164"/>
      <c r="N113" s="164"/>
      <c r="O113" s="164"/>
      <c r="P113" s="164"/>
      <c r="Q113" s="14"/>
      <c r="S113" s="14"/>
      <c r="T113" s="164"/>
      <c r="U113" s="77"/>
      <c r="V113" s="77"/>
      <c r="W113" s="77"/>
      <c r="X113" s="77"/>
      <c r="Y113" s="77"/>
      <c r="Z113" s="164"/>
      <c r="AA113" s="14"/>
      <c r="AB113" s="14"/>
      <c r="AC113" s="77"/>
      <c r="AD113" s="77"/>
      <c r="AE113" s="77"/>
      <c r="AF113" s="77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</row>
    <row r="114" spans="7:44">
      <c r="G114" s="164"/>
      <c r="I114" s="164"/>
      <c r="J114" s="164"/>
      <c r="L114" s="77"/>
      <c r="M114" s="164"/>
      <c r="N114" s="164"/>
      <c r="O114" s="164"/>
      <c r="P114" s="164"/>
      <c r="Q114" s="14"/>
      <c r="S114" s="14"/>
      <c r="T114" s="164"/>
      <c r="U114" s="77"/>
      <c r="V114" s="77"/>
      <c r="W114" s="77"/>
      <c r="X114" s="77"/>
      <c r="Y114" s="77"/>
      <c r="Z114" s="164"/>
      <c r="AA114" s="14"/>
      <c r="AB114" s="14"/>
      <c r="AC114" s="77"/>
      <c r="AD114" s="77"/>
      <c r="AE114" s="77"/>
      <c r="AF114" s="77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</row>
    <row r="115" spans="7:44">
      <c r="G115" s="164"/>
      <c r="I115" s="164"/>
      <c r="J115" s="164"/>
      <c r="L115" s="77"/>
      <c r="M115" s="164"/>
      <c r="N115" s="164"/>
      <c r="O115" s="164"/>
      <c r="P115" s="164"/>
      <c r="Q115" s="14"/>
      <c r="S115" s="14"/>
      <c r="T115" s="164"/>
      <c r="U115" s="77"/>
      <c r="V115" s="77"/>
      <c r="W115" s="77"/>
      <c r="X115" s="77"/>
      <c r="Y115" s="77"/>
      <c r="Z115" s="164"/>
      <c r="AA115" s="14"/>
      <c r="AB115" s="14"/>
      <c r="AC115" s="77"/>
      <c r="AD115" s="77"/>
      <c r="AE115" s="77"/>
      <c r="AF115" s="77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</row>
    <row r="116" spans="7:44">
      <c r="G116" s="164"/>
      <c r="I116" s="164"/>
      <c r="J116" s="164"/>
      <c r="L116" s="77"/>
      <c r="M116" s="164"/>
      <c r="N116" s="164"/>
      <c r="O116" s="164"/>
      <c r="P116" s="164"/>
      <c r="Q116" s="14"/>
      <c r="S116" s="14"/>
      <c r="T116" s="164"/>
      <c r="U116" s="77"/>
      <c r="V116" s="77"/>
      <c r="W116" s="77"/>
      <c r="X116" s="77"/>
      <c r="Y116" s="77"/>
      <c r="Z116" s="164"/>
      <c r="AA116" s="14"/>
      <c r="AB116" s="14"/>
      <c r="AC116" s="77"/>
      <c r="AD116" s="77"/>
      <c r="AE116" s="77"/>
      <c r="AF116" s="77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</row>
    <row r="117" spans="7:44">
      <c r="G117" s="164"/>
      <c r="I117" s="164"/>
      <c r="J117" s="164"/>
      <c r="L117" s="77"/>
      <c r="M117" s="164"/>
      <c r="N117" s="164"/>
      <c r="O117" s="164"/>
      <c r="P117" s="164"/>
      <c r="Q117" s="14"/>
      <c r="S117" s="14"/>
      <c r="T117" s="164"/>
      <c r="U117" s="77"/>
      <c r="V117" s="77"/>
      <c r="W117" s="77"/>
      <c r="X117" s="77"/>
      <c r="Y117" s="77"/>
      <c r="Z117" s="164"/>
      <c r="AA117" s="14"/>
      <c r="AB117" s="14"/>
      <c r="AC117" s="77"/>
      <c r="AD117" s="77"/>
      <c r="AE117" s="77"/>
      <c r="AF117" s="77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</row>
    <row r="118" spans="7:44">
      <c r="G118" s="164"/>
      <c r="I118" s="164"/>
      <c r="J118" s="164"/>
      <c r="L118" s="77"/>
      <c r="M118" s="164"/>
      <c r="N118" s="164"/>
      <c r="O118" s="164"/>
      <c r="P118" s="164"/>
      <c r="Q118" s="14"/>
      <c r="S118" s="14"/>
      <c r="T118" s="164"/>
      <c r="U118" s="77"/>
      <c r="V118" s="77"/>
      <c r="W118" s="77"/>
      <c r="X118" s="77"/>
      <c r="Y118" s="77"/>
      <c r="Z118" s="164"/>
      <c r="AA118" s="14"/>
      <c r="AB118" s="14"/>
      <c r="AC118" s="77"/>
      <c r="AD118" s="77"/>
      <c r="AE118" s="77"/>
      <c r="AF118" s="77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</row>
    <row r="119" spans="7:44">
      <c r="G119" s="164"/>
      <c r="I119" s="164"/>
      <c r="J119" s="164"/>
      <c r="L119" s="77"/>
      <c r="M119" s="164"/>
      <c r="N119" s="164"/>
      <c r="O119" s="164"/>
      <c r="P119" s="164"/>
      <c r="Q119" s="14"/>
      <c r="S119" s="14"/>
      <c r="T119" s="164"/>
      <c r="U119" s="77"/>
      <c r="V119" s="77"/>
      <c r="W119" s="77"/>
      <c r="X119" s="77"/>
      <c r="Y119" s="77"/>
      <c r="Z119" s="164"/>
      <c r="AA119" s="14"/>
      <c r="AB119" s="14"/>
      <c r="AC119" s="77"/>
      <c r="AD119" s="77"/>
      <c r="AE119" s="77"/>
      <c r="AF119" s="77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</row>
    <row r="120" spans="7:44">
      <c r="G120" s="164"/>
      <c r="I120" s="164"/>
      <c r="J120" s="164"/>
      <c r="L120" s="77"/>
      <c r="M120" s="164"/>
      <c r="N120" s="164"/>
      <c r="O120" s="164"/>
      <c r="P120" s="164"/>
      <c r="Q120" s="14"/>
      <c r="S120" s="14"/>
      <c r="T120" s="164"/>
      <c r="U120" s="77"/>
      <c r="V120" s="77"/>
      <c r="W120" s="77"/>
      <c r="X120" s="77"/>
      <c r="Y120" s="77"/>
      <c r="Z120" s="164"/>
      <c r="AA120" s="14"/>
      <c r="AB120" s="14"/>
      <c r="AC120" s="77"/>
      <c r="AD120" s="77"/>
      <c r="AE120" s="77"/>
      <c r="AF120" s="77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</row>
    <row r="121" spans="7:44">
      <c r="G121" s="164"/>
      <c r="I121" s="164"/>
      <c r="J121" s="164"/>
      <c r="L121" s="77"/>
      <c r="M121" s="164"/>
      <c r="N121" s="164"/>
      <c r="O121" s="164"/>
      <c r="P121" s="164"/>
      <c r="Q121" s="14"/>
      <c r="S121" s="14"/>
      <c r="T121" s="164"/>
      <c r="U121" s="77"/>
      <c r="V121" s="77"/>
      <c r="W121" s="77"/>
      <c r="X121" s="77"/>
      <c r="Y121" s="77"/>
      <c r="Z121" s="164"/>
      <c r="AA121" s="14"/>
      <c r="AB121" s="14"/>
      <c r="AC121" s="77"/>
      <c r="AD121" s="77"/>
      <c r="AE121" s="77"/>
      <c r="AF121" s="77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</row>
    <row r="122" spans="7:44">
      <c r="G122" s="164"/>
      <c r="I122" s="164"/>
      <c r="J122" s="164"/>
      <c r="L122" s="77"/>
      <c r="M122" s="164"/>
      <c r="N122" s="164"/>
      <c r="O122" s="164"/>
      <c r="P122" s="164"/>
      <c r="Q122" s="14"/>
      <c r="S122" s="14"/>
      <c r="T122" s="164"/>
      <c r="U122" s="77"/>
      <c r="V122" s="77"/>
      <c r="W122" s="77"/>
      <c r="X122" s="77"/>
      <c r="Y122" s="77"/>
      <c r="Z122" s="164"/>
      <c r="AA122" s="14"/>
      <c r="AB122" s="14"/>
      <c r="AC122" s="77"/>
      <c r="AD122" s="77"/>
      <c r="AE122" s="77"/>
      <c r="AF122" s="77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</row>
    <row r="123" spans="7:44">
      <c r="G123" s="164"/>
      <c r="I123" s="164"/>
      <c r="J123" s="164"/>
      <c r="L123" s="77"/>
      <c r="M123" s="164"/>
      <c r="N123" s="164"/>
      <c r="O123" s="164"/>
      <c r="P123" s="164"/>
      <c r="Q123" s="14"/>
      <c r="S123" s="14"/>
      <c r="T123" s="164"/>
      <c r="U123" s="77"/>
      <c r="V123" s="77"/>
      <c r="W123" s="77"/>
      <c r="X123" s="77"/>
      <c r="Y123" s="77"/>
      <c r="Z123" s="164"/>
      <c r="AA123" s="14"/>
      <c r="AB123" s="14"/>
      <c r="AC123" s="77"/>
      <c r="AD123" s="77"/>
      <c r="AE123" s="77"/>
      <c r="AF123" s="77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</row>
    <row r="124" spans="7:44">
      <c r="G124" s="164"/>
      <c r="I124" s="164"/>
      <c r="J124" s="164"/>
      <c r="L124" s="77"/>
      <c r="M124" s="164"/>
      <c r="N124" s="164"/>
      <c r="O124" s="164"/>
      <c r="P124" s="164"/>
      <c r="Q124" s="14"/>
      <c r="S124" s="14"/>
      <c r="T124" s="164"/>
      <c r="U124" s="77"/>
      <c r="V124" s="77"/>
      <c r="W124" s="77"/>
      <c r="X124" s="77"/>
      <c r="Y124" s="77"/>
      <c r="Z124" s="164"/>
      <c r="AA124" s="14"/>
      <c r="AB124" s="14"/>
      <c r="AC124" s="77"/>
      <c r="AD124" s="77"/>
      <c r="AE124" s="77"/>
      <c r="AF124" s="77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</row>
    <row r="125" spans="7:44">
      <c r="G125" s="164"/>
      <c r="I125" s="164"/>
      <c r="J125" s="164"/>
      <c r="L125" s="77"/>
      <c r="M125" s="164"/>
      <c r="N125" s="164"/>
      <c r="O125" s="164"/>
      <c r="P125" s="164"/>
      <c r="Q125" s="14"/>
      <c r="S125" s="14"/>
      <c r="T125" s="164"/>
      <c r="U125" s="77"/>
      <c r="V125" s="77"/>
      <c r="W125" s="77"/>
      <c r="X125" s="77"/>
      <c r="Y125" s="77"/>
      <c r="Z125" s="164"/>
      <c r="AA125" s="14"/>
      <c r="AB125" s="14"/>
      <c r="AC125" s="77"/>
      <c r="AD125" s="77"/>
      <c r="AE125" s="77"/>
      <c r="AF125" s="77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</row>
    <row r="126" spans="7:44">
      <c r="G126" s="164"/>
      <c r="I126" s="164"/>
      <c r="J126" s="164"/>
      <c r="L126" s="77"/>
      <c r="M126" s="164"/>
      <c r="N126" s="164"/>
      <c r="O126" s="164"/>
      <c r="P126" s="164"/>
      <c r="Q126" s="14"/>
      <c r="S126" s="14"/>
      <c r="T126" s="164"/>
      <c r="U126" s="77"/>
      <c r="V126" s="77"/>
      <c r="W126" s="77"/>
      <c r="X126" s="77"/>
      <c r="Y126" s="77"/>
      <c r="Z126" s="164"/>
      <c r="AA126" s="14"/>
      <c r="AB126" s="14"/>
      <c r="AC126" s="77"/>
      <c r="AD126" s="77"/>
      <c r="AE126" s="77"/>
      <c r="AF126" s="77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</row>
    <row r="127" spans="7:44">
      <c r="G127" s="164"/>
      <c r="I127" s="164"/>
      <c r="J127" s="164"/>
      <c r="L127" s="77"/>
      <c r="M127" s="164"/>
      <c r="N127" s="164"/>
      <c r="O127" s="164"/>
      <c r="P127" s="164"/>
      <c r="Q127" s="14"/>
      <c r="S127" s="14"/>
      <c r="T127" s="164"/>
      <c r="U127" s="77"/>
      <c r="V127" s="77"/>
      <c r="W127" s="77"/>
      <c r="X127" s="77"/>
      <c r="Y127" s="77"/>
      <c r="Z127" s="164"/>
      <c r="AA127" s="14"/>
      <c r="AB127" s="14"/>
      <c r="AC127" s="77"/>
      <c r="AD127" s="77"/>
      <c r="AE127" s="77"/>
      <c r="AF127" s="77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</row>
    <row r="128" spans="7:44">
      <c r="G128" s="164"/>
      <c r="I128" s="164"/>
      <c r="J128" s="164"/>
      <c r="L128" s="77"/>
      <c r="M128" s="164"/>
      <c r="N128" s="164"/>
      <c r="O128" s="164"/>
      <c r="P128" s="164"/>
      <c r="Q128" s="14"/>
      <c r="S128" s="14"/>
      <c r="T128" s="164"/>
      <c r="U128" s="77"/>
      <c r="V128" s="77"/>
      <c r="W128" s="77"/>
      <c r="X128" s="77"/>
      <c r="Y128" s="77"/>
      <c r="Z128" s="164"/>
      <c r="AA128" s="14"/>
      <c r="AB128" s="14"/>
      <c r="AC128" s="77"/>
      <c r="AD128" s="77"/>
      <c r="AE128" s="77"/>
      <c r="AF128" s="77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</row>
    <row r="129" spans="7:44">
      <c r="G129" s="164"/>
      <c r="I129" s="164"/>
      <c r="J129" s="164"/>
      <c r="L129" s="77"/>
      <c r="M129" s="164"/>
      <c r="N129" s="164"/>
      <c r="O129" s="164"/>
      <c r="P129" s="164"/>
      <c r="Q129" s="14"/>
      <c r="S129" s="14"/>
      <c r="T129" s="164"/>
      <c r="U129" s="77"/>
      <c r="V129" s="77"/>
      <c r="W129" s="77"/>
      <c r="X129" s="77"/>
      <c r="Y129" s="77"/>
      <c r="Z129" s="164"/>
      <c r="AA129" s="14"/>
      <c r="AB129" s="14"/>
      <c r="AC129" s="77"/>
      <c r="AD129" s="77"/>
      <c r="AE129" s="77"/>
      <c r="AF129" s="77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</row>
    <row r="130" spans="7:44">
      <c r="G130" s="164"/>
      <c r="I130" s="164"/>
      <c r="J130" s="164"/>
      <c r="L130" s="77"/>
      <c r="M130" s="164"/>
      <c r="N130" s="164"/>
      <c r="O130" s="164"/>
      <c r="P130" s="164"/>
      <c r="Q130" s="14"/>
      <c r="S130" s="14"/>
      <c r="T130" s="164"/>
      <c r="U130" s="77"/>
      <c r="V130" s="77"/>
      <c r="W130" s="77"/>
      <c r="X130" s="77"/>
      <c r="Y130" s="77"/>
      <c r="Z130" s="164"/>
      <c r="AA130" s="14"/>
      <c r="AB130" s="14"/>
      <c r="AC130" s="77"/>
      <c r="AD130" s="77"/>
      <c r="AE130" s="77"/>
      <c r="AF130" s="77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</row>
    <row r="131" spans="7:44">
      <c r="G131" s="164"/>
      <c r="I131" s="164"/>
      <c r="J131" s="164"/>
      <c r="L131" s="77"/>
      <c r="M131" s="164"/>
      <c r="N131" s="164"/>
      <c r="O131" s="164"/>
      <c r="P131" s="164"/>
      <c r="Q131" s="14"/>
      <c r="S131" s="14"/>
      <c r="T131" s="164"/>
      <c r="U131" s="77"/>
      <c r="V131" s="77"/>
      <c r="W131" s="77"/>
      <c r="X131" s="77"/>
      <c r="Y131" s="77"/>
      <c r="Z131" s="164"/>
      <c r="AA131" s="14"/>
      <c r="AB131" s="14"/>
      <c r="AC131" s="77"/>
      <c r="AD131" s="77"/>
      <c r="AE131" s="77"/>
      <c r="AF131" s="77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</row>
    <row r="132" spans="7:44">
      <c r="G132" s="164"/>
      <c r="I132" s="164"/>
      <c r="J132" s="164"/>
      <c r="L132" s="77"/>
      <c r="M132" s="164"/>
      <c r="N132" s="164"/>
      <c r="O132" s="164"/>
      <c r="P132" s="164"/>
      <c r="Q132" s="14"/>
      <c r="S132" s="14"/>
      <c r="T132" s="164"/>
      <c r="U132" s="77"/>
      <c r="V132" s="77"/>
      <c r="W132" s="77"/>
      <c r="X132" s="77"/>
      <c r="Y132" s="77"/>
      <c r="Z132" s="164"/>
      <c r="AA132" s="14"/>
      <c r="AB132" s="14"/>
      <c r="AC132" s="77"/>
      <c r="AD132" s="77"/>
      <c r="AE132" s="77"/>
      <c r="AF132" s="77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</row>
    <row r="133" spans="7:44">
      <c r="G133" s="164"/>
      <c r="I133" s="164"/>
      <c r="J133" s="164"/>
      <c r="L133" s="77"/>
      <c r="M133" s="164"/>
      <c r="N133" s="164"/>
      <c r="O133" s="164"/>
      <c r="P133" s="164"/>
      <c r="Q133" s="14"/>
      <c r="S133" s="14"/>
      <c r="T133" s="164"/>
      <c r="U133" s="77"/>
      <c r="V133" s="77"/>
      <c r="W133" s="77"/>
      <c r="X133" s="77"/>
      <c r="Y133" s="77"/>
      <c r="Z133" s="164"/>
      <c r="AA133" s="14"/>
      <c r="AB133" s="14"/>
      <c r="AC133" s="77"/>
      <c r="AD133" s="77"/>
      <c r="AE133" s="77"/>
      <c r="AF133" s="77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</row>
    <row r="134" spans="7:44">
      <c r="G134" s="164"/>
      <c r="I134" s="164"/>
      <c r="J134" s="164"/>
      <c r="L134" s="77"/>
      <c r="M134" s="164"/>
      <c r="N134" s="164"/>
      <c r="O134" s="164"/>
      <c r="P134" s="164"/>
      <c r="Q134" s="14"/>
      <c r="S134" s="14"/>
      <c r="T134" s="164"/>
      <c r="U134" s="77"/>
      <c r="V134" s="77"/>
      <c r="W134" s="77"/>
      <c r="X134" s="77"/>
      <c r="Y134" s="77"/>
      <c r="Z134" s="164"/>
      <c r="AA134" s="14"/>
      <c r="AB134" s="14"/>
      <c r="AC134" s="77"/>
      <c r="AD134" s="77"/>
      <c r="AE134" s="77"/>
      <c r="AF134" s="77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</row>
    <row r="135" spans="7:44">
      <c r="G135" s="164"/>
      <c r="I135" s="164"/>
      <c r="J135" s="164"/>
      <c r="L135" s="77"/>
      <c r="M135" s="164"/>
      <c r="N135" s="164"/>
      <c r="O135" s="164"/>
      <c r="P135" s="164"/>
      <c r="Q135" s="14"/>
      <c r="S135" s="14"/>
      <c r="T135" s="164"/>
      <c r="U135" s="77"/>
      <c r="V135" s="77"/>
      <c r="W135" s="77"/>
      <c r="X135" s="77"/>
      <c r="Y135" s="77"/>
      <c r="Z135" s="164"/>
      <c r="AA135" s="14"/>
      <c r="AB135" s="14"/>
      <c r="AC135" s="77"/>
      <c r="AD135" s="77"/>
      <c r="AE135" s="77"/>
      <c r="AF135" s="77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</row>
    <row r="136" spans="7:44">
      <c r="G136" s="164"/>
      <c r="I136" s="164"/>
      <c r="J136" s="164"/>
      <c r="L136" s="77"/>
      <c r="M136" s="164"/>
      <c r="N136" s="164"/>
      <c r="O136" s="164"/>
      <c r="P136" s="164"/>
      <c r="Q136" s="14"/>
      <c r="S136" s="14"/>
      <c r="T136" s="164"/>
      <c r="U136" s="77"/>
      <c r="V136" s="77"/>
      <c r="W136" s="77"/>
      <c r="X136" s="77"/>
      <c r="Y136" s="77"/>
      <c r="Z136" s="164"/>
      <c r="AA136" s="14"/>
      <c r="AB136" s="14"/>
      <c r="AC136" s="77"/>
      <c r="AD136" s="77"/>
      <c r="AE136" s="77"/>
      <c r="AF136" s="77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</row>
    <row r="137" spans="7:44">
      <c r="G137" s="164"/>
      <c r="I137" s="164"/>
      <c r="J137" s="164"/>
      <c r="L137" s="77"/>
      <c r="M137" s="164"/>
      <c r="N137" s="164"/>
      <c r="O137" s="164"/>
      <c r="P137" s="164"/>
      <c r="Q137" s="14"/>
      <c r="S137" s="14"/>
      <c r="T137" s="164"/>
      <c r="U137" s="77"/>
      <c r="V137" s="77"/>
      <c r="W137" s="77"/>
      <c r="X137" s="77"/>
      <c r="Y137" s="77"/>
      <c r="Z137" s="164"/>
      <c r="AA137" s="14"/>
      <c r="AB137" s="14"/>
      <c r="AC137" s="77"/>
      <c r="AD137" s="77"/>
      <c r="AE137" s="77"/>
      <c r="AF137" s="77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</row>
    <row r="138" spans="7:44">
      <c r="G138" s="164"/>
      <c r="I138" s="164"/>
      <c r="J138" s="164"/>
      <c r="L138" s="77"/>
      <c r="M138" s="164"/>
      <c r="N138" s="164"/>
      <c r="O138" s="164"/>
      <c r="P138" s="164"/>
      <c r="Q138" s="14"/>
      <c r="S138" s="14"/>
      <c r="T138" s="164"/>
      <c r="U138" s="77"/>
      <c r="V138" s="77"/>
      <c r="W138" s="77"/>
      <c r="X138" s="77"/>
      <c r="Y138" s="77"/>
      <c r="Z138" s="164"/>
      <c r="AA138" s="14"/>
      <c r="AB138" s="14"/>
      <c r="AC138" s="77"/>
      <c r="AD138" s="77"/>
      <c r="AE138" s="77"/>
      <c r="AF138" s="77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</row>
    <row r="139" spans="7:44">
      <c r="G139" s="164"/>
      <c r="I139" s="164"/>
      <c r="J139" s="164"/>
      <c r="L139" s="77"/>
      <c r="M139" s="164"/>
      <c r="N139" s="164"/>
      <c r="O139" s="164"/>
      <c r="P139" s="164"/>
      <c r="Q139" s="14"/>
      <c r="S139" s="14"/>
      <c r="T139" s="164"/>
      <c r="U139" s="77"/>
      <c r="V139" s="77"/>
      <c r="W139" s="77"/>
      <c r="X139" s="77"/>
      <c r="Y139" s="77"/>
      <c r="Z139" s="164"/>
      <c r="AA139" s="14"/>
      <c r="AB139" s="14"/>
      <c r="AC139" s="77"/>
      <c r="AD139" s="77"/>
      <c r="AE139" s="77"/>
      <c r="AF139" s="77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</row>
    <row r="140" spans="7:44">
      <c r="G140" s="164"/>
      <c r="I140" s="164"/>
      <c r="J140" s="164"/>
      <c r="L140" s="77"/>
      <c r="M140" s="164"/>
      <c r="N140" s="164"/>
      <c r="O140" s="164"/>
      <c r="P140" s="164"/>
      <c r="Q140" s="14"/>
      <c r="S140" s="14"/>
      <c r="T140" s="164"/>
      <c r="U140" s="77"/>
      <c r="V140" s="77"/>
      <c r="W140" s="77"/>
      <c r="X140" s="77"/>
      <c r="Y140" s="77"/>
      <c r="Z140" s="164"/>
      <c r="AA140" s="14"/>
      <c r="AB140" s="14"/>
      <c r="AC140" s="77"/>
      <c r="AD140" s="77"/>
      <c r="AE140" s="77"/>
      <c r="AF140" s="77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</row>
    <row r="141" spans="7:44">
      <c r="G141" s="164"/>
      <c r="I141" s="164"/>
      <c r="J141" s="164"/>
      <c r="L141" s="77"/>
      <c r="M141" s="164"/>
      <c r="N141" s="164"/>
      <c r="O141" s="164"/>
      <c r="P141" s="164"/>
      <c r="Q141" s="14"/>
      <c r="S141" s="14"/>
      <c r="T141" s="164"/>
      <c r="U141" s="77"/>
      <c r="V141" s="77"/>
      <c r="W141" s="77"/>
      <c r="X141" s="77"/>
      <c r="Y141" s="77"/>
      <c r="Z141" s="164"/>
      <c r="AA141" s="14"/>
      <c r="AB141" s="14"/>
      <c r="AC141" s="77"/>
      <c r="AD141" s="77"/>
      <c r="AE141" s="77"/>
      <c r="AF141" s="77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</row>
    <row r="142" spans="7:44">
      <c r="G142" s="164"/>
      <c r="I142" s="164"/>
      <c r="J142" s="164"/>
      <c r="L142" s="77"/>
      <c r="M142" s="164"/>
      <c r="N142" s="164"/>
      <c r="O142" s="164"/>
      <c r="P142" s="164"/>
      <c r="Q142" s="14"/>
      <c r="S142" s="14"/>
      <c r="T142" s="164"/>
      <c r="U142" s="77"/>
      <c r="V142" s="77"/>
      <c r="W142" s="77"/>
      <c r="X142" s="77"/>
      <c r="Y142" s="77"/>
      <c r="Z142" s="164"/>
      <c r="AA142" s="14"/>
      <c r="AB142" s="14"/>
      <c r="AC142" s="77"/>
      <c r="AD142" s="77"/>
      <c r="AE142" s="77"/>
      <c r="AF142" s="77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</row>
    <row r="143" spans="7:44">
      <c r="G143" s="164"/>
      <c r="I143" s="164"/>
      <c r="J143" s="164"/>
      <c r="L143" s="77"/>
      <c r="M143" s="164"/>
      <c r="N143" s="164"/>
      <c r="O143" s="164"/>
      <c r="P143" s="164"/>
      <c r="Q143" s="14"/>
      <c r="S143" s="14"/>
      <c r="T143" s="164"/>
      <c r="U143" s="77"/>
      <c r="V143" s="77"/>
      <c r="W143" s="77"/>
      <c r="X143" s="77"/>
      <c r="Y143" s="77"/>
      <c r="Z143" s="164"/>
      <c r="AA143" s="14"/>
      <c r="AB143" s="14"/>
      <c r="AC143" s="77"/>
      <c r="AD143" s="77"/>
      <c r="AE143" s="77"/>
      <c r="AF143" s="77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</row>
    <row r="144" spans="7:44">
      <c r="G144" s="164"/>
      <c r="I144" s="164"/>
      <c r="J144" s="164"/>
      <c r="L144" s="77"/>
      <c r="M144" s="164"/>
      <c r="N144" s="164"/>
      <c r="O144" s="164"/>
      <c r="P144" s="164"/>
      <c r="Q144" s="14"/>
      <c r="S144" s="14"/>
      <c r="T144" s="164"/>
      <c r="U144" s="77"/>
      <c r="V144" s="77"/>
      <c r="W144" s="77"/>
      <c r="X144" s="77"/>
      <c r="Y144" s="77"/>
      <c r="Z144" s="164"/>
      <c r="AA144" s="14"/>
      <c r="AB144" s="14"/>
      <c r="AC144" s="77"/>
      <c r="AD144" s="77"/>
      <c r="AE144" s="77"/>
      <c r="AF144" s="77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</row>
    <row r="145" spans="7:44">
      <c r="G145" s="164"/>
      <c r="I145" s="164"/>
      <c r="J145" s="164"/>
      <c r="L145" s="77"/>
      <c r="M145" s="164"/>
      <c r="N145" s="164"/>
      <c r="O145" s="164"/>
      <c r="P145" s="164"/>
      <c r="Q145" s="14"/>
      <c r="S145" s="14"/>
      <c r="T145" s="164"/>
      <c r="U145" s="77"/>
      <c r="V145" s="77"/>
      <c r="W145" s="77"/>
      <c r="X145" s="77"/>
      <c r="Y145" s="77"/>
      <c r="Z145" s="164"/>
      <c r="AA145" s="14"/>
      <c r="AB145" s="14"/>
      <c r="AC145" s="77"/>
      <c r="AD145" s="77"/>
      <c r="AE145" s="77"/>
      <c r="AF145" s="77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</row>
    <row r="146" spans="7:44">
      <c r="G146" s="164"/>
      <c r="I146" s="164"/>
      <c r="J146" s="164"/>
      <c r="L146" s="77"/>
      <c r="M146" s="164"/>
      <c r="N146" s="164"/>
      <c r="O146" s="164"/>
      <c r="P146" s="164"/>
      <c r="Q146" s="14"/>
      <c r="S146" s="14"/>
      <c r="T146" s="164"/>
      <c r="U146" s="77"/>
      <c r="V146" s="77"/>
      <c r="W146" s="77"/>
      <c r="X146" s="77"/>
      <c r="Y146" s="77"/>
      <c r="Z146" s="164"/>
      <c r="AA146" s="14"/>
      <c r="AB146" s="14"/>
      <c r="AC146" s="77"/>
      <c r="AD146" s="77"/>
      <c r="AE146" s="77"/>
      <c r="AF146" s="77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</row>
    <row r="147" spans="7:44">
      <c r="G147" s="164"/>
      <c r="I147" s="164"/>
      <c r="J147" s="164"/>
      <c r="L147" s="77"/>
      <c r="M147" s="164"/>
      <c r="N147" s="164"/>
      <c r="O147" s="164"/>
      <c r="P147" s="164"/>
      <c r="Q147" s="14"/>
      <c r="S147" s="14"/>
      <c r="T147" s="164"/>
      <c r="U147" s="77"/>
      <c r="V147" s="77"/>
      <c r="W147" s="77"/>
      <c r="X147" s="77"/>
      <c r="Y147" s="77"/>
      <c r="Z147" s="164"/>
      <c r="AA147" s="14"/>
      <c r="AB147" s="14"/>
      <c r="AC147" s="77"/>
      <c r="AD147" s="77"/>
      <c r="AE147" s="77"/>
      <c r="AF147" s="77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</row>
    <row r="148" spans="7:44">
      <c r="G148" s="164"/>
      <c r="I148" s="164"/>
      <c r="J148" s="164"/>
      <c r="L148" s="77"/>
      <c r="M148" s="164"/>
      <c r="N148" s="164"/>
      <c r="O148" s="164"/>
      <c r="P148" s="164"/>
      <c r="Q148" s="14"/>
      <c r="S148" s="14"/>
      <c r="T148" s="164"/>
      <c r="U148" s="77"/>
      <c r="V148" s="77"/>
      <c r="W148" s="77"/>
      <c r="X148" s="77"/>
      <c r="Y148" s="77"/>
      <c r="Z148" s="164"/>
      <c r="AA148" s="14"/>
      <c r="AB148" s="14"/>
      <c r="AC148" s="77"/>
      <c r="AD148" s="77"/>
      <c r="AE148" s="77"/>
      <c r="AF148" s="77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</row>
    <row r="149" spans="7:44">
      <c r="G149" s="164"/>
      <c r="I149" s="164"/>
      <c r="J149" s="164"/>
      <c r="L149" s="77"/>
      <c r="M149" s="164"/>
      <c r="N149" s="164"/>
      <c r="O149" s="164"/>
      <c r="P149" s="164"/>
      <c r="Q149" s="14"/>
      <c r="S149" s="14"/>
      <c r="T149" s="164"/>
      <c r="U149" s="77"/>
      <c r="V149" s="77"/>
      <c r="W149" s="77"/>
      <c r="X149" s="77"/>
      <c r="Y149" s="77"/>
      <c r="Z149" s="164"/>
      <c r="AA149" s="14"/>
      <c r="AB149" s="14"/>
      <c r="AC149" s="77"/>
      <c r="AD149" s="77"/>
      <c r="AE149" s="77"/>
      <c r="AF149" s="77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</row>
    <row r="150" spans="7:44">
      <c r="G150" s="164"/>
      <c r="I150" s="164"/>
      <c r="J150" s="164"/>
      <c r="L150" s="77"/>
      <c r="M150" s="164"/>
      <c r="N150" s="164"/>
      <c r="O150" s="164"/>
      <c r="P150" s="164"/>
      <c r="Q150" s="14"/>
      <c r="S150" s="14"/>
      <c r="T150" s="164"/>
      <c r="U150" s="77"/>
      <c r="V150" s="77"/>
      <c r="W150" s="77"/>
      <c r="X150" s="77"/>
      <c r="Y150" s="77"/>
      <c r="Z150" s="164"/>
      <c r="AA150" s="14"/>
      <c r="AB150" s="14"/>
      <c r="AC150" s="77"/>
      <c r="AD150" s="77"/>
      <c r="AE150" s="77"/>
      <c r="AF150" s="77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</row>
    <row r="151" spans="7:44">
      <c r="G151" s="164"/>
      <c r="I151" s="164"/>
      <c r="J151" s="164"/>
      <c r="L151" s="77"/>
      <c r="M151" s="164"/>
      <c r="N151" s="164"/>
      <c r="O151" s="164"/>
      <c r="P151" s="164"/>
      <c r="Q151" s="14"/>
      <c r="S151" s="14"/>
      <c r="T151" s="164"/>
      <c r="U151" s="77"/>
      <c r="V151" s="77"/>
      <c r="W151" s="77"/>
      <c r="X151" s="77"/>
      <c r="Y151" s="77"/>
      <c r="Z151" s="164"/>
      <c r="AA151" s="14"/>
      <c r="AB151" s="14"/>
      <c r="AC151" s="77"/>
      <c r="AD151" s="77"/>
      <c r="AE151" s="77"/>
      <c r="AF151" s="77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</row>
    <row r="152" spans="7:44">
      <c r="G152" s="164"/>
      <c r="I152" s="164"/>
      <c r="J152" s="164"/>
      <c r="L152" s="77"/>
      <c r="M152" s="164"/>
      <c r="N152" s="164"/>
      <c r="O152" s="164"/>
      <c r="P152" s="164"/>
      <c r="Q152" s="14"/>
      <c r="S152" s="14"/>
      <c r="T152" s="164"/>
      <c r="U152" s="77"/>
      <c r="V152" s="77"/>
      <c r="W152" s="77"/>
      <c r="X152" s="77"/>
      <c r="Y152" s="77"/>
      <c r="Z152" s="164"/>
      <c r="AA152" s="14"/>
      <c r="AB152" s="14"/>
      <c r="AC152" s="77"/>
      <c r="AD152" s="77"/>
      <c r="AE152" s="77"/>
      <c r="AF152" s="77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</row>
    <row r="153" spans="7:44">
      <c r="G153" s="164"/>
      <c r="I153" s="164"/>
      <c r="J153" s="164"/>
      <c r="L153" s="77"/>
      <c r="M153" s="164"/>
      <c r="N153" s="164"/>
      <c r="O153" s="164"/>
      <c r="P153" s="164"/>
      <c r="Q153" s="14"/>
      <c r="S153" s="14"/>
      <c r="T153" s="164"/>
      <c r="U153" s="77"/>
      <c r="V153" s="77"/>
      <c r="W153" s="77"/>
      <c r="X153" s="77"/>
      <c r="Y153" s="77"/>
      <c r="Z153" s="164"/>
      <c r="AA153" s="14"/>
      <c r="AB153" s="14"/>
      <c r="AC153" s="77"/>
      <c r="AD153" s="77"/>
      <c r="AE153" s="77"/>
      <c r="AF153" s="77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</row>
    <row r="154" spans="7:44">
      <c r="G154" s="164"/>
      <c r="I154" s="164"/>
      <c r="J154" s="164"/>
      <c r="L154" s="77"/>
      <c r="M154" s="164"/>
      <c r="N154" s="164"/>
      <c r="O154" s="164"/>
      <c r="P154" s="164"/>
      <c r="Q154" s="14"/>
      <c r="S154" s="14"/>
      <c r="T154" s="164"/>
      <c r="U154" s="77"/>
      <c r="V154" s="77"/>
      <c r="W154" s="77"/>
      <c r="X154" s="77"/>
      <c r="Y154" s="77"/>
      <c r="Z154" s="164"/>
      <c r="AA154" s="14"/>
      <c r="AB154" s="14"/>
      <c r="AC154" s="77"/>
      <c r="AD154" s="77"/>
      <c r="AE154" s="77"/>
      <c r="AF154" s="77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</row>
    <row r="155" spans="7:44">
      <c r="G155" s="164"/>
      <c r="I155" s="164"/>
      <c r="J155" s="164"/>
      <c r="L155" s="77"/>
      <c r="M155" s="164"/>
      <c r="N155" s="164"/>
      <c r="O155" s="164"/>
      <c r="P155" s="164"/>
      <c r="Q155" s="14"/>
      <c r="S155" s="14"/>
      <c r="T155" s="164"/>
      <c r="U155" s="77"/>
      <c r="V155" s="77"/>
      <c r="W155" s="77"/>
      <c r="X155" s="77"/>
      <c r="Y155" s="77"/>
      <c r="Z155" s="164"/>
      <c r="AA155" s="14"/>
      <c r="AB155" s="14"/>
      <c r="AC155" s="77"/>
      <c r="AD155" s="77"/>
      <c r="AE155" s="77"/>
      <c r="AF155" s="77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</row>
    <row r="156" spans="7:44">
      <c r="G156" s="164"/>
      <c r="I156" s="164"/>
      <c r="J156" s="164"/>
      <c r="L156" s="77"/>
      <c r="M156" s="164"/>
      <c r="N156" s="164"/>
      <c r="O156" s="164"/>
      <c r="P156" s="164"/>
      <c r="Q156" s="14"/>
      <c r="S156" s="14"/>
      <c r="T156" s="164"/>
      <c r="U156" s="77"/>
      <c r="V156" s="77"/>
      <c r="W156" s="77"/>
      <c r="X156" s="77"/>
      <c r="Y156" s="77"/>
      <c r="Z156" s="164"/>
      <c r="AA156" s="14"/>
      <c r="AB156" s="14"/>
      <c r="AC156" s="77"/>
      <c r="AD156" s="77"/>
      <c r="AE156" s="77"/>
      <c r="AF156" s="77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</row>
    <row r="157" spans="7:44">
      <c r="G157" s="164"/>
      <c r="I157" s="164"/>
      <c r="J157" s="164"/>
      <c r="L157" s="77"/>
      <c r="M157" s="164"/>
      <c r="N157" s="164"/>
      <c r="O157" s="164"/>
      <c r="P157" s="164"/>
      <c r="Q157" s="14"/>
      <c r="S157" s="14"/>
      <c r="T157" s="164"/>
      <c r="U157" s="77"/>
      <c r="V157" s="77"/>
      <c r="W157" s="77"/>
      <c r="X157" s="77"/>
      <c r="Y157" s="77"/>
      <c r="Z157" s="164"/>
      <c r="AA157" s="14"/>
      <c r="AB157" s="14"/>
      <c r="AC157" s="77"/>
      <c r="AD157" s="77"/>
      <c r="AE157" s="77"/>
      <c r="AF157" s="77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</row>
    <row r="158" spans="7:44">
      <c r="G158" s="164"/>
      <c r="I158" s="164"/>
      <c r="J158" s="164"/>
      <c r="L158" s="77"/>
      <c r="M158" s="164"/>
      <c r="N158" s="164"/>
      <c r="O158" s="164"/>
      <c r="P158" s="164"/>
      <c r="Q158" s="14"/>
      <c r="S158" s="14"/>
      <c r="T158" s="164"/>
      <c r="U158" s="77"/>
      <c r="V158" s="77"/>
      <c r="W158" s="77"/>
      <c r="X158" s="77"/>
      <c r="Y158" s="77"/>
      <c r="Z158" s="164"/>
      <c r="AA158" s="14"/>
      <c r="AB158" s="14"/>
      <c r="AC158" s="77"/>
      <c r="AD158" s="77"/>
      <c r="AE158" s="77"/>
      <c r="AF158" s="77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</row>
    <row r="159" spans="7:44">
      <c r="G159" s="164"/>
      <c r="I159" s="164"/>
      <c r="J159" s="164"/>
      <c r="L159" s="77"/>
      <c r="M159" s="164"/>
      <c r="N159" s="164"/>
      <c r="O159" s="164"/>
      <c r="P159" s="164"/>
      <c r="Q159" s="14"/>
      <c r="S159" s="14"/>
      <c r="T159" s="164"/>
      <c r="U159" s="77"/>
      <c r="V159" s="77"/>
      <c r="W159" s="77"/>
      <c r="X159" s="77"/>
      <c r="Y159" s="77"/>
      <c r="Z159" s="164"/>
      <c r="AA159" s="14"/>
      <c r="AB159" s="14"/>
      <c r="AC159" s="77"/>
      <c r="AD159" s="77"/>
      <c r="AE159" s="77"/>
      <c r="AF159" s="77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</row>
    <row r="160" spans="7:44">
      <c r="G160" s="164"/>
      <c r="I160" s="164"/>
      <c r="J160" s="164"/>
      <c r="L160" s="77"/>
      <c r="M160" s="164"/>
      <c r="N160" s="164"/>
      <c r="O160" s="164"/>
      <c r="P160" s="164"/>
      <c r="Q160" s="14"/>
      <c r="S160" s="14"/>
      <c r="T160" s="164"/>
      <c r="U160" s="77"/>
      <c r="V160" s="77"/>
      <c r="W160" s="77"/>
      <c r="X160" s="77"/>
      <c r="Y160" s="77"/>
      <c r="Z160" s="164"/>
      <c r="AA160" s="14"/>
      <c r="AB160" s="14"/>
      <c r="AC160" s="77"/>
      <c r="AD160" s="77"/>
      <c r="AE160" s="77"/>
      <c r="AF160" s="77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</row>
    <row r="161" spans="1:44">
      <c r="G161" s="164"/>
      <c r="I161" s="164"/>
      <c r="J161" s="164"/>
      <c r="L161" s="77"/>
      <c r="M161" s="164"/>
      <c r="N161" s="164"/>
      <c r="O161" s="164"/>
      <c r="P161" s="164"/>
      <c r="Q161" s="14"/>
      <c r="S161" s="14"/>
      <c r="T161" s="164"/>
      <c r="U161" s="78"/>
      <c r="V161" s="77"/>
      <c r="W161" s="77"/>
      <c r="X161" s="77"/>
      <c r="Y161" s="77"/>
      <c r="Z161" s="164"/>
      <c r="AA161" s="14"/>
      <c r="AB161" s="14"/>
      <c r="AC161" s="77"/>
      <c r="AD161" s="77"/>
      <c r="AE161" s="77"/>
      <c r="AF161" s="77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</row>
    <row r="162" spans="1:44">
      <c r="G162" s="164"/>
      <c r="I162" s="164"/>
      <c r="J162" s="164"/>
      <c r="L162" s="77"/>
      <c r="M162" s="164"/>
      <c r="N162" s="164"/>
      <c r="O162" s="164"/>
      <c r="P162" s="164"/>
      <c r="Q162" s="14"/>
      <c r="S162" s="14"/>
      <c r="T162" s="164"/>
      <c r="U162" s="79"/>
      <c r="V162" s="78"/>
      <c r="W162" s="78"/>
      <c r="X162" s="78"/>
      <c r="Y162" s="78"/>
      <c r="Z162" s="165"/>
      <c r="AA162" s="32"/>
      <c r="AB162" s="32"/>
      <c r="AC162" s="78"/>
      <c r="AD162" s="78"/>
    </row>
    <row r="163" spans="1:44">
      <c r="G163" s="164"/>
      <c r="I163" s="164"/>
      <c r="J163" s="164"/>
      <c r="L163" s="77"/>
      <c r="M163" s="164"/>
      <c r="N163" s="164"/>
      <c r="O163" s="164"/>
      <c r="P163" s="164"/>
      <c r="Q163" s="14"/>
      <c r="S163" s="14"/>
      <c r="T163" s="164"/>
      <c r="U163" s="79"/>
      <c r="V163" s="79"/>
      <c r="W163" s="79"/>
      <c r="X163" s="79"/>
      <c r="Y163" s="79"/>
      <c r="Z163" s="166"/>
      <c r="AA163" s="36"/>
      <c r="AB163" s="36"/>
      <c r="AC163" s="79"/>
      <c r="AD163" s="79"/>
    </row>
    <row r="164" spans="1:44">
      <c r="G164" s="164"/>
      <c r="I164" s="164"/>
      <c r="J164" s="164"/>
      <c r="L164" s="77"/>
      <c r="M164" s="164"/>
      <c r="N164" s="164"/>
      <c r="O164" s="164"/>
      <c r="P164" s="164"/>
      <c r="Q164" s="14"/>
      <c r="S164" s="14"/>
      <c r="T164" s="164"/>
      <c r="U164" s="79"/>
      <c r="V164" s="79"/>
      <c r="W164" s="79"/>
      <c r="X164" s="79"/>
      <c r="Y164" s="79"/>
      <c r="Z164" s="166"/>
      <c r="AA164" s="36"/>
      <c r="AB164" s="36"/>
      <c r="AC164" s="79"/>
      <c r="AD164" s="79"/>
    </row>
    <row r="165" spans="1:44">
      <c r="G165" s="164"/>
      <c r="I165" s="164"/>
      <c r="J165" s="164"/>
      <c r="L165" s="77"/>
      <c r="M165" s="164"/>
      <c r="N165" s="164"/>
      <c r="O165" s="164"/>
      <c r="P165" s="164"/>
      <c r="Q165" s="14"/>
      <c r="S165" s="14"/>
      <c r="T165" s="164"/>
      <c r="U165" s="79"/>
      <c r="V165" s="79"/>
      <c r="W165" s="79"/>
      <c r="X165" s="79"/>
      <c r="Y165" s="79"/>
      <c r="Z165" s="166"/>
      <c r="AA165" s="36"/>
      <c r="AB165" s="36"/>
      <c r="AC165" s="79"/>
      <c r="AD165" s="79"/>
    </row>
    <row r="166" spans="1:44">
      <c r="G166" s="164"/>
      <c r="I166" s="164"/>
      <c r="J166" s="164"/>
      <c r="L166" s="77"/>
      <c r="M166" s="164"/>
      <c r="N166" s="164"/>
      <c r="O166" s="164"/>
      <c r="P166" s="164"/>
      <c r="Q166" s="14"/>
      <c r="S166" s="14"/>
      <c r="T166" s="164"/>
      <c r="U166" s="79"/>
      <c r="V166" s="79"/>
      <c r="W166" s="79"/>
      <c r="X166" s="79"/>
      <c r="Y166" s="79"/>
      <c r="Z166" s="166"/>
      <c r="AA166" s="36"/>
      <c r="AB166" s="36"/>
      <c r="AC166" s="79"/>
      <c r="AD166" s="79"/>
    </row>
    <row r="167" spans="1:44">
      <c r="G167" s="164"/>
      <c r="I167" s="164"/>
      <c r="J167" s="164"/>
      <c r="L167" s="77"/>
      <c r="M167" s="164"/>
      <c r="N167" s="164"/>
      <c r="O167" s="164"/>
      <c r="P167" s="164"/>
      <c r="Q167" s="14"/>
      <c r="S167" s="14"/>
      <c r="T167" s="164"/>
      <c r="U167" s="79"/>
      <c r="V167" s="79"/>
      <c r="W167" s="79"/>
      <c r="X167" s="79"/>
      <c r="Y167" s="79"/>
      <c r="Z167" s="166"/>
      <c r="AA167" s="36"/>
      <c r="AB167" s="36"/>
      <c r="AC167" s="79"/>
      <c r="AD167" s="79"/>
    </row>
    <row r="168" spans="1:44">
      <c r="G168" s="164"/>
      <c r="I168" s="164"/>
      <c r="J168" s="164"/>
      <c r="L168" s="77"/>
      <c r="M168" s="164"/>
      <c r="N168" s="164"/>
      <c r="O168" s="164"/>
      <c r="P168" s="164"/>
      <c r="Q168" s="14"/>
      <c r="S168" s="14"/>
      <c r="T168" s="164"/>
      <c r="U168" s="79"/>
      <c r="V168" s="79"/>
      <c r="W168" s="79"/>
      <c r="X168" s="79"/>
      <c r="Y168" s="79"/>
      <c r="Z168" s="166"/>
      <c r="AA168" s="36"/>
      <c r="AB168" s="36"/>
      <c r="AC168" s="79"/>
      <c r="AD168" s="79"/>
    </row>
    <row r="169" spans="1:44">
      <c r="G169" s="164"/>
      <c r="I169" s="164"/>
      <c r="J169" s="164"/>
      <c r="L169" s="77"/>
      <c r="M169" s="164"/>
      <c r="N169" s="164"/>
      <c r="O169" s="164"/>
      <c r="P169" s="164"/>
      <c r="Q169" s="14"/>
      <c r="S169" s="14"/>
      <c r="T169" s="164"/>
      <c r="U169" s="79"/>
      <c r="V169" s="79"/>
      <c r="W169" s="79"/>
      <c r="X169" s="79"/>
      <c r="Y169" s="79"/>
      <c r="Z169" s="166"/>
      <c r="AA169" s="36"/>
      <c r="AB169" s="36"/>
      <c r="AC169" s="79"/>
      <c r="AD169" s="79"/>
    </row>
    <row r="170" spans="1:44">
      <c r="G170" s="164"/>
      <c r="I170" s="164"/>
      <c r="J170" s="164"/>
      <c r="L170" s="77"/>
      <c r="M170" s="164"/>
      <c r="N170" s="164"/>
      <c r="O170" s="164"/>
      <c r="P170" s="164"/>
      <c r="Q170" s="14"/>
      <c r="S170" s="14"/>
      <c r="T170" s="164"/>
      <c r="U170" s="79"/>
      <c r="V170" s="79"/>
      <c r="W170" s="79"/>
      <c r="X170" s="79"/>
      <c r="Y170" s="79"/>
      <c r="Z170" s="166"/>
      <c r="AA170" s="36"/>
      <c r="AB170" s="36"/>
      <c r="AC170" s="79"/>
      <c r="AD170" s="79"/>
    </row>
    <row r="171" spans="1:44">
      <c r="G171" s="164"/>
      <c r="I171" s="164"/>
      <c r="J171" s="164"/>
      <c r="L171" s="77"/>
      <c r="M171" s="164"/>
      <c r="N171" s="164"/>
      <c r="O171" s="164"/>
      <c r="P171" s="164"/>
      <c r="Q171" s="14"/>
      <c r="S171" s="14"/>
      <c r="T171" s="164"/>
      <c r="U171" s="79"/>
      <c r="V171" s="79"/>
      <c r="W171" s="79"/>
      <c r="X171" s="79"/>
      <c r="Y171" s="79"/>
      <c r="Z171" s="166"/>
      <c r="AA171" s="36"/>
      <c r="AB171" s="36"/>
      <c r="AC171" s="79"/>
      <c r="AD171" s="79"/>
    </row>
    <row r="172" spans="1:44">
      <c r="A172" s="32"/>
      <c r="B172" s="32"/>
      <c r="C172" s="32"/>
      <c r="D172" s="32"/>
      <c r="E172" s="365"/>
      <c r="F172" s="365"/>
      <c r="G172" s="165"/>
      <c r="H172" s="550"/>
      <c r="I172" s="165"/>
      <c r="J172" s="165"/>
      <c r="K172" s="543"/>
      <c r="L172" s="78"/>
      <c r="M172" s="165"/>
      <c r="N172" s="165"/>
      <c r="O172" s="165"/>
      <c r="P172" s="165"/>
      <c r="Q172" s="32"/>
      <c r="R172" s="559"/>
      <c r="S172" s="32"/>
      <c r="T172" s="165"/>
      <c r="U172" s="79"/>
      <c r="V172" s="79"/>
      <c r="W172" s="79"/>
      <c r="X172" s="79"/>
      <c r="Y172" s="79"/>
      <c r="Z172" s="166"/>
      <c r="AA172" s="36"/>
      <c r="AB172" s="36"/>
      <c r="AC172" s="79"/>
      <c r="AD172" s="79"/>
    </row>
    <row r="173" spans="1:44">
      <c r="A173" s="36"/>
      <c r="B173" s="36"/>
      <c r="C173" s="36"/>
      <c r="D173" s="36"/>
      <c r="E173" s="366"/>
      <c r="F173" s="366"/>
      <c r="G173" s="166"/>
      <c r="H173" s="551"/>
      <c r="I173" s="166"/>
      <c r="J173" s="166"/>
      <c r="K173" s="544"/>
      <c r="L173" s="79"/>
      <c r="M173" s="166"/>
      <c r="N173" s="166"/>
      <c r="O173" s="166"/>
      <c r="P173" s="166"/>
      <c r="Q173" s="36"/>
      <c r="R173" s="560"/>
      <c r="S173" s="36"/>
      <c r="T173" s="166"/>
      <c r="U173" s="79"/>
      <c r="V173" s="79"/>
      <c r="W173" s="79"/>
      <c r="X173" s="79"/>
      <c r="Y173" s="79"/>
      <c r="Z173" s="166"/>
      <c r="AA173" s="36"/>
      <c r="AB173" s="36"/>
      <c r="AC173" s="79"/>
      <c r="AD173" s="79"/>
    </row>
    <row r="174" spans="1:44">
      <c r="A174" s="36"/>
      <c r="B174" s="36"/>
      <c r="C174" s="36"/>
      <c r="D174" s="36"/>
      <c r="E174" s="366"/>
      <c r="F174" s="366"/>
      <c r="G174" s="166"/>
      <c r="H174" s="551"/>
      <c r="I174" s="166"/>
      <c r="J174" s="166"/>
      <c r="K174" s="544"/>
      <c r="L174" s="79"/>
      <c r="M174" s="166"/>
      <c r="N174" s="166"/>
      <c r="O174" s="166"/>
      <c r="P174" s="166"/>
      <c r="Q174" s="36"/>
      <c r="R174" s="560"/>
      <c r="S174" s="36"/>
      <c r="T174" s="166"/>
      <c r="U174" s="79"/>
      <c r="V174" s="79"/>
      <c r="W174" s="79"/>
      <c r="X174" s="79"/>
      <c r="Y174" s="79"/>
      <c r="Z174" s="166"/>
      <c r="AA174" s="36"/>
      <c r="AB174" s="36"/>
      <c r="AC174" s="79"/>
      <c r="AD174" s="79"/>
    </row>
    <row r="175" spans="1:44">
      <c r="A175" s="36"/>
      <c r="B175" s="36"/>
      <c r="C175" s="36"/>
      <c r="D175" s="36"/>
      <c r="E175" s="366"/>
      <c r="F175" s="366"/>
      <c r="G175" s="166"/>
      <c r="H175" s="551"/>
      <c r="I175" s="166"/>
      <c r="J175" s="166"/>
      <c r="K175" s="544"/>
      <c r="L175" s="79"/>
      <c r="M175" s="166"/>
      <c r="N175" s="166"/>
      <c r="O175" s="166"/>
      <c r="P175" s="166"/>
      <c r="Q175" s="36"/>
      <c r="R175" s="560"/>
      <c r="S175" s="36"/>
      <c r="T175" s="166"/>
      <c r="U175" s="79"/>
      <c r="V175" s="79"/>
      <c r="W175" s="79"/>
      <c r="X175" s="79"/>
      <c r="Y175" s="79"/>
      <c r="Z175" s="166"/>
      <c r="AA175" s="36"/>
      <c r="AB175" s="36"/>
      <c r="AC175" s="79"/>
      <c r="AD175" s="79"/>
    </row>
    <row r="176" spans="1:44">
      <c r="A176" s="36"/>
      <c r="B176" s="36"/>
      <c r="C176" s="36"/>
      <c r="D176" s="36"/>
      <c r="E176" s="366"/>
      <c r="F176" s="366"/>
      <c r="G176" s="166"/>
      <c r="H176" s="551"/>
      <c r="I176" s="166"/>
      <c r="J176" s="166"/>
      <c r="K176" s="544"/>
      <c r="L176" s="79"/>
      <c r="M176" s="166"/>
      <c r="N176" s="166"/>
      <c r="O176" s="166"/>
      <c r="P176" s="166"/>
      <c r="Q176" s="36"/>
      <c r="R176" s="560"/>
      <c r="S176" s="36"/>
      <c r="T176" s="166"/>
      <c r="U176" s="79"/>
      <c r="V176" s="79"/>
      <c r="W176" s="79"/>
      <c r="X176" s="79"/>
      <c r="Y176" s="79"/>
      <c r="Z176" s="166"/>
      <c r="AA176" s="36"/>
      <c r="AB176" s="36"/>
      <c r="AC176" s="79"/>
      <c r="AD176" s="79"/>
    </row>
    <row r="177" spans="1:30">
      <c r="A177" s="36"/>
      <c r="B177" s="36"/>
      <c r="C177" s="36"/>
      <c r="D177" s="36"/>
      <c r="E177" s="366"/>
      <c r="F177" s="366"/>
      <c r="G177" s="166"/>
      <c r="H177" s="551"/>
      <c r="I177" s="166"/>
      <c r="J177" s="166"/>
      <c r="K177" s="544"/>
      <c r="L177" s="79"/>
      <c r="M177" s="166"/>
      <c r="N177" s="166"/>
      <c r="O177" s="166"/>
      <c r="P177" s="166"/>
      <c r="Q177" s="36"/>
      <c r="R177" s="560"/>
      <c r="S177" s="36"/>
      <c r="T177" s="166"/>
      <c r="U177" s="79"/>
      <c r="V177" s="79"/>
      <c r="W177" s="79"/>
      <c r="X177" s="79"/>
      <c r="Y177" s="79"/>
      <c r="Z177" s="166"/>
      <c r="AA177" s="36"/>
      <c r="AB177" s="36"/>
      <c r="AC177" s="79"/>
      <c r="AD177" s="79"/>
    </row>
    <row r="178" spans="1:30">
      <c r="A178" s="36"/>
      <c r="B178" s="36"/>
      <c r="C178" s="36"/>
      <c r="D178" s="36"/>
      <c r="E178" s="366"/>
      <c r="F178" s="366"/>
      <c r="G178" s="166"/>
      <c r="H178" s="551"/>
      <c r="I178" s="166"/>
      <c r="J178" s="166"/>
      <c r="K178" s="544"/>
      <c r="L178" s="79"/>
      <c r="M178" s="166"/>
      <c r="N178" s="166"/>
      <c r="O178" s="166"/>
      <c r="P178" s="166"/>
      <c r="Q178" s="36"/>
      <c r="R178" s="560"/>
      <c r="S178" s="36"/>
      <c r="T178" s="166"/>
      <c r="U178" s="79"/>
      <c r="V178" s="79"/>
      <c r="W178" s="79"/>
      <c r="X178" s="79"/>
      <c r="Y178" s="79"/>
      <c r="Z178" s="166"/>
      <c r="AA178" s="36"/>
      <c r="AB178" s="36"/>
      <c r="AC178" s="79"/>
      <c r="AD178" s="79"/>
    </row>
    <row r="179" spans="1:30">
      <c r="A179" s="36"/>
      <c r="B179" s="36"/>
      <c r="C179" s="36"/>
      <c r="D179" s="36"/>
      <c r="E179" s="366"/>
      <c r="F179" s="366"/>
      <c r="G179" s="166"/>
      <c r="H179" s="551"/>
      <c r="I179" s="166"/>
      <c r="J179" s="166"/>
      <c r="K179" s="544"/>
      <c r="L179" s="79"/>
      <c r="M179" s="166"/>
      <c r="N179" s="166"/>
      <c r="O179" s="166"/>
      <c r="P179" s="166"/>
      <c r="Q179" s="36"/>
      <c r="R179" s="560"/>
      <c r="S179" s="36"/>
      <c r="T179" s="166"/>
      <c r="U179" s="79"/>
      <c r="V179" s="79"/>
      <c r="W179" s="79"/>
      <c r="X179" s="79"/>
      <c r="Y179" s="79"/>
      <c r="Z179" s="166"/>
      <c r="AA179" s="36"/>
      <c r="AB179" s="36"/>
      <c r="AC179" s="79"/>
      <c r="AD179" s="79"/>
    </row>
    <row r="180" spans="1:30">
      <c r="A180" s="36"/>
      <c r="B180" s="36"/>
      <c r="C180" s="36"/>
      <c r="D180" s="36"/>
      <c r="E180" s="366"/>
      <c r="F180" s="366"/>
      <c r="G180" s="166"/>
      <c r="H180" s="551"/>
      <c r="I180" s="166"/>
      <c r="J180" s="166"/>
      <c r="K180" s="544"/>
      <c r="L180" s="79"/>
      <c r="M180" s="166"/>
      <c r="N180" s="166"/>
      <c r="O180" s="166"/>
      <c r="P180" s="166"/>
      <c r="Q180" s="36"/>
      <c r="R180" s="560"/>
      <c r="S180" s="36"/>
      <c r="T180" s="166"/>
      <c r="U180" s="79"/>
      <c r="V180" s="79"/>
      <c r="W180" s="79"/>
      <c r="X180" s="79"/>
      <c r="Y180" s="79"/>
      <c r="Z180" s="166"/>
      <c r="AA180" s="36"/>
      <c r="AB180" s="36"/>
      <c r="AC180" s="79"/>
      <c r="AD180" s="79"/>
    </row>
    <row r="181" spans="1:30">
      <c r="A181" s="36"/>
      <c r="B181" s="36"/>
      <c r="C181" s="36"/>
      <c r="D181" s="36"/>
      <c r="E181" s="366"/>
      <c r="F181" s="366"/>
      <c r="G181" s="166"/>
      <c r="H181" s="551"/>
      <c r="I181" s="166"/>
      <c r="J181" s="166"/>
      <c r="K181" s="544"/>
      <c r="L181" s="79"/>
      <c r="M181" s="166"/>
      <c r="N181" s="166"/>
      <c r="O181" s="166"/>
      <c r="P181" s="166"/>
      <c r="Q181" s="36"/>
      <c r="R181" s="560"/>
      <c r="S181" s="36"/>
      <c r="T181" s="166"/>
      <c r="U181" s="79"/>
      <c r="V181" s="79"/>
      <c r="W181" s="79"/>
      <c r="X181" s="79"/>
      <c r="Y181" s="79"/>
      <c r="Z181" s="166"/>
      <c r="AA181" s="36"/>
      <c r="AB181" s="36"/>
      <c r="AC181" s="79"/>
      <c r="AD181" s="79"/>
    </row>
    <row r="182" spans="1:30">
      <c r="A182" s="36"/>
      <c r="B182" s="36"/>
      <c r="C182" s="36"/>
      <c r="D182" s="36"/>
      <c r="E182" s="366"/>
      <c r="F182" s="366"/>
      <c r="G182" s="166"/>
      <c r="H182" s="551"/>
      <c r="I182" s="166"/>
      <c r="J182" s="166"/>
      <c r="K182" s="544"/>
      <c r="L182" s="79"/>
      <c r="M182" s="166"/>
      <c r="N182" s="166"/>
      <c r="O182" s="166"/>
      <c r="P182" s="166"/>
      <c r="Q182" s="36"/>
      <c r="R182" s="560"/>
      <c r="S182" s="36"/>
      <c r="T182" s="166"/>
      <c r="U182" s="79"/>
      <c r="V182" s="79"/>
      <c r="W182" s="79"/>
      <c r="X182" s="79"/>
      <c r="Y182" s="79"/>
      <c r="Z182" s="166"/>
      <c r="AA182" s="36"/>
      <c r="AB182" s="36"/>
      <c r="AC182" s="79"/>
      <c r="AD182" s="79"/>
    </row>
    <row r="183" spans="1:30">
      <c r="A183" s="36"/>
      <c r="B183" s="36"/>
      <c r="C183" s="36"/>
      <c r="D183" s="36"/>
      <c r="E183" s="366"/>
      <c r="F183" s="366"/>
      <c r="G183" s="166"/>
      <c r="H183" s="551"/>
      <c r="I183" s="166"/>
      <c r="J183" s="166"/>
      <c r="K183" s="544"/>
      <c r="L183" s="79"/>
      <c r="M183" s="166"/>
      <c r="N183" s="166"/>
      <c r="O183" s="166"/>
      <c r="P183" s="166"/>
      <c r="Q183" s="36"/>
      <c r="R183" s="560"/>
      <c r="S183" s="36"/>
      <c r="T183" s="166"/>
      <c r="U183" s="79"/>
      <c r="V183" s="79"/>
      <c r="W183" s="79"/>
      <c r="X183" s="79"/>
      <c r="Y183" s="79"/>
      <c r="Z183" s="166"/>
      <c r="AA183" s="36"/>
      <c r="AB183" s="36"/>
      <c r="AC183" s="79"/>
      <c r="AD183" s="79"/>
    </row>
    <row r="184" spans="1:30">
      <c r="A184" s="36"/>
      <c r="B184" s="36"/>
      <c r="C184" s="36"/>
      <c r="D184" s="36"/>
      <c r="E184" s="366"/>
      <c r="F184" s="366"/>
      <c r="G184" s="166"/>
      <c r="H184" s="551"/>
      <c r="I184" s="166"/>
      <c r="J184" s="166"/>
      <c r="K184" s="544"/>
      <c r="L184" s="79"/>
      <c r="M184" s="166"/>
      <c r="N184" s="166"/>
      <c r="O184" s="166"/>
      <c r="P184" s="166"/>
      <c r="Q184" s="36"/>
      <c r="R184" s="560"/>
      <c r="S184" s="36"/>
      <c r="T184" s="166"/>
      <c r="U184" s="79"/>
      <c r="V184" s="79"/>
      <c r="W184" s="79"/>
      <c r="X184" s="79"/>
      <c r="Y184" s="79"/>
      <c r="Z184" s="166"/>
      <c r="AA184" s="36"/>
      <c r="AB184" s="36"/>
      <c r="AC184" s="79"/>
      <c r="AD184" s="79"/>
    </row>
    <row r="185" spans="1:30">
      <c r="A185" s="36"/>
      <c r="B185" s="36"/>
      <c r="C185" s="36"/>
      <c r="D185" s="36"/>
      <c r="E185" s="366"/>
      <c r="F185" s="366"/>
      <c r="G185" s="166"/>
      <c r="H185" s="551"/>
      <c r="I185" s="166"/>
      <c r="J185" s="166"/>
      <c r="K185" s="544"/>
      <c r="L185" s="79"/>
      <c r="M185" s="166"/>
      <c r="N185" s="166"/>
      <c r="O185" s="166"/>
      <c r="P185" s="166"/>
      <c r="Q185" s="36"/>
      <c r="R185" s="560"/>
      <c r="S185" s="36"/>
      <c r="T185" s="166"/>
      <c r="U185" s="79"/>
      <c r="V185" s="79"/>
      <c r="W185" s="79"/>
      <c r="X185" s="79"/>
      <c r="Y185" s="79"/>
      <c r="Z185" s="166"/>
      <c r="AA185" s="36"/>
      <c r="AB185" s="36"/>
      <c r="AC185" s="79"/>
      <c r="AD185" s="79"/>
    </row>
    <row r="186" spans="1:30">
      <c r="A186" s="36"/>
      <c r="B186" s="36"/>
      <c r="C186" s="36"/>
      <c r="D186" s="36"/>
      <c r="E186" s="366"/>
      <c r="F186" s="366"/>
      <c r="G186" s="166"/>
      <c r="H186" s="551"/>
      <c r="I186" s="166"/>
      <c r="J186" s="166"/>
      <c r="K186" s="544"/>
      <c r="L186" s="79"/>
      <c r="M186" s="166"/>
      <c r="N186" s="166"/>
      <c r="O186" s="166"/>
      <c r="P186" s="166"/>
      <c r="Q186" s="36"/>
      <c r="R186" s="560"/>
      <c r="S186" s="36"/>
      <c r="T186" s="166"/>
      <c r="U186" s="79"/>
      <c r="V186" s="79"/>
      <c r="W186" s="79"/>
      <c r="X186" s="79"/>
      <c r="Y186" s="79"/>
      <c r="Z186" s="166"/>
      <c r="AA186" s="36"/>
      <c r="AB186" s="36"/>
      <c r="AC186" s="79"/>
      <c r="AD186" s="79"/>
    </row>
    <row r="187" spans="1:30">
      <c r="A187" s="36"/>
      <c r="B187" s="36"/>
      <c r="C187" s="36"/>
      <c r="D187" s="36"/>
      <c r="E187" s="366"/>
      <c r="F187" s="366"/>
      <c r="G187" s="166"/>
      <c r="H187" s="551"/>
      <c r="I187" s="166"/>
      <c r="J187" s="166"/>
      <c r="K187" s="544"/>
      <c r="L187" s="79"/>
      <c r="M187" s="166"/>
      <c r="N187" s="166"/>
      <c r="O187" s="166"/>
      <c r="P187" s="166"/>
      <c r="Q187" s="36"/>
      <c r="R187" s="560"/>
      <c r="S187" s="36"/>
      <c r="T187" s="166"/>
      <c r="U187" s="79"/>
      <c r="V187" s="79"/>
      <c r="W187" s="79"/>
      <c r="X187" s="79"/>
      <c r="Y187" s="79"/>
      <c r="Z187" s="166"/>
      <c r="AA187" s="36"/>
      <c r="AB187" s="36"/>
      <c r="AC187" s="79"/>
      <c r="AD187" s="79"/>
    </row>
    <row r="188" spans="1:30">
      <c r="A188" s="36"/>
      <c r="B188" s="36"/>
      <c r="C188" s="36"/>
      <c r="D188" s="36"/>
      <c r="E188" s="366"/>
      <c r="F188" s="366"/>
      <c r="G188" s="166"/>
      <c r="H188" s="551"/>
      <c r="I188" s="166"/>
      <c r="J188" s="166"/>
      <c r="K188" s="544"/>
      <c r="L188" s="79"/>
      <c r="M188" s="166"/>
      <c r="N188" s="166"/>
      <c r="O188" s="166"/>
      <c r="P188" s="166"/>
      <c r="Q188" s="36"/>
      <c r="R188" s="560"/>
      <c r="S188" s="36"/>
      <c r="T188" s="166"/>
      <c r="U188" s="79"/>
      <c r="V188" s="79"/>
      <c r="W188" s="79"/>
      <c r="X188" s="79"/>
      <c r="Y188" s="79"/>
      <c r="Z188" s="166"/>
      <c r="AA188" s="36"/>
      <c r="AB188" s="36"/>
      <c r="AC188" s="79"/>
      <c r="AD188" s="79"/>
    </row>
    <row r="189" spans="1:30">
      <c r="A189" s="36"/>
      <c r="B189" s="36"/>
      <c r="C189" s="36"/>
      <c r="D189" s="36"/>
      <c r="E189" s="366"/>
      <c r="F189" s="366"/>
      <c r="G189" s="166"/>
      <c r="H189" s="551"/>
      <c r="I189" s="166"/>
      <c r="J189" s="166"/>
      <c r="K189" s="544"/>
      <c r="L189" s="79"/>
      <c r="M189" s="166"/>
      <c r="N189" s="166"/>
      <c r="O189" s="166"/>
      <c r="P189" s="166"/>
      <c r="Q189" s="36"/>
      <c r="R189" s="560"/>
      <c r="S189" s="36"/>
      <c r="T189" s="166"/>
      <c r="U189" s="79"/>
      <c r="V189" s="79"/>
      <c r="W189" s="79"/>
      <c r="X189" s="79"/>
      <c r="Y189" s="79"/>
      <c r="Z189" s="166"/>
      <c r="AA189" s="36"/>
      <c r="AB189" s="36"/>
      <c r="AC189" s="79"/>
      <c r="AD189" s="79"/>
    </row>
    <row r="190" spans="1:30">
      <c r="A190" s="36"/>
      <c r="B190" s="36"/>
      <c r="C190" s="36"/>
      <c r="D190" s="36"/>
      <c r="E190" s="366"/>
      <c r="F190" s="366"/>
      <c r="G190" s="166"/>
      <c r="H190" s="551"/>
      <c r="I190" s="166"/>
      <c r="J190" s="166"/>
      <c r="K190" s="544"/>
      <c r="L190" s="79"/>
      <c r="M190" s="166"/>
      <c r="N190" s="166"/>
      <c r="O190" s="166"/>
      <c r="P190" s="166"/>
      <c r="Q190" s="36"/>
      <c r="R190" s="560"/>
      <c r="S190" s="36"/>
      <c r="T190" s="166"/>
      <c r="U190" s="79"/>
      <c r="V190" s="79"/>
      <c r="W190" s="79"/>
      <c r="X190" s="79"/>
      <c r="Y190" s="79"/>
      <c r="Z190" s="166"/>
      <c r="AA190" s="36"/>
      <c r="AB190" s="36"/>
      <c r="AC190" s="79"/>
      <c r="AD190" s="79"/>
    </row>
    <row r="191" spans="1:30">
      <c r="A191" s="36"/>
      <c r="B191" s="36"/>
      <c r="C191" s="36"/>
      <c r="D191" s="36"/>
      <c r="E191" s="366"/>
      <c r="F191" s="366"/>
      <c r="G191" s="166"/>
      <c r="H191" s="551"/>
      <c r="I191" s="166"/>
      <c r="J191" s="166"/>
      <c r="K191" s="544"/>
      <c r="L191" s="79"/>
      <c r="M191" s="166"/>
      <c r="N191" s="166"/>
      <c r="O191" s="166"/>
      <c r="P191" s="166"/>
      <c r="Q191" s="36"/>
      <c r="R191" s="560"/>
      <c r="S191" s="36"/>
      <c r="T191" s="166"/>
      <c r="U191" s="79"/>
      <c r="V191" s="79"/>
      <c r="W191" s="79"/>
      <c r="X191" s="79"/>
      <c r="Y191" s="79"/>
      <c r="Z191" s="166"/>
      <c r="AA191" s="36"/>
      <c r="AB191" s="36"/>
      <c r="AC191" s="79"/>
      <c r="AD191" s="79"/>
    </row>
    <row r="192" spans="1:30">
      <c r="A192" s="36"/>
      <c r="B192" s="36"/>
      <c r="C192" s="36"/>
      <c r="D192" s="36"/>
      <c r="E192" s="366"/>
      <c r="F192" s="366"/>
      <c r="G192" s="166"/>
      <c r="H192" s="551"/>
      <c r="I192" s="166"/>
      <c r="J192" s="166"/>
      <c r="K192" s="544"/>
      <c r="L192" s="79"/>
      <c r="M192" s="166"/>
      <c r="N192" s="166"/>
      <c r="O192" s="166"/>
      <c r="P192" s="166"/>
      <c r="Q192" s="36"/>
      <c r="R192" s="560"/>
      <c r="S192" s="36"/>
      <c r="T192" s="166"/>
      <c r="U192" s="79"/>
      <c r="V192" s="79"/>
      <c r="W192" s="79"/>
      <c r="X192" s="79"/>
      <c r="Y192" s="79"/>
      <c r="Z192" s="166"/>
      <c r="AA192" s="36"/>
      <c r="AB192" s="36"/>
      <c r="AC192" s="79"/>
      <c r="AD192" s="79"/>
    </row>
    <row r="193" spans="1:30">
      <c r="A193" s="36"/>
      <c r="B193" s="36"/>
      <c r="C193" s="36"/>
      <c r="D193" s="36"/>
      <c r="E193" s="366"/>
      <c r="F193" s="366"/>
      <c r="G193" s="166"/>
      <c r="H193" s="551"/>
      <c r="I193" s="166"/>
      <c r="J193" s="166"/>
      <c r="K193" s="544"/>
      <c r="L193" s="79"/>
      <c r="M193" s="166"/>
      <c r="N193" s="166"/>
      <c r="O193" s="166"/>
      <c r="P193" s="166"/>
      <c r="Q193" s="36"/>
      <c r="R193" s="560"/>
      <c r="S193" s="36"/>
      <c r="T193" s="166"/>
      <c r="U193" s="79"/>
      <c r="V193" s="79"/>
      <c r="W193" s="79"/>
      <c r="X193" s="79"/>
      <c r="Y193" s="79"/>
      <c r="Z193" s="166"/>
      <c r="AA193" s="36"/>
      <c r="AB193" s="36"/>
      <c r="AC193" s="79"/>
      <c r="AD193" s="79"/>
    </row>
    <row r="194" spans="1:30">
      <c r="A194" s="36"/>
      <c r="B194" s="36"/>
      <c r="C194" s="36"/>
      <c r="D194" s="36"/>
      <c r="E194" s="366"/>
      <c r="F194" s="366"/>
      <c r="G194" s="166"/>
      <c r="H194" s="551"/>
      <c r="I194" s="166"/>
      <c r="J194" s="166"/>
      <c r="K194" s="544"/>
      <c r="L194" s="79"/>
      <c r="M194" s="166"/>
      <c r="N194" s="166"/>
      <c r="O194" s="166"/>
      <c r="P194" s="166"/>
      <c r="Q194" s="36"/>
      <c r="R194" s="560"/>
      <c r="S194" s="36"/>
      <c r="T194" s="166"/>
      <c r="U194" s="79"/>
      <c r="V194" s="79"/>
      <c r="W194" s="79"/>
      <c r="X194" s="79"/>
      <c r="Y194" s="79"/>
      <c r="Z194" s="166"/>
      <c r="AA194" s="36"/>
      <c r="AB194" s="36"/>
      <c r="AC194" s="79"/>
      <c r="AD194" s="79"/>
    </row>
    <row r="195" spans="1:30">
      <c r="A195" s="36"/>
      <c r="B195" s="36"/>
      <c r="C195" s="36"/>
      <c r="D195" s="36"/>
      <c r="E195" s="366"/>
      <c r="F195" s="366"/>
      <c r="G195" s="166"/>
      <c r="H195" s="551"/>
      <c r="I195" s="166"/>
      <c r="J195" s="166"/>
      <c r="K195" s="544"/>
      <c r="L195" s="79"/>
      <c r="M195" s="166"/>
      <c r="N195" s="166"/>
      <c r="O195" s="166"/>
      <c r="P195" s="166"/>
      <c r="Q195" s="36"/>
      <c r="R195" s="560"/>
      <c r="S195" s="36"/>
      <c r="T195" s="166"/>
      <c r="U195" s="79"/>
      <c r="V195" s="79"/>
      <c r="W195" s="79"/>
      <c r="X195" s="79"/>
      <c r="Y195" s="79"/>
      <c r="Z195" s="166"/>
      <c r="AA195" s="36"/>
      <c r="AB195" s="36"/>
      <c r="AC195" s="79"/>
      <c r="AD195" s="79"/>
    </row>
    <row r="196" spans="1:30">
      <c r="A196" s="36"/>
      <c r="B196" s="36"/>
      <c r="C196" s="36"/>
      <c r="D196" s="36"/>
      <c r="E196" s="366"/>
      <c r="F196" s="366"/>
      <c r="G196" s="166"/>
      <c r="H196" s="551"/>
      <c r="I196" s="166"/>
      <c r="J196" s="166"/>
      <c r="K196" s="544"/>
      <c r="L196" s="79"/>
      <c r="M196" s="166"/>
      <c r="N196" s="166"/>
      <c r="O196" s="166"/>
      <c r="P196" s="166"/>
      <c r="Q196" s="36"/>
      <c r="R196" s="560"/>
      <c r="S196" s="36"/>
      <c r="T196" s="166"/>
      <c r="U196" s="79"/>
      <c r="V196" s="79"/>
      <c r="W196" s="79"/>
      <c r="X196" s="79"/>
      <c r="Y196" s="79"/>
      <c r="Z196" s="166"/>
      <c r="AA196" s="36"/>
      <c r="AB196" s="36"/>
      <c r="AC196" s="79"/>
      <c r="AD196" s="79"/>
    </row>
    <row r="197" spans="1:30">
      <c r="A197" s="36"/>
      <c r="B197" s="36"/>
      <c r="C197" s="36"/>
      <c r="D197" s="36"/>
      <c r="E197" s="366"/>
      <c r="F197" s="366"/>
      <c r="G197" s="166"/>
      <c r="H197" s="551"/>
      <c r="I197" s="166"/>
      <c r="J197" s="166"/>
      <c r="K197" s="544"/>
      <c r="L197" s="79"/>
      <c r="M197" s="166"/>
      <c r="N197" s="166"/>
      <c r="O197" s="166"/>
      <c r="P197" s="166"/>
      <c r="Q197" s="36"/>
      <c r="R197" s="560"/>
      <c r="S197" s="36"/>
      <c r="T197" s="166"/>
      <c r="U197" s="79"/>
      <c r="V197" s="79"/>
      <c r="W197" s="79"/>
      <c r="X197" s="79"/>
      <c r="Y197" s="79"/>
      <c r="Z197" s="166"/>
    </row>
    <row r="198" spans="1:30">
      <c r="A198" s="36"/>
      <c r="B198" s="36"/>
      <c r="C198" s="36"/>
      <c r="D198" s="36"/>
      <c r="E198" s="366"/>
      <c r="F198" s="366"/>
      <c r="G198" s="166"/>
      <c r="H198" s="551"/>
      <c r="I198" s="166"/>
      <c r="J198" s="166"/>
      <c r="K198" s="544"/>
      <c r="L198" s="79"/>
      <c r="M198" s="166"/>
      <c r="N198" s="166"/>
      <c r="O198" s="166"/>
      <c r="P198" s="166"/>
      <c r="Q198" s="36"/>
      <c r="R198" s="560"/>
      <c r="S198" s="36"/>
      <c r="T198" s="166"/>
      <c r="U198" s="79"/>
      <c r="V198" s="79"/>
      <c r="W198" s="79"/>
      <c r="X198" s="79"/>
      <c r="Y198" s="79"/>
      <c r="Z198" s="166"/>
    </row>
    <row r="199" spans="1:30">
      <c r="A199" s="36"/>
      <c r="B199" s="36"/>
      <c r="C199" s="36"/>
      <c r="D199" s="36"/>
      <c r="E199" s="366"/>
      <c r="F199" s="366"/>
      <c r="G199" s="166"/>
      <c r="H199" s="551"/>
      <c r="I199" s="166"/>
      <c r="J199" s="166"/>
      <c r="K199" s="544"/>
      <c r="L199" s="79"/>
      <c r="M199" s="166"/>
      <c r="N199" s="166"/>
      <c r="O199" s="166"/>
      <c r="P199" s="166"/>
      <c r="Q199" s="36"/>
      <c r="R199" s="560"/>
      <c r="S199" s="36"/>
      <c r="T199" s="166"/>
      <c r="U199" s="79"/>
      <c r="V199" s="79"/>
      <c r="W199" s="79"/>
      <c r="X199" s="79"/>
      <c r="Y199" s="79"/>
      <c r="Z199" s="166"/>
    </row>
    <row r="200" spans="1:30">
      <c r="A200" s="36"/>
      <c r="B200" s="36"/>
      <c r="C200" s="36"/>
      <c r="D200" s="36"/>
      <c r="E200" s="366"/>
      <c r="F200" s="366"/>
      <c r="G200" s="166"/>
      <c r="H200" s="551"/>
      <c r="I200" s="166"/>
      <c r="J200" s="166"/>
      <c r="K200" s="544"/>
      <c r="L200" s="79"/>
      <c r="M200" s="166"/>
      <c r="N200" s="166"/>
      <c r="O200" s="166"/>
      <c r="P200" s="166"/>
      <c r="Q200" s="36"/>
      <c r="R200" s="560"/>
      <c r="S200" s="36"/>
      <c r="T200" s="166"/>
      <c r="U200" s="79"/>
      <c r="V200" s="79"/>
      <c r="W200" s="79"/>
      <c r="X200" s="79"/>
      <c r="Y200" s="79"/>
      <c r="Z200" s="166"/>
    </row>
    <row r="201" spans="1:30">
      <c r="A201" s="36"/>
      <c r="B201" s="36"/>
      <c r="C201" s="36"/>
      <c r="D201" s="36"/>
      <c r="E201" s="366"/>
      <c r="F201" s="366"/>
      <c r="G201" s="166"/>
      <c r="H201" s="551"/>
      <c r="I201" s="166"/>
      <c r="J201" s="166"/>
      <c r="K201" s="544"/>
      <c r="L201" s="79"/>
      <c r="M201" s="166"/>
      <c r="N201" s="166"/>
      <c r="O201" s="166"/>
      <c r="P201" s="166"/>
      <c r="Q201" s="36"/>
      <c r="R201" s="560"/>
      <c r="S201" s="36"/>
      <c r="T201" s="166"/>
      <c r="U201" s="79"/>
      <c r="V201" s="79"/>
      <c r="W201" s="79"/>
      <c r="X201" s="79"/>
      <c r="Y201" s="79"/>
      <c r="Z201" s="166"/>
    </row>
    <row r="202" spans="1:30">
      <c r="A202" s="36"/>
      <c r="B202" s="36"/>
      <c r="C202" s="36"/>
      <c r="D202" s="36"/>
      <c r="E202" s="366"/>
      <c r="F202" s="366"/>
      <c r="G202" s="166"/>
      <c r="H202" s="551"/>
      <c r="I202" s="166"/>
      <c r="J202" s="166"/>
      <c r="K202" s="544"/>
      <c r="L202" s="79"/>
      <c r="M202" s="166"/>
      <c r="N202" s="166"/>
      <c r="O202" s="166"/>
      <c r="P202" s="166"/>
      <c r="Q202" s="36"/>
      <c r="R202" s="560"/>
      <c r="S202" s="36"/>
      <c r="T202" s="166"/>
      <c r="U202" s="79"/>
      <c r="V202" s="79"/>
      <c r="W202" s="79"/>
      <c r="X202" s="79"/>
      <c r="Y202" s="79"/>
      <c r="Z202" s="166"/>
    </row>
    <row r="203" spans="1:30">
      <c r="A203" s="36"/>
      <c r="B203" s="36"/>
      <c r="C203" s="36"/>
      <c r="D203" s="36"/>
      <c r="E203" s="366"/>
      <c r="F203" s="366"/>
      <c r="G203" s="166"/>
      <c r="H203" s="551"/>
      <c r="I203" s="166"/>
      <c r="J203" s="166"/>
      <c r="K203" s="544"/>
      <c r="L203" s="79"/>
      <c r="M203" s="166"/>
      <c r="N203" s="166"/>
      <c r="O203" s="166"/>
      <c r="P203" s="166"/>
      <c r="Q203" s="36"/>
      <c r="R203" s="560"/>
      <c r="S203" s="36"/>
      <c r="T203" s="166"/>
      <c r="U203" s="79"/>
      <c r="V203" s="79"/>
      <c r="W203" s="79"/>
      <c r="X203" s="79"/>
      <c r="Y203" s="79"/>
      <c r="Z203" s="166"/>
    </row>
    <row r="204" spans="1:30">
      <c r="A204" s="36"/>
      <c r="B204" s="36"/>
      <c r="C204" s="36"/>
      <c r="D204" s="36"/>
      <c r="E204" s="366"/>
      <c r="F204" s="366"/>
      <c r="G204" s="166"/>
      <c r="H204" s="551"/>
      <c r="I204" s="166"/>
      <c r="J204" s="166"/>
      <c r="K204" s="544"/>
      <c r="L204" s="79"/>
      <c r="M204" s="166"/>
      <c r="N204" s="166"/>
      <c r="O204" s="166"/>
      <c r="P204" s="166"/>
      <c r="Q204" s="36"/>
      <c r="R204" s="560"/>
      <c r="S204" s="36"/>
      <c r="T204" s="166"/>
      <c r="U204" s="79"/>
      <c r="V204" s="79"/>
      <c r="W204" s="79"/>
      <c r="X204" s="79"/>
      <c r="Y204" s="79"/>
      <c r="Z204" s="166"/>
    </row>
    <row r="205" spans="1:30">
      <c r="A205" s="36"/>
      <c r="B205" s="36"/>
      <c r="C205" s="36"/>
      <c r="D205" s="36"/>
      <c r="E205" s="366"/>
      <c r="F205" s="366"/>
      <c r="G205" s="166"/>
      <c r="H205" s="551"/>
      <c r="I205" s="166"/>
      <c r="J205" s="166"/>
      <c r="K205" s="544"/>
      <c r="L205" s="79"/>
      <c r="M205" s="166"/>
      <c r="N205" s="166"/>
      <c r="O205" s="166"/>
      <c r="P205" s="166"/>
      <c r="Q205" s="36"/>
      <c r="R205" s="560"/>
      <c r="S205" s="36"/>
      <c r="T205" s="166"/>
      <c r="U205" s="79"/>
      <c r="V205" s="79"/>
      <c r="W205" s="79"/>
      <c r="X205" s="79"/>
      <c r="Y205" s="79"/>
      <c r="Z205" s="166"/>
    </row>
    <row r="206" spans="1:30">
      <c r="A206" s="36"/>
      <c r="B206" s="36"/>
      <c r="C206" s="36"/>
      <c r="D206" s="36"/>
      <c r="E206" s="366"/>
      <c r="F206" s="366"/>
      <c r="G206" s="166"/>
      <c r="H206" s="551"/>
      <c r="I206" s="166"/>
      <c r="J206" s="166"/>
      <c r="K206" s="544"/>
      <c r="L206" s="79"/>
      <c r="M206" s="166"/>
      <c r="N206" s="166"/>
      <c r="O206" s="166"/>
      <c r="P206" s="166"/>
      <c r="Q206" s="36"/>
      <c r="R206" s="560"/>
      <c r="S206" s="36"/>
      <c r="T206" s="166"/>
      <c r="U206" s="79"/>
      <c r="V206" s="79"/>
      <c r="W206" s="79"/>
      <c r="X206" s="79"/>
      <c r="Y206" s="79"/>
      <c r="Z206" s="166"/>
    </row>
    <row r="207" spans="1:30">
      <c r="U207" s="79"/>
      <c r="V207" s="79"/>
      <c r="W207" s="79"/>
      <c r="X207" s="79"/>
      <c r="Y207" s="79"/>
      <c r="Z207" s="166"/>
    </row>
    <row r="208" spans="1:30">
      <c r="U208" s="79"/>
      <c r="V208" s="79"/>
      <c r="W208" s="79"/>
      <c r="X208" s="79"/>
      <c r="Y208" s="79"/>
      <c r="Z208" s="166"/>
    </row>
    <row r="209" spans="21:26">
      <c r="U209" s="79"/>
      <c r="V209" s="79"/>
      <c r="W209" s="79"/>
      <c r="X209" s="79"/>
      <c r="Y209" s="79"/>
      <c r="Z209" s="166"/>
    </row>
    <row r="210" spans="21:26">
      <c r="U210" s="79"/>
      <c r="V210" s="79"/>
      <c r="W210" s="79"/>
      <c r="X210" s="79"/>
      <c r="Y210" s="79"/>
      <c r="Z210" s="166"/>
    </row>
    <row r="211" spans="21:26">
      <c r="U211" s="79"/>
      <c r="V211" s="79"/>
      <c r="W211" s="79"/>
      <c r="X211" s="79"/>
      <c r="Y211" s="79"/>
      <c r="Z211" s="166"/>
    </row>
    <row r="212" spans="21:26">
      <c r="U212" s="79"/>
      <c r="V212" s="79"/>
      <c r="W212" s="79"/>
      <c r="X212" s="79"/>
      <c r="Y212" s="79"/>
      <c r="Z212" s="166"/>
    </row>
    <row r="213" spans="21:26">
      <c r="U213" s="79"/>
      <c r="V213" s="79"/>
      <c r="W213" s="79"/>
      <c r="X213" s="79"/>
      <c r="Y213" s="79"/>
      <c r="Z213" s="166"/>
    </row>
    <row r="214" spans="21:26">
      <c r="U214" s="79"/>
      <c r="V214" s="79"/>
      <c r="W214" s="79"/>
      <c r="X214" s="79"/>
      <c r="Y214" s="79"/>
      <c r="Z214" s="166"/>
    </row>
    <row r="215" spans="21:26">
      <c r="U215" s="79"/>
      <c r="V215" s="79"/>
      <c r="W215" s="79"/>
      <c r="X215" s="79"/>
      <c r="Y215" s="79"/>
      <c r="Z215" s="166"/>
    </row>
    <row r="216" spans="21:26">
      <c r="U216" s="79"/>
      <c r="V216" s="79"/>
      <c r="W216" s="79"/>
      <c r="X216" s="79"/>
      <c r="Y216" s="79"/>
      <c r="Z216" s="166"/>
    </row>
    <row r="217" spans="21:26">
      <c r="U217" s="79"/>
      <c r="V217" s="79"/>
      <c r="W217" s="79"/>
      <c r="X217" s="79"/>
      <c r="Y217" s="79"/>
      <c r="Z217" s="166"/>
    </row>
    <row r="218" spans="21:26">
      <c r="U218" s="79"/>
      <c r="V218" s="79"/>
      <c r="W218" s="79"/>
      <c r="X218" s="79"/>
      <c r="Y218" s="79"/>
      <c r="Z218" s="166"/>
    </row>
    <row r="219" spans="21:26">
      <c r="V219" s="79"/>
      <c r="W219" s="79"/>
      <c r="X219" s="79"/>
      <c r="Y219" s="79"/>
      <c r="Z219" s="166"/>
    </row>
  </sheetData>
  <mergeCells count="1">
    <mergeCell ref="AA5:AC5"/>
  </mergeCells>
  <conditionalFormatting sqref="AI37">
    <cfRule type="cellIs" dxfId="33" priority="6" stopIfTrue="1" operator="lessThan">
      <formula>0</formula>
    </cfRule>
  </conditionalFormatting>
  <conditionalFormatting sqref="H11:H20">
    <cfRule type="cellIs" dxfId="32" priority="3" operator="lessThan">
      <formula>0</formula>
    </cfRule>
    <cfRule type="cellIs" dxfId="31" priority="4" operator="greaterThan">
      <formula>0</formula>
    </cfRule>
  </conditionalFormatting>
  <conditionalFormatting sqref="R11:R20">
    <cfRule type="cellIs" dxfId="30" priority="1" operator="lessThan">
      <formula>0</formula>
    </cfRule>
    <cfRule type="cellIs" dxfId="2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12FD6-3AFF-4807-8FD4-4D39E0B7EE85}">
  <dimension ref="A1:AZ334"/>
  <sheetViews>
    <sheetView zoomScale="94" zoomScaleNormal="94" workbookViewId="0">
      <selection activeCell="A2" sqref="A2"/>
    </sheetView>
  </sheetViews>
  <sheetFormatPr baseColWidth="10" defaultRowHeight="15"/>
  <cols>
    <col min="1" max="1" width="6.36328125" customWidth="1"/>
    <col min="2" max="2" width="8.08984375" customWidth="1"/>
    <col min="3" max="3" width="17.36328125" customWidth="1"/>
    <col min="4" max="4" width="7" customWidth="1"/>
    <col min="5" max="5" width="8" style="11" customWidth="1"/>
    <col min="6" max="6" width="6.453125" style="98" customWidth="1"/>
    <col min="7" max="7" width="5" style="98" customWidth="1"/>
    <col min="8" max="8" width="5.36328125" style="98" customWidth="1"/>
    <col min="9" max="9" width="6.81640625" customWidth="1"/>
    <col min="10" max="10" width="5" style="1" customWidth="1"/>
    <col min="11" max="11" width="7.08984375" customWidth="1"/>
    <col min="12" max="12" width="6.81640625" style="98" customWidth="1"/>
    <col min="13" max="13" width="7" style="11" customWidth="1"/>
    <col min="14" max="14" width="6.08984375" style="11" customWidth="1"/>
    <col min="15" max="15" width="5.81640625" style="11" customWidth="1"/>
    <col min="16" max="16" width="6.08984375" style="11" customWidth="1"/>
    <col min="17" max="17" width="5.54296875" style="11" customWidth="1"/>
    <col min="18" max="18" width="6.90625" style="98" customWidth="1"/>
    <col min="19" max="19" width="5.81640625" customWidth="1"/>
    <col min="20" max="20" width="7" customWidth="1"/>
    <col min="21" max="21" width="6.36328125" style="11" customWidth="1"/>
    <col min="22" max="22" width="4.90625" style="11" customWidth="1"/>
    <col min="23" max="23" width="7.1796875" style="11" customWidth="1"/>
    <col min="24" max="24" width="8" customWidth="1"/>
    <col min="25" max="25" width="8.36328125" style="11" customWidth="1"/>
    <col min="38" max="38" width="14" customWidth="1"/>
    <col min="39" max="39" width="12.54296875" customWidth="1"/>
    <col min="40" max="40" width="10.90625" customWidth="1"/>
  </cols>
  <sheetData>
    <row r="1" spans="1:48" ht="15.6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61"/>
      <c r="AD1" s="1"/>
      <c r="AE1" s="5"/>
    </row>
    <row r="2" spans="1:48" s="189" customFormat="1" ht="31.8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61"/>
      <c r="AC2"/>
      <c r="AD2" s="1"/>
      <c r="AE2" s="5"/>
      <c r="AF2"/>
      <c r="AG2"/>
      <c r="AH2"/>
      <c r="AI2"/>
      <c r="AJ2"/>
      <c r="AK2"/>
      <c r="AL2"/>
    </row>
    <row r="3" spans="1:48" ht="15.6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61"/>
      <c r="AD3" s="1"/>
      <c r="AE3" s="5"/>
    </row>
    <row r="4" spans="1:48" ht="15.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61"/>
      <c r="AD4" s="1"/>
      <c r="AE4" s="5"/>
      <c r="AM4" s="4"/>
      <c r="AN4" s="4"/>
      <c r="AO4" s="4"/>
      <c r="AP4" s="4"/>
    </row>
    <row r="5" spans="1:48" s="198" customFormat="1" ht="22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61"/>
      <c r="AC5"/>
      <c r="AD5" s="1"/>
      <c r="AE5" s="5"/>
      <c r="AF5"/>
      <c r="AG5"/>
      <c r="AH5"/>
      <c r="AI5"/>
      <c r="AJ5"/>
      <c r="AK5"/>
      <c r="AL5"/>
      <c r="AM5" s="4"/>
      <c r="AN5" s="4"/>
      <c r="AO5" s="4"/>
      <c r="AP5" s="4"/>
      <c r="AQ5"/>
      <c r="AR5"/>
      <c r="AS5"/>
      <c r="AT5"/>
      <c r="AU5"/>
      <c r="AV5" s="197"/>
    </row>
    <row r="6" spans="1:48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61"/>
      <c r="AD6" s="1"/>
      <c r="AE6" s="5"/>
      <c r="AM6" s="4"/>
      <c r="AN6" s="4"/>
      <c r="AO6" s="4"/>
      <c r="AP6" s="4"/>
    </row>
    <row r="7" spans="1:48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61"/>
      <c r="AD7" s="1"/>
      <c r="AE7" s="5"/>
      <c r="AM7" s="4"/>
      <c r="AN7" s="4"/>
      <c r="AO7" s="4"/>
      <c r="AP7" s="4"/>
    </row>
    <row r="8" spans="1:48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61"/>
      <c r="AD8" s="1"/>
      <c r="AE8" s="5"/>
    </row>
    <row r="9" spans="1:48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61"/>
      <c r="AD9" s="1"/>
      <c r="AE9" s="5"/>
    </row>
    <row r="10" spans="1:48" ht="15.6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61"/>
      <c r="AD10" s="1"/>
      <c r="AE10" s="5"/>
    </row>
    <row r="11" spans="1:48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61"/>
      <c r="AD11" s="1"/>
      <c r="AE11" s="5"/>
      <c r="AG11" s="2"/>
      <c r="AH11" s="2"/>
      <c r="AI11" s="2"/>
    </row>
    <row r="12" spans="1:48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61"/>
      <c r="AD12" s="13"/>
      <c r="AE12" s="5"/>
      <c r="AG12" s="2"/>
      <c r="AH12" s="2"/>
      <c r="AI12" s="4"/>
      <c r="AJ12" s="4"/>
      <c r="AK12" s="4"/>
    </row>
    <row r="13" spans="1:48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61"/>
      <c r="AD13" s="13"/>
      <c r="AE13" s="5"/>
      <c r="AG13" s="1"/>
      <c r="AH13" s="1"/>
      <c r="AI13" s="11"/>
      <c r="AJ13" s="11"/>
      <c r="AK13" s="11"/>
    </row>
    <row r="14" spans="1:48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61"/>
      <c r="AD14" s="13"/>
      <c r="AE14" s="5"/>
      <c r="AG14" s="1"/>
      <c r="AH14" s="1"/>
      <c r="AI14" s="11"/>
      <c r="AJ14" s="11"/>
      <c r="AK14" s="11"/>
    </row>
    <row r="15" spans="1:48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61"/>
      <c r="AD15" s="13"/>
      <c r="AE15" s="5"/>
      <c r="AG15" s="1"/>
      <c r="AH15" s="1"/>
      <c r="AI15" s="11"/>
      <c r="AJ15" s="11"/>
      <c r="AK15" s="11"/>
    </row>
    <row r="16" spans="1:48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61"/>
      <c r="AD16" s="13"/>
      <c r="AE16" s="5"/>
      <c r="AG16" s="1"/>
      <c r="AH16" s="1"/>
      <c r="AI16" s="11"/>
      <c r="AJ16" s="11"/>
      <c r="AK16" s="11"/>
    </row>
    <row r="17" spans="1:37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61"/>
      <c r="AD17" s="13"/>
      <c r="AE17" s="5"/>
      <c r="AG17" s="1"/>
      <c r="AH17" s="1"/>
      <c r="AI17" s="11"/>
      <c r="AJ17" s="11"/>
      <c r="AK17" s="11"/>
    </row>
    <row r="18" spans="1:37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61"/>
      <c r="AD18" s="13"/>
      <c r="AE18" s="5"/>
      <c r="AG18" s="1"/>
      <c r="AH18" s="1"/>
      <c r="AI18" s="11"/>
      <c r="AJ18" s="11"/>
      <c r="AK18" s="11"/>
    </row>
    <row r="19" spans="1:37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61"/>
      <c r="AD19" s="13"/>
      <c r="AE19" s="5"/>
      <c r="AG19" s="1"/>
      <c r="AH19" s="1"/>
      <c r="AI19" s="11"/>
      <c r="AJ19" s="11"/>
      <c r="AK19" s="11"/>
    </row>
    <row r="20" spans="1:37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61"/>
      <c r="AD20" s="13"/>
      <c r="AE20" s="5"/>
      <c r="AG20" s="1"/>
      <c r="AH20" s="1"/>
      <c r="AI20" s="11"/>
      <c r="AJ20" s="11"/>
      <c r="AK20" s="11"/>
    </row>
    <row r="21" spans="1:37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61"/>
      <c r="AD21" s="5"/>
      <c r="AE21" s="5"/>
      <c r="AG21" s="1"/>
      <c r="AH21" s="1"/>
      <c r="AI21" s="11"/>
      <c r="AJ21" s="11"/>
      <c r="AK21" s="11"/>
    </row>
    <row r="22" spans="1:37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61"/>
      <c r="AD22" s="5"/>
      <c r="AE22" s="5"/>
      <c r="AG22" s="1"/>
      <c r="AH22" s="1"/>
      <c r="AI22" s="11"/>
      <c r="AJ22" s="11"/>
      <c r="AK22" s="11"/>
    </row>
    <row r="23" spans="1:37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61"/>
      <c r="AD23" s="5"/>
      <c r="AE23" s="5"/>
      <c r="AG23" s="1"/>
      <c r="AH23" s="1"/>
      <c r="AI23" s="11"/>
      <c r="AJ23" s="11"/>
      <c r="AK23" s="11"/>
    </row>
    <row r="24" spans="1:37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61"/>
      <c r="AD24" s="5"/>
      <c r="AE24" s="5"/>
      <c r="AG24" s="1"/>
      <c r="AH24" s="1"/>
      <c r="AI24" s="11"/>
      <c r="AJ24" s="11"/>
      <c r="AK24" s="11"/>
    </row>
    <row r="25" spans="1:37" ht="15.6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61"/>
      <c r="AD25" s="5"/>
      <c r="AE25" s="5"/>
      <c r="AG25" s="1"/>
      <c r="AH25" s="1"/>
      <c r="AI25" s="11"/>
      <c r="AJ25" s="11"/>
      <c r="AK25" s="11"/>
    </row>
    <row r="26" spans="1:37" ht="15.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61"/>
      <c r="AD26" s="13"/>
      <c r="AE26" s="5"/>
      <c r="AG26" s="1"/>
      <c r="AH26" s="1"/>
      <c r="AI26" s="11"/>
      <c r="AJ26" s="11"/>
      <c r="AK26" s="11"/>
    </row>
    <row r="27" spans="1:37" ht="15.6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61"/>
      <c r="AD27" s="13"/>
      <c r="AE27" s="5"/>
      <c r="AG27" s="1"/>
      <c r="AH27" s="1"/>
      <c r="AI27" s="11"/>
      <c r="AJ27" s="11"/>
      <c r="AK27" s="11"/>
    </row>
    <row r="28" spans="1:37" ht="15.6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61"/>
      <c r="AD28" s="13"/>
      <c r="AE28" s="5"/>
      <c r="AG28" s="1"/>
      <c r="AH28" s="1"/>
      <c r="AI28" s="11"/>
      <c r="AJ28" s="11"/>
      <c r="AK28" s="11"/>
    </row>
    <row r="29" spans="1:37" ht="15.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61"/>
      <c r="AD29" s="13"/>
      <c r="AE29" s="5"/>
      <c r="AG29" s="1"/>
      <c r="AH29" s="1"/>
      <c r="AI29" s="11"/>
      <c r="AJ29" s="11"/>
      <c r="AK29" s="11"/>
    </row>
    <row r="30" spans="1:37" ht="15.6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61"/>
      <c r="AD30" s="13"/>
      <c r="AE30" s="5"/>
      <c r="AG30" s="1"/>
      <c r="AH30" s="1"/>
      <c r="AI30" s="11"/>
      <c r="AJ30" s="11"/>
      <c r="AK30" s="11"/>
    </row>
    <row r="31" spans="1:37" ht="15.6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61"/>
      <c r="AD31" s="5"/>
      <c r="AE31" s="5"/>
      <c r="AG31" s="1"/>
      <c r="AH31" s="1"/>
      <c r="AI31" s="11"/>
      <c r="AJ31" s="11"/>
      <c r="AK31" s="11"/>
    </row>
    <row r="32" spans="1:37" ht="15.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61"/>
      <c r="AD32" s="5"/>
      <c r="AE32" s="5"/>
      <c r="AG32" s="13"/>
      <c r="AH32" s="13"/>
      <c r="AI32" s="11"/>
      <c r="AJ32" s="11"/>
      <c r="AK32" s="11"/>
    </row>
    <row r="33" spans="1:37" ht="16.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61"/>
      <c r="AD33" s="5"/>
      <c r="AE33" s="5"/>
      <c r="AG33" s="13"/>
      <c r="AH33" s="13"/>
      <c r="AI33" s="11"/>
      <c r="AJ33" s="11"/>
      <c r="AK33" s="11"/>
    </row>
    <row r="34" spans="1:37" ht="16.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60"/>
      <c r="AD34" s="5"/>
      <c r="AE34" s="5"/>
      <c r="AG34" s="13"/>
      <c r="AH34" s="13"/>
      <c r="AI34" s="11"/>
      <c r="AJ34" s="11"/>
      <c r="AK34" s="11"/>
    </row>
    <row r="35" spans="1:37" ht="17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2"/>
      <c r="AB35" s="60"/>
      <c r="AE35" s="5"/>
      <c r="AG35" s="13"/>
      <c r="AH35" s="13"/>
      <c r="AI35" s="11"/>
      <c r="AJ35" s="11"/>
      <c r="AK35" s="11"/>
    </row>
    <row r="36" spans="1:37" ht="15.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2"/>
      <c r="AB36" s="60"/>
      <c r="AG36" s="13"/>
      <c r="AH36" s="13"/>
      <c r="AI36" s="11"/>
      <c r="AJ36" s="11"/>
      <c r="AK36" s="11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14"/>
      <c r="AB37" s="13"/>
      <c r="AG37" s="13"/>
      <c r="AH37" s="13"/>
      <c r="AI37" s="11"/>
      <c r="AJ37" s="11"/>
      <c r="AK37" s="11"/>
    </row>
    <row r="38" spans="1:37" ht="2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2"/>
      <c r="AB38" s="5"/>
      <c r="AG38" s="59"/>
      <c r="AH38" s="59"/>
      <c r="AI38" s="11"/>
      <c r="AJ38" s="11"/>
      <c r="AK38" s="11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D39" s="4"/>
      <c r="AE39" s="4"/>
    </row>
    <row r="40" spans="1:37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16"/>
      <c r="AD40" s="1"/>
      <c r="AE40" s="18"/>
      <c r="AG40" s="1"/>
      <c r="AH40" s="5"/>
    </row>
    <row r="41" spans="1:37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16"/>
      <c r="AD41" s="1"/>
      <c r="AE41" s="18"/>
    </row>
    <row r="42" spans="1:37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16"/>
      <c r="AD42" s="1"/>
      <c r="AE42" s="18"/>
    </row>
    <row r="43" spans="1:37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16"/>
      <c r="AD43" s="1"/>
      <c r="AE43" s="18"/>
    </row>
    <row r="44" spans="1:37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16"/>
      <c r="AD44" s="13"/>
      <c r="AE44" s="18"/>
    </row>
    <row r="45" spans="1:37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16"/>
      <c r="AD45" s="13"/>
      <c r="AE45" s="18"/>
    </row>
    <row r="46" spans="1:37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16"/>
      <c r="AD46" s="13"/>
      <c r="AE46" s="18"/>
    </row>
    <row r="47" spans="1:37" ht="15.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16"/>
      <c r="AD47" s="13"/>
      <c r="AE47" s="18"/>
    </row>
    <row r="48" spans="1:37" ht="15.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16"/>
      <c r="AD48" s="5"/>
      <c r="AE48" s="18"/>
    </row>
    <row r="49" spans="1:31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16"/>
      <c r="AD49" s="5"/>
      <c r="AE49" s="18"/>
    </row>
    <row r="50" spans="1:31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16"/>
      <c r="AD50" s="5"/>
      <c r="AE50" s="18"/>
    </row>
    <row r="51" spans="1:31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16"/>
      <c r="AD51" s="5"/>
      <c r="AE51" s="18"/>
    </row>
    <row r="52" spans="1:31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16"/>
      <c r="AD52" s="5"/>
      <c r="AE52" s="18"/>
    </row>
    <row r="53" spans="1:31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16"/>
      <c r="AD53" s="5"/>
      <c r="AE53" s="18"/>
    </row>
    <row r="54" spans="1:31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16"/>
      <c r="AD54" s="5"/>
      <c r="AE54" s="18"/>
    </row>
    <row r="55" spans="1:31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16"/>
      <c r="AD55" s="5"/>
      <c r="AE55" s="18"/>
    </row>
    <row r="56" spans="1:31" ht="15.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18"/>
      <c r="AD56" s="5"/>
      <c r="AE56" s="18"/>
    </row>
    <row r="57" spans="1:3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13"/>
      <c r="AB57" s="13"/>
    </row>
    <row r="58" spans="1:31" ht="15.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5"/>
      <c r="AB58" s="18"/>
      <c r="AE58" s="18"/>
    </row>
    <row r="59" spans="1:3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13"/>
      <c r="AB59" s="13"/>
    </row>
    <row r="60" spans="1:3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13"/>
      <c r="AB60" s="13"/>
    </row>
    <row r="61" spans="1:31" ht="15.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2"/>
      <c r="AB61" s="5"/>
    </row>
    <row r="62" spans="1:3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D62" s="4"/>
      <c r="AE62" s="4"/>
    </row>
    <row r="63" spans="1:31" ht="15.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13"/>
      <c r="AD63" s="1"/>
      <c r="AE63" s="5"/>
    </row>
    <row r="64" spans="1:31" ht="15.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13"/>
      <c r="AD64" s="1"/>
      <c r="AE64" s="5"/>
    </row>
    <row r="65" spans="1:31" ht="15.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13"/>
      <c r="AD65" s="1"/>
      <c r="AE65" s="5"/>
    </row>
    <row r="66" spans="1:31" ht="15.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13"/>
      <c r="AD66" s="1"/>
      <c r="AE66" s="5"/>
    </row>
    <row r="67" spans="1:31" ht="15.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13"/>
      <c r="AD67" s="13"/>
      <c r="AE67" s="5"/>
    </row>
    <row r="68" spans="1:31" ht="15.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13"/>
      <c r="AD68" s="13"/>
      <c r="AE68" s="5"/>
    </row>
    <row r="69" spans="1:31" ht="15.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13"/>
      <c r="AD69" s="13"/>
      <c r="AE69" s="5"/>
    </row>
    <row r="70" spans="1:31" ht="15.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13"/>
      <c r="AD70" s="13"/>
      <c r="AE70" s="5"/>
    </row>
    <row r="71" spans="1:31" ht="15.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13"/>
      <c r="AD71" s="5"/>
      <c r="AE71" s="5"/>
    </row>
    <row r="72" spans="1:31" ht="15.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13"/>
      <c r="AD72" s="5"/>
      <c r="AE72" s="5"/>
    </row>
    <row r="73" spans="1:31" ht="15.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13"/>
      <c r="AD73" s="5"/>
      <c r="AE73" s="5"/>
    </row>
    <row r="74" spans="1:31" ht="15.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13"/>
      <c r="AD74" s="5"/>
      <c r="AE74" s="5"/>
    </row>
    <row r="75" spans="1:31" ht="15.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13"/>
      <c r="AD75" s="5"/>
      <c r="AE75" s="5"/>
    </row>
    <row r="76" spans="1:31" ht="15.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13"/>
      <c r="AD76" s="5"/>
      <c r="AE76" s="5"/>
    </row>
    <row r="77" spans="1:31" ht="15.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13"/>
      <c r="AD77" s="5"/>
      <c r="AE77" s="5"/>
    </row>
    <row r="78" spans="1:31" ht="15.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13"/>
      <c r="AD78" s="5"/>
      <c r="AE78" s="5"/>
    </row>
    <row r="79" spans="1:31" ht="15.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5"/>
      <c r="AD79" s="5"/>
      <c r="AE79" s="5"/>
    </row>
    <row r="80" spans="1:3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13"/>
      <c r="AB80" s="13"/>
    </row>
    <row r="81" spans="1:31" ht="15.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5"/>
      <c r="AB81" s="5"/>
      <c r="AE81" s="5"/>
    </row>
    <row r="82" spans="1:3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13"/>
      <c r="AB82" s="13"/>
    </row>
    <row r="83" spans="1:3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13"/>
      <c r="AB83" s="13"/>
    </row>
    <row r="84" spans="1:31" ht="15.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2"/>
      <c r="AB84" s="5"/>
      <c r="AE84" s="2"/>
    </row>
    <row r="85" spans="1:3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D85" s="4"/>
      <c r="AE85" s="4"/>
    </row>
    <row r="86" spans="1:31" ht="15.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13"/>
      <c r="AD86" s="1"/>
      <c r="AE86" s="5"/>
    </row>
    <row r="87" spans="1:31" ht="15.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13"/>
      <c r="AD87" s="1"/>
      <c r="AE87" s="5"/>
    </row>
    <row r="88" spans="1:31" ht="15.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13"/>
      <c r="AD88" s="1"/>
      <c r="AE88" s="5"/>
    </row>
    <row r="89" spans="1:31" ht="15.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13"/>
      <c r="AD89" s="1"/>
      <c r="AE89" s="5"/>
    </row>
    <row r="90" spans="1:31" ht="15.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13"/>
      <c r="AD90" s="13"/>
      <c r="AE90" s="5"/>
    </row>
    <row r="91" spans="1:31" ht="15.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13"/>
      <c r="AD91" s="13"/>
      <c r="AE91" s="5"/>
    </row>
    <row r="92" spans="1:31" ht="15.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13"/>
      <c r="AD92" s="13"/>
      <c r="AE92" s="5"/>
    </row>
    <row r="93" spans="1:31" ht="15.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13"/>
      <c r="AD93" s="13"/>
      <c r="AE93" s="5"/>
    </row>
    <row r="94" spans="1:31" ht="15.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13"/>
      <c r="AD94" s="5"/>
      <c r="AE94" s="5"/>
    </row>
    <row r="95" spans="1:31" ht="15.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13"/>
      <c r="AD95" s="5"/>
      <c r="AE95" s="5"/>
    </row>
    <row r="96" spans="1:31" ht="15.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13"/>
      <c r="AD96" s="5"/>
      <c r="AE96" s="5"/>
    </row>
    <row r="97" spans="1:31" ht="15.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13"/>
      <c r="AD97" s="5"/>
      <c r="AE97" s="5"/>
    </row>
    <row r="98" spans="1:31" ht="15.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13"/>
      <c r="AD98" s="5"/>
      <c r="AE98" s="5"/>
    </row>
    <row r="99" spans="1:31" ht="15.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13"/>
      <c r="AD99" s="5"/>
      <c r="AE99" s="5"/>
    </row>
    <row r="100" spans="1:31" ht="15.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13"/>
      <c r="AD100" s="5"/>
      <c r="AE100" s="5"/>
    </row>
    <row r="101" spans="1:31" ht="15.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13"/>
      <c r="AD101" s="5"/>
      <c r="AE101" s="5"/>
    </row>
    <row r="102" spans="1:31" ht="15.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5"/>
      <c r="AD102" s="5"/>
      <c r="AE102" s="5"/>
    </row>
    <row r="103" spans="1:3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13"/>
      <c r="AB103" s="13"/>
    </row>
    <row r="104" spans="1:31" ht="15.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5"/>
      <c r="AB104" s="5"/>
      <c r="AE104" s="5"/>
    </row>
    <row r="105" spans="1:3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13"/>
      <c r="AB105" s="13"/>
    </row>
    <row r="106" spans="1:3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13"/>
      <c r="AB106" s="13"/>
    </row>
    <row r="107" spans="1:3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13"/>
      <c r="AB107" s="13"/>
    </row>
    <row r="108" spans="1:3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>
        <v>3</v>
      </c>
      <c r="Z108" s="4" t="s">
        <v>30</v>
      </c>
      <c r="AA108" s="13"/>
      <c r="AB108" s="13"/>
    </row>
    <row r="109" spans="1:3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>
        <f>1+Y108</f>
        <v>4</v>
      </c>
      <c r="Z109" s="4" t="s">
        <v>31</v>
      </c>
      <c r="AA109" s="13"/>
      <c r="AB109" s="13"/>
    </row>
    <row r="110" spans="1:3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>
        <f t="shared" ref="Y110:Y115" si="0">1+Y109</f>
        <v>5</v>
      </c>
      <c r="Z110" s="22" t="s">
        <v>402</v>
      </c>
      <c r="AA110" s="13"/>
      <c r="AB110" s="13"/>
    </row>
    <row r="111" spans="1:3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>
        <f t="shared" si="0"/>
        <v>6</v>
      </c>
      <c r="Z111" s="4" t="s">
        <v>32</v>
      </c>
      <c r="AA111" s="13"/>
      <c r="AB111" s="13"/>
    </row>
    <row r="112" spans="1:3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>
        <f t="shared" si="0"/>
        <v>7</v>
      </c>
      <c r="Z112" s="4" t="s">
        <v>33</v>
      </c>
      <c r="AA112" s="13"/>
      <c r="AB112" s="13"/>
    </row>
    <row r="113" spans="1:28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>
        <f t="shared" si="0"/>
        <v>8</v>
      </c>
      <c r="Z113" s="22" t="s">
        <v>34</v>
      </c>
      <c r="AA113" s="13"/>
      <c r="AB113" s="13"/>
    </row>
    <row r="114" spans="1:28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>
        <f t="shared" si="0"/>
        <v>9</v>
      </c>
      <c r="Z114" s="4" t="s">
        <v>35</v>
      </c>
      <c r="AA114" s="13"/>
      <c r="AB114" s="13"/>
    </row>
    <row r="115" spans="1:28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>
        <f t="shared" si="0"/>
        <v>10</v>
      </c>
      <c r="Z115" s="4" t="s">
        <v>36</v>
      </c>
      <c r="AA115" s="13"/>
      <c r="AB115" s="13"/>
    </row>
    <row r="116" spans="1:28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13"/>
      <c r="AB116" s="13"/>
    </row>
    <row r="117" spans="1:28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13"/>
      <c r="AB117" s="13"/>
    </row>
    <row r="118" spans="1:2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13"/>
      <c r="AB118" s="13"/>
    </row>
    <row r="119" spans="1:28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13"/>
      <c r="AB119" s="13"/>
    </row>
    <row r="120" spans="1:28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13"/>
      <c r="AB120" s="13"/>
    </row>
    <row r="121" spans="1:28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13"/>
      <c r="AB121" s="13"/>
    </row>
    <row r="122" spans="1:28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13"/>
      <c r="AB122" s="13"/>
    </row>
    <row r="123" spans="1:28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13"/>
      <c r="AB123" s="13"/>
    </row>
    <row r="124" spans="1:28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13"/>
      <c r="AB124" s="13"/>
    </row>
    <row r="125" spans="1:28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13"/>
      <c r="AB125" s="13"/>
    </row>
    <row r="126" spans="1:28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13"/>
      <c r="AB126" s="13"/>
    </row>
    <row r="127" spans="1:28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13"/>
      <c r="AB127" s="13"/>
    </row>
    <row r="128" spans="1: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13"/>
      <c r="AB128" s="13"/>
    </row>
    <row r="129" spans="1:3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13"/>
      <c r="AB129" s="13"/>
    </row>
    <row r="130" spans="1:39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13"/>
      <c r="AB130" s="13"/>
    </row>
    <row r="131" spans="1:39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13"/>
      <c r="AB131" s="13"/>
    </row>
    <row r="132" spans="1:39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13"/>
      <c r="AB132" s="13"/>
    </row>
    <row r="133" spans="1:39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13"/>
      <c r="AB133" s="13"/>
    </row>
    <row r="134" spans="1:39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13"/>
      <c r="AB134" s="13"/>
    </row>
    <row r="135" spans="1:39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13"/>
      <c r="AB135" s="13"/>
    </row>
    <row r="136" spans="1:39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13"/>
      <c r="AB136" s="13"/>
    </row>
    <row r="137" spans="1:39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13"/>
      <c r="AB137" s="13"/>
    </row>
    <row r="138" spans="1:39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13"/>
      <c r="AB138" s="13"/>
    </row>
    <row r="139" spans="1: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13"/>
      <c r="AB139" s="13"/>
    </row>
    <row r="140" spans="1:39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L140" s="13"/>
      <c r="AM140" s="13"/>
    </row>
    <row r="141" spans="1:39">
      <c r="P141" s="16"/>
      <c r="S141" s="62"/>
      <c r="T141" s="62"/>
      <c r="V141" s="4"/>
      <c r="W141" s="4"/>
      <c r="X141" s="4"/>
      <c r="Y141" s="4"/>
      <c r="Z141" s="4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L141" s="13"/>
      <c r="AM141" s="13"/>
    </row>
    <row r="142" spans="1:39">
      <c r="P142" s="16"/>
      <c r="S142" s="62"/>
      <c r="T142" s="62"/>
      <c r="V142" s="4"/>
      <c r="W142" s="4"/>
      <c r="X142" s="4"/>
      <c r="Y142" s="4"/>
      <c r="Z142" s="4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L142" s="13"/>
      <c r="AM142" s="13"/>
    </row>
    <row r="143" spans="1:39">
      <c r="P143" s="16"/>
      <c r="S143" s="62"/>
      <c r="T143" s="62"/>
      <c r="V143" s="4"/>
      <c r="W143" s="4"/>
      <c r="X143" s="4"/>
      <c r="Y143" s="4"/>
      <c r="Z143" s="4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L143" s="13"/>
      <c r="AM143" s="13"/>
    </row>
    <row r="144" spans="1:39">
      <c r="V144" s="4"/>
      <c r="W144" s="4"/>
      <c r="X144" s="4"/>
      <c r="Y144" s="4"/>
      <c r="Z144" s="4"/>
      <c r="AL144" s="13"/>
      <c r="AM144" s="13"/>
    </row>
    <row r="145" spans="16:39">
      <c r="V145" s="4"/>
      <c r="W145" s="4"/>
      <c r="X145" s="4"/>
      <c r="Y145" s="4"/>
      <c r="Z145" s="4"/>
      <c r="AL145" s="13"/>
      <c r="AM145" s="13"/>
    </row>
    <row r="146" spans="16:39">
      <c r="P146" s="16"/>
      <c r="S146" s="62"/>
      <c r="T146" s="62"/>
      <c r="V146" s="4"/>
      <c r="W146" s="4"/>
      <c r="X146" s="4"/>
      <c r="Y146" s="4"/>
      <c r="Z146" s="4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L146" s="13"/>
      <c r="AM146" s="13"/>
    </row>
    <row r="147" spans="16:39">
      <c r="P147" s="16"/>
      <c r="S147" s="62"/>
      <c r="T147" s="62"/>
      <c r="V147" s="4"/>
      <c r="W147" s="4"/>
      <c r="X147" s="4"/>
      <c r="Y147" s="4"/>
      <c r="Z147" s="4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L147" s="13"/>
      <c r="AM147" s="13"/>
    </row>
    <row r="148" spans="16:39">
      <c r="P148" s="16"/>
      <c r="S148" s="62"/>
      <c r="T148" s="62"/>
      <c r="V148" s="4"/>
      <c r="W148" s="4"/>
      <c r="X148" s="4"/>
      <c r="Y148" s="4"/>
      <c r="Z148" s="4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L148" s="13"/>
      <c r="AM148" s="13"/>
    </row>
    <row r="149" spans="16:39">
      <c r="P149" s="16"/>
      <c r="S149" s="62"/>
      <c r="T149" s="62"/>
      <c r="V149" s="4"/>
      <c r="W149" s="4"/>
      <c r="X149" s="4"/>
      <c r="Y149" s="4"/>
      <c r="Z149" s="4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L149" s="13"/>
      <c r="AM149" s="13"/>
    </row>
    <row r="150" spans="16:39">
      <c r="P150" s="16"/>
      <c r="S150" s="62"/>
      <c r="T150" s="62"/>
      <c r="V150" s="4"/>
      <c r="W150" s="4"/>
      <c r="X150" s="4"/>
      <c r="Y150" s="4"/>
      <c r="Z150" s="4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L150" s="13"/>
      <c r="AM150" s="13"/>
    </row>
    <row r="151" spans="16:39">
      <c r="P151" s="16"/>
      <c r="S151" s="62"/>
      <c r="T151" s="62"/>
      <c r="V151" s="4"/>
      <c r="W151" s="4"/>
      <c r="X151" s="4"/>
      <c r="Y151" s="4"/>
      <c r="Z151" s="4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L151" s="13"/>
      <c r="AM151" s="13"/>
    </row>
    <row r="152" spans="16:39">
      <c r="P152" s="16"/>
      <c r="S152" s="62"/>
      <c r="T152" s="62"/>
      <c r="V152" s="4"/>
      <c r="W152" s="4"/>
      <c r="X152" s="4"/>
      <c r="Y152" s="4"/>
      <c r="Z152" s="4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L152" s="13"/>
      <c r="AM152" s="13"/>
    </row>
    <row r="153" spans="16:39">
      <c r="P153" s="16"/>
      <c r="S153" s="62"/>
      <c r="T153" s="62"/>
      <c r="V153" s="4"/>
      <c r="W153" s="4"/>
      <c r="X153" s="4"/>
      <c r="Y153" s="4"/>
      <c r="Z153" s="4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L153" s="13"/>
      <c r="AM153" s="13"/>
    </row>
    <row r="154" spans="16:39">
      <c r="P154" s="16"/>
      <c r="S154" s="62"/>
      <c r="T154" s="62"/>
      <c r="V154" s="4"/>
      <c r="W154" s="4"/>
      <c r="X154" s="4"/>
      <c r="Y154" s="4"/>
      <c r="Z154" s="4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L154" s="13"/>
      <c r="AM154" s="13"/>
    </row>
    <row r="155" spans="16:39">
      <c r="P155" s="16"/>
      <c r="S155" s="62"/>
      <c r="T155" s="62"/>
      <c r="X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L155" s="13"/>
      <c r="AM155" s="13"/>
    </row>
    <row r="156" spans="16:39">
      <c r="P156" s="16"/>
      <c r="S156" s="62"/>
      <c r="T156" s="62"/>
      <c r="X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L156" s="13"/>
      <c r="AM156" s="13"/>
    </row>
    <row r="157" spans="16:39">
      <c r="P157" s="16"/>
      <c r="S157" s="62"/>
      <c r="T157" s="62"/>
      <c r="X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L157" s="13"/>
      <c r="AM157" s="13"/>
    </row>
    <row r="158" spans="16:39">
      <c r="P158" s="16"/>
      <c r="S158" s="62"/>
      <c r="T158" s="62"/>
      <c r="X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L158" s="13"/>
      <c r="AM158" s="13"/>
    </row>
    <row r="159" spans="16:39">
      <c r="P159" s="16"/>
      <c r="S159" s="62"/>
      <c r="T159" s="62"/>
      <c r="X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L159" s="13"/>
      <c r="AM159" s="13"/>
    </row>
    <row r="160" spans="16:39">
      <c r="P160" s="16"/>
      <c r="S160" s="62"/>
      <c r="T160" s="62"/>
      <c r="X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3:37">
      <c r="P161" s="16"/>
      <c r="S161" s="62"/>
      <c r="T161" s="62"/>
      <c r="X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3:37">
      <c r="P162" s="16"/>
      <c r="S162" s="62"/>
      <c r="T162" s="62"/>
      <c r="X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3:37">
      <c r="P163" s="16"/>
      <c r="S163" s="62"/>
      <c r="T163" s="62"/>
      <c r="X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3:37">
      <c r="P164" s="16"/>
      <c r="S164" s="62"/>
      <c r="T164" s="62"/>
      <c r="X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3:37">
      <c r="P165" s="16"/>
      <c r="S165" s="62"/>
      <c r="T165" s="62"/>
      <c r="X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3:37">
      <c r="P166" s="16"/>
      <c r="S166" s="62"/>
      <c r="T166" s="62"/>
      <c r="X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3:37">
      <c r="P167" s="16"/>
      <c r="S167" s="62"/>
      <c r="T167" s="62"/>
      <c r="X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3:37">
      <c r="P168" s="16"/>
      <c r="S168" s="62"/>
      <c r="T168" s="62"/>
      <c r="X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3:37">
      <c r="P169" s="16"/>
      <c r="S169" s="62"/>
      <c r="T169" s="62"/>
      <c r="X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3:37">
      <c r="M170" s="77"/>
      <c r="P170" s="16"/>
      <c r="S170" s="62"/>
      <c r="T170" s="62"/>
      <c r="X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3:37">
      <c r="M171" s="77"/>
      <c r="P171" s="16"/>
      <c r="S171" s="62"/>
      <c r="T171" s="62"/>
      <c r="X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4"/>
    </row>
    <row r="172" spans="13:37">
      <c r="M172" s="77"/>
      <c r="P172" s="16"/>
      <c r="S172" s="62"/>
      <c r="T172" s="62"/>
      <c r="X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4"/>
    </row>
    <row r="173" spans="13:37">
      <c r="M173" s="77"/>
      <c r="P173" s="16"/>
      <c r="S173" s="62"/>
      <c r="T173" s="62"/>
      <c r="X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4"/>
    </row>
    <row r="174" spans="13:37">
      <c r="M174" s="77"/>
      <c r="P174" s="16"/>
      <c r="S174" s="62"/>
      <c r="T174" s="62"/>
      <c r="X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4"/>
    </row>
    <row r="175" spans="13:37">
      <c r="M175" s="77"/>
      <c r="P175" s="16"/>
      <c r="S175" s="62"/>
      <c r="T175" s="62"/>
      <c r="X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4"/>
    </row>
    <row r="176" spans="13:37">
      <c r="M176" s="77"/>
      <c r="P176" s="16"/>
      <c r="S176" s="62"/>
      <c r="T176" s="62"/>
      <c r="X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4"/>
    </row>
    <row r="177" spans="6:37">
      <c r="M177" s="77"/>
      <c r="P177" s="16"/>
      <c r="S177" s="62"/>
      <c r="T177" s="62"/>
      <c r="X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4"/>
    </row>
    <row r="178" spans="6:37">
      <c r="M178" s="77"/>
      <c r="P178" s="16"/>
      <c r="S178" s="62"/>
      <c r="T178" s="62"/>
      <c r="X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4"/>
    </row>
    <row r="179" spans="6:37">
      <c r="M179" s="77"/>
      <c r="P179" s="16"/>
      <c r="S179" s="62"/>
      <c r="T179" s="62"/>
      <c r="X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4"/>
    </row>
    <row r="180" spans="6:37">
      <c r="M180" s="77"/>
      <c r="P180" s="16"/>
      <c r="S180" s="62"/>
      <c r="T180" s="62"/>
      <c r="X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4"/>
    </row>
    <row r="181" spans="6:37">
      <c r="F181" s="164"/>
      <c r="G181" s="164"/>
      <c r="H181" s="164"/>
      <c r="I181" s="14"/>
      <c r="J181" s="295"/>
      <c r="K181" s="14"/>
      <c r="L181" s="164"/>
      <c r="M181" s="77"/>
      <c r="P181" s="16"/>
      <c r="S181" s="62"/>
      <c r="T181" s="62"/>
      <c r="X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4"/>
    </row>
    <row r="182" spans="6:37">
      <c r="F182" s="164"/>
      <c r="G182" s="164"/>
      <c r="H182" s="164"/>
      <c r="I182" s="14"/>
      <c r="J182" s="295"/>
      <c r="K182" s="14"/>
      <c r="L182" s="164"/>
      <c r="M182" s="77"/>
      <c r="P182" s="16"/>
      <c r="S182" s="62"/>
      <c r="T182" s="62"/>
      <c r="X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4"/>
    </row>
    <row r="183" spans="6:37">
      <c r="F183" s="164"/>
      <c r="G183" s="164"/>
      <c r="H183" s="164"/>
      <c r="I183" s="14"/>
      <c r="J183" s="295"/>
      <c r="K183" s="14"/>
      <c r="L183" s="164"/>
      <c r="M183" s="77"/>
      <c r="P183" s="16"/>
      <c r="S183" s="62"/>
      <c r="T183" s="62"/>
      <c r="X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4"/>
    </row>
    <row r="184" spans="6:37">
      <c r="F184" s="164"/>
      <c r="G184" s="164"/>
      <c r="H184" s="164"/>
      <c r="I184" s="14"/>
      <c r="J184" s="295"/>
      <c r="K184" s="14"/>
      <c r="L184" s="164"/>
      <c r="M184" s="77"/>
      <c r="P184" s="16"/>
      <c r="S184" s="62"/>
      <c r="T184" s="62"/>
      <c r="X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4"/>
    </row>
    <row r="185" spans="6:37">
      <c r="F185" s="164"/>
      <c r="G185" s="164"/>
      <c r="H185" s="164"/>
      <c r="I185" s="14"/>
      <c r="J185" s="295"/>
      <c r="K185" s="14"/>
      <c r="L185" s="164"/>
      <c r="M185" s="77"/>
      <c r="P185" s="16"/>
      <c r="S185" s="62"/>
      <c r="T185" s="62"/>
      <c r="X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4"/>
    </row>
    <row r="186" spans="6:37">
      <c r="F186" s="164"/>
      <c r="G186" s="164"/>
      <c r="H186" s="164"/>
      <c r="I186" s="14"/>
      <c r="J186" s="295"/>
      <c r="K186" s="14"/>
      <c r="L186" s="164"/>
      <c r="M186" s="77"/>
      <c r="P186" s="16"/>
      <c r="S186" s="62"/>
      <c r="T186" s="62"/>
      <c r="X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4"/>
    </row>
    <row r="187" spans="6:37">
      <c r="F187" s="164"/>
      <c r="G187" s="164"/>
      <c r="H187" s="164"/>
      <c r="I187" s="14"/>
      <c r="J187" s="295"/>
      <c r="K187" s="14"/>
      <c r="L187" s="164"/>
      <c r="M187" s="77"/>
      <c r="P187" s="16"/>
      <c r="S187" s="62"/>
      <c r="T187" s="62"/>
      <c r="X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4"/>
    </row>
    <row r="188" spans="6:37">
      <c r="F188" s="164"/>
      <c r="G188" s="164"/>
      <c r="H188" s="164"/>
      <c r="I188" s="14"/>
      <c r="J188" s="295"/>
      <c r="K188" s="14"/>
      <c r="L188" s="164"/>
      <c r="M188" s="77"/>
      <c r="P188" s="16"/>
      <c r="S188" s="62"/>
      <c r="T188" s="62"/>
      <c r="X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4"/>
    </row>
    <row r="189" spans="6:37">
      <c r="F189" s="164"/>
      <c r="G189" s="164"/>
      <c r="H189" s="164"/>
      <c r="I189" s="14"/>
      <c r="J189" s="295"/>
      <c r="K189" s="14"/>
      <c r="L189" s="164"/>
      <c r="M189" s="77"/>
      <c r="P189" s="16"/>
      <c r="S189" s="62"/>
      <c r="T189" s="62"/>
      <c r="X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4"/>
    </row>
    <row r="190" spans="6:37">
      <c r="F190" s="164"/>
      <c r="G190" s="164"/>
      <c r="H190" s="164"/>
      <c r="I190" s="14"/>
      <c r="J190" s="295"/>
      <c r="K190" s="14"/>
      <c r="L190" s="164"/>
      <c r="M190" s="77"/>
      <c r="P190" s="16"/>
      <c r="S190" s="62"/>
      <c r="T190" s="62"/>
      <c r="X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4"/>
    </row>
    <row r="191" spans="6:37">
      <c r="F191" s="164"/>
      <c r="G191" s="164"/>
      <c r="H191" s="164"/>
      <c r="I191" s="14"/>
      <c r="J191" s="295"/>
      <c r="K191" s="14"/>
      <c r="L191" s="164"/>
      <c r="M191" s="77"/>
      <c r="P191" s="16"/>
      <c r="S191" s="62"/>
      <c r="T191" s="62"/>
      <c r="X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4"/>
    </row>
    <row r="192" spans="6:37">
      <c r="F192" s="164"/>
      <c r="G192" s="164"/>
      <c r="H192" s="164"/>
      <c r="I192" s="14"/>
      <c r="J192" s="295"/>
      <c r="K192" s="14"/>
      <c r="L192" s="164"/>
      <c r="M192" s="77"/>
      <c r="P192" s="16"/>
      <c r="S192" s="62"/>
      <c r="T192" s="62"/>
      <c r="X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4"/>
    </row>
    <row r="193" spans="6:37">
      <c r="F193" s="164"/>
      <c r="G193" s="164"/>
      <c r="H193" s="164"/>
      <c r="I193" s="14"/>
      <c r="J193" s="295"/>
      <c r="K193" s="14"/>
      <c r="L193" s="164"/>
      <c r="M193" s="77"/>
      <c r="P193" s="16"/>
      <c r="S193" s="62"/>
      <c r="T193" s="62"/>
      <c r="X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4"/>
    </row>
    <row r="194" spans="6:37">
      <c r="F194" s="164"/>
      <c r="G194" s="164"/>
      <c r="H194" s="164"/>
      <c r="I194" s="14"/>
      <c r="J194" s="295"/>
      <c r="K194" s="14"/>
      <c r="L194" s="164"/>
      <c r="M194" s="77"/>
      <c r="P194" s="16"/>
      <c r="S194" s="62"/>
      <c r="T194" s="62"/>
      <c r="X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4"/>
    </row>
    <row r="195" spans="6:37">
      <c r="F195" s="164"/>
      <c r="G195" s="164"/>
      <c r="H195" s="164"/>
      <c r="I195" s="14"/>
      <c r="J195" s="295"/>
      <c r="K195" s="14"/>
      <c r="L195" s="164"/>
      <c r="M195" s="77"/>
      <c r="P195" s="16"/>
      <c r="S195" s="62"/>
      <c r="T195" s="62"/>
      <c r="X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4"/>
    </row>
    <row r="196" spans="6:37">
      <c r="F196" s="164"/>
      <c r="G196" s="164"/>
      <c r="H196" s="164"/>
      <c r="I196" s="14"/>
      <c r="J196" s="295"/>
      <c r="K196" s="14"/>
      <c r="L196" s="164"/>
      <c r="M196" s="77"/>
      <c r="P196" s="16"/>
      <c r="S196" s="62"/>
      <c r="T196" s="62"/>
      <c r="X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4"/>
    </row>
    <row r="197" spans="6:37">
      <c r="F197" s="164"/>
      <c r="G197" s="164"/>
      <c r="H197" s="164"/>
      <c r="I197" s="14"/>
      <c r="J197" s="295"/>
      <c r="K197" s="14"/>
      <c r="L197" s="164"/>
      <c r="M197" s="77"/>
      <c r="P197" s="16"/>
      <c r="S197" s="62"/>
      <c r="T197" s="62"/>
      <c r="X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4"/>
    </row>
    <row r="198" spans="6:37">
      <c r="F198" s="164"/>
      <c r="G198" s="164"/>
      <c r="H198" s="164"/>
      <c r="I198" s="14"/>
      <c r="J198" s="295"/>
      <c r="K198" s="14"/>
      <c r="L198" s="164"/>
      <c r="M198" s="77"/>
      <c r="P198" s="16"/>
      <c r="S198" s="62"/>
      <c r="T198" s="62"/>
      <c r="X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4"/>
    </row>
    <row r="199" spans="6:37">
      <c r="F199" s="164"/>
      <c r="G199" s="164"/>
      <c r="H199" s="164"/>
      <c r="I199" s="14"/>
      <c r="J199" s="295"/>
      <c r="K199" s="14"/>
      <c r="L199" s="164"/>
      <c r="M199" s="77"/>
      <c r="P199" s="16"/>
      <c r="S199" s="62"/>
      <c r="T199" s="62"/>
      <c r="X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4"/>
    </row>
    <row r="200" spans="6:37">
      <c r="F200" s="164"/>
      <c r="G200" s="164"/>
      <c r="H200" s="164"/>
      <c r="I200" s="14"/>
      <c r="J200" s="295"/>
      <c r="K200" s="14"/>
      <c r="L200" s="164"/>
      <c r="M200" s="77"/>
      <c r="P200" s="16"/>
      <c r="S200" s="62"/>
      <c r="T200" s="62"/>
      <c r="X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4"/>
    </row>
    <row r="201" spans="6:37">
      <c r="F201" s="164"/>
      <c r="G201" s="164"/>
      <c r="H201" s="164"/>
      <c r="I201" s="14"/>
      <c r="J201" s="295"/>
      <c r="K201" s="14"/>
      <c r="L201" s="164"/>
      <c r="M201" s="77"/>
      <c r="P201" s="16"/>
      <c r="S201" s="62"/>
      <c r="T201" s="62"/>
      <c r="X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4"/>
    </row>
    <row r="202" spans="6:37">
      <c r="F202" s="164"/>
      <c r="G202" s="164"/>
      <c r="H202" s="164"/>
      <c r="I202" s="14"/>
      <c r="J202" s="295"/>
      <c r="K202" s="14"/>
      <c r="L202" s="164"/>
      <c r="M202" s="77"/>
      <c r="P202" s="16"/>
      <c r="S202" s="62"/>
      <c r="T202" s="62"/>
      <c r="X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4"/>
    </row>
    <row r="203" spans="6:37">
      <c r="F203" s="164"/>
      <c r="G203" s="164"/>
      <c r="H203" s="164"/>
      <c r="I203" s="14"/>
      <c r="J203" s="295"/>
      <c r="K203" s="14"/>
      <c r="L203" s="164"/>
      <c r="M203" s="77"/>
      <c r="P203" s="16"/>
      <c r="S203" s="62"/>
      <c r="T203" s="62"/>
      <c r="X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4"/>
    </row>
    <row r="204" spans="6:37">
      <c r="F204" s="164"/>
      <c r="G204" s="164"/>
      <c r="H204" s="164"/>
      <c r="I204" s="14"/>
      <c r="J204" s="295"/>
      <c r="K204" s="14"/>
      <c r="L204" s="164"/>
      <c r="M204" s="77"/>
      <c r="P204" s="16"/>
      <c r="S204" s="62"/>
      <c r="T204" s="62"/>
      <c r="X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4"/>
    </row>
    <row r="205" spans="6:37">
      <c r="F205" s="164"/>
      <c r="G205" s="164"/>
      <c r="H205" s="164"/>
      <c r="I205" s="14"/>
      <c r="J205" s="295"/>
      <c r="K205" s="14"/>
      <c r="L205" s="164"/>
      <c r="M205" s="77"/>
      <c r="P205" s="16"/>
      <c r="S205" s="62"/>
      <c r="T205" s="62"/>
      <c r="X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4"/>
    </row>
    <row r="206" spans="6:37">
      <c r="F206" s="164"/>
      <c r="G206" s="164"/>
      <c r="H206" s="164"/>
      <c r="I206" s="14"/>
      <c r="J206" s="295"/>
      <c r="K206" s="14"/>
      <c r="L206" s="164"/>
      <c r="M206" s="77"/>
      <c r="P206" s="16"/>
      <c r="S206" s="62"/>
      <c r="T206" s="62"/>
      <c r="X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4"/>
    </row>
    <row r="207" spans="6:37">
      <c r="F207" s="164"/>
      <c r="G207" s="164"/>
      <c r="H207" s="164"/>
      <c r="I207" s="14"/>
      <c r="J207" s="295"/>
      <c r="K207" s="14"/>
      <c r="L207" s="164"/>
      <c r="M207" s="77"/>
      <c r="N207" s="77"/>
      <c r="O207" s="77"/>
      <c r="P207" s="77"/>
      <c r="Q207" s="77"/>
      <c r="R207" s="164"/>
      <c r="S207" s="14"/>
      <c r="T207" s="14"/>
      <c r="U207" s="77"/>
      <c r="V207" s="77"/>
      <c r="W207" s="77"/>
      <c r="X207" s="14"/>
      <c r="Y207" s="77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</row>
    <row r="208" spans="6:37">
      <c r="F208" s="164"/>
      <c r="G208" s="164"/>
      <c r="H208" s="164"/>
      <c r="I208" s="14"/>
      <c r="J208" s="295"/>
      <c r="K208" s="14"/>
      <c r="L208" s="164"/>
      <c r="M208" s="77"/>
      <c r="N208" s="77"/>
      <c r="O208" s="77"/>
      <c r="P208" s="77"/>
      <c r="Q208" s="77"/>
      <c r="R208" s="164"/>
      <c r="S208" s="14"/>
      <c r="T208" s="14"/>
      <c r="U208" s="77"/>
      <c r="V208" s="77"/>
      <c r="W208" s="77"/>
      <c r="X208" s="14"/>
      <c r="Y208" s="77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</row>
    <row r="209" spans="6:37">
      <c r="F209" s="164"/>
      <c r="G209" s="164"/>
      <c r="H209" s="164"/>
      <c r="I209" s="14"/>
      <c r="J209" s="295"/>
      <c r="K209" s="14"/>
      <c r="L209" s="164"/>
      <c r="M209" s="77"/>
      <c r="N209" s="77"/>
      <c r="O209" s="77"/>
      <c r="P209" s="77"/>
      <c r="Q209" s="77"/>
      <c r="R209" s="164"/>
      <c r="S209" s="14"/>
      <c r="T209" s="14"/>
      <c r="U209" s="77"/>
      <c r="V209" s="77"/>
      <c r="W209" s="77"/>
      <c r="X209" s="14"/>
      <c r="Y209" s="77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</row>
    <row r="210" spans="6:37">
      <c r="F210" s="164"/>
      <c r="G210" s="164"/>
      <c r="H210" s="164"/>
      <c r="I210" s="14"/>
      <c r="J210" s="295"/>
      <c r="K210" s="14"/>
      <c r="L210" s="164"/>
      <c r="M210" s="77"/>
      <c r="N210" s="77"/>
      <c r="O210" s="77"/>
      <c r="P210" s="77"/>
      <c r="Q210" s="77"/>
      <c r="R210" s="164"/>
      <c r="S210" s="14"/>
      <c r="T210" s="14"/>
      <c r="U210" s="77"/>
      <c r="V210" s="77"/>
      <c r="W210" s="77"/>
      <c r="X210" s="14"/>
      <c r="Y210" s="77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</row>
    <row r="211" spans="6:37">
      <c r="F211" s="164"/>
      <c r="G211" s="164"/>
      <c r="H211" s="164"/>
      <c r="I211" s="14"/>
      <c r="J211" s="295"/>
      <c r="K211" s="14"/>
      <c r="L211" s="164"/>
      <c r="M211" s="77"/>
      <c r="N211" s="77"/>
      <c r="O211" s="77"/>
      <c r="P211" s="77"/>
      <c r="Q211" s="77"/>
      <c r="R211" s="164"/>
      <c r="S211" s="14"/>
      <c r="T211" s="14"/>
      <c r="U211" s="77"/>
      <c r="V211" s="77"/>
      <c r="W211" s="77"/>
      <c r="X211" s="14"/>
      <c r="Y211" s="77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</row>
    <row r="212" spans="6:37">
      <c r="F212" s="164"/>
      <c r="G212" s="164"/>
      <c r="H212" s="164"/>
      <c r="I212" s="14"/>
      <c r="J212" s="295"/>
      <c r="K212" s="14"/>
      <c r="L212" s="164"/>
      <c r="M212" s="77"/>
      <c r="N212" s="77"/>
      <c r="O212" s="77"/>
      <c r="P212" s="77"/>
      <c r="Q212" s="77"/>
      <c r="R212" s="164"/>
      <c r="S212" s="14"/>
      <c r="T212" s="14"/>
      <c r="U212" s="77"/>
      <c r="V212" s="77"/>
      <c r="W212" s="77"/>
      <c r="X212" s="14"/>
      <c r="Y212" s="77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</row>
    <row r="213" spans="6:37">
      <c r="F213" s="164"/>
      <c r="G213" s="164"/>
      <c r="H213" s="164"/>
      <c r="I213" s="14"/>
      <c r="J213" s="295"/>
      <c r="K213" s="14"/>
      <c r="L213" s="164"/>
      <c r="M213" s="77"/>
      <c r="N213" s="77"/>
      <c r="O213" s="77"/>
      <c r="P213" s="77"/>
      <c r="Q213" s="77"/>
      <c r="R213" s="164"/>
      <c r="S213" s="14"/>
      <c r="T213" s="14"/>
      <c r="U213" s="77"/>
      <c r="V213" s="77"/>
      <c r="W213" s="77"/>
      <c r="X213" s="14"/>
      <c r="Y213" s="77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</row>
    <row r="214" spans="6:37">
      <c r="F214" s="164"/>
      <c r="G214" s="164"/>
      <c r="H214" s="164"/>
      <c r="I214" s="14"/>
      <c r="J214" s="295"/>
      <c r="K214" s="14"/>
      <c r="L214" s="164"/>
      <c r="M214" s="77"/>
      <c r="N214" s="77"/>
      <c r="O214" s="77"/>
      <c r="P214" s="77"/>
      <c r="Q214" s="77"/>
      <c r="R214" s="164"/>
      <c r="S214" s="14"/>
      <c r="T214" s="14"/>
      <c r="U214" s="77"/>
      <c r="V214" s="77"/>
      <c r="W214" s="77"/>
      <c r="X214" s="14"/>
      <c r="Y214" s="77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</row>
    <row r="215" spans="6:37">
      <c r="F215" s="164"/>
      <c r="G215" s="164"/>
      <c r="H215" s="164"/>
      <c r="I215" s="14"/>
      <c r="J215" s="295"/>
      <c r="K215" s="14"/>
      <c r="L215" s="164"/>
      <c r="M215" s="77"/>
      <c r="N215" s="77"/>
      <c r="O215" s="77"/>
      <c r="P215" s="77"/>
      <c r="Q215" s="77"/>
      <c r="R215" s="164"/>
      <c r="S215" s="14"/>
      <c r="T215" s="14"/>
      <c r="U215" s="77"/>
      <c r="V215" s="77"/>
      <c r="W215" s="77"/>
      <c r="X215" s="14"/>
      <c r="Y215" s="77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</row>
    <row r="216" spans="6:37">
      <c r="F216" s="164"/>
      <c r="G216" s="164"/>
      <c r="H216" s="164"/>
      <c r="I216" s="14"/>
      <c r="J216" s="295"/>
      <c r="K216" s="14"/>
      <c r="L216" s="164"/>
      <c r="M216" s="77"/>
      <c r="N216" s="77"/>
      <c r="O216" s="77"/>
      <c r="P216" s="77"/>
      <c r="Q216" s="77"/>
      <c r="R216" s="164"/>
      <c r="S216" s="14"/>
      <c r="T216" s="14"/>
      <c r="U216" s="77"/>
      <c r="V216" s="77"/>
      <c r="W216" s="77"/>
      <c r="X216" s="14"/>
      <c r="Y216" s="77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</row>
    <row r="217" spans="6:37">
      <c r="F217" s="164"/>
      <c r="G217" s="164"/>
      <c r="H217" s="164"/>
      <c r="I217" s="14"/>
      <c r="J217" s="295"/>
      <c r="K217" s="14"/>
      <c r="L217" s="164"/>
      <c r="M217" s="77"/>
      <c r="N217" s="77"/>
      <c r="O217" s="77"/>
      <c r="P217" s="77"/>
      <c r="Q217" s="77"/>
      <c r="R217" s="164"/>
      <c r="S217" s="14"/>
      <c r="T217" s="14"/>
      <c r="U217" s="77"/>
      <c r="V217" s="77"/>
      <c r="W217" s="77"/>
      <c r="X217" s="14"/>
      <c r="Y217" s="77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</row>
    <row r="218" spans="6:37">
      <c r="F218" s="164"/>
      <c r="G218" s="164"/>
      <c r="H218" s="164"/>
      <c r="I218" s="14"/>
      <c r="J218" s="295"/>
      <c r="K218" s="14"/>
      <c r="L218" s="164"/>
      <c r="M218" s="77"/>
      <c r="N218" s="77"/>
      <c r="O218" s="77"/>
      <c r="P218" s="77"/>
      <c r="Q218" s="77"/>
      <c r="R218" s="164"/>
      <c r="S218" s="14"/>
      <c r="T218" s="14"/>
      <c r="U218" s="77"/>
      <c r="V218" s="77"/>
      <c r="W218" s="77"/>
      <c r="X218" s="14"/>
      <c r="Y218" s="77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</row>
    <row r="219" spans="6:37">
      <c r="F219" s="164"/>
      <c r="G219" s="164"/>
      <c r="H219" s="164"/>
      <c r="I219" s="14"/>
      <c r="J219" s="295"/>
      <c r="K219" s="14"/>
      <c r="L219" s="164"/>
      <c r="M219" s="77"/>
      <c r="N219" s="77"/>
      <c r="O219" s="77"/>
      <c r="P219" s="77"/>
      <c r="Q219" s="77"/>
      <c r="R219" s="164"/>
      <c r="S219" s="14"/>
      <c r="T219" s="14"/>
      <c r="U219" s="77"/>
      <c r="V219" s="77"/>
      <c r="W219" s="77"/>
      <c r="X219" s="14"/>
      <c r="Y219" s="77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</row>
    <row r="220" spans="6:37">
      <c r="F220" s="164"/>
      <c r="G220" s="164"/>
      <c r="H220" s="164"/>
      <c r="I220" s="14"/>
      <c r="J220" s="295"/>
      <c r="K220" s="14"/>
      <c r="L220" s="164"/>
      <c r="M220" s="77"/>
      <c r="N220" s="77"/>
      <c r="O220" s="77"/>
      <c r="P220" s="77"/>
      <c r="Q220" s="77"/>
      <c r="R220" s="164"/>
      <c r="S220" s="14"/>
      <c r="T220" s="14"/>
      <c r="U220" s="77"/>
      <c r="V220" s="77"/>
      <c r="W220" s="77"/>
      <c r="X220" s="14"/>
      <c r="Y220" s="77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</row>
    <row r="221" spans="6:37">
      <c r="F221" s="164"/>
      <c r="G221" s="164"/>
      <c r="H221" s="164"/>
      <c r="I221" s="14"/>
      <c r="J221" s="295"/>
      <c r="K221" s="14"/>
      <c r="L221" s="164"/>
      <c r="M221" s="77"/>
      <c r="N221" s="77"/>
      <c r="O221" s="77"/>
      <c r="P221" s="77"/>
      <c r="Q221" s="77"/>
      <c r="R221" s="164"/>
      <c r="S221" s="14"/>
      <c r="T221" s="14"/>
      <c r="U221" s="77"/>
      <c r="V221" s="77"/>
      <c r="W221" s="77"/>
      <c r="X221" s="14"/>
      <c r="Y221" s="77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</row>
    <row r="222" spans="6:37">
      <c r="F222" s="164"/>
      <c r="G222" s="164"/>
      <c r="H222" s="164"/>
      <c r="I222" s="14"/>
      <c r="J222" s="295"/>
      <c r="K222" s="14"/>
      <c r="L222" s="164"/>
      <c r="M222" s="77"/>
      <c r="N222" s="77"/>
      <c r="O222" s="77"/>
      <c r="P222" s="77"/>
      <c r="Q222" s="77"/>
      <c r="R222" s="164"/>
      <c r="S222" s="14"/>
      <c r="T222" s="14"/>
      <c r="U222" s="77"/>
      <c r="V222" s="77"/>
      <c r="W222" s="77"/>
      <c r="X222" s="14"/>
      <c r="Y222" s="77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</row>
    <row r="223" spans="6:37">
      <c r="F223" s="164"/>
      <c r="G223" s="164"/>
      <c r="H223" s="164"/>
      <c r="I223" s="14"/>
      <c r="J223" s="295"/>
      <c r="K223" s="14"/>
      <c r="L223" s="164"/>
      <c r="M223" s="77"/>
      <c r="N223" s="77"/>
      <c r="O223" s="77"/>
      <c r="P223" s="77"/>
      <c r="Q223" s="77"/>
      <c r="R223" s="164"/>
      <c r="S223" s="14"/>
      <c r="T223" s="14"/>
      <c r="U223" s="77"/>
      <c r="V223" s="77"/>
      <c r="W223" s="77"/>
      <c r="X223" s="14"/>
      <c r="Y223" s="77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</row>
    <row r="224" spans="6:37">
      <c r="F224" s="164"/>
      <c r="G224" s="164"/>
      <c r="H224" s="164"/>
      <c r="I224" s="14"/>
      <c r="J224" s="295"/>
      <c r="K224" s="14"/>
      <c r="L224" s="164"/>
      <c r="M224" s="77"/>
      <c r="N224" s="77"/>
      <c r="O224" s="77"/>
      <c r="P224" s="77"/>
      <c r="Q224" s="77"/>
      <c r="R224" s="164"/>
      <c r="S224" s="14"/>
      <c r="T224" s="14"/>
      <c r="U224" s="77"/>
      <c r="V224" s="77"/>
      <c r="W224" s="77"/>
      <c r="X224" s="14"/>
      <c r="Y224" s="77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</row>
    <row r="225" spans="6:37">
      <c r="F225" s="164"/>
      <c r="G225" s="164"/>
      <c r="H225" s="164"/>
      <c r="I225" s="14"/>
      <c r="J225" s="295"/>
      <c r="K225" s="14"/>
      <c r="L225" s="164"/>
      <c r="M225" s="77"/>
      <c r="N225" s="77"/>
      <c r="O225" s="77"/>
      <c r="P225" s="77"/>
      <c r="Q225" s="77"/>
      <c r="R225" s="164"/>
      <c r="S225" s="14"/>
      <c r="T225" s="14"/>
      <c r="U225" s="77"/>
      <c r="V225" s="77"/>
      <c r="W225" s="77"/>
      <c r="X225" s="14"/>
      <c r="Y225" s="77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</row>
    <row r="226" spans="6:37">
      <c r="F226" s="164"/>
      <c r="G226" s="164"/>
      <c r="H226" s="164"/>
      <c r="I226" s="14"/>
      <c r="J226" s="295"/>
      <c r="K226" s="14"/>
      <c r="L226" s="164"/>
      <c r="M226" s="77"/>
      <c r="N226" s="77"/>
      <c r="O226" s="77"/>
      <c r="P226" s="77"/>
      <c r="Q226" s="77"/>
      <c r="R226" s="164"/>
      <c r="S226" s="14"/>
      <c r="T226" s="14"/>
      <c r="U226" s="77"/>
      <c r="V226" s="77"/>
      <c r="W226" s="77"/>
      <c r="X226" s="14"/>
      <c r="Y226" s="77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</row>
    <row r="227" spans="6:37">
      <c r="F227" s="164"/>
      <c r="G227" s="164"/>
      <c r="H227" s="164"/>
      <c r="I227" s="14"/>
      <c r="J227" s="295"/>
      <c r="K227" s="14"/>
      <c r="L227" s="164"/>
      <c r="M227" s="77"/>
      <c r="N227" s="77"/>
      <c r="O227" s="77"/>
      <c r="P227" s="77"/>
      <c r="Q227" s="77"/>
      <c r="R227" s="164"/>
      <c r="S227" s="14"/>
      <c r="T227" s="14"/>
      <c r="U227" s="77"/>
      <c r="V227" s="77"/>
      <c r="W227" s="77"/>
      <c r="X227" s="14"/>
      <c r="Y227" s="77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</row>
    <row r="228" spans="6:37">
      <c r="F228" s="164"/>
      <c r="G228" s="164"/>
      <c r="H228" s="164"/>
      <c r="I228" s="14"/>
      <c r="J228" s="295"/>
      <c r="K228" s="14"/>
      <c r="L228" s="164"/>
      <c r="M228" s="77"/>
      <c r="N228" s="77"/>
      <c r="O228" s="77"/>
      <c r="P228" s="77"/>
      <c r="Q228" s="77"/>
      <c r="R228" s="164"/>
      <c r="S228" s="14"/>
      <c r="T228" s="14"/>
      <c r="U228" s="77"/>
      <c r="V228" s="77"/>
      <c r="W228" s="77"/>
      <c r="X228" s="14"/>
      <c r="Y228" s="77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</row>
    <row r="229" spans="6:37">
      <c r="F229" s="164"/>
      <c r="G229" s="164"/>
      <c r="H229" s="164"/>
      <c r="I229" s="14"/>
      <c r="J229" s="295"/>
      <c r="K229" s="14"/>
      <c r="L229" s="164"/>
      <c r="M229" s="77"/>
      <c r="N229" s="77"/>
      <c r="O229" s="77"/>
      <c r="P229" s="77"/>
      <c r="Q229" s="77"/>
      <c r="R229" s="164"/>
      <c r="S229" s="14"/>
      <c r="T229" s="14"/>
      <c r="U229" s="77"/>
      <c r="V229" s="77"/>
      <c r="W229" s="77"/>
      <c r="X229" s="14"/>
      <c r="Y229" s="77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</row>
    <row r="230" spans="6:37">
      <c r="F230" s="164"/>
      <c r="G230" s="164"/>
      <c r="H230" s="164"/>
      <c r="I230" s="14"/>
      <c r="J230" s="295"/>
      <c r="K230" s="14"/>
      <c r="L230" s="164"/>
      <c r="M230" s="77"/>
      <c r="N230" s="77"/>
      <c r="O230" s="77"/>
      <c r="P230" s="77"/>
      <c r="Q230" s="77"/>
      <c r="R230" s="164"/>
      <c r="S230" s="14"/>
      <c r="T230" s="14"/>
      <c r="U230" s="77"/>
      <c r="V230" s="77"/>
      <c r="W230" s="77"/>
      <c r="X230" s="14"/>
      <c r="Y230" s="77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</row>
    <row r="231" spans="6:37">
      <c r="F231" s="164"/>
      <c r="G231" s="164"/>
      <c r="H231" s="164"/>
      <c r="I231" s="14"/>
      <c r="J231" s="295"/>
      <c r="K231" s="14"/>
      <c r="L231" s="164"/>
      <c r="M231" s="77"/>
      <c r="N231" s="77"/>
      <c r="O231" s="77"/>
      <c r="P231" s="77"/>
      <c r="Q231" s="77"/>
      <c r="R231" s="164"/>
      <c r="S231" s="14"/>
      <c r="T231" s="14"/>
      <c r="U231" s="77"/>
      <c r="V231" s="77"/>
      <c r="W231" s="77"/>
      <c r="X231" s="14"/>
      <c r="Y231" s="77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</row>
    <row r="232" spans="6:37">
      <c r="F232" s="164"/>
      <c r="G232" s="164"/>
      <c r="H232" s="164"/>
      <c r="I232" s="14"/>
      <c r="J232" s="295"/>
      <c r="K232" s="14"/>
      <c r="L232" s="164"/>
      <c r="M232" s="77"/>
      <c r="N232" s="77"/>
      <c r="O232" s="77"/>
      <c r="P232" s="77"/>
      <c r="Q232" s="77"/>
      <c r="R232" s="164"/>
      <c r="S232" s="14"/>
      <c r="T232" s="14"/>
      <c r="U232" s="77"/>
      <c r="V232" s="77"/>
      <c r="W232" s="77"/>
      <c r="X232" s="14"/>
      <c r="Y232" s="77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</row>
    <row r="233" spans="6:37">
      <c r="F233" s="164"/>
      <c r="G233" s="164"/>
      <c r="H233" s="164"/>
      <c r="I233" s="14"/>
      <c r="J233" s="295"/>
      <c r="K233" s="14"/>
      <c r="L233" s="164"/>
      <c r="M233" s="77"/>
      <c r="N233" s="77"/>
      <c r="O233" s="77"/>
      <c r="P233" s="77"/>
      <c r="Q233" s="77"/>
      <c r="R233" s="164"/>
      <c r="S233" s="14"/>
      <c r="T233" s="14"/>
      <c r="U233" s="77"/>
      <c r="V233" s="77"/>
      <c r="W233" s="77"/>
      <c r="X233" s="14"/>
      <c r="Y233" s="77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</row>
    <row r="234" spans="6:37">
      <c r="F234" s="164"/>
      <c r="G234" s="164"/>
      <c r="H234" s="164"/>
      <c r="I234" s="14"/>
      <c r="J234" s="295"/>
      <c r="K234" s="14"/>
      <c r="L234" s="164"/>
      <c r="M234" s="77"/>
      <c r="N234" s="77"/>
      <c r="O234" s="77"/>
      <c r="P234" s="77"/>
      <c r="Q234" s="77"/>
      <c r="R234" s="164"/>
      <c r="S234" s="14"/>
      <c r="T234" s="14"/>
      <c r="U234" s="77"/>
      <c r="V234" s="77"/>
      <c r="W234" s="77"/>
      <c r="X234" s="14"/>
      <c r="Y234" s="77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</row>
    <row r="235" spans="6:37">
      <c r="F235" s="164"/>
      <c r="G235" s="164"/>
      <c r="H235" s="164"/>
      <c r="I235" s="14"/>
      <c r="J235" s="295"/>
      <c r="K235" s="14"/>
      <c r="L235" s="164"/>
      <c r="M235" s="77"/>
      <c r="N235" s="77"/>
      <c r="O235" s="77"/>
      <c r="P235" s="77"/>
      <c r="Q235" s="77"/>
      <c r="R235" s="164"/>
      <c r="S235" s="14"/>
      <c r="T235" s="14"/>
      <c r="U235" s="77"/>
      <c r="V235" s="77"/>
      <c r="W235" s="77"/>
      <c r="X235" s="14"/>
      <c r="Y235" s="77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</row>
    <row r="236" spans="6:37">
      <c r="F236" s="164"/>
      <c r="G236" s="164"/>
      <c r="H236" s="164"/>
      <c r="I236" s="14"/>
      <c r="J236" s="295"/>
      <c r="K236" s="14"/>
      <c r="L236" s="164"/>
      <c r="M236" s="77"/>
      <c r="N236" s="77"/>
      <c r="O236" s="77"/>
      <c r="P236" s="77"/>
      <c r="Q236" s="77"/>
      <c r="R236" s="164"/>
      <c r="S236" s="14"/>
      <c r="T236" s="14"/>
      <c r="U236" s="77"/>
      <c r="V236" s="77"/>
      <c r="W236" s="77"/>
      <c r="X236" s="14"/>
      <c r="Y236" s="77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</row>
    <row r="237" spans="6:37">
      <c r="F237" s="164"/>
      <c r="G237" s="164"/>
      <c r="H237" s="164"/>
      <c r="I237" s="14"/>
      <c r="J237" s="295"/>
      <c r="K237" s="14"/>
      <c r="L237" s="164"/>
      <c r="M237" s="77"/>
      <c r="N237" s="77"/>
      <c r="O237" s="77"/>
      <c r="P237" s="77"/>
      <c r="Q237" s="77"/>
      <c r="R237" s="164"/>
      <c r="S237" s="14"/>
      <c r="T237" s="14"/>
      <c r="U237" s="77"/>
      <c r="V237" s="77"/>
      <c r="W237" s="77"/>
      <c r="X237" s="14"/>
      <c r="Y237" s="77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</row>
    <row r="238" spans="6:37">
      <c r="F238" s="164"/>
      <c r="G238" s="164"/>
      <c r="H238" s="164"/>
      <c r="I238" s="14"/>
      <c r="J238" s="295"/>
      <c r="K238" s="14"/>
      <c r="L238" s="164"/>
      <c r="M238" s="77"/>
      <c r="N238" s="77"/>
      <c r="O238" s="77"/>
      <c r="P238" s="77"/>
      <c r="Q238" s="77"/>
      <c r="R238" s="164"/>
      <c r="S238" s="14"/>
      <c r="T238" s="14"/>
      <c r="U238" s="77"/>
      <c r="V238" s="77"/>
      <c r="W238" s="77"/>
      <c r="X238" s="14"/>
      <c r="Y238" s="77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</row>
    <row r="239" spans="6:37">
      <c r="F239" s="164"/>
      <c r="G239" s="164"/>
      <c r="H239" s="164"/>
      <c r="I239" s="14"/>
      <c r="J239" s="295"/>
      <c r="K239" s="14"/>
      <c r="L239" s="164"/>
      <c r="M239" s="77"/>
      <c r="N239" s="77"/>
      <c r="O239" s="77"/>
      <c r="P239" s="77"/>
      <c r="Q239" s="77"/>
      <c r="R239" s="164"/>
      <c r="S239" s="14"/>
      <c r="T239" s="14"/>
      <c r="U239" s="77"/>
      <c r="V239" s="77"/>
      <c r="W239" s="77"/>
      <c r="X239" s="14"/>
      <c r="Y239" s="77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</row>
    <row r="240" spans="6:37">
      <c r="F240" s="164"/>
      <c r="G240" s="164"/>
      <c r="H240" s="164"/>
      <c r="I240" s="14"/>
      <c r="J240" s="295"/>
      <c r="K240" s="14"/>
      <c r="L240" s="164"/>
      <c r="M240" s="77"/>
      <c r="N240" s="77"/>
      <c r="O240" s="77"/>
      <c r="P240" s="77"/>
      <c r="Q240" s="77"/>
      <c r="R240" s="164"/>
      <c r="S240" s="14"/>
      <c r="T240" s="14"/>
      <c r="U240" s="77"/>
      <c r="V240" s="77"/>
      <c r="W240" s="77"/>
      <c r="X240" s="14"/>
      <c r="Y240" s="77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</row>
    <row r="241" spans="6:37">
      <c r="F241" s="164"/>
      <c r="G241" s="164"/>
      <c r="H241" s="164"/>
      <c r="I241" s="14"/>
      <c r="J241" s="295"/>
      <c r="K241" s="14"/>
      <c r="L241" s="164"/>
      <c r="M241" s="77"/>
      <c r="N241" s="77"/>
      <c r="O241" s="77"/>
      <c r="P241" s="77"/>
      <c r="Q241" s="77"/>
      <c r="R241" s="164"/>
      <c r="S241" s="14"/>
      <c r="T241" s="14"/>
      <c r="U241" s="77"/>
      <c r="V241" s="77"/>
      <c r="W241" s="77"/>
      <c r="X241" s="14"/>
      <c r="Y241" s="77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</row>
    <row r="242" spans="6:37">
      <c r="F242" s="164"/>
      <c r="G242" s="164"/>
      <c r="H242" s="164"/>
      <c r="I242" s="14"/>
      <c r="J242" s="295"/>
      <c r="K242" s="14"/>
      <c r="L242" s="164"/>
      <c r="M242" s="77"/>
      <c r="N242" s="77"/>
      <c r="O242" s="77"/>
      <c r="P242" s="77"/>
      <c r="Q242" s="77"/>
      <c r="R242" s="164"/>
      <c r="S242" s="14"/>
      <c r="T242" s="14"/>
      <c r="U242" s="77"/>
      <c r="V242" s="77"/>
      <c r="W242" s="77"/>
      <c r="X242" s="14"/>
      <c r="Y242" s="77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</row>
    <row r="243" spans="6:37">
      <c r="F243" s="164"/>
      <c r="G243" s="164"/>
      <c r="H243" s="164"/>
      <c r="I243" s="14"/>
      <c r="J243" s="295"/>
      <c r="K243" s="14"/>
      <c r="L243" s="164"/>
      <c r="M243" s="77"/>
      <c r="N243" s="77"/>
      <c r="O243" s="77"/>
      <c r="P243" s="77"/>
      <c r="Q243" s="77"/>
      <c r="R243" s="164"/>
      <c r="S243" s="14"/>
      <c r="T243" s="14"/>
      <c r="U243" s="77"/>
      <c r="V243" s="77"/>
      <c r="W243" s="77"/>
      <c r="X243" s="14"/>
      <c r="Y243" s="77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</row>
    <row r="244" spans="6:37">
      <c r="F244" s="164"/>
      <c r="G244" s="164"/>
      <c r="H244" s="164"/>
      <c r="I244" s="14"/>
      <c r="J244" s="295"/>
      <c r="K244" s="14"/>
      <c r="L244" s="164"/>
      <c r="M244" s="77"/>
      <c r="N244" s="77"/>
      <c r="O244" s="77"/>
      <c r="P244" s="77"/>
      <c r="Q244" s="77"/>
      <c r="R244" s="164"/>
      <c r="S244" s="14"/>
      <c r="T244" s="14"/>
      <c r="U244" s="77"/>
      <c r="V244" s="77"/>
      <c r="W244" s="77"/>
      <c r="X244" s="14"/>
      <c r="Y244" s="77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</row>
    <row r="245" spans="6:37">
      <c r="F245" s="164"/>
      <c r="G245" s="164"/>
      <c r="H245" s="164"/>
      <c r="I245" s="14"/>
      <c r="J245" s="295"/>
      <c r="K245" s="14"/>
      <c r="L245" s="164"/>
      <c r="M245" s="77"/>
      <c r="N245" s="77"/>
      <c r="O245" s="77"/>
      <c r="P245" s="77"/>
      <c r="Q245" s="77"/>
      <c r="R245" s="164"/>
      <c r="S245" s="14"/>
      <c r="T245" s="14"/>
      <c r="U245" s="77"/>
      <c r="V245" s="77"/>
      <c r="W245" s="77"/>
      <c r="X245" s="14"/>
      <c r="Y245" s="77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</row>
    <row r="246" spans="6:37">
      <c r="F246" s="164"/>
      <c r="G246" s="164"/>
      <c r="H246" s="164"/>
      <c r="I246" s="14"/>
      <c r="J246" s="295"/>
      <c r="K246" s="14"/>
      <c r="L246" s="164"/>
      <c r="M246" s="77"/>
      <c r="N246" s="77"/>
      <c r="O246" s="77"/>
      <c r="P246" s="77"/>
      <c r="Q246" s="77"/>
      <c r="R246" s="164"/>
      <c r="S246" s="14"/>
      <c r="T246" s="14"/>
      <c r="U246" s="77"/>
      <c r="V246" s="77"/>
      <c r="W246" s="77"/>
      <c r="X246" s="14"/>
      <c r="Y246" s="77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</row>
    <row r="247" spans="6:37">
      <c r="F247" s="164"/>
      <c r="G247" s="164"/>
      <c r="H247" s="164"/>
      <c r="I247" s="14"/>
      <c r="J247" s="295"/>
      <c r="K247" s="14"/>
      <c r="L247" s="164"/>
      <c r="M247" s="77"/>
      <c r="N247" s="77"/>
      <c r="O247" s="77"/>
      <c r="P247" s="77"/>
      <c r="Q247" s="77"/>
      <c r="R247" s="164"/>
      <c r="S247" s="14"/>
      <c r="T247" s="14"/>
      <c r="U247" s="77"/>
      <c r="V247" s="77"/>
      <c r="W247" s="77"/>
      <c r="X247" s="14"/>
      <c r="Y247" s="77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</row>
    <row r="248" spans="6:37">
      <c r="F248" s="164"/>
      <c r="G248" s="164"/>
      <c r="H248" s="164"/>
      <c r="I248" s="14"/>
      <c r="J248" s="295"/>
      <c r="K248" s="14"/>
      <c r="L248" s="164"/>
      <c r="M248" s="77"/>
      <c r="N248" s="77"/>
      <c r="O248" s="77"/>
      <c r="P248" s="77"/>
      <c r="Q248" s="77"/>
      <c r="R248" s="164"/>
      <c r="S248" s="14"/>
      <c r="T248" s="14"/>
      <c r="U248" s="77"/>
      <c r="V248" s="77"/>
      <c r="W248" s="77"/>
      <c r="X248" s="14"/>
      <c r="Y248" s="77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</row>
    <row r="249" spans="6:37">
      <c r="F249" s="164"/>
      <c r="G249" s="164"/>
      <c r="H249" s="164"/>
      <c r="I249" s="14"/>
      <c r="J249" s="295"/>
      <c r="K249" s="14"/>
      <c r="L249" s="164"/>
      <c r="M249" s="77"/>
      <c r="N249" s="77"/>
      <c r="O249" s="77"/>
      <c r="P249" s="77"/>
      <c r="Q249" s="77"/>
      <c r="R249" s="164"/>
      <c r="S249" s="14"/>
      <c r="T249" s="14"/>
      <c r="U249" s="77"/>
      <c r="V249" s="77"/>
      <c r="W249" s="77"/>
      <c r="X249" s="14"/>
      <c r="Y249" s="77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</row>
    <row r="250" spans="6:37">
      <c r="F250" s="164"/>
      <c r="G250" s="164"/>
      <c r="H250" s="164"/>
      <c r="I250" s="14"/>
      <c r="J250" s="295"/>
      <c r="K250" s="14"/>
      <c r="L250" s="164"/>
      <c r="M250" s="77"/>
      <c r="N250" s="77"/>
      <c r="O250" s="77"/>
      <c r="P250" s="77"/>
      <c r="Q250" s="77"/>
      <c r="R250" s="164"/>
      <c r="S250" s="14"/>
      <c r="T250" s="14"/>
      <c r="U250" s="77"/>
      <c r="V250" s="77"/>
      <c r="W250" s="77"/>
      <c r="X250" s="14"/>
      <c r="Y250" s="77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</row>
    <row r="251" spans="6:37">
      <c r="F251" s="164"/>
      <c r="G251" s="164"/>
      <c r="H251" s="164"/>
      <c r="I251" s="14"/>
      <c r="J251" s="295"/>
      <c r="K251" s="14"/>
      <c r="L251" s="164"/>
      <c r="M251" s="77"/>
      <c r="N251" s="77"/>
      <c r="O251" s="77"/>
      <c r="P251" s="77"/>
      <c r="Q251" s="77"/>
      <c r="R251" s="164"/>
      <c r="S251" s="14"/>
      <c r="T251" s="14"/>
      <c r="U251" s="77"/>
      <c r="V251" s="77"/>
      <c r="W251" s="77"/>
      <c r="X251" s="14"/>
      <c r="Y251" s="77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</row>
    <row r="252" spans="6:37">
      <c r="F252" s="164"/>
      <c r="G252" s="164"/>
      <c r="H252" s="164"/>
      <c r="I252" s="14"/>
      <c r="J252" s="295"/>
      <c r="K252" s="14"/>
      <c r="L252" s="164"/>
      <c r="M252" s="77"/>
      <c r="N252" s="77"/>
      <c r="O252" s="77"/>
      <c r="P252" s="77"/>
      <c r="Q252" s="77"/>
      <c r="R252" s="164"/>
      <c r="S252" s="14"/>
      <c r="T252" s="14"/>
      <c r="U252" s="77"/>
      <c r="V252" s="77"/>
      <c r="W252" s="77"/>
      <c r="X252" s="14"/>
      <c r="Y252" s="77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</row>
    <row r="253" spans="6:37">
      <c r="F253" s="164"/>
      <c r="G253" s="164"/>
      <c r="H253" s="164"/>
      <c r="I253" s="14"/>
      <c r="J253" s="295"/>
      <c r="K253" s="14"/>
      <c r="L253" s="164"/>
      <c r="M253" s="77"/>
      <c r="N253" s="77"/>
      <c r="O253" s="77"/>
      <c r="P253" s="77"/>
      <c r="Q253" s="77"/>
      <c r="R253" s="164"/>
      <c r="S253" s="14"/>
      <c r="T253" s="14"/>
      <c r="U253" s="77"/>
      <c r="V253" s="77"/>
      <c r="W253" s="77"/>
      <c r="X253" s="14"/>
      <c r="Y253" s="77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</row>
    <row r="254" spans="6:37">
      <c r="F254" s="164"/>
      <c r="G254" s="164"/>
      <c r="H254" s="164"/>
      <c r="I254" s="14"/>
      <c r="J254" s="295"/>
      <c r="K254" s="14"/>
      <c r="L254" s="164"/>
      <c r="M254" s="77"/>
      <c r="N254" s="77"/>
      <c r="O254" s="77"/>
      <c r="P254" s="77"/>
      <c r="Q254" s="77"/>
      <c r="R254" s="164"/>
      <c r="S254" s="14"/>
      <c r="T254" s="14"/>
      <c r="U254" s="77"/>
      <c r="V254" s="77"/>
      <c r="W254" s="77"/>
      <c r="X254" s="14"/>
      <c r="Y254" s="77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</row>
    <row r="255" spans="6:37">
      <c r="F255" s="164"/>
      <c r="G255" s="164"/>
      <c r="H255" s="164"/>
      <c r="I255" s="14"/>
      <c r="J255" s="295"/>
      <c r="K255" s="14"/>
      <c r="L255" s="164"/>
      <c r="M255" s="77"/>
      <c r="N255" s="77"/>
      <c r="O255" s="77"/>
      <c r="P255" s="77"/>
      <c r="Q255" s="77"/>
      <c r="R255" s="164"/>
      <c r="S255" s="14"/>
      <c r="T255" s="14"/>
      <c r="U255" s="77"/>
      <c r="V255" s="77"/>
      <c r="W255" s="77"/>
      <c r="X255" s="14"/>
      <c r="Y255" s="77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</row>
    <row r="256" spans="6:37">
      <c r="F256" s="164"/>
      <c r="G256" s="164"/>
      <c r="H256" s="164"/>
      <c r="I256" s="14"/>
      <c r="J256" s="295"/>
      <c r="K256" s="14"/>
      <c r="L256" s="164"/>
      <c r="M256" s="77"/>
      <c r="N256" s="77"/>
      <c r="O256" s="77"/>
      <c r="P256" s="77"/>
      <c r="Q256" s="77"/>
      <c r="R256" s="164"/>
      <c r="S256" s="14"/>
      <c r="T256" s="14"/>
      <c r="U256" s="77"/>
      <c r="V256" s="77"/>
      <c r="W256" s="77"/>
      <c r="X256" s="14"/>
      <c r="Y256" s="77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</row>
    <row r="257" spans="6:37">
      <c r="F257" s="164"/>
      <c r="G257" s="164"/>
      <c r="H257" s="164"/>
      <c r="I257" s="14"/>
      <c r="J257" s="295"/>
      <c r="K257" s="14"/>
      <c r="L257" s="164"/>
      <c r="M257" s="77"/>
      <c r="N257" s="77"/>
      <c r="O257" s="77"/>
      <c r="P257" s="77"/>
      <c r="Q257" s="77"/>
      <c r="R257" s="164"/>
      <c r="S257" s="14"/>
      <c r="T257" s="14"/>
      <c r="U257" s="77"/>
      <c r="V257" s="77"/>
      <c r="W257" s="77"/>
      <c r="X257" s="14"/>
      <c r="Y257" s="77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</row>
    <row r="258" spans="6:37">
      <c r="F258" s="164"/>
      <c r="G258" s="164"/>
      <c r="H258" s="164"/>
      <c r="I258" s="14"/>
      <c r="J258" s="295"/>
      <c r="K258" s="14"/>
      <c r="L258" s="164"/>
      <c r="M258" s="77"/>
      <c r="N258" s="77"/>
      <c r="O258" s="77"/>
      <c r="P258" s="77"/>
      <c r="Q258" s="77"/>
      <c r="R258" s="164"/>
      <c r="S258" s="14"/>
      <c r="T258" s="14"/>
      <c r="U258" s="77"/>
      <c r="V258" s="77"/>
      <c r="W258" s="77"/>
      <c r="X258" s="14"/>
      <c r="Y258" s="77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</row>
    <row r="259" spans="6:37">
      <c r="F259" s="164"/>
      <c r="G259" s="164"/>
      <c r="H259" s="164"/>
      <c r="I259" s="14"/>
      <c r="J259" s="295"/>
      <c r="K259" s="14"/>
      <c r="L259" s="164"/>
      <c r="M259" s="77"/>
      <c r="N259" s="77"/>
      <c r="O259" s="77"/>
      <c r="P259" s="77"/>
      <c r="Q259" s="77"/>
      <c r="R259" s="164"/>
      <c r="S259" s="14"/>
      <c r="T259" s="14"/>
      <c r="U259" s="77"/>
      <c r="V259" s="77"/>
      <c r="W259" s="77"/>
      <c r="X259" s="14"/>
      <c r="Y259" s="77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</row>
    <row r="260" spans="6:37">
      <c r="F260" s="164"/>
      <c r="G260" s="164"/>
      <c r="H260" s="164"/>
      <c r="I260" s="14"/>
      <c r="J260" s="295"/>
      <c r="K260" s="14"/>
      <c r="L260" s="164"/>
      <c r="M260" s="77"/>
      <c r="N260" s="77"/>
      <c r="O260" s="77"/>
      <c r="P260" s="77"/>
      <c r="Q260" s="77"/>
      <c r="R260" s="164"/>
      <c r="S260" s="14"/>
      <c r="T260" s="14"/>
      <c r="U260" s="77"/>
      <c r="V260" s="77"/>
      <c r="W260" s="77"/>
      <c r="X260" s="14"/>
      <c r="Y260" s="77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</row>
    <row r="261" spans="6:37">
      <c r="F261" s="164"/>
      <c r="G261" s="164"/>
      <c r="H261" s="164"/>
      <c r="I261" s="14"/>
      <c r="J261" s="295"/>
      <c r="K261" s="14"/>
      <c r="L261" s="164"/>
      <c r="M261" s="77"/>
      <c r="N261" s="77"/>
      <c r="O261" s="77"/>
      <c r="P261" s="77"/>
      <c r="Q261" s="77"/>
      <c r="R261" s="164"/>
      <c r="S261" s="14"/>
      <c r="T261" s="14"/>
      <c r="U261" s="77"/>
      <c r="V261" s="77"/>
      <c r="W261" s="77"/>
      <c r="X261" s="14"/>
      <c r="Y261" s="77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</row>
    <row r="262" spans="6:37">
      <c r="F262" s="164"/>
      <c r="G262" s="164"/>
      <c r="H262" s="164"/>
      <c r="I262" s="14"/>
      <c r="J262" s="295"/>
      <c r="K262" s="14"/>
      <c r="L262" s="164"/>
      <c r="M262" s="77"/>
      <c r="N262" s="77"/>
      <c r="O262" s="77"/>
      <c r="P262" s="77"/>
      <c r="Q262" s="77"/>
      <c r="R262" s="164"/>
      <c r="S262" s="14"/>
      <c r="T262" s="14"/>
      <c r="U262" s="77"/>
      <c r="V262" s="77"/>
      <c r="W262" s="77"/>
      <c r="X262" s="14"/>
      <c r="Y262" s="77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</row>
    <row r="263" spans="6:37">
      <c r="F263" s="164"/>
      <c r="G263" s="164"/>
      <c r="H263" s="164"/>
      <c r="I263" s="14"/>
      <c r="J263" s="295"/>
      <c r="K263" s="14"/>
      <c r="L263" s="164"/>
      <c r="M263" s="77"/>
      <c r="N263" s="77"/>
      <c r="O263" s="77"/>
      <c r="P263" s="77"/>
      <c r="Q263" s="77"/>
      <c r="R263" s="164"/>
      <c r="S263" s="14"/>
      <c r="T263" s="14"/>
      <c r="U263" s="77"/>
      <c r="V263" s="77"/>
      <c r="W263" s="77"/>
      <c r="X263" s="14"/>
      <c r="Y263" s="77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</row>
    <row r="264" spans="6:37">
      <c r="F264" s="164"/>
      <c r="G264" s="164"/>
      <c r="H264" s="164"/>
      <c r="I264" s="14"/>
      <c r="J264" s="295"/>
      <c r="K264" s="14"/>
      <c r="L264" s="164"/>
      <c r="M264" s="77"/>
      <c r="N264" s="77"/>
      <c r="O264" s="77"/>
      <c r="P264" s="77"/>
      <c r="Q264" s="77"/>
      <c r="R264" s="164"/>
      <c r="S264" s="14"/>
      <c r="T264" s="14"/>
      <c r="U264" s="77"/>
      <c r="V264" s="77"/>
      <c r="W264" s="77"/>
      <c r="X264" s="14"/>
      <c r="Y264" s="77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</row>
    <row r="265" spans="6:37">
      <c r="F265" s="164"/>
      <c r="G265" s="164"/>
      <c r="H265" s="164"/>
      <c r="I265" s="14"/>
      <c r="J265" s="295"/>
      <c r="K265" s="14"/>
      <c r="L265" s="164"/>
      <c r="M265" s="77"/>
      <c r="N265" s="77"/>
      <c r="O265" s="77"/>
      <c r="P265" s="77"/>
      <c r="Q265" s="77"/>
      <c r="R265" s="164"/>
      <c r="S265" s="14"/>
      <c r="T265" s="14"/>
      <c r="U265" s="77"/>
      <c r="V265" s="77"/>
      <c r="W265" s="77"/>
      <c r="X265" s="14"/>
      <c r="Y265" s="77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</row>
    <row r="266" spans="6:37">
      <c r="F266" s="164"/>
      <c r="G266" s="164"/>
      <c r="H266" s="164"/>
      <c r="I266" s="14"/>
      <c r="J266" s="295"/>
      <c r="K266" s="14"/>
      <c r="L266" s="164"/>
      <c r="M266" s="77"/>
      <c r="N266" s="77"/>
      <c r="O266" s="77"/>
      <c r="P266" s="77"/>
      <c r="Q266" s="77"/>
      <c r="R266" s="164"/>
      <c r="S266" s="14"/>
      <c r="T266" s="14"/>
      <c r="U266" s="77"/>
      <c r="V266" s="77"/>
      <c r="W266" s="77"/>
      <c r="X266" s="14"/>
      <c r="Y266" s="77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</row>
    <row r="267" spans="6:37">
      <c r="F267" s="164"/>
      <c r="G267" s="164"/>
      <c r="H267" s="164"/>
      <c r="I267" s="14"/>
      <c r="J267" s="295"/>
      <c r="K267" s="14"/>
      <c r="L267" s="164"/>
      <c r="M267" s="77"/>
      <c r="N267" s="77"/>
      <c r="O267" s="77"/>
      <c r="P267" s="77"/>
      <c r="Q267" s="77"/>
      <c r="R267" s="164"/>
      <c r="S267" s="14"/>
      <c r="T267" s="14"/>
      <c r="U267" s="77"/>
      <c r="V267" s="77"/>
      <c r="W267" s="77"/>
      <c r="X267" s="14"/>
      <c r="Y267" s="77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</row>
    <row r="268" spans="6:37">
      <c r="F268" s="164"/>
      <c r="G268" s="164"/>
      <c r="H268" s="164"/>
      <c r="I268" s="14"/>
      <c r="J268" s="295"/>
      <c r="K268" s="14"/>
      <c r="L268" s="164"/>
      <c r="M268" s="77"/>
      <c r="N268" s="77"/>
      <c r="O268" s="77"/>
      <c r="P268" s="77"/>
      <c r="Q268" s="77"/>
      <c r="R268" s="164"/>
      <c r="S268" s="14"/>
      <c r="T268" s="14"/>
      <c r="U268" s="77"/>
      <c r="V268" s="77"/>
      <c r="W268" s="77"/>
      <c r="X268" s="14"/>
      <c r="Y268" s="77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</row>
    <row r="269" spans="6:37">
      <c r="F269" s="164"/>
      <c r="G269" s="164"/>
      <c r="H269" s="164"/>
      <c r="I269" s="14"/>
      <c r="J269" s="295"/>
      <c r="K269" s="14"/>
      <c r="L269" s="164"/>
      <c r="M269" s="77"/>
      <c r="N269" s="77"/>
      <c r="O269" s="77"/>
      <c r="P269" s="77"/>
      <c r="Q269" s="77"/>
      <c r="R269" s="164"/>
      <c r="S269" s="14"/>
      <c r="T269" s="14"/>
      <c r="U269" s="77"/>
      <c r="V269" s="77"/>
      <c r="W269" s="77"/>
      <c r="X269" s="14"/>
      <c r="Y269" s="77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</row>
    <row r="270" spans="6:37">
      <c r="F270" s="164"/>
      <c r="G270" s="164"/>
      <c r="H270" s="164"/>
      <c r="I270" s="14"/>
      <c r="J270" s="295"/>
      <c r="K270" s="14"/>
      <c r="L270" s="164"/>
      <c r="M270" s="77"/>
      <c r="N270" s="77"/>
      <c r="O270" s="77"/>
      <c r="P270" s="77"/>
      <c r="Q270" s="77"/>
      <c r="R270" s="164"/>
      <c r="S270" s="14"/>
      <c r="T270" s="14"/>
      <c r="U270" s="77"/>
      <c r="V270" s="77"/>
      <c r="W270" s="77"/>
      <c r="X270" s="14"/>
      <c r="Y270" s="77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</row>
    <row r="271" spans="6:37">
      <c r="F271" s="164"/>
      <c r="G271" s="164"/>
      <c r="H271" s="164"/>
      <c r="I271" s="14"/>
      <c r="J271" s="295"/>
      <c r="K271" s="14"/>
      <c r="L271" s="164"/>
      <c r="M271" s="77"/>
      <c r="N271" s="77"/>
      <c r="O271" s="77"/>
      <c r="P271" s="77"/>
      <c r="Q271" s="77"/>
      <c r="R271" s="164"/>
      <c r="S271" s="14"/>
      <c r="T271" s="14"/>
      <c r="U271" s="77"/>
      <c r="V271" s="77"/>
      <c r="W271" s="77"/>
      <c r="X271" s="14"/>
      <c r="Y271" s="77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</row>
    <row r="272" spans="6:37">
      <c r="F272" s="164"/>
      <c r="G272" s="164"/>
      <c r="H272" s="164"/>
      <c r="I272" s="14"/>
      <c r="J272" s="295"/>
      <c r="K272" s="14"/>
      <c r="L272" s="164"/>
      <c r="M272" s="77"/>
      <c r="N272" s="77"/>
      <c r="O272" s="77"/>
      <c r="P272" s="77"/>
      <c r="Q272" s="77"/>
      <c r="R272" s="164"/>
      <c r="S272" s="14"/>
      <c r="T272" s="14"/>
      <c r="U272" s="77"/>
      <c r="V272" s="77"/>
      <c r="W272" s="77"/>
      <c r="X272" s="14"/>
      <c r="Y272" s="77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</row>
    <row r="273" spans="1:52">
      <c r="F273" s="164"/>
      <c r="G273" s="164"/>
      <c r="H273" s="164"/>
      <c r="I273" s="14"/>
      <c r="J273" s="295"/>
      <c r="K273" s="14"/>
      <c r="L273" s="164"/>
      <c r="M273" s="77"/>
      <c r="N273" s="77"/>
      <c r="O273" s="77"/>
      <c r="P273" s="77"/>
      <c r="Q273" s="77"/>
      <c r="R273" s="164"/>
      <c r="S273" s="14"/>
      <c r="T273" s="14"/>
      <c r="U273" s="77"/>
      <c r="V273" s="77"/>
      <c r="W273" s="77"/>
      <c r="X273" s="14"/>
      <c r="Y273" s="77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</row>
    <row r="274" spans="1:52">
      <c r="F274" s="164"/>
      <c r="G274" s="164"/>
      <c r="H274" s="164"/>
      <c r="I274" s="14"/>
      <c r="J274" s="295"/>
      <c r="K274" s="14"/>
      <c r="L274" s="164"/>
      <c r="M274" s="77"/>
      <c r="N274" s="77"/>
      <c r="O274" s="77"/>
      <c r="P274" s="77"/>
      <c r="Q274" s="77"/>
      <c r="R274" s="164"/>
      <c r="S274" s="14"/>
      <c r="T274" s="14"/>
      <c r="U274" s="77"/>
      <c r="V274" s="77"/>
      <c r="W274" s="77"/>
      <c r="X274" s="14"/>
      <c r="Y274" s="77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</row>
    <row r="275" spans="1:52">
      <c r="F275" s="164"/>
      <c r="G275" s="164"/>
      <c r="H275" s="164"/>
      <c r="I275" s="14"/>
      <c r="J275" s="295"/>
      <c r="K275" s="14"/>
      <c r="L275" s="164"/>
      <c r="M275" s="77"/>
      <c r="N275" s="77"/>
      <c r="O275" s="77"/>
      <c r="P275" s="77"/>
      <c r="Q275" s="77"/>
      <c r="R275" s="164"/>
      <c r="S275" s="14"/>
      <c r="T275" s="14"/>
      <c r="U275" s="77"/>
      <c r="V275" s="77"/>
      <c r="W275" s="77"/>
      <c r="X275" s="14"/>
      <c r="Y275" s="77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</row>
    <row r="276" spans="1:52">
      <c r="F276" s="164"/>
      <c r="G276" s="164"/>
      <c r="H276" s="164"/>
      <c r="I276" s="14"/>
      <c r="J276" s="295"/>
      <c r="K276" s="14"/>
      <c r="L276" s="164"/>
      <c r="M276" s="78"/>
      <c r="N276" s="77"/>
      <c r="O276" s="77"/>
      <c r="P276" s="77"/>
      <c r="Q276" s="77"/>
      <c r="R276" s="164"/>
      <c r="S276" s="14"/>
      <c r="T276" s="14"/>
      <c r="U276" s="77"/>
      <c r="V276" s="77"/>
      <c r="W276" s="77"/>
      <c r="X276" s="14"/>
      <c r="Y276" s="77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</row>
    <row r="277" spans="1:52">
      <c r="F277" s="164"/>
      <c r="G277" s="164"/>
      <c r="H277" s="164"/>
      <c r="I277" s="14"/>
      <c r="J277" s="295"/>
      <c r="K277" s="14"/>
      <c r="L277" s="164"/>
      <c r="M277" s="79"/>
      <c r="N277" s="78"/>
      <c r="O277" s="78"/>
      <c r="P277" s="78"/>
      <c r="Q277" s="78"/>
      <c r="R277" s="165"/>
      <c r="S277" s="32"/>
      <c r="T277" s="32"/>
      <c r="U277" s="78"/>
      <c r="V277" s="78"/>
    </row>
    <row r="278" spans="1:52">
      <c r="F278" s="164"/>
      <c r="G278" s="164"/>
      <c r="H278" s="164"/>
      <c r="I278" s="14"/>
      <c r="J278" s="295"/>
      <c r="K278" s="14"/>
      <c r="L278" s="164"/>
      <c r="M278" s="79"/>
      <c r="N278" s="79"/>
      <c r="O278" s="79"/>
      <c r="P278" s="79"/>
      <c r="Q278" s="79"/>
      <c r="R278" s="166"/>
      <c r="S278" s="36"/>
      <c r="T278" s="36"/>
      <c r="U278" s="79"/>
      <c r="V278" s="79"/>
    </row>
    <row r="279" spans="1:52">
      <c r="F279" s="164"/>
      <c r="G279" s="164"/>
      <c r="H279" s="164"/>
      <c r="I279" s="14"/>
      <c r="J279" s="295"/>
      <c r="K279" s="14"/>
      <c r="L279" s="164"/>
      <c r="M279" s="79"/>
      <c r="N279" s="79"/>
      <c r="O279" s="79"/>
      <c r="P279" s="79"/>
      <c r="Q279" s="79"/>
      <c r="R279" s="166"/>
      <c r="S279" s="36"/>
      <c r="T279" s="36"/>
      <c r="U279" s="79"/>
      <c r="V279" s="79"/>
    </row>
    <row r="280" spans="1:52">
      <c r="F280" s="164"/>
      <c r="G280" s="164"/>
      <c r="H280" s="164"/>
      <c r="I280" s="14"/>
      <c r="J280" s="295"/>
      <c r="K280" s="14"/>
      <c r="L280" s="164"/>
      <c r="M280" s="79"/>
      <c r="N280" s="79"/>
      <c r="O280" s="79"/>
      <c r="P280" s="79"/>
      <c r="Q280" s="79"/>
      <c r="R280" s="166"/>
      <c r="S280" s="36"/>
      <c r="T280" s="36"/>
      <c r="U280" s="79"/>
      <c r="V280" s="79"/>
    </row>
    <row r="281" spans="1:52">
      <c r="F281" s="164"/>
      <c r="G281" s="164"/>
      <c r="H281" s="164"/>
      <c r="I281" s="14"/>
      <c r="J281" s="295"/>
      <c r="K281" s="14"/>
      <c r="L281" s="164"/>
      <c r="M281" s="79"/>
      <c r="N281" s="79"/>
      <c r="O281" s="79"/>
      <c r="P281" s="79"/>
      <c r="Q281" s="79"/>
      <c r="R281" s="166"/>
      <c r="S281" s="36"/>
      <c r="T281" s="36"/>
      <c r="U281" s="79"/>
      <c r="V281" s="79"/>
    </row>
    <row r="282" spans="1:52">
      <c r="F282" s="164"/>
      <c r="G282" s="164"/>
      <c r="H282" s="164"/>
      <c r="I282" s="14"/>
      <c r="J282" s="295"/>
      <c r="K282" s="14"/>
      <c r="L282" s="164"/>
      <c r="M282" s="79"/>
      <c r="N282" s="79"/>
      <c r="O282" s="79"/>
      <c r="P282" s="79"/>
      <c r="Q282" s="79"/>
      <c r="R282" s="166"/>
      <c r="S282" s="36"/>
      <c r="T282" s="36"/>
      <c r="U282" s="79"/>
      <c r="V282" s="79"/>
    </row>
    <row r="283" spans="1:52">
      <c r="F283" s="164"/>
      <c r="G283" s="164"/>
      <c r="H283" s="164"/>
      <c r="I283" s="14"/>
      <c r="J283" s="295"/>
      <c r="K283" s="14"/>
      <c r="L283" s="164"/>
      <c r="M283" s="79"/>
      <c r="N283" s="79"/>
      <c r="O283" s="79"/>
      <c r="P283" s="79"/>
      <c r="Q283" s="79"/>
      <c r="R283" s="166"/>
      <c r="S283" s="36"/>
      <c r="T283" s="36"/>
      <c r="U283" s="79"/>
      <c r="V283" s="79"/>
    </row>
    <row r="284" spans="1:52" s="11" customFormat="1">
      <c r="A284"/>
      <c r="B284"/>
      <c r="C284"/>
      <c r="D284"/>
      <c r="F284" s="164"/>
      <c r="G284" s="164"/>
      <c r="H284" s="164"/>
      <c r="I284" s="14"/>
      <c r="J284" s="295"/>
      <c r="K284" s="14"/>
      <c r="L284" s="164"/>
      <c r="M284" s="79"/>
      <c r="N284" s="79"/>
      <c r="O284" s="79"/>
      <c r="P284" s="79"/>
      <c r="Q284" s="79"/>
      <c r="R284" s="166"/>
      <c r="S284" s="36"/>
      <c r="T284" s="36"/>
      <c r="U284" s="79"/>
      <c r="V284" s="79"/>
      <c r="X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s="11" customFormat="1">
      <c r="A285"/>
      <c r="B285"/>
      <c r="C285"/>
      <c r="D285"/>
      <c r="F285" s="164"/>
      <c r="G285" s="164"/>
      <c r="H285" s="164"/>
      <c r="I285" s="14"/>
      <c r="J285" s="295"/>
      <c r="K285" s="14"/>
      <c r="L285" s="164"/>
      <c r="M285" s="79"/>
      <c r="N285" s="79"/>
      <c r="O285" s="79"/>
      <c r="P285" s="79"/>
      <c r="Q285" s="79"/>
      <c r="R285" s="166"/>
      <c r="S285" s="36"/>
      <c r="T285" s="36"/>
      <c r="U285" s="79"/>
      <c r="V285" s="79"/>
      <c r="X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s="11" customFormat="1">
      <c r="A286"/>
      <c r="B286"/>
      <c r="C286"/>
      <c r="D286"/>
      <c r="F286" s="164"/>
      <c r="G286" s="164"/>
      <c r="H286" s="164"/>
      <c r="I286" s="14"/>
      <c r="J286" s="295"/>
      <c r="K286" s="14"/>
      <c r="L286" s="164"/>
      <c r="M286" s="79"/>
      <c r="N286" s="79"/>
      <c r="O286" s="79"/>
      <c r="P286" s="79"/>
      <c r="Q286" s="79"/>
      <c r="R286" s="166"/>
      <c r="S286" s="36"/>
      <c r="T286" s="36"/>
      <c r="U286" s="79"/>
      <c r="V286" s="79"/>
      <c r="X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s="11" customFormat="1">
      <c r="A287" s="32"/>
      <c r="B287" s="32"/>
      <c r="C287" s="32"/>
      <c r="D287" s="32"/>
      <c r="E287" s="78"/>
      <c r="F287" s="165"/>
      <c r="G287" s="165"/>
      <c r="H287" s="165"/>
      <c r="I287" s="32"/>
      <c r="J287" s="296"/>
      <c r="K287" s="32"/>
      <c r="L287" s="165"/>
      <c r="M287" s="79"/>
      <c r="N287" s="79"/>
      <c r="O287" s="79"/>
      <c r="P287" s="79"/>
      <c r="Q287" s="79"/>
      <c r="R287" s="166"/>
      <c r="S287" s="36"/>
      <c r="T287" s="36"/>
      <c r="U287" s="79"/>
      <c r="V287" s="79"/>
      <c r="X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s="11" customFormat="1">
      <c r="A288" s="36"/>
      <c r="B288" s="36"/>
      <c r="C288" s="36"/>
      <c r="D288" s="36"/>
      <c r="E288" s="79"/>
      <c r="F288" s="166"/>
      <c r="G288" s="166"/>
      <c r="H288" s="166"/>
      <c r="I288" s="36"/>
      <c r="J288" s="297"/>
      <c r="K288" s="36"/>
      <c r="L288" s="166"/>
      <c r="M288" s="79"/>
      <c r="N288" s="79"/>
      <c r="O288" s="79"/>
      <c r="P288" s="79"/>
      <c r="Q288" s="79"/>
      <c r="R288" s="166"/>
      <c r="S288" s="36"/>
      <c r="T288" s="36"/>
      <c r="U288" s="79"/>
      <c r="V288" s="79"/>
      <c r="X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s="11" customFormat="1">
      <c r="A289" s="36"/>
      <c r="B289" s="36"/>
      <c r="C289" s="36"/>
      <c r="D289" s="36"/>
      <c r="E289" s="79"/>
      <c r="F289" s="166"/>
      <c r="G289" s="166"/>
      <c r="H289" s="166"/>
      <c r="I289" s="36"/>
      <c r="J289" s="297"/>
      <c r="K289" s="36"/>
      <c r="L289" s="166"/>
      <c r="M289" s="79"/>
      <c r="N289" s="79"/>
      <c r="O289" s="79"/>
      <c r="P289" s="79"/>
      <c r="Q289" s="79"/>
      <c r="R289" s="166"/>
      <c r="S289" s="36"/>
      <c r="T289" s="36"/>
      <c r="U289" s="79"/>
      <c r="V289" s="79"/>
      <c r="X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s="11" customFormat="1">
      <c r="A290" s="36"/>
      <c r="B290" s="36"/>
      <c r="C290" s="36"/>
      <c r="D290" s="36"/>
      <c r="E290" s="79"/>
      <c r="F290" s="166"/>
      <c r="G290" s="166"/>
      <c r="H290" s="166"/>
      <c r="I290" s="36"/>
      <c r="J290" s="297"/>
      <c r="K290" s="36"/>
      <c r="L290" s="166"/>
      <c r="M290" s="79"/>
      <c r="N290" s="79"/>
      <c r="O290" s="79"/>
      <c r="P290" s="79"/>
      <c r="Q290" s="79"/>
      <c r="R290" s="166"/>
      <c r="S290" s="36"/>
      <c r="T290" s="36"/>
      <c r="U290" s="79"/>
      <c r="V290" s="79"/>
      <c r="X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s="11" customFormat="1">
      <c r="A291" s="36"/>
      <c r="B291" s="36"/>
      <c r="C291" s="36"/>
      <c r="D291" s="36"/>
      <c r="E291" s="79"/>
      <c r="F291" s="166"/>
      <c r="G291" s="166"/>
      <c r="H291" s="166"/>
      <c r="I291" s="36"/>
      <c r="J291" s="297"/>
      <c r="K291" s="36"/>
      <c r="L291" s="166"/>
      <c r="M291" s="79"/>
      <c r="N291" s="79"/>
      <c r="O291" s="79"/>
      <c r="P291" s="79"/>
      <c r="Q291" s="79"/>
      <c r="R291" s="166"/>
      <c r="S291" s="36"/>
      <c r="T291" s="36"/>
      <c r="U291" s="79"/>
      <c r="V291" s="79"/>
      <c r="X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s="11" customFormat="1">
      <c r="A292" s="36"/>
      <c r="B292" s="36"/>
      <c r="C292" s="36"/>
      <c r="D292" s="36"/>
      <c r="E292" s="79"/>
      <c r="F292" s="166"/>
      <c r="G292" s="166"/>
      <c r="H292" s="166"/>
      <c r="I292" s="36"/>
      <c r="J292" s="297"/>
      <c r="K292" s="36"/>
      <c r="L292" s="166"/>
      <c r="M292" s="79"/>
      <c r="N292" s="79"/>
      <c r="O292" s="79"/>
      <c r="P292" s="79"/>
      <c r="Q292" s="79"/>
      <c r="R292" s="166"/>
      <c r="S292" s="36"/>
      <c r="T292" s="36"/>
      <c r="U292" s="79"/>
      <c r="V292" s="79"/>
      <c r="X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s="11" customFormat="1">
      <c r="A293" s="36"/>
      <c r="B293" s="36"/>
      <c r="C293" s="36"/>
      <c r="D293" s="36"/>
      <c r="E293" s="79"/>
      <c r="F293" s="166"/>
      <c r="G293" s="166"/>
      <c r="H293" s="166"/>
      <c r="I293" s="36"/>
      <c r="J293" s="297"/>
      <c r="K293" s="36"/>
      <c r="L293" s="166"/>
      <c r="M293" s="79"/>
      <c r="N293" s="79"/>
      <c r="O293" s="79"/>
      <c r="P293" s="79"/>
      <c r="Q293" s="79"/>
      <c r="R293" s="166"/>
      <c r="S293" s="36"/>
      <c r="T293" s="36"/>
      <c r="U293" s="79"/>
      <c r="V293" s="79"/>
      <c r="X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s="11" customFormat="1">
      <c r="A294" s="36"/>
      <c r="B294" s="36"/>
      <c r="C294" s="36"/>
      <c r="D294" s="36"/>
      <c r="E294" s="79"/>
      <c r="F294" s="166"/>
      <c r="G294" s="166"/>
      <c r="H294" s="166"/>
      <c r="I294" s="36"/>
      <c r="J294" s="297"/>
      <c r="K294" s="36"/>
      <c r="L294" s="166"/>
      <c r="M294" s="79"/>
      <c r="N294" s="79"/>
      <c r="O294" s="79"/>
      <c r="P294" s="79"/>
      <c r="Q294" s="79"/>
      <c r="R294" s="166"/>
      <c r="S294" s="36"/>
      <c r="T294" s="36"/>
      <c r="U294" s="79"/>
      <c r="V294" s="79"/>
      <c r="X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s="11" customFormat="1">
      <c r="A295" s="36"/>
      <c r="B295" s="36"/>
      <c r="C295" s="36"/>
      <c r="D295" s="36"/>
      <c r="E295" s="79"/>
      <c r="F295" s="166"/>
      <c r="G295" s="166"/>
      <c r="H295" s="166"/>
      <c r="I295" s="36"/>
      <c r="J295" s="297"/>
      <c r="K295" s="36"/>
      <c r="L295" s="166"/>
      <c r="M295" s="79"/>
      <c r="N295" s="79"/>
      <c r="O295" s="79"/>
      <c r="P295" s="79"/>
      <c r="Q295" s="79"/>
      <c r="R295" s="166"/>
      <c r="S295" s="36"/>
      <c r="T295" s="36"/>
      <c r="U295" s="79"/>
      <c r="V295" s="79"/>
      <c r="X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s="11" customFormat="1">
      <c r="A296" s="36"/>
      <c r="B296" s="36"/>
      <c r="C296" s="36"/>
      <c r="D296" s="36"/>
      <c r="E296" s="79"/>
      <c r="F296" s="166"/>
      <c r="G296" s="166"/>
      <c r="H296" s="166"/>
      <c r="I296" s="36"/>
      <c r="J296" s="297"/>
      <c r="K296" s="36"/>
      <c r="L296" s="166"/>
      <c r="M296" s="79"/>
      <c r="N296" s="79"/>
      <c r="O296" s="79"/>
      <c r="P296" s="79"/>
      <c r="Q296" s="79"/>
      <c r="R296" s="166"/>
      <c r="S296" s="36"/>
      <c r="T296" s="36"/>
      <c r="U296" s="79"/>
      <c r="V296" s="79"/>
      <c r="X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s="11" customFormat="1">
      <c r="A297" s="36"/>
      <c r="B297" s="36"/>
      <c r="C297" s="36"/>
      <c r="D297" s="36"/>
      <c r="E297" s="79"/>
      <c r="F297" s="166"/>
      <c r="G297" s="166"/>
      <c r="H297" s="166"/>
      <c r="I297" s="36"/>
      <c r="J297" s="297"/>
      <c r="K297" s="36"/>
      <c r="L297" s="166"/>
      <c r="M297" s="79"/>
      <c r="N297" s="79"/>
      <c r="O297" s="79"/>
      <c r="P297" s="79"/>
      <c r="Q297" s="79"/>
      <c r="R297" s="166"/>
      <c r="S297" s="36"/>
      <c r="T297" s="36"/>
      <c r="U297" s="79"/>
      <c r="V297" s="79"/>
      <c r="X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s="11" customFormat="1">
      <c r="A298" s="36"/>
      <c r="B298" s="36"/>
      <c r="C298" s="36"/>
      <c r="D298" s="36"/>
      <c r="E298" s="79"/>
      <c r="F298" s="166"/>
      <c r="G298" s="166"/>
      <c r="H298" s="166"/>
      <c r="I298" s="36"/>
      <c r="J298" s="297"/>
      <c r="K298" s="36"/>
      <c r="L298" s="166"/>
      <c r="M298" s="79"/>
      <c r="N298" s="79"/>
      <c r="O298" s="79"/>
      <c r="P298" s="79"/>
      <c r="Q298" s="79"/>
      <c r="R298" s="166"/>
      <c r="S298" s="36"/>
      <c r="T298" s="36"/>
      <c r="U298" s="79"/>
      <c r="V298" s="79"/>
      <c r="X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s="11" customFormat="1">
      <c r="A299" s="36"/>
      <c r="B299" s="36"/>
      <c r="C299" s="36"/>
      <c r="D299" s="36"/>
      <c r="E299" s="79"/>
      <c r="F299" s="166"/>
      <c r="G299" s="166"/>
      <c r="H299" s="166"/>
      <c r="I299" s="36"/>
      <c r="J299" s="297"/>
      <c r="K299" s="36"/>
      <c r="L299" s="166"/>
      <c r="M299" s="79"/>
      <c r="N299" s="79"/>
      <c r="O299" s="79"/>
      <c r="P299" s="79"/>
      <c r="Q299" s="79"/>
      <c r="R299" s="166"/>
      <c r="S299" s="36"/>
      <c r="T299" s="36"/>
      <c r="U299" s="79"/>
      <c r="V299" s="79"/>
      <c r="X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s="11" customFormat="1">
      <c r="A300" s="36"/>
      <c r="B300" s="36"/>
      <c r="C300" s="36"/>
      <c r="D300" s="36"/>
      <c r="E300" s="79"/>
      <c r="F300" s="166"/>
      <c r="G300" s="166"/>
      <c r="H300" s="166"/>
      <c r="I300" s="36"/>
      <c r="J300" s="297"/>
      <c r="K300" s="36"/>
      <c r="L300" s="166"/>
      <c r="M300" s="79"/>
      <c r="N300" s="79"/>
      <c r="O300" s="79"/>
      <c r="P300" s="79"/>
      <c r="Q300" s="79"/>
      <c r="R300" s="166"/>
      <c r="S300" s="36"/>
      <c r="T300" s="36"/>
      <c r="U300" s="79"/>
      <c r="V300" s="79"/>
      <c r="X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s="11" customFormat="1">
      <c r="A301" s="36"/>
      <c r="B301" s="36"/>
      <c r="C301" s="36"/>
      <c r="D301" s="36"/>
      <c r="E301" s="79"/>
      <c r="F301" s="166"/>
      <c r="G301" s="166"/>
      <c r="H301" s="166"/>
      <c r="I301" s="36"/>
      <c r="J301" s="297"/>
      <c r="K301" s="36"/>
      <c r="L301" s="166"/>
      <c r="M301" s="79"/>
      <c r="N301" s="79"/>
      <c r="O301" s="79"/>
      <c r="P301" s="79"/>
      <c r="Q301" s="79"/>
      <c r="R301" s="166"/>
      <c r="S301" s="36"/>
      <c r="T301" s="36"/>
      <c r="U301" s="79"/>
      <c r="V301" s="79"/>
      <c r="X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s="11" customFormat="1">
      <c r="A302" s="36"/>
      <c r="B302" s="36"/>
      <c r="C302" s="36"/>
      <c r="D302" s="36"/>
      <c r="E302" s="79"/>
      <c r="F302" s="166"/>
      <c r="G302" s="166"/>
      <c r="H302" s="166"/>
      <c r="I302" s="36"/>
      <c r="J302" s="297"/>
      <c r="K302" s="36"/>
      <c r="L302" s="166"/>
      <c r="M302" s="79"/>
      <c r="N302" s="79"/>
      <c r="O302" s="79"/>
      <c r="P302" s="79"/>
      <c r="Q302" s="79"/>
      <c r="R302" s="166"/>
      <c r="S302" s="36"/>
      <c r="T302" s="36"/>
      <c r="U302" s="79"/>
      <c r="V302" s="79"/>
      <c r="X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s="11" customFormat="1">
      <c r="A303" s="36"/>
      <c r="B303" s="36"/>
      <c r="C303" s="36"/>
      <c r="D303" s="36"/>
      <c r="E303" s="79"/>
      <c r="F303" s="166"/>
      <c r="G303" s="166"/>
      <c r="H303" s="166"/>
      <c r="I303" s="36"/>
      <c r="J303" s="297"/>
      <c r="K303" s="36"/>
      <c r="L303" s="166"/>
      <c r="M303" s="79"/>
      <c r="N303" s="79"/>
      <c r="O303" s="79"/>
      <c r="P303" s="79"/>
      <c r="Q303" s="79"/>
      <c r="R303" s="166"/>
      <c r="S303" s="36"/>
      <c r="T303" s="36"/>
      <c r="U303" s="79"/>
      <c r="V303" s="79"/>
      <c r="X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s="11" customFormat="1">
      <c r="A304" s="36"/>
      <c r="B304" s="36"/>
      <c r="C304" s="36"/>
      <c r="D304" s="36"/>
      <c r="E304" s="79"/>
      <c r="F304" s="166"/>
      <c r="G304" s="166"/>
      <c r="H304" s="166"/>
      <c r="I304" s="36"/>
      <c r="J304" s="297"/>
      <c r="K304" s="36"/>
      <c r="L304" s="166"/>
      <c r="M304" s="79"/>
      <c r="N304" s="79"/>
      <c r="O304" s="79"/>
      <c r="P304" s="79"/>
      <c r="Q304" s="79"/>
      <c r="R304" s="166"/>
      <c r="S304" s="36"/>
      <c r="T304" s="36"/>
      <c r="U304" s="79"/>
      <c r="V304" s="79"/>
      <c r="X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s="11" customFormat="1">
      <c r="A305" s="36"/>
      <c r="B305" s="36"/>
      <c r="C305" s="36"/>
      <c r="D305" s="36"/>
      <c r="E305" s="79"/>
      <c r="F305" s="166"/>
      <c r="G305" s="166"/>
      <c r="H305" s="166"/>
      <c r="I305" s="36"/>
      <c r="J305" s="297"/>
      <c r="K305" s="36"/>
      <c r="L305" s="166"/>
      <c r="M305" s="79"/>
      <c r="N305" s="79"/>
      <c r="O305" s="79"/>
      <c r="P305" s="79"/>
      <c r="Q305" s="79"/>
      <c r="R305" s="166"/>
      <c r="S305" s="36"/>
      <c r="T305" s="36"/>
      <c r="U305" s="79"/>
      <c r="V305" s="79"/>
      <c r="X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s="11" customFormat="1">
      <c r="A306" s="36"/>
      <c r="B306" s="36"/>
      <c r="C306" s="36"/>
      <c r="D306" s="36"/>
      <c r="E306" s="79"/>
      <c r="F306" s="166"/>
      <c r="G306" s="166"/>
      <c r="H306" s="166"/>
      <c r="I306" s="36"/>
      <c r="J306" s="297"/>
      <c r="K306" s="36"/>
      <c r="L306" s="166"/>
      <c r="M306" s="79"/>
      <c r="N306" s="79"/>
      <c r="O306" s="79"/>
      <c r="P306" s="79"/>
      <c r="Q306" s="79"/>
      <c r="R306" s="166"/>
      <c r="S306" s="36"/>
      <c r="T306" s="36"/>
      <c r="U306" s="79"/>
      <c r="V306" s="79"/>
      <c r="X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s="11" customFormat="1">
      <c r="A307" s="36"/>
      <c r="B307" s="36"/>
      <c r="C307" s="36"/>
      <c r="D307" s="36"/>
      <c r="E307" s="79"/>
      <c r="F307" s="166"/>
      <c r="G307" s="166"/>
      <c r="H307" s="166"/>
      <c r="I307" s="36"/>
      <c r="J307" s="297"/>
      <c r="K307" s="36"/>
      <c r="L307" s="166"/>
      <c r="M307" s="79"/>
      <c r="N307" s="79"/>
      <c r="O307" s="79"/>
      <c r="P307" s="79"/>
      <c r="Q307" s="79"/>
      <c r="R307" s="166"/>
      <c r="S307" s="36"/>
      <c r="T307" s="36"/>
      <c r="U307" s="79"/>
      <c r="V307" s="79"/>
      <c r="X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s="11" customFormat="1">
      <c r="A308" s="36"/>
      <c r="B308" s="36"/>
      <c r="C308" s="36"/>
      <c r="D308" s="36"/>
      <c r="E308" s="79"/>
      <c r="F308" s="166"/>
      <c r="G308" s="166"/>
      <c r="H308" s="166"/>
      <c r="I308" s="36"/>
      <c r="J308" s="297"/>
      <c r="K308" s="36"/>
      <c r="L308" s="166"/>
      <c r="M308" s="79"/>
      <c r="N308" s="79"/>
      <c r="O308" s="79"/>
      <c r="P308" s="79"/>
      <c r="Q308" s="79"/>
      <c r="R308" s="166"/>
      <c r="S308" s="36"/>
      <c r="T308" s="36"/>
      <c r="U308" s="79"/>
      <c r="V308" s="79"/>
      <c r="X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s="11" customFormat="1">
      <c r="A309" s="36"/>
      <c r="B309" s="36"/>
      <c r="C309" s="36"/>
      <c r="D309" s="36"/>
      <c r="E309" s="79"/>
      <c r="F309" s="166"/>
      <c r="G309" s="166"/>
      <c r="H309" s="166"/>
      <c r="I309" s="36"/>
      <c r="J309" s="297"/>
      <c r="K309" s="36"/>
      <c r="L309" s="166"/>
      <c r="M309" s="79"/>
      <c r="N309" s="79"/>
      <c r="O309" s="79"/>
      <c r="P309" s="79"/>
      <c r="Q309" s="79"/>
      <c r="R309" s="166"/>
      <c r="S309" s="36"/>
      <c r="T309" s="36"/>
      <c r="U309" s="79"/>
      <c r="V309" s="79"/>
      <c r="X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s="11" customFormat="1">
      <c r="A310" s="36"/>
      <c r="B310" s="36"/>
      <c r="C310" s="36"/>
      <c r="D310" s="36"/>
      <c r="E310" s="79"/>
      <c r="F310" s="166"/>
      <c r="G310" s="166"/>
      <c r="H310" s="166"/>
      <c r="I310" s="36"/>
      <c r="J310" s="297"/>
      <c r="K310" s="36"/>
      <c r="L310" s="166"/>
      <c r="M310" s="79"/>
      <c r="N310" s="79"/>
      <c r="O310" s="79"/>
      <c r="P310" s="79"/>
      <c r="Q310" s="79"/>
      <c r="R310" s="166"/>
      <c r="S310" s="36"/>
      <c r="T310" s="36"/>
      <c r="U310" s="79"/>
      <c r="V310" s="79"/>
      <c r="X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s="11" customFormat="1">
      <c r="A311" s="36"/>
      <c r="B311" s="36"/>
      <c r="C311" s="36"/>
      <c r="D311" s="36"/>
      <c r="E311" s="79"/>
      <c r="F311" s="166"/>
      <c r="G311" s="166"/>
      <c r="H311" s="166"/>
      <c r="I311" s="36"/>
      <c r="J311" s="297"/>
      <c r="K311" s="36"/>
      <c r="L311" s="166"/>
      <c r="M311" s="79"/>
      <c r="N311" s="79"/>
      <c r="O311" s="79"/>
      <c r="P311" s="79"/>
      <c r="Q311" s="79"/>
      <c r="R311" s="166"/>
      <c r="S311" s="36"/>
      <c r="T311" s="36"/>
      <c r="U311" s="79"/>
      <c r="V311" s="79"/>
      <c r="X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s="11" customFormat="1">
      <c r="A312" s="36"/>
      <c r="B312" s="36"/>
      <c r="C312" s="36"/>
      <c r="D312" s="36"/>
      <c r="E312" s="79"/>
      <c r="F312" s="166"/>
      <c r="G312" s="166"/>
      <c r="H312" s="166"/>
      <c r="I312" s="36"/>
      <c r="J312" s="297"/>
      <c r="K312" s="36"/>
      <c r="L312" s="166"/>
      <c r="M312" s="79"/>
      <c r="N312" s="79"/>
      <c r="O312" s="79"/>
      <c r="P312" s="79"/>
      <c r="Q312" s="79"/>
      <c r="R312" s="166"/>
      <c r="S312"/>
      <c r="T312"/>
      <c r="X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s="11" customFormat="1">
      <c r="A313" s="36"/>
      <c r="B313" s="36"/>
      <c r="C313" s="36"/>
      <c r="D313" s="36"/>
      <c r="E313" s="79"/>
      <c r="F313" s="166"/>
      <c r="G313" s="166"/>
      <c r="H313" s="166"/>
      <c r="I313" s="36"/>
      <c r="J313" s="297"/>
      <c r="K313" s="36"/>
      <c r="L313" s="166"/>
      <c r="M313" s="79"/>
      <c r="N313" s="79"/>
      <c r="O313" s="79"/>
      <c r="P313" s="79"/>
      <c r="Q313" s="79"/>
      <c r="R313" s="166"/>
      <c r="S313"/>
      <c r="T313"/>
      <c r="X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s="11" customFormat="1">
      <c r="A314" s="36"/>
      <c r="B314" s="36"/>
      <c r="C314" s="36"/>
      <c r="D314" s="36"/>
      <c r="E314" s="79"/>
      <c r="F314" s="166"/>
      <c r="G314" s="166"/>
      <c r="H314" s="166"/>
      <c r="I314" s="36"/>
      <c r="J314" s="297"/>
      <c r="K314" s="36"/>
      <c r="L314" s="166"/>
      <c r="M314" s="79"/>
      <c r="N314" s="79"/>
      <c r="O314" s="79"/>
      <c r="P314" s="79"/>
      <c r="Q314" s="79"/>
      <c r="R314" s="166"/>
      <c r="S314"/>
      <c r="T314"/>
      <c r="X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s="11" customFormat="1">
      <c r="A315" s="36"/>
      <c r="B315" s="36"/>
      <c r="C315" s="36"/>
      <c r="D315" s="36"/>
      <c r="E315" s="79"/>
      <c r="F315" s="166"/>
      <c r="G315" s="166"/>
      <c r="H315" s="166"/>
      <c r="I315" s="36"/>
      <c r="J315" s="297"/>
      <c r="K315" s="36"/>
      <c r="L315" s="166"/>
      <c r="M315" s="79"/>
      <c r="N315" s="79"/>
      <c r="O315" s="79"/>
      <c r="P315" s="79"/>
      <c r="Q315" s="79"/>
      <c r="R315" s="166"/>
      <c r="S315"/>
      <c r="T315"/>
      <c r="X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>
      <c r="A316" s="36"/>
      <c r="B316" s="36"/>
      <c r="C316" s="36"/>
      <c r="D316" s="36"/>
      <c r="E316" s="79"/>
      <c r="F316" s="166"/>
      <c r="G316" s="166"/>
      <c r="H316" s="166"/>
      <c r="I316" s="36"/>
      <c r="J316" s="297"/>
      <c r="K316" s="36"/>
      <c r="L316" s="166"/>
      <c r="M316" s="79"/>
      <c r="N316" s="79"/>
      <c r="O316" s="79"/>
      <c r="P316" s="79"/>
      <c r="Q316" s="79"/>
      <c r="R316" s="166"/>
    </row>
    <row r="317" spans="1:52">
      <c r="A317" s="36"/>
      <c r="B317" s="36"/>
      <c r="C317" s="36"/>
      <c r="D317" s="36"/>
      <c r="E317" s="79"/>
      <c r="F317" s="166"/>
      <c r="G317" s="166"/>
      <c r="H317" s="166"/>
      <c r="I317" s="36"/>
      <c r="J317" s="297"/>
      <c r="K317" s="36"/>
      <c r="L317" s="166"/>
      <c r="M317" s="79"/>
      <c r="N317" s="79"/>
      <c r="O317" s="79"/>
      <c r="P317" s="79"/>
      <c r="Q317" s="79"/>
      <c r="R317" s="166"/>
    </row>
    <row r="318" spans="1:52">
      <c r="A318" s="36"/>
      <c r="B318" s="36"/>
      <c r="C318" s="36"/>
      <c r="D318" s="36"/>
      <c r="E318" s="79"/>
      <c r="F318" s="166"/>
      <c r="G318" s="166"/>
      <c r="H318" s="166"/>
      <c r="I318" s="36"/>
      <c r="J318" s="297"/>
      <c r="K318" s="36"/>
      <c r="L318" s="166"/>
      <c r="M318" s="79"/>
      <c r="N318" s="79"/>
      <c r="O318" s="79"/>
      <c r="P318" s="79"/>
      <c r="Q318" s="79"/>
      <c r="R318" s="166"/>
    </row>
    <row r="319" spans="1:52">
      <c r="A319" s="36"/>
      <c r="B319" s="36"/>
      <c r="C319" s="36"/>
      <c r="D319" s="36"/>
      <c r="E319" s="79"/>
      <c r="F319" s="166"/>
      <c r="G319" s="166"/>
      <c r="H319" s="166"/>
      <c r="I319" s="36"/>
      <c r="J319" s="297"/>
      <c r="K319" s="36"/>
      <c r="L319" s="166"/>
      <c r="M319" s="79"/>
      <c r="N319" s="79"/>
      <c r="O319" s="79"/>
      <c r="P319" s="79"/>
      <c r="Q319" s="79"/>
      <c r="R319" s="166"/>
    </row>
    <row r="320" spans="1:52">
      <c r="A320" s="36"/>
      <c r="B320" s="36"/>
      <c r="C320" s="36"/>
      <c r="D320" s="36"/>
      <c r="E320" s="79"/>
      <c r="F320" s="166"/>
      <c r="G320" s="166"/>
      <c r="H320" s="166"/>
      <c r="I320" s="36"/>
      <c r="J320" s="297"/>
      <c r="K320" s="36"/>
      <c r="L320" s="166"/>
      <c r="M320" s="79"/>
      <c r="N320" s="79"/>
      <c r="O320" s="79"/>
      <c r="P320" s="79"/>
      <c r="Q320" s="79"/>
      <c r="R320" s="166"/>
    </row>
    <row r="321" spans="1:18">
      <c r="A321" s="36"/>
      <c r="B321" s="36"/>
      <c r="C321" s="36"/>
      <c r="D321" s="36"/>
      <c r="E321" s="79"/>
      <c r="F321" s="166"/>
      <c r="G321" s="166"/>
      <c r="H321" s="166"/>
      <c r="I321" s="36"/>
      <c r="J321" s="297"/>
      <c r="K321" s="36"/>
      <c r="L321" s="166"/>
      <c r="M321" s="79"/>
      <c r="N321" s="79"/>
      <c r="O321" s="79"/>
      <c r="P321" s="79"/>
      <c r="Q321" s="79"/>
      <c r="R321" s="166"/>
    </row>
    <row r="322" spans="1:18">
      <c r="M322" s="79"/>
      <c r="N322" s="79"/>
      <c r="O322" s="79"/>
      <c r="P322" s="79"/>
      <c r="Q322" s="79"/>
      <c r="R322" s="166"/>
    </row>
    <row r="323" spans="1:18">
      <c r="M323" s="79"/>
      <c r="N323" s="79"/>
      <c r="O323" s="79"/>
      <c r="P323" s="79"/>
      <c r="Q323" s="79"/>
      <c r="R323" s="166"/>
    </row>
    <row r="324" spans="1:18">
      <c r="M324" s="79"/>
      <c r="N324" s="79"/>
      <c r="O324" s="79"/>
      <c r="P324" s="79"/>
      <c r="Q324" s="79"/>
      <c r="R324" s="166"/>
    </row>
    <row r="325" spans="1:18">
      <c r="M325" s="79"/>
      <c r="N325" s="79"/>
      <c r="O325" s="79"/>
      <c r="P325" s="79"/>
      <c r="Q325" s="79"/>
      <c r="R325" s="166"/>
    </row>
    <row r="326" spans="1:18">
      <c r="M326" s="79"/>
      <c r="N326" s="79"/>
      <c r="O326" s="79"/>
      <c r="P326" s="79"/>
      <c r="Q326" s="79"/>
      <c r="R326" s="166"/>
    </row>
    <row r="327" spans="1:18">
      <c r="M327" s="79"/>
      <c r="N327" s="79"/>
      <c r="O327" s="79"/>
      <c r="P327" s="79"/>
      <c r="Q327" s="79"/>
      <c r="R327" s="166"/>
    </row>
    <row r="328" spans="1:18">
      <c r="M328" s="79"/>
      <c r="N328" s="79"/>
      <c r="O328" s="79"/>
      <c r="P328" s="79"/>
      <c r="Q328" s="79"/>
      <c r="R328" s="166"/>
    </row>
    <row r="329" spans="1:18">
      <c r="M329" s="79"/>
      <c r="N329" s="79"/>
      <c r="O329" s="79"/>
      <c r="P329" s="79"/>
      <c r="Q329" s="79"/>
      <c r="R329" s="166"/>
    </row>
    <row r="330" spans="1:18">
      <c r="M330" s="79"/>
      <c r="N330" s="79"/>
      <c r="O330" s="79"/>
      <c r="P330" s="79"/>
      <c r="Q330" s="79"/>
      <c r="R330" s="166"/>
    </row>
    <row r="331" spans="1:18">
      <c r="M331" s="79"/>
      <c r="N331" s="79"/>
      <c r="O331" s="79"/>
      <c r="P331" s="79"/>
      <c r="Q331" s="79"/>
      <c r="R331" s="166"/>
    </row>
    <row r="332" spans="1:18">
      <c r="M332" s="79"/>
      <c r="N332" s="79"/>
      <c r="O332" s="79"/>
      <c r="P332" s="79"/>
      <c r="Q332" s="79"/>
      <c r="R332" s="166"/>
    </row>
    <row r="333" spans="1:18">
      <c r="M333" s="79"/>
      <c r="N333" s="79"/>
      <c r="O333" s="79"/>
      <c r="P333" s="79"/>
      <c r="Q333" s="79"/>
      <c r="R333" s="166"/>
    </row>
    <row r="334" spans="1:18">
      <c r="N334" s="79"/>
      <c r="O334" s="79"/>
      <c r="P334" s="79"/>
      <c r="Q334" s="79"/>
      <c r="R334" s="166"/>
    </row>
  </sheetData>
  <conditionalFormatting sqref="AB104 AB35:AB36">
    <cfRule type="cellIs" dxfId="28" priority="6" stopIfTrue="1" operator="lessThan">
      <formula>0</formula>
    </cfRule>
  </conditionalFormatting>
  <conditionalFormatting sqref="AB81">
    <cfRule type="cellIs" dxfId="27" priority="7" stopIfTrue="1" operator="greaterThan">
      <formula>0</formula>
    </cfRule>
  </conditionalFormatting>
  <conditionalFormatting sqref="AB58">
    <cfRule type="cellIs" dxfId="26" priority="8" stopIfTrue="1" operator="greaterThan">
      <formula>0</formula>
    </cfRule>
    <cfRule type="cellIs" dxfId="25" priority="9" stopIfTrue="1" operator="lessThan">
      <formula>0</formula>
    </cfRule>
  </conditionalFormatting>
  <conditionalFormatting sqref="AB81">
    <cfRule type="cellIs" dxfId="24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G60"/>
  <sheetViews>
    <sheetView zoomScale="87" zoomScaleNormal="87" workbookViewId="0">
      <pane xSplit="8" ySplit="10" topLeftCell="K11" activePane="bottomRight" state="frozen"/>
      <selection activeCell="Z24" sqref="Z24"/>
      <selection pane="topRight" activeCell="Z24" sqref="Z24"/>
      <selection pane="bottomLeft" activeCell="Z24" sqref="Z24"/>
      <selection pane="bottomRight" activeCell="B11" sqref="B11"/>
    </sheetView>
  </sheetViews>
  <sheetFormatPr baseColWidth="10" defaultRowHeight="15"/>
  <cols>
    <col min="1" max="1" width="0.7265625" customWidth="1"/>
    <col min="2" max="2" width="5" customWidth="1"/>
    <col min="3" max="3" width="3.81640625" customWidth="1"/>
    <col min="4" max="4" width="13.81640625" customWidth="1"/>
    <col min="5" max="5" width="6.81640625" style="573" customWidth="1"/>
    <col min="6" max="6" width="5" style="11" customWidth="1"/>
    <col min="7" max="7" width="8.1796875" style="331" customWidth="1"/>
    <col min="8" max="8" width="6.90625" style="573" customWidth="1"/>
    <col min="9" max="9" width="6.08984375" style="98" customWidth="1"/>
    <col min="10" max="10" width="4.6328125" style="98" customWidth="1"/>
    <col min="11" max="11" width="6.08984375" style="98" customWidth="1"/>
    <col min="12" max="12" width="1" style="98" customWidth="1"/>
    <col min="13" max="13" width="8.7265625" style="331" customWidth="1"/>
    <col min="14" max="14" width="1.1796875" style="596" customWidth="1"/>
    <col min="15" max="15" width="6.26953125" style="98" customWidth="1"/>
    <col min="16" max="16" width="4.08984375" style="98" customWidth="1"/>
    <col min="17" max="17" width="6.08984375" style="98" customWidth="1"/>
    <col min="18" max="18" width="5.81640625" style="98" customWidth="1"/>
    <col min="19" max="19" width="2.54296875" style="98" customWidth="1"/>
    <col min="20" max="20" width="7" customWidth="1"/>
    <col min="21" max="21" width="6.08984375" style="98" customWidth="1"/>
    <col min="22" max="22" width="1.08984375" style="98" customWidth="1"/>
    <col min="23" max="23" width="6.90625" customWidth="1"/>
    <col min="24" max="24" width="6.26953125" style="98" customWidth="1"/>
    <col min="25" max="25" width="5" style="11" customWidth="1"/>
    <col min="26" max="26" width="4.81640625" style="11" customWidth="1"/>
    <col min="27" max="27" width="4.90625" style="11" customWidth="1"/>
    <col min="28" max="28" width="6.08984375" style="98" customWidth="1"/>
    <col min="29" max="29" width="5.6328125" customWidth="1"/>
    <col min="30" max="30" width="6.54296875" customWidth="1"/>
    <col min="31" max="31" width="6.1796875" style="11" customWidth="1"/>
    <col min="32" max="32" width="5.1796875" style="11" customWidth="1"/>
    <col min="33" max="33" width="7" style="11" customWidth="1"/>
    <col min="34" max="34" width="9.1796875" style="98" customWidth="1"/>
    <col min="35" max="35" width="6.36328125" style="11" customWidth="1"/>
    <col min="36" max="36" width="4.6328125" customWidth="1"/>
    <col min="49" max="49" width="14" customWidth="1"/>
    <col min="50" max="50" width="12.54296875" customWidth="1"/>
    <col min="51" max="51" width="10.90625" customWidth="1"/>
  </cols>
  <sheetData>
    <row r="1" spans="1:59">
      <c r="A1" s="47"/>
      <c r="B1" s="47"/>
      <c r="C1" s="47"/>
      <c r="D1" s="47"/>
      <c r="E1" s="334"/>
      <c r="F1" s="73"/>
      <c r="G1" s="334"/>
      <c r="H1" s="334"/>
      <c r="I1" s="93"/>
      <c r="J1" s="93"/>
      <c r="K1" s="93"/>
      <c r="L1" s="93"/>
      <c r="M1" s="334"/>
      <c r="N1" s="334"/>
      <c r="O1" s="93"/>
      <c r="P1" s="93"/>
      <c r="Q1" s="93"/>
      <c r="R1" s="93"/>
      <c r="S1" s="93"/>
      <c r="T1" s="47"/>
      <c r="U1" s="93"/>
      <c r="V1" s="93"/>
      <c r="W1" s="47"/>
      <c r="X1" s="93"/>
      <c r="Y1" s="73"/>
      <c r="Z1" s="73"/>
      <c r="AA1" s="73"/>
      <c r="AB1" s="93"/>
      <c r="AC1" s="47"/>
      <c r="AD1" s="47"/>
      <c r="AE1" s="73"/>
      <c r="AF1" s="73"/>
      <c r="AG1" s="73"/>
      <c r="AH1" s="93"/>
      <c r="AI1" s="73"/>
      <c r="AJ1" s="47"/>
      <c r="AK1" s="4"/>
      <c r="AL1" s="4"/>
      <c r="AM1" s="4"/>
      <c r="AN1" s="4"/>
      <c r="AO1" s="4"/>
    </row>
    <row r="2" spans="1:59" s="189" customFormat="1" ht="31.8">
      <c r="A2" s="188"/>
      <c r="B2" s="188"/>
      <c r="C2" s="188"/>
      <c r="D2" s="142" t="s">
        <v>444</v>
      </c>
      <c r="E2" s="343"/>
      <c r="F2" s="188"/>
      <c r="G2" s="343"/>
      <c r="H2" s="343"/>
      <c r="I2" s="204"/>
      <c r="J2" s="199"/>
      <c r="K2" s="199"/>
      <c r="L2" s="199"/>
      <c r="M2" s="343"/>
      <c r="N2" s="343"/>
      <c r="O2" s="199"/>
      <c r="P2" s="199"/>
      <c r="Q2" s="199"/>
      <c r="R2" s="199"/>
      <c r="S2" s="199"/>
      <c r="T2" s="178" t="str">
        <f>+År!B2</f>
        <v>ALL SAU :</v>
      </c>
      <c r="U2" s="199"/>
      <c r="V2" s="199"/>
      <c r="W2" s="188"/>
      <c r="X2" s="199"/>
      <c r="Y2" s="204"/>
      <c r="Z2" s="204"/>
      <c r="AA2" s="204"/>
      <c r="AB2" s="199"/>
      <c r="AC2" s="188"/>
      <c r="AD2" s="188"/>
      <c r="AE2" s="204"/>
      <c r="AF2" s="204"/>
      <c r="AG2" s="204"/>
      <c r="AH2" s="199"/>
      <c r="AI2" s="204"/>
      <c r="AJ2" s="188"/>
      <c r="AK2" s="4"/>
      <c r="AL2" s="4"/>
      <c r="AM2"/>
      <c r="AN2" s="4"/>
      <c r="AO2" s="4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9">
      <c r="A3" s="47"/>
      <c r="B3" s="47"/>
      <c r="C3" s="47"/>
      <c r="D3" s="47"/>
      <c r="E3" s="334"/>
      <c r="F3" s="73"/>
      <c r="G3" s="334"/>
      <c r="H3" s="334"/>
      <c r="I3" s="93"/>
      <c r="J3" s="93"/>
      <c r="K3" s="93"/>
      <c r="L3" s="93"/>
      <c r="M3" s="334"/>
      <c r="N3" s="334"/>
      <c r="O3" s="93"/>
      <c r="P3" s="93"/>
      <c r="Q3" s="93"/>
      <c r="R3" s="93"/>
      <c r="S3" s="93"/>
      <c r="T3" s="47"/>
      <c r="U3" s="93"/>
      <c r="V3" s="93"/>
      <c r="W3" s="47"/>
      <c r="X3" s="93"/>
      <c r="Y3" s="73"/>
      <c r="Z3" s="73"/>
      <c r="AA3" s="73"/>
      <c r="AB3" s="93"/>
      <c r="AC3" s="47"/>
      <c r="AD3" s="47"/>
      <c r="AE3" s="73"/>
      <c r="AF3" s="73"/>
      <c r="AG3" s="73"/>
      <c r="AH3" s="93"/>
      <c r="AI3" s="73"/>
      <c r="AJ3" s="47"/>
      <c r="AK3" s="4"/>
      <c r="AL3" s="4"/>
      <c r="AN3" s="4"/>
      <c r="AO3" s="4"/>
    </row>
    <row r="4" spans="1:59">
      <c r="A4" s="47"/>
      <c r="B4" s="47"/>
      <c r="C4" s="47"/>
      <c r="D4" s="47"/>
      <c r="E4" s="334"/>
      <c r="F4" s="73"/>
      <c r="G4" s="334"/>
      <c r="H4" s="334"/>
      <c r="I4" s="93"/>
      <c r="J4" s="93"/>
      <c r="K4" s="93"/>
      <c r="L4" s="93"/>
      <c r="M4" s="334"/>
      <c r="N4" s="334"/>
      <c r="O4" s="93"/>
      <c r="P4" s="93"/>
      <c r="Q4" s="93"/>
      <c r="R4" s="93"/>
      <c r="S4" s="93"/>
      <c r="T4" s="47"/>
      <c r="U4" s="93"/>
      <c r="V4" s="93"/>
      <c r="W4" s="47"/>
      <c r="X4" s="93"/>
      <c r="Y4" s="73"/>
      <c r="Z4" s="73"/>
      <c r="AA4" s="73"/>
      <c r="AB4" s="93"/>
      <c r="AC4" s="47"/>
      <c r="AD4" s="47"/>
      <c r="AE4" s="73"/>
      <c r="AF4" s="73"/>
      <c r="AG4" s="73"/>
      <c r="AH4" s="93"/>
      <c r="AI4" s="73"/>
      <c r="AJ4" s="47"/>
      <c r="AK4" s="4"/>
      <c r="AL4" s="4"/>
      <c r="AN4" s="4"/>
      <c r="AO4" s="4"/>
    </row>
    <row r="5" spans="1:59" s="190" customFormat="1" ht="19.8">
      <c r="A5" s="187"/>
      <c r="B5" s="187"/>
      <c r="C5" s="187"/>
      <c r="D5" s="187"/>
      <c r="E5" s="344" t="s">
        <v>5</v>
      </c>
      <c r="F5" s="190">
        <f>+År!O2</f>
        <v>49</v>
      </c>
      <c r="G5" s="344"/>
      <c r="H5" s="344"/>
      <c r="I5" s="213"/>
      <c r="J5" s="212"/>
      <c r="K5" s="212"/>
      <c r="L5" s="212"/>
      <c r="M5" s="344"/>
      <c r="N5" s="344"/>
      <c r="O5" s="212"/>
      <c r="P5" s="212"/>
      <c r="Q5" s="212"/>
      <c r="R5" s="212"/>
      <c r="S5" s="212"/>
      <c r="T5" s="212"/>
      <c r="U5" s="187" t="s">
        <v>427</v>
      </c>
      <c r="V5" s="212"/>
      <c r="W5" s="212"/>
      <c r="X5" s="212"/>
      <c r="Y5" s="212"/>
      <c r="Z5" s="212"/>
      <c r="AA5" s="641">
        <f>SUM(G11:G24)</f>
        <v>1068360</v>
      </c>
      <c r="AB5" s="643"/>
      <c r="AC5" s="640"/>
      <c r="AD5" s="212"/>
      <c r="AE5" s="187"/>
      <c r="AF5" s="187"/>
      <c r="AG5" s="213"/>
      <c r="AH5" s="213"/>
      <c r="AI5" s="213"/>
      <c r="AJ5" s="212"/>
      <c r="AK5" s="4"/>
      <c r="AL5" s="4"/>
      <c r="AM5" s="4"/>
      <c r="AN5" s="4"/>
      <c r="AO5"/>
      <c r="AP5" s="4"/>
      <c r="AQ5" s="4"/>
      <c r="AR5"/>
      <c r="AS5"/>
      <c r="AT5"/>
      <c r="AU5"/>
      <c r="AV5"/>
      <c r="AW5"/>
      <c r="AX5"/>
      <c r="AY5"/>
      <c r="AZ5"/>
      <c r="BA5"/>
      <c r="BB5"/>
      <c r="BC5"/>
      <c r="BD5"/>
      <c r="BF5" s="192"/>
      <c r="BG5" s="192"/>
    </row>
    <row r="6" spans="1:59" ht="18" customHeight="1">
      <c r="A6" s="54"/>
      <c r="B6" s="54"/>
      <c r="C6" s="54"/>
      <c r="D6" s="54"/>
      <c r="E6" s="345"/>
      <c r="F6" s="74"/>
      <c r="G6" s="345"/>
      <c r="H6" s="345"/>
      <c r="I6" s="100"/>
      <c r="J6" s="100"/>
      <c r="K6" s="100"/>
      <c r="L6" s="100"/>
      <c r="M6" s="345"/>
      <c r="N6" s="345"/>
      <c r="O6" s="209"/>
      <c r="P6" s="100"/>
      <c r="Q6" s="100"/>
      <c r="R6" s="100"/>
      <c r="S6" s="100"/>
      <c r="T6" s="54"/>
      <c r="U6" s="100"/>
      <c r="V6" s="100"/>
      <c r="W6" s="87"/>
      <c r="X6" s="93"/>
      <c r="Y6" s="73"/>
      <c r="Z6" s="73"/>
      <c r="AA6" s="73"/>
      <c r="AB6" s="93"/>
      <c r="AC6" s="47"/>
      <c r="AD6" s="47"/>
      <c r="AE6" s="73"/>
      <c r="AF6" s="73"/>
      <c r="AG6" s="73"/>
      <c r="AH6" s="93"/>
      <c r="AI6" s="73"/>
      <c r="AJ6" s="47"/>
      <c r="AK6" s="4"/>
      <c r="AL6" s="4"/>
      <c r="AN6" s="4"/>
      <c r="AO6" s="4"/>
    </row>
    <row r="7" spans="1:59" ht="18" customHeight="1">
      <c r="A7" s="54"/>
      <c r="B7" s="54"/>
      <c r="C7" s="54"/>
      <c r="D7" s="54"/>
      <c r="E7" s="345"/>
      <c r="F7" s="74"/>
      <c r="G7" s="345"/>
      <c r="H7" s="345"/>
      <c r="I7" s="100"/>
      <c r="J7" s="100"/>
      <c r="K7" s="100"/>
      <c r="L7" s="100"/>
      <c r="M7" s="345"/>
      <c r="N7" s="345"/>
      <c r="O7" s="209"/>
      <c r="P7" s="100"/>
      <c r="Q7" s="100"/>
      <c r="R7" s="100"/>
      <c r="S7" s="100"/>
      <c r="T7" s="54"/>
      <c r="U7" s="100"/>
      <c r="V7" s="100"/>
      <c r="W7" s="87"/>
      <c r="X7" s="93"/>
      <c r="Y7" s="73"/>
      <c r="Z7" s="73"/>
      <c r="AA7" s="73"/>
      <c r="AB7" s="93"/>
      <c r="AC7" s="47"/>
      <c r="AD7" s="47"/>
      <c r="AE7" s="73"/>
      <c r="AF7" s="73"/>
      <c r="AG7" s="73"/>
      <c r="AH7" s="93"/>
      <c r="AI7" s="74" t="s">
        <v>2</v>
      </c>
      <c r="AJ7" s="47"/>
      <c r="AK7" s="4"/>
      <c r="AL7" s="4"/>
      <c r="AN7" s="4"/>
      <c r="AO7" s="4"/>
    </row>
    <row r="8" spans="1:59" ht="15.6">
      <c r="A8" s="47"/>
      <c r="B8" s="47"/>
      <c r="C8" s="47"/>
      <c r="D8" s="47"/>
      <c r="E8" s="345" t="s">
        <v>2</v>
      </c>
      <c r="F8" s="73"/>
      <c r="G8" s="334"/>
      <c r="H8" s="334"/>
      <c r="I8" s="93"/>
      <c r="J8" s="93"/>
      <c r="K8" s="93"/>
      <c r="L8" s="93"/>
      <c r="M8" s="334"/>
      <c r="N8" s="334"/>
      <c r="O8" s="93"/>
      <c r="P8" s="93"/>
      <c r="Q8" s="93"/>
      <c r="R8" s="100" t="s">
        <v>22</v>
      </c>
      <c r="S8" s="93"/>
      <c r="T8" s="47"/>
      <c r="U8" s="93"/>
      <c r="V8" s="93"/>
      <c r="W8" s="54" t="s">
        <v>22</v>
      </c>
      <c r="X8" s="151" t="s">
        <v>404</v>
      </c>
      <c r="Y8" s="74" t="s">
        <v>521</v>
      </c>
      <c r="Z8" s="73"/>
      <c r="AA8" s="73"/>
      <c r="AB8" s="100" t="s">
        <v>428</v>
      </c>
      <c r="AC8" s="47"/>
      <c r="AD8" s="47"/>
      <c r="AE8" s="74" t="s">
        <v>423</v>
      </c>
      <c r="AF8" s="207"/>
      <c r="AG8" s="207"/>
      <c r="AH8" s="100" t="s">
        <v>78</v>
      </c>
      <c r="AI8" s="74" t="s">
        <v>8</v>
      </c>
      <c r="AJ8" s="47"/>
      <c r="AK8" s="4"/>
      <c r="AL8" s="4"/>
      <c r="AN8" s="4"/>
      <c r="AO8" s="4"/>
    </row>
    <row r="9" spans="1:59" ht="15.6">
      <c r="A9" s="47"/>
      <c r="B9" s="47"/>
      <c r="C9" s="47"/>
      <c r="D9" s="47"/>
      <c r="E9" s="345" t="s">
        <v>493</v>
      </c>
      <c r="F9" s="181"/>
      <c r="G9" s="345" t="s">
        <v>2</v>
      </c>
      <c r="H9" s="364"/>
      <c r="I9" s="100" t="s">
        <v>2</v>
      </c>
      <c r="J9" s="184"/>
      <c r="K9" s="100" t="s">
        <v>1</v>
      </c>
      <c r="L9" s="100"/>
      <c r="M9" s="345" t="s">
        <v>2</v>
      </c>
      <c r="N9" s="345"/>
      <c r="O9" s="100" t="s">
        <v>22</v>
      </c>
      <c r="P9" s="184"/>
      <c r="Q9" s="100" t="s">
        <v>22</v>
      </c>
      <c r="R9" s="100" t="s">
        <v>685</v>
      </c>
      <c r="S9" s="100"/>
      <c r="T9" s="54" t="s">
        <v>22</v>
      </c>
      <c r="U9" s="184"/>
      <c r="V9" s="184"/>
      <c r="W9" s="54" t="s">
        <v>495</v>
      </c>
      <c r="X9" s="100" t="s">
        <v>497</v>
      </c>
      <c r="Y9" s="74" t="s">
        <v>548</v>
      </c>
      <c r="Z9" s="74" t="s">
        <v>548</v>
      </c>
      <c r="AA9" s="74" t="s">
        <v>548</v>
      </c>
      <c r="AB9" s="100"/>
      <c r="AC9" s="54" t="s">
        <v>491</v>
      </c>
      <c r="AD9" s="54" t="s">
        <v>414</v>
      </c>
      <c r="AE9" s="74" t="s">
        <v>1</v>
      </c>
      <c r="AF9" s="74" t="s">
        <v>1</v>
      </c>
      <c r="AG9" s="74" t="s">
        <v>0</v>
      </c>
      <c r="AH9" s="100" t="s">
        <v>430</v>
      </c>
      <c r="AI9" s="74" t="s">
        <v>70</v>
      </c>
      <c r="AJ9" s="47"/>
      <c r="AK9" s="4"/>
      <c r="AL9" s="61"/>
      <c r="AN9" s="1"/>
      <c r="AO9" s="5"/>
    </row>
    <row r="10" spans="1:59" ht="15.6">
      <c r="A10" s="47"/>
      <c r="B10" s="54" t="s">
        <v>90</v>
      </c>
      <c r="C10" s="54" t="s">
        <v>114</v>
      </c>
      <c r="D10" s="50"/>
      <c r="E10" s="346" t="s">
        <v>494</v>
      </c>
      <c r="F10" s="181" t="s">
        <v>496</v>
      </c>
      <c r="G10" s="346" t="s">
        <v>8</v>
      </c>
      <c r="H10" s="364" t="s">
        <v>496</v>
      </c>
      <c r="I10" s="101" t="s">
        <v>404</v>
      </c>
      <c r="J10" s="184" t="s">
        <v>496</v>
      </c>
      <c r="K10" s="101" t="s">
        <v>404</v>
      </c>
      <c r="L10" s="101"/>
      <c r="M10" s="346" t="s">
        <v>675</v>
      </c>
      <c r="N10" s="346"/>
      <c r="O10" s="101" t="s">
        <v>44</v>
      </c>
      <c r="P10" s="184" t="s">
        <v>496</v>
      </c>
      <c r="Q10" s="101" t="s">
        <v>675</v>
      </c>
      <c r="R10" s="101" t="s">
        <v>686</v>
      </c>
      <c r="S10" s="101"/>
      <c r="T10" s="55" t="s">
        <v>0</v>
      </c>
      <c r="U10" s="184" t="s">
        <v>496</v>
      </c>
      <c r="V10" s="184"/>
      <c r="W10" s="55" t="s">
        <v>415</v>
      </c>
      <c r="X10" s="101" t="s">
        <v>498</v>
      </c>
      <c r="Y10" s="75" t="s">
        <v>573</v>
      </c>
      <c r="Z10" s="75" t="s">
        <v>574</v>
      </c>
      <c r="AA10" s="75" t="s">
        <v>684</v>
      </c>
      <c r="AB10" s="101" t="s">
        <v>1</v>
      </c>
      <c r="AC10" s="55" t="s">
        <v>492</v>
      </c>
      <c r="AD10" s="55" t="s">
        <v>531</v>
      </c>
      <c r="AE10" s="75" t="s">
        <v>43</v>
      </c>
      <c r="AF10" s="75" t="s">
        <v>523</v>
      </c>
      <c r="AG10" s="75" t="s">
        <v>523</v>
      </c>
      <c r="AH10" s="101" t="s">
        <v>431</v>
      </c>
      <c r="AI10" s="75" t="s">
        <v>553</v>
      </c>
      <c r="AJ10" s="47"/>
      <c r="AK10" s="4"/>
      <c r="AL10" s="61"/>
      <c r="AN10" s="1"/>
      <c r="AO10" s="5"/>
    </row>
    <row r="11" spans="1:59" ht="15.6">
      <c r="A11" s="47"/>
      <c r="B11" s="67">
        <f>+'Ark1'!C772</f>
        <v>2024</v>
      </c>
      <c r="C11" s="67">
        <f>+'Ark1'!O772</f>
        <v>1</v>
      </c>
      <c r="D11" s="67" t="str">
        <f>VLOOKUP(C11,RNR!$K$2:$L$15,2)</f>
        <v>Østfold</v>
      </c>
      <c r="E11" s="347">
        <f>+'Ark1'!Q772</f>
        <v>120</v>
      </c>
      <c r="F11" s="214">
        <f>+E11-E26</f>
        <v>-8</v>
      </c>
      <c r="G11" s="347">
        <f>+'Ark1'!R772</f>
        <v>5150</v>
      </c>
      <c r="H11" s="570">
        <f>+G11-G26</f>
        <v>-884</v>
      </c>
      <c r="I11" s="202">
        <f>+'Ark1'!AG772</f>
        <v>0.48204724999063986</v>
      </c>
      <c r="J11" s="219">
        <f>+I11-I26</f>
        <v>-6.2475665273508785E-2</v>
      </c>
      <c r="K11" s="202">
        <f>+'Ark1'!AH772</f>
        <v>0.4765990238040736</v>
      </c>
      <c r="L11" s="101"/>
      <c r="M11" s="521">
        <f>+'Ark1'!AJ772</f>
        <v>5146</v>
      </c>
      <c r="N11" s="346"/>
      <c r="O11" s="140">
        <f>+'Ark1'!U772</f>
        <v>19.812582524271811</v>
      </c>
      <c r="P11" s="219">
        <f>+O11-O26</f>
        <v>0.14143568966790809</v>
      </c>
      <c r="Q11" s="152">
        <f>+IF(M11=0,"",'Ark1'!AK772)</f>
        <v>98.785425573260795</v>
      </c>
      <c r="R11" s="152">
        <f>+IF(M11=0,"",'Ark1'!AL772)</f>
        <v>19.857229079478564</v>
      </c>
      <c r="S11" s="101"/>
      <c r="T11" s="104">
        <f>+'Ark1'!S772</f>
        <v>7.5384466019417475</v>
      </c>
      <c r="U11" s="116">
        <f>+T11-T26</f>
        <v>0.39857255487512511</v>
      </c>
      <c r="V11" s="184"/>
      <c r="W11" s="68">
        <f>+'Ark1'!T772</f>
        <v>6.1001941747572799</v>
      </c>
      <c r="X11" s="140">
        <f>+'Ark1'!W772</f>
        <v>8.6601941747572848</v>
      </c>
      <c r="Y11" s="289">
        <f>+'Ark1'!X772</f>
        <v>71.262135922330103</v>
      </c>
      <c r="Z11" s="289">
        <f>+'Ark1'!Y772</f>
        <v>20.135922330097081</v>
      </c>
      <c r="AA11" s="289">
        <f>+'Ark1'!Z772</f>
        <v>2.9514563106796121</v>
      </c>
      <c r="AB11" s="140">
        <f>+'Ark1'!AA772</f>
        <v>7.369440503224701</v>
      </c>
      <c r="AC11" s="68">
        <f>+'Ark1'!AB772</f>
        <v>1.5042907933102452</v>
      </c>
      <c r="AD11" s="68">
        <f>+'Ark1'!AC772</f>
        <v>1.9552418868473984</v>
      </c>
      <c r="AE11" s="289">
        <f>+'Ark1'!AD772</f>
        <v>59.178592398554493</v>
      </c>
      <c r="AF11" s="289">
        <f>+'Ark1'!AE772</f>
        <v>57.483749959461051</v>
      </c>
      <c r="AG11" s="289">
        <f>+'Ark1'!AF772</f>
        <v>57.43647759373701</v>
      </c>
      <c r="AH11" s="68">
        <f t="shared" ref="AH11:AH24" si="0">+O11/T11</f>
        <v>2.6282049300672239</v>
      </c>
      <c r="AI11" s="141">
        <f t="shared" ref="AI11:AI24" si="1">+G11/E11</f>
        <v>42.916666666666664</v>
      </c>
      <c r="AJ11" s="47"/>
      <c r="AK11" s="4"/>
      <c r="AL11" s="61"/>
      <c r="AN11" s="1"/>
      <c r="AO11">
        <v>1</v>
      </c>
      <c r="AP11" t="s">
        <v>624</v>
      </c>
    </row>
    <row r="12" spans="1:59" ht="15.6">
      <c r="A12" s="47"/>
      <c r="B12" s="67">
        <f>+'Ark1'!C773</f>
        <v>2024</v>
      </c>
      <c r="C12" s="67">
        <f>+'Ark1'!O773</f>
        <v>2</v>
      </c>
      <c r="D12" s="67" t="str">
        <f>VLOOKUP(C12,RNR!$K$2:$L$15,2)</f>
        <v>Akershus</v>
      </c>
      <c r="E12" s="347">
        <f>+'Ark1'!Q773</f>
        <v>257</v>
      </c>
      <c r="F12" s="214">
        <f t="shared" ref="F12:F24" si="2">+E12-E27</f>
        <v>-4</v>
      </c>
      <c r="G12" s="347">
        <f>+'Ark1'!R773</f>
        <v>14670</v>
      </c>
      <c r="H12" s="570">
        <f t="shared" ref="H12:H24" si="3">+G12-G27</f>
        <v>-1373</v>
      </c>
      <c r="I12" s="202">
        <f>+'Ark1'!AG773</f>
        <v>1.373132651915085</v>
      </c>
      <c r="J12" s="219">
        <f t="shared" ref="J12:J24" si="4">+I12-I27</f>
        <v>-7.4626898894118776E-2</v>
      </c>
      <c r="K12" s="202">
        <f>+'Ark1'!AH773</f>
        <v>1.3722356046377124</v>
      </c>
      <c r="L12" s="101"/>
      <c r="M12" s="521">
        <f>+'Ark1'!AJ773</f>
        <v>14651</v>
      </c>
      <c r="N12" s="346"/>
      <c r="O12" s="140">
        <f>+'Ark1'!U773</f>
        <v>20.025978186775877</v>
      </c>
      <c r="P12" s="219">
        <f t="shared" ref="P12:P24" si="5">+O12-O27</f>
        <v>-0.13939611977517075</v>
      </c>
      <c r="Q12" s="152">
        <f>+IF(M12=0,"",'Ark1'!AK773)</f>
        <v>98.409753600436943</v>
      </c>
      <c r="R12" s="152">
        <f>+IF(M12=0,"",'Ark1'!AL773)</f>
        <v>20.359354771026123</v>
      </c>
      <c r="S12" s="101"/>
      <c r="T12" s="104">
        <f>+'Ark1'!S773</f>
        <v>7.6572597137014355</v>
      </c>
      <c r="U12" s="116">
        <f t="shared" ref="U12:U24" si="6">+T12-T27</f>
        <v>0.29280169462769834</v>
      </c>
      <c r="V12" s="184"/>
      <c r="W12" s="68">
        <f>+'Ark1'!T773</f>
        <v>5.9341513292433516</v>
      </c>
      <c r="X12" s="140">
        <f>+'Ark1'!W773</f>
        <v>5.8214042263122012</v>
      </c>
      <c r="Y12" s="289">
        <f>+'Ark1'!X773</f>
        <v>73.571915473755951</v>
      </c>
      <c r="Z12" s="289">
        <f>+'Ark1'!Y773</f>
        <v>22.719836400817993</v>
      </c>
      <c r="AA12" s="289">
        <f>+'Ark1'!Z773</f>
        <v>2.0518064076346283</v>
      </c>
      <c r="AB12" s="140">
        <f>+'Ark1'!AA773</f>
        <v>7.0628098907125203</v>
      </c>
      <c r="AC12" s="68">
        <f>+'Ark1'!AB773</f>
        <v>1.6479253413015444</v>
      </c>
      <c r="AD12" s="68">
        <f>+'Ark1'!AC773</f>
        <v>1.7011241758795996</v>
      </c>
      <c r="AE12" s="289">
        <f>+'Ark1'!AD773</f>
        <v>58.644101637327296</v>
      </c>
      <c r="AF12" s="289">
        <f>+'Ark1'!AE773</f>
        <v>50.87812568235411</v>
      </c>
      <c r="AG12" s="289">
        <f>+'Ark1'!AF773</f>
        <v>55.338676457545283</v>
      </c>
      <c r="AH12" s="68">
        <f t="shared" si="0"/>
        <v>2.6152930598582946</v>
      </c>
      <c r="AI12" s="141">
        <f t="shared" si="1"/>
        <v>57.081712062256813</v>
      </c>
      <c r="AJ12" s="47"/>
      <c r="AK12" s="4"/>
      <c r="AL12" s="61"/>
      <c r="AN12" s="1"/>
      <c r="AO12">
        <v>4</v>
      </c>
      <c r="AP12" t="s">
        <v>625</v>
      </c>
    </row>
    <row r="13" spans="1:59" ht="15.6">
      <c r="A13" s="47"/>
      <c r="B13" s="67">
        <f>+'Ark1'!C774</f>
        <v>2024</v>
      </c>
      <c r="C13" s="67">
        <f>+'Ark1'!O774</f>
        <v>3</v>
      </c>
      <c r="D13" s="67" t="str">
        <f>VLOOKUP(C13,RNR!$K$2:$L$15,2)</f>
        <v>Buskerud</v>
      </c>
      <c r="E13" s="347">
        <f>+'Ark1'!Q774</f>
        <v>448</v>
      </c>
      <c r="F13" s="214">
        <f t="shared" si="2"/>
        <v>-11</v>
      </c>
      <c r="G13" s="347">
        <f>+'Ark1'!R774</f>
        <v>46286</v>
      </c>
      <c r="H13" s="570">
        <f t="shared" si="3"/>
        <v>-3902</v>
      </c>
      <c r="I13" s="202">
        <f>+'Ark1'!AG774</f>
        <v>4.3324347598187876</v>
      </c>
      <c r="J13" s="219">
        <f t="shared" si="4"/>
        <v>-0.19665308759206734</v>
      </c>
      <c r="K13" s="202">
        <f>+'Ark1'!AH774</f>
        <v>4.6266461148785591</v>
      </c>
      <c r="L13" s="101"/>
      <c r="M13" s="521">
        <f>+'Ark1'!AJ774</f>
        <v>46262</v>
      </c>
      <c r="N13" s="346"/>
      <c r="O13" s="140">
        <f>+'Ark1'!U774</f>
        <v>21.399902778377754</v>
      </c>
      <c r="P13" s="219">
        <f t="shared" si="5"/>
        <v>-6.9550078878894084E-2</v>
      </c>
      <c r="Q13" s="152">
        <f>+IF(M13=0,"",'Ark1'!AK774)</f>
        <v>98.727547447148822</v>
      </c>
      <c r="R13" s="152">
        <f>+IF(M13=0,"",'Ark1'!AL774)</f>
        <v>21.862928085121379</v>
      </c>
      <c r="S13" s="101"/>
      <c r="T13" s="104">
        <f>+'Ark1'!S774</f>
        <v>8.2753964481700688</v>
      </c>
      <c r="U13" s="116">
        <f t="shared" si="6"/>
        <v>0.18158916356020249</v>
      </c>
      <c r="V13" s="184"/>
      <c r="W13" s="68">
        <f>+'Ark1'!T774</f>
        <v>5.8977660631724493</v>
      </c>
      <c r="X13" s="140">
        <f>+'Ark1'!W774</f>
        <v>3.2990537095450025</v>
      </c>
      <c r="Y13" s="289">
        <f>+'Ark1'!X774</f>
        <v>87.82785291448819</v>
      </c>
      <c r="Z13" s="289">
        <f>+'Ark1'!Y774</f>
        <v>26.256319405435764</v>
      </c>
      <c r="AA13" s="289">
        <f>+'Ark1'!Z774</f>
        <v>1.8472108196862984</v>
      </c>
      <c r="AB13" s="140">
        <f>+'Ark1'!AA774</f>
        <v>6.2074130719847025</v>
      </c>
      <c r="AC13" s="68">
        <f>+'Ark1'!AB774</f>
        <v>1.322745170880796</v>
      </c>
      <c r="AD13" s="68">
        <f>+'Ark1'!AC774</f>
        <v>1.4579934541364139</v>
      </c>
      <c r="AE13" s="289">
        <f>+'Ark1'!AD774</f>
        <v>32.506499038114178</v>
      </c>
      <c r="AF13" s="289">
        <f>+'Ark1'!AE774</f>
        <v>34.534496088336439</v>
      </c>
      <c r="AG13" s="289">
        <f>+'Ark1'!AF774</f>
        <v>47.219130152712737</v>
      </c>
      <c r="AH13" s="68">
        <f t="shared" si="0"/>
        <v>2.5859670787264695</v>
      </c>
      <c r="AI13" s="141">
        <f t="shared" si="1"/>
        <v>103.31696428571429</v>
      </c>
      <c r="AJ13" s="47"/>
      <c r="AK13" s="4"/>
      <c r="AL13" s="61"/>
      <c r="AN13" s="1"/>
      <c r="AO13">
        <v>8</v>
      </c>
      <c r="AP13" t="s">
        <v>626</v>
      </c>
    </row>
    <row r="14" spans="1:59" ht="15.6">
      <c r="A14" s="47"/>
      <c r="B14" s="67">
        <f>+'Ark1'!C775</f>
        <v>2024</v>
      </c>
      <c r="C14" s="67">
        <f>+'Ark1'!O775</f>
        <v>4</v>
      </c>
      <c r="D14" s="67" t="str">
        <f>VLOOKUP(C14,RNR!$K$2:$L$15,2)</f>
        <v>Innlandet</v>
      </c>
      <c r="E14" s="347">
        <f>+'Ark1'!Q775</f>
        <v>1629</v>
      </c>
      <c r="F14" s="214">
        <f t="shared" si="2"/>
        <v>-62</v>
      </c>
      <c r="G14" s="347">
        <f>+'Ark1'!R775</f>
        <v>179595</v>
      </c>
      <c r="H14" s="570">
        <f t="shared" si="3"/>
        <v>-14336</v>
      </c>
      <c r="I14" s="202">
        <f>+'Ark1'!AG775</f>
        <v>16.810344827586203</v>
      </c>
      <c r="J14" s="219">
        <f t="shared" si="4"/>
        <v>-0.69046284229971633</v>
      </c>
      <c r="K14" s="202">
        <f>+'Ark1'!AH775</f>
        <v>17.619691889279359</v>
      </c>
      <c r="L14" s="101"/>
      <c r="M14" s="521">
        <f>+'Ark1'!AJ775</f>
        <v>179344</v>
      </c>
      <c r="N14" s="346"/>
      <c r="O14" s="140">
        <f>+'Ark1'!U775</f>
        <v>21.003865920544236</v>
      </c>
      <c r="P14" s="219">
        <f t="shared" si="5"/>
        <v>8.4429729321261249E-2</v>
      </c>
      <c r="Q14" s="152">
        <f>+IF(M14=0,"",'Ark1'!AK775)</f>
        <v>98.657472232132577</v>
      </c>
      <c r="R14" s="152">
        <f>+IF(M14=0,"",'Ark1'!AL775)</f>
        <v>21.438225901648828</v>
      </c>
      <c r="S14" s="101"/>
      <c r="T14" s="104">
        <f>+'Ark1'!S775</f>
        <v>8.1556891895654093</v>
      </c>
      <c r="U14" s="116">
        <f t="shared" si="6"/>
        <v>0.23817729100355045</v>
      </c>
      <c r="V14" s="184"/>
      <c r="W14" s="68">
        <f>+'Ark1'!T775</f>
        <v>6.0468387204543568</v>
      </c>
      <c r="X14" s="140">
        <f>+'Ark1'!W775</f>
        <v>4.3080263927169486</v>
      </c>
      <c r="Y14" s="289">
        <f>+'Ark1'!X775</f>
        <v>84.931651772042684</v>
      </c>
      <c r="Z14" s="289">
        <f>+'Ark1'!Y775</f>
        <v>24.502909323756224</v>
      </c>
      <c r="AA14" s="289">
        <f>+'Ark1'!Z775</f>
        <v>1.8719897547259112</v>
      </c>
      <c r="AB14" s="140">
        <f>+'Ark1'!AA775</f>
        <v>6.2734440419061759</v>
      </c>
      <c r="AC14" s="68">
        <f>+'Ark1'!AB775</f>
        <v>1.3322257459542952</v>
      </c>
      <c r="AD14" s="68">
        <f>+'Ark1'!AC775</f>
        <v>1.4885888748577893</v>
      </c>
      <c r="AE14" s="289">
        <f>+'Ark1'!AD775</f>
        <v>40.604220748401069</v>
      </c>
      <c r="AF14" s="289">
        <f>+'Ark1'!AE775</f>
        <v>42.735605651693291</v>
      </c>
      <c r="AG14" s="289">
        <f>+'Ark1'!AF775</f>
        <v>49.884785231323512</v>
      </c>
      <c r="AH14" s="68">
        <f t="shared" si="0"/>
        <v>2.5753637040775295</v>
      </c>
      <c r="AI14" s="141">
        <f t="shared" si="1"/>
        <v>110.24861878453039</v>
      </c>
      <c r="AJ14" s="47"/>
      <c r="AK14" s="4"/>
      <c r="AL14" s="61"/>
      <c r="AN14" s="1"/>
      <c r="AO14">
        <v>9</v>
      </c>
      <c r="AP14" t="s">
        <v>627</v>
      </c>
    </row>
    <row r="15" spans="1:59" ht="15.6">
      <c r="A15" s="47"/>
      <c r="B15" s="67">
        <f>+'Ark1'!C776</f>
        <v>2024</v>
      </c>
      <c r="C15" s="67">
        <f>+'Ark1'!O776</f>
        <v>7</v>
      </c>
      <c r="D15" s="67" t="str">
        <f>VLOOKUP(C15,RNR!$K$2:$L$15,2)</f>
        <v>Vestfold</v>
      </c>
      <c r="E15" s="347">
        <f>+'Ark1'!Q776</f>
        <v>120</v>
      </c>
      <c r="F15" s="214">
        <f t="shared" si="2"/>
        <v>7</v>
      </c>
      <c r="G15" s="347">
        <f>+'Ark1'!R776</f>
        <v>5767</v>
      </c>
      <c r="H15" s="570">
        <f t="shared" si="3"/>
        <v>-74</v>
      </c>
      <c r="I15" s="202">
        <f>+'Ark1'!AG776</f>
        <v>0.53979931858175156</v>
      </c>
      <c r="J15" s="219">
        <f t="shared" si="4"/>
        <v>1.2693195270864432E-2</v>
      </c>
      <c r="K15" s="202">
        <f>+'Ark1'!AH776</f>
        <v>0.52266622707460197</v>
      </c>
      <c r="L15" s="101"/>
      <c r="M15" s="521">
        <f>+'Ark1'!AJ776</f>
        <v>5712</v>
      </c>
      <c r="N15" s="346"/>
      <c r="O15" s="140">
        <f>+'Ark1'!U776</f>
        <v>19.403034506675905</v>
      </c>
      <c r="P15" s="219">
        <f t="shared" si="5"/>
        <v>-0.45445564911936032</v>
      </c>
      <c r="Q15" s="152">
        <f>+IF(M15=0,"",'Ark1'!AK776)</f>
        <v>97.299439775910272</v>
      </c>
      <c r="R15" s="152">
        <f>+IF(M15=0,"",'Ark1'!AL776)</f>
        <v>20.293143930167659</v>
      </c>
      <c r="S15" s="101"/>
      <c r="T15" s="104">
        <f>+'Ark1'!S776</f>
        <v>7.6792092942604482</v>
      </c>
      <c r="U15" s="116">
        <f t="shared" si="6"/>
        <v>0.10756060396768774</v>
      </c>
      <c r="V15" s="184"/>
      <c r="W15" s="68">
        <f>+'Ark1'!T776</f>
        <v>6.0898213976070759</v>
      </c>
      <c r="X15" s="140">
        <f>+'Ark1'!W776</f>
        <v>7.1614357551586627</v>
      </c>
      <c r="Y15" s="289">
        <f>+'Ark1'!X776</f>
        <v>69.776313507889682</v>
      </c>
      <c r="Z15" s="289">
        <f>+'Ark1'!Y776</f>
        <v>19.993063984740758</v>
      </c>
      <c r="AA15" s="289">
        <f>+'Ark1'!Z776</f>
        <v>2.1501647303624072</v>
      </c>
      <c r="AB15" s="140">
        <f>+'Ark1'!AA776</f>
        <v>7.227408394143934</v>
      </c>
      <c r="AC15" s="68">
        <f>+'Ark1'!AB776</f>
        <v>1.6199797909362224</v>
      </c>
      <c r="AD15" s="68">
        <f>+'Ark1'!AC776</f>
        <v>1.7457358445616165</v>
      </c>
      <c r="AE15" s="289">
        <f>+'Ark1'!AD776</f>
        <v>61.030202113681135</v>
      </c>
      <c r="AF15" s="289">
        <f>+'Ark1'!AE776</f>
        <v>36.892924244714408</v>
      </c>
      <c r="AG15" s="289">
        <f>+'Ark1'!AF776</f>
        <v>45.508528781531616</v>
      </c>
      <c r="AH15" s="68">
        <f t="shared" si="0"/>
        <v>2.5266969245359689</v>
      </c>
      <c r="AI15" s="141">
        <f t="shared" si="1"/>
        <v>48.05833333333333</v>
      </c>
      <c r="AJ15" s="47"/>
      <c r="AK15" s="4"/>
      <c r="AL15" s="61"/>
      <c r="AN15" s="1"/>
      <c r="AO15" s="2">
        <v>11</v>
      </c>
      <c r="AP15" s="2" t="s">
        <v>112</v>
      </c>
    </row>
    <row r="16" spans="1:59" ht="15.6">
      <c r="A16" s="47"/>
      <c r="B16" s="67">
        <f>+'Ark1'!C777</f>
        <v>2024</v>
      </c>
      <c r="C16" s="67">
        <f>+'Ark1'!O777</f>
        <v>8</v>
      </c>
      <c r="D16" s="67" t="str">
        <f>VLOOKUP(C16,RNR!$K$2:$L$15,2)</f>
        <v>Telemark</v>
      </c>
      <c r="E16" s="347">
        <f>+'Ark1'!Q777</f>
        <v>295</v>
      </c>
      <c r="F16" s="214">
        <f t="shared" si="2"/>
        <v>-17</v>
      </c>
      <c r="G16" s="347">
        <f>+'Ark1'!R777</f>
        <v>22968</v>
      </c>
      <c r="H16" s="570">
        <f t="shared" si="3"/>
        <v>-2185</v>
      </c>
      <c r="I16" s="202">
        <f>+'Ark1'!AG777</f>
        <v>2.1498371335504882</v>
      </c>
      <c r="J16" s="219">
        <f t="shared" si="4"/>
        <v>-0.12003109443080628</v>
      </c>
      <c r="K16" s="202">
        <f>+'Ark1'!AH777</f>
        <v>2.195232438455736</v>
      </c>
      <c r="L16" s="101"/>
      <c r="M16" s="521">
        <f>+'Ark1'!AJ777</f>
        <v>22713</v>
      </c>
      <c r="N16" s="346"/>
      <c r="O16" s="140">
        <f>+'Ark1'!U777</f>
        <v>20.462208289794471</v>
      </c>
      <c r="P16" s="219">
        <f t="shared" si="5"/>
        <v>-0.55632230297771201</v>
      </c>
      <c r="Q16" s="152">
        <f>+IF(M16=0,"",'Ark1'!AK777)</f>
        <v>97.664522520142398</v>
      </c>
      <c r="R16" s="152">
        <f>+IF(M16=0,"",'Ark1'!AL777)</f>
        <v>21.365280022539451</v>
      </c>
      <c r="S16" s="101"/>
      <c r="T16" s="104">
        <f>+'Ark1'!S777</f>
        <v>8.1084117032392875</v>
      </c>
      <c r="U16" s="116">
        <f t="shared" si="6"/>
        <v>0.17464634721813521</v>
      </c>
      <c r="V16" s="184"/>
      <c r="W16" s="68">
        <f>+'Ark1'!T777</f>
        <v>6.0568181818181808</v>
      </c>
      <c r="X16" s="140">
        <f>+'Ark1'!W777</f>
        <v>4.2058516196447222</v>
      </c>
      <c r="Y16" s="289">
        <f>+'Ark1'!X777</f>
        <v>79.514977359804945</v>
      </c>
      <c r="Z16" s="289">
        <f>+'Ark1'!Y777</f>
        <v>23.928944618599783</v>
      </c>
      <c r="AA16" s="289">
        <f>+'Ark1'!Z777</f>
        <v>1.7938000696621388</v>
      </c>
      <c r="AB16" s="140">
        <f>+'Ark1'!AA777</f>
        <v>6.5902860551653522</v>
      </c>
      <c r="AC16" s="68">
        <f>+'Ark1'!AB777</f>
        <v>1.4073322519404268</v>
      </c>
      <c r="AD16" s="68">
        <f>+'Ark1'!AC777</f>
        <v>1.535525729673505</v>
      </c>
      <c r="AE16" s="289">
        <f>+'Ark1'!AD777</f>
        <v>49.709744561946877</v>
      </c>
      <c r="AF16" s="289">
        <f>+'Ark1'!AE777</f>
        <v>42.128400159758066</v>
      </c>
      <c r="AG16" s="289">
        <f>+'Ark1'!AF777</f>
        <v>47.621894428554384</v>
      </c>
      <c r="AH16" s="68">
        <f t="shared" si="0"/>
        <v>2.5235778644071414</v>
      </c>
      <c r="AI16" s="141">
        <f t="shared" si="1"/>
        <v>77.857627118644061</v>
      </c>
      <c r="AJ16" s="47"/>
      <c r="AK16" s="4"/>
      <c r="AL16" s="61"/>
      <c r="AN16" s="1"/>
      <c r="AO16" s="2">
        <v>14</v>
      </c>
      <c r="AP16" s="4" t="s">
        <v>628</v>
      </c>
      <c r="AQ16" s="4"/>
    </row>
    <row r="17" spans="1:47" s="589" customFormat="1" ht="15.6">
      <c r="A17" s="47"/>
      <c r="B17" s="67">
        <f>+'Ark1'!C778</f>
        <v>2024</v>
      </c>
      <c r="C17" s="67">
        <f>+'Ark1'!O778</f>
        <v>9</v>
      </c>
      <c r="D17" s="67" t="str">
        <f>VLOOKUP(C17,RNR!$K$2:$L$15,2)</f>
        <v>Agder</v>
      </c>
      <c r="E17" s="347">
        <f>+'Ark1'!Q778</f>
        <v>764</v>
      </c>
      <c r="F17" s="214">
        <f t="shared" si="2"/>
        <v>-6</v>
      </c>
      <c r="G17" s="347">
        <f>+'Ark1'!R778</f>
        <v>45025</v>
      </c>
      <c r="H17" s="570">
        <f t="shared" si="3"/>
        <v>-514</v>
      </c>
      <c r="I17" s="202">
        <f>+'Ark1'!AG778</f>
        <v>4.2144033846269044</v>
      </c>
      <c r="J17" s="219">
        <f t="shared" si="4"/>
        <v>0.10485266566534168</v>
      </c>
      <c r="K17" s="202">
        <f>+'Ark1'!AH778</f>
        <v>4.0320856237431908</v>
      </c>
      <c r="L17" s="101"/>
      <c r="M17" s="521">
        <f>+'Ark1'!AJ778</f>
        <v>44891</v>
      </c>
      <c r="N17" s="346"/>
      <c r="O17" s="140">
        <f>+'Ark1'!U778</f>
        <v>19.172166574125335</v>
      </c>
      <c r="P17" s="219">
        <f t="shared" si="5"/>
        <v>-0.48455403897532534</v>
      </c>
      <c r="Q17" s="152">
        <f>+IF(M17=0,"",'Ark1'!AK778)</f>
        <v>97.382907487023687</v>
      </c>
      <c r="R17" s="152">
        <f>+IF(M17=0,"",'Ark1'!AL778)</f>
        <v>20.135590908961603</v>
      </c>
      <c r="S17" s="101"/>
      <c r="T17" s="104">
        <f>+'Ark1'!S778</f>
        <v>7.5093170460855072</v>
      </c>
      <c r="U17" s="116">
        <f t="shared" si="6"/>
        <v>-0.19006150855996307</v>
      </c>
      <c r="V17" s="184"/>
      <c r="W17" s="68">
        <f>+'Ark1'!T778</f>
        <v>5.4496168795113826</v>
      </c>
      <c r="X17" s="140">
        <f>+'Ark1'!W778</f>
        <v>4.1843420322043308</v>
      </c>
      <c r="Y17" s="289">
        <f>+'Ark1'!X778</f>
        <v>72.146585230427547</v>
      </c>
      <c r="Z17" s="289">
        <f>+'Ark1'!Y778</f>
        <v>17.465852304275405</v>
      </c>
      <c r="AA17" s="289">
        <f>+'Ark1'!Z778</f>
        <v>1.5880066629650196</v>
      </c>
      <c r="AB17" s="140">
        <f>+'Ark1'!AA778</f>
        <v>6.7287020266858795</v>
      </c>
      <c r="AC17" s="68">
        <f>+'Ark1'!AB778</f>
        <v>1.5489377098044801</v>
      </c>
      <c r="AD17" s="68">
        <f>+'Ark1'!AC778</f>
        <v>1.666630096226982</v>
      </c>
      <c r="AE17" s="289">
        <f>+'Ark1'!AD778</f>
        <v>56.551006959944147</v>
      </c>
      <c r="AF17" s="289">
        <f>+'Ark1'!AE778</f>
        <v>47.165580115507723</v>
      </c>
      <c r="AG17" s="289">
        <f>+'Ark1'!AF778</f>
        <v>50.067302533354805</v>
      </c>
      <c r="AH17" s="68">
        <f t="shared" si="0"/>
        <v>2.5531172084576577</v>
      </c>
      <c r="AI17" s="141">
        <f t="shared" si="1"/>
        <v>58.933246073298427</v>
      </c>
      <c r="AJ17" s="47"/>
      <c r="AK17" s="4"/>
      <c r="AL17" s="61"/>
      <c r="AN17" s="1"/>
      <c r="AO17" s="2"/>
      <c r="AP17" s="4"/>
      <c r="AQ17" s="4"/>
    </row>
    <row r="18" spans="1:47" s="589" customFormat="1" ht="15.6">
      <c r="A18" s="47"/>
      <c r="B18" s="67">
        <f>+'Ark1'!C779</f>
        <v>2024</v>
      </c>
      <c r="C18" s="67">
        <f>+'Ark1'!O779</f>
        <v>11</v>
      </c>
      <c r="D18" s="67" t="str">
        <f>VLOOKUP(C18,RNR!$K$2:$L$15,2)</f>
        <v>Rogaland</v>
      </c>
      <c r="E18" s="347">
        <f>+'Ark1'!Q779</f>
        <v>2376</v>
      </c>
      <c r="F18" s="214">
        <f t="shared" si="2"/>
        <v>-38</v>
      </c>
      <c r="G18" s="347">
        <f>+'Ark1'!R779</f>
        <v>244997</v>
      </c>
      <c r="H18" s="570">
        <f t="shared" si="3"/>
        <v>-5124</v>
      </c>
      <c r="I18" s="202">
        <f>+'Ark1'!AG779</f>
        <v>22.932064098244044</v>
      </c>
      <c r="J18" s="219">
        <f t="shared" si="4"/>
        <v>0.3605334239344451</v>
      </c>
      <c r="K18" s="202">
        <f>+'Ark1'!AH779</f>
        <v>23.342104995930843</v>
      </c>
      <c r="L18" s="101"/>
      <c r="M18" s="521">
        <f>+'Ark1'!AJ779</f>
        <v>243234</v>
      </c>
      <c r="N18" s="346"/>
      <c r="O18" s="140">
        <f>+'Ark1'!U779</f>
        <v>20.397381600591611</v>
      </c>
      <c r="P18" s="219">
        <f t="shared" si="5"/>
        <v>-0.11871173023661186</v>
      </c>
      <c r="Q18" s="152">
        <f>+IF(M18=0,"",'Ark1'!AK779)</f>
        <v>98.105819087791744</v>
      </c>
      <c r="R18" s="152">
        <f>+IF(M18=0,"",'Ark1'!AL779)</f>
        <v>21.029696623425973</v>
      </c>
      <c r="S18" s="101"/>
      <c r="T18" s="104">
        <f>+'Ark1'!S779</f>
        <v>7.9510402168189822</v>
      </c>
      <c r="U18" s="116">
        <f t="shared" si="6"/>
        <v>-3.1588191031617363E-2</v>
      </c>
      <c r="V18" s="184"/>
      <c r="W18" s="68">
        <f>+'Ark1'!T779</f>
        <v>5.90760703192284</v>
      </c>
      <c r="X18" s="140">
        <f>+'Ark1'!W779</f>
        <v>6.4408951946350381</v>
      </c>
      <c r="Y18" s="289">
        <f>+'Ark1'!X779</f>
        <v>79.540157634583295</v>
      </c>
      <c r="Z18" s="289">
        <f>+'Ark1'!Y779</f>
        <v>21.552508806230275</v>
      </c>
      <c r="AA18" s="289">
        <f>+'Ark1'!Z779</f>
        <v>2.4783976946656496</v>
      </c>
      <c r="AB18" s="140">
        <f>+'Ark1'!AA779</f>
        <v>6.8409618629619739</v>
      </c>
      <c r="AC18" s="68">
        <f>+'Ark1'!AB779</f>
        <v>1.4589570122318725</v>
      </c>
      <c r="AD18" s="68">
        <f>+'Ark1'!AC779</f>
        <v>1.7829328387354737</v>
      </c>
      <c r="AE18" s="289">
        <f>+'Ark1'!AD779</f>
        <v>50.693703597878482</v>
      </c>
      <c r="AF18" s="289">
        <f>+'Ark1'!AE779</f>
        <v>45.611307942693983</v>
      </c>
      <c r="AG18" s="289">
        <f>+'Ark1'!AF779</f>
        <v>52.587340896717215</v>
      </c>
      <c r="AH18" s="68">
        <f t="shared" si="0"/>
        <v>2.5653727115408942</v>
      </c>
      <c r="AI18" s="141">
        <f t="shared" si="1"/>
        <v>103.11321548821549</v>
      </c>
      <c r="AJ18" s="47"/>
      <c r="AK18" s="4"/>
      <c r="AL18" s="61"/>
      <c r="AN18" s="1"/>
      <c r="AO18" s="2"/>
      <c r="AP18" s="4"/>
      <c r="AQ18" s="4"/>
    </row>
    <row r="19" spans="1:47" s="589" customFormat="1" ht="15.6">
      <c r="A19" s="47"/>
      <c r="B19" s="67">
        <f>+'Ark1'!C780</f>
        <v>2024</v>
      </c>
      <c r="C19" s="67">
        <f>+'Ark1'!O780</f>
        <v>14</v>
      </c>
      <c r="D19" s="67" t="str">
        <f>VLOOKUP(C19,RNR!$K$2:$L$15,2)</f>
        <v>Vestland</v>
      </c>
      <c r="E19" s="347">
        <f>+'Ark1'!Q780</f>
        <v>3515</v>
      </c>
      <c r="F19" s="214">
        <f t="shared" si="2"/>
        <v>-39</v>
      </c>
      <c r="G19" s="347">
        <f>+'Ark1'!R780</f>
        <v>196175</v>
      </c>
      <c r="H19" s="570">
        <f t="shared" si="3"/>
        <v>-2674</v>
      </c>
      <c r="I19" s="202">
        <f>+'Ark1'!AG780</f>
        <v>18.362256168332767</v>
      </c>
      <c r="J19" s="219">
        <f t="shared" si="4"/>
        <v>0.41763615219741723</v>
      </c>
      <c r="K19" s="202">
        <f>+'Ark1'!AH780</f>
        <v>17.59678043287769</v>
      </c>
      <c r="L19" s="101"/>
      <c r="M19" s="521">
        <f>+'Ark1'!AJ780</f>
        <v>193537</v>
      </c>
      <c r="N19" s="346"/>
      <c r="O19" s="140">
        <f>+'Ark1'!U780</f>
        <v>19.203691601886877</v>
      </c>
      <c r="P19" s="219">
        <f t="shared" si="5"/>
        <v>-0.27655471567086565</v>
      </c>
      <c r="Q19" s="152">
        <f>+IF(M19=0,"",'Ark1'!AK780)</f>
        <v>96.678048641862276</v>
      </c>
      <c r="R19" s="152">
        <f>+IF(M19=0,"",'Ark1'!AL780)</f>
        <v>20.483187666168181</v>
      </c>
      <c r="S19" s="101"/>
      <c r="T19" s="104">
        <f>+'Ark1'!S780</f>
        <v>7.6338983050847444</v>
      </c>
      <c r="U19" s="116">
        <f t="shared" si="6"/>
        <v>0.12443635154210586</v>
      </c>
      <c r="V19" s="184"/>
      <c r="W19" s="68">
        <f>+'Ark1'!T780</f>
        <v>5.6327768573977322</v>
      </c>
      <c r="X19" s="140">
        <f>+'Ark1'!W780</f>
        <v>3.4148082069580745</v>
      </c>
      <c r="Y19" s="289">
        <f>+'Ark1'!X780</f>
        <v>68.661144386389694</v>
      </c>
      <c r="Z19" s="289">
        <f>+'Ark1'!Y780</f>
        <v>20.218172550019119</v>
      </c>
      <c r="AA19" s="289">
        <f>+'Ark1'!Z780</f>
        <v>1.6673888110105763</v>
      </c>
      <c r="AB19" s="140">
        <f>+'Ark1'!AA780</f>
        <v>6.9162580595478511</v>
      </c>
      <c r="AC19" s="68">
        <f>+'Ark1'!AB780</f>
        <v>1.6302927178018618</v>
      </c>
      <c r="AD19" s="68">
        <f>+'Ark1'!AC780</f>
        <v>1.7345744549772075</v>
      </c>
      <c r="AE19" s="289">
        <f>+'Ark1'!AD780</f>
        <v>59.834041754304678</v>
      </c>
      <c r="AF19" s="289">
        <f>+'Ark1'!AE780</f>
        <v>43.926381619932805</v>
      </c>
      <c r="AG19" s="289">
        <f>+'Ark1'!AF780</f>
        <v>46.312238644065616</v>
      </c>
      <c r="AH19" s="68">
        <f t="shared" si="0"/>
        <v>2.515581271117509</v>
      </c>
      <c r="AI19" s="141">
        <f t="shared" si="1"/>
        <v>55.810810810810814</v>
      </c>
      <c r="AJ19" s="47"/>
      <c r="AK19" s="4"/>
      <c r="AL19" s="61"/>
      <c r="AN19" s="1"/>
      <c r="AO19" s="2"/>
      <c r="AP19" s="4"/>
      <c r="AQ19" s="4"/>
    </row>
    <row r="20" spans="1:47" s="589" customFormat="1" ht="15.6">
      <c r="A20" s="47"/>
      <c r="B20" s="67">
        <f>+'Ark1'!C781</f>
        <v>2024</v>
      </c>
      <c r="C20" s="67">
        <f>+'Ark1'!O781</f>
        <v>15</v>
      </c>
      <c r="D20" s="67" t="str">
        <f>VLOOKUP(C20,RNR!$K$2:$L$15,2)</f>
        <v>Møre og Romsdal</v>
      </c>
      <c r="E20" s="347">
        <f>+'Ark1'!Q781</f>
        <v>969</v>
      </c>
      <c r="F20" s="214">
        <f t="shared" si="2"/>
        <v>-15</v>
      </c>
      <c r="G20" s="347">
        <f>+'Ark1'!R781</f>
        <v>55250</v>
      </c>
      <c r="H20" s="570">
        <f t="shared" si="3"/>
        <v>-1858</v>
      </c>
      <c r="I20" s="202">
        <f>+'Ark1'!AG781</f>
        <v>5.1714777790257935</v>
      </c>
      <c r="J20" s="219">
        <f t="shared" si="4"/>
        <v>1.7912209767424692E-2</v>
      </c>
      <c r="K20" s="202">
        <f>+'Ark1'!AH781</f>
        <v>4.6851847435212193</v>
      </c>
      <c r="L20" s="101"/>
      <c r="M20" s="521">
        <f>+'Ark1'!AJ781</f>
        <v>53926</v>
      </c>
      <c r="N20" s="346"/>
      <c r="O20" s="140">
        <f>+'Ark1'!U781</f>
        <v>18.154722171945703</v>
      </c>
      <c r="P20" s="219">
        <f t="shared" si="5"/>
        <v>-7.2366852359220246E-2</v>
      </c>
      <c r="Q20" s="152">
        <f>+IF(M20=0,"",'Ark1'!AK781)</f>
        <v>95.816513370173823</v>
      </c>
      <c r="R20" s="152">
        <f>+IF(M20=0,"",'Ark1'!AL781)</f>
        <v>19.658085485734485</v>
      </c>
      <c r="S20" s="101"/>
      <c r="T20" s="104">
        <f>+'Ark1'!S781</f>
        <v>7.2649592760180992</v>
      </c>
      <c r="U20" s="116">
        <f t="shared" si="6"/>
        <v>9.6418966429250297E-2</v>
      </c>
      <c r="V20" s="184"/>
      <c r="W20" s="68">
        <f>+'Ark1'!T781</f>
        <v>5.5044524886877824</v>
      </c>
      <c r="X20" s="140">
        <f>+'Ark1'!W781</f>
        <v>3.3990950226244339</v>
      </c>
      <c r="Y20" s="289">
        <f>+'Ark1'!X781</f>
        <v>59.956561085972865</v>
      </c>
      <c r="Z20" s="289">
        <f>+'Ark1'!Y781</f>
        <v>17.466063348416284</v>
      </c>
      <c r="AA20" s="289">
        <f>+'Ark1'!Z781</f>
        <v>1.7122171945701357</v>
      </c>
      <c r="AB20" s="140">
        <f>+'Ark1'!AA781</f>
        <v>7.2792978789573981</v>
      </c>
      <c r="AC20" s="68">
        <f>+'Ark1'!AB781</f>
        <v>1.7229368863016044</v>
      </c>
      <c r="AD20" s="68">
        <f>+'Ark1'!AC781</f>
        <v>1.8050076380820497</v>
      </c>
      <c r="AE20" s="289">
        <f>+'Ark1'!AD781</f>
        <v>66.537678241747244</v>
      </c>
      <c r="AF20" s="289">
        <f>+'Ark1'!AE781</f>
        <v>43.701569264913978</v>
      </c>
      <c r="AG20" s="289">
        <f>+'Ark1'!AF781</f>
        <v>43.061419376090448</v>
      </c>
      <c r="AH20" s="68">
        <f t="shared" si="0"/>
        <v>2.4989434189776007</v>
      </c>
      <c r="AI20" s="141">
        <f t="shared" si="1"/>
        <v>57.017543859649123</v>
      </c>
      <c r="AJ20" s="47"/>
      <c r="AK20" s="4"/>
      <c r="AL20" s="61"/>
      <c r="AN20" s="1"/>
      <c r="AO20" s="2"/>
      <c r="AP20" s="4"/>
      <c r="AQ20" s="4"/>
    </row>
    <row r="21" spans="1:47" ht="15.6">
      <c r="A21" s="47"/>
      <c r="B21" s="67">
        <f>+'Ark1'!C782</f>
        <v>2024</v>
      </c>
      <c r="C21" s="67">
        <f>+'Ark1'!O782</f>
        <v>16</v>
      </c>
      <c r="D21" s="67" t="str">
        <f>VLOOKUP(C21,RNR!$K$2:$L$15,2)</f>
        <v>Trøndelag</v>
      </c>
      <c r="E21" s="347">
        <f>+'Ark1'!Q782</f>
        <v>1110</v>
      </c>
      <c r="F21" s="214">
        <f t="shared" si="2"/>
        <v>-25</v>
      </c>
      <c r="G21" s="347">
        <f>+'Ark1'!R782</f>
        <v>110017</v>
      </c>
      <c r="H21" s="570">
        <f t="shared" si="3"/>
        <v>-3537</v>
      </c>
      <c r="I21" s="202">
        <f>+'Ark1'!AG782</f>
        <v>10.297746078101015</v>
      </c>
      <c r="J21" s="219">
        <f t="shared" si="4"/>
        <v>5.0355438408413278E-2</v>
      </c>
      <c r="K21" s="202">
        <f>+'Ark1'!AH782</f>
        <v>9.9441017636171747</v>
      </c>
      <c r="L21" s="101"/>
      <c r="M21" s="521">
        <f>+'Ark1'!AJ782</f>
        <v>109675</v>
      </c>
      <c r="N21" s="346"/>
      <c r="O21" s="140">
        <f>+'Ark1'!U782</f>
        <v>19.350889408000462</v>
      </c>
      <c r="P21" s="219">
        <f t="shared" si="5"/>
        <v>5.1209960336915827E-2</v>
      </c>
      <c r="Q21" s="152">
        <f>+IF(M21=0,"",'Ark1'!AK782)</f>
        <v>97.215748347390559</v>
      </c>
      <c r="R21" s="152">
        <f>+IF(M21=0,"",'Ark1'!AL782)</f>
        <v>20.424154726634519</v>
      </c>
      <c r="S21" s="101"/>
      <c r="T21" s="104">
        <f>+'Ark1'!S782</f>
        <v>7.678940527373042</v>
      </c>
      <c r="U21" s="116">
        <f t="shared" si="6"/>
        <v>6.2035794822890011E-2</v>
      </c>
      <c r="V21" s="184"/>
      <c r="W21" s="68">
        <f>+'Ark1'!T782</f>
        <v>5.8082023687248361</v>
      </c>
      <c r="X21" s="140">
        <f>+'Ark1'!W782</f>
        <v>3.0622540152885458</v>
      </c>
      <c r="Y21" s="289">
        <f>+'Ark1'!X782</f>
        <v>72.709672141578139</v>
      </c>
      <c r="Z21" s="289">
        <f>+'Ark1'!Y782</f>
        <v>20.053264495487063</v>
      </c>
      <c r="AA21" s="289">
        <f>+'Ark1'!Z782</f>
        <v>1.2470799967277784</v>
      </c>
      <c r="AB21" s="140">
        <f>+'Ark1'!AA782</f>
        <v>6.557967990039721</v>
      </c>
      <c r="AC21" s="68">
        <f>+'Ark1'!AB782</f>
        <v>1.6264477932449797</v>
      </c>
      <c r="AD21" s="68">
        <f>+'Ark1'!AC782</f>
        <v>1.44957096107451</v>
      </c>
      <c r="AE21" s="289">
        <f>+'Ark1'!AD782</f>
        <v>58.661943715949008</v>
      </c>
      <c r="AF21" s="289">
        <f>+'Ark1'!AE782</f>
        <v>49.436238961899811</v>
      </c>
      <c r="AG21" s="289">
        <f>+'Ark1'!AF782</f>
        <v>50.766997709911507</v>
      </c>
      <c r="AH21" s="68">
        <f t="shared" si="0"/>
        <v>2.5199946970575615</v>
      </c>
      <c r="AI21" s="141">
        <f t="shared" si="1"/>
        <v>99.114414414414412</v>
      </c>
      <c r="AJ21" s="47"/>
      <c r="AK21" s="4"/>
      <c r="AL21" s="61"/>
      <c r="AN21" s="1"/>
      <c r="AO21">
        <v>15</v>
      </c>
      <c r="AP21" t="s">
        <v>619</v>
      </c>
      <c r="AR21" s="2"/>
      <c r="AS21" s="2"/>
    </row>
    <row r="22" spans="1:47" ht="15.6">
      <c r="A22" s="47"/>
      <c r="B22" s="67">
        <f>+'Ark1'!C783</f>
        <v>2024</v>
      </c>
      <c r="C22" s="67">
        <f>+'Ark1'!O783</f>
        <v>18</v>
      </c>
      <c r="D22" s="67" t="str">
        <f>VLOOKUP(C22,RNR!$K$2:$L$15,2)</f>
        <v>Nordland</v>
      </c>
      <c r="E22" s="347">
        <f>+'Ark1'!Q783</f>
        <v>770</v>
      </c>
      <c r="F22" s="214">
        <f t="shared" si="2"/>
        <v>-28</v>
      </c>
      <c r="G22" s="347">
        <f>+'Ark1'!R783</f>
        <v>82807</v>
      </c>
      <c r="H22" s="570">
        <f t="shared" si="3"/>
        <v>-2367</v>
      </c>
      <c r="I22" s="202">
        <f>+'Ark1'!AG783</f>
        <v>7.7508517728106643</v>
      </c>
      <c r="J22" s="219">
        <f t="shared" si="4"/>
        <v>6.4541732255712247E-2</v>
      </c>
      <c r="K22" s="202">
        <f>+'Ark1'!AH783</f>
        <v>7.6399933145684482</v>
      </c>
      <c r="L22" s="101"/>
      <c r="M22" s="521">
        <f>+'Ark1'!AJ783</f>
        <v>77985</v>
      </c>
      <c r="N22" s="346"/>
      <c r="O22" s="140">
        <f>+'Ark1'!U783</f>
        <v>19.752455710265899</v>
      </c>
      <c r="P22" s="219">
        <f t="shared" si="5"/>
        <v>3.0058030222800625E-2</v>
      </c>
      <c r="Q22" s="152">
        <f>+IF(M22=0,"",'Ark1'!AK783)</f>
        <v>97.018760017952317</v>
      </c>
      <c r="R22" s="152">
        <f>+IF(M22=0,"",'Ark1'!AL783)</f>
        <v>20.753654469528964</v>
      </c>
      <c r="S22" s="101"/>
      <c r="T22" s="104">
        <f>+'Ark1'!S783</f>
        <v>7.7640054584757312</v>
      </c>
      <c r="U22" s="116">
        <f t="shared" si="6"/>
        <v>0.20060582948096606</v>
      </c>
      <c r="V22" s="184"/>
      <c r="W22" s="68">
        <f>+'Ark1'!T783</f>
        <v>5.760153127151086</v>
      </c>
      <c r="X22" s="140">
        <f>+'Ark1'!W783</f>
        <v>3.5335176977791738</v>
      </c>
      <c r="Y22" s="289">
        <f>+'Ark1'!X783</f>
        <v>71.708913497651182</v>
      </c>
      <c r="Z22" s="289">
        <f>+'Ark1'!Y783</f>
        <v>25.080005313560449</v>
      </c>
      <c r="AA22" s="289">
        <f>+'Ark1'!Z783</f>
        <v>1.4455299672732986</v>
      </c>
      <c r="AB22" s="140">
        <f>+'Ark1'!AA783</f>
        <v>7.0633852258319152</v>
      </c>
      <c r="AC22" s="68">
        <f>+'Ark1'!AB783</f>
        <v>1.6867996940762453</v>
      </c>
      <c r="AD22" s="68">
        <f>+'Ark1'!AC783</f>
        <v>1.5692014820050784</v>
      </c>
      <c r="AE22" s="289">
        <f>+'Ark1'!AD783</f>
        <v>63.119767431702464</v>
      </c>
      <c r="AF22" s="289">
        <f>+'Ark1'!AE783</f>
        <v>41.867862717450862</v>
      </c>
      <c r="AG22" s="289">
        <f>+'Ark1'!AF783</f>
        <v>48.57462589453101</v>
      </c>
      <c r="AH22" s="68">
        <f t="shared" si="0"/>
        <v>2.5441063657036378</v>
      </c>
      <c r="AI22" s="141">
        <f t="shared" si="1"/>
        <v>107.54155844155844</v>
      </c>
      <c r="AJ22" s="47"/>
      <c r="AK22" s="4"/>
      <c r="AL22" s="61"/>
      <c r="AN22" s="13"/>
      <c r="AO22">
        <v>16</v>
      </c>
      <c r="AP22" t="s">
        <v>592</v>
      </c>
      <c r="AR22" s="2"/>
      <c r="AS22" s="4"/>
      <c r="AT22" s="4"/>
      <c r="AU22" s="4"/>
    </row>
    <row r="23" spans="1:47" ht="15.6">
      <c r="A23" s="47"/>
      <c r="B23" s="67">
        <f>+'Ark1'!C784</f>
        <v>2024</v>
      </c>
      <c r="C23" s="67">
        <f>+'Ark1'!O784</f>
        <v>55</v>
      </c>
      <c r="D23" s="67" t="str">
        <f>VLOOKUP(C23,RNR!$K$2:$L$15,2)</f>
        <v>Troms</v>
      </c>
      <c r="E23" s="347">
        <f>+'Ark1'!Q784</f>
        <v>366</v>
      </c>
      <c r="F23" s="214">
        <f t="shared" si="2"/>
        <v>-21</v>
      </c>
      <c r="G23" s="347">
        <f>+'Ark1'!R784</f>
        <v>48217</v>
      </c>
      <c r="H23" s="570">
        <f t="shared" si="3"/>
        <v>-1404</v>
      </c>
      <c r="I23" s="202">
        <f>+'Ark1'!AG784</f>
        <v>4.5131790782133354</v>
      </c>
      <c r="J23" s="219">
        <f t="shared" si="4"/>
        <v>3.5258697318022669E-2</v>
      </c>
      <c r="K23" s="202">
        <f>+'Ark1'!AH784</f>
        <v>4.8511775468455092</v>
      </c>
      <c r="L23" s="101"/>
      <c r="M23" s="521">
        <f>+'Ark1'!AJ784</f>
        <v>47087</v>
      </c>
      <c r="N23" s="346"/>
      <c r="O23" s="140">
        <f>+'Ark1'!U784</f>
        <v>21.539824128419475</v>
      </c>
      <c r="P23" s="219">
        <f t="shared" si="5"/>
        <v>0.79834874501329622</v>
      </c>
      <c r="Q23" s="152">
        <f>+IF(M23=0,"",'Ark1'!AK784)</f>
        <v>98.061675196976239</v>
      </c>
      <c r="R23" s="152">
        <f>+IF(M23=0,"",'Ark1'!AL784)</f>
        <v>22.279097014423964</v>
      </c>
      <c r="S23" s="101"/>
      <c r="T23" s="104">
        <f>+'Ark1'!S784</f>
        <v>8.3139349192193617</v>
      </c>
      <c r="U23" s="116">
        <f t="shared" si="6"/>
        <v>0.19495303654871954</v>
      </c>
      <c r="V23" s="184"/>
      <c r="W23" s="68">
        <f>+'Ark1'!T784</f>
        <v>5.6422008835058204</v>
      </c>
      <c r="X23" s="140">
        <f>+'Ark1'!W784</f>
        <v>3.4323993612211465</v>
      </c>
      <c r="Y23" s="289">
        <f>+'Ark1'!X784</f>
        <v>83.613663230810729</v>
      </c>
      <c r="Z23" s="289">
        <f>+'Ark1'!Y784</f>
        <v>30.445693427629255</v>
      </c>
      <c r="AA23" s="289">
        <f>+'Ark1'!Z784</f>
        <v>2.4763050376423248</v>
      </c>
      <c r="AB23" s="140">
        <f>+'Ark1'!AA784</f>
        <v>6.8675262962521044</v>
      </c>
      <c r="AC23" s="68">
        <f>+'Ark1'!AB784</f>
        <v>1.4811937979367888</v>
      </c>
      <c r="AD23" s="68">
        <f>+'Ark1'!AC784</f>
        <v>1.5014027194379629</v>
      </c>
      <c r="AE23" s="289">
        <f>+'Ark1'!AD784</f>
        <v>54.851512073372035</v>
      </c>
      <c r="AF23" s="289">
        <f>+'Ark1'!AE784</f>
        <v>47.169184316079679</v>
      </c>
      <c r="AG23" s="289">
        <f>+'Ark1'!AF784</f>
        <v>41.256851702055513</v>
      </c>
      <c r="AH23" s="68">
        <f t="shared" si="0"/>
        <v>2.5908098075949288</v>
      </c>
      <c r="AI23" s="141">
        <f t="shared" si="1"/>
        <v>131.74043715846994</v>
      </c>
      <c r="AJ23" s="47"/>
      <c r="AK23" s="4"/>
      <c r="AL23" s="61"/>
      <c r="AN23" s="1"/>
      <c r="AO23">
        <v>18</v>
      </c>
      <c r="AP23" t="s">
        <v>113</v>
      </c>
    </row>
    <row r="24" spans="1:47" ht="15.6">
      <c r="A24" s="47"/>
      <c r="B24" s="67">
        <f>+'Ark1'!C785</f>
        <v>2024</v>
      </c>
      <c r="C24" s="67">
        <f>+'Ark1'!O785</f>
        <v>56</v>
      </c>
      <c r="D24" s="67" t="str">
        <f>VLOOKUP(C24,RNR!$K$2:$L$15,2)</f>
        <v>Finnmark</v>
      </c>
      <c r="E24" s="347">
        <f>+'Ark1'!Q785</f>
        <v>117</v>
      </c>
      <c r="F24" s="214">
        <f t="shared" si="2"/>
        <v>5</v>
      </c>
      <c r="G24" s="347">
        <f>+'Ark1'!R785</f>
        <v>11436</v>
      </c>
      <c r="H24" s="570">
        <f t="shared" si="3"/>
        <v>466</v>
      </c>
      <c r="I24" s="202">
        <f>+'Ark1'!AG785</f>
        <v>1.0704256992025163</v>
      </c>
      <c r="J24" s="219">
        <f t="shared" si="4"/>
        <v>8.046607367256764E-2</v>
      </c>
      <c r="K24" s="202">
        <f>+'Ark1'!AH785</f>
        <v>1.0955002807658876</v>
      </c>
      <c r="L24" s="101"/>
      <c r="M24" s="521">
        <f>+'Ark1'!AJ785</f>
        <v>11421</v>
      </c>
      <c r="N24" s="346"/>
      <c r="O24" s="140">
        <f>+'Ark1'!U785</f>
        <v>20.508481986709111</v>
      </c>
      <c r="P24" s="219">
        <f t="shared" si="5"/>
        <v>-0.1342709759163121</v>
      </c>
      <c r="Q24" s="152">
        <f>+IF(M24=0,"",'Ark1'!AK785)</f>
        <v>98.794291217931601</v>
      </c>
      <c r="R24" s="152">
        <f>+IF(M24=0,"",'Ark1'!AL785)</f>
        <v>20.764154367895735</v>
      </c>
      <c r="S24" s="101"/>
      <c r="T24" s="104">
        <f>+'Ark1'!S785</f>
        <v>7.9468345575376</v>
      </c>
      <c r="U24" s="116">
        <f t="shared" si="6"/>
        <v>3.7809944957836628E-2</v>
      </c>
      <c r="V24" s="184"/>
      <c r="W24" s="68">
        <f>+'Ark1'!T785</f>
        <v>6.2105631339629204</v>
      </c>
      <c r="X24" s="140">
        <f>+'Ark1'!W785</f>
        <v>7.0654074851346627</v>
      </c>
      <c r="Y24" s="289">
        <f>+'Ark1'!X785</f>
        <v>79.678209164043366</v>
      </c>
      <c r="Z24" s="289">
        <f>+'Ark1'!Y785</f>
        <v>24.746414830360266</v>
      </c>
      <c r="AA24" s="289">
        <f>+'Ark1'!Z785</f>
        <v>1.8625393494228748</v>
      </c>
      <c r="AB24" s="140">
        <f>+'Ark1'!AA785</f>
        <v>6.6417011813727846</v>
      </c>
      <c r="AC24" s="68">
        <f>+'Ark1'!AB785</f>
        <v>1.5352246102666598</v>
      </c>
      <c r="AD24" s="68">
        <f>+'Ark1'!AC785</f>
        <v>1.6513893366775061</v>
      </c>
      <c r="AE24" s="289">
        <f>+'Ark1'!AD785</f>
        <v>56.577511209237201</v>
      </c>
      <c r="AF24" s="289">
        <f>+'Ark1'!AE785</f>
        <v>45.500497467802624</v>
      </c>
      <c r="AG24" s="289">
        <f>+'Ark1'!AF785</f>
        <v>45.84882284532911</v>
      </c>
      <c r="AH24" s="68">
        <f t="shared" si="0"/>
        <v>2.580710827464848</v>
      </c>
      <c r="AI24" s="141">
        <f t="shared" si="1"/>
        <v>97.743589743589737</v>
      </c>
      <c r="AJ24" s="47"/>
      <c r="AK24" s="4"/>
      <c r="AL24" s="61"/>
      <c r="AN24" s="1"/>
      <c r="AO24" s="2">
        <v>54</v>
      </c>
      <c r="AP24" s="2" t="s">
        <v>629</v>
      </c>
    </row>
    <row r="25" spans="1:47" ht="15.6">
      <c r="A25" s="47"/>
      <c r="B25" s="47"/>
      <c r="C25" s="47"/>
      <c r="D25" s="47"/>
      <c r="E25" s="334"/>
      <c r="F25" s="47"/>
      <c r="G25" s="334"/>
      <c r="H25" s="334"/>
      <c r="I25" s="47"/>
      <c r="J25" s="47"/>
      <c r="K25" s="93"/>
      <c r="L25" s="101"/>
      <c r="M25" s="334"/>
      <c r="N25" s="346"/>
      <c r="O25" s="47"/>
      <c r="P25" s="47"/>
      <c r="Q25" s="47"/>
      <c r="R25" s="47"/>
      <c r="S25" s="101"/>
      <c r="T25" s="47"/>
      <c r="U25" s="47"/>
      <c r="V25" s="184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"/>
      <c r="AL25" s="61"/>
      <c r="AN25" s="1"/>
      <c r="AO25" s="5"/>
    </row>
    <row r="26" spans="1:47" ht="15.6">
      <c r="A26" s="47"/>
      <c r="B26" s="2">
        <f>+'Ark1'!C786</f>
        <v>2023</v>
      </c>
      <c r="C26" s="2">
        <f>+'Ark1'!O786</f>
        <v>1</v>
      </c>
      <c r="D26" s="67" t="str">
        <f>VLOOKUP(C26,RNR!$K$2:$L$15,2)</f>
        <v>Østfold</v>
      </c>
      <c r="E26" s="320">
        <f>+'Ark1'!Q786</f>
        <v>128</v>
      </c>
      <c r="F26" s="310">
        <f t="shared" ref="F26:F31" si="7">+E26-E41</f>
        <v>-4</v>
      </c>
      <c r="G26" s="320">
        <f>+'Ark1'!R786</f>
        <v>6034</v>
      </c>
      <c r="H26" s="541">
        <f t="shared" ref="H26:H31" si="8">+G26-G41</f>
        <v>38</v>
      </c>
      <c r="I26" s="152">
        <f>+'Ark1'!AG786</f>
        <v>0.54452291526414864</v>
      </c>
      <c r="J26" s="311">
        <f t="shared" ref="J26:J31" si="9">+I26-I41</f>
        <v>2.7984378181230229E-2</v>
      </c>
      <c r="K26" s="152">
        <f>+'Ark1'!AH786</f>
        <v>0.53251701908545701</v>
      </c>
      <c r="L26" s="101"/>
      <c r="M26" s="521">
        <f>+'Ark1'!AJ786</f>
        <v>5464</v>
      </c>
      <c r="N26" s="346"/>
      <c r="O26" s="60">
        <f>+'Ark1'!U786</f>
        <v>19.671146834603903</v>
      </c>
      <c r="P26" s="311">
        <f t="shared" ref="P26:P31" si="10">+O26-O41</f>
        <v>0.71257612079469723</v>
      </c>
      <c r="Q26" s="152">
        <f>+IF(M26=0,"",'Ark1'!AK786)</f>
        <v>99.022309663250269</v>
      </c>
      <c r="R26" s="152">
        <f>+IF(M26=0,"",'Ark1'!AL786)</f>
        <v>19.640029822945625</v>
      </c>
      <c r="S26" s="101"/>
      <c r="T26" s="5">
        <f>+'Ark1'!S786</f>
        <v>7.1398740470666224</v>
      </c>
      <c r="U26" s="312">
        <f t="shared" ref="U26:U31" si="11">+T26-T41</f>
        <v>0.21675863679310758</v>
      </c>
      <c r="V26" s="184"/>
      <c r="W26" s="5">
        <f>+'Ark1'!T786</f>
        <v>6.1156778256546236</v>
      </c>
      <c r="X26" s="60">
        <f>+'Ark1'!W786</f>
        <v>10.987736161750085</v>
      </c>
      <c r="Y26" s="18">
        <f>+'Ark1'!X786</f>
        <v>69.522704673516742</v>
      </c>
      <c r="Z26" s="18">
        <f>+'Ark1'!Y786</f>
        <v>19.373549883990719</v>
      </c>
      <c r="AA26" s="18">
        <f>+'Ark1'!Z786</f>
        <v>2.8173682466025856</v>
      </c>
      <c r="AB26" s="60">
        <f>+'Ark1'!AA786</f>
        <v>7.4926288676942816</v>
      </c>
      <c r="AC26" s="5">
        <f>+'Ark1'!AB786</f>
        <v>1.648712915118713</v>
      </c>
      <c r="AD26" s="5">
        <f>+'Ark1'!AC786</f>
        <v>2.0498937649900202</v>
      </c>
      <c r="AE26" s="18">
        <f>+'Ark1'!AD786</f>
        <v>47.996712167158911</v>
      </c>
      <c r="AF26" s="18">
        <f>+'Ark1'!AE786</f>
        <v>59.209163718020413</v>
      </c>
      <c r="AG26" s="18">
        <f>+'Ark1'!AF786</f>
        <v>40.505844472144602</v>
      </c>
      <c r="AH26" s="60">
        <f t="shared" ref="AH26:AH39" si="12">+O26/T26</f>
        <v>2.7551111833248214</v>
      </c>
      <c r="AI26" s="18">
        <f t="shared" ref="AI26:AI39" si="13">+G26/E26</f>
        <v>47.140625</v>
      </c>
      <c r="AJ26" s="47"/>
      <c r="AK26" s="4"/>
      <c r="AL26" s="61"/>
      <c r="AN26" s="1"/>
      <c r="AO26" s="5"/>
      <c r="AQ26" s="2"/>
      <c r="AR26" s="2"/>
      <c r="AS26" s="2"/>
    </row>
    <row r="27" spans="1:47" ht="15.6">
      <c r="A27" s="47"/>
      <c r="B27" s="2">
        <f>+'Ark1'!C787</f>
        <v>2023</v>
      </c>
      <c r="C27" s="2">
        <f>+'Ark1'!O787</f>
        <v>2</v>
      </c>
      <c r="D27" s="67" t="str">
        <f>VLOOKUP(C27,RNR!$K$2:$L$15,2)</f>
        <v>Akershus</v>
      </c>
      <c r="E27" s="320">
        <f>+'Ark1'!Q787</f>
        <v>261</v>
      </c>
      <c r="F27" s="310">
        <f t="shared" si="7"/>
        <v>-2</v>
      </c>
      <c r="G27" s="320">
        <f>+'Ark1'!R787</f>
        <v>16043</v>
      </c>
      <c r="H27" s="541">
        <f t="shared" si="8"/>
        <v>-1090</v>
      </c>
      <c r="I27" s="152">
        <f>+'Ark1'!AG787</f>
        <v>1.4477595508092038</v>
      </c>
      <c r="J27" s="311">
        <f t="shared" si="9"/>
        <v>-2.8200215008281404E-2</v>
      </c>
      <c r="K27" s="152">
        <f>+'Ark1'!AH787</f>
        <v>1.4514108905975078</v>
      </c>
      <c r="L27" s="101"/>
      <c r="M27" s="521">
        <f>+'Ark1'!AJ787</f>
        <v>9564</v>
      </c>
      <c r="N27" s="346"/>
      <c r="O27" s="60">
        <f>+'Ark1'!U787</f>
        <v>20.165374306551048</v>
      </c>
      <c r="P27" s="311">
        <f t="shared" si="10"/>
        <v>0.17971680348684416</v>
      </c>
      <c r="Q27" s="152">
        <f>+IF(M27=0,"",'Ark1'!AK787)</f>
        <v>98.552195734002893</v>
      </c>
      <c r="R27" s="152">
        <f>+IF(M27=0,"",'Ark1'!AL787)</f>
        <v>19.781661010404505</v>
      </c>
      <c r="S27" s="101"/>
      <c r="T27" s="5">
        <f>+'Ark1'!S787</f>
        <v>7.3644580190737372</v>
      </c>
      <c r="U27" s="312">
        <f t="shared" si="11"/>
        <v>1.3672984345436845E-2</v>
      </c>
      <c r="V27" s="184"/>
      <c r="W27" s="5">
        <f>+'Ark1'!T787</f>
        <v>6.1315838683538004</v>
      </c>
      <c r="X27" s="60">
        <f>+'Ark1'!W787</f>
        <v>8.7078476594153216</v>
      </c>
      <c r="Y27" s="18">
        <f>+'Ark1'!X787</f>
        <v>73.758025306987491</v>
      </c>
      <c r="Z27" s="18">
        <f>+'Ark1'!Y787</f>
        <v>23.237549086829144</v>
      </c>
      <c r="AA27" s="18">
        <f>+'Ark1'!Z787</f>
        <v>2.7052296951941659</v>
      </c>
      <c r="AB27" s="60">
        <f>+'Ark1'!AA787</f>
        <v>7.4978948007520447</v>
      </c>
      <c r="AC27" s="5">
        <f>+'Ark1'!AB787</f>
        <v>1.8149444028245425</v>
      </c>
      <c r="AD27" s="5">
        <f>+'Ark1'!AC787</f>
        <v>1.9258074746945888</v>
      </c>
      <c r="AE27" s="18">
        <f>+'Ark1'!AD787</f>
        <v>53.177155257534146</v>
      </c>
      <c r="AF27" s="18">
        <f>+'Ark1'!AE787</f>
        <v>55.351942162307722</v>
      </c>
      <c r="AG27" s="18">
        <f>+'Ark1'!AF787</f>
        <v>38.09362149109824</v>
      </c>
      <c r="AH27" s="60">
        <f t="shared" si="12"/>
        <v>2.7382020855198443</v>
      </c>
      <c r="AI27" s="18">
        <f t="shared" si="13"/>
        <v>61.467432950191572</v>
      </c>
      <c r="AJ27" s="47"/>
      <c r="AK27" s="4"/>
      <c r="AL27" s="61"/>
      <c r="AN27" s="1"/>
      <c r="AO27" s="5"/>
      <c r="AQ27" s="2"/>
      <c r="AR27" s="2"/>
      <c r="AS27" s="2"/>
    </row>
    <row r="28" spans="1:47" ht="15.6">
      <c r="A28" s="47"/>
      <c r="B28" s="2">
        <f>+'Ark1'!C788</f>
        <v>2023</v>
      </c>
      <c r="C28" s="2">
        <f>+'Ark1'!O788</f>
        <v>3</v>
      </c>
      <c r="D28" s="67" t="str">
        <f>VLOOKUP(C28,RNR!$K$2:$L$15,2)</f>
        <v>Buskerud</v>
      </c>
      <c r="E28" s="320">
        <f>+'Ark1'!Q788</f>
        <v>459</v>
      </c>
      <c r="F28" s="310">
        <f t="shared" si="7"/>
        <v>-26</v>
      </c>
      <c r="G28" s="320">
        <f>+'Ark1'!R788</f>
        <v>50188</v>
      </c>
      <c r="H28" s="541">
        <f t="shared" si="8"/>
        <v>-3990</v>
      </c>
      <c r="I28" s="152">
        <f>+'Ark1'!AG788</f>
        <v>4.5290878474108549</v>
      </c>
      <c r="J28" s="311">
        <f t="shared" si="9"/>
        <v>-0.13819448449013727</v>
      </c>
      <c r="K28" s="152">
        <f>+'Ark1'!AH788</f>
        <v>4.8341416535396684</v>
      </c>
      <c r="L28" s="101"/>
      <c r="M28" s="521">
        <f>+'Ark1'!AJ788</f>
        <v>45199</v>
      </c>
      <c r="N28" s="346"/>
      <c r="O28" s="60">
        <f>+'Ark1'!U788</f>
        <v>21.469452857256648</v>
      </c>
      <c r="P28" s="311">
        <f t="shared" si="10"/>
        <v>0.31928544613041154</v>
      </c>
      <c r="Q28" s="152">
        <f>+IF(M28=0,"",'Ark1'!AK788)</f>
        <v>99.244930197570682</v>
      </c>
      <c r="R28" s="152">
        <f>+IF(M28=0,"",'Ark1'!AL788)</f>
        <v>21.496082437238044</v>
      </c>
      <c r="S28" s="101"/>
      <c r="T28" s="5">
        <f>+'Ark1'!S788</f>
        <v>8.0938072846098663</v>
      </c>
      <c r="U28" s="312">
        <f t="shared" si="11"/>
        <v>8.56489915757912E-2</v>
      </c>
      <c r="V28" s="184"/>
      <c r="W28" s="5">
        <f>+'Ark1'!T788</f>
        <v>6.0180720490954007</v>
      </c>
      <c r="X28" s="60">
        <f>+'Ark1'!W788</f>
        <v>4.9155176536223806</v>
      </c>
      <c r="Y28" s="18">
        <f>+'Ark1'!X788</f>
        <v>86.970989081055222</v>
      </c>
      <c r="Z28" s="18">
        <f>+'Ark1'!Y788</f>
        <v>26.727504582768784</v>
      </c>
      <c r="AA28" s="18">
        <f>+'Ark1'!Z788</f>
        <v>2.2535267394596321</v>
      </c>
      <c r="AB28" s="60">
        <f>+'Ark1'!AA788</f>
        <v>6.5190252834823834</v>
      </c>
      <c r="AC28" s="5">
        <f>+'Ark1'!AB788</f>
        <v>1.4292258759371841</v>
      </c>
      <c r="AD28" s="5">
        <f>+'Ark1'!AC788</f>
        <v>1.6113873132533172</v>
      </c>
      <c r="AE28" s="18">
        <f>+'Ark1'!AD788</f>
        <v>26.841004558698</v>
      </c>
      <c r="AF28" s="18">
        <f>+'Ark1'!AE788</f>
        <v>38.509975397407445</v>
      </c>
      <c r="AG28" s="18">
        <f>+'Ark1'!AF788</f>
        <v>27.513928043394802</v>
      </c>
      <c r="AH28" s="60">
        <f t="shared" si="12"/>
        <v>2.6525777180388483</v>
      </c>
      <c r="AI28" s="18">
        <f t="shared" si="13"/>
        <v>109.34204793028323</v>
      </c>
      <c r="AJ28" s="47"/>
      <c r="AK28" s="4"/>
      <c r="AL28" s="61"/>
      <c r="AN28" s="1"/>
      <c r="AO28" s="5"/>
      <c r="AQ28" s="2"/>
      <c r="AR28" s="2"/>
      <c r="AS28" s="2"/>
    </row>
    <row r="29" spans="1:47" ht="15.6">
      <c r="A29" s="47"/>
      <c r="B29" s="2">
        <f>+'Ark1'!C789</f>
        <v>2023</v>
      </c>
      <c r="C29" s="2">
        <f>+'Ark1'!O789</f>
        <v>4</v>
      </c>
      <c r="D29" s="67" t="str">
        <f>VLOOKUP(C29,RNR!$K$2:$L$15,2)</f>
        <v>Innlandet</v>
      </c>
      <c r="E29" s="320">
        <f>+'Ark1'!Q789</f>
        <v>1691</v>
      </c>
      <c r="F29" s="310">
        <f t="shared" si="7"/>
        <v>-44</v>
      </c>
      <c r="G29" s="320">
        <f>+'Ark1'!R789</f>
        <v>193931</v>
      </c>
      <c r="H29" s="541">
        <f t="shared" si="8"/>
        <v>-9241</v>
      </c>
      <c r="I29" s="152">
        <f>+'Ark1'!AG789</f>
        <v>17.500807669885919</v>
      </c>
      <c r="J29" s="311">
        <f t="shared" si="9"/>
        <v>-1.8887370871780718E-3</v>
      </c>
      <c r="K29" s="152">
        <f>+'Ark1'!AH789</f>
        <v>18.201019653958859</v>
      </c>
      <c r="L29" s="101"/>
      <c r="M29" s="521">
        <f>+'Ark1'!AJ789</f>
        <v>82093</v>
      </c>
      <c r="N29" s="346"/>
      <c r="O29" s="60">
        <f>+'Ark1'!U789</f>
        <v>20.919436191222974</v>
      </c>
      <c r="P29" s="311">
        <f t="shared" si="10"/>
        <v>7.9481473052943841E-2</v>
      </c>
      <c r="Q29" s="152">
        <f>+IF(M29=0,"",'Ark1'!AK789)</f>
        <v>99.187797985212356</v>
      </c>
      <c r="R29" s="152">
        <f>+IF(M29=0,"",'Ark1'!AL789)</f>
        <v>20.669215660501703</v>
      </c>
      <c r="S29" s="101"/>
      <c r="T29" s="5">
        <f>+'Ark1'!S789</f>
        <v>7.9175118985618589</v>
      </c>
      <c r="U29" s="312">
        <f t="shared" si="11"/>
        <v>3.4299644904857374E-2</v>
      </c>
      <c r="V29" s="184"/>
      <c r="W29" s="5">
        <f>+'Ark1'!T789</f>
        <v>6.1487384688368554</v>
      </c>
      <c r="X29" s="60">
        <f>+'Ark1'!W789</f>
        <v>5.6432442466650521</v>
      </c>
      <c r="Y29" s="18">
        <f>+'Ark1'!X789</f>
        <v>83.748859130309214</v>
      </c>
      <c r="Z29" s="18">
        <f>+'Ark1'!Y789</f>
        <v>23.871376933032881</v>
      </c>
      <c r="AA29" s="18">
        <f>+'Ark1'!Z789</f>
        <v>2.0770273963419985</v>
      </c>
      <c r="AB29" s="60">
        <f>+'Ark1'!AA789</f>
        <v>6.4756527625364546</v>
      </c>
      <c r="AC29" s="5">
        <f>+'Ark1'!AB789</f>
        <v>1.4471264379375253</v>
      </c>
      <c r="AD29" s="5">
        <f>+'Ark1'!AC789</f>
        <v>1.6266580977757499</v>
      </c>
      <c r="AE29" s="18">
        <f>+'Ark1'!AD789</f>
        <v>35.836447666977953</v>
      </c>
      <c r="AF29" s="18">
        <f>+'Ark1'!AE789</f>
        <v>44.447097711245505</v>
      </c>
      <c r="AG29" s="18">
        <f>+'Ark1'!AF789</f>
        <v>33.174185511819402</v>
      </c>
      <c r="AH29" s="60">
        <f t="shared" si="12"/>
        <v>2.6421730032414339</v>
      </c>
      <c r="AI29" s="18">
        <f t="shared" si="13"/>
        <v>114.68421052631579</v>
      </c>
      <c r="AJ29" s="47"/>
      <c r="AK29" s="4"/>
      <c r="AL29" s="61"/>
      <c r="AN29" s="1"/>
      <c r="AO29" s="5"/>
      <c r="AQ29" s="2"/>
      <c r="AR29" s="2"/>
      <c r="AS29" s="2"/>
    </row>
    <row r="30" spans="1:47" ht="15.6">
      <c r="A30" s="47"/>
      <c r="B30" s="2">
        <f>+'Ark1'!C790</f>
        <v>2023</v>
      </c>
      <c r="C30" s="2">
        <f>+'Ark1'!O790</f>
        <v>7</v>
      </c>
      <c r="D30" s="67" t="str">
        <f>VLOOKUP(C30,RNR!$K$2:$L$15,2)</f>
        <v>Vestfold</v>
      </c>
      <c r="E30" s="320">
        <f>+'Ark1'!Q790</f>
        <v>113</v>
      </c>
      <c r="F30" s="310">
        <f t="shared" si="7"/>
        <v>-2</v>
      </c>
      <c r="G30" s="320">
        <f>+'Ark1'!R790</f>
        <v>5841</v>
      </c>
      <c r="H30" s="541">
        <f t="shared" si="8"/>
        <v>-559</v>
      </c>
      <c r="I30" s="152">
        <f>+'Ark1'!AG790</f>
        <v>0.52710612331088713</v>
      </c>
      <c r="J30" s="311">
        <f t="shared" si="9"/>
        <v>-2.4235877578151932E-2</v>
      </c>
      <c r="K30" s="152">
        <f>+'Ark1'!AH790</f>
        <v>0.52036738485788836</v>
      </c>
      <c r="L30" s="101"/>
      <c r="M30" s="521">
        <f>+'Ark1'!AJ790</f>
        <v>4804</v>
      </c>
      <c r="N30" s="346"/>
      <c r="O30" s="60">
        <f>+'Ark1'!U790</f>
        <v>19.857490155795265</v>
      </c>
      <c r="P30" s="311">
        <f t="shared" si="10"/>
        <v>0.42281359329527035</v>
      </c>
      <c r="Q30" s="152">
        <f>+IF(M30=0,"",'Ark1'!AK790)</f>
        <v>98.092298084929027</v>
      </c>
      <c r="R30" s="152">
        <f>+IF(M30=0,"",'Ark1'!AL790)</f>
        <v>20.825375920598365</v>
      </c>
      <c r="S30" s="101"/>
      <c r="T30" s="5">
        <f>+'Ark1'!S790</f>
        <v>7.5716486902927604</v>
      </c>
      <c r="U30" s="312">
        <f t="shared" si="11"/>
        <v>0.34680494029276066</v>
      </c>
      <c r="V30" s="184"/>
      <c r="W30" s="5">
        <f>+'Ark1'!T790</f>
        <v>6.2963533641499732</v>
      </c>
      <c r="X30" s="60">
        <f>+'Ark1'!W790</f>
        <v>9.467556925184045</v>
      </c>
      <c r="Y30" s="18">
        <f>+'Ark1'!X790</f>
        <v>73.446327683615806</v>
      </c>
      <c r="Z30" s="18">
        <f>+'Ark1'!Y790</f>
        <v>21.571648690292754</v>
      </c>
      <c r="AA30" s="18">
        <f>+'Ark1'!Z790</f>
        <v>2.1058038007190554</v>
      </c>
      <c r="AB30" s="60">
        <f>+'Ark1'!AA790</f>
        <v>6.9709524592869236</v>
      </c>
      <c r="AC30" s="5">
        <f>+'Ark1'!AB790</f>
        <v>1.6580808653336876</v>
      </c>
      <c r="AD30" s="5">
        <f>+'Ark1'!AC790</f>
        <v>1.8981069118383276</v>
      </c>
      <c r="AE30" s="18">
        <f>+'Ark1'!AD790</f>
        <v>53.957666427472738</v>
      </c>
      <c r="AF30" s="18">
        <f>+'Ark1'!AE790</f>
        <v>41.339370399317311</v>
      </c>
      <c r="AG30" s="18">
        <f>+'Ark1'!AF790</f>
        <v>25.945204256797162</v>
      </c>
      <c r="AH30" s="60">
        <f t="shared" si="12"/>
        <v>2.6226111337222471</v>
      </c>
      <c r="AI30" s="18">
        <f t="shared" si="13"/>
        <v>51.690265486725664</v>
      </c>
      <c r="AJ30" s="47"/>
      <c r="AK30" s="4"/>
      <c r="AL30" s="61"/>
      <c r="AN30" s="1"/>
      <c r="AO30" s="5"/>
      <c r="AQ30" s="2"/>
      <c r="AR30" s="2"/>
      <c r="AS30" s="2"/>
    </row>
    <row r="31" spans="1:47" ht="15.6">
      <c r="A31" s="47"/>
      <c r="B31" s="2">
        <f>+'Ark1'!C791</f>
        <v>2023</v>
      </c>
      <c r="C31" s="2">
        <f>+'Ark1'!O791</f>
        <v>8</v>
      </c>
      <c r="D31" s="67" t="str">
        <f>VLOOKUP(C31,RNR!$K$2:$L$15,2)</f>
        <v>Telemark</v>
      </c>
      <c r="E31" s="320">
        <f>+'Ark1'!Q791</f>
        <v>312</v>
      </c>
      <c r="F31" s="310">
        <f t="shared" si="7"/>
        <v>-14</v>
      </c>
      <c r="G31" s="320">
        <f>+'Ark1'!R791</f>
        <v>25153</v>
      </c>
      <c r="H31" s="541">
        <f t="shared" si="8"/>
        <v>-20</v>
      </c>
      <c r="I31" s="152">
        <f>+'Ark1'!AG791</f>
        <v>2.2698682279812945</v>
      </c>
      <c r="J31" s="311">
        <f t="shared" si="9"/>
        <v>0.10128507354695415</v>
      </c>
      <c r="K31" s="152">
        <f>+'Ark1'!AH791</f>
        <v>2.3718687230016058</v>
      </c>
      <c r="L31" s="101"/>
      <c r="M31" s="521">
        <f>+'Ark1'!AJ791</f>
        <v>6312</v>
      </c>
      <c r="N31" s="346"/>
      <c r="O31" s="60">
        <f>+'Ark1'!U791</f>
        <v>21.018530592772183</v>
      </c>
      <c r="P31" s="311">
        <f t="shared" si="10"/>
        <v>0.68554684033908586</v>
      </c>
      <c r="Q31" s="152">
        <f>+IF(M31=0,"",'Ark1'!AK791)</f>
        <v>98.576679340938114</v>
      </c>
      <c r="R31" s="152">
        <f>+IF(M31=0,"",'Ark1'!AL791)</f>
        <v>21.173433294056736</v>
      </c>
      <c r="S31" s="101"/>
      <c r="T31" s="5">
        <f>+'Ark1'!S791</f>
        <v>7.9337653560211523</v>
      </c>
      <c r="U31" s="312">
        <f t="shared" si="11"/>
        <v>0.25363187967745127</v>
      </c>
      <c r="V31" s="184"/>
      <c r="W31" s="5">
        <f>+'Ark1'!T791</f>
        <v>6.2983341947282643</v>
      </c>
      <c r="X31" s="60">
        <f>+'Ark1'!W791</f>
        <v>6.0867490955353238</v>
      </c>
      <c r="Y31" s="18">
        <f>+'Ark1'!X791</f>
        <v>80.694151791038848</v>
      </c>
      <c r="Z31" s="18">
        <f>+'Ark1'!Y791</f>
        <v>26.85564346201248</v>
      </c>
      <c r="AA31" s="18">
        <f>+'Ark1'!Z791</f>
        <v>2.4887687353397219</v>
      </c>
      <c r="AB31" s="60">
        <f>+'Ark1'!AA791</f>
        <v>7.022158795203886</v>
      </c>
      <c r="AC31" s="5">
        <f>+'Ark1'!AB791</f>
        <v>1.4515821465109939</v>
      </c>
      <c r="AD31" s="5">
        <f>+'Ark1'!AC791</f>
        <v>1.6291741016841457</v>
      </c>
      <c r="AE31" s="18">
        <f>+'Ark1'!AD791</f>
        <v>46.532432925999011</v>
      </c>
      <c r="AF31" s="18">
        <f>+'Ark1'!AE791</f>
        <v>45.930985641970814</v>
      </c>
      <c r="AG31" s="18">
        <f>+'Ark1'!AF791</f>
        <v>31.327884417131859</v>
      </c>
      <c r="AH31" s="60">
        <f t="shared" si="12"/>
        <v>2.6492503432585948</v>
      </c>
      <c r="AI31" s="18">
        <f t="shared" si="13"/>
        <v>80.618589743589737</v>
      </c>
      <c r="AJ31" s="47"/>
      <c r="AK31" s="4"/>
      <c r="AL31" s="61"/>
      <c r="AN31" s="13"/>
      <c r="AO31" s="5"/>
      <c r="AQ31" s="2"/>
      <c r="AR31" s="2"/>
      <c r="AS31" s="4"/>
      <c r="AT31" s="4"/>
      <c r="AU31" s="4"/>
    </row>
    <row r="32" spans="1:47" s="592" customFormat="1" ht="15.6">
      <c r="A32" s="47"/>
      <c r="B32" s="2">
        <f>+'Ark1'!C792</f>
        <v>2023</v>
      </c>
      <c r="C32" s="2">
        <f>+'Ark1'!O792</f>
        <v>9</v>
      </c>
      <c r="D32" s="67" t="str">
        <f>VLOOKUP(C32,RNR!$K$2:$L$15,2)</f>
        <v>Agder</v>
      </c>
      <c r="E32" s="320">
        <f>+'Ark1'!Q792</f>
        <v>770</v>
      </c>
      <c r="F32" s="310">
        <f t="shared" ref="F32:F36" si="14">+E32-E51</f>
        <v>-385</v>
      </c>
      <c r="G32" s="320">
        <f>+'Ark1'!R792</f>
        <v>45539</v>
      </c>
      <c r="H32" s="541">
        <f t="shared" ref="H32:H36" si="15">+G32-G51</f>
        <v>-76091</v>
      </c>
      <c r="I32" s="152">
        <f>+'Ark1'!AG792</f>
        <v>4.1095507189615628</v>
      </c>
      <c r="J32" s="311">
        <f t="shared" ref="J32:J36" si="16">+I32-I51</f>
        <v>-6.3685317135593458</v>
      </c>
      <c r="K32" s="152">
        <f>+'Ark1'!AH792</f>
        <v>4.0159940510910896</v>
      </c>
      <c r="L32" s="101"/>
      <c r="M32" s="521">
        <f>+'Ark1'!AJ792</f>
        <v>30737</v>
      </c>
      <c r="N32" s="346"/>
      <c r="O32" s="60">
        <f>+'Ark1'!U792</f>
        <v>19.65672061310066</v>
      </c>
      <c r="P32" s="311">
        <f t="shared" ref="P32:P36" si="17">+O32-O51</f>
        <v>-3.2721958633267434E-2</v>
      </c>
      <c r="Q32" s="152">
        <f>+IF(M32=0,"",'Ark1'!AK792)</f>
        <v>98.184181930571654</v>
      </c>
      <c r="R32" s="152">
        <f>+IF(M32=0,"",'Ark1'!AL792)</f>
        <v>20.286852956839887</v>
      </c>
      <c r="S32" s="101"/>
      <c r="T32" s="5">
        <f>+'Ark1'!S792</f>
        <v>7.6993785546454703</v>
      </c>
      <c r="U32" s="312">
        <f t="shared" ref="U32:U36" si="18">+T32-T51</f>
        <v>0.10497750227351954</v>
      </c>
      <c r="V32" s="184"/>
      <c r="W32" s="5">
        <f>+'Ark1'!T792</f>
        <v>5.8704187619403134</v>
      </c>
      <c r="X32" s="60">
        <f>+'Ark1'!W792</f>
        <v>5.8411471485979058</v>
      </c>
      <c r="Y32" s="594">
        <f>+'Ark1'!X792</f>
        <v>75.342014536990305</v>
      </c>
      <c r="Z32" s="594">
        <f>+'Ark1'!Y792</f>
        <v>19.875271745097606</v>
      </c>
      <c r="AA32" s="594">
        <f>+'Ark1'!Z792</f>
        <v>1.4932255868596145</v>
      </c>
      <c r="AB32" s="60">
        <f>+'Ark1'!AA792</f>
        <v>6.5064172304082044</v>
      </c>
      <c r="AC32" s="5">
        <f>+'Ark1'!AB792</f>
        <v>1.5275167912872725</v>
      </c>
      <c r="AD32" s="5">
        <f>+'Ark1'!AC792</f>
        <v>1.7415923527345547</v>
      </c>
      <c r="AE32" s="594">
        <f>+'Ark1'!AD792</f>
        <v>51.05870203302176</v>
      </c>
      <c r="AF32" s="594">
        <f>+'Ark1'!AE792</f>
        <v>48.256700744677453</v>
      </c>
      <c r="AG32" s="594">
        <f>+'Ark1'!AF792</f>
        <v>38.387806978538258</v>
      </c>
      <c r="AH32" s="60">
        <f t="shared" si="12"/>
        <v>2.5530269064690487</v>
      </c>
      <c r="AI32" s="594">
        <f t="shared" si="13"/>
        <v>59.141558441558445</v>
      </c>
      <c r="AJ32" s="47"/>
      <c r="AK32" s="4"/>
      <c r="AL32" s="61"/>
      <c r="AN32" s="13"/>
      <c r="AO32" s="5"/>
      <c r="AQ32" s="2"/>
      <c r="AR32" s="2"/>
      <c r="AS32" s="4"/>
      <c r="AT32" s="4"/>
      <c r="AU32" s="4"/>
    </row>
    <row r="33" spans="1:47" s="592" customFormat="1" ht="15.6">
      <c r="A33" s="47"/>
      <c r="B33" s="2">
        <f>+'Ark1'!C793</f>
        <v>2023</v>
      </c>
      <c r="C33" s="2">
        <f>+'Ark1'!O793</f>
        <v>11</v>
      </c>
      <c r="D33" s="67" t="str">
        <f>VLOOKUP(C33,RNR!$K$2:$L$15,2)</f>
        <v>Rogaland</v>
      </c>
      <c r="E33" s="320">
        <f>+'Ark1'!Q793</f>
        <v>2414</v>
      </c>
      <c r="F33" s="310">
        <f t="shared" si="14"/>
        <v>1593</v>
      </c>
      <c r="G33" s="320">
        <f>+'Ark1'!R793</f>
        <v>250121</v>
      </c>
      <c r="H33" s="541">
        <f t="shared" si="15"/>
        <v>156597</v>
      </c>
      <c r="I33" s="152">
        <f>+'Ark1'!AG793</f>
        <v>22.571530674309599</v>
      </c>
      <c r="J33" s="311">
        <f t="shared" si="16"/>
        <v>14.514701097567961</v>
      </c>
      <c r="K33" s="152">
        <f>+'Ark1'!AH793</f>
        <v>23.02201479401058</v>
      </c>
      <c r="L33" s="101"/>
      <c r="M33" s="521">
        <f>+'Ark1'!AJ793</f>
        <v>139623</v>
      </c>
      <c r="N33" s="346"/>
      <c r="O33" s="60">
        <f>+'Ark1'!U793</f>
        <v>20.516093330828223</v>
      </c>
      <c r="P33" s="311">
        <f t="shared" si="17"/>
        <v>0.75764587349098633</v>
      </c>
      <c r="Q33" s="152">
        <f>+IF(M33=0,"",'Ark1'!AK793)</f>
        <v>99.207683547839679</v>
      </c>
      <c r="R33" s="152">
        <f>+IF(M33=0,"",'Ark1'!AL793)</f>
        <v>20.995544217458697</v>
      </c>
      <c r="S33" s="101"/>
      <c r="T33" s="5">
        <f>+'Ark1'!S793</f>
        <v>7.9826284078505996</v>
      </c>
      <c r="U33" s="312">
        <f t="shared" si="18"/>
        <v>0.45829240853491449</v>
      </c>
      <c r="V33" s="184"/>
      <c r="W33" s="5">
        <f>+'Ark1'!T793</f>
        <v>6.1398443153513691</v>
      </c>
      <c r="X33" s="60">
        <f>+'Ark1'!W793</f>
        <v>6.9514355052154766</v>
      </c>
      <c r="Y33" s="594">
        <f>+'Ark1'!X793</f>
        <v>80.448662847181978</v>
      </c>
      <c r="Z33" s="594">
        <f>+'Ark1'!Y793</f>
        <v>21.904598174483549</v>
      </c>
      <c r="AA33" s="594">
        <f>+'Ark1'!Z793</f>
        <v>2.407634704802875</v>
      </c>
      <c r="AB33" s="60">
        <f>+'Ark1'!AA793</f>
        <v>6.7747617129703857</v>
      </c>
      <c r="AC33" s="5">
        <f>+'Ark1'!AB793</f>
        <v>1.4413467941918692</v>
      </c>
      <c r="AD33" s="5">
        <f>+'Ark1'!AC793</f>
        <v>1.733127893641849</v>
      </c>
      <c r="AE33" s="594">
        <f>+'Ark1'!AD793</f>
        <v>45.938877327373483</v>
      </c>
      <c r="AF33" s="594">
        <f>+'Ark1'!AE793</f>
        <v>44.094236961444807</v>
      </c>
      <c r="AG33" s="594">
        <f>+'Ark1'!AF793</f>
        <v>34.741758649701211</v>
      </c>
      <c r="AH33" s="60">
        <f t="shared" si="12"/>
        <v>2.5700924911713861</v>
      </c>
      <c r="AI33" s="594">
        <f t="shared" si="13"/>
        <v>103.61267605633803</v>
      </c>
      <c r="AJ33" s="47"/>
      <c r="AK33" s="4"/>
      <c r="AL33" s="61"/>
      <c r="AN33" s="13"/>
      <c r="AO33" s="5"/>
      <c r="AQ33" s="2"/>
      <c r="AR33" s="2"/>
      <c r="AS33" s="4"/>
      <c r="AT33" s="4"/>
      <c r="AU33" s="4"/>
    </row>
    <row r="34" spans="1:47" s="592" customFormat="1" ht="15.6">
      <c r="A34" s="47"/>
      <c r="B34" s="2">
        <f>+'Ark1'!C794</f>
        <v>2023</v>
      </c>
      <c r="C34" s="2">
        <f>+'Ark1'!O794</f>
        <v>14</v>
      </c>
      <c r="D34" s="67" t="str">
        <f>VLOOKUP(C34,RNR!$K$2:$L$15,2)</f>
        <v>Vestland</v>
      </c>
      <c r="E34" s="320">
        <f>+'Ark1'!Q794</f>
        <v>3554</v>
      </c>
      <c r="F34" s="310">
        <f t="shared" si="14"/>
        <v>3151</v>
      </c>
      <c r="G34" s="320">
        <f>+'Ark1'!R794</f>
        <v>198849</v>
      </c>
      <c r="H34" s="541">
        <f t="shared" si="15"/>
        <v>144426</v>
      </c>
      <c r="I34" s="152">
        <f>+'Ark1'!AG794</f>
        <v>17.94462001613535</v>
      </c>
      <c r="J34" s="311">
        <f t="shared" si="16"/>
        <v>13.256231623262821</v>
      </c>
      <c r="K34" s="152">
        <f>+'Ark1'!AH794</f>
        <v>17.378662995773851</v>
      </c>
      <c r="L34" s="101"/>
      <c r="M34" s="521">
        <f>+'Ark1'!AJ794</f>
        <v>1146</v>
      </c>
      <c r="N34" s="346"/>
      <c r="O34" s="60">
        <f>+'Ark1'!U794</f>
        <v>19.480246317557743</v>
      </c>
      <c r="P34" s="311">
        <f t="shared" si="17"/>
        <v>-1.358090415073729</v>
      </c>
      <c r="Q34" s="152">
        <f>+IF(M34=0,"",'Ark1'!AK794)</f>
        <v>97.280541012216474</v>
      </c>
      <c r="R34" s="152">
        <f>+IF(M34=0,"",'Ark1'!AL794)</f>
        <v>20.507514173667111</v>
      </c>
      <c r="S34" s="101"/>
      <c r="T34" s="5">
        <f>+'Ark1'!S794</f>
        <v>7.5094619535426386</v>
      </c>
      <c r="U34" s="312">
        <f t="shared" si="18"/>
        <v>-0.62674883968816353</v>
      </c>
      <c r="V34" s="184"/>
      <c r="W34" s="5">
        <f>+'Ark1'!T794</f>
        <v>5.8455461179085644</v>
      </c>
      <c r="X34" s="60">
        <f>+'Ark1'!W794</f>
        <v>4.0397487540797288</v>
      </c>
      <c r="Y34" s="594">
        <f>+'Ark1'!X794</f>
        <v>70.514812747361077</v>
      </c>
      <c r="Z34" s="594">
        <f>+'Ark1'!Y794</f>
        <v>21.585725852279872</v>
      </c>
      <c r="AA34" s="594">
        <f>+'Ark1'!Z794</f>
        <v>1.6409436305940683</v>
      </c>
      <c r="AB34" s="60">
        <f>+'Ark1'!AA794</f>
        <v>6.9460518703960599</v>
      </c>
      <c r="AC34" s="5">
        <f>+'Ark1'!AB794</f>
        <v>1.6286859898612596</v>
      </c>
      <c r="AD34" s="5">
        <f>+'Ark1'!AC794</f>
        <v>1.6470239245169676</v>
      </c>
      <c r="AE34" s="594">
        <f>+'Ark1'!AD794</f>
        <v>55.127740680390609</v>
      </c>
      <c r="AF34" s="594">
        <f>+'Ark1'!AE794</f>
        <v>44.262567721699689</v>
      </c>
      <c r="AG34" s="594">
        <f>+'Ark1'!AF794</f>
        <v>32.144746443927879</v>
      </c>
      <c r="AH34" s="60">
        <f t="shared" si="12"/>
        <v>2.5940934834043348</v>
      </c>
      <c r="AI34" s="594">
        <f t="shared" si="13"/>
        <v>55.950759707371972</v>
      </c>
      <c r="AJ34" s="47"/>
      <c r="AK34" s="4"/>
      <c r="AL34" s="61"/>
      <c r="AN34" s="13"/>
      <c r="AO34" s="5"/>
      <c r="AQ34" s="2"/>
      <c r="AR34" s="2"/>
      <c r="AS34" s="4"/>
      <c r="AT34" s="4"/>
      <c r="AU34" s="4"/>
    </row>
    <row r="35" spans="1:47" s="592" customFormat="1" ht="15.6">
      <c r="A35" s="47"/>
      <c r="B35" s="2">
        <f>+'Ark1'!C795</f>
        <v>2023</v>
      </c>
      <c r="C35" s="2">
        <f>+'Ark1'!O795</f>
        <v>15</v>
      </c>
      <c r="D35" s="67" t="str">
        <f>VLOOKUP(C35,RNR!$K$2:$L$15,2)</f>
        <v>Møre og Romsdal</v>
      </c>
      <c r="E35" s="320">
        <f>+'Ark1'!Q795</f>
        <v>984</v>
      </c>
      <c r="F35" s="310">
        <f t="shared" si="14"/>
        <v>869</v>
      </c>
      <c r="G35" s="320">
        <f>+'Ark1'!R795</f>
        <v>57108</v>
      </c>
      <c r="H35" s="541">
        <f t="shared" si="15"/>
        <v>45209</v>
      </c>
      <c r="I35" s="152">
        <f>+'Ark1'!AG795</f>
        <v>5.1535655692583688</v>
      </c>
      <c r="J35" s="311">
        <f t="shared" si="16"/>
        <v>4.1285001835429513</v>
      </c>
      <c r="K35" s="152">
        <f>+'Ark1'!AH795</f>
        <v>4.6699558187912116</v>
      </c>
      <c r="L35" s="101"/>
      <c r="M35" s="521">
        <f>+'Ark1'!AJ795</f>
        <v>3834</v>
      </c>
      <c r="N35" s="346"/>
      <c r="O35" s="60">
        <f>+'Ark1'!U795</f>
        <v>18.227089024304924</v>
      </c>
      <c r="P35" s="311">
        <f t="shared" si="17"/>
        <v>-2.4427992015965714</v>
      </c>
      <c r="Q35" s="152">
        <f>+IF(M35=0,"",'Ark1'!AK795)</f>
        <v>94.902399582681269</v>
      </c>
      <c r="R35" s="152">
        <f>+IF(M35=0,"",'Ark1'!AL795)</f>
        <v>17.895362846482811</v>
      </c>
      <c r="S35" s="101"/>
      <c r="T35" s="5">
        <f>+'Ark1'!S795</f>
        <v>7.1685403095888489</v>
      </c>
      <c r="U35" s="312">
        <f t="shared" si="18"/>
        <v>-0.70144876512330967</v>
      </c>
      <c r="V35" s="184"/>
      <c r="W35" s="5">
        <f>+'Ark1'!T795</f>
        <v>5.7297751628493376</v>
      </c>
      <c r="X35" s="60">
        <f>+'Ark1'!W795</f>
        <v>5.0220634587098125</v>
      </c>
      <c r="Y35" s="594">
        <f>+'Ark1'!X795</f>
        <v>60.350563843944805</v>
      </c>
      <c r="Z35" s="594">
        <f>+'Ark1'!Y795</f>
        <v>18.503537157666173</v>
      </c>
      <c r="AA35" s="594">
        <f>+'Ark1'!Z795</f>
        <v>1.6862786299642778</v>
      </c>
      <c r="AB35" s="60">
        <f>+'Ark1'!AA795</f>
        <v>7.4551877290295119</v>
      </c>
      <c r="AC35" s="5">
        <f>+'Ark1'!AB795</f>
        <v>1.8007045674225701</v>
      </c>
      <c r="AD35" s="5">
        <f>+'Ark1'!AC795</f>
        <v>1.7678728910643013</v>
      </c>
      <c r="AE35" s="594">
        <f>+'Ark1'!AD795</f>
        <v>64.237134538886778</v>
      </c>
      <c r="AF35" s="594">
        <f>+'Ark1'!AE795</f>
        <v>47.680818179579376</v>
      </c>
      <c r="AG35" s="594">
        <f>+'Ark1'!AF795</f>
        <v>37.645464184069979</v>
      </c>
      <c r="AH35" s="60">
        <f t="shared" si="12"/>
        <v>2.5426500008549628</v>
      </c>
      <c r="AI35" s="594">
        <f t="shared" si="13"/>
        <v>58.036585365853661</v>
      </c>
      <c r="AJ35" s="47"/>
      <c r="AK35" s="4"/>
      <c r="AL35" s="61"/>
      <c r="AN35" s="13"/>
      <c r="AO35" s="5"/>
      <c r="AQ35" s="2"/>
      <c r="AR35" s="2"/>
      <c r="AS35" s="4"/>
      <c r="AT35" s="4"/>
      <c r="AU35" s="4"/>
    </row>
    <row r="36" spans="1:47" ht="15.6">
      <c r="A36" s="47"/>
      <c r="B36" s="2">
        <f>+'Ark1'!C796</f>
        <v>2023</v>
      </c>
      <c r="C36" s="2">
        <f>+'Ark1'!O796</f>
        <v>16</v>
      </c>
      <c r="D36" s="67" t="str">
        <f>VLOOKUP(C36,RNR!$K$2:$L$15,2)</f>
        <v>Trøndelag</v>
      </c>
      <c r="E36" s="320">
        <f>+'Ark1'!Q796</f>
        <v>1135</v>
      </c>
      <c r="F36" s="310">
        <f t="shared" si="14"/>
        <v>1135</v>
      </c>
      <c r="G36" s="320">
        <f>+'Ark1'!R796</f>
        <v>113554</v>
      </c>
      <c r="H36" s="541">
        <f t="shared" si="15"/>
        <v>113554</v>
      </c>
      <c r="I36" s="152">
        <f>+'Ark1'!AG796</f>
        <v>10.247390639692602</v>
      </c>
      <c r="J36" s="311">
        <f t="shared" si="16"/>
        <v>10.247390639692602</v>
      </c>
      <c r="K36" s="152">
        <f>+'Ark1'!AH796</f>
        <v>9.8322075843980645</v>
      </c>
      <c r="L36" s="101"/>
      <c r="M36" s="521">
        <f>+'Ark1'!AJ796</f>
        <v>31550</v>
      </c>
      <c r="N36" s="346"/>
      <c r="O36" s="60">
        <f>+'Ark1'!U796</f>
        <v>19.299679447663546</v>
      </c>
      <c r="P36" s="311">
        <f t="shared" si="17"/>
        <v>19.299679447663546</v>
      </c>
      <c r="Q36" s="152">
        <f>+IF(M36=0,"",'Ark1'!AK796)</f>
        <v>98.945407290015694</v>
      </c>
      <c r="R36" s="152">
        <f>+IF(M36=0,"",'Ark1'!AL796)</f>
        <v>20.473930857831661</v>
      </c>
      <c r="S36" s="101"/>
      <c r="T36" s="5">
        <f>+'Ark1'!S796</f>
        <v>7.616904732550152</v>
      </c>
      <c r="U36" s="312">
        <f t="shared" si="18"/>
        <v>7.616904732550152</v>
      </c>
      <c r="V36" s="184"/>
      <c r="W36" s="5">
        <f>+'Ark1'!T796</f>
        <v>5.7737728305475802</v>
      </c>
      <c r="X36" s="60">
        <f>+'Ark1'!W796</f>
        <v>3.8114025045352871</v>
      </c>
      <c r="Y36" s="594">
        <f>+'Ark1'!X796</f>
        <v>72.378780139845347</v>
      </c>
      <c r="Z36" s="594">
        <f>+'Ark1'!Y796</f>
        <v>19.577469750074862</v>
      </c>
      <c r="AA36" s="594">
        <f>+'Ark1'!Z796</f>
        <v>1.0840657308417141</v>
      </c>
      <c r="AB36" s="60">
        <f>+'Ark1'!AA796</f>
        <v>6.4368674709241933</v>
      </c>
      <c r="AC36" s="5">
        <f>+'Ark1'!AB796</f>
        <v>1.6738393856805402</v>
      </c>
      <c r="AD36" s="5">
        <f>+'Ark1'!AC796</f>
        <v>1.5554502762203066</v>
      </c>
      <c r="AE36" s="594">
        <f>+'Ark1'!AD796</f>
        <v>53.877202279585887</v>
      </c>
      <c r="AF36" s="594">
        <f>+'Ark1'!AE796</f>
        <v>45.904661988954786</v>
      </c>
      <c r="AG36" s="594">
        <f>+'Ark1'!AF796</f>
        <v>35.986477494290249</v>
      </c>
      <c r="AH36" s="60">
        <f t="shared" si="12"/>
        <v>2.5337955672713242</v>
      </c>
      <c r="AI36" s="594">
        <f t="shared" si="13"/>
        <v>100.04757709251102</v>
      </c>
      <c r="AJ36" s="47"/>
      <c r="AK36" s="4"/>
      <c r="AL36" s="61"/>
      <c r="AN36" s="13"/>
      <c r="AO36" s="5"/>
      <c r="AQ36" s="1"/>
      <c r="AR36" s="1"/>
      <c r="AS36" s="11"/>
      <c r="AT36" s="11"/>
      <c r="AU36" s="11"/>
    </row>
    <row r="37" spans="1:47" ht="15.6">
      <c r="A37" s="47"/>
      <c r="B37" s="2">
        <f>+'Ark1'!C797</f>
        <v>2023</v>
      </c>
      <c r="C37" s="2">
        <f>+'Ark1'!O797</f>
        <v>18</v>
      </c>
      <c r="D37" s="67" t="str">
        <f>VLOOKUP(C37,RNR!$K$2:$L$15,2)</f>
        <v>Nordland</v>
      </c>
      <c r="E37" s="320">
        <f>+'Ark1'!Q797</f>
        <v>798</v>
      </c>
      <c r="F37" s="310" t="e">
        <f>+E37-#REF!</f>
        <v>#REF!</v>
      </c>
      <c r="G37" s="320">
        <f>+'Ark1'!R797</f>
        <v>85174</v>
      </c>
      <c r="H37" s="541" t="e">
        <f>+G37-#REF!</f>
        <v>#REF!</v>
      </c>
      <c r="I37" s="152">
        <f>+'Ark1'!AG797</f>
        <v>7.686310040554952</v>
      </c>
      <c r="J37" s="311" t="e">
        <f>+I37-#REF!</f>
        <v>#REF!</v>
      </c>
      <c r="K37" s="152">
        <f>+'Ark1'!AH797</f>
        <v>7.5364229118150385</v>
      </c>
      <c r="L37" s="101"/>
      <c r="M37" s="521">
        <f>+'Ark1'!AJ797</f>
        <v>0</v>
      </c>
      <c r="N37" s="346"/>
      <c r="O37" s="60">
        <f>+'Ark1'!U797</f>
        <v>19.722397680043098</v>
      </c>
      <c r="P37" s="311" t="e">
        <f>+O37-#REF!</f>
        <v>#REF!</v>
      </c>
      <c r="Q37" s="152" t="str">
        <f>+IF(M37=0,"",'Ark1'!AK797)</f>
        <v/>
      </c>
      <c r="R37" s="152" t="str">
        <f>+IF(M37=0,"",'Ark1'!AL797)</f>
        <v/>
      </c>
      <c r="S37" s="101"/>
      <c r="T37" s="5">
        <f>+'Ark1'!S797</f>
        <v>7.5633996289947651</v>
      </c>
      <c r="U37" s="312" t="e">
        <f>+T37-#REF!</f>
        <v>#REF!</v>
      </c>
      <c r="V37" s="184"/>
      <c r="W37" s="5">
        <f>+'Ark1'!T797</f>
        <v>5.9077887618287281</v>
      </c>
      <c r="X37" s="60">
        <f>+'Ark1'!W797</f>
        <v>3.8697255030877975</v>
      </c>
      <c r="Y37" s="594">
        <f>+'Ark1'!X797</f>
        <v>71.508911170075393</v>
      </c>
      <c r="Z37" s="594">
        <f>+'Ark1'!Y797</f>
        <v>23.954493155188203</v>
      </c>
      <c r="AA37" s="594">
        <f>+'Ark1'!Z797</f>
        <v>1.6272571441989339</v>
      </c>
      <c r="AB37" s="60">
        <f>+'Ark1'!AA797</f>
        <v>7.1189877537805426</v>
      </c>
      <c r="AC37" s="5">
        <f>+'Ark1'!AB797</f>
        <v>1.6995865468593963</v>
      </c>
      <c r="AD37" s="5">
        <f>+'Ark1'!AC797</f>
        <v>1.6136065727269724</v>
      </c>
      <c r="AE37" s="594">
        <f>+'Ark1'!AD797</f>
        <v>58.873484273462786</v>
      </c>
      <c r="AF37" s="594">
        <f>+'Ark1'!AE797</f>
        <v>39.508772115866179</v>
      </c>
      <c r="AG37" s="594">
        <f>+'Ark1'!AF797</f>
        <v>30.639998734082432</v>
      </c>
      <c r="AH37" s="60">
        <f t="shared" si="12"/>
        <v>2.60761015515246</v>
      </c>
      <c r="AI37" s="594">
        <f t="shared" si="13"/>
        <v>106.734335839599</v>
      </c>
      <c r="AJ37" s="47"/>
      <c r="AK37" s="4"/>
      <c r="AL37" s="61"/>
      <c r="AN37" s="5"/>
      <c r="AO37" s="5"/>
      <c r="AQ37" s="1"/>
      <c r="AR37" s="1"/>
      <c r="AS37" s="11"/>
      <c r="AT37" s="11"/>
      <c r="AU37" s="11"/>
    </row>
    <row r="38" spans="1:47" ht="15.6">
      <c r="A38" s="47"/>
      <c r="B38" s="2">
        <f>+'Ark1'!C798</f>
        <v>2023</v>
      </c>
      <c r="C38" s="2">
        <f>+'Ark1'!O798</f>
        <v>55</v>
      </c>
      <c r="D38" s="67" t="str">
        <f>VLOOKUP(C38,RNR!$K$2:$L$15,2)</f>
        <v>Troms</v>
      </c>
      <c r="E38" s="320">
        <f>+'Ark1'!Q798</f>
        <v>387</v>
      </c>
      <c r="F38" s="310" t="e">
        <f>+E38-#REF!</f>
        <v>#REF!</v>
      </c>
      <c r="G38" s="320">
        <f>+'Ark1'!R798</f>
        <v>49621</v>
      </c>
      <c r="H38" s="541" t="e">
        <f>+G38-#REF!</f>
        <v>#REF!</v>
      </c>
      <c r="I38" s="152">
        <f>+'Ark1'!AG798</f>
        <v>4.4779203808953127</v>
      </c>
      <c r="J38" s="311" t="e">
        <f>+I38-#REF!</f>
        <v>#REF!</v>
      </c>
      <c r="K38" s="152">
        <f>+'Ark1'!AH798</f>
        <v>4.6174655495923194</v>
      </c>
      <c r="L38" s="101"/>
      <c r="M38" s="521">
        <f>+'Ark1'!AJ798</f>
        <v>0</v>
      </c>
      <c r="N38" s="346"/>
      <c r="O38" s="60">
        <f>+'Ark1'!U798</f>
        <v>20.741475383406179</v>
      </c>
      <c r="P38" s="311" t="e">
        <f>+O38-#REF!</f>
        <v>#REF!</v>
      </c>
      <c r="Q38" s="152" t="str">
        <f>+IF(M38=0,"",'Ark1'!AK798)</f>
        <v/>
      </c>
      <c r="R38" s="152" t="str">
        <f>+IF(M38=0,"",'Ark1'!AL798)</f>
        <v/>
      </c>
      <c r="S38" s="101"/>
      <c r="T38" s="5">
        <f>+'Ark1'!S798</f>
        <v>8.1189818826706421</v>
      </c>
      <c r="U38" s="312" t="e">
        <f>+T38-#REF!</f>
        <v>#REF!</v>
      </c>
      <c r="V38" s="184"/>
      <c r="W38" s="5">
        <f>+'Ark1'!T798</f>
        <v>5.6491404848753524</v>
      </c>
      <c r="X38" s="60">
        <f>+'Ark1'!W798</f>
        <v>3.4662743596461176</v>
      </c>
      <c r="Y38" s="594">
        <f>+'Ark1'!X798</f>
        <v>79.59130206968824</v>
      </c>
      <c r="Z38" s="594">
        <f>+'Ark1'!Y798</f>
        <v>25.567803953971097</v>
      </c>
      <c r="AA38" s="594">
        <f>+'Ark1'!Z798</f>
        <v>2.0757340642066873</v>
      </c>
      <c r="AB38" s="60">
        <f>+'Ark1'!AA798</f>
        <v>6.8083380765328112</v>
      </c>
      <c r="AC38" s="5">
        <f>+'Ark1'!AB798</f>
        <v>1.6741432155075497</v>
      </c>
      <c r="AD38" s="5">
        <f>+'Ark1'!AC798</f>
        <v>1.5472351978465029</v>
      </c>
      <c r="AE38" s="594">
        <f>+'Ark1'!AD798</f>
        <v>50.091365390033936</v>
      </c>
      <c r="AF38" s="594">
        <f>+'Ark1'!AE798</f>
        <v>46.329453384452449</v>
      </c>
      <c r="AG38" s="594">
        <f>+'Ark1'!AF798</f>
        <v>29.034170796252557</v>
      </c>
      <c r="AH38" s="60">
        <f t="shared" si="12"/>
        <v>2.5546892064973443</v>
      </c>
      <c r="AI38" s="594">
        <f t="shared" si="13"/>
        <v>128.21963824289406</v>
      </c>
      <c r="AJ38" s="47"/>
      <c r="AK38" s="4"/>
      <c r="AL38" s="61"/>
      <c r="AN38" s="5"/>
      <c r="AO38" s="5"/>
      <c r="AQ38" s="1"/>
      <c r="AR38" s="1"/>
      <c r="AS38" s="11"/>
      <c r="AT38" s="11"/>
      <c r="AU38" s="11"/>
    </row>
    <row r="39" spans="1:47" ht="15.6">
      <c r="A39" s="47"/>
      <c r="B39" s="2">
        <f>+'Ark1'!C799</f>
        <v>2023</v>
      </c>
      <c r="C39" s="2">
        <f>+'Ark1'!O799</f>
        <v>56</v>
      </c>
      <c r="D39" s="67" t="str">
        <f>VLOOKUP(C39,RNR!$K$2:$L$15,2)</f>
        <v>Finnmark</v>
      </c>
      <c r="E39" s="320">
        <f>+'Ark1'!Q799</f>
        <v>112</v>
      </c>
      <c r="F39" s="310" t="e">
        <f>+E39-#REF!</f>
        <v>#REF!</v>
      </c>
      <c r="G39" s="320">
        <f>+'Ark1'!R799</f>
        <v>10970</v>
      </c>
      <c r="H39" s="541" t="e">
        <f>+G39-#REF!</f>
        <v>#REF!</v>
      </c>
      <c r="I39" s="152">
        <f>+'Ark1'!AG799</f>
        <v>0.98995962552994865</v>
      </c>
      <c r="J39" s="311" t="e">
        <f>+I39-#REF!</f>
        <v>#REF!</v>
      </c>
      <c r="K39" s="152">
        <f>+'Ark1'!AH799</f>
        <v>1.0159509694868589</v>
      </c>
      <c r="L39" s="101"/>
      <c r="M39" s="521">
        <f>+'Ark1'!AJ799</f>
        <v>10720</v>
      </c>
      <c r="N39" s="346"/>
      <c r="O39" s="60">
        <f>+'Ark1'!U799</f>
        <v>20.642752962625423</v>
      </c>
      <c r="P39" s="311" t="e">
        <f>+O39-#REF!</f>
        <v>#REF!</v>
      </c>
      <c r="Q39" s="152">
        <f>+IF(M39=0,"",'Ark1'!AK799)</f>
        <v>99.196296641791022</v>
      </c>
      <c r="R39" s="152">
        <f>+IF(M39=0,"",'Ark1'!AL799)</f>
        <v>20.582266047247927</v>
      </c>
      <c r="S39" s="101"/>
      <c r="T39" s="5">
        <f>+'Ark1'!S799</f>
        <v>7.9090246125797634</v>
      </c>
      <c r="U39" s="312" t="e">
        <f>+T39-#REF!</f>
        <v>#REF!</v>
      </c>
      <c r="V39" s="184"/>
      <c r="W39" s="5">
        <f>+'Ark1'!T799</f>
        <v>6.2954421148587052</v>
      </c>
      <c r="X39" s="60">
        <f>+'Ark1'!W799</f>
        <v>8.5505925250683674</v>
      </c>
      <c r="Y39" s="594">
        <f>+'Ark1'!X799</f>
        <v>79.243391066545129</v>
      </c>
      <c r="Z39" s="594">
        <f>+'Ark1'!Y799</f>
        <v>26.946216955332737</v>
      </c>
      <c r="AA39" s="594">
        <f>+'Ark1'!Z799</f>
        <v>1.8778486782133088</v>
      </c>
      <c r="AB39" s="60">
        <f>+'Ark1'!AA799</f>
        <v>6.686599947427049</v>
      </c>
      <c r="AC39" s="5">
        <f>+'Ark1'!AB799</f>
        <v>1.6571495489154813</v>
      </c>
      <c r="AD39" s="5">
        <f>+'Ark1'!AC799</f>
        <v>1.7851681066961931</v>
      </c>
      <c r="AE39" s="594">
        <f>+'Ark1'!AD799</f>
        <v>56.420578556468918</v>
      </c>
      <c r="AF39" s="594">
        <f>+'Ark1'!AE799</f>
        <v>44.098170579387357</v>
      </c>
      <c r="AG39" s="594">
        <f>+'Ark1'!AF799</f>
        <v>35.399029288586007</v>
      </c>
      <c r="AH39" s="60">
        <f t="shared" si="12"/>
        <v>2.610025126207336</v>
      </c>
      <c r="AI39" s="594">
        <f t="shared" si="13"/>
        <v>97.946428571428569</v>
      </c>
      <c r="AJ39" s="47"/>
      <c r="AK39" s="4"/>
      <c r="AL39" s="61"/>
      <c r="AN39" s="5"/>
      <c r="AO39" s="5"/>
      <c r="AQ39" s="1"/>
      <c r="AR39" s="1"/>
      <c r="AS39" s="11"/>
      <c r="AT39" s="11"/>
      <c r="AU39" s="11"/>
    </row>
    <row r="40" spans="1:47" s="595" customFormat="1" ht="15.6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"/>
      <c r="AL40" s="61"/>
      <c r="AN40" s="5"/>
      <c r="AO40" s="5"/>
      <c r="AQ40" s="1"/>
      <c r="AR40" s="1"/>
      <c r="AS40" s="597"/>
      <c r="AT40" s="597"/>
      <c r="AU40" s="597"/>
    </row>
    <row r="41" spans="1:47" ht="15.6">
      <c r="A41" s="47"/>
      <c r="B41" s="67">
        <f>+'Ark1'!C800</f>
        <v>2022</v>
      </c>
      <c r="C41" s="67">
        <f>+'Ark1'!O800</f>
        <v>1</v>
      </c>
      <c r="D41" s="67" t="str">
        <f>VLOOKUP(C41,RNR!$K$2:$L$15,2)</f>
        <v>Østfold</v>
      </c>
      <c r="E41" s="347">
        <f>+'Ark1'!Q800</f>
        <v>132</v>
      </c>
      <c r="F41" s="141"/>
      <c r="G41" s="347">
        <f>+'Ark1'!R800</f>
        <v>5996</v>
      </c>
      <c r="H41" s="347"/>
      <c r="I41" s="202">
        <f>+'Ark1'!AG800</f>
        <v>0.51653853708291841</v>
      </c>
      <c r="J41" s="140"/>
      <c r="K41" s="202">
        <f>+'Ark1'!AH800</f>
        <v>0.48576208444309665</v>
      </c>
      <c r="L41" s="101"/>
      <c r="M41" s="604">
        <f>+'Ark1'!AJ800</f>
        <v>0</v>
      </c>
      <c r="N41" s="346"/>
      <c r="O41" s="140">
        <f>+'Ark1'!U800</f>
        <v>18.958570713809205</v>
      </c>
      <c r="P41" s="47"/>
      <c r="Q41" s="605" t="str">
        <f>+IF(M41=0,"",'Ark1'!AK800)</f>
        <v/>
      </c>
      <c r="R41" s="605" t="str">
        <f>+IF(M41=0,"",'Ark1'!AL800)</f>
        <v/>
      </c>
      <c r="S41" s="101"/>
      <c r="T41" s="68">
        <f>+'Ark1'!S800</f>
        <v>6.9231154102735148</v>
      </c>
      <c r="U41" s="140"/>
      <c r="V41" s="47"/>
      <c r="W41" s="68">
        <f>+'Ark1'!T800</f>
        <v>6.0171781187458322</v>
      </c>
      <c r="X41" s="140">
        <f>+'Ark1'!W800</f>
        <v>9.4229486324216136</v>
      </c>
      <c r="Y41" s="141">
        <f>+'Ark1'!X800</f>
        <v>67.628418945963986</v>
      </c>
      <c r="Z41" s="141">
        <f>+'Ark1'!Y800</f>
        <v>17.761841227484986</v>
      </c>
      <c r="AA41" s="141">
        <f>+'Ark1'!Z800</f>
        <v>2.0513675783855914</v>
      </c>
      <c r="AB41" s="140">
        <f>+'Ark1'!AA800</f>
        <v>7.0118075015026413</v>
      </c>
      <c r="AC41" s="68">
        <f>+'Ark1'!AB800</f>
        <v>1.8324386087558973</v>
      </c>
      <c r="AD41" s="68">
        <f>+'Ark1'!AC800</f>
        <v>2.0610766928276445</v>
      </c>
      <c r="AE41" s="141">
        <f>+'Ark1'!AD800</f>
        <v>48.147889187868351</v>
      </c>
      <c r="AF41" s="141">
        <f>+'Ark1'!AE800</f>
        <v>61.355478768867052</v>
      </c>
      <c r="AG41" s="141">
        <f>+'Ark1'!AF800</f>
        <v>43.341258204883125</v>
      </c>
      <c r="AH41" s="140">
        <f t="shared" ref="AH41:AH54" si="19">+O41/T41</f>
        <v>2.7384449904844503</v>
      </c>
      <c r="AI41" s="141">
        <f t="shared" ref="AI41:AI46" si="20">+G41/E41</f>
        <v>45.424242424242422</v>
      </c>
      <c r="AJ41" s="47"/>
      <c r="AK41" s="4"/>
      <c r="AL41" s="61"/>
      <c r="AN41" s="5"/>
      <c r="AO41" s="5"/>
      <c r="AQ41" s="1"/>
      <c r="AR41" s="1"/>
      <c r="AS41" s="11"/>
      <c r="AT41" s="11"/>
      <c r="AU41" s="11"/>
    </row>
    <row r="42" spans="1:47" ht="15.6">
      <c r="A42" s="47"/>
      <c r="B42" s="67">
        <f>+'Ark1'!C801</f>
        <v>2022</v>
      </c>
      <c r="C42" s="67">
        <f>+'Ark1'!O801</f>
        <v>2</v>
      </c>
      <c r="D42" s="67" t="str">
        <f>VLOOKUP(C42,RNR!$K$2:$L$15,2)</f>
        <v>Akershus</v>
      </c>
      <c r="E42" s="347">
        <f>+'Ark1'!Q801</f>
        <v>263</v>
      </c>
      <c r="F42" s="141"/>
      <c r="G42" s="347">
        <f>+'Ark1'!R801</f>
        <v>17133</v>
      </c>
      <c r="H42" s="347"/>
      <c r="I42" s="202">
        <f>+'Ark1'!AG801</f>
        <v>1.4759597658174852</v>
      </c>
      <c r="J42" s="140"/>
      <c r="K42" s="202">
        <f>+'Ark1'!AH801</f>
        <v>1.46321536169956</v>
      </c>
      <c r="L42" s="101"/>
      <c r="M42" s="604">
        <f>+'Ark1'!AJ801</f>
        <v>0</v>
      </c>
      <c r="N42" s="346"/>
      <c r="O42" s="140">
        <f>+'Ark1'!U801</f>
        <v>19.985657503064203</v>
      </c>
      <c r="P42" s="47"/>
      <c r="Q42" s="605" t="str">
        <f>+IF(M42=0,"",'Ark1'!AK801)</f>
        <v/>
      </c>
      <c r="R42" s="605" t="str">
        <f>+IF(M42=0,"",'Ark1'!AL801)</f>
        <v/>
      </c>
      <c r="S42" s="101"/>
      <c r="T42" s="68">
        <f>+'Ark1'!S801</f>
        <v>7.3507850347283004</v>
      </c>
      <c r="U42" s="140"/>
      <c r="V42" s="47"/>
      <c r="W42" s="68">
        <f>+'Ark1'!T801</f>
        <v>6.2349851164419539</v>
      </c>
      <c r="X42" s="140">
        <f>+'Ark1'!W801</f>
        <v>8.2472421642444385</v>
      </c>
      <c r="Y42" s="141">
        <f>+'Ark1'!X801</f>
        <v>74.061752174166813</v>
      </c>
      <c r="Z42" s="141">
        <f>+'Ark1'!Y801</f>
        <v>22.161909764781413</v>
      </c>
      <c r="AA42" s="141">
        <f>+'Ark1'!Z801</f>
        <v>2.2062686044475579</v>
      </c>
      <c r="AB42" s="140">
        <f>+'Ark1'!AA801</f>
        <v>7.175610528318086</v>
      </c>
      <c r="AC42" s="68">
        <f>+'Ark1'!AB801</f>
        <v>1.8362260270378028</v>
      </c>
      <c r="AD42" s="68">
        <f>+'Ark1'!AC801</f>
        <v>1.8382618935580064</v>
      </c>
      <c r="AE42" s="141">
        <f>+'Ark1'!AD801</f>
        <v>48.149199440328417</v>
      </c>
      <c r="AF42" s="141">
        <f>+'Ark1'!AE801</f>
        <v>51.226214040531936</v>
      </c>
      <c r="AG42" s="141">
        <f>+'Ark1'!AF801</f>
        <v>39.477808816210249</v>
      </c>
      <c r="AH42" s="140">
        <f t="shared" si="19"/>
        <v>2.7188466821765673</v>
      </c>
      <c r="AI42" s="141">
        <f t="shared" si="20"/>
        <v>65.144486692015207</v>
      </c>
      <c r="AJ42" s="47"/>
      <c r="AK42" s="4"/>
      <c r="AL42" s="61"/>
      <c r="AN42" s="5"/>
      <c r="AO42" s="5"/>
      <c r="AQ42" s="1"/>
      <c r="AR42" s="1"/>
      <c r="AS42" s="11"/>
      <c r="AT42" s="11"/>
      <c r="AU42" s="11"/>
    </row>
    <row r="43" spans="1:47" ht="15.6">
      <c r="A43" s="47"/>
      <c r="B43" s="67">
        <f>+'Ark1'!C802</f>
        <v>2022</v>
      </c>
      <c r="C43" s="67">
        <f>+'Ark1'!O802</f>
        <v>3</v>
      </c>
      <c r="D43" s="67" t="str">
        <f>VLOOKUP(C43,RNR!$K$2:$L$15,2)</f>
        <v>Buskerud</v>
      </c>
      <c r="E43" s="347">
        <f>+'Ark1'!Q802</f>
        <v>485</v>
      </c>
      <c r="F43" s="141"/>
      <c r="G43" s="347">
        <f>+'Ark1'!R802</f>
        <v>54178</v>
      </c>
      <c r="H43" s="347"/>
      <c r="I43" s="202">
        <f>+'Ark1'!AG802</f>
        <v>4.6672823319009922</v>
      </c>
      <c r="J43" s="140"/>
      <c r="K43" s="202">
        <f>+'Ark1'!AH802</f>
        <v>4.8965836115200148</v>
      </c>
      <c r="L43" s="101"/>
      <c r="M43" s="604">
        <f>+'Ark1'!AJ802</f>
        <v>0</v>
      </c>
      <c r="N43" s="346"/>
      <c r="O43" s="140">
        <f>+'Ark1'!U802</f>
        <v>21.150167411126237</v>
      </c>
      <c r="P43" s="47"/>
      <c r="Q43" s="605" t="str">
        <f>+IF(M43=0,"",'Ark1'!AK802)</f>
        <v/>
      </c>
      <c r="R43" s="605" t="str">
        <f>+IF(M43=0,"",'Ark1'!AL802)</f>
        <v/>
      </c>
      <c r="S43" s="101"/>
      <c r="T43" s="68">
        <f>+'Ark1'!S802</f>
        <v>8.0081582930340751</v>
      </c>
      <c r="U43" s="140"/>
      <c r="V43" s="47"/>
      <c r="W43" s="68">
        <f>+'Ark1'!T802</f>
        <v>6.1064454206504486</v>
      </c>
      <c r="X43" s="140">
        <f>+'Ark1'!W802</f>
        <v>4.6808667724906794</v>
      </c>
      <c r="Y43" s="141">
        <f>+'Ark1'!X802</f>
        <v>86.36162279892207</v>
      </c>
      <c r="Z43" s="141">
        <f>+'Ark1'!Y802</f>
        <v>24.714828897338403</v>
      </c>
      <c r="AA43" s="141">
        <f>+'Ark1'!Z802</f>
        <v>2.0248071172800763</v>
      </c>
      <c r="AB43" s="140">
        <f>+'Ark1'!AA802</f>
        <v>6.3450712630041108</v>
      </c>
      <c r="AC43" s="68">
        <f>+'Ark1'!AB802</f>
        <v>1.5622748664090051</v>
      </c>
      <c r="AD43" s="68">
        <f>+'Ark1'!AC802</f>
        <v>1.603131563735398</v>
      </c>
      <c r="AE43" s="141">
        <f>+'Ark1'!AD802</f>
        <v>23.609150783664475</v>
      </c>
      <c r="AF43" s="141">
        <f>+'Ark1'!AE802</f>
        <v>36.947360887541848</v>
      </c>
      <c r="AG43" s="141">
        <f>+'Ark1'!AF802</f>
        <v>25.757838684255983</v>
      </c>
      <c r="AH43" s="140">
        <f t="shared" si="19"/>
        <v>2.6410775907768689</v>
      </c>
      <c r="AI43" s="141">
        <f t="shared" si="20"/>
        <v>111.70721649484535</v>
      </c>
      <c r="AJ43" s="47"/>
      <c r="AK43" s="4"/>
      <c r="AL43" s="61"/>
      <c r="AN43" s="5"/>
      <c r="AO43" s="5"/>
      <c r="AQ43" s="1"/>
      <c r="AR43" s="1"/>
      <c r="AS43" s="11"/>
      <c r="AT43" s="11"/>
      <c r="AU43" s="11"/>
    </row>
    <row r="44" spans="1:47" ht="15.6">
      <c r="A44" s="47"/>
      <c r="B44" s="67">
        <f>+'Ark1'!C803</f>
        <v>2022</v>
      </c>
      <c r="C44" s="67">
        <f>+'Ark1'!O803</f>
        <v>4</v>
      </c>
      <c r="D44" s="67" t="str">
        <f>VLOOKUP(C44,RNR!$K$2:$L$15,2)</f>
        <v>Innlandet</v>
      </c>
      <c r="E44" s="347">
        <f>+'Ark1'!Q803</f>
        <v>1735</v>
      </c>
      <c r="F44" s="141"/>
      <c r="G44" s="347">
        <f>+'Ark1'!R803</f>
        <v>203172</v>
      </c>
      <c r="H44" s="347"/>
      <c r="I44" s="202">
        <f>+'Ark1'!AG803</f>
        <v>17.502696406973097</v>
      </c>
      <c r="J44" s="140"/>
      <c r="K44" s="202">
        <f>+'Ark1'!AH803</f>
        <v>18.093268299232033</v>
      </c>
      <c r="L44" s="101"/>
      <c r="M44" s="604">
        <f>+'Ark1'!AJ803</f>
        <v>2567</v>
      </c>
      <c r="N44" s="346"/>
      <c r="O44" s="140">
        <f>+'Ark1'!U803</f>
        <v>20.839954718170031</v>
      </c>
      <c r="P44" s="47"/>
      <c r="Q44" s="605">
        <f>+IF(M44=0,"",'Ark1'!AK803)</f>
        <v>98.679470198675546</v>
      </c>
      <c r="R44" s="605">
        <f>+IF(M44=0,"",'Ark1'!AL803)</f>
        <v>20.012470253840423</v>
      </c>
      <c r="S44" s="101"/>
      <c r="T44" s="68">
        <f>+'Ark1'!S803</f>
        <v>7.8832122536570015</v>
      </c>
      <c r="U44" s="140"/>
      <c r="V44" s="47"/>
      <c r="W44" s="68">
        <f>+'Ark1'!T803</f>
        <v>6.2848965408619284</v>
      </c>
      <c r="X44" s="140">
        <f>+'Ark1'!W803</f>
        <v>5.9156773571161372</v>
      </c>
      <c r="Y44" s="141">
        <f>+'Ark1'!X803</f>
        <v>83.894434272439099</v>
      </c>
      <c r="Z44" s="141">
        <f>+'Ark1'!Y803</f>
        <v>23.131140117732755</v>
      </c>
      <c r="AA44" s="141">
        <f>+'Ark1'!Z803</f>
        <v>2.0942846455220203</v>
      </c>
      <c r="AB44" s="140">
        <f>+'Ark1'!AA803</f>
        <v>6.4616197336069741</v>
      </c>
      <c r="AC44" s="68">
        <f>+'Ark1'!AB803</f>
        <v>1.5220455532889197</v>
      </c>
      <c r="AD44" s="68">
        <f>+'Ark1'!AC803</f>
        <v>1.5997323680377844</v>
      </c>
      <c r="AE44" s="141">
        <f>+'Ark1'!AD803</f>
        <v>34.011637285808646</v>
      </c>
      <c r="AF44" s="141">
        <f>+'Ark1'!AE803</f>
        <v>44.746009111825799</v>
      </c>
      <c r="AG44" s="141">
        <f>+'Ark1'!AF803</f>
        <v>32.475876586936423</v>
      </c>
      <c r="AH44" s="140">
        <f t="shared" si="19"/>
        <v>2.6435866557446084</v>
      </c>
      <c r="AI44" s="141">
        <f t="shared" si="20"/>
        <v>117.10201729106629</v>
      </c>
      <c r="AJ44" s="47"/>
      <c r="AK44" s="4"/>
      <c r="AL44" s="61"/>
      <c r="AN44" s="5"/>
      <c r="AO44" s="5"/>
      <c r="AQ44" s="1"/>
      <c r="AR44" s="1"/>
      <c r="AS44" s="11"/>
      <c r="AT44" s="11"/>
      <c r="AU44" s="11"/>
    </row>
    <row r="45" spans="1:47" ht="15.6">
      <c r="A45" s="47"/>
      <c r="B45" s="67">
        <f>+'Ark1'!C804</f>
        <v>2022</v>
      </c>
      <c r="C45" s="67">
        <f>+'Ark1'!O804</f>
        <v>7</v>
      </c>
      <c r="D45" s="67" t="str">
        <f>VLOOKUP(C45,RNR!$K$2:$L$15,2)</f>
        <v>Vestfold</v>
      </c>
      <c r="E45" s="347">
        <f>+'Ark1'!Q804</f>
        <v>115</v>
      </c>
      <c r="F45" s="141"/>
      <c r="G45" s="347">
        <f>+'Ark1'!R804</f>
        <v>6400</v>
      </c>
      <c r="H45" s="347"/>
      <c r="I45" s="202">
        <f>+'Ark1'!AG804</f>
        <v>0.55134200088903906</v>
      </c>
      <c r="J45" s="140"/>
      <c r="K45" s="202">
        <f>+'Ark1'!AH804</f>
        <v>0.53151275118831909</v>
      </c>
      <c r="L45" s="101"/>
      <c r="M45" s="604">
        <f>+'Ark1'!AJ804</f>
        <v>0</v>
      </c>
      <c r="N45" s="346"/>
      <c r="O45" s="140">
        <f>+'Ark1'!U804</f>
        <v>19.434676562499995</v>
      </c>
      <c r="P45" s="47"/>
      <c r="Q45" s="605" t="str">
        <f>+IF(M45=0,"",'Ark1'!AK804)</f>
        <v/>
      </c>
      <c r="R45" s="605" t="str">
        <f>+IF(M45=0,"",'Ark1'!AL804)</f>
        <v/>
      </c>
      <c r="S45" s="101"/>
      <c r="T45" s="68">
        <f>+'Ark1'!S804</f>
        <v>7.2248437499999998</v>
      </c>
      <c r="U45" s="140"/>
      <c r="V45" s="47"/>
      <c r="W45" s="68">
        <f>+'Ark1'!T804</f>
        <v>6.25875</v>
      </c>
      <c r="X45" s="140">
        <f>+'Ark1'!W804</f>
        <v>9.078125</v>
      </c>
      <c r="Y45" s="141">
        <f>+'Ark1'!X804</f>
        <v>68.171875</v>
      </c>
      <c r="Z45" s="141">
        <f>+'Ark1'!Y804</f>
        <v>20.625</v>
      </c>
      <c r="AA45" s="141">
        <f>+'Ark1'!Z804</f>
        <v>2.28125</v>
      </c>
      <c r="AB45" s="140">
        <f>+'Ark1'!AA804</f>
        <v>7.2350966986723124</v>
      </c>
      <c r="AC45" s="68">
        <f>+'Ark1'!AB804</f>
        <v>1.8249764486387037</v>
      </c>
      <c r="AD45" s="68">
        <f>+'Ark1'!AC804</f>
        <v>1.9740310122943872</v>
      </c>
      <c r="AE45" s="141">
        <f>+'Ark1'!AD804</f>
        <v>50.130159380395135</v>
      </c>
      <c r="AF45" s="141">
        <f>+'Ark1'!AE804</f>
        <v>43.389042956205074</v>
      </c>
      <c r="AG45" s="141">
        <f>+'Ark1'!AF804</f>
        <v>30.515012858745941</v>
      </c>
      <c r="AH45" s="140">
        <f t="shared" si="19"/>
        <v>2.6899788057700205</v>
      </c>
      <c r="AI45" s="141">
        <f t="shared" si="20"/>
        <v>55.652173913043477</v>
      </c>
      <c r="AJ45" s="47"/>
      <c r="AK45" s="4"/>
      <c r="AL45" s="61"/>
      <c r="AN45" s="5"/>
      <c r="AO45" s="5"/>
      <c r="AQ45" s="13"/>
      <c r="AR45" s="13"/>
      <c r="AS45" s="11"/>
      <c r="AT45" s="11"/>
      <c r="AU45" s="11"/>
    </row>
    <row r="46" spans="1:47" ht="16.5" customHeight="1">
      <c r="A46" s="47"/>
      <c r="B46" s="67">
        <f>+'Ark1'!C805</f>
        <v>2022</v>
      </c>
      <c r="C46" s="67">
        <f>+'Ark1'!O805</f>
        <v>8</v>
      </c>
      <c r="D46" s="67" t="str">
        <f>VLOOKUP(C46,RNR!$K$2:$L$15,2)</f>
        <v>Telemark</v>
      </c>
      <c r="E46" s="347">
        <f>+'Ark1'!Q805</f>
        <v>326</v>
      </c>
      <c r="F46" s="141"/>
      <c r="G46" s="347">
        <f>+'Ark1'!R805</f>
        <v>25173</v>
      </c>
      <c r="H46" s="347"/>
      <c r="I46" s="202">
        <f>+'Ark1'!AG805</f>
        <v>2.1685831544343404</v>
      </c>
      <c r="J46" s="140"/>
      <c r="K46" s="202">
        <f>+'Ark1'!AH805</f>
        <v>2.1872200881292074</v>
      </c>
      <c r="L46" s="101"/>
      <c r="M46" s="604">
        <f>+'Ark1'!AJ805</f>
        <v>0</v>
      </c>
      <c r="N46" s="346"/>
      <c r="O46" s="140">
        <f>+'Ark1'!U805</f>
        <v>20.332983752433098</v>
      </c>
      <c r="P46" s="47"/>
      <c r="Q46" s="605" t="str">
        <f>+IF(M46=0,"",'Ark1'!AK805)</f>
        <v/>
      </c>
      <c r="R46" s="605" t="str">
        <f>+IF(M46=0,"",'Ark1'!AL805)</f>
        <v/>
      </c>
      <c r="S46" s="101"/>
      <c r="T46" s="68">
        <f>+'Ark1'!S805</f>
        <v>7.680133476343701</v>
      </c>
      <c r="U46" s="140"/>
      <c r="V46" s="47"/>
      <c r="W46" s="68">
        <f>+'Ark1'!T805</f>
        <v>6.1308544869503026</v>
      </c>
      <c r="X46" s="140">
        <f>+'Ark1'!W805</f>
        <v>4.6994796011599718</v>
      </c>
      <c r="Y46" s="141">
        <f>+'Ark1'!X805</f>
        <v>78.131331188177796</v>
      </c>
      <c r="Z46" s="141">
        <f>+'Ark1'!Y805</f>
        <v>23.00083422714814</v>
      </c>
      <c r="AA46" s="141">
        <f>+'Ark1'!Z805</f>
        <v>1.9584475430024233</v>
      </c>
      <c r="AB46" s="140">
        <f>+'Ark1'!AA805</f>
        <v>6.6927805305348391</v>
      </c>
      <c r="AC46" s="68">
        <f>+'Ark1'!AB805</f>
        <v>1.5419868816375302</v>
      </c>
      <c r="AD46" s="68">
        <f>+'Ark1'!AC805</f>
        <v>1.6200606179005059</v>
      </c>
      <c r="AE46" s="141">
        <f>+'Ark1'!AD805</f>
        <v>40.119954991892762</v>
      </c>
      <c r="AF46" s="141">
        <f>+'Ark1'!AE805</f>
        <v>44.581546141599759</v>
      </c>
      <c r="AG46" s="141">
        <f>+'Ark1'!AF805</f>
        <v>33.309449551328179</v>
      </c>
      <c r="AH46" s="140">
        <f t="shared" si="19"/>
        <v>2.6474779136407753</v>
      </c>
      <c r="AI46" s="141">
        <f t="shared" si="20"/>
        <v>77.217791411042938</v>
      </c>
      <c r="AJ46" s="47"/>
      <c r="AK46" s="4"/>
      <c r="AL46" s="61"/>
      <c r="AN46" s="5"/>
      <c r="AO46" s="5"/>
      <c r="AQ46" s="13"/>
      <c r="AR46" s="13"/>
      <c r="AS46" s="11"/>
      <c r="AT46" s="11"/>
      <c r="AU46" s="11"/>
    </row>
    <row r="47" spans="1:47" s="595" customFormat="1" ht="16.5" customHeight="1">
      <c r="A47" s="47"/>
      <c r="B47" s="67">
        <f>+'Ark1'!C806</f>
        <v>2022</v>
      </c>
      <c r="C47" s="67">
        <f>+'Ark1'!O806</f>
        <v>9</v>
      </c>
      <c r="D47" s="67" t="str">
        <f>VLOOKUP(C47,RNR!$K$2:$L$15,2)</f>
        <v>Agder</v>
      </c>
      <c r="E47" s="347">
        <f>+'Ark1'!Q806</f>
        <v>760</v>
      </c>
      <c r="F47" s="141"/>
      <c r="G47" s="347">
        <f>+'Ark1'!R806</f>
        <v>45272</v>
      </c>
      <c r="H47" s="347"/>
      <c r="I47" s="202">
        <f>+'Ark1'!AG806</f>
        <v>3.9000554787888402</v>
      </c>
      <c r="J47" s="140"/>
      <c r="K47" s="202">
        <f>+'Ark1'!AH806</f>
        <v>3.7796104447347192</v>
      </c>
      <c r="L47" s="101"/>
      <c r="M47" s="604">
        <f>+'Ark1'!AJ806</f>
        <v>8477</v>
      </c>
      <c r="N47" s="346"/>
      <c r="O47" s="140">
        <f>+'Ark1'!U806</f>
        <v>19.537138849620057</v>
      </c>
      <c r="P47" s="47"/>
      <c r="Q47" s="605">
        <f>+IF(M47=0,"",'Ark1'!AK806)</f>
        <v>97.518532499704861</v>
      </c>
      <c r="R47" s="605">
        <f>+IF(M47=0,"",'Ark1'!AL806)</f>
        <v>19.089247863118754</v>
      </c>
      <c r="S47" s="101"/>
      <c r="T47" s="68">
        <f>+'Ark1'!S806</f>
        <v>7.6818121576250222</v>
      </c>
      <c r="U47" s="140"/>
      <c r="V47" s="47"/>
      <c r="W47" s="68">
        <f>+'Ark1'!T806</f>
        <v>5.7139512281321796</v>
      </c>
      <c r="X47" s="140">
        <f>+'Ark1'!W806</f>
        <v>4.276373917653296</v>
      </c>
      <c r="Y47" s="141">
        <f>+'Ark1'!X806</f>
        <v>74.787948400777523</v>
      </c>
      <c r="Z47" s="141">
        <f>+'Ark1'!Y806</f>
        <v>19.398303587206222</v>
      </c>
      <c r="AA47" s="141">
        <f>+'Ark1'!Z806</f>
        <v>1.5484184484891323</v>
      </c>
      <c r="AB47" s="140">
        <f>+'Ark1'!AA806</f>
        <v>6.5075056341799451</v>
      </c>
      <c r="AC47" s="68">
        <f>+'Ark1'!AB806</f>
        <v>1.6178010037409325</v>
      </c>
      <c r="AD47" s="68">
        <f>+'Ark1'!AC806</f>
        <v>1.705937913624664</v>
      </c>
      <c r="AE47" s="141">
        <f>+'Ark1'!AD806</f>
        <v>49.610532358268735</v>
      </c>
      <c r="AF47" s="141">
        <f>+'Ark1'!AE806</f>
        <v>49.903053643218449</v>
      </c>
      <c r="AG47" s="141">
        <f>+'Ark1'!AF806</f>
        <v>40.51668322841725</v>
      </c>
      <c r="AH47" s="140">
        <f t="shared" si="19"/>
        <v>2.5432981760986375</v>
      </c>
      <c r="AI47" s="141">
        <f t="shared" ref="AI47:AI54" si="21">+G47/E47</f>
        <v>59.568421052631578</v>
      </c>
      <c r="AJ47" s="47"/>
      <c r="AK47" s="4"/>
      <c r="AL47" s="61"/>
      <c r="AN47" s="5"/>
      <c r="AO47" s="5"/>
      <c r="AQ47" s="13"/>
      <c r="AR47" s="13"/>
      <c r="AS47" s="597"/>
      <c r="AT47" s="597"/>
      <c r="AU47" s="597"/>
    </row>
    <row r="48" spans="1:47" s="595" customFormat="1" ht="16.5" customHeight="1">
      <c r="A48" s="47"/>
      <c r="B48" s="67">
        <f>+'Ark1'!C807</f>
        <v>2022</v>
      </c>
      <c r="C48" s="67">
        <f>+'Ark1'!O807</f>
        <v>11</v>
      </c>
      <c r="D48" s="67" t="str">
        <f>VLOOKUP(C48,RNR!$K$2:$L$15,2)</f>
        <v>Rogaland</v>
      </c>
      <c r="E48" s="347">
        <f>+'Ark1'!Q807</f>
        <v>2465</v>
      </c>
      <c r="F48" s="141"/>
      <c r="G48" s="347">
        <f>+'Ark1'!R807</f>
        <v>249362</v>
      </c>
      <c r="H48" s="347"/>
      <c r="I48" s="202">
        <f>+'Ark1'!AG807</f>
        <v>21.481835004014464</v>
      </c>
      <c r="J48" s="140"/>
      <c r="K48" s="202">
        <f>+'Ark1'!AH807</f>
        <v>21.861525580428285</v>
      </c>
      <c r="L48" s="101"/>
      <c r="M48" s="604">
        <f>+'Ark1'!AJ807</f>
        <v>50049</v>
      </c>
      <c r="N48" s="346"/>
      <c r="O48" s="140">
        <f>+'Ark1'!U807</f>
        <v>20.516052245329977</v>
      </c>
      <c r="P48" s="47"/>
      <c r="Q48" s="605">
        <f>+IF(M48=0,"",'Ark1'!AK807)</f>
        <v>99.68901676357126</v>
      </c>
      <c r="R48" s="605">
        <f>+IF(M48=0,"",'Ark1'!AL807)</f>
        <v>20.340122739179002</v>
      </c>
      <c r="S48" s="101"/>
      <c r="T48" s="68">
        <f>+'Ark1'!S807</f>
        <v>7.9982475276906655</v>
      </c>
      <c r="U48" s="140"/>
      <c r="V48" s="47"/>
      <c r="W48" s="68">
        <f>+'Ark1'!T807</f>
        <v>6.0687514537098668</v>
      </c>
      <c r="X48" s="140">
        <f>+'Ark1'!W807</f>
        <v>5.7687217779773992</v>
      </c>
      <c r="Y48" s="141">
        <f>+'Ark1'!X807</f>
        <v>80.162173867710393</v>
      </c>
      <c r="Z48" s="141">
        <f>+'Ark1'!Y807</f>
        <v>22.086765425365535</v>
      </c>
      <c r="AA48" s="141">
        <f>+'Ark1'!Z807</f>
        <v>2.4987768785941742</v>
      </c>
      <c r="AB48" s="140">
        <f>+'Ark1'!AA807</f>
        <v>6.8571648415703566</v>
      </c>
      <c r="AC48" s="68">
        <f>+'Ark1'!AB807</f>
        <v>1.4415714759079541</v>
      </c>
      <c r="AD48" s="68">
        <f>+'Ark1'!AC807</f>
        <v>1.6852242971331621</v>
      </c>
      <c r="AE48" s="141">
        <f>+'Ark1'!AD807</f>
        <v>46.142955658158414</v>
      </c>
      <c r="AF48" s="141">
        <f>+'Ark1'!AE807</f>
        <v>49.484453480418203</v>
      </c>
      <c r="AG48" s="141">
        <f>+'Ark1'!AF807</f>
        <v>39.786047701773128</v>
      </c>
      <c r="AH48" s="140">
        <f t="shared" si="19"/>
        <v>2.5650684320910955</v>
      </c>
      <c r="AI48" s="141">
        <f t="shared" si="21"/>
        <v>101.16105476673428</v>
      </c>
      <c r="AJ48" s="47"/>
      <c r="AK48" s="4"/>
      <c r="AL48" s="61"/>
      <c r="AN48" s="5"/>
      <c r="AO48" s="5"/>
      <c r="AQ48" s="13"/>
      <c r="AR48" s="13"/>
      <c r="AS48" s="597"/>
      <c r="AT48" s="597"/>
      <c r="AU48" s="597"/>
    </row>
    <row r="49" spans="1:47" s="595" customFormat="1" ht="16.5" customHeight="1">
      <c r="A49" s="47"/>
      <c r="B49" s="67">
        <f>+'Ark1'!C808</f>
        <v>2022</v>
      </c>
      <c r="C49" s="67">
        <f>+'Ark1'!O808</f>
        <v>14</v>
      </c>
      <c r="D49" s="67" t="str">
        <f>VLOOKUP(C49,RNR!$K$2:$L$15,2)</f>
        <v>Vestland</v>
      </c>
      <c r="E49" s="347">
        <f>+'Ark1'!Q808</f>
        <v>3535</v>
      </c>
      <c r="F49" s="141"/>
      <c r="G49" s="347">
        <f>+'Ark1'!R808</f>
        <v>205715</v>
      </c>
      <c r="H49" s="347"/>
      <c r="I49" s="202">
        <f>+'Ark1'!AG808</f>
        <v>17.721768705138853</v>
      </c>
      <c r="J49" s="140"/>
      <c r="K49" s="202">
        <f>+'Ark1'!AH808</f>
        <v>17.358247909069124</v>
      </c>
      <c r="L49" s="101"/>
      <c r="M49" s="604">
        <f>+'Ark1'!AJ808</f>
        <v>753</v>
      </c>
      <c r="N49" s="346"/>
      <c r="O49" s="140">
        <f>+'Ark1'!U808</f>
        <v>19.746199936806168</v>
      </c>
      <c r="P49" s="47"/>
      <c r="Q49" s="605">
        <f>+IF(M49=0,"",'Ark1'!AK808)</f>
        <v>92.031739707835328</v>
      </c>
      <c r="R49" s="605">
        <f>+IF(M49=0,"",'Ark1'!AL808)</f>
        <v>15.853048545567468</v>
      </c>
      <c r="S49" s="101"/>
      <c r="T49" s="68">
        <f>+'Ark1'!S808</f>
        <v>7.5719369029968639</v>
      </c>
      <c r="U49" s="140"/>
      <c r="V49" s="47"/>
      <c r="W49" s="68">
        <f>+'Ark1'!T808</f>
        <v>5.8145541161315428</v>
      </c>
      <c r="X49" s="140">
        <f>+'Ark1'!W808</f>
        <v>3.7114454463699778</v>
      </c>
      <c r="Y49" s="141">
        <f>+'Ark1'!X808</f>
        <v>71.878083756653609</v>
      </c>
      <c r="Z49" s="141">
        <f>+'Ark1'!Y808</f>
        <v>22.801448606081237</v>
      </c>
      <c r="AA49" s="141">
        <f>+'Ark1'!Z808</f>
        <v>1.8224242276936535</v>
      </c>
      <c r="AB49" s="140">
        <f>+'Ark1'!AA808</f>
        <v>7.0403470205711987</v>
      </c>
      <c r="AC49" s="68">
        <f>+'Ark1'!AB808</f>
        <v>1.6631332361535984</v>
      </c>
      <c r="AD49" s="68">
        <f>+'Ark1'!AC808</f>
        <v>1.5828118545555956</v>
      </c>
      <c r="AE49" s="141">
        <f>+'Ark1'!AD808</f>
        <v>55.045464398248718</v>
      </c>
      <c r="AF49" s="141">
        <f>+'Ark1'!AE808</f>
        <v>48.830766589281517</v>
      </c>
      <c r="AG49" s="141">
        <f>+'Ark1'!AF808</f>
        <v>38.029089271154447</v>
      </c>
      <c r="AH49" s="140">
        <f t="shared" si="19"/>
        <v>2.6078135871669645</v>
      </c>
      <c r="AI49" s="141">
        <f t="shared" si="21"/>
        <v>58.193776520509196</v>
      </c>
      <c r="AJ49" s="47"/>
      <c r="AK49" s="4"/>
      <c r="AL49" s="61"/>
      <c r="AN49" s="5"/>
      <c r="AO49" s="5"/>
      <c r="AQ49" s="13"/>
      <c r="AR49" s="13"/>
      <c r="AS49" s="597"/>
      <c r="AT49" s="597"/>
      <c r="AU49" s="597"/>
    </row>
    <row r="50" spans="1:47" s="595" customFormat="1" ht="16.5" customHeight="1">
      <c r="A50" s="47"/>
      <c r="B50" s="67">
        <f>+'Ark1'!C809</f>
        <v>2022</v>
      </c>
      <c r="C50" s="67">
        <f>+'Ark1'!O809</f>
        <v>15</v>
      </c>
      <c r="D50" s="67" t="str">
        <f>VLOOKUP(C50,RNR!$K$2:$L$15,2)</f>
        <v>Møre og Romsdal</v>
      </c>
      <c r="E50" s="347">
        <f>+'Ark1'!Q809</f>
        <v>1032</v>
      </c>
      <c r="F50" s="141"/>
      <c r="G50" s="347">
        <f>+'Ark1'!R809</f>
        <v>60982</v>
      </c>
      <c r="H50" s="347"/>
      <c r="I50" s="202">
        <f>+'Ark1'!AG809</f>
        <v>5.2534277965961511</v>
      </c>
      <c r="J50" s="140"/>
      <c r="K50" s="202">
        <f>+'Ark1'!AH809</f>
        <v>4.8172003926952174</v>
      </c>
      <c r="L50" s="101"/>
      <c r="M50" s="604">
        <f>+'Ark1'!AJ809</f>
        <v>3399</v>
      </c>
      <c r="N50" s="346"/>
      <c r="O50" s="140">
        <f>+'Ark1'!U809</f>
        <v>18.485732019284328</v>
      </c>
      <c r="P50" s="47"/>
      <c r="Q50" s="605">
        <f>+IF(M50=0,"",'Ark1'!AK809)</f>
        <v>95.123124448367165</v>
      </c>
      <c r="R50" s="605">
        <f>+IF(M50=0,"",'Ark1'!AL809)</f>
        <v>17.733141988307469</v>
      </c>
      <c r="S50" s="101"/>
      <c r="T50" s="68">
        <f>+'Ark1'!S809</f>
        <v>7.0471778557607188</v>
      </c>
      <c r="U50" s="140"/>
      <c r="V50" s="47"/>
      <c r="W50" s="68">
        <f>+'Ark1'!T809</f>
        <v>5.7316749204683362</v>
      </c>
      <c r="X50" s="140">
        <f>+'Ark1'!W809</f>
        <v>5.2966449116132628</v>
      </c>
      <c r="Y50" s="141">
        <f>+'Ark1'!X809</f>
        <v>61.642779836673128</v>
      </c>
      <c r="Z50" s="141">
        <f>+'Ark1'!Y809</f>
        <v>19.340133154045457</v>
      </c>
      <c r="AA50" s="141">
        <f>+'Ark1'!Z809</f>
        <v>1.8333278672395137</v>
      </c>
      <c r="AB50" s="140">
        <f>+'Ark1'!AA809</f>
        <v>7.4785836461639228</v>
      </c>
      <c r="AC50" s="68">
        <f>+'Ark1'!AB809</f>
        <v>1.8038112498918997</v>
      </c>
      <c r="AD50" s="68">
        <f>+'Ark1'!AC809</f>
        <v>1.7960085908693899</v>
      </c>
      <c r="AE50" s="141">
        <f>+'Ark1'!AD809</f>
        <v>64.271538472510613</v>
      </c>
      <c r="AF50" s="141">
        <f>+'Ark1'!AE809</f>
        <v>46.546483286180873</v>
      </c>
      <c r="AG50" s="141">
        <f>+'Ark1'!AF809</f>
        <v>36.508713646956089</v>
      </c>
      <c r="AH50" s="140">
        <f t="shared" si="19"/>
        <v>2.6231397018273288</v>
      </c>
      <c r="AI50" s="141">
        <f t="shared" si="21"/>
        <v>59.09108527131783</v>
      </c>
      <c r="AJ50" s="47"/>
      <c r="AK50" s="4"/>
      <c r="AL50" s="61"/>
      <c r="AN50" s="5"/>
      <c r="AO50" s="5"/>
      <c r="AQ50" s="13"/>
      <c r="AR50" s="13"/>
      <c r="AS50" s="597"/>
      <c r="AT50" s="597"/>
      <c r="AU50" s="597"/>
    </row>
    <row r="51" spans="1:47" ht="16.5" customHeight="1">
      <c r="A51" s="47"/>
      <c r="B51" s="67">
        <f>+'Ark1'!C810</f>
        <v>2022</v>
      </c>
      <c r="C51" s="67">
        <f>+'Ark1'!O810</f>
        <v>16</v>
      </c>
      <c r="D51" s="67" t="str">
        <f>VLOOKUP(C51,RNR!$K$2:$L$15,2)</f>
        <v>Trøndelag</v>
      </c>
      <c r="E51" s="347">
        <f>+'Ark1'!Q810</f>
        <v>1155</v>
      </c>
      <c r="F51" s="141"/>
      <c r="G51" s="347">
        <f>+'Ark1'!R810</f>
        <v>121630</v>
      </c>
      <c r="H51" s="347"/>
      <c r="I51" s="202">
        <f>+'Ark1'!AG810</f>
        <v>10.478082432520909</v>
      </c>
      <c r="J51" s="140"/>
      <c r="K51" s="202">
        <f>+'Ark1'!AH810</f>
        <v>10.23364916623172</v>
      </c>
      <c r="L51" s="101"/>
      <c r="M51" s="604">
        <f>+'Ark1'!AJ810</f>
        <v>30032</v>
      </c>
      <c r="N51" s="346"/>
      <c r="O51" s="140">
        <f>+'Ark1'!U810</f>
        <v>19.689442571733927</v>
      </c>
      <c r="P51" s="47"/>
      <c r="Q51" s="605">
        <f>+IF(M51=0,"",'Ark1'!AK810)</f>
        <v>99.861188066063363</v>
      </c>
      <c r="R51" s="605">
        <f>+IF(M51=0,"",'Ark1'!AL810)</f>
        <v>20.667272718258889</v>
      </c>
      <c r="S51" s="101"/>
      <c r="T51" s="68">
        <f>+'Ark1'!S810</f>
        <v>7.5944010523719507</v>
      </c>
      <c r="U51" s="140"/>
      <c r="V51" s="47"/>
      <c r="W51" s="68">
        <f>+'Ark1'!T810</f>
        <v>5.8009043821425639</v>
      </c>
      <c r="X51" s="140">
        <f>+'Ark1'!W810</f>
        <v>4.2949930115925348</v>
      </c>
      <c r="Y51" s="141">
        <f>+'Ark1'!X810</f>
        <v>73.605196086491802</v>
      </c>
      <c r="Z51" s="141">
        <f>+'Ark1'!Y810</f>
        <v>21.869604538354029</v>
      </c>
      <c r="AA51" s="141">
        <f>+'Ark1'!Z810</f>
        <v>1.5234728274274436</v>
      </c>
      <c r="AB51" s="140">
        <f>+'Ark1'!AA810</f>
        <v>6.751849557174455</v>
      </c>
      <c r="AC51" s="68">
        <f>+'Ark1'!AB810</f>
        <v>1.7458224343694899</v>
      </c>
      <c r="AD51" s="68">
        <f>+'Ark1'!AC810</f>
        <v>1.6092940531443749</v>
      </c>
      <c r="AE51" s="141">
        <f>+'Ark1'!AD810</f>
        <v>55.986131693801759</v>
      </c>
      <c r="AF51" s="141">
        <f>+'Ark1'!AE810</f>
        <v>48.979310694810763</v>
      </c>
      <c r="AG51" s="141">
        <f>+'Ark1'!AF810</f>
        <v>40.822064130680303</v>
      </c>
      <c r="AH51" s="140">
        <f t="shared" si="19"/>
        <v>2.5926261249508737</v>
      </c>
      <c r="AI51" s="141">
        <f t="shared" si="21"/>
        <v>105.30735930735931</v>
      </c>
      <c r="AJ51" s="47"/>
      <c r="AK51" s="4"/>
      <c r="AL51" s="60"/>
      <c r="AN51" s="5"/>
      <c r="AO51" s="5"/>
      <c r="AQ51" s="13"/>
      <c r="AR51" s="13"/>
      <c r="AS51" s="11"/>
      <c r="AT51" s="11"/>
      <c r="AU51" s="11"/>
    </row>
    <row r="52" spans="1:47" ht="15.6">
      <c r="A52" s="47"/>
      <c r="B52" s="67">
        <f>+'Ark1'!C811</f>
        <v>2022</v>
      </c>
      <c r="C52" s="67">
        <f>+'Ark1'!O811</f>
        <v>18</v>
      </c>
      <c r="D52" s="67" t="str">
        <f>VLOOKUP(C52,RNR!$K$2:$L$15,2)</f>
        <v>Nordland</v>
      </c>
      <c r="E52" s="347">
        <f>+'Ark1'!Q811</f>
        <v>821</v>
      </c>
      <c r="F52" s="141"/>
      <c r="G52" s="347">
        <f>+'Ark1'!R811</f>
        <v>93524</v>
      </c>
      <c r="H52" s="347"/>
      <c r="I52" s="202">
        <f>+'Ark1'!AG811</f>
        <v>8.056829576741638</v>
      </c>
      <c r="J52" s="140"/>
      <c r="K52" s="202">
        <f>+'Ark1'!AH811</f>
        <v>7.8964572067755006</v>
      </c>
      <c r="L52" s="101"/>
      <c r="M52" s="604">
        <f>+'Ark1'!AJ811</f>
        <v>0</v>
      </c>
      <c r="N52" s="346"/>
      <c r="O52" s="140">
        <f>+'Ark1'!U811</f>
        <v>19.758447457337237</v>
      </c>
      <c r="P52" s="47"/>
      <c r="Q52" s="605" t="str">
        <f>+IF(M52=0,"",'Ark1'!AK811)</f>
        <v/>
      </c>
      <c r="R52" s="605" t="str">
        <f>+IF(M52=0,"",'Ark1'!AL811)</f>
        <v/>
      </c>
      <c r="S52" s="101"/>
      <c r="T52" s="68">
        <f>+'Ark1'!S811</f>
        <v>7.5243359993156851</v>
      </c>
      <c r="U52" s="140"/>
      <c r="V52" s="47"/>
      <c r="W52" s="68">
        <f>+'Ark1'!T811</f>
        <v>5.963485308583893</v>
      </c>
      <c r="X52" s="140">
        <f>+'Ark1'!W811</f>
        <v>5.8198964971558098</v>
      </c>
      <c r="Y52" s="141">
        <f>+'Ark1'!X811</f>
        <v>72.001839100124016</v>
      </c>
      <c r="Z52" s="141">
        <f>+'Ark1'!Y811</f>
        <v>23.453872802703042</v>
      </c>
      <c r="AA52" s="141">
        <f>+'Ark1'!Z811</f>
        <v>1.6787134853085841</v>
      </c>
      <c r="AB52" s="140">
        <f>+'Ark1'!AA811</f>
        <v>7.0828835931207186</v>
      </c>
      <c r="AC52" s="68">
        <f>+'Ark1'!AB811</f>
        <v>1.7438252531952845</v>
      </c>
      <c r="AD52" s="68">
        <f>+'Ark1'!AC811</f>
        <v>1.7082194188446349</v>
      </c>
      <c r="AE52" s="141">
        <f>+'Ark1'!AD811</f>
        <v>56.280139402352802</v>
      </c>
      <c r="AF52" s="141">
        <f>+'Ark1'!AE811</f>
        <v>38.435569842399055</v>
      </c>
      <c r="AG52" s="141">
        <f>+'Ark1'!AF811</f>
        <v>28.233193130134055</v>
      </c>
      <c r="AH52" s="140">
        <f t="shared" si="19"/>
        <v>2.6259390143042798</v>
      </c>
      <c r="AI52" s="141">
        <f t="shared" si="21"/>
        <v>113.91473812423874</v>
      </c>
      <c r="AJ52" s="47"/>
      <c r="AQ52" s="13"/>
      <c r="AR52" s="13"/>
      <c r="AS52" s="11"/>
      <c r="AT52" s="11"/>
      <c r="AU52" s="11"/>
    </row>
    <row r="53" spans="1:47" ht="17.25" customHeight="1">
      <c r="A53" s="47"/>
      <c r="B53" s="67">
        <f>+'Ark1'!C812</f>
        <v>2022</v>
      </c>
      <c r="C53" s="67">
        <f>+'Ark1'!O812</f>
        <v>55</v>
      </c>
      <c r="D53" s="67" t="str">
        <f>VLOOKUP(C53,RNR!$K$2:$L$15,2)</f>
        <v>Troms</v>
      </c>
      <c r="E53" s="347">
        <f>+'Ark1'!Q812</f>
        <v>403</v>
      </c>
      <c r="F53" s="141"/>
      <c r="G53" s="347">
        <f>+'Ark1'!R812</f>
        <v>54423</v>
      </c>
      <c r="H53" s="347"/>
      <c r="I53" s="202">
        <f>+'Ark1'!AG812</f>
        <v>4.6883883928725281</v>
      </c>
      <c r="J53" s="140"/>
      <c r="K53" s="202">
        <f>+'Ark1'!AH812</f>
        <v>4.8462066164181241</v>
      </c>
      <c r="L53" s="101"/>
      <c r="M53" s="604">
        <f>+'Ark1'!AJ812</f>
        <v>0</v>
      </c>
      <c r="N53" s="346"/>
      <c r="O53" s="140">
        <f>+'Ark1'!U812</f>
        <v>20.838336732631472</v>
      </c>
      <c r="P53" s="47"/>
      <c r="Q53" s="605" t="str">
        <f>+IF(M53=0,"",'Ark1'!AK812)</f>
        <v/>
      </c>
      <c r="R53" s="605" t="str">
        <f>+IF(M53=0,"",'Ark1'!AL812)</f>
        <v/>
      </c>
      <c r="S53" s="101"/>
      <c r="T53" s="68">
        <f>+'Ark1'!S812</f>
        <v>8.1362107932308021</v>
      </c>
      <c r="U53" s="140"/>
      <c r="V53" s="47"/>
      <c r="W53" s="68">
        <f>+'Ark1'!T812</f>
        <v>5.6122411480440242</v>
      </c>
      <c r="X53" s="140">
        <f>+'Ark1'!W812</f>
        <v>3.739227899968764</v>
      </c>
      <c r="Y53" s="141">
        <f>+'Ark1'!X812</f>
        <v>80.576226962864993</v>
      </c>
      <c r="Z53" s="141">
        <f>+'Ark1'!Y812</f>
        <v>25.89346416037338</v>
      </c>
      <c r="AA53" s="141">
        <f>+'Ark1'!Z812</f>
        <v>1.9936423938408401</v>
      </c>
      <c r="AB53" s="140">
        <f>+'Ark1'!AA812</f>
        <v>6.8214902197112446</v>
      </c>
      <c r="AC53" s="68">
        <f>+'Ark1'!AB812</f>
        <v>1.6973974604771556</v>
      </c>
      <c r="AD53" s="68">
        <f>+'Ark1'!AC812</f>
        <v>1.6149015579927732</v>
      </c>
      <c r="AE53" s="141">
        <f>+'Ark1'!AD812</f>
        <v>46.934170109235552</v>
      </c>
      <c r="AF53" s="141">
        <f>+'Ark1'!AE812</f>
        <v>46.164165774577846</v>
      </c>
      <c r="AG53" s="141">
        <f>+'Ark1'!AF812</f>
        <v>28.799644906021523</v>
      </c>
      <c r="AH53" s="140">
        <f t="shared" si="19"/>
        <v>2.5611844705361659</v>
      </c>
      <c r="AI53" s="141">
        <f t="shared" si="21"/>
        <v>135.04466501240694</v>
      </c>
      <c r="AJ53" s="47"/>
      <c r="AK53" s="2"/>
      <c r="AL53" s="60"/>
      <c r="AO53" s="5"/>
      <c r="AQ53" s="13"/>
      <c r="AR53" s="13"/>
      <c r="AS53" s="11"/>
      <c r="AT53" s="11"/>
      <c r="AU53" s="11"/>
    </row>
    <row r="54" spans="1:47" ht="15.6">
      <c r="A54" s="47"/>
      <c r="B54" s="67">
        <f>+'Ark1'!C813</f>
        <v>2022</v>
      </c>
      <c r="C54" s="67">
        <f>+'Ark1'!O813</f>
        <v>56</v>
      </c>
      <c r="D54" s="67" t="str">
        <f>VLOOKUP(C54,RNR!$K$2:$L$15,2)</f>
        <v>Finnmark</v>
      </c>
      <c r="E54" s="347">
        <f>+'Ark1'!Q813</f>
        <v>115</v>
      </c>
      <c r="F54" s="141"/>
      <c r="G54" s="347">
        <f>+'Ark1'!R813</f>
        <v>11899</v>
      </c>
      <c r="H54" s="347"/>
      <c r="I54" s="202">
        <f>+'Ark1'!AG813</f>
        <v>1.0250653857154175</v>
      </c>
      <c r="J54" s="140"/>
      <c r="K54" s="202">
        <f>+'Ark1'!AH813</f>
        <v>1.0510055011006763</v>
      </c>
      <c r="L54" s="101"/>
      <c r="M54" s="604">
        <f>+'Ark1'!AJ813</f>
        <v>10717</v>
      </c>
      <c r="N54" s="346"/>
      <c r="O54" s="140">
        <f>+'Ark1'!U813</f>
        <v>20.669888225901495</v>
      </c>
      <c r="P54" s="47"/>
      <c r="Q54" s="605">
        <f>+IF(M54=0,"",'Ark1'!AK813)</f>
        <v>98.241681440701313</v>
      </c>
      <c r="R54" s="605">
        <f>+IF(M54=0,"",'Ark1'!AL813)</f>
        <v>20.993036800250849</v>
      </c>
      <c r="S54" s="101"/>
      <c r="T54" s="68">
        <f>+'Ark1'!S813</f>
        <v>7.8699890747121586</v>
      </c>
      <c r="U54" s="140"/>
      <c r="V54" s="47"/>
      <c r="W54" s="68">
        <f>+'Ark1'!T813</f>
        <v>6.3291032859904206</v>
      </c>
      <c r="X54" s="140">
        <f>+'Ark1'!W813</f>
        <v>8.4544919741154718</v>
      </c>
      <c r="Y54" s="141">
        <f>+'Ark1'!X813</f>
        <v>80.527775443314553</v>
      </c>
      <c r="Z54" s="141">
        <f>+'Ark1'!Y813</f>
        <v>25.674426422388436</v>
      </c>
      <c r="AA54" s="141">
        <f>+'Ark1'!Z813</f>
        <v>2.0674006219010006</v>
      </c>
      <c r="AB54" s="140">
        <f>+'Ark1'!AA813</f>
        <v>6.683874833087458</v>
      </c>
      <c r="AC54" s="68">
        <f>+'Ark1'!AB813</f>
        <v>1.7394797562934787</v>
      </c>
      <c r="AD54" s="68">
        <f>+'Ark1'!AC813</f>
        <v>1.7401405241503782</v>
      </c>
      <c r="AE54" s="141">
        <f>+'Ark1'!AD813</f>
        <v>54.799916912225775</v>
      </c>
      <c r="AF54" s="141">
        <f>+'Ark1'!AE813</f>
        <v>45.043123696762443</v>
      </c>
      <c r="AG54" s="141">
        <f>+'Ark1'!AF813</f>
        <v>28.214364561389111</v>
      </c>
      <c r="AH54" s="140">
        <f t="shared" si="19"/>
        <v>2.6264189225265842</v>
      </c>
      <c r="AI54" s="141">
        <f t="shared" si="21"/>
        <v>103.46956521739131</v>
      </c>
      <c r="AJ54" s="47"/>
      <c r="AK54" s="2"/>
      <c r="AL54" s="60"/>
      <c r="AQ54" s="13"/>
      <c r="AR54" s="13"/>
      <c r="AS54" s="11"/>
      <c r="AT54" s="11"/>
      <c r="AU54" s="11"/>
    </row>
    <row r="55" spans="1:47" ht="15.6">
      <c r="A55" s="47"/>
      <c r="B55" s="47"/>
      <c r="C55" s="47"/>
      <c r="D55" s="47"/>
      <c r="E55" s="334"/>
      <c r="F55" s="47"/>
      <c r="G55" s="334"/>
      <c r="H55" s="334"/>
      <c r="I55" s="47"/>
      <c r="J55" s="47"/>
      <c r="K55" s="93"/>
      <c r="L55" s="101"/>
      <c r="M55" s="334"/>
      <c r="N55" s="346"/>
      <c r="O55" s="47"/>
      <c r="P55" s="47"/>
      <c r="Q55" s="47"/>
      <c r="R55" s="47"/>
      <c r="S55" s="101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2"/>
      <c r="AL55" s="60"/>
      <c r="AQ55" s="13"/>
      <c r="AR55" s="13"/>
      <c r="AS55" s="11"/>
      <c r="AT55" s="11"/>
      <c r="AU55" s="11"/>
    </row>
    <row r="56" spans="1:47" ht="15.6">
      <c r="A56" s="47"/>
      <c r="B56" s="47"/>
      <c r="C56" s="47"/>
      <c r="D56" s="47"/>
      <c r="E56" s="334"/>
      <c r="F56" s="47"/>
      <c r="G56" s="334"/>
      <c r="H56" s="334"/>
      <c r="I56" s="47"/>
      <c r="J56" s="47"/>
      <c r="K56" s="93"/>
      <c r="L56" s="93"/>
      <c r="M56" s="334"/>
      <c r="N56" s="346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</row>
    <row r="57" spans="1:47" ht="15.6">
      <c r="A57" s="47"/>
      <c r="B57" s="47"/>
      <c r="C57" s="47"/>
      <c r="D57" s="47"/>
      <c r="E57" s="334"/>
      <c r="F57" s="47"/>
      <c r="G57" s="334"/>
      <c r="H57" s="334"/>
      <c r="I57" s="47"/>
      <c r="J57" s="47"/>
      <c r="K57" s="93"/>
      <c r="L57" s="93"/>
      <c r="M57" s="334"/>
      <c r="N57" s="346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</row>
    <row r="58" spans="1:47">
      <c r="F58"/>
      <c r="I58"/>
      <c r="J58"/>
      <c r="O58"/>
      <c r="P58"/>
      <c r="Q58"/>
      <c r="R58"/>
      <c r="S58"/>
      <c r="U58"/>
      <c r="V58"/>
      <c r="X58"/>
      <c r="Y58"/>
      <c r="Z58"/>
      <c r="AA58"/>
      <c r="AB58"/>
      <c r="AE58"/>
      <c r="AF58"/>
      <c r="AG58"/>
      <c r="AH58"/>
      <c r="AI58"/>
    </row>
    <row r="59" spans="1:47">
      <c r="F59"/>
      <c r="I59"/>
      <c r="J59"/>
      <c r="O59"/>
      <c r="P59"/>
      <c r="Q59"/>
      <c r="R59"/>
      <c r="S59"/>
      <c r="U59"/>
      <c r="V59"/>
      <c r="X59"/>
      <c r="Y59"/>
      <c r="Z59"/>
      <c r="AA59"/>
      <c r="AB59"/>
      <c r="AE59"/>
      <c r="AF59"/>
      <c r="AG59"/>
      <c r="AH59"/>
      <c r="AI59"/>
    </row>
    <row r="60" spans="1:47">
      <c r="F60"/>
      <c r="I60"/>
      <c r="J60"/>
      <c r="O60"/>
      <c r="P60"/>
      <c r="Q60"/>
      <c r="R60"/>
      <c r="S60"/>
      <c r="U60"/>
      <c r="V60"/>
      <c r="X60"/>
      <c r="Y60"/>
      <c r="Z60"/>
      <c r="AA60"/>
      <c r="AB60"/>
      <c r="AE60"/>
      <c r="AF60"/>
      <c r="AG60"/>
      <c r="AH60"/>
      <c r="AI60"/>
    </row>
  </sheetData>
  <mergeCells count="1">
    <mergeCell ref="AA5:AC5"/>
  </mergeCells>
  <conditionalFormatting sqref="AL53:AL55">
    <cfRule type="cellIs" dxfId="23" priority="12" stopIfTrue="1" operator="lessThan">
      <formula>0</formula>
    </cfRule>
  </conditionalFormatting>
  <conditionalFormatting sqref="F26:F39 F11:F24">
    <cfRule type="cellIs" dxfId="22" priority="9" operator="lessThan">
      <formula>0</formula>
    </cfRule>
    <cfRule type="cellIs" dxfId="21" priority="10" operator="greaterThan">
      <formula>0</formula>
    </cfRule>
  </conditionalFormatting>
  <conditionalFormatting sqref="H26:H39 H11:H24">
    <cfRule type="cellIs" dxfId="20" priority="7" operator="lessThan">
      <formula>0</formula>
    </cfRule>
    <cfRule type="cellIs" dxfId="19" priority="8" operator="greaterThan">
      <formula>0</formula>
    </cfRule>
  </conditionalFormatting>
  <conditionalFormatting sqref="J26:J39 J11:J24">
    <cfRule type="cellIs" dxfId="18" priority="5" operator="lessThan">
      <formula>0</formula>
    </cfRule>
    <cfRule type="cellIs" dxfId="17" priority="6" operator="greaterThan">
      <formula>0</formula>
    </cfRule>
  </conditionalFormatting>
  <conditionalFormatting sqref="U26:U39 U11:U24">
    <cfRule type="cellIs" dxfId="16" priority="3" operator="lessThan">
      <formula>0</formula>
    </cfRule>
    <cfRule type="cellIs" dxfId="15" priority="4" operator="greaterThan">
      <formula>0</formula>
    </cfRule>
  </conditionalFormatting>
  <conditionalFormatting sqref="P26:P39 P11:P24 S11:S24 S26:S39">
    <cfRule type="cellIs" dxfId="14" priority="1" operator="lessThan">
      <formula>0</formula>
    </cfRule>
    <cfRule type="cellIs" dxfId="1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EBE13-4BE6-4677-B8C9-5AB907A2153A}">
  <dimension ref="Q1:CB208"/>
  <sheetViews>
    <sheetView zoomScale="85" zoomScaleNormal="85" workbookViewId="0">
      <selection activeCell="A8" sqref="A8"/>
    </sheetView>
  </sheetViews>
  <sheetFormatPr baseColWidth="10" defaultRowHeight="15"/>
  <cols>
    <col min="31" max="31" width="2.90625" customWidth="1"/>
    <col min="32" max="32" width="6.54296875" customWidth="1"/>
    <col min="33" max="33" width="3.81640625" customWidth="1"/>
    <col min="34" max="34" width="14.453125" customWidth="1"/>
    <col min="35" max="35" width="6.81640625" customWidth="1"/>
    <col min="36" max="36" width="5" style="11" customWidth="1"/>
    <col min="37" max="37" width="7.90625" customWidth="1"/>
    <col min="38" max="38" width="6.08984375" style="11" customWidth="1"/>
    <col min="39" max="41" width="6.08984375" style="98" customWidth="1"/>
    <col min="42" max="42" width="7" customWidth="1"/>
    <col min="43" max="43" width="6.08984375" style="98" customWidth="1"/>
    <col min="44" max="44" width="7.453125" customWidth="1"/>
    <col min="45" max="45" width="7.1796875" style="98" customWidth="1"/>
    <col min="46" max="46" width="6.08984375" style="98" customWidth="1"/>
    <col min="47" max="47" width="8.81640625" style="98" customWidth="1"/>
    <col min="48" max="48" width="7.36328125" style="11" customWidth="1"/>
    <col min="49" max="49" width="6.90625" style="11" customWidth="1"/>
    <col min="50" max="50" width="7.08984375" style="11" customWidth="1"/>
    <col min="51" max="51" width="6.08984375" style="98" customWidth="1"/>
    <col min="52" max="52" width="5.6328125" customWidth="1"/>
    <col min="53" max="53" width="6.54296875" customWidth="1"/>
    <col min="54" max="54" width="6.1796875" style="11" customWidth="1"/>
    <col min="55" max="55" width="5.1796875" style="11" customWidth="1"/>
    <col min="56" max="56" width="7" style="11" customWidth="1"/>
    <col min="57" max="57" width="9.1796875" style="98" customWidth="1"/>
    <col min="58" max="58" width="10.36328125" style="11" customWidth="1"/>
    <col min="59" max="59" width="4.6328125" customWidth="1"/>
    <col min="72" max="72" width="14" customWidth="1"/>
    <col min="73" max="73" width="12.54296875" customWidth="1"/>
    <col min="74" max="74" width="10.90625" customWidth="1"/>
  </cols>
  <sheetData>
    <row r="1" spans="29:80"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</row>
    <row r="2" spans="29:80" s="189" customFormat="1" ht="31.8"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/>
      <c r="BN2"/>
      <c r="BO2"/>
      <c r="BP2"/>
      <c r="BQ2"/>
      <c r="BR2"/>
      <c r="BS2"/>
      <c r="BT2"/>
      <c r="BU2"/>
      <c r="BV2"/>
      <c r="BW2"/>
      <c r="BX2"/>
      <c r="BY2"/>
    </row>
    <row r="3" spans="29:80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spans="29:80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29:80" s="190" customFormat="1" ht="19.8"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/>
      <c r="BN5"/>
      <c r="BO5"/>
      <c r="BP5"/>
      <c r="BQ5"/>
      <c r="BR5"/>
      <c r="BS5"/>
      <c r="BT5"/>
      <c r="BU5"/>
      <c r="BV5"/>
      <c r="BW5"/>
      <c r="BX5"/>
      <c r="BY5"/>
      <c r="CA5" s="192"/>
      <c r="CB5" s="192"/>
    </row>
    <row r="6" spans="29:80" ht="18" customHeight="1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</row>
    <row r="7" spans="29:80" ht="18" customHeight="1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29:80"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</row>
    <row r="9" spans="29:80" ht="15.6"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1"/>
      <c r="BL9" s="5"/>
    </row>
    <row r="10" spans="29:80" ht="15.6"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61"/>
      <c r="BJ10" s="4"/>
      <c r="BK10" s="1"/>
      <c r="BL10" s="5"/>
    </row>
    <row r="11" spans="29:80" ht="15.6"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61"/>
      <c r="BJ11" s="4"/>
      <c r="BK11" s="1"/>
      <c r="BL11" s="5"/>
    </row>
    <row r="12" spans="29:80" ht="15.6"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61"/>
      <c r="BJ12" s="4"/>
      <c r="BK12" s="1"/>
      <c r="BL12" s="5"/>
    </row>
    <row r="13" spans="29:80" ht="15.6"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61"/>
      <c r="BJ13" s="4"/>
      <c r="BK13" s="1"/>
      <c r="BL13" s="5"/>
    </row>
    <row r="14" spans="29:80" ht="15.6"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61"/>
      <c r="BJ14" s="4"/>
      <c r="BK14" s="1"/>
      <c r="BL14" s="5"/>
    </row>
    <row r="15" spans="29:80" ht="15.6"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61"/>
      <c r="BJ15" s="4"/>
      <c r="BK15" s="1"/>
      <c r="BL15" s="5"/>
    </row>
    <row r="16" spans="29:80" ht="15.6"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61"/>
      <c r="BJ16" s="4"/>
      <c r="BK16" s="1"/>
      <c r="BL16" s="5"/>
    </row>
    <row r="17" spans="29:70" ht="15.6"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61"/>
      <c r="BJ17" s="4"/>
      <c r="BK17" s="1"/>
      <c r="BL17" s="5"/>
      <c r="BN17" s="2"/>
      <c r="BO17" s="2"/>
      <c r="BP17" s="2"/>
    </row>
    <row r="18" spans="29:70" ht="15.6"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61"/>
      <c r="BJ18" s="4"/>
      <c r="BK18" s="13"/>
      <c r="BL18" s="5"/>
      <c r="BN18" s="2"/>
      <c r="BO18" s="2"/>
      <c r="BP18" s="4"/>
      <c r="BQ18" s="4"/>
      <c r="BR18" s="4"/>
    </row>
    <row r="19" spans="29:70" ht="15.6"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61"/>
      <c r="BJ19" s="4"/>
      <c r="BK19" s="1"/>
      <c r="BL19" s="5"/>
    </row>
    <row r="20" spans="29:70" ht="15.6"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61"/>
      <c r="BJ20" s="4"/>
      <c r="BK20" s="1"/>
      <c r="BL20" s="5"/>
    </row>
    <row r="21" spans="29:70" ht="15.6"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61"/>
      <c r="BJ21" s="4"/>
      <c r="BK21" s="1"/>
      <c r="BL21" s="5"/>
      <c r="BN21" s="2"/>
      <c r="BO21" s="2"/>
      <c r="BP21" s="2"/>
    </row>
    <row r="22" spans="29:70" ht="15.6"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61"/>
      <c r="BJ22" s="4"/>
      <c r="BK22" s="1"/>
      <c r="BL22" s="5"/>
      <c r="BN22" s="2"/>
      <c r="BO22" s="2"/>
      <c r="BP22" s="2"/>
    </row>
    <row r="23" spans="29:70" ht="15.6"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61"/>
      <c r="BJ23" s="4"/>
      <c r="BK23" s="1"/>
      <c r="BL23" s="5"/>
      <c r="BN23" s="2"/>
      <c r="BO23" s="2"/>
      <c r="BP23" s="2"/>
    </row>
    <row r="24" spans="29:70" ht="15.6"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61"/>
      <c r="BJ24" s="4"/>
      <c r="BK24" s="1"/>
      <c r="BL24" s="5"/>
      <c r="BN24" s="2"/>
      <c r="BO24" s="2"/>
      <c r="BP24" s="2"/>
    </row>
    <row r="25" spans="29:70" ht="15.6"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61"/>
      <c r="BJ25" s="4"/>
      <c r="BK25" s="1"/>
      <c r="BL25" s="5"/>
      <c r="BN25" s="2"/>
      <c r="BO25" s="2"/>
      <c r="BP25" s="2"/>
    </row>
    <row r="26" spans="29:70" ht="15.6"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61"/>
      <c r="BJ26" s="4"/>
      <c r="BK26" s="13"/>
      <c r="BL26" s="5"/>
      <c r="BN26" s="2"/>
      <c r="BO26" s="2"/>
      <c r="BP26" s="4"/>
      <c r="BQ26" s="4"/>
      <c r="BR26" s="4"/>
    </row>
    <row r="27" spans="29:70" ht="15.6"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61"/>
      <c r="BJ27" s="4"/>
      <c r="BK27" s="13"/>
      <c r="BL27" s="5"/>
      <c r="BN27" s="1"/>
      <c r="BO27" s="1"/>
      <c r="BP27" s="11"/>
      <c r="BQ27" s="11"/>
      <c r="BR27" s="11"/>
    </row>
    <row r="28" spans="29:70" ht="15.6"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61"/>
      <c r="BJ28" s="4"/>
      <c r="BK28" s="13"/>
      <c r="BL28" s="5"/>
      <c r="BN28" s="1"/>
      <c r="BO28" s="1"/>
      <c r="BP28" s="11"/>
      <c r="BQ28" s="11"/>
      <c r="BR28" s="11"/>
    </row>
    <row r="29" spans="29:70" ht="15.6"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61"/>
      <c r="BJ29" s="4"/>
      <c r="BK29" s="5"/>
      <c r="BL29" s="5"/>
      <c r="BN29" s="1"/>
      <c r="BO29" s="1"/>
      <c r="BP29" s="11"/>
      <c r="BQ29" s="11"/>
      <c r="BR29" s="11"/>
    </row>
    <row r="30" spans="29:70" ht="15.6"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61"/>
      <c r="BJ30" s="4"/>
      <c r="BK30" s="5"/>
      <c r="BL30" s="5"/>
      <c r="BN30" s="1"/>
      <c r="BO30" s="1"/>
      <c r="BP30" s="11"/>
      <c r="BQ30" s="11"/>
      <c r="BR30" s="11"/>
    </row>
    <row r="31" spans="29:70" ht="15.6"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61"/>
      <c r="BJ31" s="4"/>
      <c r="BK31" s="5"/>
      <c r="BL31" s="5"/>
      <c r="BN31" s="1"/>
      <c r="BO31" s="1"/>
      <c r="BP31" s="11"/>
      <c r="BQ31" s="11"/>
      <c r="BR31" s="11"/>
    </row>
    <row r="32" spans="29:70" ht="15.6"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61"/>
      <c r="BJ32" s="4"/>
      <c r="BK32" s="5"/>
      <c r="BL32" s="5"/>
      <c r="BN32" s="1"/>
      <c r="BO32" s="1"/>
      <c r="BP32" s="11"/>
      <c r="BQ32" s="11"/>
      <c r="BR32" s="11"/>
    </row>
    <row r="33" spans="30:70" ht="15.6"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61"/>
      <c r="BJ33" s="4"/>
      <c r="BK33" s="5"/>
      <c r="BL33" s="5"/>
      <c r="BN33" s="1"/>
      <c r="BO33" s="1"/>
      <c r="BP33" s="11"/>
      <c r="BQ33" s="11"/>
      <c r="BR33" s="11"/>
    </row>
    <row r="34" spans="30:70" ht="15.6"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61"/>
      <c r="BJ34" s="4"/>
      <c r="BK34" s="5"/>
      <c r="BL34" s="5"/>
      <c r="BN34" s="1"/>
      <c r="BO34" s="1"/>
      <c r="BP34" s="11"/>
      <c r="BQ34" s="11"/>
      <c r="BR34" s="11"/>
    </row>
    <row r="35" spans="30:70" ht="15.6"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61"/>
      <c r="BJ35" s="4"/>
      <c r="BK35" s="5"/>
      <c r="BL35" s="5"/>
      <c r="BN35" s="1"/>
      <c r="BO35" s="1"/>
      <c r="BP35" s="11"/>
      <c r="BQ35" s="11"/>
      <c r="BR35" s="11"/>
    </row>
    <row r="36" spans="30:70"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13"/>
      <c r="BJ36" s="4"/>
    </row>
    <row r="37" spans="30:70"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13"/>
      <c r="BJ37" s="4"/>
    </row>
    <row r="38" spans="30:70"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13"/>
      <c r="BJ38" s="4"/>
    </row>
    <row r="39" spans="30:70" ht="15.6"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5"/>
      <c r="BJ39" s="4"/>
    </row>
    <row r="40" spans="30:70"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</row>
    <row r="41" spans="30:70" ht="15.6"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13"/>
      <c r="BJ41" s="4"/>
      <c r="BK41" s="1"/>
      <c r="BL41" s="5"/>
    </row>
    <row r="42" spans="30:70" ht="15.6">
      <c r="AJ42"/>
      <c r="AL42"/>
      <c r="AM42"/>
      <c r="AN42"/>
      <c r="AO42"/>
      <c r="AQ42"/>
      <c r="AS42"/>
      <c r="AT42"/>
      <c r="AU42"/>
      <c r="AV42"/>
      <c r="AW42"/>
      <c r="AX42"/>
      <c r="AY42"/>
      <c r="BB42"/>
      <c r="BC42"/>
      <c r="BD42"/>
      <c r="BE42"/>
      <c r="BF42"/>
      <c r="BI42" s="13"/>
      <c r="BJ42" s="4"/>
      <c r="BK42" s="1"/>
      <c r="BL42" s="5"/>
    </row>
    <row r="43" spans="30:70" ht="15.6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13"/>
      <c r="BJ43" s="4"/>
      <c r="BK43" s="1"/>
      <c r="BL43" s="5"/>
    </row>
    <row r="44" spans="30:70" ht="15.6"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13"/>
      <c r="BJ44" s="4"/>
      <c r="BK44" s="1"/>
      <c r="BL44" s="5"/>
    </row>
    <row r="45" spans="30:70" ht="15.6"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3"/>
      <c r="BJ45" s="4"/>
      <c r="BK45" s="13"/>
      <c r="BL45" s="5"/>
    </row>
    <row r="46" spans="30:70" ht="15.6"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13"/>
      <c r="BJ46" s="4"/>
      <c r="BK46" s="13"/>
      <c r="BL46" s="5"/>
    </row>
    <row r="47" spans="30:70" ht="15.6"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13"/>
      <c r="BJ47" s="4"/>
      <c r="BK47" s="13"/>
      <c r="BL47" s="5"/>
    </row>
    <row r="48" spans="30:70" ht="15.6"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13"/>
      <c r="BJ48" s="4"/>
      <c r="BK48" s="13"/>
      <c r="BL48" s="5"/>
    </row>
    <row r="49" spans="30:64" ht="15.6"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13"/>
      <c r="BJ49" s="4"/>
      <c r="BK49" s="5"/>
      <c r="BL49" s="5"/>
    </row>
    <row r="50" spans="30:64" ht="15.6"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13"/>
      <c r="BJ50" s="4"/>
      <c r="BK50" s="5"/>
      <c r="BL50" s="5"/>
    </row>
    <row r="51" spans="30:64" ht="15.6"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13"/>
      <c r="BJ51" s="4"/>
      <c r="BK51" s="5"/>
      <c r="BL51" s="5"/>
    </row>
    <row r="52" spans="30:64" ht="15.6"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13"/>
      <c r="BJ52" s="4"/>
      <c r="BK52" s="5"/>
      <c r="BL52" s="5"/>
    </row>
    <row r="53" spans="30:64" ht="15.6"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13"/>
      <c r="BJ53" s="4"/>
      <c r="BK53" s="5"/>
      <c r="BL53" s="5"/>
    </row>
    <row r="54" spans="30:64" ht="15.6"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13"/>
      <c r="BJ54" s="4"/>
      <c r="BK54" s="5"/>
      <c r="BL54" s="5"/>
    </row>
    <row r="55" spans="30:64" ht="15.6"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13"/>
      <c r="BJ55" s="4"/>
      <c r="BK55" s="5"/>
      <c r="BL55" s="5"/>
    </row>
    <row r="56" spans="30:64" ht="15.6"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13"/>
      <c r="BJ56" s="4"/>
      <c r="BK56" s="5"/>
      <c r="BL56" s="5"/>
    </row>
    <row r="57" spans="30:64" ht="15.6"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13"/>
      <c r="BJ57" s="4"/>
      <c r="BK57" s="5"/>
      <c r="BL57" s="5"/>
    </row>
    <row r="58" spans="30:64" ht="15.6"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13"/>
      <c r="BJ58" s="4"/>
      <c r="BK58" s="5"/>
      <c r="BL58" s="5"/>
    </row>
    <row r="59" spans="30:64" ht="15.6"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13"/>
      <c r="BJ59" s="4"/>
      <c r="BK59" s="5"/>
      <c r="BL59" s="5"/>
    </row>
    <row r="60" spans="30:64" ht="15.6"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5"/>
      <c r="BJ60" s="4"/>
      <c r="BK60" s="5"/>
      <c r="BL60" s="5"/>
    </row>
    <row r="61" spans="30:64">
      <c r="AJ61"/>
      <c r="AL61"/>
      <c r="AM61"/>
      <c r="AN61"/>
      <c r="AO61"/>
      <c r="AQ61"/>
      <c r="AS61"/>
      <c r="AT61"/>
      <c r="AU61"/>
      <c r="AV61"/>
      <c r="AW61"/>
      <c r="AX61"/>
      <c r="AY61"/>
      <c r="BB61"/>
      <c r="BC61"/>
      <c r="BD61"/>
      <c r="BE61"/>
      <c r="BF61"/>
      <c r="BI61" s="13"/>
      <c r="BJ61" s="4"/>
    </row>
    <row r="62" spans="30:64" ht="15.6"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5"/>
      <c r="BJ62" s="4"/>
      <c r="BL62" s="5"/>
    </row>
    <row r="63" spans="30:64" ht="15.6"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13"/>
      <c r="BJ63" s="4"/>
    </row>
    <row r="64" spans="30:64"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3"/>
      <c r="BJ64" s="4"/>
    </row>
    <row r="65" spans="30:64" ht="15.6"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5"/>
      <c r="BJ65" s="4"/>
      <c r="BL65" s="2"/>
    </row>
    <row r="66" spans="30:64"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</row>
    <row r="67" spans="30:64" ht="15.6"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13"/>
      <c r="BJ67" s="4"/>
      <c r="BK67" s="1"/>
      <c r="BL67" s="5"/>
    </row>
    <row r="68" spans="30:64" ht="15.6"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13"/>
      <c r="BJ68" s="4"/>
      <c r="BK68" s="1"/>
      <c r="BL68" s="5"/>
    </row>
    <row r="69" spans="30:64" ht="15.6"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13"/>
      <c r="BJ69" s="4"/>
      <c r="BK69" s="1"/>
      <c r="BL69" s="5"/>
    </row>
    <row r="70" spans="30:64" ht="15.6"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13"/>
      <c r="BJ70" s="4"/>
      <c r="BK70" s="1"/>
      <c r="BL70" s="5"/>
    </row>
    <row r="71" spans="30:64" ht="15.6"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13"/>
      <c r="BJ71" s="4"/>
      <c r="BK71" s="1"/>
      <c r="BL71" s="5"/>
    </row>
    <row r="72" spans="30:64" ht="15.6"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13"/>
      <c r="BJ72" s="4"/>
      <c r="BK72" s="1"/>
      <c r="BL72" s="5"/>
    </row>
    <row r="73" spans="30:64"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13"/>
      <c r="BJ73" s="4"/>
    </row>
    <row r="74" spans="30:64"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13"/>
      <c r="BJ74" s="4"/>
    </row>
    <row r="75" spans="30:64"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13"/>
      <c r="BJ75" s="4"/>
    </row>
    <row r="76" spans="30:64"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13"/>
      <c r="BJ76" s="4"/>
    </row>
    <row r="77" spans="30:64"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13"/>
      <c r="BJ77" s="4"/>
    </row>
    <row r="78" spans="30:64"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13"/>
      <c r="BJ78" s="4"/>
    </row>
    <row r="79" spans="30:64"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13"/>
      <c r="BJ79" s="4"/>
    </row>
    <row r="80" spans="30:64"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13"/>
      <c r="BJ80" s="4"/>
    </row>
    <row r="81" spans="30:62">
      <c r="AJ81"/>
      <c r="AL81"/>
      <c r="AM81"/>
      <c r="AN81"/>
      <c r="AO81"/>
      <c r="AQ81"/>
      <c r="AS81"/>
      <c r="AT81"/>
      <c r="AU81"/>
      <c r="AV81"/>
      <c r="AW81"/>
      <c r="AX81"/>
      <c r="AY81"/>
      <c r="BB81"/>
      <c r="BC81"/>
      <c r="BD81"/>
      <c r="BE81"/>
      <c r="BF81"/>
      <c r="BI81" s="13"/>
      <c r="BJ81" s="4"/>
    </row>
    <row r="82" spans="30:62" ht="15.6"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13"/>
      <c r="BJ82" s="4"/>
    </row>
    <row r="83" spans="30:62" ht="15.6"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13"/>
      <c r="BJ83" s="4"/>
    </row>
    <row r="84" spans="30:62"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3"/>
      <c r="BJ84" s="4"/>
    </row>
    <row r="85" spans="30:62" ht="15.6"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13"/>
      <c r="BJ85" s="4"/>
    </row>
    <row r="86" spans="30:62"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13"/>
      <c r="BJ86" s="4"/>
    </row>
    <row r="87" spans="30:62"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13"/>
      <c r="BJ87" s="4"/>
    </row>
    <row r="88" spans="30:62"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13"/>
      <c r="BJ88" s="4"/>
    </row>
    <row r="89" spans="30:62"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13"/>
      <c r="BJ89" s="4"/>
    </row>
    <row r="90" spans="30:62"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13"/>
      <c r="BJ90" s="4"/>
    </row>
    <row r="91" spans="30:62"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13"/>
      <c r="BJ91" s="4"/>
    </row>
    <row r="92" spans="30:62"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13"/>
      <c r="BJ92" s="4"/>
    </row>
    <row r="93" spans="30:62"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13"/>
      <c r="BJ93" s="4"/>
    </row>
    <row r="94" spans="30:62"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13"/>
      <c r="BJ94" s="4"/>
    </row>
    <row r="95" spans="30:62"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13"/>
      <c r="BJ95" s="4"/>
    </row>
    <row r="96" spans="30:62"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13"/>
      <c r="BJ96" s="4"/>
    </row>
    <row r="97" spans="30:62"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13"/>
      <c r="BJ97" s="4"/>
    </row>
    <row r="98" spans="30:62"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13"/>
      <c r="BJ98" s="4"/>
    </row>
    <row r="99" spans="30:62"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13"/>
      <c r="BJ99" s="4"/>
    </row>
    <row r="100" spans="30:62">
      <c r="AJ100"/>
      <c r="AL100"/>
      <c r="AM100"/>
      <c r="AN100"/>
      <c r="AO100"/>
      <c r="AQ100"/>
      <c r="AS100"/>
      <c r="AT100"/>
      <c r="AU100"/>
      <c r="AV100"/>
      <c r="AW100"/>
      <c r="AX100"/>
      <c r="AY100"/>
      <c r="BB100"/>
      <c r="BC100"/>
      <c r="BD100"/>
      <c r="BE100"/>
      <c r="BF100"/>
      <c r="BI100" s="13"/>
      <c r="BJ100" s="4"/>
    </row>
    <row r="101" spans="30:62" ht="15.6"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13"/>
      <c r="BJ101" s="4"/>
    </row>
    <row r="102" spans="30:62" ht="15.6"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13"/>
      <c r="BJ102" s="4"/>
    </row>
    <row r="103" spans="30:62"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3"/>
      <c r="BJ103" s="4"/>
    </row>
    <row r="104" spans="30:62" ht="15.6"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13"/>
      <c r="BJ104" s="4"/>
    </row>
    <row r="105" spans="30:62"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13"/>
      <c r="BJ105" s="4"/>
    </row>
    <row r="106" spans="30:62"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13"/>
      <c r="BJ106" s="4"/>
    </row>
    <row r="107" spans="30:62"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13"/>
      <c r="BJ107" s="4"/>
    </row>
    <row r="108" spans="30:62"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13"/>
      <c r="BJ108" s="4"/>
    </row>
    <row r="109" spans="30:62"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13"/>
      <c r="BJ109" s="4"/>
    </row>
    <row r="110" spans="30:62"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13"/>
      <c r="BJ110" s="4"/>
    </row>
    <row r="111" spans="30:62"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13"/>
      <c r="BJ111" s="4"/>
    </row>
    <row r="112" spans="30:62"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J112" s="4"/>
    </row>
    <row r="113" spans="17:62"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J113" s="4"/>
    </row>
    <row r="114" spans="17:62"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J114" s="4"/>
    </row>
    <row r="115" spans="17:62"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J115" s="4"/>
    </row>
    <row r="116" spans="17:62"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J116" s="4"/>
    </row>
    <row r="117" spans="17:62"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J117" s="4"/>
    </row>
    <row r="118" spans="17:62"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J118" s="4"/>
    </row>
    <row r="119" spans="17:62"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J119" s="4"/>
    </row>
    <row r="120" spans="17:62">
      <c r="AJ120"/>
      <c r="AL120"/>
      <c r="AM120"/>
      <c r="AN120"/>
      <c r="AO120"/>
      <c r="AQ120"/>
      <c r="AS120"/>
      <c r="AT120"/>
      <c r="AU120"/>
      <c r="AV120"/>
      <c r="AW120"/>
      <c r="AX120"/>
      <c r="AY120"/>
      <c r="BB120"/>
      <c r="BC120"/>
      <c r="BD120"/>
      <c r="BE120"/>
      <c r="BF120"/>
      <c r="BJ120" s="4"/>
    </row>
    <row r="121" spans="17:62" ht="15.6"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J121" s="4"/>
    </row>
    <row r="122" spans="17:62" ht="15.6"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J122" s="4"/>
    </row>
    <row r="123" spans="17:62"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J123" s="4"/>
    </row>
    <row r="124" spans="17:62" ht="15.6"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J124" s="4"/>
    </row>
    <row r="125" spans="17:62"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J125" s="4"/>
    </row>
    <row r="126" spans="17:62"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J126" s="4"/>
    </row>
    <row r="127" spans="17:62">
      <c r="Q127">
        <v>8</v>
      </c>
      <c r="R127" s="3" t="s">
        <v>34</v>
      </c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J127" s="4"/>
    </row>
    <row r="128" spans="17:62"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J128" s="4"/>
    </row>
    <row r="129" spans="17:62"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J129" s="4"/>
    </row>
    <row r="130" spans="17:62"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J130" s="4"/>
    </row>
    <row r="131" spans="17:62"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J131" s="4"/>
    </row>
    <row r="132" spans="17:62"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J132" s="4"/>
    </row>
    <row r="133" spans="17:62"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J133" s="4"/>
    </row>
    <row r="134" spans="17:62"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J134" s="4"/>
    </row>
    <row r="135" spans="17:62"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J135" s="4"/>
    </row>
    <row r="136" spans="17:62"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J136" s="4"/>
    </row>
    <row r="137" spans="17:62"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J137" s="4"/>
    </row>
    <row r="138" spans="17:62"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J138" s="4"/>
    </row>
    <row r="139" spans="17:62">
      <c r="AJ139"/>
      <c r="AL139"/>
      <c r="AM139"/>
      <c r="AN139"/>
      <c r="AO139"/>
      <c r="AQ139"/>
      <c r="AS139"/>
      <c r="AT139"/>
      <c r="AU139"/>
      <c r="AV139"/>
      <c r="AW139"/>
      <c r="AX139"/>
      <c r="AY139"/>
      <c r="BB139"/>
      <c r="BC139"/>
      <c r="BD139"/>
      <c r="BE139"/>
      <c r="BF139"/>
      <c r="BJ139" s="4"/>
    </row>
    <row r="140" spans="17:62" ht="15.6"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J140" s="4"/>
    </row>
    <row r="141" spans="17:62" ht="15.6">
      <c r="Q141">
        <v>7</v>
      </c>
      <c r="R141" s="3" t="s">
        <v>33</v>
      </c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J141" s="4"/>
    </row>
    <row r="142" spans="17:62"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J142" s="4"/>
    </row>
    <row r="143" spans="17:62" ht="15.6"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J143" s="4"/>
    </row>
    <row r="144" spans="17:62"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J144" s="4"/>
    </row>
    <row r="145" spans="30:62"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J145" s="4"/>
    </row>
    <row r="146" spans="30:62"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J146" s="4"/>
    </row>
    <row r="147" spans="30:62"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J147" s="4"/>
    </row>
    <row r="148" spans="30:62"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J148" s="4"/>
    </row>
    <row r="149" spans="30:62"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J149" s="4"/>
    </row>
    <row r="150" spans="30:62"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J150" s="4"/>
    </row>
    <row r="151" spans="30:62"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J151" s="4"/>
    </row>
    <row r="152" spans="30:62"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J152" s="4"/>
    </row>
    <row r="153" spans="30:62"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J153" s="4"/>
    </row>
    <row r="154" spans="30:62"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J154" s="4"/>
    </row>
    <row r="155" spans="30:62">
      <c r="AJ155"/>
      <c r="AL155"/>
      <c r="AM155"/>
      <c r="AN155"/>
      <c r="AO155"/>
      <c r="AQ155"/>
      <c r="AS155"/>
      <c r="AT155"/>
      <c r="AU155"/>
      <c r="AV155"/>
      <c r="AW155"/>
      <c r="AX155"/>
      <c r="AY155"/>
      <c r="BB155"/>
      <c r="BC155"/>
      <c r="BD155"/>
      <c r="BE155"/>
      <c r="BF155"/>
      <c r="BJ155" s="4"/>
    </row>
    <row r="156" spans="30:62" ht="15.6"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J156" s="4"/>
    </row>
    <row r="157" spans="30:62" ht="15.6"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J157" s="4"/>
    </row>
    <row r="158" spans="30:62"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J158" s="4"/>
    </row>
    <row r="159" spans="30:62" ht="15.6"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J159" s="4"/>
    </row>
    <row r="160" spans="30:62"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J160" s="4"/>
    </row>
    <row r="161" spans="30:62"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J161" s="4"/>
    </row>
    <row r="162" spans="30:62"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J162" s="4"/>
    </row>
    <row r="163" spans="30:62"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J163" s="4"/>
    </row>
    <row r="164" spans="30:62"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J164" s="4"/>
    </row>
    <row r="165" spans="30:62"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J165" s="4"/>
    </row>
    <row r="166" spans="30:62"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J166" s="4"/>
    </row>
    <row r="167" spans="30:62"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J167" s="4"/>
    </row>
    <row r="168" spans="30:62"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J168" s="4"/>
    </row>
    <row r="169" spans="30:62"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J169" s="4"/>
    </row>
    <row r="170" spans="30:62"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J170" s="4"/>
    </row>
    <row r="171" spans="30:62"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J171" s="4"/>
    </row>
    <row r="172" spans="30:62"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J172" s="4"/>
    </row>
    <row r="173" spans="30:62"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J173" s="4"/>
    </row>
    <row r="174" spans="30:62">
      <c r="AJ174"/>
      <c r="AL174"/>
      <c r="AM174"/>
      <c r="AN174"/>
      <c r="AO174"/>
      <c r="AQ174"/>
      <c r="AS174"/>
      <c r="AT174"/>
      <c r="AU174"/>
      <c r="AV174"/>
      <c r="AW174"/>
      <c r="AX174"/>
      <c r="AY174"/>
      <c r="BB174"/>
      <c r="BC174"/>
      <c r="BD174"/>
      <c r="BE174"/>
      <c r="BF174"/>
      <c r="BJ174" s="4"/>
    </row>
    <row r="175" spans="30:62" ht="15.6"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J175" s="4"/>
    </row>
    <row r="176" spans="30:62" ht="15.6"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J176" s="4"/>
    </row>
    <row r="177" spans="30:70"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J177" s="4"/>
    </row>
    <row r="178" spans="30:70" ht="15.6"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J178" s="4"/>
    </row>
    <row r="179" spans="30:70"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J179" s="4"/>
    </row>
    <row r="180" spans="30:70"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J180" s="4"/>
    </row>
    <row r="181" spans="30:70"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J181" s="4"/>
    </row>
    <row r="182" spans="30:70"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J182" s="4"/>
    </row>
    <row r="183" spans="30:70"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J183" s="4"/>
    </row>
    <row r="184" spans="30:70"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J184" s="4"/>
    </row>
    <row r="185" spans="30:70"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J185" s="4"/>
    </row>
    <row r="186" spans="30:70"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J186" s="4"/>
    </row>
    <row r="187" spans="30:70"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J187" s="4"/>
    </row>
    <row r="188" spans="30:70"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1"/>
      <c r="BJ188" s="4"/>
      <c r="BK188" s="1"/>
      <c r="BL188" s="1"/>
      <c r="BM188" s="1"/>
      <c r="BN188" s="1"/>
      <c r="BO188" s="1"/>
      <c r="BP188" s="1"/>
      <c r="BQ188" s="1"/>
      <c r="BR188" s="1"/>
    </row>
    <row r="189" spans="30:70"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1"/>
      <c r="BJ189" s="4"/>
      <c r="BK189" s="1"/>
      <c r="BL189" s="1"/>
      <c r="BM189" s="1"/>
      <c r="BN189" s="1"/>
      <c r="BO189" s="1"/>
      <c r="BP189" s="1"/>
      <c r="BQ189" s="1"/>
      <c r="BR189" s="1"/>
    </row>
    <row r="190" spans="30:70"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1"/>
      <c r="BJ190" s="4"/>
      <c r="BK190" s="1"/>
      <c r="BL190" s="1"/>
      <c r="BM190" s="1"/>
      <c r="BN190" s="1"/>
      <c r="BO190" s="1"/>
      <c r="BP190" s="1"/>
      <c r="BQ190" s="1"/>
      <c r="BR190" s="1"/>
    </row>
    <row r="191" spans="30:70"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1"/>
      <c r="BJ191" s="4"/>
      <c r="BK191" s="1"/>
      <c r="BL191" s="1"/>
      <c r="BM191" s="1"/>
      <c r="BN191" s="1"/>
      <c r="BO191" s="1"/>
      <c r="BP191" s="1"/>
      <c r="BQ191" s="1"/>
      <c r="BR191" s="1"/>
    </row>
    <row r="192" spans="30:70"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1"/>
      <c r="BJ192" s="4"/>
      <c r="BK192" s="1"/>
      <c r="BL192" s="1"/>
      <c r="BM192" s="1"/>
      <c r="BN192" s="1"/>
      <c r="BO192" s="1"/>
      <c r="BP192" s="1"/>
      <c r="BQ192" s="1"/>
      <c r="BR192" s="1"/>
    </row>
    <row r="193" spans="30:70"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1"/>
      <c r="BJ193" s="4"/>
      <c r="BK193" s="1"/>
      <c r="BL193" s="1"/>
      <c r="BM193" s="1"/>
      <c r="BN193" s="1"/>
      <c r="BO193" s="1"/>
      <c r="BP193" s="1"/>
      <c r="BQ193" s="1"/>
      <c r="BR193" s="1"/>
    </row>
    <row r="194" spans="30:70">
      <c r="AJ194"/>
      <c r="AL194"/>
      <c r="AM194"/>
      <c r="AN194"/>
      <c r="AO194"/>
      <c r="AQ194"/>
      <c r="AS194"/>
      <c r="AT194"/>
      <c r="AU194"/>
      <c r="AV194"/>
      <c r="AW194"/>
      <c r="AX194"/>
      <c r="AY194"/>
      <c r="BB194"/>
      <c r="BC194"/>
      <c r="BD194"/>
      <c r="BE194"/>
      <c r="BF194"/>
      <c r="BI194" s="1"/>
      <c r="BJ194" s="4"/>
      <c r="BK194" s="1"/>
      <c r="BL194" s="1"/>
      <c r="BM194" s="1"/>
      <c r="BN194" s="1"/>
      <c r="BO194" s="1"/>
      <c r="BP194" s="1"/>
      <c r="BQ194" s="1"/>
      <c r="BR194" s="1"/>
    </row>
    <row r="195" spans="30:70" ht="15.6"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1"/>
      <c r="BJ195" s="1"/>
      <c r="BK195" s="1"/>
      <c r="BL195" s="1"/>
      <c r="BM195" s="1"/>
      <c r="BN195" s="1"/>
      <c r="BO195" s="1"/>
      <c r="BP195" s="1"/>
      <c r="BQ195" s="1"/>
      <c r="BR195" s="1"/>
    </row>
    <row r="196" spans="30:70" ht="15.6"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1"/>
      <c r="BJ196" s="1"/>
      <c r="BK196" s="1"/>
      <c r="BL196" s="1"/>
      <c r="BM196" s="1"/>
      <c r="BN196" s="1"/>
      <c r="BO196" s="1"/>
      <c r="BP196" s="1"/>
      <c r="BQ196" s="1"/>
      <c r="BR196" s="1"/>
    </row>
    <row r="197" spans="30:70"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"/>
      <c r="BJ197" s="1"/>
      <c r="BK197" s="1"/>
      <c r="BL197" s="1"/>
      <c r="BM197" s="1"/>
      <c r="BN197" s="1"/>
      <c r="BO197" s="1"/>
      <c r="BP197" s="1"/>
      <c r="BQ197" s="1"/>
      <c r="BR197" s="1"/>
    </row>
    <row r="198" spans="30:70" ht="15.6"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1"/>
      <c r="BJ198" s="1"/>
      <c r="BK198" s="1"/>
      <c r="BL198" s="1"/>
      <c r="BM198" s="1"/>
      <c r="BN198" s="1"/>
      <c r="BO198" s="1"/>
      <c r="BP198" s="1"/>
      <c r="BQ198" s="1"/>
      <c r="BR198" s="1"/>
    </row>
    <row r="199" spans="30:70">
      <c r="AW199" s="16"/>
      <c r="BA199" s="62"/>
      <c r="BB199" s="21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</row>
    <row r="200" spans="30:70">
      <c r="AW200" s="16"/>
      <c r="BA200" s="62"/>
      <c r="BB200" s="21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</row>
    <row r="201" spans="30:70">
      <c r="AW201" s="16"/>
      <c r="BA201" s="62"/>
      <c r="BB201" s="21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</row>
    <row r="202" spans="30:70">
      <c r="AW202" s="16"/>
      <c r="BA202" s="62"/>
      <c r="BB202" s="21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</row>
    <row r="203" spans="30:70">
      <c r="AW203" s="16"/>
      <c r="BA203" s="62"/>
      <c r="BB203" s="21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</row>
    <row r="204" spans="30:70">
      <c r="AW204" s="16"/>
      <c r="BA204" s="62"/>
      <c r="BB204" s="21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</row>
    <row r="205" spans="30:70">
      <c r="AW205" s="16"/>
      <c r="BA205" s="62"/>
      <c r="BB205" s="21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</row>
    <row r="206" spans="30:70">
      <c r="AW206" s="16"/>
      <c r="BA206" s="62"/>
      <c r="BB206" s="21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</row>
    <row r="207" spans="30:70">
      <c r="AU207" s="166"/>
      <c r="AV207" s="79"/>
      <c r="AW207" s="79"/>
      <c r="AX207" s="79"/>
      <c r="AY207" s="166"/>
      <c r="AZ207" s="36"/>
    </row>
    <row r="208" spans="30:70">
      <c r="AU208" s="166"/>
      <c r="AV208" s="79"/>
      <c r="AW208" s="79"/>
      <c r="AX208" s="79"/>
      <c r="AY208" s="166"/>
      <c r="AZ208" s="36"/>
    </row>
  </sheetData>
  <conditionalFormatting sqref="BI62">
    <cfRule type="cellIs" dxfId="12" priority="13" stopIfTrue="1" operator="greaterThan">
      <formula>0</formula>
    </cfRule>
  </conditionalFormatting>
  <conditionalFormatting sqref="BI62">
    <cfRule type="cellIs" dxfId="11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7809-AD90-4672-8A85-1865F26959A9}">
  <dimension ref="A1:D359"/>
  <sheetViews>
    <sheetView workbookViewId="0">
      <selection activeCell="A360" sqref="A1:D360"/>
    </sheetView>
  </sheetViews>
  <sheetFormatPr baseColWidth="10" defaultRowHeight="15"/>
  <sheetData>
    <row r="1" spans="1:4">
      <c r="A1">
        <v>1101</v>
      </c>
      <c r="B1" t="s">
        <v>231</v>
      </c>
      <c r="C1" t="s">
        <v>112</v>
      </c>
      <c r="D1">
        <v>11</v>
      </c>
    </row>
    <row r="2" spans="1:4">
      <c r="A2">
        <v>1103</v>
      </c>
      <c r="B2" t="s">
        <v>233</v>
      </c>
      <c r="C2" t="s">
        <v>112</v>
      </c>
      <c r="D2">
        <v>11</v>
      </c>
    </row>
    <row r="3" spans="1:4">
      <c r="A3">
        <v>1106</v>
      </c>
      <c r="B3" t="s">
        <v>234</v>
      </c>
      <c r="C3" t="s">
        <v>112</v>
      </c>
      <c r="D3">
        <v>11</v>
      </c>
    </row>
    <row r="4" spans="1:4">
      <c r="A4">
        <v>1108</v>
      </c>
      <c r="B4" t="s">
        <v>232</v>
      </c>
      <c r="C4" t="s">
        <v>112</v>
      </c>
      <c r="D4">
        <v>11</v>
      </c>
    </row>
    <row r="5" spans="1:4">
      <c r="A5">
        <v>1111</v>
      </c>
      <c r="B5" t="s">
        <v>235</v>
      </c>
      <c r="C5" t="s">
        <v>112</v>
      </c>
      <c r="D5">
        <v>11</v>
      </c>
    </row>
    <row r="6" spans="1:4">
      <c r="A6">
        <v>1112</v>
      </c>
      <c r="B6" t="s">
        <v>236</v>
      </c>
      <c r="C6" t="s">
        <v>112</v>
      </c>
      <c r="D6">
        <v>11</v>
      </c>
    </row>
    <row r="7" spans="1:4">
      <c r="A7">
        <v>1114</v>
      </c>
      <c r="B7" t="s">
        <v>615</v>
      </c>
      <c r="C7" t="s">
        <v>112</v>
      </c>
      <c r="D7">
        <v>11</v>
      </c>
    </row>
    <row r="8" spans="1:4">
      <c r="A8">
        <v>1119</v>
      </c>
      <c r="B8" t="s">
        <v>616</v>
      </c>
      <c r="C8" t="s">
        <v>112</v>
      </c>
      <c r="D8">
        <v>11</v>
      </c>
    </row>
    <row r="9" spans="1:4">
      <c r="A9">
        <v>1120</v>
      </c>
      <c r="B9" t="s">
        <v>237</v>
      </c>
      <c r="C9" t="s">
        <v>112</v>
      </c>
      <c r="D9">
        <v>11</v>
      </c>
    </row>
    <row r="10" spans="1:4">
      <c r="A10">
        <v>1121</v>
      </c>
      <c r="B10" t="s">
        <v>238</v>
      </c>
      <c r="C10" t="s">
        <v>112</v>
      </c>
      <c r="D10">
        <v>11</v>
      </c>
    </row>
    <row r="11" spans="1:4">
      <c r="A11">
        <v>1122</v>
      </c>
      <c r="B11" t="s">
        <v>239</v>
      </c>
      <c r="C11" t="s">
        <v>112</v>
      </c>
      <c r="D11">
        <v>11</v>
      </c>
    </row>
    <row r="12" spans="1:4">
      <c r="A12">
        <v>1124</v>
      </c>
      <c r="B12" t="s">
        <v>240</v>
      </c>
      <c r="C12" t="s">
        <v>112</v>
      </c>
      <c r="D12">
        <v>11</v>
      </c>
    </row>
    <row r="13" spans="1:4">
      <c r="A13">
        <v>1127</v>
      </c>
      <c r="B13" t="s">
        <v>241</v>
      </c>
      <c r="C13" t="s">
        <v>112</v>
      </c>
      <c r="D13">
        <v>11</v>
      </c>
    </row>
    <row r="14" spans="1:4">
      <c r="A14">
        <v>1130</v>
      </c>
      <c r="B14" t="s">
        <v>242</v>
      </c>
      <c r="C14" t="s">
        <v>112</v>
      </c>
      <c r="D14">
        <v>11</v>
      </c>
    </row>
    <row r="15" spans="1:4">
      <c r="A15">
        <v>1133</v>
      </c>
      <c r="B15" t="s">
        <v>243</v>
      </c>
      <c r="C15" t="s">
        <v>112</v>
      </c>
      <c r="D15">
        <v>11</v>
      </c>
    </row>
    <row r="16" spans="1:4">
      <c r="A16">
        <v>1134</v>
      </c>
      <c r="B16" t="s">
        <v>488</v>
      </c>
      <c r="C16" t="s">
        <v>112</v>
      </c>
      <c r="D16">
        <v>11</v>
      </c>
    </row>
    <row r="17" spans="1:4">
      <c r="A17">
        <v>1135</v>
      </c>
      <c r="B17" t="s">
        <v>244</v>
      </c>
      <c r="C17" t="s">
        <v>112</v>
      </c>
      <c r="D17">
        <v>11</v>
      </c>
    </row>
    <row r="18" spans="1:4">
      <c r="A18">
        <v>1144</v>
      </c>
      <c r="B18" t="s">
        <v>245</v>
      </c>
      <c r="C18" t="s">
        <v>112</v>
      </c>
      <c r="D18">
        <v>11</v>
      </c>
    </row>
    <row r="19" spans="1:4">
      <c r="A19">
        <v>1145</v>
      </c>
      <c r="B19" t="s">
        <v>246</v>
      </c>
      <c r="C19" t="s">
        <v>112</v>
      </c>
      <c r="D19">
        <v>11</v>
      </c>
    </row>
    <row r="20" spans="1:4">
      <c r="A20">
        <v>1146</v>
      </c>
      <c r="B20" t="s">
        <v>247</v>
      </c>
      <c r="C20" t="s">
        <v>112</v>
      </c>
      <c r="D20">
        <v>11</v>
      </c>
    </row>
    <row r="21" spans="1:4">
      <c r="A21">
        <v>1149</v>
      </c>
      <c r="B21" t="s">
        <v>248</v>
      </c>
      <c r="C21" t="s">
        <v>112</v>
      </c>
      <c r="D21">
        <v>11</v>
      </c>
    </row>
    <row r="22" spans="1:4">
      <c r="A22">
        <v>1151</v>
      </c>
      <c r="B22" t="s">
        <v>249</v>
      </c>
      <c r="C22" t="s">
        <v>112</v>
      </c>
      <c r="D22">
        <v>11</v>
      </c>
    </row>
    <row r="23" spans="1:4">
      <c r="A23">
        <v>1160</v>
      </c>
      <c r="B23" t="s">
        <v>250</v>
      </c>
      <c r="C23" t="s">
        <v>112</v>
      </c>
      <c r="D23">
        <v>11</v>
      </c>
    </row>
    <row r="24" spans="1:4">
      <c r="A24">
        <v>1503</v>
      </c>
      <c r="B24" t="s">
        <v>288</v>
      </c>
      <c r="C24" t="s">
        <v>619</v>
      </c>
      <c r="D24">
        <v>15</v>
      </c>
    </row>
    <row r="25" spans="1:4">
      <c r="A25">
        <v>1504</v>
      </c>
      <c r="B25" t="s">
        <v>287</v>
      </c>
      <c r="C25" t="s">
        <v>619</v>
      </c>
      <c r="D25">
        <v>15</v>
      </c>
    </row>
    <row r="26" spans="1:4">
      <c r="A26">
        <v>1506</v>
      </c>
      <c r="B26" t="s">
        <v>286</v>
      </c>
      <c r="C26" t="s">
        <v>619</v>
      </c>
      <c r="D26">
        <v>15</v>
      </c>
    </row>
    <row r="27" spans="1:4">
      <c r="A27">
        <v>1511</v>
      </c>
      <c r="B27" t="s">
        <v>289</v>
      </c>
      <c r="C27" t="s">
        <v>619</v>
      </c>
      <c r="D27">
        <v>15</v>
      </c>
    </row>
    <row r="28" spans="1:4">
      <c r="A28">
        <v>1514</v>
      </c>
      <c r="B28" t="s">
        <v>193</v>
      </c>
      <c r="C28" t="s">
        <v>619</v>
      </c>
      <c r="D28">
        <v>15</v>
      </c>
    </row>
    <row r="29" spans="1:4">
      <c r="A29">
        <v>1515</v>
      </c>
      <c r="B29" t="s">
        <v>290</v>
      </c>
      <c r="C29" t="s">
        <v>619</v>
      </c>
      <c r="D29">
        <v>15</v>
      </c>
    </row>
    <row r="30" spans="1:4">
      <c r="A30">
        <v>1516</v>
      </c>
      <c r="B30" t="s">
        <v>291</v>
      </c>
      <c r="C30" t="s">
        <v>619</v>
      </c>
      <c r="D30">
        <v>15</v>
      </c>
    </row>
    <row r="31" spans="1:4">
      <c r="A31">
        <v>1517</v>
      </c>
      <c r="B31" t="s">
        <v>292</v>
      </c>
      <c r="C31" t="s">
        <v>619</v>
      </c>
      <c r="D31">
        <v>15</v>
      </c>
    </row>
    <row r="32" spans="1:4">
      <c r="A32">
        <v>1520</v>
      </c>
      <c r="B32" t="s">
        <v>294</v>
      </c>
      <c r="C32" t="s">
        <v>619</v>
      </c>
      <c r="D32">
        <v>15</v>
      </c>
    </row>
    <row r="33" spans="1:4">
      <c r="A33">
        <v>1525</v>
      </c>
      <c r="B33" t="s">
        <v>295</v>
      </c>
      <c r="C33" t="s">
        <v>619</v>
      </c>
      <c r="D33">
        <v>15</v>
      </c>
    </row>
    <row r="34" spans="1:4">
      <c r="A34">
        <v>1528</v>
      </c>
      <c r="B34" t="s">
        <v>296</v>
      </c>
      <c r="C34" t="s">
        <v>619</v>
      </c>
      <c r="D34">
        <v>15</v>
      </c>
    </row>
    <row r="35" spans="1:4">
      <c r="A35">
        <v>1531</v>
      </c>
      <c r="B35" t="s">
        <v>297</v>
      </c>
      <c r="C35" t="s">
        <v>619</v>
      </c>
      <c r="D35">
        <v>15</v>
      </c>
    </row>
    <row r="36" spans="1:4">
      <c r="A36">
        <v>1532</v>
      </c>
      <c r="B36" t="s">
        <v>298</v>
      </c>
      <c r="C36" t="s">
        <v>619</v>
      </c>
      <c r="D36">
        <v>15</v>
      </c>
    </row>
    <row r="37" spans="1:4">
      <c r="A37">
        <v>1535</v>
      </c>
      <c r="B37" t="s">
        <v>299</v>
      </c>
      <c r="C37" t="s">
        <v>619</v>
      </c>
      <c r="D37">
        <v>15</v>
      </c>
    </row>
    <row r="38" spans="1:4">
      <c r="A38">
        <v>1539</v>
      </c>
      <c r="B38" t="s">
        <v>300</v>
      </c>
      <c r="C38" t="s">
        <v>619</v>
      </c>
      <c r="D38">
        <v>15</v>
      </c>
    </row>
    <row r="39" spans="1:4">
      <c r="A39">
        <v>1547</v>
      </c>
      <c r="B39" t="s">
        <v>301</v>
      </c>
      <c r="C39" t="s">
        <v>619</v>
      </c>
      <c r="D39">
        <v>15</v>
      </c>
    </row>
    <row r="40" spans="1:4">
      <c r="A40">
        <v>1554</v>
      </c>
      <c r="B40" t="s">
        <v>302</v>
      </c>
      <c r="C40" t="s">
        <v>619</v>
      </c>
      <c r="D40">
        <v>15</v>
      </c>
    </row>
    <row r="41" spans="1:4">
      <c r="A41">
        <v>1557</v>
      </c>
      <c r="B41" t="s">
        <v>303</v>
      </c>
      <c r="C41" t="s">
        <v>619</v>
      </c>
      <c r="D41">
        <v>15</v>
      </c>
    </row>
    <row r="42" spans="1:4">
      <c r="A42">
        <v>1560</v>
      </c>
      <c r="B42" t="s">
        <v>304</v>
      </c>
      <c r="C42" t="s">
        <v>619</v>
      </c>
      <c r="D42">
        <v>15</v>
      </c>
    </row>
    <row r="43" spans="1:4">
      <c r="A43">
        <v>1563</v>
      </c>
      <c r="B43" t="s">
        <v>305</v>
      </c>
      <c r="C43" t="s">
        <v>619</v>
      </c>
      <c r="D43">
        <v>15</v>
      </c>
    </row>
    <row r="44" spans="1:4">
      <c r="A44">
        <v>1566</v>
      </c>
      <c r="B44" t="s">
        <v>306</v>
      </c>
      <c r="C44" t="s">
        <v>619</v>
      </c>
      <c r="D44">
        <v>15</v>
      </c>
    </row>
    <row r="45" spans="1:4">
      <c r="A45">
        <v>1573</v>
      </c>
      <c r="B45" t="s">
        <v>309</v>
      </c>
      <c r="C45" t="s">
        <v>619</v>
      </c>
      <c r="D45">
        <v>15</v>
      </c>
    </row>
    <row r="46" spans="1:4">
      <c r="A46">
        <v>1576</v>
      </c>
      <c r="B46" t="s">
        <v>308</v>
      </c>
      <c r="C46" t="s">
        <v>619</v>
      </c>
      <c r="D46">
        <v>15</v>
      </c>
    </row>
    <row r="47" spans="1:4">
      <c r="A47">
        <v>1577</v>
      </c>
      <c r="B47" t="s">
        <v>293</v>
      </c>
      <c r="C47" t="s">
        <v>619</v>
      </c>
      <c r="D47">
        <v>15</v>
      </c>
    </row>
    <row r="48" spans="1:4">
      <c r="A48">
        <v>1578</v>
      </c>
      <c r="B48" t="s">
        <v>630</v>
      </c>
      <c r="C48" t="s">
        <v>619</v>
      </c>
      <c r="D48">
        <v>15</v>
      </c>
    </row>
    <row r="49" spans="1:4">
      <c r="A49">
        <v>1579</v>
      </c>
      <c r="B49" t="s">
        <v>631</v>
      </c>
      <c r="C49" t="s">
        <v>619</v>
      </c>
      <c r="D49">
        <v>15</v>
      </c>
    </row>
    <row r="50" spans="1:4">
      <c r="A50">
        <v>1804</v>
      </c>
      <c r="B50" t="s">
        <v>339</v>
      </c>
      <c r="C50" t="s">
        <v>113</v>
      </c>
      <c r="D50">
        <v>18</v>
      </c>
    </row>
    <row r="51" spans="1:4">
      <c r="A51">
        <v>1806</v>
      </c>
      <c r="B51" t="s">
        <v>340</v>
      </c>
      <c r="C51" t="s">
        <v>113</v>
      </c>
      <c r="D51">
        <v>18</v>
      </c>
    </row>
    <row r="52" spans="1:4">
      <c r="A52">
        <v>1811</v>
      </c>
      <c r="B52" t="s">
        <v>341</v>
      </c>
      <c r="C52" t="s">
        <v>113</v>
      </c>
      <c r="D52">
        <v>18</v>
      </c>
    </row>
    <row r="53" spans="1:4">
      <c r="A53">
        <v>1812</v>
      </c>
      <c r="B53" t="s">
        <v>342</v>
      </c>
      <c r="C53" t="s">
        <v>113</v>
      </c>
      <c r="D53">
        <v>18</v>
      </c>
    </row>
    <row r="54" spans="1:4">
      <c r="A54">
        <v>1813</v>
      </c>
      <c r="B54" t="s">
        <v>343</v>
      </c>
      <c r="C54" t="s">
        <v>113</v>
      </c>
      <c r="D54">
        <v>18</v>
      </c>
    </row>
    <row r="55" spans="1:4">
      <c r="A55">
        <v>1815</v>
      </c>
      <c r="B55" t="s">
        <v>344</v>
      </c>
      <c r="C55" t="s">
        <v>113</v>
      </c>
      <c r="D55">
        <v>18</v>
      </c>
    </row>
    <row r="56" spans="1:4">
      <c r="A56">
        <v>1816</v>
      </c>
      <c r="B56" t="s">
        <v>345</v>
      </c>
      <c r="C56" t="s">
        <v>113</v>
      </c>
      <c r="D56">
        <v>18</v>
      </c>
    </row>
    <row r="57" spans="1:4">
      <c r="A57">
        <v>1818</v>
      </c>
      <c r="B57" t="s">
        <v>290</v>
      </c>
      <c r="C57" t="s">
        <v>113</v>
      </c>
      <c r="D57">
        <v>18</v>
      </c>
    </row>
    <row r="58" spans="1:4">
      <c r="A58">
        <v>1820</v>
      </c>
      <c r="B58" t="s">
        <v>620</v>
      </c>
      <c r="C58" t="s">
        <v>113</v>
      </c>
      <c r="D58">
        <v>18</v>
      </c>
    </row>
    <row r="59" spans="1:4">
      <c r="A59">
        <v>1822</v>
      </c>
      <c r="B59" t="s">
        <v>346</v>
      </c>
      <c r="C59" t="s">
        <v>113</v>
      </c>
      <c r="D59">
        <v>18</v>
      </c>
    </row>
    <row r="60" spans="1:4">
      <c r="A60">
        <v>1824</v>
      </c>
      <c r="B60" t="s">
        <v>347</v>
      </c>
      <c r="C60" t="s">
        <v>113</v>
      </c>
      <c r="D60">
        <v>18</v>
      </c>
    </row>
    <row r="61" spans="1:4">
      <c r="A61">
        <v>1825</v>
      </c>
      <c r="B61" t="s">
        <v>348</v>
      </c>
      <c r="C61" t="s">
        <v>113</v>
      </c>
      <c r="D61">
        <v>18</v>
      </c>
    </row>
    <row r="62" spans="1:4">
      <c r="A62">
        <v>1826</v>
      </c>
      <c r="B62" t="s">
        <v>349</v>
      </c>
      <c r="C62" t="s">
        <v>113</v>
      </c>
      <c r="D62">
        <v>18</v>
      </c>
    </row>
    <row r="63" spans="1:4">
      <c r="A63">
        <v>1827</v>
      </c>
      <c r="B63" t="s">
        <v>350</v>
      </c>
      <c r="C63" t="s">
        <v>113</v>
      </c>
      <c r="D63">
        <v>18</v>
      </c>
    </row>
    <row r="64" spans="1:4">
      <c r="A64">
        <v>1828</v>
      </c>
      <c r="B64" t="s">
        <v>351</v>
      </c>
      <c r="C64" t="s">
        <v>113</v>
      </c>
      <c r="D64">
        <v>18</v>
      </c>
    </row>
    <row r="65" spans="1:4">
      <c r="A65">
        <v>1832</v>
      </c>
      <c r="B65" t="s">
        <v>352</v>
      </c>
      <c r="C65" t="s">
        <v>113</v>
      </c>
      <c r="D65">
        <v>18</v>
      </c>
    </row>
    <row r="66" spans="1:4">
      <c r="A66">
        <v>1833</v>
      </c>
      <c r="B66" t="s">
        <v>353</v>
      </c>
      <c r="C66" t="s">
        <v>113</v>
      </c>
      <c r="D66">
        <v>18</v>
      </c>
    </row>
    <row r="67" spans="1:4">
      <c r="A67">
        <v>1834</v>
      </c>
      <c r="B67" t="s">
        <v>354</v>
      </c>
      <c r="C67" t="s">
        <v>113</v>
      </c>
      <c r="D67">
        <v>18</v>
      </c>
    </row>
    <row r="68" spans="1:4">
      <c r="A68">
        <v>1835</v>
      </c>
      <c r="B68" t="s">
        <v>407</v>
      </c>
      <c r="C68" t="s">
        <v>113</v>
      </c>
      <c r="D68">
        <v>18</v>
      </c>
    </row>
    <row r="69" spans="1:4">
      <c r="A69">
        <v>1836</v>
      </c>
      <c r="B69" t="s">
        <v>355</v>
      </c>
      <c r="C69" t="s">
        <v>113</v>
      </c>
      <c r="D69">
        <v>18</v>
      </c>
    </row>
    <row r="70" spans="1:4">
      <c r="A70">
        <v>1837</v>
      </c>
      <c r="B70" t="s">
        <v>356</v>
      </c>
      <c r="C70" t="s">
        <v>113</v>
      </c>
      <c r="D70">
        <v>18</v>
      </c>
    </row>
    <row r="71" spans="1:4">
      <c r="A71">
        <v>1838</v>
      </c>
      <c r="B71" t="s">
        <v>357</v>
      </c>
      <c r="C71" t="s">
        <v>113</v>
      </c>
      <c r="D71">
        <v>18</v>
      </c>
    </row>
    <row r="72" spans="1:4">
      <c r="A72">
        <v>1839</v>
      </c>
      <c r="B72" t="s">
        <v>358</v>
      </c>
      <c r="C72" t="s">
        <v>113</v>
      </c>
      <c r="D72">
        <v>18</v>
      </c>
    </row>
    <row r="73" spans="1:4">
      <c r="A73">
        <v>1840</v>
      </c>
      <c r="B73" t="s">
        <v>359</v>
      </c>
      <c r="C73" t="s">
        <v>113</v>
      </c>
      <c r="D73">
        <v>18</v>
      </c>
    </row>
    <row r="74" spans="1:4">
      <c r="A74">
        <v>1841</v>
      </c>
      <c r="B74" t="s">
        <v>360</v>
      </c>
      <c r="C74" t="s">
        <v>113</v>
      </c>
      <c r="D74">
        <v>18</v>
      </c>
    </row>
    <row r="75" spans="1:4">
      <c r="A75">
        <v>1845</v>
      </c>
      <c r="B75" t="s">
        <v>361</v>
      </c>
      <c r="C75" t="s">
        <v>113</v>
      </c>
      <c r="D75">
        <v>18</v>
      </c>
    </row>
    <row r="76" spans="1:4">
      <c r="A76">
        <v>1848</v>
      </c>
      <c r="B76" t="s">
        <v>362</v>
      </c>
      <c r="C76" t="s">
        <v>113</v>
      </c>
      <c r="D76">
        <v>18</v>
      </c>
    </row>
    <row r="77" spans="1:4">
      <c r="A77">
        <v>1851</v>
      </c>
      <c r="B77" t="s">
        <v>364</v>
      </c>
      <c r="C77" t="s">
        <v>113</v>
      </c>
      <c r="D77">
        <v>18</v>
      </c>
    </row>
    <row r="78" spans="1:4">
      <c r="A78">
        <v>1853</v>
      </c>
      <c r="B78" t="s">
        <v>365</v>
      </c>
      <c r="C78" t="s">
        <v>113</v>
      </c>
      <c r="D78">
        <v>18</v>
      </c>
    </row>
    <row r="79" spans="1:4">
      <c r="A79">
        <v>1854</v>
      </c>
      <c r="B79" t="s">
        <v>366</v>
      </c>
      <c r="C79" t="s">
        <v>113</v>
      </c>
      <c r="D79">
        <v>18</v>
      </c>
    </row>
    <row r="80" spans="1:4">
      <c r="A80">
        <v>1856</v>
      </c>
      <c r="B80" t="s">
        <v>405</v>
      </c>
      <c r="C80" t="s">
        <v>113</v>
      </c>
      <c r="D80">
        <v>18</v>
      </c>
    </row>
    <row r="81" spans="1:4">
      <c r="A81">
        <v>1857</v>
      </c>
      <c r="B81" t="s">
        <v>451</v>
      </c>
      <c r="C81" t="s">
        <v>113</v>
      </c>
      <c r="D81">
        <v>18</v>
      </c>
    </row>
    <row r="82" spans="1:4">
      <c r="A82">
        <v>1859</v>
      </c>
      <c r="B82" t="s">
        <v>367</v>
      </c>
      <c r="C82" t="s">
        <v>113</v>
      </c>
      <c r="D82">
        <v>18</v>
      </c>
    </row>
    <row r="83" spans="1:4">
      <c r="A83">
        <v>1860</v>
      </c>
      <c r="B83" t="s">
        <v>368</v>
      </c>
      <c r="C83" t="s">
        <v>113</v>
      </c>
      <c r="D83">
        <v>18</v>
      </c>
    </row>
    <row r="84" spans="1:4">
      <c r="A84">
        <v>1865</v>
      </c>
      <c r="B84" t="s">
        <v>369</v>
      </c>
      <c r="C84" t="s">
        <v>113</v>
      </c>
      <c r="D84">
        <v>18</v>
      </c>
    </row>
    <row r="85" spans="1:4">
      <c r="A85">
        <v>1866</v>
      </c>
      <c r="B85" t="s">
        <v>370</v>
      </c>
      <c r="C85" t="s">
        <v>113</v>
      </c>
      <c r="D85">
        <v>18</v>
      </c>
    </row>
    <row r="86" spans="1:4">
      <c r="A86">
        <v>1867</v>
      </c>
      <c r="B86" t="s">
        <v>202</v>
      </c>
      <c r="C86" t="s">
        <v>113</v>
      </c>
      <c r="D86">
        <v>18</v>
      </c>
    </row>
    <row r="87" spans="1:4">
      <c r="A87">
        <v>1868</v>
      </c>
      <c r="B87" t="s">
        <v>371</v>
      </c>
      <c r="C87" t="s">
        <v>113</v>
      </c>
      <c r="D87">
        <v>18</v>
      </c>
    </row>
    <row r="88" spans="1:4">
      <c r="A88">
        <v>1870</v>
      </c>
      <c r="B88" t="s">
        <v>92</v>
      </c>
      <c r="C88" t="s">
        <v>113</v>
      </c>
      <c r="D88">
        <v>18</v>
      </c>
    </row>
    <row r="89" spans="1:4">
      <c r="A89">
        <v>1871</v>
      </c>
      <c r="B89" t="s">
        <v>372</v>
      </c>
      <c r="C89" t="s">
        <v>113</v>
      </c>
      <c r="D89">
        <v>18</v>
      </c>
    </row>
    <row r="90" spans="1:4">
      <c r="A90">
        <v>1874</v>
      </c>
      <c r="B90" t="s">
        <v>373</v>
      </c>
      <c r="C90" t="s">
        <v>113</v>
      </c>
      <c r="D90">
        <v>18</v>
      </c>
    </row>
    <row r="91" spans="1:4">
      <c r="A91">
        <v>1875</v>
      </c>
      <c r="B91" t="s">
        <v>363</v>
      </c>
      <c r="C91" t="s">
        <v>113</v>
      </c>
      <c r="D91">
        <v>18</v>
      </c>
    </row>
    <row r="92" spans="1:4">
      <c r="A92">
        <v>3001</v>
      </c>
      <c r="B92" t="s">
        <v>115</v>
      </c>
      <c r="C92" t="s">
        <v>624</v>
      </c>
      <c r="D92">
        <v>1</v>
      </c>
    </row>
    <row r="93" spans="1:4">
      <c r="A93">
        <v>3002</v>
      </c>
      <c r="B93" t="s">
        <v>116</v>
      </c>
      <c r="C93" t="s">
        <v>624</v>
      </c>
      <c r="D93">
        <v>1</v>
      </c>
    </row>
    <row r="94" spans="1:4">
      <c r="A94">
        <v>3003</v>
      </c>
      <c r="B94" t="s">
        <v>84</v>
      </c>
      <c r="C94" t="s">
        <v>624</v>
      </c>
      <c r="D94">
        <v>1</v>
      </c>
    </row>
    <row r="95" spans="1:4">
      <c r="A95">
        <v>3004</v>
      </c>
      <c r="B95" t="s">
        <v>598</v>
      </c>
      <c r="C95" t="s">
        <v>624</v>
      </c>
      <c r="D95">
        <v>1</v>
      </c>
    </row>
    <row r="96" spans="1:4">
      <c r="A96">
        <v>3005</v>
      </c>
      <c r="B96" t="s">
        <v>175</v>
      </c>
      <c r="C96" t="s">
        <v>624</v>
      </c>
      <c r="D96">
        <v>1</v>
      </c>
    </row>
    <row r="97" spans="1:4">
      <c r="A97">
        <v>3006</v>
      </c>
      <c r="B97" t="s">
        <v>176</v>
      </c>
      <c r="C97" t="s">
        <v>624</v>
      </c>
      <c r="D97">
        <v>1</v>
      </c>
    </row>
    <row r="98" spans="1:4">
      <c r="A98">
        <v>3007</v>
      </c>
      <c r="B98" t="s">
        <v>177</v>
      </c>
      <c r="C98" t="s">
        <v>624</v>
      </c>
      <c r="D98">
        <v>1</v>
      </c>
    </row>
    <row r="99" spans="1:4">
      <c r="A99">
        <v>3007</v>
      </c>
      <c r="B99" t="s">
        <v>177</v>
      </c>
      <c r="C99" t="s">
        <v>624</v>
      </c>
      <c r="D99">
        <v>1</v>
      </c>
    </row>
    <row r="100" spans="1:4">
      <c r="A100">
        <v>3011</v>
      </c>
      <c r="B100" t="s">
        <v>117</v>
      </c>
      <c r="C100" t="s">
        <v>624</v>
      </c>
      <c r="D100">
        <v>1</v>
      </c>
    </row>
    <row r="101" spans="1:4">
      <c r="A101">
        <v>3012</v>
      </c>
      <c r="B101" t="s">
        <v>118</v>
      </c>
      <c r="C101" t="s">
        <v>624</v>
      </c>
      <c r="D101">
        <v>1</v>
      </c>
    </row>
    <row r="102" spans="1:4">
      <c r="A102">
        <v>3013</v>
      </c>
      <c r="B102" t="s">
        <v>119</v>
      </c>
      <c r="C102" t="s">
        <v>624</v>
      </c>
      <c r="D102">
        <v>1</v>
      </c>
    </row>
    <row r="103" spans="1:4">
      <c r="A103">
        <v>3014</v>
      </c>
      <c r="B103" t="s">
        <v>632</v>
      </c>
      <c r="C103" t="s">
        <v>624</v>
      </c>
      <c r="D103">
        <v>1</v>
      </c>
    </row>
    <row r="104" spans="1:4">
      <c r="A104">
        <v>3015</v>
      </c>
      <c r="B104" t="s">
        <v>599</v>
      </c>
      <c r="C104" t="s">
        <v>624</v>
      </c>
      <c r="D104">
        <v>1</v>
      </c>
    </row>
    <row r="105" spans="1:4">
      <c r="A105">
        <v>3016</v>
      </c>
      <c r="B105" t="s">
        <v>120</v>
      </c>
      <c r="C105" t="s">
        <v>624</v>
      </c>
      <c r="D105">
        <v>1</v>
      </c>
    </row>
    <row r="106" spans="1:4">
      <c r="A106">
        <v>3017</v>
      </c>
      <c r="B106" t="s">
        <v>121</v>
      </c>
      <c r="C106" t="s">
        <v>624</v>
      </c>
      <c r="D106">
        <v>1</v>
      </c>
    </row>
    <row r="107" spans="1:4">
      <c r="A107">
        <v>3018</v>
      </c>
      <c r="B107" t="s">
        <v>122</v>
      </c>
      <c r="C107" t="s">
        <v>624</v>
      </c>
      <c r="D107">
        <v>1</v>
      </c>
    </row>
    <row r="108" spans="1:4">
      <c r="A108">
        <v>3019</v>
      </c>
      <c r="B108" t="s">
        <v>123</v>
      </c>
      <c r="C108" t="s">
        <v>624</v>
      </c>
      <c r="D108">
        <v>1</v>
      </c>
    </row>
    <row r="109" spans="1:4">
      <c r="A109">
        <v>3020</v>
      </c>
      <c r="B109" t="s">
        <v>633</v>
      </c>
      <c r="C109" t="s">
        <v>624</v>
      </c>
      <c r="D109">
        <v>1</v>
      </c>
    </row>
    <row r="110" spans="1:4">
      <c r="A110">
        <v>3021</v>
      </c>
      <c r="B110" t="s">
        <v>124</v>
      </c>
      <c r="C110" t="s">
        <v>624</v>
      </c>
      <c r="D110">
        <v>1</v>
      </c>
    </row>
    <row r="111" spans="1:4">
      <c r="A111">
        <v>3022</v>
      </c>
      <c r="B111" t="s">
        <v>409</v>
      </c>
      <c r="C111" t="s">
        <v>624</v>
      </c>
      <c r="D111">
        <v>1</v>
      </c>
    </row>
    <row r="112" spans="1:4">
      <c r="A112">
        <v>3023</v>
      </c>
      <c r="B112" t="s">
        <v>125</v>
      </c>
      <c r="C112" t="s">
        <v>624</v>
      </c>
      <c r="D112">
        <v>1</v>
      </c>
    </row>
    <row r="113" spans="1:4">
      <c r="A113">
        <v>3024</v>
      </c>
      <c r="B113" t="s">
        <v>126</v>
      </c>
      <c r="C113" t="s">
        <v>624</v>
      </c>
      <c r="D113">
        <v>1</v>
      </c>
    </row>
    <row r="114" spans="1:4">
      <c r="A114">
        <v>3025</v>
      </c>
      <c r="B114" t="s">
        <v>127</v>
      </c>
      <c r="C114" t="s">
        <v>624</v>
      </c>
      <c r="D114">
        <v>1</v>
      </c>
    </row>
    <row r="115" spans="1:4">
      <c r="A115">
        <v>3026</v>
      </c>
      <c r="B115" t="s">
        <v>600</v>
      </c>
      <c r="C115" t="s">
        <v>624</v>
      </c>
      <c r="D115">
        <v>1</v>
      </c>
    </row>
    <row r="116" spans="1:4">
      <c r="A116">
        <v>3027</v>
      </c>
      <c r="B116" t="s">
        <v>128</v>
      </c>
      <c r="C116" t="s">
        <v>624</v>
      </c>
      <c r="D116">
        <v>1</v>
      </c>
    </row>
    <row r="117" spans="1:4">
      <c r="A117">
        <v>3028</v>
      </c>
      <c r="B117" t="s">
        <v>129</v>
      </c>
      <c r="C117" t="s">
        <v>624</v>
      </c>
      <c r="D117">
        <v>1</v>
      </c>
    </row>
    <row r="118" spans="1:4">
      <c r="A118">
        <v>3029</v>
      </c>
      <c r="B118" t="s">
        <v>410</v>
      </c>
      <c r="C118" t="s">
        <v>624</v>
      </c>
      <c r="D118">
        <v>1</v>
      </c>
    </row>
    <row r="119" spans="1:4">
      <c r="A119">
        <v>3030</v>
      </c>
      <c r="B119" t="s">
        <v>634</v>
      </c>
      <c r="C119" t="s">
        <v>624</v>
      </c>
      <c r="D119">
        <v>1</v>
      </c>
    </row>
    <row r="120" spans="1:4">
      <c r="A120">
        <v>3031</v>
      </c>
      <c r="B120" t="s">
        <v>130</v>
      </c>
      <c r="C120" t="s">
        <v>624</v>
      </c>
      <c r="D120">
        <v>1</v>
      </c>
    </row>
    <row r="121" spans="1:4">
      <c r="A121">
        <v>3032</v>
      </c>
      <c r="B121" t="s">
        <v>131</v>
      </c>
      <c r="C121" t="s">
        <v>624</v>
      </c>
      <c r="D121">
        <v>1</v>
      </c>
    </row>
    <row r="122" spans="1:4">
      <c r="A122">
        <v>3033</v>
      </c>
      <c r="B122" t="s">
        <v>132</v>
      </c>
      <c r="C122" t="s">
        <v>624</v>
      </c>
      <c r="D122">
        <v>1</v>
      </c>
    </row>
    <row r="123" spans="1:4">
      <c r="A123">
        <v>3034</v>
      </c>
      <c r="B123" t="s">
        <v>133</v>
      </c>
      <c r="C123" t="s">
        <v>624</v>
      </c>
      <c r="D123">
        <v>1</v>
      </c>
    </row>
    <row r="124" spans="1:4">
      <c r="A124">
        <v>3035</v>
      </c>
      <c r="B124" t="s">
        <v>134</v>
      </c>
      <c r="C124" t="s">
        <v>624</v>
      </c>
      <c r="D124">
        <v>1</v>
      </c>
    </row>
    <row r="125" spans="1:4">
      <c r="A125">
        <v>3036</v>
      </c>
      <c r="B125" t="s">
        <v>135</v>
      </c>
      <c r="C125" t="s">
        <v>624</v>
      </c>
      <c r="D125">
        <v>1</v>
      </c>
    </row>
    <row r="126" spans="1:4">
      <c r="A126">
        <v>3037</v>
      </c>
      <c r="B126" t="s">
        <v>136</v>
      </c>
      <c r="C126" t="s">
        <v>624</v>
      </c>
      <c r="D126">
        <v>1</v>
      </c>
    </row>
    <row r="127" spans="1:4">
      <c r="A127">
        <v>3038</v>
      </c>
      <c r="B127" t="s">
        <v>178</v>
      </c>
      <c r="C127" t="s">
        <v>624</v>
      </c>
      <c r="D127">
        <v>1</v>
      </c>
    </row>
    <row r="128" spans="1:4">
      <c r="A128">
        <v>3039</v>
      </c>
      <c r="B128" t="s">
        <v>179</v>
      </c>
      <c r="C128" t="s">
        <v>624</v>
      </c>
      <c r="D128">
        <v>1</v>
      </c>
    </row>
    <row r="129" spans="1:4">
      <c r="A129">
        <v>3040</v>
      </c>
      <c r="B129" t="s">
        <v>635</v>
      </c>
      <c r="C129" t="s">
        <v>624</v>
      </c>
      <c r="D129">
        <v>1</v>
      </c>
    </row>
    <row r="130" spans="1:4">
      <c r="A130">
        <v>3041</v>
      </c>
      <c r="B130" t="s">
        <v>47</v>
      </c>
      <c r="C130" t="s">
        <v>624</v>
      </c>
      <c r="D130">
        <v>1</v>
      </c>
    </row>
    <row r="131" spans="1:4">
      <c r="A131">
        <v>3042</v>
      </c>
      <c r="B131" t="s">
        <v>180</v>
      </c>
      <c r="C131" t="s">
        <v>624</v>
      </c>
      <c r="D131">
        <v>1</v>
      </c>
    </row>
    <row r="132" spans="1:4">
      <c r="A132">
        <v>3043</v>
      </c>
      <c r="B132" t="s">
        <v>181</v>
      </c>
      <c r="C132" t="s">
        <v>624</v>
      </c>
      <c r="D132">
        <v>1</v>
      </c>
    </row>
    <row r="133" spans="1:4">
      <c r="A133">
        <v>3044</v>
      </c>
      <c r="B133" t="s">
        <v>182</v>
      </c>
      <c r="C133" t="s">
        <v>624</v>
      </c>
      <c r="D133">
        <v>1</v>
      </c>
    </row>
    <row r="134" spans="1:4">
      <c r="A134">
        <v>3045</v>
      </c>
      <c r="B134" t="s">
        <v>183</v>
      </c>
      <c r="C134" t="s">
        <v>624</v>
      </c>
      <c r="D134">
        <v>1</v>
      </c>
    </row>
    <row r="135" spans="1:4">
      <c r="A135">
        <v>3046</v>
      </c>
      <c r="B135" t="s">
        <v>184</v>
      </c>
      <c r="C135" t="s">
        <v>624</v>
      </c>
      <c r="D135">
        <v>1</v>
      </c>
    </row>
    <row r="136" spans="1:4">
      <c r="A136">
        <v>3047</v>
      </c>
      <c r="B136" t="s">
        <v>185</v>
      </c>
      <c r="C136" t="s">
        <v>624</v>
      </c>
      <c r="D136">
        <v>1</v>
      </c>
    </row>
    <row r="137" spans="1:4">
      <c r="A137">
        <v>3048</v>
      </c>
      <c r="B137" t="s">
        <v>186</v>
      </c>
      <c r="C137" t="s">
        <v>624</v>
      </c>
      <c r="D137">
        <v>1</v>
      </c>
    </row>
    <row r="138" spans="1:4">
      <c r="A138">
        <v>3049</v>
      </c>
      <c r="B138" t="s">
        <v>187</v>
      </c>
      <c r="C138" t="s">
        <v>624</v>
      </c>
      <c r="D138">
        <v>1</v>
      </c>
    </row>
    <row r="139" spans="1:4">
      <c r="A139">
        <v>3050</v>
      </c>
      <c r="B139" t="s">
        <v>188</v>
      </c>
      <c r="C139" t="s">
        <v>624</v>
      </c>
      <c r="D139">
        <v>1</v>
      </c>
    </row>
    <row r="140" spans="1:4">
      <c r="A140">
        <v>3051</v>
      </c>
      <c r="B140" t="s">
        <v>189</v>
      </c>
      <c r="C140" t="s">
        <v>624</v>
      </c>
      <c r="D140">
        <v>1</v>
      </c>
    </row>
    <row r="141" spans="1:4">
      <c r="A141">
        <v>3052</v>
      </c>
      <c r="B141" t="s">
        <v>610</v>
      </c>
      <c r="C141" t="s">
        <v>624</v>
      </c>
      <c r="D141">
        <v>1</v>
      </c>
    </row>
    <row r="142" spans="1:4">
      <c r="A142">
        <v>3053</v>
      </c>
      <c r="B142" t="s">
        <v>166</v>
      </c>
      <c r="C142" t="s">
        <v>624</v>
      </c>
      <c r="D142">
        <v>1</v>
      </c>
    </row>
    <row r="143" spans="1:4">
      <c r="A143">
        <v>3054</v>
      </c>
      <c r="B143" t="s">
        <v>167</v>
      </c>
      <c r="C143" t="s">
        <v>624</v>
      </c>
      <c r="D143">
        <v>1</v>
      </c>
    </row>
    <row r="144" spans="1:4">
      <c r="A144">
        <v>3099</v>
      </c>
      <c r="B144" t="s">
        <v>46</v>
      </c>
      <c r="C144" t="s">
        <v>624</v>
      </c>
      <c r="D144">
        <v>1</v>
      </c>
    </row>
    <row r="145" spans="1:4">
      <c r="A145">
        <v>3099</v>
      </c>
      <c r="B145" t="s">
        <v>46</v>
      </c>
      <c r="C145" t="s">
        <v>624</v>
      </c>
      <c r="D145">
        <v>1</v>
      </c>
    </row>
    <row r="146" spans="1:4">
      <c r="A146">
        <v>3401</v>
      </c>
      <c r="B146" t="s">
        <v>137</v>
      </c>
      <c r="C146" t="s">
        <v>625</v>
      </c>
      <c r="D146">
        <v>4</v>
      </c>
    </row>
    <row r="147" spans="1:4">
      <c r="A147">
        <v>3402</v>
      </c>
      <c r="B147" t="s">
        <v>138</v>
      </c>
      <c r="C147" t="s">
        <v>625</v>
      </c>
      <c r="D147">
        <v>4</v>
      </c>
    </row>
    <row r="148" spans="1:4">
      <c r="A148">
        <v>3405</v>
      </c>
      <c r="B148" t="s">
        <v>154</v>
      </c>
      <c r="C148" t="s">
        <v>625</v>
      </c>
      <c r="D148">
        <v>4</v>
      </c>
    </row>
    <row r="149" spans="1:4">
      <c r="A149">
        <v>3407</v>
      </c>
      <c r="B149" t="s">
        <v>155</v>
      </c>
      <c r="C149" t="s">
        <v>625</v>
      </c>
      <c r="D149">
        <v>4</v>
      </c>
    </row>
    <row r="150" spans="1:4">
      <c r="A150">
        <v>3411</v>
      </c>
      <c r="B150" t="s">
        <v>139</v>
      </c>
      <c r="C150" t="s">
        <v>625</v>
      </c>
      <c r="D150">
        <v>4</v>
      </c>
    </row>
    <row r="151" spans="1:4">
      <c r="A151">
        <v>3412</v>
      </c>
      <c r="B151" t="s">
        <v>140</v>
      </c>
      <c r="C151" t="s">
        <v>625</v>
      </c>
      <c r="D151">
        <v>4</v>
      </c>
    </row>
    <row r="152" spans="1:4">
      <c r="A152">
        <v>3413</v>
      </c>
      <c r="B152" t="s">
        <v>141</v>
      </c>
      <c r="C152" t="s">
        <v>625</v>
      </c>
      <c r="D152">
        <v>4</v>
      </c>
    </row>
    <row r="153" spans="1:4">
      <c r="A153">
        <v>3414</v>
      </c>
      <c r="B153" t="s">
        <v>601</v>
      </c>
      <c r="C153" t="s">
        <v>625</v>
      </c>
      <c r="D153">
        <v>4</v>
      </c>
    </row>
    <row r="154" spans="1:4">
      <c r="A154">
        <v>3415</v>
      </c>
      <c r="B154" t="s">
        <v>602</v>
      </c>
      <c r="C154" t="s">
        <v>625</v>
      </c>
      <c r="D154">
        <v>4</v>
      </c>
    </row>
    <row r="155" spans="1:4">
      <c r="A155">
        <v>3416</v>
      </c>
      <c r="B155" t="s">
        <v>603</v>
      </c>
      <c r="C155" t="s">
        <v>625</v>
      </c>
      <c r="D155">
        <v>4</v>
      </c>
    </row>
    <row r="156" spans="1:4">
      <c r="A156">
        <v>3417</v>
      </c>
      <c r="B156" t="s">
        <v>142</v>
      </c>
      <c r="C156" t="s">
        <v>625</v>
      </c>
      <c r="D156">
        <v>4</v>
      </c>
    </row>
    <row r="157" spans="1:4">
      <c r="A157">
        <v>3418</v>
      </c>
      <c r="B157" t="s">
        <v>143</v>
      </c>
      <c r="C157" t="s">
        <v>625</v>
      </c>
      <c r="D157">
        <v>4</v>
      </c>
    </row>
    <row r="158" spans="1:4">
      <c r="A158">
        <v>3419</v>
      </c>
      <c r="B158" t="s">
        <v>122</v>
      </c>
      <c r="C158" t="s">
        <v>625</v>
      </c>
      <c r="D158">
        <v>4</v>
      </c>
    </row>
    <row r="159" spans="1:4">
      <c r="A159">
        <v>3420</v>
      </c>
      <c r="B159" t="s">
        <v>144</v>
      </c>
      <c r="C159" t="s">
        <v>625</v>
      </c>
      <c r="D159">
        <v>4</v>
      </c>
    </row>
    <row r="160" spans="1:4">
      <c r="A160">
        <v>3421</v>
      </c>
      <c r="B160" t="s">
        <v>145</v>
      </c>
      <c r="C160" t="s">
        <v>625</v>
      </c>
      <c r="D160">
        <v>4</v>
      </c>
    </row>
    <row r="161" spans="1:4">
      <c r="A161">
        <v>3422</v>
      </c>
      <c r="B161" t="s">
        <v>146</v>
      </c>
      <c r="C161" t="s">
        <v>625</v>
      </c>
      <c r="D161">
        <v>4</v>
      </c>
    </row>
    <row r="162" spans="1:4">
      <c r="A162">
        <v>3423</v>
      </c>
      <c r="B162" t="s">
        <v>604</v>
      </c>
      <c r="C162" t="s">
        <v>625</v>
      </c>
      <c r="D162">
        <v>4</v>
      </c>
    </row>
    <row r="163" spans="1:4">
      <c r="A163">
        <v>3424</v>
      </c>
      <c r="B163" t="s">
        <v>147</v>
      </c>
      <c r="C163" t="s">
        <v>625</v>
      </c>
      <c r="D163">
        <v>4</v>
      </c>
    </row>
    <row r="164" spans="1:4">
      <c r="A164">
        <v>3425</v>
      </c>
      <c r="B164" t="s">
        <v>148</v>
      </c>
      <c r="C164" t="s">
        <v>625</v>
      </c>
      <c r="D164">
        <v>4</v>
      </c>
    </row>
    <row r="165" spans="1:4">
      <c r="A165">
        <v>3426</v>
      </c>
      <c r="B165" t="s">
        <v>149</v>
      </c>
      <c r="C165" t="s">
        <v>625</v>
      </c>
      <c r="D165">
        <v>4</v>
      </c>
    </row>
    <row r="166" spans="1:4">
      <c r="A166">
        <v>3427</v>
      </c>
      <c r="B166" t="s">
        <v>150</v>
      </c>
      <c r="C166" t="s">
        <v>625</v>
      </c>
      <c r="D166">
        <v>4</v>
      </c>
    </row>
    <row r="167" spans="1:4">
      <c r="A167">
        <v>3428</v>
      </c>
      <c r="B167" t="s">
        <v>151</v>
      </c>
      <c r="C167" t="s">
        <v>625</v>
      </c>
      <c r="D167">
        <v>4</v>
      </c>
    </row>
    <row r="168" spans="1:4">
      <c r="A168">
        <v>3429</v>
      </c>
      <c r="B168" t="s">
        <v>152</v>
      </c>
      <c r="C168" t="s">
        <v>625</v>
      </c>
      <c r="D168">
        <v>4</v>
      </c>
    </row>
    <row r="169" spans="1:4">
      <c r="A169">
        <v>3430</v>
      </c>
      <c r="B169" t="s">
        <v>153</v>
      </c>
      <c r="C169" t="s">
        <v>625</v>
      </c>
      <c r="D169">
        <v>4</v>
      </c>
    </row>
    <row r="170" spans="1:4">
      <c r="A170">
        <v>3431</v>
      </c>
      <c r="B170" t="s">
        <v>156</v>
      </c>
      <c r="C170" t="s">
        <v>625</v>
      </c>
      <c r="D170">
        <v>4</v>
      </c>
    </row>
    <row r="171" spans="1:4">
      <c r="A171">
        <v>3432</v>
      </c>
      <c r="B171" t="s">
        <v>157</v>
      </c>
      <c r="C171" t="s">
        <v>625</v>
      </c>
      <c r="D171">
        <v>4</v>
      </c>
    </row>
    <row r="172" spans="1:4">
      <c r="A172">
        <v>3433</v>
      </c>
      <c r="B172" t="s">
        <v>605</v>
      </c>
      <c r="C172" t="s">
        <v>625</v>
      </c>
      <c r="D172">
        <v>4</v>
      </c>
    </row>
    <row r="173" spans="1:4">
      <c r="A173">
        <v>3434</v>
      </c>
      <c r="B173" t="s">
        <v>158</v>
      </c>
      <c r="C173" t="s">
        <v>625</v>
      </c>
      <c r="D173">
        <v>4</v>
      </c>
    </row>
    <row r="174" spans="1:4">
      <c r="A174">
        <v>3435</v>
      </c>
      <c r="B174" t="s">
        <v>159</v>
      </c>
      <c r="C174" t="s">
        <v>625</v>
      </c>
      <c r="D174">
        <v>4</v>
      </c>
    </row>
    <row r="175" spans="1:4">
      <c r="A175">
        <v>3436</v>
      </c>
      <c r="B175" t="s">
        <v>606</v>
      </c>
      <c r="C175" t="s">
        <v>625</v>
      </c>
      <c r="D175">
        <v>4</v>
      </c>
    </row>
    <row r="176" spans="1:4">
      <c r="A176">
        <v>3437</v>
      </c>
      <c r="B176" t="s">
        <v>160</v>
      </c>
      <c r="C176" t="s">
        <v>625</v>
      </c>
      <c r="D176">
        <v>4</v>
      </c>
    </row>
    <row r="177" spans="1:4">
      <c r="A177">
        <v>3438</v>
      </c>
      <c r="B177" t="s">
        <v>607</v>
      </c>
      <c r="C177" t="s">
        <v>625</v>
      </c>
      <c r="D177">
        <v>4</v>
      </c>
    </row>
    <row r="178" spans="1:4">
      <c r="A178">
        <v>3439</v>
      </c>
      <c r="B178" t="s">
        <v>161</v>
      </c>
      <c r="C178" t="s">
        <v>625</v>
      </c>
      <c r="D178">
        <v>4</v>
      </c>
    </row>
    <row r="179" spans="1:4">
      <c r="A179">
        <v>3440</v>
      </c>
      <c r="B179" t="s">
        <v>162</v>
      </c>
      <c r="C179" t="s">
        <v>625</v>
      </c>
      <c r="D179">
        <v>4</v>
      </c>
    </row>
    <row r="180" spans="1:4">
      <c r="A180">
        <v>3441</v>
      </c>
      <c r="B180" t="s">
        <v>163</v>
      </c>
      <c r="C180" t="s">
        <v>625</v>
      </c>
      <c r="D180">
        <v>4</v>
      </c>
    </row>
    <row r="181" spans="1:4">
      <c r="A181">
        <v>3442</v>
      </c>
      <c r="B181" t="s">
        <v>164</v>
      </c>
      <c r="C181" t="s">
        <v>625</v>
      </c>
      <c r="D181">
        <v>4</v>
      </c>
    </row>
    <row r="182" spans="1:4">
      <c r="A182">
        <v>3443</v>
      </c>
      <c r="B182" t="s">
        <v>165</v>
      </c>
      <c r="C182" t="s">
        <v>625</v>
      </c>
      <c r="D182">
        <v>4</v>
      </c>
    </row>
    <row r="183" spans="1:4">
      <c r="A183">
        <v>3446</v>
      </c>
      <c r="B183" t="s">
        <v>168</v>
      </c>
      <c r="C183" t="s">
        <v>625</v>
      </c>
      <c r="D183">
        <v>4</v>
      </c>
    </row>
    <row r="184" spans="1:4">
      <c r="A184">
        <v>3447</v>
      </c>
      <c r="B184" t="s">
        <v>169</v>
      </c>
      <c r="C184" t="s">
        <v>625</v>
      </c>
      <c r="D184">
        <v>4</v>
      </c>
    </row>
    <row r="185" spans="1:4">
      <c r="A185">
        <v>3448</v>
      </c>
      <c r="B185" t="s">
        <v>170</v>
      </c>
      <c r="C185" t="s">
        <v>625</v>
      </c>
      <c r="D185">
        <v>4</v>
      </c>
    </row>
    <row r="186" spans="1:4">
      <c r="A186">
        <v>3449</v>
      </c>
      <c r="B186" t="s">
        <v>608</v>
      </c>
      <c r="C186" t="s">
        <v>625</v>
      </c>
      <c r="D186">
        <v>4</v>
      </c>
    </row>
    <row r="187" spans="1:4">
      <c r="A187">
        <v>3450</v>
      </c>
      <c r="B187" t="s">
        <v>171</v>
      </c>
      <c r="C187" t="s">
        <v>625</v>
      </c>
      <c r="D187">
        <v>4</v>
      </c>
    </row>
    <row r="188" spans="1:4">
      <c r="A188">
        <v>3451</v>
      </c>
      <c r="B188" t="s">
        <v>609</v>
      </c>
      <c r="C188" t="s">
        <v>625</v>
      </c>
      <c r="D188">
        <v>4</v>
      </c>
    </row>
    <row r="189" spans="1:4">
      <c r="A189">
        <v>3452</v>
      </c>
      <c r="B189" t="s">
        <v>172</v>
      </c>
      <c r="C189" t="s">
        <v>625</v>
      </c>
      <c r="D189">
        <v>4</v>
      </c>
    </row>
    <row r="190" spans="1:4">
      <c r="A190">
        <v>3453</v>
      </c>
      <c r="B190" t="s">
        <v>173</v>
      </c>
      <c r="C190" t="s">
        <v>625</v>
      </c>
      <c r="D190">
        <v>4</v>
      </c>
    </row>
    <row r="191" spans="1:4">
      <c r="A191">
        <v>3454</v>
      </c>
      <c r="B191" t="s">
        <v>174</v>
      </c>
      <c r="C191" t="s">
        <v>625</v>
      </c>
      <c r="D191">
        <v>4</v>
      </c>
    </row>
    <row r="192" spans="1:4">
      <c r="A192">
        <v>3801</v>
      </c>
      <c r="B192" t="s">
        <v>487</v>
      </c>
      <c r="C192" t="s">
        <v>636</v>
      </c>
      <c r="D192">
        <v>8</v>
      </c>
    </row>
    <row r="193" spans="1:4">
      <c r="A193">
        <v>3802</v>
      </c>
      <c r="B193" t="s">
        <v>190</v>
      </c>
      <c r="C193" t="s">
        <v>636</v>
      </c>
      <c r="D193">
        <v>8</v>
      </c>
    </row>
    <row r="194" spans="1:4">
      <c r="A194">
        <v>3803</v>
      </c>
      <c r="B194" t="s">
        <v>89</v>
      </c>
      <c r="C194" t="s">
        <v>636</v>
      </c>
      <c r="D194">
        <v>8</v>
      </c>
    </row>
    <row r="195" spans="1:4">
      <c r="A195">
        <v>3804</v>
      </c>
      <c r="B195" t="s">
        <v>191</v>
      </c>
      <c r="C195" t="s">
        <v>636</v>
      </c>
      <c r="D195">
        <v>8</v>
      </c>
    </row>
    <row r="196" spans="1:4">
      <c r="A196">
        <v>3805</v>
      </c>
      <c r="B196" t="s">
        <v>192</v>
      </c>
      <c r="C196" t="s">
        <v>636</v>
      </c>
      <c r="D196">
        <v>8</v>
      </c>
    </row>
    <row r="197" spans="1:4">
      <c r="A197">
        <v>3806</v>
      </c>
      <c r="B197" t="s">
        <v>194</v>
      </c>
      <c r="C197" t="s">
        <v>636</v>
      </c>
      <c r="D197">
        <v>8</v>
      </c>
    </row>
    <row r="198" spans="1:4">
      <c r="A198">
        <v>3807</v>
      </c>
      <c r="B198" t="s">
        <v>195</v>
      </c>
      <c r="C198" t="s">
        <v>636</v>
      </c>
      <c r="D198">
        <v>8</v>
      </c>
    </row>
    <row r="199" spans="1:4">
      <c r="A199">
        <v>3808</v>
      </c>
      <c r="B199" t="s">
        <v>196</v>
      </c>
      <c r="C199" t="s">
        <v>636</v>
      </c>
      <c r="D199">
        <v>8</v>
      </c>
    </row>
    <row r="200" spans="1:4">
      <c r="A200">
        <v>3811</v>
      </c>
      <c r="B200" t="s">
        <v>593</v>
      </c>
      <c r="C200" t="s">
        <v>636</v>
      </c>
      <c r="D200">
        <v>8</v>
      </c>
    </row>
    <row r="201" spans="1:4">
      <c r="A201">
        <v>3812</v>
      </c>
      <c r="B201" t="s">
        <v>197</v>
      </c>
      <c r="C201" t="s">
        <v>636</v>
      </c>
      <c r="D201">
        <v>8</v>
      </c>
    </row>
    <row r="202" spans="1:4">
      <c r="A202">
        <v>3813</v>
      </c>
      <c r="B202" t="s">
        <v>198</v>
      </c>
      <c r="C202" t="s">
        <v>636</v>
      </c>
      <c r="D202">
        <v>8</v>
      </c>
    </row>
    <row r="203" spans="1:4">
      <c r="A203">
        <v>3814</v>
      </c>
      <c r="B203" t="s">
        <v>199</v>
      </c>
      <c r="C203" t="s">
        <v>636</v>
      </c>
      <c r="D203">
        <v>8</v>
      </c>
    </row>
    <row r="204" spans="1:4">
      <c r="A204">
        <v>3815</v>
      </c>
      <c r="B204" t="s">
        <v>200</v>
      </c>
      <c r="C204" t="s">
        <v>636</v>
      </c>
      <c r="D204">
        <v>8</v>
      </c>
    </row>
    <row r="205" spans="1:4">
      <c r="A205">
        <v>3816</v>
      </c>
      <c r="B205" t="s">
        <v>201</v>
      </c>
      <c r="C205" t="s">
        <v>636</v>
      </c>
      <c r="D205">
        <v>8</v>
      </c>
    </row>
    <row r="206" spans="1:4">
      <c r="A206">
        <v>3817</v>
      </c>
      <c r="B206" t="s">
        <v>637</v>
      </c>
      <c r="C206" t="s">
        <v>636</v>
      </c>
      <c r="D206">
        <v>8</v>
      </c>
    </row>
    <row r="207" spans="1:4">
      <c r="A207">
        <v>3818</v>
      </c>
      <c r="B207" t="s">
        <v>203</v>
      </c>
      <c r="C207" t="s">
        <v>636</v>
      </c>
      <c r="D207">
        <v>8</v>
      </c>
    </row>
    <row r="208" spans="1:4">
      <c r="A208">
        <v>3819</v>
      </c>
      <c r="B208" t="s">
        <v>204</v>
      </c>
      <c r="C208" t="s">
        <v>636</v>
      </c>
      <c r="D208">
        <v>8</v>
      </c>
    </row>
    <row r="209" spans="1:4">
      <c r="A209">
        <v>3820</v>
      </c>
      <c r="B209" t="s">
        <v>205</v>
      </c>
      <c r="C209" t="s">
        <v>636</v>
      </c>
      <c r="D209">
        <v>8</v>
      </c>
    </row>
    <row r="210" spans="1:4">
      <c r="A210">
        <v>3821</v>
      </c>
      <c r="B210" t="s">
        <v>611</v>
      </c>
      <c r="C210" t="s">
        <v>636</v>
      </c>
      <c r="D210">
        <v>8</v>
      </c>
    </row>
    <row r="211" spans="1:4">
      <c r="A211">
        <v>3822</v>
      </c>
      <c r="B211" t="s">
        <v>206</v>
      </c>
      <c r="C211" t="s">
        <v>636</v>
      </c>
      <c r="D211">
        <v>8</v>
      </c>
    </row>
    <row r="212" spans="1:4">
      <c r="A212">
        <v>3823</v>
      </c>
      <c r="B212" t="s">
        <v>207</v>
      </c>
      <c r="C212" t="s">
        <v>636</v>
      </c>
      <c r="D212">
        <v>8</v>
      </c>
    </row>
    <row r="213" spans="1:4">
      <c r="A213">
        <v>3824</v>
      </c>
      <c r="B213" t="s">
        <v>208</v>
      </c>
      <c r="C213" t="s">
        <v>636</v>
      </c>
      <c r="D213">
        <v>8</v>
      </c>
    </row>
    <row r="214" spans="1:4">
      <c r="A214">
        <v>3825</v>
      </c>
      <c r="B214" t="s">
        <v>209</v>
      </c>
      <c r="C214" t="s">
        <v>636</v>
      </c>
      <c r="D214">
        <v>8</v>
      </c>
    </row>
    <row r="215" spans="1:4">
      <c r="A215">
        <v>4201</v>
      </c>
      <c r="B215" t="s">
        <v>210</v>
      </c>
      <c r="C215" t="s">
        <v>638</v>
      </c>
      <c r="D215">
        <v>9</v>
      </c>
    </row>
    <row r="216" spans="1:4">
      <c r="A216">
        <v>4202</v>
      </c>
      <c r="B216" t="s">
        <v>211</v>
      </c>
      <c r="C216" t="s">
        <v>638</v>
      </c>
      <c r="D216">
        <v>9</v>
      </c>
    </row>
    <row r="217" spans="1:4">
      <c r="A217">
        <v>4203</v>
      </c>
      <c r="B217" t="s">
        <v>212</v>
      </c>
      <c r="C217" t="s">
        <v>638</v>
      </c>
      <c r="D217">
        <v>9</v>
      </c>
    </row>
    <row r="218" spans="1:4">
      <c r="A218">
        <v>4204</v>
      </c>
      <c r="B218" t="s">
        <v>222</v>
      </c>
      <c r="C218" t="s">
        <v>638</v>
      </c>
      <c r="D218">
        <v>9</v>
      </c>
    </row>
    <row r="219" spans="1:4">
      <c r="A219">
        <v>4205</v>
      </c>
      <c r="B219" t="s">
        <v>226</v>
      </c>
      <c r="C219" t="s">
        <v>638</v>
      </c>
      <c r="D219">
        <v>9</v>
      </c>
    </row>
    <row r="220" spans="1:4">
      <c r="A220">
        <v>4206</v>
      </c>
      <c r="B220" t="s">
        <v>223</v>
      </c>
      <c r="C220" t="s">
        <v>638</v>
      </c>
      <c r="D220">
        <v>9</v>
      </c>
    </row>
    <row r="221" spans="1:4">
      <c r="A221">
        <v>4207</v>
      </c>
      <c r="B221" t="s">
        <v>224</v>
      </c>
      <c r="C221" t="s">
        <v>638</v>
      </c>
      <c r="D221">
        <v>9</v>
      </c>
    </row>
    <row r="222" spans="1:4">
      <c r="A222">
        <v>4211</v>
      </c>
      <c r="B222" t="s">
        <v>213</v>
      </c>
      <c r="C222" t="s">
        <v>638</v>
      </c>
      <c r="D222">
        <v>9</v>
      </c>
    </row>
    <row r="223" spans="1:4">
      <c r="A223">
        <v>4212</v>
      </c>
      <c r="B223" t="s">
        <v>612</v>
      </c>
      <c r="C223" t="s">
        <v>638</v>
      </c>
      <c r="D223">
        <v>9</v>
      </c>
    </row>
    <row r="224" spans="1:4">
      <c r="A224">
        <v>4213</v>
      </c>
      <c r="B224" t="s">
        <v>594</v>
      </c>
      <c r="C224" t="s">
        <v>638</v>
      </c>
      <c r="D224">
        <v>9</v>
      </c>
    </row>
    <row r="225" spans="1:4">
      <c r="A225">
        <v>4214</v>
      </c>
      <c r="B225" t="s">
        <v>214</v>
      </c>
      <c r="C225" t="s">
        <v>638</v>
      </c>
      <c r="D225">
        <v>9</v>
      </c>
    </row>
    <row r="226" spans="1:4">
      <c r="A226">
        <v>4215</v>
      </c>
      <c r="B226" t="s">
        <v>215</v>
      </c>
      <c r="C226" t="s">
        <v>638</v>
      </c>
      <c r="D226">
        <v>9</v>
      </c>
    </row>
    <row r="227" spans="1:4">
      <c r="A227">
        <v>4216</v>
      </c>
      <c r="B227" t="s">
        <v>216</v>
      </c>
      <c r="C227" t="s">
        <v>638</v>
      </c>
      <c r="D227">
        <v>9</v>
      </c>
    </row>
    <row r="228" spans="1:4">
      <c r="A228">
        <v>4217</v>
      </c>
      <c r="B228" t="s">
        <v>217</v>
      </c>
      <c r="C228" t="s">
        <v>638</v>
      </c>
      <c r="D228">
        <v>9</v>
      </c>
    </row>
    <row r="229" spans="1:4">
      <c r="A229">
        <v>4218</v>
      </c>
      <c r="B229" t="s">
        <v>218</v>
      </c>
      <c r="C229" t="s">
        <v>638</v>
      </c>
      <c r="D229">
        <v>9</v>
      </c>
    </row>
    <row r="230" spans="1:4">
      <c r="A230">
        <v>4219</v>
      </c>
      <c r="B230" t="s">
        <v>613</v>
      </c>
      <c r="C230" t="s">
        <v>638</v>
      </c>
      <c r="D230">
        <v>9</v>
      </c>
    </row>
    <row r="231" spans="1:4">
      <c r="A231">
        <v>4220</v>
      </c>
      <c r="B231" t="s">
        <v>219</v>
      </c>
      <c r="C231" t="s">
        <v>638</v>
      </c>
      <c r="D231">
        <v>9</v>
      </c>
    </row>
    <row r="232" spans="1:4">
      <c r="A232">
        <v>4221</v>
      </c>
      <c r="B232" t="s">
        <v>220</v>
      </c>
      <c r="C232" t="s">
        <v>638</v>
      </c>
      <c r="D232">
        <v>9</v>
      </c>
    </row>
    <row r="233" spans="1:4">
      <c r="A233">
        <v>4222</v>
      </c>
      <c r="B233" t="s">
        <v>221</v>
      </c>
      <c r="C233" t="s">
        <v>638</v>
      </c>
      <c r="D233">
        <v>9</v>
      </c>
    </row>
    <row r="234" spans="1:4">
      <c r="A234">
        <v>4223</v>
      </c>
      <c r="B234" t="s">
        <v>225</v>
      </c>
      <c r="C234" t="s">
        <v>638</v>
      </c>
      <c r="D234">
        <v>9</v>
      </c>
    </row>
    <row r="235" spans="1:4">
      <c r="A235">
        <v>4224</v>
      </c>
      <c r="B235" t="s">
        <v>614</v>
      </c>
      <c r="C235" t="s">
        <v>638</v>
      </c>
      <c r="D235">
        <v>9</v>
      </c>
    </row>
    <row r="236" spans="1:4">
      <c r="A236">
        <v>4225</v>
      </c>
      <c r="B236" t="s">
        <v>227</v>
      </c>
      <c r="C236" t="s">
        <v>638</v>
      </c>
      <c r="D236">
        <v>9</v>
      </c>
    </row>
    <row r="237" spans="1:4">
      <c r="A237">
        <v>4226</v>
      </c>
      <c r="B237" t="s">
        <v>228</v>
      </c>
      <c r="C237" t="s">
        <v>638</v>
      </c>
      <c r="D237">
        <v>9</v>
      </c>
    </row>
    <row r="238" spans="1:4">
      <c r="A238">
        <v>4227</v>
      </c>
      <c r="B238" t="s">
        <v>229</v>
      </c>
      <c r="C238" t="s">
        <v>638</v>
      </c>
      <c r="D238">
        <v>9</v>
      </c>
    </row>
    <row r="239" spans="1:4">
      <c r="A239">
        <v>4228</v>
      </c>
      <c r="B239" t="s">
        <v>230</v>
      </c>
      <c r="C239" t="s">
        <v>638</v>
      </c>
      <c r="D239">
        <v>9</v>
      </c>
    </row>
    <row r="240" spans="1:4">
      <c r="A240">
        <v>4601</v>
      </c>
      <c r="B240" t="s">
        <v>251</v>
      </c>
      <c r="C240" t="s">
        <v>639</v>
      </c>
      <c r="D240">
        <v>14</v>
      </c>
    </row>
    <row r="241" spans="1:4">
      <c r="A241">
        <v>4602</v>
      </c>
      <c r="B241" t="s">
        <v>640</v>
      </c>
      <c r="C241" t="s">
        <v>639</v>
      </c>
      <c r="D241">
        <v>14</v>
      </c>
    </row>
    <row r="242" spans="1:4">
      <c r="A242">
        <v>4611</v>
      </c>
      <c r="B242" t="s">
        <v>252</v>
      </c>
      <c r="C242" t="s">
        <v>639</v>
      </c>
      <c r="D242">
        <v>14</v>
      </c>
    </row>
    <row r="243" spans="1:4">
      <c r="A243">
        <v>4612</v>
      </c>
      <c r="B243" t="s">
        <v>253</v>
      </c>
      <c r="C243" t="s">
        <v>639</v>
      </c>
      <c r="D243">
        <v>14</v>
      </c>
    </row>
    <row r="244" spans="1:4">
      <c r="A244">
        <v>4613</v>
      </c>
      <c r="B244" t="s">
        <v>254</v>
      </c>
      <c r="C244" t="s">
        <v>639</v>
      </c>
      <c r="D244">
        <v>14</v>
      </c>
    </row>
    <row r="245" spans="1:4">
      <c r="A245">
        <v>4614</v>
      </c>
      <c r="B245" t="s">
        <v>255</v>
      </c>
      <c r="C245" t="s">
        <v>639</v>
      </c>
      <c r="D245">
        <v>14</v>
      </c>
    </row>
    <row r="246" spans="1:4">
      <c r="A246">
        <v>4615</v>
      </c>
      <c r="B246" t="s">
        <v>256</v>
      </c>
      <c r="C246" t="s">
        <v>639</v>
      </c>
      <c r="D246">
        <v>14</v>
      </c>
    </row>
    <row r="247" spans="1:4">
      <c r="A247">
        <v>4616</v>
      </c>
      <c r="B247" t="s">
        <v>257</v>
      </c>
      <c r="C247" t="s">
        <v>639</v>
      </c>
      <c r="D247">
        <v>14</v>
      </c>
    </row>
    <row r="248" spans="1:4">
      <c r="A248">
        <v>4617</v>
      </c>
      <c r="B248" t="s">
        <v>258</v>
      </c>
      <c r="C248" t="s">
        <v>639</v>
      </c>
      <c r="D248">
        <v>14</v>
      </c>
    </row>
    <row r="249" spans="1:4">
      <c r="A249">
        <v>4618</v>
      </c>
      <c r="B249" t="s">
        <v>259</v>
      </c>
      <c r="C249" t="s">
        <v>639</v>
      </c>
      <c r="D249">
        <v>14</v>
      </c>
    </row>
    <row r="250" spans="1:4">
      <c r="A250">
        <v>4619</v>
      </c>
      <c r="B250" t="s">
        <v>617</v>
      </c>
      <c r="C250" t="s">
        <v>639</v>
      </c>
      <c r="D250">
        <v>14</v>
      </c>
    </row>
    <row r="251" spans="1:4">
      <c r="A251">
        <v>4620</v>
      </c>
      <c r="B251" t="s">
        <v>260</v>
      </c>
      <c r="C251" t="s">
        <v>639</v>
      </c>
      <c r="D251">
        <v>14</v>
      </c>
    </row>
    <row r="252" spans="1:4">
      <c r="A252">
        <v>4621</v>
      </c>
      <c r="B252" t="s">
        <v>261</v>
      </c>
      <c r="C252" t="s">
        <v>639</v>
      </c>
      <c r="D252">
        <v>14</v>
      </c>
    </row>
    <row r="253" spans="1:4">
      <c r="A253">
        <v>4622</v>
      </c>
      <c r="B253" t="s">
        <v>262</v>
      </c>
      <c r="C253" t="s">
        <v>639</v>
      </c>
      <c r="D253">
        <v>14</v>
      </c>
    </row>
    <row r="254" spans="1:4">
      <c r="A254">
        <v>4623</v>
      </c>
      <c r="B254" t="s">
        <v>263</v>
      </c>
      <c r="C254" t="s">
        <v>639</v>
      </c>
      <c r="D254">
        <v>14</v>
      </c>
    </row>
    <row r="255" spans="1:4">
      <c r="A255">
        <v>4624</v>
      </c>
      <c r="B255" t="s">
        <v>641</v>
      </c>
      <c r="C255" t="s">
        <v>639</v>
      </c>
      <c r="D255">
        <v>14</v>
      </c>
    </row>
    <row r="256" spans="1:4">
      <c r="A256">
        <v>4625</v>
      </c>
      <c r="B256" t="s">
        <v>264</v>
      </c>
      <c r="C256" t="s">
        <v>639</v>
      </c>
      <c r="D256">
        <v>14</v>
      </c>
    </row>
    <row r="257" spans="1:4">
      <c r="A257">
        <v>4626</v>
      </c>
      <c r="B257" t="s">
        <v>269</v>
      </c>
      <c r="C257" t="s">
        <v>639</v>
      </c>
      <c r="D257">
        <v>14</v>
      </c>
    </row>
    <row r="258" spans="1:4">
      <c r="A258">
        <v>4627</v>
      </c>
      <c r="B258" t="s">
        <v>265</v>
      </c>
      <c r="C258" t="s">
        <v>639</v>
      </c>
      <c r="D258">
        <v>14</v>
      </c>
    </row>
    <row r="259" spans="1:4">
      <c r="A259">
        <v>4628</v>
      </c>
      <c r="B259" t="s">
        <v>266</v>
      </c>
      <c r="C259" t="s">
        <v>639</v>
      </c>
      <c r="D259">
        <v>14</v>
      </c>
    </row>
    <row r="260" spans="1:4">
      <c r="A260">
        <v>4629</v>
      </c>
      <c r="B260" t="s">
        <v>267</v>
      </c>
      <c r="C260" t="s">
        <v>639</v>
      </c>
      <c r="D260">
        <v>14</v>
      </c>
    </row>
    <row r="261" spans="1:4">
      <c r="A261">
        <v>4630</v>
      </c>
      <c r="B261" t="s">
        <v>268</v>
      </c>
      <c r="C261" t="s">
        <v>639</v>
      </c>
      <c r="D261">
        <v>14</v>
      </c>
    </row>
    <row r="262" spans="1:4">
      <c r="A262">
        <v>4631</v>
      </c>
      <c r="B262" t="s">
        <v>642</v>
      </c>
      <c r="C262" t="s">
        <v>639</v>
      </c>
      <c r="D262">
        <v>14</v>
      </c>
    </row>
    <row r="263" spans="1:4">
      <c r="A263">
        <v>4632</v>
      </c>
      <c r="B263" t="s">
        <v>618</v>
      </c>
      <c r="C263" t="s">
        <v>639</v>
      </c>
      <c r="D263">
        <v>14</v>
      </c>
    </row>
    <row r="264" spans="1:4">
      <c r="A264">
        <v>4633</v>
      </c>
      <c r="B264" t="s">
        <v>270</v>
      </c>
      <c r="C264" t="s">
        <v>639</v>
      </c>
      <c r="D264">
        <v>14</v>
      </c>
    </row>
    <row r="265" spans="1:4">
      <c r="A265">
        <v>4634</v>
      </c>
      <c r="B265" t="s">
        <v>271</v>
      </c>
      <c r="C265" t="s">
        <v>639</v>
      </c>
      <c r="D265">
        <v>14</v>
      </c>
    </row>
    <row r="266" spans="1:4">
      <c r="A266">
        <v>4635</v>
      </c>
      <c r="B266" t="s">
        <v>272</v>
      </c>
      <c r="C266" t="s">
        <v>639</v>
      </c>
      <c r="D266">
        <v>14</v>
      </c>
    </row>
    <row r="267" spans="1:4">
      <c r="A267">
        <v>4636</v>
      </c>
      <c r="B267" t="s">
        <v>273</v>
      </c>
      <c r="C267" t="s">
        <v>639</v>
      </c>
      <c r="D267">
        <v>14</v>
      </c>
    </row>
    <row r="268" spans="1:4">
      <c r="A268">
        <v>4637</v>
      </c>
      <c r="B268" t="s">
        <v>274</v>
      </c>
      <c r="C268" t="s">
        <v>639</v>
      </c>
      <c r="D268">
        <v>14</v>
      </c>
    </row>
    <row r="269" spans="1:4">
      <c r="A269">
        <v>4638</v>
      </c>
      <c r="B269" t="s">
        <v>275</v>
      </c>
      <c r="C269" t="s">
        <v>639</v>
      </c>
      <c r="D269">
        <v>14</v>
      </c>
    </row>
    <row r="270" spans="1:4">
      <c r="A270">
        <v>4639</v>
      </c>
      <c r="B270" t="s">
        <v>276</v>
      </c>
      <c r="C270" t="s">
        <v>639</v>
      </c>
      <c r="D270">
        <v>14</v>
      </c>
    </row>
    <row r="271" spans="1:4">
      <c r="A271">
        <v>4640</v>
      </c>
      <c r="B271" t="s">
        <v>277</v>
      </c>
      <c r="C271" t="s">
        <v>639</v>
      </c>
      <c r="D271">
        <v>14</v>
      </c>
    </row>
    <row r="272" spans="1:4">
      <c r="A272">
        <v>4641</v>
      </c>
      <c r="B272" t="s">
        <v>278</v>
      </c>
      <c r="C272" t="s">
        <v>639</v>
      </c>
      <c r="D272">
        <v>14</v>
      </c>
    </row>
    <row r="273" spans="1:4">
      <c r="A273">
        <v>4642</v>
      </c>
      <c r="B273" t="s">
        <v>279</v>
      </c>
      <c r="C273" t="s">
        <v>639</v>
      </c>
      <c r="D273">
        <v>14</v>
      </c>
    </row>
    <row r="274" spans="1:4">
      <c r="A274">
        <v>4643</v>
      </c>
      <c r="B274" t="s">
        <v>280</v>
      </c>
      <c r="C274" t="s">
        <v>639</v>
      </c>
      <c r="D274">
        <v>14</v>
      </c>
    </row>
    <row r="275" spans="1:4">
      <c r="A275">
        <v>4644</v>
      </c>
      <c r="B275" t="s">
        <v>281</v>
      </c>
      <c r="C275" t="s">
        <v>639</v>
      </c>
      <c r="D275">
        <v>14</v>
      </c>
    </row>
    <row r="276" spans="1:4">
      <c r="A276">
        <v>4645</v>
      </c>
      <c r="B276" t="s">
        <v>282</v>
      </c>
      <c r="C276" t="s">
        <v>639</v>
      </c>
      <c r="D276">
        <v>14</v>
      </c>
    </row>
    <row r="277" spans="1:4">
      <c r="A277">
        <v>4646</v>
      </c>
      <c r="B277" t="s">
        <v>283</v>
      </c>
      <c r="C277" t="s">
        <v>639</v>
      </c>
      <c r="D277">
        <v>14</v>
      </c>
    </row>
    <row r="278" spans="1:4">
      <c r="A278">
        <v>4647</v>
      </c>
      <c r="B278" t="s">
        <v>643</v>
      </c>
      <c r="C278" t="s">
        <v>639</v>
      </c>
      <c r="D278">
        <v>14</v>
      </c>
    </row>
    <row r="279" spans="1:4">
      <c r="A279">
        <v>4648</v>
      </c>
      <c r="B279" t="s">
        <v>284</v>
      </c>
      <c r="C279" t="s">
        <v>639</v>
      </c>
      <c r="D279">
        <v>14</v>
      </c>
    </row>
    <row r="280" spans="1:4">
      <c r="A280">
        <v>4649</v>
      </c>
      <c r="B280" t="s">
        <v>644</v>
      </c>
      <c r="C280" t="s">
        <v>639</v>
      </c>
      <c r="D280">
        <v>14</v>
      </c>
    </row>
    <row r="281" spans="1:4">
      <c r="A281">
        <v>4650</v>
      </c>
      <c r="B281" t="s">
        <v>285</v>
      </c>
      <c r="C281" t="s">
        <v>639</v>
      </c>
      <c r="D281">
        <v>14</v>
      </c>
    </row>
    <row r="282" spans="1:4">
      <c r="A282">
        <v>4651</v>
      </c>
      <c r="B282" t="s">
        <v>645</v>
      </c>
      <c r="C282" t="s">
        <v>639</v>
      </c>
      <c r="D282">
        <v>14</v>
      </c>
    </row>
    <row r="283" spans="1:4">
      <c r="A283">
        <v>5001</v>
      </c>
      <c r="B283" t="s">
        <v>310</v>
      </c>
      <c r="C283" t="s">
        <v>592</v>
      </c>
      <c r="D283">
        <v>16</v>
      </c>
    </row>
    <row r="284" spans="1:4">
      <c r="A284">
        <v>5006</v>
      </c>
      <c r="B284" t="s">
        <v>322</v>
      </c>
      <c r="C284" t="s">
        <v>592</v>
      </c>
      <c r="D284">
        <v>16</v>
      </c>
    </row>
    <row r="285" spans="1:4">
      <c r="A285">
        <v>5007</v>
      </c>
      <c r="B285" t="s">
        <v>323</v>
      </c>
      <c r="C285" t="s">
        <v>592</v>
      </c>
      <c r="D285">
        <v>16</v>
      </c>
    </row>
    <row r="286" spans="1:4">
      <c r="A286">
        <v>5014</v>
      </c>
      <c r="B286" t="s">
        <v>312</v>
      </c>
      <c r="C286" t="s">
        <v>592</v>
      </c>
      <c r="D286">
        <v>16</v>
      </c>
    </row>
    <row r="287" spans="1:4">
      <c r="A287">
        <v>5020</v>
      </c>
      <c r="B287" t="s">
        <v>458</v>
      </c>
      <c r="C287" t="s">
        <v>592</v>
      </c>
      <c r="D287">
        <v>16</v>
      </c>
    </row>
    <row r="288" spans="1:4">
      <c r="A288">
        <v>5021</v>
      </c>
      <c r="B288" t="s">
        <v>79</v>
      </c>
      <c r="C288" t="s">
        <v>592</v>
      </c>
      <c r="D288">
        <v>16</v>
      </c>
    </row>
    <row r="289" spans="1:4">
      <c r="A289">
        <v>5022</v>
      </c>
      <c r="B289" t="s">
        <v>315</v>
      </c>
      <c r="C289" t="s">
        <v>592</v>
      </c>
      <c r="D289">
        <v>16</v>
      </c>
    </row>
    <row r="290" spans="1:4">
      <c r="A290">
        <v>5025</v>
      </c>
      <c r="B290" t="s">
        <v>50</v>
      </c>
      <c r="C290" t="s">
        <v>592</v>
      </c>
      <c r="D290">
        <v>16</v>
      </c>
    </row>
    <row r="291" spans="1:4">
      <c r="A291">
        <v>5026</v>
      </c>
      <c r="B291" t="s">
        <v>316</v>
      </c>
      <c r="C291" t="s">
        <v>592</v>
      </c>
      <c r="D291">
        <v>16</v>
      </c>
    </row>
    <row r="292" spans="1:4">
      <c r="A292">
        <v>5027</v>
      </c>
      <c r="B292" t="s">
        <v>317</v>
      </c>
      <c r="C292" t="s">
        <v>592</v>
      </c>
      <c r="D292">
        <v>16</v>
      </c>
    </row>
    <row r="293" spans="1:4">
      <c r="A293">
        <v>5028</v>
      </c>
      <c r="B293" t="s">
        <v>318</v>
      </c>
      <c r="C293" t="s">
        <v>592</v>
      </c>
      <c r="D293">
        <v>16</v>
      </c>
    </row>
    <row r="294" spans="1:4">
      <c r="A294">
        <v>5029</v>
      </c>
      <c r="B294" t="s">
        <v>319</v>
      </c>
      <c r="C294" t="s">
        <v>592</v>
      </c>
      <c r="D294">
        <v>16</v>
      </c>
    </row>
    <row r="295" spans="1:4">
      <c r="A295">
        <v>5031</v>
      </c>
      <c r="B295" t="s">
        <v>86</v>
      </c>
      <c r="C295" t="s">
        <v>592</v>
      </c>
      <c r="D295">
        <v>16</v>
      </c>
    </row>
    <row r="296" spans="1:4">
      <c r="A296">
        <v>5032</v>
      </c>
      <c r="B296" t="s">
        <v>320</v>
      </c>
      <c r="C296" t="s">
        <v>592</v>
      </c>
      <c r="D296">
        <v>16</v>
      </c>
    </row>
    <row r="297" spans="1:4">
      <c r="A297">
        <v>5033</v>
      </c>
      <c r="B297" t="s">
        <v>321</v>
      </c>
      <c r="C297" t="s">
        <v>592</v>
      </c>
      <c r="D297">
        <v>16</v>
      </c>
    </row>
    <row r="298" spans="1:4">
      <c r="A298">
        <v>5034</v>
      </c>
      <c r="B298" t="s">
        <v>324</v>
      </c>
      <c r="C298" t="s">
        <v>592</v>
      </c>
      <c r="D298">
        <v>16</v>
      </c>
    </row>
    <row r="299" spans="1:4">
      <c r="A299">
        <v>5035</v>
      </c>
      <c r="B299" t="s">
        <v>325</v>
      </c>
      <c r="C299" t="s">
        <v>592</v>
      </c>
      <c r="D299">
        <v>16</v>
      </c>
    </row>
    <row r="300" spans="1:4">
      <c r="A300">
        <v>5036</v>
      </c>
      <c r="B300" t="s">
        <v>326</v>
      </c>
      <c r="C300" t="s">
        <v>592</v>
      </c>
      <c r="D300">
        <v>16</v>
      </c>
    </row>
    <row r="301" spans="1:4">
      <c r="A301">
        <v>5037</v>
      </c>
      <c r="B301" t="s">
        <v>327</v>
      </c>
      <c r="C301" t="s">
        <v>592</v>
      </c>
      <c r="D301">
        <v>16</v>
      </c>
    </row>
    <row r="302" spans="1:4">
      <c r="A302">
        <v>5038</v>
      </c>
      <c r="B302" t="s">
        <v>328</v>
      </c>
      <c r="C302" t="s">
        <v>592</v>
      </c>
      <c r="D302">
        <v>16</v>
      </c>
    </row>
    <row r="303" spans="1:4">
      <c r="A303">
        <v>5041</v>
      </c>
      <c r="B303" t="s">
        <v>330</v>
      </c>
      <c r="C303" t="s">
        <v>592</v>
      </c>
      <c r="D303">
        <v>16</v>
      </c>
    </row>
    <row r="304" spans="1:4">
      <c r="A304">
        <v>5042</v>
      </c>
      <c r="B304" t="s">
        <v>331</v>
      </c>
      <c r="C304" t="s">
        <v>592</v>
      </c>
      <c r="D304">
        <v>16</v>
      </c>
    </row>
    <row r="305" spans="1:4">
      <c r="A305">
        <v>5043</v>
      </c>
      <c r="B305" t="s">
        <v>332</v>
      </c>
      <c r="C305" t="s">
        <v>592</v>
      </c>
      <c r="D305">
        <v>16</v>
      </c>
    </row>
    <row r="306" spans="1:4">
      <c r="A306">
        <v>5044</v>
      </c>
      <c r="B306" t="s">
        <v>333</v>
      </c>
      <c r="C306" t="s">
        <v>592</v>
      </c>
      <c r="D306">
        <v>16</v>
      </c>
    </row>
    <row r="307" spans="1:4">
      <c r="A307">
        <v>5045</v>
      </c>
      <c r="B307" t="s">
        <v>334</v>
      </c>
      <c r="C307" t="s">
        <v>592</v>
      </c>
      <c r="D307">
        <v>16</v>
      </c>
    </row>
    <row r="308" spans="1:4">
      <c r="A308">
        <v>5046</v>
      </c>
      <c r="B308" t="s">
        <v>335</v>
      </c>
      <c r="C308" t="s">
        <v>592</v>
      </c>
      <c r="D308">
        <v>16</v>
      </c>
    </row>
    <row r="309" spans="1:4">
      <c r="A309">
        <v>5047</v>
      </c>
      <c r="B309" t="s">
        <v>336</v>
      </c>
      <c r="C309" t="s">
        <v>592</v>
      </c>
      <c r="D309">
        <v>16</v>
      </c>
    </row>
    <row r="310" spans="1:4">
      <c r="A310">
        <v>5049</v>
      </c>
      <c r="B310" t="s">
        <v>337</v>
      </c>
      <c r="C310" t="s">
        <v>592</v>
      </c>
      <c r="D310">
        <v>16</v>
      </c>
    </row>
    <row r="311" spans="1:4">
      <c r="A311">
        <v>5052</v>
      </c>
      <c r="B311" t="s">
        <v>338</v>
      </c>
      <c r="C311" t="s">
        <v>592</v>
      </c>
      <c r="D311">
        <v>16</v>
      </c>
    </row>
    <row r="312" spans="1:4">
      <c r="A312">
        <v>5053</v>
      </c>
      <c r="B312" t="s">
        <v>329</v>
      </c>
      <c r="C312" t="s">
        <v>592</v>
      </c>
      <c r="D312">
        <v>16</v>
      </c>
    </row>
    <row r="313" spans="1:4">
      <c r="A313">
        <v>5054</v>
      </c>
      <c r="B313" t="s">
        <v>623</v>
      </c>
      <c r="C313" t="s">
        <v>592</v>
      </c>
      <c r="D313">
        <v>16</v>
      </c>
    </row>
    <row r="314" spans="1:4">
      <c r="A314">
        <v>5055</v>
      </c>
      <c r="B314" t="s">
        <v>646</v>
      </c>
      <c r="C314" t="s">
        <v>592</v>
      </c>
      <c r="D314">
        <v>16</v>
      </c>
    </row>
    <row r="315" spans="1:4">
      <c r="A315">
        <v>5056</v>
      </c>
      <c r="B315" t="s">
        <v>311</v>
      </c>
      <c r="C315" t="s">
        <v>592</v>
      </c>
      <c r="D315">
        <v>16</v>
      </c>
    </row>
    <row r="316" spans="1:4">
      <c r="A316">
        <v>5057</v>
      </c>
      <c r="B316" t="s">
        <v>313</v>
      </c>
      <c r="C316" t="s">
        <v>592</v>
      </c>
      <c r="D316">
        <v>16</v>
      </c>
    </row>
    <row r="317" spans="1:4">
      <c r="A317">
        <v>5058</v>
      </c>
      <c r="B317" t="s">
        <v>314</v>
      </c>
      <c r="C317" t="s">
        <v>592</v>
      </c>
      <c r="D317">
        <v>16</v>
      </c>
    </row>
    <row r="318" spans="1:4">
      <c r="A318">
        <v>5059</v>
      </c>
      <c r="B318" t="s">
        <v>647</v>
      </c>
      <c r="C318" t="s">
        <v>592</v>
      </c>
      <c r="D318">
        <v>16</v>
      </c>
    </row>
    <row r="319" spans="1:4">
      <c r="A319">
        <v>5060</v>
      </c>
      <c r="B319" t="s">
        <v>648</v>
      </c>
      <c r="C319" t="s">
        <v>592</v>
      </c>
      <c r="D319">
        <v>16</v>
      </c>
    </row>
    <row r="320" spans="1:4">
      <c r="A320">
        <v>5061</v>
      </c>
      <c r="B320" t="s">
        <v>307</v>
      </c>
      <c r="C320" t="s">
        <v>592</v>
      </c>
      <c r="D320">
        <v>16</v>
      </c>
    </row>
    <row r="321" spans="1:4">
      <c r="A321">
        <v>5401</v>
      </c>
      <c r="B321" t="s">
        <v>375</v>
      </c>
      <c r="C321" t="s">
        <v>649</v>
      </c>
      <c r="D321">
        <v>54</v>
      </c>
    </row>
    <row r="322" spans="1:4">
      <c r="A322">
        <v>5402</v>
      </c>
      <c r="B322" t="s">
        <v>374</v>
      </c>
      <c r="C322" t="s">
        <v>649</v>
      </c>
      <c r="D322">
        <v>54</v>
      </c>
    </row>
    <row r="323" spans="1:4">
      <c r="A323">
        <v>5403</v>
      </c>
      <c r="B323" t="s">
        <v>395</v>
      </c>
      <c r="C323" t="s">
        <v>649</v>
      </c>
      <c r="D323">
        <v>54</v>
      </c>
    </row>
    <row r="324" spans="1:4">
      <c r="A324">
        <v>5404</v>
      </c>
      <c r="B324" t="s">
        <v>392</v>
      </c>
      <c r="C324" t="s">
        <v>649</v>
      </c>
      <c r="D324">
        <v>54</v>
      </c>
    </row>
    <row r="325" spans="1:4">
      <c r="A325">
        <v>5405</v>
      </c>
      <c r="B325" t="s">
        <v>393</v>
      </c>
      <c r="C325" t="s">
        <v>649</v>
      </c>
      <c r="D325">
        <v>54</v>
      </c>
    </row>
    <row r="326" spans="1:4">
      <c r="A326">
        <v>5406</v>
      </c>
      <c r="B326" t="s">
        <v>394</v>
      </c>
      <c r="C326" t="s">
        <v>649</v>
      </c>
      <c r="D326">
        <v>54</v>
      </c>
    </row>
    <row r="327" spans="1:4">
      <c r="A327">
        <v>5411</v>
      </c>
      <c r="B327" t="s">
        <v>376</v>
      </c>
      <c r="C327" t="s">
        <v>649</v>
      </c>
      <c r="D327">
        <v>54</v>
      </c>
    </row>
    <row r="328" spans="1:4">
      <c r="A328">
        <v>5412</v>
      </c>
      <c r="B328" t="s">
        <v>621</v>
      </c>
      <c r="C328" t="s">
        <v>649</v>
      </c>
      <c r="D328">
        <v>54</v>
      </c>
    </row>
    <row r="329" spans="1:4">
      <c r="A329">
        <v>5413</v>
      </c>
      <c r="B329" t="s">
        <v>377</v>
      </c>
      <c r="C329" t="s">
        <v>649</v>
      </c>
      <c r="D329">
        <v>54</v>
      </c>
    </row>
    <row r="330" spans="1:4">
      <c r="A330">
        <v>5414</v>
      </c>
      <c r="B330" t="s">
        <v>378</v>
      </c>
      <c r="C330" t="s">
        <v>649</v>
      </c>
      <c r="D330">
        <v>54</v>
      </c>
    </row>
    <row r="331" spans="1:4">
      <c r="A331">
        <v>5415</v>
      </c>
      <c r="B331" t="s">
        <v>379</v>
      </c>
      <c r="C331" t="s">
        <v>649</v>
      </c>
      <c r="D331">
        <v>54</v>
      </c>
    </row>
    <row r="332" spans="1:4">
      <c r="A332">
        <v>5416</v>
      </c>
      <c r="B332" t="s">
        <v>380</v>
      </c>
      <c r="C332" t="s">
        <v>649</v>
      </c>
      <c r="D332">
        <v>54</v>
      </c>
    </row>
    <row r="333" spans="1:4">
      <c r="A333">
        <v>5417</v>
      </c>
      <c r="B333" t="s">
        <v>381</v>
      </c>
      <c r="C333" t="s">
        <v>649</v>
      </c>
      <c r="D333">
        <v>54</v>
      </c>
    </row>
    <row r="334" spans="1:4">
      <c r="A334">
        <v>5418</v>
      </c>
      <c r="B334" t="s">
        <v>51</v>
      </c>
      <c r="C334" t="s">
        <v>649</v>
      </c>
      <c r="D334">
        <v>54</v>
      </c>
    </row>
    <row r="335" spans="1:4">
      <c r="A335">
        <v>5419</v>
      </c>
      <c r="B335" t="s">
        <v>382</v>
      </c>
      <c r="C335" t="s">
        <v>649</v>
      </c>
      <c r="D335">
        <v>54</v>
      </c>
    </row>
    <row r="336" spans="1:4">
      <c r="A336">
        <v>5420</v>
      </c>
      <c r="B336" t="s">
        <v>383</v>
      </c>
      <c r="C336" t="s">
        <v>649</v>
      </c>
      <c r="D336">
        <v>54</v>
      </c>
    </row>
    <row r="337" spans="1:4">
      <c r="A337">
        <v>5421</v>
      </c>
      <c r="B337" t="s">
        <v>650</v>
      </c>
      <c r="C337" t="s">
        <v>649</v>
      </c>
      <c r="D337">
        <v>54</v>
      </c>
    </row>
    <row r="338" spans="1:4">
      <c r="A338">
        <v>5422</v>
      </c>
      <c r="B338" t="s">
        <v>384</v>
      </c>
      <c r="C338" t="s">
        <v>649</v>
      </c>
      <c r="D338">
        <v>54</v>
      </c>
    </row>
    <row r="339" spans="1:4">
      <c r="A339">
        <v>5423</v>
      </c>
      <c r="B339" t="s">
        <v>385</v>
      </c>
      <c r="C339" t="s">
        <v>649</v>
      </c>
      <c r="D339">
        <v>54</v>
      </c>
    </row>
    <row r="340" spans="1:4">
      <c r="A340">
        <v>5424</v>
      </c>
      <c r="B340" t="s">
        <v>386</v>
      </c>
      <c r="C340" t="s">
        <v>649</v>
      </c>
      <c r="D340">
        <v>54</v>
      </c>
    </row>
    <row r="341" spans="1:4">
      <c r="A341">
        <v>5425</v>
      </c>
      <c r="B341" t="s">
        <v>387</v>
      </c>
      <c r="C341" t="s">
        <v>649</v>
      </c>
      <c r="D341">
        <v>54</v>
      </c>
    </row>
    <row r="342" spans="1:4">
      <c r="A342">
        <v>5426</v>
      </c>
      <c r="B342" t="s">
        <v>388</v>
      </c>
      <c r="C342" t="s">
        <v>649</v>
      </c>
      <c r="D342">
        <v>54</v>
      </c>
    </row>
    <row r="343" spans="1:4">
      <c r="A343">
        <v>5427</v>
      </c>
      <c r="B343" t="s">
        <v>389</v>
      </c>
      <c r="C343" t="s">
        <v>649</v>
      </c>
      <c r="D343">
        <v>54</v>
      </c>
    </row>
    <row r="344" spans="1:4">
      <c r="A344">
        <v>5428</v>
      </c>
      <c r="B344" t="s">
        <v>390</v>
      </c>
      <c r="C344" t="s">
        <v>649</v>
      </c>
      <c r="D344">
        <v>54</v>
      </c>
    </row>
    <row r="345" spans="1:4">
      <c r="A345">
        <v>5429</v>
      </c>
      <c r="B345" t="s">
        <v>391</v>
      </c>
      <c r="C345" t="s">
        <v>649</v>
      </c>
      <c r="D345">
        <v>54</v>
      </c>
    </row>
    <row r="346" spans="1:4">
      <c r="A346">
        <v>5430</v>
      </c>
      <c r="B346" t="s">
        <v>406</v>
      </c>
      <c r="C346" t="s">
        <v>649</v>
      </c>
      <c r="D346">
        <v>54</v>
      </c>
    </row>
    <row r="347" spans="1:4">
      <c r="A347">
        <v>5432</v>
      </c>
      <c r="B347" t="s">
        <v>452</v>
      </c>
      <c r="C347" t="s">
        <v>649</v>
      </c>
      <c r="D347">
        <v>54</v>
      </c>
    </row>
    <row r="348" spans="1:4">
      <c r="A348">
        <v>5433</v>
      </c>
      <c r="B348" t="s">
        <v>396</v>
      </c>
      <c r="C348" t="s">
        <v>649</v>
      </c>
      <c r="D348">
        <v>54</v>
      </c>
    </row>
    <row r="349" spans="1:4">
      <c r="A349">
        <v>5434</v>
      </c>
      <c r="B349" t="s">
        <v>453</v>
      </c>
      <c r="C349" t="s">
        <v>649</v>
      </c>
      <c r="D349">
        <v>54</v>
      </c>
    </row>
    <row r="350" spans="1:4">
      <c r="A350">
        <v>5435</v>
      </c>
      <c r="B350" t="s">
        <v>454</v>
      </c>
      <c r="C350" t="s">
        <v>649</v>
      </c>
      <c r="D350">
        <v>54</v>
      </c>
    </row>
    <row r="351" spans="1:4">
      <c r="A351">
        <v>5436</v>
      </c>
      <c r="B351" t="s">
        <v>397</v>
      </c>
      <c r="C351" t="s">
        <v>649</v>
      </c>
      <c r="D351">
        <v>54</v>
      </c>
    </row>
    <row r="352" spans="1:4">
      <c r="A352">
        <v>5437</v>
      </c>
      <c r="B352" t="s">
        <v>80</v>
      </c>
      <c r="C352" t="s">
        <v>649</v>
      </c>
      <c r="D352">
        <v>54</v>
      </c>
    </row>
    <row r="353" spans="1:4">
      <c r="A353">
        <v>5438</v>
      </c>
      <c r="B353" t="s">
        <v>398</v>
      </c>
      <c r="C353" t="s">
        <v>649</v>
      </c>
      <c r="D353">
        <v>54</v>
      </c>
    </row>
    <row r="354" spans="1:4">
      <c r="A354">
        <v>5439</v>
      </c>
      <c r="B354" t="s">
        <v>408</v>
      </c>
      <c r="C354" t="s">
        <v>649</v>
      </c>
      <c r="D354">
        <v>54</v>
      </c>
    </row>
    <row r="355" spans="1:4">
      <c r="A355">
        <v>5440</v>
      </c>
      <c r="B355" t="s">
        <v>399</v>
      </c>
      <c r="C355" t="s">
        <v>649</v>
      </c>
      <c r="D355">
        <v>54</v>
      </c>
    </row>
    <row r="356" spans="1:4">
      <c r="A356">
        <v>5441</v>
      </c>
      <c r="B356" t="s">
        <v>400</v>
      </c>
      <c r="C356" t="s">
        <v>649</v>
      </c>
      <c r="D356">
        <v>54</v>
      </c>
    </row>
    <row r="357" spans="1:4">
      <c r="A357">
        <v>5442</v>
      </c>
      <c r="B357" t="s">
        <v>401</v>
      </c>
      <c r="C357" t="s">
        <v>649</v>
      </c>
      <c r="D357">
        <v>54</v>
      </c>
    </row>
    <row r="358" spans="1:4">
      <c r="A358">
        <v>5443</v>
      </c>
      <c r="B358" t="s">
        <v>455</v>
      </c>
      <c r="C358" t="s">
        <v>649</v>
      </c>
      <c r="D358">
        <v>54</v>
      </c>
    </row>
    <row r="359" spans="1:4">
      <c r="A359">
        <v>5444</v>
      </c>
      <c r="B359" t="s">
        <v>622</v>
      </c>
      <c r="C359" t="s">
        <v>649</v>
      </c>
      <c r="D359">
        <v>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CT131"/>
  <sheetViews>
    <sheetView defaultGridColor="0" colorId="22" zoomScale="96" zoomScaleNormal="96" workbookViewId="0">
      <pane ySplit="8" topLeftCell="A9" activePane="bottomLeft" state="frozen"/>
      <selection pane="bottomLeft" activeCell="AH9" sqref="AH9"/>
    </sheetView>
  </sheetViews>
  <sheetFormatPr baseColWidth="10" defaultRowHeight="15"/>
  <cols>
    <col min="1" max="1" width="3" customWidth="1"/>
    <col min="2" max="2" width="5.90625" customWidth="1"/>
    <col min="3" max="3" width="4.7265625" style="34" customWidth="1"/>
    <col min="4" max="4" width="7" style="331" customWidth="1"/>
    <col min="5" max="5" width="5.54296875" style="331" customWidth="1"/>
    <col min="6" max="6" width="8" style="331" customWidth="1"/>
    <col min="7" max="7" width="6.1796875" style="331" customWidth="1"/>
    <col min="8" max="8" width="5.6328125" style="98" customWidth="1"/>
    <col min="9" max="9" width="5.08984375" style="506" customWidth="1"/>
    <col min="10" max="10" width="4.26953125" style="98" customWidth="1"/>
    <col min="11" max="11" width="1.453125" style="98" customWidth="1"/>
    <col min="12" max="12" width="6" style="98" customWidth="1"/>
    <col min="13" max="13" width="3.6328125" style="422" customWidth="1"/>
    <col min="14" max="14" width="6.6328125" style="457" customWidth="1"/>
    <col min="15" max="15" width="1.08984375" style="98" customWidth="1"/>
    <col min="16" max="16" width="5" style="98" customWidth="1"/>
    <col min="17" max="17" width="1.36328125" style="98" customWidth="1"/>
    <col min="18" max="18" width="6.1796875" customWidth="1"/>
    <col min="19" max="19" width="0.7265625" customWidth="1"/>
    <col min="20" max="20" width="5.7265625" customWidth="1"/>
    <col min="21" max="21" width="6.90625" customWidth="1"/>
    <col min="22" max="22" width="4.26953125" customWidth="1"/>
    <col min="23" max="23" width="0.81640625" customWidth="1"/>
    <col min="24" max="24" width="5.7265625" customWidth="1"/>
    <col min="25" max="25" width="4.7265625" style="34" customWidth="1"/>
    <col min="26" max="26" width="5.453125" style="11" customWidth="1"/>
    <col min="27" max="27" width="4.90625" style="11" customWidth="1"/>
    <col min="28" max="28" width="4.7265625" style="11" customWidth="1"/>
    <col min="29" max="29" width="4.90625" style="11" customWidth="1"/>
    <col min="30" max="30" width="5.26953125" style="98" customWidth="1"/>
    <col min="31" max="32" width="4.26953125" customWidth="1"/>
    <col min="33" max="33" width="5.81640625" style="11" customWidth="1"/>
    <col min="34" max="34" width="4.90625" style="11" customWidth="1"/>
    <col min="35" max="35" width="6.453125" style="11" customWidth="1"/>
    <col min="36" max="36" width="7.453125" customWidth="1"/>
    <col min="37" max="37" width="10" customWidth="1"/>
    <col min="38" max="38" width="5.90625" customWidth="1"/>
    <col min="39" max="39" width="8.08984375" customWidth="1"/>
    <col min="40" max="40" width="5.90625" customWidth="1"/>
    <col min="41" max="41" width="8.08984375" customWidth="1"/>
    <col min="42" max="43" width="6.90625" customWidth="1"/>
    <col min="44" max="45" width="6.36328125" customWidth="1"/>
    <col min="46" max="46" width="7.90625" customWidth="1"/>
    <col min="47" max="47" width="5.6328125" customWidth="1"/>
    <col min="48" max="48" width="7.90625" customWidth="1"/>
    <col min="49" max="49" width="6.36328125" customWidth="1"/>
    <col min="50" max="50" width="7.90625" customWidth="1"/>
    <col min="51" max="51" width="6.36328125" customWidth="1"/>
    <col min="52" max="52" width="8" customWidth="1"/>
    <col min="53" max="53" width="9.1796875" customWidth="1"/>
    <col min="54" max="56" width="8" customWidth="1"/>
    <col min="57" max="57" width="7.36328125" customWidth="1"/>
    <col min="58" max="58" width="7.1796875" customWidth="1"/>
    <col min="59" max="59" width="7.08984375" customWidth="1"/>
    <col min="60" max="60" width="8" customWidth="1"/>
    <col min="61" max="61" width="10.08984375" customWidth="1"/>
    <col min="62" max="62" width="8" customWidth="1"/>
    <col min="63" max="63" width="9.6328125" customWidth="1"/>
    <col min="64" max="64" width="7.6328125" customWidth="1"/>
    <col min="65" max="65" width="9.6328125" customWidth="1"/>
    <col min="66" max="66" width="9.1796875" customWidth="1"/>
    <col min="67" max="69" width="7.90625" customWidth="1"/>
    <col min="70" max="70" width="8.08984375" customWidth="1"/>
    <col min="71" max="71" width="8.54296875" customWidth="1"/>
    <col min="72" max="72" width="8" customWidth="1"/>
    <col min="73" max="73" width="6.453125" customWidth="1"/>
    <col min="74" max="74" width="8.08984375" customWidth="1"/>
    <col min="75" max="75" width="7.54296875" customWidth="1"/>
    <col min="76" max="76" width="8.36328125" customWidth="1"/>
    <col min="77" max="77" width="9.453125" customWidth="1"/>
    <col min="78" max="79" width="8.36328125" customWidth="1"/>
    <col min="80" max="80" width="8.90625" customWidth="1"/>
    <col min="81" max="81" width="8.36328125" customWidth="1"/>
    <col min="82" max="82" width="7.90625" customWidth="1"/>
    <col min="83" max="83" width="8" customWidth="1"/>
    <col min="84" max="85" width="9.90625" customWidth="1"/>
    <col min="86" max="86" width="9.08984375" customWidth="1"/>
    <col min="87" max="87" width="8.36328125" customWidth="1"/>
    <col min="88" max="88" width="8.6328125" customWidth="1"/>
    <col min="89" max="89" width="8.90625" customWidth="1"/>
    <col min="90" max="90" width="8.08984375" customWidth="1"/>
    <col min="91" max="91" width="8.6328125" customWidth="1"/>
    <col min="92" max="93" width="9.90625" customWidth="1"/>
    <col min="94" max="94" width="8.08984375" customWidth="1"/>
    <col min="95" max="95" width="8" customWidth="1"/>
    <col min="96" max="96" width="8.08984375" customWidth="1"/>
    <col min="97" max="97" width="11.08984375" customWidth="1"/>
    <col min="98" max="98" width="7.6328125" customWidth="1"/>
    <col min="99" max="99" width="8.08984375" customWidth="1"/>
    <col min="100" max="100" width="7.90625" customWidth="1"/>
    <col min="101" max="101" width="8.90625" customWidth="1"/>
    <col min="102" max="102" width="6.90625" customWidth="1"/>
    <col min="103" max="103" width="6.6328125" customWidth="1"/>
    <col min="104" max="105" width="8.08984375" customWidth="1"/>
    <col min="106" max="106" width="9.36328125" customWidth="1"/>
    <col min="107" max="107" width="10.08984375" customWidth="1"/>
    <col min="108" max="108" width="10.90625" customWidth="1"/>
    <col min="109" max="112" width="8.08984375" customWidth="1"/>
    <col min="113" max="113" width="8.36328125" customWidth="1"/>
    <col min="114" max="114" width="11.08984375" customWidth="1"/>
    <col min="115" max="115" width="8.08984375" customWidth="1"/>
    <col min="116" max="116" width="6.36328125" customWidth="1"/>
    <col min="117" max="117" width="7.453125" customWidth="1"/>
    <col min="118" max="118" width="7.6328125" customWidth="1"/>
    <col min="119" max="120" width="7.90625" customWidth="1"/>
    <col min="121" max="121" width="8" customWidth="1"/>
    <col min="122" max="122" width="7.6328125" customWidth="1"/>
    <col min="123" max="123" width="7.90625" customWidth="1"/>
    <col min="124" max="124" width="8.08984375" customWidth="1"/>
    <col min="125" max="125" width="7.54296875" customWidth="1"/>
    <col min="126" max="126" width="7.90625" customWidth="1"/>
    <col min="127" max="127" width="7.6328125" customWidth="1"/>
    <col min="128" max="128" width="7.90625" customWidth="1"/>
    <col min="129" max="129" width="7.54296875" customWidth="1"/>
    <col min="130" max="130" width="7.90625" customWidth="1"/>
    <col min="131" max="131" width="9.90625" customWidth="1"/>
    <col min="132" max="132" width="7.08984375" customWidth="1"/>
    <col min="133" max="133" width="8.08984375" customWidth="1"/>
    <col min="134" max="134" width="8.54296875" customWidth="1"/>
    <col min="135" max="135" width="9.90625" customWidth="1"/>
    <col min="136" max="136" width="8.36328125" customWidth="1"/>
    <col min="137" max="137" width="10.54296875" customWidth="1"/>
    <col min="138" max="138" width="7.90625" customWidth="1"/>
    <col min="139" max="139" width="8.08984375" customWidth="1"/>
    <col min="140" max="142" width="9.90625" customWidth="1"/>
    <col min="143" max="143" width="8.36328125" customWidth="1"/>
    <col min="144" max="144" width="8.6328125" customWidth="1"/>
    <col min="145" max="145" width="8.54296875" customWidth="1"/>
    <col min="146" max="146" width="8.6328125" customWidth="1"/>
    <col min="147" max="147" width="8.36328125" customWidth="1"/>
    <col min="148" max="148" width="10.6328125" customWidth="1"/>
    <col min="149" max="149" width="9.90625" customWidth="1"/>
    <col min="150" max="150" width="7.54296875" customWidth="1"/>
    <col min="151" max="151" width="8.54296875" customWidth="1"/>
    <col min="152" max="153" width="7.90625" customWidth="1"/>
    <col min="154" max="156" width="8.36328125" customWidth="1"/>
    <col min="157" max="158" width="8.08984375" customWidth="1"/>
    <col min="159" max="160" width="8.36328125" customWidth="1"/>
    <col min="161" max="161" width="8.54296875" customWidth="1"/>
    <col min="162" max="162" width="8.36328125" customWidth="1"/>
    <col min="163" max="163" width="8.6328125" customWidth="1"/>
    <col min="164" max="165" width="9.90625" customWidth="1"/>
    <col min="166" max="166" width="8.08984375" customWidth="1"/>
    <col min="167" max="167" width="8.54296875" customWidth="1"/>
    <col min="168" max="168" width="7.54296875" customWidth="1"/>
    <col min="169" max="169" width="8.08984375" customWidth="1"/>
    <col min="170" max="170" width="7.90625" customWidth="1"/>
    <col min="171" max="171" width="8.36328125" customWidth="1"/>
    <col min="172" max="172" width="8.08984375" customWidth="1"/>
    <col min="173" max="173" width="9.90625" customWidth="1"/>
    <col min="174" max="174" width="8" customWidth="1"/>
    <col min="175" max="175" width="7.90625" customWidth="1"/>
    <col min="176" max="176" width="8.90625" customWidth="1"/>
    <col min="177" max="177" width="8" customWidth="1"/>
    <col min="178" max="178" width="8.90625" customWidth="1"/>
    <col min="179" max="179" width="7.08984375" customWidth="1"/>
    <col min="180" max="180" width="9" customWidth="1"/>
    <col min="181" max="181" width="8.08984375" customWidth="1"/>
    <col min="182" max="182" width="10.36328125" customWidth="1"/>
    <col min="183" max="184" width="7.90625" customWidth="1"/>
    <col min="185" max="185" width="8.6328125" customWidth="1"/>
    <col min="186" max="186" width="8.90625" customWidth="1"/>
    <col min="187" max="187" width="8.6328125" customWidth="1"/>
    <col min="188" max="189" width="8.08984375" customWidth="1"/>
    <col min="190" max="190" width="7.54296875" customWidth="1"/>
    <col min="191" max="193" width="8.08984375" customWidth="1"/>
    <col min="194" max="194" width="8.6328125" customWidth="1"/>
    <col min="195" max="195" width="7.90625" customWidth="1"/>
    <col min="196" max="197" width="8.08984375" customWidth="1"/>
    <col min="198" max="198" width="7.90625" customWidth="1"/>
    <col min="201" max="201" width="8" customWidth="1"/>
    <col min="202" max="202" width="8.08984375" customWidth="1"/>
    <col min="203" max="203" width="8" customWidth="1"/>
    <col min="204" max="205" width="8.08984375" customWidth="1"/>
    <col min="206" max="208" width="7.90625" customWidth="1"/>
    <col min="209" max="209" width="8.08984375" customWidth="1"/>
    <col min="210" max="212" width="7.90625" customWidth="1"/>
    <col min="213" max="213" width="6.6328125" customWidth="1"/>
    <col min="214" max="214" width="8.36328125" customWidth="1"/>
    <col min="215" max="215" width="8" customWidth="1"/>
  </cols>
  <sheetData>
    <row r="1" spans="1:57" ht="13.5" customHeight="1">
      <c r="A1" s="26"/>
      <c r="B1" s="26"/>
      <c r="C1" s="410"/>
      <c r="D1" s="326"/>
      <c r="E1" s="326"/>
      <c r="F1" s="326"/>
      <c r="G1" s="326"/>
      <c r="H1" s="106"/>
      <c r="I1" s="501"/>
      <c r="J1" s="106"/>
      <c r="K1" s="106"/>
      <c r="L1" s="106"/>
      <c r="M1" s="405"/>
      <c r="N1" s="511"/>
      <c r="O1" s="106"/>
      <c r="P1" s="106"/>
      <c r="Q1" s="106"/>
      <c r="R1" s="26"/>
      <c r="S1" s="26"/>
      <c r="T1" s="26"/>
      <c r="U1" s="26"/>
      <c r="V1" s="26"/>
      <c r="W1" s="26"/>
      <c r="X1" s="26"/>
      <c r="Y1" s="410"/>
      <c r="Z1" s="128"/>
      <c r="AA1" s="128"/>
      <c r="AB1" s="128"/>
      <c r="AC1" s="128"/>
      <c r="AD1" s="106"/>
      <c r="AE1" s="26"/>
      <c r="AF1" s="26"/>
      <c r="AG1" s="128"/>
      <c r="AH1" s="128"/>
      <c r="AI1" s="128"/>
      <c r="AJ1" s="26"/>
    </row>
    <row r="2" spans="1:57" ht="31.5" customHeight="1">
      <c r="A2" s="26"/>
      <c r="B2" s="26"/>
      <c r="C2" s="139" t="s">
        <v>87</v>
      </c>
      <c r="D2" s="395"/>
      <c r="E2" s="395"/>
      <c r="F2" s="395"/>
      <c r="G2" s="395"/>
      <c r="H2" s="136"/>
      <c r="I2" s="501"/>
      <c r="J2" s="136"/>
      <c r="K2" s="136"/>
      <c r="L2" s="106"/>
      <c r="M2" s="405"/>
      <c r="N2" s="511"/>
      <c r="O2" s="136"/>
      <c r="P2" s="136"/>
      <c r="Q2" s="136"/>
      <c r="R2" s="136"/>
      <c r="S2" s="136"/>
      <c r="T2" s="136"/>
      <c r="U2" s="137"/>
      <c r="V2" s="136"/>
      <c r="W2" s="136"/>
      <c r="X2" s="134" t="s">
        <v>522</v>
      </c>
      <c r="Y2" s="410"/>
      <c r="Z2" s="128"/>
      <c r="AA2" s="106"/>
      <c r="AB2" s="128"/>
      <c r="AC2" s="128"/>
      <c r="AD2" s="106"/>
      <c r="AE2" s="26"/>
      <c r="AF2" s="26"/>
      <c r="AG2" s="128"/>
      <c r="AH2" s="128"/>
      <c r="AI2" s="128"/>
      <c r="AJ2" s="26"/>
    </row>
    <row r="3" spans="1:57" ht="15" customHeight="1">
      <c r="A3" s="26"/>
      <c r="B3" s="26"/>
      <c r="C3" s="410"/>
      <c r="D3" s="326"/>
      <c r="E3" s="326"/>
      <c r="F3" s="326"/>
      <c r="G3" s="326"/>
      <c r="H3" s="106"/>
      <c r="I3" s="501"/>
      <c r="J3" s="106"/>
      <c r="K3" s="106"/>
      <c r="L3" s="106"/>
      <c r="M3" s="405"/>
      <c r="N3" s="511"/>
      <c r="O3" s="106"/>
      <c r="P3" s="106"/>
      <c r="Q3" s="106"/>
      <c r="R3" s="26"/>
      <c r="S3" s="26"/>
      <c r="T3" s="26"/>
      <c r="U3" s="26"/>
      <c r="V3" s="26"/>
      <c r="W3" s="26"/>
      <c r="X3" s="26"/>
      <c r="Y3" s="410"/>
      <c r="Z3" s="128"/>
      <c r="AA3" s="128"/>
      <c r="AB3" s="128"/>
      <c r="AC3" s="128"/>
      <c r="AD3" s="106"/>
      <c r="AE3" s="26"/>
      <c r="AF3" s="26"/>
      <c r="AG3" s="128"/>
      <c r="AH3" s="128"/>
      <c r="AI3" s="128"/>
      <c r="AJ3" s="26"/>
    </row>
    <row r="4" spans="1:57" s="193" customFormat="1" ht="22.2">
      <c r="A4" s="215"/>
      <c r="B4" s="215"/>
      <c r="C4" s="412"/>
      <c r="D4" s="399"/>
      <c r="E4" s="396" t="s">
        <v>435</v>
      </c>
      <c r="F4" s="396"/>
      <c r="G4" s="400">
        <f>+År!O2</f>
        <v>49</v>
      </c>
      <c r="H4" s="215"/>
      <c r="I4" s="502"/>
      <c r="J4" s="215"/>
      <c r="K4" s="215"/>
      <c r="L4" s="216"/>
      <c r="M4" s="419" t="s">
        <v>436</v>
      </c>
      <c r="N4" s="524"/>
      <c r="O4" s="215"/>
      <c r="P4" s="215"/>
      <c r="Q4" s="215"/>
      <c r="R4" s="215"/>
      <c r="S4" s="215"/>
      <c r="T4" s="215"/>
      <c r="U4" s="216"/>
      <c r="V4" s="215"/>
      <c r="W4" s="215"/>
      <c r="X4" s="216"/>
      <c r="Y4" s="412"/>
      <c r="Z4" s="217"/>
      <c r="AA4" s="215"/>
      <c r="AB4" s="641">
        <f>SUM(Måned!F9:F20)</f>
        <v>1068360</v>
      </c>
      <c r="AC4" s="642"/>
      <c r="AD4" s="643"/>
      <c r="AE4" s="216"/>
      <c r="AF4" s="217"/>
      <c r="AG4" s="217"/>
      <c r="AH4" s="217"/>
      <c r="AI4" s="217"/>
      <c r="AJ4" s="215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</row>
    <row r="5" spans="1:57">
      <c r="A5" s="26"/>
      <c r="B5" s="26"/>
      <c r="C5" s="410"/>
      <c r="D5" s="326"/>
      <c r="E5" s="326"/>
      <c r="F5" s="326"/>
      <c r="G5" s="326"/>
      <c r="H5" s="106"/>
      <c r="I5" s="501"/>
      <c r="J5" s="106"/>
      <c r="K5" s="106"/>
      <c r="L5" s="106"/>
      <c r="M5" s="405"/>
      <c r="N5" s="511"/>
      <c r="O5" s="106"/>
      <c r="P5" s="106"/>
      <c r="Q5" s="106"/>
      <c r="R5" s="26"/>
      <c r="S5" s="26"/>
      <c r="T5" s="26"/>
      <c r="U5" s="26"/>
      <c r="V5" s="26"/>
      <c r="W5" s="26"/>
      <c r="X5" s="26"/>
      <c r="Y5" s="410"/>
      <c r="Z5" s="128"/>
      <c r="AA5" s="128"/>
      <c r="AB5" s="128"/>
      <c r="AC5" s="128"/>
      <c r="AD5" s="106"/>
      <c r="AE5" s="26"/>
      <c r="AF5" s="26"/>
      <c r="AG5" s="128"/>
      <c r="AH5" s="128"/>
      <c r="AI5" s="128"/>
      <c r="AJ5" s="26"/>
    </row>
    <row r="6" spans="1:57" ht="15.6">
      <c r="A6" s="26"/>
      <c r="B6" s="26"/>
      <c r="C6" s="410"/>
      <c r="D6" s="336" t="s">
        <v>2</v>
      </c>
      <c r="E6" s="326"/>
      <c r="F6" s="326"/>
      <c r="G6" s="326"/>
      <c r="H6" s="106"/>
      <c r="I6" s="501"/>
      <c r="J6" s="106"/>
      <c r="K6" s="106"/>
      <c r="L6" s="406" t="s">
        <v>22</v>
      </c>
      <c r="M6" s="405"/>
      <c r="N6" s="515" t="s">
        <v>2</v>
      </c>
      <c r="O6" s="405"/>
      <c r="P6" s="405"/>
      <c r="Q6" s="405"/>
      <c r="R6" s="41"/>
      <c r="S6" s="41"/>
      <c r="T6" s="41"/>
      <c r="U6" s="41"/>
      <c r="V6" s="41"/>
      <c r="W6" s="41"/>
      <c r="X6" s="413" t="s">
        <v>22</v>
      </c>
      <c r="Y6" s="410"/>
      <c r="Z6" s="129" t="s">
        <v>404</v>
      </c>
      <c r="AA6" s="129" t="s">
        <v>521</v>
      </c>
      <c r="AB6" s="129"/>
      <c r="AC6" s="129"/>
      <c r="AD6" s="406" t="s">
        <v>413</v>
      </c>
      <c r="AE6" s="410"/>
      <c r="AF6" s="410"/>
      <c r="AG6" s="415" t="s">
        <v>76</v>
      </c>
      <c r="AH6" s="416"/>
      <c r="AI6" s="416"/>
      <c r="AJ6" s="26"/>
    </row>
    <row r="7" spans="1:57" ht="15.6">
      <c r="A7" s="26"/>
      <c r="B7" s="41"/>
      <c r="C7" s="413"/>
      <c r="D7" s="336" t="s">
        <v>493</v>
      </c>
      <c r="E7" s="401"/>
      <c r="F7" s="336"/>
      <c r="G7" s="401"/>
      <c r="H7" s="107" t="s">
        <v>2</v>
      </c>
      <c r="I7" s="503"/>
      <c r="J7" s="107" t="s">
        <v>1</v>
      </c>
      <c r="K7" s="107"/>
      <c r="L7" s="406" t="s">
        <v>416</v>
      </c>
      <c r="M7" s="420"/>
      <c r="N7" s="515" t="s">
        <v>674</v>
      </c>
      <c r="O7" s="406"/>
      <c r="P7" s="406" t="s">
        <v>404</v>
      </c>
      <c r="Q7" s="406"/>
      <c r="R7" s="407" t="s">
        <v>22</v>
      </c>
      <c r="S7" s="407"/>
      <c r="T7" s="407" t="s">
        <v>22</v>
      </c>
      <c r="U7" s="41" t="s">
        <v>22</v>
      </c>
      <c r="V7" s="109"/>
      <c r="W7" s="407"/>
      <c r="X7" s="413" t="s">
        <v>414</v>
      </c>
      <c r="Y7" s="424"/>
      <c r="Z7" s="129" t="s">
        <v>497</v>
      </c>
      <c r="AA7" s="129" t="s">
        <v>548</v>
      </c>
      <c r="AB7" s="129" t="s">
        <v>548</v>
      </c>
      <c r="AC7" s="129" t="s">
        <v>548</v>
      </c>
      <c r="AD7" s="406" t="s">
        <v>416</v>
      </c>
      <c r="AE7" s="413" t="s">
        <v>491</v>
      </c>
      <c r="AF7" s="413" t="s">
        <v>414</v>
      </c>
      <c r="AG7" s="415" t="s">
        <v>417</v>
      </c>
      <c r="AH7" s="415" t="s">
        <v>417</v>
      </c>
      <c r="AI7" s="415" t="s">
        <v>418</v>
      </c>
      <c r="AJ7" s="26"/>
    </row>
    <row r="8" spans="1:57" ht="15.6">
      <c r="A8" s="26"/>
      <c r="B8" s="41" t="s">
        <v>87</v>
      </c>
      <c r="C8" s="413" t="s">
        <v>90</v>
      </c>
      <c r="D8" s="336" t="s">
        <v>494</v>
      </c>
      <c r="E8" s="401" t="s">
        <v>496</v>
      </c>
      <c r="F8" s="336" t="s">
        <v>2</v>
      </c>
      <c r="G8" s="401" t="s">
        <v>496</v>
      </c>
      <c r="H8" s="107" t="s">
        <v>404</v>
      </c>
      <c r="I8" s="503" t="s">
        <v>496</v>
      </c>
      <c r="J8" s="107" t="s">
        <v>404</v>
      </c>
      <c r="K8" s="107"/>
      <c r="L8" s="406" t="s">
        <v>44</v>
      </c>
      <c r="M8" s="420" t="s">
        <v>496</v>
      </c>
      <c r="N8" s="515" t="s">
        <v>675</v>
      </c>
      <c r="O8" s="406"/>
      <c r="P8" s="406" t="s">
        <v>675</v>
      </c>
      <c r="Q8" s="406"/>
      <c r="R8" s="407" t="s">
        <v>670</v>
      </c>
      <c r="S8" s="407"/>
      <c r="T8" s="407" t="s">
        <v>673</v>
      </c>
      <c r="U8" s="41" t="s">
        <v>0</v>
      </c>
      <c r="V8" s="109" t="s">
        <v>496</v>
      </c>
      <c r="W8" s="407"/>
      <c r="X8" s="413" t="s">
        <v>415</v>
      </c>
      <c r="Y8" s="424" t="s">
        <v>496</v>
      </c>
      <c r="Z8" s="129" t="s">
        <v>498</v>
      </c>
      <c r="AA8" s="415" t="s">
        <v>479</v>
      </c>
      <c r="AB8" s="415" t="s">
        <v>73</v>
      </c>
      <c r="AC8" s="415" t="s">
        <v>476</v>
      </c>
      <c r="AD8" s="406" t="s">
        <v>44</v>
      </c>
      <c r="AE8" s="413" t="s">
        <v>492</v>
      </c>
      <c r="AF8" s="413" t="s">
        <v>524</v>
      </c>
      <c r="AG8" s="415" t="s">
        <v>43</v>
      </c>
      <c r="AH8" s="415" t="s">
        <v>523</v>
      </c>
      <c r="AI8" s="415" t="s">
        <v>523</v>
      </c>
      <c r="AJ8" s="26"/>
    </row>
    <row r="9" spans="1:57" ht="15.6">
      <c r="A9" s="26">
        <v>1</v>
      </c>
      <c r="B9" s="103" t="s">
        <v>558</v>
      </c>
      <c r="C9" s="127">
        <f>+'Ark1'!C31</f>
        <v>2024</v>
      </c>
      <c r="D9" s="321">
        <f>+IF(F9=0,"",'Ark1'!Q31)</f>
        <v>797</v>
      </c>
      <c r="E9" s="402">
        <f t="shared" ref="E9:E20" si="0">+IF(F9=0,"",D9-D22)</f>
        <v>6</v>
      </c>
      <c r="F9" s="321">
        <f>+'Ark1'!R31</f>
        <v>8709</v>
      </c>
      <c r="G9" s="402">
        <f t="shared" ref="G9:G20" si="1">+IF(F9=0,"",F9-F22)</f>
        <v>-74</v>
      </c>
      <c r="H9" s="408">
        <f>+IF(F9=0,"",'Ark1'!AG31)</f>
        <v>0.81517466022688978</v>
      </c>
      <c r="I9" s="408">
        <f t="shared" ref="I9:I20" si="2">+IF(F9=0,"",H9-H22)</f>
        <v>2.2575262685454733E-2</v>
      </c>
      <c r="J9" s="408">
        <f>+IF(F9=0,"",'Ark1'!AH31)</f>
        <v>0.86629463330463696</v>
      </c>
      <c r="K9" s="107"/>
      <c r="L9" s="105">
        <f>+IF(F9=0,"",'Ark1'!U31)</f>
        <v>21.295728556665527</v>
      </c>
      <c r="M9" s="417">
        <f t="shared" ref="M9:M20" si="3">+IF(F9=0,"",L9-L22)</f>
        <v>0.39239256668488309</v>
      </c>
      <c r="N9" s="382">
        <f>+IF(F9=0,"",'Ark1'!AJ31)</f>
        <v>5985</v>
      </c>
      <c r="O9" s="406"/>
      <c r="P9" s="155">
        <f>IF(N9=0,"",100*N9/F9)</f>
        <v>68.722011712022052</v>
      </c>
      <c r="Q9" s="406"/>
      <c r="R9" s="155">
        <f>+IF(N9=0,"",'Ark1'!AK31)</f>
        <v>100.7349206349205</v>
      </c>
      <c r="S9" s="407"/>
      <c r="T9" s="155">
        <f>+IF(N9=0,"",'Ark1'!AL31)</f>
        <v>20.622626342323013</v>
      </c>
      <c r="U9" s="104">
        <f>+IF(F9=0,"",'Ark1'!S31)</f>
        <v>7.6445056837754084</v>
      </c>
      <c r="V9" s="409">
        <f t="shared" ref="V9:V20" si="4">+IF(F9=0,"",U9-U22)</f>
        <v>0.30054576119770271</v>
      </c>
      <c r="W9" s="407"/>
      <c r="X9" s="104">
        <f>+IF(F9=0,"",'Ark1'!T31)</f>
        <v>6.2566310713055469</v>
      </c>
      <c r="Y9" s="409">
        <f t="shared" ref="Y9:Y20" si="5">+IF(F9=0,"",X9-X22)</f>
        <v>0.15666522819954576</v>
      </c>
      <c r="Z9" s="110">
        <f>+IF(F9=0,"",'Ark1'!W31)</f>
        <v>9.1629348949362743</v>
      </c>
      <c r="AA9" s="289">
        <f>+IF(F9=0,"",'Ark1'!X31)</f>
        <v>73.9005626363532</v>
      </c>
      <c r="AB9" s="289">
        <f>+IF(F9=0,"",'Ark1'!Y31)</f>
        <v>29.601561602939498</v>
      </c>
      <c r="AC9" s="289">
        <f>+IF(F9=0,"",'Ark1'!Z31)</f>
        <v>4.7422206912389475</v>
      </c>
      <c r="AD9" s="417">
        <f>+IF(F9=0,"",'Ark1'!AA31)</f>
        <v>8.8644871289349751</v>
      </c>
      <c r="AE9" s="409">
        <f>+IF(F9=0,"",'Ark1'!AB31)</f>
        <v>1.5954130194413276</v>
      </c>
      <c r="AF9" s="409">
        <f>+IF(F9=0,"",'Ark1'!AC31)</f>
        <v>1.7767016947472061</v>
      </c>
      <c r="AG9" s="418">
        <f>+IF(F9=0,"",'Ark1'!AD31)</f>
        <v>54.6791521151358</v>
      </c>
      <c r="AH9" s="418">
        <f>+IF(F9=0,"",'Ark1'!AE31)</f>
        <v>50.828310606674052</v>
      </c>
      <c r="AI9" s="418">
        <f>+IF(F9=0,"",'Ark1'!AF31)</f>
        <v>46.26668016761132</v>
      </c>
      <c r="AJ9" s="26"/>
      <c r="AQ9">
        <f>+År!G36</f>
        <v>20.03906941480032</v>
      </c>
      <c r="AR9" s="1">
        <f>+År!N36</f>
        <v>7.856873151372195</v>
      </c>
      <c r="AS9" s="1">
        <f>+År!Q36</f>
        <v>5.8150539144108739</v>
      </c>
    </row>
    <row r="10" spans="1:57" ht="15.6">
      <c r="A10" s="26">
        <f>1+A9</f>
        <v>2</v>
      </c>
      <c r="B10" s="103" t="s">
        <v>559</v>
      </c>
      <c r="C10" s="127">
        <f>+'Ark1'!C32</f>
        <v>2024</v>
      </c>
      <c r="D10" s="321">
        <f>+IF(F10=0,"",'Ark1'!Q32)</f>
        <v>863</v>
      </c>
      <c r="E10" s="402">
        <f t="shared" si="0"/>
        <v>-142</v>
      </c>
      <c r="F10" s="321">
        <f>+'Ark1'!R32</f>
        <v>10730</v>
      </c>
      <c r="G10" s="402">
        <f t="shared" si="1"/>
        <v>-2230</v>
      </c>
      <c r="H10" s="408">
        <f>+IF(F10=0,"",'Ark1'!AG32)</f>
        <v>1.0043431053203038</v>
      </c>
      <c r="I10" s="408">
        <f t="shared" si="2"/>
        <v>-0.16519898646348241</v>
      </c>
      <c r="J10" s="408">
        <f>+IF(F10=0,"",'Ark1'!AH32)</f>
        <v>1.103945350830585</v>
      </c>
      <c r="K10" s="107"/>
      <c r="L10" s="105">
        <f>+IF(F10=0,"",'Ark1'!U32)</f>
        <v>22.026374650512729</v>
      </c>
      <c r="M10" s="417">
        <f t="shared" si="3"/>
        <v>0.56088082335222467</v>
      </c>
      <c r="N10" s="382">
        <f>+IF(F10=0,"",'Ark1'!AJ32)</f>
        <v>9008</v>
      </c>
      <c r="O10" s="406"/>
      <c r="P10" s="155">
        <f t="shared" ref="P10:P20" si="6">IF(N10=0,"",100*N10/F10)</f>
        <v>83.951537744641186</v>
      </c>
      <c r="Q10" s="406"/>
      <c r="R10" s="155">
        <f>+IF(N10=0,"",'Ark1'!AK32)</f>
        <v>100.57576598579035</v>
      </c>
      <c r="S10" s="407"/>
      <c r="T10" s="155">
        <f>+IF(N10=0,"",'Ark1'!AL32)</f>
        <v>20.962177061432502</v>
      </c>
      <c r="U10" s="104">
        <f>+IF(F10=0,"",'Ark1'!S32)</f>
        <v>7.6626281453867682</v>
      </c>
      <c r="V10" s="409">
        <f t="shared" si="4"/>
        <v>0.16116209600405274</v>
      </c>
      <c r="W10" s="407"/>
      <c r="X10" s="104">
        <f>+IF(F10=0,"",'Ark1'!T32)</f>
        <v>6.086113699906802</v>
      </c>
      <c r="Y10" s="409">
        <f t="shared" si="5"/>
        <v>0.26697789743766709</v>
      </c>
      <c r="Z10" s="110">
        <f>+IF(F10=0,"",'Ark1'!W32)</f>
        <v>9.0027958993476229</v>
      </c>
      <c r="AA10" s="289">
        <f>+IF(F10=0,"",'Ark1'!X32)</f>
        <v>74.641192917054994</v>
      </c>
      <c r="AB10" s="289">
        <f>+IF(F10=0,"",'Ark1'!Y32)</f>
        <v>34.305684995340158</v>
      </c>
      <c r="AC10" s="289">
        <f>+IF(F10=0,"",'Ark1'!Z32)</f>
        <v>5.1910531220876068</v>
      </c>
      <c r="AD10" s="417">
        <f>+IF(F10=0,"",'Ark1'!AA32)</f>
        <v>8.9592798188107601</v>
      </c>
      <c r="AE10" s="409">
        <f>+IF(F10=0,"",'Ark1'!AB32)</f>
        <v>1.5752842281533761</v>
      </c>
      <c r="AF10" s="409">
        <f>+IF(F10=0,"",'Ark1'!AC32)</f>
        <v>1.8294584102070124</v>
      </c>
      <c r="AG10" s="418">
        <f>+IF(F10=0,"",'Ark1'!AD32)</f>
        <v>58.102132817322115</v>
      </c>
      <c r="AH10" s="418">
        <f>+IF(F10=0,"",'Ark1'!AE32)</f>
        <v>54.966980415904878</v>
      </c>
      <c r="AI10" s="418">
        <f>+IF(F10=0,"",'Ark1'!AF32)</f>
        <v>47.38785432533026</v>
      </c>
      <c r="AJ10" s="26"/>
      <c r="AQ10">
        <f>+AQ9</f>
        <v>20.03906941480032</v>
      </c>
      <c r="AR10" s="1">
        <f>+AR9</f>
        <v>7.856873151372195</v>
      </c>
      <c r="AS10" s="1">
        <f>+AS9</f>
        <v>5.8150539144108739</v>
      </c>
    </row>
    <row r="11" spans="1:57" ht="15.6">
      <c r="A11" s="26">
        <f t="shared" ref="A11:A20" si="7">1+A10</f>
        <v>3</v>
      </c>
      <c r="B11" s="103" t="s">
        <v>560</v>
      </c>
      <c r="C11" s="127">
        <f>+'Ark1'!C33</f>
        <v>2024</v>
      </c>
      <c r="D11" s="321">
        <f>+IF(F11=0,"",'Ark1'!Q33)</f>
        <v>4746</v>
      </c>
      <c r="E11" s="402">
        <f t="shared" si="0"/>
        <v>-472</v>
      </c>
      <c r="F11" s="321">
        <f>+'Ark1'!R33</f>
        <v>41289</v>
      </c>
      <c r="G11" s="402">
        <f t="shared" si="1"/>
        <v>-5841</v>
      </c>
      <c r="H11" s="105">
        <f>+IF(F11=0,"",'Ark1'!AG33)</f>
        <v>3.8647085252162174</v>
      </c>
      <c r="I11" s="408">
        <f t="shared" si="2"/>
        <v>-0.38841792430306121</v>
      </c>
      <c r="J11" s="105">
        <f>+IF(F11=0,"",'Ark1'!AH33)</f>
        <v>4.9742238058098796</v>
      </c>
      <c r="K11" s="107"/>
      <c r="L11" s="105">
        <f>+IF(F11=0,"",'Ark1'!U33)</f>
        <v>25.792065683354078</v>
      </c>
      <c r="M11" s="417">
        <f t="shared" si="3"/>
        <v>1.0426735764156341</v>
      </c>
      <c r="N11" s="382">
        <f>+IF(F11=0,"",'Ark1'!AJ33)</f>
        <v>35320</v>
      </c>
      <c r="O11" s="406"/>
      <c r="P11" s="155">
        <f t="shared" si="6"/>
        <v>85.543365060912109</v>
      </c>
      <c r="Q11" s="406"/>
      <c r="R11" s="155">
        <f>+IF(N11=0,"",'Ark1'!AK33)</f>
        <v>104.89949320498351</v>
      </c>
      <c r="S11" s="407"/>
      <c r="T11" s="155">
        <f>+IF(N11=0,"",'Ark1'!AL33)</f>
        <v>21.132602673043188</v>
      </c>
      <c r="U11" s="104">
        <f>+IF(F11=0,"",'Ark1'!S33)</f>
        <v>7.6955847804499999</v>
      </c>
      <c r="V11" s="409">
        <f t="shared" si="4"/>
        <v>0.33377701469570553</v>
      </c>
      <c r="W11" s="407"/>
      <c r="X11" s="104">
        <f>+IF(F11=0,"",'Ark1'!T33)</f>
        <v>6.3852599966092685</v>
      </c>
      <c r="Y11" s="409">
        <f t="shared" si="5"/>
        <v>0.24638878931030739</v>
      </c>
      <c r="Z11" s="110">
        <f>+IF(F11=0,"",'Ark1'!W33)</f>
        <v>15.764489331298886</v>
      </c>
      <c r="AA11" s="289">
        <f>+IF(F11=0,"",'Ark1'!X33)</f>
        <v>81.542299401777697</v>
      </c>
      <c r="AB11" s="289">
        <f>+IF(F11=0,"",'Ark1'!Y33)</f>
        <v>50.655138172394579</v>
      </c>
      <c r="AC11" s="289">
        <f>+IF(F11=0,"",'Ark1'!Z33)</f>
        <v>11.925694494901796</v>
      </c>
      <c r="AD11" s="417">
        <f>+IF(F11=0,"",'Ark1'!AA33)</f>
        <v>11.012931945051623</v>
      </c>
      <c r="AE11" s="409">
        <f>+IF(F11=0,"",'Ark1'!AB33)</f>
        <v>1.6579038093884475</v>
      </c>
      <c r="AF11" s="409">
        <f>+IF(F11=0,"",'Ark1'!AC33)</f>
        <v>2.1507110732076362</v>
      </c>
      <c r="AG11" s="418">
        <f>+IF(F11=0,"",'Ark1'!AD33)</f>
        <v>62.371465840456807</v>
      </c>
      <c r="AH11" s="418">
        <f>+IF(F11=0,"",'Ark1'!AE33)</f>
        <v>62.870323821814097</v>
      </c>
      <c r="AI11" s="418">
        <f>+IF(F11=0,"",'Ark1'!AF33)</f>
        <v>53.746571067692152</v>
      </c>
      <c r="AJ11" s="26"/>
      <c r="AQ11">
        <f t="shared" ref="AQ11:AQ20" si="8">+AQ10</f>
        <v>20.03906941480032</v>
      </c>
      <c r="AR11" s="1">
        <f t="shared" ref="AR11:AS20" si="9">+AR10</f>
        <v>7.856873151372195</v>
      </c>
      <c r="AS11" s="1">
        <f t="shared" si="9"/>
        <v>5.8150539144108739</v>
      </c>
    </row>
    <row r="12" spans="1:57" ht="15.6">
      <c r="A12" s="26">
        <f t="shared" si="7"/>
        <v>4</v>
      </c>
      <c r="B12" s="103" t="s">
        <v>561</v>
      </c>
      <c r="C12" s="127">
        <f>+'Ark1'!C34</f>
        <v>2024</v>
      </c>
      <c r="D12" s="321">
        <f>+IF(F12=0,"",'Ark1'!Q34)</f>
        <v>1055</v>
      </c>
      <c r="E12" s="402">
        <f t="shared" si="0"/>
        <v>549</v>
      </c>
      <c r="F12" s="321">
        <f>+'Ark1'!R34</f>
        <v>7120</v>
      </c>
      <c r="G12" s="402">
        <f t="shared" si="1"/>
        <v>4316</v>
      </c>
      <c r="H12" s="105">
        <f>+IF(F12=0,"",'Ark1'!AG34)</f>
        <v>0.66644202328803004</v>
      </c>
      <c r="I12" s="408">
        <f t="shared" si="2"/>
        <v>0.41340220651629106</v>
      </c>
      <c r="J12" s="105">
        <f>+IF(F12=0,"",'Ark1'!AH34)</f>
        <v>0.75305362383140995</v>
      </c>
      <c r="K12" s="107"/>
      <c r="L12" s="105">
        <f>+IF(F12=0,"",'Ark1'!U34)</f>
        <v>22.643370786516911</v>
      </c>
      <c r="M12" s="417">
        <f t="shared" si="3"/>
        <v>-0.64814133901804638</v>
      </c>
      <c r="N12" s="382">
        <f>+IF(F12=0,"",'Ark1'!AJ34)</f>
        <v>5674</v>
      </c>
      <c r="O12" s="406"/>
      <c r="P12" s="155">
        <f t="shared" si="6"/>
        <v>79.69101123595506</v>
      </c>
      <c r="Q12" s="406"/>
      <c r="R12" s="155">
        <f>+IF(N12=0,"",'Ark1'!AK34)</f>
        <v>102.3871519210434</v>
      </c>
      <c r="S12" s="407"/>
      <c r="T12" s="155">
        <f>+IF(N12=0,"",'Ark1'!AL34)</f>
        <v>19.837420269612725</v>
      </c>
      <c r="U12" s="104">
        <f>+IF(F12=0,"",'Ark1'!S34)</f>
        <v>7.0601123595505619</v>
      </c>
      <c r="V12" s="409">
        <f t="shared" si="4"/>
        <v>-7.2913494365982601E-3</v>
      </c>
      <c r="W12" s="407"/>
      <c r="X12" s="104">
        <f>+IF(F12=0,"",'Ark1'!T34)</f>
        <v>5.8771067415730354</v>
      </c>
      <c r="Y12" s="409">
        <f t="shared" si="5"/>
        <v>0.15100117809229285</v>
      </c>
      <c r="Z12" s="110">
        <f>+IF(F12=0,"",'Ark1'!W34)</f>
        <v>12.893258426966296</v>
      </c>
      <c r="AA12" s="289">
        <f>+IF(F12=0,"",'Ark1'!X34)</f>
        <v>68.623595505617985</v>
      </c>
      <c r="AB12" s="289">
        <f>+IF(F12=0,"",'Ark1'!Y34)</f>
        <v>38.00561797752809</v>
      </c>
      <c r="AC12" s="289">
        <f>+IF(F12=0,"",'Ark1'!Z34)</f>
        <v>8.3146067415730318</v>
      </c>
      <c r="AD12" s="417">
        <f>+IF(F12=0,"",'Ark1'!AA34)</f>
        <v>10.737282568341108</v>
      </c>
      <c r="AE12" s="409">
        <f>+IF(F12=0,"",'Ark1'!AB34)</f>
        <v>1.8648987045913696</v>
      </c>
      <c r="AF12" s="409">
        <f>+IF(F12=0,"",'Ark1'!AC34)</f>
        <v>2.2886956075703591</v>
      </c>
      <c r="AG12" s="418">
        <f>+IF(F12=0,"",'Ark1'!AD34)</f>
        <v>67.913592441734636</v>
      </c>
      <c r="AH12" s="418">
        <f>+IF(F12=0,"",'Ark1'!AE34)</f>
        <v>68.489726779781648</v>
      </c>
      <c r="AI12" s="418">
        <f>+IF(F12=0,"",'Ark1'!AF34)</f>
        <v>61.095477660087411</v>
      </c>
      <c r="AJ12" s="26"/>
      <c r="AQ12">
        <f t="shared" si="8"/>
        <v>20.03906941480032</v>
      </c>
      <c r="AR12" s="1">
        <f t="shared" si="9"/>
        <v>7.856873151372195</v>
      </c>
      <c r="AS12" s="1">
        <f t="shared" si="9"/>
        <v>5.8150539144108739</v>
      </c>
    </row>
    <row r="13" spans="1:57" ht="15.6">
      <c r="A13" s="26">
        <f t="shared" si="7"/>
        <v>5</v>
      </c>
      <c r="B13" s="103" t="s">
        <v>448</v>
      </c>
      <c r="C13" s="127">
        <f>+'Ark1'!C35</f>
        <v>2024</v>
      </c>
      <c r="D13" s="321">
        <f>+IF(F13=0,"",'Ark1'!Q35)</f>
        <v>631</v>
      </c>
      <c r="E13" s="402">
        <f t="shared" si="0"/>
        <v>-131</v>
      </c>
      <c r="F13" s="321">
        <f>+'Ark1'!R35</f>
        <v>3222</v>
      </c>
      <c r="G13" s="402">
        <f t="shared" si="1"/>
        <v>-838</v>
      </c>
      <c r="H13" s="105">
        <f>+IF(F13=0,"",'Ark1'!AG35)</f>
        <v>0.30158373581938674</v>
      </c>
      <c r="I13" s="408">
        <f t="shared" si="2"/>
        <v>-6.4800592316583361E-2</v>
      </c>
      <c r="J13" s="105">
        <f>+IF(F13=0,"",'Ark1'!AH35)</f>
        <v>0.38877963702285151</v>
      </c>
      <c r="K13" s="107"/>
      <c r="L13" s="105">
        <f>+IF(F13=0,"",'Ark1'!U35)</f>
        <v>25.832898820608275</v>
      </c>
      <c r="M13" s="417">
        <f t="shared" si="3"/>
        <v>-7.8455859194647815E-2</v>
      </c>
      <c r="N13" s="382">
        <f>+IF(F13=0,"",'Ark1'!AJ35)</f>
        <v>3084</v>
      </c>
      <c r="O13" s="406"/>
      <c r="P13" s="155">
        <f t="shared" si="6"/>
        <v>95.716945996275612</v>
      </c>
      <c r="Q13" s="406"/>
      <c r="R13" s="155">
        <f>+IF(N13=0,"",'Ark1'!AK35)</f>
        <v>102.88427367055787</v>
      </c>
      <c r="S13" s="407"/>
      <c r="T13" s="155">
        <f>+IF(N13=0,"",'Ark1'!AL35)</f>
        <v>22.484811489178849</v>
      </c>
      <c r="U13" s="104">
        <f>+IF(F13=0,"",'Ark1'!S35)</f>
        <v>8.0260707635009272</v>
      </c>
      <c r="V13" s="409">
        <f t="shared" si="4"/>
        <v>0.36006091128417861</v>
      </c>
      <c r="W13" s="407"/>
      <c r="X13" s="104">
        <f>+IF(F13=0,"",'Ark1'!T35)</f>
        <v>6.8103662321539407</v>
      </c>
      <c r="Y13" s="409">
        <f t="shared" si="5"/>
        <v>0.41110514841009937</v>
      </c>
      <c r="Z13" s="110">
        <f>+IF(F13=0,"",'Ark1'!W35)</f>
        <v>21.260086902545002</v>
      </c>
      <c r="AA13" s="289">
        <f>+IF(F13=0,"",'Ark1'!X35)</f>
        <v>73.618870266914939</v>
      </c>
      <c r="AB13" s="289">
        <f>+IF(F13=0,"",'Ark1'!Y35)</f>
        <v>50.310366232153939</v>
      </c>
      <c r="AC13" s="289">
        <f>+IF(F13=0,"",'Ark1'!Z35)</f>
        <v>15.021725636250778</v>
      </c>
      <c r="AD13" s="417">
        <f>+IF(F13=0,"",'Ark1'!AA35)</f>
        <v>12.241070076785505</v>
      </c>
      <c r="AE13" s="409">
        <f>+IF(F13=0,"",'Ark1'!AB35)</f>
        <v>2.0315489664140283</v>
      </c>
      <c r="AF13" s="409">
        <f>+IF(F13=0,"",'Ark1'!AC35)</f>
        <v>2.3861496277238001</v>
      </c>
      <c r="AG13" s="418">
        <f>+IF(F13=0,"",'Ark1'!AD35)</f>
        <v>34.724579343885154</v>
      </c>
      <c r="AH13" s="418">
        <f>+IF(F13=0,"",'Ark1'!AE35)</f>
        <v>55.751011816066175</v>
      </c>
      <c r="AI13" s="418">
        <f>+IF(F13=0,"",'Ark1'!AF35)</f>
        <v>59.958946845551118</v>
      </c>
      <c r="AJ13" s="26"/>
      <c r="AQ13">
        <f t="shared" si="8"/>
        <v>20.03906941480032</v>
      </c>
      <c r="AR13" s="1">
        <f t="shared" si="9"/>
        <v>7.856873151372195</v>
      </c>
      <c r="AS13" s="1">
        <f t="shared" si="9"/>
        <v>5.8150539144108739</v>
      </c>
    </row>
    <row r="14" spans="1:57" ht="15.6">
      <c r="A14" s="26">
        <f t="shared" si="7"/>
        <v>6</v>
      </c>
      <c r="B14" s="103" t="s">
        <v>562</v>
      </c>
      <c r="C14" s="127">
        <f>+'Ark1'!C36</f>
        <v>2024</v>
      </c>
      <c r="D14" s="321">
        <f>+IF(F14=0,"",'Ark1'!Q36)</f>
        <v>469</v>
      </c>
      <c r="E14" s="402">
        <f t="shared" si="0"/>
        <v>-298</v>
      </c>
      <c r="F14" s="321">
        <f>+'Ark1'!R36</f>
        <v>3853</v>
      </c>
      <c r="G14" s="402">
        <f t="shared" si="1"/>
        <v>-2176</v>
      </c>
      <c r="H14" s="105">
        <f>+IF(F14=0,"",'Ark1'!AG36)</f>
        <v>0.36064622411921071</v>
      </c>
      <c r="I14" s="408">
        <f t="shared" si="2"/>
        <v>-0.18342547891816935</v>
      </c>
      <c r="J14" s="105">
        <f>+IF(F14=0,"",'Ark1'!AH36)</f>
        <v>0.35818447472705511</v>
      </c>
      <c r="K14" s="107"/>
      <c r="L14" s="105">
        <f>+IF(F14=0,"",'Ark1'!U36)</f>
        <v>19.902283934596365</v>
      </c>
      <c r="M14" s="417">
        <f t="shared" si="3"/>
        <v>-1.8019290360455393</v>
      </c>
      <c r="N14" s="382">
        <f>+IF(F14=0,"",'Ark1'!AJ36)</f>
        <v>3826</v>
      </c>
      <c r="O14" s="406"/>
      <c r="P14" s="155">
        <f t="shared" si="6"/>
        <v>99.299247339735274</v>
      </c>
      <c r="Q14" s="406"/>
      <c r="R14" s="155">
        <f>+IF(N14=0,"",'Ark1'!AK36)</f>
        <v>93.647543125980235</v>
      </c>
      <c r="S14" s="407"/>
      <c r="T14" s="155">
        <f>+IF(N14=0,"",'Ark1'!AL36)</f>
        <v>23.319481306203887</v>
      </c>
      <c r="U14" s="104">
        <f>+IF(F14=0,"",'Ark1'!S36)</f>
        <v>8.5795484038411622</v>
      </c>
      <c r="V14" s="409">
        <f t="shared" si="4"/>
        <v>0.49993321060845197</v>
      </c>
      <c r="W14" s="407"/>
      <c r="X14" s="104">
        <f>+IF(F14=0,"",'Ark1'!T36)</f>
        <v>6.6677913314300561</v>
      </c>
      <c r="Y14" s="409">
        <f t="shared" si="5"/>
        <v>0.19474439163904389</v>
      </c>
      <c r="Z14" s="110">
        <f>+IF(F14=0,"",'Ark1'!W36)</f>
        <v>14.144822216454711</v>
      </c>
      <c r="AA14" s="289">
        <f>+IF(F14=0,"",'Ark1'!X36)</f>
        <v>59.278484297949646</v>
      </c>
      <c r="AB14" s="289">
        <f>+IF(F14=0,"",'Ark1'!Y36)</f>
        <v>21.697378665974576</v>
      </c>
      <c r="AC14" s="289">
        <f>+IF(F14=0,"",'Ark1'!Z36)</f>
        <v>5.6319750843498548</v>
      </c>
      <c r="AD14" s="417">
        <f>+IF(F14=0,"",'Ark1'!AA36)</f>
        <v>9.0247627716007681</v>
      </c>
      <c r="AE14" s="409">
        <f>+IF(F14=0,"",'Ark1'!AB36)</f>
        <v>1.7450287861153837</v>
      </c>
      <c r="AF14" s="409">
        <f>+IF(F14=0,"",'Ark1'!AC36)</f>
        <v>1.9059629478114004</v>
      </c>
      <c r="AG14" s="418">
        <f>+IF(F14=0,"",'Ark1'!AD36)</f>
        <v>9.6770113335406318</v>
      </c>
      <c r="AH14" s="418">
        <f>+IF(F14=0,"",'Ark1'!AE36)</f>
        <v>45.289259216148189</v>
      </c>
      <c r="AI14" s="418">
        <f>+IF(F14=0,"",'Ark1'!AF36)</f>
        <v>51.766374906119538</v>
      </c>
      <c r="AJ14" s="26"/>
      <c r="AQ14">
        <f t="shared" si="8"/>
        <v>20.03906941480032</v>
      </c>
      <c r="AR14" s="1">
        <f t="shared" si="9"/>
        <v>7.856873151372195</v>
      </c>
      <c r="AS14" s="1">
        <f t="shared" si="9"/>
        <v>5.8150539144108739</v>
      </c>
    </row>
    <row r="15" spans="1:57" ht="15.6">
      <c r="A15" s="26">
        <f t="shared" si="7"/>
        <v>7</v>
      </c>
      <c r="B15" s="103" t="s">
        <v>563</v>
      </c>
      <c r="C15" s="127">
        <f>+'Ark1'!C37</f>
        <v>2024</v>
      </c>
      <c r="D15" s="321">
        <f>+IF(F15=0,"",'Ark1'!Q37)</f>
        <v>237</v>
      </c>
      <c r="E15" s="402">
        <f t="shared" si="0"/>
        <v>25</v>
      </c>
      <c r="F15" s="321">
        <f>+'Ark1'!R37</f>
        <v>3435</v>
      </c>
      <c r="G15" s="402">
        <f t="shared" si="1"/>
        <v>-475</v>
      </c>
      <c r="H15" s="105">
        <f>+IF(F15=0,"",'Ark1'!AG37)</f>
        <v>0.32152083567336842</v>
      </c>
      <c r="I15" s="408">
        <f t="shared" si="2"/>
        <v>-3.1327125659548705E-2</v>
      </c>
      <c r="J15" s="105">
        <f>+IF(F15=0,"",'Ark1'!AH37)</f>
        <v>0.33195851516274261</v>
      </c>
      <c r="K15" s="107"/>
      <c r="L15" s="105">
        <f>+IF(F15=0,"",'Ark1'!U37)</f>
        <v>20.689606986899527</v>
      </c>
      <c r="M15" s="417">
        <f t="shared" si="3"/>
        <v>-0.87195311540230591</v>
      </c>
      <c r="N15" s="382">
        <f>+IF(F15=0,"",'Ark1'!AJ37)</f>
        <v>3435</v>
      </c>
      <c r="O15" s="406"/>
      <c r="P15" s="155">
        <f t="shared" si="6"/>
        <v>100</v>
      </c>
      <c r="Q15" s="406"/>
      <c r="R15" s="155">
        <f>+IF(N15=0,"",'Ark1'!AK37)</f>
        <v>96.340349344978023</v>
      </c>
      <c r="S15" s="407"/>
      <c r="T15" s="155">
        <f>+IF(N15=0,"",'Ark1'!AL37)</f>
        <v>22.754027278817656</v>
      </c>
      <c r="U15" s="104">
        <f>+IF(F15=0,"",'Ark1'!S37)</f>
        <v>8.6678311499272223</v>
      </c>
      <c r="V15" s="409">
        <f t="shared" si="4"/>
        <v>0.11309969212671156</v>
      </c>
      <c r="W15" s="407"/>
      <c r="X15" s="104">
        <f>+IF(F15=0,"",'Ark1'!T37)</f>
        <v>6.5813682678311469</v>
      </c>
      <c r="Y15" s="409">
        <f t="shared" si="5"/>
        <v>0.27548591488997065</v>
      </c>
      <c r="Z15" s="110">
        <f>+IF(F15=0,"",'Ark1'!W37)</f>
        <v>13.333333333333337</v>
      </c>
      <c r="AA15" s="289">
        <f>+IF(F15=0,"",'Ark1'!X37)</f>
        <v>82.387190684133884</v>
      </c>
      <c r="AB15" s="289">
        <f>+IF(F15=0,"",'Ark1'!Y37)</f>
        <v>23.755458515283845</v>
      </c>
      <c r="AC15" s="289">
        <f>+IF(F15=0,"",'Ark1'!Z37)</f>
        <v>1.7467248908296937</v>
      </c>
      <c r="AD15" s="417">
        <f>+IF(F15=0,"",'Ark1'!AA37)</f>
        <v>6.011612221769564</v>
      </c>
      <c r="AE15" s="409">
        <f>+IF(F15=0,"",'Ark1'!AB37)</f>
        <v>1.3753914718171267</v>
      </c>
      <c r="AF15" s="409">
        <f>+IF(F15=0,"",'Ark1'!AC37)</f>
        <v>1.7257369852903957</v>
      </c>
      <c r="AG15" s="418">
        <f>+IF(F15=0,"",'Ark1'!AD37)</f>
        <v>28.108695054277277</v>
      </c>
      <c r="AH15" s="418">
        <f>+IF(F15=0,"",'Ark1'!AE37)</f>
        <v>38.257519007783451</v>
      </c>
      <c r="AI15" s="418">
        <f>+IF(F15=0,"",'Ark1'!AF37)</f>
        <v>58.165453865925912</v>
      </c>
      <c r="AJ15" s="26"/>
      <c r="AQ15">
        <f t="shared" si="8"/>
        <v>20.03906941480032</v>
      </c>
      <c r="AR15" s="1">
        <f t="shared" si="9"/>
        <v>7.856873151372195</v>
      </c>
      <c r="AS15" s="1">
        <f t="shared" si="9"/>
        <v>5.8150539144108739</v>
      </c>
    </row>
    <row r="16" spans="1:57" ht="15.6">
      <c r="A16" s="26">
        <f t="shared" si="7"/>
        <v>8</v>
      </c>
      <c r="B16" s="103" t="s">
        <v>564</v>
      </c>
      <c r="C16" s="127">
        <f>+'Ark1'!C38</f>
        <v>2024</v>
      </c>
      <c r="D16" s="321">
        <f>+IF(F16=0,"",'Ark1'!Q38)</f>
        <v>3218</v>
      </c>
      <c r="E16" s="402">
        <f t="shared" si="0"/>
        <v>-60</v>
      </c>
      <c r="F16" s="321">
        <f>+'Ark1'!R38</f>
        <v>100970</v>
      </c>
      <c r="G16" s="402">
        <f t="shared" si="1"/>
        <v>-2529</v>
      </c>
      <c r="H16" s="105">
        <f>+IF(F16=0,"",'Ark1'!AG38)</f>
        <v>9.4509341420494977</v>
      </c>
      <c r="I16" s="408">
        <f t="shared" si="2"/>
        <v>0.11093129038822624</v>
      </c>
      <c r="J16" s="105">
        <f>+IF(F16=0,"",'Ark1'!AH38)</f>
        <v>10.364686805001345</v>
      </c>
      <c r="K16" s="107"/>
      <c r="L16" s="105">
        <f>+IF(F16=0,"",'Ark1'!U38)</f>
        <v>21.976523719917225</v>
      </c>
      <c r="M16" s="417">
        <f t="shared" si="3"/>
        <v>4.1600677182529466E-2</v>
      </c>
      <c r="N16" s="382">
        <f>+IF(F16=0,"",'Ark1'!AJ38)</f>
        <v>100890</v>
      </c>
      <c r="O16" s="406"/>
      <c r="P16" s="155">
        <f t="shared" si="6"/>
        <v>99.920768545112409</v>
      </c>
      <c r="Q16" s="406"/>
      <c r="R16" s="155">
        <f>+IF(N16=0,"",'Ark1'!AK38)</f>
        <v>99.254461294478531</v>
      </c>
      <c r="S16" s="407"/>
      <c r="T16" s="155">
        <f>+IF(N16=0,"",'Ark1'!AL38)</f>
        <v>22.112528638709904</v>
      </c>
      <c r="U16" s="104">
        <f>+IF(F16=0,"",'Ark1'!S38)</f>
        <v>8.3427651777755809</v>
      </c>
      <c r="V16" s="409">
        <f t="shared" si="4"/>
        <v>0.19243522289679049</v>
      </c>
      <c r="W16" s="407"/>
      <c r="X16" s="104">
        <f>+IF(F16=0,"",'Ark1'!T38)</f>
        <v>5.9499653362384874</v>
      </c>
      <c r="Y16" s="409">
        <f t="shared" si="5"/>
        <v>-2.2556137398938247E-2</v>
      </c>
      <c r="Z16" s="110">
        <f>+IF(F16=0,"",'Ark1'!W38)</f>
        <v>6.0206001782707732</v>
      </c>
      <c r="AA16" s="289">
        <f>+IF(F16=0,"",'Ark1'!X38)</f>
        <v>90.492225413489152</v>
      </c>
      <c r="AB16" s="289">
        <f>+IF(F16=0,"",'Ark1'!Y38)</f>
        <v>31.037932059027444</v>
      </c>
      <c r="AC16" s="289">
        <f>+IF(F16=0,"",'Ark1'!Z38)</f>
        <v>2.3541646033475296</v>
      </c>
      <c r="AD16" s="417">
        <f>+IF(F16=0,"",'Ark1'!AA38)</f>
        <v>6.316743810718739</v>
      </c>
      <c r="AE16" s="409">
        <f>+IF(F16=0,"",'Ark1'!AB38)</f>
        <v>1.4545378306207035</v>
      </c>
      <c r="AF16" s="409">
        <f>+IF(F16=0,"",'Ark1'!AC38)</f>
        <v>1.6661050269912185</v>
      </c>
      <c r="AG16" s="418">
        <f>+IF(F16=0,"",'Ark1'!AD38)</f>
        <v>42.242288181753047</v>
      </c>
      <c r="AH16" s="418">
        <f>+IF(F16=0,"",'Ark1'!AE38)</f>
        <v>44.694147712432247</v>
      </c>
      <c r="AI16" s="418">
        <f>+IF(F16=0,"",'Ark1'!AF38)</f>
        <v>55.079305995732199</v>
      </c>
      <c r="AJ16" s="26"/>
      <c r="AQ16">
        <f t="shared" si="8"/>
        <v>20.03906941480032</v>
      </c>
      <c r="AR16" s="1">
        <f t="shared" si="9"/>
        <v>7.856873151372195</v>
      </c>
      <c r="AS16" s="1">
        <f t="shared" si="9"/>
        <v>5.8150539144108739</v>
      </c>
    </row>
    <row r="17" spans="1:45" ht="15.6">
      <c r="A17" s="26">
        <f t="shared" si="7"/>
        <v>9</v>
      </c>
      <c r="B17" s="103" t="s">
        <v>565</v>
      </c>
      <c r="C17" s="127">
        <f>+'Ark1'!C39</f>
        <v>2024</v>
      </c>
      <c r="D17" s="321">
        <f>+IF(F17=0,"",'Ark1'!Q39)</f>
        <v>7975</v>
      </c>
      <c r="E17" s="402">
        <f t="shared" si="0"/>
        <v>189</v>
      </c>
      <c r="F17" s="321">
        <f>+'Ark1'!R39</f>
        <v>366767</v>
      </c>
      <c r="G17" s="402">
        <f t="shared" si="1"/>
        <v>5518</v>
      </c>
      <c r="H17" s="105">
        <f>+IF(F17=0,"",'Ark1'!AG39)</f>
        <v>34.329907521809126</v>
      </c>
      <c r="I17" s="408">
        <f t="shared" si="2"/>
        <v>1.7299143802349732</v>
      </c>
      <c r="J17" s="105">
        <f>+IF(F17=0,"",'Ark1'!AH39)</f>
        <v>34.140739017056845</v>
      </c>
      <c r="K17" s="107"/>
      <c r="L17" s="105">
        <f>+IF(F17=0,"",'Ark1'!U39)</f>
        <v>19.928647888168275</v>
      </c>
      <c r="M17" s="417">
        <f t="shared" si="3"/>
        <v>-7.7483699738845502E-2</v>
      </c>
      <c r="N17" s="382">
        <f>+IF(F17=0,"",'Ark1'!AJ39)</f>
        <v>366518</v>
      </c>
      <c r="O17" s="406"/>
      <c r="P17" s="155">
        <f t="shared" si="6"/>
        <v>99.932109486404173</v>
      </c>
      <c r="Q17" s="406"/>
      <c r="R17" s="155">
        <f>+IF(N17=0,"",'Ark1'!AK39)</f>
        <v>97.074479288874727</v>
      </c>
      <c r="S17" s="407"/>
      <c r="T17" s="155">
        <f>+IF(N17=0,"",'Ark1'!AL39)</f>
        <v>21.434845632619975</v>
      </c>
      <c r="U17" s="104">
        <f>+IF(F17=0,"",'Ark1'!S39)</f>
        <v>8.1376596040538001</v>
      </c>
      <c r="V17" s="409">
        <f t="shared" si="4"/>
        <v>0.10235154783772415</v>
      </c>
      <c r="W17" s="407"/>
      <c r="X17" s="104">
        <f>+IF(F17=0,"",'Ark1'!T39)</f>
        <v>5.7366202520946521</v>
      </c>
      <c r="Y17" s="409">
        <f t="shared" si="5"/>
        <v>-0.18453939125384267</v>
      </c>
      <c r="Z17" s="110">
        <f>+IF(F17=0,"",'Ark1'!W39)</f>
        <v>2.7347062303860494</v>
      </c>
      <c r="AA17" s="289">
        <f>+IF(F17=0,"",'Ark1'!X39)</f>
        <v>82.468433637704607</v>
      </c>
      <c r="AB17" s="289">
        <f>+IF(F17=0,"",'Ark1'!Y39)</f>
        <v>20.409415241829279</v>
      </c>
      <c r="AC17" s="289">
        <f>+IF(F17=0,"",'Ark1'!Z39)</f>
        <v>0.59710933644520892</v>
      </c>
      <c r="AD17" s="417">
        <f>+IF(F17=0,"",'Ark1'!AA39)</f>
        <v>5.1813518999888952</v>
      </c>
      <c r="AE17" s="409">
        <f>+IF(F17=0,"",'Ark1'!AB39)</f>
        <v>1.4017394018842138</v>
      </c>
      <c r="AF17" s="409">
        <f>+IF(F17=0,"",'Ark1'!AC39)</f>
        <v>1.5326439694906246</v>
      </c>
      <c r="AG17" s="418">
        <f>+IF(F17=0,"",'Ark1'!AD39)</f>
        <v>64.611931278350482</v>
      </c>
      <c r="AH17" s="418">
        <f>+IF(F17=0,"",'Ark1'!AE39)</f>
        <v>39.128733292674035</v>
      </c>
      <c r="AI17" s="418">
        <f>+IF(F17=0,"",'Ark1'!AF39)</f>
        <v>45.308287664724809</v>
      </c>
      <c r="AJ17" s="26"/>
      <c r="AQ17">
        <f t="shared" si="8"/>
        <v>20.03906941480032</v>
      </c>
      <c r="AR17" s="1">
        <f t="shared" si="9"/>
        <v>7.856873151372195</v>
      </c>
      <c r="AS17" s="1">
        <f t="shared" si="9"/>
        <v>5.8150539144108739</v>
      </c>
    </row>
    <row r="18" spans="1:45" ht="15.6">
      <c r="A18" s="26">
        <f t="shared" si="7"/>
        <v>10</v>
      </c>
      <c r="B18" s="103" t="s">
        <v>566</v>
      </c>
      <c r="C18" s="127">
        <f>+'Ark1'!C40</f>
        <v>2024</v>
      </c>
      <c r="D18" s="321">
        <f>+IF(F18=0,"",'Ark1'!Q40)</f>
        <v>10064</v>
      </c>
      <c r="E18" s="402">
        <f t="shared" si="0"/>
        <v>-56</v>
      </c>
      <c r="F18" s="321">
        <f>+'Ark1'!R40</f>
        <v>407608</v>
      </c>
      <c r="G18" s="402">
        <f t="shared" si="1"/>
        <v>-3134</v>
      </c>
      <c r="H18" s="105">
        <f>+IF(F18=0,"",'Ark1'!AG40)</f>
        <v>38.152682616346553</v>
      </c>
      <c r="I18" s="408">
        <f t="shared" si="2"/>
        <v>1.0863201268823559</v>
      </c>
      <c r="J18" s="105">
        <f>+IF(F18=0,"",'Ark1'!AH40)</f>
        <v>36.500271040974809</v>
      </c>
      <c r="K18" s="107"/>
      <c r="L18" s="105">
        <f>+IF(F18=0,"",'Ark1'!U40)</f>
        <v>19.171167396126329</v>
      </c>
      <c r="M18" s="417">
        <f t="shared" si="3"/>
        <v>-8.2123404424965685E-2</v>
      </c>
      <c r="N18" s="382">
        <f>+IF(F18=0,"",'Ark1'!AJ40)</f>
        <v>407326</v>
      </c>
      <c r="O18" s="406"/>
      <c r="P18" s="155">
        <f t="shared" si="6"/>
        <v>99.930815881925767</v>
      </c>
      <c r="Q18" s="406"/>
      <c r="R18" s="155">
        <f>+IF(N18=0,"",'Ark1'!AK40)</f>
        <v>97.031529045528245</v>
      </c>
      <c r="S18" s="407"/>
      <c r="T18" s="155">
        <f>+IF(N18=0,"",'Ark1'!AL40)</f>
        <v>20.319170897543824</v>
      </c>
      <c r="U18" s="104">
        <f>+IF(F18=0,"",'Ark1'!S40)</f>
        <v>7.6425953366960444</v>
      </c>
      <c r="V18" s="409">
        <f t="shared" si="4"/>
        <v>5.8593700632530776E-2</v>
      </c>
      <c r="W18" s="407"/>
      <c r="X18" s="104">
        <f>+IF(F18=0,"",'Ark1'!T40)</f>
        <v>5.762963435457598</v>
      </c>
      <c r="Y18" s="409">
        <f t="shared" si="5"/>
        <v>-0.24635628349006033</v>
      </c>
      <c r="Z18" s="110">
        <f>+IF(F18=0,"",'Ark1'!W40)</f>
        <v>3.6893289631214303</v>
      </c>
      <c r="AA18" s="289">
        <f>+IF(F18=0,"",'Ark1'!X40)</f>
        <v>70.174530431198605</v>
      </c>
      <c r="AB18" s="289">
        <f>+IF(F18=0,"",'Ark1'!Y40)</f>
        <v>18.551156993974605</v>
      </c>
      <c r="AC18" s="289">
        <f>+IF(F18=0,"",'Ark1'!Z40)</f>
        <v>1.500215893701792</v>
      </c>
      <c r="AD18" s="417">
        <f>+IF(F18=0,"",'Ark1'!AA40)</f>
        <v>6.7380049387407963</v>
      </c>
      <c r="AE18" s="409">
        <f>+IF(F18=0,"",'Ark1'!AB40)</f>
        <v>1.5650550442800137</v>
      </c>
      <c r="AF18" s="409">
        <f>+IF(F18=0,"",'Ark1'!AC40)</f>
        <v>1.634922050587408</v>
      </c>
      <c r="AG18" s="418">
        <f>+IF(F18=0,"",'Ark1'!AD40)</f>
        <v>57.365066785904546</v>
      </c>
      <c r="AH18" s="418">
        <f>+IF(F18=0,"",'Ark1'!AE40)</f>
        <v>42.171877651646781</v>
      </c>
      <c r="AI18" s="418">
        <f>+IF(F18=0,"",'Ark1'!AF40)</f>
        <v>50.306359284160578</v>
      </c>
      <c r="AJ18" s="26"/>
      <c r="AQ18">
        <f t="shared" si="8"/>
        <v>20.03906941480032</v>
      </c>
      <c r="AR18" s="1">
        <f t="shared" si="9"/>
        <v>7.856873151372195</v>
      </c>
      <c r="AS18" s="1">
        <f t="shared" si="9"/>
        <v>5.8150539144108739</v>
      </c>
    </row>
    <row r="19" spans="1:45" ht="15.6">
      <c r="A19" s="26">
        <f t="shared" si="7"/>
        <v>11</v>
      </c>
      <c r="B19" s="103" t="s">
        <v>567</v>
      </c>
      <c r="C19" s="127">
        <f>+'Ark1'!C41</f>
        <v>2024</v>
      </c>
      <c r="D19" s="321">
        <f>+IF(F19=0,"",'Ark1'!Q41)</f>
        <v>4928</v>
      </c>
      <c r="E19" s="402">
        <f t="shared" si="0"/>
        <v>-978</v>
      </c>
      <c r="F19" s="321">
        <f>+'Ark1'!R41</f>
        <v>103596</v>
      </c>
      <c r="G19" s="402">
        <f t="shared" si="1"/>
        <v>-35068</v>
      </c>
      <c r="H19" s="105">
        <f>+IF(F19=0,"",'Ark1'!AG41)</f>
        <v>9.6967314388408443</v>
      </c>
      <c r="I19" s="408">
        <f t="shared" si="2"/>
        <v>-2.8166470036828404</v>
      </c>
      <c r="J19" s="105">
        <f>+IF(F19=0,"",'Ark1'!AH41)</f>
        <v>9.2534963500901721</v>
      </c>
      <c r="K19" s="107"/>
      <c r="L19" s="105">
        <f>+IF(F19=0,"",'Ark1'!U41)</f>
        <v>19.123088729294555</v>
      </c>
      <c r="M19" s="417">
        <f t="shared" si="3"/>
        <v>-0.44113457307657455</v>
      </c>
      <c r="N19" s="382">
        <f>+IF(F19=0,"",'Ark1'!AJ41)</f>
        <v>103479</v>
      </c>
      <c r="O19" s="406"/>
      <c r="P19" s="155">
        <f t="shared" si="6"/>
        <v>99.887061276497164</v>
      </c>
      <c r="Q19" s="406"/>
      <c r="R19" s="155">
        <f>+IF(N19=0,"",'Ark1'!AK41)</f>
        <v>97.466647339072821</v>
      </c>
      <c r="S19" s="407"/>
      <c r="T19" s="155">
        <f>+IF(N19=0,"",'Ark1'!AL41)</f>
        <v>19.869979713486543</v>
      </c>
      <c r="U19" s="104">
        <f>+IF(F19=0,"",'Ark1'!S41)</f>
        <v>7.3882389281439442</v>
      </c>
      <c r="V19" s="409">
        <f t="shared" si="4"/>
        <v>-2.7838784888996493E-2</v>
      </c>
      <c r="W19" s="407"/>
      <c r="X19" s="104">
        <f>+IF(F19=0,"",'Ark1'!T41)</f>
        <v>5.7866616471678443</v>
      </c>
      <c r="Y19" s="409">
        <f t="shared" si="5"/>
        <v>-0.16790478680203957</v>
      </c>
      <c r="Z19" s="110">
        <f>+IF(F19=0,"",'Ark1'!W41)</f>
        <v>4.2742963048766356</v>
      </c>
      <c r="AA19" s="289">
        <f>+IF(F19=0,"",'Ark1'!X41)</f>
        <v>64.505386308351675</v>
      </c>
      <c r="AB19" s="289">
        <f>+IF(F19=0,"",'Ark1'!Y41)</f>
        <v>19.815436889455196</v>
      </c>
      <c r="AC19" s="289">
        <f>+IF(F19=0,"",'Ark1'!Z41)</f>
        <v>1.9460210818950536</v>
      </c>
      <c r="AD19" s="417">
        <f>+IF(F19=0,"",'Ark1'!AA41)</f>
        <v>7.4355923342411234</v>
      </c>
      <c r="AE19" s="409">
        <f>+IF(F19=0,"",'Ark1'!AB41)</f>
        <v>1.619188501513352</v>
      </c>
      <c r="AF19" s="409">
        <f>+IF(F19=0,"",'Ark1'!AC41)</f>
        <v>1.6757446381020153</v>
      </c>
      <c r="AG19" s="418">
        <f>+IF(F19=0,"",'Ark1'!AD41)</f>
        <v>49.634457388053448</v>
      </c>
      <c r="AH19" s="418">
        <f>+IF(F19=0,"",'Ark1'!AE41)</f>
        <v>45.52901429466516</v>
      </c>
      <c r="AI19" s="418">
        <f>+IF(F19=0,"",'Ark1'!AF41)</f>
        <v>55.303088565288277</v>
      </c>
      <c r="AJ19" s="26"/>
      <c r="AQ19">
        <f t="shared" si="8"/>
        <v>20.03906941480032</v>
      </c>
      <c r="AR19" s="1">
        <f t="shared" si="9"/>
        <v>7.856873151372195</v>
      </c>
      <c r="AS19" s="1">
        <f t="shared" si="9"/>
        <v>5.8150539144108739</v>
      </c>
    </row>
    <row r="20" spans="1:45" ht="15.6">
      <c r="A20" s="26">
        <f t="shared" si="7"/>
        <v>12</v>
      </c>
      <c r="B20" s="103" t="s">
        <v>568</v>
      </c>
      <c r="C20" s="127">
        <f>+'Ark1'!C42</f>
        <v>2024</v>
      </c>
      <c r="D20" s="321">
        <f>+IF(F20=0,"",'Ark1'!Q42)</f>
        <v>859</v>
      </c>
      <c r="E20" s="402">
        <f t="shared" si="0"/>
        <v>211</v>
      </c>
      <c r="F20" s="321">
        <f>+'Ark1'!R42</f>
        <v>11061</v>
      </c>
      <c r="G20" s="402">
        <f t="shared" si="1"/>
        <v>2765</v>
      </c>
      <c r="H20" s="105">
        <f>+IF(F20=0,"",'Ark1'!AG42)</f>
        <v>1.0353251712905764</v>
      </c>
      <c r="I20" s="408">
        <f t="shared" si="2"/>
        <v>0.28667384463638734</v>
      </c>
      <c r="J20" s="105">
        <f>+IF(F20=0,"",'Ark1'!AH42)</f>
        <v>0.96436674618764773</v>
      </c>
      <c r="K20" s="107"/>
      <c r="L20" s="105">
        <f>+IF(F20=0,"",'Ark1'!U42)</f>
        <v>18.665645059217113</v>
      </c>
      <c r="M20" s="417">
        <f t="shared" si="3"/>
        <v>-0.28783854734025383</v>
      </c>
      <c r="N20" s="382">
        <f>+IF(F20=0,"",'Ark1'!AJ42)</f>
        <v>11039</v>
      </c>
      <c r="O20" s="406"/>
      <c r="P20" s="155">
        <f t="shared" si="6"/>
        <v>99.801102974414604</v>
      </c>
      <c r="Q20" s="406"/>
      <c r="R20" s="155">
        <f>+IF(N20=0,"",'Ark1'!AK42)</f>
        <v>96.672705861037826</v>
      </c>
      <c r="S20" s="407"/>
      <c r="T20" s="155">
        <f>+IF(N20=0,"",'Ark1'!AL42)</f>
        <v>19.765439688513212</v>
      </c>
      <c r="U20" s="104">
        <f>+IF(F20=0,"",'Ark1'!S42)</f>
        <v>7.3141668926860142</v>
      </c>
      <c r="V20" s="409">
        <f t="shared" si="4"/>
        <v>-0.37954091830723513</v>
      </c>
      <c r="W20" s="407"/>
      <c r="X20" s="104">
        <f>+IF(F20=0,"",'Ark1'!T42)</f>
        <v>5.7657535485037519</v>
      </c>
      <c r="Y20" s="409">
        <f t="shared" si="5"/>
        <v>-0.3346562875618222</v>
      </c>
      <c r="Z20" s="110">
        <f>+IF(F20=0,"",'Ark1'!W42)</f>
        <v>4.4118976584395613</v>
      </c>
      <c r="AA20" s="289">
        <f>+IF(F20=0,"",'Ark1'!X42)</f>
        <v>60.835367507458642</v>
      </c>
      <c r="AB20" s="289">
        <f>+IF(F20=0,"",'Ark1'!Y42)</f>
        <v>18.144833197721724</v>
      </c>
      <c r="AC20" s="289">
        <f>+IF(F20=0,"",'Ark1'!Z42)</f>
        <v>2.1788265075490472</v>
      </c>
      <c r="AD20" s="417">
        <f>+IF(F20=0,"",'Ark1'!AA42)</f>
        <v>7.7508444942217789</v>
      </c>
      <c r="AE20" s="409">
        <f>+IF(F20=0,"",'Ark1'!AB42)</f>
        <v>1.7286617391393184</v>
      </c>
      <c r="AF20" s="409">
        <f>+IF(F20=0,"",'Ark1'!AC42)</f>
        <v>1.628948505712233</v>
      </c>
      <c r="AG20" s="418">
        <f>+IF(F20=0,"",'Ark1'!AD42)</f>
        <v>54.946965163724862</v>
      </c>
      <c r="AH20" s="418">
        <f>+IF(F20=0,"",'Ark1'!AE42)</f>
        <v>53.236593843541776</v>
      </c>
      <c r="AI20" s="418">
        <f>+IF(F20=0,"",'Ark1'!AF42)</f>
        <v>61.088392481748734</v>
      </c>
      <c r="AJ20" s="26"/>
      <c r="AQ20">
        <f t="shared" si="8"/>
        <v>20.03906941480032</v>
      </c>
      <c r="AR20" s="1">
        <f t="shared" si="9"/>
        <v>7.856873151372195</v>
      </c>
      <c r="AS20" s="1">
        <f t="shared" si="9"/>
        <v>5.8150539144108739</v>
      </c>
    </row>
    <row r="21" spans="1:45">
      <c r="A21" s="26"/>
      <c r="B21" s="26"/>
      <c r="C21" s="26"/>
      <c r="D21" s="26"/>
      <c r="E21" s="326"/>
      <c r="F21" s="26"/>
      <c r="G21" s="26"/>
      <c r="H21" s="26"/>
      <c r="I21" s="504"/>
      <c r="J21" s="26"/>
      <c r="K21" s="26"/>
      <c r="L21" s="26"/>
      <c r="M21" s="26"/>
      <c r="N21" s="511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R21" s="1"/>
    </row>
    <row r="22" spans="1:45" ht="15.6">
      <c r="A22" s="26"/>
      <c r="B22" s="113" t="str">
        <f t="shared" ref="B22:B33" si="10">+B9</f>
        <v>Jan</v>
      </c>
      <c r="C22" s="309">
        <f>+'Ark1'!C43</f>
        <v>2023</v>
      </c>
      <c r="D22" s="397">
        <f>+IF(F22=0,"",'Ark1'!Q43)</f>
        <v>791</v>
      </c>
      <c r="E22" s="523">
        <f t="shared" ref="E22:E33" si="11">+IF(F22=0,"",D22-D35)</f>
        <v>-65</v>
      </c>
      <c r="F22" s="397">
        <f>+'Ark1'!R43</f>
        <v>8783</v>
      </c>
      <c r="G22" s="326"/>
      <c r="H22" s="126">
        <f>+IF(F22=0,"",'Ark1'!AG43)</f>
        <v>0.79259939754143505</v>
      </c>
      <c r="I22" s="504"/>
      <c r="J22" s="126">
        <f>+IF(F22=0,"",'Ark1'!AH43)</f>
        <v>0.82367709699657732</v>
      </c>
      <c r="K22" s="107"/>
      <c r="L22" s="126">
        <f>+IF(F22=0,"",'Ark1'!U43)</f>
        <v>20.903335989980643</v>
      </c>
      <c r="M22" s="26"/>
      <c r="N22" s="382">
        <f>+IF(F22=0,"",'Ark1'!AJ43)</f>
        <v>1179</v>
      </c>
      <c r="O22" s="406"/>
      <c r="P22" s="155">
        <f>IF(N22=0,"",100*N22/F22)</f>
        <v>13.423659341910509</v>
      </c>
      <c r="Q22" s="406"/>
      <c r="R22" s="155">
        <f>+IF(N22=0,"",'Ark1'!AK43)</f>
        <v>103.08541136556414</v>
      </c>
      <c r="S22" s="407"/>
      <c r="T22" s="155">
        <f>+IF(N22=0,"",'Ark1'!AL43)</f>
        <v>19.363050160105225</v>
      </c>
      <c r="U22" s="104">
        <f>+IF(F22=0,"",'Ark1'!S43)</f>
        <v>7.3439599225777057</v>
      </c>
      <c r="V22" s="26"/>
      <c r="W22" s="407"/>
      <c r="X22" s="114">
        <f>+IF(F22=0,"",'Ark1'!T43)</f>
        <v>6.0999658431060011</v>
      </c>
      <c r="Y22" s="26"/>
      <c r="Z22" s="130">
        <f>+IF(F22=0,"",'Ark1'!W43)</f>
        <v>6.6264374359558245</v>
      </c>
      <c r="AA22" s="130">
        <f>+IF(F22=0,"",'Ark1'!X43)</f>
        <v>71.604235454855981</v>
      </c>
      <c r="AB22" s="130">
        <f>+IF(F22=0,"",'Ark1'!Y43)</f>
        <v>26.380507799157463</v>
      </c>
      <c r="AC22" s="130">
        <f>+IF(F22=0,"",'Ark1'!Z43)</f>
        <v>4.9982921553000113</v>
      </c>
      <c r="AD22" s="126">
        <f>+IF(F22=0,"",'Ark1'!AA43)</f>
        <v>8.8951165415123281</v>
      </c>
      <c r="AE22" s="114">
        <f>+IF(F22=0,"",'Ark1'!AB43)</f>
        <v>1.6730307493231846</v>
      </c>
      <c r="AF22" s="114">
        <f>+IF(F22=0,"",'Ark1'!AC43)</f>
        <v>1.8259153191727755</v>
      </c>
      <c r="AG22" s="130">
        <f>+IF(F22=0,"",'Ark1'!AD43)</f>
        <v>51.718640927300157</v>
      </c>
      <c r="AH22" s="130">
        <f>+IF(F22=0,"",'Ark1'!AE43)</f>
        <v>50.352409203148838</v>
      </c>
      <c r="AI22" s="130">
        <f>+IF(F22=0,"",'Ark1'!AF43)</f>
        <v>45.597512510087199</v>
      </c>
      <c r="AJ22" s="26"/>
    </row>
    <row r="23" spans="1:45" ht="15.6">
      <c r="A23" s="26"/>
      <c r="B23" s="113" t="str">
        <f t="shared" si="10"/>
        <v>Feb</v>
      </c>
      <c r="C23" s="309">
        <f>+'Ark1'!C44</f>
        <v>2023</v>
      </c>
      <c r="D23" s="397">
        <f>+IF(F23=0,"",'Ark1'!Q44)</f>
        <v>1005</v>
      </c>
      <c r="E23" s="523">
        <f t="shared" si="11"/>
        <v>-203</v>
      </c>
      <c r="F23" s="397">
        <f>+'Ark1'!R44</f>
        <v>12960</v>
      </c>
      <c r="G23" s="326"/>
      <c r="H23" s="126">
        <f>+IF(F23=0,"",'Ark1'!AG44)</f>
        <v>1.1695420917837862</v>
      </c>
      <c r="I23" s="504"/>
      <c r="J23" s="126">
        <f>+IF(F23=0,"",'Ark1'!AH44)</f>
        <v>1.2480856559002445</v>
      </c>
      <c r="K23" s="107"/>
      <c r="L23" s="126">
        <f>+IF(F23=0,"",'Ark1'!U44)</f>
        <v>21.465493827160504</v>
      </c>
      <c r="M23" s="26"/>
      <c r="N23" s="382">
        <f>+IF(F23=0,"",'Ark1'!AJ44)</f>
        <v>2812</v>
      </c>
      <c r="O23" s="406"/>
      <c r="P23" s="155">
        <f t="shared" ref="P23:P35" si="12">IF(N23=0,"",100*N23/F23)</f>
        <v>21.697530864197532</v>
      </c>
      <c r="Q23" s="406"/>
      <c r="R23" s="155">
        <f>+IF(N23=0,"",'Ark1'!AK44)</f>
        <v>99.850284495021469</v>
      </c>
      <c r="S23" s="407"/>
      <c r="T23" s="155">
        <f>+IF(N23=0,"",'Ark1'!AL44)</f>
        <v>20.037405474212601</v>
      </c>
      <c r="U23" s="104">
        <f>+IF(F23=0,"",'Ark1'!S44)</f>
        <v>7.5014660493827154</v>
      </c>
      <c r="V23" s="26"/>
      <c r="W23" s="407"/>
      <c r="X23" s="114">
        <f>+IF(F23=0,"",'Ark1'!T44)</f>
        <v>5.8191358024691349</v>
      </c>
      <c r="Y23" s="26"/>
      <c r="Z23" s="130">
        <f>+IF(F23=0,"",'Ark1'!W44)</f>
        <v>6.3580246913580227</v>
      </c>
      <c r="AA23" s="130">
        <f>+IF(F23=0,"",'Ark1'!X44)</f>
        <v>72.484567901234556</v>
      </c>
      <c r="AB23" s="130">
        <f>+IF(F23=0,"",'Ark1'!Y44)</f>
        <v>30.972222222222221</v>
      </c>
      <c r="AC23" s="130">
        <f>+IF(F23=0,"",'Ark1'!Z44)</f>
        <v>4.8225308641975309</v>
      </c>
      <c r="AD23" s="126">
        <f>+IF(F23=0,"",'Ark1'!AA44)</f>
        <v>8.9377225813579937</v>
      </c>
      <c r="AE23" s="114">
        <f>+IF(F23=0,"",'Ark1'!AB44)</f>
        <v>1.5648031703093892</v>
      </c>
      <c r="AF23" s="114">
        <f>+IF(F23=0,"",'Ark1'!AC44)</f>
        <v>1.8305967437826971</v>
      </c>
      <c r="AG23" s="130">
        <f>+IF(F23=0,"",'Ark1'!AD44)</f>
        <v>58.293546598715245</v>
      </c>
      <c r="AH23" s="130">
        <f>+IF(F23=0,"",'Ark1'!AE44)</f>
        <v>57.240533744134225</v>
      </c>
      <c r="AI23" s="130">
        <f>+IF(F23=0,"",'Ark1'!AF44)</f>
        <v>47.420346380764357</v>
      </c>
      <c r="AJ23" s="26"/>
    </row>
    <row r="24" spans="1:45" ht="15.6">
      <c r="A24" s="26"/>
      <c r="B24" s="113" t="str">
        <f t="shared" si="10"/>
        <v>Mar</v>
      </c>
      <c r="C24" s="309">
        <f>+'Ark1'!C45</f>
        <v>2023</v>
      </c>
      <c r="D24" s="397">
        <f>+IF(F24=0,"",'Ark1'!Q45)</f>
        <v>5218</v>
      </c>
      <c r="E24" s="523">
        <f t="shared" si="11"/>
        <v>568</v>
      </c>
      <c r="F24" s="397">
        <f>+'Ark1'!R45</f>
        <v>47130</v>
      </c>
      <c r="G24" s="326"/>
      <c r="H24" s="126">
        <f>+IF(F24=0,"",'Ark1'!AG45)</f>
        <v>4.2531264495192787</v>
      </c>
      <c r="I24" s="504"/>
      <c r="J24" s="126">
        <f>+IF(F24=0,"",'Ark1'!AH45)</f>
        <v>5.2331174536860301</v>
      </c>
      <c r="K24" s="107"/>
      <c r="L24" s="126">
        <f>+IF(F24=0,"",'Ark1'!U45)</f>
        <v>24.749392106938444</v>
      </c>
      <c r="M24" s="26"/>
      <c r="N24" s="382">
        <f>+IF(F24=0,"",'Ark1'!AJ45)</f>
        <v>6597</v>
      </c>
      <c r="O24" s="406"/>
      <c r="P24" s="155">
        <f t="shared" si="12"/>
        <v>13.997453851050286</v>
      </c>
      <c r="Q24" s="406"/>
      <c r="R24" s="155">
        <f>+IF(N24=0,"",'Ark1'!AK45)</f>
        <v>105.50319842352602</v>
      </c>
      <c r="S24" s="407"/>
      <c r="T24" s="155">
        <f>+IF(N24=0,"",'Ark1'!AL45)</f>
        <v>20.187157784186159</v>
      </c>
      <c r="U24" s="114">
        <f>+IF(F24=0,"",'Ark1'!S45)</f>
        <v>7.3618077657542944</v>
      </c>
      <c r="V24" s="26"/>
      <c r="W24" s="407"/>
      <c r="X24" s="114">
        <f>+IF(F24=0,"",'Ark1'!T45)</f>
        <v>6.1388712072989611</v>
      </c>
      <c r="Y24" s="26"/>
      <c r="Z24" s="130">
        <f>+IF(F24=0,"",'Ark1'!W45)</f>
        <v>12.172713770422236</v>
      </c>
      <c r="AA24" s="130">
        <f>+IF(F24=0,"",'Ark1'!X45)</f>
        <v>77.6023764056864</v>
      </c>
      <c r="AB24" s="130">
        <f>+IF(F24=0,"",'Ark1'!Y45)</f>
        <v>46.390833863781033</v>
      </c>
      <c r="AC24" s="130">
        <f>+IF(F24=0,"",'Ark1'!Z45)</f>
        <v>10.519838743899852</v>
      </c>
      <c r="AD24" s="126">
        <f>+IF(F24=0,"",'Ark1'!AA45)</f>
        <v>10.912829853054969</v>
      </c>
      <c r="AE24" s="114">
        <f>+IF(F24=0,"",'Ark1'!AB45)</f>
        <v>1.7242571993237739</v>
      </c>
      <c r="AF24" s="114">
        <f>+IF(F24=0,"",'Ark1'!AC45)</f>
        <v>2.1536861060949488</v>
      </c>
      <c r="AG24" s="130">
        <f>+IF(F24=0,"",'Ark1'!AD45)</f>
        <v>60.22228897668559</v>
      </c>
      <c r="AH24" s="130">
        <f>+IF(F24=0,"",'Ark1'!AE45)</f>
        <v>65.219393543012586</v>
      </c>
      <c r="AI24" s="130">
        <f>+IF(F24=0,"",'Ark1'!AF45)</f>
        <v>55.419529357639611</v>
      </c>
      <c r="AJ24" s="26"/>
    </row>
    <row r="25" spans="1:45" ht="15.6">
      <c r="A25" s="26"/>
      <c r="B25" s="113" t="str">
        <f t="shared" si="10"/>
        <v>Apr</v>
      </c>
      <c r="C25" s="309">
        <f>+'Ark1'!C46</f>
        <v>2023</v>
      </c>
      <c r="D25" s="397">
        <f>+IF(F25=0,"",'Ark1'!Q46)</f>
        <v>506</v>
      </c>
      <c r="E25" s="523">
        <f t="shared" si="11"/>
        <v>-360</v>
      </c>
      <c r="F25" s="397">
        <f>+'Ark1'!R46</f>
        <v>2804</v>
      </c>
      <c r="G25" s="326"/>
      <c r="H25" s="126">
        <f>+IF(F25=0,"",'Ark1'!AG46)</f>
        <v>0.25303981677173898</v>
      </c>
      <c r="I25" s="504"/>
      <c r="J25" s="126">
        <f>+IF(F25=0,"",'Ark1'!AH46)</f>
        <v>0.29300443913520202</v>
      </c>
      <c r="K25" s="107"/>
      <c r="L25" s="126">
        <f>+IF(F25=0,"",'Ark1'!U46)</f>
        <v>23.291512125534958</v>
      </c>
      <c r="M25" s="26"/>
      <c r="N25" s="382">
        <f>+IF(F25=0,"",'Ark1'!AJ46)</f>
        <v>239</v>
      </c>
      <c r="O25" s="406"/>
      <c r="P25" s="155">
        <f t="shared" si="12"/>
        <v>8.5235378031383746</v>
      </c>
      <c r="Q25" s="406"/>
      <c r="R25" s="155">
        <f>+IF(N25=0,"",'Ark1'!AK46)</f>
        <v>106.46443514644358</v>
      </c>
      <c r="S25" s="407"/>
      <c r="T25" s="155">
        <f>+IF(N25=0,"",'Ark1'!AL46)</f>
        <v>20.05371907306106</v>
      </c>
      <c r="U25" s="114">
        <f>+IF(F25=0,"",'Ark1'!S46)</f>
        <v>7.0674037089871602</v>
      </c>
      <c r="V25" s="26"/>
      <c r="W25" s="407"/>
      <c r="X25" s="114">
        <f>+IF(F25=0,"",'Ark1'!T46)</f>
        <v>5.7261055634807425</v>
      </c>
      <c r="Y25" s="26"/>
      <c r="Z25" s="130">
        <f>+IF(F25=0,"",'Ark1'!W46)</f>
        <v>11.198288159771757</v>
      </c>
      <c r="AA25" s="130">
        <f>+IF(F25=0,"",'Ark1'!X46)</f>
        <v>70.898716119828819</v>
      </c>
      <c r="AB25" s="130">
        <f>+IF(F25=0,"",'Ark1'!Y46)</f>
        <v>39.122681883024256</v>
      </c>
      <c r="AC25" s="130">
        <f>+IF(F25=0,"",'Ark1'!Z46)</f>
        <v>9.3794579172610568</v>
      </c>
      <c r="AD25" s="126">
        <f>+IF(F25=0,"",'Ark1'!AA46)</f>
        <v>10.994377988628628</v>
      </c>
      <c r="AE25" s="114">
        <f>+IF(F25=0,"",'Ark1'!AB46)</f>
        <v>1.724442548704022</v>
      </c>
      <c r="AF25" s="114">
        <f>+IF(F25=0,"",'Ark1'!AC46)</f>
        <v>2.1653846169903161</v>
      </c>
      <c r="AG25" s="130">
        <f>+IF(F25=0,"",'Ark1'!AD46)</f>
        <v>58.335433681918609</v>
      </c>
      <c r="AH25" s="130">
        <f>+IF(F25=0,"",'Ark1'!AE46)</f>
        <v>71.305505283187117</v>
      </c>
      <c r="AI25" s="130">
        <f>+IF(F25=0,"",'Ark1'!AF46)</f>
        <v>51.371336933927161</v>
      </c>
      <c r="AJ25" s="26"/>
      <c r="AP25" t="s">
        <v>447</v>
      </c>
    </row>
    <row r="26" spans="1:45" ht="15.6">
      <c r="A26" s="26"/>
      <c r="B26" s="113" t="str">
        <f t="shared" si="10"/>
        <v>Mai</v>
      </c>
      <c r="C26" s="309">
        <f>+'Ark1'!C47</f>
        <v>2023</v>
      </c>
      <c r="D26" s="397">
        <f>+IF(F26=0,"",'Ark1'!Q47)</f>
        <v>762</v>
      </c>
      <c r="E26" s="523">
        <f t="shared" si="11"/>
        <v>11</v>
      </c>
      <c r="F26" s="397">
        <f>+'Ark1'!R47</f>
        <v>4060</v>
      </c>
      <c r="G26" s="326"/>
      <c r="H26" s="126">
        <f>+IF(F26=0,"",'Ark1'!AG47)</f>
        <v>0.36638432813597011</v>
      </c>
      <c r="I26" s="504"/>
      <c r="J26" s="126">
        <f>+IF(F26=0,"",'Ark1'!AH47)</f>
        <v>0.47197028754615905</v>
      </c>
      <c r="K26" s="107"/>
      <c r="L26" s="126">
        <f>+IF(F26=0,"",'Ark1'!U47)</f>
        <v>25.911354679802923</v>
      </c>
      <c r="M26" s="26"/>
      <c r="N26" s="382">
        <f>+IF(F26=0,"",'Ark1'!AJ47)</f>
        <v>957</v>
      </c>
      <c r="O26" s="406"/>
      <c r="P26" s="155">
        <f t="shared" si="12"/>
        <v>23.571428571428573</v>
      </c>
      <c r="Q26" s="406"/>
      <c r="R26" s="155">
        <f>+IF(N26=0,"",'Ark1'!AK47)</f>
        <v>105.47095088819218</v>
      </c>
      <c r="S26" s="407"/>
      <c r="T26" s="155">
        <f>+IF(N26=0,"",'Ark1'!AL47)</f>
        <v>21.885274229848122</v>
      </c>
      <c r="U26" s="114">
        <f>+IF(F26=0,"",'Ark1'!S47)</f>
        <v>7.6660098522167486</v>
      </c>
      <c r="V26" s="26"/>
      <c r="W26" s="407"/>
      <c r="X26" s="114">
        <f>+IF(F26=0,"",'Ark1'!T47)</f>
        <v>6.3992610837438413</v>
      </c>
      <c r="Y26" s="26"/>
      <c r="Z26" s="130">
        <f>+IF(F26=0,"",'Ark1'!W47)</f>
        <v>16.57635467980295</v>
      </c>
      <c r="AA26" s="130">
        <f>+IF(F26=0,"",'Ark1'!X47)</f>
        <v>75.714285714285694</v>
      </c>
      <c r="AB26" s="130">
        <f>+IF(F26=0,"",'Ark1'!Y47)</f>
        <v>52.48768472906405</v>
      </c>
      <c r="AC26" s="130">
        <f>+IF(F26=0,"",'Ark1'!Z47)</f>
        <v>12.906403940886698</v>
      </c>
      <c r="AD26" s="126">
        <f>+IF(F26=0,"",'Ark1'!AA47)</f>
        <v>11.356573003401691</v>
      </c>
      <c r="AE26" s="114">
        <f>+IF(F26=0,"",'Ark1'!AB47)</f>
        <v>1.9427209956393652</v>
      </c>
      <c r="AF26" s="114">
        <f>+IF(F26=0,"",'Ark1'!AC47)</f>
        <v>2.3804311911864224</v>
      </c>
      <c r="AG26" s="130">
        <f>+IF(F26=0,"",'Ark1'!AD47)</f>
        <v>33.742460934866301</v>
      </c>
      <c r="AH26" s="130">
        <f>+IF(F26=0,"",'Ark1'!AE47)</f>
        <v>56.380330447264015</v>
      </c>
      <c r="AI26" s="130">
        <f>+IF(F26=0,"",'Ark1'!AF47)</f>
        <v>55.638379155120624</v>
      </c>
      <c r="AJ26" s="26"/>
      <c r="AP26" t="s">
        <v>448</v>
      </c>
    </row>
    <row r="27" spans="1:45" ht="15.6">
      <c r="A27" s="26"/>
      <c r="B27" s="113" t="str">
        <f t="shared" si="10"/>
        <v>Jun</v>
      </c>
      <c r="C27" s="309">
        <f>+'Ark1'!C48</f>
        <v>2023</v>
      </c>
      <c r="D27" s="397">
        <f>+IF(F27=0,"",'Ark1'!Q48)</f>
        <v>767</v>
      </c>
      <c r="E27" s="523">
        <f t="shared" si="11"/>
        <v>4</v>
      </c>
      <c r="F27" s="397">
        <f>+'Ark1'!R48</f>
        <v>6029</v>
      </c>
      <c r="G27" s="326"/>
      <c r="H27" s="126">
        <f>+IF(F27=0,"",'Ark1'!AG48)</f>
        <v>0.54407170303738006</v>
      </c>
      <c r="I27" s="504"/>
      <c r="J27" s="126">
        <f>+IF(F27=0,"",'Ark1'!AH48)</f>
        <v>0.58706722128369138</v>
      </c>
      <c r="K27" s="107"/>
      <c r="L27" s="126">
        <f>+IF(F27=0,"",'Ark1'!U48)</f>
        <v>21.704212970641905</v>
      </c>
      <c r="M27" s="26"/>
      <c r="N27" s="382">
        <f>+IF(F27=0,"",'Ark1'!AJ48)</f>
        <v>2831</v>
      </c>
      <c r="O27" s="406"/>
      <c r="P27" s="155">
        <f t="shared" si="12"/>
        <v>46.956377508707909</v>
      </c>
      <c r="Q27" s="406"/>
      <c r="R27" s="155">
        <f>+IF(N27=0,"",'Ark1'!AK48)</f>
        <v>95.947898269162977</v>
      </c>
      <c r="S27" s="407"/>
      <c r="T27" s="155">
        <f>+IF(N27=0,"",'Ark1'!AL48)</f>
        <v>23.000004543903657</v>
      </c>
      <c r="U27" s="114">
        <f>+IF(F27=0,"",'Ark1'!S48)</f>
        <v>8.0796151932327103</v>
      </c>
      <c r="V27" s="26"/>
      <c r="W27" s="407"/>
      <c r="X27" s="114">
        <f>+IF(F27=0,"",'Ark1'!T48)</f>
        <v>6.4730469397910122</v>
      </c>
      <c r="Y27" s="26"/>
      <c r="Z27" s="130">
        <f>+IF(F27=0,"",'Ark1'!W48)</f>
        <v>14.446840272018576</v>
      </c>
      <c r="AA27" s="130">
        <f>+IF(F27=0,"",'Ark1'!X48)</f>
        <v>65.765466909935327</v>
      </c>
      <c r="AB27" s="130">
        <f>+IF(F27=0,"",'Ark1'!Y48)</f>
        <v>30.867473876264725</v>
      </c>
      <c r="AC27" s="130">
        <f>+IF(F27=0,"",'Ark1'!Z48)</f>
        <v>7.4805108641565772</v>
      </c>
      <c r="AD27" s="126">
        <f>+IF(F27=0,"",'Ark1'!AA48)</f>
        <v>10.006103237794374</v>
      </c>
      <c r="AE27" s="114">
        <f>+IF(F27=0,"",'Ark1'!AB48)</f>
        <v>1.7847228019282788</v>
      </c>
      <c r="AF27" s="114">
        <f>+IF(F27=0,"",'Ark1'!AC48)</f>
        <v>2.0210728503770223</v>
      </c>
      <c r="AG27" s="130">
        <f>+IF(F27=0,"",'Ark1'!AD48)</f>
        <v>8.1015626328606345</v>
      </c>
      <c r="AH27" s="130">
        <f>+IF(F27=0,"",'Ark1'!AE48)</f>
        <v>47.699369258057615</v>
      </c>
      <c r="AI27" s="130">
        <f>+IF(F27=0,"",'Ark1'!AF48)</f>
        <v>45.367028496231995</v>
      </c>
      <c r="AJ27" s="26"/>
    </row>
    <row r="28" spans="1:45" ht="15.6">
      <c r="A28" s="26"/>
      <c r="B28" s="113" t="str">
        <f t="shared" si="10"/>
        <v>Jul</v>
      </c>
      <c r="C28" s="309">
        <f>+'Ark1'!C49</f>
        <v>2023</v>
      </c>
      <c r="D28" s="397">
        <f>+IF(F28=0,"",'Ark1'!Q49)</f>
        <v>212</v>
      </c>
      <c r="E28" s="523">
        <f t="shared" si="11"/>
        <v>13</v>
      </c>
      <c r="F28" s="397">
        <f>+'Ark1'!R49</f>
        <v>3910</v>
      </c>
      <c r="G28" s="326"/>
      <c r="H28" s="126">
        <f>+IF(F28=0,"",'Ark1'!AG49)</f>
        <v>0.35284796133291713</v>
      </c>
      <c r="I28" s="504"/>
      <c r="J28" s="126">
        <f>+IF(F28=0,"",'Ark1'!AH49)</f>
        <v>0.37822954037857698</v>
      </c>
      <c r="K28" s="107"/>
      <c r="L28" s="126">
        <f>+IF(F28=0,"",'Ark1'!U49)</f>
        <v>21.561560102301833</v>
      </c>
      <c r="M28" s="26"/>
      <c r="N28" s="382">
        <f>+IF(F28=0,"",'Ark1'!AJ49)</f>
        <v>1674</v>
      </c>
      <c r="O28" s="406"/>
      <c r="P28" s="155">
        <f t="shared" si="12"/>
        <v>42.813299232736576</v>
      </c>
      <c r="Q28" s="406"/>
      <c r="R28" s="155">
        <f>+IF(N28=0,"",'Ark1'!AK49)</f>
        <v>104.14468339307082</v>
      </c>
      <c r="S28" s="407"/>
      <c r="T28" s="155">
        <f>+IF(N28=0,"",'Ark1'!AL49)</f>
        <v>19.651849763112367</v>
      </c>
      <c r="U28" s="114">
        <f>+IF(F28=0,"",'Ark1'!S49)</f>
        <v>8.5547314578005107</v>
      </c>
      <c r="V28" s="26"/>
      <c r="W28" s="407"/>
      <c r="X28" s="114">
        <f>+IF(F28=0,"",'Ark1'!T49)</f>
        <v>6.3058823529411763</v>
      </c>
      <c r="Y28" s="26"/>
      <c r="Z28" s="130">
        <f>+IF(F28=0,"",'Ark1'!W49)</f>
        <v>10.102301790281331</v>
      </c>
      <c r="AA28" s="130">
        <f>+IF(F28=0,"",'Ark1'!X49)</f>
        <v>86.138107416879805</v>
      </c>
      <c r="AB28" s="130">
        <f>+IF(F28=0,"",'Ark1'!Y49)</f>
        <v>29.283887468030688</v>
      </c>
      <c r="AC28" s="130">
        <f>+IF(F28=0,"",'Ark1'!Z49)</f>
        <v>3.0690537084398977</v>
      </c>
      <c r="AD28" s="126">
        <f>+IF(F28=0,"",'Ark1'!AA49)</f>
        <v>6.8723515239612878</v>
      </c>
      <c r="AE28" s="114">
        <f>+IF(F28=0,"",'Ark1'!AB49)</f>
        <v>1.4672718972529337</v>
      </c>
      <c r="AF28" s="114">
        <f>+IF(F28=0,"",'Ark1'!AC49)</f>
        <v>1.8211716462726153</v>
      </c>
      <c r="AG28" s="130">
        <f>+IF(F28=0,"",'Ark1'!AD49)</f>
        <v>28.552774299130625</v>
      </c>
      <c r="AH28" s="130">
        <f>+IF(F28=0,"",'Ark1'!AE49)</f>
        <v>38.410736065648194</v>
      </c>
      <c r="AI28" s="130">
        <f>+IF(F28=0,"",'Ark1'!AF49)</f>
        <v>37.32289073858712</v>
      </c>
      <c r="AJ28" s="26"/>
    </row>
    <row r="29" spans="1:45" ht="15.6">
      <c r="A29" s="26"/>
      <c r="B29" s="113" t="str">
        <f t="shared" si="10"/>
        <v>Aug</v>
      </c>
      <c r="C29" s="309">
        <f>+'Ark1'!C50</f>
        <v>2023</v>
      </c>
      <c r="D29" s="397">
        <f>+IF(F29=0,"",'Ark1'!Q50)</f>
        <v>3278</v>
      </c>
      <c r="E29" s="523">
        <f t="shared" si="11"/>
        <v>-26</v>
      </c>
      <c r="F29" s="397">
        <f>+'Ark1'!R50</f>
        <v>103499</v>
      </c>
      <c r="G29" s="326"/>
      <c r="H29" s="126">
        <f>+IF(F29=0,"",'Ark1'!AG50)</f>
        <v>9.3400028516612714</v>
      </c>
      <c r="I29" s="504"/>
      <c r="J29" s="126">
        <f>+IF(F29=0,"",'Ark1'!AH50)</f>
        <v>10.185228461964767</v>
      </c>
      <c r="K29" s="107"/>
      <c r="L29" s="126">
        <f>+IF(F29=0,"",'Ark1'!U50)</f>
        <v>21.934923042734695</v>
      </c>
      <c r="M29" s="26"/>
      <c r="N29" s="382">
        <f>+IF(F29=0,"",'Ark1'!AJ50)</f>
        <v>49696</v>
      </c>
      <c r="O29" s="406"/>
      <c r="P29" s="155">
        <f t="shared" si="12"/>
        <v>48.01592285915806</v>
      </c>
      <c r="Q29" s="406"/>
      <c r="R29" s="155">
        <f>+IF(N29=0,"",'Ark1'!AK50)</f>
        <v>100.32511067289168</v>
      </c>
      <c r="S29" s="407"/>
      <c r="T29" s="155">
        <f>+IF(N29=0,"",'Ark1'!AL50)</f>
        <v>22.073171170436037</v>
      </c>
      <c r="U29" s="114">
        <f>+IF(F29=0,"",'Ark1'!S50)</f>
        <v>8.1503299548787904</v>
      </c>
      <c r="V29" s="26"/>
      <c r="W29" s="407"/>
      <c r="X29" s="114">
        <f>+IF(F29=0,"",'Ark1'!T50)</f>
        <v>5.9725214736374257</v>
      </c>
      <c r="Y29" s="26"/>
      <c r="Z29" s="130">
        <f>+IF(F29=0,"",'Ark1'!W50)</f>
        <v>6.0290437588768979</v>
      </c>
      <c r="AA29" s="130">
        <f>+IF(F29=0,"",'Ark1'!X50)</f>
        <v>89.801833834143338</v>
      </c>
      <c r="AB29" s="130">
        <f>+IF(F29=0,"",'Ark1'!Y50)</f>
        <v>30.15101595184494</v>
      </c>
      <c r="AC29" s="130">
        <f>+IF(F29=0,"",'Ark1'!Z50)</f>
        <v>2.4290089759321343</v>
      </c>
      <c r="AD29" s="126">
        <f>+IF(F29=0,"",'Ark1'!AA50)</f>
        <v>6.4472927234088084</v>
      </c>
      <c r="AE29" s="114">
        <f>+IF(F29=0,"",'Ark1'!AB50)</f>
        <v>1.496721881452808</v>
      </c>
      <c r="AF29" s="114">
        <f>+IF(F29=0,"",'Ark1'!AC50)</f>
        <v>1.7400840641683686</v>
      </c>
      <c r="AG29" s="130">
        <f>+IF(F29=0,"",'Ark1'!AD50)</f>
        <v>31.217268598124257</v>
      </c>
      <c r="AH29" s="130">
        <f>+IF(F29=0,"",'Ark1'!AE50)</f>
        <v>43.810227427058678</v>
      </c>
      <c r="AI29" s="130">
        <f>+IF(F29=0,"",'Ark1'!AF50)</f>
        <v>34.938145036277398</v>
      </c>
      <c r="AJ29" s="26"/>
    </row>
    <row r="30" spans="1:45" ht="15.6">
      <c r="A30" s="26"/>
      <c r="B30" s="113" t="str">
        <f t="shared" si="10"/>
        <v>Sep</v>
      </c>
      <c r="C30" s="309">
        <f>+'Ark1'!C51</f>
        <v>2023</v>
      </c>
      <c r="D30" s="397">
        <f>+IF(F30=0,"",'Ark1'!Q51)</f>
        <v>7786</v>
      </c>
      <c r="E30" s="523">
        <f t="shared" si="11"/>
        <v>-556</v>
      </c>
      <c r="F30" s="397">
        <f>+'Ark1'!R51</f>
        <v>361249</v>
      </c>
      <c r="G30" s="326"/>
      <c r="H30" s="126">
        <f>+IF(F30=0,"",'Ark1'!AG51)</f>
        <v>32.599993141574153</v>
      </c>
      <c r="I30" s="504"/>
      <c r="J30" s="126">
        <f>+IF(F30=0,"",'Ark1'!AH51)</f>
        <v>32.424126179169122</v>
      </c>
      <c r="K30" s="107"/>
      <c r="L30" s="126">
        <f>+IF(F30=0,"",'Ark1'!U51)</f>
        <v>20.00613158790712</v>
      </c>
      <c r="M30" s="26"/>
      <c r="N30" s="382">
        <f>+IF(F30=0,"",'Ark1'!AJ51)</f>
        <v>116557</v>
      </c>
      <c r="O30" s="406"/>
      <c r="P30" s="155">
        <f t="shared" si="12"/>
        <v>32.265002809696362</v>
      </c>
      <c r="Q30" s="406"/>
      <c r="R30" s="155">
        <f>+IF(N30=0,"",'Ark1'!AK51)</f>
        <v>98.376597716137312</v>
      </c>
      <c r="S30" s="407"/>
      <c r="T30" s="155">
        <f>+IF(N30=0,"",'Ark1'!AL51)</f>
        <v>21.220985835829676</v>
      </c>
      <c r="U30" s="114">
        <f>+IF(F30=0,"",'Ark1'!S51)</f>
        <v>8.0353080562160759</v>
      </c>
      <c r="V30" s="26"/>
      <c r="W30" s="407"/>
      <c r="X30" s="114">
        <f>+IF(F30=0,"",'Ark1'!T51)</f>
        <v>5.9211596433484948</v>
      </c>
      <c r="Y30" s="26"/>
      <c r="Z30" s="130">
        <f>+IF(F30=0,"",'Ark1'!W51)</f>
        <v>3.4865148415635754</v>
      </c>
      <c r="AA30" s="130">
        <f>+IF(F30=0,"",'Ark1'!X51)</f>
        <v>83.501407616353262</v>
      </c>
      <c r="AB30" s="130">
        <f>+IF(F30=0,"",'Ark1'!Y51)</f>
        <v>20.702894679293237</v>
      </c>
      <c r="AC30" s="130">
        <f>+IF(F30=0,"",'Ark1'!Z51)</f>
        <v>0.51349623113143583</v>
      </c>
      <c r="AD30" s="126">
        <f>+IF(F30=0,"",'Ark1'!AA51)</f>
        <v>5.0359859194923491</v>
      </c>
      <c r="AE30" s="114">
        <f>+IF(F30=0,"",'Ark1'!AB51)</f>
        <v>1.4474497232460397</v>
      </c>
      <c r="AF30" s="114">
        <f>+IF(F30=0,"",'Ark1'!AC51)</f>
        <v>1.5404038661965114</v>
      </c>
      <c r="AG30" s="130">
        <f>+IF(F30=0,"",'Ark1'!AD51)</f>
        <v>59.274298582571213</v>
      </c>
      <c r="AH30" s="130">
        <f>+IF(F30=0,"",'Ark1'!AE51)</f>
        <v>39.458578868334648</v>
      </c>
      <c r="AI30" s="130">
        <f>+IF(F30=0,"",'Ark1'!AF51)</f>
        <v>25.3301529743066</v>
      </c>
      <c r="AJ30" s="26"/>
    </row>
    <row r="31" spans="1:45" ht="15.6">
      <c r="A31" s="26"/>
      <c r="B31" s="113" t="str">
        <f t="shared" si="10"/>
        <v>Okt</v>
      </c>
      <c r="C31" s="4">
        <f>+'Ark1'!C52</f>
        <v>2023</v>
      </c>
      <c r="D31" s="320">
        <f>+IF(F31=0,"",'Ark1'!Q52)</f>
        <v>10120</v>
      </c>
      <c r="E31" s="382">
        <f t="shared" si="11"/>
        <v>-115</v>
      </c>
      <c r="F31" s="320">
        <f>+'Ark1'!R52</f>
        <v>410742</v>
      </c>
      <c r="G31" s="326"/>
      <c r="H31" s="60">
        <f>+IF(F31=0,"",'Ark1'!AG52)</f>
        <v>37.066362489464197</v>
      </c>
      <c r="I31" s="504"/>
      <c r="J31" s="60">
        <f>+IF(F31=0,"",'Ark1'!AH52)</f>
        <v>35.479099640958673</v>
      </c>
      <c r="K31" s="107"/>
      <c r="L31" s="60">
        <f>+IF(F31=0,"",'Ark1'!U52)</f>
        <v>19.253290800551294</v>
      </c>
      <c r="M31" s="26"/>
      <c r="N31" s="382">
        <f>+IF(F31=0,"",'Ark1'!AJ52)</f>
        <v>134643</v>
      </c>
      <c r="O31" s="406"/>
      <c r="P31" s="155">
        <f t="shared" si="12"/>
        <v>32.7804315117519</v>
      </c>
      <c r="Q31" s="406"/>
      <c r="R31" s="155">
        <f>+IF(N31=0,"",'Ark1'!AK52)</f>
        <v>98.738972690744319</v>
      </c>
      <c r="S31" s="407"/>
      <c r="T31" s="155">
        <f>+IF(N31=0,"",'Ark1'!AL52)</f>
        <v>20.241287617418205</v>
      </c>
      <c r="U31" s="5">
        <f>+IF(F31=0,"",'Ark1'!S52)</f>
        <v>7.5840016360635136</v>
      </c>
      <c r="V31" s="26"/>
      <c r="W31" s="407"/>
      <c r="X31" s="5">
        <f>+IF(F31=0,"",'Ark1'!T52)</f>
        <v>6.0093197189476584</v>
      </c>
      <c r="Y31" s="26"/>
      <c r="Z31" s="18">
        <f>+IF(F31=0,"",'Ark1'!W52)</f>
        <v>5.1786766388633261</v>
      </c>
      <c r="AA31" s="18">
        <f>+IF(F31=0,"",'Ark1'!X52)</f>
        <v>70.962550700926613</v>
      </c>
      <c r="AB31" s="18">
        <f>+IF(F31=0,"",'Ark1'!Y52)</f>
        <v>18.546435475310528</v>
      </c>
      <c r="AC31" s="18">
        <f>+IF(F31=0,"",'Ark1'!Z52)</f>
        <v>1.5172541400684612</v>
      </c>
      <c r="AD31" s="60">
        <f>+IF(F31=0,"",'Ark1'!AA52)</f>
        <v>6.7440957265185295</v>
      </c>
      <c r="AE31" s="5">
        <f>+IF(F31=0,"",'Ark1'!AB52)</f>
        <v>1.6117054869065497</v>
      </c>
      <c r="AF31" s="5">
        <f>+IF(F31=0,"",'Ark1'!AC52)</f>
        <v>1.6469644324866564</v>
      </c>
      <c r="AG31" s="18">
        <f>+IF(F31=0,"",'Ark1'!AD52)</f>
        <v>53.798175997795219</v>
      </c>
      <c r="AH31" s="18">
        <f>+IF(F31=0,"",'Ark1'!AE52)</f>
        <v>43.554843663068382</v>
      </c>
      <c r="AI31" s="18">
        <f>+IF(F31=0,"",'Ark1'!AF52)</f>
        <v>33.373227681421398</v>
      </c>
      <c r="AJ31" s="26"/>
    </row>
    <row r="32" spans="1:45" ht="15.6">
      <c r="A32" s="26"/>
      <c r="B32" s="2" t="str">
        <f t="shared" si="10"/>
        <v>Nov</v>
      </c>
      <c r="C32" s="4">
        <f>+'Ark1'!C53</f>
        <v>2023</v>
      </c>
      <c r="D32" s="320">
        <f>+IF(F32=0,"",'Ark1'!Q53)</f>
        <v>5906</v>
      </c>
      <c r="E32" s="382">
        <f t="shared" si="11"/>
        <v>73</v>
      </c>
      <c r="F32" s="320">
        <f>+'Ark1'!R53</f>
        <v>138664</v>
      </c>
      <c r="G32" s="326"/>
      <c r="H32" s="60">
        <f>+IF(F32=0,"",'Ark1'!AG53)</f>
        <v>12.513378442523685</v>
      </c>
      <c r="I32" s="504"/>
      <c r="J32" s="60">
        <f>+IF(F32=0,"",'Ark1'!AH53)</f>
        <v>12.170960175767796</v>
      </c>
      <c r="K32" s="107"/>
      <c r="L32" s="60">
        <f>+IF(F32=0,"",'Ark1'!U53)</f>
        <v>19.564223302371129</v>
      </c>
      <c r="M32" s="26"/>
      <c r="N32" s="382">
        <f>+IF(F32=0,"",'Ark1'!AJ53)</f>
        <v>49226</v>
      </c>
      <c r="O32" s="406"/>
      <c r="P32" s="155">
        <f t="shared" si="12"/>
        <v>35.500201926960131</v>
      </c>
      <c r="Q32" s="406"/>
      <c r="R32" s="155">
        <f>+IF(N32=0,"",'Ark1'!AK53)</f>
        <v>98.945892414578253</v>
      </c>
      <c r="S32" s="407"/>
      <c r="T32" s="155">
        <f>+IF(N32=0,"",'Ark1'!AL53)</f>
        <v>20.020872466609056</v>
      </c>
      <c r="U32" s="5">
        <f>+IF(F32=0,"",'Ark1'!S53)</f>
        <v>7.4160777130329407</v>
      </c>
      <c r="V32" s="26"/>
      <c r="W32" s="407"/>
      <c r="X32" s="5">
        <f>+IF(F32=0,"",'Ark1'!T53)</f>
        <v>5.9545664339698838</v>
      </c>
      <c r="Y32" s="26"/>
      <c r="Z32" s="18">
        <f>+IF(F32=0,"",'Ark1'!W53)</f>
        <v>6.3094963364680092</v>
      </c>
      <c r="AA32" s="18">
        <f>+IF(F32=0,"",'Ark1'!X53)</f>
        <v>66.218340737321853</v>
      </c>
      <c r="AB32" s="18">
        <f>+IF(F32=0,"",'Ark1'!Y53)</f>
        <v>21.882391969076323</v>
      </c>
      <c r="AC32" s="18">
        <f>+IF(F32=0,"",'Ark1'!Z53)</f>
        <v>2.291870997519184</v>
      </c>
      <c r="AD32" s="60">
        <f>+IF(F32=0,"",'Ark1'!AA53)</f>
        <v>7.7207343342464352</v>
      </c>
      <c r="AE32" s="5">
        <f>+IF(F32=0,"",'Ark1'!AB53)</f>
        <v>1.661139744360042</v>
      </c>
      <c r="AF32" s="5">
        <f>+IF(F32=0,"",'Ark1'!AC53)</f>
        <v>1.7525063616629923</v>
      </c>
      <c r="AG32" s="18">
        <f>+IF(F32=0,"",'Ark1'!AD53)</f>
        <v>46.801165791794681</v>
      </c>
      <c r="AH32" s="18">
        <f>+IF(F32=0,"",'Ark1'!AE53)</f>
        <v>48.09968656257012</v>
      </c>
      <c r="AI32" s="18">
        <f>+IF(F32=0,"",'Ark1'!AF53)</f>
        <v>43.511796139824682</v>
      </c>
      <c r="AJ32" s="26"/>
    </row>
    <row r="33" spans="1:98" ht="15.6">
      <c r="A33" s="26"/>
      <c r="B33" s="113" t="str">
        <f t="shared" si="10"/>
        <v>Des</v>
      </c>
      <c r="C33" s="309">
        <f>+'Ark1'!C54</f>
        <v>2023</v>
      </c>
      <c r="D33" s="397">
        <f>+IF(F33=0,"",'Ark1'!Q54)</f>
        <v>648</v>
      </c>
      <c r="E33" s="523">
        <f t="shared" si="11"/>
        <v>-681</v>
      </c>
      <c r="F33" s="397">
        <f>+'Ark1'!R54</f>
        <v>8296</v>
      </c>
      <c r="G33" s="326"/>
      <c r="H33" s="126">
        <f>+IF(F33=0,"",'Ark1'!AG54)</f>
        <v>0.7486513266541891</v>
      </c>
      <c r="I33" s="504"/>
      <c r="J33" s="126">
        <f>+IF(F33=0,"",'Ark1'!AH54)</f>
        <v>0.70543384721318481</v>
      </c>
      <c r="K33" s="107"/>
      <c r="L33" s="126">
        <f>+IF(F33=0,"",'Ark1'!U54)</f>
        <v>18.953483606557366</v>
      </c>
      <c r="M33" s="26"/>
      <c r="N33" s="382">
        <f>+IF(F33=0,"",'Ark1'!AJ54)</f>
        <v>4635</v>
      </c>
      <c r="O33" s="406"/>
      <c r="P33" s="155">
        <f t="shared" si="12"/>
        <v>55.870298939247832</v>
      </c>
      <c r="Q33" s="406"/>
      <c r="R33" s="155">
        <f>+IF(N33=0,"",'Ark1'!AK54)</f>
        <v>96.513980582524397</v>
      </c>
      <c r="S33" s="407"/>
      <c r="T33" s="155">
        <f>+IF(N33=0,"",'Ark1'!AL54)</f>
        <v>20.480417790906763</v>
      </c>
      <c r="U33" s="114">
        <f>+IF(F33=0,"",'Ark1'!S54)</f>
        <v>7.6937078109932493</v>
      </c>
      <c r="V33" s="26"/>
      <c r="W33" s="407"/>
      <c r="X33" s="114">
        <f>+IF(F33=0,"",'Ark1'!T54)</f>
        <v>6.1004098360655741</v>
      </c>
      <c r="Y33" s="26"/>
      <c r="Z33" s="130">
        <f>+IF(F33=0,"",'Ark1'!W54)</f>
        <v>6.4368370298939244</v>
      </c>
      <c r="AA33" s="130">
        <f>+IF(F33=0,"",'Ark1'!X54)</f>
        <v>67.936354869816796</v>
      </c>
      <c r="AB33" s="130">
        <f>+IF(F33=0,"",'Ark1'!Y54)</f>
        <v>15.441176470588236</v>
      </c>
      <c r="AC33" s="130">
        <f>+IF(F33=0,"",'Ark1'!Z54)</f>
        <v>1.6152362584378004</v>
      </c>
      <c r="AD33" s="126">
        <f>+IF(F33=0,"",'Ark1'!AA54)</f>
        <v>6.6086392505526552</v>
      </c>
      <c r="AE33" s="114">
        <f>+IF(F33=0,"",'Ark1'!AB54)</f>
        <v>1.5408575501461981</v>
      </c>
      <c r="AF33" s="114">
        <f>+IF(F33=0,"",'Ark1'!AC54)</f>
        <v>1.8012156576975673</v>
      </c>
      <c r="AG33" s="130">
        <f>+IF(F33=0,"",'Ark1'!AD54)</f>
        <v>46.775767816771008</v>
      </c>
      <c r="AH33" s="130">
        <f>+IF(F33=0,"",'Ark1'!AE54)</f>
        <v>43.407919538513347</v>
      </c>
      <c r="AI33" s="130">
        <f>+IF(F33=0,"",'Ark1'!AF54)</f>
        <v>39.088804189999074</v>
      </c>
      <c r="AJ33" s="26"/>
    </row>
    <row r="34" spans="1:98">
      <c r="A34" s="26"/>
      <c r="B34" s="26"/>
      <c r="C34" s="410"/>
      <c r="D34" s="326"/>
      <c r="E34" s="326"/>
      <c r="F34" s="26"/>
      <c r="G34" s="326"/>
      <c r="H34" s="26"/>
      <c r="I34" s="504"/>
      <c r="J34" s="26"/>
      <c r="K34" s="26"/>
      <c r="L34" s="26"/>
      <c r="M34" s="410"/>
      <c r="N34" s="511"/>
      <c r="O34" s="26"/>
      <c r="P34" s="26"/>
      <c r="Q34" s="26"/>
      <c r="R34" s="26"/>
      <c r="S34" s="26"/>
      <c r="T34" s="26"/>
      <c r="U34" s="26"/>
      <c r="V34" s="26"/>
      <c r="W34" s="407"/>
      <c r="X34" s="26"/>
      <c r="Y34" s="410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</row>
    <row r="35" spans="1:98">
      <c r="A35" s="26"/>
      <c r="B35" s="46" t="str">
        <f t="shared" ref="B35:B46" si="13">+B22</f>
        <v>Jan</v>
      </c>
      <c r="C35" s="414">
        <f>+'Ark1'!C55</f>
        <v>2022</v>
      </c>
      <c r="D35" s="398">
        <f>+IF(F35=0,"",'Ark1'!Q55)</f>
        <v>856</v>
      </c>
      <c r="E35" s="326"/>
      <c r="F35" s="398">
        <f>+'Ark1'!R55</f>
        <v>8386</v>
      </c>
      <c r="G35" s="398"/>
      <c r="H35" s="108">
        <f>+IF(F35=0,"",'Ark1'!AG55)</f>
        <v>0.72243031553991888</v>
      </c>
      <c r="I35" s="505"/>
      <c r="J35" s="108">
        <f>+IF(F35=0,"",'Ark1'!AH55)</f>
        <v>0.76218271459820897</v>
      </c>
      <c r="K35" s="26"/>
      <c r="L35" s="108">
        <f>+IF(F35=0,"",'Ark1'!U55)</f>
        <v>21.269037681850698</v>
      </c>
      <c r="M35" s="410"/>
      <c r="N35" s="382">
        <f>+IF(F35=0,"",'Ark1'!AJ55)</f>
        <v>280</v>
      </c>
      <c r="O35" s="26"/>
      <c r="P35" s="155">
        <f t="shared" si="12"/>
        <v>3.33889816360601</v>
      </c>
      <c r="Q35" s="26"/>
      <c r="R35" s="155">
        <f>+IF(N35=0,"",'Ark1'!AK55)</f>
        <v>103.1946428571428</v>
      </c>
      <c r="S35" s="407"/>
      <c r="T35" s="155">
        <f>+IF(N35=0,"",'Ark1'!AL55)</f>
        <v>20.478123052775231</v>
      </c>
      <c r="U35" s="39">
        <f>+IF(F35=0,"",'Ark1'!S55)</f>
        <v>7.4539709038874324</v>
      </c>
      <c r="V35" s="26"/>
      <c r="W35" s="407"/>
      <c r="X35" s="39">
        <f>+IF(F35=0,"",'Ark1'!T55)</f>
        <v>6.1383257810636804</v>
      </c>
      <c r="Y35" s="410"/>
      <c r="Z35" s="131">
        <f>+IF(F35=0,"",'Ark1'!W55)</f>
        <v>8.7169091342714058</v>
      </c>
      <c r="AA35" s="131">
        <f>+IF(F35=0,"",'Ark1'!X55)</f>
        <v>71.09468161221082</v>
      </c>
      <c r="AB35" s="131">
        <f>+IF(F35=0,"",'Ark1'!Y55)</f>
        <v>28.082518483186274</v>
      </c>
      <c r="AC35" s="131">
        <f>+IF(F35=0,"",'Ark1'!Z55)</f>
        <v>5.6165036966372544</v>
      </c>
      <c r="AD35" s="108">
        <f>+IF(F35=0,"",'Ark1'!AA55)</f>
        <v>9.4637136436087772</v>
      </c>
      <c r="AE35" s="39">
        <f>+IF(F35=0,"",'Ark1'!AB55)</f>
        <v>1.6920266140319653</v>
      </c>
      <c r="AF35" s="39">
        <f>+IF(F35=0,"",'Ark1'!AC55)</f>
        <v>1.9090187903598097</v>
      </c>
      <c r="AG35" s="131">
        <f>+IF(F35=0,"",'Ark1'!AD55)</f>
        <v>53.454765861270246</v>
      </c>
      <c r="AH35" s="131">
        <f>+IF(F35=0,"",'Ark1'!AE55)</f>
        <v>51.657300306822066</v>
      </c>
      <c r="AI35" s="131">
        <f>+IF(F35=0,"",'Ark1'!AF55)</f>
        <v>49.669739514734445</v>
      </c>
      <c r="AJ35" s="26"/>
    </row>
    <row r="36" spans="1:98">
      <c r="A36" s="26"/>
      <c r="B36" s="46" t="str">
        <f t="shared" si="13"/>
        <v>Feb</v>
      </c>
      <c r="C36" s="414">
        <f>+'Ark1'!C56</f>
        <v>2022</v>
      </c>
      <c r="D36" s="398">
        <f>+IF(F36=0,"",'Ark1'!Q56)</f>
        <v>1208</v>
      </c>
      <c r="E36" s="326"/>
      <c r="F36" s="398">
        <f>+'Ark1'!R56</f>
        <v>13946</v>
      </c>
      <c r="G36" s="398"/>
      <c r="H36" s="108">
        <f>+IF(F36=0,"",'Ark1'!AG56)</f>
        <v>1.2014086788122711</v>
      </c>
      <c r="I36" s="505"/>
      <c r="J36" s="108">
        <f>+IF(F36=0,"",'Ark1'!AH56)</f>
        <v>1.3249576564873675</v>
      </c>
      <c r="K36" s="26"/>
      <c r="L36" s="108">
        <f>+IF(F36=0,"",'Ark1'!U56)</f>
        <v>22.232891151584592</v>
      </c>
      <c r="M36" s="410"/>
      <c r="N36" s="382">
        <f>+IF(F36=0,"",'Ark1'!AJ56)</f>
        <v>585</v>
      </c>
      <c r="O36" s="26"/>
      <c r="P36" s="155">
        <f t="shared" ref="P36:P46" si="14">IF(N36=0,"",100*N36/F36)</f>
        <v>4.1947511831349491</v>
      </c>
      <c r="Q36" s="26"/>
      <c r="R36" s="155">
        <f>+IF(N36=0,"",'Ark1'!AK56)</f>
        <v>103.27111111111113</v>
      </c>
      <c r="S36" s="407"/>
      <c r="T36" s="155">
        <f>+IF(N36=0,"",'Ark1'!AL56)</f>
        <v>19.875852305020249</v>
      </c>
      <c r="U36" s="39">
        <f>+IF(F36=0,"",'Ark1'!S56)</f>
        <v>7.558654811415459</v>
      </c>
      <c r="V36" s="26"/>
      <c r="W36" s="407"/>
      <c r="X36" s="39">
        <f>+IF(F36=0,"",'Ark1'!T56)</f>
        <v>6.0164921841388201</v>
      </c>
      <c r="Y36" s="410"/>
      <c r="Z36" s="131">
        <f>+IF(F36=0,"",'Ark1'!W56)</f>
        <v>8.6619819303025931</v>
      </c>
      <c r="AA36" s="131">
        <f>+IF(F36=0,"",'Ark1'!X56)</f>
        <v>75.362110999569765</v>
      </c>
      <c r="AB36" s="131">
        <f>+IF(F36=0,"",'Ark1'!Y56)</f>
        <v>34.834361107127499</v>
      </c>
      <c r="AC36" s="131">
        <f>+IF(F36=0,"",'Ark1'!Z56)</f>
        <v>5.6718772407858893</v>
      </c>
      <c r="AD36" s="108">
        <f>+IF(F36=0,"",'Ark1'!AA56)</f>
        <v>9.0832295073950746</v>
      </c>
      <c r="AE36" s="39">
        <f>+IF(F36=0,"",'Ark1'!AB56)</f>
        <v>1.5930555313670256</v>
      </c>
      <c r="AF36" s="39">
        <f>+IF(F36=0,"",'Ark1'!AC56)</f>
        <v>1.8893492338848443</v>
      </c>
      <c r="AG36" s="131">
        <f>+IF(F36=0,"",'Ark1'!AD56)</f>
        <v>53.586233572075855</v>
      </c>
      <c r="AH36" s="131">
        <f>+IF(F36=0,"",'Ark1'!AE56)</f>
        <v>58.636946190176154</v>
      </c>
      <c r="AI36" s="131">
        <f>+IF(F36=0,"",'Ark1'!AF56)</f>
        <v>48.270186597545248</v>
      </c>
      <c r="AJ36" s="26"/>
    </row>
    <row r="37" spans="1:98">
      <c r="A37" s="26"/>
      <c r="B37" s="46" t="str">
        <f t="shared" si="13"/>
        <v>Mar</v>
      </c>
      <c r="C37" s="414">
        <f>+'Ark1'!C57</f>
        <v>2022</v>
      </c>
      <c r="D37" s="398">
        <f>+IF(F37=0,"",'Ark1'!Q57)</f>
        <v>4650</v>
      </c>
      <c r="E37" s="326"/>
      <c r="F37" s="398">
        <f>+'Ark1'!R57</f>
        <v>38363</v>
      </c>
      <c r="G37" s="398"/>
      <c r="H37" s="108">
        <f>+IF(F37=0,"",'Ark1'!AG57)</f>
        <v>3.3048645593915942</v>
      </c>
      <c r="I37" s="505"/>
      <c r="J37" s="108">
        <f>+IF(F37=0,"",'Ark1'!AH57)</f>
        <v>4.2693250971621159</v>
      </c>
      <c r="K37" s="26"/>
      <c r="L37" s="108">
        <f>+IF(F37=0,"",'Ark1'!U57)</f>
        <v>26.042955451867648</v>
      </c>
      <c r="M37" s="410"/>
      <c r="N37" s="382">
        <f>+IF(F37=0,"",'Ark1'!AJ57)</f>
        <v>1444</v>
      </c>
      <c r="O37" s="26"/>
      <c r="P37" s="155">
        <f t="shared" si="14"/>
        <v>3.7640434793942079</v>
      </c>
      <c r="Q37" s="26"/>
      <c r="R37" s="155">
        <f>+IF(N37=0,"",'Ark1'!AK57)</f>
        <v>106.37222991689762</v>
      </c>
      <c r="S37" s="407"/>
      <c r="T37" s="155">
        <f>+IF(N37=0,"",'Ark1'!AL57)</f>
        <v>20.291886397559175</v>
      </c>
      <c r="U37" s="39">
        <f>+IF(F37=0,"",'Ark1'!S57)</f>
        <v>7.4946693428563984</v>
      </c>
      <c r="V37" s="26"/>
      <c r="W37" s="407"/>
      <c r="X37" s="39">
        <f>+IF(F37=0,"",'Ark1'!T57)</f>
        <v>6.1327059927534364</v>
      </c>
      <c r="Y37" s="410"/>
      <c r="Z37" s="131">
        <f>+IF(F37=0,"",'Ark1'!W57)</f>
        <v>13.116805255063475</v>
      </c>
      <c r="AA37" s="131">
        <f>+IF(F37=0,"",'Ark1'!X57)</f>
        <v>81.21366942105675</v>
      </c>
      <c r="AB37" s="131">
        <f>+IF(F37=0,"",'Ark1'!Y57)</f>
        <v>51.023121236608191</v>
      </c>
      <c r="AC37" s="131">
        <f>+IF(F37=0,"",'Ark1'!Z57)</f>
        <v>12.93433777337539</v>
      </c>
      <c r="AD37" s="108">
        <f>+IF(F37=0,"",'Ark1'!AA57)</f>
        <v>11.261057906243128</v>
      </c>
      <c r="AE37" s="39">
        <f>+IF(F37=0,"",'Ark1'!AB57)</f>
        <v>1.7294050113591763</v>
      </c>
      <c r="AF37" s="39">
        <f>+IF(F37=0,"",'Ark1'!AC57)</f>
        <v>2.2084228420609122</v>
      </c>
      <c r="AG37" s="131">
        <f>+IF(F37=0,"",'Ark1'!AD57)</f>
        <v>60.885228618213681</v>
      </c>
      <c r="AH37" s="131">
        <f>+IF(F37=0,"",'Ark1'!AE57)</f>
        <v>64.681795175811644</v>
      </c>
      <c r="AI37" s="131">
        <f>+IF(F37=0,"",'Ark1'!AF57)</f>
        <v>55.865859278564074</v>
      </c>
      <c r="AJ37" s="26"/>
    </row>
    <row r="38" spans="1:98">
      <c r="A38" s="26"/>
      <c r="B38" s="46" t="str">
        <f t="shared" si="13"/>
        <v>Apr</v>
      </c>
      <c r="C38" s="414">
        <f>+'Ark1'!C58</f>
        <v>2022</v>
      </c>
      <c r="D38" s="398">
        <f>+IF(F38=0,"",'Ark1'!Q58)</f>
        <v>866</v>
      </c>
      <c r="E38" s="326"/>
      <c r="F38" s="398">
        <f>+'Ark1'!R58</f>
        <v>5619</v>
      </c>
      <c r="G38" s="398"/>
      <c r="H38" s="108">
        <f>+IF(F38=0,"",'Ark1'!AG58)</f>
        <v>0.48406104734304839</v>
      </c>
      <c r="I38" s="505"/>
      <c r="J38" s="108">
        <f>+IF(F38=0,"",'Ark1'!AH58)</f>
        <v>0.56007105481075681</v>
      </c>
      <c r="K38" s="26"/>
      <c r="L38" s="108">
        <f>+IF(F38=0,"",'Ark1'!U58)</f>
        <v>23.325324790888089</v>
      </c>
      <c r="M38" s="410"/>
      <c r="N38" s="382">
        <f>+IF(F38=0,"",'Ark1'!AJ58)</f>
        <v>325</v>
      </c>
      <c r="O38" s="26"/>
      <c r="P38" s="155">
        <f t="shared" si="14"/>
        <v>5.7839473215874708</v>
      </c>
      <c r="Q38" s="26"/>
      <c r="R38" s="155">
        <f>+IF(N38=0,"",'Ark1'!AK58)</f>
        <v>107.604923076923</v>
      </c>
      <c r="S38" s="407"/>
      <c r="T38" s="155">
        <f>+IF(N38=0,"",'Ark1'!AL58)</f>
        <v>20.915858744318736</v>
      </c>
      <c r="U38" s="39">
        <f>+IF(F38=0,"",'Ark1'!S58)</f>
        <v>7.1610606869549747</v>
      </c>
      <c r="V38" s="26"/>
      <c r="W38" s="407"/>
      <c r="X38" s="39">
        <f>+IF(F38=0,"",'Ark1'!T58)</f>
        <v>5.5897846591920279</v>
      </c>
      <c r="Y38" s="410"/>
      <c r="Z38" s="131">
        <f>+IF(F38=0,"",'Ark1'!W58)</f>
        <v>9.6102509343299527</v>
      </c>
      <c r="AA38" s="131">
        <f>+IF(F38=0,"",'Ark1'!X58)</f>
        <v>71.418401850863134</v>
      </c>
      <c r="AB38" s="131">
        <f>+IF(F38=0,"",'Ark1'!Y58)</f>
        <v>39.295248264815797</v>
      </c>
      <c r="AC38" s="131">
        <f>+IF(F38=0,"",'Ark1'!Z58)</f>
        <v>9.0051610606869499</v>
      </c>
      <c r="AD38" s="108">
        <f>+IF(F38=0,"",'Ark1'!AA58)</f>
        <v>10.890735348958186</v>
      </c>
      <c r="AE38" s="39">
        <f>+IF(F38=0,"",'Ark1'!AB58)</f>
        <v>1.7613052359662125</v>
      </c>
      <c r="AF38" s="39">
        <f>+IF(F38=0,"",'Ark1'!AC58)</f>
        <v>2.2059576356959862</v>
      </c>
      <c r="AG38" s="131">
        <f>+IF(F38=0,"",'Ark1'!AD58)</f>
        <v>59.406486445702633</v>
      </c>
      <c r="AH38" s="131">
        <f>+IF(F38=0,"",'Ark1'!AE58)</f>
        <v>68.002428292373907</v>
      </c>
      <c r="AI38" s="131">
        <f>+IF(F38=0,"",'Ark1'!AF58)</f>
        <v>56.720968184102155</v>
      </c>
      <c r="AJ38" s="26"/>
    </row>
    <row r="39" spans="1:98">
      <c r="A39" s="26"/>
      <c r="B39" s="46" t="str">
        <f t="shared" si="13"/>
        <v>Mai</v>
      </c>
      <c r="C39" s="414">
        <f>+'Ark1'!C59</f>
        <v>2022</v>
      </c>
      <c r="D39" s="398">
        <f>+IF(F39=0,"",'Ark1'!Q59)</f>
        <v>751</v>
      </c>
      <c r="E39" s="326"/>
      <c r="F39" s="398">
        <f>+'Ark1'!R59</f>
        <v>3864</v>
      </c>
      <c r="G39" s="398"/>
      <c r="H39" s="108">
        <f>+IF(F39=0,"",'Ark1'!AG59)</f>
        <v>0.33287273303675735</v>
      </c>
      <c r="I39" s="505"/>
      <c r="J39" s="108">
        <f>+IF(F39=0,"",'Ark1'!AH59)</f>
        <v>0.43998471000251638</v>
      </c>
      <c r="K39" s="26"/>
      <c r="L39" s="108">
        <f>+IF(F39=0,"",'Ark1'!U59)</f>
        <v>26.646739130434742</v>
      </c>
      <c r="M39" s="410"/>
      <c r="N39" s="382">
        <f>+IF(F39=0,"",'Ark1'!AJ59)</f>
        <v>342</v>
      </c>
      <c r="O39" s="26"/>
      <c r="P39" s="155">
        <f t="shared" si="14"/>
        <v>8.8509316770186341</v>
      </c>
      <c r="Q39" s="26"/>
      <c r="R39" s="155">
        <f>+IF(N39=0,"",'Ark1'!AK59)</f>
        <v>104.5885964912281</v>
      </c>
      <c r="S39" s="407"/>
      <c r="T39" s="155">
        <f>+IF(N39=0,"",'Ark1'!AL59)</f>
        <v>21.205568142836562</v>
      </c>
      <c r="U39" s="39">
        <f>+IF(F39=0,"",'Ark1'!S59)</f>
        <v>7.5530538302277455</v>
      </c>
      <c r="V39" s="26"/>
      <c r="W39" s="407"/>
      <c r="X39" s="39">
        <f>+IF(F39=0,"",'Ark1'!T59)</f>
        <v>6.4311594202898545</v>
      </c>
      <c r="Y39" s="410"/>
      <c r="Z39" s="131">
        <f>+IF(F39=0,"",'Ark1'!W59)</f>
        <v>19.099378881987576</v>
      </c>
      <c r="AA39" s="131">
        <f>+IF(F39=0,"",'Ark1'!X59)</f>
        <v>75.336438923395463</v>
      </c>
      <c r="AB39" s="131">
        <f>+IF(F39=0,"",'Ark1'!Y59)</f>
        <v>54.16666666666665</v>
      </c>
      <c r="AC39" s="131">
        <f>+IF(F39=0,"",'Ark1'!Z59)</f>
        <v>16.252587991718428</v>
      </c>
      <c r="AD39" s="108">
        <f>+IF(F39=0,"",'Ark1'!AA59)</f>
        <v>12.291038274771848</v>
      </c>
      <c r="AE39" s="39">
        <f>+IF(F39=0,"",'Ark1'!AB59)</f>
        <v>2.018619588394742</v>
      </c>
      <c r="AF39" s="39">
        <f>+IF(F39=0,"",'Ark1'!AC59)</f>
        <v>2.5575006605726358</v>
      </c>
      <c r="AG39" s="131">
        <f>+IF(F39=0,"",'Ark1'!AD59)</f>
        <v>43.086848356261214</v>
      </c>
      <c r="AH39" s="131">
        <f>+IF(F39=0,"",'Ark1'!AE59)</f>
        <v>66.281260292295826</v>
      </c>
      <c r="AI39" s="131">
        <f>+IF(F39=0,"",'Ark1'!AF59)</f>
        <v>60.469170993591781</v>
      </c>
      <c r="AJ39" s="26"/>
    </row>
    <row r="40" spans="1:98">
      <c r="A40" s="26"/>
      <c r="B40" s="46" t="str">
        <f t="shared" si="13"/>
        <v>Jun</v>
      </c>
      <c r="C40" s="414">
        <f>+'Ark1'!C60</f>
        <v>2022</v>
      </c>
      <c r="D40" s="398">
        <f>+IF(F40=0,"",'Ark1'!Q60)</f>
        <v>763</v>
      </c>
      <c r="E40" s="326"/>
      <c r="F40" s="398">
        <f>+'Ark1'!R60</f>
        <v>5864</v>
      </c>
      <c r="G40" s="398"/>
      <c r="H40" s="108">
        <f>+IF(F40=0,"",'Ark1'!AG60)</f>
        <v>0.50516710831458189</v>
      </c>
      <c r="I40" s="505"/>
      <c r="J40" s="108">
        <f>+IF(F40=0,"",'Ark1'!AH60)</f>
        <v>0.56565915932665245</v>
      </c>
      <c r="K40" s="26"/>
      <c r="L40" s="108">
        <f>+IF(F40=0,"",'Ark1'!U60)</f>
        <v>22.573789222373776</v>
      </c>
      <c r="M40" s="410"/>
      <c r="N40" s="382">
        <f>+IF(F40=0,"",'Ark1'!AJ60)</f>
        <v>801</v>
      </c>
      <c r="O40" s="26"/>
      <c r="P40" s="155">
        <f t="shared" si="14"/>
        <v>13.659618008185539</v>
      </c>
      <c r="Q40" s="26"/>
      <c r="R40" s="155">
        <f>+IF(N40=0,"",'Ark1'!AK60)</f>
        <v>92.326092384519356</v>
      </c>
      <c r="S40" s="407"/>
      <c r="T40" s="155">
        <f>+IF(N40=0,"",'Ark1'!AL60)</f>
        <v>23.621034465100511</v>
      </c>
      <c r="U40" s="39">
        <f>+IF(F40=0,"",'Ark1'!S60)</f>
        <v>8.2721691678035505</v>
      </c>
      <c r="V40" s="26"/>
      <c r="W40" s="407"/>
      <c r="X40" s="39">
        <f>+IF(F40=0,"",'Ark1'!T60)</f>
        <v>6.5392223738062745</v>
      </c>
      <c r="Y40" s="410"/>
      <c r="Z40" s="131">
        <f>+IF(F40=0,"",'Ark1'!W60)</f>
        <v>14.188267394270122</v>
      </c>
      <c r="AA40" s="131">
        <f>+IF(F40=0,"",'Ark1'!X60)</f>
        <v>67.138472032742172</v>
      </c>
      <c r="AB40" s="131">
        <f>+IF(F40=0,"",'Ark1'!Y60)</f>
        <v>34.805593451568903</v>
      </c>
      <c r="AC40" s="131">
        <f>+IF(F40=0,"",'Ark1'!Z60)</f>
        <v>8.987039563437925</v>
      </c>
      <c r="AD40" s="108">
        <f>+IF(F40=0,"",'Ark1'!AA60)</f>
        <v>10.660695727332772</v>
      </c>
      <c r="AE40" s="39">
        <f>+IF(F40=0,"",'Ark1'!AB60)</f>
        <v>1.6625036803180921</v>
      </c>
      <c r="AF40" s="39">
        <f>+IF(F40=0,"",'Ark1'!AC60)</f>
        <v>2.0207391150978875</v>
      </c>
      <c r="AG40" s="131">
        <f>+IF(F40=0,"",'Ark1'!AD60)</f>
        <v>14.489936366659332</v>
      </c>
      <c r="AH40" s="131">
        <f>+IF(F40=0,"",'Ark1'!AE60)</f>
        <v>47.053723935844957</v>
      </c>
      <c r="AI40" s="131">
        <f>+IF(F40=0,"",'Ark1'!AF60)</f>
        <v>51.250696278341714</v>
      </c>
      <c r="AJ40" s="26"/>
    </row>
    <row r="41" spans="1:98">
      <c r="A41" s="26"/>
      <c r="B41" s="46" t="str">
        <f t="shared" si="13"/>
        <v>Jul</v>
      </c>
      <c r="C41" s="414">
        <f>+'Ark1'!C61</f>
        <v>2022</v>
      </c>
      <c r="D41" s="398">
        <f>+IF(F41=0,"",'Ark1'!Q61)</f>
        <v>199</v>
      </c>
      <c r="E41" s="326"/>
      <c r="F41" s="398">
        <f>+'Ark1'!R61</f>
        <v>2422</v>
      </c>
      <c r="G41" s="398"/>
      <c r="H41" s="108">
        <f>+IF(F41=0,"",'Ark1'!AG61)</f>
        <v>0.20864848846144565</v>
      </c>
      <c r="I41" s="505"/>
      <c r="J41" s="108">
        <f>+IF(F41=0,"",'Ark1'!AH61)</f>
        <v>0.2075017000345484</v>
      </c>
      <c r="K41" s="26"/>
      <c r="L41" s="108">
        <f>+IF(F41=0,"",'Ark1'!U61)</f>
        <v>20.048926507018979</v>
      </c>
      <c r="M41" s="410"/>
      <c r="N41" s="382">
        <f>+IF(F41=0,"",'Ark1'!AJ61)</f>
        <v>0</v>
      </c>
      <c r="O41" s="26"/>
      <c r="P41" s="155" t="str">
        <f t="shared" si="14"/>
        <v/>
      </c>
      <c r="Q41" s="26"/>
      <c r="R41" s="155" t="str">
        <f>+IF(N41=0,"",'Ark1'!AK61)</f>
        <v/>
      </c>
      <c r="S41" s="407"/>
      <c r="T41" s="155" t="str">
        <f>+IF(N41=0,"",'Ark1'!AL61)</f>
        <v/>
      </c>
      <c r="U41" s="39">
        <f>+IF(F41=0,"",'Ark1'!S61)</f>
        <v>8.3988439306358345</v>
      </c>
      <c r="V41" s="26"/>
      <c r="W41" s="407"/>
      <c r="X41" s="39">
        <f>+IF(F41=0,"",'Ark1'!T61)</f>
        <v>6.222543352601158</v>
      </c>
      <c r="Y41" s="410"/>
      <c r="Z41" s="131">
        <f>+IF(F41=0,"",'Ark1'!W61)</f>
        <v>6.3170933113129637</v>
      </c>
      <c r="AA41" s="131">
        <f>+IF(F41=0,"",'Ark1'!X61)</f>
        <v>73.245251857968626</v>
      </c>
      <c r="AB41" s="131">
        <f>+IF(F41=0,"",'Ark1'!Y61)</f>
        <v>21.593724194880277</v>
      </c>
      <c r="AC41" s="131">
        <f>+IF(F41=0,"",'Ark1'!Z61)</f>
        <v>2.807597027250206</v>
      </c>
      <c r="AD41" s="108">
        <f>+IF(F41=0,"",'Ark1'!AA61)</f>
        <v>7.189157476541352</v>
      </c>
      <c r="AE41" s="39">
        <f>+IF(F41=0,"",'Ark1'!AB61)</f>
        <v>1.4751893555072508</v>
      </c>
      <c r="AF41" s="39">
        <f>+IF(F41=0,"",'Ark1'!AC61)</f>
        <v>1.6948273582085331</v>
      </c>
      <c r="AG41" s="131">
        <f>+IF(F41=0,"",'Ark1'!AD61)</f>
        <v>24.687327533104003</v>
      </c>
      <c r="AH41" s="131">
        <f>+IF(F41=0,"",'Ark1'!AE61)</f>
        <v>52.367434753762787</v>
      </c>
      <c r="AI41" s="131">
        <f>+IF(F41=0,"",'Ark1'!AF61)</f>
        <v>43.944170745227048</v>
      </c>
      <c r="AJ41" s="26"/>
    </row>
    <row r="42" spans="1:98">
      <c r="A42" s="26"/>
      <c r="B42" s="46" t="str">
        <f t="shared" si="13"/>
        <v>Aug</v>
      </c>
      <c r="C42" s="414">
        <f>+'Ark1'!C62</f>
        <v>2022</v>
      </c>
      <c r="D42" s="398">
        <f>+IF(F42=0,"",'Ark1'!Q62)</f>
        <v>3304</v>
      </c>
      <c r="E42" s="326"/>
      <c r="F42" s="398">
        <f>+'Ark1'!R62</f>
        <v>105527</v>
      </c>
      <c r="G42" s="398"/>
      <c r="H42" s="108">
        <f>+IF(F42=0,"",'Ark1'!AG62)</f>
        <v>9.0908542699715031</v>
      </c>
      <c r="I42" s="505"/>
      <c r="J42" s="108">
        <f>+IF(F42=0,"",'Ark1'!AH62)</f>
        <v>9.9100179626045986</v>
      </c>
      <c r="K42" s="26"/>
      <c r="L42" s="108">
        <f>+IF(F42=0,"",'Ark1'!U62)</f>
        <v>21.976293839491408</v>
      </c>
      <c r="M42" s="410"/>
      <c r="N42" s="382">
        <f>+IF(F42=0,"",'Ark1'!AJ62)</f>
        <v>11799</v>
      </c>
      <c r="O42" s="26"/>
      <c r="P42" s="155">
        <f t="shared" si="14"/>
        <v>11.181024761435461</v>
      </c>
      <c r="Q42" s="26"/>
      <c r="R42" s="155">
        <f>+IF(N42=0,"",'Ark1'!AK62)</f>
        <v>100.96376811594232</v>
      </c>
      <c r="S42" s="407"/>
      <c r="T42" s="155">
        <f>+IF(N42=0,"",'Ark1'!AL62)</f>
        <v>21.547896489959317</v>
      </c>
      <c r="U42" s="39">
        <f>+IF(F42=0,"",'Ark1'!S62)</f>
        <v>8.1557800373364149</v>
      </c>
      <c r="V42" s="26"/>
      <c r="W42" s="407"/>
      <c r="X42" s="39">
        <f>+IF(F42=0,"",'Ark1'!T62)</f>
        <v>6.0964397737072016</v>
      </c>
      <c r="Y42" s="410"/>
      <c r="Z42" s="131">
        <f>+IF(F42=0,"",'Ark1'!W62)</f>
        <v>6.2268424194755854</v>
      </c>
      <c r="AA42" s="131">
        <f>+IF(F42=0,"",'Ark1'!X62)</f>
        <v>89.953282098420303</v>
      </c>
      <c r="AB42" s="131">
        <f>+IF(F42=0,"",'Ark1'!Y62)</f>
        <v>30.559003856832856</v>
      </c>
      <c r="AC42" s="131">
        <f>+IF(F42=0,"",'Ark1'!Z62)</f>
        <v>2.6343968842097274</v>
      </c>
      <c r="AD42" s="108">
        <f>+IF(F42=0,"",'Ark1'!AA62)</f>
        <v>6.5170674789228444</v>
      </c>
      <c r="AE42" s="39">
        <f>+IF(F42=0,"",'Ark1'!AB62)</f>
        <v>1.4803450461970653</v>
      </c>
      <c r="AF42" s="39">
        <f>+IF(F42=0,"",'Ark1'!AC62)</f>
        <v>1.7021572714852795</v>
      </c>
      <c r="AG42" s="131">
        <f>+IF(F42=0,"",'Ark1'!AD62)</f>
        <v>32.491701868840373</v>
      </c>
      <c r="AH42" s="131">
        <f>+IF(F42=0,"",'Ark1'!AE62)</f>
        <v>49.048891769180592</v>
      </c>
      <c r="AI42" s="131">
        <f>+IF(F42=0,"",'Ark1'!AF62)</f>
        <v>39.097682200121938</v>
      </c>
      <c r="AJ42" s="26"/>
    </row>
    <row r="43" spans="1:98" ht="15.6">
      <c r="A43" s="26"/>
      <c r="B43" s="46" t="str">
        <f t="shared" si="13"/>
        <v>Sep</v>
      </c>
      <c r="C43" s="414">
        <f>+'Ark1'!C63</f>
        <v>2022</v>
      </c>
      <c r="D43" s="398">
        <f>+IF(F43=0,"",'Ark1'!Q63)</f>
        <v>8342</v>
      </c>
      <c r="E43" s="326"/>
      <c r="F43" s="398">
        <f>+'Ark1'!R63</f>
        <v>414760</v>
      </c>
      <c r="G43" s="398"/>
      <c r="H43" s="108">
        <f>+IF(F43=0,"",'Ark1'!AG63)</f>
        <v>35.730407545115291</v>
      </c>
      <c r="I43" s="505"/>
      <c r="J43" s="108">
        <f>+IF(F43=0,"",'Ark1'!AH63)</f>
        <v>35.516123063491698</v>
      </c>
      <c r="K43" s="26"/>
      <c r="L43" s="108">
        <f>+IF(F43=0,"",'Ark1'!U63)</f>
        <v>20.038826719066559</v>
      </c>
      <c r="M43" s="410"/>
      <c r="N43" s="382">
        <f>+IF(F43=0,"",'Ark1'!AJ63)</f>
        <v>33972</v>
      </c>
      <c r="O43" s="26"/>
      <c r="P43" s="155">
        <f t="shared" si="14"/>
        <v>8.1907609219789759</v>
      </c>
      <c r="Q43" s="26"/>
      <c r="R43" s="155">
        <f>+IF(N43=0,"",'Ark1'!AK63)</f>
        <v>98.870578711880128</v>
      </c>
      <c r="S43" s="407"/>
      <c r="T43" s="155">
        <f>+IF(N43=0,"",'Ark1'!AL63)</f>
        <v>20.632300491622715</v>
      </c>
      <c r="U43" s="39">
        <f>+IF(F43=0,"",'Ark1'!S63)</f>
        <v>8.0763333011862279</v>
      </c>
      <c r="V43" s="26"/>
      <c r="W43" s="407"/>
      <c r="X43" s="39">
        <f>+IF(F43=0,"",'Ark1'!T63)</f>
        <v>5.9340703057189694</v>
      </c>
      <c r="Y43" s="410"/>
      <c r="Z43" s="131">
        <f>+IF(F43=0,"",'Ark1'!W63)</f>
        <v>3.472610666409492</v>
      </c>
      <c r="AA43" s="131">
        <f>+IF(F43=0,"",'Ark1'!X63)</f>
        <v>83.932394637862885</v>
      </c>
      <c r="AB43" s="131">
        <f>+IF(F43=0,"",'Ark1'!Y63)</f>
        <v>20.551162117851295</v>
      </c>
      <c r="AC43" s="131">
        <f>+IF(F43=0,"",'Ark1'!Z63)</f>
        <v>0.55260873758318063</v>
      </c>
      <c r="AD43" s="108">
        <f>+IF(F43=0,"",'Ark1'!AA63)</f>
        <v>5.0602972964313118</v>
      </c>
      <c r="AE43" s="39">
        <f>+IF(F43=0,"",'Ark1'!AB63)</f>
        <v>1.5104398390177756</v>
      </c>
      <c r="AF43" s="39">
        <f>+IF(F43=0,"",'Ark1'!AC63)</f>
        <v>1.5280340354762501</v>
      </c>
      <c r="AG43" s="131">
        <f>+IF(F43=0,"",'Ark1'!AD63)</f>
        <v>58.116904728648578</v>
      </c>
      <c r="AH43" s="131">
        <f>+IF(F43=0,"",'Ark1'!AE63)</f>
        <v>41.984999630267851</v>
      </c>
      <c r="AI43" s="131">
        <f>+IF(F43=0,"",'Ark1'!AF63)</f>
        <v>28.584520746698342</v>
      </c>
      <c r="AJ43" s="26"/>
      <c r="AM43" s="42"/>
      <c r="AN43" s="42"/>
      <c r="AO43" s="42"/>
      <c r="AQ43" s="42"/>
      <c r="AR43" s="42"/>
      <c r="AS43" s="4"/>
      <c r="AT43" s="2"/>
      <c r="AU43" s="2"/>
      <c r="AV43" s="2"/>
      <c r="AW43" s="2"/>
      <c r="AX43" s="2"/>
      <c r="AY43" s="2"/>
      <c r="AZ43" s="2"/>
      <c r="BA43" s="2"/>
      <c r="BB43" s="2"/>
      <c r="BD43" s="2"/>
      <c r="BK43" s="4"/>
      <c r="BL43" s="2"/>
      <c r="BM43" s="2"/>
      <c r="BN43" s="2"/>
      <c r="BO43" s="2"/>
      <c r="BP43" s="2"/>
      <c r="BQ43" s="2"/>
      <c r="BR43" s="2"/>
      <c r="BS43" s="2"/>
      <c r="BT43" s="2"/>
      <c r="BV43" s="2"/>
      <c r="CC43" s="4"/>
      <c r="CD43" s="2"/>
      <c r="CE43" s="2"/>
      <c r="CF43" s="2"/>
      <c r="CG43" s="2"/>
      <c r="CH43" s="2"/>
      <c r="CI43" s="2"/>
      <c r="CJ43" s="2"/>
      <c r="CK43" s="2"/>
      <c r="CL43" s="2"/>
      <c r="CN43" s="2"/>
    </row>
    <row r="44" spans="1:98" ht="15.6">
      <c r="A44" s="26"/>
      <c r="B44" s="46" t="str">
        <f t="shared" si="13"/>
        <v>Okt</v>
      </c>
      <c r="C44" s="414">
        <f>+'Ark1'!C64</f>
        <v>2022</v>
      </c>
      <c r="D44" s="398">
        <f>+IF(F44=0,"",'Ark1'!Q64)</f>
        <v>10235</v>
      </c>
      <c r="E44" s="326"/>
      <c r="F44" s="398">
        <f>+'Ark1'!R64</f>
        <v>411496</v>
      </c>
      <c r="G44" s="398"/>
      <c r="H44" s="108">
        <f>+IF(F44=0,"",'Ark1'!AG64)</f>
        <v>35.449223124661877</v>
      </c>
      <c r="I44" s="505"/>
      <c r="J44" s="108">
        <f>+IF(F44=0,"",'Ark1'!AH64)</f>
        <v>33.983387955355852</v>
      </c>
      <c r="K44" s="26"/>
      <c r="L44" s="108">
        <f>+IF(F44=0,"",'Ark1'!U64)</f>
        <v>19.326119427648976</v>
      </c>
      <c r="M44" s="410"/>
      <c r="N44" s="382">
        <f>+IF(F44=0,"",'Ark1'!AJ64)</f>
        <v>39319</v>
      </c>
      <c r="O44" s="26"/>
      <c r="P44" s="155">
        <f t="shared" si="14"/>
        <v>9.5551354083636291</v>
      </c>
      <c r="Q44" s="26"/>
      <c r="R44" s="155">
        <f>+IF(N44=0,"",'Ark1'!AK64)</f>
        <v>98.567898471477363</v>
      </c>
      <c r="S44" s="407"/>
      <c r="T44" s="155">
        <f>+IF(N44=0,"",'Ark1'!AL64)</f>
        <v>19.689575921650089</v>
      </c>
      <c r="U44" s="39">
        <f>+IF(F44=0,"",'Ark1'!S64)</f>
        <v>7.5177547290860653</v>
      </c>
      <c r="V44" s="26"/>
      <c r="W44" s="407"/>
      <c r="X44" s="39">
        <f>+IF(F44=0,"",'Ark1'!T64)</f>
        <v>6.002996383925967</v>
      </c>
      <c r="Y44" s="410"/>
      <c r="Z44" s="131">
        <f>+IF(F44=0,"",'Ark1'!W64)</f>
        <v>5.0790287147384179</v>
      </c>
      <c r="AA44" s="131">
        <f>+IF(F44=0,"",'Ark1'!X64)</f>
        <v>70.836897564010314</v>
      </c>
      <c r="AB44" s="131">
        <f>+IF(F44=0,"",'Ark1'!Y64)</f>
        <v>19.104924470711744</v>
      </c>
      <c r="AC44" s="131">
        <f>+IF(F44=0,"",'Ark1'!Z64)</f>
        <v>1.6131384023173978</v>
      </c>
      <c r="AD44" s="108">
        <f>+IF(F44=0,"",'Ark1'!AA64)</f>
        <v>6.8421663843693157</v>
      </c>
      <c r="AE44" s="39">
        <f>+IF(F44=0,"",'Ark1'!AB64)</f>
        <v>1.6642107674046569</v>
      </c>
      <c r="AF44" s="39">
        <f>+IF(F44=0,"",'Ark1'!AC64)</f>
        <v>1.6507034508768372</v>
      </c>
      <c r="AG44" s="131">
        <f>+IF(F44=0,"",'Ark1'!AD64)</f>
        <v>51.241751200534047</v>
      </c>
      <c r="AH44" s="131">
        <f>+IF(F44=0,"",'Ark1'!AE64)</f>
        <v>45.588038916346946</v>
      </c>
      <c r="AI44" s="131">
        <f>+IF(F44=0,"",'Ark1'!AF64)</f>
        <v>35.470770137090511</v>
      </c>
      <c r="AJ44" s="26"/>
      <c r="AM44" s="24"/>
      <c r="AN44" s="24"/>
      <c r="AO44" s="24"/>
      <c r="AP44" s="42"/>
      <c r="AQ44" s="24"/>
      <c r="AR44" s="24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</row>
    <row r="45" spans="1:98" s="2" customFormat="1" ht="15.6">
      <c r="A45" s="26"/>
      <c r="B45" s="46" t="str">
        <f t="shared" si="13"/>
        <v>Nov</v>
      </c>
      <c r="C45" s="414">
        <f>+'Ark1'!C65</f>
        <v>2022</v>
      </c>
      <c r="D45" s="398">
        <f>+IF(F45=0,"",'Ark1'!Q65)</f>
        <v>5833</v>
      </c>
      <c r="E45" s="326"/>
      <c r="F45" s="398">
        <f>+'Ark1'!R65</f>
        <v>133526</v>
      </c>
      <c r="G45" s="398"/>
      <c r="H45" s="108">
        <f>+IF(F45=0,"",'Ark1'!AG65)</f>
        <v>11.50288937667341</v>
      </c>
      <c r="I45" s="505"/>
      <c r="J45" s="108">
        <f>+IF(F45=0,"",'Ark1'!AH65)</f>
        <v>11.111425991278448</v>
      </c>
      <c r="K45" s="26"/>
      <c r="L45" s="108">
        <f>+IF(F45=0,"",'Ark1'!U65)</f>
        <v>19.473659062654477</v>
      </c>
      <c r="M45" s="410"/>
      <c r="N45" s="382">
        <f>+IF(F45=0,"",'Ark1'!AJ65)</f>
        <v>15892</v>
      </c>
      <c r="O45" s="26"/>
      <c r="P45" s="155">
        <f t="shared" si="14"/>
        <v>11.901801896259904</v>
      </c>
      <c r="Q45" s="26"/>
      <c r="R45" s="155">
        <f>+IF(N45=0,"",'Ark1'!AK65)</f>
        <v>99.447533350112622</v>
      </c>
      <c r="S45" s="407"/>
      <c r="T45" s="155">
        <f>+IF(N45=0,"",'Ark1'!AL65)</f>
        <v>19.857473685022736</v>
      </c>
      <c r="U45" s="39">
        <f>+IF(F45=0,"",'Ark1'!S65)</f>
        <v>7.2056827883708054</v>
      </c>
      <c r="V45" s="26"/>
      <c r="W45" s="407"/>
      <c r="X45" s="39">
        <f>+IF(F45=0,"",'Ark1'!T65)</f>
        <v>5.8893024579482649</v>
      </c>
      <c r="Y45" s="410"/>
      <c r="Z45" s="131">
        <f>+IF(F45=0,"",'Ark1'!W65)</f>
        <v>5.4700957116965983</v>
      </c>
      <c r="AA45" s="131">
        <f>+IF(F45=0,"",'Ark1'!X65)</f>
        <v>64.964126836720951</v>
      </c>
      <c r="AB45" s="131">
        <f>+IF(F45=0,"",'Ark1'!Y65)</f>
        <v>21.902101463385403</v>
      </c>
      <c r="AC45" s="131">
        <f>+IF(F45=0,"",'Ark1'!Z65)</f>
        <v>2.372571633988886</v>
      </c>
      <c r="AD45" s="108">
        <f>+IF(F45=0,"",'Ark1'!AA65)</f>
        <v>7.8201924710688884</v>
      </c>
      <c r="AE45" s="39">
        <f>+IF(F45=0,"",'Ark1'!AB65)</f>
        <v>1.6921955160872899</v>
      </c>
      <c r="AF45" s="39">
        <f>+IF(F45=0,"",'Ark1'!AC65)</f>
        <v>1.7445853023568221</v>
      </c>
      <c r="AG45" s="131">
        <f>+IF(F45=0,"",'Ark1'!AD65)</f>
        <v>45.623332879656914</v>
      </c>
      <c r="AH45" s="131">
        <f>+IF(F45=0,"",'Ark1'!AE65)</f>
        <v>49.048321270586655</v>
      </c>
      <c r="AI45" s="131">
        <f>+IF(F45=0,"",'Ark1'!AF65)</f>
        <v>43.041180866785453</v>
      </c>
      <c r="AJ45" s="26"/>
      <c r="AK45"/>
      <c r="AL45"/>
      <c r="AM45" s="43"/>
      <c r="AN45" s="43"/>
      <c r="AO45" s="43"/>
      <c r="AP45" s="24"/>
      <c r="AQ45" s="43"/>
      <c r="AR45" s="43"/>
      <c r="AS45" s="45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45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45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</row>
    <row r="46" spans="1:98" s="3" customFormat="1">
      <c r="A46" s="26"/>
      <c r="B46" s="46" t="str">
        <f t="shared" si="13"/>
        <v>Des</v>
      </c>
      <c r="C46" s="414">
        <f>+'Ark1'!C66</f>
        <v>2022</v>
      </c>
      <c r="D46" s="398">
        <f>+IF(F46=0,"",'Ark1'!Q66)</f>
        <v>1329</v>
      </c>
      <c r="E46" s="326"/>
      <c r="F46" s="398">
        <f>+'Ark1'!R66</f>
        <v>17031</v>
      </c>
      <c r="G46" s="398"/>
      <c r="H46" s="108">
        <f>+IF(F46=0,"",'Ark1'!AG66)</f>
        <v>1.4671727526783163</v>
      </c>
      <c r="I46" s="505"/>
      <c r="J46" s="108">
        <f>+IF(F46=0,"",'Ark1'!AH66)</f>
        <v>1.3493629348472329</v>
      </c>
      <c r="K46" s="26"/>
      <c r="L46" s="108">
        <f>+IF(F46=0,"",'Ark1'!U66)</f>
        <v>18.540960601256518</v>
      </c>
      <c r="M46" s="410"/>
      <c r="N46" s="382">
        <f>+IF(F46=0,"",'Ark1'!AJ66)</f>
        <v>1235</v>
      </c>
      <c r="O46" s="26"/>
      <c r="P46" s="155">
        <f t="shared" si="14"/>
        <v>7.251482590570137</v>
      </c>
      <c r="Q46" s="26"/>
      <c r="R46" s="155">
        <f>+IF(N46=0,"",'Ark1'!AK66)</f>
        <v>97.249554655870526</v>
      </c>
      <c r="S46" s="407"/>
      <c r="T46" s="155">
        <f>+IF(N46=0,"",'Ark1'!AL66)</f>
        <v>19.855776210345219</v>
      </c>
      <c r="U46" s="39">
        <f>+IF(F46=0,"",'Ark1'!S66)</f>
        <v>7.1566555105396068</v>
      </c>
      <c r="V46" s="26"/>
      <c r="W46" s="407"/>
      <c r="X46" s="39">
        <f>+IF(F46=0,"",'Ark1'!T66)</f>
        <v>5.920615348482178</v>
      </c>
      <c r="Y46" s="410"/>
      <c r="Z46" s="131">
        <f>+IF(F46=0,"",'Ark1'!W66)</f>
        <v>6.1593564676178714</v>
      </c>
      <c r="AA46" s="131">
        <f>+IF(F46=0,"",'Ark1'!X66)</f>
        <v>60.859608948388242</v>
      </c>
      <c r="AB46" s="131">
        <f>+IF(F46=0,"",'Ark1'!Y66)</f>
        <v>17.14520580118608</v>
      </c>
      <c r="AC46" s="131">
        <f>+IF(F46=0,"",'Ark1'!Z66)</f>
        <v>1.8554400798543835</v>
      </c>
      <c r="AD46" s="108">
        <f>+IF(F46=0,"",'Ark1'!AA66)</f>
        <v>7.25110325250711</v>
      </c>
      <c r="AE46" s="39">
        <f>+IF(F46=0,"",'Ark1'!AB66)</f>
        <v>1.719070060506714</v>
      </c>
      <c r="AF46" s="39">
        <f>+IF(F46=0,"",'Ark1'!AC66)</f>
        <v>1.7896661190715972</v>
      </c>
      <c r="AG46" s="131">
        <f>+IF(F46=0,"",'Ark1'!AD66)</f>
        <v>49.098652966901582</v>
      </c>
      <c r="AH46" s="131">
        <f>+IF(F46=0,"",'Ark1'!AE66)</f>
        <v>49.29744918156112</v>
      </c>
      <c r="AI46" s="131">
        <f>+IF(F46=0,"",'Ark1'!AF66)</f>
        <v>42.54791908419412</v>
      </c>
      <c r="AJ46" s="26"/>
      <c r="AK46"/>
      <c r="AL46"/>
      <c r="AM46" s="43"/>
      <c r="AN46" s="43"/>
      <c r="AO46" s="43"/>
      <c r="AP46" s="43"/>
      <c r="AQ46" s="43"/>
      <c r="AR46" s="43"/>
      <c r="AS46" s="34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34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34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</row>
    <row r="47" spans="1:98" s="584" customFormat="1">
      <c r="A47" s="26"/>
      <c r="B47" s="26"/>
      <c r="C47" s="410"/>
      <c r="D47" s="326"/>
      <c r="E47" s="326"/>
      <c r="F47" s="26"/>
      <c r="G47" s="326"/>
      <c r="H47" s="26"/>
      <c r="I47" s="504"/>
      <c r="J47" s="26"/>
      <c r="K47" s="26"/>
      <c r="L47" s="26"/>
      <c r="M47" s="410"/>
      <c r="N47" s="511"/>
      <c r="O47" s="26"/>
      <c r="P47" s="26"/>
      <c r="Q47" s="26"/>
      <c r="R47" s="26"/>
      <c r="S47" s="26"/>
      <c r="T47" s="26"/>
      <c r="U47" s="26"/>
      <c r="V47" s="26"/>
      <c r="W47" s="407"/>
      <c r="X47" s="26"/>
      <c r="Y47" s="410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</row>
    <row r="48" spans="1:98">
      <c r="A48" s="26"/>
      <c r="B48" s="26"/>
      <c r="C48" s="410"/>
      <c r="D48" s="326"/>
      <c r="E48" s="326"/>
      <c r="F48" s="326"/>
      <c r="G48" s="326"/>
      <c r="H48" s="106"/>
      <c r="I48" s="501"/>
      <c r="J48" s="106"/>
      <c r="K48" s="106"/>
      <c r="L48" s="106"/>
      <c r="M48" s="405"/>
      <c r="N48" s="511"/>
      <c r="O48" s="106"/>
      <c r="P48" s="106"/>
      <c r="Q48" s="106"/>
      <c r="R48" s="26"/>
      <c r="S48" s="26"/>
      <c r="T48" s="26"/>
      <c r="U48" s="26"/>
      <c r="V48" s="26"/>
      <c r="W48" s="26"/>
      <c r="X48" s="26"/>
      <c r="Y48" s="410"/>
      <c r="Z48" s="128"/>
      <c r="AA48" s="128"/>
      <c r="AB48" s="128"/>
      <c r="AC48" s="128"/>
      <c r="AD48" s="106"/>
      <c r="AE48" s="26"/>
      <c r="AF48" s="26"/>
      <c r="AG48" s="128"/>
      <c r="AH48" s="128"/>
      <c r="AI48" s="128"/>
      <c r="AJ48" s="26"/>
    </row>
    <row r="49" spans="1:63" s="625" customFormat="1">
      <c r="A49" s="26"/>
      <c r="B49" s="26"/>
      <c r="C49" s="410"/>
      <c r="D49" s="326"/>
      <c r="E49" s="326"/>
      <c r="F49" s="326"/>
      <c r="G49" s="326"/>
      <c r="H49" s="106"/>
      <c r="I49" s="501"/>
      <c r="J49" s="106"/>
      <c r="K49" s="106"/>
      <c r="L49" s="106"/>
      <c r="M49" s="405"/>
      <c r="N49" s="511"/>
      <c r="O49" s="106"/>
      <c r="P49" s="106"/>
      <c r="Q49" s="106"/>
      <c r="R49" s="26"/>
      <c r="S49" s="26"/>
      <c r="T49" s="26"/>
      <c r="U49" s="26"/>
      <c r="V49" s="26"/>
      <c r="W49" s="26"/>
      <c r="X49" s="26"/>
      <c r="Y49" s="410"/>
      <c r="Z49" s="128"/>
      <c r="AA49" s="128"/>
      <c r="AB49" s="128"/>
      <c r="AC49" s="128"/>
      <c r="AD49" s="106"/>
      <c r="AE49" s="26"/>
      <c r="AF49" s="26"/>
      <c r="AG49" s="128"/>
      <c r="AH49" s="128"/>
      <c r="AI49" s="128"/>
      <c r="AJ49" s="26"/>
    </row>
    <row r="50" spans="1:63">
      <c r="L50" s="291"/>
      <c r="M50" s="421"/>
      <c r="Z50" s="132"/>
      <c r="AA50" s="132"/>
      <c r="AB50" s="132"/>
      <c r="AC50" s="132"/>
      <c r="AD50" s="291"/>
      <c r="AE50" s="21"/>
      <c r="AF50" s="21"/>
      <c r="AG50" s="132"/>
      <c r="AH50" s="132"/>
      <c r="AI50" s="132"/>
      <c r="AJ50" s="21"/>
      <c r="AK50" s="71"/>
      <c r="AL50" s="71"/>
      <c r="AM50" s="71"/>
      <c r="AN50" s="71"/>
      <c r="AO50" s="71"/>
      <c r="AP50" s="71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</row>
    <row r="51" spans="1:63">
      <c r="L51" s="291"/>
      <c r="M51" s="421"/>
      <c r="Z51" s="132"/>
      <c r="AA51" s="132"/>
      <c r="AB51" s="132"/>
      <c r="AC51" s="132"/>
      <c r="AD51" s="291"/>
      <c r="AE51" s="21"/>
      <c r="AF51" s="21"/>
      <c r="AG51" s="132"/>
      <c r="AH51" s="132"/>
      <c r="AI51" s="132"/>
      <c r="AJ51" s="21"/>
      <c r="AK51" s="71"/>
      <c r="AL51" s="71"/>
      <c r="AM51" s="71"/>
      <c r="AN51" s="71"/>
      <c r="AO51" s="71"/>
      <c r="AP51" s="71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</row>
    <row r="52" spans="1:63">
      <c r="L52" s="291"/>
      <c r="M52" s="421"/>
      <c r="Z52" s="132"/>
      <c r="AA52" s="132"/>
      <c r="AB52" s="132"/>
      <c r="AC52" s="132"/>
      <c r="AD52" s="291"/>
      <c r="AE52" s="21"/>
      <c r="AF52" s="21"/>
      <c r="AG52" s="132"/>
      <c r="AH52" s="132"/>
      <c r="AI52" s="132"/>
      <c r="AJ52" s="21"/>
      <c r="AK52" s="71"/>
      <c r="AL52" s="71"/>
      <c r="AM52" s="71"/>
      <c r="AN52" s="71"/>
      <c r="AO52" s="71"/>
      <c r="AP52" s="71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</row>
    <row r="53" spans="1:63">
      <c r="L53" s="291"/>
      <c r="M53" s="421"/>
      <c r="Z53" s="132"/>
      <c r="AA53" s="132"/>
      <c r="AB53" s="132"/>
      <c r="AC53" s="132"/>
      <c r="AD53" s="291"/>
      <c r="AE53" s="21"/>
      <c r="AF53" s="21"/>
      <c r="AG53" s="132"/>
      <c r="AH53" s="132"/>
      <c r="AI53" s="132"/>
      <c r="AJ53" s="21"/>
      <c r="AK53" s="71"/>
      <c r="AL53" s="71"/>
      <c r="AM53" s="71"/>
      <c r="AN53" s="71"/>
      <c r="AO53" s="71"/>
      <c r="AP53" s="71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</row>
    <row r="54" spans="1:63">
      <c r="L54" s="291"/>
      <c r="M54" s="421"/>
      <c r="Z54" s="132"/>
      <c r="AA54" s="132"/>
      <c r="AB54" s="132"/>
      <c r="AC54" s="132"/>
      <c r="AD54" s="291"/>
      <c r="AE54" s="21"/>
      <c r="AF54" s="21"/>
      <c r="AG54" s="132"/>
      <c r="AH54" s="132"/>
      <c r="AI54" s="132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W54" s="21"/>
      <c r="AY54" s="21"/>
    </row>
    <row r="55" spans="1:63">
      <c r="L55" s="291"/>
      <c r="M55" s="421"/>
      <c r="Z55" s="132"/>
      <c r="AA55" s="132"/>
      <c r="AB55" s="132"/>
      <c r="AC55" s="132"/>
      <c r="AD55" s="291"/>
      <c r="AE55" s="21"/>
      <c r="AF55" s="21"/>
      <c r="AG55" s="132"/>
      <c r="AH55" s="132"/>
      <c r="AI55" s="132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W55" s="21"/>
      <c r="AY55" s="21"/>
    </row>
    <row r="56" spans="1:63">
      <c r="L56" s="291"/>
      <c r="M56" s="421"/>
      <c r="Z56" s="132"/>
      <c r="AA56" s="132"/>
      <c r="AB56" s="132"/>
      <c r="AC56" s="132"/>
      <c r="AD56" s="291"/>
      <c r="AE56" s="21"/>
      <c r="AF56" s="21"/>
      <c r="AG56" s="132"/>
      <c r="AH56" s="132"/>
      <c r="AI56" s="132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W56" s="21"/>
      <c r="AY56" s="21"/>
    </row>
    <row r="57" spans="1:63">
      <c r="L57" s="291"/>
      <c r="M57" s="421"/>
      <c r="Z57" s="132"/>
      <c r="AA57" s="132"/>
      <c r="AB57" s="132"/>
      <c r="AC57" s="132"/>
      <c r="AD57" s="291"/>
      <c r="AE57" s="21"/>
      <c r="AF57" s="21"/>
      <c r="AG57" s="132"/>
      <c r="AH57" s="132"/>
      <c r="AI57" s="132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W57" s="21"/>
      <c r="AY57" s="21"/>
    </row>
    <row r="58" spans="1:63">
      <c r="L58" s="291"/>
      <c r="M58" s="421"/>
      <c r="Z58" s="132"/>
      <c r="AA58" s="132"/>
      <c r="AB58" s="132"/>
      <c r="AC58" s="132"/>
      <c r="AD58" s="291"/>
      <c r="AE58" s="21"/>
      <c r="AF58" s="21"/>
      <c r="AG58" s="132"/>
      <c r="AH58" s="132"/>
      <c r="AI58" s="132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W58" s="21"/>
      <c r="AY58" s="21"/>
    </row>
    <row r="59" spans="1:63">
      <c r="L59" s="291"/>
      <c r="M59" s="421"/>
      <c r="Z59" s="132"/>
      <c r="AA59" s="132"/>
      <c r="AB59" s="132"/>
      <c r="AC59" s="132"/>
      <c r="AD59" s="291"/>
      <c r="AE59" s="21"/>
      <c r="AF59" s="21"/>
      <c r="AG59" s="132"/>
      <c r="AH59" s="132"/>
      <c r="AI59" s="132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W59" s="21"/>
      <c r="AY59" s="21"/>
    </row>
    <row r="60" spans="1:63">
      <c r="L60" s="291"/>
      <c r="M60" s="421"/>
      <c r="Z60" s="132"/>
      <c r="AA60" s="132"/>
      <c r="AB60" s="132"/>
      <c r="AC60" s="132"/>
      <c r="AD60" s="291"/>
      <c r="AE60" s="21"/>
      <c r="AF60" s="21"/>
      <c r="AG60" s="132"/>
      <c r="AH60" s="132"/>
      <c r="AI60" s="132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W60" s="21"/>
      <c r="AY60" s="21"/>
    </row>
    <row r="61" spans="1:63">
      <c r="L61" s="291"/>
      <c r="M61" s="421"/>
      <c r="Z61" s="132"/>
      <c r="AA61" s="132"/>
      <c r="AB61" s="132"/>
      <c r="AC61" s="132"/>
      <c r="AD61" s="291"/>
      <c r="AE61" s="21"/>
      <c r="AF61" s="21"/>
      <c r="AG61" s="132"/>
      <c r="AH61" s="132"/>
      <c r="AI61" s="132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W61" s="21"/>
      <c r="AY61" s="21"/>
    </row>
    <row r="62" spans="1:63">
      <c r="L62" s="291"/>
      <c r="M62" s="421"/>
      <c r="Z62" s="132"/>
      <c r="AA62" s="132"/>
      <c r="AB62" s="132"/>
      <c r="AC62" s="132"/>
      <c r="AD62" s="291"/>
      <c r="AE62" s="21"/>
      <c r="AF62" s="21"/>
      <c r="AG62" s="132"/>
      <c r="AH62" s="132"/>
      <c r="AI62" s="132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W62" s="21"/>
      <c r="AY62" s="21"/>
    </row>
    <row r="63" spans="1:63">
      <c r="L63" s="291"/>
      <c r="M63" s="421"/>
      <c r="Z63" s="132"/>
      <c r="AA63" s="132"/>
      <c r="AB63" s="132"/>
      <c r="AC63" s="132"/>
      <c r="AD63" s="291"/>
      <c r="AE63" s="21"/>
      <c r="AF63" s="21"/>
      <c r="AG63" s="132"/>
      <c r="AH63" s="132"/>
      <c r="AI63" s="132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W63" s="21"/>
      <c r="AY63" s="21"/>
    </row>
    <row r="64" spans="1:63">
      <c r="L64" s="291"/>
      <c r="M64" s="421"/>
      <c r="Z64" s="132"/>
      <c r="AA64" s="132"/>
      <c r="AB64" s="132"/>
      <c r="AC64" s="132"/>
      <c r="AD64" s="291"/>
      <c r="AE64" s="21"/>
      <c r="AF64" s="21"/>
      <c r="AG64" s="132"/>
      <c r="AH64" s="132"/>
      <c r="AI64" s="132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W64" s="21"/>
      <c r="AY64" s="21"/>
    </row>
    <row r="65" spans="12:51">
      <c r="L65" s="291"/>
      <c r="M65" s="421"/>
      <c r="Z65" s="132"/>
      <c r="AA65" s="132"/>
      <c r="AB65" s="132"/>
      <c r="AC65" s="132"/>
      <c r="AD65" s="291"/>
      <c r="AE65" s="21"/>
      <c r="AF65" s="21"/>
      <c r="AG65" s="132"/>
      <c r="AH65" s="132"/>
      <c r="AI65" s="132"/>
      <c r="AJ65" s="21"/>
      <c r="AK65" s="21"/>
      <c r="AL65" s="21"/>
      <c r="AM65" s="21"/>
      <c r="AN65" s="21"/>
      <c r="AO65" s="21"/>
      <c r="AP65" s="21"/>
      <c r="AQ65" s="21"/>
      <c r="AR65" s="21"/>
      <c r="AW65" s="21"/>
      <c r="AY65" s="21"/>
    </row>
    <row r="70" spans="12:51">
      <c r="L70" s="292"/>
      <c r="M70" s="292"/>
      <c r="Z70" s="133"/>
      <c r="AA70" s="133"/>
      <c r="AB70" s="133"/>
      <c r="AC70" s="133"/>
      <c r="AD70" s="292"/>
      <c r="AE70" s="15"/>
      <c r="AF70" s="15"/>
      <c r="AG70" s="133"/>
      <c r="AH70" s="133"/>
      <c r="AI70" s="133"/>
      <c r="AJ70" s="15"/>
      <c r="AK70" s="15"/>
      <c r="AL70" s="15"/>
    </row>
    <row r="71" spans="12:51">
      <c r="L71" s="292"/>
      <c r="M71" s="292"/>
      <c r="Z71" s="133"/>
      <c r="AA71" s="133"/>
      <c r="AB71" s="133"/>
      <c r="AC71" s="133"/>
      <c r="AD71" s="292"/>
      <c r="AE71" s="15"/>
      <c r="AF71" s="15"/>
      <c r="AG71" s="133"/>
      <c r="AH71" s="133"/>
      <c r="AI71" s="133"/>
      <c r="AJ71" s="15"/>
      <c r="AK71" s="15"/>
      <c r="AL71" s="15"/>
    </row>
    <row r="72" spans="12:51">
      <c r="L72" s="292"/>
      <c r="M72" s="292"/>
      <c r="Z72" s="133"/>
      <c r="AA72" s="133"/>
      <c r="AB72" s="133"/>
      <c r="AC72" s="133"/>
      <c r="AD72" s="292"/>
      <c r="AE72" s="15"/>
      <c r="AF72" s="15"/>
      <c r="AG72" s="133"/>
      <c r="AH72" s="133"/>
      <c r="AI72" s="133"/>
      <c r="AJ72" s="15"/>
      <c r="AK72" s="15"/>
      <c r="AL72" s="15"/>
    </row>
    <row r="73" spans="12:51">
      <c r="L73" s="292"/>
      <c r="M73" s="292"/>
      <c r="Z73" s="133"/>
      <c r="AA73" s="133"/>
      <c r="AB73" s="133"/>
      <c r="AC73" s="133"/>
      <c r="AD73" s="292"/>
      <c r="AE73" s="15"/>
      <c r="AF73" s="15"/>
      <c r="AG73" s="133"/>
      <c r="AH73" s="133"/>
      <c r="AI73" s="133"/>
      <c r="AJ73" s="15"/>
      <c r="AK73" s="15"/>
      <c r="AL73" s="15"/>
    </row>
    <row r="74" spans="12:51">
      <c r="L74" s="292"/>
      <c r="M74" s="292"/>
      <c r="Z74" s="133"/>
      <c r="AA74" s="133"/>
      <c r="AB74" s="133"/>
      <c r="AC74" s="133"/>
      <c r="AD74" s="292"/>
      <c r="AE74" s="15"/>
      <c r="AF74" s="15"/>
      <c r="AG74" s="133"/>
      <c r="AH74" s="133"/>
      <c r="AI74" s="133"/>
      <c r="AJ74" s="15"/>
      <c r="AK74" s="15"/>
      <c r="AL74" s="15"/>
    </row>
    <row r="75" spans="12:51">
      <c r="L75" s="292"/>
      <c r="M75" s="292"/>
      <c r="Z75" s="133"/>
      <c r="AA75" s="133"/>
      <c r="AB75" s="133"/>
      <c r="AC75" s="133"/>
      <c r="AD75" s="292"/>
      <c r="AE75" s="15"/>
      <c r="AF75" s="15"/>
      <c r="AG75" s="133"/>
      <c r="AH75" s="133"/>
      <c r="AI75" s="133"/>
      <c r="AJ75" s="15"/>
      <c r="AK75" s="15"/>
      <c r="AL75" s="15"/>
    </row>
    <row r="76" spans="12:51">
      <c r="L76" s="292"/>
      <c r="M76" s="292"/>
      <c r="Z76" s="133"/>
      <c r="AA76" s="133"/>
      <c r="AB76" s="133"/>
      <c r="AC76" s="133"/>
      <c r="AD76" s="292"/>
      <c r="AE76" s="15"/>
      <c r="AF76" s="15"/>
      <c r="AG76" s="133"/>
      <c r="AH76" s="133"/>
      <c r="AI76" s="133"/>
      <c r="AJ76" s="15"/>
      <c r="AK76" s="15"/>
      <c r="AL76" s="15"/>
    </row>
    <row r="77" spans="12:51">
      <c r="L77" s="292"/>
      <c r="M77" s="292"/>
      <c r="Z77" s="133"/>
      <c r="AA77" s="133"/>
      <c r="AB77" s="133"/>
      <c r="AC77" s="133"/>
      <c r="AD77" s="292"/>
      <c r="AE77" s="15"/>
      <c r="AF77" s="15"/>
      <c r="AG77" s="133"/>
      <c r="AH77" s="133"/>
      <c r="AI77" s="133"/>
      <c r="AJ77" s="15"/>
      <c r="AK77" s="15"/>
      <c r="AL77" s="15"/>
    </row>
    <row r="88" spans="12:38">
      <c r="L88" s="292"/>
      <c r="M88" s="292"/>
      <c r="Z88" s="133"/>
      <c r="AA88" s="133"/>
      <c r="AB88" s="133"/>
      <c r="AC88" s="133"/>
      <c r="AD88" s="292"/>
      <c r="AE88" s="15"/>
      <c r="AF88" s="15"/>
      <c r="AG88" s="133"/>
      <c r="AH88" s="133"/>
      <c r="AI88" s="133"/>
      <c r="AJ88" s="15"/>
      <c r="AK88" s="15"/>
      <c r="AL88" s="15"/>
    </row>
    <row r="89" spans="12:38">
      <c r="L89" s="292"/>
      <c r="M89" s="292"/>
      <c r="Z89" s="133"/>
      <c r="AA89" s="133"/>
      <c r="AB89" s="133"/>
      <c r="AC89" s="133"/>
      <c r="AD89" s="292"/>
      <c r="AE89" s="15"/>
      <c r="AF89" s="15"/>
      <c r="AG89" s="133"/>
      <c r="AH89" s="133"/>
      <c r="AI89" s="133"/>
      <c r="AJ89" s="15"/>
      <c r="AK89" s="15"/>
      <c r="AL89" s="15"/>
    </row>
    <row r="90" spans="12:38">
      <c r="L90" s="292"/>
      <c r="M90" s="292"/>
      <c r="Z90" s="133"/>
      <c r="AA90" s="133"/>
      <c r="AB90" s="133"/>
      <c r="AC90" s="133"/>
      <c r="AD90" s="292"/>
      <c r="AE90" s="15"/>
      <c r="AF90" s="15"/>
      <c r="AG90" s="133"/>
      <c r="AH90" s="133"/>
      <c r="AI90" s="133"/>
      <c r="AJ90" s="15"/>
      <c r="AK90" s="15"/>
      <c r="AL90" s="15"/>
    </row>
    <row r="91" spans="12:38">
      <c r="L91" s="292"/>
      <c r="M91" s="292"/>
      <c r="Z91" s="133"/>
      <c r="AA91" s="133"/>
      <c r="AB91" s="133"/>
      <c r="AC91" s="133"/>
      <c r="AD91" s="292"/>
      <c r="AE91" s="15"/>
      <c r="AF91" s="15"/>
      <c r="AG91" s="133"/>
      <c r="AH91" s="133"/>
      <c r="AI91" s="133"/>
      <c r="AJ91" s="15"/>
      <c r="AK91" s="15"/>
      <c r="AL91" s="15"/>
    </row>
    <row r="92" spans="12:38">
      <c r="L92" s="292"/>
      <c r="M92" s="292"/>
      <c r="Z92" s="133"/>
      <c r="AA92" s="133"/>
      <c r="AB92" s="133"/>
      <c r="AC92" s="133"/>
      <c r="AD92" s="292"/>
      <c r="AE92" s="15"/>
      <c r="AF92" s="15"/>
      <c r="AG92" s="133"/>
      <c r="AH92" s="133"/>
      <c r="AI92" s="133"/>
      <c r="AJ92" s="15"/>
      <c r="AK92" s="15"/>
      <c r="AL92" s="15"/>
    </row>
    <row r="93" spans="12:38">
      <c r="L93" s="292"/>
      <c r="M93" s="292"/>
      <c r="Z93" s="133"/>
      <c r="AA93" s="133"/>
      <c r="AB93" s="133"/>
      <c r="AC93" s="133"/>
      <c r="AD93" s="292"/>
      <c r="AE93" s="15"/>
      <c r="AF93" s="15"/>
      <c r="AG93" s="133"/>
      <c r="AH93" s="133"/>
      <c r="AI93" s="133"/>
      <c r="AJ93" s="15"/>
      <c r="AK93" s="15"/>
      <c r="AL93" s="15"/>
    </row>
    <row r="94" spans="12:38">
      <c r="L94" s="292"/>
      <c r="M94" s="292"/>
      <c r="Z94" s="133"/>
      <c r="AA94" s="133"/>
      <c r="AB94" s="133"/>
      <c r="AC94" s="133"/>
      <c r="AD94" s="292"/>
      <c r="AE94" s="15"/>
      <c r="AF94" s="15"/>
      <c r="AG94" s="133"/>
      <c r="AH94" s="133"/>
      <c r="AI94" s="133"/>
      <c r="AJ94" s="15"/>
      <c r="AK94" s="15"/>
      <c r="AL94" s="15"/>
    </row>
    <row r="95" spans="12:38">
      <c r="L95" s="292"/>
      <c r="M95" s="292"/>
      <c r="Z95" s="133"/>
      <c r="AA95" s="133"/>
      <c r="AB95" s="133"/>
      <c r="AC95" s="133"/>
      <c r="AD95" s="292"/>
      <c r="AE95" s="15"/>
      <c r="AF95" s="15"/>
      <c r="AG95" s="133"/>
      <c r="AH95" s="133"/>
      <c r="AI95" s="133"/>
      <c r="AJ95" s="15"/>
      <c r="AK95" s="15"/>
      <c r="AL95" s="15"/>
    </row>
    <row r="106" spans="12:38">
      <c r="L106" s="292"/>
      <c r="M106" s="292"/>
      <c r="Z106" s="133"/>
      <c r="AA106" s="133"/>
      <c r="AB106" s="133"/>
      <c r="AC106" s="133"/>
      <c r="AD106" s="292"/>
      <c r="AE106" s="15"/>
      <c r="AF106" s="15"/>
      <c r="AG106" s="133"/>
      <c r="AH106" s="133"/>
      <c r="AI106" s="133"/>
      <c r="AJ106" s="15"/>
      <c r="AK106" s="15"/>
      <c r="AL106" s="15"/>
    </row>
    <row r="107" spans="12:38">
      <c r="L107" s="292"/>
      <c r="M107" s="292"/>
      <c r="Z107" s="133"/>
      <c r="AA107" s="133"/>
      <c r="AB107" s="133"/>
      <c r="AC107" s="133"/>
      <c r="AD107" s="292"/>
      <c r="AE107" s="15"/>
      <c r="AF107" s="15"/>
      <c r="AG107" s="133"/>
      <c r="AH107" s="133"/>
      <c r="AI107" s="133"/>
      <c r="AJ107" s="15"/>
      <c r="AK107" s="15"/>
      <c r="AL107" s="15"/>
    </row>
    <row r="108" spans="12:38">
      <c r="L108" s="292"/>
      <c r="M108" s="292"/>
      <c r="Z108" s="133"/>
      <c r="AA108" s="133"/>
      <c r="AB108" s="133"/>
      <c r="AC108" s="133"/>
      <c r="AD108" s="292"/>
      <c r="AE108" s="15"/>
      <c r="AF108" s="15"/>
      <c r="AG108" s="133"/>
      <c r="AH108" s="133"/>
      <c r="AI108" s="133"/>
      <c r="AJ108" s="15"/>
      <c r="AK108" s="15"/>
      <c r="AL108" s="15"/>
    </row>
    <row r="109" spans="12:38">
      <c r="L109" s="292"/>
      <c r="M109" s="292"/>
      <c r="Z109" s="133"/>
      <c r="AA109" s="133"/>
      <c r="AB109" s="133"/>
      <c r="AC109" s="133"/>
      <c r="AD109" s="292"/>
      <c r="AE109" s="15"/>
      <c r="AF109" s="15"/>
      <c r="AG109" s="133"/>
      <c r="AH109" s="133"/>
      <c r="AI109" s="133"/>
      <c r="AJ109" s="15"/>
      <c r="AK109" s="15"/>
      <c r="AL109" s="15"/>
    </row>
    <row r="110" spans="12:38">
      <c r="L110" s="292"/>
      <c r="M110" s="292"/>
      <c r="Z110" s="133"/>
      <c r="AA110" s="133"/>
      <c r="AB110" s="133"/>
      <c r="AC110" s="133"/>
      <c r="AD110" s="292"/>
      <c r="AE110" s="15"/>
      <c r="AF110" s="15"/>
      <c r="AG110" s="133"/>
      <c r="AH110" s="133"/>
      <c r="AI110" s="133"/>
      <c r="AJ110" s="15"/>
      <c r="AK110" s="15"/>
      <c r="AL110" s="15"/>
    </row>
    <row r="111" spans="12:38">
      <c r="L111" s="292"/>
      <c r="M111" s="292"/>
      <c r="Z111" s="133"/>
      <c r="AA111" s="133"/>
      <c r="AB111" s="133"/>
      <c r="AC111" s="133"/>
      <c r="AD111" s="292"/>
      <c r="AE111" s="15"/>
      <c r="AF111" s="15"/>
      <c r="AG111" s="133"/>
      <c r="AH111" s="133"/>
      <c r="AI111" s="133"/>
      <c r="AJ111" s="15"/>
      <c r="AK111" s="15"/>
      <c r="AL111" s="15"/>
    </row>
    <row r="112" spans="12:38">
      <c r="L112" s="292"/>
      <c r="M112" s="292"/>
      <c r="Z112" s="133"/>
      <c r="AA112" s="133"/>
      <c r="AB112" s="133"/>
      <c r="AC112" s="133"/>
      <c r="AD112" s="292"/>
      <c r="AE112" s="15"/>
      <c r="AF112" s="15"/>
      <c r="AG112" s="133"/>
      <c r="AH112" s="133"/>
      <c r="AI112" s="133"/>
      <c r="AJ112" s="15"/>
      <c r="AK112" s="15"/>
      <c r="AL112" s="15"/>
    </row>
    <row r="113" spans="12:38">
      <c r="L113" s="292"/>
      <c r="M113" s="292"/>
      <c r="Z113" s="133"/>
      <c r="AA113" s="133"/>
      <c r="AB113" s="133"/>
      <c r="AC113" s="133"/>
      <c r="AD113" s="292"/>
      <c r="AE113" s="15"/>
      <c r="AF113" s="15"/>
      <c r="AG113" s="133"/>
      <c r="AH113" s="133"/>
      <c r="AI113" s="133"/>
      <c r="AJ113" s="15"/>
      <c r="AK113" s="15"/>
      <c r="AL113" s="15"/>
    </row>
    <row r="124" spans="12:38">
      <c r="L124" s="292"/>
      <c r="M124" s="292"/>
      <c r="Z124" s="133"/>
      <c r="AA124" s="133"/>
      <c r="AB124" s="133"/>
      <c r="AC124" s="133"/>
      <c r="AD124" s="292"/>
      <c r="AE124" s="15"/>
      <c r="AF124" s="15"/>
      <c r="AG124" s="133"/>
      <c r="AH124" s="133"/>
      <c r="AI124" s="133"/>
      <c r="AJ124" s="15"/>
      <c r="AK124" s="15"/>
      <c r="AL124" s="15"/>
    </row>
    <row r="125" spans="12:38">
      <c r="L125" s="292"/>
      <c r="M125" s="292"/>
      <c r="Z125" s="133"/>
      <c r="AA125" s="133"/>
      <c r="AB125" s="133"/>
      <c r="AC125" s="133"/>
      <c r="AD125" s="292"/>
      <c r="AE125" s="15"/>
      <c r="AF125" s="15"/>
      <c r="AG125" s="133"/>
      <c r="AH125" s="133"/>
      <c r="AI125" s="133"/>
      <c r="AJ125" s="15"/>
      <c r="AK125" s="15"/>
      <c r="AL125" s="15"/>
    </row>
    <row r="126" spans="12:38">
      <c r="L126" s="292"/>
      <c r="M126" s="292"/>
      <c r="Z126" s="133"/>
      <c r="AA126" s="133"/>
      <c r="AB126" s="133"/>
      <c r="AC126" s="133"/>
      <c r="AD126" s="292"/>
      <c r="AE126" s="15"/>
      <c r="AF126" s="15"/>
      <c r="AG126" s="133"/>
      <c r="AH126" s="133"/>
      <c r="AI126" s="133"/>
      <c r="AJ126" s="15"/>
      <c r="AK126" s="15"/>
      <c r="AL126" s="15"/>
    </row>
    <row r="127" spans="12:38">
      <c r="L127" s="292"/>
      <c r="M127" s="292"/>
      <c r="Z127" s="133"/>
      <c r="AA127" s="133"/>
      <c r="AB127" s="133"/>
      <c r="AC127" s="133"/>
      <c r="AD127" s="292"/>
      <c r="AE127" s="15"/>
      <c r="AF127" s="15"/>
      <c r="AG127" s="133"/>
      <c r="AH127" s="133"/>
      <c r="AI127" s="133"/>
      <c r="AJ127" s="15"/>
      <c r="AK127" s="15"/>
      <c r="AL127" s="15"/>
    </row>
    <row r="128" spans="12:38">
      <c r="L128" s="292"/>
      <c r="M128" s="292"/>
      <c r="Z128" s="133"/>
      <c r="AA128" s="133"/>
      <c r="AB128" s="133"/>
      <c r="AC128" s="133"/>
      <c r="AD128" s="292"/>
      <c r="AE128" s="15"/>
      <c r="AF128" s="15"/>
      <c r="AG128" s="133"/>
      <c r="AH128" s="133"/>
      <c r="AI128" s="133"/>
      <c r="AJ128" s="15"/>
      <c r="AK128" s="15"/>
      <c r="AL128" s="15"/>
    </row>
    <row r="129" spans="12:38">
      <c r="L129" s="292"/>
      <c r="M129" s="292"/>
      <c r="Z129" s="133"/>
      <c r="AA129" s="133"/>
      <c r="AB129" s="133"/>
      <c r="AC129" s="133"/>
      <c r="AD129" s="292"/>
      <c r="AE129" s="15"/>
      <c r="AF129" s="15"/>
      <c r="AG129" s="133"/>
      <c r="AH129" s="133"/>
      <c r="AI129" s="133"/>
      <c r="AJ129" s="15"/>
      <c r="AK129" s="15"/>
      <c r="AL129" s="15"/>
    </row>
    <row r="130" spans="12:38">
      <c r="L130" s="292"/>
      <c r="M130" s="292"/>
      <c r="Z130" s="133"/>
      <c r="AA130" s="133"/>
      <c r="AB130" s="133"/>
      <c r="AC130" s="133"/>
      <c r="AD130" s="292"/>
      <c r="AE130" s="15"/>
      <c r="AF130" s="15"/>
      <c r="AG130" s="133"/>
      <c r="AH130" s="133"/>
      <c r="AI130" s="133"/>
      <c r="AJ130" s="15"/>
      <c r="AK130" s="15"/>
      <c r="AL130" s="15"/>
    </row>
    <row r="131" spans="12:38">
      <c r="L131" s="292"/>
      <c r="M131" s="292"/>
      <c r="Z131" s="133"/>
      <c r="AA131" s="133"/>
      <c r="AB131" s="133"/>
      <c r="AC131" s="133"/>
      <c r="AD131" s="292"/>
      <c r="AE131" s="15"/>
      <c r="AF131" s="15"/>
      <c r="AG131" s="133"/>
      <c r="AH131" s="133"/>
      <c r="AI131" s="133"/>
      <c r="AJ131" s="15"/>
      <c r="AK131" s="15"/>
      <c r="AL131" s="15"/>
    </row>
  </sheetData>
  <mergeCells count="1">
    <mergeCell ref="AB4:AD4"/>
  </mergeCells>
  <phoneticPr fontId="11" type="noConversion"/>
  <conditionalFormatting sqref="V9:V20">
    <cfRule type="cellIs" dxfId="246" priority="15" operator="lessThan">
      <formula>0</formula>
    </cfRule>
    <cfRule type="cellIs" dxfId="245" priority="16" operator="greaterThan">
      <formula>0</formula>
    </cfRule>
  </conditionalFormatting>
  <conditionalFormatting sqref="G9:G20">
    <cfRule type="cellIs" dxfId="244" priority="13" operator="lessThan">
      <formula>0</formula>
    </cfRule>
    <cfRule type="cellIs" dxfId="243" priority="14" operator="greaterThan">
      <formula>0</formula>
    </cfRule>
  </conditionalFormatting>
  <conditionalFormatting sqref="I9:I20">
    <cfRule type="cellIs" dxfId="242" priority="11" operator="lessThan">
      <formula>0</formula>
    </cfRule>
    <cfRule type="cellIs" dxfId="241" priority="12" operator="greaterThan">
      <formula>0</formula>
    </cfRule>
  </conditionalFormatting>
  <conditionalFormatting sqref="M9:M20">
    <cfRule type="cellIs" dxfId="240" priority="9" operator="lessThan">
      <formula>0</formula>
    </cfRule>
    <cfRule type="cellIs" dxfId="239" priority="10" operator="greaterThan">
      <formula>0</formula>
    </cfRule>
  </conditionalFormatting>
  <conditionalFormatting sqref="Y9:Y20">
    <cfRule type="cellIs" dxfId="238" priority="7" operator="lessThan">
      <formula>0</formula>
    </cfRule>
    <cfRule type="cellIs" dxfId="237" priority="8" operator="greaterThan">
      <formula>0</formula>
    </cfRule>
  </conditionalFormatting>
  <conditionalFormatting sqref="E9:E20">
    <cfRule type="cellIs" dxfId="236" priority="5" operator="lessThan">
      <formula>0</formula>
    </cfRule>
    <cfRule type="cellIs" dxfId="235" priority="6" operator="greaterThan">
      <formula>0</formula>
    </cfRule>
  </conditionalFormatting>
  <pageMargins left="0.5" right="0.5" top="0.5" bottom="0.55000000000000004" header="0.5" footer="0.5"/>
  <pageSetup paperSize="9" scale="67" fitToHeight="0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T104"/>
  <sheetViews>
    <sheetView zoomScale="91" zoomScaleNormal="91" workbookViewId="0"/>
  </sheetViews>
  <sheetFormatPr baseColWidth="10" defaultRowHeight="15"/>
  <cols>
    <col min="2" max="2" width="7.08984375" customWidth="1"/>
    <col min="3" max="3" width="12.81640625" customWidth="1"/>
    <col min="4" max="4" width="10.453125" style="633" customWidth="1"/>
    <col min="5" max="5" width="2.54296875" customWidth="1"/>
    <col min="6" max="6" width="7.90625" customWidth="1"/>
    <col min="7" max="7" width="6.1796875" customWidth="1"/>
    <col min="8" max="8" width="6.08984375" customWidth="1"/>
    <col min="9" max="9" width="5.08984375" customWidth="1"/>
    <col min="10" max="10" width="2.6328125" customWidth="1"/>
    <col min="11" max="11" width="8.08984375" customWidth="1"/>
    <col min="12" max="12" width="7.36328125" customWidth="1"/>
    <col min="13" max="13" width="6.453125" customWidth="1"/>
    <col min="14" max="14" width="7.08984375" customWidth="1"/>
    <col min="15" max="15" width="2.54296875" customWidth="1"/>
    <col min="16" max="16" width="7.6328125" customWidth="1"/>
    <col min="17" max="17" width="5.54296875" customWidth="1"/>
    <col min="18" max="18" width="6.08984375" customWidth="1"/>
    <col min="19" max="19" width="5.54296875" customWidth="1"/>
  </cols>
  <sheetData>
    <row r="1" spans="1:20" ht="11.25" customHeight="1">
      <c r="A1" s="26"/>
      <c r="B1" s="26"/>
      <c r="C1" s="26"/>
      <c r="D1" s="3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</row>
    <row r="2" spans="1:20" ht="24.6">
      <c r="A2" s="26"/>
      <c r="B2" s="69" t="s">
        <v>516</v>
      </c>
      <c r="C2" s="26"/>
      <c r="D2" s="3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0">
      <c r="A3" s="26"/>
      <c r="B3" s="26"/>
      <c r="C3" s="26"/>
      <c r="D3" s="3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</row>
    <row r="4" spans="1:20" ht="15.6">
      <c r="A4" s="26"/>
      <c r="B4" s="41"/>
      <c r="C4" s="41"/>
      <c r="D4" s="336" t="s">
        <v>2</v>
      </c>
      <c r="E4" s="41"/>
      <c r="F4" s="41" t="s">
        <v>45</v>
      </c>
      <c r="G4" s="41"/>
      <c r="H4" s="41"/>
      <c r="I4" s="41"/>
      <c r="J4" s="41"/>
      <c r="K4" s="41" t="s">
        <v>514</v>
      </c>
      <c r="L4" s="41"/>
      <c r="M4" s="41"/>
      <c r="N4" s="41"/>
      <c r="O4" s="41"/>
      <c r="P4" s="41" t="s">
        <v>515</v>
      </c>
      <c r="Q4" s="41"/>
      <c r="R4" s="41"/>
      <c r="S4" s="41"/>
      <c r="T4" s="26"/>
    </row>
    <row r="5" spans="1:20" ht="15.6">
      <c r="A5" s="26"/>
      <c r="B5" s="41" t="s">
        <v>513</v>
      </c>
      <c r="C5" s="41" t="s">
        <v>41</v>
      </c>
      <c r="D5" s="336" t="s">
        <v>8</v>
      </c>
      <c r="E5" s="41"/>
      <c r="F5" s="41" t="s">
        <v>481</v>
      </c>
      <c r="G5" s="41" t="s">
        <v>482</v>
      </c>
      <c r="H5" s="41" t="s">
        <v>484</v>
      </c>
      <c r="I5" s="41" t="s">
        <v>485</v>
      </c>
      <c r="J5" s="41"/>
      <c r="K5" s="41" t="s">
        <v>481</v>
      </c>
      <c r="L5" s="41" t="s">
        <v>482</v>
      </c>
      <c r="M5" s="41" t="s">
        <v>484</v>
      </c>
      <c r="N5" s="41" t="s">
        <v>485</v>
      </c>
      <c r="O5" s="41"/>
      <c r="P5" s="41" t="s">
        <v>481</v>
      </c>
      <c r="Q5" s="41" t="s">
        <v>482</v>
      </c>
      <c r="R5" s="41" t="s">
        <v>484</v>
      </c>
      <c r="S5" s="41" t="s">
        <v>485</v>
      </c>
      <c r="T5" s="26"/>
    </row>
    <row r="6" spans="1:20" ht="15.6">
      <c r="A6" s="26">
        <v>1</v>
      </c>
      <c r="B6">
        <f>+'Ark2'!B2</f>
        <v>103</v>
      </c>
      <c r="C6" s="66" t="str">
        <f>VLOOKUP(B6,Slakteri!$C$9:$D$36,2)</f>
        <v>Rudshøgda</v>
      </c>
      <c r="D6" s="509">
        <f t="shared" ref="D6:D29" si="0">+C76</f>
        <v>809</v>
      </c>
      <c r="E6" s="41"/>
      <c r="F6" s="11">
        <f t="shared" ref="F6:I6" si="1">+IF(D76=0,"",D76)</f>
        <v>3.7082818294190361</v>
      </c>
      <c r="G6" s="11">
        <f t="shared" si="1"/>
        <v>7.2929542645241021</v>
      </c>
      <c r="H6" s="11">
        <f t="shared" si="1"/>
        <v>88.998763906056865</v>
      </c>
      <c r="I6" s="11" t="str">
        <f t="shared" si="1"/>
        <v/>
      </c>
      <c r="J6" s="41"/>
      <c r="K6" s="98">
        <f t="shared" ref="K6:N6" si="2">+IF(I76=0,"",I76)</f>
        <v>28.453333333333322</v>
      </c>
      <c r="L6" s="98">
        <f t="shared" si="2"/>
        <v>33.193220338983053</v>
      </c>
      <c r="M6" s="98">
        <f t="shared" si="2"/>
        <v>20.744722222222222</v>
      </c>
      <c r="N6" s="98" t="str">
        <f t="shared" si="2"/>
        <v/>
      </c>
      <c r="O6" s="41"/>
      <c r="P6" s="11">
        <f t="shared" ref="P6" si="3">+IF(D76=0,"",M76)</f>
        <v>21.739130434782609</v>
      </c>
      <c r="Q6" s="11">
        <f t="shared" ref="Q6" si="4">+IF(E76=0,"",N76)</f>
        <v>73.913043478260875</v>
      </c>
      <c r="R6" s="98">
        <f t="shared" ref="R6" si="5">+IF(F76=0,"",O76)</f>
        <v>4.3478260869565215</v>
      </c>
      <c r="S6" s="11" t="str">
        <f t="shared" ref="S6" si="6">+IF(G76=0,"",P76)</f>
        <v/>
      </c>
      <c r="T6" s="26"/>
    </row>
    <row r="7" spans="1:20" ht="15.6">
      <c r="A7" s="26">
        <f>1+A6</f>
        <v>2</v>
      </c>
      <c r="B7">
        <f>+'Ark2'!B3</f>
        <v>106</v>
      </c>
      <c r="C7" s="66" t="str">
        <f>VLOOKUP(B7,Slakteri!$C$9:$D$36,2)</f>
        <v>Furuseth</v>
      </c>
      <c r="D7" s="509">
        <f t="shared" si="0"/>
        <v>38190</v>
      </c>
      <c r="E7" s="41"/>
      <c r="F7" s="11">
        <f t="shared" ref="F7:F29" si="7">+IF(D77=0,"",D77)</f>
        <v>4.4488085886357664</v>
      </c>
      <c r="G7" s="11">
        <f t="shared" ref="G7:G29" si="8">+IF(E77=0,"",E77)</f>
        <v>8.5572139303482597</v>
      </c>
      <c r="H7" s="11">
        <f t="shared" ref="H7:H29" si="9">+IF(F77=0,"",F77)</f>
        <v>86.567164179104481</v>
      </c>
      <c r="I7" s="11">
        <f t="shared" ref="I7:I29" si="10">+IF(G77=0,"",G77)</f>
        <v>0.4268133019114953</v>
      </c>
      <c r="J7" s="41"/>
      <c r="K7" s="98">
        <f t="shared" ref="K7:K29" si="11">+IF(I77=0,"",I77)</f>
        <v>27.583931724543849</v>
      </c>
      <c r="L7" s="98">
        <f t="shared" ref="L7:L29" si="12">+IF(J77=0,"",J77)</f>
        <v>32.607925336597333</v>
      </c>
      <c r="M7" s="98">
        <f t="shared" ref="M7:M29" si="13">+IF(K77=0,"",K77)</f>
        <v>19.616152450090578</v>
      </c>
      <c r="N7" s="98">
        <f t="shared" ref="N7:N29" si="14">+IF(L77=0,"",L77)</f>
        <v>43.218404907975469</v>
      </c>
      <c r="O7" s="41"/>
      <c r="P7" s="11">
        <f t="shared" ref="P7:P29" si="15">+IF(D77=0,"",M77)</f>
        <v>16.015625</v>
      </c>
      <c r="Q7" s="11">
        <f t="shared" ref="Q7:Q29" si="16">+IF(E77=0,"",N77)</f>
        <v>74.153645833333314</v>
      </c>
      <c r="R7" s="98">
        <f t="shared" ref="R7:R29" si="17">+IF(F77=0,"",O77)</f>
        <v>1.8880208333333328</v>
      </c>
      <c r="S7" s="11">
        <f t="shared" ref="S7:S29" si="18">+IF(G77=0,"",P77)</f>
        <v>7.9427083333333313</v>
      </c>
      <c r="T7" s="26"/>
    </row>
    <row r="8" spans="1:20" ht="15.6">
      <c r="A8" s="26">
        <f t="shared" ref="A8:A29" si="19">1+A7</f>
        <v>3</v>
      </c>
      <c r="B8">
        <f>+'Ark2'!B4</f>
        <v>110</v>
      </c>
      <c r="C8" s="66" t="str">
        <f>VLOOKUP(B8,Slakteri!$C$9:$D$36,2)</f>
        <v>Gol</v>
      </c>
      <c r="D8" s="509">
        <f t="shared" si="0"/>
        <v>119606</v>
      </c>
      <c r="E8" s="41"/>
      <c r="F8" s="11">
        <f t="shared" si="7"/>
        <v>4.6059562229319591</v>
      </c>
      <c r="G8" s="11">
        <f t="shared" si="8"/>
        <v>9.4560473554838396</v>
      </c>
      <c r="H8" s="11">
        <f t="shared" si="9"/>
        <v>85.310101499924784</v>
      </c>
      <c r="I8" s="11">
        <f t="shared" si="10"/>
        <v>0.51000785913750157</v>
      </c>
      <c r="J8" s="41"/>
      <c r="K8" s="98">
        <f t="shared" si="11"/>
        <v>28.06830640769649</v>
      </c>
      <c r="L8" s="98">
        <f t="shared" si="12"/>
        <v>32.672095490716153</v>
      </c>
      <c r="M8" s="98">
        <f t="shared" si="13"/>
        <v>19.15204045630928</v>
      </c>
      <c r="N8" s="98">
        <f t="shared" si="14"/>
        <v>41.649836065573801</v>
      </c>
      <c r="O8" s="41"/>
      <c r="P8" s="11">
        <f t="shared" si="15"/>
        <v>16.955399926280869</v>
      </c>
      <c r="Q8" s="11">
        <f t="shared" si="16"/>
        <v>73.774419461850357</v>
      </c>
      <c r="R8" s="98">
        <f t="shared" si="17"/>
        <v>1.3638039071138961</v>
      </c>
      <c r="S8" s="11">
        <f t="shared" si="18"/>
        <v>7.9063767047548845</v>
      </c>
      <c r="T8" s="26"/>
    </row>
    <row r="9" spans="1:20" ht="15.6">
      <c r="A9" s="26">
        <f t="shared" si="19"/>
        <v>4</v>
      </c>
      <c r="B9">
        <f>+'Ark2'!B5</f>
        <v>111</v>
      </c>
      <c r="C9" s="66" t="str">
        <f>VLOOKUP(B9,Slakteri!$C$9:$D$36,2)</f>
        <v>Forus</v>
      </c>
      <c r="D9" s="509">
        <f t="shared" si="0"/>
        <v>118366</v>
      </c>
      <c r="E9" s="41"/>
      <c r="F9" s="11">
        <f t="shared" si="7"/>
        <v>3.2940202422993088</v>
      </c>
      <c r="G9" s="11">
        <f t="shared" si="8"/>
        <v>9.2188635249987332</v>
      </c>
      <c r="H9" s="11">
        <f t="shared" si="9"/>
        <v>86.481759964854803</v>
      </c>
      <c r="I9" s="11">
        <f t="shared" si="10"/>
        <v>0.44438436713245349</v>
      </c>
      <c r="J9" s="41"/>
      <c r="K9" s="98">
        <f t="shared" si="11"/>
        <v>29.289022826365759</v>
      </c>
      <c r="L9" s="98">
        <f t="shared" si="12"/>
        <v>33.899523460410649</v>
      </c>
      <c r="M9" s="98">
        <f t="shared" si="13"/>
        <v>19.342395349973287</v>
      </c>
      <c r="N9" s="98">
        <f t="shared" si="14"/>
        <v>46.61406844106461</v>
      </c>
      <c r="O9" s="41"/>
      <c r="P9" s="11">
        <f t="shared" si="15"/>
        <v>14.05378812725484</v>
      </c>
      <c r="Q9" s="11">
        <f t="shared" si="16"/>
        <v>77.238438832404086</v>
      </c>
      <c r="R9" s="98">
        <f t="shared" si="17"/>
        <v>1.574286651361102</v>
      </c>
      <c r="S9" s="11">
        <f t="shared" si="18"/>
        <v>7.1334863889799918</v>
      </c>
      <c r="T9" s="26"/>
    </row>
    <row r="10" spans="1:20" ht="15.6">
      <c r="A10" s="26">
        <f t="shared" si="19"/>
        <v>5</v>
      </c>
      <c r="B10">
        <f>+'Ark2'!B6</f>
        <v>116</v>
      </c>
      <c r="C10" s="66" t="str">
        <f>VLOOKUP(B10,Slakteri!$C$9:$D$36,2)</f>
        <v>Sandeid</v>
      </c>
      <c r="D10" s="509">
        <f t="shared" si="0"/>
        <v>84583</v>
      </c>
      <c r="E10" s="41"/>
      <c r="F10" s="11">
        <f t="shared" si="7"/>
        <v>3.5669106085147124</v>
      </c>
      <c r="G10" s="11">
        <f t="shared" si="8"/>
        <v>8.5797382452738749</v>
      </c>
      <c r="H10" s="11">
        <f t="shared" si="9"/>
        <v>87.419457810671204</v>
      </c>
      <c r="I10" s="11">
        <f t="shared" si="10"/>
        <v>0.43389333554023873</v>
      </c>
      <c r="J10" s="41"/>
      <c r="K10" s="98">
        <f t="shared" si="11"/>
        <v>25.779648657606881</v>
      </c>
      <c r="L10" s="98">
        <f t="shared" si="12"/>
        <v>30.964310321069387</v>
      </c>
      <c r="M10" s="98">
        <f t="shared" si="13"/>
        <v>17.987410402748171</v>
      </c>
      <c r="N10" s="98">
        <f t="shared" si="14"/>
        <v>42.406267029972753</v>
      </c>
      <c r="O10" s="41"/>
      <c r="P10" s="11">
        <f t="shared" si="15"/>
        <v>14.309264754368609</v>
      </c>
      <c r="Q10" s="11">
        <f t="shared" si="16"/>
        <v>74.414770853939999</v>
      </c>
      <c r="R10" s="98">
        <f t="shared" si="17"/>
        <v>2.769535113748764</v>
      </c>
      <c r="S10" s="11">
        <f t="shared" si="18"/>
        <v>8.5064292779426278</v>
      </c>
      <c r="T10" s="26"/>
    </row>
    <row r="11" spans="1:20" ht="15.6">
      <c r="A11" s="26">
        <f t="shared" si="19"/>
        <v>6</v>
      </c>
      <c r="B11">
        <f>+'Ark2'!B7</f>
        <v>117</v>
      </c>
      <c r="C11" s="66" t="str">
        <f>VLOOKUP(B11,Slakteri!$C$9:$D$36,2)</f>
        <v>Jæren</v>
      </c>
      <c r="D11" s="509">
        <f t="shared" si="0"/>
        <v>59200</v>
      </c>
      <c r="E11" s="41"/>
      <c r="F11" s="11">
        <f t="shared" si="7"/>
        <v>3.7347972972972978</v>
      </c>
      <c r="G11" s="11">
        <f t="shared" si="8"/>
        <v>9.6097972972972983</v>
      </c>
      <c r="H11" s="11">
        <f t="shared" si="9"/>
        <v>85.846283783783804</v>
      </c>
      <c r="I11" s="11">
        <f t="shared" si="10"/>
        <v>0.58783783783783794</v>
      </c>
      <c r="J11" s="41"/>
      <c r="K11" s="98">
        <f t="shared" si="11"/>
        <v>25.888195386702879</v>
      </c>
      <c r="L11" s="98">
        <f t="shared" si="12"/>
        <v>32.084496396554897</v>
      </c>
      <c r="M11" s="98">
        <f t="shared" si="13"/>
        <v>18.290875819050875</v>
      </c>
      <c r="N11" s="98">
        <f t="shared" si="14"/>
        <v>44.0307471264368</v>
      </c>
      <c r="O11" s="41"/>
      <c r="P11" s="11">
        <f t="shared" si="15"/>
        <v>13.828613460831187</v>
      </c>
      <c r="Q11" s="11">
        <f t="shared" si="16"/>
        <v>75.285031261493216</v>
      </c>
      <c r="R11" s="98">
        <f t="shared" si="17"/>
        <v>1.5446855461566753</v>
      </c>
      <c r="S11" s="11">
        <f t="shared" si="18"/>
        <v>9.3416697315189374</v>
      </c>
      <c r="T11" s="26"/>
    </row>
    <row r="12" spans="1:20" ht="15.6">
      <c r="A12" s="26">
        <f t="shared" si="19"/>
        <v>7</v>
      </c>
      <c r="B12">
        <f>+'Ark2'!B8</f>
        <v>134</v>
      </c>
      <c r="C12" s="66" t="str">
        <f>VLOOKUP(B12,Slakteri!$C$9:$D$36,2)</f>
        <v>Førde</v>
      </c>
      <c r="D12" s="509">
        <f t="shared" si="0"/>
        <v>116154</v>
      </c>
      <c r="E12" s="41"/>
      <c r="F12" s="11">
        <f t="shared" si="7"/>
        <v>4.429464331835324</v>
      </c>
      <c r="G12" s="11">
        <f t="shared" si="8"/>
        <v>9.4374709437470941</v>
      </c>
      <c r="H12" s="11">
        <f t="shared" si="9"/>
        <v>85.651807083699211</v>
      </c>
      <c r="I12" s="11">
        <f t="shared" si="10"/>
        <v>0.46576097250202336</v>
      </c>
      <c r="J12" s="41"/>
      <c r="K12" s="98">
        <f t="shared" si="11"/>
        <v>24.677725947521871</v>
      </c>
      <c r="L12" s="98">
        <f t="shared" si="12"/>
        <v>30.759651523444404</v>
      </c>
      <c r="M12" s="98">
        <f t="shared" si="13"/>
        <v>18.082180765519528</v>
      </c>
      <c r="N12" s="98">
        <f t="shared" si="14"/>
        <v>42.440295748613657</v>
      </c>
      <c r="O12" s="41"/>
      <c r="P12" s="11">
        <f t="shared" si="15"/>
        <v>13.444800732936327</v>
      </c>
      <c r="Q12" s="11">
        <f t="shared" si="16"/>
        <v>74.965643609711421</v>
      </c>
      <c r="R12" s="98">
        <f t="shared" si="17"/>
        <v>2.6110856619331204</v>
      </c>
      <c r="S12" s="11">
        <f t="shared" si="18"/>
        <v>8.9784699954191431</v>
      </c>
      <c r="T12" s="26"/>
    </row>
    <row r="13" spans="1:20" ht="15.6">
      <c r="A13" s="26">
        <f t="shared" si="19"/>
        <v>8</v>
      </c>
      <c r="B13">
        <f>+'Ark2'!B9</f>
        <v>141</v>
      </c>
      <c r="C13" s="66" t="str">
        <f>VLOOKUP(B13,Slakteri!$C$9:$D$36,2)</f>
        <v>Ølen</v>
      </c>
      <c r="D13" s="509">
        <f t="shared" si="0"/>
        <v>112249</v>
      </c>
      <c r="E13" s="41"/>
      <c r="F13" s="11">
        <f t="shared" si="7"/>
        <v>4.6717565412609456</v>
      </c>
      <c r="G13" s="11">
        <f t="shared" si="8"/>
        <v>9.3640032427905826</v>
      </c>
      <c r="H13" s="11">
        <f t="shared" si="9"/>
        <v>84.944186585181185</v>
      </c>
      <c r="I13" s="11">
        <f t="shared" si="10"/>
        <v>0.46325579737904121</v>
      </c>
      <c r="J13" s="41"/>
      <c r="K13" s="98">
        <f t="shared" si="11"/>
        <v>21.604900839054196</v>
      </c>
      <c r="L13" s="98">
        <f t="shared" si="12"/>
        <v>28.519627057368496</v>
      </c>
      <c r="M13" s="98">
        <f t="shared" si="13"/>
        <v>17.124233080577479</v>
      </c>
      <c r="N13" s="98">
        <f t="shared" si="14"/>
        <v>41.486153846153904</v>
      </c>
      <c r="O13" s="41"/>
      <c r="P13" s="11">
        <f t="shared" si="15"/>
        <v>13.142208345160379</v>
      </c>
      <c r="Q13" s="11">
        <f t="shared" si="16"/>
        <v>73.857507805847277</v>
      </c>
      <c r="R13" s="98">
        <f t="shared" si="17"/>
        <v>3.4061879080329271</v>
      </c>
      <c r="S13" s="11">
        <f t="shared" si="18"/>
        <v>9.5940959409594093</v>
      </c>
      <c r="T13" s="26"/>
    </row>
    <row r="14" spans="1:20" ht="15.6">
      <c r="A14" s="26">
        <f t="shared" si="19"/>
        <v>9</v>
      </c>
      <c r="B14">
        <f>+'Ark2'!B10</f>
        <v>143</v>
      </c>
      <c r="C14" s="66" t="str">
        <f>VLOOKUP(B14,Slakteri!$C$9:$D$36,2)</f>
        <v>Nordfjord</v>
      </c>
      <c r="D14" s="509">
        <f t="shared" si="0"/>
        <v>16</v>
      </c>
      <c r="E14" s="41"/>
      <c r="F14" s="11" t="str">
        <f t="shared" si="7"/>
        <v/>
      </c>
      <c r="G14" s="11">
        <f t="shared" si="8"/>
        <v>25</v>
      </c>
      <c r="H14" s="11">
        <f t="shared" si="9"/>
        <v>31.25</v>
      </c>
      <c r="I14" s="11">
        <f t="shared" si="10"/>
        <v>43.75</v>
      </c>
      <c r="J14" s="41"/>
      <c r="K14" s="98" t="str">
        <f t="shared" si="11"/>
        <v/>
      </c>
      <c r="L14" s="98">
        <f t="shared" si="12"/>
        <v>28.074999999999999</v>
      </c>
      <c r="M14" s="98">
        <f t="shared" si="13"/>
        <v>14.74</v>
      </c>
      <c r="N14" s="98">
        <f t="shared" si="14"/>
        <v>35.685714285714297</v>
      </c>
      <c r="O14" s="41"/>
      <c r="P14" s="11" t="str">
        <f t="shared" si="15"/>
        <v/>
      </c>
      <c r="Q14" s="11">
        <f t="shared" si="16"/>
        <v>20</v>
      </c>
      <c r="R14" s="98">
        <f t="shared" si="17"/>
        <v>0</v>
      </c>
      <c r="S14" s="11">
        <f t="shared" si="18"/>
        <v>80</v>
      </c>
      <c r="T14" s="26"/>
    </row>
    <row r="15" spans="1:20" ht="15.6">
      <c r="A15" s="26">
        <f t="shared" si="19"/>
        <v>10</v>
      </c>
      <c r="B15">
        <f>+'Ark2'!B11</f>
        <v>147</v>
      </c>
      <c r="C15" s="66" t="str">
        <f>VLOOKUP(B15,Slakteri!$C$9:$D$36,2)</f>
        <v>Midt-Norge</v>
      </c>
      <c r="D15" s="509">
        <f t="shared" si="0"/>
        <v>17114</v>
      </c>
      <c r="E15" s="41"/>
      <c r="F15" s="11">
        <f t="shared" si="7"/>
        <v>5.0426551361458438</v>
      </c>
      <c r="G15" s="11">
        <f t="shared" si="8"/>
        <v>7.9525534649994141</v>
      </c>
      <c r="H15" s="11">
        <f t="shared" si="9"/>
        <v>86.718476101437403</v>
      </c>
      <c r="I15" s="11">
        <f t="shared" si="10"/>
        <v>0.28631529741731909</v>
      </c>
      <c r="J15" s="41"/>
      <c r="K15" s="98">
        <f t="shared" si="11"/>
        <v>19.405909617612977</v>
      </c>
      <c r="L15" s="98">
        <f t="shared" si="12"/>
        <v>26.924246877296088</v>
      </c>
      <c r="M15" s="98">
        <f t="shared" si="13"/>
        <v>16.200950070750054</v>
      </c>
      <c r="N15" s="98">
        <f t="shared" si="14"/>
        <v>41.722448979591839</v>
      </c>
      <c r="O15" s="41"/>
      <c r="P15" s="11">
        <f t="shared" si="15"/>
        <v>11.746031746031742</v>
      </c>
      <c r="Q15" s="11">
        <f t="shared" si="16"/>
        <v>77.142857142857125</v>
      </c>
      <c r="R15" s="98">
        <f t="shared" si="17"/>
        <v>1.2698412698412695</v>
      </c>
      <c r="S15" s="11">
        <f t="shared" si="18"/>
        <v>9.8412698412698436</v>
      </c>
      <c r="T15" s="26"/>
    </row>
    <row r="16" spans="1:20" ht="15.6">
      <c r="A16" s="26">
        <f t="shared" si="19"/>
        <v>11</v>
      </c>
      <c r="B16">
        <f>+'Ark2'!B12</f>
        <v>155</v>
      </c>
      <c r="C16" s="66" t="str">
        <f>VLOOKUP(B16,Slakteri!$C$9:$D$36,2)</f>
        <v>Målselv</v>
      </c>
      <c r="D16" s="509">
        <f t="shared" si="0"/>
        <v>55649</v>
      </c>
      <c r="E16" s="41"/>
      <c r="F16" s="11">
        <f t="shared" si="7"/>
        <v>3.8527197254218399</v>
      </c>
      <c r="G16" s="11">
        <f t="shared" si="8"/>
        <v>8.9615267120702971</v>
      </c>
      <c r="H16" s="11">
        <f t="shared" si="9"/>
        <v>86.829952020701185</v>
      </c>
      <c r="I16" s="11">
        <f t="shared" si="10"/>
        <v>0.35580154180668122</v>
      </c>
      <c r="J16" s="41"/>
      <c r="K16" s="98">
        <f t="shared" si="11"/>
        <v>28.579197761194081</v>
      </c>
      <c r="L16" s="98">
        <f t="shared" si="12"/>
        <v>33.434609985963441</v>
      </c>
      <c r="M16" s="98">
        <f t="shared" si="13"/>
        <v>20.545188327814451</v>
      </c>
      <c r="N16" s="98">
        <f t="shared" si="14"/>
        <v>46.377777777777801</v>
      </c>
      <c r="O16" s="41"/>
      <c r="P16" s="11">
        <f t="shared" si="15"/>
        <v>15.507649513212796</v>
      </c>
      <c r="Q16" s="11">
        <f t="shared" si="16"/>
        <v>75.834492350486812</v>
      </c>
      <c r="R16" s="98">
        <f t="shared" si="17"/>
        <v>2.7468706536856744</v>
      </c>
      <c r="S16" s="11">
        <f t="shared" si="18"/>
        <v>5.9109874826147433</v>
      </c>
      <c r="T16" s="26"/>
    </row>
    <row r="17" spans="1:20" ht="15.6">
      <c r="A17" s="26">
        <f t="shared" si="19"/>
        <v>12</v>
      </c>
      <c r="B17">
        <f>+'Ark2'!B13</f>
        <v>160</v>
      </c>
      <c r="C17" s="66" t="str">
        <f>VLOOKUP(B17,Slakteri!$C$9:$D$36,2)</f>
        <v>Oslo</v>
      </c>
      <c r="D17" s="509">
        <f t="shared" si="0"/>
        <v>37862</v>
      </c>
      <c r="E17" s="41"/>
      <c r="F17" s="11">
        <f t="shared" si="7"/>
        <v>4.0911732079657694</v>
      </c>
      <c r="G17" s="11">
        <f t="shared" si="8"/>
        <v>9.6693254450372379</v>
      </c>
      <c r="H17" s="11">
        <f t="shared" si="9"/>
        <v>85.67164967513601</v>
      </c>
      <c r="I17" s="11">
        <f t="shared" si="10"/>
        <v>0.45692250805557005</v>
      </c>
      <c r="J17" s="41"/>
      <c r="K17" s="98">
        <f t="shared" si="11"/>
        <v>26.86914138153648</v>
      </c>
      <c r="L17" s="98">
        <f t="shared" si="12"/>
        <v>31.385960120185704</v>
      </c>
      <c r="M17" s="98">
        <f t="shared" si="13"/>
        <v>18.954823195733127</v>
      </c>
      <c r="N17" s="98">
        <f t="shared" si="14"/>
        <v>39.841618497109842</v>
      </c>
      <c r="O17" s="41"/>
      <c r="P17" s="11">
        <f t="shared" si="15"/>
        <v>14.653465346534652</v>
      </c>
      <c r="Q17" s="11">
        <f t="shared" si="16"/>
        <v>76.963696369636978</v>
      </c>
      <c r="R17" s="98">
        <f t="shared" si="17"/>
        <v>1.254125412541254</v>
      </c>
      <c r="S17" s="11">
        <f t="shared" si="18"/>
        <v>7.1287128712871315</v>
      </c>
      <c r="T17" s="26"/>
    </row>
    <row r="18" spans="1:20" ht="15.6">
      <c r="A18" s="26">
        <f t="shared" si="19"/>
        <v>13</v>
      </c>
      <c r="B18">
        <f>+'Ark2'!B14</f>
        <v>171</v>
      </c>
      <c r="C18" s="66" t="str">
        <f>VLOOKUP(B18,Slakteri!$C$9:$D$36,2)</f>
        <v>Prima</v>
      </c>
      <c r="D18" s="509">
        <f t="shared" si="0"/>
        <v>22634</v>
      </c>
      <c r="E18" s="41"/>
      <c r="F18" s="11">
        <f t="shared" si="7"/>
        <v>2.9734028452770165</v>
      </c>
      <c r="G18" s="11">
        <f t="shared" si="8"/>
        <v>8.995316780065389</v>
      </c>
      <c r="H18" s="11">
        <f t="shared" si="9"/>
        <v>87.45250508085185</v>
      </c>
      <c r="I18" s="11">
        <f t="shared" si="10"/>
        <v>0.26066978881328978</v>
      </c>
      <c r="J18" s="41"/>
      <c r="K18" s="98">
        <f t="shared" si="11"/>
        <v>30.420356612184243</v>
      </c>
      <c r="L18" s="98">
        <f t="shared" si="12"/>
        <v>34.860952848723038</v>
      </c>
      <c r="M18" s="98">
        <f t="shared" si="13"/>
        <v>20.30588056986975</v>
      </c>
      <c r="N18" s="98">
        <f t="shared" si="14"/>
        <v>50.496610169491518</v>
      </c>
      <c r="O18" s="41"/>
      <c r="P18" s="11">
        <f t="shared" si="15"/>
        <v>15.17637407711239</v>
      </c>
      <c r="Q18" s="11">
        <f t="shared" si="16"/>
        <v>78.999179655455293</v>
      </c>
      <c r="R18" s="98">
        <f t="shared" si="17"/>
        <v>1.2305168170631671</v>
      </c>
      <c r="S18" s="11">
        <f t="shared" si="18"/>
        <v>4.5939294503691563</v>
      </c>
      <c r="T18" s="26"/>
    </row>
    <row r="19" spans="1:20" ht="15.6">
      <c r="A19" s="26">
        <f t="shared" si="19"/>
        <v>14</v>
      </c>
      <c r="B19">
        <f>+'Ark2'!B15</f>
        <v>175</v>
      </c>
      <c r="C19" s="66" t="str">
        <f>VLOOKUP(B19,Slakteri!$C$9:$D$36,2)</f>
        <v>Ole Ringdal</v>
      </c>
      <c r="D19" s="509">
        <f t="shared" si="0"/>
        <v>17380</v>
      </c>
      <c r="E19" s="41"/>
      <c r="F19" s="11">
        <f t="shared" si="7"/>
        <v>4.9827387802071348</v>
      </c>
      <c r="G19" s="11">
        <f t="shared" si="8"/>
        <v>10.287686996547755</v>
      </c>
      <c r="H19" s="11">
        <f t="shared" si="9"/>
        <v>84.177215189873422</v>
      </c>
      <c r="I19" s="11">
        <f t="shared" si="10"/>
        <v>0.55235903337169157</v>
      </c>
      <c r="J19" s="41"/>
      <c r="K19" s="98">
        <f t="shared" si="11"/>
        <v>23.922401847575056</v>
      </c>
      <c r="L19" s="98">
        <f t="shared" si="12"/>
        <v>28.68618568232662</v>
      </c>
      <c r="M19" s="98">
        <f t="shared" si="13"/>
        <v>16.675639097744355</v>
      </c>
      <c r="N19" s="98">
        <f t="shared" si="14"/>
        <v>40.892708333333346</v>
      </c>
      <c r="O19" s="41"/>
      <c r="P19" s="11">
        <f t="shared" si="15"/>
        <v>15.538461538461542</v>
      </c>
      <c r="Q19" s="11">
        <f t="shared" si="16"/>
        <v>72.615384615384627</v>
      </c>
      <c r="R19" s="98">
        <f t="shared" si="17"/>
        <v>2.1538461538461529</v>
      </c>
      <c r="S19" s="11">
        <f t="shared" si="18"/>
        <v>9.6923076923076898</v>
      </c>
      <c r="T19" s="26"/>
    </row>
    <row r="20" spans="1:20" ht="15.6">
      <c r="A20" s="26">
        <f t="shared" si="19"/>
        <v>15</v>
      </c>
      <c r="B20">
        <f>+'Ark2'!B16</f>
        <v>177</v>
      </c>
      <c r="C20" s="66" t="str">
        <f>VLOOKUP(B20,Slakteri!$C$9:$D$36,2)</f>
        <v>Slakthuset</v>
      </c>
      <c r="D20" s="509">
        <f t="shared" si="0"/>
        <v>40479</v>
      </c>
      <c r="E20" s="41"/>
      <c r="F20" s="11">
        <f t="shared" si="7"/>
        <v>2.7372217693124834</v>
      </c>
      <c r="G20" s="11">
        <f t="shared" si="8"/>
        <v>9.5852170261123035</v>
      </c>
      <c r="H20" s="11">
        <f t="shared" si="9"/>
        <v>87.321821191234974</v>
      </c>
      <c r="I20" s="11">
        <f t="shared" si="10"/>
        <v>0.35574001334025057</v>
      </c>
      <c r="J20" s="41"/>
      <c r="K20" s="98">
        <f t="shared" si="11"/>
        <v>26.243682310469296</v>
      </c>
      <c r="L20" s="98">
        <f t="shared" si="12"/>
        <v>30.184046391752631</v>
      </c>
      <c r="M20" s="98">
        <f t="shared" si="13"/>
        <v>19.085000141454671</v>
      </c>
      <c r="N20" s="98">
        <f t="shared" si="14"/>
        <v>38.72013888888889</v>
      </c>
      <c r="O20" s="41"/>
      <c r="P20" s="11">
        <f t="shared" si="15"/>
        <v>12.381703470031544</v>
      </c>
      <c r="Q20" s="11">
        <f t="shared" si="16"/>
        <v>78.154574132492129</v>
      </c>
      <c r="R20" s="98">
        <f t="shared" si="17"/>
        <v>2.6025236593059926</v>
      </c>
      <c r="S20" s="11">
        <f t="shared" si="18"/>
        <v>6.861198738170347</v>
      </c>
      <c r="T20" s="26"/>
    </row>
    <row r="21" spans="1:20" ht="15.6">
      <c r="A21" s="26">
        <f t="shared" si="19"/>
        <v>16</v>
      </c>
      <c r="B21">
        <f>+'Ark2'!B17</f>
        <v>178</v>
      </c>
      <c r="C21" s="66" t="str">
        <f>VLOOKUP(B21,Slakteri!$C$9:$D$36,2)</f>
        <v>Røros</v>
      </c>
      <c r="D21" s="509">
        <f t="shared" si="0"/>
        <v>16543</v>
      </c>
      <c r="E21" s="41"/>
      <c r="F21" s="11">
        <f t="shared" si="7"/>
        <v>3.5845977150456392</v>
      </c>
      <c r="G21" s="11">
        <f t="shared" si="8"/>
        <v>8.8315299522456634</v>
      </c>
      <c r="H21" s="11">
        <f t="shared" si="9"/>
        <v>86.810131173305933</v>
      </c>
      <c r="I21" s="11">
        <f t="shared" si="10"/>
        <v>0.2720183763525359</v>
      </c>
      <c r="J21" s="41"/>
      <c r="K21" s="98">
        <f t="shared" si="11"/>
        <v>28.084148397976392</v>
      </c>
      <c r="L21" s="98">
        <f t="shared" si="12"/>
        <v>32.736002737850804</v>
      </c>
      <c r="M21" s="98">
        <f t="shared" si="13"/>
        <v>18.57651974096521</v>
      </c>
      <c r="N21" s="98">
        <f t="shared" si="14"/>
        <v>41.591111111111111</v>
      </c>
      <c r="O21" s="41"/>
      <c r="P21" s="11">
        <f t="shared" si="15"/>
        <v>16.307692307692303</v>
      </c>
      <c r="Q21" s="11">
        <f t="shared" si="16"/>
        <v>78.307692307692292</v>
      </c>
      <c r="R21" s="98">
        <f t="shared" si="17"/>
        <v>0.3076923076923076</v>
      </c>
      <c r="S21" s="11">
        <f t="shared" si="18"/>
        <v>5.0769230769230784</v>
      </c>
      <c r="T21" s="26"/>
    </row>
    <row r="22" spans="1:20" ht="15.6">
      <c r="A22" s="26">
        <f t="shared" si="19"/>
        <v>17</v>
      </c>
      <c r="B22">
        <f>+'Ark2'!B18</f>
        <v>181</v>
      </c>
      <c r="C22" s="66" t="str">
        <f>VLOOKUP(B22,Slakteri!$C$9:$D$36,2)</f>
        <v>Horns</v>
      </c>
      <c r="D22" s="509">
        <f t="shared" si="0"/>
        <v>29251</v>
      </c>
      <c r="E22" s="41"/>
      <c r="F22" s="11">
        <f t="shared" si="7"/>
        <v>3.44945471949677</v>
      </c>
      <c r="G22" s="11">
        <f t="shared" si="8"/>
        <v>9.2885713308946727</v>
      </c>
      <c r="H22" s="11">
        <f t="shared" si="9"/>
        <v>86.609004820348019</v>
      </c>
      <c r="I22" s="11">
        <f t="shared" si="10"/>
        <v>0.65296912926053807</v>
      </c>
      <c r="J22" s="41"/>
      <c r="K22" s="98">
        <f t="shared" si="11"/>
        <v>26.236868186323122</v>
      </c>
      <c r="L22" s="98">
        <f t="shared" si="12"/>
        <v>29.5967243283032</v>
      </c>
      <c r="M22" s="98">
        <f t="shared" si="13"/>
        <v>18.382253098602725</v>
      </c>
      <c r="N22" s="98">
        <f t="shared" si="14"/>
        <v>34.910471204188497</v>
      </c>
      <c r="O22" s="41"/>
      <c r="P22" s="11">
        <f t="shared" si="15"/>
        <v>13.62290227048371</v>
      </c>
      <c r="Q22" s="11">
        <f t="shared" si="16"/>
        <v>73.24777887462983</v>
      </c>
      <c r="R22" s="98">
        <f t="shared" si="17"/>
        <v>3.2576505429417577</v>
      </c>
      <c r="S22" s="11">
        <f t="shared" si="18"/>
        <v>9.8716683119447204</v>
      </c>
      <c r="T22" s="26"/>
    </row>
    <row r="23" spans="1:20" ht="15.6">
      <c r="A23" s="26">
        <f t="shared" si="19"/>
        <v>18</v>
      </c>
      <c r="B23">
        <f>+'Ark2'!B20</f>
        <v>267</v>
      </c>
      <c r="C23" s="66" t="str">
        <f>VLOOKUP(B23,Slakteri!$C$9:$D$36,2)</f>
        <v>Dalpro</v>
      </c>
      <c r="D23" s="509">
        <f t="shared" si="0"/>
        <v>1694</v>
      </c>
      <c r="E23" s="41"/>
      <c r="F23" s="11">
        <f t="shared" si="7"/>
        <v>0.23612750885478159</v>
      </c>
      <c r="G23" s="11">
        <f t="shared" si="8"/>
        <v>6.4935064935064917</v>
      </c>
      <c r="H23" s="11">
        <f t="shared" si="9"/>
        <v>93.034238488783942</v>
      </c>
      <c r="I23" s="11">
        <f t="shared" si="10"/>
        <v>0.23612750885478159</v>
      </c>
      <c r="J23" s="41"/>
      <c r="K23" s="98">
        <f t="shared" si="11"/>
        <v>16.149999999999999</v>
      </c>
      <c r="L23" s="98">
        <f t="shared" si="12"/>
        <v>17.676363636363639</v>
      </c>
      <c r="M23" s="98">
        <f t="shared" si="13"/>
        <v>11.002030456852784</v>
      </c>
      <c r="N23" s="98">
        <f t="shared" si="14"/>
        <v>35.825000000000003</v>
      </c>
      <c r="O23" s="41"/>
      <c r="P23" s="11">
        <f t="shared" si="15"/>
        <v>0</v>
      </c>
      <c r="Q23" s="11">
        <f t="shared" si="16"/>
        <v>0</v>
      </c>
      <c r="R23" s="98">
        <f t="shared" si="17"/>
        <v>0</v>
      </c>
      <c r="S23" s="11">
        <f t="shared" si="18"/>
        <v>100</v>
      </c>
      <c r="T23" s="26"/>
    </row>
    <row r="24" spans="1:20" ht="15.6">
      <c r="A24" s="26">
        <f t="shared" si="19"/>
        <v>19</v>
      </c>
      <c r="B24">
        <f>+'Ark2'!B21</f>
        <v>309</v>
      </c>
      <c r="C24" s="66" t="str">
        <f>VLOOKUP(B24,Slakteri!$C$9:$D$36,2)</f>
        <v>Malvik</v>
      </c>
      <c r="D24" s="509">
        <f t="shared" si="0"/>
        <v>102340</v>
      </c>
      <c r="E24" s="41"/>
      <c r="F24" s="11">
        <f t="shared" si="7"/>
        <v>4.0179792847371516</v>
      </c>
      <c r="G24" s="11">
        <f t="shared" si="8"/>
        <v>9.2114520226695333</v>
      </c>
      <c r="H24" s="11">
        <f t="shared" si="9"/>
        <v>86.409028727770206</v>
      </c>
      <c r="I24" s="11">
        <f t="shared" si="10"/>
        <v>0.36056282978307608</v>
      </c>
      <c r="J24" s="41"/>
      <c r="K24" s="98">
        <f t="shared" si="11"/>
        <v>26.787718871595345</v>
      </c>
      <c r="L24" s="98">
        <f t="shared" si="12"/>
        <v>30.86306354089324</v>
      </c>
      <c r="M24" s="98">
        <f t="shared" si="13"/>
        <v>18.175844443690369</v>
      </c>
      <c r="N24" s="98">
        <f t="shared" si="14"/>
        <v>41.992411924119182</v>
      </c>
      <c r="O24" s="41"/>
      <c r="P24" s="11">
        <f t="shared" si="15"/>
        <v>17.579849389768889</v>
      </c>
      <c r="Q24" s="11">
        <f t="shared" si="16"/>
        <v>74.162555180472609</v>
      </c>
      <c r="R24" s="98">
        <f t="shared" si="17"/>
        <v>1.5580368735393404</v>
      </c>
      <c r="S24" s="11">
        <f t="shared" si="18"/>
        <v>6.6995585562191637</v>
      </c>
      <c r="T24" s="26"/>
    </row>
    <row r="25" spans="1:20" ht="15.6">
      <c r="A25" s="26">
        <f t="shared" si="19"/>
        <v>20</v>
      </c>
      <c r="B25">
        <f>+'Ark2'!B22</f>
        <v>470</v>
      </c>
      <c r="C25" s="66" t="str">
        <f>VLOOKUP(B25,Slakteri!$C$9:$D$36,2)</f>
        <v>Jens Eide</v>
      </c>
      <c r="D25" s="509">
        <f t="shared" si="0"/>
        <v>12846</v>
      </c>
      <c r="E25" s="41"/>
      <c r="F25" s="11">
        <f t="shared" si="7"/>
        <v>4.1180133893819093</v>
      </c>
      <c r="G25" s="11">
        <f t="shared" si="8"/>
        <v>10.018682858477344</v>
      </c>
      <c r="H25" s="11">
        <f t="shared" si="9"/>
        <v>84.353106025221891</v>
      </c>
      <c r="I25" s="11">
        <f t="shared" si="10"/>
        <v>0.52934765685816587</v>
      </c>
      <c r="J25" s="41"/>
      <c r="K25" s="98">
        <f t="shared" si="11"/>
        <v>20.312287334593563</v>
      </c>
      <c r="L25" s="98">
        <f t="shared" si="12"/>
        <v>25.374669774669755</v>
      </c>
      <c r="M25" s="98">
        <f t="shared" si="13"/>
        <v>16.059819121446971</v>
      </c>
      <c r="N25" s="98">
        <f t="shared" si="14"/>
        <v>37.80294117647059</v>
      </c>
      <c r="O25" s="41"/>
      <c r="P25" s="11">
        <f t="shared" si="15"/>
        <v>9.3283582089552262</v>
      </c>
      <c r="Q25" s="11">
        <f t="shared" si="16"/>
        <v>72.388059701492509</v>
      </c>
      <c r="R25" s="98">
        <f t="shared" si="17"/>
        <v>4.1044776119402977</v>
      </c>
      <c r="S25" s="11">
        <f t="shared" si="18"/>
        <v>14.17910447761194</v>
      </c>
      <c r="T25" s="26"/>
    </row>
    <row r="26" spans="1:20" ht="15.6">
      <c r="A26" s="26">
        <f t="shared" si="19"/>
        <v>21</v>
      </c>
      <c r="B26">
        <f>+'Ark2'!B23</f>
        <v>629</v>
      </c>
      <c r="C26" s="66" t="str">
        <f>VLOOKUP(B26,Slakteri!$C$9:$D$36,2)</f>
        <v>Bø</v>
      </c>
      <c r="D26" s="509">
        <f t="shared" si="0"/>
        <v>0</v>
      </c>
      <c r="E26" s="41"/>
      <c r="F26" s="11" t="str">
        <f t="shared" si="7"/>
        <v/>
      </c>
      <c r="G26" s="11" t="str">
        <f t="shared" si="8"/>
        <v/>
      </c>
      <c r="H26" s="11" t="str">
        <f t="shared" si="9"/>
        <v/>
      </c>
      <c r="I26" s="11" t="str">
        <f t="shared" si="10"/>
        <v/>
      </c>
      <c r="J26" s="41"/>
      <c r="K26" s="98" t="str">
        <f t="shared" si="11"/>
        <v/>
      </c>
      <c r="L26" s="98" t="str">
        <f t="shared" si="12"/>
        <v/>
      </c>
      <c r="M26" s="98" t="str">
        <f t="shared" si="13"/>
        <v/>
      </c>
      <c r="N26" s="98" t="str">
        <f t="shared" si="14"/>
        <v/>
      </c>
      <c r="O26" s="41"/>
      <c r="P26" s="11" t="str">
        <f t="shared" si="15"/>
        <v/>
      </c>
      <c r="Q26" s="11" t="str">
        <f t="shared" si="16"/>
        <v/>
      </c>
      <c r="R26" s="98" t="str">
        <f t="shared" si="17"/>
        <v/>
      </c>
      <c r="S26" s="11" t="str">
        <f t="shared" si="18"/>
        <v/>
      </c>
      <c r="T26" s="26"/>
    </row>
    <row r="27" spans="1:20" ht="15.6">
      <c r="A27" s="26">
        <f t="shared" si="19"/>
        <v>22</v>
      </c>
      <c r="B27">
        <f>+'Ark2'!B24</f>
        <v>643</v>
      </c>
      <c r="C27" s="66" t="str">
        <f>VLOOKUP(B27,Slakteri!$C$9:$D$36,2)</f>
        <v>Bjerka</v>
      </c>
      <c r="D27" s="509">
        <f t="shared" si="0"/>
        <v>54814</v>
      </c>
      <c r="E27" s="41"/>
      <c r="F27" s="11">
        <f t="shared" si="7"/>
        <v>4.0409384463823121</v>
      </c>
      <c r="G27" s="11">
        <f t="shared" si="8"/>
        <v>9.3260845769328977</v>
      </c>
      <c r="H27" s="11">
        <f t="shared" si="9"/>
        <v>86.227970956324995</v>
      </c>
      <c r="I27" s="11">
        <f t="shared" si="10"/>
        <v>0.40500602035976224</v>
      </c>
      <c r="J27" s="41"/>
      <c r="K27" s="98">
        <f t="shared" si="11"/>
        <v>24.794492099322728</v>
      </c>
      <c r="L27" s="98">
        <f t="shared" si="12"/>
        <v>29.048728482003096</v>
      </c>
      <c r="M27" s="98">
        <f t="shared" si="13"/>
        <v>17.42978102189775</v>
      </c>
      <c r="N27" s="98">
        <f t="shared" si="14"/>
        <v>36.246846846846864</v>
      </c>
      <c r="O27" s="41"/>
      <c r="P27" s="11">
        <f t="shared" si="15"/>
        <v>15.515288788221971</v>
      </c>
      <c r="Q27" s="11">
        <f t="shared" si="16"/>
        <v>76.67044167610419</v>
      </c>
      <c r="R27" s="98">
        <f t="shared" si="17"/>
        <v>1.4156285390713477</v>
      </c>
      <c r="S27" s="11">
        <f t="shared" si="18"/>
        <v>6.398640996602488</v>
      </c>
      <c r="T27" s="26"/>
    </row>
    <row r="28" spans="1:20" s="260" customFormat="1" ht="15.6">
      <c r="A28" s="26">
        <f t="shared" si="19"/>
        <v>23</v>
      </c>
      <c r="B28">
        <f>+'Ark2'!B25</f>
        <v>704</v>
      </c>
      <c r="C28" s="66" t="str">
        <f>VLOOKUP(B28,Slakteri!$C$9:$D$36,2)</f>
        <v>Øre Vilt</v>
      </c>
      <c r="D28" s="509">
        <f t="shared" si="0"/>
        <v>0</v>
      </c>
      <c r="E28" s="41"/>
      <c r="F28" s="11" t="str">
        <f t="shared" si="7"/>
        <v/>
      </c>
      <c r="G28" s="11" t="str">
        <f t="shared" si="8"/>
        <v/>
      </c>
      <c r="H28" s="11" t="str">
        <f t="shared" si="9"/>
        <v/>
      </c>
      <c r="I28" s="11" t="str">
        <f t="shared" si="10"/>
        <v/>
      </c>
      <c r="J28" s="41"/>
      <c r="K28" s="98" t="str">
        <f t="shared" si="11"/>
        <v/>
      </c>
      <c r="L28" s="98" t="str">
        <f t="shared" si="12"/>
        <v/>
      </c>
      <c r="M28" s="98" t="str">
        <f t="shared" si="13"/>
        <v/>
      </c>
      <c r="N28" s="98" t="str">
        <f t="shared" si="14"/>
        <v/>
      </c>
      <c r="O28" s="41"/>
      <c r="P28" s="11" t="str">
        <f t="shared" si="15"/>
        <v/>
      </c>
      <c r="Q28" s="11" t="str">
        <f t="shared" si="16"/>
        <v/>
      </c>
      <c r="R28" s="98" t="str">
        <f t="shared" si="17"/>
        <v/>
      </c>
      <c r="S28" s="11" t="str">
        <f t="shared" si="18"/>
        <v/>
      </c>
      <c r="T28" s="26"/>
    </row>
    <row r="29" spans="1:20" s="260" customFormat="1" ht="15.6">
      <c r="A29" s="26">
        <f t="shared" si="19"/>
        <v>24</v>
      </c>
      <c r="B29">
        <f>+'Ark2'!B26</f>
        <v>802</v>
      </c>
      <c r="C29" s="66" t="str">
        <f>VLOOKUP(B29,Slakteri!$C$9:$D$36,2)</f>
        <v>Karasjok</v>
      </c>
      <c r="D29" s="509">
        <f t="shared" si="0"/>
        <v>10581</v>
      </c>
      <c r="E29" s="41"/>
      <c r="F29" s="11">
        <f t="shared" si="7"/>
        <v>5.7555996597675083</v>
      </c>
      <c r="G29" s="11">
        <f t="shared" si="8"/>
        <v>8.9500047254512811</v>
      </c>
      <c r="H29" s="11">
        <f t="shared" si="9"/>
        <v>84.888006804649862</v>
      </c>
      <c r="I29" s="11">
        <f t="shared" si="10"/>
        <v>0.40638881013136757</v>
      </c>
      <c r="J29" s="41"/>
      <c r="K29" s="98">
        <f t="shared" si="11"/>
        <v>23.218226600985226</v>
      </c>
      <c r="L29" s="98">
        <f t="shared" si="12"/>
        <v>30.953220696937706</v>
      </c>
      <c r="M29" s="98">
        <f t="shared" si="13"/>
        <v>19.042908038298926</v>
      </c>
      <c r="N29" s="98">
        <f t="shared" si="14"/>
        <v>43.941860465116278</v>
      </c>
      <c r="O29" s="41"/>
      <c r="P29" s="11">
        <f t="shared" si="15"/>
        <v>15.326633165829145</v>
      </c>
      <c r="Q29" s="11">
        <f t="shared" si="16"/>
        <v>76.130653266331649</v>
      </c>
      <c r="R29" s="98">
        <f t="shared" si="17"/>
        <v>1.5075376884422111</v>
      </c>
      <c r="S29" s="11">
        <f t="shared" si="18"/>
        <v>7.0351758793969843</v>
      </c>
      <c r="T29" s="26"/>
    </row>
    <row r="30" spans="1:20" s="260" customFormat="1" ht="15.6">
      <c r="A30" s="26"/>
      <c r="B30" s="26"/>
      <c r="C30" s="26"/>
      <c r="D30" s="3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59"/>
    </row>
    <row r="31" spans="1:20" ht="15.6">
      <c r="A31" s="26"/>
      <c r="B31" s="26"/>
      <c r="C31" s="26"/>
      <c r="D31" s="320">
        <f>SUM(D6:D29)</f>
        <v>1068360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</row>
    <row r="32" spans="1:20">
      <c r="A32" s="26"/>
      <c r="B32" s="26"/>
      <c r="C32" s="26"/>
      <c r="D32" s="3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</row>
    <row r="74" spans="1:18">
      <c r="C74" s="3"/>
    </row>
    <row r="75" spans="1:18">
      <c r="A75" t="s">
        <v>9</v>
      </c>
      <c r="B75" t="s">
        <v>41</v>
      </c>
      <c r="C75" t="s">
        <v>499</v>
      </c>
      <c r="D75" s="633" t="s">
        <v>500</v>
      </c>
      <c r="E75" t="s">
        <v>501</v>
      </c>
      <c r="F75" t="s">
        <v>502</v>
      </c>
      <c r="G75" t="s">
        <v>503</v>
      </c>
      <c r="H75" t="s">
        <v>504</v>
      </c>
      <c r="I75" t="s">
        <v>505</v>
      </c>
      <c r="J75" t="s">
        <v>506</v>
      </c>
      <c r="K75" t="s">
        <v>507</v>
      </c>
      <c r="L75" t="s">
        <v>508</v>
      </c>
      <c r="M75" t="s">
        <v>509</v>
      </c>
      <c r="N75" t="s">
        <v>510</v>
      </c>
      <c r="O75" t="s">
        <v>511</v>
      </c>
      <c r="P75" t="s">
        <v>512</v>
      </c>
      <c r="Q75" t="s">
        <v>25</v>
      </c>
      <c r="R75" t="s">
        <v>580</v>
      </c>
    </row>
    <row r="76" spans="1:18">
      <c r="A76">
        <v>2020</v>
      </c>
      <c r="B76">
        <f>+'Ark2'!B2</f>
        <v>103</v>
      </c>
      <c r="C76">
        <f>+'Ark2'!C2</f>
        <v>809</v>
      </c>
      <c r="D76" s="633">
        <f>+'Ark2'!D2</f>
        <v>3.7082818294190361</v>
      </c>
      <c r="E76">
        <f>+'Ark2'!E2</f>
        <v>7.2929542645241021</v>
      </c>
      <c r="F76">
        <f>+'Ark2'!F2</f>
        <v>88.998763906056865</v>
      </c>
      <c r="G76">
        <f>+'Ark2'!G2</f>
        <v>0</v>
      </c>
      <c r="H76">
        <f>+'Ark2'!H2</f>
        <v>100</v>
      </c>
      <c r="I76">
        <f>+'Ark2'!I2</f>
        <v>28.453333333333322</v>
      </c>
      <c r="J76">
        <f>+'Ark2'!J2</f>
        <v>33.193220338983053</v>
      </c>
      <c r="K76">
        <f>+'Ark2'!K2</f>
        <v>20.744722222222222</v>
      </c>
      <c r="L76">
        <f>+'Ark2'!L2</f>
        <v>0</v>
      </c>
      <c r="M76">
        <f>+'Ark2'!M2</f>
        <v>21.739130434782609</v>
      </c>
      <c r="N76">
        <f>+'Ark2'!N2</f>
        <v>73.913043478260875</v>
      </c>
      <c r="O76">
        <f>+'Ark2'!O2</f>
        <v>4.3478260869565215</v>
      </c>
      <c r="P76">
        <f>+'Ark2'!P2</f>
        <v>0</v>
      </c>
      <c r="Q76">
        <f>+'Ark2'!Q2</f>
        <v>1</v>
      </c>
      <c r="R76">
        <f>+'Ark2'!R2</f>
        <v>1</v>
      </c>
    </row>
    <row r="77" spans="1:18">
      <c r="A77">
        <v>2020</v>
      </c>
      <c r="B77">
        <f>+'Ark2'!B3</f>
        <v>106</v>
      </c>
      <c r="C77">
        <f>+'Ark2'!C3</f>
        <v>38190</v>
      </c>
      <c r="D77" s="633">
        <f>+'Ark2'!D3</f>
        <v>4.4488085886357664</v>
      </c>
      <c r="E77">
        <f>+'Ark2'!E3</f>
        <v>8.5572139303482597</v>
      </c>
      <c r="F77">
        <f>+'Ark2'!F3</f>
        <v>86.567164179104481</v>
      </c>
      <c r="G77">
        <f>+'Ark2'!G3</f>
        <v>0.4268133019114953</v>
      </c>
      <c r="H77">
        <f>+'Ark2'!H3</f>
        <v>100</v>
      </c>
      <c r="I77">
        <f>+'Ark2'!I3</f>
        <v>27.583931724543849</v>
      </c>
      <c r="J77">
        <f>+'Ark2'!J3</f>
        <v>32.607925336597333</v>
      </c>
      <c r="K77">
        <f>+'Ark2'!K3</f>
        <v>19.616152450090578</v>
      </c>
      <c r="L77">
        <f>+'Ark2'!L3</f>
        <v>43.218404907975469</v>
      </c>
      <c r="M77">
        <f>+'Ark2'!M3</f>
        <v>16.015625</v>
      </c>
      <c r="N77">
        <f>+'Ark2'!N3</f>
        <v>74.153645833333314</v>
      </c>
      <c r="O77">
        <f>+'Ark2'!O3</f>
        <v>1.8880208333333328</v>
      </c>
      <c r="P77">
        <f>+'Ark2'!P3</f>
        <v>7.9427083333333313</v>
      </c>
      <c r="Q77">
        <f>+'Ark2'!Q3</f>
        <v>2</v>
      </c>
      <c r="R77">
        <f>+'Ark2'!R3</f>
        <v>1</v>
      </c>
    </row>
    <row r="78" spans="1:18">
      <c r="A78">
        <v>2020</v>
      </c>
      <c r="B78">
        <f>+'Ark2'!B4</f>
        <v>110</v>
      </c>
      <c r="C78">
        <f>+'Ark2'!C4</f>
        <v>119606</v>
      </c>
      <c r="D78" s="633">
        <f>+'Ark2'!D4</f>
        <v>4.6059562229319591</v>
      </c>
      <c r="E78">
        <f>+'Ark2'!E4</f>
        <v>9.4560473554838396</v>
      </c>
      <c r="F78">
        <f>+'Ark2'!F4</f>
        <v>85.310101499924784</v>
      </c>
      <c r="G78">
        <f>+'Ark2'!G4</f>
        <v>0.51000785913750157</v>
      </c>
      <c r="H78">
        <f>+'Ark2'!H4</f>
        <v>99.882112937478041</v>
      </c>
      <c r="I78">
        <f>+'Ark2'!I4</f>
        <v>28.06830640769649</v>
      </c>
      <c r="J78">
        <f>+'Ark2'!J4</f>
        <v>32.672095490716153</v>
      </c>
      <c r="K78">
        <f>+'Ark2'!K4</f>
        <v>19.15204045630928</v>
      </c>
      <c r="L78">
        <f>+'Ark2'!L4</f>
        <v>41.649836065573801</v>
      </c>
      <c r="M78">
        <f>+'Ark2'!M4</f>
        <v>16.955399926280869</v>
      </c>
      <c r="N78">
        <f>+'Ark2'!N4</f>
        <v>73.774419461850357</v>
      </c>
      <c r="O78">
        <f>+'Ark2'!O4</f>
        <v>1.3638039071138961</v>
      </c>
      <c r="P78">
        <f>+'Ark2'!P4</f>
        <v>7.9063767047548845</v>
      </c>
      <c r="Q78">
        <f>+'Ark2'!Q4</f>
        <v>1</v>
      </c>
      <c r="R78">
        <f>+'Ark2'!R4</f>
        <v>1</v>
      </c>
    </row>
    <row r="79" spans="1:18">
      <c r="A79">
        <v>2020</v>
      </c>
      <c r="B79">
        <f>+'Ark2'!B5</f>
        <v>111</v>
      </c>
      <c r="C79">
        <f>+'Ark2'!C5</f>
        <v>118366</v>
      </c>
      <c r="D79" s="633">
        <f>+'Ark2'!D5</f>
        <v>3.2940202422993088</v>
      </c>
      <c r="E79">
        <f>+'Ark2'!E5</f>
        <v>9.2188635249987332</v>
      </c>
      <c r="F79">
        <f>+'Ark2'!F5</f>
        <v>86.481759964854803</v>
      </c>
      <c r="G79">
        <f>+'Ark2'!G5</f>
        <v>0.44438436713245349</v>
      </c>
      <c r="H79">
        <f>+'Ark2'!H5</f>
        <v>99.439028099285281</v>
      </c>
      <c r="I79">
        <f>+'Ark2'!I5</f>
        <v>29.289022826365759</v>
      </c>
      <c r="J79">
        <f>+'Ark2'!J5</f>
        <v>33.899523460410649</v>
      </c>
      <c r="K79">
        <f>+'Ark2'!K5</f>
        <v>19.342395349973287</v>
      </c>
      <c r="L79">
        <f>+'Ark2'!L5</f>
        <v>46.61406844106461</v>
      </c>
      <c r="M79">
        <f>+'Ark2'!M5</f>
        <v>14.05378812725484</v>
      </c>
      <c r="N79">
        <f>+'Ark2'!N5</f>
        <v>77.238438832404086</v>
      </c>
      <c r="O79">
        <f>+'Ark2'!O5</f>
        <v>1.574286651361102</v>
      </c>
      <c r="P79">
        <f>+'Ark2'!P5</f>
        <v>7.1334863889799918</v>
      </c>
      <c r="Q79">
        <f>+'Ark2'!Q5</f>
        <v>1</v>
      </c>
      <c r="R79">
        <f>+'Ark2'!R5</f>
        <v>1</v>
      </c>
    </row>
    <row r="80" spans="1:18">
      <c r="A80">
        <v>2020</v>
      </c>
      <c r="B80">
        <f>+'Ark2'!B6</f>
        <v>116</v>
      </c>
      <c r="C80">
        <f>+'Ark2'!C6</f>
        <v>84583</v>
      </c>
      <c r="D80" s="633">
        <f>+'Ark2'!D6</f>
        <v>3.5669106085147124</v>
      </c>
      <c r="E80">
        <f>+'Ark2'!E6</f>
        <v>8.5797382452738749</v>
      </c>
      <c r="F80">
        <f>+'Ark2'!F6</f>
        <v>87.419457810671204</v>
      </c>
      <c r="G80">
        <f>+'Ark2'!G6</f>
        <v>0.43389333554023873</v>
      </c>
      <c r="H80">
        <f>+'Ark2'!H6</f>
        <v>100</v>
      </c>
      <c r="I80">
        <f>+'Ark2'!I6</f>
        <v>25.779648657606881</v>
      </c>
      <c r="J80">
        <f>+'Ark2'!J6</f>
        <v>30.964310321069387</v>
      </c>
      <c r="K80">
        <f>+'Ark2'!K6</f>
        <v>17.987410402748171</v>
      </c>
      <c r="L80">
        <f>+'Ark2'!L6</f>
        <v>42.406267029972753</v>
      </c>
      <c r="M80">
        <f>+'Ark2'!M6</f>
        <v>14.309264754368609</v>
      </c>
      <c r="N80">
        <f>+'Ark2'!N6</f>
        <v>74.414770853939999</v>
      </c>
      <c r="O80">
        <f>+'Ark2'!O6</f>
        <v>2.769535113748764</v>
      </c>
      <c r="P80">
        <f>+'Ark2'!P6</f>
        <v>8.5064292779426278</v>
      </c>
      <c r="Q80">
        <f>+'Ark2'!Q6</f>
        <v>1</v>
      </c>
      <c r="R80">
        <f>+'Ark2'!R6</f>
        <v>1</v>
      </c>
    </row>
    <row r="81" spans="1:18">
      <c r="A81">
        <v>2020</v>
      </c>
      <c r="B81">
        <f>+'Ark2'!B7</f>
        <v>117</v>
      </c>
      <c r="C81">
        <f>+'Ark2'!C7</f>
        <v>59200</v>
      </c>
      <c r="D81" s="633">
        <f>+'Ark2'!D7</f>
        <v>3.7347972972972978</v>
      </c>
      <c r="E81">
        <f>+'Ark2'!E7</f>
        <v>9.6097972972972983</v>
      </c>
      <c r="F81">
        <f>+'Ark2'!F7</f>
        <v>85.846283783783804</v>
      </c>
      <c r="G81">
        <f>+'Ark2'!G7</f>
        <v>0.58783783783783794</v>
      </c>
      <c r="H81">
        <f>+'Ark2'!H7</f>
        <v>99.778716216216239</v>
      </c>
      <c r="I81">
        <f>+'Ark2'!I7</f>
        <v>25.888195386702879</v>
      </c>
      <c r="J81">
        <f>+'Ark2'!J7</f>
        <v>32.084496396554897</v>
      </c>
      <c r="K81">
        <f>+'Ark2'!K7</f>
        <v>18.290875819050875</v>
      </c>
      <c r="L81">
        <f>+'Ark2'!L7</f>
        <v>44.0307471264368</v>
      </c>
      <c r="M81">
        <f>+'Ark2'!M7</f>
        <v>13.828613460831187</v>
      </c>
      <c r="N81">
        <f>+'Ark2'!N7</f>
        <v>75.285031261493216</v>
      </c>
      <c r="O81">
        <f>+'Ark2'!O7</f>
        <v>1.5446855461566753</v>
      </c>
      <c r="P81">
        <f>+'Ark2'!P7</f>
        <v>9.3416697315189374</v>
      </c>
      <c r="Q81">
        <f>+'Ark2'!Q7</f>
        <v>2</v>
      </c>
      <c r="R81">
        <f>+'Ark2'!R7</f>
        <v>1</v>
      </c>
    </row>
    <row r="82" spans="1:18">
      <c r="A82">
        <v>2020</v>
      </c>
      <c r="B82">
        <f>+'Ark2'!B8</f>
        <v>134</v>
      </c>
      <c r="C82">
        <f>+'Ark2'!C8</f>
        <v>116154</v>
      </c>
      <c r="D82" s="633">
        <f>+'Ark2'!D8</f>
        <v>4.429464331835324</v>
      </c>
      <c r="E82">
        <f>+'Ark2'!E8</f>
        <v>9.4374709437470941</v>
      </c>
      <c r="F82">
        <f>+'Ark2'!F8</f>
        <v>85.651807083699211</v>
      </c>
      <c r="G82">
        <f>+'Ark2'!G8</f>
        <v>0.46576097250202336</v>
      </c>
      <c r="H82">
        <f>+'Ark2'!H8</f>
        <v>99.984503331783685</v>
      </c>
      <c r="I82">
        <f>+'Ark2'!I8</f>
        <v>24.677725947521871</v>
      </c>
      <c r="J82">
        <f>+'Ark2'!J8</f>
        <v>30.759651523444404</v>
      </c>
      <c r="K82">
        <f>+'Ark2'!K8</f>
        <v>18.082180765519528</v>
      </c>
      <c r="L82">
        <f>+'Ark2'!L8</f>
        <v>42.440295748613657</v>
      </c>
      <c r="M82">
        <f>+'Ark2'!M8</f>
        <v>13.444800732936327</v>
      </c>
      <c r="N82">
        <f>+'Ark2'!N8</f>
        <v>74.965643609711421</v>
      </c>
      <c r="O82">
        <f>+'Ark2'!O8</f>
        <v>2.6110856619331204</v>
      </c>
      <c r="P82">
        <f>+'Ark2'!P8</f>
        <v>8.9784699954191431</v>
      </c>
      <c r="Q82">
        <f>+'Ark2'!Q8</f>
        <v>1</v>
      </c>
      <c r="R82">
        <f>+'Ark2'!R8</f>
        <v>1</v>
      </c>
    </row>
    <row r="83" spans="1:18">
      <c r="A83">
        <v>2020</v>
      </c>
      <c r="B83">
        <f>+'Ark2'!B9</f>
        <v>141</v>
      </c>
      <c r="C83">
        <f>+'Ark2'!C9</f>
        <v>112249</v>
      </c>
      <c r="D83" s="633">
        <f>+'Ark2'!D9</f>
        <v>4.6717565412609456</v>
      </c>
      <c r="E83">
        <f>+'Ark2'!E9</f>
        <v>9.3640032427905826</v>
      </c>
      <c r="F83">
        <f>+'Ark2'!F9</f>
        <v>84.944186585181185</v>
      </c>
      <c r="G83">
        <f>+'Ark2'!G9</f>
        <v>0.46325579737904121</v>
      </c>
      <c r="H83">
        <f>+'Ark2'!H9</f>
        <v>99.443202166611712</v>
      </c>
      <c r="I83">
        <f>+'Ark2'!I9</f>
        <v>21.604900839054196</v>
      </c>
      <c r="J83">
        <f>+'Ark2'!J9</f>
        <v>28.519627057368496</v>
      </c>
      <c r="K83">
        <f>+'Ark2'!K9</f>
        <v>17.124233080577479</v>
      </c>
      <c r="L83">
        <f>+'Ark2'!L9</f>
        <v>41.486153846153904</v>
      </c>
      <c r="M83">
        <f>+'Ark2'!M9</f>
        <v>13.142208345160379</v>
      </c>
      <c r="N83">
        <f>+'Ark2'!N9</f>
        <v>73.857507805847277</v>
      </c>
      <c r="O83">
        <f>+'Ark2'!O9</f>
        <v>3.4061879080329271</v>
      </c>
      <c r="P83">
        <f>+'Ark2'!P9</f>
        <v>9.5940959409594093</v>
      </c>
      <c r="Q83">
        <f>+'Ark2'!Q9</f>
        <v>2</v>
      </c>
      <c r="R83">
        <f>+'Ark2'!R9</f>
        <v>1</v>
      </c>
    </row>
    <row r="84" spans="1:18">
      <c r="A84">
        <v>2020</v>
      </c>
      <c r="B84">
        <f>+'Ark2'!B10</f>
        <v>143</v>
      </c>
      <c r="C84">
        <f>+'Ark2'!C10</f>
        <v>16</v>
      </c>
      <c r="D84" s="633">
        <f>+'Ark2'!D10</f>
        <v>0</v>
      </c>
      <c r="E84">
        <f>+'Ark2'!E10</f>
        <v>25</v>
      </c>
      <c r="F84">
        <f>+'Ark2'!F10</f>
        <v>31.25</v>
      </c>
      <c r="G84">
        <f>+'Ark2'!G10</f>
        <v>43.75</v>
      </c>
      <c r="H84">
        <f>+'Ark2'!H10</f>
        <v>100</v>
      </c>
      <c r="I84">
        <f>+'Ark2'!I10</f>
        <v>0</v>
      </c>
      <c r="J84">
        <f>+'Ark2'!J10</f>
        <v>28.074999999999999</v>
      </c>
      <c r="K84">
        <f>+'Ark2'!K10</f>
        <v>14.74</v>
      </c>
      <c r="L84">
        <f>+'Ark2'!L10</f>
        <v>35.685714285714297</v>
      </c>
      <c r="M84">
        <f>+'Ark2'!M10</f>
        <v>0</v>
      </c>
      <c r="N84">
        <f>+'Ark2'!N10</f>
        <v>20</v>
      </c>
      <c r="O84">
        <f>+'Ark2'!O10</f>
        <v>0</v>
      </c>
      <c r="P84">
        <f>+'Ark2'!P10</f>
        <v>80</v>
      </c>
      <c r="Q84">
        <f>+'Ark2'!Q10</f>
        <v>2</v>
      </c>
      <c r="R84">
        <f>+'Ark2'!R10</f>
        <v>1</v>
      </c>
    </row>
    <row r="85" spans="1:18">
      <c r="A85">
        <v>2020</v>
      </c>
      <c r="B85">
        <f>+'Ark2'!B11</f>
        <v>147</v>
      </c>
      <c r="C85">
        <f>+'Ark2'!C11</f>
        <v>17114</v>
      </c>
      <c r="D85" s="633">
        <f>+'Ark2'!D11</f>
        <v>5.0426551361458438</v>
      </c>
      <c r="E85">
        <f>+'Ark2'!E11</f>
        <v>7.9525534649994141</v>
      </c>
      <c r="F85">
        <f>+'Ark2'!F11</f>
        <v>86.718476101437403</v>
      </c>
      <c r="G85">
        <f>+'Ark2'!G11</f>
        <v>0.28631529741731909</v>
      </c>
      <c r="H85">
        <f>+'Ark2'!H11</f>
        <v>100</v>
      </c>
      <c r="I85">
        <f>+'Ark2'!I11</f>
        <v>19.405909617612977</v>
      </c>
      <c r="J85">
        <f>+'Ark2'!J11</f>
        <v>26.924246877296088</v>
      </c>
      <c r="K85">
        <f>+'Ark2'!K11</f>
        <v>16.200950070750054</v>
      </c>
      <c r="L85">
        <f>+'Ark2'!L11</f>
        <v>41.722448979591839</v>
      </c>
      <c r="M85">
        <f>+'Ark2'!M11</f>
        <v>11.746031746031742</v>
      </c>
      <c r="N85">
        <f>+'Ark2'!N11</f>
        <v>77.142857142857125</v>
      </c>
      <c r="O85">
        <f>+'Ark2'!O11</f>
        <v>1.2698412698412695</v>
      </c>
      <c r="P85">
        <f>+'Ark2'!P11</f>
        <v>9.8412698412698436</v>
      </c>
      <c r="Q85">
        <f>+'Ark2'!Q11</f>
        <v>2</v>
      </c>
      <c r="R85">
        <f>+'Ark2'!R11</f>
        <v>1</v>
      </c>
    </row>
    <row r="86" spans="1:18">
      <c r="A86">
        <v>2020</v>
      </c>
      <c r="B86">
        <f>+'Ark2'!B12</f>
        <v>155</v>
      </c>
      <c r="C86">
        <f>+'Ark2'!C12</f>
        <v>55649</v>
      </c>
      <c r="D86" s="633">
        <f>+'Ark2'!D12</f>
        <v>3.8527197254218399</v>
      </c>
      <c r="E86">
        <f>+'Ark2'!E12</f>
        <v>8.9615267120702971</v>
      </c>
      <c r="F86">
        <f>+'Ark2'!F12</f>
        <v>86.829952020701185</v>
      </c>
      <c r="G86">
        <f>+'Ark2'!G12</f>
        <v>0.35580154180668122</v>
      </c>
      <c r="H86">
        <f>+'Ark2'!H12</f>
        <v>100.00000000000001</v>
      </c>
      <c r="I86">
        <f>+'Ark2'!I12</f>
        <v>28.579197761194081</v>
      </c>
      <c r="J86">
        <f>+'Ark2'!J12</f>
        <v>33.434609985963441</v>
      </c>
      <c r="K86">
        <f>+'Ark2'!K12</f>
        <v>20.545188327814451</v>
      </c>
      <c r="L86">
        <f>+'Ark2'!L12</f>
        <v>46.377777777777801</v>
      </c>
      <c r="M86">
        <f>+'Ark2'!M12</f>
        <v>15.507649513212796</v>
      </c>
      <c r="N86">
        <f>+'Ark2'!N12</f>
        <v>75.834492350486812</v>
      </c>
      <c r="O86">
        <f>+'Ark2'!O12</f>
        <v>2.7468706536856744</v>
      </c>
      <c r="P86">
        <f>+'Ark2'!P12</f>
        <v>5.9109874826147433</v>
      </c>
      <c r="Q86">
        <f>+'Ark2'!Q12</f>
        <v>1</v>
      </c>
      <c r="R86">
        <f>+'Ark2'!R12</f>
        <v>1</v>
      </c>
    </row>
    <row r="87" spans="1:18">
      <c r="A87">
        <v>2020</v>
      </c>
      <c r="B87">
        <f>+'Ark2'!B13</f>
        <v>160</v>
      </c>
      <c r="C87">
        <f>+'Ark2'!C13</f>
        <v>37862</v>
      </c>
      <c r="D87" s="633">
        <f>+'Ark2'!D13</f>
        <v>4.0911732079657694</v>
      </c>
      <c r="E87">
        <f>+'Ark2'!E13</f>
        <v>9.6693254450372379</v>
      </c>
      <c r="F87">
        <f>+'Ark2'!F13</f>
        <v>85.67164967513601</v>
      </c>
      <c r="G87">
        <f>+'Ark2'!G13</f>
        <v>0.45692250805557005</v>
      </c>
      <c r="H87">
        <f>+'Ark2'!H13</f>
        <v>99.88907083619462</v>
      </c>
      <c r="I87">
        <f>+'Ark2'!I13</f>
        <v>26.86914138153648</v>
      </c>
      <c r="J87">
        <f>+'Ark2'!J13</f>
        <v>31.385960120185704</v>
      </c>
      <c r="K87">
        <f>+'Ark2'!K13</f>
        <v>18.954823195733127</v>
      </c>
      <c r="L87">
        <f>+'Ark2'!L13</f>
        <v>39.841618497109842</v>
      </c>
      <c r="M87">
        <f>+'Ark2'!M13</f>
        <v>14.653465346534652</v>
      </c>
      <c r="N87">
        <f>+'Ark2'!N13</f>
        <v>76.963696369636978</v>
      </c>
      <c r="O87">
        <f>+'Ark2'!O13</f>
        <v>1.254125412541254</v>
      </c>
      <c r="P87">
        <f>+'Ark2'!P13</f>
        <v>7.1287128712871315</v>
      </c>
      <c r="Q87">
        <f>+'Ark2'!Q13</f>
        <v>2</v>
      </c>
      <c r="R87">
        <f>+'Ark2'!R13</f>
        <v>1</v>
      </c>
    </row>
    <row r="88" spans="1:18">
      <c r="A88">
        <v>2020</v>
      </c>
      <c r="B88">
        <f>+'Ark2'!B14</f>
        <v>171</v>
      </c>
      <c r="C88">
        <f>+'Ark2'!C14</f>
        <v>22634</v>
      </c>
      <c r="D88" s="633">
        <f>+'Ark2'!D14</f>
        <v>2.9734028452770165</v>
      </c>
      <c r="E88">
        <f>+'Ark2'!E14</f>
        <v>8.995316780065389</v>
      </c>
      <c r="F88">
        <f>+'Ark2'!F14</f>
        <v>87.45250508085185</v>
      </c>
      <c r="G88">
        <f>+'Ark2'!G14</f>
        <v>0.26066978881328978</v>
      </c>
      <c r="H88">
        <f>+'Ark2'!H14</f>
        <v>99.681894495007498</v>
      </c>
      <c r="I88">
        <f>+'Ark2'!I14</f>
        <v>30.420356612184243</v>
      </c>
      <c r="J88">
        <f>+'Ark2'!J14</f>
        <v>34.860952848723038</v>
      </c>
      <c r="K88">
        <f>+'Ark2'!K14</f>
        <v>20.30588056986975</v>
      </c>
      <c r="L88">
        <f>+'Ark2'!L14</f>
        <v>50.496610169491518</v>
      </c>
      <c r="M88">
        <f>+'Ark2'!M14</f>
        <v>15.17637407711239</v>
      </c>
      <c r="N88">
        <f>+'Ark2'!N14</f>
        <v>78.999179655455293</v>
      </c>
      <c r="O88">
        <f>+'Ark2'!O14</f>
        <v>1.2305168170631671</v>
      </c>
      <c r="P88">
        <f>+'Ark2'!P14</f>
        <v>4.5939294503691563</v>
      </c>
      <c r="Q88">
        <f>+'Ark2'!Q14</f>
        <v>1</v>
      </c>
      <c r="R88">
        <f>+'Ark2'!R14</f>
        <v>1</v>
      </c>
    </row>
    <row r="89" spans="1:18">
      <c r="A89">
        <v>2020</v>
      </c>
      <c r="B89">
        <f>+'Ark2'!B15</f>
        <v>175</v>
      </c>
      <c r="C89">
        <f>+'Ark2'!C15</f>
        <v>17380</v>
      </c>
      <c r="D89" s="633">
        <f>+'Ark2'!D15</f>
        <v>4.9827387802071348</v>
      </c>
      <c r="E89">
        <f>+'Ark2'!E15</f>
        <v>10.287686996547755</v>
      </c>
      <c r="F89">
        <f>+'Ark2'!F15</f>
        <v>84.177215189873422</v>
      </c>
      <c r="G89">
        <f>+'Ark2'!G15</f>
        <v>0.55235903337169157</v>
      </c>
      <c r="H89">
        <f>+'Ark2'!H15</f>
        <v>100</v>
      </c>
      <c r="I89">
        <f>+'Ark2'!I15</f>
        <v>23.922401847575056</v>
      </c>
      <c r="J89">
        <f>+'Ark2'!J15</f>
        <v>28.68618568232662</v>
      </c>
      <c r="K89">
        <f>+'Ark2'!K15</f>
        <v>16.675639097744355</v>
      </c>
      <c r="L89">
        <f>+'Ark2'!L15</f>
        <v>40.892708333333346</v>
      </c>
      <c r="M89">
        <f>+'Ark2'!M15</f>
        <v>15.538461538461542</v>
      </c>
      <c r="N89">
        <f>+'Ark2'!N15</f>
        <v>72.615384615384627</v>
      </c>
      <c r="O89">
        <f>+'Ark2'!O15</f>
        <v>2.1538461538461529</v>
      </c>
      <c r="P89">
        <f>+'Ark2'!P15</f>
        <v>9.6923076923076898</v>
      </c>
      <c r="Q89">
        <f>+'Ark2'!Q15</f>
        <v>2</v>
      </c>
      <c r="R89">
        <f>+'Ark2'!R15</f>
        <v>1</v>
      </c>
    </row>
    <row r="90" spans="1:18">
      <c r="A90">
        <v>2020</v>
      </c>
      <c r="B90">
        <f>+'Ark2'!B16</f>
        <v>177</v>
      </c>
      <c r="C90">
        <f>+'Ark2'!C16</f>
        <v>40479</v>
      </c>
      <c r="D90" s="633">
        <f>+'Ark2'!D16</f>
        <v>2.7372217693124834</v>
      </c>
      <c r="E90">
        <f>+'Ark2'!E16</f>
        <v>9.5852170261123035</v>
      </c>
      <c r="F90">
        <f>+'Ark2'!F16</f>
        <v>87.321821191234974</v>
      </c>
      <c r="G90">
        <f>+'Ark2'!G16</f>
        <v>0.35574001334025057</v>
      </c>
      <c r="H90">
        <f>+'Ark2'!H16</f>
        <v>100</v>
      </c>
      <c r="I90">
        <f>+'Ark2'!I16</f>
        <v>26.243682310469296</v>
      </c>
      <c r="J90">
        <f>+'Ark2'!J16</f>
        <v>30.184046391752631</v>
      </c>
      <c r="K90">
        <f>+'Ark2'!K16</f>
        <v>19.085000141454671</v>
      </c>
      <c r="L90">
        <f>+'Ark2'!L16</f>
        <v>38.72013888888889</v>
      </c>
      <c r="M90">
        <f>+'Ark2'!M16</f>
        <v>12.381703470031544</v>
      </c>
      <c r="N90">
        <f>+'Ark2'!N16</f>
        <v>78.154574132492129</v>
      </c>
      <c r="O90">
        <f>+'Ark2'!O16</f>
        <v>2.6025236593059926</v>
      </c>
      <c r="P90">
        <f>+'Ark2'!P16</f>
        <v>6.861198738170347</v>
      </c>
      <c r="Q90">
        <f>+'Ark2'!Q16</f>
        <v>2</v>
      </c>
      <c r="R90">
        <f>+'Ark2'!R16</f>
        <v>1</v>
      </c>
    </row>
    <row r="91" spans="1:18">
      <c r="A91">
        <v>2020</v>
      </c>
      <c r="B91">
        <f>+'Ark2'!B17</f>
        <v>178</v>
      </c>
      <c r="C91">
        <f>+'Ark2'!C17</f>
        <v>16543</v>
      </c>
      <c r="D91" s="633">
        <f>+'Ark2'!D17</f>
        <v>3.5845977150456392</v>
      </c>
      <c r="E91">
        <f>+'Ark2'!E17</f>
        <v>8.8315299522456634</v>
      </c>
      <c r="F91">
        <f>+'Ark2'!F17</f>
        <v>86.810131173305933</v>
      </c>
      <c r="G91">
        <f>+'Ark2'!G17</f>
        <v>0.2720183763525359</v>
      </c>
      <c r="H91">
        <f>+'Ark2'!H17</f>
        <v>99.498277216949759</v>
      </c>
      <c r="I91">
        <f>+'Ark2'!I17</f>
        <v>28.084148397976392</v>
      </c>
      <c r="J91">
        <f>+'Ark2'!J17</f>
        <v>32.736002737850804</v>
      </c>
      <c r="K91">
        <f>+'Ark2'!K17</f>
        <v>18.57651974096521</v>
      </c>
      <c r="L91">
        <f>+'Ark2'!L17</f>
        <v>41.591111111111111</v>
      </c>
      <c r="M91">
        <f>+'Ark2'!M17</f>
        <v>16.307692307692303</v>
      </c>
      <c r="N91">
        <f>+'Ark2'!N17</f>
        <v>78.307692307692292</v>
      </c>
      <c r="O91">
        <f>+'Ark2'!O17</f>
        <v>0.3076923076923076</v>
      </c>
      <c r="P91">
        <f>+'Ark2'!P17</f>
        <v>5.0769230769230784</v>
      </c>
      <c r="Q91">
        <f>+'Ark2'!Q17</f>
        <v>2</v>
      </c>
      <c r="R91">
        <f>+'Ark2'!R17</f>
        <v>1</v>
      </c>
    </row>
    <row r="92" spans="1:18">
      <c r="A92">
        <v>2020</v>
      </c>
      <c r="B92">
        <f>+'Ark2'!B18</f>
        <v>181</v>
      </c>
      <c r="C92">
        <f>+'Ark2'!C18</f>
        <v>29251</v>
      </c>
      <c r="D92" s="633">
        <f>+'Ark2'!D18</f>
        <v>3.44945471949677</v>
      </c>
      <c r="E92">
        <f>+'Ark2'!E18</f>
        <v>9.2885713308946727</v>
      </c>
      <c r="F92">
        <f>+'Ark2'!F18</f>
        <v>86.609004820348019</v>
      </c>
      <c r="G92">
        <f>+'Ark2'!G18</f>
        <v>0.65296912926053807</v>
      </c>
      <c r="H92">
        <f>+'Ark2'!H18</f>
        <v>100</v>
      </c>
      <c r="I92">
        <f>+'Ark2'!I18</f>
        <v>26.236868186323122</v>
      </c>
      <c r="J92">
        <f>+'Ark2'!J18</f>
        <v>29.5967243283032</v>
      </c>
      <c r="K92">
        <f>+'Ark2'!K18</f>
        <v>18.382253098602725</v>
      </c>
      <c r="L92">
        <f>+'Ark2'!L18</f>
        <v>34.910471204188497</v>
      </c>
      <c r="M92">
        <f>+'Ark2'!M18</f>
        <v>13.62290227048371</v>
      </c>
      <c r="N92">
        <f>+'Ark2'!N18</f>
        <v>73.24777887462983</v>
      </c>
      <c r="O92">
        <f>+'Ark2'!O18</f>
        <v>3.2576505429417577</v>
      </c>
      <c r="P92">
        <f>+'Ark2'!P18</f>
        <v>9.8716683119447204</v>
      </c>
      <c r="Q92">
        <f>+'Ark2'!Q18</f>
        <v>2</v>
      </c>
      <c r="R92">
        <f>+'Ark2'!R18</f>
        <v>1</v>
      </c>
    </row>
    <row r="93" spans="1:18">
      <c r="A93">
        <v>2020</v>
      </c>
      <c r="B93">
        <f>+'Ark2'!B20</f>
        <v>267</v>
      </c>
      <c r="C93">
        <f>+'Ark2'!C20</f>
        <v>1694</v>
      </c>
      <c r="D93" s="633">
        <f>+'Ark2'!D20</f>
        <v>0.23612750885478159</v>
      </c>
      <c r="E93">
        <f>+'Ark2'!E20</f>
        <v>6.4935064935064917</v>
      </c>
      <c r="F93">
        <f>+'Ark2'!F20</f>
        <v>93.034238488783942</v>
      </c>
      <c r="G93">
        <f>+'Ark2'!G20</f>
        <v>0.23612750885478159</v>
      </c>
      <c r="H93">
        <f>+'Ark2'!H20</f>
        <v>100</v>
      </c>
      <c r="I93">
        <f>+'Ark2'!I20</f>
        <v>16.149999999999999</v>
      </c>
      <c r="J93">
        <f>+'Ark2'!J20</f>
        <v>17.676363636363639</v>
      </c>
      <c r="K93">
        <f>+'Ark2'!K20</f>
        <v>11.002030456852784</v>
      </c>
      <c r="L93">
        <f>+'Ark2'!L20</f>
        <v>35.825000000000003</v>
      </c>
      <c r="M93">
        <f>+'Ark2'!M20</f>
        <v>0</v>
      </c>
      <c r="N93">
        <f>+'Ark2'!N20</f>
        <v>0</v>
      </c>
      <c r="O93">
        <f>+'Ark2'!O20</f>
        <v>0</v>
      </c>
      <c r="P93">
        <f>+'Ark2'!P20</f>
        <v>100</v>
      </c>
      <c r="Q93">
        <f>+'Ark2'!Q20</f>
        <v>2</v>
      </c>
      <c r="R93">
        <f>+'Ark2'!R20</f>
        <v>1</v>
      </c>
    </row>
    <row r="94" spans="1:18">
      <c r="A94">
        <v>2020</v>
      </c>
      <c r="B94">
        <f>+'Ark2'!B21</f>
        <v>309</v>
      </c>
      <c r="C94">
        <f>+'Ark2'!C21</f>
        <v>102340</v>
      </c>
      <c r="D94" s="633">
        <f>+'Ark2'!D21</f>
        <v>4.0179792847371516</v>
      </c>
      <c r="E94">
        <f>+'Ark2'!E21</f>
        <v>9.2114520226695333</v>
      </c>
      <c r="F94">
        <f>+'Ark2'!F21</f>
        <v>86.409028727770206</v>
      </c>
      <c r="G94">
        <f>+'Ark2'!G21</f>
        <v>0.36056282978307608</v>
      </c>
      <c r="H94">
        <f>+'Ark2'!H21</f>
        <v>99.999022864959983</v>
      </c>
      <c r="I94">
        <f>+'Ark2'!I21</f>
        <v>26.787718871595345</v>
      </c>
      <c r="J94">
        <f>+'Ark2'!J21</f>
        <v>30.86306354089324</v>
      </c>
      <c r="K94">
        <f>+'Ark2'!K21</f>
        <v>18.175844443690369</v>
      </c>
      <c r="L94">
        <f>+'Ark2'!L21</f>
        <v>41.992411924119182</v>
      </c>
      <c r="M94">
        <f>+'Ark2'!M21</f>
        <v>17.579849389768889</v>
      </c>
      <c r="N94">
        <f>+'Ark2'!N21</f>
        <v>74.162555180472609</v>
      </c>
      <c r="O94">
        <f>+'Ark2'!O21</f>
        <v>1.5580368735393404</v>
      </c>
      <c r="P94">
        <f>+'Ark2'!P21</f>
        <v>6.6995585562191637</v>
      </c>
      <c r="Q94">
        <f>+'Ark2'!Q21</f>
        <v>1</v>
      </c>
      <c r="R94">
        <f>+'Ark2'!R21</f>
        <v>1</v>
      </c>
    </row>
    <row r="95" spans="1:18">
      <c r="A95">
        <v>2020</v>
      </c>
      <c r="B95">
        <f>+'Ark2'!B22</f>
        <v>470</v>
      </c>
      <c r="C95">
        <f>+'Ark2'!C22</f>
        <v>12846</v>
      </c>
      <c r="D95" s="633">
        <f>+'Ark2'!D22</f>
        <v>4.1180133893819093</v>
      </c>
      <c r="E95">
        <f>+'Ark2'!E22</f>
        <v>10.018682858477344</v>
      </c>
      <c r="F95">
        <f>+'Ark2'!F22</f>
        <v>84.353106025221891</v>
      </c>
      <c r="G95">
        <f>+'Ark2'!G22</f>
        <v>0.52934765685816587</v>
      </c>
      <c r="H95">
        <f>+'Ark2'!H22</f>
        <v>99.019149929939275</v>
      </c>
      <c r="I95">
        <f>+'Ark2'!I22</f>
        <v>20.312287334593563</v>
      </c>
      <c r="J95">
        <f>+'Ark2'!J22</f>
        <v>25.374669774669755</v>
      </c>
      <c r="K95">
        <f>+'Ark2'!K22</f>
        <v>16.059819121446971</v>
      </c>
      <c r="L95">
        <f>+'Ark2'!L22</f>
        <v>37.80294117647059</v>
      </c>
      <c r="M95">
        <f>+'Ark2'!M22</f>
        <v>9.3283582089552262</v>
      </c>
      <c r="N95">
        <f>+'Ark2'!N22</f>
        <v>72.388059701492509</v>
      </c>
      <c r="O95">
        <f>+'Ark2'!O22</f>
        <v>4.1044776119402977</v>
      </c>
      <c r="P95">
        <f>+'Ark2'!P22</f>
        <v>14.17910447761194</v>
      </c>
      <c r="Q95">
        <f>+'Ark2'!Q22</f>
        <v>2</v>
      </c>
      <c r="R95">
        <f>+'Ark2'!R22</f>
        <v>1</v>
      </c>
    </row>
    <row r="96" spans="1:18">
      <c r="A96">
        <v>2020</v>
      </c>
      <c r="B96">
        <f>+'Ark2'!B23</f>
        <v>629</v>
      </c>
      <c r="C96">
        <f>+'Ark2'!C23</f>
        <v>0</v>
      </c>
      <c r="D96" s="633">
        <f>+'Ark2'!D23</f>
        <v>0</v>
      </c>
      <c r="E96">
        <f>+'Ark2'!E23</f>
        <v>0</v>
      </c>
      <c r="F96">
        <f>+'Ark2'!F23</f>
        <v>0</v>
      </c>
      <c r="G96">
        <f>+'Ark2'!G23</f>
        <v>0</v>
      </c>
      <c r="H96">
        <f>+'Ark2'!H23</f>
        <v>0</v>
      </c>
      <c r="I96">
        <f>+'Ark2'!I23</f>
        <v>0</v>
      </c>
      <c r="J96">
        <f>+'Ark2'!J23</f>
        <v>0</v>
      </c>
      <c r="K96">
        <f>+'Ark2'!K23</f>
        <v>0</v>
      </c>
      <c r="L96">
        <f>+'Ark2'!L23</f>
        <v>0</v>
      </c>
      <c r="M96">
        <f>+'Ark2'!M23</f>
        <v>0</v>
      </c>
      <c r="N96">
        <f>+'Ark2'!N23</f>
        <v>0</v>
      </c>
      <c r="O96">
        <f>+'Ark2'!O23</f>
        <v>0</v>
      </c>
      <c r="P96">
        <f>+'Ark2'!P23</f>
        <v>0</v>
      </c>
      <c r="Q96">
        <f>+'Ark2'!Q23</f>
        <v>2</v>
      </c>
      <c r="R96">
        <f>+'Ark2'!R23</f>
        <v>1</v>
      </c>
    </row>
    <row r="97" spans="1:18">
      <c r="A97">
        <v>2020</v>
      </c>
      <c r="B97">
        <f>+'Ark2'!B24</f>
        <v>643</v>
      </c>
      <c r="C97">
        <f>+'Ark2'!C24</f>
        <v>54814</v>
      </c>
      <c r="D97" s="633">
        <f>+'Ark2'!D24</f>
        <v>4.0409384463823121</v>
      </c>
      <c r="E97">
        <f>+'Ark2'!E24</f>
        <v>9.3260845769328977</v>
      </c>
      <c r="F97">
        <f>+'Ark2'!F24</f>
        <v>86.227970956324995</v>
      </c>
      <c r="G97">
        <f>+'Ark2'!G24</f>
        <v>0.40500602035976224</v>
      </c>
      <c r="H97">
        <f>+'Ark2'!H24</f>
        <v>100</v>
      </c>
      <c r="I97">
        <f>+'Ark2'!I24</f>
        <v>24.794492099322728</v>
      </c>
      <c r="J97">
        <f>+'Ark2'!J24</f>
        <v>29.048728482003096</v>
      </c>
      <c r="K97">
        <f>+'Ark2'!K24</f>
        <v>17.42978102189775</v>
      </c>
      <c r="L97">
        <f>+'Ark2'!L24</f>
        <v>36.246846846846864</v>
      </c>
      <c r="M97">
        <f>+'Ark2'!M24</f>
        <v>15.515288788221971</v>
      </c>
      <c r="N97">
        <f>+'Ark2'!N24</f>
        <v>76.67044167610419</v>
      </c>
      <c r="O97">
        <f>+'Ark2'!O24</f>
        <v>1.4156285390713477</v>
      </c>
      <c r="P97">
        <f>+'Ark2'!P24</f>
        <v>6.398640996602488</v>
      </c>
      <c r="Q97">
        <f>+'Ark2'!Q24</f>
        <v>1</v>
      </c>
      <c r="R97">
        <f>+'Ark2'!R24</f>
        <v>1</v>
      </c>
    </row>
    <row r="98" spans="1:18">
      <c r="A98">
        <v>2020</v>
      </c>
      <c r="B98">
        <f>+'Ark2'!B25</f>
        <v>704</v>
      </c>
      <c r="C98">
        <f>+'Ark2'!C25</f>
        <v>0</v>
      </c>
      <c r="D98" s="633">
        <f>+'Ark2'!D25</f>
        <v>0</v>
      </c>
      <c r="E98">
        <f>+'Ark2'!E25</f>
        <v>0</v>
      </c>
      <c r="F98">
        <f>+'Ark2'!F25</f>
        <v>0</v>
      </c>
      <c r="G98">
        <f>+'Ark2'!G25</f>
        <v>0</v>
      </c>
      <c r="H98">
        <f>+'Ark2'!H25</f>
        <v>0</v>
      </c>
      <c r="I98">
        <f>+'Ark2'!I25</f>
        <v>0</v>
      </c>
      <c r="J98">
        <f>+'Ark2'!J25</f>
        <v>0</v>
      </c>
      <c r="K98">
        <f>+'Ark2'!K25</f>
        <v>0</v>
      </c>
      <c r="L98">
        <f>+'Ark2'!L25</f>
        <v>0</v>
      </c>
      <c r="M98">
        <f>+'Ark2'!M25</f>
        <v>0</v>
      </c>
      <c r="N98">
        <f>+'Ark2'!N25</f>
        <v>0</v>
      </c>
      <c r="O98">
        <f>+'Ark2'!O25</f>
        <v>0</v>
      </c>
      <c r="P98">
        <f>+'Ark2'!P25</f>
        <v>0</v>
      </c>
      <c r="Q98">
        <f>+'Ark2'!Q25</f>
        <v>2</v>
      </c>
      <c r="R98">
        <f>+'Ark2'!R25</f>
        <v>1</v>
      </c>
    </row>
    <row r="99" spans="1:18">
      <c r="A99">
        <v>2020</v>
      </c>
      <c r="B99">
        <f>+'Ark2'!B26</f>
        <v>802</v>
      </c>
      <c r="C99">
        <f>+'Ark2'!C26</f>
        <v>10581</v>
      </c>
      <c r="D99" s="633">
        <f>+'Ark2'!D26</f>
        <v>5.7555996597675083</v>
      </c>
      <c r="E99">
        <f>+'Ark2'!E26</f>
        <v>8.9500047254512811</v>
      </c>
      <c r="F99">
        <f>+'Ark2'!F26</f>
        <v>84.888006804649862</v>
      </c>
      <c r="G99">
        <f>+'Ark2'!G26</f>
        <v>0.40638881013136757</v>
      </c>
      <c r="H99">
        <f>+'Ark2'!H26</f>
        <v>100</v>
      </c>
      <c r="I99">
        <f>+'Ark2'!I26</f>
        <v>23.218226600985226</v>
      </c>
      <c r="J99">
        <f>+'Ark2'!J26</f>
        <v>30.953220696937706</v>
      </c>
      <c r="K99">
        <f>+'Ark2'!K26</f>
        <v>19.042908038298926</v>
      </c>
      <c r="L99">
        <f>+'Ark2'!L26</f>
        <v>43.941860465116278</v>
      </c>
      <c r="M99">
        <f>+'Ark2'!M26</f>
        <v>15.326633165829145</v>
      </c>
      <c r="N99">
        <f>+'Ark2'!N26</f>
        <v>76.130653266331649</v>
      </c>
      <c r="O99">
        <f>+'Ark2'!O26</f>
        <v>1.5075376884422111</v>
      </c>
      <c r="P99">
        <f>+'Ark2'!P26</f>
        <v>7.0351758793969843</v>
      </c>
      <c r="Q99">
        <f>+'Ark2'!Q26</f>
        <v>1</v>
      </c>
      <c r="R99">
        <f>+'Ark2'!R26</f>
        <v>1</v>
      </c>
    </row>
    <row r="100" spans="1:18">
      <c r="A100">
        <v>2020</v>
      </c>
      <c r="B100">
        <f>+'Ark2'!B27</f>
        <v>0</v>
      </c>
      <c r="C100">
        <f>+'Ark2'!C27</f>
        <v>0</v>
      </c>
      <c r="D100" s="633">
        <f>+'Ark2'!D27</f>
        <v>0</v>
      </c>
      <c r="E100">
        <f>+'Ark2'!E27</f>
        <v>0</v>
      </c>
      <c r="F100">
        <f>+'Ark2'!F27</f>
        <v>0</v>
      </c>
      <c r="G100">
        <f>+'Ark2'!G27</f>
        <v>0</v>
      </c>
      <c r="H100">
        <f>+'Ark2'!H27</f>
        <v>0</v>
      </c>
      <c r="I100">
        <f>+'Ark2'!I27</f>
        <v>0</v>
      </c>
      <c r="J100">
        <f>+'Ark2'!J27</f>
        <v>0</v>
      </c>
      <c r="K100">
        <f>+'Ark2'!K27</f>
        <v>0</v>
      </c>
      <c r="L100">
        <f>+'Ark2'!L27</f>
        <v>0</v>
      </c>
      <c r="M100">
        <f>+'Ark2'!M27</f>
        <v>0</v>
      </c>
      <c r="N100">
        <f>+'Ark2'!N27</f>
        <v>0</v>
      </c>
      <c r="O100">
        <f>+'Ark2'!O27</f>
        <v>0</v>
      </c>
      <c r="P100">
        <f>+'Ark2'!P27</f>
        <v>0</v>
      </c>
      <c r="Q100">
        <f>+'Ark2'!Q27</f>
        <v>0</v>
      </c>
      <c r="R100">
        <f>+'Ark2'!R27</f>
        <v>0</v>
      </c>
    </row>
    <row r="101" spans="1:18">
      <c r="A101">
        <v>2020</v>
      </c>
      <c r="B101" t="e">
        <f>+'Ark2'!#REF!</f>
        <v>#REF!</v>
      </c>
      <c r="C101" t="e">
        <f>+'Ark2'!#REF!</f>
        <v>#REF!</v>
      </c>
      <c r="D101" s="633" t="e">
        <f>+'Ark2'!#REF!</f>
        <v>#REF!</v>
      </c>
      <c r="E101" t="e">
        <f>+'Ark2'!#REF!</f>
        <v>#REF!</v>
      </c>
      <c r="F101" t="e">
        <f>+'Ark2'!#REF!</f>
        <v>#REF!</v>
      </c>
      <c r="G101" t="e">
        <f>+'Ark2'!#REF!</f>
        <v>#REF!</v>
      </c>
      <c r="H101" t="e">
        <f>+'Ark2'!#REF!</f>
        <v>#REF!</v>
      </c>
      <c r="I101" t="e">
        <f>+'Ark2'!#REF!</f>
        <v>#REF!</v>
      </c>
      <c r="J101" t="e">
        <f>+'Ark2'!#REF!</f>
        <v>#REF!</v>
      </c>
      <c r="K101" t="e">
        <f>+'Ark2'!#REF!</f>
        <v>#REF!</v>
      </c>
      <c r="L101" t="e">
        <f>+'Ark2'!#REF!</f>
        <v>#REF!</v>
      </c>
      <c r="M101" t="e">
        <f>+'Ark2'!#REF!</f>
        <v>#REF!</v>
      </c>
      <c r="N101" t="e">
        <f>+'Ark2'!#REF!</f>
        <v>#REF!</v>
      </c>
      <c r="O101" t="e">
        <f>+'Ark2'!#REF!</f>
        <v>#REF!</v>
      </c>
      <c r="P101" t="e">
        <f>+'Ark2'!#REF!</f>
        <v>#REF!</v>
      </c>
      <c r="Q101" t="e">
        <f>+'Ark2'!#REF!</f>
        <v>#REF!</v>
      </c>
      <c r="R101" t="e">
        <f>+'Ark2'!#REF!</f>
        <v>#REF!</v>
      </c>
    </row>
    <row r="102" spans="1:18">
      <c r="A102" t="e">
        <f>+'Ark2'!#REF!</f>
        <v>#REF!</v>
      </c>
      <c r="B102" t="e">
        <f>+'Ark2'!#REF!</f>
        <v>#REF!</v>
      </c>
      <c r="C102" t="e">
        <f>+'Ark2'!#REF!</f>
        <v>#REF!</v>
      </c>
      <c r="D102" s="633" t="e">
        <f>+'Ark2'!#REF!</f>
        <v>#REF!</v>
      </c>
      <c r="E102" t="e">
        <f>+'Ark2'!#REF!</f>
        <v>#REF!</v>
      </c>
      <c r="F102" t="e">
        <f>+'Ark2'!#REF!</f>
        <v>#REF!</v>
      </c>
      <c r="G102" t="e">
        <f>+'Ark2'!#REF!</f>
        <v>#REF!</v>
      </c>
      <c r="H102" t="e">
        <f>+'Ark2'!#REF!</f>
        <v>#REF!</v>
      </c>
      <c r="I102" t="e">
        <f>+'Ark2'!#REF!</f>
        <v>#REF!</v>
      </c>
      <c r="J102" t="e">
        <f>+'Ark2'!#REF!</f>
        <v>#REF!</v>
      </c>
      <c r="K102" t="e">
        <f>+'Ark2'!#REF!</f>
        <v>#REF!</v>
      </c>
      <c r="L102" t="e">
        <f>+'Ark2'!#REF!</f>
        <v>#REF!</v>
      </c>
      <c r="M102" t="e">
        <f>+'Ark2'!#REF!</f>
        <v>#REF!</v>
      </c>
      <c r="N102" t="e">
        <f>+'Ark2'!#REF!</f>
        <v>#REF!</v>
      </c>
      <c r="O102" t="e">
        <f>+'Ark2'!#REF!</f>
        <v>#REF!</v>
      </c>
      <c r="P102" t="e">
        <f>+'Ark2'!#REF!</f>
        <v>#REF!</v>
      </c>
      <c r="Q102" t="e">
        <f>+'Ark2'!#REF!</f>
        <v>#REF!</v>
      </c>
      <c r="R102" t="e">
        <f>+'Ark2'!#REF!</f>
        <v>#REF!</v>
      </c>
    </row>
    <row r="104" spans="1:18">
      <c r="C104" t="e">
        <f>SUM(C76:C102)</f>
        <v>#REF!</v>
      </c>
    </row>
  </sheetData>
  <conditionalFormatting sqref="M6:M29">
    <cfRule type="cellIs" dxfId="10" priority="6" operator="greaterThan">
      <formula>20</formula>
    </cfRule>
    <cfRule type="cellIs" dxfId="9" priority="7" operator="greaterThan">
      <formula>20</formula>
    </cfRule>
    <cfRule type="cellIs" dxfId="8" priority="8" operator="greaterThan">
      <formula>20</formula>
    </cfRule>
    <cfRule type="cellIs" dxfId="7" priority="9" operator="lessThan">
      <formula>18</formula>
    </cfRule>
    <cfRule type="cellIs" dxfId="6" priority="10" operator="lessThan">
      <formula>16</formula>
    </cfRule>
  </conditionalFormatting>
  <conditionalFormatting sqref="K6:K29">
    <cfRule type="cellIs" dxfId="5" priority="4" operator="lessThan">
      <formula>25</formula>
    </cfRule>
    <cfRule type="cellIs" dxfId="4" priority="5" operator="greaterThan">
      <formula>30</formula>
    </cfRule>
  </conditionalFormatting>
  <conditionalFormatting sqref="R6:R29">
    <cfRule type="cellIs" dxfId="3" priority="3" operator="greaterThan">
      <formula>2</formula>
    </cfRule>
  </conditionalFormatting>
  <conditionalFormatting sqref="K6:N29">
    <cfRule type="top10" dxfId="2" priority="195" rank="1"/>
  </conditionalFormatting>
  <conditionalFormatting sqref="F6:F29">
    <cfRule type="top10" dxfId="1" priority="196" percent="1" rank="10"/>
  </conditionalFormatting>
  <conditionalFormatting sqref="H6:H29">
    <cfRule type="top10" dxfId="0" priority="197" percent="1" rank="10"/>
  </conditionalFormatting>
  <pageMargins left="0.70866141732283472" right="0.70866141732283472" top="0.74803149606299213" bottom="0.74803149606299213" header="0.31496062992125984" footer="0.31496062992125984"/>
  <pageSetup paperSize="9" scale="81" orientation="landscape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26"/>
  <sheetViews>
    <sheetView workbookViewId="0">
      <selection sqref="A1:R26"/>
    </sheetView>
  </sheetViews>
  <sheetFormatPr baseColWidth="10" defaultColWidth="8.90625" defaultRowHeight="15"/>
  <cols>
    <col min="1" max="16" width="13" customWidth="1"/>
  </cols>
  <sheetData>
    <row r="1" spans="1:19">
      <c r="A1" s="613" t="s">
        <v>9</v>
      </c>
      <c r="B1" s="613" t="s">
        <v>41</v>
      </c>
      <c r="C1" s="613" t="s">
        <v>499</v>
      </c>
      <c r="D1" s="613" t="s">
        <v>500</v>
      </c>
      <c r="E1" s="613" t="s">
        <v>501</v>
      </c>
      <c r="F1" s="613" t="s">
        <v>502</v>
      </c>
      <c r="G1" s="613" t="s">
        <v>503</v>
      </c>
      <c r="H1" s="613" t="s">
        <v>504</v>
      </c>
      <c r="I1" s="613" t="s">
        <v>505</v>
      </c>
      <c r="J1" s="613" t="s">
        <v>506</v>
      </c>
      <c r="K1" s="613" t="s">
        <v>507</v>
      </c>
      <c r="L1" s="613" t="s">
        <v>508</v>
      </c>
      <c r="M1" s="613" t="s">
        <v>509</v>
      </c>
      <c r="N1" s="613" t="s">
        <v>510</v>
      </c>
      <c r="O1" s="613" t="s">
        <v>511</v>
      </c>
      <c r="P1" s="613" t="s">
        <v>512</v>
      </c>
      <c r="Q1" s="613" t="s">
        <v>25</v>
      </c>
      <c r="R1" s="613" t="s">
        <v>580</v>
      </c>
      <c r="S1" t="s">
        <v>580</v>
      </c>
    </row>
    <row r="2" spans="1:19">
      <c r="A2" s="613">
        <v>2024</v>
      </c>
      <c r="B2" s="613">
        <v>103</v>
      </c>
      <c r="C2" s="613">
        <v>809</v>
      </c>
      <c r="D2" s="613">
        <v>3.7082818294190361</v>
      </c>
      <c r="E2" s="613">
        <v>7.2929542645241021</v>
      </c>
      <c r="F2" s="613">
        <v>88.998763906056865</v>
      </c>
      <c r="G2" s="613">
        <v>0</v>
      </c>
      <c r="H2" s="613">
        <v>100</v>
      </c>
      <c r="I2" s="613">
        <v>28.453333333333322</v>
      </c>
      <c r="J2" s="613">
        <v>33.193220338983053</v>
      </c>
      <c r="K2" s="613">
        <v>20.744722222222222</v>
      </c>
      <c r="L2" s="613">
        <v>0</v>
      </c>
      <c r="M2" s="613">
        <v>21.739130434782609</v>
      </c>
      <c r="N2" s="613">
        <v>73.913043478260875</v>
      </c>
      <c r="O2" s="613">
        <v>4.3478260869565215</v>
      </c>
      <c r="P2" s="613">
        <v>0</v>
      </c>
      <c r="Q2" s="613">
        <v>1</v>
      </c>
      <c r="R2" s="613">
        <v>1</v>
      </c>
      <c r="S2">
        <v>1</v>
      </c>
    </row>
    <row r="3" spans="1:19">
      <c r="A3" s="613">
        <v>2024</v>
      </c>
      <c r="B3" s="613">
        <v>106</v>
      </c>
      <c r="C3" s="613">
        <v>38190</v>
      </c>
      <c r="D3" s="613">
        <v>4.4488085886357664</v>
      </c>
      <c r="E3" s="613">
        <v>8.5572139303482597</v>
      </c>
      <c r="F3" s="613">
        <v>86.567164179104481</v>
      </c>
      <c r="G3" s="613">
        <v>0.4268133019114953</v>
      </c>
      <c r="H3" s="613">
        <v>100</v>
      </c>
      <c r="I3" s="613">
        <v>27.583931724543849</v>
      </c>
      <c r="J3" s="613">
        <v>32.607925336597333</v>
      </c>
      <c r="K3" s="613">
        <v>19.616152450090578</v>
      </c>
      <c r="L3" s="613">
        <v>43.218404907975469</v>
      </c>
      <c r="M3" s="613">
        <v>16.015625</v>
      </c>
      <c r="N3" s="613">
        <v>74.153645833333314</v>
      </c>
      <c r="O3" s="613">
        <v>1.8880208333333328</v>
      </c>
      <c r="P3" s="613">
        <v>7.9427083333333313</v>
      </c>
      <c r="Q3" s="613">
        <v>2</v>
      </c>
      <c r="R3" s="613">
        <v>1</v>
      </c>
      <c r="S3">
        <v>1</v>
      </c>
    </row>
    <row r="4" spans="1:19">
      <c r="A4" s="613">
        <v>2024</v>
      </c>
      <c r="B4" s="613">
        <v>110</v>
      </c>
      <c r="C4" s="613">
        <v>119606</v>
      </c>
      <c r="D4" s="613">
        <v>4.6059562229319591</v>
      </c>
      <c r="E4" s="613">
        <v>9.4560473554838396</v>
      </c>
      <c r="F4" s="613">
        <v>85.310101499924784</v>
      </c>
      <c r="G4" s="613">
        <v>0.51000785913750157</v>
      </c>
      <c r="H4" s="613">
        <v>99.882112937478041</v>
      </c>
      <c r="I4" s="613">
        <v>28.06830640769649</v>
      </c>
      <c r="J4" s="613">
        <v>32.672095490716153</v>
      </c>
      <c r="K4" s="613">
        <v>19.15204045630928</v>
      </c>
      <c r="L4" s="613">
        <v>41.649836065573801</v>
      </c>
      <c r="M4" s="613">
        <v>16.955399926280869</v>
      </c>
      <c r="N4" s="613">
        <v>73.774419461850357</v>
      </c>
      <c r="O4" s="613">
        <v>1.3638039071138961</v>
      </c>
      <c r="P4" s="613">
        <v>7.9063767047548845</v>
      </c>
      <c r="Q4" s="613">
        <v>1</v>
      </c>
      <c r="R4" s="613">
        <v>1</v>
      </c>
      <c r="S4">
        <v>1</v>
      </c>
    </row>
    <row r="5" spans="1:19">
      <c r="A5" s="613">
        <v>2024</v>
      </c>
      <c r="B5" s="613">
        <v>111</v>
      </c>
      <c r="C5" s="613">
        <v>118366</v>
      </c>
      <c r="D5" s="613">
        <v>3.2940202422993088</v>
      </c>
      <c r="E5" s="613">
        <v>9.2188635249987332</v>
      </c>
      <c r="F5" s="613">
        <v>86.481759964854803</v>
      </c>
      <c r="G5" s="613">
        <v>0.44438436713245349</v>
      </c>
      <c r="H5" s="613">
        <v>99.439028099285281</v>
      </c>
      <c r="I5" s="613">
        <v>29.289022826365759</v>
      </c>
      <c r="J5" s="613">
        <v>33.899523460410649</v>
      </c>
      <c r="K5" s="613">
        <v>19.342395349973287</v>
      </c>
      <c r="L5" s="613">
        <v>46.61406844106461</v>
      </c>
      <c r="M5" s="613">
        <v>14.05378812725484</v>
      </c>
      <c r="N5" s="613">
        <v>77.238438832404086</v>
      </c>
      <c r="O5" s="613">
        <v>1.574286651361102</v>
      </c>
      <c r="P5" s="613">
        <v>7.1334863889799918</v>
      </c>
      <c r="Q5" s="613">
        <v>1</v>
      </c>
      <c r="R5" s="613">
        <v>1</v>
      </c>
      <c r="S5">
        <v>1</v>
      </c>
    </row>
    <row r="6" spans="1:19">
      <c r="A6" s="613">
        <v>2024</v>
      </c>
      <c r="B6" s="613">
        <v>116</v>
      </c>
      <c r="C6" s="613">
        <v>84583</v>
      </c>
      <c r="D6" s="613">
        <v>3.5669106085147124</v>
      </c>
      <c r="E6" s="613">
        <v>8.5797382452738749</v>
      </c>
      <c r="F6" s="613">
        <v>87.419457810671204</v>
      </c>
      <c r="G6" s="613">
        <v>0.43389333554023873</v>
      </c>
      <c r="H6" s="613">
        <v>100</v>
      </c>
      <c r="I6" s="613">
        <v>25.779648657606881</v>
      </c>
      <c r="J6" s="613">
        <v>30.964310321069387</v>
      </c>
      <c r="K6" s="613">
        <v>17.987410402748171</v>
      </c>
      <c r="L6" s="613">
        <v>42.406267029972753</v>
      </c>
      <c r="M6" s="613">
        <v>14.309264754368609</v>
      </c>
      <c r="N6" s="613">
        <v>74.414770853939999</v>
      </c>
      <c r="O6" s="613">
        <v>2.769535113748764</v>
      </c>
      <c r="P6" s="613">
        <v>8.5064292779426278</v>
      </c>
      <c r="Q6" s="613">
        <v>1</v>
      </c>
      <c r="R6" s="613">
        <v>1</v>
      </c>
      <c r="S6">
        <v>1</v>
      </c>
    </row>
    <row r="7" spans="1:19">
      <c r="A7" s="613">
        <v>2024</v>
      </c>
      <c r="B7" s="613">
        <v>117</v>
      </c>
      <c r="C7" s="613">
        <v>59200</v>
      </c>
      <c r="D7" s="613">
        <v>3.7347972972972978</v>
      </c>
      <c r="E7" s="613">
        <v>9.6097972972972983</v>
      </c>
      <c r="F7" s="613">
        <v>85.846283783783804</v>
      </c>
      <c r="G7" s="613">
        <v>0.58783783783783794</v>
      </c>
      <c r="H7" s="613">
        <v>99.778716216216239</v>
      </c>
      <c r="I7" s="613">
        <v>25.888195386702879</v>
      </c>
      <c r="J7" s="613">
        <v>32.084496396554897</v>
      </c>
      <c r="K7" s="613">
        <v>18.290875819050875</v>
      </c>
      <c r="L7" s="613">
        <v>44.0307471264368</v>
      </c>
      <c r="M7" s="613">
        <v>13.828613460831187</v>
      </c>
      <c r="N7" s="613">
        <v>75.285031261493216</v>
      </c>
      <c r="O7" s="613">
        <v>1.5446855461566753</v>
      </c>
      <c r="P7" s="613">
        <v>9.3416697315189374</v>
      </c>
      <c r="Q7" s="613">
        <v>2</v>
      </c>
      <c r="R7" s="613">
        <v>1</v>
      </c>
      <c r="S7">
        <v>1</v>
      </c>
    </row>
    <row r="8" spans="1:19">
      <c r="A8" s="613">
        <v>2024</v>
      </c>
      <c r="B8" s="613">
        <v>134</v>
      </c>
      <c r="C8" s="613">
        <v>116154</v>
      </c>
      <c r="D8" s="613">
        <v>4.429464331835324</v>
      </c>
      <c r="E8" s="613">
        <v>9.4374709437470941</v>
      </c>
      <c r="F8" s="613">
        <v>85.651807083699211</v>
      </c>
      <c r="G8" s="613">
        <v>0.46576097250202336</v>
      </c>
      <c r="H8" s="613">
        <v>99.984503331783685</v>
      </c>
      <c r="I8" s="613">
        <v>24.677725947521871</v>
      </c>
      <c r="J8" s="613">
        <v>30.759651523444404</v>
      </c>
      <c r="K8" s="613">
        <v>18.082180765519528</v>
      </c>
      <c r="L8" s="613">
        <v>42.440295748613657</v>
      </c>
      <c r="M8" s="613">
        <v>13.444800732936327</v>
      </c>
      <c r="N8" s="613">
        <v>74.965643609711421</v>
      </c>
      <c r="O8" s="613">
        <v>2.6110856619331204</v>
      </c>
      <c r="P8" s="613">
        <v>8.9784699954191431</v>
      </c>
      <c r="Q8" s="613">
        <v>1</v>
      </c>
      <c r="R8" s="613">
        <v>1</v>
      </c>
      <c r="S8">
        <v>1</v>
      </c>
    </row>
    <row r="9" spans="1:19">
      <c r="A9" s="613">
        <v>2024</v>
      </c>
      <c r="B9" s="613">
        <v>141</v>
      </c>
      <c r="C9" s="613">
        <v>112249</v>
      </c>
      <c r="D9" s="613">
        <v>4.6717565412609456</v>
      </c>
      <c r="E9" s="613">
        <v>9.3640032427905826</v>
      </c>
      <c r="F9" s="613">
        <v>84.944186585181185</v>
      </c>
      <c r="G9" s="613">
        <v>0.46325579737904121</v>
      </c>
      <c r="H9" s="613">
        <v>99.443202166611712</v>
      </c>
      <c r="I9" s="613">
        <v>21.604900839054196</v>
      </c>
      <c r="J9" s="613">
        <v>28.519627057368496</v>
      </c>
      <c r="K9" s="613">
        <v>17.124233080577479</v>
      </c>
      <c r="L9" s="613">
        <v>41.486153846153904</v>
      </c>
      <c r="M9" s="613">
        <v>13.142208345160379</v>
      </c>
      <c r="N9" s="613">
        <v>73.857507805847277</v>
      </c>
      <c r="O9" s="613">
        <v>3.4061879080329271</v>
      </c>
      <c r="P9" s="613">
        <v>9.5940959409594093</v>
      </c>
      <c r="Q9" s="613">
        <v>2</v>
      </c>
      <c r="R9" s="613">
        <v>1</v>
      </c>
      <c r="S9">
        <v>1</v>
      </c>
    </row>
    <row r="10" spans="1:19">
      <c r="A10" s="613">
        <v>2024</v>
      </c>
      <c r="B10" s="613">
        <v>143</v>
      </c>
      <c r="C10" s="613">
        <v>16</v>
      </c>
      <c r="D10" s="613">
        <v>0</v>
      </c>
      <c r="E10" s="613">
        <v>25</v>
      </c>
      <c r="F10" s="613">
        <v>31.25</v>
      </c>
      <c r="G10" s="613">
        <v>43.75</v>
      </c>
      <c r="H10" s="613">
        <v>100</v>
      </c>
      <c r="I10" s="613">
        <v>0</v>
      </c>
      <c r="J10" s="613">
        <v>28.074999999999999</v>
      </c>
      <c r="K10" s="613">
        <v>14.74</v>
      </c>
      <c r="L10" s="613">
        <v>35.685714285714297</v>
      </c>
      <c r="M10" s="613">
        <v>0</v>
      </c>
      <c r="N10" s="613">
        <v>20</v>
      </c>
      <c r="O10" s="613">
        <v>0</v>
      </c>
      <c r="P10" s="613">
        <v>80</v>
      </c>
      <c r="Q10" s="613">
        <v>2</v>
      </c>
      <c r="R10" s="613">
        <v>1</v>
      </c>
      <c r="S10">
        <v>1</v>
      </c>
    </row>
    <row r="11" spans="1:19">
      <c r="A11" s="613">
        <v>2024</v>
      </c>
      <c r="B11" s="613">
        <v>147</v>
      </c>
      <c r="C11" s="613">
        <v>17114</v>
      </c>
      <c r="D11" s="613">
        <v>5.0426551361458438</v>
      </c>
      <c r="E11" s="613">
        <v>7.9525534649994141</v>
      </c>
      <c r="F11" s="613">
        <v>86.718476101437403</v>
      </c>
      <c r="G11" s="613">
        <v>0.28631529741731909</v>
      </c>
      <c r="H11" s="613">
        <v>100</v>
      </c>
      <c r="I11" s="613">
        <v>19.405909617612977</v>
      </c>
      <c r="J11" s="613">
        <v>26.924246877296088</v>
      </c>
      <c r="K11" s="613">
        <v>16.200950070750054</v>
      </c>
      <c r="L11" s="613">
        <v>41.722448979591839</v>
      </c>
      <c r="M11" s="613">
        <v>11.746031746031742</v>
      </c>
      <c r="N11" s="613">
        <v>77.142857142857125</v>
      </c>
      <c r="O11" s="613">
        <v>1.2698412698412695</v>
      </c>
      <c r="P11" s="613">
        <v>9.8412698412698436</v>
      </c>
      <c r="Q11" s="613">
        <v>2</v>
      </c>
      <c r="R11" s="613">
        <v>1</v>
      </c>
      <c r="S11">
        <v>1</v>
      </c>
    </row>
    <row r="12" spans="1:19">
      <c r="A12" s="613">
        <v>2024</v>
      </c>
      <c r="B12" s="613">
        <v>155</v>
      </c>
      <c r="C12" s="613">
        <v>55649</v>
      </c>
      <c r="D12" s="613">
        <v>3.8527197254218399</v>
      </c>
      <c r="E12" s="613">
        <v>8.9615267120702971</v>
      </c>
      <c r="F12" s="613">
        <v>86.829952020701185</v>
      </c>
      <c r="G12" s="613">
        <v>0.35580154180668122</v>
      </c>
      <c r="H12" s="613">
        <v>100.00000000000001</v>
      </c>
      <c r="I12" s="613">
        <v>28.579197761194081</v>
      </c>
      <c r="J12" s="613">
        <v>33.434609985963441</v>
      </c>
      <c r="K12" s="613">
        <v>20.545188327814451</v>
      </c>
      <c r="L12" s="613">
        <v>46.377777777777801</v>
      </c>
      <c r="M12" s="613">
        <v>15.507649513212796</v>
      </c>
      <c r="N12" s="613">
        <v>75.834492350486812</v>
      </c>
      <c r="O12" s="613">
        <v>2.7468706536856744</v>
      </c>
      <c r="P12" s="613">
        <v>5.9109874826147433</v>
      </c>
      <c r="Q12" s="613">
        <v>1</v>
      </c>
      <c r="R12" s="613">
        <v>1</v>
      </c>
      <c r="S12">
        <v>1</v>
      </c>
    </row>
    <row r="13" spans="1:19">
      <c r="A13" s="613">
        <v>2024</v>
      </c>
      <c r="B13" s="613">
        <v>160</v>
      </c>
      <c r="C13" s="613">
        <v>37862</v>
      </c>
      <c r="D13" s="613">
        <v>4.0911732079657694</v>
      </c>
      <c r="E13" s="613">
        <v>9.6693254450372379</v>
      </c>
      <c r="F13" s="613">
        <v>85.67164967513601</v>
      </c>
      <c r="G13" s="613">
        <v>0.45692250805557005</v>
      </c>
      <c r="H13" s="613">
        <v>99.88907083619462</v>
      </c>
      <c r="I13" s="613">
        <v>26.86914138153648</v>
      </c>
      <c r="J13" s="613">
        <v>31.385960120185704</v>
      </c>
      <c r="K13" s="613">
        <v>18.954823195733127</v>
      </c>
      <c r="L13" s="613">
        <v>39.841618497109842</v>
      </c>
      <c r="M13" s="613">
        <v>14.653465346534652</v>
      </c>
      <c r="N13" s="613">
        <v>76.963696369636978</v>
      </c>
      <c r="O13" s="613">
        <v>1.254125412541254</v>
      </c>
      <c r="P13" s="613">
        <v>7.1287128712871315</v>
      </c>
      <c r="Q13" s="613">
        <v>2</v>
      </c>
      <c r="R13" s="613">
        <v>1</v>
      </c>
      <c r="S13">
        <v>1</v>
      </c>
    </row>
    <row r="14" spans="1:19">
      <c r="A14" s="613">
        <v>2024</v>
      </c>
      <c r="B14" s="613">
        <v>171</v>
      </c>
      <c r="C14" s="613">
        <v>22634</v>
      </c>
      <c r="D14" s="613">
        <v>2.9734028452770165</v>
      </c>
      <c r="E14" s="613">
        <v>8.995316780065389</v>
      </c>
      <c r="F14" s="613">
        <v>87.45250508085185</v>
      </c>
      <c r="G14" s="613">
        <v>0.26066978881328978</v>
      </c>
      <c r="H14" s="613">
        <v>99.681894495007498</v>
      </c>
      <c r="I14" s="613">
        <v>30.420356612184243</v>
      </c>
      <c r="J14" s="613">
        <v>34.860952848723038</v>
      </c>
      <c r="K14" s="613">
        <v>20.30588056986975</v>
      </c>
      <c r="L14" s="613">
        <v>50.496610169491518</v>
      </c>
      <c r="M14" s="613">
        <v>15.17637407711239</v>
      </c>
      <c r="N14" s="613">
        <v>78.999179655455293</v>
      </c>
      <c r="O14" s="613">
        <v>1.2305168170631671</v>
      </c>
      <c r="P14" s="613">
        <v>4.5939294503691563</v>
      </c>
      <c r="Q14" s="613">
        <v>1</v>
      </c>
      <c r="R14" s="613">
        <v>1</v>
      </c>
      <c r="S14">
        <v>1</v>
      </c>
    </row>
    <row r="15" spans="1:19">
      <c r="A15" s="613">
        <v>2024</v>
      </c>
      <c r="B15" s="613">
        <v>175</v>
      </c>
      <c r="C15" s="613">
        <v>17380</v>
      </c>
      <c r="D15" s="613">
        <v>4.9827387802071348</v>
      </c>
      <c r="E15" s="613">
        <v>10.287686996547755</v>
      </c>
      <c r="F15" s="613">
        <v>84.177215189873422</v>
      </c>
      <c r="G15" s="613">
        <v>0.55235903337169157</v>
      </c>
      <c r="H15" s="613">
        <v>100</v>
      </c>
      <c r="I15" s="613">
        <v>23.922401847575056</v>
      </c>
      <c r="J15" s="613">
        <v>28.68618568232662</v>
      </c>
      <c r="K15" s="613">
        <v>16.675639097744355</v>
      </c>
      <c r="L15" s="613">
        <v>40.892708333333346</v>
      </c>
      <c r="M15" s="613">
        <v>15.538461538461542</v>
      </c>
      <c r="N15" s="613">
        <v>72.615384615384627</v>
      </c>
      <c r="O15" s="613">
        <v>2.1538461538461529</v>
      </c>
      <c r="P15" s="613">
        <v>9.6923076923076898</v>
      </c>
      <c r="Q15" s="613">
        <v>2</v>
      </c>
      <c r="R15" s="613">
        <v>1</v>
      </c>
      <c r="S15">
        <v>1</v>
      </c>
    </row>
    <row r="16" spans="1:19">
      <c r="A16" s="613">
        <v>2024</v>
      </c>
      <c r="B16" s="613">
        <v>177</v>
      </c>
      <c r="C16" s="613">
        <v>40479</v>
      </c>
      <c r="D16" s="613">
        <v>2.7372217693124834</v>
      </c>
      <c r="E16" s="613">
        <v>9.5852170261123035</v>
      </c>
      <c r="F16" s="613">
        <v>87.321821191234974</v>
      </c>
      <c r="G16" s="613">
        <v>0.35574001334025057</v>
      </c>
      <c r="H16" s="613">
        <v>100</v>
      </c>
      <c r="I16" s="613">
        <v>26.243682310469296</v>
      </c>
      <c r="J16" s="613">
        <v>30.184046391752631</v>
      </c>
      <c r="K16" s="613">
        <v>19.085000141454671</v>
      </c>
      <c r="L16" s="613">
        <v>38.72013888888889</v>
      </c>
      <c r="M16" s="613">
        <v>12.381703470031544</v>
      </c>
      <c r="N16" s="613">
        <v>78.154574132492129</v>
      </c>
      <c r="O16" s="613">
        <v>2.6025236593059926</v>
      </c>
      <c r="P16" s="613">
        <v>6.861198738170347</v>
      </c>
      <c r="Q16" s="613">
        <v>2</v>
      </c>
      <c r="R16" s="613">
        <v>1</v>
      </c>
      <c r="S16">
        <v>1</v>
      </c>
    </row>
    <row r="17" spans="1:19">
      <c r="A17" s="613">
        <v>2024</v>
      </c>
      <c r="B17" s="613">
        <v>178</v>
      </c>
      <c r="C17" s="613">
        <v>16543</v>
      </c>
      <c r="D17" s="613">
        <v>3.5845977150456392</v>
      </c>
      <c r="E17" s="613">
        <v>8.8315299522456634</v>
      </c>
      <c r="F17" s="613">
        <v>86.810131173305933</v>
      </c>
      <c r="G17" s="613">
        <v>0.2720183763525359</v>
      </c>
      <c r="H17" s="613">
        <v>99.498277216949759</v>
      </c>
      <c r="I17" s="613">
        <v>28.084148397976392</v>
      </c>
      <c r="J17" s="613">
        <v>32.736002737850804</v>
      </c>
      <c r="K17" s="613">
        <v>18.57651974096521</v>
      </c>
      <c r="L17" s="613">
        <v>41.591111111111111</v>
      </c>
      <c r="M17" s="613">
        <v>16.307692307692303</v>
      </c>
      <c r="N17" s="613">
        <v>78.307692307692292</v>
      </c>
      <c r="O17" s="613">
        <v>0.3076923076923076</v>
      </c>
      <c r="P17" s="613">
        <v>5.0769230769230784</v>
      </c>
      <c r="Q17" s="613">
        <v>2</v>
      </c>
      <c r="R17" s="613">
        <v>1</v>
      </c>
      <c r="S17">
        <v>1</v>
      </c>
    </row>
    <row r="18" spans="1:19">
      <c r="A18" s="613">
        <v>2024</v>
      </c>
      <c r="B18" s="613">
        <v>181</v>
      </c>
      <c r="C18" s="613">
        <v>29251</v>
      </c>
      <c r="D18" s="613">
        <v>3.44945471949677</v>
      </c>
      <c r="E18" s="613">
        <v>9.2885713308946727</v>
      </c>
      <c r="F18" s="613">
        <v>86.609004820348019</v>
      </c>
      <c r="G18" s="613">
        <v>0.65296912926053807</v>
      </c>
      <c r="H18" s="613">
        <v>100</v>
      </c>
      <c r="I18" s="613">
        <v>26.236868186323122</v>
      </c>
      <c r="J18" s="613">
        <v>29.5967243283032</v>
      </c>
      <c r="K18" s="613">
        <v>18.382253098602725</v>
      </c>
      <c r="L18" s="613">
        <v>34.910471204188497</v>
      </c>
      <c r="M18" s="613">
        <v>13.62290227048371</v>
      </c>
      <c r="N18" s="613">
        <v>73.24777887462983</v>
      </c>
      <c r="O18" s="613">
        <v>3.2576505429417577</v>
      </c>
      <c r="P18" s="613">
        <v>9.8716683119447204</v>
      </c>
      <c r="Q18" s="613">
        <v>2</v>
      </c>
      <c r="R18" s="613">
        <v>1</v>
      </c>
      <c r="S18">
        <v>1</v>
      </c>
    </row>
    <row r="19" spans="1:19" s="580" customFormat="1">
      <c r="A19" s="613">
        <v>2024</v>
      </c>
      <c r="B19" s="613">
        <v>262</v>
      </c>
      <c r="C19" s="613"/>
      <c r="D19" s="613"/>
      <c r="E19" s="613"/>
      <c r="F19" s="613"/>
      <c r="G19" s="613"/>
      <c r="H19" s="613"/>
      <c r="I19" s="613"/>
      <c r="J19" s="613"/>
      <c r="K19" s="613"/>
      <c r="L19" s="613"/>
      <c r="M19" s="613"/>
      <c r="N19" s="613"/>
      <c r="O19" s="613"/>
      <c r="P19" s="613"/>
      <c r="Q19" s="613">
        <v>2</v>
      </c>
      <c r="R19" s="613">
        <v>1</v>
      </c>
    </row>
    <row r="20" spans="1:19">
      <c r="A20" s="613">
        <v>2024</v>
      </c>
      <c r="B20" s="613">
        <v>267</v>
      </c>
      <c r="C20" s="613">
        <v>1694</v>
      </c>
      <c r="D20" s="613">
        <v>0.23612750885478159</v>
      </c>
      <c r="E20" s="613">
        <v>6.4935064935064917</v>
      </c>
      <c r="F20" s="613">
        <v>93.034238488783942</v>
      </c>
      <c r="G20" s="613">
        <v>0.23612750885478159</v>
      </c>
      <c r="H20" s="613">
        <v>100</v>
      </c>
      <c r="I20" s="613">
        <v>16.149999999999999</v>
      </c>
      <c r="J20" s="613">
        <v>17.676363636363639</v>
      </c>
      <c r="K20" s="613">
        <v>11.002030456852784</v>
      </c>
      <c r="L20" s="613">
        <v>35.825000000000003</v>
      </c>
      <c r="M20" s="613">
        <v>0</v>
      </c>
      <c r="N20" s="613">
        <v>0</v>
      </c>
      <c r="O20" s="613">
        <v>0</v>
      </c>
      <c r="P20" s="613">
        <v>100</v>
      </c>
      <c r="Q20" s="613">
        <v>2</v>
      </c>
      <c r="R20" s="613">
        <v>1</v>
      </c>
      <c r="S20">
        <v>1</v>
      </c>
    </row>
    <row r="21" spans="1:19">
      <c r="A21" s="613">
        <v>2024</v>
      </c>
      <c r="B21" s="613">
        <v>309</v>
      </c>
      <c r="C21" s="613">
        <v>102340</v>
      </c>
      <c r="D21" s="613">
        <v>4.0179792847371516</v>
      </c>
      <c r="E21" s="613">
        <v>9.2114520226695333</v>
      </c>
      <c r="F21" s="613">
        <v>86.409028727770206</v>
      </c>
      <c r="G21" s="613">
        <v>0.36056282978307608</v>
      </c>
      <c r="H21" s="613">
        <v>99.999022864959983</v>
      </c>
      <c r="I21" s="613">
        <v>26.787718871595345</v>
      </c>
      <c r="J21" s="613">
        <v>30.86306354089324</v>
      </c>
      <c r="K21" s="613">
        <v>18.175844443690369</v>
      </c>
      <c r="L21" s="613">
        <v>41.992411924119182</v>
      </c>
      <c r="M21" s="613">
        <v>17.579849389768889</v>
      </c>
      <c r="N21" s="613">
        <v>74.162555180472609</v>
      </c>
      <c r="O21" s="613">
        <v>1.5580368735393404</v>
      </c>
      <c r="P21" s="613">
        <v>6.6995585562191637</v>
      </c>
      <c r="Q21" s="613">
        <v>1</v>
      </c>
      <c r="R21" s="613">
        <v>1</v>
      </c>
      <c r="S21">
        <v>1</v>
      </c>
    </row>
    <row r="22" spans="1:19">
      <c r="A22" s="613">
        <v>2024</v>
      </c>
      <c r="B22" s="613">
        <v>470</v>
      </c>
      <c r="C22" s="613">
        <v>12846</v>
      </c>
      <c r="D22" s="613">
        <v>4.1180133893819093</v>
      </c>
      <c r="E22" s="613">
        <v>10.018682858477344</v>
      </c>
      <c r="F22" s="613">
        <v>84.353106025221891</v>
      </c>
      <c r="G22" s="613">
        <v>0.52934765685816587</v>
      </c>
      <c r="H22" s="613">
        <v>99.019149929939275</v>
      </c>
      <c r="I22" s="613">
        <v>20.312287334593563</v>
      </c>
      <c r="J22" s="613">
        <v>25.374669774669755</v>
      </c>
      <c r="K22" s="613">
        <v>16.059819121446971</v>
      </c>
      <c r="L22" s="613">
        <v>37.80294117647059</v>
      </c>
      <c r="M22" s="613">
        <v>9.3283582089552262</v>
      </c>
      <c r="N22" s="613">
        <v>72.388059701492509</v>
      </c>
      <c r="O22" s="613">
        <v>4.1044776119402977</v>
      </c>
      <c r="P22" s="613">
        <v>14.17910447761194</v>
      </c>
      <c r="Q22" s="613">
        <v>2</v>
      </c>
      <c r="R22" s="613">
        <v>1</v>
      </c>
      <c r="S22">
        <v>1</v>
      </c>
    </row>
    <row r="23" spans="1:19">
      <c r="A23" s="613">
        <v>2024</v>
      </c>
      <c r="B23" s="613">
        <v>629</v>
      </c>
      <c r="C23" s="613"/>
      <c r="D23" s="613"/>
      <c r="E23" s="613"/>
      <c r="F23" s="613"/>
      <c r="G23" s="613"/>
      <c r="H23" s="613"/>
      <c r="I23" s="613"/>
      <c r="J23" s="613"/>
      <c r="K23" s="613"/>
      <c r="L23" s="613"/>
      <c r="M23" s="613"/>
      <c r="N23" s="613"/>
      <c r="O23" s="613"/>
      <c r="P23" s="613"/>
      <c r="Q23" s="613">
        <v>2</v>
      </c>
      <c r="R23" s="613">
        <v>1</v>
      </c>
      <c r="S23">
        <v>1</v>
      </c>
    </row>
    <row r="24" spans="1:19">
      <c r="A24" s="613">
        <v>2024</v>
      </c>
      <c r="B24" s="613">
        <v>643</v>
      </c>
      <c r="C24" s="613">
        <v>54814</v>
      </c>
      <c r="D24" s="613">
        <v>4.0409384463823121</v>
      </c>
      <c r="E24" s="613">
        <v>9.3260845769328977</v>
      </c>
      <c r="F24" s="613">
        <v>86.227970956324995</v>
      </c>
      <c r="G24" s="613">
        <v>0.40500602035976224</v>
      </c>
      <c r="H24" s="613">
        <v>100</v>
      </c>
      <c r="I24" s="613">
        <v>24.794492099322728</v>
      </c>
      <c r="J24" s="613">
        <v>29.048728482003096</v>
      </c>
      <c r="K24" s="613">
        <v>17.42978102189775</v>
      </c>
      <c r="L24" s="613">
        <v>36.246846846846864</v>
      </c>
      <c r="M24" s="613">
        <v>15.515288788221971</v>
      </c>
      <c r="N24" s="613">
        <v>76.67044167610419</v>
      </c>
      <c r="O24" s="613">
        <v>1.4156285390713477</v>
      </c>
      <c r="P24" s="613">
        <v>6.398640996602488</v>
      </c>
      <c r="Q24" s="613">
        <v>1</v>
      </c>
      <c r="R24" s="613">
        <v>1</v>
      </c>
      <c r="S24">
        <v>1</v>
      </c>
    </row>
    <row r="25" spans="1:19">
      <c r="A25" s="613">
        <v>2024</v>
      </c>
      <c r="B25" s="613">
        <v>704</v>
      </c>
      <c r="C25" s="613"/>
      <c r="D25" s="613"/>
      <c r="E25" s="613"/>
      <c r="F25" s="613"/>
      <c r="G25" s="613"/>
      <c r="H25" s="613"/>
      <c r="I25" s="613"/>
      <c r="J25" s="613"/>
      <c r="K25" s="613"/>
      <c r="L25" s="613"/>
      <c r="M25" s="613"/>
      <c r="N25" s="613"/>
      <c r="O25" s="613"/>
      <c r="P25" s="613"/>
      <c r="Q25" s="613">
        <v>2</v>
      </c>
      <c r="R25" s="613">
        <v>1</v>
      </c>
      <c r="S25">
        <v>1</v>
      </c>
    </row>
    <row r="26" spans="1:19">
      <c r="A26" s="613">
        <v>2024</v>
      </c>
      <c r="B26" s="613">
        <v>802</v>
      </c>
      <c r="C26" s="613">
        <v>10581</v>
      </c>
      <c r="D26" s="613">
        <v>5.7555996597675083</v>
      </c>
      <c r="E26" s="613">
        <v>8.9500047254512811</v>
      </c>
      <c r="F26" s="613">
        <v>84.888006804649862</v>
      </c>
      <c r="G26" s="613">
        <v>0.40638881013136757</v>
      </c>
      <c r="H26" s="613">
        <v>100</v>
      </c>
      <c r="I26" s="613">
        <v>23.218226600985226</v>
      </c>
      <c r="J26" s="613">
        <v>30.953220696937706</v>
      </c>
      <c r="K26" s="613">
        <v>19.042908038298926</v>
      </c>
      <c r="L26" s="613">
        <v>43.941860465116278</v>
      </c>
      <c r="M26" s="613">
        <v>15.326633165829145</v>
      </c>
      <c r="N26" s="613">
        <v>76.130653266331649</v>
      </c>
      <c r="O26" s="613">
        <v>1.5075376884422111</v>
      </c>
      <c r="P26" s="613">
        <v>7.0351758793969843</v>
      </c>
      <c r="Q26" s="613">
        <v>1</v>
      </c>
      <c r="R26" s="613">
        <v>1</v>
      </c>
      <c r="S26">
        <v>1</v>
      </c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ED6A-9EE6-4445-8DDB-1B707A0A2DA5}">
  <sheetPr transitionEvaluation="1"/>
  <dimension ref="J1:CP356"/>
  <sheetViews>
    <sheetView defaultGridColor="0" colorId="22" zoomScale="95" zoomScaleNormal="95" workbookViewId="0">
      <selection activeCell="P22" sqref="P22"/>
    </sheetView>
  </sheetViews>
  <sheetFormatPr baseColWidth="10" defaultRowHeight="15"/>
  <cols>
    <col min="15" max="15" width="7.6328125" customWidth="1"/>
    <col min="22" max="22" width="7.453125" customWidth="1"/>
    <col min="23" max="23" width="6.1796875" customWidth="1"/>
    <col min="24" max="24" width="7" customWidth="1"/>
    <col min="25" max="25" width="7.90625" customWidth="1"/>
    <col min="26" max="26" width="6.54296875" style="98" customWidth="1"/>
    <col min="27" max="27" width="6.90625" customWidth="1"/>
    <col min="28" max="28" width="7.54296875" customWidth="1"/>
    <col min="29" max="29" width="7.453125" customWidth="1"/>
    <col min="30" max="30" width="5.453125" style="11" customWidth="1"/>
    <col min="31" max="31" width="5.54296875" style="11" customWidth="1"/>
    <col min="32" max="32" width="8.08984375" customWidth="1"/>
    <col min="33" max="33" width="7.453125" customWidth="1"/>
    <col min="34" max="34" width="10" customWidth="1"/>
    <col min="35" max="35" width="5.90625" customWidth="1"/>
    <col min="36" max="36" width="8.08984375" customWidth="1"/>
    <col min="37" max="37" width="5.90625" customWidth="1"/>
    <col min="38" max="38" width="8.08984375" customWidth="1"/>
    <col min="39" max="39" width="6.90625" customWidth="1"/>
    <col min="40" max="41" width="6.36328125" customWidth="1"/>
    <col min="42" max="42" width="7.90625" customWidth="1"/>
    <col min="43" max="43" width="5.6328125" customWidth="1"/>
    <col min="44" max="44" width="7.90625" customWidth="1"/>
    <col min="45" max="45" width="6.36328125" customWidth="1"/>
    <col min="46" max="46" width="7.90625" customWidth="1"/>
    <col min="47" max="47" width="6.36328125" customWidth="1"/>
    <col min="48" max="48" width="8" customWidth="1"/>
    <col min="49" max="49" width="9.1796875" customWidth="1"/>
    <col min="50" max="52" width="8" customWidth="1"/>
    <col min="53" max="53" width="7.36328125" customWidth="1"/>
    <col min="54" max="54" width="7.1796875" customWidth="1"/>
    <col min="55" max="55" width="7.08984375" customWidth="1"/>
    <col min="56" max="56" width="8" customWidth="1"/>
    <col min="57" max="57" width="10.08984375" customWidth="1"/>
    <col min="58" max="58" width="8" customWidth="1"/>
    <col min="59" max="59" width="9.6328125" customWidth="1"/>
    <col min="60" max="60" width="7.6328125" customWidth="1"/>
    <col min="61" max="61" width="9.6328125" customWidth="1"/>
    <col min="62" max="62" width="9.1796875" customWidth="1"/>
    <col min="63" max="65" width="7.90625" customWidth="1"/>
    <col min="66" max="66" width="8.08984375" customWidth="1"/>
    <col min="67" max="67" width="8.54296875" customWidth="1"/>
    <col min="68" max="68" width="8" customWidth="1"/>
    <col min="69" max="69" width="6.453125" customWidth="1"/>
    <col min="70" max="70" width="8.08984375" customWidth="1"/>
    <col min="71" max="71" width="7.54296875" customWidth="1"/>
    <col min="72" max="72" width="8.36328125" customWidth="1"/>
    <col min="73" max="73" width="9.453125" customWidth="1"/>
    <col min="74" max="75" width="8.36328125" customWidth="1"/>
    <col min="76" max="76" width="8.90625" customWidth="1"/>
    <col min="77" max="77" width="8.36328125" customWidth="1"/>
    <col min="78" max="78" width="7.90625" customWidth="1"/>
    <col min="79" max="79" width="8" customWidth="1"/>
    <col min="80" max="81" width="9.90625" customWidth="1"/>
    <col min="82" max="82" width="9.08984375" customWidth="1"/>
    <col min="83" max="83" width="8.36328125" customWidth="1"/>
    <col min="84" max="84" width="8.6328125" customWidth="1"/>
    <col min="85" max="85" width="8.90625" customWidth="1"/>
    <col min="86" max="86" width="8.08984375" customWidth="1"/>
    <col min="87" max="87" width="8.6328125" customWidth="1"/>
    <col min="88" max="89" width="9.90625" customWidth="1"/>
    <col min="90" max="90" width="8.08984375" customWidth="1"/>
    <col min="91" max="91" width="8" customWidth="1"/>
    <col min="92" max="92" width="8.08984375" customWidth="1"/>
    <col min="93" max="93" width="11.08984375" customWidth="1"/>
    <col min="94" max="94" width="7.6328125" customWidth="1"/>
    <col min="95" max="95" width="8.08984375" customWidth="1"/>
    <col min="96" max="96" width="7.90625" customWidth="1"/>
    <col min="97" max="97" width="8.90625" customWidth="1"/>
    <col min="98" max="98" width="6.90625" customWidth="1"/>
    <col min="99" max="99" width="6.6328125" customWidth="1"/>
    <col min="100" max="101" width="8.08984375" customWidth="1"/>
    <col min="102" max="102" width="9.36328125" customWidth="1"/>
    <col min="103" max="103" width="10.08984375" customWidth="1"/>
    <col min="104" max="104" width="10.90625" customWidth="1"/>
    <col min="105" max="108" width="8.08984375" customWidth="1"/>
    <col min="109" max="109" width="8.36328125" customWidth="1"/>
    <col min="110" max="110" width="11.08984375" customWidth="1"/>
    <col min="111" max="111" width="8.08984375" customWidth="1"/>
    <col min="112" max="112" width="6.36328125" customWidth="1"/>
    <col min="113" max="113" width="7.453125" customWidth="1"/>
    <col min="114" max="114" width="7.6328125" customWidth="1"/>
    <col min="115" max="116" width="7.90625" customWidth="1"/>
    <col min="117" max="117" width="8" customWidth="1"/>
    <col min="118" max="118" width="7.6328125" customWidth="1"/>
    <col min="119" max="119" width="7.90625" customWidth="1"/>
    <col min="120" max="120" width="8.08984375" customWidth="1"/>
    <col min="121" max="121" width="7.54296875" customWidth="1"/>
    <col min="122" max="122" width="7.90625" customWidth="1"/>
    <col min="123" max="123" width="7.6328125" customWidth="1"/>
    <col min="124" max="124" width="7.90625" customWidth="1"/>
    <col min="125" max="125" width="7.54296875" customWidth="1"/>
    <col min="126" max="126" width="7.90625" customWidth="1"/>
    <col min="127" max="127" width="9.90625" customWidth="1"/>
    <col min="128" max="128" width="7.08984375" customWidth="1"/>
    <col min="129" max="129" width="8.08984375" customWidth="1"/>
    <col min="130" max="130" width="8.54296875" customWidth="1"/>
    <col min="131" max="131" width="9.90625" customWidth="1"/>
    <col min="132" max="132" width="8.36328125" customWidth="1"/>
    <col min="133" max="133" width="10.54296875" customWidth="1"/>
    <col min="134" max="134" width="7.90625" customWidth="1"/>
    <col min="135" max="135" width="8.08984375" customWidth="1"/>
    <col min="136" max="138" width="9.90625" customWidth="1"/>
    <col min="139" max="139" width="8.36328125" customWidth="1"/>
    <col min="140" max="140" width="8.6328125" customWidth="1"/>
    <col min="141" max="141" width="8.54296875" customWidth="1"/>
    <col min="142" max="142" width="8.6328125" customWidth="1"/>
    <col min="143" max="143" width="8.36328125" customWidth="1"/>
    <col min="144" max="144" width="10.6328125" customWidth="1"/>
    <col min="145" max="145" width="9.90625" customWidth="1"/>
    <col min="146" max="146" width="7.54296875" customWidth="1"/>
    <col min="147" max="147" width="8.54296875" customWidth="1"/>
    <col min="148" max="149" width="7.90625" customWidth="1"/>
    <col min="150" max="152" width="8.36328125" customWidth="1"/>
    <col min="153" max="154" width="8.08984375" customWidth="1"/>
    <col min="155" max="156" width="8.36328125" customWidth="1"/>
    <col min="157" max="157" width="8.54296875" customWidth="1"/>
    <col min="158" max="158" width="8.36328125" customWidth="1"/>
    <col min="159" max="159" width="8.6328125" customWidth="1"/>
    <col min="160" max="161" width="9.90625" customWidth="1"/>
    <col min="162" max="162" width="8.08984375" customWidth="1"/>
    <col min="163" max="163" width="8.54296875" customWidth="1"/>
    <col min="164" max="164" width="7.54296875" customWidth="1"/>
    <col min="165" max="165" width="8.08984375" customWidth="1"/>
    <col min="166" max="166" width="7.90625" customWidth="1"/>
    <col min="167" max="167" width="8.36328125" customWidth="1"/>
    <col min="168" max="168" width="8.08984375" customWidth="1"/>
    <col min="169" max="169" width="9.90625" customWidth="1"/>
    <col min="170" max="170" width="8" customWidth="1"/>
    <col min="171" max="171" width="7.90625" customWidth="1"/>
    <col min="172" max="172" width="8.90625" customWidth="1"/>
    <col min="173" max="173" width="8" customWidth="1"/>
    <col min="174" max="174" width="8.90625" customWidth="1"/>
    <col min="175" max="175" width="7.08984375" customWidth="1"/>
    <col min="176" max="176" width="9" customWidth="1"/>
    <col min="177" max="177" width="8.08984375" customWidth="1"/>
    <col min="178" max="178" width="10.36328125" customWidth="1"/>
    <col min="179" max="180" width="7.90625" customWidth="1"/>
    <col min="181" max="181" width="8.6328125" customWidth="1"/>
    <col min="182" max="182" width="8.90625" customWidth="1"/>
    <col min="183" max="183" width="8.6328125" customWidth="1"/>
    <col min="184" max="185" width="8.08984375" customWidth="1"/>
    <col min="186" max="186" width="7.54296875" customWidth="1"/>
    <col min="187" max="189" width="8.08984375" customWidth="1"/>
    <col min="190" max="190" width="8.6328125" customWidth="1"/>
    <col min="191" max="191" width="7.90625" customWidth="1"/>
    <col min="192" max="193" width="8.08984375" customWidth="1"/>
    <col min="194" max="194" width="7.90625" customWidth="1"/>
    <col min="197" max="197" width="8" customWidth="1"/>
    <col min="198" max="198" width="8.08984375" customWidth="1"/>
    <col min="199" max="199" width="8" customWidth="1"/>
    <col min="200" max="201" width="8.08984375" customWidth="1"/>
    <col min="202" max="204" width="7.90625" customWidth="1"/>
    <col min="205" max="205" width="8.08984375" customWidth="1"/>
    <col min="206" max="208" width="7.90625" customWidth="1"/>
    <col min="209" max="209" width="6.6328125" customWidth="1"/>
    <col min="210" max="210" width="8.36328125" customWidth="1"/>
    <col min="211" max="211" width="8" customWidth="1"/>
  </cols>
  <sheetData>
    <row r="1" spans="26:94">
      <c r="Z1"/>
      <c r="AD1"/>
      <c r="AE1"/>
    </row>
    <row r="2" spans="26:94">
      <c r="Z2"/>
      <c r="AD2"/>
      <c r="AE2"/>
    </row>
    <row r="3" spans="26:94">
      <c r="Z3"/>
      <c r="AD3"/>
      <c r="AE3"/>
    </row>
    <row r="4" spans="26:94">
      <c r="Z4"/>
      <c r="AD4"/>
      <c r="AE4"/>
    </row>
    <row r="5" spans="26:94">
      <c r="Z5"/>
      <c r="AD5"/>
      <c r="AE5"/>
    </row>
    <row r="6" spans="26:94">
      <c r="Z6"/>
      <c r="AD6"/>
      <c r="AE6"/>
    </row>
    <row r="7" spans="26:94">
      <c r="Z7"/>
      <c r="AD7"/>
      <c r="AE7"/>
    </row>
    <row r="8" spans="26:94">
      <c r="Z8"/>
      <c r="AD8"/>
      <c r="AE8"/>
    </row>
    <row r="9" spans="26:94">
      <c r="Z9"/>
      <c r="AD9"/>
      <c r="AE9"/>
    </row>
    <row r="10" spans="26:94" ht="15.6">
      <c r="Z10"/>
      <c r="AD10"/>
      <c r="AE10"/>
      <c r="AJ10" s="42"/>
      <c r="AK10" s="42"/>
      <c r="AL10" s="42"/>
      <c r="AM10" s="42"/>
      <c r="AN10" s="42"/>
      <c r="AO10" s="4"/>
      <c r="AP10" s="2"/>
      <c r="AQ10" s="2"/>
      <c r="AR10" s="2"/>
      <c r="AS10" s="2"/>
      <c r="AT10" s="2"/>
      <c r="AU10" s="2"/>
      <c r="AV10" s="2"/>
      <c r="AW10" s="2"/>
      <c r="AX10" s="2"/>
      <c r="AZ10" s="2"/>
      <c r="BG10" s="4"/>
      <c r="BH10" s="2"/>
      <c r="BI10" s="2"/>
      <c r="BJ10" s="2"/>
      <c r="BK10" s="2"/>
      <c r="BL10" s="2"/>
      <c r="BM10" s="2"/>
      <c r="BN10" s="2"/>
      <c r="BO10" s="2"/>
      <c r="BP10" s="2"/>
      <c r="BR10" s="2"/>
      <c r="BY10" s="4"/>
      <c r="BZ10" s="2"/>
      <c r="CA10" s="2"/>
      <c r="CB10" s="2"/>
      <c r="CC10" s="2"/>
      <c r="CD10" s="2"/>
      <c r="CE10" s="2"/>
      <c r="CF10" s="2"/>
      <c r="CG10" s="2"/>
      <c r="CH10" s="2"/>
      <c r="CJ10" s="2"/>
    </row>
    <row r="11" spans="26:94" ht="15.6">
      <c r="Z11"/>
      <c r="AD11"/>
      <c r="AE11"/>
      <c r="AJ11" s="24"/>
      <c r="AK11" s="24"/>
      <c r="AL11" s="24"/>
      <c r="AM11" s="24"/>
      <c r="AN11" s="24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</row>
    <row r="12" spans="26:94" s="2" customFormat="1" ht="15.6">
      <c r="AJ12" s="43"/>
      <c r="AK12" s="43"/>
      <c r="AL12" s="43"/>
      <c r="AM12" s="43"/>
      <c r="AN12" s="43"/>
      <c r="AO12" s="45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45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45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</row>
    <row r="13" spans="26:94" s="3" customFormat="1">
      <c r="AJ13" s="43"/>
      <c r="AK13" s="43"/>
      <c r="AL13" s="43"/>
      <c r="AM13" s="43"/>
      <c r="AN13" s="43"/>
      <c r="AO13" s="34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34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34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</row>
    <row r="14" spans="26:94" s="2" customFormat="1" ht="15.6">
      <c r="AJ14" s="44"/>
      <c r="AK14" s="44"/>
      <c r="AL14" s="44"/>
      <c r="AM14" s="44"/>
      <c r="AN14" s="44"/>
      <c r="AO14" s="4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4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</row>
    <row r="15" spans="26:94" s="3" customFormat="1">
      <c r="AJ15" s="43"/>
      <c r="AK15" s="43"/>
      <c r="AL15" s="43"/>
      <c r="AM15" s="43"/>
      <c r="AN15" s="43"/>
      <c r="AO15" s="4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4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4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</row>
    <row r="16" spans="26:94" s="3" customFormat="1">
      <c r="AJ16" s="43"/>
      <c r="AK16" s="43"/>
      <c r="AL16" s="43"/>
      <c r="AM16" s="43"/>
      <c r="AN16" s="43"/>
      <c r="AO16" s="4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4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4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</row>
    <row r="17" spans="10:94" s="3" customFormat="1" ht="15.6"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43"/>
      <c r="AK17" s="43"/>
      <c r="AL17" s="43"/>
      <c r="AM17" s="43"/>
      <c r="AN17" s="43"/>
      <c r="AO17" s="34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4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4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</row>
    <row r="18" spans="10:94"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</row>
    <row r="19" spans="10:94"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</row>
    <row r="20" spans="10:94" ht="15.6"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0:94"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0:94"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0:94" ht="15.6"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0:94"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0:94"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0:94" ht="15.6"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0:94"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0:94"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0:94" ht="15.6">
      <c r="K29" s="3" t="s">
        <v>651</v>
      </c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0:94"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0:94">
      <c r="J31" s="3" t="s">
        <v>654</v>
      </c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0:94" ht="15.6"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21:35"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  <row r="34" spans="21:35"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21:35" ht="15.6"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21:35" ht="15.6"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21:35"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</row>
    <row r="38" spans="21:35"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</row>
    <row r="39" spans="21:35" ht="15.6"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21:35"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</row>
    <row r="41" spans="21:35"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</row>
    <row r="42" spans="21:35" ht="15.6"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21:35"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</row>
    <row r="44" spans="21:35"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</row>
    <row r="45" spans="21:35" ht="15.6"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21:35"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</row>
    <row r="47" spans="21:35"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21:35" ht="15.6"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6:35"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6:35"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6:35" ht="15.6">
      <c r="P51" s="5">
        <f>+År!G36</f>
        <v>20.03906941480032</v>
      </c>
      <c r="Q51" s="3" t="s">
        <v>656</v>
      </c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6:35"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</row>
    <row r="53" spans="16:35"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</row>
    <row r="54" spans="16:35" ht="15.6"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6:35"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</row>
    <row r="56" spans="16:35"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</row>
    <row r="57" spans="16:35" ht="15.6"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6:35"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</row>
    <row r="59" spans="16:35"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</row>
    <row r="60" spans="16:35" ht="15.6"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6:35"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</row>
    <row r="62" spans="16:35"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</row>
    <row r="63" spans="16:35" ht="15.6"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6:35"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</row>
    <row r="65" spans="16:35"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</row>
    <row r="66" spans="16:35" ht="15.6"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6:35"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</row>
    <row r="68" spans="16:35"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</row>
    <row r="69" spans="16:35" ht="15.6"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6:35"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</row>
    <row r="71" spans="16:35"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</row>
    <row r="72" spans="16:35" ht="15.6">
      <c r="P72" s="299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6:35"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</row>
    <row r="74" spans="16:35"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</row>
    <row r="75" spans="16:35" ht="15.6"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6:35"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</row>
    <row r="77" spans="16:35"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</row>
    <row r="78" spans="16:35" ht="15.6"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6:35"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</row>
    <row r="80" spans="16:35"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</row>
    <row r="81" spans="15:35" ht="15.6"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5:35"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</row>
    <row r="83" spans="15:35">
      <c r="O83">
        <v>5</v>
      </c>
      <c r="P83" s="299" t="s">
        <v>402</v>
      </c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</row>
    <row r="84" spans="15:35" ht="15.6">
      <c r="O84">
        <v>6</v>
      </c>
      <c r="P84" s="3" t="s">
        <v>32</v>
      </c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5:35">
      <c r="O85">
        <v>7</v>
      </c>
      <c r="P85" s="3" t="s">
        <v>33</v>
      </c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</row>
    <row r="86" spans="15:35">
      <c r="O86">
        <v>8</v>
      </c>
      <c r="P86" s="299" t="s">
        <v>34</v>
      </c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</row>
    <row r="87" spans="15:35" ht="15.6">
      <c r="O87">
        <v>9</v>
      </c>
      <c r="P87" s="3" t="s">
        <v>35</v>
      </c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5:35"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</row>
    <row r="89" spans="15:35"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</row>
    <row r="90" spans="15:35" ht="15.6"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5:35"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</row>
    <row r="92" spans="15:35"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</row>
    <row r="93" spans="15:35" ht="15.6"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5:35"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</row>
    <row r="95" spans="15:35"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</row>
    <row r="96" spans="15:35" ht="15.6"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21:35"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</row>
    <row r="98" spans="21:35"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</row>
    <row r="99" spans="21:35" ht="15.6"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21:35" s="623" customFormat="1"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</row>
    <row r="101" spans="21:35" s="623" customFormat="1"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</row>
    <row r="102" spans="21:35" s="623" customFormat="1"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</row>
    <row r="103" spans="21:35" s="623" customFormat="1"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</row>
    <row r="104" spans="21:35" s="623" customFormat="1"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</row>
    <row r="105" spans="21:35" s="623" customFormat="1"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</row>
    <row r="106" spans="21:35" s="623" customFormat="1"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</row>
    <row r="107" spans="21:35" s="623" customFormat="1"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</row>
    <row r="108" spans="21:35" s="623" customFormat="1"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</row>
    <row r="109" spans="21:35" s="623" customFormat="1"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</row>
    <row r="110" spans="21:35" s="623" customFormat="1"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</row>
    <row r="111" spans="21:35" s="623" customFormat="1"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</row>
    <row r="112" spans="21:35" s="623" customFormat="1"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</row>
    <row r="113" spans="21:35" s="623" customFormat="1"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</row>
    <row r="114" spans="21:35" s="623" customFormat="1"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</row>
    <row r="115" spans="21:35" s="623" customFormat="1"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</row>
    <row r="116" spans="21:35" s="623" customFormat="1"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</row>
    <row r="117" spans="21:35" s="623" customFormat="1"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</row>
    <row r="118" spans="21:35" s="623" customFormat="1"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</row>
    <row r="119" spans="21:35" s="623" customFormat="1"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</row>
    <row r="120" spans="21:35" s="623" customFormat="1"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</row>
    <row r="121" spans="21:35" s="623" customFormat="1"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</row>
    <row r="122" spans="21:35" s="623" customFormat="1"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</row>
    <row r="123" spans="21:35" s="623" customFormat="1"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</row>
    <row r="124" spans="21:35" s="623" customFormat="1"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</row>
    <row r="125" spans="21:35" s="623" customFormat="1"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</row>
    <row r="126" spans="21:35" s="623" customFormat="1"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</row>
    <row r="127" spans="21:35" s="623" customFormat="1"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</row>
    <row r="128" spans="21:35" s="623" customFormat="1"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</row>
    <row r="129" spans="21:35" s="623" customFormat="1"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</row>
    <row r="130" spans="21:35" s="623" customFormat="1"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</row>
    <row r="131" spans="21:35" s="623" customFormat="1"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</row>
    <row r="132" spans="21:35" s="623" customFormat="1"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</row>
    <row r="133" spans="21:35" s="623" customFormat="1"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</row>
    <row r="134" spans="21:35" s="623" customFormat="1"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</row>
    <row r="135" spans="21:35" s="623" customFormat="1"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</row>
    <row r="136" spans="21:35" s="623" customFormat="1"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</row>
    <row r="137" spans="21:35" s="623" customFormat="1"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</row>
    <row r="138" spans="21:35" s="623" customFormat="1"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</row>
    <row r="139" spans="21:35" s="623" customFormat="1"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</row>
    <row r="140" spans="21:35" s="623" customFormat="1"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</row>
    <row r="141" spans="21:35" s="623" customFormat="1"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</row>
    <row r="142" spans="21:35" s="623" customFormat="1"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</row>
    <row r="143" spans="21:35" s="623" customFormat="1"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</row>
    <row r="144" spans="21:35" s="623" customFormat="1"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</row>
    <row r="145" spans="21:35" s="623" customFormat="1"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</row>
    <row r="146" spans="21:35" s="623" customFormat="1"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</row>
    <row r="147" spans="21:35" s="623" customFormat="1"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</row>
    <row r="148" spans="21:35" s="623" customFormat="1"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</row>
    <row r="149" spans="21:35" s="623" customFormat="1"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</row>
    <row r="150" spans="21:35" s="623" customFormat="1"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</row>
    <row r="151" spans="21:35" s="623" customFormat="1"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</row>
    <row r="152" spans="21:35" s="623" customFormat="1"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</row>
    <row r="153" spans="21:35" s="623" customFormat="1"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</row>
    <row r="154" spans="21:35" s="623" customFormat="1"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</row>
    <row r="155" spans="21:35" s="623" customFormat="1"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</row>
    <row r="156" spans="21:35" s="623" customFormat="1"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</row>
    <row r="157" spans="21:35" s="623" customFormat="1"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</row>
    <row r="158" spans="21:35" s="623" customFormat="1"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</row>
    <row r="159" spans="21:35" s="623" customFormat="1"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</row>
    <row r="160" spans="21:35" s="623" customFormat="1"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</row>
    <row r="161" spans="16:35" s="623" customFormat="1"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</row>
    <row r="162" spans="16:35" s="623" customFormat="1"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</row>
    <row r="163" spans="16:35" s="623" customFormat="1"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</row>
    <row r="164" spans="16:35" s="623" customFormat="1"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</row>
    <row r="165" spans="16:35" s="623" customFormat="1"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</row>
    <row r="166" spans="16:35" s="623" customFormat="1"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</row>
    <row r="167" spans="16:35" ht="15.6"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6:35"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</row>
    <row r="169" spans="16:35"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</row>
    <row r="170" spans="16:35" ht="15.6">
      <c r="P170" s="299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6:35">
      <c r="P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</row>
    <row r="172" spans="16:35"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</row>
    <row r="173" spans="16:35" ht="15.6"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6:35"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</row>
    <row r="175" spans="16:35"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</row>
    <row r="176" spans="16:35" ht="15.6"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5:35"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</row>
    <row r="178" spans="15:35"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</row>
    <row r="179" spans="15:35" ht="15.6"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5:35"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</row>
    <row r="181" spans="15:35" ht="15.6">
      <c r="O181" s="5">
        <f>+År!Q36</f>
        <v>5.8150539144108739</v>
      </c>
      <c r="P181" s="3" t="s">
        <v>658</v>
      </c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</row>
    <row r="182" spans="15:35" ht="15.6"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5:35"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</row>
    <row r="184" spans="15:35"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</row>
    <row r="185" spans="15:35" ht="15.6"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5:35"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</row>
    <row r="187" spans="15:35"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</row>
    <row r="188" spans="15:35" ht="15.6"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5:35"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</row>
    <row r="190" spans="15:35"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</row>
    <row r="191" spans="15:35" ht="15.6"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5:35">
      <c r="O192">
        <v>5</v>
      </c>
      <c r="P192" s="299" t="s">
        <v>97</v>
      </c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</row>
    <row r="193" spans="15:47">
      <c r="O193">
        <v>6</v>
      </c>
      <c r="P193" s="3" t="s">
        <v>98</v>
      </c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</row>
    <row r="194" spans="15:47" ht="15.6">
      <c r="O194">
        <v>7</v>
      </c>
      <c r="P194" s="3" t="s">
        <v>99</v>
      </c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5:47"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</row>
    <row r="196" spans="15:47"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</row>
    <row r="197" spans="15:47" ht="15.6"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5:47"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</row>
    <row r="199" spans="15:47"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15:47" ht="15.6"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1"/>
      <c r="AK200" s="21"/>
      <c r="AL200" s="21"/>
      <c r="AM200" s="21"/>
      <c r="AN200" s="21"/>
      <c r="AO200" s="21"/>
      <c r="AS200" s="21"/>
      <c r="AU200" s="21"/>
    </row>
    <row r="201" spans="15:47">
      <c r="AC201" s="21"/>
      <c r="AD201" s="132"/>
      <c r="AE201" s="132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S201" s="21"/>
      <c r="AU201" s="21"/>
    </row>
    <row r="202" spans="15:47">
      <c r="AC202" s="21"/>
      <c r="AD202" s="132"/>
      <c r="AE202" s="132"/>
      <c r="AF202" s="21"/>
      <c r="AG202" s="21"/>
      <c r="AH202" s="21"/>
      <c r="AI202" s="21"/>
      <c r="AJ202" s="21"/>
      <c r="AK202" s="21"/>
      <c r="AL202" s="21"/>
      <c r="AM202" s="21"/>
      <c r="AN202" s="21"/>
      <c r="AS202" s="21"/>
      <c r="AU202" s="21"/>
    </row>
    <row r="207" spans="15:47">
      <c r="AC207" s="15"/>
      <c r="AD207" s="133"/>
      <c r="AE207" s="133"/>
      <c r="AF207" s="15"/>
      <c r="AG207" s="15"/>
      <c r="AH207" s="15"/>
      <c r="AI207" s="15"/>
    </row>
    <row r="208" spans="15:47">
      <c r="AC208" s="15"/>
      <c r="AD208" s="133"/>
      <c r="AE208" s="133"/>
      <c r="AF208" s="15"/>
      <c r="AG208" s="15"/>
      <c r="AH208" s="15"/>
      <c r="AI208" s="15"/>
    </row>
    <row r="209" spans="29:35">
      <c r="AC209" s="15"/>
      <c r="AD209" s="133"/>
      <c r="AE209" s="133"/>
      <c r="AF209" s="15"/>
      <c r="AG209" s="15"/>
      <c r="AH209" s="15"/>
      <c r="AI209" s="15"/>
    </row>
    <row r="210" spans="29:35">
      <c r="AC210" s="15"/>
      <c r="AD210" s="133"/>
      <c r="AE210" s="133"/>
      <c r="AF210" s="15"/>
      <c r="AG210" s="15"/>
      <c r="AH210" s="15"/>
      <c r="AI210" s="15"/>
    </row>
    <row r="211" spans="29:35">
      <c r="AC211" s="15"/>
      <c r="AD211" s="133"/>
      <c r="AE211" s="133"/>
      <c r="AF211" s="15"/>
      <c r="AG211" s="15"/>
      <c r="AH211" s="15"/>
      <c r="AI211" s="15"/>
    </row>
    <row r="212" spans="29:35">
      <c r="AC212" s="15"/>
      <c r="AD212" s="133"/>
      <c r="AE212" s="133"/>
      <c r="AF212" s="15"/>
      <c r="AG212" s="15"/>
      <c r="AH212" s="15"/>
      <c r="AI212" s="15"/>
    </row>
    <row r="213" spans="29:35">
      <c r="AC213" s="15"/>
      <c r="AD213" s="133"/>
      <c r="AE213" s="133"/>
      <c r="AF213" s="15"/>
      <c r="AG213" s="15"/>
      <c r="AH213" s="15"/>
      <c r="AI213" s="15"/>
    </row>
    <row r="214" spans="29:35">
      <c r="AC214" s="15"/>
      <c r="AD214" s="133"/>
      <c r="AE214" s="133"/>
      <c r="AF214" s="15"/>
      <c r="AG214" s="15"/>
      <c r="AH214" s="15"/>
      <c r="AI214" s="15"/>
    </row>
    <row r="225" spans="29:35">
      <c r="AC225" s="15"/>
      <c r="AD225" s="133"/>
      <c r="AE225" s="133"/>
      <c r="AF225" s="15"/>
      <c r="AG225" s="15"/>
      <c r="AH225" s="15"/>
      <c r="AI225" s="15"/>
    </row>
    <row r="226" spans="29:35">
      <c r="AC226" s="15"/>
      <c r="AD226" s="133"/>
      <c r="AE226" s="133"/>
      <c r="AF226" s="15"/>
      <c r="AG226" s="15"/>
      <c r="AH226" s="15"/>
      <c r="AI226" s="15"/>
    </row>
    <row r="227" spans="29:35">
      <c r="AC227" s="15"/>
      <c r="AD227" s="133"/>
      <c r="AE227" s="133"/>
      <c r="AF227" s="15"/>
      <c r="AG227" s="15"/>
      <c r="AH227" s="15"/>
      <c r="AI227" s="15"/>
    </row>
    <row r="228" spans="29:35">
      <c r="AC228" s="15"/>
      <c r="AD228" s="133"/>
      <c r="AE228" s="133"/>
      <c r="AF228" s="15"/>
      <c r="AG228" s="15"/>
      <c r="AH228" s="15"/>
      <c r="AI228" s="15"/>
    </row>
    <row r="229" spans="29:35">
      <c r="AC229" s="15"/>
      <c r="AD229" s="133"/>
      <c r="AE229" s="133"/>
      <c r="AF229" s="15"/>
      <c r="AG229" s="15"/>
      <c r="AH229" s="15"/>
      <c r="AI229" s="15"/>
    </row>
    <row r="230" spans="29:35">
      <c r="AC230" s="15"/>
      <c r="AD230" s="133"/>
      <c r="AE230" s="133"/>
      <c r="AF230" s="15"/>
      <c r="AG230" s="15"/>
      <c r="AH230" s="15"/>
      <c r="AI230" s="15"/>
    </row>
    <row r="231" spans="29:35">
      <c r="AC231" s="15"/>
      <c r="AD231" s="133"/>
      <c r="AE231" s="133"/>
      <c r="AF231" s="15"/>
      <c r="AG231" s="15"/>
      <c r="AH231" s="15"/>
      <c r="AI231" s="15"/>
    </row>
    <row r="232" spans="29:35">
      <c r="AC232" s="15"/>
      <c r="AD232" s="133"/>
      <c r="AE232" s="133"/>
      <c r="AF232" s="15"/>
      <c r="AG232" s="15"/>
      <c r="AH232" s="15"/>
      <c r="AI232" s="15"/>
    </row>
    <row r="233" spans="29:35">
      <c r="AC233" s="15"/>
      <c r="AD233" s="133"/>
      <c r="AE233" s="133"/>
      <c r="AF233" s="15"/>
      <c r="AG233" s="15"/>
      <c r="AH233" s="15"/>
      <c r="AI233" s="15"/>
    </row>
    <row r="234" spans="29:35">
      <c r="AC234" s="15"/>
      <c r="AD234" s="133"/>
      <c r="AE234" s="133"/>
      <c r="AF234" s="15"/>
      <c r="AG234" s="15"/>
      <c r="AH234" s="15"/>
      <c r="AI234" s="15"/>
    </row>
    <row r="313" spans="16:16">
      <c r="P313" s="3" t="s">
        <v>655</v>
      </c>
    </row>
    <row r="341" spans="15:16">
      <c r="O341" s="3"/>
    </row>
    <row r="345" spans="15:16">
      <c r="P345" s="3"/>
    </row>
    <row r="356" spans="16:16">
      <c r="P356" s="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BK992"/>
  <sheetViews>
    <sheetView defaultGridColor="0" colorId="22" zoomScale="99" zoomScaleNormal="99" workbookViewId="0">
      <pane xSplit="3" ySplit="9" topLeftCell="D10" activePane="bottomRight" state="frozen"/>
      <selection activeCell="Z24" sqref="Z24"/>
      <selection pane="topRight" activeCell="Z24" sqref="Z24"/>
      <selection pane="bottomLeft" activeCell="Z24" sqref="Z24"/>
      <selection pane="bottomRight" activeCell="K2" sqref="K2"/>
    </sheetView>
  </sheetViews>
  <sheetFormatPr baseColWidth="10" defaultColWidth="9.90625" defaultRowHeight="15"/>
  <cols>
    <col min="1" max="1" width="2.1796875" customWidth="1"/>
    <col min="2" max="2" width="5.08984375" customWidth="1"/>
    <col min="3" max="3" width="3.81640625" customWidth="1"/>
    <col min="4" max="4" width="6.6328125" style="569" customWidth="1"/>
    <col min="5" max="5" width="7.54296875" style="11" customWidth="1"/>
    <col min="6" max="6" width="6.6328125" style="457" customWidth="1"/>
    <col min="7" max="7" width="5.54296875" style="98" customWidth="1"/>
    <col min="8" max="8" width="2.453125" style="34" customWidth="1"/>
    <col min="9" max="9" width="6.1796875" style="98" customWidth="1"/>
    <col min="10" max="10" width="1" style="98" customWidth="1"/>
    <col min="11" max="11" width="7.90625" style="457" customWidth="1"/>
    <col min="12" max="12" width="1.6328125" style="98" customWidth="1"/>
    <col min="13" max="13" width="4.54296875" style="98" customWidth="1"/>
    <col min="14" max="14" width="1.7265625" style="98" customWidth="1"/>
    <col min="15" max="15" width="6.81640625" customWidth="1"/>
    <col min="16" max="16" width="5.453125" style="34" customWidth="1"/>
    <col min="17" max="17" width="1.6328125" style="34" customWidth="1"/>
    <col min="18" max="18" width="5.453125" style="422" customWidth="1"/>
    <col min="19" max="19" width="1.26953125" style="34" customWidth="1"/>
    <col min="20" max="20" width="5.453125" style="422" customWidth="1"/>
    <col min="21" max="21" width="1.7265625" style="422" customWidth="1"/>
    <col min="22" max="22" width="6.90625" customWidth="1"/>
    <col min="23" max="23" width="5.90625" customWidth="1"/>
    <col min="24" max="24" width="6.453125" style="98" customWidth="1"/>
    <col min="25" max="25" width="5.54296875" customWidth="1"/>
    <col min="26" max="26" width="6.453125" customWidth="1"/>
    <col min="27" max="27" width="6.81640625" customWidth="1"/>
    <col min="28" max="28" width="5.90625" customWidth="1"/>
    <col min="29" max="29" width="6" customWidth="1"/>
    <col min="30" max="30" width="6.453125" style="98" customWidth="1"/>
    <col min="31" max="31" width="5.453125" customWidth="1"/>
    <col min="32" max="32" width="7.54296875" customWidth="1"/>
    <col min="33" max="33" width="7" customWidth="1"/>
    <col min="34" max="34" width="1.54296875" customWidth="1"/>
    <col min="35" max="35" width="6.08984375" customWidth="1"/>
    <col min="36" max="36" width="4.90625" customWidth="1"/>
    <col min="37" max="37" width="7.90625" customWidth="1"/>
    <col min="38" max="38" width="6.81640625" customWidth="1"/>
    <col min="39" max="39" width="6.6328125" customWidth="1"/>
    <col min="40" max="40" width="7.90625" customWidth="1"/>
    <col min="41" max="41" width="5.6328125" customWidth="1"/>
    <col min="42" max="42" width="7.54296875" customWidth="1"/>
    <col min="43" max="43" width="5.81640625" customWidth="1"/>
    <col min="44" max="44" width="7.90625" customWidth="1"/>
    <col min="45" max="45" width="5.1796875" style="98" customWidth="1"/>
    <col min="46" max="46" width="7.90625" customWidth="1"/>
    <col min="47" max="47" width="6.6328125" customWidth="1"/>
    <col min="48" max="48" width="5.81640625" customWidth="1"/>
    <col min="49" max="49" width="8.6328125" style="98" customWidth="1"/>
    <col min="50" max="50" width="6.36328125" style="98" customWidth="1"/>
    <col min="51" max="51" width="8.81640625" style="98" customWidth="1"/>
    <col min="52" max="52" width="6.36328125" style="98" customWidth="1"/>
    <col min="53" max="53" width="8.54296875" style="98" customWidth="1"/>
    <col min="54" max="54" width="6.36328125" style="98" customWidth="1"/>
    <col min="55" max="55" width="7.6328125" customWidth="1"/>
    <col min="56" max="56" width="5.1796875" customWidth="1"/>
    <col min="57" max="57" width="6.90625" customWidth="1"/>
    <col min="58" max="58" width="7.90625" style="98" customWidth="1"/>
    <col min="59" max="59" width="10.1796875" style="98" customWidth="1"/>
    <col min="60" max="60" width="8.54296875" style="98" customWidth="1"/>
    <col min="61" max="61" width="8" customWidth="1"/>
    <col min="62" max="62" width="6.453125" customWidth="1"/>
    <col min="63" max="63" width="10.1796875" customWidth="1"/>
    <col min="64" max="64" width="5.54296875" customWidth="1"/>
  </cols>
  <sheetData>
    <row r="1" spans="1:60">
      <c r="A1" s="26"/>
      <c r="B1" s="26"/>
      <c r="C1" s="26"/>
      <c r="D1" s="326"/>
      <c r="E1" s="128"/>
      <c r="F1" s="511"/>
      <c r="G1" s="106"/>
      <c r="H1" s="410"/>
      <c r="I1" s="106"/>
      <c r="J1" s="106"/>
      <c r="K1" s="511"/>
      <c r="L1" s="106"/>
      <c r="M1" s="106"/>
      <c r="N1" s="106"/>
      <c r="O1" s="26"/>
      <c r="P1" s="410"/>
      <c r="Q1" s="410"/>
      <c r="R1" s="405"/>
      <c r="S1" s="410"/>
      <c r="T1" s="405"/>
      <c r="U1" s="405"/>
      <c r="V1" s="26"/>
      <c r="W1" s="26"/>
      <c r="X1" s="106"/>
      <c r="Y1" s="26"/>
      <c r="Z1" s="26"/>
      <c r="AA1" s="26"/>
      <c r="AB1" s="26"/>
      <c r="AC1" s="26"/>
      <c r="AD1" s="106"/>
      <c r="AE1" s="26"/>
      <c r="AF1" s="26"/>
      <c r="AG1" s="26"/>
      <c r="AH1" s="26"/>
      <c r="AI1" s="26"/>
      <c r="AS1"/>
      <c r="AW1"/>
      <c r="AX1"/>
      <c r="AY1"/>
      <c r="AZ1"/>
      <c r="BA1"/>
      <c r="BB1"/>
      <c r="BF1"/>
      <c r="BG1"/>
      <c r="BH1"/>
    </row>
    <row r="2" spans="1:60" ht="31.8">
      <c r="A2" s="26"/>
      <c r="B2" s="26"/>
      <c r="C2" s="134" t="s">
        <v>525</v>
      </c>
      <c r="D2" s="571"/>
      <c r="E2" s="317"/>
      <c r="F2" s="514"/>
      <c r="G2" s="106"/>
      <c r="H2" s="410"/>
      <c r="I2" s="106"/>
      <c r="J2" s="106"/>
      <c r="K2" s="511"/>
      <c r="L2" s="106"/>
      <c r="M2" s="106"/>
      <c r="N2" s="106"/>
      <c r="O2" s="134"/>
      <c r="P2" s="411"/>
      <c r="Q2" s="411"/>
      <c r="R2" s="419"/>
      <c r="S2" s="411"/>
      <c r="T2" s="419"/>
      <c r="U2" s="419"/>
      <c r="V2" s="134"/>
      <c r="W2" s="134" t="s">
        <v>522</v>
      </c>
      <c r="X2" s="106"/>
      <c r="Y2" s="26"/>
      <c r="Z2" s="26"/>
      <c r="AA2" s="26"/>
      <c r="AB2" s="26"/>
      <c r="AC2" s="26"/>
      <c r="AD2" s="106"/>
      <c r="AE2" s="26"/>
      <c r="AF2" s="26"/>
      <c r="AG2" s="26"/>
      <c r="AH2" s="26"/>
      <c r="AI2" s="26"/>
      <c r="AS2"/>
      <c r="AW2"/>
      <c r="AX2"/>
      <c r="AY2"/>
      <c r="AZ2"/>
      <c r="BA2"/>
      <c r="BB2"/>
      <c r="BF2"/>
      <c r="BG2"/>
      <c r="BH2"/>
    </row>
    <row r="3" spans="1:60">
      <c r="A3" s="26"/>
      <c r="B3" s="26"/>
      <c r="C3" s="26"/>
      <c r="D3" s="326"/>
      <c r="E3" s="128"/>
      <c r="F3" s="511"/>
      <c r="G3" s="106"/>
      <c r="H3" s="410"/>
      <c r="I3" s="106"/>
      <c r="J3" s="106"/>
      <c r="K3" s="511"/>
      <c r="L3" s="106"/>
      <c r="M3" s="106"/>
      <c r="N3" s="106"/>
      <c r="O3" s="26"/>
      <c r="P3" s="410"/>
      <c r="Q3" s="410"/>
      <c r="R3" s="405"/>
      <c r="S3" s="410"/>
      <c r="T3" s="405"/>
      <c r="U3" s="405"/>
      <c r="V3" s="26"/>
      <c r="W3" s="26"/>
      <c r="X3" s="106"/>
      <c r="Y3" s="26"/>
      <c r="Z3" s="26"/>
      <c r="AA3" s="26"/>
      <c r="AB3" s="26"/>
      <c r="AC3" s="26"/>
      <c r="AD3" s="106"/>
      <c r="AE3" s="26"/>
      <c r="AF3" s="26"/>
      <c r="AG3" s="26"/>
      <c r="AH3" s="26"/>
      <c r="AI3" s="26"/>
      <c r="AS3"/>
      <c r="AW3"/>
      <c r="AX3"/>
      <c r="AY3"/>
      <c r="AZ3"/>
      <c r="BA3"/>
      <c r="BB3"/>
      <c r="BF3"/>
      <c r="BG3"/>
      <c r="BH3"/>
    </row>
    <row r="4" spans="1:60" ht="22.8">
      <c r="A4" s="26"/>
      <c r="B4" s="26"/>
      <c r="C4" s="26"/>
      <c r="D4" s="326"/>
      <c r="E4" s="318"/>
      <c r="F4" s="514" t="s">
        <v>435</v>
      </c>
      <c r="G4" s="644">
        <f>+År!O2</f>
        <v>49</v>
      </c>
      <c r="H4" s="645"/>
      <c r="I4" s="106"/>
      <c r="J4" s="416"/>
      <c r="K4" s="326"/>
      <c r="L4" s="138"/>
      <c r="M4" s="138"/>
      <c r="N4" s="138"/>
      <c r="O4" s="412"/>
      <c r="P4" s="412"/>
      <c r="Q4" s="429"/>
      <c r="R4" s="412"/>
      <c r="S4" s="429"/>
      <c r="T4" s="429"/>
      <c r="U4" s="138"/>
      <c r="V4" s="138"/>
      <c r="W4" s="308"/>
      <c r="X4" s="135" t="s">
        <v>436</v>
      </c>
      <c r="Y4" s="138"/>
      <c r="Z4" s="138"/>
      <c r="AA4" s="646">
        <f>SUM(E10:E61)</f>
        <v>1068360</v>
      </c>
      <c r="AB4" s="647"/>
      <c r="AC4" s="647"/>
      <c r="AD4" s="106"/>
      <c r="AE4" s="128"/>
      <c r="AF4" s="128"/>
      <c r="AG4" s="128"/>
      <c r="AH4" s="128"/>
      <c r="AI4" s="128"/>
      <c r="AS4"/>
      <c r="AW4"/>
      <c r="AX4"/>
      <c r="AY4"/>
      <c r="AZ4"/>
      <c r="BA4"/>
      <c r="BB4"/>
      <c r="BF4"/>
      <c r="BG4"/>
      <c r="BH4"/>
    </row>
    <row r="5" spans="1:60" ht="14.25" customHeight="1">
      <c r="A5" s="26"/>
      <c r="B5" s="26"/>
      <c r="C5" s="26"/>
      <c r="D5" s="326"/>
      <c r="E5" s="318"/>
      <c r="F5" s="515"/>
      <c r="G5" s="106"/>
      <c r="H5" s="410"/>
      <c r="I5" s="106"/>
      <c r="J5" s="106"/>
      <c r="K5" s="511"/>
      <c r="L5" s="106"/>
      <c r="M5" s="106"/>
      <c r="N5" s="106"/>
      <c r="O5" s="64"/>
      <c r="P5" s="410"/>
      <c r="Q5" s="410"/>
      <c r="R5" s="405"/>
      <c r="S5" s="410"/>
      <c r="T5" s="405"/>
      <c r="U5" s="405"/>
      <c r="V5" s="26"/>
      <c r="W5" s="26"/>
      <c r="X5" s="106"/>
      <c r="Y5" s="26"/>
      <c r="Z5" s="26"/>
      <c r="AA5" s="26"/>
      <c r="AB5" s="26"/>
      <c r="AC5" s="26"/>
      <c r="AD5" s="106"/>
      <c r="AE5" s="26"/>
      <c r="AF5" s="26"/>
      <c r="AG5" s="26"/>
      <c r="AH5" s="26"/>
      <c r="AI5" s="26"/>
      <c r="AS5"/>
      <c r="AW5"/>
      <c r="AX5"/>
      <c r="AY5"/>
      <c r="AZ5"/>
      <c r="BA5"/>
      <c r="BB5"/>
      <c r="BF5"/>
      <c r="BG5"/>
      <c r="BH5"/>
    </row>
    <row r="6" spans="1:60" ht="15.6">
      <c r="A6" s="26"/>
      <c r="B6" s="26"/>
      <c r="C6" s="26"/>
      <c r="D6" s="326"/>
      <c r="E6" s="128"/>
      <c r="F6" s="511"/>
      <c r="G6" s="106"/>
      <c r="H6" s="405"/>
      <c r="I6" s="106"/>
      <c r="J6" s="106"/>
      <c r="K6" s="512">
        <f>SUM(K10:K61)</f>
        <v>1055584</v>
      </c>
      <c r="L6" s="106"/>
      <c r="M6" s="106"/>
      <c r="N6" s="106"/>
      <c r="O6" s="26"/>
      <c r="P6" s="410"/>
      <c r="Q6" s="410"/>
      <c r="R6" s="405"/>
      <c r="S6" s="410"/>
      <c r="T6" s="405"/>
      <c r="U6" s="405"/>
      <c r="V6" s="26"/>
      <c r="W6" s="26"/>
      <c r="X6" s="106"/>
      <c r="Y6" s="106"/>
      <c r="Z6" s="41" t="s">
        <v>420</v>
      </c>
      <c r="AA6" s="107" t="s">
        <v>521</v>
      </c>
      <c r="AB6" s="107"/>
      <c r="AC6" s="107"/>
      <c r="AD6" s="107" t="s">
        <v>422</v>
      </c>
      <c r="AE6" s="26"/>
      <c r="AF6" s="26"/>
      <c r="AG6" s="26"/>
      <c r="AH6" s="106"/>
      <c r="AI6" s="26"/>
      <c r="AS6"/>
      <c r="AW6"/>
      <c r="AX6"/>
      <c r="AY6"/>
      <c r="AZ6"/>
      <c r="BA6"/>
      <c r="BB6"/>
      <c r="BF6"/>
      <c r="BG6"/>
      <c r="BH6"/>
    </row>
    <row r="7" spans="1:60" ht="15.6">
      <c r="A7" s="26"/>
      <c r="B7" s="26"/>
      <c r="C7" s="26"/>
      <c r="D7" s="336" t="s">
        <v>2</v>
      </c>
      <c r="E7" s="128"/>
      <c r="F7" s="511"/>
      <c r="G7" s="107" t="s">
        <v>2</v>
      </c>
      <c r="H7" s="405"/>
      <c r="I7" s="107" t="s">
        <v>1</v>
      </c>
      <c r="J7" s="107"/>
      <c r="K7" s="513" t="s">
        <v>2</v>
      </c>
      <c r="L7" s="406"/>
      <c r="M7" s="406" t="s">
        <v>404</v>
      </c>
      <c r="N7" s="406"/>
      <c r="O7" s="26"/>
      <c r="P7" s="410"/>
      <c r="Q7" s="410"/>
      <c r="R7" s="405"/>
      <c r="S7" s="410"/>
      <c r="T7" s="405"/>
      <c r="U7" s="405"/>
      <c r="V7" s="41" t="s">
        <v>22</v>
      </c>
      <c r="W7" s="26"/>
      <c r="X7" s="107"/>
      <c r="Y7" s="106"/>
      <c r="Z7" s="41" t="s">
        <v>497</v>
      </c>
      <c r="AA7" s="107" t="s">
        <v>8</v>
      </c>
      <c r="AB7" s="107" t="s">
        <v>8</v>
      </c>
      <c r="AC7" s="107" t="s">
        <v>8</v>
      </c>
      <c r="AD7" s="107" t="s">
        <v>421</v>
      </c>
      <c r="AE7" s="41" t="s">
        <v>421</v>
      </c>
      <c r="AF7" s="41" t="s">
        <v>421</v>
      </c>
      <c r="AG7" s="41" t="s">
        <v>81</v>
      </c>
      <c r="AH7" s="106"/>
      <c r="AI7" s="26"/>
      <c r="AS7"/>
      <c r="AW7"/>
      <c r="AX7"/>
      <c r="AY7"/>
      <c r="AZ7"/>
      <c r="BA7"/>
      <c r="BB7"/>
      <c r="BF7"/>
      <c r="BG7"/>
      <c r="BH7"/>
    </row>
    <row r="8" spans="1:60" ht="15.6">
      <c r="A8" s="26"/>
      <c r="B8" s="41"/>
      <c r="C8" s="41" t="s">
        <v>518</v>
      </c>
      <c r="D8" s="336" t="s">
        <v>493</v>
      </c>
      <c r="E8" s="129" t="s">
        <v>2</v>
      </c>
      <c r="F8" s="515"/>
      <c r="G8" s="107" t="s">
        <v>527</v>
      </c>
      <c r="H8" s="405"/>
      <c r="I8" s="107" t="s">
        <v>527</v>
      </c>
      <c r="J8" s="107"/>
      <c r="K8" s="513" t="s">
        <v>674</v>
      </c>
      <c r="L8" s="406"/>
      <c r="M8" s="406" t="s">
        <v>675</v>
      </c>
      <c r="N8" s="406"/>
      <c r="O8" s="41" t="s">
        <v>419</v>
      </c>
      <c r="P8" s="413"/>
      <c r="Q8" s="413"/>
      <c r="R8" s="430" t="s">
        <v>22</v>
      </c>
      <c r="S8" s="407"/>
      <c r="T8" s="430" t="s">
        <v>22</v>
      </c>
      <c r="U8" s="430"/>
      <c r="V8" s="41" t="s">
        <v>495</v>
      </c>
      <c r="W8" s="41"/>
      <c r="X8" s="107" t="s">
        <v>22</v>
      </c>
      <c r="Y8" s="107"/>
      <c r="Z8" s="41" t="s">
        <v>498</v>
      </c>
      <c r="AA8" s="107" t="s">
        <v>548</v>
      </c>
      <c r="AB8" s="107" t="s">
        <v>548</v>
      </c>
      <c r="AC8" s="107" t="s">
        <v>548</v>
      </c>
      <c r="AD8" s="107" t="s">
        <v>416</v>
      </c>
      <c r="AE8" s="41" t="s">
        <v>491</v>
      </c>
      <c r="AF8" s="41" t="s">
        <v>495</v>
      </c>
      <c r="AG8" s="41" t="s">
        <v>61</v>
      </c>
      <c r="AH8" s="107"/>
      <c r="AI8" s="26"/>
      <c r="AS8"/>
      <c r="AW8"/>
      <c r="AX8"/>
      <c r="AY8"/>
      <c r="AZ8"/>
      <c r="BA8"/>
      <c r="BB8"/>
      <c r="BF8"/>
      <c r="BG8"/>
      <c r="BH8"/>
    </row>
    <row r="9" spans="1:60" ht="15.6">
      <c r="A9" s="26"/>
      <c r="B9" s="41" t="s">
        <v>90</v>
      </c>
      <c r="C9" s="41" t="s">
        <v>519</v>
      </c>
      <c r="D9" s="336" t="s">
        <v>494</v>
      </c>
      <c r="E9" s="129" t="s">
        <v>8</v>
      </c>
      <c r="F9" s="516">
        <v>0</v>
      </c>
      <c r="G9" s="107" t="s">
        <v>528</v>
      </c>
      <c r="H9" s="405"/>
      <c r="I9" s="107" t="s">
        <v>528</v>
      </c>
      <c r="J9" s="107"/>
      <c r="K9" s="513" t="s">
        <v>670</v>
      </c>
      <c r="L9" s="406"/>
      <c r="M9" s="406" t="s">
        <v>682</v>
      </c>
      <c r="N9" s="406"/>
      <c r="O9" s="41" t="s">
        <v>43</v>
      </c>
      <c r="P9" s="424" t="s">
        <v>496</v>
      </c>
      <c r="Q9" s="424"/>
      <c r="R9" s="430" t="s">
        <v>670</v>
      </c>
      <c r="S9" s="407"/>
      <c r="T9" s="430" t="s">
        <v>673</v>
      </c>
      <c r="U9" s="430"/>
      <c r="V9" s="41" t="s">
        <v>415</v>
      </c>
      <c r="W9" s="109" t="s">
        <v>496</v>
      </c>
      <c r="X9" s="107" t="s">
        <v>44</v>
      </c>
      <c r="Y9" s="111" t="s">
        <v>496</v>
      </c>
      <c r="Z9" s="41" t="s">
        <v>8</v>
      </c>
      <c r="AA9" s="315" t="s">
        <v>479</v>
      </c>
      <c r="AB9" s="315" t="s">
        <v>73</v>
      </c>
      <c r="AC9" s="315" t="s">
        <v>476</v>
      </c>
      <c r="AD9" s="107" t="s">
        <v>44</v>
      </c>
      <c r="AE9" s="41" t="s">
        <v>492</v>
      </c>
      <c r="AF9" s="41" t="s">
        <v>415</v>
      </c>
      <c r="AG9" s="41" t="s">
        <v>0</v>
      </c>
      <c r="AH9" s="111"/>
      <c r="AI9" s="26"/>
      <c r="AS9"/>
      <c r="AW9"/>
      <c r="AX9"/>
      <c r="AY9"/>
      <c r="AZ9"/>
      <c r="BA9"/>
      <c r="BB9"/>
      <c r="BF9"/>
      <c r="BG9"/>
      <c r="BH9"/>
    </row>
    <row r="10" spans="1:60" ht="15.6">
      <c r="A10" s="26"/>
      <c r="B10" s="103">
        <f>+'Ark1'!C67</f>
        <v>2024</v>
      </c>
      <c r="C10" s="103">
        <f>+'Ark1'!E67</f>
        <v>1</v>
      </c>
      <c r="D10" s="572">
        <f>+IF(E10=0,"",'Ark1'!Q67)</f>
        <v>12</v>
      </c>
      <c r="E10" s="320">
        <f>+'Ark1'!R67</f>
        <v>46</v>
      </c>
      <c r="F10" s="402">
        <f t="shared" ref="F10:F41" si="0">+IF(E10=0,"",E10-E63)</f>
        <v>-18</v>
      </c>
      <c r="G10" s="105">
        <f>+IF(E10=0,"",'Ark1'!AG67)</f>
        <v>4.3056647571979492E-3</v>
      </c>
      <c r="H10" s="405"/>
      <c r="I10" s="105">
        <f>+IF(E10=0,"",'Ark1'!AH67)</f>
        <v>4.8521785305374598E-3</v>
      </c>
      <c r="J10" s="107"/>
      <c r="K10" s="382">
        <f>+IF(E10=0,"",'Ark1'!AJ67)</f>
        <v>0</v>
      </c>
      <c r="L10" s="406"/>
      <c r="M10" s="155">
        <f>IF(E10=0,"",100*K10/E10)</f>
        <v>0</v>
      </c>
      <c r="N10" s="406"/>
      <c r="O10" s="5">
        <f>+IF(E10=0,"",'Ark1'!S67)</f>
        <v>7.9565217391304355</v>
      </c>
      <c r="P10" s="409">
        <f t="shared" ref="P10:P41" si="1">+IF(E10=0,"",O10-O63)</f>
        <v>-0.16847826086956452</v>
      </c>
      <c r="Q10" s="424"/>
      <c r="R10" s="155" t="str">
        <f>+IF(K10=0,"",'Ark1'!AK67)</f>
        <v/>
      </c>
      <c r="S10" s="424"/>
      <c r="T10" s="155" t="str">
        <f>+IF(K10=0,"",'Ark1'!AL67)</f>
        <v/>
      </c>
      <c r="U10" s="430"/>
      <c r="V10" s="104">
        <f>+IF(E10=0,"",'Ark1'!T67)</f>
        <v>6.2826086956521747</v>
      </c>
      <c r="W10" s="104">
        <f t="shared" ref="W10:W41" si="2">+IF(E10=0,"",V10-V63)</f>
        <v>0.51698369565217472</v>
      </c>
      <c r="X10" s="60">
        <f>+IF(E10=0,"",'Ark1'!U67)</f>
        <v>22.582608695652169</v>
      </c>
      <c r="Y10" s="105">
        <f t="shared" ref="Y10:Y41" si="3">+IF(E10=0,"",X10-X63)</f>
        <v>-0.52832880434783647</v>
      </c>
      <c r="Z10" s="313">
        <f>+IF(E10=0,"",'Ark1'!W67)</f>
        <v>2.1739130434782608</v>
      </c>
      <c r="AA10" s="110">
        <f>+IF(E10=0,"",'Ark1'!X67)</f>
        <v>63.043478260869549</v>
      </c>
      <c r="AB10" s="110">
        <f>+IF(E10=0,"",'Ark1'!Y67)</f>
        <v>26.086956521739129</v>
      </c>
      <c r="AC10" s="105">
        <f>+IF(E10=0,"",'Ark1'!Z67)</f>
        <v>10.869565217391305</v>
      </c>
      <c r="AD10" s="313">
        <f>+IF(E10=0,"",'Ark1'!AA67)</f>
        <v>12.891778714052544</v>
      </c>
      <c r="AE10" s="314">
        <f>+IF(E10=0,"",'Ark1'!AB67)</f>
        <v>1.3666290126523233</v>
      </c>
      <c r="AF10" s="314">
        <f>+IF(E10=0,"",'Ark1'!AC67)</f>
        <v>1.4090243846172887</v>
      </c>
      <c r="AG10" s="104">
        <f t="shared" ref="AG10:AG41" si="4">+IF(E10=0,"",X10/O10)</f>
        <v>2.8382513661202178</v>
      </c>
      <c r="AH10" s="105"/>
      <c r="AI10" s="26"/>
      <c r="AS10"/>
      <c r="AW10"/>
      <c r="AX10"/>
      <c r="AY10"/>
      <c r="AZ10"/>
      <c r="BA10"/>
      <c r="BB10"/>
      <c r="BF10"/>
      <c r="BG10"/>
      <c r="BH10"/>
    </row>
    <row r="11" spans="1:60" ht="15.6">
      <c r="A11" s="26"/>
      <c r="B11" s="103">
        <f>+'Ark1'!C68</f>
        <v>2024</v>
      </c>
      <c r="C11" s="103">
        <f>+'Ark1'!E68</f>
        <v>2</v>
      </c>
      <c r="D11" s="572">
        <f>+IF(E11=0,"",'Ark1'!Q68)</f>
        <v>331</v>
      </c>
      <c r="E11" s="320">
        <f>+'Ark1'!R68</f>
        <v>3540</v>
      </c>
      <c r="F11" s="402">
        <f t="shared" si="0"/>
        <v>-1087</v>
      </c>
      <c r="G11" s="105">
        <f>+IF(E11=0,"",'Ark1'!AG68)</f>
        <v>0.33134898348871161</v>
      </c>
      <c r="H11" s="405"/>
      <c r="I11" s="105">
        <f>+IF(E11=0,"",'Ark1'!AH68)</f>
        <v>0.34945354277742474</v>
      </c>
      <c r="J11" s="107"/>
      <c r="K11" s="382">
        <f>+IF(E11=0,"",'Ark1'!AJ68)</f>
        <v>2528</v>
      </c>
      <c r="L11" s="406"/>
      <c r="M11" s="155">
        <f t="shared" ref="M11:M74" si="5">IF(E11=0,"",100*K11/E11)</f>
        <v>71.412429378531073</v>
      </c>
      <c r="N11" s="406"/>
      <c r="O11" s="5">
        <f>+IF(E11=0,"",'Ark1'!S68)</f>
        <v>7.5903954802259905</v>
      </c>
      <c r="P11" s="409">
        <f t="shared" si="1"/>
        <v>0.31635182342892953</v>
      </c>
      <c r="Q11" s="424"/>
      <c r="R11" s="155">
        <f>+IF(K11=0,"",'Ark1'!AK68)</f>
        <v>100.78769778480988</v>
      </c>
      <c r="S11" s="424"/>
      <c r="T11" s="155">
        <f>+IF(K11=0,"",'Ark1'!AL68)</f>
        <v>20.618202727880249</v>
      </c>
      <c r="U11" s="430"/>
      <c r="V11" s="104">
        <f>+IF(E11=0,"",'Ark1'!T68)</f>
        <v>6.380225988700567</v>
      </c>
      <c r="W11" s="104">
        <f t="shared" si="2"/>
        <v>0.19825062669494642</v>
      </c>
      <c r="X11" s="60">
        <f>+IF(E11=0,"",'Ark1'!U68)</f>
        <v>21.133983050847473</v>
      </c>
      <c r="Y11" s="105">
        <f t="shared" si="3"/>
        <v>0.58678184055999694</v>
      </c>
      <c r="Z11" s="313">
        <f>+IF(E11=0,"",'Ark1'!W68)</f>
        <v>9.7740112994350277</v>
      </c>
      <c r="AA11" s="110">
        <f>+IF(E11=0,"",'Ark1'!X68)</f>
        <v>74.887005649717509</v>
      </c>
      <c r="AB11" s="110">
        <f>+IF(E11=0,"",'Ark1'!Y68)</f>
        <v>29.406779661016948</v>
      </c>
      <c r="AC11" s="105">
        <f>+IF(E11=0,"",'Ark1'!Z68)</f>
        <v>3.8983050847457639</v>
      </c>
      <c r="AD11" s="313">
        <f>+IF(E11=0,"",'Ark1'!AA68)</f>
        <v>8.5824696812875505</v>
      </c>
      <c r="AE11" s="314">
        <f>+IF(E11=0,"",'Ark1'!AB68)</f>
        <v>1.589697893191655</v>
      </c>
      <c r="AF11" s="314">
        <f>+IF(E11=0,"",'Ark1'!AC68)</f>
        <v>1.76438525162753</v>
      </c>
      <c r="AG11" s="104">
        <f t="shared" si="4"/>
        <v>2.7843059173799789</v>
      </c>
      <c r="AH11" s="105"/>
      <c r="AI11" s="26"/>
      <c r="AS11"/>
      <c r="AW11"/>
      <c r="AX11"/>
      <c r="AY11"/>
      <c r="AZ11"/>
      <c r="BA11"/>
      <c r="BB11"/>
      <c r="BF11"/>
      <c r="BG11"/>
      <c r="BH11"/>
    </row>
    <row r="12" spans="1:60" ht="15.6">
      <c r="A12" s="26"/>
      <c r="B12" s="103">
        <f>+'Ark1'!C69</f>
        <v>2024</v>
      </c>
      <c r="C12" s="103">
        <f>+'Ark1'!E69</f>
        <v>3</v>
      </c>
      <c r="D12" s="572">
        <f>+IF(E12=0,"",'Ark1'!Q69)</f>
        <v>138</v>
      </c>
      <c r="E12" s="320">
        <f>+'Ark1'!R69</f>
        <v>1419</v>
      </c>
      <c r="F12" s="402">
        <f t="shared" si="0"/>
        <v>178</v>
      </c>
      <c r="G12" s="105">
        <f>+IF(E12=0,"",'Ark1'!AG69)</f>
        <v>0.13282039761878017</v>
      </c>
      <c r="H12" s="405"/>
      <c r="I12" s="105">
        <f>+IF(E12=0,"",'Ark1'!AH69)</f>
        <v>0.13528366995018329</v>
      </c>
      <c r="J12" s="107"/>
      <c r="K12" s="382">
        <f>+IF(E12=0,"",'Ark1'!AJ69)</f>
        <v>1076</v>
      </c>
      <c r="L12" s="406"/>
      <c r="M12" s="155">
        <f t="shared" si="5"/>
        <v>75.828047921071175</v>
      </c>
      <c r="N12" s="406"/>
      <c r="O12" s="5">
        <f>+IF(E12=0,"",'Ark1'!S69)</f>
        <v>7.6518675123326272</v>
      </c>
      <c r="P12" s="409">
        <f t="shared" si="1"/>
        <v>0.65428491765092023</v>
      </c>
      <c r="Q12" s="424"/>
      <c r="R12" s="155">
        <f>+IF(K12=0,"",'Ark1'!AK69)</f>
        <v>99.594702602230385</v>
      </c>
      <c r="S12" s="424"/>
      <c r="T12" s="155">
        <f>+IF(K12=0,"",'Ark1'!AL69)</f>
        <v>19.867490469572736</v>
      </c>
      <c r="U12" s="430"/>
      <c r="V12" s="104">
        <f>+IF(E12=0,"",'Ark1'!T69)</f>
        <v>5.8167723749119107</v>
      </c>
      <c r="W12" s="104">
        <f t="shared" si="2"/>
        <v>-6.3163160946269947E-2</v>
      </c>
      <c r="X12" s="60">
        <f>+IF(E12=0,"",'Ark1'!U69)</f>
        <v>20.410711768851321</v>
      </c>
      <c r="Y12" s="105">
        <f t="shared" si="3"/>
        <v>1.0220735738473188</v>
      </c>
      <c r="Z12" s="313">
        <f>+IF(E12=0,"",'Ark1'!W69)</f>
        <v>4.7216349541930942</v>
      </c>
      <c r="AA12" s="110">
        <f>+IF(E12=0,"",'Ark1'!X69)</f>
        <v>75.687103594080327</v>
      </c>
      <c r="AB12" s="110">
        <f>+IF(E12=0,"",'Ark1'!Y69)</f>
        <v>25.01761804087386</v>
      </c>
      <c r="AC12" s="105">
        <f>+IF(E12=0,"",'Ark1'!Z69)</f>
        <v>2.677942212825934</v>
      </c>
      <c r="AD12" s="313">
        <f>+IF(E12=0,"",'Ark1'!AA69)</f>
        <v>7.3376272191538883</v>
      </c>
      <c r="AE12" s="314">
        <f>+IF(E12=0,"",'Ark1'!AB69)</f>
        <v>1.561071204626566</v>
      </c>
      <c r="AF12" s="314">
        <f>+IF(E12=0,"",'Ark1'!AC69)</f>
        <v>1.6369501922716598</v>
      </c>
      <c r="AG12" s="104">
        <f t="shared" si="4"/>
        <v>2.6674157303370816</v>
      </c>
      <c r="AH12" s="105"/>
      <c r="AI12" s="26"/>
      <c r="AS12"/>
      <c r="AW12"/>
      <c r="AX12"/>
      <c r="AY12"/>
      <c r="AZ12"/>
      <c r="BA12"/>
      <c r="BB12"/>
      <c r="BF12"/>
      <c r="BG12"/>
      <c r="BH12"/>
    </row>
    <row r="13" spans="1:60" ht="15.6">
      <c r="A13" s="26"/>
      <c r="B13" s="103">
        <f>+'Ark1'!C70</f>
        <v>2024</v>
      </c>
      <c r="C13" s="103">
        <f>+'Ark1'!E70</f>
        <v>4</v>
      </c>
      <c r="D13" s="572">
        <f>+IF(E13=0,"",'Ark1'!Q70)</f>
        <v>300</v>
      </c>
      <c r="E13" s="320">
        <f>+'Ark1'!R70</f>
        <v>3508</v>
      </c>
      <c r="F13" s="402">
        <f t="shared" si="0"/>
        <v>677</v>
      </c>
      <c r="G13" s="105">
        <f>+IF(E13=0,"",'Ark1'!AG70)</f>
        <v>0.32835373844022614</v>
      </c>
      <c r="H13" s="405"/>
      <c r="I13" s="105">
        <f>+IF(E13=0,"",'Ark1'!AH70)</f>
        <v>0.35684718293528744</v>
      </c>
      <c r="J13" s="107"/>
      <c r="K13" s="382">
        <f>+IF(E13=0,"",'Ark1'!AJ70)</f>
        <v>2350</v>
      </c>
      <c r="L13" s="406"/>
      <c r="M13" s="155">
        <f t="shared" si="5"/>
        <v>66.989737742303305</v>
      </c>
      <c r="N13" s="406"/>
      <c r="O13" s="5">
        <f>+IF(E13=0,"",'Ark1'!S70)</f>
        <v>7.7072405929304448</v>
      </c>
      <c r="P13" s="409">
        <f t="shared" si="1"/>
        <v>0.12087535096647528</v>
      </c>
      <c r="Q13" s="424"/>
      <c r="R13" s="155">
        <f>+IF(K13=0,"",'Ark1'!AK70)</f>
        <v>101.16314893617049</v>
      </c>
      <c r="S13" s="424"/>
      <c r="T13" s="155">
        <f>+IF(K13=0,"",'Ark1'!AL70)</f>
        <v>20.99444459120657</v>
      </c>
      <c r="U13" s="430"/>
      <c r="V13" s="104">
        <f>+IF(E13=0,"",'Ark1'!T70)</f>
        <v>6.3246864310148236</v>
      </c>
      <c r="W13" s="104">
        <f t="shared" si="2"/>
        <v>0.26357728230411848</v>
      </c>
      <c r="X13" s="60">
        <f>+IF(E13=0,"",'Ark1'!U70)</f>
        <v>21.777993158494876</v>
      </c>
      <c r="Y13" s="105">
        <f t="shared" si="3"/>
        <v>-0.32652821204559501</v>
      </c>
      <c r="Z13" s="313">
        <f>+IF(E13=0,"",'Ark1'!W70)</f>
        <v>10.604332953249719</v>
      </c>
      <c r="AA13" s="110">
        <f>+IF(E13=0,"",'Ark1'!X70)</f>
        <v>72.548460661345501</v>
      </c>
      <c r="AB13" s="110">
        <f>+IF(E13=0,"",'Ark1'!Y70)</f>
        <v>31.214367160775367</v>
      </c>
      <c r="AC13" s="105">
        <f>+IF(E13=0,"",'Ark1'!Z70)</f>
        <v>6.442417331813</v>
      </c>
      <c r="AD13" s="313">
        <f>+IF(E13=0,"",'Ark1'!AA70)</f>
        <v>9.604771551969197</v>
      </c>
      <c r="AE13" s="314">
        <f>+IF(E13=0,"",'Ark1'!AB70)</f>
        <v>1.6033687534210108</v>
      </c>
      <c r="AF13" s="314">
        <f>+IF(E13=0,"",'Ark1'!AC70)</f>
        <v>1.8243242883873847</v>
      </c>
      <c r="AG13" s="104">
        <f t="shared" si="4"/>
        <v>2.8256537337722389</v>
      </c>
      <c r="AH13" s="105"/>
      <c r="AI13" s="26"/>
      <c r="AS13"/>
      <c r="AW13"/>
      <c r="AX13"/>
      <c r="AY13"/>
      <c r="AZ13"/>
      <c r="BA13"/>
      <c r="BB13"/>
      <c r="BF13"/>
      <c r="BG13"/>
      <c r="BH13"/>
    </row>
    <row r="14" spans="1:60" ht="15.6">
      <c r="A14" s="26"/>
      <c r="B14" s="103">
        <f>+'Ark1'!C71</f>
        <v>2024</v>
      </c>
      <c r="C14" s="103">
        <f>+'Ark1'!E71</f>
        <v>5</v>
      </c>
      <c r="D14" s="572">
        <f>+IF(E14=0,"",'Ark1'!Q71)</f>
        <v>66</v>
      </c>
      <c r="E14" s="320">
        <f>+'Ark1'!R71</f>
        <v>601</v>
      </c>
      <c r="F14" s="402">
        <f t="shared" si="0"/>
        <v>-447</v>
      </c>
      <c r="G14" s="105">
        <f>+IF(E14=0,"",'Ark1'!AG71)</f>
        <v>5.6254446066868843E-2</v>
      </c>
      <c r="H14" s="405"/>
      <c r="I14" s="105">
        <f>+IF(E14=0,"",'Ark1'!AH71)</f>
        <v>6.8079035504989852E-2</v>
      </c>
      <c r="J14" s="107"/>
      <c r="K14" s="382">
        <f>+IF(E14=0,"",'Ark1'!AJ71)</f>
        <v>434</v>
      </c>
      <c r="L14" s="406"/>
      <c r="M14" s="155">
        <f t="shared" si="5"/>
        <v>72.212978369384359</v>
      </c>
      <c r="N14" s="406"/>
      <c r="O14" s="5">
        <f>+IF(E14=0,"",'Ark1'!S71)</f>
        <v>7.630615640599002</v>
      </c>
      <c r="P14" s="409">
        <f t="shared" si="1"/>
        <v>0.16973777800358114</v>
      </c>
      <c r="Q14" s="424"/>
      <c r="R14" s="155">
        <f>+IF(K14=0,"",'Ark1'!AK71)</f>
        <v>104.54055299539168</v>
      </c>
      <c r="S14" s="424"/>
      <c r="T14" s="155">
        <f>+IF(K14=0,"",'Ark1'!AL71)</f>
        <v>21.425322433143705</v>
      </c>
      <c r="U14" s="430"/>
      <c r="V14" s="104">
        <f>+IF(E14=0,"",'Ark1'!T71)</f>
        <v>6.6955074875207981</v>
      </c>
      <c r="W14" s="104">
        <f t="shared" si="2"/>
        <v>0.52470596080323872</v>
      </c>
      <c r="X14" s="60">
        <f>+IF(E14=0,"",'Ark1'!U71)</f>
        <v>24.25124792013311</v>
      </c>
      <c r="Y14" s="105">
        <f t="shared" si="3"/>
        <v>2.4652746376903352</v>
      </c>
      <c r="Z14" s="313">
        <f>+IF(E14=0,"",'Ark1'!W71)</f>
        <v>17.803660565723796</v>
      </c>
      <c r="AA14" s="110">
        <f>+IF(E14=0,"",'Ark1'!X71)</f>
        <v>81.697171381031609</v>
      </c>
      <c r="AB14" s="110">
        <f>+IF(E14=0,"",'Ark1'!Y71)</f>
        <v>48.252911813643934</v>
      </c>
      <c r="AC14" s="105">
        <f>+IF(E14=0,"",'Ark1'!Z71)</f>
        <v>6.3227953410981694</v>
      </c>
      <c r="AD14" s="313">
        <f>+IF(E14=0,"",'Ark1'!AA71)</f>
        <v>8.6171192807652055</v>
      </c>
      <c r="AE14" s="314">
        <f>+IF(E14=0,"",'Ark1'!AB71)</f>
        <v>1.567131546769498</v>
      </c>
      <c r="AF14" s="314">
        <f>+IF(E14=0,"",'Ark1'!AC71)</f>
        <v>1.9207587719251205</v>
      </c>
      <c r="AG14" s="104">
        <f t="shared" si="4"/>
        <v>3.1781508940252943</v>
      </c>
      <c r="AH14" s="105"/>
      <c r="AI14" s="26"/>
      <c r="AS14"/>
      <c r="AW14"/>
      <c r="AX14"/>
      <c r="AY14"/>
      <c r="AZ14"/>
      <c r="BA14"/>
      <c r="BB14"/>
      <c r="BF14"/>
      <c r="BG14"/>
      <c r="BH14"/>
    </row>
    <row r="15" spans="1:60" ht="15.6">
      <c r="A15" s="26"/>
      <c r="B15" s="103">
        <f>+'Ark1'!C72</f>
        <v>2024</v>
      </c>
      <c r="C15" s="103">
        <f>+'Ark1'!E72</f>
        <v>6</v>
      </c>
      <c r="D15" s="572">
        <f>+IF(E15=0,"",'Ark1'!Q72)</f>
        <v>298</v>
      </c>
      <c r="E15" s="320">
        <f>+'Ark1'!R72</f>
        <v>3409</v>
      </c>
      <c r="F15" s="402">
        <f t="shared" si="0"/>
        <v>707</v>
      </c>
      <c r="G15" s="105">
        <f>+IF(E15=0,"",'Ark1'!AG72)</f>
        <v>0.31908719907147404</v>
      </c>
      <c r="H15" s="405"/>
      <c r="I15" s="105">
        <f>+IF(E15=0,"",'Ark1'!AH72)</f>
        <v>0.3699613304539025</v>
      </c>
      <c r="J15" s="107"/>
      <c r="K15" s="382">
        <f>+IF(E15=0,"",'Ark1'!AJ72)</f>
        <v>2944</v>
      </c>
      <c r="L15" s="406"/>
      <c r="M15" s="155">
        <f t="shared" si="5"/>
        <v>86.359636256966851</v>
      </c>
      <c r="N15" s="406"/>
      <c r="O15" s="5">
        <f>+IF(E15=0,"",'Ark1'!S72)</f>
        <v>7.6192431798181284</v>
      </c>
      <c r="P15" s="409">
        <f t="shared" si="1"/>
        <v>9.4446732741889861E-2</v>
      </c>
      <c r="Q15" s="424"/>
      <c r="R15" s="155">
        <f>+IF(K15=0,"",'Ark1'!AK72)</f>
        <v>102.53121603260853</v>
      </c>
      <c r="S15" s="424"/>
      <c r="T15" s="155">
        <f>+IF(K15=0,"",'Ark1'!AL72)</f>
        <v>21.383072265022424</v>
      </c>
      <c r="U15" s="430"/>
      <c r="V15" s="104">
        <f>+IF(E15=0,"",'Ark1'!T72)</f>
        <v>6.221765913757701</v>
      </c>
      <c r="W15" s="104">
        <f t="shared" si="2"/>
        <v>0.32354237563778909</v>
      </c>
      <c r="X15" s="60">
        <f>+IF(E15=0,"",'Ark1'!U72)</f>
        <v>23.234027574068673</v>
      </c>
      <c r="Y15" s="105">
        <f t="shared" si="3"/>
        <v>0.80508604927221938</v>
      </c>
      <c r="Z15" s="313">
        <f>+IF(E15=0,"",'Ark1'!W72)</f>
        <v>11.029627456732179</v>
      </c>
      <c r="AA15" s="110">
        <f>+IF(E15=0,"",'Ark1'!X72)</f>
        <v>77.412731006160143</v>
      </c>
      <c r="AB15" s="110">
        <f>+IF(E15=0,"",'Ark1'!Y72)</f>
        <v>37.665004400117347</v>
      </c>
      <c r="AC15" s="105">
        <f>+IF(E15=0,"",'Ark1'!Z72)</f>
        <v>8.1842182458198884</v>
      </c>
      <c r="AD15" s="313">
        <f>+IF(E15=0,"",'Ark1'!AA72)</f>
        <v>9.9614930770572183</v>
      </c>
      <c r="AE15" s="314">
        <f>+IF(E15=0,"",'Ark1'!AB72)</f>
        <v>1.6425853784662676</v>
      </c>
      <c r="AF15" s="314">
        <f>+IF(E15=0,"",'Ark1'!AC72)</f>
        <v>1.9220925340257025</v>
      </c>
      <c r="AG15" s="104">
        <f t="shared" si="4"/>
        <v>3.0493878493878537</v>
      </c>
      <c r="AH15" s="105"/>
      <c r="AI15" s="26"/>
      <c r="AS15"/>
      <c r="AW15"/>
      <c r="AX15"/>
      <c r="AY15"/>
      <c r="AZ15"/>
      <c r="BA15"/>
      <c r="BB15"/>
      <c r="BF15"/>
      <c r="BG15"/>
      <c r="BH15"/>
    </row>
    <row r="16" spans="1:60" ht="15.6">
      <c r="A16" s="26"/>
      <c r="B16" s="103">
        <f>+'Ark1'!C73</f>
        <v>2024</v>
      </c>
      <c r="C16" s="103">
        <f>+'Ark1'!E73</f>
        <v>7</v>
      </c>
      <c r="D16" s="572">
        <f>+IF(E16=0,"",'Ark1'!Q73)</f>
        <v>116</v>
      </c>
      <c r="E16" s="320">
        <f>+'Ark1'!R73</f>
        <v>1203</v>
      </c>
      <c r="F16" s="402">
        <f t="shared" si="0"/>
        <v>-850</v>
      </c>
      <c r="G16" s="105">
        <f>+IF(E16=0,"",'Ark1'!AG73)</f>
        <v>0.1126024935415029</v>
      </c>
      <c r="H16" s="405"/>
      <c r="I16" s="105">
        <f>+IF(E16=0,"",'Ark1'!AH73)</f>
        <v>0.12205274878576219</v>
      </c>
      <c r="J16" s="107"/>
      <c r="K16" s="382">
        <f>+IF(E16=0,"",'Ark1'!AJ73)</f>
        <v>1050</v>
      </c>
      <c r="L16" s="406"/>
      <c r="M16" s="155">
        <f t="shared" si="5"/>
        <v>87.281795511221944</v>
      </c>
      <c r="N16" s="406"/>
      <c r="O16" s="5">
        <f>+IF(E16=0,"",'Ark1'!S73)</f>
        <v>7.6849542809642557</v>
      </c>
      <c r="P16" s="409">
        <f t="shared" si="1"/>
        <v>0.14964010658529592</v>
      </c>
      <c r="Q16" s="424"/>
      <c r="R16" s="155">
        <f>+IF(K16=0,"",'Ark1'!AK73)</f>
        <v>99.933333333333209</v>
      </c>
      <c r="S16" s="424"/>
      <c r="T16" s="155">
        <f>+IF(K16=0,"",'Ark1'!AL73)</f>
        <v>20.707882418654755</v>
      </c>
      <c r="U16" s="430"/>
      <c r="V16" s="104">
        <f>+IF(E16=0,"",'Ark1'!T73)</f>
        <v>5.8545303408146285</v>
      </c>
      <c r="W16" s="104">
        <f t="shared" si="2"/>
        <v>5.5288795384473843E-3</v>
      </c>
      <c r="X16" s="60">
        <f>+IF(E16=0,"",'Ark1'!U73)</f>
        <v>21.720864505403128</v>
      </c>
      <c r="Y16" s="105">
        <f t="shared" si="3"/>
        <v>-0.24976384335480972</v>
      </c>
      <c r="Z16" s="313">
        <f>+IF(E16=0,"",'Ark1'!W73)</f>
        <v>7.3150457190357443</v>
      </c>
      <c r="AA16" s="110">
        <f>+IF(E16=0,"",'Ark1'!X73)</f>
        <v>76.641729010806316</v>
      </c>
      <c r="AB16" s="110">
        <f>+IF(E16=0,"",'Ark1'!Y73)</f>
        <v>32.335827098919367</v>
      </c>
      <c r="AC16" s="105">
        <f>+IF(E16=0,"",'Ark1'!Z73)</f>
        <v>4.4887780548628431</v>
      </c>
      <c r="AD16" s="313">
        <f>+IF(E16=0,"",'Ark1'!AA73)</f>
        <v>8.4535199917039012</v>
      </c>
      <c r="AE16" s="314">
        <f>+IF(E16=0,"",'Ark1'!AB73)</f>
        <v>1.5551907219428651</v>
      </c>
      <c r="AF16" s="314">
        <f>+IF(E16=0,"",'Ark1'!AC73)</f>
        <v>1.9562001118260788</v>
      </c>
      <c r="AG16" s="104">
        <f t="shared" si="4"/>
        <v>2.8264142779880976</v>
      </c>
      <c r="AH16" s="105"/>
      <c r="AI16" s="26"/>
      <c r="AS16"/>
      <c r="AW16"/>
      <c r="AX16"/>
      <c r="AY16"/>
      <c r="AZ16"/>
      <c r="BA16"/>
      <c r="BB16"/>
      <c r="BF16"/>
      <c r="BG16"/>
      <c r="BH16"/>
    </row>
    <row r="17" spans="1:60" ht="15.6">
      <c r="A17" s="26"/>
      <c r="B17" s="103">
        <f>+'Ark1'!C74</f>
        <v>2024</v>
      </c>
      <c r="C17" s="103">
        <f>+'Ark1'!E74</f>
        <v>8</v>
      </c>
      <c r="D17" s="572">
        <f>+IF(E17=0,"",'Ark1'!Q74)</f>
        <v>279</v>
      </c>
      <c r="E17" s="320">
        <f>+'Ark1'!R74</f>
        <v>3628</v>
      </c>
      <c r="F17" s="402">
        <f t="shared" si="0"/>
        <v>-2705</v>
      </c>
      <c r="G17" s="105">
        <f>+IF(E17=0,"",'Ark1'!AG74)</f>
        <v>0.33958590737204697</v>
      </c>
      <c r="H17" s="405"/>
      <c r="I17" s="105">
        <f>+IF(E17=0,"",'Ark1'!AH74)</f>
        <v>0.36235796482817056</v>
      </c>
      <c r="J17" s="107"/>
      <c r="K17" s="382">
        <f>+IF(E17=0,"",'Ark1'!AJ74)</f>
        <v>3035</v>
      </c>
      <c r="L17" s="406"/>
      <c r="M17" s="155">
        <f t="shared" si="5"/>
        <v>83.654906284454242</v>
      </c>
      <c r="N17" s="406"/>
      <c r="O17" s="5">
        <f>+IF(E17=0,"",'Ark1'!S74)</f>
        <v>7.8241455347298752</v>
      </c>
      <c r="P17" s="409">
        <f t="shared" si="1"/>
        <v>0.26927422571361159</v>
      </c>
      <c r="Q17" s="424"/>
      <c r="R17" s="155">
        <f>+IF(K17=0,"",'Ark1'!AK74)</f>
        <v>99.190345963756101</v>
      </c>
      <c r="S17" s="424"/>
      <c r="T17" s="155">
        <f>+IF(K17=0,"",'Ark1'!AL74)</f>
        <v>20.946711489583969</v>
      </c>
      <c r="U17" s="430"/>
      <c r="V17" s="104">
        <f>+IF(E17=0,"",'Ark1'!T74)</f>
        <v>6.0176405733186327</v>
      </c>
      <c r="W17" s="104">
        <f t="shared" si="2"/>
        <v>0.24944224709093366</v>
      </c>
      <c r="X17" s="60">
        <f>+IF(E17=0,"",'Ark1'!U74)</f>
        <v>21.382855567805898</v>
      </c>
      <c r="Y17" s="105">
        <f t="shared" si="3"/>
        <v>9.3498233209370341E-2</v>
      </c>
      <c r="Z17" s="313">
        <f>+IF(E17=0,"",'Ark1'!W74)</f>
        <v>7.4421168687982355</v>
      </c>
      <c r="AA17" s="110">
        <f>+IF(E17=0,"",'Ark1'!X74)</f>
        <v>73.704520396912898</v>
      </c>
      <c r="AB17" s="110">
        <f>+IF(E17=0,"",'Ark1'!Y74)</f>
        <v>32.359426681367154</v>
      </c>
      <c r="AC17" s="105">
        <f>+IF(E17=0,"",'Ark1'!Z74)</f>
        <v>3.5005512679162072</v>
      </c>
      <c r="AD17" s="313">
        <f>+IF(E17=0,"",'Ark1'!AA74)</f>
        <v>8.2981446368837499</v>
      </c>
      <c r="AE17" s="314">
        <f>+IF(E17=0,"",'Ark1'!AB74)</f>
        <v>1.4949201793595772</v>
      </c>
      <c r="AF17" s="314">
        <f>+IF(E17=0,"",'Ark1'!AC74)</f>
        <v>1.6887714494949988</v>
      </c>
      <c r="AG17" s="104">
        <f t="shared" si="4"/>
        <v>2.7329317269076245</v>
      </c>
      <c r="AH17" s="105"/>
      <c r="AI17" s="26"/>
      <c r="AS17"/>
      <c r="AW17"/>
      <c r="AX17"/>
      <c r="AY17"/>
      <c r="AZ17"/>
      <c r="BA17"/>
      <c r="BB17"/>
      <c r="BF17"/>
      <c r="BG17"/>
      <c r="BH17"/>
    </row>
    <row r="18" spans="1:60" ht="15.6">
      <c r="A18" s="26"/>
      <c r="B18" s="103">
        <f>+'Ark1'!C75</f>
        <v>2024</v>
      </c>
      <c r="C18" s="103">
        <f>+'Ark1'!E75</f>
        <v>9</v>
      </c>
      <c r="D18" s="572">
        <f>+IF(E18=0,"",'Ark1'!Q75)</f>
        <v>149</v>
      </c>
      <c r="E18" s="320">
        <f>+'Ark1'!R75</f>
        <v>2114</v>
      </c>
      <c r="F18" s="402">
        <f t="shared" si="0"/>
        <v>-1438</v>
      </c>
      <c r="G18" s="105">
        <f>+IF(E18=0,"",'Ark1'!AG75)</f>
        <v>0.19787337601557525</v>
      </c>
      <c r="H18" s="405"/>
      <c r="I18" s="105">
        <f>+IF(E18=0,"",'Ark1'!AH75)</f>
        <v>0.20418759448914856</v>
      </c>
      <c r="J18" s="107"/>
      <c r="K18" s="382">
        <f>+IF(E18=0,"",'Ark1'!AJ75)</f>
        <v>1605</v>
      </c>
      <c r="L18" s="406"/>
      <c r="M18" s="155">
        <f t="shared" si="5"/>
        <v>75.922421948912017</v>
      </c>
      <c r="N18" s="406"/>
      <c r="O18" s="5">
        <f>+IF(E18=0,"",'Ark1'!S75)</f>
        <v>7.42431409649953</v>
      </c>
      <c r="P18" s="409">
        <f t="shared" si="1"/>
        <v>-1.7971939536504777E-2</v>
      </c>
      <c r="Q18" s="424"/>
      <c r="R18" s="155">
        <f>+IF(K18=0,"",'Ark1'!AK75)</f>
        <v>99.05981308411225</v>
      </c>
      <c r="S18" s="424"/>
      <c r="T18" s="155">
        <f>+IF(K18=0,"",'Ark1'!AL75)</f>
        <v>20.189128905136975</v>
      </c>
      <c r="U18" s="430"/>
      <c r="V18" s="104">
        <f>+IF(E18=0,"",'Ark1'!T75)</f>
        <v>5.9219489120151376</v>
      </c>
      <c r="W18" s="104">
        <f t="shared" si="2"/>
        <v>-0.23120424113801441</v>
      </c>
      <c r="X18" s="60">
        <f>+IF(E18=0,"",'Ark1'!U75)</f>
        <v>20.678524124881815</v>
      </c>
      <c r="Y18" s="105">
        <f t="shared" si="3"/>
        <v>-3.3570614607037506</v>
      </c>
      <c r="Z18" s="313">
        <f>+IF(E18=0,"",'Ark1'!W75)</f>
        <v>6.4806054872280017</v>
      </c>
      <c r="AA18" s="110">
        <f>+IF(E18=0,"",'Ark1'!X75)</f>
        <v>68.543046357615893</v>
      </c>
      <c r="AB18" s="110">
        <f>+IF(E18=0,"",'Ark1'!Y75)</f>
        <v>29.470198675496693</v>
      </c>
      <c r="AC18" s="105">
        <f>+IF(E18=0,"",'Ark1'!Z75)</f>
        <v>3.0747398297067168</v>
      </c>
      <c r="AD18" s="313">
        <f>+IF(E18=0,"",'Ark1'!AA75)</f>
        <v>8.2282598217979714</v>
      </c>
      <c r="AE18" s="314">
        <f>+IF(E18=0,"",'Ark1'!AB75)</f>
        <v>1.5926733645923412</v>
      </c>
      <c r="AF18" s="314">
        <f>+IF(E18=0,"",'Ark1'!AC75)</f>
        <v>1.7307013429113087</v>
      </c>
      <c r="AG18" s="104">
        <f t="shared" si="4"/>
        <v>2.7852437081873296</v>
      </c>
      <c r="AH18" s="105"/>
      <c r="AI18" s="26"/>
      <c r="AS18"/>
      <c r="AW18"/>
      <c r="AX18"/>
      <c r="AY18"/>
      <c r="AZ18"/>
      <c r="BA18"/>
      <c r="BB18"/>
      <c r="BF18"/>
      <c r="BG18"/>
      <c r="BH18"/>
    </row>
    <row r="19" spans="1:60" ht="15.6">
      <c r="A19" s="26"/>
      <c r="B19" s="103">
        <f>+'Ark1'!C76</f>
        <v>2024</v>
      </c>
      <c r="C19" s="103">
        <f>+'Ark1'!E76</f>
        <v>10</v>
      </c>
      <c r="D19" s="572">
        <f>+IF(E19=0,"",'Ark1'!Q76)</f>
        <v>2151</v>
      </c>
      <c r="E19" s="320">
        <f>+'Ark1'!R76</f>
        <v>19322</v>
      </c>
      <c r="F19" s="402">
        <f t="shared" si="0"/>
        <v>736</v>
      </c>
      <c r="G19" s="105">
        <f>+IF(E19=0,"",'Ark1'!AG76)</f>
        <v>1.8085664008386688</v>
      </c>
      <c r="H19" s="405"/>
      <c r="I19" s="105">
        <f>+IF(E19=0,"",'Ark1'!AH76)</f>
        <v>2.4121796556748833</v>
      </c>
      <c r="J19" s="107"/>
      <c r="K19" s="382">
        <f>+IF(E19=0,"",'Ark1'!AJ76)</f>
        <v>17585</v>
      </c>
      <c r="L19" s="406"/>
      <c r="M19" s="155">
        <f t="shared" si="5"/>
        <v>91.01024738639893</v>
      </c>
      <c r="N19" s="406"/>
      <c r="O19" s="5">
        <f>+IF(E19=0,"",'Ark1'!S76)</f>
        <v>7.8293137356381308</v>
      </c>
      <c r="P19" s="409">
        <f t="shared" si="1"/>
        <v>0.2528583391031054</v>
      </c>
      <c r="Q19" s="424"/>
      <c r="R19" s="155">
        <f>+IF(K19=0,"",'Ark1'!AK76)</f>
        <v>105.87293147568982</v>
      </c>
      <c r="S19" s="424"/>
      <c r="T19" s="155">
        <f>+IF(K19=0,"",'Ark1'!AL76)</f>
        <v>21.446168127131472</v>
      </c>
      <c r="U19" s="430"/>
      <c r="V19" s="104">
        <f>+IF(E19=0,"",'Ark1'!T76)</f>
        <v>6.5943484111375614</v>
      </c>
      <c r="W19" s="104">
        <f t="shared" si="2"/>
        <v>0.15832129395258399</v>
      </c>
      <c r="X19" s="60">
        <f>+IF(E19=0,"",'Ark1'!U76)</f>
        <v>26.727155573957141</v>
      </c>
      <c r="Y19" s="105">
        <f t="shared" si="3"/>
        <v>0.56090409434883881</v>
      </c>
      <c r="Z19" s="313">
        <f>+IF(E19=0,"",'Ark1'!W76)</f>
        <v>17.555118517751787</v>
      </c>
      <c r="AA19" s="110">
        <f>+IF(E19=0,"",'Ark1'!X76)</f>
        <v>84.204533692164347</v>
      </c>
      <c r="AB19" s="110">
        <f>+IF(E19=0,"",'Ark1'!Y76)</f>
        <v>54.606148431839358</v>
      </c>
      <c r="AC19" s="105">
        <f>+IF(E19=0,"",'Ark1'!Z76)</f>
        <v>13.466514853534829</v>
      </c>
      <c r="AD19" s="313">
        <f>+IF(E19=0,"",'Ark1'!AA76)</f>
        <v>11.190118903475748</v>
      </c>
      <c r="AE19" s="314">
        <f>+IF(E19=0,"",'Ark1'!AB76)</f>
        <v>1.6151114084862703</v>
      </c>
      <c r="AF19" s="314">
        <f>+IF(E19=0,"",'Ark1'!AC76)</f>
        <v>2.1749924640175395</v>
      </c>
      <c r="AG19" s="104">
        <f t="shared" si="4"/>
        <v>3.4137290286756832</v>
      </c>
      <c r="AH19" s="105"/>
      <c r="AI19" s="26"/>
      <c r="AS19"/>
      <c r="AW19"/>
      <c r="AX19"/>
      <c r="AY19"/>
      <c r="AZ19"/>
      <c r="BA19"/>
      <c r="BB19"/>
      <c r="BF19"/>
      <c r="BG19"/>
      <c r="BH19"/>
    </row>
    <row r="20" spans="1:60" ht="15.6">
      <c r="A20" s="26"/>
      <c r="B20" s="103">
        <f>+'Ark1'!C77</f>
        <v>2024</v>
      </c>
      <c r="C20" s="103">
        <f>+'Ark1'!E77</f>
        <v>11</v>
      </c>
      <c r="D20" s="572">
        <f>+IF(E20=0,"",'Ark1'!Q77)</f>
        <v>1505</v>
      </c>
      <c r="E20" s="320">
        <f>+'Ark1'!R77</f>
        <v>12427</v>
      </c>
      <c r="F20" s="402">
        <f t="shared" si="0"/>
        <v>582</v>
      </c>
      <c r="G20" s="105">
        <f>+IF(E20=0,"",'Ark1'!AG77)</f>
        <v>1.1631846942978024</v>
      </c>
      <c r="H20" s="405"/>
      <c r="I20" s="105">
        <f>+IF(E20=0,"",'Ark1'!AH77)</f>
        <v>1.4935914483053254</v>
      </c>
      <c r="J20" s="107"/>
      <c r="K20" s="382">
        <f>+IF(E20=0,"",'Ark1'!AJ77)</f>
        <v>9909</v>
      </c>
      <c r="L20" s="406"/>
      <c r="M20" s="155">
        <f t="shared" si="5"/>
        <v>79.737667981009096</v>
      </c>
      <c r="N20" s="406"/>
      <c r="O20" s="5">
        <f>+IF(E20=0,"",'Ark1'!S77)</f>
        <v>7.6724068560392684</v>
      </c>
      <c r="P20" s="409">
        <f t="shared" si="1"/>
        <v>0.39507464835670003</v>
      </c>
      <c r="Q20" s="424"/>
      <c r="R20" s="155">
        <f>+IF(K20=0,"",'Ark1'!AK77)</f>
        <v>105.00806337672836</v>
      </c>
      <c r="S20" s="424"/>
      <c r="T20" s="155">
        <f>+IF(K20=0,"",'Ark1'!AL77)</f>
        <v>21.023504097907011</v>
      </c>
      <c r="U20" s="430"/>
      <c r="V20" s="104">
        <f>+IF(E20=0,"",'Ark1'!T77)</f>
        <v>6.291623078780078</v>
      </c>
      <c r="W20" s="104">
        <f t="shared" si="2"/>
        <v>0.17469610537357738</v>
      </c>
      <c r="X20" s="60">
        <f>+IF(E20=0,"",'Ark1'!U77)</f>
        <v>25.731238432445487</v>
      </c>
      <c r="Y20" s="105">
        <f t="shared" si="3"/>
        <v>1.1023908174180299</v>
      </c>
      <c r="Z20" s="313">
        <f>+IF(E20=0,"",'Ark1'!W77)</f>
        <v>14.83061076687857</v>
      </c>
      <c r="AA20" s="110">
        <f>+IF(E20=0,"",'Ark1'!X77)</f>
        <v>81.556288726160773</v>
      </c>
      <c r="AB20" s="110">
        <f>+IF(E20=0,"",'Ark1'!Y77)</f>
        <v>50.285668302888872</v>
      </c>
      <c r="AC20" s="105">
        <f>+IF(E20=0,"",'Ark1'!Z77)</f>
        <v>11.491108071135431</v>
      </c>
      <c r="AD20" s="313">
        <f>+IF(E20=0,"",'Ark1'!AA77)</f>
        <v>10.851802324183382</v>
      </c>
      <c r="AE20" s="314">
        <f>+IF(E20=0,"",'Ark1'!AB77)</f>
        <v>1.6153227502844061</v>
      </c>
      <c r="AF20" s="314">
        <f>+IF(E20=0,"",'Ark1'!AC77)</f>
        <v>2.0981615675795577</v>
      </c>
      <c r="AG20" s="104">
        <f t="shared" si="4"/>
        <v>3.3537374796790616</v>
      </c>
      <c r="AH20" s="105"/>
      <c r="AI20" s="26"/>
      <c r="AS20"/>
      <c r="AW20"/>
      <c r="AX20"/>
      <c r="AY20"/>
      <c r="AZ20"/>
      <c r="BA20"/>
      <c r="BB20"/>
      <c r="BF20"/>
      <c r="BG20"/>
      <c r="BH20"/>
    </row>
    <row r="21" spans="1:60" ht="15.6">
      <c r="A21" s="26"/>
      <c r="B21" s="103">
        <f>+'Ark1'!C78</f>
        <v>2024</v>
      </c>
      <c r="C21" s="103">
        <f>+'Ark1'!E78</f>
        <v>12</v>
      </c>
      <c r="D21" s="572">
        <f>+IF(E21=0,"",'Ark1'!Q78)</f>
        <v>1143</v>
      </c>
      <c r="E21" s="320">
        <f>+'Ark1'!R78</f>
        <v>9511</v>
      </c>
      <c r="F21" s="402">
        <f t="shared" si="0"/>
        <v>1627</v>
      </c>
      <c r="G21" s="105">
        <f>+IF(E21=0,"",'Ark1'!AG78)</f>
        <v>0.89024298925455803</v>
      </c>
      <c r="H21" s="405"/>
      <c r="I21" s="105">
        <f>+IF(E21=0,"",'Ark1'!AH78)</f>
        <v>1.0656174377095069</v>
      </c>
      <c r="J21" s="107"/>
      <c r="K21" s="382">
        <f>+IF(E21=0,"",'Ark1'!AJ78)</f>
        <v>7797</v>
      </c>
      <c r="L21" s="406"/>
      <c r="M21" s="155">
        <f t="shared" si="5"/>
        <v>81.978761434128899</v>
      </c>
      <c r="N21" s="406"/>
      <c r="O21" s="5">
        <f>+IF(E21=0,"",'Ark1'!S78)</f>
        <v>7.4544211965093021</v>
      </c>
      <c r="P21" s="409">
        <f t="shared" si="1"/>
        <v>0.20188441315060146</v>
      </c>
      <c r="Q21" s="424"/>
      <c r="R21" s="155">
        <f>+IF(K21=0,"",'Ark1'!AK78)</f>
        <v>102.572771578812</v>
      </c>
      <c r="S21" s="424"/>
      <c r="T21" s="155">
        <f>+IF(K21=0,"",'Ark1'!AL78)</f>
        <v>20.571608811106287</v>
      </c>
      <c r="U21" s="430"/>
      <c r="V21" s="104">
        <f>+IF(E21=0,"",'Ark1'!T78)</f>
        <v>6.0864262432972351</v>
      </c>
      <c r="W21" s="104">
        <f t="shared" si="2"/>
        <v>0.29114466034441833</v>
      </c>
      <c r="X21" s="60">
        <f>+IF(E21=0,"",'Ark1'!U78)</f>
        <v>23.986689096835221</v>
      </c>
      <c r="Y21" s="105">
        <f t="shared" si="3"/>
        <v>0.74552978684027593</v>
      </c>
      <c r="Z21" s="313">
        <f>+IF(E21=0,"",'Ark1'!W78)</f>
        <v>13.395016296919358</v>
      </c>
      <c r="AA21" s="110">
        <f>+IF(E21=0,"",'Ark1'!X78)</f>
        <v>76.059299758174745</v>
      </c>
      <c r="AB21" s="110">
        <f>+IF(E21=0,"",'Ark1'!Y78)</f>
        <v>43.223635790137742</v>
      </c>
      <c r="AC21" s="105">
        <f>+IF(E21=0,"",'Ark1'!Z78)</f>
        <v>9.3996425191883102</v>
      </c>
      <c r="AD21" s="313">
        <f>+IF(E21=0,"",'Ark1'!AA78)</f>
        <v>10.636920853932752</v>
      </c>
      <c r="AE21" s="314">
        <f>+IF(E21=0,"",'Ark1'!AB78)</f>
        <v>1.7682461709113877</v>
      </c>
      <c r="AF21" s="314">
        <f>+IF(E21=0,"",'Ark1'!AC78)</f>
        <v>2.1260597653782978</v>
      </c>
      <c r="AG21" s="104">
        <f t="shared" si="4"/>
        <v>3.2177802225701333</v>
      </c>
      <c r="AH21" s="105"/>
      <c r="AI21" s="26"/>
      <c r="AS21"/>
      <c r="AW21"/>
      <c r="AX21"/>
      <c r="AY21"/>
      <c r="AZ21"/>
      <c r="BA21"/>
      <c r="BB21"/>
      <c r="BF21"/>
      <c r="BG21"/>
      <c r="BH21"/>
    </row>
    <row r="22" spans="1:60" ht="15.6">
      <c r="A22" s="26"/>
      <c r="B22" s="103">
        <f>+'Ark1'!C79</f>
        <v>2024</v>
      </c>
      <c r="C22" s="103">
        <f>+'Ark1'!E79</f>
        <v>13</v>
      </c>
      <c r="D22" s="572" t="str">
        <f>+IF(E22=0,"",'Ark1'!Q79)</f>
        <v/>
      </c>
      <c r="E22" s="320">
        <f>+'Ark1'!R79</f>
        <v>0</v>
      </c>
      <c r="F22" s="402" t="str">
        <f t="shared" si="0"/>
        <v/>
      </c>
      <c r="G22" s="105" t="str">
        <f>+IF(E22=0,"",'Ark1'!AG79)</f>
        <v/>
      </c>
      <c r="H22" s="405"/>
      <c r="I22" s="105" t="str">
        <f>+IF(E22=0,"",'Ark1'!AH79)</f>
        <v/>
      </c>
      <c r="J22" s="107"/>
      <c r="K22" s="382" t="str">
        <f>+IF(E22=0,"",'Ark1'!AJ79)</f>
        <v/>
      </c>
      <c r="L22" s="406"/>
      <c r="M22" s="155" t="str">
        <f t="shared" si="5"/>
        <v/>
      </c>
      <c r="N22" s="406"/>
      <c r="O22" s="5" t="str">
        <f>+IF(E22=0,"",'Ark1'!S79)</f>
        <v/>
      </c>
      <c r="P22" s="409" t="str">
        <f t="shared" si="1"/>
        <v/>
      </c>
      <c r="Q22" s="424"/>
      <c r="R22" s="155" t="str">
        <f>+IF(K22=0,"",'Ark1'!AK79)</f>
        <v/>
      </c>
      <c r="S22" s="424"/>
      <c r="T22" s="155" t="str">
        <f>+IF(K22=0,"",'Ark1'!AL79)</f>
        <v/>
      </c>
      <c r="U22" s="430"/>
      <c r="V22" s="104" t="str">
        <f>+IF(E22=0,"",'Ark1'!T79)</f>
        <v/>
      </c>
      <c r="W22" s="104" t="str">
        <f t="shared" si="2"/>
        <v/>
      </c>
      <c r="X22" s="60" t="str">
        <f>+IF(E22=0,"",'Ark1'!U79)</f>
        <v/>
      </c>
      <c r="Y22" s="105" t="str">
        <f t="shared" si="3"/>
        <v/>
      </c>
      <c r="Z22" s="313" t="str">
        <f>+IF(E22=0,"",'Ark1'!W79)</f>
        <v/>
      </c>
      <c r="AA22" s="110" t="str">
        <f>+IF(E22=0,"",'Ark1'!X79)</f>
        <v/>
      </c>
      <c r="AB22" s="110" t="str">
        <f>+IF(E22=0,"",'Ark1'!Y79)</f>
        <v/>
      </c>
      <c r="AC22" s="105" t="str">
        <f>+IF(E22=0,"",'Ark1'!Z79)</f>
        <v/>
      </c>
      <c r="AD22" s="313" t="str">
        <f>+IF(E22=0,"",'Ark1'!AA79)</f>
        <v/>
      </c>
      <c r="AE22" s="314" t="str">
        <f>+IF(E22=0,"",'Ark1'!AB79)</f>
        <v/>
      </c>
      <c r="AF22" s="314" t="str">
        <f>+IF(E22=0,"",'Ark1'!AC79)</f>
        <v/>
      </c>
      <c r="AG22" s="104" t="str">
        <f t="shared" si="4"/>
        <v/>
      </c>
      <c r="AH22" s="105"/>
      <c r="AI22" s="26"/>
      <c r="AS22"/>
      <c r="AW22"/>
      <c r="AX22"/>
      <c r="AY22"/>
      <c r="AZ22"/>
      <c r="BA22"/>
      <c r="BB22"/>
      <c r="BF22"/>
      <c r="BG22"/>
      <c r="BH22"/>
    </row>
    <row r="23" spans="1:60" ht="15.6">
      <c r="A23" s="26"/>
      <c r="B23" s="103">
        <f>+'Ark1'!C80</f>
        <v>2024</v>
      </c>
      <c r="C23" s="103">
        <f>+'Ark1'!E80</f>
        <v>14</v>
      </c>
      <c r="D23" s="572">
        <f>+IF(E23=0,"",'Ark1'!Q80)</f>
        <v>165</v>
      </c>
      <c r="E23" s="320">
        <f>+'Ark1'!R80</f>
        <v>1439</v>
      </c>
      <c r="F23" s="402">
        <f t="shared" si="0"/>
        <v>1431</v>
      </c>
      <c r="G23" s="105">
        <f>+IF(E23=0,"",'Ark1'!AG80)</f>
        <v>0.13469242577408369</v>
      </c>
      <c r="H23" s="405"/>
      <c r="I23" s="105">
        <f>+IF(E23=0,"",'Ark1'!AH80)</f>
        <v>0.16552150488981235</v>
      </c>
      <c r="J23" s="107"/>
      <c r="K23" s="382">
        <f>+IF(E23=0,"",'Ark1'!AJ80)</f>
        <v>703</v>
      </c>
      <c r="L23" s="406"/>
      <c r="M23" s="155">
        <f t="shared" si="5"/>
        <v>48.85337039610841</v>
      </c>
      <c r="N23" s="406"/>
      <c r="O23" s="5">
        <f>+IF(E23=0,"",'Ark1'!S80)</f>
        <v>7.3328700486448941</v>
      </c>
      <c r="P23" s="409">
        <f t="shared" si="1"/>
        <v>2.3328700486448941</v>
      </c>
      <c r="Q23" s="424"/>
      <c r="R23" s="155">
        <f>+IF(K23=0,"",'Ark1'!AK80)</f>
        <v>104.14068278805132</v>
      </c>
      <c r="S23" s="424"/>
      <c r="T23" s="155">
        <f>+IF(K23=0,"",'Ark1'!AL80)</f>
        <v>21.186680945141127</v>
      </c>
      <c r="U23" s="430"/>
      <c r="V23" s="104">
        <f>+IF(E23=0,"",'Ark1'!T80)</f>
        <v>6.2724113968033359</v>
      </c>
      <c r="W23" s="104">
        <f t="shared" si="2"/>
        <v>0.27241139680333593</v>
      </c>
      <c r="X23" s="60">
        <f>+IF(E23=0,"",'Ark1'!U80)</f>
        <v>24.625712300208399</v>
      </c>
      <c r="Y23" s="105">
        <f t="shared" si="3"/>
        <v>-1.3367876997915999</v>
      </c>
      <c r="Z23" s="313">
        <f>+IF(E23=0,"",'Ark1'!W80)</f>
        <v>14.94093120222376</v>
      </c>
      <c r="AA23" s="110">
        <f>+IF(E23=0,"",'Ark1'!X80)</f>
        <v>78.596247394023621</v>
      </c>
      <c r="AB23" s="110">
        <f>+IF(E23=0,"",'Ark1'!Y80)</f>
        <v>44.892286309937447</v>
      </c>
      <c r="AC23" s="105">
        <f>+IF(E23=0,"",'Ark1'!Z80)</f>
        <v>9.7984711605281465</v>
      </c>
      <c r="AD23" s="313">
        <f>+IF(E23=0,"",'Ark1'!AA80)</f>
        <v>10.502036224841916</v>
      </c>
      <c r="AE23" s="314">
        <f>+IF(E23=0,"",'Ark1'!AB80)</f>
        <v>1.6621434386871488</v>
      </c>
      <c r="AF23" s="314">
        <f>+IF(E23=0,"",'Ark1'!AC80)</f>
        <v>2.1330345768931496</v>
      </c>
      <c r="AG23" s="104">
        <f t="shared" si="4"/>
        <v>3.3582638362395638</v>
      </c>
      <c r="AH23" s="105"/>
      <c r="AI23" s="26"/>
      <c r="AS23"/>
      <c r="AW23"/>
      <c r="AX23"/>
      <c r="AY23"/>
      <c r="AZ23"/>
      <c r="BA23"/>
      <c r="BB23"/>
      <c r="BF23"/>
      <c r="BG23"/>
      <c r="BH23"/>
    </row>
    <row r="24" spans="1:60" ht="15.6">
      <c r="A24" s="26"/>
      <c r="B24" s="103">
        <f>+'Ark1'!C81</f>
        <v>2024</v>
      </c>
      <c r="C24" s="103">
        <f>+'Ark1'!E81</f>
        <v>15</v>
      </c>
      <c r="D24" s="572">
        <f>+IF(E24=0,"",'Ark1'!Q81)</f>
        <v>649</v>
      </c>
      <c r="E24" s="320">
        <f>+'Ark1'!R81</f>
        <v>4663</v>
      </c>
      <c r="F24" s="402">
        <f t="shared" si="0"/>
        <v>3107</v>
      </c>
      <c r="G24" s="105">
        <f>+IF(E24=0,"",'Ark1'!AG81)</f>
        <v>0.43646336440900058</v>
      </c>
      <c r="H24" s="405"/>
      <c r="I24" s="105">
        <f>+IF(E24=0,"",'Ark1'!AH81)</f>
        <v>0.45801426452674365</v>
      </c>
      <c r="J24" s="107"/>
      <c r="K24" s="382">
        <f>+IF(E24=0,"",'Ark1'!AJ81)</f>
        <v>4102</v>
      </c>
      <c r="L24" s="406"/>
      <c r="M24" s="155">
        <f t="shared" si="5"/>
        <v>87.969118593180355</v>
      </c>
      <c r="N24" s="406"/>
      <c r="O24" s="5">
        <f>+IF(E24=0,"",'Ark1'!S81)</f>
        <v>6.8880549002787905</v>
      </c>
      <c r="P24" s="409">
        <f t="shared" si="1"/>
        <v>-0.18649522825591447</v>
      </c>
      <c r="Q24" s="424"/>
      <c r="R24" s="155">
        <f>+IF(K24=0,"",'Ark1'!AK81)</f>
        <v>100.99312530472967</v>
      </c>
      <c r="S24" s="424"/>
      <c r="T24" s="155">
        <f>+IF(K24=0,"",'Ark1'!AL81)</f>
        <v>19.308283882913816</v>
      </c>
      <c r="U24" s="430"/>
      <c r="V24" s="104">
        <f>+IF(E24=0,"",'Ark1'!T81)</f>
        <v>5.5805275573665005</v>
      </c>
      <c r="W24" s="104">
        <f t="shared" si="2"/>
        <v>3.4067347443915708E-3</v>
      </c>
      <c r="X24" s="60">
        <f>+IF(E24=0,"",'Ark1'!U81)</f>
        <v>21.028522410465374</v>
      </c>
      <c r="Y24" s="105">
        <f t="shared" si="3"/>
        <v>-1.3034827309227914</v>
      </c>
      <c r="Z24" s="313">
        <f>+IF(E24=0,"",'Ark1'!W81)</f>
        <v>10.765601544070343</v>
      </c>
      <c r="AA24" s="110">
        <f>+IF(E24=0,"",'Ark1'!X81)</f>
        <v>62.899420973622121</v>
      </c>
      <c r="AB24" s="110">
        <f>+IF(E24=0,"",'Ark1'!Y81)</f>
        <v>31.481878618914859</v>
      </c>
      <c r="AC24" s="105">
        <f>+IF(E24=0,"",'Ark1'!Z81)</f>
        <v>6.3049538923439847</v>
      </c>
      <c r="AD24" s="313">
        <f>+IF(E24=0,"",'Ark1'!AA81)</f>
        <v>10.129649222827323</v>
      </c>
      <c r="AE24" s="314">
        <f>+IF(E24=0,"",'Ark1'!AB81)</f>
        <v>1.9049674141040036</v>
      </c>
      <c r="AF24" s="314">
        <f>+IF(E24=0,"",'Ark1'!AC81)</f>
        <v>2.2121800309715551</v>
      </c>
      <c r="AG24" s="104">
        <f t="shared" si="4"/>
        <v>3.0528970391357153</v>
      </c>
      <c r="AH24" s="105"/>
      <c r="AI24" s="26"/>
      <c r="AS24"/>
      <c r="AW24"/>
      <c r="AX24"/>
      <c r="AY24"/>
      <c r="AZ24"/>
      <c r="BA24"/>
      <c r="BB24"/>
      <c r="BF24"/>
      <c r="BG24"/>
      <c r="BH24"/>
    </row>
    <row r="25" spans="1:60" ht="15.6">
      <c r="A25" s="26"/>
      <c r="B25" s="103">
        <f>+'Ark1'!C82</f>
        <v>2024</v>
      </c>
      <c r="C25" s="103">
        <f>+'Ark1'!E82</f>
        <v>16</v>
      </c>
      <c r="D25" s="572">
        <f>+IF(E25=0,"",'Ark1'!Q82)</f>
        <v>41</v>
      </c>
      <c r="E25" s="320">
        <f>+'Ark1'!R82</f>
        <v>180</v>
      </c>
      <c r="F25" s="402">
        <f t="shared" si="0"/>
        <v>-365</v>
      </c>
      <c r="G25" s="105">
        <f>+IF(E25=0,"",'Ark1'!AG82)</f>
        <v>1.6848253397731109E-2</v>
      </c>
      <c r="H25" s="405"/>
      <c r="I25" s="105">
        <f>+IF(E25=0,"",'Ark1'!AH82)</f>
        <v>2.0398954638586059E-2</v>
      </c>
      <c r="J25" s="107"/>
      <c r="K25" s="382">
        <f>+IF(E25=0,"",'Ark1'!AJ82)</f>
        <v>94</v>
      </c>
      <c r="L25" s="406"/>
      <c r="M25" s="155">
        <f t="shared" si="5"/>
        <v>52.222222222222221</v>
      </c>
      <c r="N25" s="406"/>
      <c r="O25" s="5">
        <f>+IF(E25=0,"",'Ark1'!S82)</f>
        <v>7.1222222222222227</v>
      </c>
      <c r="P25" s="409">
        <f t="shared" si="1"/>
        <v>-7.7777777777777501E-2</v>
      </c>
      <c r="Q25" s="424"/>
      <c r="R25" s="155">
        <f>+IF(K25=0,"",'Ark1'!AK82)</f>
        <v>108.73297872340422</v>
      </c>
      <c r="S25" s="424"/>
      <c r="T25" s="155">
        <f>+IF(K25=0,"",'Ark1'!AL82)</f>
        <v>20.758304184733049</v>
      </c>
      <c r="U25" s="430"/>
      <c r="V25" s="104">
        <f>+IF(E25=0,"",'Ark1'!T82)</f>
        <v>6.011111111111112</v>
      </c>
      <c r="W25" s="104">
        <f t="shared" si="2"/>
        <v>9.0010193679920469E-2</v>
      </c>
      <c r="X25" s="60">
        <f>+IF(E25=0,"",'Ark1'!U82)</f>
        <v>24.262222222222221</v>
      </c>
      <c r="Y25" s="105">
        <f t="shared" si="3"/>
        <v>0.89323139653417982</v>
      </c>
      <c r="Z25" s="313">
        <f>+IF(E25=0,"",'Ark1'!W82)</f>
        <v>11.111111111111112</v>
      </c>
      <c r="AA25" s="110">
        <f>+IF(E25=0,"",'Ark1'!X82)</f>
        <v>71.666666666666686</v>
      </c>
      <c r="AB25" s="110">
        <f>+IF(E25=0,"",'Ark1'!Y82)</f>
        <v>51.666666666666657</v>
      </c>
      <c r="AC25" s="105">
        <f>+IF(E25=0,"",'Ark1'!Z82)</f>
        <v>12.777777777777779</v>
      </c>
      <c r="AD25" s="313">
        <f>+IF(E25=0,"",'Ark1'!AA82)</f>
        <v>11.754451428929444</v>
      </c>
      <c r="AE25" s="314">
        <f>+IF(E25=0,"",'Ark1'!AB82)</f>
        <v>1.7373528892336181</v>
      </c>
      <c r="AF25" s="314">
        <f>+IF(E25=0,"",'Ark1'!AC82)</f>
        <v>2.1524892279737924</v>
      </c>
      <c r="AG25" s="104">
        <f t="shared" si="4"/>
        <v>3.4065522620904831</v>
      </c>
      <c r="AH25" s="105"/>
      <c r="AI25" s="26"/>
      <c r="AS25"/>
      <c r="AW25"/>
      <c r="AX25"/>
      <c r="AY25"/>
      <c r="AZ25"/>
      <c r="BA25"/>
      <c r="BB25"/>
      <c r="BF25"/>
      <c r="BG25"/>
      <c r="BH25"/>
    </row>
    <row r="26" spans="1:60" ht="15.6">
      <c r="A26" s="26"/>
      <c r="B26" s="103">
        <f>+'Ark1'!C83</f>
        <v>2024</v>
      </c>
      <c r="C26" s="103">
        <f>+'Ark1'!E83</f>
        <v>17</v>
      </c>
      <c r="D26" s="572">
        <f>+IF(E26=0,"",'Ark1'!Q83)</f>
        <v>118</v>
      </c>
      <c r="E26" s="320">
        <f>+'Ark1'!R83</f>
        <v>450</v>
      </c>
      <c r="F26" s="402">
        <f t="shared" si="0"/>
        <v>-245</v>
      </c>
      <c r="G26" s="105">
        <f>+IF(E26=0,"",'Ark1'!AG83)</f>
        <v>4.2120633494327778E-2</v>
      </c>
      <c r="H26" s="405"/>
      <c r="I26" s="105">
        <f>+IF(E26=0,"",'Ark1'!AH83)</f>
        <v>5.3840591324553481E-2</v>
      </c>
      <c r="J26" s="107"/>
      <c r="K26" s="382">
        <f>+IF(E26=0,"",'Ark1'!AJ83)</f>
        <v>416</v>
      </c>
      <c r="L26" s="406"/>
      <c r="M26" s="155">
        <f t="shared" si="5"/>
        <v>92.444444444444443</v>
      </c>
      <c r="N26" s="406"/>
      <c r="O26" s="5">
        <f>+IF(E26=0,"",'Ark1'!S83)</f>
        <v>7.2755555555555551</v>
      </c>
      <c r="P26" s="409">
        <f t="shared" si="1"/>
        <v>0.30433253397282112</v>
      </c>
      <c r="Q26" s="424"/>
      <c r="R26" s="155">
        <f>+IF(K26=0,"",'Ark1'!AK83)</f>
        <v>105.28725961538456</v>
      </c>
      <c r="S26" s="424"/>
      <c r="T26" s="155">
        <f>+IF(K26=0,"",'Ark1'!AL83)</f>
        <v>20.514156090932524</v>
      </c>
      <c r="U26" s="430"/>
      <c r="V26" s="104">
        <f>+IF(E26=0,"",'Ark1'!T83)</f>
        <v>6.2444444444444436</v>
      </c>
      <c r="W26" s="104">
        <f t="shared" si="2"/>
        <v>0.34084732214228541</v>
      </c>
      <c r="X26" s="60">
        <f>+IF(E26=0,"",'Ark1'!U83)</f>
        <v>25.614888888888888</v>
      </c>
      <c r="Y26" s="105">
        <f t="shared" si="3"/>
        <v>0.26668745003997785</v>
      </c>
      <c r="Z26" s="313">
        <f>+IF(E26=0,"",'Ark1'!W83)</f>
        <v>12.444444444444445</v>
      </c>
      <c r="AA26" s="110">
        <f>+IF(E26=0,"",'Ark1'!X83)</f>
        <v>78.444444444444443</v>
      </c>
      <c r="AB26" s="110">
        <f>+IF(E26=0,"",'Ark1'!Y83)</f>
        <v>50.888888888888886</v>
      </c>
      <c r="AC26" s="105">
        <f>+IF(E26=0,"",'Ark1'!Z83)</f>
        <v>12.666666666666664</v>
      </c>
      <c r="AD26" s="313">
        <f>+IF(E26=0,"",'Ark1'!AA83)</f>
        <v>11.517873091122745</v>
      </c>
      <c r="AE26" s="314">
        <f>+IF(E26=0,"",'Ark1'!AB83)</f>
        <v>1.8353510781991835</v>
      </c>
      <c r="AF26" s="314">
        <f>+IF(E26=0,"",'Ark1'!AC83)</f>
        <v>2.1171842470135838</v>
      </c>
      <c r="AG26" s="104">
        <f t="shared" si="4"/>
        <v>3.520678069639585</v>
      </c>
      <c r="AH26" s="105"/>
      <c r="AI26" s="26"/>
      <c r="AS26"/>
      <c r="AW26"/>
      <c r="AX26"/>
      <c r="AY26"/>
      <c r="AZ26"/>
      <c r="BA26"/>
      <c r="BB26"/>
      <c r="BF26"/>
      <c r="BG26"/>
      <c r="BH26"/>
    </row>
    <row r="27" spans="1:60" ht="15.6">
      <c r="A27" s="26"/>
      <c r="B27" s="103">
        <f>+'Ark1'!C84</f>
        <v>2024</v>
      </c>
      <c r="C27" s="103">
        <f>+'Ark1'!E84</f>
        <v>18</v>
      </c>
      <c r="D27" s="572">
        <f>+IF(E27=0,"",'Ark1'!Q84)</f>
        <v>114</v>
      </c>
      <c r="E27" s="320">
        <f>+'Ark1'!R84</f>
        <v>472</v>
      </c>
      <c r="F27" s="402">
        <f t="shared" si="0"/>
        <v>-131</v>
      </c>
      <c r="G27" s="105">
        <f>+IF(E27=0,"",'Ark1'!AG84)</f>
        <v>4.4179864465161554E-2</v>
      </c>
      <c r="H27" s="405"/>
      <c r="I27" s="105">
        <f>+IF(E27=0,"",'Ark1'!AH84)</f>
        <v>6.5322710369381323E-2</v>
      </c>
      <c r="J27" s="107"/>
      <c r="K27" s="382">
        <f>+IF(E27=0,"",'Ark1'!AJ84)</f>
        <v>443</v>
      </c>
      <c r="L27" s="406"/>
      <c r="M27" s="155">
        <f t="shared" si="5"/>
        <v>93.855932203389827</v>
      </c>
      <c r="N27" s="406"/>
      <c r="O27" s="5">
        <f>+IF(E27=0,"",'Ark1'!S84)</f>
        <v>7.7944915254237293</v>
      </c>
      <c r="P27" s="409">
        <f t="shared" si="1"/>
        <v>0.15767560502571953</v>
      </c>
      <c r="Q27" s="424"/>
      <c r="R27" s="155">
        <f>+IF(K27=0,"",'Ark1'!AK84)</f>
        <v>108.9713318284424</v>
      </c>
      <c r="S27" s="424"/>
      <c r="T27" s="155">
        <f>+IF(K27=0,"",'Ark1'!AL84)</f>
        <v>21.936336200713161</v>
      </c>
      <c r="U27" s="430"/>
      <c r="V27" s="104">
        <f>+IF(E27=0,"",'Ark1'!T84)</f>
        <v>7.6144067796610173</v>
      </c>
      <c r="W27" s="104">
        <f t="shared" si="2"/>
        <v>0.83828737667594044</v>
      </c>
      <c r="X27" s="60">
        <f>+IF(E27=0,"",'Ark1'!U84)</f>
        <v>29.62902542372882</v>
      </c>
      <c r="Y27" s="105">
        <f t="shared" si="3"/>
        <v>0.19950635241873016</v>
      </c>
      <c r="Z27" s="313">
        <f>+IF(E27=0,"",'Ark1'!W84)</f>
        <v>34.533898305084747</v>
      </c>
      <c r="AA27" s="105">
        <f>+IF(E27=0,"",'Ark1'!X84)</f>
        <v>87.711864406779682</v>
      </c>
      <c r="AB27" s="105">
        <f>+IF(E27=0,"",'Ark1'!Y84)</f>
        <v>65.88983050847456</v>
      </c>
      <c r="AC27" s="105">
        <f>+IF(E27=0,"",'Ark1'!Z84)</f>
        <v>18.00847457627118</v>
      </c>
      <c r="AD27" s="313">
        <f>+IF(E27=0,"",'Ark1'!AA84)</f>
        <v>11.696728532894747</v>
      </c>
      <c r="AE27" s="314">
        <f>+IF(E27=0,"",'Ark1'!AB84)</f>
        <v>1.8244256572252369</v>
      </c>
      <c r="AF27" s="314">
        <f>+IF(E27=0,"",'Ark1'!AC84)</f>
        <v>2.8358412921971325</v>
      </c>
      <c r="AG27" s="104">
        <f t="shared" si="4"/>
        <v>3.8012775210655074</v>
      </c>
      <c r="AH27" s="105"/>
      <c r="AI27" s="26"/>
      <c r="AS27"/>
      <c r="AW27"/>
      <c r="AX27"/>
      <c r="AY27"/>
      <c r="AZ27"/>
      <c r="BA27"/>
      <c r="BB27"/>
      <c r="BF27"/>
      <c r="BG27"/>
      <c r="BH27"/>
    </row>
    <row r="28" spans="1:60" ht="15.6">
      <c r="A28" s="26"/>
      <c r="B28" s="103">
        <f>+'Ark1'!C85</f>
        <v>2024</v>
      </c>
      <c r="C28" s="103">
        <f>+'Ark1'!E85</f>
        <v>19</v>
      </c>
      <c r="D28" s="572">
        <f>+IF(E28=0,"",'Ark1'!Q85)</f>
        <v>89</v>
      </c>
      <c r="E28" s="320">
        <f>+'Ark1'!R85</f>
        <v>421</v>
      </c>
      <c r="F28" s="402">
        <f t="shared" si="0"/>
        <v>-665</v>
      </c>
      <c r="G28" s="105">
        <f>+IF(E28=0,"",'Ark1'!AG85)</f>
        <v>3.9406192669137745E-2</v>
      </c>
      <c r="H28" s="405"/>
      <c r="I28" s="105">
        <f>+IF(E28=0,"",'Ark1'!AH85)</f>
        <v>5.0433603434513009E-2</v>
      </c>
      <c r="J28" s="107"/>
      <c r="K28" s="382">
        <f>+IF(E28=0,"",'Ark1'!AJ85)</f>
        <v>411</v>
      </c>
      <c r="L28" s="406"/>
      <c r="M28" s="155">
        <f t="shared" si="5"/>
        <v>97.62470308788599</v>
      </c>
      <c r="N28" s="406"/>
      <c r="O28" s="5">
        <f>+IF(E28=0,"",'Ark1'!S85)</f>
        <v>6.7980997624703123</v>
      </c>
      <c r="P28" s="409">
        <f t="shared" si="1"/>
        <v>-0.60061110309138499</v>
      </c>
      <c r="Q28" s="424"/>
      <c r="R28" s="155">
        <f>+IF(K28=0,"",'Ark1'!AK85)</f>
        <v>104.99270072992694</v>
      </c>
      <c r="S28" s="424"/>
      <c r="T28" s="155">
        <f>+IF(K28=0,"",'Ark1'!AL85)</f>
        <v>20.156106158322878</v>
      </c>
      <c r="U28" s="430"/>
      <c r="V28" s="104">
        <f>+IF(E28=0,"",'Ark1'!T85)</f>
        <v>5.8147268408551085</v>
      </c>
      <c r="W28" s="104">
        <f t="shared" si="2"/>
        <v>-0.21934314072868499</v>
      </c>
      <c r="X28" s="60">
        <f>+IF(E28=0,"",'Ark1'!U85)</f>
        <v>25.64679334916864</v>
      </c>
      <c r="Y28" s="105">
        <f t="shared" si="3"/>
        <v>-1.4354350117890071</v>
      </c>
      <c r="Z28" s="313">
        <f>+IF(E28=0,"",'Ark1'!W85)</f>
        <v>16.389548693586697</v>
      </c>
      <c r="AA28" s="105">
        <f>+IF(E28=0,"",'Ark1'!X85)</f>
        <v>76.009501187648453</v>
      </c>
      <c r="AB28" s="105">
        <f>+IF(E28=0,"",'Ark1'!Y85)</f>
        <v>51.068883610451309</v>
      </c>
      <c r="AC28" s="105">
        <f>+IF(E28=0,"",'Ark1'!Z85)</f>
        <v>14.014251781472684</v>
      </c>
      <c r="AD28" s="313">
        <f>+IF(E28=0,"",'Ark1'!AA85)</f>
        <v>12.760664411608984</v>
      </c>
      <c r="AE28" s="314">
        <f>+IF(E28=0,"",'Ark1'!AB85)</f>
        <v>2.5723906271678558</v>
      </c>
      <c r="AF28" s="314">
        <f>+IF(E28=0,"",'Ark1'!AC85)</f>
        <v>2.5565103393899737</v>
      </c>
      <c r="AG28" s="104">
        <f t="shared" si="4"/>
        <v>3.7726415094339592</v>
      </c>
      <c r="AH28" s="105"/>
      <c r="AI28" s="26"/>
      <c r="AS28"/>
      <c r="AW28"/>
      <c r="AX28"/>
      <c r="AY28"/>
      <c r="AZ28"/>
      <c r="BA28"/>
      <c r="BB28"/>
      <c r="BF28"/>
      <c r="BG28"/>
      <c r="BH28"/>
    </row>
    <row r="29" spans="1:60" ht="15.6">
      <c r="A29" s="26"/>
      <c r="B29" s="103">
        <f>+'Ark1'!C86</f>
        <v>2024</v>
      </c>
      <c r="C29" s="103">
        <f>+'Ark1'!E86</f>
        <v>20</v>
      </c>
      <c r="D29" s="572">
        <f>+IF(E29=0,"",'Ark1'!Q86)</f>
        <v>182</v>
      </c>
      <c r="E29" s="320">
        <f>+'Ark1'!R86</f>
        <v>729</v>
      </c>
      <c r="F29" s="402">
        <f t="shared" si="0"/>
        <v>645</v>
      </c>
      <c r="G29" s="105">
        <f>+IF(E29=0,"",'Ark1'!AG86)</f>
        <v>6.8235426260810958E-2</v>
      </c>
      <c r="H29" s="405"/>
      <c r="I29" s="105">
        <f>+IF(E29=0,"",'Ark1'!AH86)</f>
        <v>9.3101759422916625E-2</v>
      </c>
      <c r="J29" s="107"/>
      <c r="K29" s="382">
        <f>+IF(E29=0,"",'Ark1'!AJ86)</f>
        <v>642</v>
      </c>
      <c r="L29" s="406"/>
      <c r="M29" s="155">
        <f t="shared" si="5"/>
        <v>88.065843621399182</v>
      </c>
      <c r="N29" s="406"/>
      <c r="O29" s="5">
        <f>+IF(E29=0,"",'Ark1'!S86)</f>
        <v>8.2057613168724259</v>
      </c>
      <c r="P29" s="409">
        <f t="shared" si="1"/>
        <v>2.0271898883009953</v>
      </c>
      <c r="Q29" s="424"/>
      <c r="R29" s="155">
        <f>+IF(K29=0,"",'Ark1'!AK86)</f>
        <v>104.29143302180682</v>
      </c>
      <c r="S29" s="424"/>
      <c r="T29" s="155">
        <f>+IF(K29=0,"",'Ark1'!AL86)</f>
        <v>22.625589249014901</v>
      </c>
      <c r="U29" s="430"/>
      <c r="V29" s="104">
        <f>+IF(E29=0,"",'Ark1'!T86)</f>
        <v>7.0205761316872426</v>
      </c>
      <c r="W29" s="104">
        <f t="shared" si="2"/>
        <v>2.5681951793062918</v>
      </c>
      <c r="X29" s="60">
        <f>+IF(E29=0,"",'Ark1'!U86)</f>
        <v>27.341700960219502</v>
      </c>
      <c r="Y29" s="105">
        <f t="shared" si="3"/>
        <v>10.145272388790925</v>
      </c>
      <c r="Z29" s="313">
        <f>+IF(E29=0,"",'Ark1'!W86)</f>
        <v>23.319615912208501</v>
      </c>
      <c r="AA29" s="105">
        <f>+IF(E29=0,"",'Ark1'!X86)</f>
        <v>72.976680384087814</v>
      </c>
      <c r="AB29" s="105">
        <f>+IF(E29=0,"",'Ark1'!Y86)</f>
        <v>54.59533607681756</v>
      </c>
      <c r="AC29" s="105">
        <f>+IF(E29=0,"",'Ark1'!Z86)</f>
        <v>20.987654320987655</v>
      </c>
      <c r="AD29" s="313">
        <f>+IF(E29=0,"",'Ark1'!AA86)</f>
        <v>13.342944698919355</v>
      </c>
      <c r="AE29" s="314">
        <f>+IF(E29=0,"",'Ark1'!AB86)</f>
        <v>1.9928320806339312</v>
      </c>
      <c r="AF29" s="314">
        <f>+IF(E29=0,"",'Ark1'!AC86)</f>
        <v>2.4753077867743438</v>
      </c>
      <c r="AG29" s="104">
        <f t="shared" si="4"/>
        <v>3.3320127047810133</v>
      </c>
      <c r="AH29" s="105"/>
      <c r="AI29" s="26"/>
      <c r="AS29"/>
      <c r="AW29"/>
      <c r="AX29"/>
      <c r="AY29"/>
      <c r="AZ29"/>
      <c r="BA29"/>
      <c r="BB29"/>
      <c r="BF29"/>
      <c r="BG29"/>
      <c r="BH29"/>
    </row>
    <row r="30" spans="1:60" ht="15.6">
      <c r="A30" s="26"/>
      <c r="B30" s="103">
        <f>+'Ark1'!C87</f>
        <v>2024</v>
      </c>
      <c r="C30" s="103">
        <f>+'Ark1'!E87</f>
        <v>21</v>
      </c>
      <c r="D30" s="572">
        <f>+IF(E30=0,"",'Ark1'!Q87)</f>
        <v>95</v>
      </c>
      <c r="E30" s="320">
        <f>+'Ark1'!R87</f>
        <v>392</v>
      </c>
      <c r="F30" s="402">
        <f t="shared" si="0"/>
        <v>-1092</v>
      </c>
      <c r="G30" s="105">
        <f>+IF(E30=0,"",'Ark1'!AG87)</f>
        <v>3.6691751843947747E-2</v>
      </c>
      <c r="H30" s="405"/>
      <c r="I30" s="105">
        <f>+IF(E30=0,"",'Ark1'!AH87)</f>
        <v>5.4575798198549026E-2</v>
      </c>
      <c r="J30" s="107"/>
      <c r="K30" s="382">
        <f>+IF(E30=0,"",'Ark1'!AJ87)</f>
        <v>389</v>
      </c>
      <c r="L30" s="406"/>
      <c r="M30" s="155">
        <f t="shared" si="5"/>
        <v>99.234693877551024</v>
      </c>
      <c r="N30" s="406"/>
      <c r="O30" s="5">
        <f>+IF(E30=0,"",'Ark1'!S87)</f>
        <v>7.9515306122448974</v>
      </c>
      <c r="P30" s="409">
        <f t="shared" si="1"/>
        <v>0.35651713515594707</v>
      </c>
      <c r="Q30" s="424"/>
      <c r="R30" s="155">
        <f>+IF(K30=0,"",'Ark1'!AK87)</f>
        <v>108.03650385604108</v>
      </c>
      <c r="S30" s="424"/>
      <c r="T30" s="155">
        <f>+IF(K30=0,"",'Ark1'!AL87)</f>
        <v>22.831135738265353</v>
      </c>
      <c r="U30" s="430"/>
      <c r="V30" s="104">
        <f>+IF(E30=0,"",'Ark1'!T87)</f>
        <v>6.7525510204081645</v>
      </c>
      <c r="W30" s="104">
        <f t="shared" si="2"/>
        <v>0.41629765113592931</v>
      </c>
      <c r="X30" s="60">
        <f>+IF(E30=0,"",'Ark1'!U87)</f>
        <v>29.806377551020407</v>
      </c>
      <c r="Y30" s="105">
        <f t="shared" si="3"/>
        <v>3.841148440508281</v>
      </c>
      <c r="Z30" s="105">
        <f>+IF(E30=0,"",'Ark1'!W87)</f>
        <v>22.193877551020407</v>
      </c>
      <c r="AA30" s="105">
        <f>+IF(E30=0,"",'Ark1'!X87)</f>
        <v>86.989795918367335</v>
      </c>
      <c r="AB30" s="105">
        <f>+IF(E30=0,"",'Ark1'!Y87)</f>
        <v>66.836734693877546</v>
      </c>
      <c r="AC30" s="105">
        <f>+IF(E30=0,"",'Ark1'!Z87)</f>
        <v>20.153061224489797</v>
      </c>
      <c r="AD30" s="313">
        <f>+IF(E30=0,"",'Ark1'!AA87)</f>
        <v>11.229138714327956</v>
      </c>
      <c r="AE30" s="314">
        <f>+IF(E30=0,"",'Ark1'!AB87)</f>
        <v>1.7158319526921055</v>
      </c>
      <c r="AF30" s="314">
        <f>+IF(E30=0,"",'Ark1'!AC87)</f>
        <v>2.2044698614056601</v>
      </c>
      <c r="AG30" s="104">
        <f t="shared" si="4"/>
        <v>3.7485081809432148</v>
      </c>
      <c r="AH30" s="105"/>
      <c r="AI30" s="26"/>
      <c r="AS30"/>
      <c r="AW30"/>
      <c r="AX30"/>
      <c r="AY30"/>
      <c r="AZ30"/>
      <c r="BA30"/>
      <c r="BB30"/>
      <c r="BF30"/>
      <c r="BG30"/>
      <c r="BH30"/>
    </row>
    <row r="31" spans="1:60" ht="15.6">
      <c r="A31" s="26"/>
      <c r="B31" s="103">
        <f>+'Ark1'!C88</f>
        <v>2024</v>
      </c>
      <c r="C31" s="103">
        <f>+'Ark1'!E88</f>
        <v>22</v>
      </c>
      <c r="D31" s="572">
        <f>+IF(E31=0,"",'Ark1'!Q88)</f>
        <v>288</v>
      </c>
      <c r="E31" s="320">
        <f>+'Ark1'!R88</f>
        <v>1596</v>
      </c>
      <c r="F31" s="402">
        <f t="shared" si="0"/>
        <v>603</v>
      </c>
      <c r="G31" s="105">
        <f>+IF(E31=0,"",'Ark1'!AG88)</f>
        <v>0.14938784679321579</v>
      </c>
      <c r="H31" s="405"/>
      <c r="I31" s="105">
        <f>+IF(E31=0,"",'Ark1'!AH88)</f>
        <v>0.18062407404921485</v>
      </c>
      <c r="J31" s="107"/>
      <c r="K31" s="382">
        <f>+IF(E31=0,"",'Ark1'!AJ88)</f>
        <v>1558</v>
      </c>
      <c r="L31" s="406"/>
      <c r="M31" s="155">
        <f t="shared" si="5"/>
        <v>97.61904761904762</v>
      </c>
      <c r="N31" s="406"/>
      <c r="O31" s="5">
        <f>+IF(E31=0,"",'Ark1'!S88)</f>
        <v>8.308897243107765</v>
      </c>
      <c r="P31" s="409">
        <f t="shared" si="1"/>
        <v>6.4184252171209266E-2</v>
      </c>
      <c r="Q31" s="424"/>
      <c r="R31" s="155">
        <f>+IF(K31=0,"",'Ark1'!AK88)</f>
        <v>100.33831835686782</v>
      </c>
      <c r="S31" s="424"/>
      <c r="T31" s="155">
        <f>+IF(K31=0,"",'Ark1'!AL88)</f>
        <v>23.048650741355004</v>
      </c>
      <c r="U31" s="430"/>
      <c r="V31" s="104">
        <f>+IF(E31=0,"",'Ark1'!T88)</f>
        <v>6.9179197994987494</v>
      </c>
      <c r="W31" s="104">
        <f t="shared" si="2"/>
        <v>-6.551499594905863E-3</v>
      </c>
      <c r="X31" s="60">
        <f>+IF(E31=0,"",'Ark1'!U88)</f>
        <v>24.229135338345856</v>
      </c>
      <c r="Y31" s="105">
        <f t="shared" si="3"/>
        <v>1.2008372517396104</v>
      </c>
      <c r="Z31" s="105">
        <f>+IF(E31=0,"",'Ark1'!W88)</f>
        <v>20.112781954887222</v>
      </c>
      <c r="AA31" s="105">
        <f>+IF(E31=0,"",'Ark1'!X88)</f>
        <v>69.23558897243106</v>
      </c>
      <c r="AB31" s="105">
        <f>+IF(E31=0,"",'Ark1'!Y88)</f>
        <v>44.172932330827059</v>
      </c>
      <c r="AC31" s="105">
        <f>+IF(E31=0,"",'Ark1'!Z88)</f>
        <v>11.591478696741852</v>
      </c>
      <c r="AD31" s="313">
        <f>+IF(E31=0,"",'Ark1'!AA88)</f>
        <v>11.553272470003662</v>
      </c>
      <c r="AE31" s="314">
        <f>+IF(E31=0,"",'Ark1'!AB88)</f>
        <v>1.8388582152539523</v>
      </c>
      <c r="AF31" s="314">
        <f>+IF(E31=0,"",'Ark1'!AC88)</f>
        <v>2.2669920193117168</v>
      </c>
      <c r="AG31" s="104">
        <f t="shared" si="4"/>
        <v>2.9160470552748667</v>
      </c>
      <c r="AH31" s="105"/>
      <c r="AI31" s="26"/>
      <c r="AS31"/>
      <c r="AW31"/>
      <c r="AX31"/>
      <c r="AY31"/>
      <c r="AZ31"/>
      <c r="BA31"/>
      <c r="BB31"/>
      <c r="BF31"/>
      <c r="BG31"/>
      <c r="BH31"/>
    </row>
    <row r="32" spans="1:60" ht="15.6">
      <c r="A32" s="26"/>
      <c r="B32" s="103">
        <f>+'Ark1'!C89</f>
        <v>2024</v>
      </c>
      <c r="C32" s="103">
        <f>+'Ark1'!E89</f>
        <v>23</v>
      </c>
      <c r="D32" s="572">
        <f>+IF(E32=0,"",'Ark1'!Q89)</f>
        <v>62</v>
      </c>
      <c r="E32" s="320">
        <f>+'Ark1'!R89</f>
        <v>369</v>
      </c>
      <c r="F32" s="402">
        <f t="shared" si="0"/>
        <v>-835</v>
      </c>
      <c r="G32" s="105">
        <f>+IF(E32=0,"",'Ark1'!AG89)</f>
        <v>3.4538919465348747E-2</v>
      </c>
      <c r="H32" s="405"/>
      <c r="I32" s="105">
        <f>+IF(E32=0,"",'Ark1'!AH89)</f>
        <v>4.202543384188645E-2</v>
      </c>
      <c r="J32" s="107"/>
      <c r="K32" s="382">
        <f>+IF(E32=0,"",'Ark1'!AJ89)</f>
        <v>342</v>
      </c>
      <c r="L32" s="406"/>
      <c r="M32" s="155">
        <f t="shared" si="5"/>
        <v>92.682926829268297</v>
      </c>
      <c r="N32" s="406"/>
      <c r="O32" s="5">
        <f>+IF(E32=0,"",'Ark1'!S89)</f>
        <v>7.0785907859078607</v>
      </c>
      <c r="P32" s="409">
        <f t="shared" si="1"/>
        <v>-0.21958197156722381</v>
      </c>
      <c r="Q32" s="424"/>
      <c r="R32" s="155">
        <f>+IF(K32=0,"",'Ark1'!AK89)</f>
        <v>105.16286549707606</v>
      </c>
      <c r="S32" s="424"/>
      <c r="T32" s="155">
        <f>+IF(K32=0,"",'Ark1'!AL89)</f>
        <v>20.108403284924904</v>
      </c>
      <c r="U32" s="430"/>
      <c r="V32" s="104">
        <f>+IF(E32=0,"",'Ark1'!T89)</f>
        <v>6.2276422764227632</v>
      </c>
      <c r="W32" s="104">
        <f t="shared" si="2"/>
        <v>-0.28730788969019549</v>
      </c>
      <c r="X32" s="60">
        <f>+IF(E32=0,"",'Ark1'!U89)</f>
        <v>24.38265582655826</v>
      </c>
      <c r="Y32" s="105">
        <f t="shared" si="3"/>
        <v>-3.2956664325779954</v>
      </c>
      <c r="Z32" s="105">
        <f>+IF(E32=0,"",'Ark1'!W89)</f>
        <v>16.80216802168022</v>
      </c>
      <c r="AA32" s="105">
        <f>+IF(E32=0,"",'Ark1'!X89)</f>
        <v>67.750677506775091</v>
      </c>
      <c r="AB32" s="105">
        <f>+IF(E32=0,"",'Ark1'!Y89)</f>
        <v>47.967479674796763</v>
      </c>
      <c r="AC32" s="105">
        <f>+IF(E32=0,"",'Ark1'!Z89)</f>
        <v>11.111111111111112</v>
      </c>
      <c r="AD32" s="313">
        <f>+IF(E32=0,"",'Ark1'!AA89)</f>
        <v>11.38585974622371</v>
      </c>
      <c r="AE32" s="314">
        <f>+IF(E32=0,"",'Ark1'!AB89)</f>
        <v>2.1418028441781782</v>
      </c>
      <c r="AF32" s="314">
        <f>+IF(E32=0,"",'Ark1'!AC89)</f>
        <v>2.4053227159715607</v>
      </c>
      <c r="AG32" s="104">
        <f t="shared" si="4"/>
        <v>3.4445635528330767</v>
      </c>
      <c r="AH32" s="105"/>
      <c r="AI32" s="26"/>
      <c r="AS32"/>
      <c r="AW32"/>
      <c r="AX32"/>
      <c r="AY32"/>
      <c r="AZ32"/>
      <c r="BA32"/>
      <c r="BB32"/>
      <c r="BF32"/>
      <c r="BG32"/>
      <c r="BH32"/>
    </row>
    <row r="33" spans="1:60" ht="15.6">
      <c r="A33" s="26"/>
      <c r="B33" s="103">
        <f>+'Ark1'!C90</f>
        <v>2024</v>
      </c>
      <c r="C33" s="103">
        <f>+'Ark1'!E90</f>
        <v>24</v>
      </c>
      <c r="D33" s="572">
        <f>+IF(E33=0,"",'Ark1'!Q90)</f>
        <v>193</v>
      </c>
      <c r="E33" s="320">
        <f>+'Ark1'!R90</f>
        <v>1241</v>
      </c>
      <c r="F33" s="402">
        <f t="shared" si="0"/>
        <v>-346</v>
      </c>
      <c r="G33" s="105">
        <f>+IF(E33=0,"",'Ark1'!AG90)</f>
        <v>0.1161593470365794</v>
      </c>
      <c r="H33" s="405"/>
      <c r="I33" s="105">
        <f>+IF(E33=0,"",'Ark1'!AH90)</f>
        <v>0.11986160809585578</v>
      </c>
      <c r="J33" s="107"/>
      <c r="K33" s="382">
        <f>+IF(E33=0,"",'Ark1'!AJ90)</f>
        <v>1241</v>
      </c>
      <c r="L33" s="406"/>
      <c r="M33" s="155">
        <f t="shared" si="5"/>
        <v>100</v>
      </c>
      <c r="N33" s="406"/>
      <c r="O33" s="5">
        <f>+IF(E33=0,"",'Ark1'!S90)</f>
        <v>8.6680096696212754</v>
      </c>
      <c r="P33" s="409">
        <f t="shared" si="1"/>
        <v>0.32837513906046922</v>
      </c>
      <c r="Q33" s="424"/>
      <c r="R33" s="155">
        <f>+IF(K33=0,"",'Ark1'!AK90)</f>
        <v>94.190410958904181</v>
      </c>
      <c r="S33" s="424"/>
      <c r="T33" s="155">
        <f>+IF(K33=0,"",'Ark1'!AL90)</f>
        <v>23.564844807346606</v>
      </c>
      <c r="U33" s="430"/>
      <c r="V33" s="104">
        <f>+IF(E33=0,"",'Ark1'!T90)</f>
        <v>6.8017727639000789</v>
      </c>
      <c r="W33" s="104">
        <f t="shared" si="2"/>
        <v>0.31847093655288017</v>
      </c>
      <c r="X33" s="60">
        <f>+IF(E33=0,"",'Ark1'!U90)</f>
        <v>20.677759871071743</v>
      </c>
      <c r="Y33" s="105">
        <f t="shared" si="3"/>
        <v>0.59218961272267734</v>
      </c>
      <c r="Z33" s="105">
        <f>+IF(E33=0,"",'Ark1'!W90)</f>
        <v>15.471394037066876</v>
      </c>
      <c r="AA33" s="105">
        <f>+IF(E33=0,"",'Ark1'!X90)</f>
        <v>60.676873489121689</v>
      </c>
      <c r="AB33" s="105">
        <f>+IF(E33=0,"",'Ark1'!Y90)</f>
        <v>25.94681708299759</v>
      </c>
      <c r="AC33" s="105">
        <f>+IF(E33=0,"",'Ark1'!Z90)</f>
        <v>7.0910556003223189</v>
      </c>
      <c r="AD33" s="313">
        <f>+IF(E33=0,"",'Ark1'!AA90)</f>
        <v>9.6463612514139392</v>
      </c>
      <c r="AE33" s="314">
        <f>+IF(E33=0,"",'Ark1'!AB90)</f>
        <v>1.7529116985611148</v>
      </c>
      <c r="AF33" s="314">
        <f>+IF(E33=0,"",'Ark1'!AC90)</f>
        <v>1.9500689258091528</v>
      </c>
      <c r="AG33" s="104">
        <f t="shared" si="4"/>
        <v>2.385525704192621</v>
      </c>
      <c r="AH33" s="105"/>
      <c r="AI33" s="26"/>
      <c r="AS33"/>
      <c r="AW33"/>
      <c r="AX33"/>
      <c r="AY33"/>
      <c r="AZ33"/>
      <c r="BA33"/>
      <c r="BB33"/>
      <c r="BF33"/>
      <c r="BG33"/>
      <c r="BH33"/>
    </row>
    <row r="34" spans="1:60" ht="15.6">
      <c r="A34" s="26"/>
      <c r="B34" s="103">
        <f>+'Ark1'!C91</f>
        <v>2024</v>
      </c>
      <c r="C34" s="103">
        <f>+'Ark1'!E91</f>
        <v>25</v>
      </c>
      <c r="D34" s="572">
        <f>+IF(E34=0,"",'Ark1'!Q91)</f>
        <v>121</v>
      </c>
      <c r="E34" s="320">
        <f>+'Ark1'!R91</f>
        <v>992</v>
      </c>
      <c r="F34" s="402">
        <f t="shared" si="0"/>
        <v>-582</v>
      </c>
      <c r="G34" s="105">
        <f>+IF(E34=0,"",'Ark1'!AG91)</f>
        <v>9.2852596503051374E-2</v>
      </c>
      <c r="H34" s="405"/>
      <c r="I34" s="105">
        <f>+IF(E34=0,"",'Ark1'!AH91)</f>
        <v>8.885913932348706E-2</v>
      </c>
      <c r="J34" s="107"/>
      <c r="K34" s="382">
        <f>+IF(E34=0,"",'Ark1'!AJ91)</f>
        <v>992</v>
      </c>
      <c r="L34" s="406"/>
      <c r="M34" s="155">
        <f t="shared" si="5"/>
        <v>100</v>
      </c>
      <c r="N34" s="406"/>
      <c r="O34" s="5">
        <f>+IF(E34=0,"",'Ark1'!S91)</f>
        <v>8.8860887096774217</v>
      </c>
      <c r="P34" s="409">
        <f t="shared" si="1"/>
        <v>0.69866812517932786</v>
      </c>
      <c r="Q34" s="424"/>
      <c r="R34" s="155">
        <f>+IF(K34=0,"",'Ark1'!AK91)</f>
        <v>91.484677419354909</v>
      </c>
      <c r="S34" s="424"/>
      <c r="T34" s="155">
        <f>+IF(K34=0,"",'Ark1'!AL91)</f>
        <v>24.159742512694063</v>
      </c>
      <c r="U34" s="430"/>
      <c r="V34" s="104">
        <f>+IF(E34=0,"",'Ark1'!T91)</f>
        <v>6.5433467741935507</v>
      </c>
      <c r="W34" s="104">
        <f t="shared" si="2"/>
        <v>8.4039533549251644E-3</v>
      </c>
      <c r="X34" s="60">
        <f>+IF(E34=0,"",'Ark1'!U91)</f>
        <v>19.177217741935451</v>
      </c>
      <c r="Y34" s="105">
        <f t="shared" si="3"/>
        <v>-0.9348534143542544</v>
      </c>
      <c r="Z34" s="105">
        <f>+IF(E34=0,"",'Ark1'!W91)</f>
        <v>11.592741935483872</v>
      </c>
      <c r="AA34" s="105">
        <f>+IF(E34=0,"",'Ark1'!X91)</f>
        <v>59.677419354838719</v>
      </c>
      <c r="AB34" s="105">
        <f>+IF(E34=0,"",'Ark1'!Y91)</f>
        <v>15.826612903225804</v>
      </c>
      <c r="AC34" s="105">
        <f>+IF(E34=0,"",'Ark1'!Z91)</f>
        <v>5.0403225806451601</v>
      </c>
      <c r="AD34" s="313">
        <f>+IF(E34=0,"",'Ark1'!AA91)</f>
        <v>8.5716656924376355</v>
      </c>
      <c r="AE34" s="314">
        <f>+IF(E34=0,"",'Ark1'!AB91)</f>
        <v>1.5391818182235419</v>
      </c>
      <c r="AF34" s="314">
        <f>+IF(E34=0,"",'Ark1'!AC91)</f>
        <v>1.6698633590243781</v>
      </c>
      <c r="AG34" s="104">
        <f t="shared" si="4"/>
        <v>2.1581168462847375</v>
      </c>
      <c r="AH34" s="105"/>
      <c r="AI34" s="26"/>
      <c r="AS34"/>
      <c r="AW34"/>
      <c r="AX34"/>
      <c r="AY34"/>
      <c r="AZ34"/>
      <c r="BA34"/>
      <c r="BB34"/>
      <c r="BF34"/>
      <c r="BG34"/>
      <c r="BH34"/>
    </row>
    <row r="35" spans="1:60" ht="15.6">
      <c r="A35" s="26"/>
      <c r="B35" s="103">
        <f>+'Ark1'!C92</f>
        <v>2024</v>
      </c>
      <c r="C35" s="103">
        <f>+'Ark1'!E92</f>
        <v>26</v>
      </c>
      <c r="D35" s="572">
        <f>+IF(E35=0,"",'Ark1'!Q92)</f>
        <v>149</v>
      </c>
      <c r="E35" s="320">
        <f>+'Ark1'!R92</f>
        <v>1251</v>
      </c>
      <c r="F35" s="402">
        <f t="shared" si="0"/>
        <v>-223</v>
      </c>
      <c r="G35" s="105">
        <f>+IF(E35=0,"",'Ark1'!AG92)</f>
        <v>0.11709536111423116</v>
      </c>
      <c r="H35" s="405"/>
      <c r="I35" s="105">
        <f>+IF(E35=0,"",'Ark1'!AH92)</f>
        <v>0.10743829346583043</v>
      </c>
      <c r="J35" s="107"/>
      <c r="K35" s="382">
        <f>+IF(E35=0,"",'Ark1'!AJ92)</f>
        <v>1251</v>
      </c>
      <c r="L35" s="406"/>
      <c r="M35" s="155">
        <f t="shared" si="5"/>
        <v>100</v>
      </c>
      <c r="N35" s="406"/>
      <c r="O35" s="5">
        <f>+IF(E35=0,"",'Ark1'!S92)</f>
        <v>8.6914468425259752</v>
      </c>
      <c r="P35" s="409">
        <f t="shared" si="1"/>
        <v>0.34002214781769524</v>
      </c>
      <c r="Q35" s="424"/>
      <c r="R35" s="155">
        <f>+IF(K35=0,"",'Ark1'!AK92)</f>
        <v>91.676019184652262</v>
      </c>
      <c r="S35" s="424"/>
      <c r="T35" s="155">
        <f>+IF(K35=0,"",'Ark1'!AL92)</f>
        <v>23.287629556820111</v>
      </c>
      <c r="U35" s="430"/>
      <c r="V35" s="104">
        <f>+IF(E35=0,"",'Ark1'!T92)</f>
        <v>6.7633892885691438</v>
      </c>
      <c r="W35" s="104">
        <f t="shared" si="2"/>
        <v>0.45674071326385324</v>
      </c>
      <c r="X35" s="60">
        <f>+IF(E35=0,"",'Ark1'!U92)</f>
        <v>18.386410871303003</v>
      </c>
      <c r="Y35" s="105">
        <f t="shared" si="3"/>
        <v>-1.4213231856848338</v>
      </c>
      <c r="Z35" s="105">
        <f>+IF(E35=0,"",'Ark1'!W92)</f>
        <v>14.068745003996804</v>
      </c>
      <c r="AA35" s="105">
        <f>+IF(E35=0,"",'Ark1'!X92)</f>
        <v>55.075939248601109</v>
      </c>
      <c r="AB35" s="105">
        <f>+IF(E35=0,"",'Ark1'!Y92)</f>
        <v>14.388489208633089</v>
      </c>
      <c r="AC35" s="105">
        <f>+IF(E35=0,"",'Ark1'!Z92)</f>
        <v>3.0375699440447641</v>
      </c>
      <c r="AD35" s="313">
        <f>+IF(E35=0,"",'Ark1'!AA92)</f>
        <v>7.2669333650050225</v>
      </c>
      <c r="AE35" s="314">
        <f>+IF(E35=0,"",'Ark1'!AB92)</f>
        <v>1.5295904900718305</v>
      </c>
      <c r="AF35" s="314">
        <f>+IF(E35=0,"",'Ark1'!AC92)</f>
        <v>1.8444644058310449</v>
      </c>
      <c r="AG35" s="104">
        <f t="shared" si="4"/>
        <v>2.1154603145406115</v>
      </c>
      <c r="AH35" s="105"/>
      <c r="AI35" s="26"/>
      <c r="AS35"/>
      <c r="AW35"/>
      <c r="AX35"/>
      <c r="AY35"/>
      <c r="AZ35"/>
      <c r="BA35"/>
      <c r="BB35"/>
      <c r="BF35"/>
      <c r="BG35"/>
      <c r="BH35"/>
    </row>
    <row r="36" spans="1:60" ht="15.6">
      <c r="A36" s="26"/>
      <c r="B36" s="103">
        <f>+'Ark1'!C93</f>
        <v>2024</v>
      </c>
      <c r="C36" s="103">
        <f>+'Ark1'!E93</f>
        <v>27</v>
      </c>
      <c r="D36" s="572">
        <f>+IF(E36=0,"",'Ark1'!Q93)</f>
        <v>65</v>
      </c>
      <c r="E36" s="320">
        <f>+'Ark1'!R93</f>
        <v>563</v>
      </c>
      <c r="F36" s="402">
        <f t="shared" si="0"/>
        <v>-196</v>
      </c>
      <c r="G36" s="105">
        <f>+IF(E36=0,"",'Ark1'!AG93)</f>
        <v>5.2697592571792302E-2</v>
      </c>
      <c r="H36" s="405"/>
      <c r="I36" s="105">
        <f>+IF(E36=0,"",'Ark1'!AH93)</f>
        <v>4.5722954562692639E-2</v>
      </c>
      <c r="J36" s="107"/>
      <c r="K36" s="382">
        <f>+IF(E36=0,"",'Ark1'!AJ93)</f>
        <v>563</v>
      </c>
      <c r="L36" s="406"/>
      <c r="M36" s="155">
        <f t="shared" si="5"/>
        <v>100</v>
      </c>
      <c r="N36" s="406"/>
      <c r="O36" s="5">
        <f>+IF(E36=0,"",'Ark1'!S93)</f>
        <v>9.1882770870337502</v>
      </c>
      <c r="P36" s="409">
        <f t="shared" si="1"/>
        <v>1.208039932883552</v>
      </c>
      <c r="Q36" s="424"/>
      <c r="R36" s="155">
        <f>+IF(K36=0,"",'Ark1'!AK93)</f>
        <v>88.594138543516891</v>
      </c>
      <c r="S36" s="424"/>
      <c r="T36" s="155">
        <f>+IF(K36=0,"",'Ark1'!AL93)</f>
        <v>24.196301388750737</v>
      </c>
      <c r="U36" s="430"/>
      <c r="V36" s="104">
        <f>+IF(E36=0,"",'Ark1'!T93)</f>
        <v>7.0337477797513293</v>
      </c>
      <c r="W36" s="104">
        <f t="shared" si="2"/>
        <v>0.45799020399375312</v>
      </c>
      <c r="X36" s="60">
        <f>+IF(E36=0,"",'Ark1'!U93)</f>
        <v>17.386856127886329</v>
      </c>
      <c r="Y36" s="105">
        <f t="shared" si="3"/>
        <v>-1.3597841883191997</v>
      </c>
      <c r="Z36" s="105">
        <f>+IF(E36=0,"",'Ark1'!W93)</f>
        <v>20.071047957371221</v>
      </c>
      <c r="AA36" s="105">
        <f>+IF(E36=0,"",'Ark1'!X93)</f>
        <v>50.088809946714015</v>
      </c>
      <c r="AB36" s="105">
        <f>+IF(E36=0,"",'Ark1'!Y93)</f>
        <v>10.124333925399648</v>
      </c>
      <c r="AC36" s="105">
        <f>+IF(E36=0,"",'Ark1'!Z93)</f>
        <v>2.1314387211367678</v>
      </c>
      <c r="AD36" s="313">
        <f>+IF(E36=0,"",'Ark1'!AA93)</f>
        <v>7.0351190510738384</v>
      </c>
      <c r="AE36" s="314">
        <f>+IF(E36=0,"",'Ark1'!AB93)</f>
        <v>1.5347037186505479</v>
      </c>
      <c r="AF36" s="314">
        <f>+IF(E36=0,"",'Ark1'!AC93)</f>
        <v>1.792206729000742</v>
      </c>
      <c r="AG36" s="104">
        <f t="shared" si="4"/>
        <v>1.8922868741542627</v>
      </c>
      <c r="AH36" s="105"/>
      <c r="AI36" s="26"/>
      <c r="AS36"/>
      <c r="AW36"/>
      <c r="AX36"/>
      <c r="AY36"/>
      <c r="AZ36"/>
      <c r="BA36"/>
      <c r="BB36"/>
      <c r="BF36"/>
      <c r="BG36"/>
      <c r="BH36"/>
    </row>
    <row r="37" spans="1:60" ht="15.6">
      <c r="A37" s="26"/>
      <c r="B37" s="103">
        <f>+'Ark1'!C94</f>
        <v>2024</v>
      </c>
      <c r="C37" s="103">
        <f>+'Ark1'!E94</f>
        <v>28</v>
      </c>
      <c r="D37" s="572">
        <f>+IF(E37=0,"",'Ark1'!Q94)</f>
        <v>20</v>
      </c>
      <c r="E37" s="320">
        <f>+'Ark1'!R94</f>
        <v>141</v>
      </c>
      <c r="F37" s="402">
        <f t="shared" si="0"/>
        <v>-25</v>
      </c>
      <c r="G37" s="105">
        <f>+IF(E37=0,"",'Ark1'!AG94)</f>
        <v>1.3197798494889359E-2</v>
      </c>
      <c r="H37" s="405"/>
      <c r="I37" s="105">
        <f>+IF(E37=0,"",'Ark1'!AH94)</f>
        <v>1.2815206985350949E-2</v>
      </c>
      <c r="J37" s="107"/>
      <c r="K37" s="382">
        <f>+IF(E37=0,"",'Ark1'!AJ94)</f>
        <v>141</v>
      </c>
      <c r="L37" s="406"/>
      <c r="M37" s="155">
        <f t="shared" si="5"/>
        <v>100</v>
      </c>
      <c r="N37" s="406"/>
      <c r="O37" s="5">
        <f>+IF(E37=0,"",'Ark1'!S94)</f>
        <v>6.4539007092198588</v>
      </c>
      <c r="P37" s="409">
        <f t="shared" si="1"/>
        <v>-1.3834486883705024</v>
      </c>
      <c r="Q37" s="424"/>
      <c r="R37" s="155">
        <f>+IF(K37=0,"",'Ark1'!AK94)</f>
        <v>100.70780141843964</v>
      </c>
      <c r="S37" s="424"/>
      <c r="T37" s="155">
        <f>+IF(K37=0,"",'Ark1'!AL94)</f>
        <v>18.488947738064685</v>
      </c>
      <c r="U37" s="430"/>
      <c r="V37" s="104">
        <f>+IF(E37=0,"",'Ark1'!T94)</f>
        <v>5.1702127659574462</v>
      </c>
      <c r="W37" s="104">
        <f t="shared" si="2"/>
        <v>-1.0105101256088176</v>
      </c>
      <c r="X37" s="60">
        <f>+IF(E37=0,"",'Ark1'!U94)</f>
        <v>19.458156028368776</v>
      </c>
      <c r="Y37" s="105">
        <f t="shared" si="3"/>
        <v>-3.7153379475348451</v>
      </c>
      <c r="Z37" s="105">
        <f>+IF(E37=0,"",'Ark1'!W94)</f>
        <v>4.9645390070921991</v>
      </c>
      <c r="AA37" s="105">
        <f>+IF(E37=0,"",'Ark1'!X94)</f>
        <v>61.702127659574487</v>
      </c>
      <c r="AB37" s="105">
        <f>+IF(E37=0,"",'Ark1'!Y94)</f>
        <v>25.531914893617031</v>
      </c>
      <c r="AC37" s="105">
        <f>+IF(E37=0,"",'Ark1'!Z94)</f>
        <v>0.70921985815602817</v>
      </c>
      <c r="AD37" s="313">
        <f>+IF(E37=0,"",'Ark1'!AA94)</f>
        <v>6.9035108349300094</v>
      </c>
      <c r="AE37" s="314">
        <f>+IF(E37=0,"",'Ark1'!AB94)</f>
        <v>1.6693956833501638</v>
      </c>
      <c r="AF37" s="314">
        <f>+IF(E37=0,"",'Ark1'!AC94)</f>
        <v>1.8138843817827319</v>
      </c>
      <c r="AG37" s="104">
        <f t="shared" si="4"/>
        <v>3.014945054945052</v>
      </c>
      <c r="AH37" s="105"/>
      <c r="AI37" s="26"/>
      <c r="AS37"/>
      <c r="AW37"/>
      <c r="AX37"/>
      <c r="AY37"/>
      <c r="AZ37"/>
      <c r="BA37"/>
      <c r="BB37"/>
      <c r="BF37"/>
      <c r="BG37"/>
      <c r="BH37"/>
    </row>
    <row r="38" spans="1:60" ht="15.6">
      <c r="A38" s="26"/>
      <c r="B38" s="103">
        <f>+'Ark1'!C95</f>
        <v>2024</v>
      </c>
      <c r="C38" s="103">
        <f>+'Ark1'!E95</f>
        <v>29</v>
      </c>
      <c r="D38" s="572">
        <f>+IF(E38=0,"",'Ark1'!Q95)</f>
        <v>57</v>
      </c>
      <c r="E38" s="320">
        <f>+'Ark1'!R95</f>
        <v>669</v>
      </c>
      <c r="F38" s="402">
        <f t="shared" si="0"/>
        <v>287</v>
      </c>
      <c r="G38" s="105">
        <f>+IF(E38=0,"",'Ark1'!AG95)</f>
        <v>6.2619341794900599E-2</v>
      </c>
      <c r="H38" s="405"/>
      <c r="I38" s="105">
        <f>+IF(E38=0,"",'Ark1'!AH95)</f>
        <v>6.236413327923656E-2</v>
      </c>
      <c r="J38" s="107"/>
      <c r="K38" s="382">
        <f>+IF(E38=0,"",'Ark1'!AJ95)</f>
        <v>669</v>
      </c>
      <c r="L38" s="406"/>
      <c r="M38" s="155">
        <f t="shared" si="5"/>
        <v>100</v>
      </c>
      <c r="N38" s="406"/>
      <c r="O38" s="5">
        <f>+IF(E38=0,"",'Ark1'!S95)</f>
        <v>8.5246636771300448</v>
      </c>
      <c r="P38" s="409">
        <f>+IF(E38=0,"",O38-O91)</f>
        <v>6.3390698001999368E-3</v>
      </c>
      <c r="Q38" s="424"/>
      <c r="R38" s="155">
        <f>+IF(K38=0,"",'Ark1'!AK95)</f>
        <v>95.040807174887874</v>
      </c>
      <c r="S38" s="424"/>
      <c r="T38" s="155">
        <f>+IF(K38=0,"",'Ark1'!AL95)</f>
        <v>22.631795550963055</v>
      </c>
      <c r="U38" s="430"/>
      <c r="V38" s="104">
        <f>+IF(E38=0,"",'Ark1'!T95)</f>
        <v>6.414050822122574</v>
      </c>
      <c r="W38" s="104">
        <f t="shared" si="2"/>
        <v>0.36954820432152591</v>
      </c>
      <c r="X38" s="60">
        <f>+IF(E38=0,"",'Ark1'!U95)</f>
        <v>19.957399103139032</v>
      </c>
      <c r="Y38" s="105">
        <f t="shared" si="3"/>
        <v>-0.37663231047354273</v>
      </c>
      <c r="Z38" s="105">
        <f>+IF(E38=0,"",'Ark1'!W95)</f>
        <v>11.509715994020922</v>
      </c>
      <c r="AA38" s="105">
        <f>+IF(E38=0,"",'Ark1'!X95)</f>
        <v>76.831091180866949</v>
      </c>
      <c r="AB38" s="105">
        <f>+IF(E38=0,"",'Ark1'!Y95)</f>
        <v>19.880418535127063</v>
      </c>
      <c r="AC38" s="105">
        <f>+IF(E38=0,"",'Ark1'!Z95)</f>
        <v>1.9431988041853516</v>
      </c>
      <c r="AD38" s="313">
        <f>+IF(E38=0,"",'Ark1'!AA95)</f>
        <v>6.526560185439882</v>
      </c>
      <c r="AE38" s="314">
        <f>+IF(E38=0,"",'Ark1'!AB95)</f>
        <v>1.420984652679264</v>
      </c>
      <c r="AF38" s="314">
        <f>+IF(E38=0,"",'Ark1'!AC95)</f>
        <v>1.9145840725364425</v>
      </c>
      <c r="AG38" s="104">
        <f t="shared" si="4"/>
        <v>2.3411362440820644</v>
      </c>
      <c r="AH38" s="105"/>
      <c r="AI38" s="26"/>
      <c r="AS38"/>
      <c r="AW38"/>
      <c r="AX38"/>
      <c r="AY38"/>
      <c r="AZ38"/>
      <c r="BA38"/>
      <c r="BB38"/>
      <c r="BF38"/>
      <c r="BG38"/>
      <c r="BH38"/>
    </row>
    <row r="39" spans="1:60" ht="15.6">
      <c r="A39" s="26"/>
      <c r="B39" s="103">
        <f>+'Ark1'!C96</f>
        <v>2024</v>
      </c>
      <c r="C39" s="103">
        <f>+'Ark1'!E96</f>
        <v>30</v>
      </c>
      <c r="D39" s="572">
        <f>+IF(E39=0,"",'Ark1'!Q96)</f>
        <v>15</v>
      </c>
      <c r="E39" s="320">
        <f>+'Ark1'!R96</f>
        <v>124</v>
      </c>
      <c r="F39" s="402">
        <f t="shared" si="0"/>
        <v>-1841</v>
      </c>
      <c r="G39" s="105">
        <f>+IF(E39=0,"",'Ark1'!AG96)</f>
        <v>1.1606574562881422E-2</v>
      </c>
      <c r="H39" s="405"/>
      <c r="I39" s="105">
        <f>+IF(E39=0,"",'Ark1'!AH96)</f>
        <v>1.161570809563011E-2</v>
      </c>
      <c r="J39" s="107"/>
      <c r="K39" s="382">
        <f>+IF(E39=0,"",'Ark1'!AJ96)</f>
        <v>124</v>
      </c>
      <c r="L39" s="406"/>
      <c r="M39" s="155">
        <f t="shared" si="5"/>
        <v>100</v>
      </c>
      <c r="N39" s="406"/>
      <c r="O39" s="5">
        <f>+IF(E39=0,"",'Ark1'!S96)</f>
        <v>8.4838709677419377</v>
      </c>
      <c r="P39" s="409">
        <f t="shared" si="1"/>
        <v>-0.25709595337765734</v>
      </c>
      <c r="Q39" s="424"/>
      <c r="R39" s="155">
        <f>+IF(K39=0,"",'Ark1'!AK96)</f>
        <v>95.762903225806426</v>
      </c>
      <c r="S39" s="424"/>
      <c r="T39" s="155">
        <f>+IF(K39=0,"",'Ark1'!AL96)</f>
        <v>22.580921434481287</v>
      </c>
      <c r="U39" s="430"/>
      <c r="V39" s="104">
        <f>+IF(E39=0,"",'Ark1'!T96)</f>
        <v>6.2258064516129021</v>
      </c>
      <c r="W39" s="104">
        <f t="shared" si="2"/>
        <v>-0.35383731429040832</v>
      </c>
      <c r="X39" s="60">
        <f>+IF(E39=0,"",'Ark1'!U96)</f>
        <v>20.054838709677423</v>
      </c>
      <c r="Y39" s="105">
        <f t="shared" si="3"/>
        <v>-1.9497414429943021</v>
      </c>
      <c r="Z39" s="105">
        <f>+IF(E39=0,"",'Ark1'!W96)</f>
        <v>4.0322580645161281</v>
      </c>
      <c r="AA39" s="105">
        <f>+IF(E39=0,"",'Ark1'!X96)</f>
        <v>80.645161290322562</v>
      </c>
      <c r="AB39" s="105">
        <f>+IF(E39=0,"",'Ark1'!Y96)</f>
        <v>14.516129032258061</v>
      </c>
      <c r="AC39" s="105">
        <f>+IF(E39=0,"",'Ark1'!Z96)</f>
        <v>2.4193548387096779</v>
      </c>
      <c r="AD39" s="313">
        <f>+IF(E39=0,"",'Ark1'!AA96)</f>
        <v>5.8253250613815322</v>
      </c>
      <c r="AE39" s="314">
        <f>+IF(E39=0,"",'Ark1'!AB96)</f>
        <v>1.322777326052428</v>
      </c>
      <c r="AF39" s="314">
        <f>+IF(E39=0,"",'Ark1'!AC96)</f>
        <v>1.4582286519091239</v>
      </c>
      <c r="AG39" s="104">
        <f t="shared" si="4"/>
        <v>2.3638783269961974</v>
      </c>
      <c r="AH39" s="105"/>
      <c r="AI39" s="26"/>
      <c r="AS39"/>
      <c r="AW39"/>
      <c r="AX39"/>
      <c r="AY39"/>
      <c r="AZ39"/>
      <c r="BA39"/>
      <c r="BB39"/>
      <c r="BF39"/>
      <c r="BG39"/>
      <c r="BH39"/>
    </row>
    <row r="40" spans="1:60" ht="15.6">
      <c r="A40" s="26"/>
      <c r="B40" s="103">
        <f>+'Ark1'!C97</f>
        <v>2024</v>
      </c>
      <c r="C40" s="103">
        <f>+'Ark1'!E97</f>
        <v>31</v>
      </c>
      <c r="D40" s="572">
        <f>+IF(E40=0,"",'Ark1'!Q97)</f>
        <v>125</v>
      </c>
      <c r="E40" s="320">
        <f>+'Ark1'!R97</f>
        <v>3230</v>
      </c>
      <c r="F40" s="402">
        <f t="shared" si="0"/>
        <v>422</v>
      </c>
      <c r="G40" s="105">
        <f>+IF(E40=0,"",'Ark1'!AG97)</f>
        <v>0.30233254708150809</v>
      </c>
      <c r="H40" s="405"/>
      <c r="I40" s="105">
        <f>+IF(E40=0,"",'Ark1'!AH97)</f>
        <v>0.33826195656336216</v>
      </c>
      <c r="J40" s="107"/>
      <c r="K40" s="382">
        <f>+IF(E40=0,"",'Ark1'!AJ97)</f>
        <v>3230</v>
      </c>
      <c r="L40" s="406"/>
      <c r="M40" s="155">
        <f t="shared" si="5"/>
        <v>100</v>
      </c>
      <c r="N40" s="406"/>
      <c r="O40" s="5">
        <f>+IF(E40=0,"",'Ark1'!S97)</f>
        <v>8.7591331269349819</v>
      </c>
      <c r="P40" s="409">
        <f t="shared" si="1"/>
        <v>0.23028697308882329</v>
      </c>
      <c r="Q40" s="424"/>
      <c r="R40" s="155">
        <f>+IF(K40=0,"",'Ark1'!AK97)</f>
        <v>99.145913312693636</v>
      </c>
      <c r="S40" s="424"/>
      <c r="T40" s="155">
        <f>+IF(K40=0,"",'Ark1'!AL97)</f>
        <v>22.794096248442859</v>
      </c>
      <c r="U40" s="430"/>
      <c r="V40" s="104">
        <f>+IF(E40=0,"",'Ark1'!T97)</f>
        <v>6.5504643962848279</v>
      </c>
      <c r="W40" s="104">
        <f t="shared" si="2"/>
        <v>0.78087750169793235</v>
      </c>
      <c r="X40" s="60">
        <f>+IF(E40=0,"",'Ark1'!U97)</f>
        <v>22.420526315789456</v>
      </c>
      <c r="Y40" s="105">
        <f t="shared" si="3"/>
        <v>7.7114634877819555E-2</v>
      </c>
      <c r="Z40" s="105">
        <f>+IF(E40=0,"",'Ark1'!W97)</f>
        <v>15.077399380804955</v>
      </c>
      <c r="AA40" s="105">
        <f>+IF(E40=0,"",'Ark1'!X97)</f>
        <v>96.160990712074309</v>
      </c>
      <c r="AB40" s="105">
        <f>+IF(E40=0,"",'Ark1'!Y97)</f>
        <v>33.281733746130037</v>
      </c>
      <c r="AC40" s="105">
        <f>+IF(E40=0,"",'Ark1'!Z97)</f>
        <v>1.8575851393188847</v>
      </c>
      <c r="AD40" s="313">
        <f>+IF(E40=0,"",'Ark1'!AA97)</f>
        <v>5.1669301239376519</v>
      </c>
      <c r="AE40" s="314">
        <f>+IF(E40=0,"",'Ark1'!AB97)</f>
        <v>1.1170790045476091</v>
      </c>
      <c r="AF40" s="314">
        <f>+IF(E40=0,"",'Ark1'!AC97)</f>
        <v>1.6896401052487131</v>
      </c>
      <c r="AG40" s="104">
        <f t="shared" si="4"/>
        <v>2.5596741128234117</v>
      </c>
      <c r="AH40" s="105"/>
      <c r="AI40" s="26"/>
      <c r="AS40"/>
      <c r="AW40"/>
      <c r="AX40"/>
      <c r="AY40"/>
      <c r="AZ40"/>
      <c r="BA40"/>
      <c r="BB40"/>
      <c r="BF40"/>
      <c r="BG40"/>
      <c r="BH40"/>
    </row>
    <row r="41" spans="1:60" ht="15.6">
      <c r="A41" s="26"/>
      <c r="B41" s="103">
        <f>+'Ark1'!C98</f>
        <v>2024</v>
      </c>
      <c r="C41" s="103">
        <f>+'Ark1'!E98</f>
        <v>32</v>
      </c>
      <c r="D41" s="572">
        <f>+IF(E41=0,"",'Ark1'!Q98)</f>
        <v>284</v>
      </c>
      <c r="E41" s="320">
        <f>+'Ark1'!R98</f>
        <v>5598</v>
      </c>
      <c r="F41" s="402">
        <f t="shared" si="0"/>
        <v>295</v>
      </c>
      <c r="G41" s="105">
        <f>+IF(E41=0,"",'Ark1'!AG98)</f>
        <v>0.52398068066943748</v>
      </c>
      <c r="H41" s="405"/>
      <c r="I41" s="105">
        <f>+IF(E41=0,"",'Ark1'!AH98)</f>
        <v>0.57708321311486643</v>
      </c>
      <c r="J41" s="107"/>
      <c r="K41" s="382">
        <f>+IF(E41=0,"",'Ark1'!AJ98)</f>
        <v>5588</v>
      </c>
      <c r="L41" s="406"/>
      <c r="M41" s="155">
        <f t="shared" si="5"/>
        <v>99.821364773133268</v>
      </c>
      <c r="N41" s="406"/>
      <c r="O41" s="5">
        <f>+IF(E41=0,"",'Ark1'!S98)</f>
        <v>8.5344765987852824</v>
      </c>
      <c r="P41" s="409">
        <f t="shared" si="1"/>
        <v>0.26180075492332122</v>
      </c>
      <c r="Q41" s="424"/>
      <c r="R41" s="155">
        <f>+IF(K41=0,"",'Ark1'!AK98)</f>
        <v>98.710182534001376</v>
      </c>
      <c r="S41" s="424"/>
      <c r="T41" s="155">
        <f>+IF(K41=0,"",'Ark1'!AL98)</f>
        <v>22.774499434133592</v>
      </c>
      <c r="U41" s="430"/>
      <c r="V41" s="104">
        <f>+IF(E41=0,"",'Ark1'!T98)</f>
        <v>6.0528760271525517</v>
      </c>
      <c r="W41" s="104">
        <f t="shared" si="2"/>
        <v>-1.0861479918917283E-2</v>
      </c>
      <c r="X41" s="60">
        <f>+IF(E41=0,"",'Ark1'!U98)</f>
        <v>22.069917827795624</v>
      </c>
      <c r="Y41" s="105">
        <f t="shared" si="3"/>
        <v>-0.6880305033377212</v>
      </c>
      <c r="Z41" s="105">
        <f>+IF(E41=0,"",'Ark1'!W98)</f>
        <v>6.9489103251161133</v>
      </c>
      <c r="AA41" s="105">
        <f>+IF(E41=0,"",'Ark1'!X98)</f>
        <v>90.836012861736322</v>
      </c>
      <c r="AB41" s="105">
        <f>+IF(E41=0,"",'Ark1'!Y98)</f>
        <v>32.511611289746341</v>
      </c>
      <c r="AC41" s="105">
        <f>+IF(E41=0,"",'Ark1'!Z98)</f>
        <v>2.9296177206145049</v>
      </c>
      <c r="AD41" s="313">
        <f>+IF(E41=0,"",'Ark1'!AA98)</f>
        <v>7.0361912654866092</v>
      </c>
      <c r="AE41" s="314">
        <f>+IF(E41=0,"",'Ark1'!AB98)</f>
        <v>1.5007944791587953</v>
      </c>
      <c r="AF41" s="314">
        <f>+IF(E41=0,"",'Ark1'!AC98)</f>
        <v>1.7094377234835252</v>
      </c>
      <c r="AG41" s="104">
        <f t="shared" si="4"/>
        <v>2.5859720361687852</v>
      </c>
      <c r="AH41" s="105"/>
      <c r="AI41" s="26"/>
      <c r="AS41"/>
      <c r="AW41"/>
      <c r="AX41"/>
      <c r="AY41"/>
      <c r="AZ41"/>
      <c r="BA41"/>
      <c r="BB41"/>
      <c r="BF41"/>
      <c r="BG41"/>
      <c r="BH41"/>
    </row>
    <row r="42" spans="1:60" ht="15.6">
      <c r="A42" s="26"/>
      <c r="B42" s="103">
        <f>+'Ark1'!C99</f>
        <v>2024</v>
      </c>
      <c r="C42" s="103">
        <f>+'Ark1'!E99</f>
        <v>33</v>
      </c>
      <c r="D42" s="572">
        <f>+IF(E42=0,"",'Ark1'!Q99)</f>
        <v>566</v>
      </c>
      <c r="E42" s="320">
        <f>+'Ark1'!R99</f>
        <v>12586</v>
      </c>
      <c r="F42" s="402">
        <f t="shared" ref="F42:F61" si="6">+IF(E42=0,"",E42-E95)</f>
        <v>-7315</v>
      </c>
      <c r="G42" s="105">
        <f>+IF(E42=0,"",'Ark1'!AG99)</f>
        <v>1.1780673181324648</v>
      </c>
      <c r="H42" s="405"/>
      <c r="I42" s="105">
        <f>+IF(E42=0,"",'Ark1'!AH99)</f>
        <v>1.3165840876140171</v>
      </c>
      <c r="J42" s="107"/>
      <c r="K42" s="382">
        <f>+IF(E42=0,"",'Ark1'!AJ99)</f>
        <v>12577</v>
      </c>
      <c r="L42" s="406"/>
      <c r="M42" s="155">
        <f t="shared" si="5"/>
        <v>99.928491975210548</v>
      </c>
      <c r="N42" s="406"/>
      <c r="O42" s="5">
        <f>+IF(E42=0,"",'Ark1'!S99)</f>
        <v>8.3639758461782936</v>
      </c>
      <c r="P42" s="409">
        <f t="shared" ref="P42:P61" si="7">+IF(E42=0,"",O42-O95)</f>
        <v>0.15313216998111834</v>
      </c>
      <c r="Q42" s="424"/>
      <c r="R42" s="155">
        <f>+IF(K42=0,"",'Ark1'!AK99)</f>
        <v>99.91221276934094</v>
      </c>
      <c r="S42" s="424"/>
      <c r="T42" s="155">
        <f>+IF(K42=0,"",'Ark1'!AL99)</f>
        <v>22.114494994645433</v>
      </c>
      <c r="U42" s="430"/>
      <c r="V42" s="104">
        <f>+IF(E42=0,"",'Ark1'!T99)</f>
        <v>6.1803591291911637</v>
      </c>
      <c r="W42" s="104">
        <f t="shared" ref="W42:W61" si="8">+IF(E42=0,"",V42-V95)</f>
        <v>-2.7570120595281189E-2</v>
      </c>
      <c r="X42" s="60">
        <f>+IF(E42=0,"",'Ark1'!U99)</f>
        <v>22.395256634355604</v>
      </c>
      <c r="Y42" s="105">
        <f t="shared" ref="Y42:Y61" si="9">+IF(E42=0,"",X42-X95)</f>
        <v>0.2490378513799314</v>
      </c>
      <c r="Z42" s="105">
        <f>+IF(E42=0,"",'Ark1'!W99)</f>
        <v>7.8102653742253292</v>
      </c>
      <c r="AA42" s="105">
        <f>+IF(E42=0,"",'Ark1'!X99)</f>
        <v>90.640394088669936</v>
      </c>
      <c r="AB42" s="105">
        <f>+IF(E42=0,"",'Ark1'!Y99)</f>
        <v>34.347687907198477</v>
      </c>
      <c r="AC42" s="105">
        <f>+IF(E42=0,"",'Ark1'!Z99)</f>
        <v>2.5981249006832998</v>
      </c>
      <c r="AD42" s="313">
        <f>+IF(E42=0,"",'Ark1'!AA99)</f>
        <v>6.4079719464862892</v>
      </c>
      <c r="AE42" s="314">
        <f>+IF(E42=0,"",'Ark1'!AB99)</f>
        <v>1.4762171649591109</v>
      </c>
      <c r="AF42" s="314">
        <f>+IF(E42=0,"",'Ark1'!AC99)</f>
        <v>1.6782458696063556</v>
      </c>
      <c r="AG42" s="104">
        <f t="shared" ref="AG42:AG61" si="10">+IF(E42=0,"",X42/O42)</f>
        <v>2.6775850440300526</v>
      </c>
      <c r="AH42" s="105"/>
      <c r="AI42" s="26"/>
      <c r="AS42"/>
      <c r="AW42"/>
      <c r="AX42"/>
      <c r="AY42"/>
      <c r="AZ42"/>
      <c r="BA42"/>
      <c r="BB42"/>
      <c r="BF42"/>
      <c r="BG42"/>
      <c r="BH42"/>
    </row>
    <row r="43" spans="1:60" ht="15.6">
      <c r="A43" s="26"/>
      <c r="B43" s="103">
        <f>+'Ark1'!C100</f>
        <v>2024</v>
      </c>
      <c r="C43" s="103">
        <f>+'Ark1'!E100</f>
        <v>34</v>
      </c>
      <c r="D43" s="572">
        <f>+IF(E43=0,"",'Ark1'!Q100)</f>
        <v>1220</v>
      </c>
      <c r="E43" s="320">
        <f>+'Ark1'!R100</f>
        <v>32459</v>
      </c>
      <c r="F43" s="402">
        <f t="shared" si="6"/>
        <v>-1779</v>
      </c>
      <c r="G43" s="105">
        <f>+IF(E43=0,"",'Ark1'!AG100)</f>
        <v>3.0382080946497441</v>
      </c>
      <c r="H43" s="405"/>
      <c r="I43" s="105">
        <f>+IF(E43=0,"",'Ark1'!AH100)</f>
        <v>3.326370634637934</v>
      </c>
      <c r="J43" s="107"/>
      <c r="K43" s="382">
        <f>+IF(E43=0,"",'Ark1'!AJ100)</f>
        <v>32435</v>
      </c>
      <c r="L43" s="406"/>
      <c r="M43" s="155">
        <f t="shared" si="5"/>
        <v>99.92606056871746</v>
      </c>
      <c r="N43" s="406"/>
      <c r="O43" s="5">
        <f>+IF(E43=0,"",'Ark1'!S100)</f>
        <v>8.363196648079116</v>
      </c>
      <c r="P43" s="409">
        <f t="shared" si="7"/>
        <v>0.16788734262902949</v>
      </c>
      <c r="Q43" s="424"/>
      <c r="R43" s="155">
        <f>+IF(K43=0,"",'Ark1'!AK100)</f>
        <v>99.112199784184099</v>
      </c>
      <c r="S43" s="424"/>
      <c r="T43" s="155">
        <f>+IF(K43=0,"",'Ark1'!AL100)</f>
        <v>22.145979515976101</v>
      </c>
      <c r="U43" s="430"/>
      <c r="V43" s="104">
        <f>+IF(E43=0,"",'Ark1'!T100)</f>
        <v>6.0427000215656683</v>
      </c>
      <c r="W43" s="104">
        <f t="shared" si="8"/>
        <v>0.10140672172338849</v>
      </c>
      <c r="X43" s="60">
        <f>+IF(E43=0,"",'Ark1'!U100)</f>
        <v>21.939699312979243</v>
      </c>
      <c r="Y43" s="105">
        <f t="shared" si="9"/>
        <v>-9.7402737374121529E-2</v>
      </c>
      <c r="Z43" s="105">
        <f>+IF(E43=0,"",'Ark1'!W100)</f>
        <v>6.6114174805138788</v>
      </c>
      <c r="AA43" s="105">
        <f>+IF(E43=0,"",'Ark1'!X100)</f>
        <v>89.950398964848006</v>
      </c>
      <c r="AB43" s="105">
        <f>+IF(E43=0,"",'Ark1'!Y100)</f>
        <v>30.413752734218551</v>
      </c>
      <c r="AC43" s="105">
        <f>+IF(E43=0,"",'Ark1'!Z100)</f>
        <v>2.4523244708709449</v>
      </c>
      <c r="AD43" s="313">
        <f>+IF(E43=0,"",'Ark1'!AA100)</f>
        <v>6.3668661046180075</v>
      </c>
      <c r="AE43" s="314">
        <f>+IF(E43=0,"",'Ark1'!AB100)</f>
        <v>1.470299893728352</v>
      </c>
      <c r="AF43" s="314">
        <f>+IF(E43=0,"",'Ark1'!AC100)</f>
        <v>1.6809948818447162</v>
      </c>
      <c r="AG43" s="104">
        <f t="shared" si="10"/>
        <v>2.6233628403343139</v>
      </c>
      <c r="AH43" s="105"/>
      <c r="AI43" s="26"/>
      <c r="AS43"/>
      <c r="AW43"/>
      <c r="AX43"/>
      <c r="AY43"/>
      <c r="AZ43"/>
      <c r="BA43"/>
      <c r="BB43"/>
      <c r="BF43"/>
      <c r="BG43"/>
      <c r="BH43"/>
    </row>
    <row r="44" spans="1:60" s="3" customFormat="1" ht="15.6">
      <c r="A44" s="26"/>
      <c r="B44" s="103">
        <f>+'Ark1'!C101</f>
        <v>2024</v>
      </c>
      <c r="C44" s="103">
        <f>+'Ark1'!E101</f>
        <v>35</v>
      </c>
      <c r="D44" s="572">
        <f>+IF(E44=0,"",'Ark1'!Q101)</f>
        <v>1676</v>
      </c>
      <c r="E44" s="320">
        <f>+'Ark1'!R101</f>
        <v>49035</v>
      </c>
      <c r="F44" s="402">
        <f t="shared" si="6"/>
        <v>-4745</v>
      </c>
      <c r="G44" s="105">
        <f>+IF(E44=0,"",'Ark1'!AG101)</f>
        <v>4.5897450297652469</v>
      </c>
      <c r="H44" s="405"/>
      <c r="I44" s="105">
        <f>+IF(E44=0,"",'Ark1'!AH101)</f>
        <v>5.0058274253108248</v>
      </c>
      <c r="J44" s="107"/>
      <c r="K44" s="382">
        <f>+IF(E44=0,"",'Ark1'!AJ101)</f>
        <v>48998</v>
      </c>
      <c r="L44" s="406"/>
      <c r="M44" s="155">
        <f t="shared" si="5"/>
        <v>99.924543693280313</v>
      </c>
      <c r="N44" s="406"/>
      <c r="O44" s="5">
        <f>+IF(E44=0,"",'Ark1'!S101)</f>
        <v>8.2901396961354141</v>
      </c>
      <c r="P44" s="409">
        <f t="shared" si="7"/>
        <v>0.20715345589740686</v>
      </c>
      <c r="Q44" s="424"/>
      <c r="R44" s="155">
        <f>+IF(K44=0,"",'Ark1'!AK101)</f>
        <v>99.229409363647932</v>
      </c>
      <c r="S44" s="424"/>
      <c r="T44" s="155">
        <f>+IF(K44=0,"",'Ark1'!AL101)</f>
        <v>21.992637462733679</v>
      </c>
      <c r="U44" s="430"/>
      <c r="V44" s="104">
        <f>+IF(E44=0,"",'Ark1'!T101)</f>
        <v>5.8051391862955004</v>
      </c>
      <c r="W44" s="104">
        <f t="shared" si="8"/>
        <v>-0.10759789068479186</v>
      </c>
      <c r="X44" s="60">
        <f>+IF(E44=0,"",'Ark1'!U101)</f>
        <v>21.855707147955357</v>
      </c>
      <c r="Y44" s="105">
        <f t="shared" si="9"/>
        <v>0.24204965446341831</v>
      </c>
      <c r="Z44" s="105">
        <f>+IF(E44=0,"",'Ark1'!W101)</f>
        <v>4.7517079636993991</v>
      </c>
      <c r="AA44" s="301">
        <f>+IF(E44=0,"",'Ark1'!X101)</f>
        <v>90.590394616090563</v>
      </c>
      <c r="AB44" s="301">
        <f>+IF(E44=0,"",'Ark1'!Y101)</f>
        <v>30.225349240338542</v>
      </c>
      <c r="AC44" s="301">
        <f>+IF(E44=0,"",'Ark1'!Z101)</f>
        <v>2.1637605791781387</v>
      </c>
      <c r="AD44" s="105">
        <f>+IF(E44=0,"",'Ark1'!AA101)</f>
        <v>6.185010036015445</v>
      </c>
      <c r="AE44" s="104">
        <f>+IF(E44=0,"",'Ark1'!AB101)</f>
        <v>1.4359453593397296</v>
      </c>
      <c r="AF44" s="104">
        <f>+IF(E44=0,"",'Ark1'!AC101)</f>
        <v>1.6285230686214409</v>
      </c>
      <c r="AG44" s="104">
        <f t="shared" si="10"/>
        <v>2.6363496815552767</v>
      </c>
      <c r="AH44" s="105"/>
      <c r="AI44" s="26"/>
    </row>
    <row r="45" spans="1:60" s="3" customFormat="1" ht="15.6">
      <c r="A45" s="26"/>
      <c r="B45" s="103">
        <f>+'Ark1'!C102</f>
        <v>2024</v>
      </c>
      <c r="C45" s="103">
        <f>+'Ark1'!E102</f>
        <v>36</v>
      </c>
      <c r="D45" s="572">
        <f>+IF(E45=0,"",'Ark1'!Q102)</f>
        <v>2385</v>
      </c>
      <c r="E45" s="320">
        <f>+'Ark1'!R102</f>
        <v>71263</v>
      </c>
      <c r="F45" s="402">
        <f t="shared" si="6"/>
        <v>2995</v>
      </c>
      <c r="G45" s="105">
        <f>+IF(E45=0,"",'Ark1'!AG102)</f>
        <v>6.6703171215695081</v>
      </c>
      <c r="H45" s="405"/>
      <c r="I45" s="105">
        <f>+IF(E45=0,"",'Ark1'!AH102)</f>
        <v>7.0504984641883608</v>
      </c>
      <c r="J45" s="107"/>
      <c r="K45" s="382">
        <f>+IF(E45=0,"",'Ark1'!AJ102)</f>
        <v>71218</v>
      </c>
      <c r="L45" s="406"/>
      <c r="M45" s="155">
        <f t="shared" si="5"/>
        <v>99.936853626706707</v>
      </c>
      <c r="N45" s="406"/>
      <c r="O45" s="5">
        <f>+IF(E45=0,"",'Ark1'!S102)</f>
        <v>8.2798085963262853</v>
      </c>
      <c r="P45" s="409">
        <f t="shared" si="7"/>
        <v>5.5574694644676015E-2</v>
      </c>
      <c r="Q45" s="424"/>
      <c r="R45" s="155">
        <f>+IF(K45=0,"",'Ark1'!AK102)</f>
        <v>98.34658653711098</v>
      </c>
      <c r="S45" s="424"/>
      <c r="T45" s="155">
        <f>+IF(K45=0,"",'Ark1'!AL102)</f>
        <v>21.932122506460257</v>
      </c>
      <c r="U45" s="430"/>
      <c r="V45" s="104">
        <f>+IF(E45=0,"",'Ark1'!T102)</f>
        <v>5.7528731599848451</v>
      </c>
      <c r="W45" s="104">
        <f t="shared" si="8"/>
        <v>-0.19858286626464494</v>
      </c>
      <c r="X45" s="60">
        <f>+IF(E45=0,"",'Ark1'!U102)</f>
        <v>21.181216058824344</v>
      </c>
      <c r="Y45" s="105">
        <f t="shared" si="9"/>
        <v>0.29888421960268019</v>
      </c>
      <c r="Z45" s="105">
        <f>+IF(E45=0,"",'Ark1'!W102)</f>
        <v>3.7831693866382272</v>
      </c>
      <c r="AA45" s="301">
        <f>+IF(E45=0,"",'Ark1'!X102)</f>
        <v>88.28003311676467</v>
      </c>
      <c r="AB45" s="301">
        <f>+IF(E45=0,"",'Ark1'!Y102)</f>
        <v>26.438684871532203</v>
      </c>
      <c r="AC45" s="301">
        <f>+IF(E45=0,"",'Ark1'!Z102)</f>
        <v>1.3583486521757435</v>
      </c>
      <c r="AD45" s="105">
        <f>+IF(E45=0,"",'Ark1'!AA102)</f>
        <v>5.684401351773281</v>
      </c>
      <c r="AE45" s="104">
        <f>+IF(E45=0,"",'Ark1'!AB102)</f>
        <v>1.3674733099519829</v>
      </c>
      <c r="AF45" s="104">
        <f>+IF(E45=0,"",'Ark1'!AC102)</f>
        <v>1.5640390733378906</v>
      </c>
      <c r="AG45" s="104">
        <f t="shared" si="10"/>
        <v>2.5581770173071821</v>
      </c>
      <c r="AH45" s="105"/>
      <c r="AI45" s="26"/>
    </row>
    <row r="46" spans="1:60" s="3" customFormat="1" ht="15.6">
      <c r="A46" s="26"/>
      <c r="B46" s="103">
        <f>+'Ark1'!C103</f>
        <v>2024</v>
      </c>
      <c r="C46" s="103">
        <f>+'Ark1'!E103</f>
        <v>37</v>
      </c>
      <c r="D46" s="572">
        <f>+IF(E46=0,"",'Ark1'!Q103)</f>
        <v>2731</v>
      </c>
      <c r="E46" s="320">
        <f>+'Ark1'!R103</f>
        <v>87111</v>
      </c>
      <c r="F46" s="402">
        <f t="shared" si="6"/>
        <v>-1151</v>
      </c>
      <c r="G46" s="105">
        <f>+IF(E46=0,"",'Ark1'!AG103)</f>
        <v>8.1537122318319692</v>
      </c>
      <c r="H46" s="405"/>
      <c r="I46" s="105">
        <f>+IF(E46=0,"",'Ark1'!AH103)</f>
        <v>8.3069245062397812</v>
      </c>
      <c r="J46" s="107"/>
      <c r="K46" s="382">
        <f>+IF(E46=0,"",'Ark1'!AJ103)</f>
        <v>87046</v>
      </c>
      <c r="L46" s="406"/>
      <c r="M46" s="155">
        <f t="shared" si="5"/>
        <v>99.925382557885911</v>
      </c>
      <c r="N46" s="406"/>
      <c r="O46" s="5">
        <f>+IF(E46=0,"",'Ark1'!S103)</f>
        <v>8.3089736083847026</v>
      </c>
      <c r="P46" s="409">
        <f t="shared" si="7"/>
        <v>0.17207437655220126</v>
      </c>
      <c r="Q46" s="424"/>
      <c r="R46" s="155">
        <f>+IF(K46=0,"",'Ark1'!AK103)</f>
        <v>97.363585920088582</v>
      </c>
      <c r="S46" s="424"/>
      <c r="T46" s="155">
        <f>+IF(K46=0,"",'Ark1'!AL103)</f>
        <v>21.8521792846064</v>
      </c>
      <c r="U46" s="430"/>
      <c r="V46" s="104">
        <f>+IF(E46=0,"",'Ark1'!T103)</f>
        <v>5.7238695457519722</v>
      </c>
      <c r="W46" s="104">
        <f t="shared" si="8"/>
        <v>-0.21973019139424999</v>
      </c>
      <c r="X46" s="60">
        <f>+IF(E46=0,"",'Ark1'!U103)</f>
        <v>20.41561341277238</v>
      </c>
      <c r="Y46" s="105">
        <f t="shared" si="9"/>
        <v>-1.386926380428477E-2</v>
      </c>
      <c r="Z46" s="105">
        <f>+IF(E46=0,"",'Ark1'!W103)</f>
        <v>2.3028090597054338</v>
      </c>
      <c r="AA46" s="301">
        <f>+IF(E46=0,"",'Ark1'!X103)</f>
        <v>87.029192639276346</v>
      </c>
      <c r="AB46" s="301">
        <f>+IF(E46=0,"",'Ark1'!Y103)</f>
        <v>22.22910998610968</v>
      </c>
      <c r="AC46" s="301">
        <f>+IF(E46=0,"",'Ark1'!Z103)</f>
        <v>0.53724558322140714</v>
      </c>
      <c r="AD46" s="105">
        <f>+IF(E46=0,"",'Ark1'!AA103)</f>
        <v>4.8143871314686812</v>
      </c>
      <c r="AE46" s="104">
        <f>+IF(E46=0,"",'Ark1'!AB103)</f>
        <v>1.3013300061824098</v>
      </c>
      <c r="AF46" s="104">
        <f>+IF(E46=0,"",'Ark1'!AC103)</f>
        <v>1.5153584133495162</v>
      </c>
      <c r="AG46" s="104">
        <f t="shared" si="10"/>
        <v>2.4570559945178663</v>
      </c>
      <c r="AH46" s="105"/>
      <c r="AI46" s="26"/>
    </row>
    <row r="47" spans="1:60" s="3" customFormat="1" ht="15.6">
      <c r="A47" s="26"/>
      <c r="B47" s="103">
        <f>+'Ark1'!C104</f>
        <v>2024</v>
      </c>
      <c r="C47" s="103">
        <f>+'Ark1'!E104</f>
        <v>38</v>
      </c>
      <c r="D47" s="572">
        <f>+IF(E47=0,"",'Ark1'!Q104)</f>
        <v>3307</v>
      </c>
      <c r="E47" s="320">
        <f>+'Ark1'!R104</f>
        <v>96554</v>
      </c>
      <c r="F47" s="402">
        <f t="shared" si="6"/>
        <v>1997</v>
      </c>
      <c r="G47" s="105">
        <f>+IF(E47=0,"",'Ark1'!AG104)</f>
        <v>9.0375903253584973</v>
      </c>
      <c r="H47" s="405"/>
      <c r="I47" s="105">
        <f>+IF(E47=0,"",'Ark1'!AH104)</f>
        <v>8.8685749143247623</v>
      </c>
      <c r="J47" s="107"/>
      <c r="K47" s="382">
        <f>+IF(E47=0,"",'Ark1'!AJ104)</f>
        <v>96488</v>
      </c>
      <c r="L47" s="406"/>
      <c r="M47" s="155">
        <f t="shared" si="5"/>
        <v>99.931644468380384</v>
      </c>
      <c r="N47" s="406"/>
      <c r="O47" s="5">
        <f>+IF(E47=0,"",'Ark1'!S104)</f>
        <v>8.1500093212088576</v>
      </c>
      <c r="P47" s="409">
        <f t="shared" si="7"/>
        <v>0.15212444753477961</v>
      </c>
      <c r="Q47" s="424"/>
      <c r="R47" s="155">
        <f>+IF(K47=0,"",'Ark1'!AK104)</f>
        <v>96.749698408092641</v>
      </c>
      <c r="S47" s="424"/>
      <c r="T47" s="155">
        <f>+IF(K47=0,"",'Ark1'!AL104)</f>
        <v>21.407282288570642</v>
      </c>
      <c r="U47" s="430"/>
      <c r="V47" s="104">
        <f>+IF(E47=0,"",'Ark1'!T104)</f>
        <v>5.7490523437661807</v>
      </c>
      <c r="W47" s="104">
        <f t="shared" si="8"/>
        <v>-0.13098826665927721</v>
      </c>
      <c r="X47" s="60">
        <f>+IF(E47=0,"",'Ark1'!U104)</f>
        <v>19.664311162665271</v>
      </c>
      <c r="Y47" s="105">
        <f t="shared" si="9"/>
        <v>-9.8375893819532934E-2</v>
      </c>
      <c r="Z47" s="105">
        <f>+IF(E47=0,"",'Ark1'!W104)</f>
        <v>2.5695465749735904</v>
      </c>
      <c r="AA47" s="301">
        <f>+IF(E47=0,"",'Ark1'!X104)</f>
        <v>81.820535658802314</v>
      </c>
      <c r="AB47" s="301">
        <f>+IF(E47=0,"",'Ark1'!Y104)</f>
        <v>18.784307227043936</v>
      </c>
      <c r="AC47" s="301">
        <f>+IF(E47=0,"",'Ark1'!Z104)</f>
        <v>0.33556351885991254</v>
      </c>
      <c r="AD47" s="105">
        <f>+IF(E47=0,"",'Ark1'!AA104)</f>
        <v>4.8061658707497008</v>
      </c>
      <c r="AE47" s="104">
        <f>+IF(E47=0,"",'Ark1'!AB104)</f>
        <v>1.3679386449602211</v>
      </c>
      <c r="AF47" s="104">
        <f>+IF(E47=0,"",'Ark1'!AC104)</f>
        <v>1.4779890339567121</v>
      </c>
      <c r="AG47" s="104">
        <f t="shared" si="10"/>
        <v>2.4127961561335423</v>
      </c>
      <c r="AH47" s="105"/>
      <c r="AI47" s="26"/>
    </row>
    <row r="48" spans="1:60" s="3" customFormat="1" ht="15.6">
      <c r="A48" s="26"/>
      <c r="B48" s="103">
        <f>+'Ark1'!C105</f>
        <v>2024</v>
      </c>
      <c r="C48" s="103">
        <f>+'Ark1'!E105</f>
        <v>39</v>
      </c>
      <c r="D48" s="572">
        <f>+IF(E48=0,"",'Ark1'!Q105)</f>
        <v>3168</v>
      </c>
      <c r="E48" s="320">
        <f>+'Ark1'!R105</f>
        <v>92124</v>
      </c>
      <c r="F48" s="402">
        <f t="shared" si="6"/>
        <v>-6147</v>
      </c>
      <c r="G48" s="105">
        <f>+IF(E48=0,"",'Ark1'!AG105)</f>
        <v>8.6229360889587774</v>
      </c>
      <c r="H48" s="405"/>
      <c r="I48" s="105">
        <f>+IF(E48=0,"",'Ark1'!AH105)</f>
        <v>8.2338340129512062</v>
      </c>
      <c r="J48" s="107"/>
      <c r="K48" s="382">
        <f>+IF(E48=0,"",'Ark1'!AJ105)</f>
        <v>92062</v>
      </c>
      <c r="L48" s="406"/>
      <c r="M48" s="155">
        <f t="shared" si="5"/>
        <v>99.932699405149577</v>
      </c>
      <c r="N48" s="406"/>
      <c r="O48" s="5">
        <f>+IF(E48=0,"",'Ark1'!S105)</f>
        <v>7.9512939082106735</v>
      </c>
      <c r="P48" s="409">
        <f t="shared" si="7"/>
        <v>0.1203468332852129</v>
      </c>
      <c r="Q48" s="424"/>
      <c r="R48" s="155">
        <f>+IF(K48=0,"",'Ark1'!AK105)</f>
        <v>96.422218722164558</v>
      </c>
      <c r="S48" s="424"/>
      <c r="T48" s="155">
        <f>+IF(K48=0,"",'Ark1'!AL105)</f>
        <v>20.931436914562017</v>
      </c>
      <c r="U48" s="430"/>
      <c r="V48" s="104">
        <f>+IF(E48=0,"",'Ark1'!T105)</f>
        <v>5.7492618644435742</v>
      </c>
      <c r="W48" s="104">
        <f t="shared" si="8"/>
        <v>-0.15662084764849737</v>
      </c>
      <c r="X48" s="60">
        <f>+IF(E48=0,"",'Ark1'!U105)</f>
        <v>19.134824801354466</v>
      </c>
      <c r="Y48" s="105">
        <f t="shared" si="9"/>
        <v>6.2740463146869985E-2</v>
      </c>
      <c r="Z48" s="105">
        <f>+IF(E48=0,"",'Ark1'!W105)</f>
        <v>2.553080630454605</v>
      </c>
      <c r="AA48" s="301">
        <f>+IF(E48=0,"",'Ark1'!X105)</f>
        <v>76.775867309278794</v>
      </c>
      <c r="AB48" s="301">
        <f>+IF(E48=0,"",'Ark1'!Y105)</f>
        <v>17.36680995180409</v>
      </c>
      <c r="AC48" s="301">
        <f>+IF(E48=0,"",'Ark1'!Z105)</f>
        <v>0.4027180756371847</v>
      </c>
      <c r="AD48" s="105">
        <f>+IF(E48=0,"",'Ark1'!AA105)</f>
        <v>5.2217260791375821</v>
      </c>
      <c r="AE48" s="104">
        <f>+IF(E48=0,"",'Ark1'!AB105)</f>
        <v>1.4809166873236896</v>
      </c>
      <c r="AF48" s="104">
        <f>+IF(E48=0,"",'Ark1'!AC105)</f>
        <v>1.5728485722757237</v>
      </c>
      <c r="AG48" s="104">
        <f t="shared" si="10"/>
        <v>2.406504528979295</v>
      </c>
      <c r="AH48" s="105"/>
      <c r="AI48" s="26"/>
    </row>
    <row r="49" spans="1:35" s="3" customFormat="1" ht="15.6">
      <c r="A49" s="26"/>
      <c r="B49" s="103">
        <f>+'Ark1'!C106</f>
        <v>2024</v>
      </c>
      <c r="C49" s="103">
        <f>+'Ark1'!E106</f>
        <v>40</v>
      </c>
      <c r="D49" s="572">
        <f>+IF(E49=0,"",'Ark1'!Q106)</f>
        <v>3450</v>
      </c>
      <c r="E49" s="320">
        <f>+'Ark1'!R106</f>
        <v>93959</v>
      </c>
      <c r="F49" s="402">
        <f t="shared" si="6"/>
        <v>-1284</v>
      </c>
      <c r="G49" s="105">
        <f>+IF(E49=0,"",'Ark1'!AG106)</f>
        <v>8.7946946722078696</v>
      </c>
      <c r="H49" s="405"/>
      <c r="I49" s="105">
        <f>+IF(E49=0,"",'Ark1'!AH106)</f>
        <v>8.2100691747459482</v>
      </c>
      <c r="J49" s="107"/>
      <c r="K49" s="382">
        <f>+IF(E49=0,"",'Ark1'!AJ106)</f>
        <v>93905</v>
      </c>
      <c r="L49" s="406"/>
      <c r="M49" s="155">
        <f t="shared" si="5"/>
        <v>99.94252812396897</v>
      </c>
      <c r="N49" s="406"/>
      <c r="O49" s="5">
        <f>+IF(E49=0,"",'Ark1'!S106)</f>
        <v>7.8201449568428787</v>
      </c>
      <c r="P49" s="409">
        <f t="shared" si="7"/>
        <v>0.13969599996415827</v>
      </c>
      <c r="Q49" s="424"/>
      <c r="R49" s="155">
        <f>+IF(K49=0,"",'Ark1'!AK106)</f>
        <v>96.164261753899325</v>
      </c>
      <c r="S49" s="424"/>
      <c r="T49" s="155">
        <f>+IF(K49=0,"",'Ark1'!AL106)</f>
        <v>20.602723987997976</v>
      </c>
      <c r="U49" s="430"/>
      <c r="V49" s="104">
        <f>+IF(E49=0,"",'Ark1'!T106)</f>
        <v>5.7349269362168602</v>
      </c>
      <c r="W49" s="104">
        <f t="shared" si="8"/>
        <v>-0.22728550984216866</v>
      </c>
      <c r="X49" s="60">
        <f>+IF(E49=0,"",'Ark1'!U106)</f>
        <v>18.706976447173627</v>
      </c>
      <c r="Y49" s="105">
        <f t="shared" si="9"/>
        <v>7.112289363139368E-2</v>
      </c>
      <c r="Z49" s="105">
        <f>+IF(E49=0,"",'Ark1'!W106)</f>
        <v>3.1535031237028921</v>
      </c>
      <c r="AA49" s="301">
        <f>+IF(E49=0,"",'Ark1'!X106)</f>
        <v>73.459700507668259</v>
      </c>
      <c r="AB49" s="301">
        <f>+IF(E49=0,"",'Ark1'!Y106)</f>
        <v>15.157675156185148</v>
      </c>
      <c r="AC49" s="301">
        <f>+IF(E49=0,"",'Ark1'!Z106)</f>
        <v>0.40443172021839302</v>
      </c>
      <c r="AD49" s="105">
        <f>+IF(E49=0,"",'Ark1'!AA106)</f>
        <v>5.2769909310334118</v>
      </c>
      <c r="AE49" s="104">
        <f>+IF(E49=0,"",'Ark1'!AB106)</f>
        <v>1.5119430730298145</v>
      </c>
      <c r="AF49" s="104">
        <f>+IF(E49=0,"",'Ark1'!AC106)</f>
        <v>1.6006884842586195</v>
      </c>
      <c r="AG49" s="104">
        <f t="shared" si="10"/>
        <v>2.3921521340604333</v>
      </c>
      <c r="AH49" s="105"/>
      <c r="AI49" s="26"/>
    </row>
    <row r="50" spans="1:35" s="2" customFormat="1" ht="15.6">
      <c r="A50" s="26"/>
      <c r="B50" s="103">
        <f>+'Ark1'!C107</f>
        <v>2024</v>
      </c>
      <c r="C50" s="103">
        <f>+'Ark1'!E107</f>
        <v>41</v>
      </c>
      <c r="D50" s="572">
        <f>+IF(E50=0,"",'Ark1'!Q107)</f>
        <v>3226</v>
      </c>
      <c r="E50" s="320">
        <f>+'Ark1'!R107</f>
        <v>92066</v>
      </c>
      <c r="F50" s="402">
        <f t="shared" si="6"/>
        <v>-3381</v>
      </c>
      <c r="G50" s="105">
        <f>+IF(E50=0,"",'Ark1'!AG107)</f>
        <v>8.6175072073083978</v>
      </c>
      <c r="H50" s="405"/>
      <c r="I50" s="105">
        <f>+IF(E50=0,"",'Ark1'!AH107)</f>
        <v>7.973489972193998</v>
      </c>
      <c r="J50" s="107"/>
      <c r="K50" s="382">
        <f>+IF(E50=0,"",'Ark1'!AJ107)</f>
        <v>92017</v>
      </c>
      <c r="L50" s="406"/>
      <c r="M50" s="155">
        <f t="shared" si="5"/>
        <v>99.9467773119284</v>
      </c>
      <c r="N50" s="406"/>
      <c r="O50" s="5">
        <f>+IF(E50=0,"",'Ark1'!S107)</f>
        <v>7.6551278430691028</v>
      </c>
      <c r="P50" s="409">
        <f t="shared" si="7"/>
        <v>2.8916437786588922E-2</v>
      </c>
      <c r="Q50" s="424"/>
      <c r="R50" s="155">
        <f>+IF(K50=0,"",'Ark1'!AK107)</f>
        <v>96.221165654173888</v>
      </c>
      <c r="S50" s="424"/>
      <c r="T50" s="155">
        <f>+IF(K50=0,"",'Ark1'!AL107)</f>
        <v>20.241030885257235</v>
      </c>
      <c r="U50" s="430"/>
      <c r="V50" s="104">
        <f>+IF(E50=0,"",'Ark1'!T107)</f>
        <v>5.7780613907414251</v>
      </c>
      <c r="W50" s="104">
        <f t="shared" si="8"/>
        <v>-0.22604560057312639</v>
      </c>
      <c r="X50" s="60">
        <f>+IF(E50=0,"",'Ark1'!U107)</f>
        <v>18.541477852844753</v>
      </c>
      <c r="Y50" s="105">
        <f t="shared" si="9"/>
        <v>-2.2331381599443034E-2</v>
      </c>
      <c r="Z50" s="105">
        <f>+IF(E50=0,"",'Ark1'!W107)</f>
        <v>3.2031368800643008</v>
      </c>
      <c r="AA50" s="301">
        <f>+IF(E50=0,"",'Ark1'!X107)</f>
        <v>69.39260964959918</v>
      </c>
      <c r="AB50" s="301">
        <f>+IF(E50=0,"",'Ark1'!Y107)</f>
        <v>15.550800512675684</v>
      </c>
      <c r="AC50" s="301">
        <f>+IF(E50=0,"",'Ark1'!Z107)</f>
        <v>0.83201181760910636</v>
      </c>
      <c r="AD50" s="105">
        <f>+IF(E50=0,"",'Ark1'!AA107)</f>
        <v>6.0009216398383156</v>
      </c>
      <c r="AE50" s="104">
        <f>+IF(E50=0,"",'Ark1'!AB107)</f>
        <v>1.592699180637831</v>
      </c>
      <c r="AF50" s="104">
        <f>+IF(E50=0,"",'Ark1'!AC107)</f>
        <v>1.6018833019753056</v>
      </c>
      <c r="AG50" s="104">
        <f t="shared" si="10"/>
        <v>2.4220990469325829</v>
      </c>
      <c r="AH50" s="105"/>
      <c r="AI50" s="26"/>
    </row>
    <row r="51" spans="1:35" s="3" customFormat="1" ht="15.6">
      <c r="A51" s="26"/>
      <c r="B51" s="103">
        <f>+'Ark1'!C108</f>
        <v>2024</v>
      </c>
      <c r="C51" s="103">
        <f>+'Ark1'!E108</f>
        <v>42</v>
      </c>
      <c r="D51" s="572">
        <f>+IF(E51=0,"",'Ark1'!Q108)</f>
        <v>3705</v>
      </c>
      <c r="E51" s="320">
        <f>+'Ark1'!R108</f>
        <v>99127</v>
      </c>
      <c r="F51" s="402">
        <f t="shared" si="6"/>
        <v>-816</v>
      </c>
      <c r="G51" s="105">
        <f>+IF(E51=0,"",'Ark1'!AG108)</f>
        <v>9.2784267475382816</v>
      </c>
      <c r="H51" s="405"/>
      <c r="I51" s="105">
        <f>+IF(E51=0,"",'Ark1'!AH108)</f>
        <v>9.0894289106380555</v>
      </c>
      <c r="J51" s="107"/>
      <c r="K51" s="382">
        <f>+IF(E51=0,"",'Ark1'!AJ108)</f>
        <v>99050</v>
      </c>
      <c r="L51" s="406"/>
      <c r="M51" s="155">
        <f t="shared" si="5"/>
        <v>99.922321869924446</v>
      </c>
      <c r="N51" s="406"/>
      <c r="O51" s="5">
        <f>+IF(E51=0,"",'Ark1'!S108)</f>
        <v>7.628184046727938</v>
      </c>
      <c r="P51" s="409">
        <f t="shared" si="7"/>
        <v>5.3896702941982788E-2</v>
      </c>
      <c r="Q51" s="424"/>
      <c r="R51" s="155">
        <f>+IF(K51=0,"",'Ark1'!AK108)</f>
        <v>97.701047955578389</v>
      </c>
      <c r="S51" s="424"/>
      <c r="T51" s="155">
        <f>+IF(K51=0,"",'Ark1'!AL108)</f>
        <v>20.322011147477312</v>
      </c>
      <c r="U51" s="430"/>
      <c r="V51" s="104">
        <f>+IF(E51=0,"",'Ark1'!T108)</f>
        <v>5.8029699274667825</v>
      </c>
      <c r="W51" s="104">
        <f t="shared" si="8"/>
        <v>-0.23838364406899348</v>
      </c>
      <c r="X51" s="60">
        <f>+IF(E51=0,"",'Ark1'!U108)</f>
        <v>19.630881596336074</v>
      </c>
      <c r="Y51" s="105">
        <f t="shared" si="9"/>
        <v>-0.1629819058601889</v>
      </c>
      <c r="Z51" s="105">
        <f>+IF(E51=0,"",'Ark1'!W108)</f>
        <v>4.3449312498108492</v>
      </c>
      <c r="AA51" s="301">
        <f>+IF(E51=0,"",'Ark1'!X108)</f>
        <v>70.757714850646124</v>
      </c>
      <c r="AB51" s="301">
        <f>+IF(E51=0,"",'Ark1'!Y108)</f>
        <v>20.703743682346889</v>
      </c>
      <c r="AC51" s="301">
        <f>+IF(E51=0,"",'Ark1'!Z108)</f>
        <v>2.0115609268917649</v>
      </c>
      <c r="AD51" s="105">
        <f>+IF(E51=0,"",'Ark1'!AA108)</f>
        <v>7.2037599660767828</v>
      </c>
      <c r="AE51" s="104">
        <f>+IF(E51=0,"",'Ark1'!AB108)</f>
        <v>1.5475325181701574</v>
      </c>
      <c r="AF51" s="104">
        <f>+IF(E51=0,"",'Ark1'!AC108)</f>
        <v>1.6461055306918202</v>
      </c>
      <c r="AG51" s="104">
        <f t="shared" si="10"/>
        <v>2.573467220518443</v>
      </c>
      <c r="AH51" s="105"/>
      <c r="AI51" s="26"/>
    </row>
    <row r="52" spans="1:35" s="3" customFormat="1" ht="15.6">
      <c r="A52" s="26"/>
      <c r="B52" s="103">
        <f>+'Ark1'!C109</f>
        <v>2024</v>
      </c>
      <c r="C52" s="103">
        <f>+'Ark1'!E109</f>
        <v>43</v>
      </c>
      <c r="D52" s="572">
        <f>+IF(E52=0,"",'Ark1'!Q109)</f>
        <v>3228</v>
      </c>
      <c r="E52" s="320">
        <f>+'Ark1'!R109</f>
        <v>84435</v>
      </c>
      <c r="F52" s="402">
        <f t="shared" si="6"/>
        <v>-8091</v>
      </c>
      <c r="G52" s="105">
        <f>+IF(E52=0,"",'Ark1'!AG109)</f>
        <v>7.9032348646523651</v>
      </c>
      <c r="H52" s="405"/>
      <c r="I52" s="105">
        <f>+IF(E52=0,"",'Ark1'!AH109)</f>
        <v>7.6529663995231436</v>
      </c>
      <c r="J52" s="107"/>
      <c r="K52" s="382">
        <f>+IF(E52=0,"",'Ark1'!AJ109)</f>
        <v>84362</v>
      </c>
      <c r="L52" s="406"/>
      <c r="M52" s="155">
        <f t="shared" si="5"/>
        <v>99.913542962041802</v>
      </c>
      <c r="N52" s="406"/>
      <c r="O52" s="5">
        <f>+IF(E52=0,"",'Ark1'!S109)</f>
        <v>7.5339610351157695</v>
      </c>
      <c r="P52" s="409">
        <f t="shared" si="7"/>
        <v>1.4474620486369716E-2</v>
      </c>
      <c r="Q52" s="424"/>
      <c r="R52" s="155">
        <f>+IF(K52=0,"",'Ark1'!AK109)</f>
        <v>97.447654157085623</v>
      </c>
      <c r="S52" s="424"/>
      <c r="T52" s="155">
        <f>+IF(K52=0,"",'Ark1'!AL109)</f>
        <v>20.160594589338352</v>
      </c>
      <c r="U52" s="430"/>
      <c r="V52" s="104">
        <f>+IF(E52=0,"",'Ark1'!T109)</f>
        <v>5.7074672825250197</v>
      </c>
      <c r="W52" s="104">
        <f t="shared" si="8"/>
        <v>-0.32669608777089909</v>
      </c>
      <c r="X52" s="60">
        <f>+IF(E52=0,"",'Ark1'!U109)</f>
        <v>19.404500503345737</v>
      </c>
      <c r="Y52" s="105">
        <f t="shared" si="9"/>
        <v>-0.48505237908746324</v>
      </c>
      <c r="Z52" s="105">
        <f>+IF(E52=0,"",'Ark1'!W109)</f>
        <v>3.4594658613134368</v>
      </c>
      <c r="AA52" s="301">
        <f>+IF(E52=0,"",'Ark1'!X109)</f>
        <v>68.353171078344303</v>
      </c>
      <c r="AB52" s="301">
        <f>+IF(E52=0,"",'Ark1'!Y109)</f>
        <v>20.545982116420912</v>
      </c>
      <c r="AC52" s="301">
        <f>+IF(E52=0,"",'Ark1'!Z109)</f>
        <v>2.0962870847397412</v>
      </c>
      <c r="AD52" s="105">
        <f>+IF(E52=0,"",'Ark1'!AA109)</f>
        <v>7.4273169374963262</v>
      </c>
      <c r="AE52" s="104">
        <f>+IF(E52=0,"",'Ark1'!AB109)</f>
        <v>1.5799993730919244</v>
      </c>
      <c r="AF52" s="104">
        <f>+IF(E52=0,"",'Ark1'!AC109)</f>
        <v>1.6699279108848299</v>
      </c>
      <c r="AG52" s="104">
        <f t="shared" si="10"/>
        <v>2.5756040431987128</v>
      </c>
      <c r="AH52" s="105"/>
      <c r="AI52" s="26"/>
    </row>
    <row r="53" spans="1:35" s="3" customFormat="1" ht="15.6">
      <c r="A53" s="26"/>
      <c r="B53" s="103">
        <f>+'Ark1'!C110</f>
        <v>2024</v>
      </c>
      <c r="C53" s="103">
        <f>+'Ark1'!E110</f>
        <v>44</v>
      </c>
      <c r="D53" s="572">
        <f>+IF(E53=0,"",'Ark1'!Q110)</f>
        <v>3019</v>
      </c>
      <c r="E53" s="320">
        <f>+'Ark1'!R110</f>
        <v>67801</v>
      </c>
      <c r="F53" s="402">
        <f t="shared" si="6"/>
        <v>-1842</v>
      </c>
      <c r="G53" s="105">
        <f>+IF(E53=0,"",'Ark1'!AG110)</f>
        <v>6.3462690478864818</v>
      </c>
      <c r="H53" s="405"/>
      <c r="I53" s="105">
        <f>+IF(E53=0,"",'Ark1'!AH110)</f>
        <v>6.1856588305103823</v>
      </c>
      <c r="J53" s="107"/>
      <c r="K53" s="382">
        <f>+IF(E53=0,"",'Ark1'!AJ110)</f>
        <v>67758</v>
      </c>
      <c r="L53" s="406"/>
      <c r="M53" s="155">
        <f t="shared" si="5"/>
        <v>99.936579106502847</v>
      </c>
      <c r="N53" s="406"/>
      <c r="O53" s="5">
        <f>+IF(E53=0,"",'Ark1'!S110)</f>
        <v>7.5279273167062417</v>
      </c>
      <c r="P53" s="409">
        <f t="shared" si="7"/>
        <v>0.12175584218619218</v>
      </c>
      <c r="Q53" s="424"/>
      <c r="R53" s="155">
        <f>+IF(K53=0,"",'Ark1'!AK110)</f>
        <v>97.644515776734949</v>
      </c>
      <c r="S53" s="424"/>
      <c r="T53" s="155">
        <f>+IF(K53=0,"",'Ark1'!AL110)</f>
        <v>20.203891453249703</v>
      </c>
      <c r="U53" s="430"/>
      <c r="V53" s="104">
        <f>+IF(E53=0,"",'Ark1'!T110)</f>
        <v>5.7288978038671994</v>
      </c>
      <c r="W53" s="104">
        <f t="shared" si="8"/>
        <v>-0.22956176852342036</v>
      </c>
      <c r="X53" s="60">
        <f>+IF(E53=0,"",'Ark1'!U110)</f>
        <v>19.531924307900805</v>
      </c>
      <c r="Y53" s="105">
        <f t="shared" si="9"/>
        <v>-0.38424185380960552</v>
      </c>
      <c r="Z53" s="105">
        <f>+IF(E53=0,"",'Ark1'!W110)</f>
        <v>3.9940413858202688</v>
      </c>
      <c r="AA53" s="301">
        <f>+IF(E53=0,"",'Ark1'!X110)</f>
        <v>68.277754015427476</v>
      </c>
      <c r="AB53" s="301">
        <f>+IF(E53=0,"",'Ark1'!Y110)</f>
        <v>20.383180189082765</v>
      </c>
      <c r="AC53" s="301">
        <f>+IF(E53=0,"",'Ark1'!Z110)</f>
        <v>2.2123567499004437</v>
      </c>
      <c r="AD53" s="105">
        <f>+IF(E53=0,"",'Ark1'!AA110)</f>
        <v>7.4790438729014639</v>
      </c>
      <c r="AE53" s="104">
        <f>+IF(E53=0,"",'Ark1'!AB110)</f>
        <v>1.5699562441679349</v>
      </c>
      <c r="AF53" s="104">
        <f>+IF(E53=0,"",'Ark1'!AC110)</f>
        <v>1.6439177612374809</v>
      </c>
      <c r="AG53" s="104">
        <f t="shared" si="10"/>
        <v>2.5945952300249857</v>
      </c>
      <c r="AH53" s="105"/>
      <c r="AI53" s="26"/>
    </row>
    <row r="54" spans="1:35" s="3" customFormat="1" ht="15.6">
      <c r="A54" s="26"/>
      <c r="B54" s="103">
        <f>+'Ark1'!C111</f>
        <v>2024</v>
      </c>
      <c r="C54" s="103">
        <f>+'Ark1'!E111</f>
        <v>45</v>
      </c>
      <c r="D54" s="572">
        <f>+IF(E54=0,"",'Ark1'!Q111)</f>
        <v>2011</v>
      </c>
      <c r="E54" s="320">
        <f>+'Ark1'!R111</f>
        <v>38981</v>
      </c>
      <c r="F54" s="402">
        <f t="shared" si="6"/>
        <v>-4485</v>
      </c>
      <c r="G54" s="105">
        <f>+IF(E54=0,"",'Ark1'!AG111)</f>
        <v>3.648676476094201</v>
      </c>
      <c r="H54" s="405"/>
      <c r="I54" s="105">
        <f>+IF(E54=0,"",'Ark1'!AH111)</f>
        <v>3.4756451886394526</v>
      </c>
      <c r="J54" s="107"/>
      <c r="K54" s="382">
        <f>+IF(E54=0,"",'Ark1'!AJ111)</f>
        <v>38955</v>
      </c>
      <c r="L54" s="406"/>
      <c r="M54" s="155">
        <f t="shared" si="5"/>
        <v>99.933300838870224</v>
      </c>
      <c r="N54" s="406"/>
      <c r="O54" s="5">
        <f>+IF(E54=0,"",'Ark1'!S111)</f>
        <v>7.3487853056617309</v>
      </c>
      <c r="P54" s="409">
        <f t="shared" si="7"/>
        <v>-7.1014077764397499E-2</v>
      </c>
      <c r="Q54" s="424"/>
      <c r="R54" s="155">
        <f>+IF(K54=0,"",'Ark1'!AK111)</f>
        <v>97.553333333333114</v>
      </c>
      <c r="S54" s="424"/>
      <c r="T54" s="155">
        <f>+IF(K54=0,"",'Ark1'!AL111)</f>
        <v>19.755922754542794</v>
      </c>
      <c r="U54" s="430"/>
      <c r="V54" s="104">
        <f>+IF(E54=0,"",'Ark1'!T111)</f>
        <v>5.74723583284164</v>
      </c>
      <c r="W54" s="104">
        <f t="shared" si="8"/>
        <v>-0.20040140085826241</v>
      </c>
      <c r="X54" s="60">
        <f>+IF(E54=0,"",'Ark1'!U111)</f>
        <v>19.088756060644812</v>
      </c>
      <c r="Y54" s="105">
        <f t="shared" si="9"/>
        <v>-0.62633159407375771</v>
      </c>
      <c r="Z54" s="105">
        <f>+IF(E54=0,"",'Ark1'!W111)</f>
        <v>3.9378158590082362</v>
      </c>
      <c r="AA54" s="301">
        <f>+IF(E54=0,"",'Ark1'!X111)</f>
        <v>64.469869936635803</v>
      </c>
      <c r="AB54" s="301">
        <f>+IF(E54=0,"",'Ark1'!Y111)</f>
        <v>20.225237936430567</v>
      </c>
      <c r="AC54" s="301">
        <f>+IF(E54=0,"",'Ark1'!Z111)</f>
        <v>1.7983119981529463</v>
      </c>
      <c r="AD54" s="105">
        <f>+IF(E54=0,"",'Ark1'!AA111)</f>
        <v>7.4142025166562755</v>
      </c>
      <c r="AE54" s="104">
        <f>+IF(E54=0,"",'Ark1'!AB111)</f>
        <v>1.6033839291394452</v>
      </c>
      <c r="AF54" s="104">
        <f>+IF(E54=0,"",'Ark1'!AC111)</f>
        <v>1.6617181369274667</v>
      </c>
      <c r="AG54" s="104">
        <f t="shared" si="10"/>
        <v>2.5975389491836487</v>
      </c>
      <c r="AH54" s="105"/>
      <c r="AI54" s="26"/>
    </row>
    <row r="55" spans="1:35" s="3" customFormat="1" ht="15.6">
      <c r="A55" s="26"/>
      <c r="B55" s="103">
        <f>+'Ark1'!C112</f>
        <v>2024</v>
      </c>
      <c r="C55" s="103">
        <f>+'Ark1'!E112</f>
        <v>46</v>
      </c>
      <c r="D55" s="572">
        <f>+IF(E55=0,"",'Ark1'!Q112)</f>
        <v>1243</v>
      </c>
      <c r="E55" s="320">
        <f>+'Ark1'!R112</f>
        <v>20580</v>
      </c>
      <c r="F55" s="402">
        <f t="shared" si="6"/>
        <v>-2336</v>
      </c>
      <c r="G55" s="105">
        <f>+IF(E55=0,"",'Ark1'!AG112)</f>
        <v>1.9263169718072559</v>
      </c>
      <c r="H55" s="405"/>
      <c r="I55" s="105">
        <f>+IF(E55=0,"",'Ark1'!AH112)</f>
        <v>1.8841063417048567</v>
      </c>
      <c r="J55" s="107"/>
      <c r="K55" s="382">
        <f>+IF(E55=0,"",'Ark1'!AJ112)</f>
        <v>20563</v>
      </c>
      <c r="L55" s="406"/>
      <c r="M55" s="155">
        <f t="shared" si="5"/>
        <v>99.91739552964043</v>
      </c>
      <c r="N55" s="406"/>
      <c r="O55" s="5">
        <f>+IF(E55=0,"",'Ark1'!S112)</f>
        <v>7.5129251700680255</v>
      </c>
      <c r="P55" s="409">
        <f t="shared" si="7"/>
        <v>8.9989230113407537E-2</v>
      </c>
      <c r="Q55" s="424"/>
      <c r="R55" s="155">
        <f>+IF(K55=0,"",'Ark1'!AK112)</f>
        <v>97.984258133540393</v>
      </c>
      <c r="S55" s="424"/>
      <c r="T55" s="155">
        <f>+IF(K55=0,"",'Ark1'!AL112)</f>
        <v>20.102660829023804</v>
      </c>
      <c r="U55" s="430"/>
      <c r="V55" s="104">
        <f>+IF(E55=0,"",'Ark1'!T112)</f>
        <v>5.9076773566569516</v>
      </c>
      <c r="W55" s="104">
        <f t="shared" si="8"/>
        <v>-0.124134477869144</v>
      </c>
      <c r="X55" s="60">
        <f>+IF(E55=0,"",'Ark1'!U112)</f>
        <v>19.599961127308031</v>
      </c>
      <c r="Y55" s="105">
        <f t="shared" si="9"/>
        <v>0.28167695904127754</v>
      </c>
      <c r="Z55" s="105">
        <f>+IF(E55=0,"",'Ark1'!W112)</f>
        <v>4.2614188532555879</v>
      </c>
      <c r="AA55" s="301">
        <f>+IF(E55=0,"",'Ark1'!X112)</f>
        <v>67.59961127308064</v>
      </c>
      <c r="AB55" s="301">
        <f>+IF(E55=0,"",'Ark1'!Y112)</f>
        <v>21.151603498542276</v>
      </c>
      <c r="AC55" s="301">
        <f>+IF(E55=0,"",'Ark1'!Z112)</f>
        <v>2.0894071914480077</v>
      </c>
      <c r="AD55" s="105">
        <f>+IF(E55=0,"",'Ark1'!AA112)</f>
        <v>7.4470375530975828</v>
      </c>
      <c r="AE55" s="104">
        <f>+IF(E55=0,"",'Ark1'!AB112)</f>
        <v>1.5362095689981661</v>
      </c>
      <c r="AF55" s="104">
        <f>+IF(E55=0,"",'Ark1'!AC112)</f>
        <v>1.6234821269730619</v>
      </c>
      <c r="AG55" s="104">
        <f t="shared" si="10"/>
        <v>2.6088322036529168</v>
      </c>
      <c r="AH55" s="105"/>
      <c r="AI55" s="26"/>
    </row>
    <row r="56" spans="1:35" s="3" customFormat="1" ht="15.6">
      <c r="A56" s="26"/>
      <c r="B56" s="103">
        <f>+'Ark1'!C113</f>
        <v>2024</v>
      </c>
      <c r="C56" s="103">
        <f>+'Ark1'!E113</f>
        <v>47</v>
      </c>
      <c r="D56" s="572">
        <f>+IF(E56=0,"",'Ark1'!Q113)</f>
        <v>1207</v>
      </c>
      <c r="E56" s="320">
        <f>+'Ark1'!R113</f>
        <v>17969</v>
      </c>
      <c r="F56" s="402">
        <f t="shared" si="6"/>
        <v>2289</v>
      </c>
      <c r="G56" s="105">
        <f>+IF(E56=0,"",'Ark1'!AG113)</f>
        <v>1.68192369613239</v>
      </c>
      <c r="H56" s="405"/>
      <c r="I56" s="105">
        <f>+IF(E56=0,"",'Ark1'!AH113)</f>
        <v>1.5903080527078213</v>
      </c>
      <c r="J56" s="107"/>
      <c r="K56" s="382">
        <f>+IF(E56=0,"",'Ark1'!AJ113)</f>
        <v>17925</v>
      </c>
      <c r="L56" s="406"/>
      <c r="M56" s="155">
        <f t="shared" si="5"/>
        <v>99.755133841616114</v>
      </c>
      <c r="N56" s="406"/>
      <c r="O56" s="5">
        <f>+IF(E56=0,"",'Ark1'!S113)</f>
        <v>7.2861038455117182</v>
      </c>
      <c r="P56" s="409">
        <f t="shared" si="7"/>
        <v>-7.8181868773993912E-2</v>
      </c>
      <c r="Q56" s="424"/>
      <c r="R56" s="155">
        <f>+IF(K56=0,"",'Ark1'!AK113)</f>
        <v>97.367319386332667</v>
      </c>
      <c r="S56" s="424"/>
      <c r="T56" s="155">
        <f>+IF(K56=0,"",'Ark1'!AL113)</f>
        <v>19.680200359891924</v>
      </c>
      <c r="U56" s="430"/>
      <c r="V56" s="104">
        <f>+IF(E56=0,"",'Ark1'!T113)</f>
        <v>5.8054427068840804</v>
      </c>
      <c r="W56" s="104">
        <f t="shared" si="8"/>
        <v>-0.1154118849526542</v>
      </c>
      <c r="X56" s="60">
        <f>+IF(E56=0,"",'Ark1'!U113)</f>
        <v>18.947526295286373</v>
      </c>
      <c r="Y56" s="105">
        <f t="shared" si="9"/>
        <v>-3.6102531244196712E-2</v>
      </c>
      <c r="Z56" s="105">
        <f>+IF(E56=0,"",'Ark1'!W113)</f>
        <v>4.6914129890366754</v>
      </c>
      <c r="AA56" s="301">
        <f>+IF(E56=0,"",'Ark1'!X113)</f>
        <v>61.48923145417109</v>
      </c>
      <c r="AB56" s="301">
        <f>+IF(E56=0,"",'Ark1'!Y113)</f>
        <v>19.989982748066112</v>
      </c>
      <c r="AC56" s="301">
        <f>+IF(E56=0,"",'Ark1'!Z113)</f>
        <v>2.0479715064833881</v>
      </c>
      <c r="AD56" s="105">
        <f>+IF(E56=0,"",'Ark1'!AA113)</f>
        <v>7.6550938991431741</v>
      </c>
      <c r="AE56" s="104">
        <f>+IF(E56=0,"",'Ark1'!AB113)</f>
        <v>1.6477984059109223</v>
      </c>
      <c r="AF56" s="104">
        <f>+IF(E56=0,"",'Ark1'!AC113)</f>
        <v>1.7085458518223402</v>
      </c>
      <c r="AG56" s="104">
        <f t="shared" si="10"/>
        <v>2.600501817848528</v>
      </c>
      <c r="AH56" s="105"/>
      <c r="AI56" s="26"/>
    </row>
    <row r="57" spans="1:35" s="3" customFormat="1" ht="15.6">
      <c r="A57" s="26"/>
      <c r="B57" s="103">
        <f>+'Ark1'!C114</f>
        <v>2024</v>
      </c>
      <c r="C57" s="103">
        <f>+'Ark1'!E114</f>
        <v>48</v>
      </c>
      <c r="D57" s="572">
        <f>+IF(E57=0,"",'Ark1'!Q114)</f>
        <v>1000</v>
      </c>
      <c r="E57" s="320">
        <f>+'Ark1'!R114</f>
        <v>16001</v>
      </c>
      <c r="F57" s="402">
        <f t="shared" si="6"/>
        <v>864</v>
      </c>
      <c r="G57" s="105">
        <f>+IF(E57=0,"",'Ark1'!AG114)</f>
        <v>1.49771612565053</v>
      </c>
      <c r="H57" s="405"/>
      <c r="I57" s="105">
        <f>+IF(E57=0,"",'Ark1'!AH114)</f>
        <v>1.3730016397542171</v>
      </c>
      <c r="J57" s="107"/>
      <c r="K57" s="382">
        <f>+IF(E57=0,"",'Ark1'!AJ114)</f>
        <v>15974</v>
      </c>
      <c r="L57" s="406"/>
      <c r="M57" s="155">
        <f t="shared" si="5"/>
        <v>99.831260546215859</v>
      </c>
      <c r="N57" s="406"/>
      <c r="O57" s="5">
        <f>+IF(E57=0,"",'Ark1'!S114)</f>
        <v>7.3551028060746209</v>
      </c>
      <c r="P57" s="409">
        <f t="shared" si="7"/>
        <v>-5.4753836589049421E-2</v>
      </c>
      <c r="Q57" s="424"/>
      <c r="R57" s="155">
        <f>+IF(K57=0,"",'Ark1'!AK114)</f>
        <v>96.318530111431102</v>
      </c>
      <c r="S57" s="424"/>
      <c r="T57" s="155">
        <f>+IF(K57=0,"",'Ark1'!AL114)</f>
        <v>19.823439086281951</v>
      </c>
      <c r="U57" s="430"/>
      <c r="V57" s="104">
        <f>+IF(E57=0,"",'Ark1'!T114)</f>
        <v>5.8047622023623511</v>
      </c>
      <c r="W57" s="104">
        <f t="shared" si="8"/>
        <v>-0.16478262157898449</v>
      </c>
      <c r="X57" s="60">
        <f>+IF(E57=0,"",'Ark1'!U114)</f>
        <v>18.370420598712503</v>
      </c>
      <c r="Y57" s="105">
        <f t="shared" si="9"/>
        <v>-0.34302988685269753</v>
      </c>
      <c r="Z57" s="105">
        <f>+IF(E57=0,"",'Ark1'!W114)</f>
        <v>5.3621648646959565</v>
      </c>
      <c r="AA57" s="301">
        <f>+IF(E57=0,"",'Ark1'!X114)</f>
        <v>60.796200237485159</v>
      </c>
      <c r="AB57" s="301">
        <f>+IF(E57=0,"",'Ark1'!Y114)</f>
        <v>16.117742641084934</v>
      </c>
      <c r="AC57" s="301">
        <f>+IF(E57=0,"",'Ark1'!Z114)</f>
        <v>1.7561402412349227</v>
      </c>
      <c r="AD57" s="105">
        <f>+IF(E57=0,"",'Ark1'!AA114)</f>
        <v>7.1156587777834153</v>
      </c>
      <c r="AE57" s="104">
        <f>+IF(E57=0,"",'Ark1'!AB114)</f>
        <v>1.751628486108191</v>
      </c>
      <c r="AF57" s="104">
        <f>+IF(E57=0,"",'Ark1'!AC114)</f>
        <v>1.7539063710155276</v>
      </c>
      <c r="AG57" s="104">
        <f t="shared" si="10"/>
        <v>2.4976429402917755</v>
      </c>
      <c r="AH57" s="105"/>
      <c r="AI57" s="26"/>
    </row>
    <row r="58" spans="1:35" s="3" customFormat="1" ht="15.6">
      <c r="A58" s="26"/>
      <c r="B58" s="103">
        <f>+'Ark1'!C115</f>
        <v>2024</v>
      </c>
      <c r="C58" s="103">
        <f>+'Ark1'!E115</f>
        <v>49</v>
      </c>
      <c r="D58" s="572">
        <f>+IF(E58=0,"",'Ark1'!Q115)</f>
        <v>859</v>
      </c>
      <c r="E58" s="320">
        <f>+'Ark1'!R115</f>
        <v>11061</v>
      </c>
      <c r="F58" s="402">
        <f t="shared" si="6"/>
        <v>3362</v>
      </c>
      <c r="G58" s="105">
        <f>+IF(E58=0,"",'Ark1'!AG115)</f>
        <v>1.0353251712905764</v>
      </c>
      <c r="H58" s="405"/>
      <c r="I58" s="105">
        <f>+IF(E58=0,"",'Ark1'!AH115)</f>
        <v>0.96436674618765628</v>
      </c>
      <c r="J58" s="107"/>
      <c r="K58" s="382">
        <f>+IF(E58=0,"",'Ark1'!AJ115)</f>
        <v>11039</v>
      </c>
      <c r="L58" s="406"/>
      <c r="M58" s="155">
        <f t="shared" si="5"/>
        <v>99.801102974414604</v>
      </c>
      <c r="N58" s="406"/>
      <c r="O58" s="5">
        <f>+IF(E58=0,"",'Ark1'!S115)</f>
        <v>7.3141668926860142</v>
      </c>
      <c r="P58" s="409">
        <f t="shared" si="7"/>
        <v>-0.35553047060792053</v>
      </c>
      <c r="Q58" s="424"/>
      <c r="R58" s="155">
        <f>+IF(K58=0,"",'Ark1'!AK115)</f>
        <v>96.672705861037826</v>
      </c>
      <c r="S58" s="424"/>
      <c r="T58" s="155">
        <f>+IF(K58=0,"",'Ark1'!AL115)</f>
        <v>19.765439688513212</v>
      </c>
      <c r="U58" s="430"/>
      <c r="V58" s="104">
        <f>+IF(E58=0,"",'Ark1'!T115)</f>
        <v>5.7657535485037519</v>
      </c>
      <c r="W58" s="104">
        <f t="shared" si="8"/>
        <v>-0.28905876478368686</v>
      </c>
      <c r="X58" s="60">
        <f>+IF(E58=0,"",'Ark1'!U115)</f>
        <v>18.665645059217113</v>
      </c>
      <c r="Y58" s="105">
        <f t="shared" si="9"/>
        <v>-0.19768784115959903</v>
      </c>
      <c r="Z58" s="105">
        <f>+IF(E58=0,"",'Ark1'!W115)</f>
        <v>4.4118976584395613</v>
      </c>
      <c r="AA58" s="301">
        <f>+IF(E58=0,"",'Ark1'!X115)</f>
        <v>60.835367507458642</v>
      </c>
      <c r="AB58" s="301">
        <f>+IF(E58=0,"",'Ark1'!Y115)</f>
        <v>18.144833197721724</v>
      </c>
      <c r="AC58" s="301">
        <f>+IF(E58=0,"",'Ark1'!Z115)</f>
        <v>2.1788265075490472</v>
      </c>
      <c r="AD58" s="105">
        <f>+IF(E58=0,"",'Ark1'!AA115)</f>
        <v>7.7508444942217789</v>
      </c>
      <c r="AE58" s="104">
        <f>+IF(E58=0,"",'Ark1'!AB115)</f>
        <v>1.7286617391393184</v>
      </c>
      <c r="AF58" s="104">
        <f>+IF(E58=0,"",'Ark1'!AC115)</f>
        <v>1.628948505712233</v>
      </c>
      <c r="AG58" s="104">
        <f t="shared" si="10"/>
        <v>2.5519851177968467</v>
      </c>
      <c r="AH58" s="105"/>
      <c r="AI58" s="26"/>
    </row>
    <row r="59" spans="1:35" s="3" customFormat="1" ht="15.6">
      <c r="A59" s="26"/>
      <c r="B59" s="103">
        <f>+'Ark1'!C116</f>
        <v>2024</v>
      </c>
      <c r="C59" s="103">
        <f>+'Ark1'!E116</f>
        <v>50</v>
      </c>
      <c r="D59" s="572" t="str">
        <f>+IF(E59=0,"",'Ark1'!Q116)</f>
        <v/>
      </c>
      <c r="E59" s="320">
        <f>+'Ark1'!R116</f>
        <v>0</v>
      </c>
      <c r="F59" s="402" t="str">
        <f t="shared" si="6"/>
        <v/>
      </c>
      <c r="G59" s="105" t="str">
        <f>+IF(E59=0,"",'Ark1'!AG116)</f>
        <v/>
      </c>
      <c r="H59" s="405"/>
      <c r="I59" s="105" t="str">
        <f>+IF(E59=0,"",'Ark1'!AH116)</f>
        <v/>
      </c>
      <c r="J59" s="107"/>
      <c r="K59" s="382" t="str">
        <f>+IF(E59=0,"",'Ark1'!AJ116)</f>
        <v/>
      </c>
      <c r="L59" s="406"/>
      <c r="M59" s="155" t="str">
        <f t="shared" si="5"/>
        <v/>
      </c>
      <c r="N59" s="406"/>
      <c r="O59" s="5" t="str">
        <f>+IF(E59=0,"",'Ark1'!S116)</f>
        <v/>
      </c>
      <c r="P59" s="409" t="str">
        <f t="shared" si="7"/>
        <v/>
      </c>
      <c r="Q59" s="424"/>
      <c r="R59" s="155" t="str">
        <f>+IF(K59=0,"",'Ark1'!AK116)</f>
        <v/>
      </c>
      <c r="S59" s="424"/>
      <c r="T59" s="155" t="str">
        <f>+IF(K59=0,"",'Ark1'!AL116)</f>
        <v/>
      </c>
      <c r="U59" s="430"/>
      <c r="V59" s="104" t="str">
        <f>+IF(E59=0,"",'Ark1'!T116)</f>
        <v/>
      </c>
      <c r="W59" s="104" t="str">
        <f t="shared" si="8"/>
        <v/>
      </c>
      <c r="X59" s="60" t="str">
        <f>+IF(E59=0,"",'Ark1'!U116)</f>
        <v/>
      </c>
      <c r="Y59" s="105" t="str">
        <f t="shared" si="9"/>
        <v/>
      </c>
      <c r="Z59" s="105" t="str">
        <f>+IF(E59=0,"",'Ark1'!W116)</f>
        <v/>
      </c>
      <c r="AA59" s="301" t="str">
        <f>+IF(E59=0,"",'Ark1'!X116)</f>
        <v/>
      </c>
      <c r="AB59" s="301" t="str">
        <f>+IF(E59=0,"",'Ark1'!Y116)</f>
        <v/>
      </c>
      <c r="AC59" s="301" t="str">
        <f>+IF(E59=0,"",'Ark1'!Z116)</f>
        <v/>
      </c>
      <c r="AD59" s="105" t="str">
        <f>+IF(E59=0,"",'Ark1'!AA116)</f>
        <v/>
      </c>
      <c r="AE59" s="104" t="str">
        <f>+IF(E59=0,"",'Ark1'!AB116)</f>
        <v/>
      </c>
      <c r="AF59" s="104" t="str">
        <f>+IF(E59=0,"",'Ark1'!AC116)</f>
        <v/>
      </c>
      <c r="AG59" s="104" t="str">
        <f t="shared" si="10"/>
        <v/>
      </c>
      <c r="AH59" s="105"/>
      <c r="AI59" s="26"/>
    </row>
    <row r="60" spans="1:35" s="3" customFormat="1" ht="15.6">
      <c r="A60" s="26"/>
      <c r="B60" s="103">
        <f>+'Ark1'!C117</f>
        <v>2024</v>
      </c>
      <c r="C60" s="103">
        <f>+'Ark1'!E117</f>
        <v>51</v>
      </c>
      <c r="D60" s="321" t="str">
        <f>+IF(E60=0,"",'Ark1'!Q117)</f>
        <v/>
      </c>
      <c r="E60" s="320">
        <f>+'Ark1'!R117</f>
        <v>0</v>
      </c>
      <c r="F60" s="402" t="str">
        <f t="shared" si="6"/>
        <v/>
      </c>
      <c r="G60" s="105" t="str">
        <f>+IF(E60=0,"",'Ark1'!AG117)</f>
        <v/>
      </c>
      <c r="H60" s="405"/>
      <c r="I60" s="105" t="str">
        <f>+IF(E60=0,"",'Ark1'!AH117)</f>
        <v/>
      </c>
      <c r="J60" s="107"/>
      <c r="K60" s="382" t="str">
        <f>+IF(E60=0,"",'Ark1'!AJ117)</f>
        <v/>
      </c>
      <c r="L60" s="406"/>
      <c r="M60" s="155" t="str">
        <f t="shared" si="5"/>
        <v/>
      </c>
      <c r="N60" s="406"/>
      <c r="O60" s="5" t="str">
        <f>+IF(E60=0,"",'Ark1'!S117)</f>
        <v/>
      </c>
      <c r="P60" s="409" t="str">
        <f t="shared" si="7"/>
        <v/>
      </c>
      <c r="Q60" s="424"/>
      <c r="R60" s="155" t="str">
        <f>+IF(K60=0,"",'Ark1'!AK117)</f>
        <v/>
      </c>
      <c r="S60" s="424"/>
      <c r="T60" s="155" t="str">
        <f>+IF(K60=0,"",'Ark1'!AL117)</f>
        <v/>
      </c>
      <c r="U60" s="430"/>
      <c r="V60" s="104" t="str">
        <f>+IF(E60=0,"",'Ark1'!T117)</f>
        <v/>
      </c>
      <c r="W60" s="104" t="str">
        <f t="shared" si="8"/>
        <v/>
      </c>
      <c r="X60" s="60" t="str">
        <f>+IF(E60=0,"",'Ark1'!U117)</f>
        <v/>
      </c>
      <c r="Y60" s="105" t="str">
        <f t="shared" si="9"/>
        <v/>
      </c>
      <c r="Z60" s="105" t="str">
        <f>+IF(E60=0,"",'Ark1'!W117)</f>
        <v/>
      </c>
      <c r="AA60" s="301" t="str">
        <f>+IF(E60=0,"",'Ark1'!X117)</f>
        <v/>
      </c>
      <c r="AB60" s="301" t="str">
        <f>+IF(E60=0,"",'Ark1'!Y117)</f>
        <v/>
      </c>
      <c r="AC60" s="301" t="str">
        <f>+IF(E60=0,"",'Ark1'!Z117)</f>
        <v/>
      </c>
      <c r="AD60" s="105" t="str">
        <f>+IF(E60=0,"",'Ark1'!AA117)</f>
        <v/>
      </c>
      <c r="AE60" s="104" t="str">
        <f>+IF(E60=0,"",'Ark1'!AB117)</f>
        <v/>
      </c>
      <c r="AF60" s="104" t="str">
        <f>+IF(E60=0,"",'Ark1'!AC117)</f>
        <v/>
      </c>
      <c r="AG60" s="104" t="str">
        <f t="shared" si="10"/>
        <v/>
      </c>
      <c r="AH60" s="105"/>
      <c r="AI60" s="26"/>
    </row>
    <row r="61" spans="1:35" s="2" customFormat="1" ht="15.6">
      <c r="A61" s="26"/>
      <c r="B61" s="103">
        <f>+'Ark1'!C118</f>
        <v>2024</v>
      </c>
      <c r="C61" s="103">
        <f>+'Ark1'!E118</f>
        <v>52</v>
      </c>
      <c r="D61" s="321" t="str">
        <f>+IF(E61=0,"",'Ark1'!Q118)</f>
        <v/>
      </c>
      <c r="E61" s="321">
        <f>+'Ark1'!R118</f>
        <v>0</v>
      </c>
      <c r="F61" s="402" t="str">
        <f t="shared" si="6"/>
        <v/>
      </c>
      <c r="G61" s="105" t="str">
        <f>+IF(E61=0,"",'Ark1'!AG118)</f>
        <v/>
      </c>
      <c r="H61" s="405"/>
      <c r="I61" s="105" t="str">
        <f>+IF(E61=0,"",'Ark1'!AH118)</f>
        <v/>
      </c>
      <c r="J61" s="107"/>
      <c r="K61" s="382" t="str">
        <f>+IF(E61=0,"",'Ark1'!AJ118)</f>
        <v/>
      </c>
      <c r="L61" s="406"/>
      <c r="M61" s="155" t="str">
        <f t="shared" si="5"/>
        <v/>
      </c>
      <c r="N61" s="406"/>
      <c r="O61" s="104" t="str">
        <f>+IF(E61=0,"",'Ark1'!S118)</f>
        <v/>
      </c>
      <c r="P61" s="409" t="str">
        <f t="shared" si="7"/>
        <v/>
      </c>
      <c r="Q61" s="424"/>
      <c r="R61" s="155" t="str">
        <f>+IF(K61=0,"",'Ark1'!AK118)</f>
        <v/>
      </c>
      <c r="S61" s="424"/>
      <c r="T61" s="155" t="str">
        <f>+IF(K61=0,"",'Ark1'!AL118)</f>
        <v/>
      </c>
      <c r="U61" s="430"/>
      <c r="V61" s="104" t="str">
        <f>+IF(E61=0,"",'Ark1'!T118)</f>
        <v/>
      </c>
      <c r="W61" s="104" t="str">
        <f t="shared" si="8"/>
        <v/>
      </c>
      <c r="X61" s="105" t="str">
        <f>+IF(E61=0,"",'Ark1'!U118)</f>
        <v/>
      </c>
      <c r="Y61" s="105" t="str">
        <f t="shared" si="9"/>
        <v/>
      </c>
      <c r="Z61" s="105" t="str">
        <f>+IF(E61=0,"",'Ark1'!W118)</f>
        <v/>
      </c>
      <c r="AA61" s="105" t="str">
        <f>+IF(E61=0,"",'Ark1'!X118)</f>
        <v/>
      </c>
      <c r="AB61" s="105" t="str">
        <f>+IF(E61=0,"",'Ark1'!Y118)</f>
        <v/>
      </c>
      <c r="AC61" s="105" t="str">
        <f>+IF(E61=0,"",'Ark1'!Z118)</f>
        <v/>
      </c>
      <c r="AD61" s="105" t="str">
        <f>+IF(E61=0,"",'Ark1'!AA118)</f>
        <v/>
      </c>
      <c r="AE61" s="104" t="str">
        <f>+IF(E61=0,"",'Ark1'!AB118)</f>
        <v/>
      </c>
      <c r="AF61" s="104" t="str">
        <f>+IF(E61=0,"",'Ark1'!AC118)</f>
        <v/>
      </c>
      <c r="AG61" s="104" t="str">
        <f t="shared" si="10"/>
        <v/>
      </c>
      <c r="AH61" s="105"/>
      <c r="AI61" s="26"/>
    </row>
    <row r="62" spans="1:35" s="2" customFormat="1" ht="15.6">
      <c r="A62" s="26"/>
      <c r="B62" s="26"/>
      <c r="C62" s="26"/>
      <c r="D62" s="326"/>
      <c r="E62" s="26"/>
      <c r="F62" s="511"/>
      <c r="G62" s="26"/>
      <c r="H62" s="405"/>
      <c r="I62" s="26"/>
      <c r="J62" s="26"/>
      <c r="K62" s="326"/>
      <c r="L62" s="406"/>
      <c r="M62" s="406"/>
      <c r="N62" s="40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</row>
    <row r="63" spans="1:35" s="2" customFormat="1" ht="15.6">
      <c r="A63" s="26"/>
      <c r="B63" s="67">
        <f>+'Ark1'!C119</f>
        <v>2023</v>
      </c>
      <c r="C63" s="67">
        <f>+'Ark1'!E119</f>
        <v>1</v>
      </c>
      <c r="D63" s="347">
        <f>+IF(E63=0,"",'Ark1'!Q119)</f>
        <v>9</v>
      </c>
      <c r="E63" s="141">
        <f>+'Ark1'!R119</f>
        <v>64</v>
      </c>
      <c r="F63" s="511"/>
      <c r="G63" s="140">
        <f>+IF(E63=0,"",'Ark1'!AG119)</f>
        <v>5.7755165026359828E-3</v>
      </c>
      <c r="H63" s="405"/>
      <c r="I63" s="140">
        <f>+IF(E63=0,"",'Ark1'!AH119)</f>
        <v>6.6358420981493353E-3</v>
      </c>
      <c r="J63" s="140"/>
      <c r="K63" s="382">
        <f>+IF(E63=0,"",'Ark1'!AJ119)</f>
        <v>0</v>
      </c>
      <c r="L63" s="406"/>
      <c r="M63" s="155">
        <f t="shared" si="5"/>
        <v>0</v>
      </c>
      <c r="N63" s="406"/>
      <c r="O63" s="5">
        <f>+IF(E63=0,"",'Ark1'!S119)</f>
        <v>8.125</v>
      </c>
      <c r="P63" s="26"/>
      <c r="Q63" s="424"/>
      <c r="R63" s="155" t="str">
        <f>+IF(K63=0,"",'Ark1'!AK119)</f>
        <v/>
      </c>
      <c r="S63" s="424"/>
      <c r="T63" s="155" t="str">
        <f>+IF(K63=0,"",'Ark1'!AL119)</f>
        <v/>
      </c>
      <c r="U63" s="430"/>
      <c r="V63" s="68">
        <f>+IF(E63=0,"",'Ark1'!T119)</f>
        <v>5.765625</v>
      </c>
      <c r="W63" s="26"/>
      <c r="X63" s="140">
        <f>+IF(E63=0,"",'Ark1'!U119)</f>
        <v>23.110937500000006</v>
      </c>
      <c r="Y63" s="26"/>
      <c r="Z63" s="68">
        <f>+IF(E63=0,"",'Ark1'!W119)</f>
        <v>0</v>
      </c>
      <c r="AA63" s="140">
        <f>+IF(E63=0,"",'Ark1'!X119)</f>
        <v>98.4375</v>
      </c>
      <c r="AB63" s="140">
        <f>+IF(E63=0,"",'Ark1'!Y119)</f>
        <v>29.6875</v>
      </c>
      <c r="AC63" s="140">
        <f>+IF(E63=0,"",'Ark1'!Z119)</f>
        <v>6.25</v>
      </c>
      <c r="AD63" s="140">
        <f>+IF(E63=0,"",'Ark1'!AA119)</f>
        <v>8.0981309029364024</v>
      </c>
      <c r="AE63" s="68">
        <f>+IF(E63=0,"",'Ark1'!AB119)</f>
        <v>1.2686114456365278</v>
      </c>
      <c r="AF63" s="68">
        <f>+IF(E63=0,"",'Ark1'!AC119)</f>
        <v>1.4333329548206863</v>
      </c>
      <c r="AG63" s="68">
        <f t="shared" ref="AG63:AG94" si="11">+IF(E63=0,"",X63/O63)</f>
        <v>2.8444230769230776</v>
      </c>
      <c r="AH63" s="140"/>
      <c r="AI63" s="26"/>
    </row>
    <row r="64" spans="1:35" s="2" customFormat="1" ht="15.6">
      <c r="A64" s="26"/>
      <c r="B64" s="67">
        <f>+'Ark1'!C120</f>
        <v>2023</v>
      </c>
      <c r="C64" s="67">
        <f>+'Ark1'!E120</f>
        <v>2</v>
      </c>
      <c r="D64" s="347">
        <f>+IF(E64=0,"",'Ark1'!Q120)</f>
        <v>417</v>
      </c>
      <c r="E64" s="141">
        <f>+'Ark1'!R120</f>
        <v>4627</v>
      </c>
      <c r="F64" s="511"/>
      <c r="G64" s="140">
        <f>+IF(E64=0,"",'Ark1'!AG120)</f>
        <v>0.41755179465151071</v>
      </c>
      <c r="H64" s="405"/>
      <c r="I64" s="140">
        <f>+IF(E64=0,"",'Ark1'!AH120)</f>
        <v>0.42653107725714606</v>
      </c>
      <c r="J64" s="140"/>
      <c r="K64" s="382">
        <f>+IF(E64=0,"",'Ark1'!AJ120)</f>
        <v>835</v>
      </c>
      <c r="L64" s="406"/>
      <c r="M64" s="155">
        <f t="shared" si="5"/>
        <v>18.046250270153447</v>
      </c>
      <c r="N64" s="406"/>
      <c r="O64" s="5">
        <f>+IF(E64=0,"",'Ark1'!S120)</f>
        <v>7.274043656797061</v>
      </c>
      <c r="P64" s="26"/>
      <c r="Q64" s="424"/>
      <c r="R64" s="155">
        <f>+IF(K64=0,"",'Ark1'!AK120)</f>
        <v>102.00071856287424</v>
      </c>
      <c r="S64" s="424"/>
      <c r="T64" s="155">
        <f>+IF(K64=0,"",'Ark1'!AL120)</f>
        <v>19.340326104648284</v>
      </c>
      <c r="U64" s="430"/>
      <c r="V64" s="68">
        <f>+IF(E64=0,"",'Ark1'!T120)</f>
        <v>6.1819753620056206</v>
      </c>
      <c r="W64" s="26"/>
      <c r="X64" s="140">
        <f>+IF(E64=0,"",'Ark1'!U120)</f>
        <v>20.547201210287476</v>
      </c>
      <c r="Y64" s="26"/>
      <c r="Z64" s="68">
        <f>+IF(E64=0,"",'Ark1'!W120)</f>
        <v>5.4462934947049924</v>
      </c>
      <c r="AA64" s="140">
        <f>+IF(E64=0,"",'Ark1'!X120)</f>
        <v>70.780203155392286</v>
      </c>
      <c r="AB64" s="140">
        <f>+IF(E64=0,"",'Ark1'!Y120)</f>
        <v>24.313810244218711</v>
      </c>
      <c r="AC64" s="140">
        <f>+IF(E64=0,"",'Ark1'!Z120)</f>
        <v>4.754700669980549</v>
      </c>
      <c r="AD64" s="140">
        <f>+IF(E64=0,"",'Ark1'!AA120)</f>
        <v>8.7735674310379199</v>
      </c>
      <c r="AE64" s="68">
        <f>+IF(E64=0,"",'Ark1'!AB120)</f>
        <v>1.6485261142941241</v>
      </c>
      <c r="AF64" s="68">
        <f>+IF(E64=0,"",'Ark1'!AC120)</f>
        <v>1.7600111465690749</v>
      </c>
      <c r="AG64" s="68">
        <f t="shared" si="11"/>
        <v>2.8247288825504397</v>
      </c>
      <c r="AH64" s="140"/>
      <c r="AI64" s="26"/>
    </row>
    <row r="65" spans="1:60" s="3" customFormat="1" ht="15.6">
      <c r="A65" s="26"/>
      <c r="B65" s="67">
        <f>+'Ark1'!C121</f>
        <v>2023</v>
      </c>
      <c r="C65" s="67">
        <f>+'Ark1'!E121</f>
        <v>3</v>
      </c>
      <c r="D65" s="347">
        <f>+IF(E65=0,"",'Ark1'!Q121)</f>
        <v>95</v>
      </c>
      <c r="E65" s="141">
        <f>+'Ark1'!R121</f>
        <v>1241</v>
      </c>
      <c r="F65" s="511"/>
      <c r="G65" s="140">
        <f>+IF(E65=0,"",'Ark1'!AG121)</f>
        <v>0.11199087468392582</v>
      </c>
      <c r="H65" s="405"/>
      <c r="I65" s="140">
        <f>+IF(E65=0,"",'Ark1'!AH121)</f>
        <v>0.10794874415266063</v>
      </c>
      <c r="J65" s="140"/>
      <c r="K65" s="382">
        <f>+IF(E65=0,"",'Ark1'!AJ121)</f>
        <v>122</v>
      </c>
      <c r="L65" s="406"/>
      <c r="M65" s="155">
        <f t="shared" si="5"/>
        <v>9.8307816277195812</v>
      </c>
      <c r="N65" s="406"/>
      <c r="O65" s="5">
        <f>+IF(E65=0,"",'Ark1'!S121)</f>
        <v>6.997582594681707</v>
      </c>
      <c r="P65" s="26"/>
      <c r="Q65" s="424"/>
      <c r="R65" s="155">
        <f>+IF(K65=0,"",'Ark1'!AK121)</f>
        <v>109.8237704918032</v>
      </c>
      <c r="S65" s="424"/>
      <c r="T65" s="155">
        <f>+IF(K65=0,"",'Ark1'!AL121)</f>
        <v>19.774422540803151</v>
      </c>
      <c r="U65" s="430"/>
      <c r="V65" s="68">
        <f>+IF(E65=0,"",'Ark1'!T121)</f>
        <v>5.8799355358581806</v>
      </c>
      <c r="W65" s="26"/>
      <c r="X65" s="140">
        <f>+IF(E65=0,"",'Ark1'!U121)</f>
        <v>19.388638195004003</v>
      </c>
      <c r="Y65" s="26"/>
      <c r="Z65" s="68">
        <f>+IF(E65=0,"",'Ark1'!W121)</f>
        <v>7.6551168412570529</v>
      </c>
      <c r="AA65" s="140">
        <f>+IF(E65=0,"",'Ark1'!X121)</f>
        <v>65.431103948428685</v>
      </c>
      <c r="AB65" s="140">
        <f>+IF(E65=0,"",'Ark1'!Y121)</f>
        <v>24.012892828364219</v>
      </c>
      <c r="AC65" s="140">
        <f>+IF(E65=0,"",'Ark1'!Z121)</f>
        <v>2.4979854955680905</v>
      </c>
      <c r="AD65" s="140">
        <f>+IF(E65=0,"",'Ark1'!AA121)</f>
        <v>8.0717137144047317</v>
      </c>
      <c r="AE65" s="68">
        <f>+IF(E65=0,"",'Ark1'!AB121)</f>
        <v>2.0881062110383608</v>
      </c>
      <c r="AF65" s="68">
        <f>+IF(E65=0,"",'Ark1'!AC121)</f>
        <v>1.9305238033738736</v>
      </c>
      <c r="AG65" s="68">
        <f t="shared" si="11"/>
        <v>2.7707623215108215</v>
      </c>
      <c r="AH65" s="140"/>
      <c r="AI65" s="26"/>
    </row>
    <row r="66" spans="1:60" ht="15.6">
      <c r="A66" s="26"/>
      <c r="B66" s="67">
        <f>+'Ark1'!C122</f>
        <v>2023</v>
      </c>
      <c r="C66" s="67">
        <f>+'Ark1'!E122</f>
        <v>4</v>
      </c>
      <c r="D66" s="347">
        <f>+IF(E66=0,"",'Ark1'!Q122)</f>
        <v>279</v>
      </c>
      <c r="E66" s="141">
        <f>+'Ark1'!R122</f>
        <v>2831</v>
      </c>
      <c r="F66" s="511"/>
      <c r="G66" s="140">
        <f>+IF(E66=0,"",'Ark1'!AG122)</f>
        <v>0.25547636279628844</v>
      </c>
      <c r="H66" s="405"/>
      <c r="I66" s="140">
        <f>+IF(E66=0,"",'Ark1'!AH122)</f>
        <v>0.28074982302331125</v>
      </c>
      <c r="J66" s="140"/>
      <c r="K66" s="382">
        <f>+IF(E66=0,"",'Ark1'!AJ122)</f>
        <v>222</v>
      </c>
      <c r="L66" s="406"/>
      <c r="M66" s="155">
        <f t="shared" si="5"/>
        <v>7.8417520310844226</v>
      </c>
      <c r="N66" s="406"/>
      <c r="O66" s="5">
        <f>+IF(E66=0,"",'Ark1'!S122)</f>
        <v>7.5863652419639696</v>
      </c>
      <c r="P66" s="26"/>
      <c r="Q66" s="424"/>
      <c r="R66" s="155">
        <f>+IF(K66=0,"",'Ark1'!AK122)</f>
        <v>103.46216216216212</v>
      </c>
      <c r="S66" s="424"/>
      <c r="T66" s="155">
        <f>+IF(K66=0,"",'Ark1'!AL122)</f>
        <v>19.222451763084688</v>
      </c>
      <c r="U66" s="430"/>
      <c r="V66" s="68">
        <f>+IF(E66=0,"",'Ark1'!T122)</f>
        <v>6.0611091487107052</v>
      </c>
      <c r="W66" s="26"/>
      <c r="X66" s="140">
        <f>+IF(E66=0,"",'Ark1'!U122)</f>
        <v>22.104521370540471</v>
      </c>
      <c r="Y66" s="26"/>
      <c r="Z66" s="68">
        <f>+IF(E66=0,"",'Ark1'!W122)</f>
        <v>8.1949841045566902</v>
      </c>
      <c r="AA66" s="140">
        <f>+IF(E66=0,"",'Ark1'!X122)</f>
        <v>74.849876368774304</v>
      </c>
      <c r="AB66" s="140">
        <f>+IF(E66=0,"",'Ark1'!Y122)</f>
        <v>30.837160014129271</v>
      </c>
      <c r="AC66" s="140">
        <f>+IF(E66=0,"",'Ark1'!Z122)</f>
        <v>6.4994701518897919</v>
      </c>
      <c r="AD66" s="140">
        <f>+IF(E66=0,"",'Ark1'!AA122)</f>
        <v>9.3171492185506519</v>
      </c>
      <c r="AE66" s="68">
        <f>+IF(E66=0,"",'Ark1'!AB122)</f>
        <v>1.4672491602718829</v>
      </c>
      <c r="AF66" s="68">
        <f>+IF(E66=0,"",'Ark1'!AC122)</f>
        <v>1.8813656212826388</v>
      </c>
      <c r="AG66" s="68">
        <f t="shared" si="11"/>
        <v>2.9137169995809509</v>
      </c>
      <c r="AH66" s="140"/>
      <c r="AI66" s="26"/>
      <c r="AS66"/>
      <c r="AW66"/>
      <c r="AX66"/>
      <c r="AY66"/>
      <c r="AZ66"/>
      <c r="BA66"/>
      <c r="BB66"/>
      <c r="BF66"/>
      <c r="BG66"/>
      <c r="BH66"/>
    </row>
    <row r="67" spans="1:60" ht="15.6">
      <c r="A67" s="26"/>
      <c r="B67" s="67">
        <f>+'Ark1'!C123</f>
        <v>2023</v>
      </c>
      <c r="C67" s="67">
        <f>+'Ark1'!E123</f>
        <v>5</v>
      </c>
      <c r="D67" s="347">
        <f>+IF(E67=0,"",'Ark1'!Q123)</f>
        <v>104</v>
      </c>
      <c r="E67" s="141">
        <f>+'Ark1'!R123</f>
        <v>1048</v>
      </c>
      <c r="F67" s="511"/>
      <c r="G67" s="140">
        <f>+IF(E67=0,"",'Ark1'!AG123)</f>
        <v>9.4574082730664186E-2</v>
      </c>
      <c r="H67" s="405"/>
      <c r="I67" s="140">
        <f>+IF(E67=0,"",'Ark1'!AH123)</f>
        <v>0.1024322601800529</v>
      </c>
      <c r="J67" s="140"/>
      <c r="K67" s="382">
        <f>+IF(E67=0,"",'Ark1'!AJ123)</f>
        <v>297</v>
      </c>
      <c r="L67" s="406"/>
      <c r="M67" s="155">
        <f t="shared" si="5"/>
        <v>28.33969465648855</v>
      </c>
      <c r="N67" s="406"/>
      <c r="O67" s="5">
        <f>+IF(E67=0,"",'Ark1'!S123)</f>
        <v>7.4608778625954209</v>
      </c>
      <c r="P67" s="26"/>
      <c r="Q67" s="424"/>
      <c r="R67" s="155">
        <f>+IF(K67=0,"",'Ark1'!AK123)</f>
        <v>99.166329966329982</v>
      </c>
      <c r="S67" s="424"/>
      <c r="T67" s="155">
        <f>+IF(K67=0,"",'Ark1'!AL123)</f>
        <v>20.593705269294215</v>
      </c>
      <c r="U67" s="430"/>
      <c r="V67" s="68">
        <f>+IF(E67=0,"",'Ark1'!T123)</f>
        <v>6.1708015267175593</v>
      </c>
      <c r="W67" s="26"/>
      <c r="X67" s="140">
        <f>+IF(E67=0,"",'Ark1'!U123)</f>
        <v>21.785973282442775</v>
      </c>
      <c r="Y67" s="26"/>
      <c r="Z67" s="68">
        <f>+IF(E67=0,"",'Ark1'!W123)</f>
        <v>10.68702290076336</v>
      </c>
      <c r="AA67" s="140">
        <f>+IF(E67=0,"",'Ark1'!X123)</f>
        <v>72.996183206106878</v>
      </c>
      <c r="AB67" s="140">
        <f>+IF(E67=0,"",'Ark1'!Y123)</f>
        <v>32.44274809160305</v>
      </c>
      <c r="AC67" s="140">
        <f>+IF(E67=0,"",'Ark1'!Z123)</f>
        <v>6.1068702290076367</v>
      </c>
      <c r="AD67" s="140">
        <f>+IF(E67=0,"",'Ark1'!AA123)</f>
        <v>9.6628490875018436</v>
      </c>
      <c r="AE67" s="68">
        <f>+IF(E67=0,"",'Ark1'!AB123)</f>
        <v>1.6790116573114677</v>
      </c>
      <c r="AF67" s="68">
        <f>+IF(E67=0,"",'Ark1'!AC123)</f>
        <v>2.0110445347912349</v>
      </c>
      <c r="AG67" s="68">
        <f t="shared" si="11"/>
        <v>2.9200281365903602</v>
      </c>
      <c r="AH67" s="140"/>
      <c r="AI67" s="26"/>
      <c r="AS67"/>
      <c r="AW67"/>
      <c r="AX67"/>
      <c r="AY67"/>
      <c r="AZ67"/>
      <c r="BA67"/>
      <c r="BB67"/>
      <c r="BF67"/>
      <c r="BG67"/>
      <c r="BH67"/>
    </row>
    <row r="68" spans="1:60" ht="15.6">
      <c r="A68" s="26"/>
      <c r="B68" s="67">
        <f>+'Ark1'!C124</f>
        <v>2023</v>
      </c>
      <c r="C68" s="67">
        <f>+'Ark1'!E124</f>
        <v>6</v>
      </c>
      <c r="D68" s="347">
        <f>+IF(E68=0,"",'Ark1'!Q124)</f>
        <v>240</v>
      </c>
      <c r="E68" s="141">
        <f>+'Ark1'!R124</f>
        <v>2702</v>
      </c>
      <c r="F68" s="511"/>
      <c r="G68" s="140">
        <f>+IF(E68=0,"",'Ark1'!AG124)</f>
        <v>0.24383508734566281</v>
      </c>
      <c r="H68" s="405"/>
      <c r="I68" s="140">
        <f>+IF(E68=0,"",'Ark1'!AH124)</f>
        <v>0.27188962117107984</v>
      </c>
      <c r="J68" s="140"/>
      <c r="K68" s="382">
        <f>+IF(E68=0,"",'Ark1'!AJ124)</f>
        <v>813</v>
      </c>
      <c r="L68" s="406"/>
      <c r="M68" s="155">
        <f t="shared" si="5"/>
        <v>30.088823094004439</v>
      </c>
      <c r="N68" s="406"/>
      <c r="O68" s="5">
        <f>+IF(E68=0,"",'Ark1'!S124)</f>
        <v>7.5247964470762385</v>
      </c>
      <c r="P68" s="26"/>
      <c r="Q68" s="424"/>
      <c r="R68" s="155">
        <f>+IF(K68=0,"",'Ark1'!AK124)</f>
        <v>100.44206642066425</v>
      </c>
      <c r="S68" s="424"/>
      <c r="T68" s="155">
        <f>+IF(K68=0,"",'Ark1'!AL124)</f>
        <v>20.046611725929569</v>
      </c>
      <c r="U68" s="430"/>
      <c r="V68" s="68">
        <f>+IF(E68=0,"",'Ark1'!T124)</f>
        <v>5.898223538119912</v>
      </c>
      <c r="W68" s="26"/>
      <c r="X68" s="140">
        <f>+IF(E68=0,"",'Ark1'!U124)</f>
        <v>22.428941524796453</v>
      </c>
      <c r="Y68" s="26"/>
      <c r="Z68" s="68">
        <f>+IF(E68=0,"",'Ark1'!W124)</f>
        <v>6.9948186528497436</v>
      </c>
      <c r="AA68" s="140">
        <f>+IF(E68=0,"",'Ark1'!X124)</f>
        <v>76.202812731310146</v>
      </c>
      <c r="AB68" s="140">
        <f>+IF(E68=0,"",'Ark1'!Y124)</f>
        <v>32.827535159141384</v>
      </c>
      <c r="AC68" s="140">
        <f>+IF(E68=0,"",'Ark1'!Z124)</f>
        <v>6.7727609178386352</v>
      </c>
      <c r="AD68" s="140">
        <f>+IF(E68=0,"",'Ark1'!AA124)</f>
        <v>9.8831319855277062</v>
      </c>
      <c r="AE68" s="68">
        <f>+IF(E68=0,"",'Ark1'!AB124)</f>
        <v>1.590338920584663</v>
      </c>
      <c r="AF68" s="68">
        <f>+IF(E68=0,"",'Ark1'!AC124)</f>
        <v>1.8751769196554495</v>
      </c>
      <c r="AG68" s="68">
        <f t="shared" si="11"/>
        <v>2.9806708636631924</v>
      </c>
      <c r="AH68" s="140"/>
      <c r="AI68" s="26"/>
      <c r="AS68"/>
      <c r="AW68"/>
      <c r="AX68"/>
      <c r="AY68"/>
      <c r="AZ68"/>
      <c r="BA68"/>
      <c r="BB68"/>
      <c r="BF68"/>
      <c r="BG68"/>
      <c r="BH68"/>
    </row>
    <row r="69" spans="1:60" ht="15.6">
      <c r="A69" s="26"/>
      <c r="B69" s="67">
        <f>+'Ark1'!C125</f>
        <v>2023</v>
      </c>
      <c r="C69" s="67">
        <f>+'Ark1'!E125</f>
        <v>7</v>
      </c>
      <c r="D69" s="347">
        <f>+IF(E69=0,"",'Ark1'!Q125)</f>
        <v>212</v>
      </c>
      <c r="E69" s="141">
        <f>+'Ark1'!R125</f>
        <v>2053</v>
      </c>
      <c r="F69" s="511"/>
      <c r="G69" s="140">
        <f>+IF(E69=0,"",'Ark1'!AG125)</f>
        <v>0.18526774031111984</v>
      </c>
      <c r="H69" s="405"/>
      <c r="I69" s="140">
        <f>+IF(E69=0,"",'Ark1'!AH125)</f>
        <v>0.20236245211716225</v>
      </c>
      <c r="J69" s="140"/>
      <c r="K69" s="382">
        <f>+IF(E69=0,"",'Ark1'!AJ125)</f>
        <v>90</v>
      </c>
      <c r="L69" s="406"/>
      <c r="M69" s="155">
        <f t="shared" si="5"/>
        <v>4.3838285435947393</v>
      </c>
      <c r="N69" s="406"/>
      <c r="O69" s="5">
        <f>+IF(E69=0,"",'Ark1'!S125)</f>
        <v>7.5353141743789598</v>
      </c>
      <c r="P69" s="26"/>
      <c r="Q69" s="424"/>
      <c r="R69" s="155">
        <f>+IF(K69=0,"",'Ark1'!AK125)</f>
        <v>96.762222222222221</v>
      </c>
      <c r="S69" s="424"/>
      <c r="T69" s="155">
        <f>+IF(K69=0,"",'Ark1'!AL125)</f>
        <v>22.266648944982379</v>
      </c>
      <c r="U69" s="430"/>
      <c r="V69" s="68">
        <f>+IF(E69=0,"",'Ark1'!T125)</f>
        <v>5.8490014612761811</v>
      </c>
      <c r="W69" s="26"/>
      <c r="X69" s="140">
        <f>+IF(E69=0,"",'Ark1'!U125)</f>
        <v>21.970628348757938</v>
      </c>
      <c r="Y69" s="26"/>
      <c r="Z69" s="68">
        <f>+IF(E69=0,"",'Ark1'!W125)</f>
        <v>5.5041402825133972</v>
      </c>
      <c r="AA69" s="140">
        <f>+IF(E69=0,"",'Ark1'!X125)</f>
        <v>73.891865562591306</v>
      </c>
      <c r="AB69" s="140">
        <f>+IF(E69=0,"",'Ark1'!Y125)</f>
        <v>34.63224549439844</v>
      </c>
      <c r="AC69" s="140">
        <f>+IF(E69=0,"",'Ark1'!Z125)</f>
        <v>5.0170482221139796</v>
      </c>
      <c r="AD69" s="140">
        <f>+IF(E69=0,"",'Ark1'!AA125)</f>
        <v>8.9862762413872783</v>
      </c>
      <c r="AE69" s="68">
        <f>+IF(E69=0,"",'Ark1'!AB125)</f>
        <v>1.6496157757718477</v>
      </c>
      <c r="AF69" s="68">
        <f>+IF(E69=0,"",'Ark1'!AC125)</f>
        <v>1.8553631339941803</v>
      </c>
      <c r="AG69" s="68">
        <f t="shared" si="11"/>
        <v>2.9156884292178433</v>
      </c>
      <c r="AH69" s="140"/>
      <c r="AI69" s="26"/>
      <c r="AS69"/>
      <c r="AW69"/>
      <c r="AX69"/>
      <c r="AY69"/>
      <c r="AZ69"/>
      <c r="BA69"/>
      <c r="BB69"/>
      <c r="BF69"/>
      <c r="BG69"/>
      <c r="BH69"/>
    </row>
    <row r="70" spans="1:60" ht="15.6">
      <c r="A70" s="26"/>
      <c r="B70" s="67">
        <f>+'Ark1'!C126</f>
        <v>2023</v>
      </c>
      <c r="C70" s="67">
        <f>+'Ark1'!E126</f>
        <v>8</v>
      </c>
      <c r="D70" s="347">
        <f>+IF(E70=0,"",'Ark1'!Q126)</f>
        <v>421</v>
      </c>
      <c r="E70" s="141">
        <f>+'Ark1'!R126</f>
        <v>6333</v>
      </c>
      <c r="F70" s="511"/>
      <c r="G70" s="140">
        <f>+IF(E70=0,"",'Ark1'!AG126)</f>
        <v>0.571505406424901</v>
      </c>
      <c r="H70" s="405"/>
      <c r="I70" s="140">
        <f>+IF(E70=0,"",'Ark1'!AH126)</f>
        <v>0.60488183949971763</v>
      </c>
      <c r="J70" s="140"/>
      <c r="K70" s="382">
        <f>+IF(E70=0,"",'Ark1'!AJ126)</f>
        <v>1341</v>
      </c>
      <c r="L70" s="406"/>
      <c r="M70" s="155">
        <f t="shared" si="5"/>
        <v>21.174798673614401</v>
      </c>
      <c r="N70" s="406"/>
      <c r="O70" s="5">
        <f>+IF(E70=0,"",'Ark1'!S126)</f>
        <v>7.5548713090162636</v>
      </c>
      <c r="P70" s="26"/>
      <c r="Q70" s="424"/>
      <c r="R70" s="155">
        <f>+IF(K70=0,"",'Ark1'!AK126)</f>
        <v>99.30969425801635</v>
      </c>
      <c r="S70" s="424"/>
      <c r="T70" s="155">
        <f>+IF(K70=0,"",'Ark1'!AL126)</f>
        <v>19.853662931690081</v>
      </c>
      <c r="U70" s="430"/>
      <c r="V70" s="68">
        <f>+IF(E70=0,"",'Ark1'!T126)</f>
        <v>5.768198326227699</v>
      </c>
      <c r="W70" s="26"/>
      <c r="X70" s="140">
        <f>+IF(E70=0,"",'Ark1'!U126)</f>
        <v>21.289357334596527</v>
      </c>
      <c r="Y70" s="26"/>
      <c r="Z70" s="68">
        <f>+IF(E70=0,"",'Ark1'!W126)</f>
        <v>6.0792673298594675</v>
      </c>
      <c r="AA70" s="140">
        <f>+IF(E70=0,"",'Ark1'!X126)</f>
        <v>73.140691615348146</v>
      </c>
      <c r="AB70" s="140">
        <f>+IF(E70=0,"",'Ark1'!Y126)</f>
        <v>30.143691773251224</v>
      </c>
      <c r="AC70" s="140">
        <f>+IF(E70=0,"",'Ark1'!Z126)</f>
        <v>4.1212695405021309</v>
      </c>
      <c r="AD70" s="140">
        <f>+IF(E70=0,"",'Ark1'!AA126)</f>
        <v>8.3769346267839051</v>
      </c>
      <c r="AE70" s="68">
        <f>+IF(E70=0,"",'Ark1'!AB126)</f>
        <v>1.5294458209442003</v>
      </c>
      <c r="AF70" s="68">
        <f>+IF(E70=0,"",'Ark1'!AC126)</f>
        <v>1.7741460959108186</v>
      </c>
      <c r="AG70" s="68">
        <f t="shared" si="11"/>
        <v>2.8179642595882499</v>
      </c>
      <c r="AH70" s="140"/>
      <c r="AI70" s="26"/>
      <c r="AS70"/>
      <c r="AW70"/>
      <c r="AX70"/>
      <c r="AY70"/>
      <c r="AZ70"/>
      <c r="BA70"/>
      <c r="BB70"/>
      <c r="BF70"/>
      <c r="BG70"/>
      <c r="BH70"/>
    </row>
    <row r="71" spans="1:60" ht="15.6">
      <c r="A71" s="26"/>
      <c r="B71" s="67">
        <f>+'Ark1'!C127</f>
        <v>2023</v>
      </c>
      <c r="C71" s="67">
        <f>+'Ark1'!E127</f>
        <v>9</v>
      </c>
      <c r="D71" s="347">
        <f>+IF(E71=0,"",'Ark1'!Q127)</f>
        <v>287</v>
      </c>
      <c r="E71" s="141">
        <f>+'Ark1'!R127</f>
        <v>3552</v>
      </c>
      <c r="F71" s="511"/>
      <c r="G71" s="140">
        <f>+IF(E71=0,"",'Ark1'!AG127)</f>
        <v>0.32054116589629705</v>
      </c>
      <c r="H71" s="405"/>
      <c r="I71" s="140">
        <f>+IF(E71=0,"",'Ark1'!AH127)</f>
        <v>0.38302416173635312</v>
      </c>
      <c r="J71" s="140"/>
      <c r="K71" s="382">
        <f>+IF(E71=0,"",'Ark1'!AJ127)</f>
        <v>1242</v>
      </c>
      <c r="L71" s="406"/>
      <c r="M71" s="155">
        <f t="shared" si="5"/>
        <v>34.966216216216218</v>
      </c>
      <c r="N71" s="406"/>
      <c r="O71" s="5">
        <f>+IF(E71=0,"",'Ark1'!S127)</f>
        <v>7.4422860360360348</v>
      </c>
      <c r="P71" s="26"/>
      <c r="Q71" s="424"/>
      <c r="R71" s="155">
        <f>+IF(K71=0,"",'Ark1'!AK127)</f>
        <v>105.51062801932382</v>
      </c>
      <c r="S71" s="424"/>
      <c r="T71" s="155">
        <f>+IF(K71=0,"",'Ark1'!AL127)</f>
        <v>20.558424374668515</v>
      </c>
      <c r="U71" s="430"/>
      <c r="V71" s="68">
        <f>+IF(E71=0,"",'Ark1'!T127)</f>
        <v>6.153153153153152</v>
      </c>
      <c r="W71" s="26"/>
      <c r="X71" s="140">
        <f>+IF(E71=0,"",'Ark1'!U127)</f>
        <v>24.035585585585565</v>
      </c>
      <c r="Y71" s="26"/>
      <c r="Z71" s="68">
        <f>+IF(E71=0,"",'Ark1'!W127)</f>
        <v>12.443693693693696</v>
      </c>
      <c r="AA71" s="140">
        <f>+IF(E71=0,"",'Ark1'!X127)</f>
        <v>75</v>
      </c>
      <c r="AB71" s="140">
        <f>+IF(E71=0,"",'Ark1'!Y127)</f>
        <v>44.481981981981995</v>
      </c>
      <c r="AC71" s="140">
        <f>+IF(E71=0,"",'Ark1'!Z127)</f>
        <v>9.0653153153153134</v>
      </c>
      <c r="AD71" s="140">
        <f>+IF(E71=0,"",'Ark1'!AA127)</f>
        <v>10.657163849906469</v>
      </c>
      <c r="AE71" s="68">
        <f>+IF(E71=0,"",'Ark1'!AB127)</f>
        <v>1.6321454678101763</v>
      </c>
      <c r="AF71" s="68">
        <f>+IF(E71=0,"",'Ark1'!AC127)</f>
        <v>2.0492723305242344</v>
      </c>
      <c r="AG71" s="68">
        <f t="shared" si="11"/>
        <v>3.2295971250236408</v>
      </c>
      <c r="AH71" s="140"/>
      <c r="AI71" s="26"/>
      <c r="AS71"/>
      <c r="AW71"/>
      <c r="AX71"/>
      <c r="AY71"/>
      <c r="AZ71"/>
      <c r="BA71"/>
      <c r="BB71"/>
      <c r="BF71"/>
      <c r="BG71"/>
      <c r="BH71"/>
    </row>
    <row r="72" spans="1:60" ht="15.6">
      <c r="A72" s="26"/>
      <c r="B72" s="67">
        <f>+'Ark1'!C128</f>
        <v>2023</v>
      </c>
      <c r="C72" s="67">
        <f>+'Ark1'!E128</f>
        <v>10</v>
      </c>
      <c r="D72" s="347">
        <f>+IF(E72=0,"",'Ark1'!Q128)</f>
        <v>2181</v>
      </c>
      <c r="E72" s="141">
        <f>+'Ark1'!R128</f>
        <v>18586</v>
      </c>
      <c r="F72" s="511"/>
      <c r="G72" s="140">
        <f>+IF(E72=0,"",'Ark1'!AG128)</f>
        <v>1.6772460893436301</v>
      </c>
      <c r="H72" s="405"/>
      <c r="I72" s="140">
        <f>+IF(E72=0,"",'Ark1'!AH128)</f>
        <v>2.1818553258281841</v>
      </c>
      <c r="J72" s="140"/>
      <c r="K72" s="382">
        <f>+IF(E72=0,"",'Ark1'!AJ128)</f>
        <v>2903</v>
      </c>
      <c r="L72" s="406"/>
      <c r="M72" s="155">
        <f t="shared" si="5"/>
        <v>15.619283331539869</v>
      </c>
      <c r="N72" s="406"/>
      <c r="O72" s="5">
        <f>+IF(E72=0,"",'Ark1'!S128)</f>
        <v>7.5764553965350254</v>
      </c>
      <c r="P72" s="26"/>
      <c r="Q72" s="424"/>
      <c r="R72" s="155">
        <f>+IF(K72=0,"",'Ark1'!AK128)</f>
        <v>106.20062004822599</v>
      </c>
      <c r="S72" s="424"/>
      <c r="T72" s="155">
        <f>+IF(K72=0,"",'Ark1'!AL128)</f>
        <v>20.427567001976879</v>
      </c>
      <c r="U72" s="430"/>
      <c r="V72" s="68">
        <f>+IF(E72=0,"",'Ark1'!T128)</f>
        <v>6.4360271171849774</v>
      </c>
      <c r="W72" s="26"/>
      <c r="X72" s="140">
        <f>+IF(E72=0,"",'Ark1'!U128)</f>
        <v>26.166251479608302</v>
      </c>
      <c r="Y72" s="26"/>
      <c r="Z72" s="68">
        <f>+IF(E72=0,"",'Ark1'!W128)</f>
        <v>13.676961153556444</v>
      </c>
      <c r="AA72" s="140">
        <f>+IF(E72=0,"",'Ark1'!X128)</f>
        <v>81.324652964597007</v>
      </c>
      <c r="AB72" s="140">
        <f>+IF(E72=0,"",'Ark1'!Y128)</f>
        <v>51.533412245776383</v>
      </c>
      <c r="AC72" s="140">
        <f>+IF(E72=0,"",'Ark1'!Z128)</f>
        <v>12.832239319918216</v>
      </c>
      <c r="AD72" s="140">
        <f>+IF(E72=0,"",'Ark1'!AA128)</f>
        <v>11.246954879771183</v>
      </c>
      <c r="AE72" s="68">
        <f>+IF(E72=0,"",'Ark1'!AB128)</f>
        <v>1.641163446578046</v>
      </c>
      <c r="AF72" s="68">
        <f>+IF(E72=0,"",'Ark1'!AC128)</f>
        <v>2.0759603400323212</v>
      </c>
      <c r="AG72" s="68">
        <f t="shared" si="11"/>
        <v>3.4536270736279966</v>
      </c>
      <c r="AH72" s="140"/>
      <c r="AI72" s="26"/>
      <c r="AS72"/>
      <c r="AW72"/>
      <c r="AX72"/>
      <c r="AY72"/>
      <c r="AZ72"/>
      <c r="BA72"/>
      <c r="BB72"/>
      <c r="BF72"/>
      <c r="BG72"/>
      <c r="BH72"/>
    </row>
    <row r="73" spans="1:60" ht="15.6">
      <c r="A73" s="26"/>
      <c r="B73" s="67">
        <f>+'Ark1'!C129</f>
        <v>2023</v>
      </c>
      <c r="C73" s="67">
        <f>+'Ark1'!E129</f>
        <v>11</v>
      </c>
      <c r="D73" s="347">
        <f>+IF(E73=0,"",'Ark1'!Q129)</f>
        <v>1315</v>
      </c>
      <c r="E73" s="141">
        <f>+'Ark1'!R129</f>
        <v>11845</v>
      </c>
      <c r="F73" s="511"/>
      <c r="G73" s="140">
        <f>+IF(E73=0,"",'Ark1'!AG129)</f>
        <v>1.0689217652144249</v>
      </c>
      <c r="H73" s="405"/>
      <c r="I73" s="140">
        <f>+IF(E73=0,"",'Ark1'!AH129)</f>
        <v>1.3088131895736452</v>
      </c>
      <c r="J73" s="140"/>
      <c r="K73" s="382">
        <f>+IF(E73=0,"",'Ark1'!AJ129)</f>
        <v>603</v>
      </c>
      <c r="L73" s="406"/>
      <c r="M73" s="155">
        <f t="shared" si="5"/>
        <v>5.0907555930772475</v>
      </c>
      <c r="N73" s="406"/>
      <c r="O73" s="5">
        <f>+IF(E73=0,"",'Ark1'!S129)</f>
        <v>7.2773322076825684</v>
      </c>
      <c r="P73" s="26"/>
      <c r="Q73" s="424"/>
      <c r="R73" s="155">
        <f>+IF(K73=0,"",'Ark1'!AK129)</f>
        <v>107.39187396351568</v>
      </c>
      <c r="S73" s="424"/>
      <c r="T73" s="155">
        <f>+IF(K73=0,"",'Ark1'!AL129)</f>
        <v>19.836500225125317</v>
      </c>
      <c r="U73" s="430"/>
      <c r="V73" s="68">
        <f>+IF(E73=0,"",'Ark1'!T129)</f>
        <v>6.1169269734065006</v>
      </c>
      <c r="W73" s="26"/>
      <c r="X73" s="140">
        <f>+IF(E73=0,"",'Ark1'!U129)</f>
        <v>24.628847615027457</v>
      </c>
      <c r="Y73" s="26"/>
      <c r="Z73" s="68">
        <f>+IF(E73=0,"",'Ark1'!W129)</f>
        <v>12.520050654284512</v>
      </c>
      <c r="AA73" s="140">
        <f>+IF(E73=0,"",'Ark1'!X129)</f>
        <v>77.323765301815115</v>
      </c>
      <c r="AB73" s="140">
        <f>+IF(E73=0,"",'Ark1'!Y129)</f>
        <v>46.47530603630225</v>
      </c>
      <c r="AC73" s="140">
        <f>+IF(E73=0,"",'Ark1'!Z129)</f>
        <v>10.561418319966233</v>
      </c>
      <c r="AD73" s="140">
        <f>+IF(E73=0,"",'Ark1'!AA129)</f>
        <v>10.872906183668064</v>
      </c>
      <c r="AE73" s="68">
        <f>+IF(E73=0,"",'Ark1'!AB129)</f>
        <v>1.7573811941903152</v>
      </c>
      <c r="AF73" s="68">
        <f>+IF(E73=0,"",'Ark1'!AC129)</f>
        <v>2.2161587808227576</v>
      </c>
      <c r="AG73" s="68">
        <f t="shared" si="11"/>
        <v>3.3843236658932732</v>
      </c>
      <c r="AH73" s="140"/>
      <c r="AI73" s="26"/>
      <c r="AS73"/>
      <c r="AW73"/>
      <c r="AX73"/>
      <c r="AY73"/>
      <c r="AZ73"/>
      <c r="BA73"/>
      <c r="BB73"/>
      <c r="BF73"/>
      <c r="BG73"/>
      <c r="BH73"/>
    </row>
    <row r="74" spans="1:60" ht="15.6">
      <c r="A74" s="26"/>
      <c r="B74" s="67">
        <f>+'Ark1'!C130</f>
        <v>2023</v>
      </c>
      <c r="C74" s="67">
        <f>+'Ark1'!E130</f>
        <v>12</v>
      </c>
      <c r="D74" s="347">
        <f>+IF(E74=0,"",'Ark1'!Q130)</f>
        <v>852</v>
      </c>
      <c r="E74" s="141">
        <f>+'Ark1'!R130</f>
        <v>7884</v>
      </c>
      <c r="F74" s="511"/>
      <c r="G74" s="140">
        <f>+IF(E74=0,"",'Ark1'!AG130)</f>
        <v>0.71147143916846989</v>
      </c>
      <c r="H74" s="405"/>
      <c r="I74" s="140">
        <f>+IF(E74=0,"",'Ark1'!AH130)</f>
        <v>0.82205885060024819</v>
      </c>
      <c r="J74" s="140"/>
      <c r="K74" s="455"/>
      <c r="L74" s="406"/>
      <c r="M74" s="155">
        <f t="shared" si="5"/>
        <v>0</v>
      </c>
      <c r="N74" s="406"/>
      <c r="O74" s="68">
        <f>+IF(E74=0,"",'Ark1'!S130)</f>
        <v>7.2525367833587007</v>
      </c>
      <c r="P74" s="26"/>
      <c r="Q74" s="426"/>
      <c r="R74" s="423"/>
      <c r="S74" s="426"/>
      <c r="T74" s="423"/>
      <c r="U74" s="423"/>
      <c r="V74" s="68">
        <f>+IF(E74=0,"",'Ark1'!T130)</f>
        <v>5.7952815829528168</v>
      </c>
      <c r="W74" s="26"/>
      <c r="X74" s="140">
        <f>+IF(E74=0,"",'Ark1'!U130)</f>
        <v>23.241159309994945</v>
      </c>
      <c r="Y74" s="26"/>
      <c r="Z74" s="68">
        <f>+IF(E74=0,"",'Ark1'!W130)</f>
        <v>9.576357179096906</v>
      </c>
      <c r="AA74" s="140">
        <f>+IF(E74=0,"",'Ark1'!X130)</f>
        <v>73.833079654997462</v>
      </c>
      <c r="AB74" s="140">
        <f>+IF(E74=0,"",'Ark1'!Y130)</f>
        <v>40.664637239979697</v>
      </c>
      <c r="AC74" s="140">
        <f>+IF(E74=0,"",'Ark1'!Z130)</f>
        <v>7.8132927447995923</v>
      </c>
      <c r="AD74" s="140">
        <f>+IF(E74=0,"",'Ark1'!AA130)</f>
        <v>10.26554416393604</v>
      </c>
      <c r="AE74" s="68">
        <f>+IF(E74=0,"",'Ark1'!AB130)</f>
        <v>1.7187523078470839</v>
      </c>
      <c r="AF74" s="68">
        <f>+IF(E74=0,"",'Ark1'!AC130)</f>
        <v>2.086643776981338</v>
      </c>
      <c r="AG74" s="68">
        <f t="shared" si="11"/>
        <v>3.2045558684132316</v>
      </c>
      <c r="AH74" s="140"/>
      <c r="AI74" s="26"/>
      <c r="AS74"/>
      <c r="AW74"/>
      <c r="AX74"/>
      <c r="AY74"/>
      <c r="AZ74"/>
      <c r="BA74"/>
      <c r="BB74"/>
      <c r="BF74"/>
      <c r="BG74"/>
      <c r="BH74"/>
    </row>
    <row r="75" spans="1:60" ht="15.6">
      <c r="A75" s="26"/>
      <c r="B75" s="67">
        <f>+'Ark1'!C131</f>
        <v>2023</v>
      </c>
      <c r="C75" s="67">
        <f>+'Ark1'!E131</f>
        <v>13</v>
      </c>
      <c r="D75" s="347">
        <f>+IF(E75=0,"",'Ark1'!Q131)</f>
        <v>767</v>
      </c>
      <c r="E75" s="141">
        <f>+'Ark1'!R131</f>
        <v>6107</v>
      </c>
      <c r="F75" s="511"/>
      <c r="G75" s="140">
        <f>+IF(E75=0,"",'Ark1'!AG131)</f>
        <v>0.55111061377496784</v>
      </c>
      <c r="H75" s="405"/>
      <c r="I75" s="140">
        <f>+IF(E75=0,"",'Ark1'!AH131)</f>
        <v>0.60569701934505427</v>
      </c>
      <c r="J75" s="140"/>
      <c r="K75" s="455"/>
      <c r="L75" s="406"/>
      <c r="M75" s="155">
        <f t="shared" ref="M75:M114" si="12">IF(E75=0,"",100*K75/E75)</f>
        <v>0</v>
      </c>
      <c r="N75" s="406"/>
      <c r="O75" s="68">
        <f>+IF(E75=0,"",'Ark1'!S131)</f>
        <v>6.9181267398067812</v>
      </c>
      <c r="P75" s="26"/>
      <c r="Q75" s="426"/>
      <c r="R75" s="423"/>
      <c r="S75" s="426"/>
      <c r="T75" s="423"/>
      <c r="U75" s="423"/>
      <c r="V75" s="68">
        <f>+IF(E75=0,"",'Ark1'!T131)</f>
        <v>5.6205993122646145</v>
      </c>
      <c r="W75" s="26"/>
      <c r="X75" s="140">
        <f>+IF(E75=0,"",'Ark1'!U131)</f>
        <v>22.106959227116501</v>
      </c>
      <c r="Y75" s="26"/>
      <c r="Z75" s="68">
        <f>+IF(E75=0,"",'Ark1'!W131)</f>
        <v>8.8914360569837889</v>
      </c>
      <c r="AA75" s="140">
        <f>+IF(E75=0,"",'Ark1'!X131)</f>
        <v>69.690519076469613</v>
      </c>
      <c r="AB75" s="140">
        <f>+IF(E75=0,"",'Ark1'!Y131)</f>
        <v>35.434747011625994</v>
      </c>
      <c r="AC75" s="140">
        <f>+IF(E75=0,"",'Ark1'!Z131)</f>
        <v>6.5171115113803824</v>
      </c>
      <c r="AD75" s="140">
        <f>+IF(E75=0,"",'Ark1'!AA131)</f>
        <v>10.038806920181436</v>
      </c>
      <c r="AE75" s="68">
        <f>+IF(E75=0,"",'Ark1'!AB131)</f>
        <v>1.8054673516666175</v>
      </c>
      <c r="AF75" s="68">
        <f>+IF(E75=0,"",'Ark1'!AC131)</f>
        <v>2.2072097281642762</v>
      </c>
      <c r="AG75" s="68">
        <f t="shared" si="11"/>
        <v>3.1955123198182309</v>
      </c>
      <c r="AH75" s="140"/>
      <c r="AI75" s="26"/>
      <c r="AS75"/>
      <c r="AW75"/>
      <c r="AX75"/>
      <c r="AY75"/>
      <c r="AZ75"/>
      <c r="BA75"/>
      <c r="BB75"/>
      <c r="BF75"/>
      <c r="BG75"/>
      <c r="BH75"/>
    </row>
    <row r="76" spans="1:60" ht="15.6">
      <c r="A76" s="26"/>
      <c r="B76" s="67">
        <f>+'Ark1'!C132</f>
        <v>2023</v>
      </c>
      <c r="C76" s="67">
        <f>+'Ark1'!E132</f>
        <v>14</v>
      </c>
      <c r="D76" s="347">
        <f>+IF(E76=0,"",'Ark1'!Q132)</f>
        <v>4</v>
      </c>
      <c r="E76" s="141">
        <f>+'Ark1'!R132</f>
        <v>8</v>
      </c>
      <c r="F76" s="511"/>
      <c r="G76" s="140">
        <f>+IF(E76=0,"",'Ark1'!AG132)</f>
        <v>7.2193956282949774E-4</v>
      </c>
      <c r="H76" s="405"/>
      <c r="I76" s="140">
        <f>+IF(E76=0,"",'Ark1'!AH132)</f>
        <v>9.3182638346671375E-4</v>
      </c>
      <c r="J76" s="140"/>
      <c r="K76" s="455"/>
      <c r="L76" s="406"/>
      <c r="M76" s="155">
        <f t="shared" si="12"/>
        <v>0</v>
      </c>
      <c r="N76" s="406"/>
      <c r="O76" s="68">
        <f>+IF(E76=0,"",'Ark1'!S132)</f>
        <v>5</v>
      </c>
      <c r="P76" s="26"/>
      <c r="Q76" s="426"/>
      <c r="R76" s="423"/>
      <c r="S76" s="426"/>
      <c r="T76" s="423"/>
      <c r="U76" s="423"/>
      <c r="V76" s="68">
        <f>+IF(E76=0,"",'Ark1'!T132)</f>
        <v>6</v>
      </c>
      <c r="W76" s="26"/>
      <c r="X76" s="140">
        <f>+IF(E76=0,"",'Ark1'!U132)</f>
        <v>25.962499999999999</v>
      </c>
      <c r="Y76" s="26"/>
      <c r="Z76" s="68">
        <f>+IF(E76=0,"",'Ark1'!W132)</f>
        <v>12.5</v>
      </c>
      <c r="AA76" s="140">
        <f>+IF(E76=0,"",'Ark1'!X132)</f>
        <v>75</v>
      </c>
      <c r="AB76" s="140">
        <f>+IF(E76=0,"",'Ark1'!Y132)</f>
        <v>50</v>
      </c>
      <c r="AC76" s="140">
        <f>+IF(E76=0,"",'Ark1'!Z132)</f>
        <v>12.5</v>
      </c>
      <c r="AD76" s="140">
        <f>+IF(E76=0,"",'Ark1'!AA132)</f>
        <v>11.723260798515057</v>
      </c>
      <c r="AE76" s="68">
        <f>+IF(E76=0,"",'Ark1'!AB132)</f>
        <v>3.4641016151377544</v>
      </c>
      <c r="AF76" s="68">
        <f>+IF(E76=0,"",'Ark1'!AC132)</f>
        <v>2.179449471770337</v>
      </c>
      <c r="AG76" s="68">
        <f t="shared" si="11"/>
        <v>5.1924999999999999</v>
      </c>
      <c r="AH76" s="140"/>
      <c r="AI76" s="26"/>
      <c r="AS76"/>
      <c r="AW76"/>
      <c r="AX76"/>
      <c r="AY76"/>
      <c r="AZ76"/>
      <c r="BA76"/>
      <c r="BB76"/>
      <c r="BF76"/>
      <c r="BG76"/>
      <c r="BH76"/>
    </row>
    <row r="77" spans="1:60" ht="15.6">
      <c r="A77" s="26"/>
      <c r="B77" s="67">
        <f>+'Ark1'!C133</f>
        <v>2023</v>
      </c>
      <c r="C77" s="67">
        <f>+'Ark1'!E133</f>
        <v>15</v>
      </c>
      <c r="D77" s="347">
        <f>+IF(E77=0,"",'Ark1'!Q133)</f>
        <v>245</v>
      </c>
      <c r="E77" s="141">
        <f>+'Ark1'!R133</f>
        <v>1556</v>
      </c>
      <c r="F77" s="511"/>
      <c r="G77" s="140">
        <f>+IF(E77=0,"",'Ark1'!AG133)</f>
        <v>0.14041724497033736</v>
      </c>
      <c r="H77" s="405"/>
      <c r="I77" s="140">
        <f>+IF(E77=0,"",'Ark1'!AH133)</f>
        <v>0.15589630365205315</v>
      </c>
      <c r="J77" s="140"/>
      <c r="K77" s="455"/>
      <c r="L77" s="406"/>
      <c r="M77" s="155">
        <f t="shared" si="12"/>
        <v>0</v>
      </c>
      <c r="N77" s="406"/>
      <c r="O77" s="68">
        <f>+IF(E77=0,"",'Ark1'!S133)</f>
        <v>7.074550128534705</v>
      </c>
      <c r="P77" s="26"/>
      <c r="Q77" s="426"/>
      <c r="R77" s="423"/>
      <c r="S77" s="426"/>
      <c r="T77" s="423"/>
      <c r="U77" s="423"/>
      <c r="V77" s="68">
        <f>+IF(E77=0,"",'Ark1'!T133)</f>
        <v>5.577120822622109</v>
      </c>
      <c r="W77" s="26"/>
      <c r="X77" s="140">
        <f>+IF(E77=0,"",'Ark1'!U133)</f>
        <v>22.332005141388166</v>
      </c>
      <c r="Y77" s="26"/>
      <c r="Z77" s="68">
        <f>+IF(E77=0,"",'Ark1'!W133)</f>
        <v>7.6478149100257058</v>
      </c>
      <c r="AA77" s="140">
        <f>+IF(E77=0,"",'Ark1'!X133)</f>
        <v>70.244215938303341</v>
      </c>
      <c r="AB77" s="140">
        <f>+IF(E77=0,"",'Ark1'!Y133)</f>
        <v>34.061696658097688</v>
      </c>
      <c r="AC77" s="140">
        <f>+IF(E77=0,"",'Ark1'!Z133)</f>
        <v>7.583547557840614</v>
      </c>
      <c r="AD77" s="140">
        <f>+IF(E77=0,"",'Ark1'!AA133)</f>
        <v>10.216236200169829</v>
      </c>
      <c r="AE77" s="68">
        <f>+IF(E77=0,"",'Ark1'!AB133)</f>
        <v>1.7065110804030987</v>
      </c>
      <c r="AF77" s="68">
        <f>+IF(E77=0,"",'Ark1'!AC133)</f>
        <v>1.9659285340078001</v>
      </c>
      <c r="AG77" s="68">
        <f t="shared" si="11"/>
        <v>3.1566678779069752</v>
      </c>
      <c r="AH77" s="140"/>
      <c r="AI77" s="26"/>
      <c r="AS77"/>
      <c r="AW77"/>
      <c r="AX77"/>
      <c r="AY77"/>
      <c r="AZ77"/>
      <c r="BA77"/>
      <c r="BB77"/>
      <c r="BF77"/>
      <c r="BG77"/>
      <c r="BH77"/>
    </row>
    <row r="78" spans="1:60" ht="15.6">
      <c r="A78" s="26"/>
      <c r="B78" s="67">
        <f>+'Ark1'!C134</f>
        <v>2023</v>
      </c>
      <c r="C78" s="67">
        <f>+'Ark1'!E134</f>
        <v>16</v>
      </c>
      <c r="D78" s="347">
        <f>+IF(E78=0,"",'Ark1'!Q134)</f>
        <v>92</v>
      </c>
      <c r="E78" s="141">
        <f>+'Ark1'!R134</f>
        <v>545</v>
      </c>
      <c r="F78" s="511"/>
      <c r="G78" s="140">
        <f>+IF(E78=0,"",'Ark1'!AG134)</f>
        <v>4.9182132717759529E-2</v>
      </c>
      <c r="H78" s="405"/>
      <c r="I78" s="140">
        <f>+IF(E78=0,"",'Ark1'!AH134)</f>
        <v>5.7139306704238793E-2</v>
      </c>
      <c r="J78" s="140"/>
      <c r="K78" s="455"/>
      <c r="L78" s="406"/>
      <c r="M78" s="155">
        <f t="shared" si="12"/>
        <v>0</v>
      </c>
      <c r="N78" s="406"/>
      <c r="O78" s="68">
        <f>+IF(E78=0,"",'Ark1'!S134)</f>
        <v>7.2</v>
      </c>
      <c r="P78" s="26"/>
      <c r="Q78" s="426"/>
      <c r="R78" s="423"/>
      <c r="S78" s="426"/>
      <c r="T78" s="423"/>
      <c r="U78" s="423"/>
      <c r="V78" s="68">
        <f>+IF(E78=0,"",'Ark1'!T134)</f>
        <v>5.9211009174311915</v>
      </c>
      <c r="W78" s="26"/>
      <c r="X78" s="140">
        <f>+IF(E78=0,"",'Ark1'!U134)</f>
        <v>23.368990825688041</v>
      </c>
      <c r="Y78" s="26"/>
      <c r="Z78" s="68">
        <f>+IF(E78=0,"",'Ark1'!W134)</f>
        <v>13.211009174311929</v>
      </c>
      <c r="AA78" s="140">
        <f>+IF(E78=0,"",'Ark1'!X134)</f>
        <v>71.926605504587158</v>
      </c>
      <c r="AB78" s="140">
        <f>+IF(E78=0,"",'Ark1'!Y134)</f>
        <v>43.11926605504587</v>
      </c>
      <c r="AC78" s="140">
        <f>+IF(E78=0,"",'Ark1'!Z134)</f>
        <v>8.623853211009175</v>
      </c>
      <c r="AD78" s="140">
        <f>+IF(E78=0,"",'Ark1'!AA134)</f>
        <v>10.878394203624829</v>
      </c>
      <c r="AE78" s="68">
        <f>+IF(E78=0,"",'Ark1'!AB134)</f>
        <v>1.8108743896377419</v>
      </c>
      <c r="AF78" s="68">
        <f>+IF(E78=0,"",'Ark1'!AC134)</f>
        <v>2.2173657151192536</v>
      </c>
      <c r="AG78" s="68">
        <f t="shared" si="11"/>
        <v>3.2456931702344498</v>
      </c>
      <c r="AH78" s="140"/>
      <c r="AI78" s="26"/>
      <c r="AS78"/>
      <c r="AW78"/>
      <c r="AX78"/>
      <c r="AY78"/>
      <c r="AZ78"/>
      <c r="BA78"/>
      <c r="BB78"/>
      <c r="BF78"/>
      <c r="BG78"/>
      <c r="BH78"/>
    </row>
    <row r="79" spans="1:60" ht="15.6">
      <c r="A79" s="26"/>
      <c r="B79" s="67">
        <f>+'Ark1'!C135</f>
        <v>2023</v>
      </c>
      <c r="C79" s="67">
        <f>+'Ark1'!E135</f>
        <v>17</v>
      </c>
      <c r="D79" s="347">
        <f>+IF(E79=0,"",'Ark1'!Q135)</f>
        <v>169</v>
      </c>
      <c r="E79" s="141">
        <f>+'Ark1'!R135</f>
        <v>695</v>
      </c>
      <c r="F79" s="511"/>
      <c r="G79" s="140">
        <f>+IF(E79=0,"",'Ark1'!AG135)</f>
        <v>6.2718499520812612E-2</v>
      </c>
      <c r="H79" s="405"/>
      <c r="I79" s="140">
        <f>+IF(E79=0,"",'Ark1'!AH135)</f>
        <v>7.9037002395440981E-2</v>
      </c>
      <c r="J79" s="140"/>
      <c r="K79" s="455"/>
      <c r="L79" s="406"/>
      <c r="M79" s="155">
        <f t="shared" si="12"/>
        <v>0</v>
      </c>
      <c r="N79" s="406"/>
      <c r="O79" s="68">
        <f>+IF(E79=0,"",'Ark1'!S135)</f>
        <v>6.971223021582734</v>
      </c>
      <c r="P79" s="26"/>
      <c r="Q79" s="426"/>
      <c r="R79" s="423"/>
      <c r="S79" s="426"/>
      <c r="T79" s="423"/>
      <c r="U79" s="423"/>
      <c r="V79" s="68">
        <f>+IF(E79=0,"",'Ark1'!T135)</f>
        <v>5.9035971223021582</v>
      </c>
      <c r="W79" s="26"/>
      <c r="X79" s="140">
        <f>+IF(E79=0,"",'Ark1'!U135)</f>
        <v>25.348201438848911</v>
      </c>
      <c r="Y79" s="26"/>
      <c r="Z79" s="68">
        <f>+IF(E79=0,"",'Ark1'!W135)</f>
        <v>17.553956834532379</v>
      </c>
      <c r="AA79" s="140">
        <f>+IF(E79=0,"",'Ark1'!X135)</f>
        <v>71.510791366906474</v>
      </c>
      <c r="AB79" s="140">
        <f>+IF(E79=0,"",'Ark1'!Y135)</f>
        <v>47.194244604316552</v>
      </c>
      <c r="AC79" s="140">
        <f>+IF(E79=0,"",'Ark1'!Z135)</f>
        <v>13.956834532374099</v>
      </c>
      <c r="AD79" s="140">
        <f>+IF(E79=0,"",'Ark1'!AA135)</f>
        <v>12.37937802808769</v>
      </c>
      <c r="AE79" s="68">
        <f>+IF(E79=0,"",'Ark1'!AB135)</f>
        <v>1.6418205636460448</v>
      </c>
      <c r="AF79" s="68">
        <f>+IF(E79=0,"",'Ark1'!AC135)</f>
        <v>2.4985005596002288</v>
      </c>
      <c r="AG79" s="68">
        <f t="shared" si="11"/>
        <v>3.6361197110423102</v>
      </c>
      <c r="AH79" s="140"/>
      <c r="AI79" s="26"/>
      <c r="AS79"/>
      <c r="AW79"/>
      <c r="AX79"/>
      <c r="AY79"/>
      <c r="AZ79"/>
      <c r="BA79"/>
      <c r="BB79"/>
      <c r="BF79"/>
      <c r="BG79"/>
      <c r="BH79"/>
    </row>
    <row r="80" spans="1:60" ht="15.6">
      <c r="A80" s="26"/>
      <c r="B80" s="67">
        <f>+'Ark1'!C136</f>
        <v>2023</v>
      </c>
      <c r="C80" s="67">
        <f>+'Ark1'!E136</f>
        <v>18</v>
      </c>
      <c r="D80" s="347">
        <f>+IF(E80=0,"",'Ark1'!Q136)</f>
        <v>136</v>
      </c>
      <c r="E80" s="141">
        <f>+'Ark1'!R136</f>
        <v>603</v>
      </c>
      <c r="F80" s="511"/>
      <c r="G80" s="140">
        <f>+IF(E80=0,"",'Ark1'!AG136)</f>
        <v>5.4416194548273393E-2</v>
      </c>
      <c r="H80" s="405"/>
      <c r="I80" s="140">
        <f>+IF(E80=0,"",'Ark1'!AH136)</f>
        <v>7.9615748680791007E-2</v>
      </c>
      <c r="J80" s="140"/>
      <c r="K80" s="455"/>
      <c r="L80" s="406"/>
      <c r="M80" s="155">
        <f t="shared" si="12"/>
        <v>0</v>
      </c>
      <c r="N80" s="406"/>
      <c r="O80" s="68">
        <f>+IF(E80=0,"",'Ark1'!S136)</f>
        <v>7.6368159203980097</v>
      </c>
      <c r="P80" s="26"/>
      <c r="Q80" s="426"/>
      <c r="R80" s="423"/>
      <c r="S80" s="426"/>
      <c r="T80" s="423"/>
      <c r="U80" s="423"/>
      <c r="V80" s="68">
        <f>+IF(E80=0,"",'Ark1'!T136)</f>
        <v>6.7761194029850769</v>
      </c>
      <c r="W80" s="26"/>
      <c r="X80" s="140">
        <f>+IF(E80=0,"",'Ark1'!U136)</f>
        <v>29.429519071310089</v>
      </c>
      <c r="Y80" s="26"/>
      <c r="Z80" s="68">
        <f>+IF(E80=0,"",'Ark1'!W136)</f>
        <v>23.051409618573796</v>
      </c>
      <c r="AA80" s="140">
        <f>+IF(E80=0,"",'Ark1'!X136)</f>
        <v>84.245439469320061</v>
      </c>
      <c r="AB80" s="140">
        <f>+IF(E80=0,"",'Ark1'!Y136)</f>
        <v>66.83250414593698</v>
      </c>
      <c r="AC80" s="140">
        <f>+IF(E80=0,"",'Ark1'!Z136)</f>
        <v>19.071310116086245</v>
      </c>
      <c r="AD80" s="140">
        <f>+IF(E80=0,"",'Ark1'!AA136)</f>
        <v>11.89117839616017</v>
      </c>
      <c r="AE80" s="68">
        <f>+IF(E80=0,"",'Ark1'!AB136)</f>
        <v>1.8318459305788757</v>
      </c>
      <c r="AF80" s="68">
        <f>+IF(E80=0,"",'Ark1'!AC136)</f>
        <v>2.4422945873531678</v>
      </c>
      <c r="AG80" s="68">
        <f t="shared" si="11"/>
        <v>3.8536373507057511</v>
      </c>
      <c r="AH80" s="140"/>
      <c r="AI80" s="26"/>
      <c r="AS80"/>
      <c r="AW80"/>
      <c r="AX80"/>
      <c r="AY80"/>
      <c r="AZ80"/>
      <c r="BA80"/>
      <c r="BB80"/>
      <c r="BF80"/>
      <c r="BG80"/>
      <c r="BH80"/>
    </row>
    <row r="81" spans="1:60" ht="15.6">
      <c r="A81" s="26"/>
      <c r="B81" s="67">
        <f>+'Ark1'!C137</f>
        <v>2023</v>
      </c>
      <c r="C81" s="67">
        <f>+'Ark1'!E137</f>
        <v>19</v>
      </c>
      <c r="D81" s="347">
        <f>+IF(E81=0,"",'Ark1'!Q137)</f>
        <v>244</v>
      </c>
      <c r="E81" s="141">
        <f>+'Ark1'!R137</f>
        <v>1086</v>
      </c>
      <c r="F81" s="511"/>
      <c r="G81" s="140">
        <f>+IF(E81=0,"",'Ark1'!AG137)</f>
        <v>9.8003295654104317E-2</v>
      </c>
      <c r="H81" s="405"/>
      <c r="I81" s="140">
        <f>+IF(E81=0,"",'Ark1'!AH137)</f>
        <v>0.13195101257609321</v>
      </c>
      <c r="J81" s="140"/>
      <c r="K81" s="455"/>
      <c r="L81" s="406"/>
      <c r="M81" s="155">
        <f t="shared" si="12"/>
        <v>0</v>
      </c>
      <c r="N81" s="406"/>
      <c r="O81" s="68">
        <f>+IF(E81=0,"",'Ark1'!S137)</f>
        <v>7.3987108655616973</v>
      </c>
      <c r="P81" s="26"/>
      <c r="Q81" s="426"/>
      <c r="R81" s="423"/>
      <c r="S81" s="426"/>
      <c r="T81" s="423"/>
      <c r="U81" s="423"/>
      <c r="V81" s="68">
        <f>+IF(E81=0,"",'Ark1'!T137)</f>
        <v>6.0340699815837935</v>
      </c>
      <c r="W81" s="26"/>
      <c r="X81" s="140">
        <f>+IF(E81=0,"",'Ark1'!U137)</f>
        <v>27.082228360957647</v>
      </c>
      <c r="Y81" s="26"/>
      <c r="Z81" s="68">
        <f>+IF(E81=0,"",'Ark1'!W137)</f>
        <v>16.666666666666671</v>
      </c>
      <c r="AA81" s="140">
        <f>+IF(E81=0,"",'Ark1'!X137)</f>
        <v>79.926335174953948</v>
      </c>
      <c r="AB81" s="140">
        <f>+IF(E81=0,"",'Ark1'!Y137)</f>
        <v>57.550644567219152</v>
      </c>
      <c r="AC81" s="140">
        <f>+IF(E81=0,"",'Ark1'!Z137)</f>
        <v>14.732965009208103</v>
      </c>
      <c r="AD81" s="140">
        <f>+IF(E81=0,"",'Ark1'!AA137)</f>
        <v>11.573208686745762</v>
      </c>
      <c r="AE81" s="68">
        <f>+IF(E81=0,"",'Ark1'!AB137)</f>
        <v>1.9927026621718265</v>
      </c>
      <c r="AF81" s="68">
        <f>+IF(E81=0,"",'Ark1'!AC137)</f>
        <v>2.511069308204978</v>
      </c>
      <c r="AG81" s="68">
        <f t="shared" si="11"/>
        <v>3.6603982576228988</v>
      </c>
      <c r="AH81" s="140"/>
      <c r="AI81" s="26"/>
      <c r="AS81"/>
      <c r="AW81"/>
      <c r="AX81"/>
      <c r="AY81"/>
      <c r="AZ81"/>
      <c r="BA81"/>
      <c r="BB81"/>
      <c r="BF81"/>
      <c r="BG81"/>
      <c r="BH81"/>
    </row>
    <row r="82" spans="1:60" ht="15.6">
      <c r="A82" s="26"/>
      <c r="B82" s="67">
        <f>+'Ark1'!C138</f>
        <v>2023</v>
      </c>
      <c r="C82" s="67">
        <f>+'Ark1'!E138</f>
        <v>20</v>
      </c>
      <c r="D82" s="347">
        <f>+IF(E82=0,"",'Ark1'!Q138)</f>
        <v>10</v>
      </c>
      <c r="E82" s="141">
        <f>+'Ark1'!R138</f>
        <v>84</v>
      </c>
      <c r="F82" s="511"/>
      <c r="G82" s="140">
        <f>+IF(E82=0,"",'Ark1'!AG138)</f>
        <v>7.5803654097097266E-3</v>
      </c>
      <c r="H82" s="405"/>
      <c r="I82" s="140">
        <f>+IF(E82=0,"",'Ark1'!AH138)</f>
        <v>6.4806124743267603E-3</v>
      </c>
      <c r="J82" s="140"/>
      <c r="K82" s="455"/>
      <c r="L82" s="406"/>
      <c r="M82" s="155">
        <f t="shared" si="12"/>
        <v>0</v>
      </c>
      <c r="N82" s="406"/>
      <c r="O82" s="68">
        <f>+IF(E82=0,"",'Ark1'!S138)</f>
        <v>6.1785714285714306</v>
      </c>
      <c r="P82" s="26"/>
      <c r="Q82" s="426"/>
      <c r="R82" s="423"/>
      <c r="S82" s="426"/>
      <c r="T82" s="423"/>
      <c r="U82" s="423"/>
      <c r="V82" s="68">
        <f>+IF(E82=0,"",'Ark1'!T138)</f>
        <v>4.4523809523809508</v>
      </c>
      <c r="W82" s="26"/>
      <c r="X82" s="140">
        <f>+IF(E82=0,"",'Ark1'!U138)</f>
        <v>17.196428571428577</v>
      </c>
      <c r="Y82" s="26"/>
      <c r="Z82" s="68">
        <f>+IF(E82=0,"",'Ark1'!W138)</f>
        <v>3.5714285714285721</v>
      </c>
      <c r="AA82" s="140">
        <f>+IF(E82=0,"",'Ark1'!X138)</f>
        <v>30.952380952380938</v>
      </c>
      <c r="AB82" s="140">
        <f>+IF(E82=0,"",'Ark1'!Y138)</f>
        <v>23.809523809523821</v>
      </c>
      <c r="AC82" s="140">
        <f>+IF(E82=0,"",'Ark1'!Z138)</f>
        <v>4.7619047619047636</v>
      </c>
      <c r="AD82" s="140">
        <f>+IF(E82=0,"",'Ark1'!AA138)</f>
        <v>10.356059261870517</v>
      </c>
      <c r="AE82" s="68">
        <f>+IF(E82=0,"",'Ark1'!AB138)</f>
        <v>1.156356287631791</v>
      </c>
      <c r="AF82" s="68">
        <f>+IF(E82=0,"",'Ark1'!AC138)</f>
        <v>1.9173689928845936</v>
      </c>
      <c r="AG82" s="68">
        <f t="shared" si="11"/>
        <v>2.7832369942196529</v>
      </c>
      <c r="AH82" s="140"/>
      <c r="AI82" s="26"/>
      <c r="AS82"/>
      <c r="AW82"/>
      <c r="AX82"/>
      <c r="AY82"/>
      <c r="AZ82"/>
      <c r="BA82"/>
      <c r="BB82"/>
      <c r="BF82"/>
      <c r="BG82"/>
      <c r="BH82"/>
    </row>
    <row r="83" spans="1:60" ht="15.6">
      <c r="A83" s="26"/>
      <c r="B83" s="67">
        <f>+'Ark1'!C139</f>
        <v>2023</v>
      </c>
      <c r="C83" s="67">
        <f>+'Ark1'!E139</f>
        <v>21</v>
      </c>
      <c r="D83" s="347">
        <f>+IF(E83=0,"",'Ark1'!Q139)</f>
        <v>293</v>
      </c>
      <c r="E83" s="141">
        <f>+'Ark1'!R139</f>
        <v>1484</v>
      </c>
      <c r="F83" s="511"/>
      <c r="G83" s="140">
        <f>+IF(E83=0,"",'Ark1'!AG139)</f>
        <v>0.1339197889048718</v>
      </c>
      <c r="H83" s="405"/>
      <c r="I83" s="140">
        <f>+IF(E83=0,"",'Ark1'!AH139)</f>
        <v>0.17287196407459215</v>
      </c>
      <c r="J83" s="140"/>
      <c r="K83" s="455"/>
      <c r="L83" s="406"/>
      <c r="M83" s="155">
        <f t="shared" si="12"/>
        <v>0</v>
      </c>
      <c r="N83" s="406"/>
      <c r="O83" s="68">
        <f>+IF(E83=0,"",'Ark1'!S139)</f>
        <v>7.5950134770889504</v>
      </c>
      <c r="P83" s="26"/>
      <c r="Q83" s="426"/>
      <c r="R83" s="423"/>
      <c r="S83" s="426"/>
      <c r="T83" s="423"/>
      <c r="U83" s="423"/>
      <c r="V83" s="68">
        <f>+IF(E83=0,"",'Ark1'!T139)</f>
        <v>6.3362533692722351</v>
      </c>
      <c r="W83" s="26"/>
      <c r="X83" s="140">
        <f>+IF(E83=0,"",'Ark1'!U139)</f>
        <v>25.965229110512126</v>
      </c>
      <c r="Y83" s="26"/>
      <c r="Z83" s="68">
        <f>+IF(E83=0,"",'Ark1'!W139)</f>
        <v>15.498652291105126</v>
      </c>
      <c r="AA83" s="140">
        <f>+IF(E83=0,"",'Ark1'!X139)</f>
        <v>75.202156334231802</v>
      </c>
      <c r="AB83" s="140">
        <f>+IF(E83=0,"",'Ark1'!Y139)</f>
        <v>53.773584905660393</v>
      </c>
      <c r="AC83" s="140">
        <f>+IF(E83=0,"",'Ark1'!Z139)</f>
        <v>12.80323450134771</v>
      </c>
      <c r="AD83" s="140">
        <f>+IF(E83=0,"",'Ark1'!AA139)</f>
        <v>11.11388927966061</v>
      </c>
      <c r="AE83" s="68">
        <f>+IF(E83=0,"",'Ark1'!AB139)</f>
        <v>2.1059540640844956</v>
      </c>
      <c r="AF83" s="68">
        <f>+IF(E83=0,"",'Ark1'!AC139)</f>
        <v>2.2983659918080872</v>
      </c>
      <c r="AG83" s="68">
        <f t="shared" si="11"/>
        <v>3.418720610416111</v>
      </c>
      <c r="AH83" s="140"/>
      <c r="AI83" s="26"/>
      <c r="AS83"/>
      <c r="AW83"/>
      <c r="AX83"/>
      <c r="AY83"/>
      <c r="AZ83"/>
      <c r="BA83"/>
      <c r="BB83"/>
      <c r="BF83"/>
      <c r="BG83"/>
      <c r="BH83"/>
    </row>
    <row r="84" spans="1:60" ht="15.6">
      <c r="A84" s="26"/>
      <c r="B84" s="67">
        <f>+'Ark1'!C140</f>
        <v>2023</v>
      </c>
      <c r="C84" s="67">
        <f>+'Ark1'!E140</f>
        <v>22</v>
      </c>
      <c r="D84" s="347">
        <f>+IF(E84=0,"",'Ark1'!Q140)</f>
        <v>152</v>
      </c>
      <c r="E84" s="141">
        <f>+'Ark1'!R140</f>
        <v>993</v>
      </c>
      <c r="F84" s="511"/>
      <c r="G84" s="140">
        <f>+IF(E84=0,"",'Ark1'!AG140)</f>
        <v>8.9610748236211388E-2</v>
      </c>
      <c r="H84" s="405"/>
      <c r="I84" s="140">
        <f>+IF(E84=0,"",'Ark1'!AH140)</f>
        <v>0.10259107892812562</v>
      </c>
      <c r="J84" s="140"/>
      <c r="K84" s="455"/>
      <c r="L84" s="406"/>
      <c r="M84" s="155">
        <f t="shared" si="12"/>
        <v>0</v>
      </c>
      <c r="N84" s="406"/>
      <c r="O84" s="68">
        <f>+IF(E84=0,"",'Ark1'!S140)</f>
        <v>8.2447129909365557</v>
      </c>
      <c r="P84" s="26"/>
      <c r="Q84" s="426"/>
      <c r="R84" s="423"/>
      <c r="S84" s="426"/>
      <c r="T84" s="423"/>
      <c r="U84" s="423"/>
      <c r="V84" s="68">
        <f>+IF(E84=0,"",'Ark1'!T140)</f>
        <v>6.9244712990936552</v>
      </c>
      <c r="W84" s="26"/>
      <c r="X84" s="140">
        <f>+IF(E84=0,"",'Ark1'!U140)</f>
        <v>23.028298086606245</v>
      </c>
      <c r="Y84" s="26"/>
      <c r="Z84" s="68">
        <f>+IF(E84=0,"",'Ark1'!W140)</f>
        <v>15.206445115810675</v>
      </c>
      <c r="AA84" s="140">
        <f>+IF(E84=0,"",'Ark1'!X140)</f>
        <v>70.191339375629397</v>
      </c>
      <c r="AB84" s="140">
        <f>+IF(E84=0,"",'Ark1'!Y140)</f>
        <v>38.267875125881162</v>
      </c>
      <c r="AC84" s="140">
        <f>+IF(E84=0,"",'Ark1'!Z140)</f>
        <v>8.4592145015105746</v>
      </c>
      <c r="AD84" s="140">
        <f>+IF(E84=0,"",'Ark1'!AA140)</f>
        <v>10.115196250696112</v>
      </c>
      <c r="AE84" s="68">
        <f>+IF(E84=0,"",'Ark1'!AB140)</f>
        <v>1.4429516657777597</v>
      </c>
      <c r="AF84" s="68">
        <f>+IF(E84=0,"",'Ark1'!AC140)</f>
        <v>2.0754488097190875</v>
      </c>
      <c r="AG84" s="68">
        <f t="shared" si="11"/>
        <v>2.7930988151948215</v>
      </c>
      <c r="AH84" s="140"/>
      <c r="AI84" s="26"/>
      <c r="AS84"/>
      <c r="AW84"/>
      <c r="AX84"/>
      <c r="AY84"/>
      <c r="AZ84"/>
      <c r="BA84"/>
      <c r="BB84"/>
      <c r="BF84"/>
      <c r="BG84"/>
      <c r="BH84"/>
    </row>
    <row r="85" spans="1:60" ht="15.6">
      <c r="A85" s="26"/>
      <c r="B85" s="67">
        <f>+'Ark1'!C141</f>
        <v>2023</v>
      </c>
      <c r="C85" s="67">
        <f>+'Ark1'!E141</f>
        <v>23</v>
      </c>
      <c r="D85" s="347">
        <f>+IF(E85=0,"",'Ark1'!Q141)</f>
        <v>249</v>
      </c>
      <c r="E85" s="141">
        <f>+'Ark1'!R141</f>
        <v>1204</v>
      </c>
      <c r="F85" s="511"/>
      <c r="G85" s="140">
        <f>+IF(E85=0,"",'Ark1'!AG141)</f>
        <v>0.10865190420583939</v>
      </c>
      <c r="H85" s="405"/>
      <c r="I85" s="140">
        <f>+IF(E85=0,"",'Ark1'!AH141)</f>
        <v>0.14950811112717019</v>
      </c>
      <c r="J85" s="140"/>
      <c r="K85" s="455"/>
      <c r="L85" s="406"/>
      <c r="M85" s="155">
        <f t="shared" si="12"/>
        <v>0</v>
      </c>
      <c r="N85" s="406"/>
      <c r="O85" s="68">
        <f>+IF(E85=0,"",'Ark1'!S141)</f>
        <v>7.2981727574750845</v>
      </c>
      <c r="P85" s="26"/>
      <c r="Q85" s="426"/>
      <c r="R85" s="423"/>
      <c r="S85" s="426"/>
      <c r="T85" s="423"/>
      <c r="U85" s="423"/>
      <c r="V85" s="68">
        <f>+IF(E85=0,"",'Ark1'!T141)</f>
        <v>6.5149501661129587</v>
      </c>
      <c r="W85" s="26"/>
      <c r="X85" s="140">
        <f>+IF(E85=0,"",'Ark1'!U141)</f>
        <v>27.678322259136255</v>
      </c>
      <c r="Y85" s="26"/>
      <c r="Z85" s="68">
        <f>+IF(E85=0,"",'Ark1'!W141)</f>
        <v>20.099667774086377</v>
      </c>
      <c r="AA85" s="140">
        <f>+IF(E85=0,"",'Ark1'!X141)</f>
        <v>82.973421926910305</v>
      </c>
      <c r="AB85" s="140">
        <f>+IF(E85=0,"",'Ark1'!Y141)</f>
        <v>59.634551495016602</v>
      </c>
      <c r="AC85" s="140">
        <f>+IF(E85=0,"",'Ark1'!Z141)</f>
        <v>16.362126245847179</v>
      </c>
      <c r="AD85" s="140">
        <f>+IF(E85=0,"",'Ark1'!AA141)</f>
        <v>11.383977207122911</v>
      </c>
      <c r="AE85" s="68">
        <f>+IF(E85=0,"",'Ark1'!AB141)</f>
        <v>1.9473885700034581</v>
      </c>
      <c r="AF85" s="68">
        <f>+IF(E85=0,"",'Ark1'!AC141)</f>
        <v>2.342147922571137</v>
      </c>
      <c r="AG85" s="68">
        <f t="shared" si="11"/>
        <v>3.792500284511215</v>
      </c>
      <c r="AH85" s="140"/>
      <c r="AI85" s="26"/>
      <c r="AS85"/>
      <c r="AW85"/>
      <c r="AX85"/>
      <c r="AY85"/>
      <c r="AZ85"/>
      <c r="BA85"/>
      <c r="BB85"/>
      <c r="BF85"/>
      <c r="BG85"/>
      <c r="BH85"/>
    </row>
    <row r="86" spans="1:60" ht="15.6">
      <c r="A86" s="26"/>
      <c r="B86" s="67">
        <f>+'Ark1'!C142</f>
        <v>2023</v>
      </c>
      <c r="C86" s="67">
        <f>+'Ark1'!E142</f>
        <v>24</v>
      </c>
      <c r="D86" s="347">
        <f>+IF(E86=0,"",'Ark1'!Q142)</f>
        <v>179</v>
      </c>
      <c r="E86" s="141">
        <f>+'Ark1'!R142</f>
        <v>1587</v>
      </c>
      <c r="F86" s="511"/>
      <c r="G86" s="140">
        <f>+IF(E86=0,"",'Ark1'!AG142)</f>
        <v>0.1432147607763016</v>
      </c>
      <c r="H86" s="405"/>
      <c r="I86" s="140">
        <f>+IF(E86=0,"",'Ark1'!AH142)</f>
        <v>0.1430077584694667</v>
      </c>
      <c r="J86" s="140"/>
      <c r="K86" s="455"/>
      <c r="L86" s="406"/>
      <c r="M86" s="155">
        <f t="shared" si="12"/>
        <v>0</v>
      </c>
      <c r="N86" s="406"/>
      <c r="O86" s="68">
        <f>+IF(E86=0,"",'Ark1'!S142)</f>
        <v>8.3396345305608062</v>
      </c>
      <c r="P86" s="26"/>
      <c r="Q86" s="426"/>
      <c r="R86" s="423"/>
      <c r="S86" s="426"/>
      <c r="T86" s="423"/>
      <c r="U86" s="423"/>
      <c r="V86" s="68">
        <f>+IF(E86=0,"",'Ark1'!T142)</f>
        <v>6.4833018273471987</v>
      </c>
      <c r="W86" s="26"/>
      <c r="X86" s="140">
        <f>+IF(E86=0,"",'Ark1'!U142)</f>
        <v>20.085570258349065</v>
      </c>
      <c r="Y86" s="26"/>
      <c r="Z86" s="68">
        <f>+IF(E86=0,"",'Ark1'!W142)</f>
        <v>11.720226843100191</v>
      </c>
      <c r="AA86" s="140">
        <f>+IF(E86=0,"",'Ark1'!X142)</f>
        <v>65.784499054820401</v>
      </c>
      <c r="AB86" s="140">
        <f>+IF(E86=0,"",'Ark1'!Y142)</f>
        <v>23.12539382482672</v>
      </c>
      <c r="AC86" s="140">
        <f>+IF(E86=0,"",'Ark1'!Z142)</f>
        <v>3.465658475110271</v>
      </c>
      <c r="AD86" s="140">
        <f>+IF(E86=0,"",'Ark1'!AA142)</f>
        <v>8.1191691135525978</v>
      </c>
      <c r="AE86" s="68">
        <f>+IF(E86=0,"",'Ark1'!AB142)</f>
        <v>1.7979083604586912</v>
      </c>
      <c r="AF86" s="68">
        <f>+IF(E86=0,"",'Ark1'!AC142)</f>
        <v>1.8039212868330188</v>
      </c>
      <c r="AG86" s="68">
        <f t="shared" si="11"/>
        <v>2.4084472988288605</v>
      </c>
      <c r="AH86" s="140"/>
      <c r="AI86" s="26"/>
      <c r="AS86"/>
      <c r="AW86"/>
      <c r="AX86"/>
      <c r="AY86"/>
      <c r="AZ86"/>
      <c r="BA86"/>
      <c r="BB86"/>
      <c r="BF86"/>
      <c r="BG86"/>
      <c r="BH86"/>
    </row>
    <row r="87" spans="1:60" ht="15.6">
      <c r="A87" s="26"/>
      <c r="B87" s="67">
        <f>+'Ark1'!C143</f>
        <v>2023</v>
      </c>
      <c r="C87" s="67">
        <f>+'Ark1'!E143</f>
        <v>25</v>
      </c>
      <c r="D87" s="347">
        <f>+IF(E87=0,"",'Ark1'!Q143)</f>
        <v>189</v>
      </c>
      <c r="E87" s="141">
        <f>+'Ark1'!R143</f>
        <v>1574</v>
      </c>
      <c r="F87" s="511"/>
      <c r="G87" s="140">
        <f>+IF(E87=0,"",'Ark1'!AG143)</f>
        <v>0.1420416089867037</v>
      </c>
      <c r="H87" s="405"/>
      <c r="I87" s="140">
        <f>+IF(E87=0,"",'Ark1'!AH143)</f>
        <v>0.14202344114384061</v>
      </c>
      <c r="J87" s="140"/>
      <c r="K87" s="455"/>
      <c r="L87" s="406"/>
      <c r="M87" s="155">
        <f t="shared" si="12"/>
        <v>0</v>
      </c>
      <c r="N87" s="406"/>
      <c r="O87" s="68">
        <f>+IF(E87=0,"",'Ark1'!S143)</f>
        <v>8.1874205844980938</v>
      </c>
      <c r="P87" s="26"/>
      <c r="Q87" s="426"/>
      <c r="R87" s="423"/>
      <c r="S87" s="426"/>
      <c r="T87" s="423"/>
      <c r="U87" s="423"/>
      <c r="V87" s="68">
        <f>+IF(E87=0,"",'Ark1'!T143)</f>
        <v>6.5349428208386255</v>
      </c>
      <c r="W87" s="26"/>
      <c r="X87" s="140">
        <f>+IF(E87=0,"",'Ark1'!U143)</f>
        <v>20.112071156289705</v>
      </c>
      <c r="Y87" s="26"/>
      <c r="Z87" s="68">
        <f>+IF(E87=0,"",'Ark1'!W143)</f>
        <v>15.501905972045744</v>
      </c>
      <c r="AA87" s="140">
        <f>+IF(E87=0,"",'Ark1'!X143)</f>
        <v>58.005082592121987</v>
      </c>
      <c r="AB87" s="140">
        <f>+IF(E87=0,"",'Ark1'!Y143)</f>
        <v>23.888182973316393</v>
      </c>
      <c r="AC87" s="140">
        <f>+IF(E87=0,"",'Ark1'!Z143)</f>
        <v>6.0355781448538766</v>
      </c>
      <c r="AD87" s="140">
        <f>+IF(E87=0,"",'Ark1'!AA143)</f>
        <v>9.5908625592415326</v>
      </c>
      <c r="AE87" s="68">
        <f>+IF(E87=0,"",'Ark1'!AB143)</f>
        <v>1.7564025060868651</v>
      </c>
      <c r="AF87" s="68">
        <f>+IF(E87=0,"",'Ark1'!AC143)</f>
        <v>2.0220478103718045</v>
      </c>
      <c r="AG87" s="68">
        <f t="shared" si="11"/>
        <v>2.456459998448048</v>
      </c>
      <c r="AH87" s="140"/>
      <c r="AI87" s="26"/>
      <c r="AS87"/>
      <c r="AW87"/>
      <c r="AX87"/>
      <c r="AY87"/>
      <c r="AZ87"/>
      <c r="BA87"/>
      <c r="BB87"/>
      <c r="BF87"/>
      <c r="BG87"/>
      <c r="BH87"/>
    </row>
    <row r="88" spans="1:60" ht="15.6">
      <c r="A88" s="26"/>
      <c r="B88" s="67">
        <f>+'Ark1'!C144</f>
        <v>2023</v>
      </c>
      <c r="C88" s="67">
        <f>+'Ark1'!E144</f>
        <v>26</v>
      </c>
      <c r="D88" s="347">
        <f>+IF(E88=0,"",'Ark1'!Q144)</f>
        <v>192</v>
      </c>
      <c r="E88" s="141">
        <f>+'Ark1'!R144</f>
        <v>1474</v>
      </c>
      <c r="F88" s="511"/>
      <c r="G88" s="140">
        <f>+IF(E88=0,"",'Ark1'!AG144)</f>
        <v>0.13301736445133497</v>
      </c>
      <c r="H88" s="405"/>
      <c r="I88" s="140">
        <f>+IF(E88=0,"",'Ark1'!AH144)</f>
        <v>0.13098778135543729</v>
      </c>
      <c r="J88" s="140"/>
      <c r="K88" s="455"/>
      <c r="L88" s="406"/>
      <c r="M88" s="155">
        <f t="shared" si="12"/>
        <v>0</v>
      </c>
      <c r="N88" s="406"/>
      <c r="O88" s="68">
        <f>+IF(E88=0,"",'Ark1'!S144)</f>
        <v>8.35142469470828</v>
      </c>
      <c r="P88" s="26"/>
      <c r="Q88" s="426"/>
      <c r="R88" s="423"/>
      <c r="S88" s="426"/>
      <c r="T88" s="423"/>
      <c r="U88" s="423"/>
      <c r="V88" s="68">
        <f>+IF(E88=0,"",'Ark1'!T144)</f>
        <v>6.3066485753052905</v>
      </c>
      <c r="W88" s="26"/>
      <c r="X88" s="140">
        <f>+IF(E88=0,"",'Ark1'!U144)</f>
        <v>19.807734056987837</v>
      </c>
      <c r="Y88" s="26"/>
      <c r="Z88" s="68">
        <f>+IF(E88=0,"",'Ark1'!W144)</f>
        <v>11.397557666214379</v>
      </c>
      <c r="AA88" s="140">
        <f>+IF(E88=0,"",'Ark1'!X144)</f>
        <v>58.887381275440973</v>
      </c>
      <c r="AB88" s="140">
        <f>+IF(E88=0,"",'Ark1'!Y144)</f>
        <v>20.691994572591589</v>
      </c>
      <c r="AC88" s="140">
        <f>+IF(E88=0,"",'Ark1'!Z144)</f>
        <v>5.0881953867028509</v>
      </c>
      <c r="AD88" s="140">
        <f>+IF(E88=0,"",'Ark1'!AA144)</f>
        <v>8.8269981740732888</v>
      </c>
      <c r="AE88" s="68">
        <f>+IF(E88=0,"",'Ark1'!AB144)</f>
        <v>1.4967087383942004</v>
      </c>
      <c r="AF88" s="68">
        <f>+IF(E88=0,"",'Ark1'!AC144)</f>
        <v>1.965336455664368</v>
      </c>
      <c r="AG88" s="68">
        <f t="shared" si="11"/>
        <v>2.3717790414297366</v>
      </c>
      <c r="AH88" s="140"/>
      <c r="AI88" s="26"/>
      <c r="AS88"/>
      <c r="AW88"/>
      <c r="AX88"/>
      <c r="AY88"/>
      <c r="AZ88"/>
      <c r="BA88"/>
      <c r="BB88"/>
      <c r="BF88"/>
      <c r="BG88"/>
      <c r="BH88"/>
    </row>
    <row r="89" spans="1:60" ht="15.6">
      <c r="A89" s="26"/>
      <c r="B89" s="67">
        <f>+'Ark1'!C145</f>
        <v>2023</v>
      </c>
      <c r="C89" s="67">
        <f>+'Ark1'!E145</f>
        <v>27</v>
      </c>
      <c r="D89" s="347">
        <f>+IF(E89=0,"",'Ark1'!Q145)</f>
        <v>75</v>
      </c>
      <c r="E89" s="141">
        <f>+'Ark1'!R145</f>
        <v>759</v>
      </c>
      <c r="F89" s="511"/>
      <c r="G89" s="140">
        <f>+IF(E89=0,"",'Ark1'!AG145)</f>
        <v>6.8494016023448595E-2</v>
      </c>
      <c r="H89" s="405"/>
      <c r="I89" s="140">
        <f>+IF(E89=0,"",'Ark1'!AH145)</f>
        <v>6.3835715274110846E-2</v>
      </c>
      <c r="J89" s="140"/>
      <c r="K89" s="455"/>
      <c r="L89" s="406"/>
      <c r="M89" s="155">
        <f t="shared" si="12"/>
        <v>0</v>
      </c>
      <c r="N89" s="406"/>
      <c r="O89" s="68">
        <f>+IF(E89=0,"",'Ark1'!S145)</f>
        <v>7.9802371541501982</v>
      </c>
      <c r="P89" s="26"/>
      <c r="Q89" s="426"/>
      <c r="R89" s="423"/>
      <c r="S89" s="426"/>
      <c r="T89" s="423"/>
      <c r="U89" s="423"/>
      <c r="V89" s="68">
        <f>+IF(E89=0,"",'Ark1'!T145)</f>
        <v>6.5757575757575761</v>
      </c>
      <c r="W89" s="26"/>
      <c r="X89" s="140">
        <f>+IF(E89=0,"",'Ark1'!U145)</f>
        <v>18.746640316205529</v>
      </c>
      <c r="Y89" s="26"/>
      <c r="Z89" s="68">
        <f>+IF(E89=0,"",'Ark1'!W145)</f>
        <v>11.330698287220022</v>
      </c>
      <c r="AA89" s="140">
        <f>+IF(E89=0,"",'Ark1'!X145)</f>
        <v>55.204216073781289</v>
      </c>
      <c r="AB89" s="140">
        <f>+IF(E89=0,"",'Ark1'!Y145)</f>
        <v>18.840579710144922</v>
      </c>
      <c r="AC89" s="140">
        <f>+IF(E89=0,"",'Ark1'!Z145)</f>
        <v>3.820816864295125</v>
      </c>
      <c r="AD89" s="140">
        <f>+IF(E89=0,"",'Ark1'!AA145)</f>
        <v>8.9668904174545432</v>
      </c>
      <c r="AE89" s="68">
        <f>+IF(E89=0,"",'Ark1'!AB145)</f>
        <v>2.0910448237560222</v>
      </c>
      <c r="AF89" s="68">
        <f>+IF(E89=0,"",'Ark1'!AC145)</f>
        <v>2.0969247636210357</v>
      </c>
      <c r="AG89" s="68">
        <f t="shared" si="11"/>
        <v>2.3491332342743925</v>
      </c>
      <c r="AH89" s="140"/>
      <c r="AI89" s="26"/>
      <c r="AS89"/>
      <c r="AW89"/>
      <c r="AX89"/>
      <c r="AY89"/>
      <c r="AZ89"/>
      <c r="BA89"/>
      <c r="BB89"/>
      <c r="BF89"/>
      <c r="BG89"/>
      <c r="BH89"/>
    </row>
    <row r="90" spans="1:60" ht="15.6">
      <c r="A90" s="26"/>
      <c r="B90" s="67">
        <f>+'Ark1'!C146</f>
        <v>2023</v>
      </c>
      <c r="C90" s="67">
        <f>+'Ark1'!E146</f>
        <v>28</v>
      </c>
      <c r="D90" s="347">
        <f>+IF(E90=0,"",'Ark1'!Q146)</f>
        <v>23</v>
      </c>
      <c r="E90" s="141">
        <f>+'Ark1'!R146</f>
        <v>166</v>
      </c>
      <c r="F90" s="511"/>
      <c r="G90" s="140">
        <f>+IF(E90=0,"",'Ark1'!AG146)</f>
        <v>1.4980245928712079E-2</v>
      </c>
      <c r="H90" s="405"/>
      <c r="I90" s="140">
        <f>+IF(E90=0,"",'Ark1'!AH146)</f>
        <v>1.7258303957244859E-2</v>
      </c>
      <c r="J90" s="140"/>
      <c r="K90" s="455"/>
      <c r="L90" s="406"/>
      <c r="M90" s="155">
        <f t="shared" si="12"/>
        <v>0</v>
      </c>
      <c r="N90" s="406"/>
      <c r="O90" s="68">
        <f>+IF(E90=0,"",'Ark1'!S146)</f>
        <v>7.8373493975903612</v>
      </c>
      <c r="P90" s="26"/>
      <c r="Q90" s="426"/>
      <c r="R90" s="423"/>
      <c r="S90" s="426"/>
      <c r="T90" s="423"/>
      <c r="U90" s="423"/>
      <c r="V90" s="68">
        <f>+IF(E90=0,"",'Ark1'!T146)</f>
        <v>6.1807228915662638</v>
      </c>
      <c r="W90" s="26"/>
      <c r="X90" s="140">
        <f>+IF(E90=0,"",'Ark1'!U146)</f>
        <v>23.173493975903622</v>
      </c>
      <c r="Y90" s="26"/>
      <c r="Z90" s="68">
        <f>+IF(E90=0,"",'Ark1'!W146)</f>
        <v>11.445783132530122</v>
      </c>
      <c r="AA90" s="140">
        <f>+IF(E90=0,"",'Ark1'!X146)</f>
        <v>70.481927710843379</v>
      </c>
      <c r="AB90" s="140">
        <f>+IF(E90=0,"",'Ark1'!Y146)</f>
        <v>50</v>
      </c>
      <c r="AC90" s="140">
        <f>+IF(E90=0,"",'Ark1'!Z146)</f>
        <v>6.0240963855421681</v>
      </c>
      <c r="AD90" s="140">
        <f>+IF(E90=0,"",'Ark1'!AA146)</f>
        <v>10.592047304718047</v>
      </c>
      <c r="AE90" s="68">
        <f>+IF(E90=0,"",'Ark1'!AB146)</f>
        <v>1.2673101049142284</v>
      </c>
      <c r="AF90" s="68">
        <f>+IF(E90=0,"",'Ark1'!AC146)</f>
        <v>1.9827240499249197</v>
      </c>
      <c r="AG90" s="68">
        <f t="shared" si="11"/>
        <v>2.9568024596464269</v>
      </c>
      <c r="AH90" s="140"/>
      <c r="AI90" s="26"/>
      <c r="AS90"/>
      <c r="AW90"/>
      <c r="AX90"/>
      <c r="AY90"/>
      <c r="AZ90"/>
      <c r="BA90"/>
      <c r="BB90"/>
      <c r="BF90"/>
      <c r="BG90"/>
      <c r="BH90"/>
    </row>
    <row r="91" spans="1:60" ht="15.6">
      <c r="A91" s="26"/>
      <c r="B91" s="67">
        <f>+'Ark1'!C147</f>
        <v>2023</v>
      </c>
      <c r="C91" s="67">
        <f>+'Ark1'!E147</f>
        <v>29</v>
      </c>
      <c r="D91" s="347">
        <f>+IF(E91=0,"",'Ark1'!Q147)</f>
        <v>34</v>
      </c>
      <c r="E91" s="141">
        <f>+'Ark1'!R147</f>
        <v>382</v>
      </c>
      <c r="F91" s="511"/>
      <c r="G91" s="140">
        <f>+IF(E91=0,"",'Ark1'!AG147)</f>
        <v>3.4472614125108526E-2</v>
      </c>
      <c r="H91" s="405"/>
      <c r="I91" s="140">
        <f>+IF(E91=0,"",'Ark1'!AH147)</f>
        <v>3.4848601907636279E-2</v>
      </c>
      <c r="J91" s="140"/>
      <c r="K91" s="455"/>
      <c r="L91" s="406"/>
      <c r="M91" s="155">
        <f t="shared" si="12"/>
        <v>0</v>
      </c>
      <c r="N91" s="406"/>
      <c r="O91" s="68">
        <f>+IF(E91=0,"",'Ark1'!S147)</f>
        <v>8.5183246073298449</v>
      </c>
      <c r="P91" s="26"/>
      <c r="Q91" s="426"/>
      <c r="R91" s="423"/>
      <c r="S91" s="426"/>
      <c r="T91" s="423"/>
      <c r="U91" s="423"/>
      <c r="V91" s="68">
        <f>+IF(E91=0,"",'Ark1'!T147)</f>
        <v>6.0445026178010481</v>
      </c>
      <c r="W91" s="26"/>
      <c r="X91" s="140">
        <f>+IF(E91=0,"",'Ark1'!U147)</f>
        <v>20.334031413612575</v>
      </c>
      <c r="Y91" s="26"/>
      <c r="Z91" s="68">
        <f>+IF(E91=0,"",'Ark1'!W147)</f>
        <v>8.9005235602094235</v>
      </c>
      <c r="AA91" s="140">
        <f>+IF(E91=0,"",'Ark1'!X147)</f>
        <v>84.55497382198952</v>
      </c>
      <c r="AB91" s="140">
        <f>+IF(E91=0,"",'Ark1'!Y147)</f>
        <v>20.680628272251312</v>
      </c>
      <c r="AC91" s="140">
        <f>+IF(E91=0,"",'Ark1'!Z147)</f>
        <v>2.3560209424083767</v>
      </c>
      <c r="AD91" s="140">
        <f>+IF(E91=0,"",'Ark1'!AA147)</f>
        <v>5.8618559306666738</v>
      </c>
      <c r="AE91" s="68">
        <f>+IF(E91=0,"",'Ark1'!AB147)</f>
        <v>1.4963933321749745</v>
      </c>
      <c r="AF91" s="68">
        <f>+IF(E91=0,"",'Ark1'!AC147)</f>
        <v>1.8076650754114425</v>
      </c>
      <c r="AG91" s="68">
        <f t="shared" si="11"/>
        <v>2.387092808850646</v>
      </c>
      <c r="AH91" s="140"/>
      <c r="AI91" s="26"/>
      <c r="AS91"/>
      <c r="AW91"/>
      <c r="AX91"/>
      <c r="AY91"/>
      <c r="AZ91"/>
      <c r="BA91"/>
      <c r="BB91"/>
      <c r="BF91"/>
      <c r="BG91"/>
      <c r="BH91"/>
    </row>
    <row r="92" spans="1:60" ht="15.6">
      <c r="A92" s="26"/>
      <c r="B92" s="67">
        <f>+'Ark1'!C148</f>
        <v>2023</v>
      </c>
      <c r="C92" s="67">
        <f>+'Ark1'!E148</f>
        <v>30</v>
      </c>
      <c r="D92" s="347">
        <f>+IF(E92=0,"",'Ark1'!Q148)</f>
        <v>64</v>
      </c>
      <c r="E92" s="141">
        <f>+'Ark1'!R148</f>
        <v>1965</v>
      </c>
      <c r="F92" s="511"/>
      <c r="G92" s="140">
        <f>+IF(E92=0,"",'Ark1'!AG148)</f>
        <v>0.17732640511999537</v>
      </c>
      <c r="H92" s="405"/>
      <c r="I92" s="140">
        <f>+IF(E92=0,"",'Ark1'!AH148)</f>
        <v>0.19398767931977465</v>
      </c>
      <c r="J92" s="140"/>
      <c r="K92" s="455"/>
      <c r="L92" s="406"/>
      <c r="M92" s="155">
        <f t="shared" si="12"/>
        <v>0</v>
      </c>
      <c r="N92" s="406"/>
      <c r="O92" s="68">
        <f>+IF(E92=0,"",'Ark1'!S148)</f>
        <v>8.7409669211195951</v>
      </c>
      <c r="P92" s="26"/>
      <c r="Q92" s="426"/>
      <c r="R92" s="423"/>
      <c r="S92" s="426"/>
      <c r="T92" s="423"/>
      <c r="U92" s="423"/>
      <c r="V92" s="68">
        <f>+IF(E92=0,"",'Ark1'!T148)</f>
        <v>6.5796437659033105</v>
      </c>
      <c r="W92" s="26"/>
      <c r="X92" s="140">
        <f>+IF(E92=0,"",'Ark1'!U148)</f>
        <v>22.004580152671725</v>
      </c>
      <c r="Y92" s="26"/>
      <c r="Z92" s="68">
        <f>+IF(E92=0,"",'Ark1'!W148)</f>
        <v>11.246819338422393</v>
      </c>
      <c r="AA92" s="140">
        <f>+IF(E92=0,"",'Ark1'!X148)</f>
        <v>95.776081424936379</v>
      </c>
      <c r="AB92" s="140">
        <f>+IF(E92=0,"",'Ark1'!Y148)</f>
        <v>27.27735368956742</v>
      </c>
      <c r="AC92" s="140">
        <f>+IF(E92=0,"",'Ark1'!Z148)</f>
        <v>2.5954198473282442</v>
      </c>
      <c r="AD92" s="140">
        <f>+IF(E92=0,"",'Ark1'!AA148)</f>
        <v>5.5279911723281012</v>
      </c>
      <c r="AE92" s="68">
        <f>+IF(E92=0,"",'Ark1'!AB148)</f>
        <v>1.2489491079398871</v>
      </c>
      <c r="AF92" s="68">
        <f>+IF(E92=0,"",'Ark1'!AC148)</f>
        <v>1.5876087850184502</v>
      </c>
      <c r="AG92" s="68">
        <f t="shared" si="11"/>
        <v>2.5174080111783841</v>
      </c>
      <c r="AH92" s="140"/>
      <c r="AI92" s="26"/>
      <c r="AS92"/>
      <c r="AW92"/>
      <c r="AX92"/>
      <c r="AY92"/>
      <c r="AZ92"/>
      <c r="BA92"/>
      <c r="BB92"/>
      <c r="BF92"/>
      <c r="BG92"/>
      <c r="BH92"/>
    </row>
    <row r="93" spans="1:60" ht="15.6">
      <c r="A93" s="26"/>
      <c r="B93" s="67">
        <f>+'Ark1'!C149</f>
        <v>2023</v>
      </c>
      <c r="C93" s="67">
        <f>+'Ark1'!E149</f>
        <v>31</v>
      </c>
      <c r="D93" s="347">
        <f>+IF(E93=0,"",'Ark1'!Q149)</f>
        <v>150</v>
      </c>
      <c r="E93" s="141">
        <f>+'Ark1'!R149</f>
        <v>2808</v>
      </c>
      <c r="F93" s="511"/>
      <c r="G93" s="140">
        <f>+IF(E93=0,"",'Ark1'!AG149)</f>
        <v>0.25340078655315368</v>
      </c>
      <c r="H93" s="405"/>
      <c r="I93" s="140">
        <f>+IF(E93=0,"",'Ark1'!AH149)</f>
        <v>0.28147841524610751</v>
      </c>
      <c r="J93" s="140"/>
      <c r="K93" s="455"/>
      <c r="L93" s="406"/>
      <c r="M93" s="155">
        <f t="shared" si="12"/>
        <v>0</v>
      </c>
      <c r="N93" s="406"/>
      <c r="O93" s="68">
        <f>+IF(E93=0,"",'Ark1'!S149)</f>
        <v>8.5288461538461586</v>
      </c>
      <c r="P93" s="26"/>
      <c r="Q93" s="426"/>
      <c r="R93" s="423"/>
      <c r="S93" s="426"/>
      <c r="T93" s="423"/>
      <c r="U93" s="423"/>
      <c r="V93" s="68">
        <f>+IF(E93=0,"",'Ark1'!T149)</f>
        <v>5.7695868945868956</v>
      </c>
      <c r="W93" s="26"/>
      <c r="X93" s="140">
        <f>+IF(E93=0,"",'Ark1'!U149)</f>
        <v>22.343411680911636</v>
      </c>
      <c r="Y93" s="26"/>
      <c r="Z93" s="68">
        <f>+IF(E93=0,"",'Ark1'!W149)</f>
        <v>5.4843304843304841</v>
      </c>
      <c r="AA93" s="140">
        <f>+IF(E93=0,"",'Ark1'!X149)</f>
        <v>92.094017094017119</v>
      </c>
      <c r="AB93" s="140">
        <f>+IF(E93=0,"",'Ark1'!Y149)</f>
        <v>34.366096866096875</v>
      </c>
      <c r="AC93" s="140">
        <f>+IF(E93=0,"",'Ark1'!Z149)</f>
        <v>2.7777777777777781</v>
      </c>
      <c r="AD93" s="140">
        <f>+IF(E93=0,"",'Ark1'!AA149)</f>
        <v>6.1949667706300762</v>
      </c>
      <c r="AE93" s="68">
        <f>+IF(E93=0,"",'Ark1'!AB149)</f>
        <v>1.2756853168448028</v>
      </c>
      <c r="AF93" s="68">
        <f>+IF(E93=0,"",'Ark1'!AC149)</f>
        <v>1.7281318570594681</v>
      </c>
      <c r="AG93" s="68">
        <f t="shared" si="11"/>
        <v>2.6197461271869322</v>
      </c>
      <c r="AH93" s="140"/>
      <c r="AI93" s="26"/>
      <c r="AS93"/>
      <c r="AW93"/>
      <c r="AX93"/>
      <c r="AY93"/>
      <c r="AZ93"/>
      <c r="BA93"/>
      <c r="BB93"/>
      <c r="BF93"/>
      <c r="BG93"/>
      <c r="BH93"/>
    </row>
    <row r="94" spans="1:60" ht="15.6">
      <c r="A94" s="26"/>
      <c r="B94" s="67">
        <f>+'Ark1'!C150</f>
        <v>2023</v>
      </c>
      <c r="C94" s="67">
        <f>+'Ark1'!E150</f>
        <v>32</v>
      </c>
      <c r="D94" s="347">
        <f>+IF(E94=0,"",'Ark1'!Q150)</f>
        <v>303</v>
      </c>
      <c r="E94" s="141">
        <f>+'Ark1'!R150</f>
        <v>5303</v>
      </c>
      <c r="F94" s="511"/>
      <c r="G94" s="140">
        <f>+IF(E94=0,"",'Ark1'!AG150)</f>
        <v>0.47855568771060319</v>
      </c>
      <c r="H94" s="405"/>
      <c r="I94" s="140">
        <f>+IF(E94=0,"",'Ark1'!AH150)</f>
        <v>0.54144361973632116</v>
      </c>
      <c r="J94" s="140"/>
      <c r="K94" s="455"/>
      <c r="L94" s="406"/>
      <c r="M94" s="155">
        <f t="shared" si="12"/>
        <v>0</v>
      </c>
      <c r="N94" s="406"/>
      <c r="O94" s="68">
        <f>+IF(E94=0,"",'Ark1'!S150)</f>
        <v>8.2726758438619612</v>
      </c>
      <c r="P94" s="26"/>
      <c r="Q94" s="426"/>
      <c r="R94" s="423"/>
      <c r="S94" s="426"/>
      <c r="T94" s="423"/>
      <c r="U94" s="423"/>
      <c r="V94" s="68">
        <f>+IF(E94=0,"",'Ark1'!T150)</f>
        <v>6.063737507071469</v>
      </c>
      <c r="W94" s="26"/>
      <c r="X94" s="140">
        <f>+IF(E94=0,"",'Ark1'!U150)</f>
        <v>22.757948331133345</v>
      </c>
      <c r="Y94" s="26"/>
      <c r="Z94" s="68">
        <f>+IF(E94=0,"",'Ark1'!W150)</f>
        <v>6.3926079577597585</v>
      </c>
      <c r="AA94" s="140">
        <f>+IF(E94=0,"",'Ark1'!X150)</f>
        <v>92.419385253630011</v>
      </c>
      <c r="AB94" s="140">
        <f>+IF(E94=0,"",'Ark1'!Y150)</f>
        <v>34.471054120309255</v>
      </c>
      <c r="AC94" s="140">
        <f>+IF(E94=0,"",'Ark1'!Z150)</f>
        <v>3.5451631152178003</v>
      </c>
      <c r="AD94" s="140">
        <f>+IF(E94=0,"",'Ark1'!AA150)</f>
        <v>6.9369470036495002</v>
      </c>
      <c r="AE94" s="68">
        <f>+IF(E94=0,"",'Ark1'!AB150)</f>
        <v>1.5894778666907905</v>
      </c>
      <c r="AF94" s="68">
        <f>+IF(E94=0,"",'Ark1'!AC150)</f>
        <v>1.7228515234318396</v>
      </c>
      <c r="AG94" s="68">
        <f t="shared" si="11"/>
        <v>2.7509778892181487</v>
      </c>
      <c r="AH94" s="140"/>
      <c r="AI94" s="26"/>
      <c r="AS94"/>
      <c r="AW94"/>
      <c r="AX94"/>
      <c r="AY94"/>
      <c r="AZ94"/>
      <c r="BA94"/>
      <c r="BB94"/>
      <c r="BF94"/>
      <c r="BG94"/>
      <c r="BH94"/>
    </row>
    <row r="95" spans="1:60" ht="15.6">
      <c r="A95" s="26"/>
      <c r="B95" s="67">
        <f>+'Ark1'!C151</f>
        <v>2023</v>
      </c>
      <c r="C95" s="67">
        <f>+'Ark1'!E151</f>
        <v>33</v>
      </c>
      <c r="D95" s="347">
        <f>+IF(E95=0,"",'Ark1'!Q151)</f>
        <v>746</v>
      </c>
      <c r="E95" s="141">
        <f>+'Ark1'!R151</f>
        <v>19901</v>
      </c>
      <c r="F95" s="511"/>
      <c r="G95" s="140">
        <f>+IF(E95=0,"",'Ark1'!AG151)</f>
        <v>1.7959149049837295</v>
      </c>
      <c r="H95" s="405"/>
      <c r="I95" s="140">
        <f>+IF(E95=0,"",'Ark1'!AH151)</f>
        <v>1.9773019376765155</v>
      </c>
      <c r="J95" s="140"/>
      <c r="K95" s="455"/>
      <c r="L95" s="406"/>
      <c r="M95" s="155">
        <f t="shared" si="12"/>
        <v>0</v>
      </c>
      <c r="N95" s="406"/>
      <c r="O95" s="68">
        <f>+IF(E95=0,"",'Ark1'!S151)</f>
        <v>8.2108436761971753</v>
      </c>
      <c r="P95" s="26"/>
      <c r="Q95" s="426"/>
      <c r="R95" s="423"/>
      <c r="S95" s="426"/>
      <c r="T95" s="423"/>
      <c r="U95" s="423"/>
      <c r="V95" s="68">
        <f>+IF(E95=0,"",'Ark1'!T151)</f>
        <v>6.2079292497864449</v>
      </c>
      <c r="W95" s="26"/>
      <c r="X95" s="140">
        <f>+IF(E95=0,"",'Ark1'!U151)</f>
        <v>22.146218782975673</v>
      </c>
      <c r="Y95" s="26"/>
      <c r="Z95" s="68">
        <f>+IF(E95=0,"",'Ark1'!W151)</f>
        <v>7.3714888699060319</v>
      </c>
      <c r="AA95" s="140">
        <f>+IF(E95=0,"",'Ark1'!X151)</f>
        <v>90.864780664288233</v>
      </c>
      <c r="AB95" s="140">
        <f>+IF(E95=0,"",'Ark1'!Y151)</f>
        <v>31.309984422893319</v>
      </c>
      <c r="AC95" s="140">
        <f>+IF(E95=0,"",'Ark1'!Z151)</f>
        <v>2.4822873222451127</v>
      </c>
      <c r="AD95" s="140">
        <f>+IF(E95=0,"",'Ark1'!AA151)</f>
        <v>6.4874904766761317</v>
      </c>
      <c r="AE95" s="68">
        <f>+IF(E95=0,"",'Ark1'!AB151)</f>
        <v>1.4704311364298588</v>
      </c>
      <c r="AF95" s="68">
        <f>+IF(E95=0,"",'Ark1'!AC151)</f>
        <v>1.8139091091306936</v>
      </c>
      <c r="AG95" s="68">
        <f t="shared" ref="AG95:AG113" si="13">+IF(E95=0,"",X95/O95)</f>
        <v>2.6971916232160713</v>
      </c>
      <c r="AH95" s="140"/>
      <c r="AI95" s="26"/>
      <c r="AS95"/>
      <c r="AW95"/>
      <c r="AX95"/>
      <c r="AY95"/>
      <c r="AZ95"/>
      <c r="BA95"/>
      <c r="BB95"/>
      <c r="BF95"/>
      <c r="BG95"/>
      <c r="BH95"/>
    </row>
    <row r="96" spans="1:60" ht="15.6">
      <c r="A96" s="26"/>
      <c r="B96" s="67">
        <f>+'Ark1'!C152</f>
        <v>2023</v>
      </c>
      <c r="C96" s="67">
        <f>+'Ark1'!E152</f>
        <v>34</v>
      </c>
      <c r="D96" s="347">
        <f>+IF(E96=0,"",'Ark1'!Q152)</f>
        <v>1206</v>
      </c>
      <c r="E96" s="141">
        <f>+'Ark1'!R152</f>
        <v>34238</v>
      </c>
      <c r="F96" s="511"/>
      <c r="G96" s="140">
        <f>+IF(E96=0,"",'Ark1'!AG152)</f>
        <v>3.0897208440195434</v>
      </c>
      <c r="H96" s="405"/>
      <c r="I96" s="140">
        <f>+IF(E96=0,"",'Ark1'!AH152)</f>
        <v>3.3850210728543577</v>
      </c>
      <c r="J96" s="140"/>
      <c r="K96" s="455"/>
      <c r="L96" s="406"/>
      <c r="M96" s="155">
        <f t="shared" si="12"/>
        <v>0</v>
      </c>
      <c r="N96" s="406"/>
      <c r="O96" s="68">
        <f>+IF(E96=0,"",'Ark1'!S152)</f>
        <v>8.1953093054500865</v>
      </c>
      <c r="P96" s="26"/>
      <c r="Q96" s="426"/>
      <c r="R96" s="423"/>
      <c r="S96" s="426"/>
      <c r="T96" s="423"/>
      <c r="U96" s="423"/>
      <c r="V96" s="68">
        <f>+IF(E96=0,"",'Ark1'!T152)</f>
        <v>5.9412932998422798</v>
      </c>
      <c r="W96" s="26"/>
      <c r="X96" s="140">
        <f>+IF(E96=0,"",'Ark1'!U152)</f>
        <v>22.037102050353365</v>
      </c>
      <c r="Y96" s="26"/>
      <c r="Z96" s="68">
        <f>+IF(E96=0,"",'Ark1'!W152)</f>
        <v>6.0371517027863781</v>
      </c>
      <c r="AA96" s="140">
        <f>+IF(E96=0,"",'Ark1'!X152)</f>
        <v>90.297330451545093</v>
      </c>
      <c r="AB96" s="140">
        <f>+IF(E96=0,"",'Ark1'!Y152)</f>
        <v>30.658916992815001</v>
      </c>
      <c r="AC96" s="140">
        <f>+IF(E96=0,"",'Ark1'!Z152)</f>
        <v>2.5235118873765985</v>
      </c>
      <c r="AD96" s="140">
        <f>+IF(E96=0,"",'Ark1'!AA152)</f>
        <v>6.4122995642756644</v>
      </c>
      <c r="AE96" s="68">
        <f>+IF(E96=0,"",'Ark1'!AB152)</f>
        <v>1.4767011413003546</v>
      </c>
      <c r="AF96" s="68">
        <f>+IF(E96=0,"",'Ark1'!AC152)</f>
        <v>1.7226156345721191</v>
      </c>
      <c r="AG96" s="68">
        <f t="shared" si="13"/>
        <v>2.6889896682359673</v>
      </c>
      <c r="AH96" s="140"/>
      <c r="AI96" s="26"/>
      <c r="AS96"/>
      <c r="AW96"/>
      <c r="AX96"/>
      <c r="AY96"/>
      <c r="AZ96"/>
      <c r="BA96"/>
      <c r="BB96"/>
      <c r="BF96"/>
      <c r="BG96"/>
      <c r="BH96"/>
    </row>
    <row r="97" spans="1:60" ht="15.6">
      <c r="A97" s="26"/>
      <c r="B97" s="67">
        <f>+'Ark1'!C153</f>
        <v>2023</v>
      </c>
      <c r="C97" s="67">
        <f>+'Ark1'!E153</f>
        <v>35</v>
      </c>
      <c r="D97" s="347">
        <f>+IF(E97=0,"",'Ark1'!Q153)</f>
        <v>1865</v>
      </c>
      <c r="E97" s="141">
        <f>+'Ark1'!R153</f>
        <v>53780</v>
      </c>
      <c r="F97" s="511"/>
      <c r="G97" s="140">
        <f>+IF(E97=0,"",'Ark1'!AG153)</f>
        <v>4.8532387111212998</v>
      </c>
      <c r="H97" s="405"/>
      <c r="I97" s="140">
        <f>+IF(E97=0,"",'Ark1'!AH153)</f>
        <v>5.2149190234953995</v>
      </c>
      <c r="J97" s="140"/>
      <c r="K97" s="455"/>
      <c r="L97" s="406"/>
      <c r="M97" s="155">
        <f t="shared" si="12"/>
        <v>0</v>
      </c>
      <c r="N97" s="406"/>
      <c r="O97" s="68">
        <f>+IF(E97=0,"",'Ark1'!S153)</f>
        <v>8.0829862402380073</v>
      </c>
      <c r="P97" s="26"/>
      <c r="Q97" s="426"/>
      <c r="R97" s="423"/>
      <c r="S97" s="426"/>
      <c r="T97" s="423"/>
      <c r="U97" s="423"/>
      <c r="V97" s="68">
        <f>+IF(E97=0,"",'Ark1'!T153)</f>
        <v>5.9127370769802923</v>
      </c>
      <c r="W97" s="26"/>
      <c r="X97" s="140">
        <f>+IF(E97=0,"",'Ark1'!U153)</f>
        <v>21.613657493491939</v>
      </c>
      <c r="Y97" s="26"/>
      <c r="Z97" s="68">
        <f>+IF(E97=0,"",'Ark1'!W153)</f>
        <v>5.3979174414280404</v>
      </c>
      <c r="AA97" s="140">
        <f>+IF(E97=0,"",'Ark1'!X153)</f>
        <v>88.544068426924511</v>
      </c>
      <c r="AB97" s="140">
        <f>+IF(E97=0,"",'Ark1'!Y153)</f>
        <v>28.542208999628119</v>
      </c>
      <c r="AC97" s="140">
        <f>+IF(E97=0,"",'Ark1'!Z153)</f>
        <v>2.1234659724804765</v>
      </c>
      <c r="AD97" s="140">
        <f>+IF(E97=0,"",'Ark1'!AA153)</f>
        <v>6.3034338669998053</v>
      </c>
      <c r="AE97" s="68">
        <f>+IF(E97=0,"",'Ark1'!AB153)</f>
        <v>1.497665422680704</v>
      </c>
      <c r="AF97" s="68">
        <f>+IF(E97=0,"",'Ark1'!AC153)</f>
        <v>1.7069601088940762</v>
      </c>
      <c r="AG97" s="68">
        <f t="shared" si="13"/>
        <v>2.6739693537886704</v>
      </c>
      <c r="AH97" s="140"/>
      <c r="AI97" s="26"/>
      <c r="AS97"/>
      <c r="AW97"/>
      <c r="AX97"/>
      <c r="AY97"/>
      <c r="AZ97"/>
      <c r="BA97"/>
      <c r="BB97"/>
      <c r="BF97"/>
      <c r="BG97"/>
      <c r="BH97"/>
    </row>
    <row r="98" spans="1:60" ht="15.6">
      <c r="A98" s="26"/>
      <c r="B98" s="67">
        <f>+'Ark1'!C154</f>
        <v>2023</v>
      </c>
      <c r="C98" s="67">
        <f>+'Ark1'!E154</f>
        <v>36</v>
      </c>
      <c r="D98" s="347">
        <f>+IF(E98=0,"",'Ark1'!Q154)</f>
        <v>2094</v>
      </c>
      <c r="E98" s="141">
        <f>+'Ark1'!R154</f>
        <v>68268</v>
      </c>
      <c r="F98" s="511"/>
      <c r="G98" s="140">
        <f>+IF(E98=0,"",'Ark1'!AG154)</f>
        <v>6.1606712594055191</v>
      </c>
      <c r="H98" s="405"/>
      <c r="I98" s="140">
        <f>+IF(E98=0,"",'Ark1'!AH154)</f>
        <v>6.3957971164805363</v>
      </c>
      <c r="J98" s="140"/>
      <c r="K98" s="455"/>
      <c r="L98" s="406"/>
      <c r="M98" s="155">
        <f t="shared" si="12"/>
        <v>0</v>
      </c>
      <c r="N98" s="406"/>
      <c r="O98" s="68">
        <f>+IF(E98=0,"",'Ark1'!S154)</f>
        <v>8.2242339016816093</v>
      </c>
      <c r="P98" s="26"/>
      <c r="Q98" s="426"/>
      <c r="R98" s="423"/>
      <c r="S98" s="426"/>
      <c r="T98" s="423"/>
      <c r="U98" s="423"/>
      <c r="V98" s="68">
        <f>+IF(E98=0,"",'Ark1'!T154)</f>
        <v>5.95145602624949</v>
      </c>
      <c r="W98" s="26"/>
      <c r="X98" s="140">
        <f>+IF(E98=0,"",'Ark1'!U154)</f>
        <v>20.882331839221663</v>
      </c>
      <c r="Y98" s="26"/>
      <c r="Z98" s="68">
        <f>+IF(E98=0,"",'Ark1'!W154)</f>
        <v>3.9344934669244735</v>
      </c>
      <c r="AA98" s="140">
        <f>+IF(E98=0,"",'Ark1'!X154)</f>
        <v>89.160367961563253</v>
      </c>
      <c r="AB98" s="140">
        <f>+IF(E98=0,"",'Ark1'!Y154)</f>
        <v>25.22411671647038</v>
      </c>
      <c r="AC98" s="140">
        <f>+IF(E98=0,"",'Ark1'!Z154)</f>
        <v>0.68553348567410799</v>
      </c>
      <c r="AD98" s="140">
        <f>+IF(E98=0,"",'Ark1'!AA154)</f>
        <v>4.9469501345679596</v>
      </c>
      <c r="AE98" s="68">
        <f>+IF(E98=0,"",'Ark1'!AB154)</f>
        <v>1.3808905337971644</v>
      </c>
      <c r="AF98" s="68">
        <f>+IF(E98=0,"",'Ark1'!AC154)</f>
        <v>1.5819220500946287</v>
      </c>
      <c r="AG98" s="68">
        <f t="shared" si="13"/>
        <v>2.5391218305393592</v>
      </c>
      <c r="AH98" s="140"/>
      <c r="AI98" s="26"/>
      <c r="AS98"/>
      <c r="AW98"/>
      <c r="AX98"/>
      <c r="AY98"/>
      <c r="AZ98"/>
      <c r="BA98"/>
      <c r="BB98"/>
      <c r="BF98"/>
      <c r="BG98"/>
      <c r="BH98"/>
    </row>
    <row r="99" spans="1:60" ht="15.6">
      <c r="A99" s="26"/>
      <c r="B99" s="67">
        <f>+'Ark1'!C155</f>
        <v>2023</v>
      </c>
      <c r="C99" s="67">
        <f>+'Ark1'!E155</f>
        <v>37</v>
      </c>
      <c r="D99" s="347">
        <f>+IF(E99=0,"",'Ark1'!Q155)</f>
        <v>2742</v>
      </c>
      <c r="E99" s="141">
        <f>+'Ark1'!R155</f>
        <v>88262</v>
      </c>
      <c r="F99" s="511"/>
      <c r="G99" s="140">
        <f>+IF(E99=0,"",'Ark1'!AG155)</f>
        <v>7.9649787118071389</v>
      </c>
      <c r="H99" s="405"/>
      <c r="I99" s="140">
        <f>+IF(E99=0,"",'Ark1'!AH155)</f>
        <v>8.0896482805433987</v>
      </c>
      <c r="J99" s="140"/>
      <c r="K99" s="455"/>
      <c r="L99" s="406"/>
      <c r="M99" s="155">
        <f t="shared" si="12"/>
        <v>0</v>
      </c>
      <c r="N99" s="406"/>
      <c r="O99" s="68">
        <f>+IF(E99=0,"",'Ark1'!S155)</f>
        <v>8.1368992318325013</v>
      </c>
      <c r="P99" s="26"/>
      <c r="Q99" s="426"/>
      <c r="R99" s="423"/>
      <c r="S99" s="426"/>
      <c r="T99" s="423"/>
      <c r="U99" s="423"/>
      <c r="V99" s="68">
        <f>+IF(E99=0,"",'Ark1'!T155)</f>
        <v>5.9435997371462221</v>
      </c>
      <c r="W99" s="26"/>
      <c r="X99" s="140">
        <f>+IF(E99=0,"",'Ark1'!U155)</f>
        <v>20.429482676576665</v>
      </c>
      <c r="Y99" s="26"/>
      <c r="Z99" s="68">
        <f>+IF(E99=0,"",'Ark1'!W155)</f>
        <v>3.5111372957784792</v>
      </c>
      <c r="AA99" s="140">
        <f>+IF(E99=0,"",'Ark1'!X155)</f>
        <v>87.00913190274413</v>
      </c>
      <c r="AB99" s="140">
        <f>+IF(E99=0,"",'Ark1'!Y155)</f>
        <v>22.479662822052521</v>
      </c>
      <c r="AC99" s="140">
        <f>+IF(E99=0,"",'Ark1'!Z155)</f>
        <v>0.49738279214157849</v>
      </c>
      <c r="AD99" s="140">
        <f>+IF(E99=0,"",'Ark1'!AA155)</f>
        <v>4.8119032852178911</v>
      </c>
      <c r="AE99" s="68">
        <f>+IF(E99=0,"",'Ark1'!AB155)</f>
        <v>1.39155530598177</v>
      </c>
      <c r="AF99" s="68">
        <f>+IF(E99=0,"",'Ark1'!AC155)</f>
        <v>1.5144991973159647</v>
      </c>
      <c r="AG99" s="68">
        <f t="shared" si="13"/>
        <v>2.5107208648540391</v>
      </c>
      <c r="AH99" s="140"/>
      <c r="AI99" s="26"/>
      <c r="AS99"/>
      <c r="AW99"/>
      <c r="AX99"/>
      <c r="AY99"/>
      <c r="AZ99"/>
      <c r="BA99"/>
      <c r="BB99"/>
      <c r="BF99"/>
      <c r="BG99"/>
      <c r="BH99"/>
    </row>
    <row r="100" spans="1:60" ht="15.6">
      <c r="A100" s="26"/>
      <c r="B100" s="67">
        <f>+'Ark1'!C156</f>
        <v>2023</v>
      </c>
      <c r="C100" s="67">
        <f>+'Ark1'!E156</f>
        <v>38</v>
      </c>
      <c r="D100" s="347">
        <f>+IF(E100=0,"",'Ark1'!Q156)</f>
        <v>3180</v>
      </c>
      <c r="E100" s="141">
        <f>+'Ark1'!R156</f>
        <v>94557</v>
      </c>
      <c r="F100" s="511"/>
      <c r="G100" s="140">
        <f>+IF(E100=0,"",'Ark1'!AG156)</f>
        <v>8.5330549053086013</v>
      </c>
      <c r="H100" s="405"/>
      <c r="I100" s="140">
        <f>+IF(E100=0,"",'Ark1'!AH156)</f>
        <v>8.3837474025750254</v>
      </c>
      <c r="J100" s="140"/>
      <c r="K100" s="455"/>
      <c r="L100" s="406"/>
      <c r="M100" s="155">
        <f t="shared" si="12"/>
        <v>0</v>
      </c>
      <c r="N100" s="406"/>
      <c r="O100" s="68">
        <f>+IF(E100=0,"",'Ark1'!S156)</f>
        <v>7.997884873674078</v>
      </c>
      <c r="P100" s="26"/>
      <c r="Q100" s="426"/>
      <c r="R100" s="423"/>
      <c r="S100" s="426"/>
      <c r="T100" s="423"/>
      <c r="U100" s="423"/>
      <c r="V100" s="68">
        <f>+IF(E100=0,"",'Ark1'!T156)</f>
        <v>5.8800406104254579</v>
      </c>
      <c r="W100" s="26"/>
      <c r="X100" s="140">
        <f>+IF(E100=0,"",'Ark1'!U156)</f>
        <v>19.762687056484804</v>
      </c>
      <c r="Y100" s="26"/>
      <c r="Z100" s="68">
        <f>+IF(E100=0,"",'Ark1'!W156)</f>
        <v>3.1240415833835673</v>
      </c>
      <c r="AA100" s="140">
        <f>+IF(E100=0,"",'Ark1'!X156)</f>
        <v>81.773956449548947</v>
      </c>
      <c r="AB100" s="140">
        <f>+IF(E100=0,"",'Ark1'!Y156)</f>
        <v>19.804985352750197</v>
      </c>
      <c r="AC100" s="140">
        <f>+IF(E100=0,"",'Ark1'!Z156)</f>
        <v>0.40821938090252446</v>
      </c>
      <c r="AD100" s="140">
        <f>+IF(E100=0,"",'Ark1'!AA156)</f>
        <v>4.9967868441575316</v>
      </c>
      <c r="AE100" s="68">
        <f>+IF(E100=0,"",'Ark1'!AB156)</f>
        <v>1.4638191668509539</v>
      </c>
      <c r="AF100" s="68">
        <f>+IF(E100=0,"",'Ark1'!AC156)</f>
        <v>1.5144229783063123</v>
      </c>
      <c r="AG100" s="68">
        <f t="shared" si="13"/>
        <v>2.4709891888461502</v>
      </c>
      <c r="AH100" s="140"/>
      <c r="AI100" s="26"/>
      <c r="AS100"/>
      <c r="AW100"/>
      <c r="AX100"/>
      <c r="AY100"/>
      <c r="AZ100"/>
      <c r="BA100"/>
      <c r="BB100"/>
      <c r="BF100"/>
      <c r="BG100"/>
      <c r="BH100"/>
    </row>
    <row r="101" spans="1:60" ht="15.6">
      <c r="A101" s="26"/>
      <c r="B101" s="67">
        <f>+'Ark1'!C157</f>
        <v>2023</v>
      </c>
      <c r="C101" s="67">
        <f>+'Ark1'!E157</f>
        <v>39</v>
      </c>
      <c r="D101" s="347">
        <f>+IF(E101=0,"",'Ark1'!Q157)</f>
        <v>3412</v>
      </c>
      <c r="E101" s="141">
        <f>+'Ark1'!R157</f>
        <v>98271</v>
      </c>
      <c r="F101" s="511"/>
      <c r="G101" s="140">
        <f>+IF(E101=0,"",'Ark1'!AG157)</f>
        <v>8.8682153473521961</v>
      </c>
      <c r="H101" s="405"/>
      <c r="I101" s="140">
        <f>+IF(E101=0,"",'Ark1'!AH157)</f>
        <v>8.4085679913273559</v>
      </c>
      <c r="J101" s="140"/>
      <c r="K101" s="455"/>
      <c r="L101" s="406"/>
      <c r="M101" s="155">
        <f t="shared" si="12"/>
        <v>0</v>
      </c>
      <c r="N101" s="406"/>
      <c r="O101" s="68">
        <f>+IF(E101=0,"",'Ark1'!S157)</f>
        <v>7.8309470749254606</v>
      </c>
      <c r="P101" s="26"/>
      <c r="Q101" s="426"/>
      <c r="R101" s="423"/>
      <c r="S101" s="426"/>
      <c r="T101" s="423"/>
      <c r="U101" s="423"/>
      <c r="V101" s="68">
        <f>+IF(E101=0,"",'Ark1'!T157)</f>
        <v>5.9058827120920716</v>
      </c>
      <c r="W101" s="26"/>
      <c r="X101" s="140">
        <f>+IF(E101=0,"",'Ark1'!U157)</f>
        <v>19.072084338207596</v>
      </c>
      <c r="Y101" s="26"/>
      <c r="Z101" s="68">
        <f>+IF(E101=0,"",'Ark1'!W157)</f>
        <v>3.2573190463107125</v>
      </c>
      <c r="AA101" s="140">
        <f>+IF(E101=0,"",'Ark1'!X157)</f>
        <v>77.46842913982762</v>
      </c>
      <c r="AB101" s="140">
        <f>+IF(E101=0,"",'Ark1'!Y157)</f>
        <v>15.916190941376396</v>
      </c>
      <c r="AC101" s="140">
        <f>+IF(E101=0,"",'Ark1'!Z157)</f>
        <v>0.3368236814523104</v>
      </c>
      <c r="AD101" s="140">
        <f>+IF(E101=0,"",'Ark1'!AA157)</f>
        <v>5.0164867535954754</v>
      </c>
      <c r="AE101" s="68">
        <f>+IF(E101=0,"",'Ark1'!AB157)</f>
        <v>1.4993987314956587</v>
      </c>
      <c r="AF101" s="68">
        <f>+IF(E101=0,"",'Ark1'!AC157)</f>
        <v>1.5393754590684665</v>
      </c>
      <c r="AG101" s="68">
        <f t="shared" si="13"/>
        <v>2.4354760868293996</v>
      </c>
      <c r="AH101" s="140"/>
      <c r="AI101" s="26"/>
      <c r="AS101"/>
      <c r="AW101"/>
      <c r="AX101"/>
      <c r="AY101"/>
      <c r="AZ101"/>
      <c r="BA101"/>
      <c r="BB101"/>
      <c r="BF101"/>
      <c r="BG101"/>
      <c r="BH101"/>
    </row>
    <row r="102" spans="1:60" ht="15.6">
      <c r="A102" s="26"/>
      <c r="B102" s="67">
        <f>+'Ark1'!C158</f>
        <v>2023</v>
      </c>
      <c r="C102" s="67">
        <f>+'Ark1'!E158</f>
        <v>40</v>
      </c>
      <c r="D102" s="347">
        <f>+IF(E102=0,"",'Ark1'!Q158)</f>
        <v>3405</v>
      </c>
      <c r="E102" s="141">
        <f>+'Ark1'!R158</f>
        <v>95243</v>
      </c>
      <c r="F102" s="511"/>
      <c r="G102" s="140">
        <f>+IF(E102=0,"",'Ark1'!AG158)</f>
        <v>8.5949612228212349</v>
      </c>
      <c r="H102" s="405"/>
      <c r="I102" s="140">
        <f>+IF(E102=0,"",'Ark1'!AH158)</f>
        <v>7.9630760192968655</v>
      </c>
      <c r="J102" s="140"/>
      <c r="K102" s="455"/>
      <c r="L102" s="406"/>
      <c r="M102" s="155">
        <f t="shared" si="12"/>
        <v>0</v>
      </c>
      <c r="N102" s="406"/>
      <c r="O102" s="68">
        <f>+IF(E102=0,"",'Ark1'!S158)</f>
        <v>7.6804489568787204</v>
      </c>
      <c r="P102" s="26"/>
      <c r="Q102" s="426"/>
      <c r="R102" s="423"/>
      <c r="S102" s="426"/>
      <c r="T102" s="423"/>
      <c r="U102" s="423"/>
      <c r="V102" s="68">
        <f>+IF(E102=0,"",'Ark1'!T158)</f>
        <v>5.9622124460590289</v>
      </c>
      <c r="W102" s="26"/>
      <c r="X102" s="140">
        <f>+IF(E102=0,"",'Ark1'!U158)</f>
        <v>18.635853553542233</v>
      </c>
      <c r="Y102" s="26"/>
      <c r="Z102" s="68">
        <f>+IF(E102=0,"",'Ark1'!W158)</f>
        <v>3.5551169114790593</v>
      </c>
      <c r="AA102" s="140">
        <f>+IF(E102=0,"",'Ark1'!X158)</f>
        <v>72.736054093214207</v>
      </c>
      <c r="AB102" s="140">
        <f>+IF(E102=0,"",'Ark1'!Y158)</f>
        <v>14.839935743309216</v>
      </c>
      <c r="AC102" s="140">
        <f>+IF(E102=0,"",'Ark1'!Z158)</f>
        <v>0.4630261541530612</v>
      </c>
      <c r="AD102" s="140">
        <f>+IF(E102=0,"",'Ark1'!AA158)</f>
        <v>5.3857720727520322</v>
      </c>
      <c r="AE102" s="68">
        <f>+IF(E102=0,"",'Ark1'!AB158)</f>
        <v>1.5763170385724865</v>
      </c>
      <c r="AF102" s="68">
        <f>+IF(E102=0,"",'Ark1'!AC158)</f>
        <v>1.5385836390623056</v>
      </c>
      <c r="AG102" s="68">
        <f t="shared" si="13"/>
        <v>2.4264015890440489</v>
      </c>
      <c r="AH102" s="140"/>
      <c r="AI102" s="26"/>
      <c r="AS102"/>
      <c r="AW102"/>
      <c r="AX102"/>
      <c r="AY102"/>
      <c r="AZ102"/>
      <c r="BA102"/>
      <c r="BB102"/>
      <c r="BF102"/>
      <c r="BG102"/>
      <c r="BH102"/>
    </row>
    <row r="103" spans="1:60" ht="15.6">
      <c r="A103" s="26"/>
      <c r="B103" s="67">
        <f>+'Ark1'!C159</f>
        <v>2023</v>
      </c>
      <c r="C103" s="67">
        <f>+'Ark1'!E159</f>
        <v>41</v>
      </c>
      <c r="D103" s="347">
        <f>+IF(E103=0,"",'Ark1'!Q159)</f>
        <v>3386</v>
      </c>
      <c r="E103" s="141">
        <f>+'Ark1'!R159</f>
        <v>95447</v>
      </c>
      <c r="F103" s="511"/>
      <c r="G103" s="140">
        <f>+IF(E103=0,"",'Ark1'!AG159)</f>
        <v>8.6133706816733859</v>
      </c>
      <c r="H103" s="405"/>
      <c r="I103" s="140">
        <f>+IF(E103=0,"",'Ark1'!AH159)</f>
        <v>7.9492816688815005</v>
      </c>
      <c r="J103" s="140"/>
      <c r="K103" s="455"/>
      <c r="L103" s="406"/>
      <c r="M103" s="155">
        <f t="shared" si="12"/>
        <v>0</v>
      </c>
      <c r="N103" s="406"/>
      <c r="O103" s="68">
        <f>+IF(E103=0,"",'Ark1'!S159)</f>
        <v>7.6262114052825138</v>
      </c>
      <c r="P103" s="26"/>
      <c r="Q103" s="426"/>
      <c r="R103" s="423"/>
      <c r="S103" s="426"/>
      <c r="T103" s="423"/>
      <c r="U103" s="423"/>
      <c r="V103" s="68">
        <f>+IF(E103=0,"",'Ark1'!T159)</f>
        <v>6.0041069913145515</v>
      </c>
      <c r="W103" s="26"/>
      <c r="X103" s="140">
        <f>+IF(E103=0,"",'Ark1'!U159)</f>
        <v>18.563809234444197</v>
      </c>
      <c r="Y103" s="26"/>
      <c r="Z103" s="68">
        <f>+IF(E103=0,"",'Ark1'!W159)</f>
        <v>4.5700755393045354</v>
      </c>
      <c r="AA103" s="140">
        <f>+IF(E103=0,"",'Ark1'!X159)</f>
        <v>70.673777069996959</v>
      </c>
      <c r="AB103" s="140">
        <f>+IF(E103=0,"",'Ark1'!Y159)</f>
        <v>14.235125252758079</v>
      </c>
      <c r="AC103" s="140">
        <f>+IF(E103=0,"",'Ark1'!Z159)</f>
        <v>0.74386832482948673</v>
      </c>
      <c r="AD103" s="140">
        <f>+IF(E103=0,"",'Ark1'!AA159)</f>
        <v>5.7634757654450084</v>
      </c>
      <c r="AE103" s="68">
        <f>+IF(E103=0,"",'Ark1'!AB159)</f>
        <v>1.6123578009729402</v>
      </c>
      <c r="AF103" s="68">
        <f>+IF(E103=0,"",'Ark1'!AC159)</f>
        <v>1.5975165582458737</v>
      </c>
      <c r="AG103" s="68">
        <f t="shared" si="13"/>
        <v>2.4342112023783451</v>
      </c>
      <c r="AH103" s="140"/>
      <c r="AI103" s="26"/>
      <c r="AS103"/>
      <c r="AW103"/>
      <c r="AX103"/>
      <c r="AY103"/>
      <c r="AZ103"/>
      <c r="BA103"/>
      <c r="BB103"/>
      <c r="BF103"/>
      <c r="BG103"/>
      <c r="BH103"/>
    </row>
    <row r="104" spans="1:60" ht="15.6">
      <c r="A104" s="26"/>
      <c r="B104" s="67">
        <f>+'Ark1'!C160</f>
        <v>2023</v>
      </c>
      <c r="C104" s="67">
        <f>+'Ark1'!E160</f>
        <v>42</v>
      </c>
      <c r="D104" s="347">
        <f>+IF(E104=0,"",'Ark1'!Q160)</f>
        <v>3649</v>
      </c>
      <c r="E104" s="141">
        <f>+'Ark1'!R160</f>
        <v>99943</v>
      </c>
      <c r="F104" s="511"/>
      <c r="G104" s="140">
        <f>+IF(E104=0,"",'Ark1'!AG160)</f>
        <v>9.0191007159835657</v>
      </c>
      <c r="H104" s="405"/>
      <c r="I104" s="140">
        <f>+IF(E104=0,"",'Ark1'!AH160)</f>
        <v>8.875267649912054</v>
      </c>
      <c r="J104" s="140"/>
      <c r="K104" s="455"/>
      <c r="L104" s="406"/>
      <c r="M104" s="155">
        <f t="shared" si="12"/>
        <v>0</v>
      </c>
      <c r="N104" s="406"/>
      <c r="O104" s="68">
        <f>+IF(E104=0,"",'Ark1'!S160)</f>
        <v>7.5742873437859553</v>
      </c>
      <c r="P104" s="26"/>
      <c r="Q104" s="426"/>
      <c r="R104" s="423"/>
      <c r="S104" s="426"/>
      <c r="T104" s="423"/>
      <c r="U104" s="423"/>
      <c r="V104" s="68">
        <f>+IF(E104=0,"",'Ark1'!T160)</f>
        <v>6.041353571535776</v>
      </c>
      <c r="W104" s="26"/>
      <c r="X104" s="140">
        <f>+IF(E104=0,"",'Ark1'!U160)</f>
        <v>19.793863502196263</v>
      </c>
      <c r="Y104" s="26"/>
      <c r="Z104" s="68">
        <f>+IF(E104=0,"",'Ark1'!W160)</f>
        <v>5.6752348838838147</v>
      </c>
      <c r="AA104" s="140">
        <f>+IF(E104=0,"",'Ark1'!X160)</f>
        <v>71.908988123230245</v>
      </c>
      <c r="AB104" s="140">
        <f>+IF(E104=0,"",'Ark1'!Y160)</f>
        <v>21.851455329537835</v>
      </c>
      <c r="AC104" s="140">
        <f>+IF(E104=0,"",'Ark1'!Z160)</f>
        <v>1.9701229700929528</v>
      </c>
      <c r="AD104" s="140">
        <f>+IF(E104=0,"",'Ark1'!AA160)</f>
        <v>7.2859413037059122</v>
      </c>
      <c r="AE104" s="68">
        <f>+IF(E104=0,"",'Ark1'!AB160)</f>
        <v>1.6207588796572505</v>
      </c>
      <c r="AF104" s="68">
        <f>+IF(E104=0,"",'Ark1'!AC160)</f>
        <v>1.6787159278964923</v>
      </c>
      <c r="AG104" s="68">
        <f t="shared" si="13"/>
        <v>2.6132971464880335</v>
      </c>
      <c r="AH104" s="140"/>
      <c r="AI104" s="26"/>
      <c r="AS104"/>
      <c r="AW104"/>
      <c r="AX104"/>
      <c r="AY104"/>
      <c r="AZ104"/>
      <c r="BA104"/>
      <c r="BB104"/>
      <c r="BF104"/>
      <c r="BG104"/>
      <c r="BH104"/>
    </row>
    <row r="105" spans="1:60" ht="15.6">
      <c r="A105" s="26"/>
      <c r="B105" s="67">
        <f>+'Ark1'!C161</f>
        <v>2023</v>
      </c>
      <c r="C105" s="67">
        <f>+'Ark1'!E161</f>
        <v>43</v>
      </c>
      <c r="D105" s="347">
        <f>+IF(E105=0,"",'Ark1'!Q161)</f>
        <v>3588</v>
      </c>
      <c r="E105" s="141">
        <f>+'Ark1'!R161</f>
        <v>92526</v>
      </c>
      <c r="F105" s="511"/>
      <c r="G105" s="140">
        <f>+IF(E105=0,"",'Ark1'!AG161)</f>
        <v>8.3497724987952626</v>
      </c>
      <c r="H105" s="405"/>
      <c r="I105" s="140">
        <f>+IF(E105=0,"",'Ark1'!AH161)</f>
        <v>8.2563351516616343</v>
      </c>
      <c r="J105" s="140"/>
      <c r="K105" s="455"/>
      <c r="L105" s="406"/>
      <c r="M105" s="155">
        <f t="shared" si="12"/>
        <v>0</v>
      </c>
      <c r="N105" s="406"/>
      <c r="O105" s="68">
        <f>+IF(E105=0,"",'Ark1'!S161)</f>
        <v>7.5194864146293998</v>
      </c>
      <c r="P105" s="26"/>
      <c r="Q105" s="426"/>
      <c r="R105" s="423"/>
      <c r="S105" s="426"/>
      <c r="T105" s="423"/>
      <c r="U105" s="423"/>
      <c r="V105" s="68">
        <f>+IF(E105=0,"",'Ark1'!T161)</f>
        <v>6.0341633702959188</v>
      </c>
      <c r="W105" s="26"/>
      <c r="X105" s="140">
        <f>+IF(E105=0,"",'Ark1'!U161)</f>
        <v>19.8895528824332</v>
      </c>
      <c r="Y105" s="26"/>
      <c r="Z105" s="68">
        <f>+IF(E105=0,"",'Ark1'!W161)</f>
        <v>6.686769124354238</v>
      </c>
      <c r="AA105" s="140">
        <f>+IF(E105=0,"",'Ark1'!X161)</f>
        <v>69.931694874954047</v>
      </c>
      <c r="AB105" s="140">
        <f>+IF(E105=0,"",'Ark1'!Y161)</f>
        <v>21.945182975596047</v>
      </c>
      <c r="AC105" s="140">
        <f>+IF(E105=0,"",'Ark1'!Z161)</f>
        <v>2.5744115167628561</v>
      </c>
      <c r="AD105" s="140">
        <f>+IF(E105=0,"",'Ark1'!AA161)</f>
        <v>7.6954461741051805</v>
      </c>
      <c r="AE105" s="68">
        <f>+IF(E105=0,"",'Ark1'!AB161)</f>
        <v>1.6167381445584177</v>
      </c>
      <c r="AF105" s="68">
        <f>+IF(E105=0,"",'Ark1'!AC161)</f>
        <v>1.7464518691430695</v>
      </c>
      <c r="AG105" s="68">
        <f t="shared" si="13"/>
        <v>2.6450679987581922</v>
      </c>
      <c r="AH105" s="140"/>
      <c r="AI105" s="26"/>
      <c r="AS105"/>
      <c r="AW105"/>
      <c r="AX105"/>
      <c r="AY105"/>
      <c r="AZ105"/>
      <c r="BA105"/>
      <c r="BB105"/>
      <c r="BF105"/>
      <c r="BG105"/>
      <c r="BH105"/>
    </row>
    <row r="106" spans="1:60" ht="15.6">
      <c r="A106" s="26"/>
      <c r="B106" s="67">
        <f>+'Ark1'!C162</f>
        <v>2023</v>
      </c>
      <c r="C106" s="67">
        <f>+'Ark1'!E162</f>
        <v>44</v>
      </c>
      <c r="D106" s="347">
        <f>+IF(E106=0,"",'Ark1'!Q162)</f>
        <v>3041</v>
      </c>
      <c r="E106" s="141">
        <f>+'Ark1'!R162</f>
        <v>69643</v>
      </c>
      <c r="F106" s="511"/>
      <c r="G106" s="140">
        <f>+IF(E106=0,"",'Ark1'!AG162)</f>
        <v>6.2847546217668375</v>
      </c>
      <c r="H106" s="405"/>
      <c r="I106" s="140">
        <f>+IF(E106=0,"",'Ark1'!AH162)</f>
        <v>6.2227408957398094</v>
      </c>
      <c r="J106" s="140"/>
      <c r="K106" s="455"/>
      <c r="L106" s="406"/>
      <c r="M106" s="155">
        <f t="shared" si="12"/>
        <v>0</v>
      </c>
      <c r="N106" s="406"/>
      <c r="O106" s="68">
        <f>+IF(E106=0,"",'Ark1'!S162)</f>
        <v>7.4061714745200495</v>
      </c>
      <c r="P106" s="26"/>
      <c r="Q106" s="426"/>
      <c r="R106" s="423"/>
      <c r="S106" s="426"/>
      <c r="T106" s="423"/>
      <c r="U106" s="423"/>
      <c r="V106" s="68">
        <f>+IF(E106=0,"",'Ark1'!T162)</f>
        <v>5.9584595723906197</v>
      </c>
      <c r="W106" s="26"/>
      <c r="X106" s="140">
        <f>+IF(E106=0,"",'Ark1'!U162)</f>
        <v>19.916166161710411</v>
      </c>
      <c r="Y106" s="26"/>
      <c r="Z106" s="68">
        <f>+IF(E106=0,"",'Ark1'!W162)</f>
        <v>6.0666542222477489</v>
      </c>
      <c r="AA106" s="140">
        <f>+IF(E106=0,"",'Ark1'!X162)</f>
        <v>67.956578550608114</v>
      </c>
      <c r="AB106" s="140">
        <f>+IF(E106=0,"",'Ark1'!Y162)</f>
        <v>23.578823428054505</v>
      </c>
      <c r="AC106" s="140">
        <f>+IF(E106=0,"",'Ark1'!Z162)</f>
        <v>2.6363022845081328</v>
      </c>
      <c r="AD106" s="140">
        <f>+IF(E106=0,"",'Ark1'!AA162)</f>
        <v>7.9831991124807518</v>
      </c>
      <c r="AE106" s="68">
        <f>+IF(E106=0,"",'Ark1'!AB162)</f>
        <v>1.6749292137290004</v>
      </c>
      <c r="AF106" s="68">
        <f>+IF(E106=0,"",'Ark1'!AC162)</f>
        <v>1.7365127148598405</v>
      </c>
      <c r="AG106" s="68">
        <f t="shared" si="13"/>
        <v>2.6891311158848183</v>
      </c>
      <c r="AH106" s="140"/>
      <c r="AI106" s="26"/>
      <c r="AS106"/>
      <c r="AW106"/>
      <c r="AX106"/>
      <c r="AY106"/>
      <c r="AZ106"/>
      <c r="BA106"/>
      <c r="BB106"/>
      <c r="BF106"/>
      <c r="BG106"/>
      <c r="BH106"/>
    </row>
    <row r="107" spans="1:60" ht="15.6">
      <c r="A107" s="26"/>
      <c r="B107" s="67">
        <f>+'Ark1'!C163</f>
        <v>2023</v>
      </c>
      <c r="C107" s="67">
        <f>+'Ark1'!E163</f>
        <v>45</v>
      </c>
      <c r="D107" s="347">
        <f>+IF(E107=0,"",'Ark1'!Q163)</f>
        <v>2224</v>
      </c>
      <c r="E107" s="141">
        <f>+'Ark1'!R163</f>
        <v>43466</v>
      </c>
      <c r="F107" s="511"/>
      <c r="G107" s="140">
        <f>+IF(E107=0,"",'Ark1'!AG163)</f>
        <v>3.9224781297433688</v>
      </c>
      <c r="H107" s="405"/>
      <c r="I107" s="140">
        <f>+IF(E107=0,"",'Ark1'!AH163)</f>
        <v>3.8445622231219527</v>
      </c>
      <c r="J107" s="140"/>
      <c r="K107" s="455"/>
      <c r="L107" s="406"/>
      <c r="M107" s="155">
        <f t="shared" si="12"/>
        <v>0</v>
      </c>
      <c r="N107" s="406"/>
      <c r="O107" s="68">
        <f>+IF(E107=0,"",'Ark1'!S163)</f>
        <v>7.4197993834261284</v>
      </c>
      <c r="P107" s="26"/>
      <c r="Q107" s="426"/>
      <c r="R107" s="423"/>
      <c r="S107" s="426"/>
      <c r="T107" s="423"/>
      <c r="U107" s="423"/>
      <c r="V107" s="68">
        <f>+IF(E107=0,"",'Ark1'!T163)</f>
        <v>5.9476372336999024</v>
      </c>
      <c r="W107" s="26"/>
      <c r="X107" s="140">
        <f>+IF(E107=0,"",'Ark1'!U163)</f>
        <v>19.71508765471857</v>
      </c>
      <c r="Y107" s="26"/>
      <c r="Z107" s="68">
        <f>+IF(E107=0,"",'Ark1'!W163)</f>
        <v>6.3635945336584943</v>
      </c>
      <c r="AA107" s="140">
        <f>+IF(E107=0,"",'Ark1'!X163)</f>
        <v>66.445037500575182</v>
      </c>
      <c r="AB107" s="140">
        <f>+IF(E107=0,"",'Ark1'!Y163)</f>
        <v>22.557861316891358</v>
      </c>
      <c r="AC107" s="140">
        <f>+IF(E107=0,"",'Ark1'!Z163)</f>
        <v>2.5169097685547324</v>
      </c>
      <c r="AD107" s="140">
        <f>+IF(E107=0,"",'Ark1'!AA163)</f>
        <v>7.8602491333613296</v>
      </c>
      <c r="AE107" s="68">
        <f>+IF(E107=0,"",'Ark1'!AB163)</f>
        <v>1.6533898747186917</v>
      </c>
      <c r="AF107" s="68">
        <f>+IF(E107=0,"",'Ark1'!AC163)</f>
        <v>1.7533242207395123</v>
      </c>
      <c r="AG107" s="68">
        <f t="shared" si="13"/>
        <v>2.6570917400754617</v>
      </c>
      <c r="AH107" s="140"/>
      <c r="AI107" s="26"/>
      <c r="AS107"/>
      <c r="AW107"/>
      <c r="AX107"/>
      <c r="AY107"/>
      <c r="AZ107"/>
      <c r="BA107"/>
      <c r="BB107"/>
      <c r="BF107"/>
      <c r="BG107"/>
      <c r="BH107"/>
    </row>
    <row r="108" spans="1:60" ht="15.6">
      <c r="A108" s="26"/>
      <c r="B108" s="67">
        <f>+'Ark1'!C164</f>
        <v>2023</v>
      </c>
      <c r="C108" s="67">
        <f>+'Ark1'!E164</f>
        <v>46</v>
      </c>
      <c r="D108" s="347">
        <f>+IF(E108=0,"",'Ark1'!Q164)</f>
        <v>1320</v>
      </c>
      <c r="E108" s="141">
        <f>+'Ark1'!R164</f>
        <v>22916</v>
      </c>
      <c r="F108" s="511"/>
      <c r="G108" s="140">
        <f>+IF(E108=0,"",'Ark1'!AG164)</f>
        <v>2.0679958777250964</v>
      </c>
      <c r="H108" s="405"/>
      <c r="I108" s="140">
        <f>+IF(E108=0,"",'Ark1'!AH164)</f>
        <v>1.9861217618809404</v>
      </c>
      <c r="J108" s="140"/>
      <c r="K108" s="455"/>
      <c r="L108" s="406"/>
      <c r="M108" s="155">
        <f t="shared" si="12"/>
        <v>0</v>
      </c>
      <c r="N108" s="406"/>
      <c r="O108" s="68">
        <f>+IF(E108=0,"",'Ark1'!S164)</f>
        <v>7.422935939954618</v>
      </c>
      <c r="P108" s="26"/>
      <c r="Q108" s="426"/>
      <c r="R108" s="423"/>
      <c r="S108" s="426"/>
      <c r="T108" s="423"/>
      <c r="U108" s="423"/>
      <c r="V108" s="68">
        <f>+IF(E108=0,"",'Ark1'!T164)</f>
        <v>6.0318118345260956</v>
      </c>
      <c r="W108" s="26"/>
      <c r="X108" s="140">
        <f>+IF(E108=0,"",'Ark1'!U164)</f>
        <v>19.318284168266754</v>
      </c>
      <c r="Y108" s="26"/>
      <c r="Z108" s="68">
        <f>+IF(E108=0,"",'Ark1'!W164)</f>
        <v>6.3754581951474956</v>
      </c>
      <c r="AA108" s="140">
        <f>+IF(E108=0,"",'Ark1'!X164)</f>
        <v>65.473904695409303</v>
      </c>
      <c r="AB108" s="140">
        <f>+IF(E108=0,"",'Ark1'!Y164)</f>
        <v>21.063885494850755</v>
      </c>
      <c r="AC108" s="140">
        <f>+IF(E108=0,"",'Ark1'!Z164)</f>
        <v>1.9331471460987952</v>
      </c>
      <c r="AD108" s="140">
        <f>+IF(E108=0,"",'Ark1'!AA164)</f>
        <v>7.5787195951744817</v>
      </c>
      <c r="AE108" s="68">
        <f>+IF(E108=0,"",'Ark1'!AB164)</f>
        <v>1.6610193259464923</v>
      </c>
      <c r="AF108" s="68">
        <f>+IF(E108=0,"",'Ark1'!AC164)</f>
        <v>1.7082016633076635</v>
      </c>
      <c r="AG108" s="68">
        <f t="shared" si="13"/>
        <v>2.6025125805389693</v>
      </c>
      <c r="AH108" s="140"/>
      <c r="AI108" s="26"/>
      <c r="AS108"/>
      <c r="AW108"/>
      <c r="AX108"/>
      <c r="AY108"/>
      <c r="AZ108"/>
      <c r="BA108"/>
      <c r="BB108"/>
      <c r="BF108"/>
      <c r="BG108"/>
      <c r="BH108"/>
    </row>
    <row r="109" spans="1:60" ht="15.6">
      <c r="A109" s="26"/>
      <c r="B109" s="67">
        <f>+'Ark1'!C165</f>
        <v>2023</v>
      </c>
      <c r="C109" s="67">
        <f>+'Ark1'!E165</f>
        <v>47</v>
      </c>
      <c r="D109" s="347">
        <f>+IF(E109=0,"",'Ark1'!Q165)</f>
        <v>1047</v>
      </c>
      <c r="E109" s="141">
        <f>+'Ark1'!R165</f>
        <v>15680</v>
      </c>
      <c r="F109" s="511"/>
      <c r="G109" s="140">
        <f>+IF(E109=0,"",'Ark1'!AG165)</f>
        <v>1.4150015431458156</v>
      </c>
      <c r="H109" s="405"/>
      <c r="I109" s="140">
        <f>+IF(E109=0,"",'Ark1'!AH165)</f>
        <v>1.3354382105429317</v>
      </c>
      <c r="J109" s="140"/>
      <c r="K109" s="455"/>
      <c r="L109" s="406"/>
      <c r="M109" s="155">
        <f t="shared" si="12"/>
        <v>0</v>
      </c>
      <c r="N109" s="406"/>
      <c r="O109" s="68">
        <f>+IF(E109=0,"",'Ark1'!S165)</f>
        <v>7.3642857142857121</v>
      </c>
      <c r="P109" s="26"/>
      <c r="Q109" s="426"/>
      <c r="R109" s="423"/>
      <c r="S109" s="426"/>
      <c r="T109" s="423"/>
      <c r="U109" s="423"/>
      <c r="V109" s="68">
        <f>+IF(E109=0,"",'Ark1'!T165)</f>
        <v>5.9208545918367346</v>
      </c>
      <c r="W109" s="26"/>
      <c r="X109" s="140">
        <f>+IF(E109=0,"",'Ark1'!U165)</f>
        <v>18.98362882653057</v>
      </c>
      <c r="Y109" s="26"/>
      <c r="Z109" s="68">
        <f>+IF(E109=0,"",'Ark1'!W165)</f>
        <v>6.5369897959183678</v>
      </c>
      <c r="AA109" s="140">
        <f>+IF(E109=0,"",'Ark1'!X165)</f>
        <v>62.429846938775526</v>
      </c>
      <c r="AB109" s="140">
        <f>+IF(E109=0,"",'Ark1'!Y165)</f>
        <v>19.846938775510203</v>
      </c>
      <c r="AC109" s="140">
        <f>+IF(E109=0,"",'Ark1'!Z165)</f>
        <v>1.7219387755102038</v>
      </c>
      <c r="AD109" s="140">
        <f>+IF(E109=0,"",'Ark1'!AA165)</f>
        <v>7.4602951034526015</v>
      </c>
      <c r="AE109" s="68">
        <f>+IF(E109=0,"",'Ark1'!AB165)</f>
        <v>1.663097368509391</v>
      </c>
      <c r="AF109" s="68">
        <f>+IF(E109=0,"",'Ark1'!AC165)</f>
        <v>1.8173761037071705</v>
      </c>
      <c r="AG109" s="68">
        <f t="shared" si="13"/>
        <v>2.5777963488984295</v>
      </c>
      <c r="AH109" s="140"/>
      <c r="AI109" s="26"/>
      <c r="AS109"/>
      <c r="AW109"/>
      <c r="AX109"/>
      <c r="AY109"/>
      <c r="AZ109"/>
      <c r="BA109"/>
      <c r="BB109"/>
      <c r="BF109"/>
      <c r="BG109"/>
      <c r="BH109"/>
    </row>
    <row r="110" spans="1:60" ht="15.6">
      <c r="A110" s="26"/>
      <c r="B110" s="67">
        <f>+'Ark1'!C166</f>
        <v>2023</v>
      </c>
      <c r="C110" s="67">
        <f>+'Ark1'!E166</f>
        <v>48</v>
      </c>
      <c r="D110" s="347">
        <f>+IF(E110=0,"",'Ark1'!Q166)</f>
        <v>1007</v>
      </c>
      <c r="E110" s="141">
        <f>+'Ark1'!R166</f>
        <v>15137</v>
      </c>
      <c r="F110" s="511"/>
      <c r="G110" s="140">
        <f>+IF(E110=0,"",'Ark1'!AG166)</f>
        <v>1.3659998953187635</v>
      </c>
      <c r="H110" s="405"/>
      <c r="I110" s="140">
        <f>+IF(E110=0,"",'Ark1'!AH166)</f>
        <v>1.2708438441304324</v>
      </c>
      <c r="J110" s="140"/>
      <c r="K110" s="455"/>
      <c r="L110" s="406"/>
      <c r="M110" s="155">
        <f t="shared" si="12"/>
        <v>0</v>
      </c>
      <c r="N110" s="406"/>
      <c r="O110" s="68">
        <f>+IF(E110=0,"",'Ark1'!S166)</f>
        <v>7.4098566426636703</v>
      </c>
      <c r="P110" s="26"/>
      <c r="Q110" s="426"/>
      <c r="R110" s="423"/>
      <c r="S110" s="426"/>
      <c r="T110" s="423"/>
      <c r="U110" s="423"/>
      <c r="V110" s="68">
        <f>+IF(E110=0,"",'Ark1'!T166)</f>
        <v>5.9695448239413356</v>
      </c>
      <c r="W110" s="26"/>
      <c r="X110" s="140">
        <f>+IF(E110=0,"",'Ark1'!U166)</f>
        <v>18.7134504855652</v>
      </c>
      <c r="Y110" s="26"/>
      <c r="Z110" s="68">
        <f>+IF(E110=0,"",'Ark1'!W166)</f>
        <v>6.7120301248596146</v>
      </c>
      <c r="AA110" s="140">
        <f>+IF(E110=0,"",'Ark1'!X166)</f>
        <v>62.509083702186707</v>
      </c>
      <c r="AB110" s="140">
        <f>+IF(E110=0,"",'Ark1'!Y166)</f>
        <v>17.295368963467002</v>
      </c>
      <c r="AC110" s="140">
        <f>+IF(E110=0,"",'Ark1'!Z166)</f>
        <v>1.8299530950650724</v>
      </c>
      <c r="AD110" s="140">
        <f>+IF(E110=0,"",'Ark1'!AA166)</f>
        <v>7.1115667806596781</v>
      </c>
      <c r="AE110" s="68">
        <f>+IF(E110=0,"",'Ark1'!AB166)</f>
        <v>1.5923126042966915</v>
      </c>
      <c r="AF110" s="68">
        <f>+IF(E110=0,"",'Ark1'!AC166)</f>
        <v>1.7585465510968923</v>
      </c>
      <c r="AG110" s="68">
        <f t="shared" si="13"/>
        <v>2.5254807735171179</v>
      </c>
      <c r="AH110" s="140"/>
      <c r="AI110" s="26"/>
      <c r="AS110"/>
      <c r="AW110"/>
      <c r="AX110"/>
      <c r="AY110"/>
      <c r="AZ110"/>
      <c r="BA110"/>
      <c r="BB110"/>
      <c r="BF110"/>
      <c r="BG110"/>
      <c r="BH110"/>
    </row>
    <row r="111" spans="1:60" ht="15.6">
      <c r="A111" s="26"/>
      <c r="B111" s="67">
        <f>+'Ark1'!C167</f>
        <v>2023</v>
      </c>
      <c r="C111" s="67">
        <f>+'Ark1'!E167</f>
        <v>49</v>
      </c>
      <c r="D111" s="347">
        <f>+IF(E111=0,"",'Ark1'!Q167)</f>
        <v>599</v>
      </c>
      <c r="E111" s="141">
        <f>+'Ark1'!R167</f>
        <v>7699</v>
      </c>
      <c r="F111" s="511"/>
      <c r="G111" s="140">
        <f>+IF(E111=0,"",'Ark1'!AG167)</f>
        <v>0.694776586778038</v>
      </c>
      <c r="H111" s="405"/>
      <c r="I111" s="140">
        <f>+IF(E111=0,"",'Ark1'!AH167)</f>
        <v>0.65155525989027918</v>
      </c>
      <c r="J111" s="140"/>
      <c r="K111" s="455"/>
      <c r="L111" s="406"/>
      <c r="M111" s="155">
        <f t="shared" si="12"/>
        <v>0</v>
      </c>
      <c r="N111" s="406"/>
      <c r="O111" s="68">
        <f>+IF(E111=0,"",'Ark1'!S167)</f>
        <v>7.6696973632939347</v>
      </c>
      <c r="P111" s="26"/>
      <c r="Q111" s="426"/>
      <c r="R111" s="423"/>
      <c r="S111" s="426"/>
      <c r="T111" s="423"/>
      <c r="U111" s="423"/>
      <c r="V111" s="68">
        <f>+IF(E111=0,"",'Ark1'!T167)</f>
        <v>6.0548123132874387</v>
      </c>
      <c r="W111" s="26"/>
      <c r="X111" s="140">
        <f>+IF(E111=0,"",'Ark1'!U167)</f>
        <v>18.863332900376712</v>
      </c>
      <c r="Y111" s="26"/>
      <c r="Z111" s="68">
        <f>+IF(E111=0,"",'Ark1'!W167)</f>
        <v>5.8968697233406928</v>
      </c>
      <c r="AA111" s="140">
        <f>+IF(E111=0,"",'Ark1'!X167)</f>
        <v>67.021691128718018</v>
      </c>
      <c r="AB111" s="140">
        <f>+IF(E111=0,"",'Ark1'!Y167)</f>
        <v>14.975970905312378</v>
      </c>
      <c r="AC111" s="140">
        <f>+IF(E111=0,"",'Ark1'!Z167)</f>
        <v>1.5846213793999222</v>
      </c>
      <c r="AD111" s="140">
        <f>+IF(E111=0,"",'Ark1'!AA167)</f>
        <v>6.5674744656498794</v>
      </c>
      <c r="AE111" s="68">
        <f>+IF(E111=0,"",'Ark1'!AB167)</f>
        <v>1.5341732441835827</v>
      </c>
      <c r="AF111" s="68">
        <f>+IF(E111=0,"",'Ark1'!AC167)</f>
        <v>1.7829658703818341</v>
      </c>
      <c r="AG111" s="68">
        <f t="shared" si="13"/>
        <v>2.4594624803129652</v>
      </c>
      <c r="AH111" s="140"/>
      <c r="AI111" s="26"/>
      <c r="AS111"/>
      <c r="AW111"/>
      <c r="AX111"/>
      <c r="AY111"/>
      <c r="AZ111"/>
      <c r="BA111"/>
      <c r="BB111"/>
      <c r="BF111"/>
      <c r="BG111"/>
      <c r="BH111"/>
    </row>
    <row r="112" spans="1:60" ht="15.6">
      <c r="A112" s="26"/>
      <c r="B112" s="67">
        <f>+'Ark1'!C168</f>
        <v>2023</v>
      </c>
      <c r="C112" s="67">
        <f>+'Ark1'!E168</f>
        <v>50</v>
      </c>
      <c r="D112" s="347" t="str">
        <f>+IF(E112=0,"",'Ark1'!Q168)</f>
        <v/>
      </c>
      <c r="E112" s="141">
        <f>+'Ark1'!R168</f>
        <v>0</v>
      </c>
      <c r="F112" s="511"/>
      <c r="G112" s="140" t="str">
        <f>+IF(E112=0,"",'Ark1'!AG168)</f>
        <v/>
      </c>
      <c r="H112" s="405"/>
      <c r="I112" s="140" t="str">
        <f>+IF(E112=0,"",'Ark1'!AH168)</f>
        <v/>
      </c>
      <c r="J112" s="140"/>
      <c r="K112" s="455"/>
      <c r="L112" s="406"/>
      <c r="M112" s="155" t="str">
        <f t="shared" si="12"/>
        <v/>
      </c>
      <c r="N112" s="406"/>
      <c r="O112" s="68" t="str">
        <f>+IF(E112=0,"",'Ark1'!S168)</f>
        <v/>
      </c>
      <c r="P112" s="26"/>
      <c r="Q112" s="426"/>
      <c r="R112" s="423"/>
      <c r="S112" s="426"/>
      <c r="T112" s="423"/>
      <c r="U112" s="423"/>
      <c r="V112" s="68" t="str">
        <f>+IF(E112=0,"",'Ark1'!T168)</f>
        <v/>
      </c>
      <c r="W112" s="26"/>
      <c r="X112" s="140" t="str">
        <f>+IF(E112=0,"",'Ark1'!U168)</f>
        <v/>
      </c>
      <c r="Y112" s="26"/>
      <c r="Z112" s="68" t="str">
        <f>+IF(E112=0,"",'Ark1'!W168)</f>
        <v/>
      </c>
      <c r="AA112" s="140" t="str">
        <f>+IF(E112=0,"",'Ark1'!X168)</f>
        <v/>
      </c>
      <c r="AB112" s="140" t="str">
        <f>+IF(E112=0,"",'Ark1'!Y168)</f>
        <v/>
      </c>
      <c r="AC112" s="140" t="str">
        <f>+IF(E112=0,"",'Ark1'!Z168)</f>
        <v/>
      </c>
      <c r="AD112" s="140" t="str">
        <f>+IF(E112=0,"",'Ark1'!AA168)</f>
        <v/>
      </c>
      <c r="AE112" s="68" t="str">
        <f>+IF(E112=0,"",'Ark1'!AB168)</f>
        <v/>
      </c>
      <c r="AF112" s="68" t="str">
        <f>+IF(E112=0,"",'Ark1'!AC168)</f>
        <v/>
      </c>
      <c r="AG112" s="68" t="str">
        <f t="shared" si="13"/>
        <v/>
      </c>
      <c r="AH112" s="140"/>
      <c r="AI112" s="26"/>
      <c r="AS112"/>
      <c r="AW112"/>
      <c r="AX112"/>
      <c r="AY112"/>
      <c r="AZ112"/>
      <c r="BA112"/>
      <c r="BB112"/>
      <c r="BF112"/>
      <c r="BG112"/>
      <c r="BH112"/>
    </row>
    <row r="113" spans="1:60" ht="15.6">
      <c r="A113" s="26"/>
      <c r="B113" s="67">
        <f>+'Ark1'!C169</f>
        <v>2023</v>
      </c>
      <c r="C113" s="67">
        <f>+'Ark1'!E169</f>
        <v>51</v>
      </c>
      <c r="D113" s="347" t="str">
        <f>+IF(E113=0,"",'Ark1'!Q169)</f>
        <v/>
      </c>
      <c r="E113" s="141">
        <f>+'Ark1'!R169</f>
        <v>0</v>
      </c>
      <c r="F113" s="511"/>
      <c r="G113" s="140" t="str">
        <f>+IF(E113=0,"",'Ark1'!AG169)</f>
        <v/>
      </c>
      <c r="H113" s="405"/>
      <c r="I113" s="140" t="str">
        <f>+IF(E113=0,"",'Ark1'!AH169)</f>
        <v/>
      </c>
      <c r="J113" s="140"/>
      <c r="K113" s="455"/>
      <c r="L113" s="406"/>
      <c r="M113" s="155" t="str">
        <f t="shared" si="12"/>
        <v/>
      </c>
      <c r="N113" s="406"/>
      <c r="O113" s="68" t="str">
        <f>+IF(E113=0,"",'Ark1'!S169)</f>
        <v/>
      </c>
      <c r="P113" s="26"/>
      <c r="Q113" s="426"/>
      <c r="R113" s="423"/>
      <c r="S113" s="426"/>
      <c r="T113" s="423"/>
      <c r="U113" s="423"/>
      <c r="V113" s="68" t="str">
        <f>+IF(E113=0,"",'Ark1'!T169)</f>
        <v/>
      </c>
      <c r="W113" s="26"/>
      <c r="X113" s="140" t="str">
        <f>+IF(E113=0,"",'Ark1'!U169)</f>
        <v/>
      </c>
      <c r="Y113" s="26"/>
      <c r="Z113" s="68" t="str">
        <f>+IF(E113=0,"",'Ark1'!W169)</f>
        <v/>
      </c>
      <c r="AA113" s="140" t="str">
        <f>+IF(E113=0,"",'Ark1'!X169)</f>
        <v/>
      </c>
      <c r="AB113" s="140" t="str">
        <f>+IF(E113=0,"",'Ark1'!Y169)</f>
        <v/>
      </c>
      <c r="AC113" s="140" t="str">
        <f>+IF(E113=0,"",'Ark1'!Z169)</f>
        <v/>
      </c>
      <c r="AD113" s="140" t="str">
        <f>+IF(E113=0,"",'Ark1'!AA169)</f>
        <v/>
      </c>
      <c r="AE113" s="68" t="str">
        <f>+IF(E113=0,"",'Ark1'!AB169)</f>
        <v/>
      </c>
      <c r="AF113" s="68" t="str">
        <f>+IF(E113=0,"",'Ark1'!AC169)</f>
        <v/>
      </c>
      <c r="AG113" s="68" t="str">
        <f t="shared" si="13"/>
        <v/>
      </c>
      <c r="AH113" s="140"/>
      <c r="AI113" s="26"/>
      <c r="AS113"/>
      <c r="AW113"/>
      <c r="AX113"/>
      <c r="AY113"/>
      <c r="AZ113"/>
      <c r="BA113"/>
      <c r="BB113"/>
      <c r="BF113"/>
      <c r="BG113"/>
      <c r="BH113"/>
    </row>
    <row r="114" spans="1:60" ht="15.6">
      <c r="A114" s="26"/>
      <c r="B114" s="67">
        <f>+'Ark1'!C170</f>
        <v>2023</v>
      </c>
      <c r="C114" s="67">
        <f>+'Ark1'!E170</f>
        <v>52</v>
      </c>
      <c r="D114" s="347" t="str">
        <f>+IF(E114=0,"",'Ark1'!Q170)</f>
        <v/>
      </c>
      <c r="E114" s="141">
        <f>+'Ark1'!R170</f>
        <v>0</v>
      </c>
      <c r="F114" s="511"/>
      <c r="G114" s="140" t="str">
        <f>+IF(E114=0,"",'Ark1'!AG170)</f>
        <v/>
      </c>
      <c r="H114" s="405"/>
      <c r="I114" s="140" t="str">
        <f>+IF(E114=0,"",'Ark1'!AH170)</f>
        <v/>
      </c>
      <c r="J114" s="140"/>
      <c r="K114" s="455"/>
      <c r="L114" s="406"/>
      <c r="M114" s="155" t="str">
        <f t="shared" si="12"/>
        <v/>
      </c>
      <c r="N114" s="406"/>
      <c r="O114" s="68" t="str">
        <f>+IF(E114=0,"",'Ark1'!S170)</f>
        <v/>
      </c>
      <c r="P114" s="26"/>
      <c r="Q114" s="426"/>
      <c r="R114" s="423"/>
      <c r="S114" s="426"/>
      <c r="T114" s="423"/>
      <c r="U114" s="423"/>
      <c r="V114" s="68" t="str">
        <f>+IF(E114=0,"",'Ark1'!T170)</f>
        <v/>
      </c>
      <c r="W114" s="26"/>
      <c r="X114" s="140" t="str">
        <f>+IF(E114=0,"",'Ark1'!U170)</f>
        <v/>
      </c>
      <c r="Y114" s="26"/>
      <c r="Z114" s="68" t="str">
        <f>+IF(E114=0,"",'Ark1'!W170)</f>
        <v/>
      </c>
      <c r="AA114" s="140" t="str">
        <f>+IF(E114=0,"",'Ark1'!X170)</f>
        <v/>
      </c>
      <c r="AB114" s="140" t="str">
        <f>+IF(E114=0,"",'Ark1'!Y170)</f>
        <v/>
      </c>
      <c r="AC114" s="140" t="str">
        <f>+IF(E114=0,"",'Ark1'!Z170)</f>
        <v/>
      </c>
      <c r="AD114" s="140" t="str">
        <f>+IF(E114=0,"",'Ark1'!AA170)</f>
        <v/>
      </c>
      <c r="AE114" s="68" t="str">
        <f>+IF(E114=0,"",'Ark1'!AB170)</f>
        <v/>
      </c>
      <c r="AF114" s="68" t="str">
        <f>+IF(E114=0,"",'Ark1'!AC170)</f>
        <v/>
      </c>
      <c r="AG114" s="68" t="str">
        <f t="shared" ref="AG114" si="14">+IF(E114=0,"",X114/O114)</f>
        <v/>
      </c>
      <c r="AH114" s="140"/>
      <c r="AI114" s="26"/>
      <c r="AS114"/>
      <c r="AW114"/>
      <c r="AX114"/>
      <c r="AY114"/>
      <c r="AZ114"/>
      <c r="BA114"/>
      <c r="BB114"/>
      <c r="BF114"/>
      <c r="BG114"/>
      <c r="BH114"/>
    </row>
    <row r="115" spans="1:60">
      <c r="A115" s="26"/>
      <c r="B115" s="26"/>
      <c r="C115" s="26"/>
      <c r="D115" s="326"/>
      <c r="E115" s="128"/>
      <c r="F115" s="511"/>
      <c r="G115" s="26"/>
      <c r="H115" s="405"/>
      <c r="I115" s="26"/>
      <c r="J115" s="26"/>
      <c r="K115" s="511"/>
      <c r="L115" s="26"/>
      <c r="M115" s="26"/>
      <c r="N115" s="26"/>
      <c r="O115" s="26"/>
      <c r="P115" s="410"/>
      <c r="Q115" s="410"/>
      <c r="R115" s="405"/>
      <c r="S115" s="410"/>
      <c r="T115" s="405"/>
      <c r="U115" s="405"/>
      <c r="V115" s="26"/>
      <c r="W115" s="26"/>
      <c r="X115" s="10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S115"/>
      <c r="AW115"/>
      <c r="AX115"/>
      <c r="AY115"/>
      <c r="AZ115"/>
      <c r="BA115"/>
      <c r="BB115"/>
      <c r="BF115"/>
      <c r="BG115"/>
      <c r="BH115"/>
    </row>
    <row r="116" spans="1:60">
      <c r="A116" s="26"/>
      <c r="B116" s="26"/>
      <c r="C116" s="26"/>
      <c r="D116" s="326"/>
      <c r="E116" s="128"/>
      <c r="F116" s="511"/>
      <c r="G116" s="26"/>
      <c r="H116" s="405"/>
      <c r="I116" s="26"/>
      <c r="J116" s="26"/>
      <c r="K116" s="511"/>
      <c r="L116" s="26"/>
      <c r="M116" s="26"/>
      <c r="N116" s="26"/>
      <c r="O116" s="26"/>
      <c r="P116" s="410"/>
      <c r="Q116" s="410"/>
      <c r="R116" s="405"/>
      <c r="S116" s="410"/>
      <c r="T116" s="405"/>
      <c r="U116" s="405"/>
      <c r="V116" s="26"/>
      <c r="W116" s="26"/>
      <c r="X116" s="10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S116"/>
      <c r="AW116"/>
      <c r="AX116"/>
      <c r="AY116"/>
      <c r="AZ116"/>
      <c r="BA116"/>
      <c r="BB116"/>
      <c r="BF116"/>
      <c r="BG116"/>
      <c r="BH116"/>
    </row>
    <row r="117" spans="1:60">
      <c r="A117" s="26"/>
      <c r="B117" s="26"/>
      <c r="C117" s="26"/>
      <c r="D117" s="326"/>
      <c r="E117" s="128"/>
      <c r="F117" s="511"/>
      <c r="G117" s="26"/>
      <c r="H117" s="410"/>
      <c r="I117" s="26"/>
      <c r="J117" s="26"/>
      <c r="K117" s="511"/>
      <c r="L117" s="26"/>
      <c r="M117" s="26"/>
      <c r="N117" s="26"/>
      <c r="O117" s="26"/>
      <c r="P117" s="410"/>
      <c r="Q117" s="410"/>
      <c r="R117" s="405"/>
      <c r="S117" s="410"/>
      <c r="T117" s="405"/>
      <c r="U117" s="405"/>
      <c r="V117" s="26"/>
      <c r="W117" s="26"/>
      <c r="X117" s="10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S117"/>
      <c r="AW117"/>
      <c r="AX117"/>
      <c r="AY117"/>
      <c r="AZ117"/>
      <c r="BA117"/>
      <c r="BB117"/>
      <c r="BF117"/>
      <c r="BG117"/>
      <c r="BH117"/>
    </row>
    <row r="118" spans="1:60">
      <c r="G118"/>
      <c r="I118"/>
      <c r="J118"/>
      <c r="L118"/>
      <c r="M118"/>
      <c r="N118"/>
      <c r="AD118"/>
      <c r="AS118"/>
      <c r="AW118"/>
      <c r="AX118"/>
      <c r="AY118"/>
      <c r="AZ118"/>
      <c r="BA118"/>
      <c r="BB118"/>
      <c r="BF118"/>
      <c r="BG118"/>
      <c r="BH118"/>
    </row>
    <row r="119" spans="1:60">
      <c r="G119"/>
      <c r="I119"/>
      <c r="J119"/>
      <c r="L119"/>
      <c r="M119"/>
      <c r="N119"/>
      <c r="AD119"/>
      <c r="AS119"/>
      <c r="AW119"/>
      <c r="AX119"/>
      <c r="AY119"/>
      <c r="AZ119"/>
      <c r="BA119"/>
      <c r="BB119"/>
      <c r="BF119"/>
      <c r="BG119"/>
      <c r="BH119"/>
    </row>
    <row r="120" spans="1:60">
      <c r="G120"/>
      <c r="I120"/>
      <c r="J120"/>
      <c r="L120"/>
      <c r="M120"/>
      <c r="N120"/>
      <c r="AD120"/>
      <c r="AS120"/>
      <c r="AW120"/>
      <c r="AX120"/>
      <c r="AY120"/>
      <c r="AZ120"/>
      <c r="BA120"/>
      <c r="BB120"/>
      <c r="BF120"/>
      <c r="BG120"/>
      <c r="BH120"/>
    </row>
    <row r="121" spans="1:60">
      <c r="G121"/>
      <c r="I121"/>
      <c r="J121"/>
      <c r="L121"/>
      <c r="M121"/>
      <c r="N121"/>
      <c r="AD121"/>
      <c r="AS121"/>
      <c r="AW121"/>
      <c r="AX121"/>
      <c r="AY121"/>
      <c r="AZ121"/>
      <c r="BA121"/>
      <c r="BB121"/>
      <c r="BF121"/>
      <c r="BG121"/>
      <c r="BH121"/>
    </row>
    <row r="122" spans="1:60">
      <c r="G122"/>
      <c r="I122"/>
      <c r="J122"/>
      <c r="L122"/>
      <c r="M122"/>
      <c r="N122"/>
      <c r="AD122"/>
      <c r="AS122"/>
      <c r="AW122"/>
      <c r="AX122"/>
      <c r="AY122"/>
      <c r="AZ122"/>
      <c r="BA122"/>
      <c r="BB122"/>
      <c r="BF122"/>
      <c r="BG122"/>
      <c r="BH122"/>
    </row>
    <row r="123" spans="1:60">
      <c r="G123"/>
      <c r="I123"/>
      <c r="J123"/>
      <c r="L123"/>
      <c r="M123"/>
      <c r="N123"/>
      <c r="AD123"/>
      <c r="AS123"/>
      <c r="AW123"/>
      <c r="AX123"/>
      <c r="AY123"/>
      <c r="AZ123"/>
      <c r="BA123"/>
      <c r="BB123"/>
      <c r="BF123"/>
      <c r="BG123"/>
      <c r="BH123"/>
    </row>
    <row r="124" spans="1:60">
      <c r="G124"/>
      <c r="I124"/>
      <c r="J124"/>
      <c r="L124"/>
      <c r="M124"/>
      <c r="N124"/>
      <c r="AD124"/>
      <c r="AS124"/>
      <c r="AW124"/>
      <c r="AX124"/>
      <c r="AY124"/>
      <c r="AZ124"/>
      <c r="BA124"/>
      <c r="BB124"/>
      <c r="BF124"/>
      <c r="BG124"/>
      <c r="BH124"/>
    </row>
    <row r="125" spans="1:60">
      <c r="G125"/>
      <c r="I125"/>
      <c r="J125"/>
      <c r="L125"/>
      <c r="M125"/>
      <c r="N125"/>
      <c r="AD125"/>
      <c r="AS125"/>
      <c r="AW125"/>
      <c r="AX125"/>
      <c r="AY125"/>
      <c r="AZ125"/>
      <c r="BA125"/>
      <c r="BB125"/>
      <c r="BF125"/>
      <c r="BG125"/>
      <c r="BH125"/>
    </row>
    <row r="126" spans="1:60">
      <c r="G126"/>
      <c r="I126"/>
      <c r="J126"/>
      <c r="L126"/>
      <c r="M126"/>
      <c r="N126"/>
      <c r="AD126"/>
      <c r="AS126"/>
      <c r="AW126"/>
      <c r="AX126"/>
      <c r="AY126"/>
      <c r="AZ126"/>
      <c r="BA126"/>
      <c r="BB126"/>
      <c r="BF126"/>
      <c r="BG126"/>
      <c r="BH126"/>
    </row>
    <row r="127" spans="1:60">
      <c r="G127"/>
      <c r="I127"/>
      <c r="J127"/>
      <c r="L127"/>
      <c r="M127"/>
      <c r="N127"/>
      <c r="AD127"/>
      <c r="AS127"/>
      <c r="AW127"/>
      <c r="AX127"/>
      <c r="AY127"/>
      <c r="AZ127"/>
      <c r="BA127"/>
      <c r="BB127"/>
      <c r="BF127"/>
      <c r="BG127"/>
      <c r="BH127"/>
    </row>
    <row r="128" spans="1:60">
      <c r="G128"/>
      <c r="I128"/>
      <c r="J128"/>
      <c r="L128"/>
      <c r="M128"/>
      <c r="N128"/>
      <c r="AD128"/>
      <c r="AS128"/>
      <c r="AW128"/>
      <c r="AX128"/>
      <c r="AY128"/>
      <c r="AZ128"/>
      <c r="BA128"/>
      <c r="BB128"/>
      <c r="BF128"/>
      <c r="BG128"/>
      <c r="BH128"/>
    </row>
    <row r="129" spans="7:60">
      <c r="G129"/>
      <c r="I129"/>
      <c r="J129"/>
      <c r="L129"/>
      <c r="M129"/>
      <c r="N129"/>
      <c r="AD129"/>
      <c r="AS129"/>
      <c r="AW129"/>
      <c r="AX129"/>
      <c r="AY129"/>
      <c r="AZ129"/>
      <c r="BA129"/>
      <c r="BB129"/>
      <c r="BF129"/>
      <c r="BG129"/>
      <c r="BH129"/>
    </row>
    <row r="130" spans="7:60">
      <c r="G130"/>
      <c r="I130"/>
      <c r="J130"/>
      <c r="L130"/>
      <c r="M130"/>
      <c r="N130"/>
      <c r="AD130"/>
      <c r="AS130"/>
      <c r="AW130"/>
      <c r="AX130"/>
      <c r="AY130"/>
      <c r="AZ130"/>
      <c r="BA130"/>
      <c r="BB130"/>
      <c r="BF130"/>
      <c r="BG130"/>
      <c r="BH130"/>
    </row>
    <row r="131" spans="7:60">
      <c r="G131"/>
      <c r="I131"/>
      <c r="J131"/>
      <c r="L131"/>
      <c r="M131"/>
      <c r="N131"/>
      <c r="AD131"/>
      <c r="AS131"/>
      <c r="AW131"/>
      <c r="AX131"/>
      <c r="AY131"/>
      <c r="AZ131"/>
      <c r="BA131"/>
      <c r="BB131"/>
      <c r="BF131"/>
      <c r="BG131"/>
      <c r="BH131"/>
    </row>
    <row r="132" spans="7:60">
      <c r="G132"/>
      <c r="I132"/>
      <c r="J132"/>
      <c r="L132"/>
      <c r="M132"/>
      <c r="N132"/>
      <c r="AD132"/>
      <c r="AS132"/>
      <c r="AW132"/>
      <c r="AX132"/>
      <c r="AY132"/>
      <c r="AZ132"/>
      <c r="BA132"/>
      <c r="BB132"/>
      <c r="BF132"/>
      <c r="BG132"/>
      <c r="BH132"/>
    </row>
    <row r="133" spans="7:60">
      <c r="G133"/>
      <c r="I133"/>
      <c r="J133"/>
      <c r="L133"/>
      <c r="M133"/>
      <c r="N133"/>
      <c r="AD133"/>
      <c r="AS133"/>
      <c r="AW133"/>
      <c r="AX133"/>
      <c r="AY133"/>
      <c r="AZ133"/>
      <c r="BA133"/>
      <c r="BB133"/>
      <c r="BF133"/>
      <c r="BG133"/>
      <c r="BH133"/>
    </row>
    <row r="134" spans="7:60">
      <c r="G134"/>
      <c r="I134"/>
      <c r="J134"/>
      <c r="L134"/>
      <c r="M134"/>
      <c r="N134"/>
      <c r="AD134"/>
      <c r="AS134"/>
      <c r="AW134"/>
      <c r="AX134"/>
      <c r="AY134"/>
      <c r="AZ134"/>
      <c r="BA134"/>
      <c r="BB134"/>
      <c r="BF134"/>
      <c r="BG134"/>
      <c r="BH134"/>
    </row>
    <row r="135" spans="7:60">
      <c r="G135"/>
      <c r="I135"/>
      <c r="J135"/>
      <c r="L135"/>
      <c r="M135"/>
      <c r="N135"/>
      <c r="AD135"/>
      <c r="AS135"/>
      <c r="AW135"/>
      <c r="AX135"/>
      <c r="AY135"/>
      <c r="AZ135"/>
      <c r="BA135"/>
      <c r="BB135"/>
      <c r="BF135"/>
      <c r="BG135"/>
      <c r="BH135"/>
    </row>
    <row r="136" spans="7:60">
      <c r="G136"/>
      <c r="I136"/>
      <c r="J136"/>
      <c r="L136"/>
      <c r="M136"/>
      <c r="N136"/>
      <c r="AD136"/>
      <c r="AS136"/>
      <c r="AW136"/>
      <c r="AX136"/>
      <c r="AY136"/>
      <c r="AZ136"/>
      <c r="BA136"/>
      <c r="BB136"/>
      <c r="BF136"/>
      <c r="BG136"/>
      <c r="BH136"/>
    </row>
    <row r="137" spans="7:60">
      <c r="G137"/>
      <c r="I137"/>
      <c r="J137"/>
      <c r="L137"/>
      <c r="M137"/>
      <c r="N137"/>
      <c r="AD137"/>
      <c r="AS137"/>
      <c r="AW137"/>
      <c r="AX137"/>
      <c r="AY137"/>
      <c r="AZ137"/>
      <c r="BA137"/>
      <c r="BB137"/>
      <c r="BF137"/>
      <c r="BG137"/>
      <c r="BH137"/>
    </row>
    <row r="138" spans="7:60">
      <c r="G138"/>
      <c r="I138"/>
      <c r="J138"/>
      <c r="L138"/>
      <c r="M138"/>
      <c r="N138"/>
      <c r="AD138"/>
      <c r="AS138"/>
      <c r="AW138"/>
      <c r="AX138"/>
      <c r="AY138"/>
      <c r="AZ138"/>
      <c r="BA138"/>
      <c r="BB138"/>
      <c r="BF138"/>
      <c r="BG138"/>
      <c r="BH138"/>
    </row>
    <row r="139" spans="7:60">
      <c r="G139"/>
      <c r="I139"/>
      <c r="J139"/>
      <c r="L139"/>
      <c r="M139"/>
      <c r="N139"/>
      <c r="AD139"/>
      <c r="AS139"/>
      <c r="AW139"/>
      <c r="AX139"/>
      <c r="AY139"/>
      <c r="AZ139"/>
      <c r="BA139"/>
      <c r="BB139"/>
      <c r="BF139"/>
      <c r="BG139"/>
      <c r="BH139"/>
    </row>
    <row r="140" spans="7:60">
      <c r="G140"/>
      <c r="I140"/>
      <c r="J140"/>
      <c r="L140"/>
      <c r="M140"/>
      <c r="N140"/>
      <c r="AD140"/>
      <c r="AS140"/>
      <c r="AW140"/>
      <c r="AX140"/>
      <c r="AY140"/>
      <c r="AZ140"/>
      <c r="BA140"/>
      <c r="BB140"/>
      <c r="BF140"/>
      <c r="BG140"/>
      <c r="BH140"/>
    </row>
    <row r="141" spans="7:60">
      <c r="G141"/>
      <c r="I141"/>
      <c r="J141"/>
      <c r="L141"/>
      <c r="M141"/>
      <c r="N141"/>
      <c r="AD141"/>
      <c r="AS141"/>
      <c r="AW141"/>
      <c r="AX141"/>
      <c r="AY141"/>
      <c r="AZ141"/>
      <c r="BA141"/>
      <c r="BB141"/>
      <c r="BF141"/>
      <c r="BG141"/>
      <c r="BH141"/>
    </row>
    <row r="142" spans="7:60">
      <c r="G142"/>
      <c r="I142"/>
      <c r="J142"/>
      <c r="L142"/>
      <c r="M142"/>
      <c r="N142"/>
      <c r="AD142"/>
      <c r="AS142"/>
      <c r="AW142"/>
      <c r="AX142"/>
      <c r="AY142"/>
      <c r="AZ142"/>
      <c r="BA142"/>
      <c r="BB142"/>
      <c r="BF142"/>
      <c r="BG142"/>
      <c r="BH142"/>
    </row>
    <row r="143" spans="7:60">
      <c r="G143"/>
      <c r="I143"/>
      <c r="J143"/>
      <c r="L143"/>
      <c r="M143"/>
      <c r="N143"/>
      <c r="AD143"/>
      <c r="AS143"/>
      <c r="AW143"/>
      <c r="AX143"/>
      <c r="AY143"/>
      <c r="AZ143"/>
      <c r="BA143"/>
      <c r="BB143"/>
      <c r="BF143"/>
      <c r="BG143"/>
      <c r="BH143"/>
    </row>
    <row r="144" spans="7:60">
      <c r="G144"/>
      <c r="I144"/>
      <c r="J144"/>
      <c r="L144"/>
      <c r="M144"/>
      <c r="N144"/>
      <c r="AD144"/>
      <c r="AS144"/>
      <c r="AW144"/>
      <c r="AX144"/>
      <c r="AY144"/>
      <c r="AZ144"/>
      <c r="BA144"/>
      <c r="BB144"/>
      <c r="BF144"/>
      <c r="BG144"/>
      <c r="BH144"/>
    </row>
    <row r="145" spans="7:60">
      <c r="G145"/>
      <c r="I145"/>
      <c r="J145"/>
      <c r="L145"/>
      <c r="M145"/>
      <c r="N145"/>
      <c r="AD145"/>
      <c r="AS145"/>
      <c r="AW145"/>
      <c r="AX145"/>
      <c r="AY145"/>
      <c r="AZ145"/>
      <c r="BA145"/>
      <c r="BB145"/>
      <c r="BF145"/>
      <c r="BG145"/>
      <c r="BH145"/>
    </row>
    <row r="146" spans="7:60">
      <c r="G146"/>
      <c r="I146"/>
      <c r="J146"/>
      <c r="L146"/>
      <c r="M146"/>
      <c r="N146"/>
      <c r="AD146"/>
      <c r="AS146"/>
      <c r="AW146"/>
      <c r="AX146"/>
      <c r="AY146"/>
      <c r="AZ146"/>
      <c r="BA146"/>
      <c r="BB146"/>
      <c r="BF146"/>
      <c r="BG146"/>
      <c r="BH146"/>
    </row>
    <row r="147" spans="7:60">
      <c r="G147"/>
      <c r="I147"/>
      <c r="J147"/>
      <c r="L147"/>
      <c r="M147"/>
      <c r="N147"/>
      <c r="AD147"/>
      <c r="AS147"/>
      <c r="AW147"/>
      <c r="AX147"/>
      <c r="AY147"/>
      <c r="AZ147"/>
      <c r="BA147"/>
      <c r="BB147"/>
      <c r="BF147"/>
      <c r="BG147"/>
      <c r="BH147"/>
    </row>
    <row r="148" spans="7:60">
      <c r="G148"/>
      <c r="I148"/>
      <c r="J148"/>
      <c r="L148"/>
      <c r="M148"/>
      <c r="N148"/>
      <c r="AD148"/>
      <c r="AS148"/>
      <c r="AW148"/>
      <c r="AX148"/>
      <c r="AY148"/>
      <c r="AZ148"/>
      <c r="BA148"/>
      <c r="BB148"/>
      <c r="BF148"/>
      <c r="BG148"/>
      <c r="BH148"/>
    </row>
    <row r="149" spans="7:60">
      <c r="G149"/>
      <c r="I149"/>
      <c r="J149"/>
      <c r="L149"/>
      <c r="M149"/>
      <c r="N149"/>
      <c r="AD149"/>
      <c r="AS149"/>
      <c r="AW149"/>
      <c r="AX149"/>
      <c r="AY149"/>
      <c r="AZ149"/>
      <c r="BA149"/>
      <c r="BB149"/>
      <c r="BF149"/>
      <c r="BG149"/>
      <c r="BH149"/>
    </row>
    <row r="150" spans="7:60">
      <c r="G150"/>
      <c r="I150"/>
      <c r="J150"/>
      <c r="L150"/>
      <c r="M150"/>
      <c r="N150"/>
      <c r="AD150"/>
      <c r="AS150"/>
      <c r="AW150"/>
      <c r="AX150"/>
      <c r="AY150"/>
      <c r="AZ150"/>
      <c r="BA150"/>
      <c r="BB150"/>
      <c r="BF150"/>
      <c r="BG150"/>
      <c r="BH150"/>
    </row>
    <row r="151" spans="7:60">
      <c r="G151"/>
      <c r="I151"/>
      <c r="J151"/>
      <c r="L151"/>
      <c r="M151"/>
      <c r="N151"/>
      <c r="AD151"/>
      <c r="AS151"/>
      <c r="AW151"/>
      <c r="AX151"/>
      <c r="AY151"/>
      <c r="AZ151"/>
      <c r="BA151"/>
      <c r="BB151"/>
      <c r="BF151"/>
      <c r="BG151"/>
      <c r="BH151"/>
    </row>
    <row r="152" spans="7:60">
      <c r="G152"/>
      <c r="I152"/>
      <c r="J152"/>
      <c r="L152"/>
      <c r="M152"/>
      <c r="N152"/>
      <c r="AD152"/>
      <c r="AS152"/>
      <c r="AW152"/>
      <c r="AX152"/>
      <c r="AY152"/>
      <c r="AZ152"/>
      <c r="BA152"/>
      <c r="BB152"/>
      <c r="BF152"/>
      <c r="BG152"/>
      <c r="BH152"/>
    </row>
    <row r="153" spans="7:60">
      <c r="G153"/>
      <c r="I153"/>
      <c r="J153"/>
      <c r="L153"/>
      <c r="M153"/>
      <c r="N153"/>
      <c r="AD153"/>
      <c r="AS153"/>
      <c r="AW153"/>
      <c r="AX153"/>
      <c r="AY153"/>
      <c r="AZ153"/>
      <c r="BA153"/>
      <c r="BB153"/>
      <c r="BF153"/>
      <c r="BG153"/>
      <c r="BH153"/>
    </row>
    <row r="154" spans="7:60">
      <c r="G154"/>
      <c r="I154"/>
      <c r="J154"/>
      <c r="L154"/>
      <c r="M154"/>
      <c r="N154"/>
      <c r="AD154"/>
      <c r="AS154"/>
      <c r="AW154"/>
      <c r="AX154"/>
      <c r="AY154"/>
      <c r="AZ154"/>
      <c r="BA154"/>
      <c r="BB154"/>
      <c r="BF154"/>
      <c r="BG154"/>
      <c r="BH154"/>
    </row>
    <row r="155" spans="7:60">
      <c r="G155"/>
      <c r="I155"/>
      <c r="J155"/>
      <c r="L155"/>
      <c r="M155"/>
      <c r="N155"/>
      <c r="AD155"/>
      <c r="AS155"/>
      <c r="AW155"/>
      <c r="AX155"/>
      <c r="AY155"/>
      <c r="AZ155"/>
      <c r="BA155"/>
      <c r="BB155"/>
      <c r="BF155"/>
      <c r="BG155"/>
      <c r="BH155"/>
    </row>
    <row r="156" spans="7:60">
      <c r="G156"/>
      <c r="I156"/>
      <c r="J156"/>
      <c r="L156"/>
      <c r="M156"/>
      <c r="N156"/>
      <c r="AD156"/>
      <c r="AS156"/>
      <c r="AW156"/>
      <c r="AX156"/>
      <c r="AY156"/>
      <c r="AZ156"/>
      <c r="BA156"/>
      <c r="BB156"/>
      <c r="BF156"/>
      <c r="BG156"/>
      <c r="BH156"/>
    </row>
    <row r="157" spans="7:60">
      <c r="G157"/>
      <c r="I157"/>
      <c r="J157"/>
      <c r="L157"/>
      <c r="M157"/>
      <c r="N157"/>
      <c r="AD157"/>
      <c r="AS157"/>
      <c r="AW157"/>
      <c r="AX157"/>
      <c r="AY157"/>
      <c r="AZ157"/>
      <c r="BA157"/>
      <c r="BB157"/>
      <c r="BF157"/>
      <c r="BG157"/>
      <c r="BH157"/>
    </row>
    <row r="158" spans="7:60">
      <c r="G158"/>
      <c r="I158"/>
      <c r="J158"/>
      <c r="L158"/>
      <c r="M158"/>
      <c r="N158"/>
      <c r="AD158"/>
      <c r="AS158"/>
      <c r="AW158"/>
      <c r="AX158"/>
      <c r="AY158"/>
      <c r="AZ158"/>
      <c r="BA158"/>
      <c r="BB158"/>
      <c r="BF158"/>
      <c r="BG158"/>
      <c r="BH158"/>
    </row>
    <row r="159" spans="7:60">
      <c r="G159"/>
      <c r="I159"/>
      <c r="J159"/>
      <c r="L159"/>
      <c r="M159"/>
      <c r="N159"/>
      <c r="AD159"/>
      <c r="AS159"/>
      <c r="AW159"/>
      <c r="AX159"/>
      <c r="AY159"/>
      <c r="AZ159"/>
      <c r="BA159"/>
      <c r="BB159"/>
      <c r="BF159"/>
      <c r="BG159"/>
      <c r="BH159"/>
    </row>
    <row r="160" spans="7:60">
      <c r="G160"/>
      <c r="I160"/>
      <c r="J160"/>
      <c r="L160"/>
      <c r="M160"/>
      <c r="N160"/>
      <c r="AD160"/>
      <c r="AS160"/>
      <c r="AW160"/>
      <c r="AX160"/>
      <c r="AY160"/>
      <c r="AZ160"/>
      <c r="BA160"/>
      <c r="BB160"/>
      <c r="BF160"/>
      <c r="BG160"/>
      <c r="BH160"/>
    </row>
    <row r="161" spans="7:60">
      <c r="G161"/>
      <c r="I161"/>
      <c r="J161"/>
      <c r="L161"/>
      <c r="M161"/>
      <c r="N161"/>
      <c r="AD161"/>
      <c r="AS161"/>
      <c r="AW161"/>
      <c r="AX161"/>
      <c r="AY161"/>
      <c r="AZ161"/>
      <c r="BA161"/>
      <c r="BB161"/>
      <c r="BF161"/>
      <c r="BG161"/>
      <c r="BH161"/>
    </row>
    <row r="162" spans="7:60">
      <c r="G162"/>
      <c r="I162"/>
      <c r="J162"/>
      <c r="L162"/>
      <c r="M162"/>
      <c r="N162"/>
      <c r="AD162"/>
      <c r="AS162"/>
      <c r="AW162"/>
      <c r="AX162"/>
      <c r="AY162"/>
      <c r="AZ162"/>
      <c r="BA162"/>
      <c r="BB162"/>
      <c r="BF162"/>
      <c r="BG162"/>
      <c r="BH162"/>
    </row>
    <row r="163" spans="7:60">
      <c r="G163"/>
      <c r="I163"/>
      <c r="J163"/>
      <c r="L163"/>
      <c r="M163"/>
      <c r="N163"/>
      <c r="AD163"/>
      <c r="AS163"/>
      <c r="AW163"/>
      <c r="AX163"/>
      <c r="AY163"/>
      <c r="AZ163"/>
      <c r="BA163"/>
      <c r="BB163"/>
      <c r="BF163"/>
      <c r="BG163"/>
      <c r="BH163"/>
    </row>
    <row r="164" spans="7:60">
      <c r="G164"/>
      <c r="I164"/>
      <c r="J164"/>
      <c r="L164"/>
      <c r="M164"/>
      <c r="N164"/>
      <c r="AD164"/>
      <c r="AS164"/>
      <c r="AW164"/>
      <c r="AX164"/>
      <c r="AY164"/>
      <c r="AZ164"/>
      <c r="BA164"/>
      <c r="BB164"/>
      <c r="BF164"/>
      <c r="BG164"/>
      <c r="BH164"/>
    </row>
    <row r="165" spans="7:60">
      <c r="G165"/>
      <c r="I165"/>
      <c r="J165"/>
      <c r="L165"/>
      <c r="M165"/>
      <c r="N165"/>
      <c r="AD165"/>
      <c r="AS165"/>
      <c r="AW165"/>
      <c r="AX165"/>
      <c r="AY165"/>
      <c r="AZ165"/>
      <c r="BA165"/>
      <c r="BB165"/>
      <c r="BF165"/>
      <c r="BG165"/>
      <c r="BH165"/>
    </row>
    <row r="166" spans="7:60">
      <c r="G166"/>
      <c r="I166"/>
      <c r="J166"/>
      <c r="L166"/>
      <c r="M166"/>
      <c r="N166"/>
      <c r="AD166"/>
      <c r="AS166"/>
      <c r="AW166"/>
      <c r="AX166"/>
      <c r="AY166"/>
      <c r="AZ166"/>
      <c r="BA166"/>
      <c r="BB166"/>
      <c r="BF166"/>
      <c r="BG166"/>
      <c r="BH166"/>
    </row>
    <row r="167" spans="7:60">
      <c r="G167"/>
      <c r="I167"/>
      <c r="J167"/>
      <c r="L167"/>
      <c r="M167"/>
      <c r="N167"/>
      <c r="AD167"/>
      <c r="AS167"/>
      <c r="AW167"/>
      <c r="AX167"/>
      <c r="AY167"/>
      <c r="AZ167"/>
      <c r="BA167"/>
      <c r="BB167"/>
      <c r="BF167"/>
      <c r="BG167"/>
      <c r="BH167"/>
    </row>
    <row r="168" spans="7:60">
      <c r="G168"/>
      <c r="I168"/>
      <c r="J168"/>
      <c r="L168"/>
      <c r="M168"/>
      <c r="N168"/>
      <c r="AD168"/>
      <c r="AS168"/>
      <c r="AW168"/>
      <c r="AX168"/>
      <c r="AY168"/>
      <c r="AZ168"/>
      <c r="BA168"/>
      <c r="BB168"/>
      <c r="BF168"/>
      <c r="BG168"/>
      <c r="BH168"/>
    </row>
    <row r="169" spans="7:60">
      <c r="G169"/>
      <c r="I169"/>
      <c r="J169"/>
      <c r="L169"/>
      <c r="M169"/>
      <c r="N169"/>
      <c r="AD169"/>
      <c r="AS169"/>
      <c r="AW169"/>
      <c r="AX169"/>
      <c r="AY169"/>
      <c r="AZ169"/>
      <c r="BA169"/>
      <c r="BB169"/>
      <c r="BF169"/>
      <c r="BG169"/>
      <c r="BH169"/>
    </row>
    <row r="170" spans="7:60">
      <c r="G170"/>
      <c r="I170"/>
      <c r="J170"/>
      <c r="L170"/>
      <c r="M170"/>
      <c r="N170"/>
      <c r="AD170"/>
      <c r="AS170"/>
      <c r="AW170"/>
      <c r="AX170"/>
      <c r="AY170"/>
      <c r="AZ170"/>
      <c r="BA170"/>
      <c r="BB170"/>
      <c r="BF170"/>
      <c r="BG170"/>
      <c r="BH170"/>
    </row>
    <row r="171" spans="7:60">
      <c r="G171"/>
      <c r="I171"/>
      <c r="J171"/>
      <c r="L171"/>
      <c r="M171"/>
      <c r="N171"/>
      <c r="AD171"/>
      <c r="AS171"/>
      <c r="AW171"/>
      <c r="AX171"/>
      <c r="AY171"/>
      <c r="AZ171"/>
      <c r="BA171"/>
      <c r="BB171"/>
      <c r="BF171"/>
      <c r="BG171"/>
      <c r="BH171"/>
    </row>
    <row r="172" spans="7:60">
      <c r="G172"/>
      <c r="I172"/>
      <c r="J172"/>
      <c r="L172"/>
      <c r="M172"/>
      <c r="N172"/>
      <c r="AD172"/>
      <c r="AS172"/>
      <c r="AW172"/>
      <c r="AX172"/>
      <c r="AY172"/>
      <c r="AZ172"/>
      <c r="BA172"/>
      <c r="BB172"/>
      <c r="BF172"/>
      <c r="BG172"/>
      <c r="BH172"/>
    </row>
    <row r="173" spans="7:60">
      <c r="G173"/>
      <c r="I173"/>
      <c r="J173"/>
      <c r="L173"/>
      <c r="M173"/>
      <c r="N173"/>
      <c r="AD173"/>
      <c r="AS173"/>
      <c r="AW173"/>
      <c r="AX173"/>
      <c r="AY173"/>
      <c r="AZ173"/>
      <c r="BA173"/>
      <c r="BB173"/>
      <c r="BF173"/>
      <c r="BG173"/>
      <c r="BH173"/>
    </row>
    <row r="174" spans="7:60">
      <c r="G174"/>
      <c r="I174"/>
      <c r="J174"/>
      <c r="L174"/>
      <c r="M174"/>
      <c r="N174"/>
      <c r="AD174"/>
      <c r="AS174"/>
      <c r="AW174"/>
      <c r="AX174"/>
      <c r="AY174"/>
      <c r="AZ174"/>
      <c r="BA174"/>
      <c r="BB174"/>
      <c r="BF174"/>
      <c r="BG174"/>
      <c r="BH174"/>
    </row>
    <row r="175" spans="7:60">
      <c r="G175"/>
      <c r="I175"/>
      <c r="J175"/>
      <c r="L175"/>
      <c r="M175"/>
      <c r="N175"/>
      <c r="AD175"/>
      <c r="AS175"/>
      <c r="AW175"/>
      <c r="AX175"/>
      <c r="AY175"/>
      <c r="AZ175"/>
      <c r="BA175"/>
      <c r="BB175"/>
      <c r="BF175"/>
      <c r="BG175"/>
      <c r="BH175"/>
    </row>
    <row r="176" spans="7:60">
      <c r="G176"/>
      <c r="I176"/>
      <c r="J176"/>
      <c r="L176"/>
      <c r="M176"/>
      <c r="N176"/>
      <c r="AD176"/>
      <c r="AS176"/>
      <c r="AW176"/>
      <c r="AX176"/>
      <c r="AY176"/>
      <c r="AZ176"/>
      <c r="BA176"/>
      <c r="BB176"/>
      <c r="BF176"/>
      <c r="BG176"/>
      <c r="BH176"/>
    </row>
    <row r="177" spans="7:60">
      <c r="G177"/>
      <c r="I177"/>
      <c r="J177"/>
      <c r="L177"/>
      <c r="M177"/>
      <c r="N177"/>
      <c r="AD177"/>
      <c r="AS177"/>
      <c r="AW177"/>
      <c r="AX177"/>
      <c r="AY177"/>
      <c r="AZ177"/>
      <c r="BA177"/>
      <c r="BB177"/>
      <c r="BF177"/>
      <c r="BG177"/>
      <c r="BH177"/>
    </row>
    <row r="178" spans="7:60">
      <c r="G178"/>
      <c r="I178"/>
      <c r="J178"/>
      <c r="L178"/>
      <c r="M178"/>
      <c r="N178"/>
      <c r="AD178"/>
      <c r="AS178"/>
      <c r="AW178"/>
      <c r="AX178"/>
      <c r="AY178"/>
      <c r="AZ178"/>
      <c r="BA178"/>
      <c r="BB178"/>
      <c r="BF178"/>
      <c r="BG178"/>
      <c r="BH178"/>
    </row>
    <row r="179" spans="7:60">
      <c r="G179"/>
      <c r="I179"/>
      <c r="J179"/>
      <c r="L179"/>
      <c r="M179"/>
      <c r="N179"/>
      <c r="AD179"/>
      <c r="AS179"/>
      <c r="AW179"/>
      <c r="AX179"/>
      <c r="AY179"/>
      <c r="AZ179"/>
      <c r="BA179"/>
      <c r="BB179"/>
      <c r="BF179"/>
      <c r="BG179"/>
      <c r="BH179"/>
    </row>
    <row r="180" spans="7:60">
      <c r="G180"/>
      <c r="I180"/>
      <c r="J180"/>
      <c r="L180"/>
      <c r="M180"/>
      <c r="N180"/>
      <c r="AD180"/>
      <c r="AS180"/>
      <c r="AW180"/>
      <c r="AX180"/>
      <c r="AY180"/>
      <c r="AZ180"/>
      <c r="BA180"/>
      <c r="BB180"/>
      <c r="BF180"/>
      <c r="BG180"/>
      <c r="BH180"/>
    </row>
    <row r="181" spans="7:60">
      <c r="G181"/>
      <c r="I181"/>
      <c r="J181"/>
      <c r="L181"/>
      <c r="M181"/>
      <c r="N181"/>
      <c r="AD181"/>
      <c r="AS181"/>
      <c r="AW181"/>
      <c r="AX181"/>
      <c r="AY181"/>
      <c r="AZ181"/>
      <c r="BA181"/>
      <c r="BB181"/>
      <c r="BF181"/>
      <c r="BG181"/>
      <c r="BH181"/>
    </row>
    <row r="182" spans="7:60">
      <c r="G182"/>
      <c r="I182"/>
      <c r="J182"/>
      <c r="L182"/>
      <c r="M182"/>
      <c r="N182"/>
      <c r="AD182"/>
      <c r="AS182"/>
      <c r="AW182"/>
      <c r="AX182"/>
      <c r="AY182"/>
      <c r="AZ182"/>
      <c r="BA182"/>
      <c r="BB182"/>
      <c r="BF182"/>
      <c r="BG182"/>
      <c r="BH182"/>
    </row>
    <row r="183" spans="7:60">
      <c r="G183"/>
      <c r="I183"/>
      <c r="J183"/>
      <c r="L183"/>
      <c r="M183"/>
      <c r="N183"/>
      <c r="AD183"/>
      <c r="AS183"/>
      <c r="AW183"/>
      <c r="AX183"/>
      <c r="AY183"/>
      <c r="AZ183"/>
      <c r="BA183"/>
      <c r="BB183"/>
      <c r="BF183"/>
      <c r="BG183"/>
      <c r="BH183"/>
    </row>
    <row r="184" spans="7:60">
      <c r="G184"/>
      <c r="I184"/>
      <c r="J184"/>
      <c r="L184"/>
      <c r="M184"/>
      <c r="N184"/>
      <c r="AD184"/>
      <c r="AS184"/>
      <c r="AW184"/>
      <c r="AX184"/>
      <c r="AY184"/>
      <c r="AZ184"/>
      <c r="BA184"/>
      <c r="BB184"/>
      <c r="BF184"/>
      <c r="BG184"/>
      <c r="BH184"/>
    </row>
    <row r="185" spans="7:60">
      <c r="G185"/>
      <c r="I185"/>
      <c r="J185"/>
      <c r="L185"/>
      <c r="M185"/>
      <c r="N185"/>
      <c r="AD185"/>
      <c r="AS185"/>
      <c r="AW185"/>
      <c r="AX185"/>
      <c r="AY185"/>
      <c r="AZ185"/>
      <c r="BA185"/>
      <c r="BB185"/>
      <c r="BF185"/>
      <c r="BG185"/>
      <c r="BH185"/>
    </row>
    <row r="186" spans="7:60">
      <c r="G186"/>
      <c r="I186"/>
      <c r="J186"/>
      <c r="L186"/>
      <c r="M186"/>
      <c r="N186"/>
      <c r="AD186"/>
      <c r="AS186"/>
      <c r="AW186"/>
      <c r="AX186"/>
      <c r="AY186"/>
      <c r="AZ186"/>
      <c r="BA186"/>
      <c r="BB186"/>
      <c r="BF186"/>
      <c r="BG186"/>
      <c r="BH186"/>
    </row>
    <row r="187" spans="7:60">
      <c r="G187"/>
      <c r="I187"/>
      <c r="J187"/>
      <c r="L187"/>
      <c r="M187"/>
      <c r="N187"/>
      <c r="AD187"/>
      <c r="AS187"/>
      <c r="AW187"/>
      <c r="AX187"/>
      <c r="AY187"/>
      <c r="AZ187"/>
      <c r="BA187"/>
      <c r="BB187"/>
      <c r="BF187"/>
      <c r="BG187"/>
      <c r="BH187"/>
    </row>
    <row r="188" spans="7:60">
      <c r="G188"/>
      <c r="I188"/>
      <c r="J188"/>
      <c r="L188"/>
      <c r="M188"/>
      <c r="N188"/>
      <c r="AD188"/>
      <c r="AS188"/>
      <c r="AW188"/>
      <c r="AX188"/>
      <c r="AY188"/>
      <c r="AZ188"/>
      <c r="BA188"/>
      <c r="BB188"/>
      <c r="BF188"/>
      <c r="BG188"/>
      <c r="BH188"/>
    </row>
    <row r="189" spans="7:60">
      <c r="G189"/>
      <c r="I189"/>
      <c r="J189"/>
      <c r="L189"/>
      <c r="M189"/>
      <c r="N189"/>
      <c r="AD189"/>
      <c r="AS189"/>
      <c r="AW189"/>
      <c r="AX189"/>
      <c r="AY189"/>
      <c r="AZ189"/>
      <c r="BA189"/>
      <c r="BB189"/>
      <c r="BF189"/>
      <c r="BG189"/>
      <c r="BH189"/>
    </row>
    <row r="190" spans="7:60">
      <c r="G190"/>
      <c r="I190"/>
      <c r="J190"/>
      <c r="L190"/>
      <c r="M190"/>
      <c r="N190"/>
      <c r="AD190"/>
      <c r="AS190"/>
      <c r="AW190"/>
      <c r="AX190"/>
      <c r="AY190"/>
      <c r="AZ190"/>
      <c r="BA190"/>
      <c r="BB190"/>
      <c r="BF190"/>
      <c r="BG190"/>
      <c r="BH190"/>
    </row>
    <row r="191" spans="7:60">
      <c r="G191"/>
      <c r="I191"/>
      <c r="J191"/>
      <c r="L191"/>
      <c r="M191"/>
      <c r="N191"/>
      <c r="AD191"/>
      <c r="AS191"/>
      <c r="AW191"/>
      <c r="AX191"/>
      <c r="AY191"/>
      <c r="AZ191"/>
      <c r="BA191"/>
      <c r="BB191"/>
      <c r="BF191"/>
      <c r="BG191"/>
      <c r="BH191"/>
    </row>
    <row r="192" spans="7:60">
      <c r="G192"/>
      <c r="I192"/>
      <c r="J192"/>
      <c r="L192"/>
      <c r="M192"/>
      <c r="N192"/>
      <c r="AD192"/>
      <c r="AS192"/>
      <c r="AW192"/>
      <c r="AX192"/>
      <c r="AY192"/>
      <c r="AZ192"/>
      <c r="BA192"/>
      <c r="BB192"/>
      <c r="BF192"/>
      <c r="BG192"/>
      <c r="BH192"/>
    </row>
    <row r="193" spans="7:60">
      <c r="G193"/>
      <c r="I193"/>
      <c r="J193"/>
      <c r="L193"/>
      <c r="M193"/>
      <c r="N193"/>
      <c r="AD193"/>
      <c r="AS193"/>
      <c r="AW193"/>
      <c r="AX193"/>
      <c r="AY193"/>
      <c r="AZ193"/>
      <c r="BA193"/>
      <c r="BB193"/>
      <c r="BF193"/>
      <c r="BG193"/>
      <c r="BH193"/>
    </row>
    <row r="194" spans="7:60">
      <c r="G194"/>
      <c r="I194"/>
      <c r="J194"/>
      <c r="L194"/>
      <c r="M194"/>
      <c r="N194"/>
      <c r="AD194"/>
      <c r="AS194"/>
      <c r="AW194"/>
      <c r="AX194"/>
      <c r="AY194"/>
      <c r="AZ194"/>
      <c r="BA194"/>
      <c r="BB194"/>
      <c r="BF194"/>
      <c r="BG194"/>
      <c r="BH194"/>
    </row>
    <row r="195" spans="7:60">
      <c r="G195"/>
      <c r="I195"/>
      <c r="J195"/>
      <c r="L195"/>
      <c r="M195"/>
      <c r="N195"/>
      <c r="AD195"/>
      <c r="AS195"/>
      <c r="AW195"/>
      <c r="AX195"/>
      <c r="AY195"/>
      <c r="AZ195"/>
      <c r="BA195"/>
      <c r="BB195"/>
      <c r="BF195"/>
      <c r="BG195"/>
      <c r="BH195"/>
    </row>
    <row r="196" spans="7:60">
      <c r="G196"/>
      <c r="I196"/>
      <c r="J196"/>
      <c r="L196"/>
      <c r="M196"/>
      <c r="N196"/>
      <c r="AD196"/>
      <c r="AS196"/>
      <c r="AW196"/>
      <c r="AX196"/>
      <c r="AY196"/>
      <c r="AZ196"/>
      <c r="BA196"/>
      <c r="BB196"/>
      <c r="BF196"/>
      <c r="BG196"/>
      <c r="BH196"/>
    </row>
    <row r="197" spans="7:60">
      <c r="G197"/>
      <c r="I197"/>
      <c r="J197"/>
      <c r="L197"/>
      <c r="M197"/>
      <c r="N197"/>
      <c r="AD197"/>
      <c r="AS197"/>
      <c r="AW197"/>
      <c r="AX197"/>
      <c r="AY197"/>
      <c r="AZ197"/>
      <c r="BA197"/>
      <c r="BB197"/>
      <c r="BF197"/>
      <c r="BG197"/>
      <c r="BH197"/>
    </row>
    <row r="198" spans="7:60">
      <c r="G198"/>
      <c r="I198"/>
      <c r="J198"/>
      <c r="L198"/>
      <c r="M198"/>
      <c r="N198"/>
      <c r="AD198"/>
      <c r="AS198"/>
      <c r="AW198"/>
      <c r="AX198"/>
      <c r="AY198"/>
      <c r="AZ198"/>
      <c r="BA198"/>
      <c r="BB198"/>
      <c r="BF198"/>
      <c r="BG198"/>
      <c r="BH198"/>
    </row>
    <row r="199" spans="7:60">
      <c r="G199"/>
      <c r="I199"/>
      <c r="J199"/>
      <c r="L199"/>
      <c r="M199"/>
      <c r="N199"/>
      <c r="AD199"/>
      <c r="AS199"/>
      <c r="AW199"/>
      <c r="AX199"/>
      <c r="AY199"/>
      <c r="AZ199"/>
      <c r="BA199"/>
      <c r="BB199"/>
      <c r="BF199"/>
      <c r="BG199"/>
      <c r="BH199"/>
    </row>
    <row r="200" spans="7:60">
      <c r="G200"/>
      <c r="I200"/>
      <c r="J200"/>
      <c r="L200"/>
      <c r="M200"/>
      <c r="N200"/>
      <c r="AD200"/>
      <c r="AS200"/>
      <c r="AW200"/>
      <c r="AX200"/>
      <c r="AY200"/>
      <c r="AZ200"/>
      <c r="BA200"/>
      <c r="BB200"/>
      <c r="BF200"/>
      <c r="BG200"/>
      <c r="BH200"/>
    </row>
    <row r="201" spans="7:60">
      <c r="G201"/>
      <c r="I201"/>
      <c r="J201"/>
      <c r="L201"/>
      <c r="M201"/>
      <c r="N201"/>
      <c r="AD201"/>
      <c r="AS201"/>
      <c r="AW201"/>
      <c r="AX201"/>
      <c r="AY201"/>
      <c r="AZ201"/>
      <c r="BA201"/>
      <c r="BB201"/>
      <c r="BF201"/>
      <c r="BG201"/>
      <c r="BH201"/>
    </row>
    <row r="202" spans="7:60">
      <c r="G202"/>
      <c r="I202"/>
      <c r="J202"/>
      <c r="L202"/>
      <c r="M202"/>
      <c r="N202"/>
      <c r="AD202"/>
      <c r="AS202"/>
      <c r="AW202"/>
      <c r="AX202"/>
      <c r="AY202"/>
      <c r="AZ202"/>
      <c r="BA202"/>
      <c r="BB202"/>
      <c r="BF202"/>
      <c r="BG202"/>
      <c r="BH202"/>
    </row>
    <row r="203" spans="7:60">
      <c r="G203"/>
      <c r="I203"/>
      <c r="J203"/>
      <c r="L203"/>
      <c r="M203"/>
      <c r="N203"/>
      <c r="AD203"/>
      <c r="AS203"/>
      <c r="AW203"/>
      <c r="AX203"/>
      <c r="AY203"/>
      <c r="AZ203"/>
      <c r="BA203"/>
      <c r="BB203"/>
      <c r="BF203"/>
      <c r="BG203"/>
      <c r="BH203"/>
    </row>
    <row r="204" spans="7:60">
      <c r="G204"/>
      <c r="I204"/>
      <c r="J204"/>
      <c r="L204"/>
      <c r="M204"/>
      <c r="N204"/>
      <c r="AD204"/>
      <c r="AS204"/>
      <c r="AW204"/>
      <c r="AX204"/>
      <c r="AY204"/>
      <c r="AZ204"/>
      <c r="BA204"/>
      <c r="BB204"/>
      <c r="BF204"/>
      <c r="BG204"/>
      <c r="BH204"/>
    </row>
    <row r="205" spans="7:60">
      <c r="G205"/>
      <c r="I205"/>
      <c r="J205"/>
      <c r="L205"/>
      <c r="M205"/>
      <c r="N205"/>
      <c r="AD205"/>
      <c r="AS205"/>
      <c r="AW205"/>
      <c r="AX205"/>
      <c r="AY205"/>
      <c r="AZ205"/>
      <c r="BA205"/>
      <c r="BB205"/>
      <c r="BF205"/>
      <c r="BG205"/>
      <c r="BH205"/>
    </row>
    <row r="206" spans="7:60">
      <c r="G206"/>
      <c r="I206"/>
      <c r="J206"/>
      <c r="L206"/>
      <c r="M206"/>
      <c r="N206"/>
      <c r="AD206"/>
      <c r="AS206"/>
      <c r="AW206"/>
      <c r="AX206"/>
      <c r="AY206"/>
      <c r="AZ206"/>
      <c r="BA206"/>
      <c r="BB206"/>
      <c r="BF206"/>
      <c r="BG206"/>
      <c r="BH206"/>
    </row>
    <row r="207" spans="7:60">
      <c r="G207"/>
      <c r="I207"/>
      <c r="J207"/>
      <c r="L207"/>
      <c r="M207"/>
      <c r="N207"/>
      <c r="AD207"/>
      <c r="AS207"/>
      <c r="AW207"/>
      <c r="AX207"/>
      <c r="AY207"/>
      <c r="AZ207"/>
      <c r="BA207"/>
      <c r="BB207"/>
      <c r="BF207"/>
      <c r="BG207"/>
      <c r="BH207"/>
    </row>
    <row r="208" spans="7:60">
      <c r="G208"/>
      <c r="I208"/>
      <c r="J208"/>
      <c r="L208"/>
      <c r="M208"/>
      <c r="N208"/>
      <c r="AD208"/>
      <c r="AS208"/>
      <c r="AW208"/>
      <c r="AX208"/>
      <c r="AY208"/>
      <c r="AZ208"/>
      <c r="BA208"/>
      <c r="BB208"/>
      <c r="BF208"/>
      <c r="BG208"/>
      <c r="BH208"/>
    </row>
    <row r="209" spans="7:60">
      <c r="G209"/>
      <c r="I209"/>
      <c r="J209"/>
      <c r="L209"/>
      <c r="M209"/>
      <c r="N209"/>
      <c r="AD209"/>
      <c r="AS209"/>
      <c r="AW209"/>
      <c r="AX209"/>
      <c r="AY209"/>
      <c r="AZ209"/>
      <c r="BA209"/>
      <c r="BB209"/>
      <c r="BF209"/>
      <c r="BG209"/>
      <c r="BH209"/>
    </row>
    <row r="210" spans="7:60">
      <c r="G210"/>
      <c r="I210"/>
      <c r="J210"/>
      <c r="L210"/>
      <c r="M210"/>
      <c r="N210"/>
      <c r="AD210"/>
      <c r="AS210"/>
      <c r="AW210"/>
      <c r="AX210"/>
      <c r="AY210"/>
      <c r="AZ210"/>
      <c r="BA210"/>
      <c r="BB210"/>
      <c r="BF210"/>
      <c r="BG210"/>
      <c r="BH210"/>
    </row>
    <row r="211" spans="7:60">
      <c r="G211"/>
      <c r="I211"/>
      <c r="J211"/>
      <c r="L211"/>
      <c r="M211"/>
      <c r="N211"/>
      <c r="AD211"/>
      <c r="AS211"/>
      <c r="AW211"/>
      <c r="AX211"/>
      <c r="AY211"/>
      <c r="AZ211"/>
      <c r="BA211"/>
      <c r="BB211"/>
      <c r="BF211"/>
      <c r="BG211"/>
      <c r="BH211"/>
    </row>
    <row r="212" spans="7:60">
      <c r="G212"/>
      <c r="I212"/>
      <c r="J212"/>
      <c r="L212"/>
      <c r="M212"/>
      <c r="N212"/>
      <c r="AD212"/>
      <c r="AS212"/>
      <c r="AW212"/>
      <c r="AX212"/>
      <c r="AY212"/>
      <c r="AZ212"/>
      <c r="BA212"/>
      <c r="BB212"/>
      <c r="BF212"/>
      <c r="BG212"/>
      <c r="BH212"/>
    </row>
    <row r="213" spans="7:60">
      <c r="G213"/>
      <c r="I213"/>
      <c r="J213"/>
      <c r="L213"/>
      <c r="M213"/>
      <c r="N213"/>
      <c r="AD213"/>
      <c r="AS213"/>
      <c r="AW213"/>
      <c r="AX213"/>
      <c r="AY213"/>
      <c r="AZ213"/>
      <c r="BA213"/>
      <c r="BB213"/>
      <c r="BF213"/>
      <c r="BG213"/>
      <c r="BH213"/>
    </row>
    <row r="214" spans="7:60">
      <c r="G214"/>
      <c r="I214"/>
      <c r="J214"/>
      <c r="L214"/>
      <c r="M214"/>
      <c r="N214"/>
      <c r="AD214"/>
      <c r="AS214"/>
      <c r="AW214"/>
      <c r="AX214"/>
      <c r="AY214"/>
      <c r="AZ214"/>
      <c r="BA214"/>
      <c r="BB214"/>
      <c r="BF214"/>
      <c r="BG214"/>
      <c r="BH214"/>
    </row>
    <row r="215" spans="7:60">
      <c r="G215"/>
      <c r="I215"/>
      <c r="J215"/>
      <c r="L215"/>
      <c r="M215"/>
      <c r="N215"/>
      <c r="AD215"/>
      <c r="AS215"/>
      <c r="AW215"/>
      <c r="AX215"/>
      <c r="AY215"/>
      <c r="AZ215"/>
      <c r="BA215"/>
      <c r="BB215"/>
      <c r="BF215"/>
      <c r="BG215"/>
      <c r="BH215"/>
    </row>
    <row r="216" spans="7:60">
      <c r="G216"/>
      <c r="I216"/>
      <c r="J216"/>
      <c r="L216"/>
      <c r="M216"/>
      <c r="N216"/>
      <c r="AD216"/>
      <c r="AS216"/>
      <c r="AW216"/>
      <c r="AX216"/>
      <c r="AY216"/>
      <c r="AZ216"/>
      <c r="BA216"/>
      <c r="BB216"/>
      <c r="BF216"/>
      <c r="BG216"/>
      <c r="BH216"/>
    </row>
    <row r="217" spans="7:60">
      <c r="G217"/>
      <c r="I217"/>
      <c r="J217"/>
      <c r="L217"/>
      <c r="M217"/>
      <c r="N217"/>
      <c r="AD217"/>
      <c r="AS217"/>
      <c r="AW217"/>
      <c r="AX217"/>
      <c r="AY217"/>
      <c r="AZ217"/>
      <c r="BA217"/>
      <c r="BB217"/>
      <c r="BF217"/>
      <c r="BG217"/>
      <c r="BH217"/>
    </row>
    <row r="218" spans="7:60">
      <c r="G218"/>
      <c r="I218"/>
      <c r="J218"/>
      <c r="L218"/>
      <c r="M218"/>
      <c r="N218"/>
      <c r="AD218"/>
      <c r="AS218"/>
      <c r="AW218"/>
      <c r="AX218"/>
      <c r="AY218"/>
      <c r="AZ218"/>
      <c r="BA218"/>
      <c r="BB218"/>
      <c r="BF218"/>
      <c r="BG218"/>
      <c r="BH218"/>
    </row>
    <row r="219" spans="7:60">
      <c r="G219"/>
      <c r="I219"/>
      <c r="J219"/>
      <c r="L219"/>
      <c r="M219"/>
      <c r="N219"/>
      <c r="AD219"/>
      <c r="AS219"/>
      <c r="AW219"/>
      <c r="AX219"/>
      <c r="AY219"/>
      <c r="AZ219"/>
      <c r="BA219"/>
      <c r="BB219"/>
      <c r="BF219"/>
      <c r="BG219"/>
      <c r="BH219"/>
    </row>
    <row r="220" spans="7:60">
      <c r="G220"/>
      <c r="I220"/>
      <c r="J220"/>
      <c r="L220"/>
      <c r="M220"/>
      <c r="N220"/>
      <c r="AD220"/>
      <c r="AS220"/>
      <c r="AW220"/>
      <c r="AX220"/>
      <c r="AY220"/>
      <c r="AZ220"/>
      <c r="BA220"/>
      <c r="BB220"/>
      <c r="BF220"/>
      <c r="BG220"/>
      <c r="BH220"/>
    </row>
    <row r="221" spans="7:60">
      <c r="G221"/>
      <c r="I221"/>
      <c r="J221"/>
      <c r="L221"/>
      <c r="M221"/>
      <c r="N221"/>
      <c r="AD221"/>
      <c r="AS221"/>
      <c r="AW221"/>
      <c r="AX221"/>
      <c r="AY221"/>
      <c r="AZ221"/>
      <c r="BA221"/>
      <c r="BB221"/>
      <c r="BF221"/>
      <c r="BG221"/>
      <c r="BH221"/>
    </row>
    <row r="222" spans="7:60">
      <c r="G222"/>
      <c r="I222"/>
      <c r="J222"/>
      <c r="L222"/>
      <c r="M222"/>
      <c r="N222"/>
      <c r="AD222"/>
      <c r="AS222"/>
      <c r="AW222"/>
      <c r="AX222"/>
      <c r="AY222"/>
      <c r="AZ222"/>
      <c r="BA222"/>
      <c r="BB222"/>
      <c r="BF222"/>
      <c r="BG222"/>
      <c r="BH222"/>
    </row>
    <row r="223" spans="7:60">
      <c r="G223"/>
      <c r="I223"/>
      <c r="J223"/>
      <c r="L223"/>
      <c r="M223"/>
      <c r="N223"/>
      <c r="AD223"/>
      <c r="AS223"/>
      <c r="AW223"/>
      <c r="AX223"/>
      <c r="AY223"/>
      <c r="AZ223"/>
      <c r="BA223"/>
      <c r="BB223"/>
      <c r="BF223"/>
      <c r="BG223"/>
      <c r="BH223"/>
    </row>
    <row r="224" spans="7:60">
      <c r="G224"/>
      <c r="I224"/>
      <c r="J224"/>
      <c r="L224"/>
      <c r="M224"/>
      <c r="N224"/>
      <c r="AD224"/>
      <c r="AS224"/>
      <c r="AW224"/>
      <c r="AX224"/>
      <c r="AY224"/>
      <c r="AZ224"/>
      <c r="BA224"/>
      <c r="BB224"/>
      <c r="BF224"/>
      <c r="BG224"/>
      <c r="BH224"/>
    </row>
    <row r="225" spans="7:60">
      <c r="G225"/>
      <c r="I225"/>
      <c r="J225"/>
      <c r="L225"/>
      <c r="M225"/>
      <c r="N225"/>
      <c r="AD225"/>
      <c r="AS225"/>
      <c r="AW225"/>
      <c r="AX225"/>
      <c r="AY225"/>
      <c r="AZ225"/>
      <c r="BA225"/>
      <c r="BB225"/>
      <c r="BF225"/>
      <c r="BG225"/>
      <c r="BH225"/>
    </row>
    <row r="226" spans="7:60">
      <c r="G226"/>
      <c r="I226"/>
      <c r="J226"/>
      <c r="L226"/>
      <c r="M226"/>
      <c r="N226"/>
      <c r="AD226"/>
      <c r="AS226"/>
      <c r="AW226"/>
      <c r="AX226"/>
      <c r="AY226"/>
      <c r="AZ226"/>
      <c r="BA226"/>
      <c r="BB226"/>
      <c r="BF226"/>
      <c r="BG226"/>
      <c r="BH226"/>
    </row>
    <row r="227" spans="7:60">
      <c r="G227"/>
      <c r="I227"/>
      <c r="J227"/>
      <c r="L227"/>
      <c r="M227"/>
      <c r="N227"/>
      <c r="AD227"/>
      <c r="AS227"/>
      <c r="AW227"/>
      <c r="AX227"/>
      <c r="AY227"/>
      <c r="AZ227"/>
      <c r="BA227"/>
      <c r="BB227"/>
      <c r="BF227"/>
      <c r="BG227"/>
      <c r="BH227"/>
    </row>
    <row r="228" spans="7:60">
      <c r="G228"/>
      <c r="I228"/>
      <c r="J228"/>
      <c r="L228"/>
      <c r="M228"/>
      <c r="N228"/>
      <c r="AD228"/>
      <c r="AS228"/>
      <c r="AW228"/>
      <c r="AX228"/>
      <c r="AY228"/>
      <c r="AZ228"/>
      <c r="BA228"/>
      <c r="BB228"/>
      <c r="BF228"/>
      <c r="BG228"/>
      <c r="BH228"/>
    </row>
    <row r="229" spans="7:60">
      <c r="G229"/>
      <c r="I229"/>
      <c r="J229"/>
      <c r="L229"/>
      <c r="M229"/>
      <c r="N229"/>
      <c r="AD229"/>
      <c r="AS229"/>
      <c r="AW229"/>
      <c r="AX229"/>
      <c r="AY229"/>
      <c r="AZ229"/>
      <c r="BA229"/>
      <c r="BB229"/>
      <c r="BF229"/>
      <c r="BG229"/>
      <c r="BH229"/>
    </row>
    <row r="230" spans="7:60">
      <c r="G230"/>
      <c r="I230"/>
      <c r="J230"/>
      <c r="L230"/>
      <c r="M230"/>
      <c r="N230"/>
      <c r="AD230"/>
      <c r="AS230"/>
      <c r="AW230"/>
      <c r="AX230"/>
      <c r="AY230"/>
      <c r="AZ230"/>
      <c r="BA230"/>
      <c r="BB230"/>
      <c r="BF230"/>
      <c r="BG230"/>
      <c r="BH230"/>
    </row>
    <row r="231" spans="7:60">
      <c r="G231"/>
      <c r="I231"/>
      <c r="J231"/>
      <c r="L231"/>
      <c r="M231"/>
      <c r="N231"/>
      <c r="AD231"/>
      <c r="AS231"/>
      <c r="AW231"/>
      <c r="AX231"/>
      <c r="AY231"/>
      <c r="AZ231"/>
      <c r="BA231"/>
      <c r="BB231"/>
      <c r="BF231"/>
      <c r="BG231"/>
      <c r="BH231"/>
    </row>
    <row r="232" spans="7:60">
      <c r="G232"/>
      <c r="I232"/>
      <c r="J232"/>
      <c r="L232"/>
      <c r="M232"/>
      <c r="N232"/>
      <c r="AD232"/>
      <c r="AS232"/>
      <c r="AW232"/>
      <c r="AX232"/>
      <c r="AY232"/>
      <c r="AZ232"/>
      <c r="BA232"/>
      <c r="BB232"/>
      <c r="BF232"/>
      <c r="BG232"/>
      <c r="BH232"/>
    </row>
    <row r="233" spans="7:60">
      <c r="G233"/>
      <c r="I233"/>
      <c r="J233"/>
      <c r="L233"/>
      <c r="M233"/>
      <c r="N233"/>
      <c r="AD233"/>
      <c r="AS233"/>
      <c r="AW233"/>
      <c r="AX233"/>
      <c r="AY233"/>
      <c r="AZ233"/>
      <c r="BA233"/>
      <c r="BB233"/>
      <c r="BF233"/>
      <c r="BG233"/>
      <c r="BH233"/>
    </row>
    <row r="234" spans="7:60">
      <c r="G234"/>
      <c r="I234"/>
      <c r="J234"/>
      <c r="L234"/>
      <c r="M234"/>
      <c r="N234"/>
      <c r="AD234"/>
      <c r="AS234"/>
      <c r="AW234"/>
      <c r="AX234"/>
      <c r="AY234"/>
      <c r="AZ234"/>
      <c r="BA234"/>
      <c r="BB234"/>
      <c r="BF234"/>
      <c r="BG234"/>
      <c r="BH234"/>
    </row>
    <row r="235" spans="7:60">
      <c r="G235"/>
      <c r="I235"/>
      <c r="J235"/>
      <c r="L235"/>
      <c r="M235"/>
      <c r="N235"/>
      <c r="AD235"/>
      <c r="AS235"/>
      <c r="AW235"/>
      <c r="AX235"/>
      <c r="AY235"/>
      <c r="AZ235"/>
      <c r="BA235"/>
      <c r="BB235"/>
      <c r="BF235"/>
      <c r="BG235"/>
      <c r="BH235"/>
    </row>
    <row r="236" spans="7:60">
      <c r="G236"/>
      <c r="I236"/>
      <c r="J236"/>
      <c r="L236"/>
      <c r="M236"/>
      <c r="N236"/>
      <c r="AD236"/>
      <c r="AS236"/>
      <c r="AW236"/>
      <c r="AX236"/>
      <c r="AY236"/>
      <c r="AZ236"/>
      <c r="BA236"/>
      <c r="BB236"/>
      <c r="BF236"/>
      <c r="BG236"/>
      <c r="BH236"/>
    </row>
    <row r="237" spans="7:60">
      <c r="G237"/>
      <c r="I237"/>
      <c r="J237"/>
      <c r="L237"/>
      <c r="M237"/>
      <c r="N237"/>
      <c r="AD237"/>
      <c r="AS237"/>
      <c r="AW237"/>
      <c r="AX237"/>
      <c r="AY237"/>
      <c r="AZ237"/>
      <c r="BA237"/>
      <c r="BB237"/>
      <c r="BF237"/>
      <c r="BG237"/>
      <c r="BH237"/>
    </row>
    <row r="238" spans="7:60">
      <c r="G238"/>
      <c r="I238"/>
      <c r="J238"/>
      <c r="L238"/>
      <c r="M238"/>
      <c r="N238"/>
      <c r="AD238"/>
      <c r="AS238"/>
      <c r="AW238"/>
      <c r="AX238"/>
      <c r="AY238"/>
      <c r="AZ238"/>
      <c r="BA238"/>
      <c r="BB238"/>
      <c r="BF238"/>
      <c r="BG238"/>
      <c r="BH238"/>
    </row>
    <row r="239" spans="7:60">
      <c r="G239"/>
      <c r="I239"/>
      <c r="J239"/>
      <c r="L239"/>
      <c r="M239"/>
      <c r="N239"/>
      <c r="AD239"/>
      <c r="AS239"/>
      <c r="AW239"/>
      <c r="AX239"/>
      <c r="AY239"/>
      <c r="AZ239"/>
      <c r="BA239"/>
      <c r="BB239"/>
      <c r="BF239"/>
      <c r="BG239"/>
      <c r="BH239"/>
    </row>
    <row r="240" spans="7:60">
      <c r="G240"/>
      <c r="I240"/>
      <c r="J240"/>
      <c r="L240"/>
      <c r="M240"/>
      <c r="N240"/>
      <c r="AD240"/>
      <c r="AS240"/>
      <c r="AW240"/>
      <c r="AX240"/>
      <c r="AY240"/>
      <c r="AZ240"/>
      <c r="BA240"/>
      <c r="BB240"/>
      <c r="BF240"/>
      <c r="BG240"/>
      <c r="BH240"/>
    </row>
    <row r="241" spans="7:60">
      <c r="G241"/>
      <c r="I241"/>
      <c r="J241"/>
      <c r="L241"/>
      <c r="M241"/>
      <c r="N241"/>
      <c r="AD241"/>
      <c r="AS241"/>
      <c r="AW241"/>
      <c r="AX241"/>
      <c r="AY241"/>
      <c r="AZ241"/>
      <c r="BA241"/>
      <c r="BB241"/>
      <c r="BF241"/>
      <c r="BG241"/>
      <c r="BH241"/>
    </row>
    <row r="242" spans="7:60">
      <c r="G242"/>
      <c r="I242"/>
      <c r="J242"/>
      <c r="L242"/>
      <c r="M242"/>
      <c r="N242"/>
      <c r="AD242"/>
      <c r="AS242"/>
      <c r="AW242"/>
      <c r="AX242"/>
      <c r="AY242"/>
      <c r="AZ242"/>
      <c r="BA242"/>
      <c r="BB242"/>
      <c r="BF242"/>
      <c r="BG242"/>
      <c r="BH242"/>
    </row>
    <row r="243" spans="7:60">
      <c r="G243"/>
      <c r="I243"/>
      <c r="J243"/>
      <c r="L243"/>
      <c r="M243"/>
      <c r="N243"/>
      <c r="AD243"/>
      <c r="AS243"/>
      <c r="AW243"/>
      <c r="AX243"/>
      <c r="AY243"/>
      <c r="AZ243"/>
      <c r="BA243"/>
      <c r="BB243"/>
      <c r="BF243"/>
      <c r="BG243"/>
      <c r="BH243"/>
    </row>
    <row r="244" spans="7:60">
      <c r="G244"/>
      <c r="I244"/>
      <c r="J244"/>
      <c r="L244"/>
      <c r="M244"/>
      <c r="N244"/>
      <c r="AD244"/>
      <c r="AS244"/>
      <c r="AW244"/>
      <c r="AX244"/>
      <c r="AY244"/>
      <c r="AZ244"/>
      <c r="BA244"/>
      <c r="BB244"/>
      <c r="BF244"/>
      <c r="BG244"/>
      <c r="BH244"/>
    </row>
    <row r="245" spans="7:60">
      <c r="G245"/>
      <c r="I245"/>
      <c r="J245"/>
      <c r="L245"/>
      <c r="M245"/>
      <c r="N245"/>
      <c r="AD245"/>
      <c r="AS245"/>
      <c r="AW245"/>
      <c r="AX245"/>
      <c r="AY245"/>
      <c r="AZ245"/>
      <c r="BA245"/>
      <c r="BB245"/>
      <c r="BF245"/>
      <c r="BG245"/>
      <c r="BH245"/>
    </row>
    <row r="246" spans="7:60">
      <c r="G246"/>
      <c r="I246"/>
      <c r="J246"/>
      <c r="L246"/>
      <c r="M246"/>
      <c r="N246"/>
      <c r="AD246"/>
      <c r="AS246"/>
      <c r="AW246"/>
      <c r="AX246"/>
      <c r="AY246"/>
      <c r="AZ246"/>
      <c r="BA246"/>
      <c r="BB246"/>
      <c r="BF246"/>
      <c r="BG246"/>
      <c r="BH246"/>
    </row>
    <row r="247" spans="7:60">
      <c r="G247"/>
      <c r="I247"/>
      <c r="J247"/>
      <c r="L247"/>
      <c r="M247"/>
      <c r="N247"/>
      <c r="AD247"/>
      <c r="AS247"/>
      <c r="AW247"/>
      <c r="AX247"/>
      <c r="AY247"/>
      <c r="AZ247"/>
      <c r="BA247"/>
      <c r="BB247"/>
      <c r="BF247"/>
      <c r="BG247"/>
      <c r="BH247"/>
    </row>
    <row r="248" spans="7:60">
      <c r="G248"/>
      <c r="I248"/>
      <c r="J248"/>
      <c r="L248"/>
      <c r="M248"/>
      <c r="N248"/>
      <c r="AD248"/>
      <c r="AS248"/>
      <c r="AW248"/>
      <c r="AX248"/>
      <c r="AY248"/>
      <c r="AZ248"/>
      <c r="BA248"/>
      <c r="BB248"/>
      <c r="BF248"/>
      <c r="BG248"/>
      <c r="BH248"/>
    </row>
    <row r="249" spans="7:60">
      <c r="G249"/>
      <c r="I249"/>
      <c r="J249"/>
      <c r="L249"/>
      <c r="M249"/>
      <c r="N249"/>
      <c r="AD249"/>
      <c r="AS249"/>
      <c r="AW249"/>
      <c r="AX249"/>
      <c r="AY249"/>
      <c r="AZ249"/>
      <c r="BA249"/>
      <c r="BB249"/>
      <c r="BF249"/>
      <c r="BG249"/>
      <c r="BH249"/>
    </row>
    <row r="250" spans="7:60">
      <c r="G250"/>
      <c r="I250"/>
      <c r="J250"/>
      <c r="L250"/>
      <c r="M250"/>
      <c r="N250"/>
      <c r="AD250"/>
      <c r="AS250"/>
      <c r="AW250"/>
      <c r="AX250"/>
      <c r="AY250"/>
      <c r="AZ250"/>
      <c r="BA250"/>
      <c r="BB250"/>
      <c r="BF250"/>
      <c r="BG250"/>
      <c r="BH250"/>
    </row>
    <row r="251" spans="7:60">
      <c r="G251"/>
      <c r="I251"/>
      <c r="J251"/>
      <c r="L251"/>
      <c r="M251"/>
      <c r="N251"/>
      <c r="AD251"/>
      <c r="AS251"/>
      <c r="AW251"/>
      <c r="AX251"/>
      <c r="AY251"/>
      <c r="AZ251"/>
      <c r="BA251"/>
      <c r="BB251"/>
      <c r="BF251"/>
      <c r="BG251"/>
      <c r="BH251"/>
    </row>
    <row r="252" spans="7:60">
      <c r="G252"/>
      <c r="I252"/>
      <c r="J252"/>
      <c r="L252"/>
      <c r="M252"/>
      <c r="N252"/>
      <c r="AD252"/>
      <c r="AS252"/>
      <c r="AW252"/>
      <c r="AX252"/>
      <c r="AY252"/>
      <c r="AZ252"/>
      <c r="BA252"/>
      <c r="BB252"/>
      <c r="BF252"/>
      <c r="BG252"/>
      <c r="BH252"/>
    </row>
    <row r="253" spans="7:60">
      <c r="G253"/>
      <c r="I253"/>
      <c r="J253"/>
      <c r="L253"/>
      <c r="M253"/>
      <c r="N253"/>
      <c r="AD253"/>
      <c r="AS253"/>
      <c r="AW253"/>
      <c r="AX253"/>
      <c r="AY253"/>
      <c r="AZ253"/>
      <c r="BA253"/>
      <c r="BB253"/>
      <c r="BF253"/>
      <c r="BG253"/>
      <c r="BH253"/>
    </row>
    <row r="254" spans="7:60">
      <c r="G254"/>
      <c r="I254"/>
      <c r="J254"/>
      <c r="L254"/>
      <c r="M254"/>
      <c r="N254"/>
      <c r="AD254"/>
      <c r="AS254"/>
      <c r="AW254"/>
      <c r="AX254"/>
      <c r="AY254"/>
      <c r="AZ254"/>
      <c r="BA254"/>
      <c r="BB254"/>
      <c r="BF254"/>
      <c r="BG254"/>
      <c r="BH254"/>
    </row>
    <row r="255" spans="7:60">
      <c r="G255"/>
      <c r="I255"/>
      <c r="J255"/>
      <c r="L255"/>
      <c r="M255"/>
      <c r="N255"/>
      <c r="AD255"/>
      <c r="AS255"/>
      <c r="AW255"/>
      <c r="AX255"/>
      <c r="AY255"/>
      <c r="AZ255"/>
      <c r="BA255"/>
      <c r="BB255"/>
      <c r="BF255"/>
      <c r="BG255"/>
      <c r="BH255"/>
    </row>
    <row r="256" spans="7:60">
      <c r="G256"/>
      <c r="I256"/>
      <c r="J256"/>
      <c r="L256"/>
      <c r="M256"/>
      <c r="N256"/>
      <c r="AD256"/>
      <c r="AS256"/>
      <c r="AW256"/>
      <c r="AX256"/>
      <c r="AY256"/>
      <c r="AZ256"/>
      <c r="BA256"/>
      <c r="BB256"/>
      <c r="BF256"/>
      <c r="BG256"/>
      <c r="BH256"/>
    </row>
    <row r="257" spans="1:60">
      <c r="G257"/>
      <c r="I257"/>
      <c r="J257"/>
      <c r="L257"/>
      <c r="M257"/>
      <c r="N257"/>
      <c r="AD257"/>
      <c r="AS257"/>
      <c r="AW257"/>
      <c r="AX257"/>
      <c r="AY257"/>
      <c r="AZ257"/>
      <c r="BA257"/>
      <c r="BB257"/>
      <c r="BF257"/>
      <c r="BG257"/>
      <c r="BH257"/>
    </row>
    <row r="258" spans="1:60">
      <c r="G258"/>
      <c r="I258"/>
      <c r="J258"/>
      <c r="L258"/>
      <c r="M258"/>
      <c r="N258"/>
      <c r="AD258"/>
      <c r="AS258"/>
      <c r="AW258"/>
      <c r="AX258"/>
      <c r="AY258"/>
      <c r="AZ258"/>
      <c r="BA258"/>
      <c r="BB258"/>
      <c r="BF258"/>
      <c r="BG258"/>
      <c r="BH258"/>
    </row>
    <row r="259" spans="1:60">
      <c r="G259"/>
      <c r="I259"/>
      <c r="J259"/>
      <c r="L259"/>
      <c r="M259"/>
      <c r="N259"/>
      <c r="AD259"/>
      <c r="AS259"/>
      <c r="AW259"/>
      <c r="AX259"/>
      <c r="AY259"/>
      <c r="AZ259"/>
      <c r="BA259"/>
      <c r="BB259"/>
      <c r="BF259"/>
      <c r="BG259"/>
      <c r="BH259"/>
    </row>
    <row r="260" spans="1:60">
      <c r="G260"/>
      <c r="I260"/>
      <c r="J260"/>
      <c r="L260"/>
      <c r="M260"/>
      <c r="N260"/>
      <c r="AD260"/>
      <c r="AS260"/>
      <c r="AW260"/>
      <c r="AX260"/>
      <c r="AY260"/>
      <c r="AZ260"/>
      <c r="BA260"/>
      <c r="BB260"/>
      <c r="BF260"/>
      <c r="BG260"/>
      <c r="BH260"/>
    </row>
    <row r="261" spans="1:60">
      <c r="G261"/>
      <c r="I261"/>
      <c r="J261"/>
      <c r="L261"/>
      <c r="M261"/>
      <c r="N261"/>
      <c r="AD261"/>
      <c r="AS261"/>
      <c r="AW261"/>
      <c r="AX261"/>
      <c r="AY261"/>
      <c r="AZ261"/>
      <c r="BA261"/>
      <c r="BB261"/>
      <c r="BF261"/>
      <c r="BG261"/>
      <c r="BH261"/>
    </row>
    <row r="262" spans="1:60">
      <c r="G262"/>
      <c r="I262"/>
      <c r="J262"/>
      <c r="L262"/>
      <c r="M262"/>
      <c r="N262"/>
      <c r="AD262"/>
      <c r="AS262"/>
      <c r="AW262"/>
      <c r="AX262"/>
      <c r="AY262"/>
      <c r="AZ262"/>
      <c r="BA262"/>
      <c r="BB262"/>
      <c r="BF262"/>
      <c r="BG262"/>
      <c r="BH262"/>
    </row>
    <row r="263" spans="1:60">
      <c r="G263"/>
      <c r="I263"/>
      <c r="J263"/>
      <c r="L263"/>
      <c r="M263"/>
      <c r="N263"/>
      <c r="AD263"/>
      <c r="AS263"/>
      <c r="AW263"/>
      <c r="AX263"/>
      <c r="AY263"/>
      <c r="AZ263"/>
      <c r="BA263"/>
      <c r="BB263"/>
      <c r="BF263"/>
      <c r="BG263"/>
      <c r="BH263"/>
    </row>
    <row r="264" spans="1:60">
      <c r="G264"/>
      <c r="I264"/>
      <c r="J264"/>
      <c r="L264"/>
      <c r="M264"/>
      <c r="N264"/>
      <c r="AD264"/>
      <c r="AS264"/>
      <c r="AW264"/>
      <c r="AX264"/>
      <c r="AY264"/>
      <c r="AZ264"/>
      <c r="BA264"/>
      <c r="BB264"/>
      <c r="BF264"/>
      <c r="BG264"/>
      <c r="BH264"/>
    </row>
    <row r="265" spans="1:60">
      <c r="G265"/>
      <c r="I265"/>
      <c r="J265"/>
      <c r="L265"/>
      <c r="M265"/>
      <c r="N265"/>
      <c r="AD265"/>
      <c r="AS265"/>
      <c r="AW265"/>
      <c r="AX265"/>
      <c r="AY265"/>
      <c r="AZ265"/>
      <c r="BA265"/>
      <c r="BB265"/>
      <c r="BF265"/>
      <c r="BG265"/>
      <c r="BH265"/>
    </row>
    <row r="266" spans="1:60">
      <c r="G266"/>
      <c r="I266"/>
      <c r="J266"/>
      <c r="L266"/>
      <c r="M266"/>
      <c r="N266"/>
      <c r="AD266"/>
      <c r="AS266"/>
      <c r="AW266"/>
      <c r="AX266"/>
      <c r="AY266"/>
      <c r="AZ266"/>
      <c r="BA266"/>
      <c r="BB266"/>
      <c r="BF266"/>
      <c r="BG266"/>
      <c r="BH266"/>
    </row>
    <row r="267" spans="1:60">
      <c r="G267"/>
      <c r="I267"/>
      <c r="J267"/>
      <c r="L267"/>
      <c r="M267"/>
      <c r="N267"/>
      <c r="AD267"/>
      <c r="AS267"/>
      <c r="AW267"/>
      <c r="AX267"/>
      <c r="AY267"/>
      <c r="AZ267"/>
      <c r="BA267"/>
      <c r="BB267"/>
      <c r="BF267"/>
      <c r="BG267"/>
      <c r="BH267"/>
    </row>
    <row r="268" spans="1:60">
      <c r="G268"/>
      <c r="I268"/>
      <c r="J268"/>
      <c r="L268"/>
      <c r="M268"/>
      <c r="N268"/>
      <c r="AD268"/>
      <c r="AS268"/>
      <c r="AW268"/>
      <c r="AX268"/>
      <c r="AY268"/>
      <c r="AZ268"/>
      <c r="BA268"/>
      <c r="BB268"/>
      <c r="BF268"/>
      <c r="BG268"/>
      <c r="BH268"/>
    </row>
    <row r="269" spans="1:60">
      <c r="G269"/>
      <c r="I269"/>
      <c r="J269"/>
      <c r="L269"/>
      <c r="M269"/>
      <c r="N269"/>
      <c r="AD269"/>
      <c r="AS269"/>
      <c r="AW269"/>
      <c r="AX269"/>
      <c r="AY269"/>
      <c r="AZ269"/>
      <c r="BA269"/>
      <c r="BB269"/>
      <c r="BF269"/>
      <c r="BG269"/>
      <c r="BH269"/>
    </row>
    <row r="270" spans="1:60">
      <c r="G270"/>
      <c r="I270"/>
      <c r="J270"/>
      <c r="L270"/>
      <c r="M270"/>
      <c r="N270"/>
      <c r="AD270"/>
      <c r="AS270"/>
      <c r="AW270"/>
      <c r="AX270"/>
      <c r="AY270"/>
      <c r="AZ270"/>
      <c r="BA270"/>
      <c r="BB270"/>
      <c r="BF270"/>
      <c r="BG270"/>
      <c r="BH270"/>
    </row>
    <row r="271" spans="1:60">
      <c r="A271" s="26"/>
      <c r="B271" s="26"/>
      <c r="C271" s="26"/>
      <c r="D271" s="326"/>
      <c r="E271" s="128"/>
      <c r="F271" s="511"/>
      <c r="G271" s="106"/>
      <c r="H271" s="405"/>
      <c r="I271" s="106"/>
      <c r="J271" s="106"/>
      <c r="K271" s="511"/>
      <c r="L271" s="106"/>
      <c r="M271" s="106"/>
      <c r="N271" s="106"/>
      <c r="O271" s="26"/>
      <c r="P271" s="410"/>
      <c r="Q271" s="410"/>
      <c r="R271" s="405"/>
      <c r="S271" s="410"/>
      <c r="T271" s="405"/>
      <c r="U271" s="405"/>
      <c r="V271" s="26"/>
      <c r="W271" s="26"/>
      <c r="X271" s="106"/>
      <c r="Y271" s="106"/>
      <c r="Z271" s="26"/>
      <c r="AA271" s="106"/>
      <c r="AB271" s="106"/>
      <c r="AC271" s="106"/>
      <c r="AD271" s="106"/>
      <c r="AE271" s="26"/>
      <c r="AF271" s="26"/>
      <c r="AG271" s="26"/>
      <c r="AH271" s="106"/>
      <c r="AI271" s="26"/>
      <c r="AS271"/>
      <c r="AW271"/>
      <c r="AX271"/>
      <c r="AY271"/>
      <c r="AZ271"/>
      <c r="BA271"/>
      <c r="BB271"/>
      <c r="BF271"/>
      <c r="BG271"/>
      <c r="BH271"/>
    </row>
    <row r="272" spans="1:60">
      <c r="A272" s="26"/>
      <c r="B272" s="26"/>
      <c r="C272" s="26"/>
      <c r="D272" s="326"/>
      <c r="E272" s="128"/>
      <c r="F272" s="511"/>
      <c r="G272" s="106"/>
      <c r="H272" s="405"/>
      <c r="I272" s="106"/>
      <c r="J272" s="106"/>
      <c r="K272" s="511"/>
      <c r="L272" s="106"/>
      <c r="M272" s="106"/>
      <c r="N272" s="106"/>
      <c r="O272" s="26"/>
      <c r="P272" s="410"/>
      <c r="Q272" s="410"/>
      <c r="R272" s="405"/>
      <c r="S272" s="410"/>
      <c r="T272" s="405"/>
      <c r="U272" s="405"/>
      <c r="V272" s="26"/>
      <c r="W272" s="26"/>
      <c r="X272" s="106"/>
      <c r="Y272" s="106"/>
      <c r="Z272" s="26"/>
      <c r="AA272" s="106"/>
      <c r="AB272" s="106"/>
      <c r="AC272" s="106"/>
      <c r="AD272" s="106"/>
      <c r="AE272" s="26"/>
      <c r="AF272" s="26"/>
      <c r="AG272" s="26"/>
      <c r="AH272" s="106"/>
      <c r="AI272" s="26"/>
      <c r="AS272"/>
      <c r="AW272"/>
      <c r="AX272"/>
      <c r="AY272"/>
      <c r="AZ272"/>
      <c r="BA272"/>
      <c r="BB272"/>
      <c r="BF272"/>
      <c r="BG272"/>
      <c r="BH272"/>
    </row>
    <row r="273" spans="39:63">
      <c r="AM273" s="1"/>
      <c r="AN273" s="1"/>
      <c r="AO273" s="1"/>
      <c r="AP273" s="1"/>
      <c r="AQ273" s="1"/>
      <c r="AR273" s="1"/>
      <c r="AT273" s="1"/>
      <c r="AU273" s="1"/>
      <c r="AV273" s="1"/>
      <c r="BC273" s="1"/>
      <c r="BD273" s="1"/>
      <c r="BE273" s="1"/>
      <c r="BI273" s="1"/>
      <c r="BJ273" s="1"/>
      <c r="BK273" s="1"/>
    </row>
    <row r="274" spans="39:63">
      <c r="AM274" s="1"/>
      <c r="AN274" s="1"/>
      <c r="AO274" s="1"/>
      <c r="AP274" s="1"/>
      <c r="AQ274" s="1"/>
      <c r="AR274" s="1"/>
      <c r="AT274" s="1"/>
      <c r="AU274" s="1"/>
      <c r="AV274" s="1"/>
      <c r="BC274" s="1"/>
      <c r="BD274" s="1"/>
      <c r="BE274" s="1"/>
      <c r="BI274" s="1"/>
      <c r="BJ274" s="1"/>
      <c r="BK274" s="1"/>
    </row>
    <row r="275" spans="39:63">
      <c r="AM275" s="1"/>
      <c r="AN275" s="1"/>
      <c r="AO275" s="1"/>
      <c r="AP275" s="1"/>
      <c r="AQ275" s="1"/>
      <c r="AR275" s="1"/>
      <c r="AT275" s="1"/>
      <c r="AU275" s="1"/>
      <c r="AV275" s="1"/>
      <c r="BC275" s="1"/>
      <c r="BD275" s="1"/>
      <c r="BE275" s="1"/>
      <c r="BI275" s="1"/>
      <c r="BJ275" s="1"/>
      <c r="BK275" s="1"/>
    </row>
    <row r="276" spans="39:63">
      <c r="AM276" s="1"/>
      <c r="AN276" s="1"/>
      <c r="AO276" s="1"/>
      <c r="AP276" s="1"/>
      <c r="AQ276" s="1"/>
      <c r="AR276" s="1"/>
      <c r="AT276" s="1"/>
      <c r="AU276" s="1"/>
      <c r="AV276" s="1"/>
      <c r="BC276" s="1"/>
      <c r="BD276" s="1"/>
      <c r="BE276" s="1"/>
      <c r="BI276" s="1"/>
      <c r="BJ276" s="1"/>
      <c r="BK276" s="1"/>
    </row>
    <row r="277" spans="39:63">
      <c r="AM277" s="1"/>
      <c r="AN277" s="1"/>
      <c r="AO277" s="1"/>
      <c r="AP277" s="1"/>
      <c r="AQ277" s="1"/>
      <c r="AR277" s="1"/>
      <c r="AT277" s="1"/>
      <c r="AU277" s="1"/>
      <c r="AV277" s="1"/>
      <c r="BC277" s="1"/>
      <c r="BD277" s="1"/>
      <c r="BE277" s="1"/>
      <c r="BI277" s="1"/>
      <c r="BJ277" s="1"/>
      <c r="BK277" s="1"/>
    </row>
    <row r="278" spans="39:63">
      <c r="AM278" s="1"/>
      <c r="AN278" s="1"/>
      <c r="AO278" s="1"/>
      <c r="AP278" s="1"/>
      <c r="AQ278" s="1"/>
      <c r="AR278" s="1"/>
      <c r="AT278" s="1"/>
      <c r="AU278" s="1"/>
      <c r="AV278" s="1"/>
      <c r="BC278" s="1"/>
      <c r="BD278" s="1"/>
      <c r="BE278" s="1"/>
      <c r="BI278" s="1"/>
      <c r="BJ278" s="1"/>
      <c r="BK278" s="1"/>
    </row>
    <row r="279" spans="39:63">
      <c r="AM279" s="1"/>
      <c r="AN279" s="1"/>
      <c r="AO279" s="1"/>
      <c r="AP279" s="1"/>
      <c r="AQ279" s="1"/>
      <c r="AR279" s="1"/>
      <c r="AT279" s="1"/>
      <c r="AU279" s="1"/>
      <c r="AV279" s="1"/>
      <c r="BC279" s="1"/>
      <c r="BD279" s="1"/>
      <c r="BE279" s="1"/>
      <c r="BI279" s="1"/>
      <c r="BJ279" s="1"/>
      <c r="BK279" s="1"/>
    </row>
    <row r="280" spans="39:63">
      <c r="AM280" s="1"/>
      <c r="AN280" s="1"/>
      <c r="AO280" s="1"/>
      <c r="AP280" s="1"/>
      <c r="AQ280" s="1"/>
      <c r="AR280" s="1"/>
      <c r="AT280" s="1"/>
      <c r="AU280" s="1"/>
      <c r="AV280" s="1"/>
      <c r="BC280" s="1"/>
      <c r="BD280" s="1"/>
      <c r="BE280" s="1"/>
      <c r="BI280" s="1"/>
      <c r="BJ280" s="1"/>
      <c r="BK280" s="1"/>
    </row>
    <row r="281" spans="39:63">
      <c r="AM281" s="1"/>
      <c r="AN281" s="1"/>
      <c r="AO281" s="1"/>
      <c r="AP281" s="1"/>
      <c r="AQ281" s="1"/>
      <c r="AR281" s="1"/>
      <c r="AT281" s="1"/>
      <c r="AU281" s="1"/>
      <c r="AV281" s="1"/>
      <c r="BC281" s="1"/>
      <c r="BD281" s="1"/>
      <c r="BE281" s="1"/>
      <c r="BI281" s="1"/>
      <c r="BJ281" s="1"/>
      <c r="BK281" s="1"/>
    </row>
    <row r="282" spans="39:63">
      <c r="AM282" s="1"/>
      <c r="AN282" s="1"/>
      <c r="AO282" s="1"/>
      <c r="AP282" s="1"/>
      <c r="AQ282" s="1"/>
      <c r="AR282" s="1"/>
      <c r="AT282" s="1"/>
      <c r="AU282" s="1"/>
      <c r="AV282" s="1"/>
      <c r="BC282" s="1"/>
      <c r="BD282" s="1"/>
      <c r="BE282" s="1"/>
      <c r="BI282" s="1"/>
      <c r="BJ282" s="1"/>
      <c r="BK282" s="1"/>
    </row>
    <row r="283" spans="39:63">
      <c r="AM283" s="1"/>
      <c r="AN283" s="1"/>
      <c r="AO283" s="1"/>
      <c r="AP283" s="1"/>
      <c r="AQ283" s="1"/>
      <c r="AR283" s="1"/>
      <c r="AT283" s="1"/>
      <c r="AU283" s="1"/>
      <c r="AV283" s="1"/>
      <c r="BC283" s="1"/>
      <c r="BD283" s="1"/>
      <c r="BE283" s="1"/>
      <c r="BI283" s="1"/>
      <c r="BJ283" s="1"/>
      <c r="BK283" s="1"/>
    </row>
    <row r="284" spans="39:63">
      <c r="AM284" s="1"/>
      <c r="AN284" s="1"/>
      <c r="AO284" s="1"/>
      <c r="AP284" s="1"/>
      <c r="AQ284" s="1"/>
      <c r="AR284" s="1"/>
      <c r="AT284" s="1"/>
      <c r="AU284" s="1"/>
      <c r="AV284" s="1"/>
      <c r="BC284" s="1"/>
      <c r="BD284" s="1"/>
      <c r="BE284" s="1"/>
      <c r="BI284" s="1"/>
      <c r="BJ284" s="1"/>
      <c r="BK284" s="1"/>
    </row>
    <row r="285" spans="39:63">
      <c r="AM285" s="1"/>
      <c r="AN285" s="1"/>
      <c r="AO285" s="1"/>
      <c r="AP285" s="1"/>
      <c r="AQ285" s="1"/>
      <c r="AR285" s="1"/>
      <c r="AT285" s="1"/>
      <c r="AU285" s="1"/>
      <c r="AV285" s="1"/>
      <c r="BC285" s="1"/>
      <c r="BD285" s="1"/>
      <c r="BE285" s="1"/>
      <c r="BI285" s="1"/>
      <c r="BJ285" s="1"/>
      <c r="BK285" s="1"/>
    </row>
    <row r="286" spans="39:63">
      <c r="AM286" s="1"/>
      <c r="AN286" s="1"/>
      <c r="AO286" s="1"/>
      <c r="AP286" s="1"/>
      <c r="AQ286" s="1"/>
      <c r="AR286" s="1"/>
      <c r="AT286" s="1"/>
      <c r="AU286" s="1"/>
      <c r="AV286" s="1"/>
      <c r="BC286" s="1"/>
      <c r="BD286" s="1"/>
      <c r="BE286" s="1"/>
      <c r="BI286" s="1"/>
      <c r="BJ286" s="1"/>
      <c r="BK286" s="1"/>
    </row>
    <row r="287" spans="39:63">
      <c r="AM287" s="1"/>
      <c r="AN287" s="1"/>
      <c r="AO287" s="1"/>
      <c r="AP287" s="1"/>
      <c r="AQ287" s="1"/>
      <c r="AR287" s="1"/>
      <c r="AT287" s="1"/>
      <c r="AU287" s="1"/>
      <c r="AV287" s="1"/>
      <c r="BC287" s="1"/>
      <c r="BD287" s="1"/>
      <c r="BE287" s="1"/>
      <c r="BI287" s="1"/>
      <c r="BJ287" s="1"/>
      <c r="BK287" s="1"/>
    </row>
    <row r="288" spans="39:63">
      <c r="AM288" s="1"/>
      <c r="AN288" s="1"/>
      <c r="AO288" s="1"/>
      <c r="AP288" s="1"/>
      <c r="AQ288" s="1"/>
      <c r="AR288" s="1"/>
      <c r="AT288" s="1"/>
      <c r="AU288" s="1"/>
      <c r="AV288" s="1"/>
      <c r="BC288" s="1"/>
      <c r="BD288" s="1"/>
      <c r="BE288" s="1"/>
      <c r="BI288" s="1"/>
      <c r="BJ288" s="1"/>
      <c r="BK288" s="1"/>
    </row>
    <row r="289" spans="39:63">
      <c r="AM289" s="1"/>
      <c r="AN289" s="1"/>
      <c r="AO289" s="1"/>
      <c r="AP289" s="1"/>
      <c r="AQ289" s="1"/>
      <c r="AR289" s="1"/>
      <c r="AT289" s="1"/>
      <c r="AU289" s="1"/>
      <c r="AV289" s="1"/>
      <c r="BC289" s="1"/>
      <c r="BD289" s="1"/>
      <c r="BE289" s="1"/>
      <c r="BI289" s="1"/>
      <c r="BJ289" s="1"/>
      <c r="BK289" s="1"/>
    </row>
    <row r="290" spans="39:63">
      <c r="AM290" s="1"/>
      <c r="AN290" s="1"/>
      <c r="AO290" s="1"/>
      <c r="AP290" s="1"/>
      <c r="AQ290" s="1"/>
      <c r="AR290" s="1"/>
      <c r="AT290" s="1"/>
      <c r="AU290" s="1"/>
      <c r="AV290" s="1"/>
      <c r="BC290" s="1"/>
      <c r="BD290" s="1"/>
      <c r="BE290" s="1"/>
      <c r="BI290" s="1"/>
      <c r="BJ290" s="1"/>
      <c r="BK290" s="1"/>
    </row>
    <row r="291" spans="39:63">
      <c r="AM291" s="1"/>
      <c r="AN291" s="1"/>
      <c r="AO291" s="1"/>
      <c r="AP291" s="1"/>
      <c r="AQ291" s="1"/>
      <c r="AR291" s="1"/>
      <c r="AT291" s="1"/>
      <c r="AU291" s="1"/>
      <c r="AV291" s="1"/>
      <c r="BC291" s="1"/>
      <c r="BD291" s="1"/>
      <c r="BE291" s="1"/>
      <c r="BI291" s="1"/>
      <c r="BJ291" s="1"/>
      <c r="BK291" s="1"/>
    </row>
    <row r="292" spans="39:63">
      <c r="AM292" s="1"/>
      <c r="AN292" s="1"/>
      <c r="AO292" s="1"/>
      <c r="AP292" s="1"/>
      <c r="AQ292" s="1"/>
      <c r="AR292" s="1"/>
      <c r="AT292" s="1"/>
      <c r="AU292" s="1"/>
      <c r="AV292" s="1"/>
      <c r="BC292" s="1"/>
      <c r="BD292" s="1"/>
      <c r="BE292" s="1"/>
      <c r="BI292" s="1"/>
      <c r="BJ292" s="1"/>
      <c r="BK292" s="1"/>
    </row>
    <row r="293" spans="39:63">
      <c r="AM293" s="1"/>
      <c r="AN293" s="1"/>
      <c r="AO293" s="1"/>
      <c r="AP293" s="1"/>
      <c r="AQ293" s="1"/>
      <c r="AR293" s="1"/>
      <c r="AT293" s="1"/>
      <c r="AU293" s="1"/>
      <c r="AV293" s="1"/>
      <c r="BC293" s="1"/>
      <c r="BD293" s="1"/>
      <c r="BE293" s="1"/>
      <c r="BI293" s="1"/>
      <c r="BJ293" s="1"/>
      <c r="BK293" s="1"/>
    </row>
    <row r="294" spans="39:63">
      <c r="AM294" s="1"/>
      <c r="AN294" s="1"/>
      <c r="AO294" s="1"/>
      <c r="AP294" s="1"/>
      <c r="AQ294" s="1"/>
      <c r="AR294" s="1"/>
      <c r="AT294" s="1"/>
      <c r="AU294" s="1"/>
      <c r="AV294" s="1"/>
      <c r="BC294" s="1"/>
      <c r="BD294" s="1"/>
      <c r="BE294" s="1"/>
      <c r="BI294" s="1"/>
      <c r="BJ294" s="1"/>
      <c r="BK294" s="1"/>
    </row>
    <row r="295" spans="39:63">
      <c r="AM295" s="1"/>
      <c r="AN295" s="1"/>
      <c r="AO295" s="1"/>
      <c r="AP295" s="1"/>
      <c r="AQ295" s="1"/>
      <c r="AR295" s="1"/>
      <c r="AT295" s="1"/>
      <c r="AU295" s="1"/>
      <c r="AV295" s="1"/>
      <c r="BC295" s="1"/>
      <c r="BD295" s="1"/>
      <c r="BE295" s="1"/>
      <c r="BI295" s="1"/>
      <c r="BJ295" s="1"/>
      <c r="BK295" s="1"/>
    </row>
    <row r="296" spans="39:63">
      <c r="AM296" s="1"/>
      <c r="AN296" s="1"/>
      <c r="AO296" s="1"/>
      <c r="AP296" s="1"/>
      <c r="AQ296" s="1"/>
      <c r="AR296" s="1"/>
      <c r="AT296" s="1"/>
      <c r="AU296" s="1"/>
      <c r="AV296" s="1"/>
      <c r="BC296" s="1"/>
      <c r="BD296" s="1"/>
      <c r="BE296" s="1"/>
      <c r="BI296" s="1"/>
      <c r="BJ296" s="1"/>
      <c r="BK296" s="1"/>
    </row>
    <row r="297" spans="39:63">
      <c r="AM297" s="1"/>
      <c r="AN297" s="1"/>
      <c r="AO297" s="1"/>
      <c r="AP297" s="1"/>
      <c r="AQ297" s="1"/>
      <c r="AR297" s="1"/>
      <c r="AT297" s="1"/>
      <c r="AU297" s="1"/>
      <c r="AV297" s="1"/>
      <c r="BC297" s="1"/>
      <c r="BD297" s="1"/>
      <c r="BE297" s="1"/>
      <c r="BI297" s="1"/>
      <c r="BJ297" s="1"/>
      <c r="BK297" s="1"/>
    </row>
    <row r="298" spans="39:63">
      <c r="AM298" s="1"/>
      <c r="AN298" s="1"/>
      <c r="AO298" s="1"/>
      <c r="AP298" s="1"/>
      <c r="AQ298" s="1"/>
      <c r="AR298" s="1"/>
      <c r="AT298" s="1"/>
      <c r="AU298" s="1"/>
      <c r="AV298" s="1"/>
      <c r="BC298" s="1"/>
      <c r="BD298" s="1"/>
      <c r="BE298" s="1"/>
      <c r="BI298" s="1"/>
      <c r="BJ298" s="1"/>
      <c r="BK298" s="1"/>
    </row>
    <row r="299" spans="39:63">
      <c r="AM299" s="1"/>
      <c r="AN299" s="1"/>
      <c r="AO299" s="1"/>
      <c r="AP299" s="1"/>
      <c r="AQ299" s="1"/>
      <c r="AR299" s="1"/>
      <c r="AT299" s="1"/>
      <c r="AU299" s="1"/>
      <c r="AV299" s="1"/>
      <c r="BC299" s="1"/>
      <c r="BD299" s="1"/>
      <c r="BE299" s="1"/>
      <c r="BI299" s="1"/>
      <c r="BJ299" s="1"/>
      <c r="BK299" s="1"/>
    </row>
    <row r="300" spans="39:63">
      <c r="AM300" s="1"/>
      <c r="AN300" s="1"/>
      <c r="AO300" s="1"/>
      <c r="AP300" s="1"/>
      <c r="AQ300" s="1"/>
      <c r="AR300" s="1"/>
      <c r="AT300" s="1"/>
      <c r="AU300" s="1"/>
      <c r="AV300" s="1"/>
      <c r="BC300" s="1"/>
      <c r="BD300" s="1"/>
      <c r="BE300" s="1"/>
      <c r="BI300" s="1"/>
      <c r="BJ300" s="1"/>
      <c r="BK300" s="1"/>
    </row>
    <row r="301" spans="39:63">
      <c r="AM301" s="1"/>
      <c r="AN301" s="1"/>
      <c r="AO301" s="1"/>
      <c r="AP301" s="1"/>
      <c r="AQ301" s="1"/>
      <c r="AR301" s="1"/>
      <c r="AT301" s="1"/>
      <c r="AU301" s="1"/>
      <c r="AV301" s="1"/>
      <c r="BC301" s="1"/>
      <c r="BD301" s="1"/>
      <c r="BE301" s="1"/>
      <c r="BI301" s="1"/>
      <c r="BJ301" s="1"/>
      <c r="BK301" s="1"/>
    </row>
    <row r="302" spans="39:63">
      <c r="AM302" s="1"/>
      <c r="AN302" s="1"/>
      <c r="AO302" s="1"/>
      <c r="AP302" s="1"/>
      <c r="AQ302" s="1"/>
      <c r="AR302" s="1"/>
      <c r="AT302" s="1"/>
      <c r="AU302" s="1"/>
      <c r="AV302" s="1"/>
      <c r="BC302" s="1"/>
      <c r="BD302" s="1"/>
      <c r="BE302" s="1"/>
      <c r="BI302" s="1"/>
      <c r="BJ302" s="1"/>
      <c r="BK302" s="1"/>
    </row>
    <row r="303" spans="39:63">
      <c r="AM303" s="1"/>
      <c r="AN303" s="1"/>
      <c r="AO303" s="1"/>
      <c r="AP303" s="1"/>
      <c r="AQ303" s="1"/>
      <c r="AR303" s="1"/>
      <c r="AT303" s="1"/>
      <c r="AU303" s="1"/>
      <c r="AV303" s="1"/>
      <c r="BC303" s="1"/>
      <c r="BD303" s="1"/>
      <c r="BE303" s="1"/>
      <c r="BI303" s="1"/>
      <c r="BJ303" s="1"/>
      <c r="BK303" s="1"/>
    </row>
    <row r="304" spans="39:63">
      <c r="AM304" s="1"/>
      <c r="AN304" s="1"/>
      <c r="AO304" s="1"/>
      <c r="AP304" s="1"/>
      <c r="AQ304" s="1"/>
      <c r="AR304" s="1"/>
      <c r="AT304" s="1"/>
      <c r="AU304" s="1"/>
      <c r="AV304" s="1"/>
      <c r="BC304" s="1"/>
      <c r="BD304" s="1"/>
      <c r="BE304" s="1"/>
      <c r="BI304" s="1"/>
      <c r="BJ304" s="1"/>
      <c r="BK304" s="1"/>
    </row>
    <row r="305" spans="39:63">
      <c r="AM305" s="1"/>
      <c r="AN305" s="1"/>
      <c r="AO305" s="1"/>
      <c r="AP305" s="1"/>
      <c r="AQ305" s="1"/>
      <c r="AR305" s="1"/>
      <c r="AT305" s="1"/>
      <c r="AU305" s="1"/>
      <c r="AV305" s="1"/>
      <c r="BC305" s="1"/>
      <c r="BD305" s="1"/>
      <c r="BE305" s="1"/>
      <c r="BI305" s="1"/>
      <c r="BJ305" s="1"/>
      <c r="BK305" s="1"/>
    </row>
    <row r="306" spans="39:63">
      <c r="AM306" s="1"/>
      <c r="AN306" s="1"/>
      <c r="AO306" s="1"/>
      <c r="AP306" s="1"/>
      <c r="AQ306" s="1"/>
      <c r="AR306" s="1"/>
      <c r="AT306" s="1"/>
      <c r="AU306" s="1"/>
      <c r="AV306" s="1"/>
      <c r="BC306" s="1"/>
      <c r="BD306" s="1"/>
      <c r="BE306" s="1"/>
      <c r="BI306" s="1"/>
      <c r="BJ306" s="1"/>
      <c r="BK306" s="1"/>
    </row>
    <row r="307" spans="39:63">
      <c r="AM307" s="1"/>
      <c r="AN307" s="1"/>
      <c r="AO307" s="1"/>
      <c r="AP307" s="1"/>
      <c r="AQ307" s="1"/>
      <c r="AR307" s="1"/>
      <c r="AT307" s="1"/>
      <c r="AU307" s="1"/>
      <c r="AV307" s="1"/>
      <c r="BC307" s="1"/>
      <c r="BD307" s="1"/>
      <c r="BE307" s="1"/>
      <c r="BI307" s="1"/>
      <c r="BJ307" s="1"/>
      <c r="BK307" s="1"/>
    </row>
    <row r="308" spans="39:63">
      <c r="AM308" s="1"/>
      <c r="AN308" s="1"/>
      <c r="AO308" s="1"/>
      <c r="AP308" s="1"/>
      <c r="AQ308" s="1"/>
      <c r="AR308" s="1"/>
      <c r="AT308" s="1"/>
      <c r="AU308" s="1"/>
      <c r="AV308" s="1"/>
      <c r="BC308" s="1"/>
      <c r="BD308" s="1"/>
      <c r="BE308" s="1"/>
      <c r="BI308" s="1"/>
      <c r="BJ308" s="1"/>
      <c r="BK308" s="1"/>
    </row>
    <row r="309" spans="39:63">
      <c r="AM309" s="1"/>
      <c r="AN309" s="1"/>
      <c r="AO309" s="1"/>
      <c r="AP309" s="1"/>
      <c r="AQ309" s="1"/>
      <c r="AR309" s="1"/>
      <c r="AT309" s="1"/>
      <c r="AU309" s="1"/>
      <c r="AV309" s="1"/>
      <c r="BC309" s="1"/>
      <c r="BD309" s="1"/>
      <c r="BE309" s="1"/>
      <c r="BI309" s="1"/>
      <c r="BJ309" s="1"/>
      <c r="BK309" s="1"/>
    </row>
    <row r="310" spans="39:63">
      <c r="AM310" s="1"/>
      <c r="AN310" s="1"/>
      <c r="AO310" s="1"/>
      <c r="AP310" s="1"/>
      <c r="AQ310" s="1"/>
      <c r="AR310" s="1"/>
      <c r="AT310" s="1"/>
      <c r="AU310" s="1"/>
      <c r="AV310" s="1"/>
      <c r="BC310" s="1"/>
      <c r="BD310" s="1"/>
      <c r="BE310" s="1"/>
      <c r="BI310" s="1"/>
      <c r="BJ310" s="1"/>
      <c r="BK310" s="1"/>
    </row>
    <row r="311" spans="39:63">
      <c r="AM311" s="1"/>
      <c r="AN311" s="1"/>
      <c r="AO311" s="1"/>
      <c r="AP311" s="1"/>
      <c r="AQ311" s="1"/>
      <c r="AR311" s="1"/>
      <c r="AT311" s="1"/>
      <c r="AU311" s="1"/>
      <c r="AV311" s="1"/>
      <c r="BC311" s="1"/>
      <c r="BD311" s="1"/>
      <c r="BE311" s="1"/>
      <c r="BI311" s="1"/>
      <c r="BJ311" s="1"/>
      <c r="BK311" s="1"/>
    </row>
    <row r="312" spans="39:63">
      <c r="AM312" s="1"/>
      <c r="AN312" s="1"/>
      <c r="AO312" s="1"/>
      <c r="AP312" s="1"/>
      <c r="AQ312" s="1"/>
      <c r="AR312" s="1"/>
      <c r="AT312" s="1"/>
      <c r="AU312" s="1"/>
      <c r="AV312" s="1"/>
      <c r="BC312" s="1"/>
      <c r="BD312" s="1"/>
      <c r="BE312" s="1"/>
      <c r="BI312" s="1"/>
      <c r="BJ312" s="1"/>
      <c r="BK312" s="1"/>
    </row>
    <row r="313" spans="39:63">
      <c r="AM313" s="1"/>
      <c r="AN313" s="1"/>
      <c r="AO313" s="1"/>
      <c r="AP313" s="1"/>
      <c r="AQ313" s="1"/>
      <c r="AR313" s="1"/>
      <c r="AT313" s="1"/>
      <c r="AU313" s="1"/>
      <c r="AV313" s="1"/>
      <c r="BC313" s="1"/>
      <c r="BD313" s="1"/>
      <c r="BE313" s="1"/>
      <c r="BI313" s="1"/>
      <c r="BJ313" s="1"/>
      <c r="BK313" s="1"/>
    </row>
    <row r="314" spans="39:63">
      <c r="AM314" s="1"/>
      <c r="AN314" s="1"/>
      <c r="AO314" s="1"/>
      <c r="AP314" s="1"/>
      <c r="AQ314" s="1"/>
      <c r="AR314" s="1"/>
      <c r="AT314" s="1"/>
      <c r="AU314" s="1"/>
      <c r="AV314" s="1"/>
      <c r="BC314" s="1"/>
      <c r="BD314" s="1"/>
      <c r="BE314" s="1"/>
      <c r="BI314" s="1"/>
      <c r="BJ314" s="1"/>
      <c r="BK314" s="1"/>
    </row>
    <row r="315" spans="39:63">
      <c r="AM315" s="1"/>
      <c r="AN315" s="1"/>
      <c r="AO315" s="1"/>
      <c r="AP315" s="1"/>
      <c r="AQ315" s="1"/>
      <c r="AR315" s="1"/>
      <c r="AT315" s="1"/>
      <c r="AU315" s="1"/>
      <c r="AV315" s="1"/>
      <c r="BC315" s="1"/>
      <c r="BD315" s="1"/>
      <c r="BE315" s="1"/>
      <c r="BI315" s="1"/>
      <c r="BJ315" s="1"/>
      <c r="BK315" s="1"/>
    </row>
    <row r="316" spans="39:63">
      <c r="AM316" s="1"/>
      <c r="AN316" s="1"/>
      <c r="AO316" s="1"/>
      <c r="AP316" s="1"/>
      <c r="AQ316" s="1"/>
      <c r="AR316" s="1"/>
      <c r="AT316" s="1"/>
      <c r="AU316" s="1"/>
      <c r="AV316" s="1"/>
      <c r="BC316" s="1"/>
      <c r="BD316" s="1"/>
      <c r="BE316" s="1"/>
      <c r="BI316" s="1"/>
      <c r="BJ316" s="1"/>
      <c r="BK316" s="1"/>
    </row>
    <row r="317" spans="39:63">
      <c r="AM317" s="1"/>
      <c r="AN317" s="1"/>
      <c r="AO317" s="1"/>
      <c r="AP317" s="1"/>
      <c r="AQ317" s="1"/>
      <c r="AR317" s="1"/>
      <c r="AT317" s="1"/>
      <c r="AU317" s="1"/>
      <c r="AV317" s="1"/>
      <c r="BC317" s="1"/>
      <c r="BD317" s="1"/>
      <c r="BE317" s="1"/>
      <c r="BI317" s="1"/>
      <c r="BJ317" s="1"/>
      <c r="BK317" s="1"/>
    </row>
    <row r="318" spans="39:63">
      <c r="AM318" s="1"/>
      <c r="AN318" s="1"/>
      <c r="AO318" s="1"/>
      <c r="AP318" s="1"/>
      <c r="AQ318" s="1"/>
      <c r="AR318" s="1"/>
      <c r="AT318" s="1"/>
      <c r="AU318" s="1"/>
      <c r="AV318" s="1"/>
      <c r="BC318" s="1"/>
      <c r="BD318" s="1"/>
      <c r="BE318" s="1"/>
      <c r="BI318" s="1"/>
      <c r="BJ318" s="1"/>
      <c r="BK318" s="1"/>
    </row>
    <row r="319" spans="39:63">
      <c r="AM319" s="1"/>
      <c r="AN319" s="1"/>
      <c r="AO319" s="1"/>
      <c r="AP319" s="1"/>
      <c r="AQ319" s="1"/>
      <c r="AR319" s="1"/>
      <c r="AT319" s="1"/>
      <c r="AU319" s="1"/>
      <c r="AV319" s="1"/>
      <c r="BC319" s="1"/>
      <c r="BD319" s="1"/>
      <c r="BE319" s="1"/>
      <c r="BI319" s="1"/>
      <c r="BJ319" s="1"/>
      <c r="BK319" s="1"/>
    </row>
    <row r="320" spans="39:63">
      <c r="AM320" s="1"/>
      <c r="AN320" s="1"/>
      <c r="AO320" s="1"/>
      <c r="AP320" s="1"/>
      <c r="AQ320" s="1"/>
      <c r="AR320" s="1"/>
      <c r="AT320" s="1"/>
      <c r="AU320" s="1"/>
      <c r="AV320" s="1"/>
      <c r="BC320" s="1"/>
      <c r="BD320" s="1"/>
      <c r="BE320" s="1"/>
      <c r="BI320" s="1"/>
      <c r="BJ320" s="1"/>
      <c r="BK320" s="1"/>
    </row>
    <row r="321" spans="39:63">
      <c r="AM321" s="1"/>
      <c r="AN321" s="1"/>
      <c r="AO321" s="1"/>
      <c r="AP321" s="1"/>
      <c r="AQ321" s="1"/>
      <c r="AR321" s="1"/>
      <c r="AT321" s="1"/>
      <c r="AU321" s="1"/>
      <c r="AV321" s="1"/>
      <c r="BC321" s="1"/>
      <c r="BD321" s="1"/>
      <c r="BE321" s="1"/>
      <c r="BI321" s="1"/>
      <c r="BJ321" s="1"/>
      <c r="BK321" s="1"/>
    </row>
    <row r="322" spans="39:63">
      <c r="AM322" s="1"/>
      <c r="AN322" s="1"/>
      <c r="AO322" s="1"/>
      <c r="AP322" s="1"/>
      <c r="AQ322" s="1"/>
      <c r="AR322" s="1"/>
      <c r="AT322" s="1"/>
      <c r="AU322" s="1"/>
      <c r="AV322" s="1"/>
      <c r="BC322" s="1"/>
      <c r="BD322" s="1"/>
      <c r="BE322" s="1"/>
      <c r="BI322" s="1"/>
      <c r="BJ322" s="1"/>
      <c r="BK322" s="1"/>
    </row>
    <row r="323" spans="39:63">
      <c r="AM323" s="1"/>
      <c r="AN323" s="1"/>
      <c r="AO323" s="1"/>
      <c r="AP323" s="1"/>
      <c r="AQ323" s="1"/>
      <c r="AR323" s="1"/>
      <c r="AT323" s="1"/>
      <c r="AU323" s="1"/>
      <c r="AV323" s="1"/>
      <c r="BC323" s="1"/>
      <c r="BD323" s="1"/>
      <c r="BE323" s="1"/>
      <c r="BI323" s="1"/>
      <c r="BJ323" s="1"/>
      <c r="BK323" s="1"/>
    </row>
    <row r="324" spans="39:63">
      <c r="AM324" s="1"/>
      <c r="AN324" s="1"/>
      <c r="AO324" s="1"/>
      <c r="AP324" s="1"/>
      <c r="AQ324" s="1"/>
      <c r="AR324" s="1"/>
      <c r="AT324" s="1"/>
      <c r="AU324" s="1"/>
      <c r="AV324" s="1"/>
      <c r="BC324" s="1"/>
      <c r="BD324" s="1"/>
      <c r="BE324" s="1"/>
      <c r="BI324" s="1"/>
      <c r="BJ324" s="1"/>
      <c r="BK324" s="1"/>
    </row>
    <row r="325" spans="39:63">
      <c r="AM325" s="1"/>
      <c r="AN325" s="1"/>
      <c r="AO325" s="1"/>
      <c r="AP325" s="1"/>
      <c r="AQ325" s="1"/>
      <c r="AR325" s="1"/>
      <c r="AT325" s="1"/>
      <c r="AU325" s="1"/>
      <c r="AV325" s="1"/>
      <c r="BC325" s="1"/>
      <c r="BD325" s="1"/>
      <c r="BE325" s="1"/>
      <c r="BI325" s="1"/>
      <c r="BJ325" s="1"/>
      <c r="BK325" s="1"/>
    </row>
    <row r="326" spans="39:63">
      <c r="AM326" s="1"/>
      <c r="AN326" s="1"/>
      <c r="AO326" s="1"/>
      <c r="AP326" s="1"/>
      <c r="AQ326" s="1"/>
      <c r="AR326" s="1"/>
      <c r="AT326" s="1"/>
      <c r="AU326" s="1"/>
      <c r="AV326" s="1"/>
      <c r="BC326" s="1"/>
      <c r="BD326" s="1"/>
      <c r="BE326" s="1"/>
      <c r="BI326" s="1"/>
      <c r="BJ326" s="1"/>
      <c r="BK326" s="1"/>
    </row>
    <row r="327" spans="39:63">
      <c r="AM327" s="1"/>
      <c r="AN327" s="1"/>
      <c r="AO327" s="1"/>
      <c r="AP327" s="1"/>
      <c r="AQ327" s="1"/>
      <c r="AR327" s="1"/>
      <c r="AT327" s="1"/>
      <c r="AU327" s="1"/>
      <c r="AV327" s="1"/>
      <c r="BC327" s="1"/>
      <c r="BD327" s="1"/>
      <c r="BE327" s="1"/>
      <c r="BI327" s="1"/>
      <c r="BJ327" s="1"/>
      <c r="BK327" s="1"/>
    </row>
    <row r="328" spans="39:63">
      <c r="AM328" s="1"/>
      <c r="AN328" s="1"/>
      <c r="AO328" s="1"/>
      <c r="AP328" s="1"/>
      <c r="AQ328" s="1"/>
      <c r="AR328" s="1"/>
      <c r="AT328" s="1"/>
      <c r="AU328" s="1"/>
      <c r="AV328" s="1"/>
      <c r="BC328" s="1"/>
      <c r="BD328" s="1"/>
      <c r="BE328" s="1"/>
      <c r="BI328" s="1"/>
      <c r="BJ328" s="1"/>
      <c r="BK328" s="1"/>
    </row>
    <row r="329" spans="39:63">
      <c r="AM329" s="1"/>
      <c r="AN329" s="1"/>
      <c r="AO329" s="1"/>
      <c r="AP329" s="1"/>
      <c r="AQ329" s="1"/>
      <c r="AR329" s="1"/>
      <c r="AT329" s="1"/>
      <c r="AU329" s="1"/>
      <c r="AV329" s="1"/>
      <c r="BC329" s="1"/>
      <c r="BD329" s="1"/>
      <c r="BE329" s="1"/>
      <c r="BI329" s="1"/>
      <c r="BJ329" s="1"/>
      <c r="BK329" s="1"/>
    </row>
    <row r="330" spans="39:63">
      <c r="AM330" s="1"/>
      <c r="AN330" s="1"/>
      <c r="AO330" s="1"/>
      <c r="AP330" s="1"/>
      <c r="AQ330" s="1"/>
      <c r="AR330" s="1"/>
      <c r="AT330" s="1"/>
      <c r="AU330" s="1"/>
      <c r="AV330" s="1"/>
      <c r="BC330" s="1"/>
      <c r="BD330" s="1"/>
      <c r="BE330" s="1"/>
      <c r="BI330" s="1"/>
      <c r="BJ330" s="1"/>
      <c r="BK330" s="1"/>
    </row>
    <row r="331" spans="39:63">
      <c r="AM331" s="1"/>
      <c r="AN331" s="1"/>
      <c r="AO331" s="1"/>
      <c r="AP331" s="1"/>
      <c r="AQ331" s="1"/>
      <c r="AR331" s="1"/>
      <c r="AT331" s="1"/>
      <c r="AU331" s="1"/>
      <c r="AV331" s="1"/>
      <c r="BC331" s="1"/>
      <c r="BD331" s="1"/>
      <c r="BE331" s="1"/>
      <c r="BI331" s="1"/>
      <c r="BJ331" s="1"/>
      <c r="BK331" s="1"/>
    </row>
    <row r="332" spans="39:63">
      <c r="AM332" s="1"/>
      <c r="AN332" s="1"/>
      <c r="AO332" s="1"/>
      <c r="AP332" s="1"/>
      <c r="AQ332" s="1"/>
      <c r="AR332" s="1"/>
      <c r="AT332" s="1"/>
      <c r="AU332" s="1"/>
      <c r="AV332" s="1"/>
      <c r="BC332" s="1"/>
      <c r="BD332" s="1"/>
      <c r="BE332" s="1"/>
      <c r="BI332" s="1"/>
      <c r="BJ332" s="1"/>
      <c r="BK332" s="1"/>
    </row>
    <row r="333" spans="39:63">
      <c r="AM333" s="1"/>
      <c r="AN333" s="1"/>
      <c r="AO333" s="1"/>
      <c r="AP333" s="1"/>
      <c r="AQ333" s="1"/>
      <c r="AR333" s="1"/>
      <c r="AT333" s="1"/>
      <c r="AU333" s="1"/>
      <c r="AV333" s="1"/>
      <c r="BC333" s="1"/>
      <c r="BD333" s="1"/>
      <c r="BE333" s="1"/>
      <c r="BI333" s="1"/>
      <c r="BJ333" s="1"/>
      <c r="BK333" s="1"/>
    </row>
    <row r="334" spans="39:63">
      <c r="AM334" s="1"/>
      <c r="AN334" s="1"/>
      <c r="AO334" s="1"/>
      <c r="AP334" s="1"/>
      <c r="AQ334" s="1"/>
      <c r="AR334" s="1"/>
      <c r="AT334" s="1"/>
      <c r="AU334" s="1"/>
      <c r="AV334" s="1"/>
      <c r="BC334" s="1"/>
      <c r="BD334" s="1"/>
      <c r="BE334" s="1"/>
      <c r="BI334" s="1"/>
      <c r="BJ334" s="1"/>
      <c r="BK334" s="1"/>
    </row>
    <row r="335" spans="39:63">
      <c r="AM335" s="1"/>
      <c r="AN335" s="1"/>
      <c r="AO335" s="1"/>
      <c r="AP335" s="1"/>
      <c r="AQ335" s="1"/>
      <c r="AR335" s="1"/>
      <c r="AT335" s="1"/>
      <c r="AU335" s="1"/>
      <c r="AV335" s="1"/>
      <c r="BC335" s="1"/>
      <c r="BD335" s="1"/>
      <c r="BE335" s="1"/>
      <c r="BI335" s="1"/>
      <c r="BJ335" s="1"/>
      <c r="BK335" s="1"/>
    </row>
    <row r="336" spans="39:63">
      <c r="AM336" s="1"/>
      <c r="AN336" s="1"/>
      <c r="AO336" s="1"/>
      <c r="AP336" s="1"/>
      <c r="AQ336" s="1"/>
      <c r="AR336" s="1"/>
      <c r="AT336" s="1"/>
      <c r="AU336" s="1"/>
      <c r="AV336" s="1"/>
      <c r="BC336" s="1"/>
      <c r="BD336" s="1"/>
      <c r="BE336" s="1"/>
      <c r="BI336" s="1"/>
      <c r="BJ336" s="1"/>
      <c r="BK336" s="1"/>
    </row>
    <row r="337" spans="39:63">
      <c r="AM337" s="1"/>
      <c r="AN337" s="1"/>
      <c r="AO337" s="1"/>
      <c r="AP337" s="1"/>
      <c r="AQ337" s="1"/>
      <c r="AR337" s="1"/>
      <c r="AT337" s="1"/>
      <c r="AU337" s="1"/>
      <c r="AV337" s="1"/>
      <c r="BC337" s="1"/>
      <c r="BD337" s="1"/>
      <c r="BE337" s="1"/>
      <c r="BI337" s="1"/>
      <c r="BJ337" s="1"/>
      <c r="BK337" s="1"/>
    </row>
    <row r="338" spans="39:63">
      <c r="AM338" s="1"/>
      <c r="AN338" s="1"/>
      <c r="AO338" s="1"/>
      <c r="AP338" s="1"/>
      <c r="AQ338" s="1"/>
      <c r="AR338" s="1"/>
      <c r="AT338" s="1"/>
      <c r="AU338" s="1"/>
      <c r="AV338" s="1"/>
      <c r="BC338" s="1"/>
      <c r="BD338" s="1"/>
      <c r="BE338" s="1"/>
      <c r="BI338" s="1"/>
      <c r="BJ338" s="1"/>
      <c r="BK338" s="1"/>
    </row>
    <row r="339" spans="39:63">
      <c r="AM339" s="1"/>
      <c r="AN339" s="1"/>
      <c r="AO339" s="1"/>
      <c r="AP339" s="1"/>
      <c r="AQ339" s="1"/>
      <c r="AR339" s="1"/>
      <c r="AT339" s="1"/>
      <c r="AU339" s="1"/>
      <c r="AV339" s="1"/>
      <c r="BC339" s="1"/>
      <c r="BD339" s="1"/>
      <c r="BE339" s="1"/>
      <c r="BI339" s="1"/>
      <c r="BJ339" s="1"/>
      <c r="BK339" s="1"/>
    </row>
    <row r="340" spans="39:63">
      <c r="AM340" s="1"/>
      <c r="AN340" s="1"/>
      <c r="AO340" s="1"/>
      <c r="AP340" s="1"/>
      <c r="AQ340" s="1"/>
      <c r="AR340" s="1"/>
      <c r="AT340" s="1"/>
      <c r="AU340" s="1"/>
      <c r="AV340" s="1"/>
      <c r="BC340" s="1"/>
      <c r="BD340" s="1"/>
      <c r="BE340" s="1"/>
      <c r="BI340" s="1"/>
      <c r="BJ340" s="1"/>
      <c r="BK340" s="1"/>
    </row>
    <row r="341" spans="39:63">
      <c r="AM341" s="1"/>
      <c r="AN341" s="1"/>
      <c r="AO341" s="1"/>
      <c r="AP341" s="1"/>
      <c r="AQ341" s="1"/>
      <c r="AR341" s="1"/>
      <c r="AT341" s="1"/>
      <c r="AU341" s="1"/>
      <c r="AV341" s="1"/>
      <c r="BC341" s="1"/>
      <c r="BD341" s="1"/>
      <c r="BE341" s="1"/>
      <c r="BI341" s="1"/>
      <c r="BJ341" s="1"/>
      <c r="BK341" s="1"/>
    </row>
    <row r="342" spans="39:63">
      <c r="AM342" s="1"/>
      <c r="AN342" s="1"/>
      <c r="AO342" s="1"/>
      <c r="AP342" s="1"/>
      <c r="AQ342" s="1"/>
      <c r="AR342" s="1"/>
      <c r="AT342" s="1"/>
      <c r="AU342" s="1"/>
      <c r="AV342" s="1"/>
      <c r="BC342" s="1"/>
      <c r="BD342" s="1"/>
      <c r="BE342" s="1"/>
      <c r="BI342" s="1"/>
      <c r="BJ342" s="1"/>
      <c r="BK342" s="1"/>
    </row>
    <row r="343" spans="39:63">
      <c r="AM343" s="1"/>
      <c r="AN343" s="1"/>
      <c r="AO343" s="1"/>
      <c r="AP343" s="1"/>
      <c r="AQ343" s="1"/>
      <c r="AR343" s="1"/>
      <c r="AT343" s="1"/>
      <c r="AU343" s="1"/>
      <c r="AV343" s="1"/>
      <c r="BC343" s="1"/>
      <c r="BD343" s="1"/>
      <c r="BE343" s="1"/>
      <c r="BI343" s="1"/>
      <c r="BJ343" s="1"/>
      <c r="BK343" s="1"/>
    </row>
    <row r="344" spans="39:63">
      <c r="AM344" s="1"/>
      <c r="AN344" s="1"/>
      <c r="AO344" s="1"/>
      <c r="AP344" s="1"/>
      <c r="AQ344" s="1"/>
      <c r="AR344" s="1"/>
      <c r="AT344" s="1"/>
      <c r="AU344" s="1"/>
      <c r="AV344" s="1"/>
      <c r="BC344" s="1"/>
      <c r="BD344" s="1"/>
      <c r="BE344" s="1"/>
      <c r="BI344" s="1"/>
      <c r="BJ344" s="1"/>
      <c r="BK344" s="1"/>
    </row>
    <row r="345" spans="39:63">
      <c r="AM345" s="1"/>
      <c r="AN345" s="1"/>
      <c r="AO345" s="1"/>
      <c r="AP345" s="1"/>
      <c r="AQ345" s="1"/>
      <c r="AR345" s="1"/>
      <c r="AT345" s="1"/>
      <c r="AU345" s="1"/>
      <c r="AV345" s="1"/>
      <c r="BC345" s="1"/>
      <c r="BD345" s="1"/>
      <c r="BE345" s="1"/>
      <c r="BI345" s="1"/>
      <c r="BJ345" s="1"/>
      <c r="BK345" s="1"/>
    </row>
    <row r="346" spans="39:63">
      <c r="AM346" s="1"/>
      <c r="AN346" s="1"/>
      <c r="AO346" s="1"/>
      <c r="AP346" s="1"/>
      <c r="AQ346" s="1"/>
      <c r="AR346" s="1"/>
      <c r="AT346" s="1"/>
      <c r="AU346" s="1"/>
      <c r="AV346" s="1"/>
      <c r="BC346" s="1"/>
      <c r="BD346" s="1"/>
      <c r="BE346" s="1"/>
      <c r="BI346" s="1"/>
      <c r="BJ346" s="1"/>
      <c r="BK346" s="1"/>
    </row>
    <row r="347" spans="39:63">
      <c r="AM347" s="1"/>
      <c r="AN347" s="1"/>
      <c r="AO347" s="1"/>
      <c r="AP347" s="1"/>
      <c r="AQ347" s="1"/>
      <c r="AR347" s="1"/>
      <c r="AT347" s="1"/>
      <c r="AU347" s="1"/>
      <c r="AV347" s="1"/>
      <c r="BC347" s="1"/>
      <c r="BD347" s="1"/>
      <c r="BE347" s="1"/>
      <c r="BI347" s="1"/>
      <c r="BJ347" s="1"/>
      <c r="BK347" s="1"/>
    </row>
    <row r="348" spans="39:63">
      <c r="AM348" s="1"/>
      <c r="AN348" s="1"/>
      <c r="AO348" s="1"/>
      <c r="AP348" s="1"/>
      <c r="AQ348" s="1"/>
      <c r="AR348" s="1"/>
      <c r="AT348" s="1"/>
      <c r="AU348" s="1"/>
      <c r="AV348" s="1"/>
      <c r="BC348" s="1"/>
      <c r="BD348" s="1"/>
      <c r="BE348" s="1"/>
      <c r="BI348" s="1"/>
      <c r="BJ348" s="1"/>
      <c r="BK348" s="1"/>
    </row>
    <row r="349" spans="39:63">
      <c r="AM349" s="1"/>
      <c r="AN349" s="1"/>
      <c r="AO349" s="1"/>
      <c r="AP349" s="1"/>
      <c r="AQ349" s="1"/>
      <c r="AR349" s="1"/>
      <c r="AT349" s="1"/>
      <c r="AU349" s="1"/>
      <c r="AV349" s="1"/>
      <c r="BC349" s="1"/>
      <c r="BD349" s="1"/>
      <c r="BE349" s="1"/>
      <c r="BI349" s="1"/>
      <c r="BJ349" s="1"/>
      <c r="BK349" s="1"/>
    </row>
    <row r="350" spans="39:63">
      <c r="AM350" s="1"/>
      <c r="AN350" s="1"/>
      <c r="AO350" s="1"/>
      <c r="AP350" s="1"/>
      <c r="AQ350" s="1"/>
      <c r="AR350" s="1"/>
      <c r="AT350" s="1"/>
      <c r="AU350" s="1"/>
      <c r="AV350" s="1"/>
      <c r="BC350" s="1"/>
      <c r="BD350" s="1"/>
      <c r="BE350" s="1"/>
      <c r="BI350" s="1"/>
      <c r="BJ350" s="1"/>
      <c r="BK350" s="1"/>
    </row>
    <row r="351" spans="39:63">
      <c r="AM351" s="1"/>
      <c r="AN351" s="1"/>
      <c r="AO351" s="1"/>
      <c r="AP351" s="1"/>
      <c r="AQ351" s="1"/>
      <c r="AR351" s="1"/>
      <c r="AT351" s="1"/>
      <c r="AU351" s="1"/>
      <c r="AV351" s="1"/>
      <c r="BC351" s="1"/>
      <c r="BD351" s="1"/>
      <c r="BE351" s="1"/>
      <c r="BI351" s="1"/>
      <c r="BJ351" s="1"/>
      <c r="BK351" s="1"/>
    </row>
    <row r="352" spans="39:63">
      <c r="AM352" s="1"/>
      <c r="AN352" s="1"/>
      <c r="AO352" s="1"/>
      <c r="AP352" s="1"/>
      <c r="AQ352" s="1"/>
      <c r="AR352" s="1"/>
      <c r="AT352" s="1"/>
      <c r="AU352" s="1"/>
      <c r="AV352" s="1"/>
      <c r="BC352" s="1"/>
      <c r="BD352" s="1"/>
      <c r="BE352" s="1"/>
      <c r="BI352" s="1"/>
      <c r="BJ352" s="1"/>
      <c r="BK352" s="1"/>
    </row>
    <row r="353" spans="39:63">
      <c r="AM353" s="1"/>
      <c r="AN353" s="1"/>
      <c r="AO353" s="1"/>
      <c r="AP353" s="1"/>
      <c r="AQ353" s="1"/>
      <c r="AR353" s="1"/>
      <c r="AT353" s="1"/>
      <c r="AU353" s="1"/>
      <c r="AV353" s="1"/>
      <c r="BC353" s="1"/>
      <c r="BD353" s="1"/>
      <c r="BE353" s="1"/>
      <c r="BI353" s="1"/>
      <c r="BJ353" s="1"/>
      <c r="BK353" s="1"/>
    </row>
    <row r="354" spans="39:63">
      <c r="AM354" s="1"/>
      <c r="AN354" s="1"/>
      <c r="AO354" s="1"/>
      <c r="AP354" s="1"/>
      <c r="AQ354" s="1"/>
      <c r="AR354" s="1"/>
      <c r="AT354" s="1"/>
      <c r="AU354" s="1"/>
      <c r="AV354" s="1"/>
      <c r="BC354" s="1"/>
      <c r="BD354" s="1"/>
      <c r="BE354" s="1"/>
      <c r="BI354" s="1"/>
      <c r="BJ354" s="1"/>
      <c r="BK354" s="1"/>
    </row>
    <row r="355" spans="39:63">
      <c r="AM355" s="1"/>
      <c r="AN355" s="1"/>
      <c r="AO355" s="1"/>
      <c r="AP355" s="1"/>
      <c r="AQ355" s="1"/>
      <c r="AR355" s="1"/>
      <c r="AT355" s="1"/>
      <c r="AU355" s="1"/>
      <c r="AV355" s="1"/>
      <c r="BC355" s="1"/>
      <c r="BD355" s="1"/>
      <c r="BE355" s="1"/>
      <c r="BI355" s="1"/>
      <c r="BJ355" s="1"/>
      <c r="BK355" s="1"/>
    </row>
    <row r="356" spans="39:63">
      <c r="AM356" s="1"/>
      <c r="AN356" s="1"/>
      <c r="AO356" s="1"/>
      <c r="AP356" s="1"/>
      <c r="AQ356" s="1"/>
      <c r="AR356" s="1"/>
      <c r="AT356" s="1"/>
      <c r="AU356" s="1"/>
      <c r="AV356" s="1"/>
      <c r="BC356" s="1"/>
      <c r="BD356" s="1"/>
      <c r="BE356" s="1"/>
      <c r="BI356" s="1"/>
      <c r="BJ356" s="1"/>
      <c r="BK356" s="1"/>
    </row>
    <row r="357" spans="39:63">
      <c r="AM357" s="1"/>
      <c r="AN357" s="1"/>
      <c r="AO357" s="1"/>
      <c r="AP357" s="1"/>
      <c r="AQ357" s="1"/>
      <c r="AR357" s="1"/>
      <c r="AT357" s="1"/>
      <c r="AU357" s="1"/>
      <c r="AV357" s="1"/>
      <c r="BC357" s="1"/>
      <c r="BD357" s="1"/>
      <c r="BE357" s="1"/>
      <c r="BI357" s="1"/>
      <c r="BJ357" s="1"/>
      <c r="BK357" s="1"/>
    </row>
    <row r="358" spans="39:63">
      <c r="AM358" s="1"/>
      <c r="AN358" s="1"/>
      <c r="AO358" s="1"/>
      <c r="AP358" s="1"/>
      <c r="AQ358" s="1"/>
      <c r="AR358" s="1"/>
      <c r="AT358" s="1"/>
      <c r="AU358" s="1"/>
      <c r="AV358" s="1"/>
      <c r="BC358" s="1"/>
      <c r="BD358" s="1"/>
      <c r="BE358" s="1"/>
      <c r="BI358" s="1"/>
      <c r="BJ358" s="1"/>
      <c r="BK358" s="1"/>
    </row>
    <row r="359" spans="39:63">
      <c r="AM359" s="1"/>
      <c r="AN359" s="1"/>
      <c r="AO359" s="1"/>
      <c r="AP359" s="1"/>
      <c r="AQ359" s="1"/>
      <c r="AR359" s="1"/>
      <c r="AT359" s="1"/>
      <c r="AU359" s="1"/>
      <c r="AV359" s="1"/>
      <c r="BC359" s="1"/>
      <c r="BD359" s="1"/>
      <c r="BE359" s="1"/>
      <c r="BI359" s="1"/>
      <c r="BJ359" s="1"/>
      <c r="BK359" s="1"/>
    </row>
    <row r="360" spans="39:63">
      <c r="AM360" s="1"/>
      <c r="AN360" s="1"/>
      <c r="AO360" s="1"/>
      <c r="AP360" s="1"/>
      <c r="AQ360" s="1"/>
      <c r="AR360" s="1"/>
      <c r="AT360" s="1"/>
      <c r="AU360" s="1"/>
      <c r="AV360" s="1"/>
      <c r="BC360" s="1"/>
      <c r="BD360" s="1"/>
      <c r="BE360" s="1"/>
      <c r="BI360" s="1"/>
      <c r="BJ360" s="1"/>
      <c r="BK360" s="1"/>
    </row>
    <row r="361" spans="39:63">
      <c r="AM361" s="1"/>
      <c r="AN361" s="1"/>
      <c r="AO361" s="1"/>
      <c r="AP361" s="1"/>
      <c r="AQ361" s="1"/>
      <c r="AR361" s="1"/>
      <c r="AT361" s="1"/>
      <c r="AU361" s="1"/>
      <c r="AV361" s="1"/>
      <c r="BC361" s="1"/>
      <c r="BD361" s="1"/>
      <c r="BE361" s="1"/>
      <c r="BI361" s="1"/>
      <c r="BJ361" s="1"/>
      <c r="BK361" s="1"/>
    </row>
    <row r="362" spans="39:63">
      <c r="AM362" s="1"/>
      <c r="AN362" s="1"/>
      <c r="AO362" s="1"/>
      <c r="AP362" s="1"/>
      <c r="AQ362" s="1"/>
      <c r="AR362" s="1"/>
      <c r="AT362" s="1"/>
      <c r="AU362" s="1"/>
      <c r="AV362" s="1"/>
      <c r="BC362" s="1"/>
      <c r="BD362" s="1"/>
      <c r="BE362" s="1"/>
      <c r="BI362" s="1"/>
      <c r="BJ362" s="1"/>
      <c r="BK362" s="1"/>
    </row>
    <row r="363" spans="39:63">
      <c r="AM363" s="1"/>
      <c r="AN363" s="1"/>
      <c r="AO363" s="1"/>
      <c r="AP363" s="1"/>
      <c r="AQ363" s="1"/>
      <c r="AR363" s="1"/>
      <c r="AT363" s="1"/>
      <c r="AU363" s="1"/>
      <c r="AV363" s="1"/>
      <c r="BC363" s="1"/>
      <c r="BD363" s="1"/>
      <c r="BE363" s="1"/>
      <c r="BI363" s="1"/>
      <c r="BJ363" s="1"/>
      <c r="BK363" s="1"/>
    </row>
    <row r="364" spans="39:63">
      <c r="AM364" s="1"/>
      <c r="AN364" s="1"/>
      <c r="AO364" s="1"/>
      <c r="AP364" s="1"/>
      <c r="AQ364" s="1"/>
      <c r="AR364" s="1"/>
      <c r="AT364" s="1"/>
      <c r="AU364" s="1"/>
      <c r="AV364" s="1"/>
      <c r="BC364" s="1"/>
      <c r="BD364" s="1"/>
      <c r="BE364" s="1"/>
      <c r="BI364" s="1"/>
      <c r="BJ364" s="1"/>
      <c r="BK364" s="1"/>
    </row>
    <row r="365" spans="39:63">
      <c r="AM365" s="1"/>
      <c r="AN365" s="1"/>
      <c r="AO365" s="1"/>
      <c r="AP365" s="1"/>
      <c r="AQ365" s="1"/>
      <c r="AR365" s="1"/>
      <c r="AT365" s="1"/>
      <c r="AU365" s="1"/>
      <c r="AV365" s="1"/>
      <c r="BC365" s="1"/>
      <c r="BD365" s="1"/>
      <c r="BE365" s="1"/>
      <c r="BI365" s="1"/>
      <c r="BJ365" s="1"/>
      <c r="BK365" s="1"/>
    </row>
    <row r="366" spans="39:63">
      <c r="AM366" s="1"/>
      <c r="AN366" s="1"/>
      <c r="AO366" s="1"/>
      <c r="AP366" s="1"/>
      <c r="AQ366" s="1"/>
      <c r="AR366" s="1"/>
      <c r="AT366" s="1"/>
      <c r="AU366" s="1"/>
      <c r="AV366" s="1"/>
      <c r="BC366" s="1"/>
      <c r="BD366" s="1"/>
      <c r="BE366" s="1"/>
      <c r="BI366" s="1"/>
      <c r="BJ366" s="1"/>
      <c r="BK366" s="1"/>
    </row>
    <row r="367" spans="39:63">
      <c r="AM367" s="1"/>
      <c r="AN367" s="1"/>
      <c r="AO367" s="1"/>
      <c r="AP367" s="1"/>
      <c r="AQ367" s="1"/>
      <c r="AR367" s="1"/>
      <c r="AT367" s="1"/>
      <c r="AU367" s="1"/>
      <c r="AV367" s="1"/>
      <c r="BC367" s="1"/>
      <c r="BD367" s="1"/>
      <c r="BE367" s="1"/>
      <c r="BI367" s="1"/>
      <c r="BJ367" s="1"/>
      <c r="BK367" s="1"/>
    </row>
    <row r="368" spans="39:63">
      <c r="AM368" s="1"/>
      <c r="AN368" s="1"/>
      <c r="AO368" s="1"/>
      <c r="AP368" s="1"/>
      <c r="AQ368" s="1"/>
      <c r="AR368" s="1"/>
      <c r="AT368" s="1"/>
      <c r="AU368" s="1"/>
      <c r="AV368" s="1"/>
      <c r="BC368" s="1"/>
      <c r="BD368" s="1"/>
      <c r="BE368" s="1"/>
      <c r="BI368" s="1"/>
      <c r="BJ368" s="1"/>
      <c r="BK368" s="1"/>
    </row>
    <row r="369" spans="39:63">
      <c r="AM369" s="1"/>
      <c r="AN369" s="1"/>
      <c r="AO369" s="1"/>
      <c r="AP369" s="1"/>
      <c r="AQ369" s="1"/>
      <c r="AR369" s="1"/>
      <c r="AT369" s="1"/>
      <c r="AU369" s="1"/>
      <c r="AV369" s="1"/>
      <c r="BC369" s="1"/>
      <c r="BD369" s="1"/>
      <c r="BE369" s="1"/>
      <c r="BI369" s="1"/>
      <c r="BJ369" s="1"/>
      <c r="BK369" s="1"/>
    </row>
    <row r="370" spans="39:63">
      <c r="AM370" s="1"/>
      <c r="AN370" s="1"/>
      <c r="AO370" s="1"/>
      <c r="AP370" s="1"/>
      <c r="AQ370" s="1"/>
      <c r="AR370" s="1"/>
      <c r="AT370" s="1"/>
      <c r="AU370" s="1"/>
      <c r="AV370" s="1"/>
      <c r="BC370" s="1"/>
      <c r="BD370" s="1"/>
      <c r="BE370" s="1"/>
      <c r="BI370" s="1"/>
      <c r="BJ370" s="1"/>
      <c r="BK370" s="1"/>
    </row>
    <row r="371" spans="39:63">
      <c r="AM371" s="1"/>
      <c r="AN371" s="1"/>
      <c r="AO371" s="1"/>
      <c r="AP371" s="1"/>
      <c r="AQ371" s="1"/>
      <c r="AR371" s="1"/>
      <c r="AT371" s="1"/>
      <c r="AU371" s="1"/>
      <c r="AV371" s="1"/>
      <c r="BC371" s="1"/>
      <c r="BD371" s="1"/>
      <c r="BE371" s="1"/>
      <c r="BI371" s="1"/>
      <c r="BJ371" s="1"/>
      <c r="BK371" s="1"/>
    </row>
    <row r="372" spans="39:63">
      <c r="AM372" s="1"/>
      <c r="AN372" s="1"/>
      <c r="AO372" s="1"/>
      <c r="AP372" s="1"/>
      <c r="AQ372" s="1"/>
      <c r="AR372" s="1"/>
      <c r="AT372" s="1"/>
      <c r="AU372" s="1"/>
      <c r="AV372" s="1"/>
      <c r="BC372" s="1"/>
      <c r="BD372" s="1"/>
      <c r="BE372" s="1"/>
      <c r="BI372" s="1"/>
      <c r="BJ372" s="1"/>
      <c r="BK372" s="1"/>
    </row>
    <row r="373" spans="39:63">
      <c r="AM373" s="1"/>
      <c r="AN373" s="1"/>
      <c r="AO373" s="1"/>
      <c r="AP373" s="1"/>
      <c r="AQ373" s="1"/>
      <c r="AR373" s="1"/>
      <c r="AT373" s="1"/>
      <c r="AU373" s="1"/>
      <c r="AV373" s="1"/>
      <c r="BC373" s="1"/>
      <c r="BD373" s="1"/>
      <c r="BE373" s="1"/>
      <c r="BI373" s="1"/>
      <c r="BJ373" s="1"/>
      <c r="BK373" s="1"/>
    </row>
    <row r="374" spans="39:63">
      <c r="AM374" s="1"/>
      <c r="AN374" s="1"/>
      <c r="AO374" s="1"/>
      <c r="AP374" s="1"/>
      <c r="AQ374" s="1"/>
      <c r="AR374" s="1"/>
      <c r="AT374" s="1"/>
      <c r="AU374" s="1"/>
      <c r="AV374" s="1"/>
      <c r="BC374" s="1"/>
      <c r="BD374" s="1"/>
      <c r="BE374" s="1"/>
      <c r="BI374" s="1"/>
      <c r="BJ374" s="1"/>
      <c r="BK374" s="1"/>
    </row>
    <row r="375" spans="39:63">
      <c r="AM375" s="1"/>
      <c r="AN375" s="1"/>
      <c r="AO375" s="1"/>
      <c r="AP375" s="1"/>
      <c r="AQ375" s="1"/>
      <c r="AR375" s="1"/>
      <c r="AT375" s="1"/>
      <c r="AU375" s="1"/>
      <c r="AV375" s="1"/>
      <c r="BC375" s="1"/>
      <c r="BD375" s="1"/>
      <c r="BE375" s="1"/>
      <c r="BI375" s="1"/>
      <c r="BJ375" s="1"/>
      <c r="BK375" s="1"/>
    </row>
    <row r="376" spans="39:63">
      <c r="AM376" s="1"/>
      <c r="AN376" s="1"/>
      <c r="AO376" s="1"/>
      <c r="AP376" s="1"/>
      <c r="AQ376" s="1"/>
      <c r="AR376" s="1"/>
      <c r="AT376" s="1"/>
      <c r="AU376" s="1"/>
      <c r="AV376" s="1"/>
      <c r="BC376" s="1"/>
      <c r="BD376" s="1"/>
      <c r="BE376" s="1"/>
      <c r="BI376" s="1"/>
      <c r="BJ376" s="1"/>
      <c r="BK376" s="1"/>
    </row>
    <row r="377" spans="39:63">
      <c r="AM377" s="1"/>
      <c r="AN377" s="1"/>
      <c r="AO377" s="1"/>
      <c r="AP377" s="1"/>
      <c r="AQ377" s="1"/>
      <c r="AR377" s="1"/>
      <c r="AT377" s="1"/>
      <c r="AU377" s="1"/>
      <c r="AV377" s="1"/>
      <c r="BC377" s="1"/>
      <c r="BD377" s="1"/>
      <c r="BE377" s="1"/>
      <c r="BI377" s="1"/>
      <c r="BJ377" s="1"/>
      <c r="BK377" s="1"/>
    </row>
    <row r="378" spans="39:63">
      <c r="AM378" s="1"/>
      <c r="AN378" s="1"/>
      <c r="AO378" s="1"/>
      <c r="AP378" s="1"/>
      <c r="AQ378" s="1"/>
      <c r="AR378" s="1"/>
      <c r="AT378" s="1"/>
      <c r="AU378" s="1"/>
      <c r="AV378" s="1"/>
      <c r="BC378" s="1"/>
      <c r="BD378" s="1"/>
      <c r="BE378" s="1"/>
      <c r="BI378" s="1"/>
      <c r="BJ378" s="1"/>
      <c r="BK378" s="1"/>
    </row>
    <row r="379" spans="39:63">
      <c r="AM379" s="1"/>
      <c r="AN379" s="1"/>
      <c r="AO379" s="1"/>
      <c r="AP379" s="1"/>
      <c r="AQ379" s="1"/>
      <c r="AR379" s="1"/>
      <c r="AT379" s="1"/>
      <c r="AU379" s="1"/>
      <c r="AV379" s="1"/>
      <c r="BC379" s="1"/>
      <c r="BD379" s="1"/>
      <c r="BE379" s="1"/>
      <c r="BI379" s="1"/>
      <c r="BJ379" s="1"/>
      <c r="BK379" s="1"/>
    </row>
    <row r="380" spans="39:63">
      <c r="AM380" s="1"/>
      <c r="AN380" s="1"/>
      <c r="AO380" s="1"/>
      <c r="AP380" s="1"/>
      <c r="AQ380" s="1"/>
      <c r="AR380" s="1"/>
      <c r="AT380" s="1"/>
      <c r="AU380" s="1"/>
      <c r="AV380" s="1"/>
      <c r="BC380" s="1"/>
      <c r="BD380" s="1"/>
      <c r="BE380" s="1"/>
      <c r="BI380" s="1"/>
      <c r="BJ380" s="1"/>
      <c r="BK380" s="1"/>
    </row>
    <row r="381" spans="39:63">
      <c r="AM381" s="1"/>
      <c r="AN381" s="1"/>
      <c r="AO381" s="1"/>
      <c r="AP381" s="1"/>
      <c r="AQ381" s="1"/>
      <c r="AR381" s="1"/>
      <c r="AT381" s="1"/>
      <c r="AU381" s="1"/>
      <c r="AV381" s="1"/>
      <c r="BC381" s="1"/>
      <c r="BD381" s="1"/>
      <c r="BE381" s="1"/>
      <c r="BI381" s="1"/>
      <c r="BJ381" s="1"/>
      <c r="BK381" s="1"/>
    </row>
    <row r="382" spans="39:63">
      <c r="AM382" s="1"/>
      <c r="AN382" s="1"/>
      <c r="AO382" s="1"/>
      <c r="AP382" s="1"/>
      <c r="AQ382" s="1"/>
      <c r="AR382" s="1"/>
      <c r="AT382" s="1"/>
      <c r="AU382" s="1"/>
      <c r="AV382" s="1"/>
      <c r="BC382" s="1"/>
      <c r="BD382" s="1"/>
      <c r="BE382" s="1"/>
      <c r="BI382" s="1"/>
      <c r="BJ382" s="1"/>
      <c r="BK382" s="1"/>
    </row>
    <row r="383" spans="39:63">
      <c r="AM383" s="1"/>
      <c r="AN383" s="1"/>
      <c r="AO383" s="1"/>
      <c r="AP383" s="1"/>
      <c r="AQ383" s="1"/>
      <c r="AR383" s="1"/>
      <c r="AT383" s="1"/>
      <c r="AU383" s="1"/>
      <c r="AV383" s="1"/>
      <c r="BC383" s="1"/>
      <c r="BD383" s="1"/>
      <c r="BE383" s="1"/>
      <c r="BI383" s="1"/>
      <c r="BJ383" s="1"/>
      <c r="BK383" s="1"/>
    </row>
    <row r="384" spans="39:63">
      <c r="AM384" s="1"/>
      <c r="AN384" s="1"/>
      <c r="AO384" s="1"/>
      <c r="AP384" s="1"/>
      <c r="AQ384" s="1"/>
      <c r="AR384" s="1"/>
      <c r="AT384" s="1"/>
      <c r="AU384" s="1"/>
      <c r="AV384" s="1"/>
      <c r="BC384" s="1"/>
      <c r="BD384" s="1"/>
      <c r="BE384" s="1"/>
      <c r="BI384" s="1"/>
      <c r="BJ384" s="1"/>
      <c r="BK384" s="1"/>
    </row>
    <row r="385" spans="39:63">
      <c r="AM385" s="1"/>
      <c r="AN385" s="1"/>
      <c r="AO385" s="1"/>
      <c r="AP385" s="1"/>
      <c r="AQ385" s="1"/>
      <c r="AR385" s="1"/>
      <c r="AT385" s="1"/>
      <c r="AU385" s="1"/>
      <c r="AV385" s="1"/>
      <c r="BC385" s="1"/>
      <c r="BD385" s="1"/>
      <c r="BE385" s="1"/>
      <c r="BI385" s="1"/>
      <c r="BJ385" s="1"/>
      <c r="BK385" s="1"/>
    </row>
    <row r="386" spans="39:63">
      <c r="AM386" s="1"/>
      <c r="AN386" s="1"/>
      <c r="AO386" s="1"/>
      <c r="AP386" s="1"/>
      <c r="AQ386" s="1"/>
      <c r="AR386" s="1"/>
      <c r="AT386" s="1"/>
      <c r="AU386" s="1"/>
      <c r="AV386" s="1"/>
      <c r="BC386" s="1"/>
      <c r="BD386" s="1"/>
      <c r="BE386" s="1"/>
      <c r="BI386" s="1"/>
      <c r="BJ386" s="1"/>
      <c r="BK386" s="1"/>
    </row>
    <row r="387" spans="39:63">
      <c r="AM387" s="1"/>
      <c r="AN387" s="1"/>
      <c r="AO387" s="1"/>
      <c r="AP387" s="1"/>
      <c r="AQ387" s="1"/>
      <c r="AR387" s="1"/>
      <c r="AT387" s="1"/>
      <c r="AU387" s="1"/>
      <c r="AV387" s="1"/>
      <c r="BC387" s="1"/>
      <c r="BD387" s="1"/>
      <c r="BE387" s="1"/>
      <c r="BI387" s="1"/>
      <c r="BJ387" s="1"/>
      <c r="BK387" s="1"/>
    </row>
    <row r="388" spans="39:63">
      <c r="AM388" s="1"/>
      <c r="AN388" s="1"/>
      <c r="AO388" s="1"/>
      <c r="AP388" s="1"/>
      <c r="AQ388" s="1"/>
      <c r="AR388" s="1"/>
      <c r="AT388" s="1"/>
      <c r="AU388" s="1"/>
      <c r="AV388" s="1"/>
      <c r="BC388" s="1"/>
      <c r="BD388" s="1"/>
      <c r="BE388" s="1"/>
      <c r="BI388" s="1"/>
      <c r="BJ388" s="1"/>
      <c r="BK388" s="1"/>
    </row>
    <row r="389" spans="39:63">
      <c r="AM389" s="1"/>
      <c r="AN389" s="1"/>
      <c r="AO389" s="1"/>
      <c r="AP389" s="1"/>
      <c r="AQ389" s="1"/>
      <c r="AR389" s="1"/>
      <c r="AT389" s="1"/>
      <c r="AU389" s="1"/>
      <c r="AV389" s="1"/>
      <c r="BC389" s="1"/>
      <c r="BD389" s="1"/>
      <c r="BE389" s="1"/>
      <c r="BI389" s="1"/>
      <c r="BJ389" s="1"/>
      <c r="BK389" s="1"/>
    </row>
    <row r="390" spans="39:63">
      <c r="AM390" s="1"/>
      <c r="AN390" s="1"/>
      <c r="AO390" s="1"/>
      <c r="AP390" s="1"/>
      <c r="AQ390" s="1"/>
      <c r="AR390" s="1"/>
      <c r="AT390" s="1"/>
      <c r="AU390" s="1"/>
      <c r="AV390" s="1"/>
      <c r="BC390" s="1"/>
      <c r="BD390" s="1"/>
      <c r="BE390" s="1"/>
      <c r="BI390" s="1"/>
      <c r="BJ390" s="1"/>
      <c r="BK390" s="1"/>
    </row>
    <row r="391" spans="39:63">
      <c r="AM391" s="1"/>
      <c r="AN391" s="1"/>
      <c r="AO391" s="1"/>
      <c r="AP391" s="1"/>
      <c r="AQ391" s="1"/>
      <c r="AR391" s="1"/>
      <c r="AT391" s="1"/>
      <c r="AU391" s="1"/>
      <c r="AV391" s="1"/>
      <c r="BC391" s="1"/>
      <c r="BD391" s="1"/>
      <c r="BE391" s="1"/>
      <c r="BI391" s="1"/>
      <c r="BJ391" s="1"/>
      <c r="BK391" s="1"/>
    </row>
    <row r="392" spans="39:63">
      <c r="AM392" s="1"/>
      <c r="AN392" s="1"/>
      <c r="AO392" s="1"/>
      <c r="AP392" s="1"/>
      <c r="AQ392" s="1"/>
      <c r="AR392" s="1"/>
      <c r="AT392" s="1"/>
      <c r="AU392" s="1"/>
      <c r="AV392" s="1"/>
      <c r="BC392" s="1"/>
      <c r="BD392" s="1"/>
      <c r="BE392" s="1"/>
      <c r="BI392" s="1"/>
      <c r="BJ392" s="1"/>
      <c r="BK392" s="1"/>
    </row>
    <row r="393" spans="39:63">
      <c r="AM393" s="1"/>
      <c r="AN393" s="1"/>
      <c r="AO393" s="1"/>
      <c r="AP393" s="1"/>
      <c r="AQ393" s="1"/>
      <c r="AR393" s="1"/>
      <c r="AT393" s="1"/>
      <c r="AU393" s="1"/>
      <c r="AV393" s="1"/>
      <c r="BC393" s="1"/>
      <c r="BD393" s="1"/>
      <c r="BE393" s="1"/>
      <c r="BI393" s="1"/>
      <c r="BJ393" s="1"/>
      <c r="BK393" s="1"/>
    </row>
    <row r="394" spans="39:63">
      <c r="AM394" s="1"/>
      <c r="AN394" s="1"/>
      <c r="AO394" s="1"/>
      <c r="AP394" s="1"/>
      <c r="AQ394" s="1"/>
      <c r="AR394" s="1"/>
      <c r="AT394" s="1"/>
      <c r="AU394" s="1"/>
      <c r="AV394" s="1"/>
      <c r="BC394" s="1"/>
      <c r="BD394" s="1"/>
      <c r="BE394" s="1"/>
      <c r="BI394" s="1"/>
      <c r="BJ394" s="1"/>
      <c r="BK394" s="1"/>
    </row>
    <row r="395" spans="39:63">
      <c r="AM395" s="1"/>
      <c r="AN395" s="1"/>
      <c r="AO395" s="1"/>
      <c r="AP395" s="1"/>
      <c r="AQ395" s="1"/>
      <c r="AR395" s="1"/>
      <c r="AT395" s="1"/>
      <c r="AU395" s="1"/>
      <c r="AV395" s="1"/>
      <c r="BC395" s="1"/>
      <c r="BD395" s="1"/>
      <c r="BE395" s="1"/>
      <c r="BI395" s="1"/>
      <c r="BJ395" s="1"/>
      <c r="BK395" s="1"/>
    </row>
    <row r="396" spans="39:63">
      <c r="AM396" s="1"/>
      <c r="AN396" s="1"/>
      <c r="AO396" s="1"/>
      <c r="AP396" s="1"/>
      <c r="AQ396" s="1"/>
      <c r="AR396" s="1"/>
      <c r="AT396" s="1"/>
      <c r="AU396" s="1"/>
      <c r="AV396" s="1"/>
      <c r="BC396" s="1"/>
      <c r="BD396" s="1"/>
      <c r="BE396" s="1"/>
      <c r="BI396" s="1"/>
      <c r="BJ396" s="1"/>
      <c r="BK396" s="1"/>
    </row>
    <row r="397" spans="39:63">
      <c r="AM397" s="1"/>
      <c r="AN397" s="1"/>
      <c r="AO397" s="1"/>
      <c r="AP397" s="1"/>
      <c r="AQ397" s="1"/>
      <c r="AR397" s="1"/>
      <c r="AT397" s="1"/>
      <c r="AU397" s="1"/>
      <c r="AV397" s="1"/>
      <c r="BC397" s="1"/>
      <c r="BD397" s="1"/>
      <c r="BE397" s="1"/>
      <c r="BI397" s="1"/>
      <c r="BJ397" s="1"/>
      <c r="BK397" s="1"/>
    </row>
    <row r="398" spans="39:63">
      <c r="AM398" s="1"/>
      <c r="AN398" s="1"/>
      <c r="AO398" s="1"/>
      <c r="AP398" s="1"/>
      <c r="AQ398" s="1"/>
      <c r="AR398" s="1"/>
      <c r="AT398" s="1"/>
      <c r="AU398" s="1"/>
      <c r="AV398" s="1"/>
      <c r="BC398" s="1"/>
      <c r="BD398" s="1"/>
      <c r="BE398" s="1"/>
      <c r="BI398" s="1"/>
      <c r="BJ398" s="1"/>
      <c r="BK398" s="1"/>
    </row>
    <row r="399" spans="39:63">
      <c r="AM399" s="1"/>
      <c r="AN399" s="1"/>
      <c r="AO399" s="1"/>
      <c r="AP399" s="1"/>
      <c r="AQ399" s="1"/>
      <c r="AR399" s="1"/>
      <c r="AT399" s="1"/>
      <c r="AU399" s="1"/>
      <c r="AV399" s="1"/>
      <c r="BC399" s="1"/>
      <c r="BD399" s="1"/>
      <c r="BE399" s="1"/>
      <c r="BI399" s="1"/>
      <c r="BJ399" s="1"/>
      <c r="BK399" s="1"/>
    </row>
    <row r="400" spans="39:63">
      <c r="AM400" s="1"/>
      <c r="AN400" s="1"/>
      <c r="AO400" s="1"/>
      <c r="AP400" s="1"/>
      <c r="AQ400" s="1"/>
      <c r="AR400" s="1"/>
      <c r="AT400" s="1"/>
      <c r="AU400" s="1"/>
      <c r="AV400" s="1"/>
      <c r="BC400" s="1"/>
      <c r="BD400" s="1"/>
      <c r="BE400" s="1"/>
      <c r="BI400" s="1"/>
      <c r="BJ400" s="1"/>
      <c r="BK400" s="1"/>
    </row>
    <row r="401" spans="39:63">
      <c r="AM401" s="1"/>
      <c r="AN401" s="1"/>
      <c r="AO401" s="1"/>
      <c r="AP401" s="1"/>
      <c r="AQ401" s="1"/>
      <c r="AR401" s="1"/>
      <c r="AT401" s="1"/>
      <c r="AU401" s="1"/>
      <c r="AV401" s="1"/>
      <c r="BC401" s="1"/>
      <c r="BD401" s="1"/>
      <c r="BE401" s="1"/>
      <c r="BI401" s="1"/>
      <c r="BJ401" s="1"/>
      <c r="BK401" s="1"/>
    </row>
    <row r="402" spans="39:63">
      <c r="AM402" s="1"/>
      <c r="AN402" s="1"/>
      <c r="AO402" s="1"/>
      <c r="AP402" s="1"/>
      <c r="AQ402" s="1"/>
      <c r="AR402" s="1"/>
      <c r="AT402" s="1"/>
      <c r="AU402" s="1"/>
      <c r="AV402" s="1"/>
      <c r="BC402" s="1"/>
      <c r="BD402" s="1"/>
      <c r="BE402" s="1"/>
      <c r="BI402" s="1"/>
      <c r="BJ402" s="1"/>
      <c r="BK402" s="1"/>
    </row>
    <row r="403" spans="39:63">
      <c r="AM403" s="1"/>
      <c r="AN403" s="1"/>
      <c r="AO403" s="1"/>
      <c r="AP403" s="1"/>
      <c r="AQ403" s="1"/>
      <c r="AR403" s="1"/>
      <c r="AT403" s="1"/>
      <c r="AU403" s="1"/>
      <c r="AV403" s="1"/>
      <c r="BC403" s="1"/>
      <c r="BD403" s="1"/>
      <c r="BE403" s="1"/>
      <c r="BI403" s="1"/>
      <c r="BJ403" s="1"/>
      <c r="BK403" s="1"/>
    </row>
    <row r="404" spans="39:63">
      <c r="AM404" s="1"/>
      <c r="AN404" s="1"/>
      <c r="AO404" s="1"/>
      <c r="AP404" s="1"/>
      <c r="AQ404" s="1"/>
      <c r="AR404" s="1"/>
      <c r="AT404" s="1"/>
      <c r="AU404" s="1"/>
      <c r="AV404" s="1"/>
      <c r="BC404" s="1"/>
      <c r="BD404" s="1"/>
      <c r="BE404" s="1"/>
      <c r="BI404" s="1"/>
      <c r="BJ404" s="1"/>
      <c r="BK404" s="1"/>
    </row>
    <row r="405" spans="39:63">
      <c r="AM405" s="1"/>
      <c r="AN405" s="1"/>
      <c r="AO405" s="1"/>
      <c r="AP405" s="1"/>
      <c r="AQ405" s="1"/>
      <c r="AR405" s="1"/>
      <c r="AT405" s="1"/>
      <c r="AU405" s="1"/>
      <c r="AV405" s="1"/>
      <c r="BC405" s="1"/>
      <c r="BD405" s="1"/>
      <c r="BE405" s="1"/>
      <c r="BI405" s="1"/>
      <c r="BJ405" s="1"/>
      <c r="BK405" s="1"/>
    </row>
    <row r="406" spans="39:63">
      <c r="AM406" s="1"/>
      <c r="AN406" s="1"/>
      <c r="AO406" s="1"/>
      <c r="AP406" s="1"/>
      <c r="AQ406" s="1"/>
      <c r="AR406" s="1"/>
      <c r="AT406" s="1"/>
      <c r="AU406" s="1"/>
      <c r="AV406" s="1"/>
      <c r="BC406" s="1"/>
      <c r="BD406" s="1"/>
      <c r="BE406" s="1"/>
      <c r="BI406" s="1"/>
      <c r="BJ406" s="1"/>
      <c r="BK406" s="1"/>
    </row>
    <row r="407" spans="39:63">
      <c r="AM407" s="1"/>
      <c r="AN407" s="1"/>
      <c r="AO407" s="1"/>
      <c r="AP407" s="1"/>
      <c r="AQ407" s="1"/>
      <c r="AR407" s="1"/>
      <c r="AT407" s="1"/>
      <c r="AU407" s="1"/>
      <c r="AV407" s="1"/>
      <c r="BC407" s="1"/>
      <c r="BD407" s="1"/>
      <c r="BE407" s="1"/>
      <c r="BI407" s="1"/>
      <c r="BJ407" s="1"/>
      <c r="BK407" s="1"/>
    </row>
    <row r="408" spans="39:63">
      <c r="AM408" s="1"/>
      <c r="AN408" s="1"/>
      <c r="AO408" s="1"/>
      <c r="AP408" s="1"/>
      <c r="AQ408" s="1"/>
      <c r="AR408" s="1"/>
      <c r="AT408" s="1"/>
      <c r="AU408" s="1"/>
      <c r="AV408" s="1"/>
      <c r="BC408" s="1"/>
      <c r="BD408" s="1"/>
      <c r="BE408" s="1"/>
      <c r="BI408" s="1"/>
      <c r="BJ408" s="1"/>
      <c r="BK408" s="1"/>
    </row>
    <row r="409" spans="39:63">
      <c r="AM409" s="1"/>
      <c r="AN409" s="1"/>
      <c r="AO409" s="1"/>
      <c r="AP409" s="1"/>
      <c r="AQ409" s="1"/>
      <c r="AR409" s="1"/>
      <c r="AT409" s="1"/>
      <c r="AU409" s="1"/>
      <c r="AV409" s="1"/>
      <c r="BC409" s="1"/>
      <c r="BD409" s="1"/>
      <c r="BE409" s="1"/>
      <c r="BI409" s="1"/>
      <c r="BJ409" s="1"/>
      <c r="BK409" s="1"/>
    </row>
    <row r="410" spans="39:63">
      <c r="AM410" s="1"/>
      <c r="AN410" s="1"/>
      <c r="AO410" s="1"/>
      <c r="AP410" s="1"/>
      <c r="AQ410" s="1"/>
      <c r="AR410" s="1"/>
      <c r="AT410" s="1"/>
      <c r="AU410" s="1"/>
      <c r="AV410" s="1"/>
      <c r="BC410" s="1"/>
      <c r="BD410" s="1"/>
      <c r="BE410" s="1"/>
      <c r="BI410" s="1"/>
      <c r="BJ410" s="1"/>
      <c r="BK410" s="1"/>
    </row>
    <row r="411" spans="39:63">
      <c r="AM411" s="1"/>
      <c r="AN411" s="1"/>
      <c r="AO411" s="1"/>
      <c r="AP411" s="1"/>
      <c r="AQ411" s="1"/>
      <c r="AR411" s="1"/>
      <c r="AT411" s="1"/>
      <c r="AU411" s="1"/>
      <c r="AV411" s="1"/>
      <c r="BC411" s="1"/>
      <c r="BD411" s="1"/>
      <c r="BE411" s="1"/>
      <c r="BI411" s="1"/>
      <c r="BJ411" s="1"/>
      <c r="BK411" s="1"/>
    </row>
    <row r="412" spans="39:63">
      <c r="AM412" s="1"/>
      <c r="AN412" s="1"/>
      <c r="AO412" s="1"/>
      <c r="AP412" s="1"/>
      <c r="AQ412" s="1"/>
      <c r="AR412" s="1"/>
      <c r="AT412" s="1"/>
      <c r="AU412" s="1"/>
      <c r="AV412" s="1"/>
      <c r="BC412" s="1"/>
      <c r="BD412" s="1"/>
      <c r="BE412" s="1"/>
      <c r="BI412" s="1"/>
      <c r="BJ412" s="1"/>
      <c r="BK412" s="1"/>
    </row>
    <row r="413" spans="39:63">
      <c r="AM413" s="1"/>
      <c r="AN413" s="1"/>
      <c r="AO413" s="1"/>
      <c r="AP413" s="1"/>
      <c r="AQ413" s="1"/>
      <c r="AR413" s="1"/>
      <c r="AT413" s="1"/>
      <c r="AU413" s="1"/>
      <c r="AV413" s="1"/>
      <c r="BC413" s="1"/>
      <c r="BD413" s="1"/>
      <c r="BE413" s="1"/>
      <c r="BI413" s="1"/>
      <c r="BJ413" s="1"/>
      <c r="BK413" s="1"/>
    </row>
    <row r="414" spans="39:63">
      <c r="AM414" s="1"/>
      <c r="AN414" s="1"/>
      <c r="AO414" s="1"/>
      <c r="AP414" s="1"/>
      <c r="AQ414" s="1"/>
      <c r="AR414" s="1"/>
      <c r="AT414" s="1"/>
      <c r="AU414" s="1"/>
      <c r="AV414" s="1"/>
      <c r="BC414" s="1"/>
      <c r="BD414" s="1"/>
      <c r="BE414" s="1"/>
      <c r="BI414" s="1"/>
      <c r="BJ414" s="1"/>
      <c r="BK414" s="1"/>
    </row>
    <row r="415" spans="39:63">
      <c r="AM415" s="1"/>
      <c r="AN415" s="1"/>
      <c r="AO415" s="1"/>
      <c r="AP415" s="1"/>
      <c r="AQ415" s="1"/>
      <c r="AR415" s="1"/>
      <c r="AT415" s="1"/>
      <c r="AU415" s="1"/>
      <c r="AV415" s="1"/>
      <c r="BC415" s="1"/>
      <c r="BD415" s="1"/>
      <c r="BE415" s="1"/>
      <c r="BI415" s="1"/>
      <c r="BJ415" s="1"/>
      <c r="BK415" s="1"/>
    </row>
    <row r="416" spans="39:63">
      <c r="AM416" s="1"/>
      <c r="AN416" s="1"/>
      <c r="AO416" s="1"/>
      <c r="AP416" s="1"/>
      <c r="AQ416" s="1"/>
      <c r="AR416" s="1"/>
      <c r="AT416" s="1"/>
      <c r="AU416" s="1"/>
      <c r="AV416" s="1"/>
      <c r="BC416" s="1"/>
      <c r="BD416" s="1"/>
      <c r="BE416" s="1"/>
      <c r="BI416" s="1"/>
      <c r="BJ416" s="1"/>
      <c r="BK416" s="1"/>
    </row>
    <row r="417" spans="39:63">
      <c r="AM417" s="1"/>
      <c r="AN417" s="1"/>
      <c r="AO417" s="1"/>
      <c r="AP417" s="1"/>
      <c r="AQ417" s="1"/>
      <c r="AR417" s="1"/>
      <c r="AT417" s="1"/>
      <c r="AU417" s="1"/>
      <c r="AV417" s="1"/>
      <c r="BC417" s="1"/>
      <c r="BD417" s="1"/>
      <c r="BE417" s="1"/>
      <c r="BI417" s="1"/>
      <c r="BJ417" s="1"/>
      <c r="BK417" s="1"/>
    </row>
    <row r="418" spans="39:63">
      <c r="AM418" s="1"/>
      <c r="AN418" s="1"/>
      <c r="AO418" s="1"/>
      <c r="AP418" s="1"/>
      <c r="AQ418" s="1"/>
      <c r="AR418" s="1"/>
      <c r="AT418" s="1"/>
      <c r="AU418" s="1"/>
      <c r="AV418" s="1"/>
      <c r="BC418" s="1"/>
      <c r="BD418" s="1"/>
      <c r="BE418" s="1"/>
      <c r="BI418" s="1"/>
      <c r="BJ418" s="1"/>
      <c r="BK418" s="1"/>
    </row>
    <row r="419" spans="39:63">
      <c r="AM419" s="1"/>
      <c r="AN419" s="1"/>
      <c r="AO419" s="1"/>
      <c r="AP419" s="1"/>
      <c r="AQ419" s="1"/>
      <c r="AR419" s="1"/>
      <c r="AT419" s="1"/>
      <c r="AU419" s="1"/>
      <c r="AV419" s="1"/>
      <c r="BC419" s="1"/>
      <c r="BD419" s="1"/>
      <c r="BE419" s="1"/>
      <c r="BI419" s="1"/>
      <c r="BJ419" s="1"/>
      <c r="BK419" s="1"/>
    </row>
    <row r="420" spans="39:63">
      <c r="AM420" s="1"/>
      <c r="AN420" s="1"/>
      <c r="AO420" s="1"/>
      <c r="AP420" s="1"/>
      <c r="AQ420" s="1"/>
      <c r="AR420" s="1"/>
      <c r="AT420" s="1"/>
      <c r="AU420" s="1"/>
      <c r="AV420" s="1"/>
      <c r="BC420" s="1"/>
      <c r="BD420" s="1"/>
      <c r="BE420" s="1"/>
      <c r="BI420" s="1"/>
      <c r="BJ420" s="1"/>
      <c r="BK420" s="1"/>
    </row>
    <row r="421" spans="39:63">
      <c r="AM421" s="1"/>
      <c r="AN421" s="1"/>
      <c r="AO421" s="1"/>
      <c r="AP421" s="1"/>
      <c r="AQ421" s="1"/>
      <c r="AR421" s="1"/>
      <c r="AT421" s="1"/>
      <c r="AU421" s="1"/>
      <c r="AV421" s="1"/>
      <c r="BC421" s="1"/>
      <c r="BD421" s="1"/>
      <c r="BE421" s="1"/>
      <c r="BI421" s="1"/>
      <c r="BJ421" s="1"/>
      <c r="BK421" s="1"/>
    </row>
    <row r="422" spans="39:63">
      <c r="AM422" s="1"/>
      <c r="AN422" s="1"/>
      <c r="AO422" s="1"/>
      <c r="AP422" s="1"/>
      <c r="AQ422" s="1"/>
      <c r="AR422" s="1"/>
      <c r="AT422" s="1"/>
      <c r="AU422" s="1"/>
      <c r="AV422" s="1"/>
      <c r="BC422" s="1"/>
      <c r="BD422" s="1"/>
      <c r="BE422" s="1"/>
      <c r="BI422" s="1"/>
      <c r="BJ422" s="1"/>
      <c r="BK422" s="1"/>
    </row>
    <row r="423" spans="39:63">
      <c r="AM423" s="1"/>
      <c r="AN423" s="1"/>
      <c r="AO423" s="1"/>
      <c r="AP423" s="1"/>
      <c r="AQ423" s="1"/>
      <c r="AR423" s="1"/>
      <c r="AT423" s="1"/>
      <c r="AU423" s="1"/>
      <c r="AV423" s="1"/>
      <c r="BC423" s="1"/>
      <c r="BD423" s="1"/>
      <c r="BE423" s="1"/>
      <c r="BI423" s="1"/>
      <c r="BJ423" s="1"/>
      <c r="BK423" s="1"/>
    </row>
    <row r="424" spans="39:63">
      <c r="AM424" s="1"/>
      <c r="AN424" s="1"/>
      <c r="AO424" s="1"/>
      <c r="AP424" s="1"/>
      <c r="AQ424" s="1"/>
      <c r="AR424" s="1"/>
      <c r="AT424" s="1"/>
      <c r="AU424" s="1"/>
      <c r="AV424" s="1"/>
      <c r="BC424" s="1"/>
      <c r="BD424" s="1"/>
      <c r="BE424" s="1"/>
      <c r="BI424" s="1"/>
      <c r="BJ424" s="1"/>
      <c r="BK424" s="1"/>
    </row>
    <row r="425" spans="39:63">
      <c r="AM425" s="1"/>
      <c r="AN425" s="1"/>
      <c r="AO425" s="1"/>
      <c r="AP425" s="1"/>
      <c r="AQ425" s="1"/>
      <c r="AR425" s="1"/>
      <c r="AT425" s="1"/>
      <c r="AU425" s="1"/>
      <c r="AV425" s="1"/>
      <c r="BC425" s="1"/>
      <c r="BD425" s="1"/>
      <c r="BE425" s="1"/>
      <c r="BI425" s="1"/>
      <c r="BJ425" s="1"/>
      <c r="BK425" s="1"/>
    </row>
    <row r="426" spans="39:63">
      <c r="AM426" s="1"/>
      <c r="AN426" s="1"/>
      <c r="AO426" s="1"/>
      <c r="AP426" s="1"/>
      <c r="AQ426" s="1"/>
      <c r="AR426" s="1"/>
      <c r="AT426" s="1"/>
      <c r="AU426" s="1"/>
      <c r="AV426" s="1"/>
      <c r="BC426" s="1"/>
      <c r="BD426" s="1"/>
      <c r="BE426" s="1"/>
      <c r="BI426" s="1"/>
      <c r="BJ426" s="1"/>
      <c r="BK426" s="1"/>
    </row>
    <row r="427" spans="39:63">
      <c r="AM427" s="1"/>
      <c r="AN427" s="1"/>
      <c r="AO427" s="1"/>
      <c r="AP427" s="1"/>
      <c r="AQ427" s="1"/>
      <c r="AR427" s="1"/>
      <c r="AT427" s="1"/>
      <c r="AU427" s="1"/>
      <c r="AV427" s="1"/>
      <c r="BC427" s="1"/>
      <c r="BD427" s="1"/>
      <c r="BE427" s="1"/>
      <c r="BI427" s="1"/>
      <c r="BJ427" s="1"/>
      <c r="BK427" s="1"/>
    </row>
    <row r="428" spans="39:63">
      <c r="AM428" s="1"/>
      <c r="AN428" s="1"/>
      <c r="AO428" s="1"/>
      <c r="AP428" s="1"/>
      <c r="AQ428" s="1"/>
      <c r="AR428" s="1"/>
      <c r="AT428" s="1"/>
      <c r="AU428" s="1"/>
      <c r="AV428" s="1"/>
      <c r="BC428" s="1"/>
      <c r="BD428" s="1"/>
      <c r="BE428" s="1"/>
      <c r="BI428" s="1"/>
      <c r="BJ428" s="1"/>
      <c r="BK428" s="1"/>
    </row>
    <row r="429" spans="39:63">
      <c r="AM429" s="1"/>
      <c r="AN429" s="1"/>
      <c r="AO429" s="1"/>
      <c r="AP429" s="1"/>
      <c r="AQ429" s="1"/>
      <c r="AR429" s="1"/>
      <c r="AT429" s="1"/>
      <c r="AU429" s="1"/>
      <c r="AV429" s="1"/>
      <c r="BC429" s="1"/>
      <c r="BD429" s="1"/>
      <c r="BE429" s="1"/>
      <c r="BI429" s="1"/>
      <c r="BJ429" s="1"/>
      <c r="BK429" s="1"/>
    </row>
    <row r="430" spans="39:63">
      <c r="AM430" s="1"/>
      <c r="AN430" s="1"/>
      <c r="AO430" s="1"/>
      <c r="AP430" s="1"/>
      <c r="AQ430" s="1"/>
      <c r="AR430" s="1"/>
      <c r="AT430" s="1"/>
      <c r="AU430" s="1"/>
      <c r="AV430" s="1"/>
      <c r="BC430" s="1"/>
      <c r="BD430" s="1"/>
      <c r="BE430" s="1"/>
      <c r="BI430" s="1"/>
      <c r="BJ430" s="1"/>
      <c r="BK430" s="1"/>
    </row>
    <row r="431" spans="39:63">
      <c r="AM431" s="1"/>
      <c r="AN431" s="1"/>
      <c r="AO431" s="1"/>
      <c r="AP431" s="1"/>
      <c r="AQ431" s="1"/>
      <c r="AR431" s="1"/>
      <c r="AT431" s="1"/>
      <c r="AU431" s="1"/>
      <c r="AV431" s="1"/>
      <c r="BC431" s="1"/>
      <c r="BD431" s="1"/>
      <c r="BE431" s="1"/>
      <c r="BI431" s="1"/>
      <c r="BJ431" s="1"/>
      <c r="BK431" s="1"/>
    </row>
    <row r="432" spans="39:63">
      <c r="AM432" s="1"/>
      <c r="AN432" s="1"/>
      <c r="AO432" s="1"/>
      <c r="AP432" s="1"/>
      <c r="AQ432" s="1"/>
      <c r="AR432" s="1"/>
      <c r="AT432" s="1"/>
      <c r="AU432" s="1"/>
      <c r="AV432" s="1"/>
      <c r="BC432" s="1"/>
      <c r="BD432" s="1"/>
      <c r="BE432" s="1"/>
      <c r="BI432" s="1"/>
      <c r="BJ432" s="1"/>
      <c r="BK432" s="1"/>
    </row>
    <row r="433" spans="39:63">
      <c r="AM433" s="1"/>
      <c r="AN433" s="1"/>
      <c r="AO433" s="1"/>
      <c r="AP433" s="1"/>
      <c r="AQ433" s="1"/>
      <c r="AR433" s="1"/>
      <c r="AT433" s="1"/>
      <c r="AU433" s="1"/>
      <c r="AV433" s="1"/>
      <c r="BC433" s="1"/>
      <c r="BD433" s="1"/>
      <c r="BE433" s="1"/>
      <c r="BI433" s="1"/>
      <c r="BJ433" s="1"/>
      <c r="BK433" s="1"/>
    </row>
    <row r="434" spans="39:63">
      <c r="AM434" s="1"/>
      <c r="AN434" s="1"/>
      <c r="AO434" s="1"/>
      <c r="AP434" s="1"/>
      <c r="AQ434" s="1"/>
      <c r="AR434" s="1"/>
      <c r="AT434" s="1"/>
      <c r="AU434" s="1"/>
      <c r="AV434" s="1"/>
      <c r="BC434" s="1"/>
      <c r="BD434" s="1"/>
      <c r="BE434" s="1"/>
      <c r="BI434" s="1"/>
      <c r="BJ434" s="1"/>
      <c r="BK434" s="1"/>
    </row>
    <row r="435" spans="39:63">
      <c r="AM435" s="1"/>
      <c r="AN435" s="1"/>
      <c r="AO435" s="1"/>
      <c r="AP435" s="1"/>
      <c r="AQ435" s="1"/>
      <c r="AR435" s="1"/>
      <c r="AT435" s="1"/>
      <c r="AU435" s="1"/>
      <c r="AV435" s="1"/>
      <c r="BC435" s="1"/>
      <c r="BD435" s="1"/>
      <c r="BE435" s="1"/>
      <c r="BI435" s="1"/>
      <c r="BJ435" s="1"/>
      <c r="BK435" s="1"/>
    </row>
    <row r="436" spans="39:63">
      <c r="AM436" s="1"/>
      <c r="AN436" s="1"/>
      <c r="AO436" s="1"/>
      <c r="AP436" s="1"/>
      <c r="AQ436" s="1"/>
      <c r="AR436" s="1"/>
      <c r="AT436" s="1"/>
      <c r="AU436" s="1"/>
      <c r="AV436" s="1"/>
      <c r="BC436" s="1"/>
      <c r="BD436" s="1"/>
      <c r="BE436" s="1"/>
      <c r="BI436" s="1"/>
      <c r="BJ436" s="1"/>
      <c r="BK436" s="1"/>
    </row>
    <row r="437" spans="39:63">
      <c r="AM437" s="1"/>
      <c r="AN437" s="1"/>
      <c r="AO437" s="1"/>
      <c r="AP437" s="1"/>
      <c r="AQ437" s="1"/>
      <c r="AR437" s="1"/>
      <c r="AT437" s="1"/>
      <c r="AU437" s="1"/>
      <c r="AV437" s="1"/>
      <c r="BC437" s="1"/>
      <c r="BD437" s="1"/>
      <c r="BE437" s="1"/>
      <c r="BI437" s="1"/>
      <c r="BJ437" s="1"/>
      <c r="BK437" s="1"/>
    </row>
    <row r="438" spans="39:63">
      <c r="AM438" s="1"/>
      <c r="AN438" s="1"/>
      <c r="AO438" s="1"/>
      <c r="AP438" s="1"/>
      <c r="AQ438" s="1"/>
      <c r="AR438" s="1"/>
      <c r="AT438" s="1"/>
      <c r="AU438" s="1"/>
      <c r="AV438" s="1"/>
      <c r="BC438" s="1"/>
      <c r="BD438" s="1"/>
      <c r="BE438" s="1"/>
      <c r="BI438" s="1"/>
      <c r="BJ438" s="1"/>
      <c r="BK438" s="1"/>
    </row>
    <row r="439" spans="39:63">
      <c r="AM439" s="1"/>
      <c r="AN439" s="1"/>
      <c r="AO439" s="1"/>
      <c r="AP439" s="1"/>
      <c r="AQ439" s="1"/>
      <c r="AR439" s="1"/>
      <c r="AT439" s="1"/>
      <c r="AU439" s="1"/>
      <c r="AV439" s="1"/>
      <c r="BC439" s="1"/>
      <c r="BD439" s="1"/>
      <c r="BE439" s="1"/>
      <c r="BI439" s="1"/>
      <c r="BJ439" s="1"/>
      <c r="BK439" s="1"/>
    </row>
    <row r="440" spans="39:63">
      <c r="AM440" s="1"/>
      <c r="AN440" s="1"/>
      <c r="AO440" s="1"/>
      <c r="AP440" s="1"/>
      <c r="AQ440" s="1"/>
      <c r="AR440" s="1"/>
      <c r="AT440" s="1"/>
      <c r="AU440" s="1"/>
      <c r="AV440" s="1"/>
      <c r="BC440" s="1"/>
      <c r="BD440" s="1"/>
      <c r="BE440" s="1"/>
      <c r="BI440" s="1"/>
      <c r="BJ440" s="1"/>
      <c r="BK440" s="1"/>
    </row>
    <row r="441" spans="39:63">
      <c r="AM441" s="1"/>
      <c r="AN441" s="1"/>
      <c r="AO441" s="1"/>
      <c r="AP441" s="1"/>
      <c r="AQ441" s="1"/>
      <c r="AR441" s="1"/>
      <c r="AT441" s="1"/>
      <c r="AU441" s="1"/>
      <c r="AV441" s="1"/>
      <c r="BC441" s="1"/>
      <c r="BD441" s="1"/>
      <c r="BE441" s="1"/>
      <c r="BI441" s="1"/>
      <c r="BJ441" s="1"/>
      <c r="BK441" s="1"/>
    </row>
    <row r="442" spans="39:63">
      <c r="AM442" s="1"/>
      <c r="AN442" s="1"/>
      <c r="AO442" s="1"/>
      <c r="AP442" s="1"/>
      <c r="AQ442" s="1"/>
      <c r="AR442" s="1"/>
      <c r="AT442" s="1"/>
      <c r="AU442" s="1"/>
      <c r="AV442" s="1"/>
      <c r="BC442" s="1"/>
      <c r="BD442" s="1"/>
      <c r="BE442" s="1"/>
      <c r="BI442" s="1"/>
      <c r="BJ442" s="1"/>
      <c r="BK442" s="1"/>
    </row>
    <row r="443" spans="39:63">
      <c r="AM443" s="1"/>
      <c r="AN443" s="1"/>
      <c r="AO443" s="1"/>
      <c r="AP443" s="1"/>
      <c r="AQ443" s="1"/>
      <c r="AR443" s="1"/>
      <c r="AT443" s="1"/>
      <c r="AU443" s="1"/>
      <c r="AV443" s="1"/>
      <c r="BC443" s="1"/>
      <c r="BD443" s="1"/>
      <c r="BE443" s="1"/>
      <c r="BI443" s="1"/>
      <c r="BJ443" s="1"/>
      <c r="BK443" s="1"/>
    </row>
    <row r="444" spans="39:63">
      <c r="AM444" s="1"/>
      <c r="AN444" s="1"/>
      <c r="AO444" s="1"/>
      <c r="AP444" s="1"/>
      <c r="AQ444" s="1"/>
      <c r="AR444" s="1"/>
      <c r="AT444" s="1"/>
      <c r="AU444" s="1"/>
      <c r="AV444" s="1"/>
      <c r="BC444" s="1"/>
      <c r="BD444" s="1"/>
      <c r="BE444" s="1"/>
      <c r="BI444" s="1"/>
      <c r="BJ444" s="1"/>
      <c r="BK444" s="1"/>
    </row>
    <row r="445" spans="39:63">
      <c r="AM445" s="1"/>
      <c r="AN445" s="1"/>
      <c r="AO445" s="1"/>
      <c r="AP445" s="1"/>
      <c r="AQ445" s="1"/>
      <c r="AR445" s="1"/>
      <c r="AT445" s="1"/>
      <c r="AU445" s="1"/>
      <c r="AV445" s="1"/>
      <c r="BC445" s="1"/>
      <c r="BD445" s="1"/>
      <c r="BE445" s="1"/>
      <c r="BI445" s="1"/>
      <c r="BJ445" s="1"/>
      <c r="BK445" s="1"/>
    </row>
    <row r="446" spans="39:63">
      <c r="AM446" s="1"/>
      <c r="AN446" s="1"/>
      <c r="AO446" s="1"/>
      <c r="AP446" s="1"/>
      <c r="AQ446" s="1"/>
      <c r="AR446" s="1"/>
      <c r="AT446" s="1"/>
      <c r="AU446" s="1"/>
      <c r="AV446" s="1"/>
      <c r="BC446" s="1"/>
      <c r="BD446" s="1"/>
      <c r="BE446" s="1"/>
      <c r="BI446" s="1"/>
      <c r="BJ446" s="1"/>
      <c r="BK446" s="1"/>
    </row>
    <row r="447" spans="39:63">
      <c r="AM447" s="1"/>
      <c r="AN447" s="1"/>
      <c r="AO447" s="1"/>
      <c r="AP447" s="1"/>
      <c r="AQ447" s="1"/>
      <c r="AR447" s="1"/>
      <c r="AT447" s="1"/>
      <c r="AU447" s="1"/>
      <c r="AV447" s="1"/>
      <c r="BC447" s="1"/>
      <c r="BD447" s="1"/>
      <c r="BE447" s="1"/>
      <c r="BI447" s="1"/>
      <c r="BJ447" s="1"/>
      <c r="BK447" s="1"/>
    </row>
    <row r="448" spans="39:63">
      <c r="AM448" s="1"/>
      <c r="AN448" s="1"/>
      <c r="AO448" s="1"/>
      <c r="AP448" s="1"/>
      <c r="AQ448" s="1"/>
      <c r="AR448" s="1"/>
      <c r="AT448" s="1"/>
      <c r="AU448" s="1"/>
      <c r="AV448" s="1"/>
      <c r="BC448" s="1"/>
      <c r="BD448" s="1"/>
      <c r="BE448" s="1"/>
      <c r="BI448" s="1"/>
      <c r="BJ448" s="1"/>
      <c r="BK448" s="1"/>
    </row>
    <row r="449" spans="39:63">
      <c r="AM449" s="1"/>
      <c r="AN449" s="1"/>
      <c r="AO449" s="1"/>
      <c r="AP449" s="1"/>
      <c r="AQ449" s="1"/>
      <c r="AR449" s="1"/>
      <c r="AT449" s="1"/>
      <c r="AU449" s="1"/>
      <c r="AV449" s="1"/>
      <c r="BC449" s="1"/>
      <c r="BD449" s="1"/>
      <c r="BE449" s="1"/>
      <c r="BI449" s="1"/>
      <c r="BJ449" s="1"/>
      <c r="BK449" s="1"/>
    </row>
    <row r="450" spans="39:63">
      <c r="AM450" s="1"/>
      <c r="AN450" s="1"/>
      <c r="AO450" s="1"/>
      <c r="AP450" s="1"/>
      <c r="AQ450" s="1"/>
      <c r="AR450" s="1"/>
      <c r="AT450" s="1"/>
      <c r="AU450" s="1"/>
      <c r="AV450" s="1"/>
      <c r="BC450" s="1"/>
      <c r="BD450" s="1"/>
      <c r="BE450" s="1"/>
      <c r="BI450" s="1"/>
      <c r="BJ450" s="1"/>
      <c r="BK450" s="1"/>
    </row>
    <row r="451" spans="39:63">
      <c r="AM451" s="1"/>
      <c r="AN451" s="1"/>
      <c r="AO451" s="1"/>
      <c r="AP451" s="1"/>
      <c r="AQ451" s="1"/>
      <c r="AR451" s="1"/>
      <c r="AT451" s="1"/>
      <c r="AU451" s="1"/>
      <c r="AV451" s="1"/>
      <c r="BC451" s="1"/>
      <c r="BD451" s="1"/>
      <c r="BE451" s="1"/>
      <c r="BI451" s="1"/>
      <c r="BJ451" s="1"/>
      <c r="BK451" s="1"/>
    </row>
    <row r="452" spans="39:63">
      <c r="AM452" s="1"/>
      <c r="AN452" s="1"/>
      <c r="AO452" s="1"/>
      <c r="AP452" s="1"/>
      <c r="AQ452" s="1"/>
      <c r="AR452" s="1"/>
      <c r="AT452" s="1"/>
      <c r="AU452" s="1"/>
      <c r="AV452" s="1"/>
      <c r="BC452" s="1"/>
      <c r="BD452" s="1"/>
      <c r="BE452" s="1"/>
      <c r="BI452" s="1"/>
      <c r="BJ452" s="1"/>
      <c r="BK452" s="1"/>
    </row>
    <row r="453" spans="39:63">
      <c r="AM453" s="1"/>
      <c r="AN453" s="1"/>
      <c r="AO453" s="1"/>
      <c r="AP453" s="1"/>
      <c r="AQ453" s="1"/>
      <c r="AR453" s="1"/>
      <c r="AT453" s="1"/>
      <c r="AU453" s="1"/>
      <c r="AV453" s="1"/>
      <c r="BC453" s="1"/>
      <c r="BD453" s="1"/>
      <c r="BE453" s="1"/>
      <c r="BI453" s="1"/>
      <c r="BJ453" s="1"/>
      <c r="BK453" s="1"/>
    </row>
    <row r="454" spans="39:63">
      <c r="AM454" s="1"/>
      <c r="AN454" s="1"/>
      <c r="AO454" s="1"/>
      <c r="AP454" s="1"/>
      <c r="AQ454" s="1"/>
      <c r="AR454" s="1"/>
      <c r="AT454" s="1"/>
      <c r="AU454" s="1"/>
      <c r="AV454" s="1"/>
      <c r="BC454" s="1"/>
      <c r="BD454" s="1"/>
      <c r="BE454" s="1"/>
      <c r="BI454" s="1"/>
      <c r="BJ454" s="1"/>
      <c r="BK454" s="1"/>
    </row>
    <row r="455" spans="39:63">
      <c r="AM455" s="1"/>
      <c r="AN455" s="1"/>
      <c r="AO455" s="1"/>
      <c r="AP455" s="1"/>
      <c r="AQ455" s="1"/>
      <c r="AR455" s="1"/>
      <c r="AT455" s="1"/>
      <c r="AU455" s="1"/>
      <c r="AV455" s="1"/>
      <c r="BC455" s="1"/>
      <c r="BD455" s="1"/>
      <c r="BE455" s="1"/>
      <c r="BI455" s="1"/>
      <c r="BJ455" s="1"/>
      <c r="BK455" s="1"/>
    </row>
    <row r="456" spans="39:63">
      <c r="AM456" s="1"/>
      <c r="AN456" s="1"/>
      <c r="AO456" s="1"/>
      <c r="AP456" s="1"/>
      <c r="AQ456" s="1"/>
      <c r="AR456" s="1"/>
      <c r="AT456" s="1"/>
      <c r="AU456" s="1"/>
      <c r="AV456" s="1"/>
      <c r="BC456" s="1"/>
      <c r="BD456" s="1"/>
      <c r="BE456" s="1"/>
      <c r="BI456" s="1"/>
      <c r="BJ456" s="1"/>
      <c r="BK456" s="1"/>
    </row>
    <row r="457" spans="39:63">
      <c r="AM457" s="1"/>
      <c r="AN457" s="1"/>
      <c r="AO457" s="1"/>
      <c r="AP457" s="1"/>
      <c r="AQ457" s="1"/>
      <c r="AR457" s="1"/>
      <c r="AT457" s="1"/>
      <c r="AU457" s="1"/>
      <c r="AV457" s="1"/>
      <c r="BC457" s="1"/>
      <c r="BD457" s="1"/>
      <c r="BE457" s="1"/>
      <c r="BI457" s="1"/>
      <c r="BJ457" s="1"/>
      <c r="BK457" s="1"/>
    </row>
    <row r="458" spans="39:63">
      <c r="AM458" s="1"/>
      <c r="AN458" s="1"/>
      <c r="AO458" s="1"/>
      <c r="AP458" s="1"/>
      <c r="AQ458" s="1"/>
      <c r="AR458" s="1"/>
      <c r="AT458" s="1"/>
      <c r="AU458" s="1"/>
      <c r="AV458" s="1"/>
      <c r="BC458" s="1"/>
      <c r="BD458" s="1"/>
      <c r="BE458" s="1"/>
      <c r="BI458" s="1"/>
      <c r="BJ458" s="1"/>
      <c r="BK458" s="1"/>
    </row>
    <row r="459" spans="39:63">
      <c r="AM459" s="1"/>
      <c r="AN459" s="1"/>
      <c r="AO459" s="1"/>
      <c r="AP459" s="1"/>
      <c r="AQ459" s="1"/>
      <c r="AR459" s="1"/>
      <c r="AT459" s="1"/>
      <c r="AU459" s="1"/>
      <c r="AV459" s="1"/>
      <c r="BC459" s="1"/>
      <c r="BD459" s="1"/>
      <c r="BE459" s="1"/>
      <c r="BI459" s="1"/>
      <c r="BJ459" s="1"/>
      <c r="BK459" s="1"/>
    </row>
    <row r="460" spans="39:63">
      <c r="AM460" s="1"/>
      <c r="AN460" s="1"/>
      <c r="AO460" s="1"/>
      <c r="AP460" s="1"/>
      <c r="AQ460" s="1"/>
      <c r="AR460" s="1"/>
      <c r="AT460" s="1"/>
      <c r="AU460" s="1"/>
      <c r="AV460" s="1"/>
      <c r="BC460" s="1"/>
      <c r="BD460" s="1"/>
      <c r="BE460" s="1"/>
      <c r="BI460" s="1"/>
      <c r="BJ460" s="1"/>
      <c r="BK460" s="1"/>
    </row>
    <row r="461" spans="39:63">
      <c r="AM461" s="1"/>
      <c r="AN461" s="1"/>
      <c r="AO461" s="1"/>
      <c r="AP461" s="1"/>
      <c r="AQ461" s="1"/>
      <c r="AR461" s="1"/>
      <c r="AT461" s="1"/>
      <c r="AU461" s="1"/>
      <c r="AV461" s="1"/>
      <c r="BC461" s="1"/>
      <c r="BD461" s="1"/>
      <c r="BE461" s="1"/>
      <c r="BI461" s="1"/>
      <c r="BJ461" s="1"/>
      <c r="BK461" s="1"/>
    </row>
    <row r="462" spans="39:63">
      <c r="AM462" s="1"/>
      <c r="AN462" s="1"/>
      <c r="AO462" s="1"/>
      <c r="AP462" s="1"/>
      <c r="AQ462" s="1"/>
      <c r="AR462" s="1"/>
      <c r="AT462" s="1"/>
      <c r="AU462" s="1"/>
      <c r="AV462" s="1"/>
      <c r="BC462" s="1"/>
      <c r="BD462" s="1"/>
      <c r="BE462" s="1"/>
      <c r="BI462" s="1"/>
      <c r="BJ462" s="1"/>
      <c r="BK462" s="1"/>
    </row>
    <row r="463" spans="39:63">
      <c r="AM463" s="1"/>
      <c r="AN463" s="1"/>
      <c r="AO463" s="1"/>
      <c r="AP463" s="1"/>
      <c r="AQ463" s="1"/>
      <c r="AR463" s="1"/>
      <c r="AT463" s="1"/>
      <c r="AU463" s="1"/>
      <c r="AV463" s="1"/>
      <c r="BC463" s="1"/>
      <c r="BD463" s="1"/>
      <c r="BE463" s="1"/>
      <c r="BI463" s="1"/>
      <c r="BJ463" s="1"/>
      <c r="BK463" s="1"/>
    </row>
    <row r="464" spans="39:63">
      <c r="AM464" s="1"/>
      <c r="AN464" s="1"/>
      <c r="AO464" s="1"/>
      <c r="AP464" s="1"/>
      <c r="AQ464" s="1"/>
      <c r="AR464" s="1"/>
      <c r="AT464" s="1"/>
      <c r="AU464" s="1"/>
      <c r="AV464" s="1"/>
      <c r="BC464" s="1"/>
      <c r="BD464" s="1"/>
      <c r="BE464" s="1"/>
      <c r="BI464" s="1"/>
      <c r="BJ464" s="1"/>
      <c r="BK464" s="1"/>
    </row>
    <row r="465" spans="39:63">
      <c r="AM465" s="1"/>
      <c r="AN465" s="1"/>
      <c r="AO465" s="1"/>
      <c r="AP465" s="1"/>
      <c r="AQ465" s="1"/>
      <c r="AR465" s="1"/>
      <c r="AT465" s="1"/>
      <c r="AU465" s="1"/>
      <c r="AV465" s="1"/>
      <c r="BC465" s="1"/>
      <c r="BD465" s="1"/>
      <c r="BE465" s="1"/>
      <c r="BI465" s="1"/>
      <c r="BJ465" s="1"/>
      <c r="BK465" s="1"/>
    </row>
    <row r="466" spans="39:63">
      <c r="AM466" s="1"/>
      <c r="AN466" s="1"/>
      <c r="AO466" s="1"/>
      <c r="AP466" s="1"/>
      <c r="AQ466" s="1"/>
      <c r="AR466" s="1"/>
      <c r="AT466" s="1"/>
      <c r="AU466" s="1"/>
      <c r="AV466" s="1"/>
      <c r="BC466" s="1"/>
      <c r="BD466" s="1"/>
      <c r="BE466" s="1"/>
      <c r="BI466" s="1"/>
      <c r="BJ466" s="1"/>
      <c r="BK466" s="1"/>
    </row>
    <row r="467" spans="39:63">
      <c r="AM467" s="1"/>
      <c r="AN467" s="1"/>
      <c r="AO467" s="1"/>
      <c r="AP467" s="1"/>
      <c r="AQ467" s="1"/>
      <c r="AR467" s="1"/>
      <c r="AT467" s="1"/>
      <c r="AU467" s="1"/>
      <c r="AV467" s="1"/>
      <c r="BC467" s="1"/>
      <c r="BD467" s="1"/>
      <c r="BE467" s="1"/>
      <c r="BI467" s="1"/>
      <c r="BJ467" s="1"/>
      <c r="BK467" s="1"/>
    </row>
    <row r="468" spans="39:63">
      <c r="AM468" s="1"/>
      <c r="AN468" s="1"/>
      <c r="AO468" s="1"/>
      <c r="AP468" s="1"/>
      <c r="AQ468" s="1"/>
      <c r="AR468" s="1"/>
      <c r="AT468" s="1"/>
      <c r="AU468" s="1"/>
      <c r="AV468" s="1"/>
      <c r="BC468" s="1"/>
      <c r="BD468" s="1"/>
      <c r="BE468" s="1"/>
      <c r="BI468" s="1"/>
      <c r="BJ468" s="1"/>
      <c r="BK468" s="1"/>
    </row>
    <row r="469" spans="39:63">
      <c r="AM469" s="1"/>
      <c r="AN469" s="1"/>
      <c r="AO469" s="1"/>
      <c r="AP469" s="1"/>
      <c r="AQ469" s="1"/>
      <c r="AR469" s="1"/>
      <c r="AT469" s="1"/>
      <c r="AU469" s="1"/>
      <c r="AV469" s="1"/>
      <c r="BC469" s="1"/>
      <c r="BD469" s="1"/>
      <c r="BE469" s="1"/>
      <c r="BI469" s="1"/>
      <c r="BJ469" s="1"/>
      <c r="BK469" s="1"/>
    </row>
    <row r="470" spans="39:63">
      <c r="AM470" s="1"/>
      <c r="AN470" s="1"/>
      <c r="AO470" s="1"/>
      <c r="AP470" s="1"/>
      <c r="AQ470" s="1"/>
      <c r="AR470" s="1"/>
      <c r="AT470" s="1"/>
      <c r="AU470" s="1"/>
      <c r="AV470" s="1"/>
      <c r="BC470" s="1"/>
      <c r="BD470" s="1"/>
      <c r="BE470" s="1"/>
      <c r="BI470" s="1"/>
      <c r="BJ470" s="1"/>
      <c r="BK470" s="1"/>
    </row>
    <row r="471" spans="39:63">
      <c r="AM471" s="1"/>
      <c r="AN471" s="1"/>
      <c r="AO471" s="1"/>
      <c r="AP471" s="1"/>
      <c r="AQ471" s="1"/>
      <c r="AR471" s="1"/>
      <c r="AT471" s="1"/>
      <c r="AU471" s="1"/>
      <c r="AV471" s="1"/>
      <c r="BC471" s="1"/>
      <c r="BD471" s="1"/>
      <c r="BE471" s="1"/>
      <c r="BI471" s="1"/>
      <c r="BJ471" s="1"/>
      <c r="BK471" s="1"/>
    </row>
    <row r="472" spans="39:63">
      <c r="AM472" s="1"/>
      <c r="AN472" s="1"/>
      <c r="AO472" s="1"/>
      <c r="AP472" s="1"/>
      <c r="AQ472" s="1"/>
      <c r="AR472" s="1"/>
      <c r="AT472" s="1"/>
      <c r="AU472" s="1"/>
      <c r="AV472" s="1"/>
      <c r="BC472" s="1"/>
      <c r="BD472" s="1"/>
      <c r="BE472" s="1"/>
      <c r="BI472" s="1"/>
      <c r="BJ472" s="1"/>
      <c r="BK472" s="1"/>
    </row>
    <row r="473" spans="39:63">
      <c r="AM473" s="1"/>
      <c r="AN473" s="1"/>
      <c r="AO473" s="1"/>
      <c r="AP473" s="1"/>
      <c r="AQ473" s="1"/>
      <c r="AR473" s="1"/>
      <c r="AT473" s="1"/>
      <c r="AU473" s="1"/>
      <c r="AV473" s="1"/>
      <c r="BC473" s="1"/>
      <c r="BD473" s="1"/>
      <c r="BE473" s="1"/>
      <c r="BI473" s="1"/>
      <c r="BJ473" s="1"/>
      <c r="BK473" s="1"/>
    </row>
    <row r="474" spans="39:63">
      <c r="AM474" s="1"/>
      <c r="AN474" s="1"/>
      <c r="AO474" s="1"/>
      <c r="AP474" s="1"/>
      <c r="AQ474" s="1"/>
      <c r="AR474" s="1"/>
      <c r="AT474" s="1"/>
      <c r="AU474" s="1"/>
      <c r="AV474" s="1"/>
      <c r="BC474" s="1"/>
      <c r="BD474" s="1"/>
      <c r="BE474" s="1"/>
      <c r="BI474" s="1"/>
      <c r="BJ474" s="1"/>
      <c r="BK474" s="1"/>
    </row>
    <row r="475" spans="39:63">
      <c r="AM475" s="1"/>
      <c r="AN475" s="1"/>
      <c r="AO475" s="1"/>
      <c r="AP475" s="1"/>
      <c r="AQ475" s="1"/>
      <c r="AR475" s="1"/>
      <c r="AT475" s="1"/>
      <c r="AU475" s="1"/>
      <c r="AV475" s="1"/>
      <c r="BC475" s="1"/>
      <c r="BD475" s="1"/>
      <c r="BE475" s="1"/>
      <c r="BI475" s="1"/>
      <c r="BJ475" s="1"/>
      <c r="BK475" s="1"/>
    </row>
    <row r="476" spans="39:63">
      <c r="AM476" s="1"/>
      <c r="AN476" s="1"/>
      <c r="AO476" s="1"/>
      <c r="AP476" s="1"/>
      <c r="AQ476" s="1"/>
      <c r="AR476" s="1"/>
      <c r="AT476" s="1"/>
      <c r="AU476" s="1"/>
      <c r="AV476" s="1"/>
      <c r="BC476" s="1"/>
      <c r="BD476" s="1"/>
      <c r="BE476" s="1"/>
      <c r="BI476" s="1"/>
      <c r="BJ476" s="1"/>
      <c r="BK476" s="1"/>
    </row>
    <row r="477" spans="39:63">
      <c r="AM477" s="1"/>
      <c r="AN477" s="1"/>
      <c r="AO477" s="1"/>
      <c r="AP477" s="1"/>
      <c r="AQ477" s="1"/>
      <c r="AR477" s="1"/>
      <c r="AT477" s="1"/>
      <c r="AU477" s="1"/>
      <c r="AV477" s="1"/>
      <c r="BC477" s="1"/>
      <c r="BD477" s="1"/>
      <c r="BE477" s="1"/>
      <c r="BI477" s="1"/>
      <c r="BJ477" s="1"/>
      <c r="BK477" s="1"/>
    </row>
    <row r="478" spans="39:63">
      <c r="AM478" s="1"/>
      <c r="AN478" s="1"/>
      <c r="AO478" s="1"/>
      <c r="AP478" s="1"/>
      <c r="AQ478" s="1"/>
      <c r="AR478" s="1"/>
      <c r="AT478" s="1"/>
      <c r="AU478" s="1"/>
      <c r="AV478" s="1"/>
      <c r="BC478" s="1"/>
      <c r="BD478" s="1"/>
      <c r="BE478" s="1"/>
      <c r="BI478" s="1"/>
      <c r="BJ478" s="1"/>
      <c r="BK478" s="1"/>
    </row>
    <row r="479" spans="39:63">
      <c r="AM479" s="1"/>
      <c r="AN479" s="1"/>
      <c r="AO479" s="1"/>
      <c r="AP479" s="1"/>
      <c r="AQ479" s="1"/>
      <c r="AR479" s="1"/>
      <c r="AT479" s="1"/>
      <c r="AU479" s="1"/>
      <c r="AV479" s="1"/>
      <c r="BC479" s="1"/>
      <c r="BD479" s="1"/>
      <c r="BE479" s="1"/>
      <c r="BI479" s="1"/>
      <c r="BJ479" s="1"/>
      <c r="BK479" s="1"/>
    </row>
    <row r="480" spans="39:63">
      <c r="AM480" s="1"/>
      <c r="AN480" s="1"/>
      <c r="AO480" s="1"/>
      <c r="AP480" s="1"/>
      <c r="AQ480" s="1"/>
      <c r="AR480" s="1"/>
      <c r="AT480" s="1"/>
      <c r="AU480" s="1"/>
      <c r="AV480" s="1"/>
      <c r="BC480" s="1"/>
      <c r="BD480" s="1"/>
      <c r="BE480" s="1"/>
      <c r="BI480" s="1"/>
      <c r="BJ480" s="1"/>
      <c r="BK480" s="1"/>
    </row>
    <row r="481" spans="39:63">
      <c r="AM481" s="1"/>
      <c r="AN481" s="1"/>
      <c r="AO481" s="1"/>
      <c r="AP481" s="1"/>
      <c r="AQ481" s="1"/>
      <c r="AR481" s="1"/>
      <c r="AT481" s="1"/>
      <c r="AU481" s="1"/>
      <c r="AV481" s="1"/>
      <c r="BC481" s="1"/>
      <c r="BD481" s="1"/>
      <c r="BE481" s="1"/>
      <c r="BI481" s="1"/>
      <c r="BJ481" s="1"/>
      <c r="BK481" s="1"/>
    </row>
    <row r="482" spans="39:63">
      <c r="AM482" s="1"/>
      <c r="AN482" s="1"/>
      <c r="AO482" s="1"/>
      <c r="AP482" s="1"/>
      <c r="AQ482" s="1"/>
      <c r="AR482" s="1"/>
      <c r="AT482" s="1"/>
      <c r="AU482" s="1"/>
      <c r="AV482" s="1"/>
      <c r="BC482" s="1"/>
      <c r="BD482" s="1"/>
      <c r="BE482" s="1"/>
      <c r="BI482" s="1"/>
      <c r="BJ482" s="1"/>
      <c r="BK482" s="1"/>
    </row>
    <row r="483" spans="39:63">
      <c r="AM483" s="1"/>
      <c r="AN483" s="1"/>
      <c r="AO483" s="1"/>
      <c r="AP483" s="1"/>
      <c r="AQ483" s="1"/>
      <c r="AR483" s="1"/>
      <c r="AT483" s="1"/>
      <c r="AU483" s="1"/>
      <c r="AV483" s="1"/>
      <c r="BC483" s="1"/>
      <c r="BD483" s="1"/>
      <c r="BE483" s="1"/>
      <c r="BI483" s="1"/>
      <c r="BJ483" s="1"/>
      <c r="BK483" s="1"/>
    </row>
    <row r="484" spans="39:63">
      <c r="AM484" s="1"/>
      <c r="AN484" s="1"/>
      <c r="AO484" s="1"/>
      <c r="AP484" s="1"/>
      <c r="AQ484" s="1"/>
      <c r="AR484" s="1"/>
      <c r="AT484" s="1"/>
      <c r="AU484" s="1"/>
      <c r="AV484" s="1"/>
      <c r="BC484" s="1"/>
      <c r="BD484" s="1"/>
      <c r="BE484" s="1"/>
      <c r="BI484" s="1"/>
      <c r="BJ484" s="1"/>
      <c r="BK484" s="1"/>
    </row>
    <row r="485" spans="39:63">
      <c r="AM485" s="1"/>
      <c r="AN485" s="1"/>
      <c r="AO485" s="1"/>
      <c r="AP485" s="1"/>
      <c r="AQ485" s="1"/>
      <c r="AR485" s="1"/>
      <c r="AT485" s="1"/>
      <c r="AU485" s="1"/>
      <c r="AV485" s="1"/>
      <c r="BC485" s="1"/>
      <c r="BD485" s="1"/>
      <c r="BE485" s="1"/>
      <c r="BI485" s="1"/>
      <c r="BJ485" s="1"/>
      <c r="BK485" s="1"/>
    </row>
    <row r="486" spans="39:63">
      <c r="AM486" s="1"/>
      <c r="AN486" s="1"/>
      <c r="AO486" s="1"/>
      <c r="AP486" s="1"/>
      <c r="AQ486" s="1"/>
      <c r="AR486" s="1"/>
      <c r="AT486" s="1"/>
      <c r="AU486" s="1"/>
      <c r="AV486" s="1"/>
      <c r="BC486" s="1"/>
      <c r="BD486" s="1"/>
      <c r="BE486" s="1"/>
      <c r="BI486" s="1"/>
      <c r="BJ486" s="1"/>
      <c r="BK486" s="1"/>
    </row>
    <row r="487" spans="39:63">
      <c r="AM487" s="1"/>
      <c r="AN487" s="1"/>
      <c r="AO487" s="1"/>
      <c r="AP487" s="1"/>
      <c r="AQ487" s="1"/>
      <c r="AR487" s="1"/>
      <c r="AT487" s="1"/>
      <c r="AU487" s="1"/>
      <c r="AV487" s="1"/>
      <c r="BC487" s="1"/>
      <c r="BD487" s="1"/>
      <c r="BE487" s="1"/>
      <c r="BI487" s="1"/>
      <c r="BJ487" s="1"/>
      <c r="BK487" s="1"/>
    </row>
    <row r="488" spans="39:63">
      <c r="AM488" s="1"/>
      <c r="AN488" s="1"/>
      <c r="AO488" s="1"/>
      <c r="AP488" s="1"/>
      <c r="AQ488" s="1"/>
      <c r="AR488" s="1"/>
      <c r="AT488" s="1"/>
      <c r="AU488" s="1"/>
      <c r="AV488" s="1"/>
      <c r="BC488" s="1"/>
      <c r="BD488" s="1"/>
      <c r="BE488" s="1"/>
      <c r="BI488" s="1"/>
      <c r="BJ488" s="1"/>
      <c r="BK488" s="1"/>
    </row>
    <row r="489" spans="39:63">
      <c r="AM489" s="1"/>
      <c r="AN489" s="1"/>
      <c r="AO489" s="1"/>
      <c r="AP489" s="1"/>
      <c r="AQ489" s="1"/>
      <c r="AR489" s="1"/>
      <c r="AT489" s="1"/>
      <c r="AU489" s="1"/>
      <c r="AV489" s="1"/>
      <c r="BC489" s="1"/>
      <c r="BD489" s="1"/>
      <c r="BE489" s="1"/>
      <c r="BI489" s="1"/>
      <c r="BJ489" s="1"/>
      <c r="BK489" s="1"/>
    </row>
    <row r="490" spans="39:63">
      <c r="AM490" s="1"/>
      <c r="AN490" s="1"/>
      <c r="AO490" s="1"/>
      <c r="AP490" s="1"/>
      <c r="AQ490" s="1"/>
      <c r="AR490" s="1"/>
      <c r="AT490" s="1"/>
      <c r="AU490" s="1"/>
      <c r="AV490" s="1"/>
      <c r="BC490" s="1"/>
      <c r="BD490" s="1"/>
      <c r="BE490" s="1"/>
      <c r="BI490" s="1"/>
      <c r="BJ490" s="1"/>
      <c r="BK490" s="1"/>
    </row>
    <row r="491" spans="39:63">
      <c r="AM491" s="1"/>
      <c r="AN491" s="1"/>
      <c r="AO491" s="1"/>
      <c r="AP491" s="1"/>
      <c r="AQ491" s="1"/>
      <c r="AR491" s="1"/>
      <c r="AT491" s="1"/>
      <c r="AU491" s="1"/>
      <c r="AV491" s="1"/>
      <c r="BC491" s="1"/>
      <c r="BD491" s="1"/>
      <c r="BE491" s="1"/>
      <c r="BI491" s="1"/>
      <c r="BJ491" s="1"/>
      <c r="BK491" s="1"/>
    </row>
    <row r="492" spans="39:63">
      <c r="AM492" s="1"/>
      <c r="AN492" s="1"/>
      <c r="AO492" s="1"/>
      <c r="AP492" s="1"/>
      <c r="AQ492" s="1"/>
      <c r="AR492" s="1"/>
      <c r="AT492" s="1"/>
      <c r="AU492" s="1"/>
      <c r="AV492" s="1"/>
      <c r="BC492" s="1"/>
      <c r="BD492" s="1"/>
      <c r="BE492" s="1"/>
      <c r="BI492" s="1"/>
      <c r="BJ492" s="1"/>
      <c r="BK492" s="1"/>
    </row>
    <row r="493" spans="39:63">
      <c r="AM493" s="1"/>
      <c r="AN493" s="1"/>
      <c r="AO493" s="1"/>
      <c r="AP493" s="1"/>
      <c r="AQ493" s="1"/>
      <c r="AR493" s="1"/>
      <c r="AT493" s="1"/>
      <c r="AU493" s="1"/>
      <c r="AV493" s="1"/>
      <c r="BC493" s="1"/>
      <c r="BD493" s="1"/>
      <c r="BE493" s="1"/>
      <c r="BI493" s="1"/>
      <c r="BJ493" s="1"/>
      <c r="BK493" s="1"/>
    </row>
    <row r="494" spans="39:63">
      <c r="AM494" s="1"/>
      <c r="AN494" s="1"/>
      <c r="AO494" s="1"/>
      <c r="AP494" s="1"/>
      <c r="AQ494" s="1"/>
      <c r="AR494" s="1"/>
      <c r="AT494" s="1"/>
      <c r="AU494" s="1"/>
      <c r="AV494" s="1"/>
      <c r="BC494" s="1"/>
      <c r="BD494" s="1"/>
      <c r="BE494" s="1"/>
      <c r="BI494" s="1"/>
      <c r="BJ494" s="1"/>
      <c r="BK494" s="1"/>
    </row>
    <row r="495" spans="39:63">
      <c r="AM495" s="1"/>
      <c r="AN495" s="1"/>
      <c r="AO495" s="1"/>
      <c r="AP495" s="1"/>
      <c r="AQ495" s="1"/>
      <c r="AR495" s="1"/>
      <c r="AT495" s="1"/>
      <c r="AU495" s="1"/>
      <c r="AV495" s="1"/>
      <c r="BC495" s="1"/>
      <c r="BD495" s="1"/>
      <c r="BE495" s="1"/>
      <c r="BI495" s="1"/>
      <c r="BJ495" s="1"/>
      <c r="BK495" s="1"/>
    </row>
    <row r="496" spans="39:63">
      <c r="AM496" s="1"/>
      <c r="AN496" s="1"/>
      <c r="AO496" s="1"/>
      <c r="AP496" s="1"/>
      <c r="AQ496" s="1"/>
      <c r="AR496" s="1"/>
      <c r="AT496" s="1"/>
      <c r="AU496" s="1"/>
      <c r="AV496" s="1"/>
      <c r="BC496" s="1"/>
      <c r="BD496" s="1"/>
      <c r="BE496" s="1"/>
      <c r="BI496" s="1"/>
      <c r="BJ496" s="1"/>
      <c r="BK496" s="1"/>
    </row>
    <row r="497" spans="39:63">
      <c r="AM497" s="1"/>
      <c r="AN497" s="1"/>
      <c r="AO497" s="1"/>
      <c r="AP497" s="1"/>
      <c r="AQ497" s="1"/>
      <c r="AR497" s="1"/>
      <c r="AT497" s="1"/>
      <c r="AU497" s="1"/>
      <c r="AV497" s="1"/>
      <c r="BC497" s="1"/>
      <c r="BD497" s="1"/>
      <c r="BE497" s="1"/>
      <c r="BI497" s="1"/>
      <c r="BJ497" s="1"/>
      <c r="BK497" s="1"/>
    </row>
    <row r="498" spans="39:63">
      <c r="AM498" s="1"/>
      <c r="AN498" s="1"/>
      <c r="AO498" s="1"/>
      <c r="AP498" s="1"/>
      <c r="AQ498" s="1"/>
      <c r="AR498" s="1"/>
      <c r="AT498" s="1"/>
      <c r="AU498" s="1"/>
      <c r="AV498" s="1"/>
      <c r="BC498" s="1"/>
      <c r="BD498" s="1"/>
      <c r="BE498" s="1"/>
      <c r="BI498" s="1"/>
      <c r="BJ498" s="1"/>
      <c r="BK498" s="1"/>
    </row>
    <row r="499" spans="39:63">
      <c r="AM499" s="1"/>
      <c r="AN499" s="1"/>
      <c r="AO499" s="1"/>
      <c r="AP499" s="1"/>
      <c r="AQ499" s="1"/>
      <c r="AR499" s="1"/>
      <c r="AT499" s="1"/>
      <c r="AU499" s="1"/>
      <c r="AV499" s="1"/>
      <c r="BC499" s="1"/>
      <c r="BD499" s="1"/>
      <c r="BE499" s="1"/>
      <c r="BI499" s="1"/>
      <c r="BJ499" s="1"/>
      <c r="BK499" s="1"/>
    </row>
    <row r="500" spans="39:63">
      <c r="AM500" s="1"/>
      <c r="AN500" s="1"/>
      <c r="AO500" s="1"/>
      <c r="AP500" s="1"/>
      <c r="AQ500" s="1"/>
      <c r="AR500" s="1"/>
      <c r="AT500" s="1"/>
      <c r="AU500" s="1"/>
      <c r="AV500" s="1"/>
      <c r="BC500" s="1"/>
      <c r="BD500" s="1"/>
      <c r="BE500" s="1"/>
      <c r="BI500" s="1"/>
      <c r="BJ500" s="1"/>
      <c r="BK500" s="1"/>
    </row>
    <row r="501" spans="39:63">
      <c r="AM501" s="1"/>
      <c r="AN501" s="1"/>
      <c r="AO501" s="1"/>
      <c r="AP501" s="1"/>
      <c r="AQ501" s="1"/>
      <c r="AR501" s="1"/>
      <c r="AT501" s="1"/>
      <c r="AU501" s="1"/>
      <c r="AV501" s="1"/>
      <c r="BC501" s="1"/>
      <c r="BD501" s="1"/>
      <c r="BE501" s="1"/>
      <c r="BI501" s="1"/>
      <c r="BJ501" s="1"/>
      <c r="BK501" s="1"/>
    </row>
    <row r="502" spans="39:63">
      <c r="AM502" s="1"/>
      <c r="AN502" s="1"/>
      <c r="AO502" s="1"/>
      <c r="AP502" s="1"/>
      <c r="AQ502" s="1"/>
      <c r="AR502" s="1"/>
      <c r="AT502" s="1"/>
      <c r="AU502" s="1"/>
      <c r="AV502" s="1"/>
      <c r="BC502" s="1"/>
      <c r="BD502" s="1"/>
      <c r="BE502" s="1"/>
      <c r="BI502" s="1"/>
      <c r="BJ502" s="1"/>
      <c r="BK502" s="1"/>
    </row>
    <row r="503" spans="39:63">
      <c r="AM503" s="1"/>
      <c r="AN503" s="1"/>
      <c r="AO503" s="1"/>
      <c r="AP503" s="1"/>
      <c r="AQ503" s="1"/>
      <c r="AR503" s="1"/>
      <c r="AT503" s="1"/>
      <c r="AU503" s="1"/>
      <c r="AV503" s="1"/>
      <c r="BC503" s="1"/>
      <c r="BD503" s="1"/>
      <c r="BE503" s="1"/>
      <c r="BI503" s="1"/>
      <c r="BJ503" s="1"/>
      <c r="BK503" s="1"/>
    </row>
    <row r="504" spans="39:63">
      <c r="AM504" s="1"/>
      <c r="AN504" s="1"/>
      <c r="AO504" s="1"/>
      <c r="AP504" s="1"/>
      <c r="AQ504" s="1"/>
      <c r="AR504" s="1"/>
      <c r="AT504" s="1"/>
      <c r="AU504" s="1"/>
      <c r="AV504" s="1"/>
      <c r="BC504" s="1"/>
      <c r="BD504" s="1"/>
      <c r="BE504" s="1"/>
      <c r="BI504" s="1"/>
      <c r="BJ504" s="1"/>
      <c r="BK504" s="1"/>
    </row>
    <row r="505" spans="39:63">
      <c r="AM505" s="1"/>
      <c r="AN505" s="1"/>
      <c r="AO505" s="1"/>
      <c r="AP505" s="1"/>
      <c r="AQ505" s="1"/>
      <c r="AR505" s="1"/>
      <c r="AT505" s="1"/>
      <c r="AU505" s="1"/>
      <c r="AV505" s="1"/>
      <c r="BC505" s="1"/>
      <c r="BD505" s="1"/>
      <c r="BE505" s="1"/>
      <c r="BI505" s="1"/>
      <c r="BJ505" s="1"/>
      <c r="BK505" s="1"/>
    </row>
    <row r="506" spans="39:63">
      <c r="AM506" s="1"/>
      <c r="AN506" s="1"/>
      <c r="AO506" s="1"/>
      <c r="AP506" s="1"/>
      <c r="AQ506" s="1"/>
      <c r="AR506" s="1"/>
      <c r="AT506" s="1"/>
      <c r="AU506" s="1"/>
      <c r="AV506" s="1"/>
      <c r="BC506" s="1"/>
      <c r="BD506" s="1"/>
      <c r="BE506" s="1"/>
      <c r="BI506" s="1"/>
      <c r="BJ506" s="1"/>
      <c r="BK506" s="1"/>
    </row>
    <row r="507" spans="39:63">
      <c r="AM507" s="1"/>
      <c r="AN507" s="1"/>
      <c r="AO507" s="1"/>
      <c r="AP507" s="1"/>
      <c r="AQ507" s="1"/>
      <c r="AR507" s="1"/>
      <c r="AT507" s="1"/>
      <c r="AU507" s="1"/>
      <c r="AV507" s="1"/>
      <c r="BC507" s="1"/>
      <c r="BD507" s="1"/>
      <c r="BE507" s="1"/>
      <c r="BI507" s="1"/>
      <c r="BJ507" s="1"/>
      <c r="BK507" s="1"/>
    </row>
    <row r="508" spans="39:63">
      <c r="AM508" s="1"/>
      <c r="AN508" s="1"/>
      <c r="AO508" s="1"/>
      <c r="AP508" s="1"/>
      <c r="AQ508" s="1"/>
      <c r="AR508" s="1"/>
      <c r="AT508" s="1"/>
      <c r="AU508" s="1"/>
      <c r="AV508" s="1"/>
      <c r="BC508" s="1"/>
      <c r="BD508" s="1"/>
      <c r="BE508" s="1"/>
      <c r="BI508" s="1"/>
      <c r="BJ508" s="1"/>
      <c r="BK508" s="1"/>
    </row>
    <row r="509" spans="39:63">
      <c r="AM509" s="1"/>
      <c r="AN509" s="1"/>
      <c r="AO509" s="1"/>
      <c r="AP509" s="1"/>
      <c r="AQ509" s="1"/>
      <c r="AR509" s="1"/>
      <c r="AT509" s="1"/>
      <c r="AU509" s="1"/>
      <c r="AV509" s="1"/>
      <c r="BC509" s="1"/>
      <c r="BD509" s="1"/>
      <c r="BE509" s="1"/>
      <c r="BI509" s="1"/>
      <c r="BJ509" s="1"/>
      <c r="BK509" s="1"/>
    </row>
    <row r="510" spans="39:63">
      <c r="AM510" s="1"/>
      <c r="AN510" s="1"/>
      <c r="AO510" s="1"/>
      <c r="AP510" s="1"/>
      <c r="AQ510" s="1"/>
      <c r="AR510" s="1"/>
      <c r="AT510" s="1"/>
      <c r="AU510" s="1"/>
      <c r="AV510" s="1"/>
      <c r="BC510" s="1"/>
      <c r="BD510" s="1"/>
      <c r="BE510" s="1"/>
      <c r="BI510" s="1"/>
      <c r="BJ510" s="1"/>
      <c r="BK510" s="1"/>
    </row>
    <row r="511" spans="39:63">
      <c r="AM511" s="1"/>
      <c r="AN511" s="1"/>
      <c r="AO511" s="1"/>
      <c r="AP511" s="1"/>
      <c r="AQ511" s="1"/>
      <c r="AR511" s="1"/>
      <c r="AT511" s="1"/>
      <c r="AU511" s="1"/>
      <c r="AV511" s="1"/>
      <c r="BC511" s="1"/>
      <c r="BD511" s="1"/>
      <c r="BE511" s="1"/>
      <c r="BI511" s="1"/>
      <c r="BJ511" s="1"/>
      <c r="BK511" s="1"/>
    </row>
    <row r="512" spans="39:63">
      <c r="AM512" s="1"/>
      <c r="AN512" s="1"/>
      <c r="AO512" s="1"/>
      <c r="AP512" s="1"/>
      <c r="AQ512" s="1"/>
      <c r="AR512" s="1"/>
      <c r="AT512" s="1"/>
      <c r="AU512" s="1"/>
      <c r="AV512" s="1"/>
      <c r="BC512" s="1"/>
      <c r="BD512" s="1"/>
      <c r="BE512" s="1"/>
      <c r="BI512" s="1"/>
      <c r="BJ512" s="1"/>
      <c r="BK512" s="1"/>
    </row>
    <row r="513" spans="39:63">
      <c r="AM513" s="1"/>
      <c r="AN513" s="1"/>
      <c r="AO513" s="1"/>
      <c r="AP513" s="1"/>
      <c r="AQ513" s="1"/>
      <c r="AR513" s="1"/>
      <c r="AT513" s="1"/>
      <c r="AU513" s="1"/>
      <c r="AV513" s="1"/>
      <c r="BC513" s="1"/>
      <c r="BD513" s="1"/>
      <c r="BE513" s="1"/>
      <c r="BI513" s="1"/>
      <c r="BJ513" s="1"/>
      <c r="BK513" s="1"/>
    </row>
    <row r="514" spans="39:63">
      <c r="AM514" s="1"/>
      <c r="AN514" s="1"/>
      <c r="AO514" s="1"/>
      <c r="AP514" s="1"/>
      <c r="AQ514" s="1"/>
      <c r="AR514" s="1"/>
      <c r="AT514" s="1"/>
      <c r="AU514" s="1"/>
      <c r="AV514" s="1"/>
      <c r="BC514" s="1"/>
      <c r="BD514" s="1"/>
      <c r="BE514" s="1"/>
      <c r="BI514" s="1"/>
      <c r="BJ514" s="1"/>
      <c r="BK514" s="1"/>
    </row>
    <row r="515" spans="39:63">
      <c r="AM515" s="1"/>
      <c r="AN515" s="1"/>
      <c r="AO515" s="1"/>
      <c r="AP515" s="1"/>
      <c r="AQ515" s="1"/>
      <c r="AR515" s="1"/>
      <c r="AT515" s="1"/>
      <c r="AU515" s="1"/>
      <c r="AV515" s="1"/>
      <c r="BC515" s="1"/>
      <c r="BD515" s="1"/>
      <c r="BE515" s="1"/>
      <c r="BI515" s="1"/>
      <c r="BJ515" s="1"/>
      <c r="BK515" s="1"/>
    </row>
    <row r="516" spans="39:63">
      <c r="AM516" s="1"/>
      <c r="AN516" s="1"/>
      <c r="AO516" s="1"/>
      <c r="AP516" s="1"/>
      <c r="AQ516" s="1"/>
      <c r="AR516" s="1"/>
      <c r="AT516" s="1"/>
      <c r="AU516" s="1"/>
      <c r="AV516" s="1"/>
      <c r="BC516" s="1"/>
      <c r="BD516" s="1"/>
      <c r="BE516" s="1"/>
      <c r="BI516" s="1"/>
      <c r="BJ516" s="1"/>
      <c r="BK516" s="1"/>
    </row>
    <row r="517" spans="39:63">
      <c r="AM517" s="1"/>
      <c r="AN517" s="1"/>
      <c r="AO517" s="1"/>
      <c r="AP517" s="1"/>
      <c r="AQ517" s="1"/>
      <c r="AR517" s="1"/>
      <c r="AT517" s="1"/>
      <c r="AU517" s="1"/>
      <c r="AV517" s="1"/>
      <c r="BC517" s="1"/>
      <c r="BD517" s="1"/>
      <c r="BE517" s="1"/>
      <c r="BI517" s="1"/>
      <c r="BJ517" s="1"/>
      <c r="BK517" s="1"/>
    </row>
    <row r="518" spans="39:63">
      <c r="AM518" s="1"/>
      <c r="AN518" s="1"/>
      <c r="AO518" s="1"/>
      <c r="AP518" s="1"/>
      <c r="AQ518" s="1"/>
      <c r="AR518" s="1"/>
      <c r="AT518" s="1"/>
      <c r="AU518" s="1"/>
      <c r="AV518" s="1"/>
      <c r="BC518" s="1"/>
      <c r="BD518" s="1"/>
      <c r="BE518" s="1"/>
      <c r="BI518" s="1"/>
      <c r="BJ518" s="1"/>
      <c r="BK518" s="1"/>
    </row>
    <row r="519" spans="39:63">
      <c r="AM519" s="1"/>
      <c r="AN519" s="1"/>
      <c r="AO519" s="1"/>
      <c r="AP519" s="1"/>
      <c r="AQ519" s="1"/>
      <c r="AR519" s="1"/>
      <c r="AT519" s="1"/>
      <c r="AU519" s="1"/>
      <c r="AV519" s="1"/>
      <c r="BC519" s="1"/>
      <c r="BD519" s="1"/>
      <c r="BE519" s="1"/>
      <c r="BI519" s="1"/>
      <c r="BJ519" s="1"/>
      <c r="BK519" s="1"/>
    </row>
    <row r="520" spans="39:63">
      <c r="AM520" s="1"/>
      <c r="AN520" s="1"/>
      <c r="AO520" s="1"/>
      <c r="AP520" s="1"/>
      <c r="AQ520" s="1"/>
      <c r="AR520" s="1"/>
      <c r="AT520" s="1"/>
      <c r="AU520" s="1"/>
      <c r="AV520" s="1"/>
      <c r="BC520" s="1"/>
      <c r="BD520" s="1"/>
      <c r="BE520" s="1"/>
      <c r="BI520" s="1"/>
      <c r="BJ520" s="1"/>
      <c r="BK520" s="1"/>
    </row>
    <row r="521" spans="39:63">
      <c r="AM521" s="1"/>
      <c r="AN521" s="1"/>
      <c r="AO521" s="1"/>
      <c r="AP521" s="1"/>
      <c r="AQ521" s="1"/>
      <c r="AR521" s="1"/>
      <c r="AT521" s="1"/>
      <c r="AU521" s="1"/>
      <c r="AV521" s="1"/>
      <c r="BC521" s="1"/>
      <c r="BD521" s="1"/>
      <c r="BE521" s="1"/>
      <c r="BI521" s="1"/>
      <c r="BJ521" s="1"/>
      <c r="BK521" s="1"/>
    </row>
    <row r="522" spans="39:63">
      <c r="AM522" s="1"/>
      <c r="AN522" s="1"/>
      <c r="AO522" s="1"/>
      <c r="AP522" s="1"/>
      <c r="AQ522" s="1"/>
      <c r="AR522" s="1"/>
      <c r="AT522" s="1"/>
      <c r="AU522" s="1"/>
      <c r="AV522" s="1"/>
      <c r="BC522" s="1"/>
      <c r="BD522" s="1"/>
      <c r="BE522" s="1"/>
      <c r="BI522" s="1"/>
      <c r="BJ522" s="1"/>
      <c r="BK522" s="1"/>
    </row>
    <row r="523" spans="39:63">
      <c r="AM523" s="1"/>
      <c r="AN523" s="1"/>
      <c r="AO523" s="1"/>
      <c r="AP523" s="1"/>
      <c r="AQ523" s="1"/>
      <c r="AR523" s="1"/>
      <c r="AT523" s="1"/>
      <c r="AU523" s="1"/>
      <c r="AV523" s="1"/>
      <c r="BC523" s="1"/>
      <c r="BD523" s="1"/>
      <c r="BE523" s="1"/>
      <c r="BI523" s="1"/>
      <c r="BJ523" s="1"/>
      <c r="BK523" s="1"/>
    </row>
    <row r="524" spans="39:63">
      <c r="AM524" s="1"/>
      <c r="AN524" s="1"/>
      <c r="AO524" s="1"/>
      <c r="AP524" s="1"/>
      <c r="AQ524" s="1"/>
      <c r="AR524" s="1"/>
      <c r="AT524" s="1"/>
      <c r="AU524" s="1"/>
      <c r="AV524" s="1"/>
      <c r="BC524" s="1"/>
      <c r="BD524" s="1"/>
      <c r="BE524" s="1"/>
      <c r="BI524" s="1"/>
      <c r="BJ524" s="1"/>
      <c r="BK524" s="1"/>
    </row>
    <row r="525" spans="39:63">
      <c r="AM525" s="1"/>
      <c r="AN525" s="1"/>
      <c r="AO525" s="1"/>
      <c r="AP525" s="1"/>
      <c r="AQ525" s="1"/>
      <c r="AR525" s="1"/>
      <c r="AT525" s="1"/>
      <c r="AU525" s="1"/>
      <c r="AV525" s="1"/>
      <c r="BC525" s="1"/>
      <c r="BD525" s="1"/>
      <c r="BE525" s="1"/>
      <c r="BI525" s="1"/>
      <c r="BJ525" s="1"/>
      <c r="BK525" s="1"/>
    </row>
    <row r="526" spans="39:63">
      <c r="AM526" s="1"/>
      <c r="AN526" s="1"/>
      <c r="AO526" s="1"/>
      <c r="AP526" s="1"/>
      <c r="AQ526" s="1"/>
      <c r="AR526" s="1"/>
      <c r="AT526" s="1"/>
      <c r="AU526" s="1"/>
      <c r="AV526" s="1"/>
      <c r="BC526" s="1"/>
      <c r="BD526" s="1"/>
      <c r="BE526" s="1"/>
      <c r="BI526" s="1"/>
      <c r="BJ526" s="1"/>
      <c r="BK526" s="1"/>
    </row>
    <row r="527" spans="39:63">
      <c r="AM527" s="1"/>
      <c r="AN527" s="1"/>
      <c r="AO527" s="1"/>
      <c r="AP527" s="1"/>
      <c r="AQ527" s="1"/>
      <c r="AR527" s="1"/>
      <c r="AT527" s="1"/>
      <c r="AU527" s="1"/>
      <c r="AV527" s="1"/>
      <c r="BC527" s="1"/>
      <c r="BD527" s="1"/>
      <c r="BE527" s="1"/>
      <c r="BI527" s="1"/>
      <c r="BJ527" s="1"/>
      <c r="BK527" s="1"/>
    </row>
    <row r="528" spans="39:63">
      <c r="AM528" s="1"/>
      <c r="AN528" s="1"/>
      <c r="AO528" s="1"/>
      <c r="AP528" s="1"/>
      <c r="AQ528" s="1"/>
      <c r="AR528" s="1"/>
      <c r="AT528" s="1"/>
      <c r="AU528" s="1"/>
      <c r="AV528" s="1"/>
      <c r="BC528" s="1"/>
      <c r="BD528" s="1"/>
      <c r="BE528" s="1"/>
      <c r="BI528" s="1"/>
      <c r="BJ528" s="1"/>
      <c r="BK528" s="1"/>
    </row>
    <row r="529" spans="39:63">
      <c r="AM529" s="1"/>
      <c r="AN529" s="1"/>
      <c r="AO529" s="1"/>
      <c r="AP529" s="1"/>
      <c r="AQ529" s="1"/>
      <c r="AR529" s="1"/>
      <c r="AT529" s="1"/>
      <c r="AU529" s="1"/>
      <c r="AV529" s="1"/>
      <c r="BC529" s="1"/>
      <c r="BD529" s="1"/>
      <c r="BE529" s="1"/>
      <c r="BI529" s="1"/>
      <c r="BJ529" s="1"/>
      <c r="BK529" s="1"/>
    </row>
    <row r="530" spans="39:63">
      <c r="AM530" s="1"/>
      <c r="AN530" s="1"/>
      <c r="AO530" s="1"/>
      <c r="AP530" s="1"/>
      <c r="AQ530" s="1"/>
      <c r="AR530" s="1"/>
      <c r="AT530" s="1"/>
      <c r="AU530" s="1"/>
      <c r="AV530" s="1"/>
      <c r="BC530" s="1"/>
      <c r="BD530" s="1"/>
      <c r="BE530" s="1"/>
      <c r="BI530" s="1"/>
      <c r="BJ530" s="1"/>
      <c r="BK530" s="1"/>
    </row>
    <row r="531" spans="39:63">
      <c r="AM531" s="1"/>
      <c r="AN531" s="1"/>
      <c r="AO531" s="1"/>
      <c r="AP531" s="1"/>
      <c r="AQ531" s="1"/>
      <c r="AR531" s="1"/>
      <c r="AT531" s="1"/>
      <c r="AU531" s="1"/>
      <c r="AV531" s="1"/>
      <c r="BC531" s="1"/>
      <c r="BD531" s="1"/>
      <c r="BE531" s="1"/>
      <c r="BI531" s="1"/>
      <c r="BJ531" s="1"/>
      <c r="BK531" s="1"/>
    </row>
    <row r="532" spans="39:63">
      <c r="AM532" s="1"/>
      <c r="AN532" s="1"/>
      <c r="AO532" s="1"/>
      <c r="AP532" s="1"/>
      <c r="AQ532" s="1"/>
      <c r="AR532" s="1"/>
      <c r="AT532" s="1"/>
      <c r="AU532" s="1"/>
      <c r="AV532" s="1"/>
      <c r="BC532" s="1"/>
      <c r="BD532" s="1"/>
      <c r="BE532" s="1"/>
      <c r="BI532" s="1"/>
      <c r="BJ532" s="1"/>
      <c r="BK532" s="1"/>
    </row>
    <row r="533" spans="39:63">
      <c r="AM533" s="1"/>
      <c r="AN533" s="1"/>
      <c r="AO533" s="1"/>
      <c r="AP533" s="1"/>
      <c r="AQ533" s="1"/>
      <c r="AR533" s="1"/>
      <c r="AT533" s="1"/>
      <c r="AU533" s="1"/>
      <c r="AV533" s="1"/>
      <c r="BC533" s="1"/>
      <c r="BD533" s="1"/>
      <c r="BE533" s="1"/>
      <c r="BI533" s="1"/>
      <c r="BJ533" s="1"/>
      <c r="BK533" s="1"/>
    </row>
    <row r="534" spans="39:63">
      <c r="AM534" s="1"/>
      <c r="AN534" s="1"/>
      <c r="AO534" s="1"/>
      <c r="AP534" s="1"/>
      <c r="AQ534" s="1"/>
      <c r="AR534" s="1"/>
      <c r="AT534" s="1"/>
      <c r="AU534" s="1"/>
      <c r="AV534" s="1"/>
      <c r="BC534" s="1"/>
      <c r="BD534" s="1"/>
      <c r="BE534" s="1"/>
      <c r="BI534" s="1"/>
      <c r="BJ534" s="1"/>
      <c r="BK534" s="1"/>
    </row>
    <row r="535" spans="39:63">
      <c r="AM535" s="1"/>
      <c r="AN535" s="1"/>
      <c r="AO535" s="1"/>
      <c r="AP535" s="1"/>
      <c r="AQ535" s="1"/>
      <c r="AR535" s="1"/>
      <c r="AT535" s="1"/>
      <c r="AU535" s="1"/>
      <c r="AV535" s="1"/>
      <c r="BC535" s="1"/>
      <c r="BD535" s="1"/>
      <c r="BE535" s="1"/>
      <c r="BI535" s="1"/>
      <c r="BJ535" s="1"/>
      <c r="BK535" s="1"/>
    </row>
    <row r="536" spans="39:63">
      <c r="AM536" s="1"/>
      <c r="AN536" s="1"/>
      <c r="AO536" s="1"/>
      <c r="AP536" s="1"/>
      <c r="AQ536" s="1"/>
      <c r="AR536" s="1"/>
      <c r="AT536" s="1"/>
      <c r="AU536" s="1"/>
      <c r="AV536" s="1"/>
      <c r="BC536" s="1"/>
      <c r="BD536" s="1"/>
      <c r="BE536" s="1"/>
      <c r="BI536" s="1"/>
      <c r="BJ536" s="1"/>
      <c r="BK536" s="1"/>
    </row>
    <row r="537" spans="39:63">
      <c r="AM537" s="1"/>
      <c r="AN537" s="1"/>
      <c r="AO537" s="1"/>
      <c r="AP537" s="1"/>
      <c r="AQ537" s="1"/>
      <c r="AR537" s="1"/>
      <c r="AT537" s="1"/>
      <c r="AU537" s="1"/>
      <c r="AV537" s="1"/>
      <c r="BC537" s="1"/>
      <c r="BD537" s="1"/>
      <c r="BE537" s="1"/>
      <c r="BI537" s="1"/>
      <c r="BJ537" s="1"/>
      <c r="BK537" s="1"/>
    </row>
    <row r="538" spans="39:63">
      <c r="AM538" s="1"/>
      <c r="AN538" s="1"/>
      <c r="AO538" s="1"/>
      <c r="AP538" s="1"/>
      <c r="AQ538" s="1"/>
      <c r="AR538" s="1"/>
      <c r="AT538" s="1"/>
      <c r="AU538" s="1"/>
      <c r="AV538" s="1"/>
      <c r="BC538" s="1"/>
      <c r="BD538" s="1"/>
      <c r="BE538" s="1"/>
      <c r="BI538" s="1"/>
      <c r="BJ538" s="1"/>
      <c r="BK538" s="1"/>
    </row>
    <row r="539" spans="39:63">
      <c r="AM539" s="1"/>
      <c r="AN539" s="1"/>
      <c r="AO539" s="1"/>
      <c r="AP539" s="1"/>
      <c r="AQ539" s="1"/>
      <c r="AR539" s="1"/>
      <c r="AT539" s="1"/>
      <c r="AU539" s="1"/>
      <c r="AV539" s="1"/>
      <c r="BC539" s="1"/>
      <c r="BD539" s="1"/>
      <c r="BE539" s="1"/>
      <c r="BI539" s="1"/>
      <c r="BJ539" s="1"/>
      <c r="BK539" s="1"/>
    </row>
    <row r="540" spans="39:63">
      <c r="AM540" s="1"/>
      <c r="AN540" s="1"/>
      <c r="AO540" s="1"/>
      <c r="AP540" s="1"/>
      <c r="AQ540" s="1"/>
      <c r="AR540" s="1"/>
      <c r="AT540" s="1"/>
      <c r="AU540" s="1"/>
      <c r="AV540" s="1"/>
      <c r="BC540" s="1"/>
      <c r="BD540" s="1"/>
      <c r="BE540" s="1"/>
      <c r="BI540" s="1"/>
      <c r="BJ540" s="1"/>
      <c r="BK540" s="1"/>
    </row>
    <row r="541" spans="39:63">
      <c r="AM541" s="1"/>
      <c r="AN541" s="1"/>
      <c r="AO541" s="1"/>
      <c r="AP541" s="1"/>
      <c r="AQ541" s="1"/>
      <c r="AR541" s="1"/>
      <c r="AT541" s="1"/>
      <c r="AU541" s="1"/>
      <c r="AV541" s="1"/>
      <c r="BC541" s="1"/>
      <c r="BD541" s="1"/>
      <c r="BE541" s="1"/>
      <c r="BI541" s="1"/>
      <c r="BJ541" s="1"/>
      <c r="BK541" s="1"/>
    </row>
    <row r="542" spans="39:63">
      <c r="AM542" s="1"/>
      <c r="AN542" s="1"/>
      <c r="AO542" s="1"/>
      <c r="AP542" s="1"/>
      <c r="AQ542" s="1"/>
      <c r="AR542" s="1"/>
      <c r="AT542" s="1"/>
      <c r="AU542" s="1"/>
      <c r="AV542" s="1"/>
      <c r="BC542" s="1"/>
      <c r="BD542" s="1"/>
      <c r="BE542" s="1"/>
      <c r="BI542" s="1"/>
      <c r="BJ542" s="1"/>
      <c r="BK542" s="1"/>
    </row>
    <row r="543" spans="39:63">
      <c r="AM543" s="1"/>
      <c r="AN543" s="1"/>
      <c r="AO543" s="1"/>
      <c r="AP543" s="1"/>
      <c r="AQ543" s="1"/>
      <c r="AR543" s="1"/>
      <c r="AT543" s="1"/>
      <c r="AU543" s="1"/>
      <c r="AV543" s="1"/>
      <c r="BC543" s="1"/>
      <c r="BD543" s="1"/>
      <c r="BE543" s="1"/>
      <c r="BI543" s="1"/>
      <c r="BJ543" s="1"/>
      <c r="BK543" s="1"/>
    </row>
    <row r="544" spans="39:63">
      <c r="AM544" s="1"/>
      <c r="AN544" s="1"/>
      <c r="AO544" s="1"/>
      <c r="AP544" s="1"/>
      <c r="AQ544" s="1"/>
      <c r="AR544" s="1"/>
      <c r="AT544" s="1"/>
      <c r="AU544" s="1"/>
      <c r="AV544" s="1"/>
      <c r="BC544" s="1"/>
      <c r="BD544" s="1"/>
      <c r="BE544" s="1"/>
      <c r="BI544" s="1"/>
      <c r="BJ544" s="1"/>
      <c r="BK544" s="1"/>
    </row>
    <row r="545" spans="39:63">
      <c r="AM545" s="1"/>
      <c r="AN545" s="1"/>
      <c r="AO545" s="1"/>
      <c r="AP545" s="1"/>
      <c r="AQ545" s="1"/>
      <c r="AR545" s="1"/>
      <c r="AT545" s="1"/>
      <c r="AU545" s="1"/>
      <c r="AV545" s="1"/>
      <c r="BC545" s="1"/>
      <c r="BD545" s="1"/>
      <c r="BE545" s="1"/>
      <c r="BI545" s="1"/>
      <c r="BJ545" s="1"/>
      <c r="BK545" s="1"/>
    </row>
    <row r="546" spans="39:63">
      <c r="AM546" s="1"/>
      <c r="AN546" s="1"/>
      <c r="AO546" s="1"/>
      <c r="AP546" s="1"/>
      <c r="AQ546" s="1"/>
      <c r="AR546" s="1"/>
      <c r="AT546" s="1"/>
      <c r="AU546" s="1"/>
      <c r="AV546" s="1"/>
      <c r="BC546" s="1"/>
      <c r="BD546" s="1"/>
      <c r="BE546" s="1"/>
      <c r="BI546" s="1"/>
      <c r="BJ546" s="1"/>
      <c r="BK546" s="1"/>
    </row>
    <row r="547" spans="39:63">
      <c r="AM547" s="1"/>
      <c r="AN547" s="1"/>
      <c r="AO547" s="1"/>
      <c r="AP547" s="1"/>
      <c r="AQ547" s="1"/>
      <c r="AR547" s="1"/>
      <c r="AT547" s="1"/>
      <c r="AU547" s="1"/>
      <c r="AV547" s="1"/>
      <c r="BC547" s="1"/>
      <c r="BD547" s="1"/>
      <c r="BE547" s="1"/>
      <c r="BI547" s="1"/>
      <c r="BJ547" s="1"/>
      <c r="BK547" s="1"/>
    </row>
    <row r="548" spans="39:63">
      <c r="AM548" s="1"/>
      <c r="AN548" s="1"/>
      <c r="AO548" s="1"/>
      <c r="AP548" s="1"/>
      <c r="AQ548" s="1"/>
      <c r="AR548" s="1"/>
      <c r="AT548" s="1"/>
      <c r="AU548" s="1"/>
      <c r="AV548" s="1"/>
      <c r="BC548" s="1"/>
      <c r="BD548" s="1"/>
      <c r="BE548" s="1"/>
      <c r="BI548" s="1"/>
      <c r="BJ548" s="1"/>
      <c r="BK548" s="1"/>
    </row>
    <row r="549" spans="39:63">
      <c r="AM549" s="1"/>
      <c r="AN549" s="1"/>
      <c r="AO549" s="1"/>
      <c r="AP549" s="1"/>
      <c r="AQ549" s="1"/>
      <c r="AR549" s="1"/>
      <c r="AT549" s="1"/>
      <c r="AU549" s="1"/>
      <c r="AV549" s="1"/>
      <c r="BC549" s="1"/>
      <c r="BD549" s="1"/>
      <c r="BE549" s="1"/>
      <c r="BI549" s="1"/>
      <c r="BJ549" s="1"/>
      <c r="BK549" s="1"/>
    </row>
    <row r="550" spans="39:63">
      <c r="AM550" s="1"/>
      <c r="AN550" s="1"/>
      <c r="AO550" s="1"/>
      <c r="AP550" s="1"/>
      <c r="AQ550" s="1"/>
      <c r="AR550" s="1"/>
      <c r="AT550" s="1"/>
      <c r="AU550" s="1"/>
      <c r="AV550" s="1"/>
      <c r="BC550" s="1"/>
      <c r="BD550" s="1"/>
      <c r="BE550" s="1"/>
      <c r="BI550" s="1"/>
      <c r="BJ550" s="1"/>
      <c r="BK550" s="1"/>
    </row>
    <row r="551" spans="39:63">
      <c r="AM551" s="1"/>
      <c r="AN551" s="1"/>
      <c r="AO551" s="1"/>
      <c r="AP551" s="1"/>
      <c r="AQ551" s="1"/>
      <c r="AR551" s="1"/>
      <c r="AT551" s="1"/>
      <c r="AU551" s="1"/>
      <c r="AV551" s="1"/>
      <c r="BC551" s="1"/>
      <c r="BD551" s="1"/>
      <c r="BE551" s="1"/>
      <c r="BI551" s="1"/>
      <c r="BJ551" s="1"/>
      <c r="BK551" s="1"/>
    </row>
    <row r="552" spans="39:63">
      <c r="AM552" s="1"/>
      <c r="AN552" s="1"/>
      <c r="AO552" s="1"/>
      <c r="AP552" s="1"/>
      <c r="AQ552" s="1"/>
      <c r="AR552" s="1"/>
      <c r="AT552" s="1"/>
      <c r="AU552" s="1"/>
      <c r="AV552" s="1"/>
      <c r="BC552" s="1"/>
      <c r="BD552" s="1"/>
      <c r="BE552" s="1"/>
      <c r="BI552" s="1"/>
      <c r="BJ552" s="1"/>
      <c r="BK552" s="1"/>
    </row>
    <row r="553" spans="39:63">
      <c r="AM553" s="1"/>
      <c r="AN553" s="1"/>
      <c r="AO553" s="1"/>
      <c r="AP553" s="1"/>
      <c r="AQ553" s="1"/>
      <c r="AR553" s="1"/>
      <c r="AT553" s="1"/>
      <c r="AU553" s="1"/>
      <c r="AV553" s="1"/>
      <c r="BC553" s="1"/>
      <c r="BD553" s="1"/>
      <c r="BE553" s="1"/>
      <c r="BI553" s="1"/>
      <c r="BJ553" s="1"/>
      <c r="BK553" s="1"/>
    </row>
    <row r="554" spans="39:63">
      <c r="AM554" s="1"/>
      <c r="AN554" s="1"/>
      <c r="AO554" s="1"/>
      <c r="AP554" s="1"/>
      <c r="AQ554" s="1"/>
      <c r="AR554" s="1"/>
      <c r="AT554" s="1"/>
      <c r="AU554" s="1"/>
      <c r="AV554" s="1"/>
      <c r="BC554" s="1"/>
      <c r="BD554" s="1"/>
      <c r="BE554" s="1"/>
      <c r="BI554" s="1"/>
      <c r="BJ554" s="1"/>
      <c r="BK554" s="1"/>
    </row>
    <row r="555" spans="39:63">
      <c r="AM555" s="1"/>
      <c r="AN555" s="1"/>
      <c r="AO555" s="1"/>
      <c r="AP555" s="1"/>
      <c r="AQ555" s="1"/>
      <c r="AR555" s="1"/>
      <c r="AT555" s="1"/>
      <c r="AU555" s="1"/>
      <c r="AV555" s="1"/>
      <c r="BC555" s="1"/>
      <c r="BD555" s="1"/>
      <c r="BE555" s="1"/>
      <c r="BI555" s="1"/>
      <c r="BJ555" s="1"/>
      <c r="BK555" s="1"/>
    </row>
    <row r="556" spans="39:63">
      <c r="AM556" s="1"/>
      <c r="AN556" s="1"/>
      <c r="AO556" s="1"/>
      <c r="AP556" s="1"/>
      <c r="AQ556" s="1"/>
      <c r="AR556" s="1"/>
      <c r="AT556" s="1"/>
      <c r="AU556" s="1"/>
      <c r="AV556" s="1"/>
      <c r="BC556" s="1"/>
      <c r="BD556" s="1"/>
      <c r="BE556" s="1"/>
      <c r="BI556" s="1"/>
      <c r="BJ556" s="1"/>
      <c r="BK556" s="1"/>
    </row>
    <row r="557" spans="39:63">
      <c r="AM557" s="1"/>
      <c r="AN557" s="1"/>
      <c r="AO557" s="1"/>
      <c r="AP557" s="1"/>
      <c r="AQ557" s="1"/>
      <c r="AR557" s="1"/>
      <c r="AT557" s="1"/>
      <c r="AU557" s="1"/>
      <c r="AV557" s="1"/>
      <c r="BC557" s="1"/>
      <c r="BD557" s="1"/>
      <c r="BE557" s="1"/>
      <c r="BI557" s="1"/>
      <c r="BJ557" s="1"/>
      <c r="BK557" s="1"/>
    </row>
    <row r="558" spans="39:63">
      <c r="AM558" s="1"/>
      <c r="AN558" s="1"/>
      <c r="AO558" s="1"/>
      <c r="AP558" s="1"/>
      <c r="AQ558" s="1"/>
      <c r="AR558" s="1"/>
      <c r="AT558" s="1"/>
      <c r="AU558" s="1"/>
      <c r="AV558" s="1"/>
      <c r="BC558" s="1"/>
      <c r="BD558" s="1"/>
      <c r="BE558" s="1"/>
      <c r="BI558" s="1"/>
      <c r="BJ558" s="1"/>
      <c r="BK558" s="1"/>
    </row>
    <row r="559" spans="39:63">
      <c r="AM559" s="1"/>
      <c r="AN559" s="1"/>
      <c r="AO559" s="1"/>
      <c r="AP559" s="1"/>
      <c r="AQ559" s="1"/>
      <c r="AR559" s="1"/>
      <c r="AT559" s="1"/>
      <c r="AU559" s="1"/>
      <c r="AV559" s="1"/>
      <c r="BC559" s="1"/>
      <c r="BD559" s="1"/>
      <c r="BE559" s="1"/>
      <c r="BI559" s="1"/>
      <c r="BJ559" s="1"/>
      <c r="BK559" s="1"/>
    </row>
    <row r="560" spans="39:63">
      <c r="AM560" s="1"/>
      <c r="AN560" s="1"/>
      <c r="AO560" s="1"/>
      <c r="AP560" s="1"/>
      <c r="AQ560" s="1"/>
      <c r="AR560" s="1"/>
      <c r="AT560" s="1"/>
      <c r="AU560" s="1"/>
      <c r="AV560" s="1"/>
      <c r="BC560" s="1"/>
      <c r="BD560" s="1"/>
      <c r="BE560" s="1"/>
      <c r="BI560" s="1"/>
      <c r="BJ560" s="1"/>
      <c r="BK560" s="1"/>
    </row>
    <row r="561" spans="39:63">
      <c r="AM561" s="1"/>
      <c r="AN561" s="1"/>
      <c r="AO561" s="1"/>
      <c r="AP561" s="1"/>
      <c r="AQ561" s="1"/>
      <c r="AR561" s="1"/>
      <c r="AT561" s="1"/>
      <c r="AU561" s="1"/>
      <c r="AV561" s="1"/>
      <c r="BC561" s="1"/>
      <c r="BD561" s="1"/>
      <c r="BE561" s="1"/>
      <c r="BI561" s="1"/>
      <c r="BJ561" s="1"/>
      <c r="BK561" s="1"/>
    </row>
    <row r="562" spans="39:63">
      <c r="AM562" s="1"/>
      <c r="AN562" s="1"/>
      <c r="AO562" s="1"/>
      <c r="AP562" s="1"/>
      <c r="AQ562" s="1"/>
      <c r="AR562" s="1"/>
      <c r="AT562" s="1"/>
      <c r="AU562" s="1"/>
      <c r="AV562" s="1"/>
      <c r="BC562" s="1"/>
      <c r="BD562" s="1"/>
      <c r="BE562" s="1"/>
      <c r="BI562" s="1"/>
      <c r="BJ562" s="1"/>
      <c r="BK562" s="1"/>
    </row>
    <row r="563" spans="39:63">
      <c r="AM563" s="1"/>
      <c r="AN563" s="1"/>
      <c r="AO563" s="1"/>
      <c r="AP563" s="1"/>
      <c r="AQ563" s="1"/>
      <c r="AR563" s="1"/>
      <c r="AT563" s="1"/>
      <c r="AU563" s="1"/>
      <c r="AV563" s="1"/>
      <c r="BC563" s="1"/>
      <c r="BD563" s="1"/>
      <c r="BE563" s="1"/>
      <c r="BI563" s="1"/>
      <c r="BJ563" s="1"/>
      <c r="BK563" s="1"/>
    </row>
    <row r="564" spans="39:63">
      <c r="AM564" s="1"/>
      <c r="AN564" s="1"/>
      <c r="AO564" s="1"/>
      <c r="AP564" s="1"/>
      <c r="AQ564" s="1"/>
      <c r="AR564" s="1"/>
      <c r="AT564" s="1"/>
      <c r="AU564" s="1"/>
      <c r="AV564" s="1"/>
      <c r="BC564" s="1"/>
      <c r="BD564" s="1"/>
      <c r="BE564" s="1"/>
      <c r="BI564" s="1"/>
      <c r="BJ564" s="1"/>
      <c r="BK564" s="1"/>
    </row>
    <row r="565" spans="39:63">
      <c r="AM565" s="1"/>
      <c r="AN565" s="1"/>
      <c r="AO565" s="1"/>
      <c r="AP565" s="1"/>
      <c r="AQ565" s="1"/>
      <c r="AR565" s="1"/>
      <c r="AT565" s="1"/>
      <c r="AU565" s="1"/>
      <c r="AV565" s="1"/>
      <c r="BC565" s="1"/>
      <c r="BD565" s="1"/>
      <c r="BE565" s="1"/>
      <c r="BI565" s="1"/>
      <c r="BJ565" s="1"/>
      <c r="BK565" s="1"/>
    </row>
    <row r="566" spans="39:63">
      <c r="AM566" s="1"/>
      <c r="AN566" s="1"/>
      <c r="AO566" s="1"/>
      <c r="AP566" s="1"/>
      <c r="AQ566" s="1"/>
      <c r="AR566" s="1"/>
      <c r="AT566" s="1"/>
      <c r="AU566" s="1"/>
      <c r="AV566" s="1"/>
      <c r="BC566" s="1"/>
      <c r="BD566" s="1"/>
      <c r="BE566" s="1"/>
      <c r="BI566" s="1"/>
      <c r="BJ566" s="1"/>
      <c r="BK566" s="1"/>
    </row>
    <row r="567" spans="39:63">
      <c r="AM567" s="1"/>
      <c r="AN567" s="1"/>
      <c r="AO567" s="1"/>
      <c r="AP567" s="1"/>
      <c r="AQ567" s="1"/>
      <c r="AR567" s="1"/>
      <c r="AT567" s="1"/>
      <c r="AU567" s="1"/>
      <c r="AV567" s="1"/>
      <c r="BC567" s="1"/>
      <c r="BD567" s="1"/>
      <c r="BE567" s="1"/>
      <c r="BI567" s="1"/>
      <c r="BJ567" s="1"/>
      <c r="BK567" s="1"/>
    </row>
    <row r="568" spans="39:63">
      <c r="AM568" s="1"/>
      <c r="AN568" s="1"/>
      <c r="AO568" s="1"/>
      <c r="AP568" s="1"/>
      <c r="AQ568" s="1"/>
      <c r="AR568" s="1"/>
      <c r="AT568" s="1"/>
      <c r="AU568" s="1"/>
      <c r="AV568" s="1"/>
      <c r="BC568" s="1"/>
      <c r="BD568" s="1"/>
      <c r="BE568" s="1"/>
      <c r="BI568" s="1"/>
      <c r="BJ568" s="1"/>
      <c r="BK568" s="1"/>
    </row>
    <row r="569" spans="39:63">
      <c r="AM569" s="1"/>
      <c r="AN569" s="1"/>
      <c r="AO569" s="1"/>
      <c r="AP569" s="1"/>
      <c r="AQ569" s="1"/>
      <c r="AR569" s="1"/>
      <c r="AT569" s="1"/>
      <c r="AU569" s="1"/>
      <c r="AV569" s="1"/>
      <c r="BC569" s="1"/>
      <c r="BD569" s="1"/>
      <c r="BE569" s="1"/>
      <c r="BI569" s="1"/>
      <c r="BJ569" s="1"/>
      <c r="BK569" s="1"/>
    </row>
    <row r="570" spans="39:63">
      <c r="AM570" s="1"/>
      <c r="AN570" s="1"/>
      <c r="AO570" s="1"/>
      <c r="AP570" s="1"/>
      <c r="AQ570" s="1"/>
      <c r="AR570" s="1"/>
      <c r="AT570" s="1"/>
      <c r="AU570" s="1"/>
      <c r="AV570" s="1"/>
      <c r="BC570" s="1"/>
      <c r="BD570" s="1"/>
      <c r="BE570" s="1"/>
      <c r="BI570" s="1"/>
      <c r="BJ570" s="1"/>
      <c r="BK570" s="1"/>
    </row>
    <row r="571" spans="39:63">
      <c r="AM571" s="1"/>
      <c r="AN571" s="1"/>
      <c r="AO571" s="1"/>
      <c r="AP571" s="1"/>
      <c r="AQ571" s="1"/>
      <c r="AR571" s="1"/>
      <c r="AT571" s="1"/>
      <c r="AU571" s="1"/>
      <c r="AV571" s="1"/>
      <c r="BC571" s="1"/>
      <c r="BD571" s="1"/>
      <c r="BE571" s="1"/>
      <c r="BI571" s="1"/>
      <c r="BJ571" s="1"/>
      <c r="BK571" s="1"/>
    </row>
    <row r="572" spans="39:63">
      <c r="AM572" s="1"/>
      <c r="AN572" s="1"/>
      <c r="AO572" s="1"/>
      <c r="AP572" s="1"/>
      <c r="AQ572" s="1"/>
      <c r="AR572" s="1"/>
      <c r="AT572" s="1"/>
      <c r="AU572" s="1"/>
      <c r="AV572" s="1"/>
      <c r="BC572" s="1"/>
      <c r="BD572" s="1"/>
      <c r="BE572" s="1"/>
      <c r="BI572" s="1"/>
      <c r="BJ572" s="1"/>
      <c r="BK572" s="1"/>
    </row>
    <row r="573" spans="39:63">
      <c r="AM573" s="1"/>
      <c r="AN573" s="1"/>
      <c r="AO573" s="1"/>
      <c r="AP573" s="1"/>
      <c r="AQ573" s="1"/>
      <c r="AR573" s="1"/>
      <c r="AT573" s="1"/>
      <c r="AU573" s="1"/>
      <c r="AV573" s="1"/>
      <c r="BC573" s="1"/>
      <c r="BD573" s="1"/>
      <c r="BE573" s="1"/>
      <c r="BI573" s="1"/>
      <c r="BJ573" s="1"/>
      <c r="BK573" s="1"/>
    </row>
    <row r="574" spans="39:63">
      <c r="AM574" s="1"/>
      <c r="AN574" s="1"/>
      <c r="AO574" s="1"/>
      <c r="AP574" s="1"/>
      <c r="AQ574" s="1"/>
      <c r="AR574" s="1"/>
      <c r="AT574" s="1"/>
      <c r="AU574" s="1"/>
      <c r="AV574" s="1"/>
      <c r="BC574" s="1"/>
      <c r="BD574" s="1"/>
      <c r="BE574" s="1"/>
      <c r="BI574" s="1"/>
      <c r="BJ574" s="1"/>
      <c r="BK574" s="1"/>
    </row>
    <row r="575" spans="39:63">
      <c r="AM575" s="1"/>
      <c r="AN575" s="1"/>
      <c r="AO575" s="1"/>
      <c r="AP575" s="1"/>
      <c r="AQ575" s="1"/>
      <c r="AR575" s="1"/>
      <c r="AT575" s="1"/>
      <c r="AU575" s="1"/>
      <c r="AV575" s="1"/>
      <c r="BC575" s="1"/>
      <c r="BD575" s="1"/>
      <c r="BE575" s="1"/>
      <c r="BI575" s="1"/>
      <c r="BJ575" s="1"/>
      <c r="BK575" s="1"/>
    </row>
    <row r="576" spans="39:63">
      <c r="AM576" s="1"/>
      <c r="AN576" s="1"/>
      <c r="AO576" s="1"/>
      <c r="AP576" s="1"/>
      <c r="AQ576" s="1"/>
      <c r="AR576" s="1"/>
      <c r="AT576" s="1"/>
      <c r="AU576" s="1"/>
      <c r="AV576" s="1"/>
      <c r="BC576" s="1"/>
      <c r="BD576" s="1"/>
      <c r="BE576" s="1"/>
      <c r="BI576" s="1"/>
      <c r="BJ576" s="1"/>
      <c r="BK576" s="1"/>
    </row>
    <row r="577" spans="39:63">
      <c r="AM577" s="1"/>
      <c r="AN577" s="1"/>
      <c r="AO577" s="1"/>
      <c r="AP577" s="1"/>
      <c r="AQ577" s="1"/>
      <c r="AR577" s="1"/>
      <c r="AT577" s="1"/>
      <c r="AU577" s="1"/>
      <c r="AV577" s="1"/>
      <c r="BC577" s="1"/>
      <c r="BD577" s="1"/>
      <c r="BE577" s="1"/>
      <c r="BI577" s="1"/>
      <c r="BJ577" s="1"/>
      <c r="BK577" s="1"/>
    </row>
    <row r="578" spans="39:63">
      <c r="AM578" s="1"/>
      <c r="AN578" s="1"/>
      <c r="AO578" s="1"/>
      <c r="AP578" s="1"/>
      <c r="AQ578" s="1"/>
      <c r="AR578" s="1"/>
      <c r="AT578" s="1"/>
      <c r="AU578" s="1"/>
      <c r="AV578" s="1"/>
      <c r="BC578" s="1"/>
      <c r="BD578" s="1"/>
      <c r="BE578" s="1"/>
      <c r="BI578" s="1"/>
      <c r="BJ578" s="1"/>
      <c r="BK578" s="1"/>
    </row>
    <row r="579" spans="39:63">
      <c r="AM579" s="1"/>
      <c r="AN579" s="1"/>
      <c r="AO579" s="1"/>
      <c r="AP579" s="1"/>
      <c r="AQ579" s="1"/>
      <c r="AR579" s="1"/>
      <c r="AT579" s="1"/>
      <c r="AU579" s="1"/>
      <c r="AV579" s="1"/>
      <c r="BC579" s="1"/>
      <c r="BD579" s="1"/>
      <c r="BE579" s="1"/>
      <c r="BI579" s="1"/>
      <c r="BJ579" s="1"/>
      <c r="BK579" s="1"/>
    </row>
    <row r="580" spans="39:63">
      <c r="AM580" s="1"/>
      <c r="AN580" s="1"/>
      <c r="AO580" s="1"/>
      <c r="AP580" s="1"/>
      <c r="AQ580" s="1"/>
      <c r="AR580" s="1"/>
      <c r="AT580" s="1"/>
      <c r="AU580" s="1"/>
      <c r="AV580" s="1"/>
      <c r="BC580" s="1"/>
      <c r="BD580" s="1"/>
      <c r="BE580" s="1"/>
      <c r="BI580" s="1"/>
      <c r="BJ580" s="1"/>
      <c r="BK580" s="1"/>
    </row>
    <row r="581" spans="39:63">
      <c r="AM581" s="1"/>
      <c r="AN581" s="1"/>
      <c r="AO581" s="1"/>
      <c r="AP581" s="1"/>
      <c r="AQ581" s="1"/>
      <c r="AR581" s="1"/>
      <c r="AT581" s="1"/>
      <c r="AU581" s="1"/>
      <c r="AV581" s="1"/>
      <c r="BC581" s="1"/>
      <c r="BD581" s="1"/>
      <c r="BE581" s="1"/>
      <c r="BI581" s="1"/>
      <c r="BJ581" s="1"/>
      <c r="BK581" s="1"/>
    </row>
    <row r="582" spans="39:63">
      <c r="AM582" s="1"/>
      <c r="AN582" s="1"/>
      <c r="AO582" s="1"/>
      <c r="AP582" s="1"/>
      <c r="AQ582" s="1"/>
      <c r="AR582" s="1"/>
      <c r="AT582" s="1"/>
      <c r="AU582" s="1"/>
      <c r="AV582" s="1"/>
      <c r="BC582" s="1"/>
      <c r="BD582" s="1"/>
      <c r="BE582" s="1"/>
      <c r="BI582" s="1"/>
      <c r="BJ582" s="1"/>
      <c r="BK582" s="1"/>
    </row>
    <row r="583" spans="39:63">
      <c r="AM583" s="1"/>
      <c r="AN583" s="1"/>
      <c r="AO583" s="1"/>
      <c r="AP583" s="1"/>
      <c r="AQ583" s="1"/>
      <c r="AR583" s="1"/>
      <c r="AT583" s="1"/>
      <c r="AU583" s="1"/>
      <c r="AV583" s="1"/>
      <c r="BC583" s="1"/>
      <c r="BD583" s="1"/>
      <c r="BE583" s="1"/>
      <c r="BI583" s="1"/>
      <c r="BJ583" s="1"/>
      <c r="BK583" s="1"/>
    </row>
    <row r="584" spans="39:63">
      <c r="AM584" s="1"/>
      <c r="AN584" s="1"/>
      <c r="AO584" s="1"/>
      <c r="AP584" s="1"/>
      <c r="AQ584" s="1"/>
      <c r="AR584" s="1"/>
      <c r="AT584" s="1"/>
      <c r="AU584" s="1"/>
      <c r="AV584" s="1"/>
      <c r="BC584" s="1"/>
      <c r="BD584" s="1"/>
      <c r="BE584" s="1"/>
      <c r="BI584" s="1"/>
      <c r="BJ584" s="1"/>
      <c r="BK584" s="1"/>
    </row>
    <row r="585" spans="39:63">
      <c r="AM585" s="1"/>
      <c r="AN585" s="1"/>
      <c r="AO585" s="1"/>
      <c r="AP585" s="1"/>
      <c r="AQ585" s="1"/>
      <c r="AR585" s="1"/>
      <c r="AT585" s="1"/>
      <c r="AU585" s="1"/>
      <c r="AV585" s="1"/>
      <c r="BC585" s="1"/>
      <c r="BD585" s="1"/>
      <c r="BE585" s="1"/>
      <c r="BI585" s="1"/>
      <c r="BJ585" s="1"/>
      <c r="BK585" s="1"/>
    </row>
    <row r="586" spans="39:63">
      <c r="AM586" s="1"/>
      <c r="AN586" s="1"/>
      <c r="AO586" s="1"/>
      <c r="AP586" s="1"/>
      <c r="AQ586" s="1"/>
      <c r="AR586" s="1"/>
      <c r="AT586" s="1"/>
      <c r="AU586" s="1"/>
      <c r="AV586" s="1"/>
      <c r="BC586" s="1"/>
      <c r="BD586" s="1"/>
      <c r="BE586" s="1"/>
      <c r="BI586" s="1"/>
      <c r="BJ586" s="1"/>
      <c r="BK586" s="1"/>
    </row>
    <row r="587" spans="39:63">
      <c r="AM587" s="1"/>
      <c r="AN587" s="1"/>
      <c r="AO587" s="1"/>
      <c r="AP587" s="1"/>
      <c r="AQ587" s="1"/>
      <c r="AR587" s="1"/>
      <c r="AT587" s="1"/>
      <c r="AU587" s="1"/>
      <c r="AV587" s="1"/>
      <c r="BC587" s="1"/>
      <c r="BD587" s="1"/>
      <c r="BE587" s="1"/>
      <c r="BI587" s="1"/>
      <c r="BJ587" s="1"/>
      <c r="BK587" s="1"/>
    </row>
    <row r="588" spans="39:63">
      <c r="AM588" s="1"/>
      <c r="AN588" s="1"/>
      <c r="AO588" s="1"/>
      <c r="AP588" s="1"/>
      <c r="AQ588" s="1"/>
      <c r="AR588" s="1"/>
      <c r="AT588" s="1"/>
      <c r="AU588" s="1"/>
      <c r="AV588" s="1"/>
      <c r="BC588" s="1"/>
      <c r="BD588" s="1"/>
      <c r="BE588" s="1"/>
      <c r="BI588" s="1"/>
      <c r="BJ588" s="1"/>
      <c r="BK588" s="1"/>
    </row>
    <row r="589" spans="39:63">
      <c r="AM589" s="1"/>
      <c r="AN589" s="1"/>
      <c r="AO589" s="1"/>
      <c r="AP589" s="1"/>
      <c r="AQ589" s="1"/>
      <c r="AR589" s="1"/>
      <c r="AT589" s="1"/>
      <c r="AU589" s="1"/>
      <c r="AV589" s="1"/>
      <c r="BC589" s="1"/>
      <c r="BD589" s="1"/>
      <c r="BE589" s="1"/>
      <c r="BI589" s="1"/>
      <c r="BJ589" s="1"/>
      <c r="BK589" s="1"/>
    </row>
    <row r="590" spans="39:63">
      <c r="AM590" s="1"/>
      <c r="AN590" s="1"/>
      <c r="AO590" s="1"/>
      <c r="AP590" s="1"/>
      <c r="AQ590" s="1"/>
      <c r="AR590" s="1"/>
      <c r="AT590" s="1"/>
      <c r="AU590" s="1"/>
      <c r="AV590" s="1"/>
      <c r="BC590" s="1"/>
      <c r="BD590" s="1"/>
      <c r="BE590" s="1"/>
      <c r="BI590" s="1"/>
      <c r="BJ590" s="1"/>
      <c r="BK590" s="1"/>
    </row>
    <row r="591" spans="39:63">
      <c r="AM591" s="1"/>
      <c r="AN591" s="1"/>
      <c r="AO591" s="1"/>
      <c r="AP591" s="1"/>
      <c r="AQ591" s="1"/>
      <c r="AR591" s="1"/>
      <c r="AT591" s="1"/>
      <c r="AU591" s="1"/>
      <c r="AV591" s="1"/>
      <c r="BC591" s="1"/>
      <c r="BD591" s="1"/>
      <c r="BE591" s="1"/>
      <c r="BI591" s="1"/>
      <c r="BJ591" s="1"/>
      <c r="BK591" s="1"/>
    </row>
    <row r="592" spans="39:63">
      <c r="AM592" s="1"/>
      <c r="AN592" s="1"/>
      <c r="AO592" s="1"/>
      <c r="AP592" s="1"/>
      <c r="AQ592" s="1"/>
      <c r="AR592" s="1"/>
      <c r="AT592" s="1"/>
      <c r="AU592" s="1"/>
      <c r="AV592" s="1"/>
      <c r="BC592" s="1"/>
      <c r="BD592" s="1"/>
      <c r="BE592" s="1"/>
      <c r="BI592" s="1"/>
      <c r="BJ592" s="1"/>
      <c r="BK592" s="1"/>
    </row>
    <row r="593" spans="39:63">
      <c r="AM593" s="1"/>
      <c r="AN593" s="1"/>
      <c r="AO593" s="1"/>
      <c r="AP593" s="1"/>
      <c r="AQ593" s="1"/>
      <c r="AR593" s="1"/>
      <c r="AT593" s="1"/>
      <c r="AU593" s="1"/>
      <c r="AV593" s="1"/>
      <c r="BC593" s="1"/>
      <c r="BD593" s="1"/>
      <c r="BE593" s="1"/>
      <c r="BI593" s="1"/>
      <c r="BJ593" s="1"/>
      <c r="BK593" s="1"/>
    </row>
    <row r="594" spans="39:63">
      <c r="AM594" s="1"/>
      <c r="AN594" s="1"/>
      <c r="AO594" s="1"/>
      <c r="AP594" s="1"/>
      <c r="AQ594" s="1"/>
      <c r="AR594" s="1"/>
      <c r="AT594" s="1"/>
      <c r="AU594" s="1"/>
      <c r="AV594" s="1"/>
      <c r="BC594" s="1"/>
      <c r="BD594" s="1"/>
      <c r="BE594" s="1"/>
      <c r="BI594" s="1"/>
      <c r="BJ594" s="1"/>
      <c r="BK594" s="1"/>
    </row>
    <row r="595" spans="39:63">
      <c r="AM595" s="1"/>
      <c r="AN595" s="1"/>
      <c r="AO595" s="1"/>
      <c r="AP595" s="1"/>
      <c r="AQ595" s="1"/>
      <c r="AR595" s="1"/>
      <c r="AT595" s="1"/>
      <c r="AU595" s="1"/>
      <c r="AV595" s="1"/>
      <c r="BC595" s="1"/>
      <c r="BD595" s="1"/>
      <c r="BE595" s="1"/>
      <c r="BI595" s="1"/>
      <c r="BJ595" s="1"/>
      <c r="BK595" s="1"/>
    </row>
    <row r="596" spans="39:63">
      <c r="AM596" s="1"/>
      <c r="AN596" s="1"/>
      <c r="AO596" s="1"/>
      <c r="AP596" s="1"/>
      <c r="AQ596" s="1"/>
      <c r="AR596" s="1"/>
      <c r="AT596" s="1"/>
      <c r="AU596" s="1"/>
      <c r="AV596" s="1"/>
      <c r="BC596" s="1"/>
      <c r="BD596" s="1"/>
      <c r="BE596" s="1"/>
      <c r="BI596" s="1"/>
      <c r="BJ596" s="1"/>
      <c r="BK596" s="1"/>
    </row>
    <row r="597" spans="39:63">
      <c r="AM597" s="1"/>
      <c r="AN597" s="1"/>
      <c r="AO597" s="1"/>
      <c r="AP597" s="1"/>
      <c r="AQ597" s="1"/>
      <c r="AR597" s="1"/>
      <c r="AT597" s="1"/>
      <c r="AU597" s="1"/>
      <c r="AV597" s="1"/>
      <c r="BC597" s="1"/>
      <c r="BD597" s="1"/>
      <c r="BE597" s="1"/>
      <c r="BI597" s="1"/>
      <c r="BJ597" s="1"/>
      <c r="BK597" s="1"/>
    </row>
    <row r="598" spans="39:63">
      <c r="AM598" s="1"/>
      <c r="AN598" s="1"/>
      <c r="AO598" s="1"/>
      <c r="AP598" s="1"/>
      <c r="AQ598" s="1"/>
      <c r="AR598" s="1"/>
      <c r="AT598" s="1"/>
      <c r="AU598" s="1"/>
      <c r="AV598" s="1"/>
      <c r="BC598" s="1"/>
      <c r="BD598" s="1"/>
      <c r="BE598" s="1"/>
      <c r="BI598" s="1"/>
      <c r="BJ598" s="1"/>
      <c r="BK598" s="1"/>
    </row>
    <row r="599" spans="39:63">
      <c r="AM599" s="1"/>
      <c r="AN599" s="1"/>
      <c r="AO599" s="1"/>
      <c r="AP599" s="1"/>
      <c r="AQ599" s="1"/>
      <c r="AR599" s="1"/>
      <c r="AT599" s="1"/>
      <c r="AU599" s="1"/>
      <c r="AV599" s="1"/>
      <c r="BC599" s="1"/>
      <c r="BD599" s="1"/>
      <c r="BE599" s="1"/>
      <c r="BI599" s="1"/>
      <c r="BJ599" s="1"/>
      <c r="BK599" s="1"/>
    </row>
    <row r="600" spans="39:63">
      <c r="AM600" s="1"/>
      <c r="AN600" s="1"/>
      <c r="AO600" s="1"/>
      <c r="AP600" s="1"/>
      <c r="AQ600" s="1"/>
      <c r="AR600" s="1"/>
      <c r="AT600" s="1"/>
      <c r="AU600" s="1"/>
      <c r="AV600" s="1"/>
      <c r="BC600" s="1"/>
      <c r="BD600" s="1"/>
      <c r="BE600" s="1"/>
      <c r="BI600" s="1"/>
      <c r="BJ600" s="1"/>
      <c r="BK600" s="1"/>
    </row>
    <row r="601" spans="39:63">
      <c r="AM601" s="1"/>
      <c r="AN601" s="1"/>
      <c r="AO601" s="1"/>
      <c r="AP601" s="1"/>
      <c r="AQ601" s="1"/>
      <c r="AR601" s="1"/>
      <c r="AT601" s="1"/>
      <c r="AU601" s="1"/>
      <c r="AV601" s="1"/>
      <c r="BC601" s="1"/>
      <c r="BD601" s="1"/>
      <c r="BE601" s="1"/>
      <c r="BI601" s="1"/>
      <c r="BJ601" s="1"/>
      <c r="BK601" s="1"/>
    </row>
    <row r="602" spans="39:63">
      <c r="AM602" s="1"/>
      <c r="AN602" s="1"/>
      <c r="AO602" s="1"/>
      <c r="AP602" s="1"/>
      <c r="AQ602" s="1"/>
      <c r="AR602" s="1"/>
      <c r="AT602" s="1"/>
      <c r="AU602" s="1"/>
      <c r="AV602" s="1"/>
      <c r="BC602" s="1"/>
      <c r="BD602" s="1"/>
      <c r="BE602" s="1"/>
      <c r="BI602" s="1"/>
      <c r="BJ602" s="1"/>
      <c r="BK602" s="1"/>
    </row>
    <row r="603" spans="39:63">
      <c r="AM603" s="1"/>
      <c r="AN603" s="1"/>
      <c r="AO603" s="1"/>
      <c r="AP603" s="1"/>
      <c r="AQ603" s="1"/>
      <c r="AR603" s="1"/>
      <c r="AT603" s="1"/>
      <c r="AU603" s="1"/>
      <c r="AV603" s="1"/>
      <c r="BC603" s="1"/>
      <c r="BD603" s="1"/>
      <c r="BE603" s="1"/>
      <c r="BI603" s="1"/>
      <c r="BJ603" s="1"/>
      <c r="BK603" s="1"/>
    </row>
    <row r="604" spans="39:63">
      <c r="AM604" s="1"/>
      <c r="AN604" s="1"/>
      <c r="AO604" s="1"/>
      <c r="AP604" s="1"/>
      <c r="AQ604" s="1"/>
      <c r="AR604" s="1"/>
      <c r="AT604" s="1"/>
      <c r="AU604" s="1"/>
      <c r="AV604" s="1"/>
      <c r="BC604" s="1"/>
      <c r="BD604" s="1"/>
      <c r="BE604" s="1"/>
      <c r="BI604" s="1"/>
      <c r="BJ604" s="1"/>
      <c r="BK604" s="1"/>
    </row>
    <row r="605" spans="39:63">
      <c r="AM605" s="1"/>
      <c r="AN605" s="1"/>
      <c r="AO605" s="1"/>
      <c r="AP605" s="1"/>
      <c r="AQ605" s="1"/>
      <c r="AR605" s="1"/>
      <c r="AT605" s="1"/>
      <c r="AU605" s="1"/>
      <c r="AV605" s="1"/>
      <c r="BC605" s="1"/>
      <c r="BD605" s="1"/>
      <c r="BE605" s="1"/>
      <c r="BI605" s="1"/>
      <c r="BJ605" s="1"/>
      <c r="BK605" s="1"/>
    </row>
    <row r="606" spans="39:63">
      <c r="AM606" s="1"/>
      <c r="AN606" s="1"/>
      <c r="AO606" s="1"/>
      <c r="AP606" s="1"/>
      <c r="AQ606" s="1"/>
      <c r="AR606" s="1"/>
      <c r="AT606" s="1"/>
      <c r="AU606" s="1"/>
      <c r="AV606" s="1"/>
      <c r="BC606" s="1"/>
      <c r="BD606" s="1"/>
      <c r="BE606" s="1"/>
      <c r="BI606" s="1"/>
      <c r="BJ606" s="1"/>
      <c r="BK606" s="1"/>
    </row>
    <row r="607" spans="39:63">
      <c r="AM607" s="1"/>
      <c r="AN607" s="1"/>
      <c r="AO607" s="1"/>
      <c r="AP607" s="1"/>
      <c r="AQ607" s="1"/>
      <c r="AR607" s="1"/>
      <c r="AT607" s="1"/>
      <c r="AU607" s="1"/>
      <c r="AV607" s="1"/>
      <c r="BC607" s="1"/>
      <c r="BD607" s="1"/>
      <c r="BE607" s="1"/>
      <c r="BI607" s="1"/>
      <c r="BJ607" s="1"/>
      <c r="BK607" s="1"/>
    </row>
    <row r="608" spans="39:63">
      <c r="AM608" s="1"/>
      <c r="AN608" s="1"/>
      <c r="AO608" s="1"/>
      <c r="AP608" s="1"/>
      <c r="AQ608" s="1"/>
      <c r="AR608" s="1"/>
      <c r="AT608" s="1"/>
      <c r="AU608" s="1"/>
      <c r="AV608" s="1"/>
      <c r="BC608" s="1"/>
      <c r="BD608" s="1"/>
      <c r="BE608" s="1"/>
      <c r="BI608" s="1"/>
      <c r="BJ608" s="1"/>
      <c r="BK608" s="1"/>
    </row>
    <row r="609" spans="39:63">
      <c r="AM609" s="1"/>
      <c r="AN609" s="1"/>
      <c r="AO609" s="1"/>
      <c r="AP609" s="1"/>
      <c r="AQ609" s="1"/>
      <c r="AR609" s="1"/>
      <c r="AT609" s="1"/>
      <c r="AU609" s="1"/>
      <c r="AV609" s="1"/>
      <c r="BC609" s="1"/>
      <c r="BD609" s="1"/>
      <c r="BE609" s="1"/>
      <c r="BI609" s="1"/>
      <c r="BJ609" s="1"/>
      <c r="BK609" s="1"/>
    </row>
    <row r="610" spans="39:63">
      <c r="AM610" s="1"/>
      <c r="AN610" s="1"/>
      <c r="AO610" s="1"/>
      <c r="AP610" s="1"/>
      <c r="AQ610" s="1"/>
      <c r="AR610" s="1"/>
      <c r="AT610" s="1"/>
      <c r="AU610" s="1"/>
      <c r="AV610" s="1"/>
      <c r="BC610" s="1"/>
      <c r="BD610" s="1"/>
      <c r="BE610" s="1"/>
      <c r="BI610" s="1"/>
      <c r="BJ610" s="1"/>
      <c r="BK610" s="1"/>
    </row>
    <row r="611" spans="39:63">
      <c r="AM611" s="1"/>
      <c r="AN611" s="1"/>
      <c r="AO611" s="1"/>
      <c r="AP611" s="1"/>
      <c r="AQ611" s="1"/>
      <c r="AR611" s="1"/>
      <c r="AT611" s="1"/>
      <c r="AU611" s="1"/>
      <c r="AV611" s="1"/>
      <c r="BC611" s="1"/>
      <c r="BD611" s="1"/>
      <c r="BE611" s="1"/>
      <c r="BI611" s="1"/>
      <c r="BJ611" s="1"/>
      <c r="BK611" s="1"/>
    </row>
    <row r="612" spans="39:63">
      <c r="AM612" s="1"/>
      <c r="AN612" s="1"/>
      <c r="AO612" s="1"/>
      <c r="AP612" s="1"/>
      <c r="AQ612" s="1"/>
      <c r="AR612" s="1"/>
      <c r="AT612" s="1"/>
      <c r="AU612" s="1"/>
      <c r="AV612" s="1"/>
      <c r="BC612" s="1"/>
      <c r="BD612" s="1"/>
      <c r="BE612" s="1"/>
      <c r="BI612" s="1"/>
      <c r="BJ612" s="1"/>
      <c r="BK612" s="1"/>
    </row>
    <row r="613" spans="39:63">
      <c r="AM613" s="1"/>
      <c r="AN613" s="1"/>
      <c r="AO613" s="1"/>
      <c r="AP613" s="1"/>
      <c r="AQ613" s="1"/>
      <c r="AR613" s="1"/>
      <c r="AT613" s="1"/>
      <c r="AU613" s="1"/>
      <c r="AV613" s="1"/>
      <c r="BC613" s="1"/>
      <c r="BD613" s="1"/>
      <c r="BE613" s="1"/>
      <c r="BI613" s="1"/>
      <c r="BJ613" s="1"/>
      <c r="BK613" s="1"/>
    </row>
    <row r="614" spans="39:63">
      <c r="AM614" s="1"/>
      <c r="AN614" s="1"/>
      <c r="AO614" s="1"/>
      <c r="AP614" s="1"/>
      <c r="AQ614" s="1"/>
      <c r="AR614" s="1"/>
      <c r="AT614" s="1"/>
      <c r="AU614" s="1"/>
      <c r="AV614" s="1"/>
      <c r="BC614" s="1"/>
      <c r="BD614" s="1"/>
      <c r="BE614" s="1"/>
      <c r="BI614" s="1"/>
      <c r="BJ614" s="1"/>
      <c r="BK614" s="1"/>
    </row>
    <row r="615" spans="39:63">
      <c r="AM615" s="1"/>
      <c r="AN615" s="1"/>
      <c r="AO615" s="1"/>
      <c r="AP615" s="1"/>
      <c r="AQ615" s="1"/>
      <c r="AR615" s="1"/>
      <c r="AT615" s="1"/>
      <c r="AU615" s="1"/>
      <c r="AV615" s="1"/>
      <c r="BC615" s="1"/>
      <c r="BD615" s="1"/>
      <c r="BE615" s="1"/>
      <c r="BI615" s="1"/>
      <c r="BJ615" s="1"/>
      <c r="BK615" s="1"/>
    </row>
    <row r="616" spans="39:63">
      <c r="AM616" s="1"/>
      <c r="AN616" s="1"/>
      <c r="AO616" s="1"/>
      <c r="AP616" s="1"/>
      <c r="AQ616" s="1"/>
      <c r="AR616" s="1"/>
      <c r="AT616" s="1"/>
      <c r="AU616" s="1"/>
      <c r="AV616" s="1"/>
      <c r="BC616" s="1"/>
      <c r="BD616" s="1"/>
      <c r="BE616" s="1"/>
      <c r="BI616" s="1"/>
      <c r="BJ616" s="1"/>
      <c r="BK616" s="1"/>
    </row>
    <row r="617" spans="39:63">
      <c r="AM617" s="1"/>
      <c r="AN617" s="1"/>
      <c r="AO617" s="1"/>
      <c r="AP617" s="1"/>
      <c r="AQ617" s="1"/>
      <c r="AR617" s="1"/>
      <c r="AT617" s="1"/>
      <c r="AU617" s="1"/>
      <c r="AV617" s="1"/>
      <c r="BC617" s="1"/>
      <c r="BD617" s="1"/>
      <c r="BE617" s="1"/>
      <c r="BI617" s="1"/>
      <c r="BJ617" s="1"/>
      <c r="BK617" s="1"/>
    </row>
    <row r="618" spans="39:63">
      <c r="AM618" s="1"/>
      <c r="AN618" s="1"/>
      <c r="AO618" s="1"/>
      <c r="AP618" s="1"/>
      <c r="AQ618" s="1"/>
      <c r="AR618" s="1"/>
      <c r="AT618" s="1"/>
      <c r="AU618" s="1"/>
      <c r="AV618" s="1"/>
      <c r="BC618" s="1"/>
      <c r="BD618" s="1"/>
      <c r="BE618" s="1"/>
      <c r="BI618" s="1"/>
      <c r="BJ618" s="1"/>
      <c r="BK618" s="1"/>
    </row>
    <row r="619" spans="39:63">
      <c r="AM619" s="1"/>
      <c r="AN619" s="1"/>
      <c r="AO619" s="1"/>
      <c r="AP619" s="1"/>
      <c r="AQ619" s="1"/>
      <c r="AR619" s="1"/>
      <c r="AT619" s="1"/>
      <c r="AU619" s="1"/>
      <c r="AV619" s="1"/>
      <c r="BC619" s="1"/>
      <c r="BD619" s="1"/>
      <c r="BE619" s="1"/>
      <c r="BI619" s="1"/>
      <c r="BJ619" s="1"/>
      <c r="BK619" s="1"/>
    </row>
    <row r="620" spans="39:63">
      <c r="AM620" s="1"/>
      <c r="AN620" s="1"/>
      <c r="AO620" s="1"/>
      <c r="AP620" s="1"/>
      <c r="AQ620" s="1"/>
      <c r="AR620" s="1"/>
      <c r="AT620" s="1"/>
      <c r="AU620" s="1"/>
      <c r="AV620" s="1"/>
      <c r="BC620" s="1"/>
      <c r="BD620" s="1"/>
      <c r="BE620" s="1"/>
      <c r="BI620" s="1"/>
      <c r="BJ620" s="1"/>
      <c r="BK620" s="1"/>
    </row>
    <row r="621" spans="39:63">
      <c r="AM621" s="1"/>
      <c r="AN621" s="1"/>
      <c r="AO621" s="1"/>
      <c r="AP621" s="1"/>
      <c r="AQ621" s="1"/>
      <c r="AR621" s="1"/>
      <c r="AT621" s="1"/>
      <c r="AU621" s="1"/>
      <c r="AV621" s="1"/>
      <c r="BC621" s="1"/>
      <c r="BD621" s="1"/>
      <c r="BE621" s="1"/>
      <c r="BI621" s="1"/>
      <c r="BJ621" s="1"/>
      <c r="BK621" s="1"/>
    </row>
    <row r="622" spans="39:63">
      <c r="AM622" s="1"/>
      <c r="AN622" s="1"/>
      <c r="AO622" s="1"/>
      <c r="AP622" s="1"/>
      <c r="AQ622" s="1"/>
      <c r="AR622" s="1"/>
      <c r="AT622" s="1"/>
      <c r="AU622" s="1"/>
      <c r="AV622" s="1"/>
      <c r="BC622" s="1"/>
      <c r="BD622" s="1"/>
      <c r="BE622" s="1"/>
      <c r="BI622" s="1"/>
      <c r="BJ622" s="1"/>
      <c r="BK622" s="1"/>
    </row>
    <row r="623" spans="39:63">
      <c r="AM623" s="1"/>
      <c r="AN623" s="1"/>
      <c r="AO623" s="1"/>
      <c r="AP623" s="1"/>
      <c r="AQ623" s="1"/>
      <c r="AR623" s="1"/>
      <c r="AT623" s="1"/>
      <c r="AU623" s="1"/>
      <c r="AV623" s="1"/>
      <c r="BC623" s="1"/>
      <c r="BD623" s="1"/>
      <c r="BE623" s="1"/>
      <c r="BI623" s="1"/>
      <c r="BJ623" s="1"/>
      <c r="BK623" s="1"/>
    </row>
    <row r="624" spans="39:63">
      <c r="AM624" s="1"/>
      <c r="AN624" s="1"/>
      <c r="AO624" s="1"/>
      <c r="AP624" s="1"/>
      <c r="AQ624" s="1"/>
      <c r="AR624" s="1"/>
      <c r="AT624" s="1"/>
      <c r="AU624" s="1"/>
      <c r="AV624" s="1"/>
      <c r="BC624" s="1"/>
      <c r="BD624" s="1"/>
      <c r="BE624" s="1"/>
      <c r="BI624" s="1"/>
      <c r="BJ624" s="1"/>
      <c r="BK624" s="1"/>
    </row>
    <row r="625" spans="39:63">
      <c r="AM625" s="1"/>
      <c r="AN625" s="1"/>
      <c r="AO625" s="1"/>
      <c r="AP625" s="1"/>
      <c r="AQ625" s="1"/>
      <c r="AR625" s="1"/>
      <c r="AT625" s="1"/>
      <c r="AU625" s="1"/>
      <c r="AV625" s="1"/>
      <c r="BC625" s="1"/>
      <c r="BD625" s="1"/>
      <c r="BE625" s="1"/>
      <c r="BI625" s="1"/>
      <c r="BJ625" s="1"/>
      <c r="BK625" s="1"/>
    </row>
    <row r="626" spans="39:63">
      <c r="AM626" s="1"/>
      <c r="AN626" s="1"/>
      <c r="AO626" s="1"/>
      <c r="AP626" s="1"/>
      <c r="AQ626" s="1"/>
      <c r="AR626" s="1"/>
      <c r="AT626" s="1"/>
      <c r="AU626" s="1"/>
      <c r="AV626" s="1"/>
      <c r="BC626" s="1"/>
      <c r="BD626" s="1"/>
      <c r="BE626" s="1"/>
      <c r="BI626" s="1"/>
      <c r="BJ626" s="1"/>
      <c r="BK626" s="1"/>
    </row>
    <row r="627" spans="39:63">
      <c r="AM627" s="1"/>
      <c r="AN627" s="1"/>
      <c r="AO627" s="1"/>
      <c r="AP627" s="1"/>
      <c r="AQ627" s="1"/>
      <c r="AR627" s="1"/>
      <c r="AT627" s="1"/>
      <c r="AU627" s="1"/>
      <c r="AV627" s="1"/>
      <c r="BC627" s="1"/>
      <c r="BD627" s="1"/>
      <c r="BE627" s="1"/>
      <c r="BI627" s="1"/>
      <c r="BJ627" s="1"/>
      <c r="BK627" s="1"/>
    </row>
    <row r="628" spans="39:63">
      <c r="AM628" s="1"/>
      <c r="AN628" s="1"/>
      <c r="AO628" s="1"/>
      <c r="AP628" s="1"/>
      <c r="AQ628" s="1"/>
      <c r="AR628" s="1"/>
      <c r="AT628" s="1"/>
      <c r="AU628" s="1"/>
      <c r="AV628" s="1"/>
      <c r="BC628" s="1"/>
      <c r="BD628" s="1"/>
      <c r="BE628" s="1"/>
      <c r="BI628" s="1"/>
      <c r="BJ628" s="1"/>
      <c r="BK628" s="1"/>
    </row>
    <row r="629" spans="39:63">
      <c r="AM629" s="1"/>
      <c r="AN629" s="1"/>
      <c r="AO629" s="1"/>
      <c r="AP629" s="1"/>
      <c r="AQ629" s="1"/>
      <c r="AR629" s="1"/>
      <c r="AT629" s="1"/>
      <c r="AU629" s="1"/>
      <c r="AV629" s="1"/>
      <c r="BC629" s="1"/>
      <c r="BD629" s="1"/>
      <c r="BE629" s="1"/>
      <c r="BI629" s="1"/>
      <c r="BJ629" s="1"/>
      <c r="BK629" s="1"/>
    </row>
    <row r="630" spans="39:63">
      <c r="AM630" s="1"/>
      <c r="AN630" s="1"/>
      <c r="AO630" s="1"/>
      <c r="AP630" s="1"/>
      <c r="AQ630" s="1"/>
      <c r="AR630" s="1"/>
      <c r="AT630" s="1"/>
      <c r="AU630" s="1"/>
      <c r="AV630" s="1"/>
      <c r="BC630" s="1"/>
      <c r="BD630" s="1"/>
      <c r="BE630" s="1"/>
      <c r="BI630" s="1"/>
      <c r="BJ630" s="1"/>
      <c r="BK630" s="1"/>
    </row>
    <row r="631" spans="39:63">
      <c r="AM631" s="1"/>
      <c r="AN631" s="1"/>
      <c r="AO631" s="1"/>
      <c r="AP631" s="1"/>
      <c r="AQ631" s="1"/>
      <c r="AR631" s="1"/>
      <c r="AT631" s="1"/>
      <c r="AU631" s="1"/>
      <c r="AV631" s="1"/>
      <c r="BC631" s="1"/>
      <c r="BD631" s="1"/>
      <c r="BE631" s="1"/>
      <c r="BI631" s="1"/>
      <c r="BJ631" s="1"/>
      <c r="BK631" s="1"/>
    </row>
    <row r="632" spans="39:63">
      <c r="AM632" s="1"/>
      <c r="AN632" s="1"/>
      <c r="AO632" s="1"/>
      <c r="AP632" s="1"/>
      <c r="AQ632" s="1"/>
      <c r="AR632" s="1"/>
      <c r="AT632" s="1"/>
      <c r="AU632" s="1"/>
      <c r="AV632" s="1"/>
      <c r="BC632" s="1"/>
      <c r="BD632" s="1"/>
      <c r="BE632" s="1"/>
      <c r="BI632" s="1"/>
      <c r="BJ632" s="1"/>
      <c r="BK632" s="1"/>
    </row>
    <row r="633" spans="39:63">
      <c r="AM633" s="1"/>
      <c r="AN633" s="1"/>
      <c r="AO633" s="1"/>
      <c r="AP633" s="1"/>
      <c r="AQ633" s="1"/>
      <c r="AR633" s="1"/>
      <c r="AT633" s="1"/>
      <c r="AU633" s="1"/>
      <c r="AV633" s="1"/>
      <c r="BC633" s="1"/>
      <c r="BD633" s="1"/>
      <c r="BE633" s="1"/>
      <c r="BI633" s="1"/>
      <c r="BJ633" s="1"/>
      <c r="BK633" s="1"/>
    </row>
    <row r="634" spans="39:63">
      <c r="AM634" s="1"/>
      <c r="AN634" s="1"/>
      <c r="AO634" s="1"/>
      <c r="AP634" s="1"/>
      <c r="AQ634" s="1"/>
      <c r="AR634" s="1"/>
      <c r="AT634" s="1"/>
      <c r="AU634" s="1"/>
      <c r="AV634" s="1"/>
      <c r="BC634" s="1"/>
      <c r="BD634" s="1"/>
      <c r="BE634" s="1"/>
      <c r="BI634" s="1"/>
      <c r="BJ634" s="1"/>
      <c r="BK634" s="1"/>
    </row>
    <row r="635" spans="39:63">
      <c r="AM635" s="1"/>
      <c r="AN635" s="1"/>
      <c r="AO635" s="1"/>
      <c r="AP635" s="1"/>
      <c r="AQ635" s="1"/>
      <c r="AR635" s="1"/>
      <c r="AT635" s="1"/>
      <c r="AU635" s="1"/>
      <c r="AV635" s="1"/>
      <c r="BC635" s="1"/>
      <c r="BD635" s="1"/>
      <c r="BE635" s="1"/>
      <c r="BI635" s="1"/>
      <c r="BJ635" s="1"/>
      <c r="BK635" s="1"/>
    </row>
    <row r="636" spans="39:63">
      <c r="AM636" s="1"/>
      <c r="AN636" s="1"/>
      <c r="AO636" s="1"/>
      <c r="AP636" s="1"/>
      <c r="AQ636" s="1"/>
      <c r="AR636" s="1"/>
      <c r="AT636" s="1"/>
      <c r="AU636" s="1"/>
      <c r="AV636" s="1"/>
      <c r="BC636" s="1"/>
      <c r="BD636" s="1"/>
      <c r="BE636" s="1"/>
      <c r="BI636" s="1"/>
      <c r="BJ636" s="1"/>
      <c r="BK636" s="1"/>
    </row>
    <row r="637" spans="39:63">
      <c r="AM637" s="1"/>
      <c r="AN637" s="1"/>
      <c r="AO637" s="1"/>
      <c r="AP637" s="1"/>
      <c r="AQ637" s="1"/>
      <c r="AR637" s="1"/>
      <c r="AT637" s="1"/>
      <c r="AU637" s="1"/>
      <c r="AV637" s="1"/>
      <c r="BC637" s="1"/>
      <c r="BD637" s="1"/>
      <c r="BE637" s="1"/>
      <c r="BI637" s="1"/>
      <c r="BJ637" s="1"/>
      <c r="BK637" s="1"/>
    </row>
    <row r="638" spans="39:63">
      <c r="AM638" s="1"/>
      <c r="AN638" s="1"/>
      <c r="AO638" s="1"/>
      <c r="AP638" s="1"/>
      <c r="AQ638" s="1"/>
      <c r="AR638" s="1"/>
      <c r="AT638" s="1"/>
      <c r="AU638" s="1"/>
      <c r="AV638" s="1"/>
      <c r="BC638" s="1"/>
      <c r="BD638" s="1"/>
      <c r="BE638" s="1"/>
      <c r="BI638" s="1"/>
      <c r="BJ638" s="1"/>
      <c r="BK638" s="1"/>
    </row>
    <row r="639" spans="39:63">
      <c r="AM639" s="1"/>
      <c r="AN639" s="1"/>
      <c r="AO639" s="1"/>
      <c r="AP639" s="1"/>
      <c r="AQ639" s="1"/>
      <c r="AR639" s="1"/>
      <c r="AT639" s="1"/>
      <c r="AU639" s="1"/>
      <c r="AV639" s="1"/>
      <c r="BC639" s="1"/>
      <c r="BD639" s="1"/>
      <c r="BE639" s="1"/>
      <c r="BI639" s="1"/>
      <c r="BJ639" s="1"/>
      <c r="BK639" s="1"/>
    </row>
    <row r="640" spans="39:63">
      <c r="AM640" s="1"/>
      <c r="AN640" s="1"/>
      <c r="AO640" s="1"/>
      <c r="AP640" s="1"/>
      <c r="AQ640" s="1"/>
      <c r="AR640" s="1"/>
      <c r="AT640" s="1"/>
      <c r="AU640" s="1"/>
      <c r="AV640" s="1"/>
      <c r="BC640" s="1"/>
      <c r="BD640" s="1"/>
      <c r="BE640" s="1"/>
      <c r="BI640" s="1"/>
      <c r="BJ640" s="1"/>
      <c r="BK640" s="1"/>
    </row>
    <row r="641" spans="39:63">
      <c r="AM641" s="1"/>
      <c r="AN641" s="1"/>
      <c r="AO641" s="1"/>
      <c r="AP641" s="1"/>
      <c r="AQ641" s="1"/>
      <c r="AR641" s="1"/>
      <c r="AT641" s="1"/>
      <c r="AU641" s="1"/>
      <c r="AV641" s="1"/>
      <c r="BC641" s="1"/>
      <c r="BD641" s="1"/>
      <c r="BE641" s="1"/>
      <c r="BI641" s="1"/>
      <c r="BJ641" s="1"/>
      <c r="BK641" s="1"/>
    </row>
    <row r="642" spans="39:63">
      <c r="AM642" s="1"/>
      <c r="AN642" s="1"/>
      <c r="AO642" s="1"/>
      <c r="AP642" s="1"/>
      <c r="AQ642" s="1"/>
      <c r="AR642" s="1"/>
      <c r="AT642" s="1"/>
      <c r="AU642" s="1"/>
      <c r="AV642" s="1"/>
      <c r="BC642" s="1"/>
      <c r="BD642" s="1"/>
      <c r="BE642" s="1"/>
      <c r="BI642" s="1"/>
      <c r="BJ642" s="1"/>
      <c r="BK642" s="1"/>
    </row>
    <row r="643" spans="39:63">
      <c r="AM643" s="1"/>
      <c r="AN643" s="1"/>
      <c r="AO643" s="1"/>
      <c r="AP643" s="1"/>
      <c r="AQ643" s="1"/>
      <c r="AR643" s="1"/>
      <c r="AT643" s="1"/>
      <c r="AU643" s="1"/>
      <c r="AV643" s="1"/>
      <c r="BC643" s="1"/>
      <c r="BD643" s="1"/>
      <c r="BE643" s="1"/>
      <c r="BI643" s="1"/>
      <c r="BJ643" s="1"/>
      <c r="BK643" s="1"/>
    </row>
    <row r="644" spans="39:63">
      <c r="AM644" s="1"/>
      <c r="AN644" s="1"/>
      <c r="AO644" s="1"/>
      <c r="AP644" s="1"/>
      <c r="AQ644" s="1"/>
      <c r="AR644" s="1"/>
      <c r="AT644" s="1"/>
      <c r="AU644" s="1"/>
      <c r="AV644" s="1"/>
      <c r="BC644" s="1"/>
      <c r="BD644" s="1"/>
      <c r="BE644" s="1"/>
      <c r="BI644" s="1"/>
      <c r="BJ644" s="1"/>
      <c r="BK644" s="1"/>
    </row>
    <row r="645" spans="39:63">
      <c r="AM645" s="1"/>
      <c r="AN645" s="1"/>
      <c r="AO645" s="1"/>
      <c r="AP645" s="1"/>
      <c r="AQ645" s="1"/>
      <c r="AR645" s="1"/>
      <c r="AT645" s="1"/>
      <c r="AU645" s="1"/>
      <c r="AV645" s="1"/>
      <c r="BC645" s="1"/>
      <c r="BD645" s="1"/>
      <c r="BE645" s="1"/>
      <c r="BI645" s="1"/>
      <c r="BJ645" s="1"/>
      <c r="BK645" s="1"/>
    </row>
    <row r="646" spans="39:63">
      <c r="AM646" s="1"/>
      <c r="AN646" s="1"/>
      <c r="AO646" s="1"/>
      <c r="AP646" s="1"/>
      <c r="AQ646" s="1"/>
      <c r="AR646" s="1"/>
      <c r="AT646" s="1"/>
      <c r="AU646" s="1"/>
      <c r="AV646" s="1"/>
      <c r="BC646" s="1"/>
      <c r="BD646" s="1"/>
      <c r="BE646" s="1"/>
      <c r="BI646" s="1"/>
      <c r="BJ646" s="1"/>
      <c r="BK646" s="1"/>
    </row>
    <row r="647" spans="39:63">
      <c r="AM647" s="1"/>
      <c r="AN647" s="1"/>
      <c r="AO647" s="1"/>
      <c r="AP647" s="1"/>
      <c r="AQ647" s="1"/>
      <c r="AR647" s="1"/>
      <c r="AT647" s="1"/>
      <c r="AU647" s="1"/>
      <c r="AV647" s="1"/>
      <c r="BC647" s="1"/>
      <c r="BD647" s="1"/>
      <c r="BE647" s="1"/>
      <c r="BI647" s="1"/>
      <c r="BJ647" s="1"/>
      <c r="BK647" s="1"/>
    </row>
    <row r="648" spans="39:63">
      <c r="AM648" s="1"/>
      <c r="AN648" s="1"/>
      <c r="AO648" s="1"/>
      <c r="AP648" s="1"/>
      <c r="AQ648" s="1"/>
      <c r="AR648" s="1"/>
      <c r="AT648" s="1"/>
      <c r="AU648" s="1"/>
      <c r="AV648" s="1"/>
      <c r="BC648" s="1"/>
      <c r="BD648" s="1"/>
      <c r="BE648" s="1"/>
      <c r="BI648" s="1"/>
      <c r="BJ648" s="1"/>
      <c r="BK648" s="1"/>
    </row>
    <row r="649" spans="39:63">
      <c r="AM649" s="1"/>
      <c r="AN649" s="1"/>
      <c r="AO649" s="1"/>
      <c r="AP649" s="1"/>
      <c r="AQ649" s="1"/>
      <c r="AR649" s="1"/>
      <c r="AT649" s="1"/>
      <c r="AU649" s="1"/>
      <c r="AV649" s="1"/>
      <c r="BC649" s="1"/>
      <c r="BD649" s="1"/>
      <c r="BE649" s="1"/>
      <c r="BI649" s="1"/>
      <c r="BJ649" s="1"/>
      <c r="BK649" s="1"/>
    </row>
    <row r="650" spans="39:63">
      <c r="AM650" s="1"/>
      <c r="AN650" s="1"/>
      <c r="AO650" s="1"/>
      <c r="AP650" s="1"/>
      <c r="AQ650" s="1"/>
      <c r="AR650" s="1"/>
      <c r="AT650" s="1"/>
      <c r="AU650" s="1"/>
      <c r="AV650" s="1"/>
      <c r="BC650" s="1"/>
      <c r="BD650" s="1"/>
      <c r="BE650" s="1"/>
      <c r="BI650" s="1"/>
      <c r="BJ650" s="1"/>
      <c r="BK650" s="1"/>
    </row>
    <row r="651" spans="39:63">
      <c r="AM651" s="1"/>
      <c r="AN651" s="1"/>
      <c r="AO651" s="1"/>
      <c r="AP651" s="1"/>
      <c r="AQ651" s="1"/>
      <c r="AR651" s="1"/>
      <c r="AT651" s="1"/>
      <c r="AU651" s="1"/>
      <c r="AV651" s="1"/>
      <c r="BC651" s="1"/>
      <c r="BD651" s="1"/>
      <c r="BE651" s="1"/>
      <c r="BI651" s="1"/>
      <c r="BJ651" s="1"/>
      <c r="BK651" s="1"/>
    </row>
    <row r="652" spans="39:63">
      <c r="AM652" s="1"/>
      <c r="AN652" s="1"/>
      <c r="AO652" s="1"/>
      <c r="AP652" s="1"/>
      <c r="AQ652" s="1"/>
      <c r="AR652" s="1"/>
      <c r="AT652" s="1"/>
      <c r="AU652" s="1"/>
      <c r="AV652" s="1"/>
      <c r="BC652" s="1"/>
      <c r="BD652" s="1"/>
      <c r="BE652" s="1"/>
      <c r="BI652" s="1"/>
      <c r="BJ652" s="1"/>
      <c r="BK652" s="1"/>
    </row>
    <row r="653" spans="39:63">
      <c r="AM653" s="1"/>
      <c r="AN653" s="1"/>
      <c r="AO653" s="1"/>
      <c r="AP653" s="1"/>
      <c r="AQ653" s="1"/>
      <c r="AR653" s="1"/>
      <c r="AT653" s="1"/>
      <c r="AU653" s="1"/>
      <c r="AV653" s="1"/>
      <c r="BC653" s="1"/>
      <c r="BD653" s="1"/>
      <c r="BE653" s="1"/>
      <c r="BI653" s="1"/>
      <c r="BJ653" s="1"/>
      <c r="BK653" s="1"/>
    </row>
    <row r="654" spans="39:63">
      <c r="AM654" s="1"/>
      <c r="AN654" s="1"/>
      <c r="AO654" s="1"/>
      <c r="AP654" s="1"/>
      <c r="AQ654" s="1"/>
      <c r="AR654" s="1"/>
      <c r="AT654" s="1"/>
      <c r="AU654" s="1"/>
      <c r="AV654" s="1"/>
      <c r="BC654" s="1"/>
      <c r="BD654" s="1"/>
      <c r="BE654" s="1"/>
      <c r="BI654" s="1"/>
      <c r="BJ654" s="1"/>
      <c r="BK654" s="1"/>
    </row>
    <row r="655" spans="39:63">
      <c r="AM655" s="1"/>
      <c r="AN655" s="1"/>
      <c r="AO655" s="1"/>
      <c r="AP655" s="1"/>
      <c r="AQ655" s="1"/>
      <c r="AR655" s="1"/>
      <c r="AT655" s="1"/>
      <c r="AU655" s="1"/>
      <c r="AV655" s="1"/>
      <c r="BC655" s="1"/>
      <c r="BD655" s="1"/>
      <c r="BE655" s="1"/>
      <c r="BI655" s="1"/>
      <c r="BJ655" s="1"/>
      <c r="BK655" s="1"/>
    </row>
    <row r="656" spans="39:63">
      <c r="AM656" s="1"/>
      <c r="AN656" s="1"/>
      <c r="AO656" s="1"/>
      <c r="AP656" s="1"/>
      <c r="AQ656" s="1"/>
      <c r="AR656" s="1"/>
      <c r="AT656" s="1"/>
      <c r="AU656" s="1"/>
      <c r="AV656" s="1"/>
      <c r="BC656" s="1"/>
      <c r="BD656" s="1"/>
      <c r="BE656" s="1"/>
      <c r="BI656" s="1"/>
      <c r="BJ656" s="1"/>
      <c r="BK656" s="1"/>
    </row>
    <row r="657" spans="39:63">
      <c r="AM657" s="1"/>
      <c r="AN657" s="1"/>
      <c r="AO657" s="1"/>
      <c r="AP657" s="1"/>
      <c r="AQ657" s="1"/>
      <c r="AR657" s="1"/>
      <c r="AT657" s="1"/>
      <c r="AU657" s="1"/>
      <c r="AV657" s="1"/>
      <c r="BC657" s="1"/>
      <c r="BD657" s="1"/>
      <c r="BE657" s="1"/>
      <c r="BI657" s="1"/>
      <c r="BJ657" s="1"/>
      <c r="BK657" s="1"/>
    </row>
    <row r="658" spans="39:63">
      <c r="AM658" s="1"/>
      <c r="AN658" s="1"/>
      <c r="AO658" s="1"/>
      <c r="AP658" s="1"/>
      <c r="AQ658" s="1"/>
      <c r="AR658" s="1"/>
      <c r="AT658" s="1"/>
      <c r="AU658" s="1"/>
      <c r="AV658" s="1"/>
      <c r="BC658" s="1"/>
      <c r="BD658" s="1"/>
      <c r="BE658" s="1"/>
      <c r="BI658" s="1"/>
      <c r="BJ658" s="1"/>
      <c r="BK658" s="1"/>
    </row>
    <row r="659" spans="39:63">
      <c r="AM659" s="1"/>
      <c r="AN659" s="1"/>
      <c r="AO659" s="1"/>
      <c r="AP659" s="1"/>
      <c r="AQ659" s="1"/>
      <c r="AR659" s="1"/>
      <c r="AT659" s="1"/>
      <c r="AU659" s="1"/>
      <c r="AV659" s="1"/>
      <c r="BC659" s="1"/>
      <c r="BD659" s="1"/>
      <c r="BE659" s="1"/>
      <c r="BI659" s="1"/>
      <c r="BJ659" s="1"/>
      <c r="BK659" s="1"/>
    </row>
    <row r="660" spans="39:63">
      <c r="AM660" s="1"/>
      <c r="AN660" s="1"/>
      <c r="AO660" s="1"/>
      <c r="AP660" s="1"/>
      <c r="AQ660" s="1"/>
      <c r="AR660" s="1"/>
      <c r="AT660" s="1"/>
      <c r="AU660" s="1"/>
      <c r="AV660" s="1"/>
      <c r="BC660" s="1"/>
      <c r="BD660" s="1"/>
      <c r="BE660" s="1"/>
      <c r="BI660" s="1"/>
      <c r="BJ660" s="1"/>
      <c r="BK660" s="1"/>
    </row>
    <row r="661" spans="39:63">
      <c r="AM661" s="1"/>
      <c r="AN661" s="1"/>
      <c r="AO661" s="1"/>
      <c r="AP661" s="1"/>
      <c r="AQ661" s="1"/>
      <c r="AR661" s="1"/>
      <c r="AT661" s="1"/>
      <c r="AU661" s="1"/>
      <c r="AV661" s="1"/>
      <c r="BC661" s="1"/>
      <c r="BD661" s="1"/>
      <c r="BE661" s="1"/>
      <c r="BI661" s="1"/>
      <c r="BJ661" s="1"/>
      <c r="BK661" s="1"/>
    </row>
    <row r="662" spans="39:63">
      <c r="AM662" s="1"/>
      <c r="AN662" s="1"/>
      <c r="AO662" s="1"/>
      <c r="AP662" s="1"/>
      <c r="AQ662" s="1"/>
      <c r="AR662" s="1"/>
      <c r="AT662" s="1"/>
      <c r="AU662" s="1"/>
      <c r="AV662" s="1"/>
      <c r="BC662" s="1"/>
      <c r="BD662" s="1"/>
      <c r="BE662" s="1"/>
      <c r="BI662" s="1"/>
      <c r="BJ662" s="1"/>
      <c r="BK662" s="1"/>
    </row>
    <row r="663" spans="39:63">
      <c r="AM663" s="1"/>
      <c r="AN663" s="1"/>
      <c r="AO663" s="1"/>
      <c r="AP663" s="1"/>
      <c r="AQ663" s="1"/>
      <c r="AR663" s="1"/>
      <c r="AT663" s="1"/>
      <c r="AU663" s="1"/>
      <c r="AV663" s="1"/>
      <c r="BC663" s="1"/>
      <c r="BD663" s="1"/>
      <c r="BE663" s="1"/>
      <c r="BI663" s="1"/>
      <c r="BJ663" s="1"/>
      <c r="BK663" s="1"/>
    </row>
    <row r="664" spans="39:63">
      <c r="AM664" s="1"/>
      <c r="AN664" s="1"/>
      <c r="AO664" s="1"/>
      <c r="AP664" s="1"/>
      <c r="AQ664" s="1"/>
      <c r="AR664" s="1"/>
      <c r="AT664" s="1"/>
      <c r="AU664" s="1"/>
      <c r="AV664" s="1"/>
      <c r="BC664" s="1"/>
      <c r="BD664" s="1"/>
      <c r="BE664" s="1"/>
      <c r="BI664" s="1"/>
      <c r="BJ664" s="1"/>
      <c r="BK664" s="1"/>
    </row>
    <row r="665" spans="39:63">
      <c r="AM665" s="1"/>
      <c r="AN665" s="1"/>
      <c r="AO665" s="1"/>
      <c r="AP665" s="1"/>
      <c r="AQ665" s="1"/>
      <c r="AR665" s="1"/>
      <c r="AT665" s="1"/>
      <c r="AU665" s="1"/>
      <c r="AV665" s="1"/>
      <c r="BC665" s="1"/>
      <c r="BD665" s="1"/>
      <c r="BE665" s="1"/>
      <c r="BI665" s="1"/>
      <c r="BJ665" s="1"/>
      <c r="BK665" s="1"/>
    </row>
    <row r="666" spans="39:63">
      <c r="AM666" s="1"/>
      <c r="AN666" s="1"/>
      <c r="AO666" s="1"/>
      <c r="AP666" s="1"/>
      <c r="AQ666" s="1"/>
      <c r="AR666" s="1"/>
      <c r="AT666" s="1"/>
      <c r="AU666" s="1"/>
      <c r="AV666" s="1"/>
      <c r="BC666" s="1"/>
      <c r="BD666" s="1"/>
      <c r="BE666" s="1"/>
      <c r="BI666" s="1"/>
      <c r="BJ666" s="1"/>
      <c r="BK666" s="1"/>
    </row>
    <row r="667" spans="39:63">
      <c r="AM667" s="1"/>
      <c r="AN667" s="1"/>
      <c r="AO667" s="1"/>
      <c r="AP667" s="1"/>
      <c r="AQ667" s="1"/>
      <c r="AR667" s="1"/>
      <c r="AT667" s="1"/>
      <c r="AU667" s="1"/>
      <c r="AV667" s="1"/>
      <c r="BC667" s="1"/>
      <c r="BD667" s="1"/>
      <c r="BE667" s="1"/>
      <c r="BI667" s="1"/>
      <c r="BJ667" s="1"/>
      <c r="BK667" s="1"/>
    </row>
    <row r="668" spans="39:63">
      <c r="AM668" s="1"/>
      <c r="AN668" s="1"/>
      <c r="AO668" s="1"/>
      <c r="AP668" s="1"/>
      <c r="AQ668" s="1"/>
      <c r="AR668" s="1"/>
      <c r="AT668" s="1"/>
      <c r="AU668" s="1"/>
      <c r="AV668" s="1"/>
      <c r="BC668" s="1"/>
      <c r="BD668" s="1"/>
      <c r="BE668" s="1"/>
      <c r="BI668" s="1"/>
      <c r="BJ668" s="1"/>
      <c r="BK668" s="1"/>
    </row>
    <row r="669" spans="39:63">
      <c r="AM669" s="1"/>
      <c r="AN669" s="1"/>
      <c r="AO669" s="1"/>
      <c r="AP669" s="1"/>
      <c r="AQ669" s="1"/>
      <c r="AR669" s="1"/>
      <c r="AT669" s="1"/>
      <c r="AU669" s="1"/>
      <c r="AV669" s="1"/>
      <c r="BC669" s="1"/>
      <c r="BD669" s="1"/>
      <c r="BE669" s="1"/>
      <c r="BI669" s="1"/>
      <c r="BJ669" s="1"/>
      <c r="BK669" s="1"/>
    </row>
    <row r="670" spans="39:63">
      <c r="AM670" s="1"/>
      <c r="AN670" s="1"/>
      <c r="AO670" s="1"/>
      <c r="AP670" s="1"/>
      <c r="AQ670" s="1"/>
      <c r="AR670" s="1"/>
      <c r="AT670" s="1"/>
      <c r="AU670" s="1"/>
      <c r="AV670" s="1"/>
      <c r="BC670" s="1"/>
      <c r="BD670" s="1"/>
      <c r="BE670" s="1"/>
      <c r="BI670" s="1"/>
      <c r="BJ670" s="1"/>
      <c r="BK670" s="1"/>
    </row>
    <row r="671" spans="39:63">
      <c r="AM671" s="1"/>
      <c r="AN671" s="1"/>
      <c r="AO671" s="1"/>
      <c r="AP671" s="1"/>
      <c r="AQ671" s="1"/>
      <c r="AR671" s="1"/>
      <c r="AT671" s="1"/>
      <c r="AU671" s="1"/>
      <c r="AV671" s="1"/>
      <c r="BC671" s="1"/>
      <c r="BD671" s="1"/>
      <c r="BE671" s="1"/>
      <c r="BI671" s="1"/>
      <c r="BJ671" s="1"/>
      <c r="BK671" s="1"/>
    </row>
    <row r="672" spans="39:63">
      <c r="AM672" s="1"/>
      <c r="AN672" s="1"/>
      <c r="AO672" s="1"/>
      <c r="AP672" s="1"/>
      <c r="AQ672" s="1"/>
      <c r="AR672" s="1"/>
      <c r="AT672" s="1"/>
      <c r="AU672" s="1"/>
      <c r="AV672" s="1"/>
      <c r="BC672" s="1"/>
      <c r="BD672" s="1"/>
      <c r="BE672" s="1"/>
      <c r="BI672" s="1"/>
      <c r="BJ672" s="1"/>
      <c r="BK672" s="1"/>
    </row>
    <row r="673" spans="39:63">
      <c r="AM673" s="1"/>
      <c r="AN673" s="1"/>
      <c r="AO673" s="1"/>
      <c r="AP673" s="1"/>
      <c r="AQ673" s="1"/>
      <c r="AR673" s="1"/>
      <c r="AT673" s="1"/>
      <c r="AU673" s="1"/>
      <c r="AV673" s="1"/>
      <c r="BC673" s="1"/>
      <c r="BD673" s="1"/>
      <c r="BE673" s="1"/>
      <c r="BI673" s="1"/>
      <c r="BJ673" s="1"/>
      <c r="BK673" s="1"/>
    </row>
    <row r="674" spans="39:63">
      <c r="AM674" s="1"/>
      <c r="AN674" s="1"/>
      <c r="AO674" s="1"/>
      <c r="AP674" s="1"/>
      <c r="AQ674" s="1"/>
      <c r="AR674" s="1"/>
      <c r="AT674" s="1"/>
      <c r="AU674" s="1"/>
      <c r="AV674" s="1"/>
      <c r="BC674" s="1"/>
      <c r="BD674" s="1"/>
      <c r="BE674" s="1"/>
      <c r="BI674" s="1"/>
      <c r="BJ674" s="1"/>
      <c r="BK674" s="1"/>
    </row>
    <row r="675" spans="39:63">
      <c r="AM675" s="1"/>
      <c r="AN675" s="1"/>
      <c r="AO675" s="1"/>
      <c r="AP675" s="1"/>
      <c r="AQ675" s="1"/>
      <c r="AR675" s="1"/>
      <c r="AT675" s="1"/>
      <c r="AU675" s="1"/>
      <c r="AV675" s="1"/>
      <c r="BC675" s="1"/>
      <c r="BD675" s="1"/>
      <c r="BE675" s="1"/>
      <c r="BI675" s="1"/>
      <c r="BJ675" s="1"/>
      <c r="BK675" s="1"/>
    </row>
    <row r="676" spans="39:63">
      <c r="AM676" s="1"/>
      <c r="AN676" s="1"/>
      <c r="AO676" s="1"/>
      <c r="AP676" s="1"/>
      <c r="AQ676" s="1"/>
      <c r="AR676" s="1"/>
      <c r="AT676" s="1"/>
      <c r="AU676" s="1"/>
      <c r="AV676" s="1"/>
      <c r="BC676" s="1"/>
      <c r="BD676" s="1"/>
      <c r="BE676" s="1"/>
      <c r="BI676" s="1"/>
      <c r="BJ676" s="1"/>
      <c r="BK676" s="1"/>
    </row>
    <row r="677" spans="39:63">
      <c r="AM677" s="1"/>
      <c r="AN677" s="1"/>
      <c r="AO677" s="1"/>
      <c r="AP677" s="1"/>
      <c r="AQ677" s="1"/>
      <c r="AR677" s="1"/>
      <c r="AT677" s="1"/>
      <c r="AU677" s="1"/>
      <c r="AV677" s="1"/>
      <c r="BC677" s="1"/>
      <c r="BD677" s="1"/>
      <c r="BE677" s="1"/>
      <c r="BI677" s="1"/>
      <c r="BJ677" s="1"/>
      <c r="BK677" s="1"/>
    </row>
    <row r="678" spans="39:63">
      <c r="AM678" s="1"/>
      <c r="AN678" s="1"/>
      <c r="AO678" s="1"/>
      <c r="AP678" s="1"/>
      <c r="AQ678" s="1"/>
      <c r="AR678" s="1"/>
      <c r="AT678" s="1"/>
      <c r="AU678" s="1"/>
      <c r="AV678" s="1"/>
      <c r="BC678" s="1"/>
      <c r="BD678" s="1"/>
      <c r="BE678" s="1"/>
      <c r="BI678" s="1"/>
      <c r="BJ678" s="1"/>
      <c r="BK678" s="1"/>
    </row>
    <row r="679" spans="39:63">
      <c r="AM679" s="1"/>
      <c r="AN679" s="1"/>
      <c r="AO679" s="1"/>
      <c r="AP679" s="1"/>
      <c r="AQ679" s="1"/>
      <c r="AR679" s="1"/>
      <c r="AT679" s="1"/>
      <c r="AU679" s="1"/>
      <c r="AV679" s="1"/>
      <c r="BC679" s="1"/>
      <c r="BD679" s="1"/>
      <c r="BE679" s="1"/>
      <c r="BI679" s="1"/>
      <c r="BJ679" s="1"/>
      <c r="BK679" s="1"/>
    </row>
    <row r="680" spans="39:63">
      <c r="AM680" s="1"/>
      <c r="AN680" s="1"/>
      <c r="AO680" s="1"/>
      <c r="AP680" s="1"/>
      <c r="AQ680" s="1"/>
      <c r="AR680" s="1"/>
      <c r="AT680" s="1"/>
      <c r="AU680" s="1"/>
      <c r="AV680" s="1"/>
      <c r="BC680" s="1"/>
      <c r="BD680" s="1"/>
      <c r="BE680" s="1"/>
      <c r="BI680" s="1"/>
      <c r="BJ680" s="1"/>
      <c r="BK680" s="1"/>
    </row>
    <row r="681" spans="39:63">
      <c r="AM681" s="1"/>
      <c r="AN681" s="1"/>
      <c r="AO681" s="1"/>
      <c r="AP681" s="1"/>
      <c r="AQ681" s="1"/>
      <c r="AR681" s="1"/>
      <c r="AT681" s="1"/>
      <c r="AU681" s="1"/>
      <c r="AV681" s="1"/>
      <c r="BC681" s="1"/>
      <c r="BD681" s="1"/>
      <c r="BE681" s="1"/>
      <c r="BI681" s="1"/>
      <c r="BJ681" s="1"/>
      <c r="BK681" s="1"/>
    </row>
    <row r="682" spans="39:63">
      <c r="AM682" s="1"/>
      <c r="AN682" s="1"/>
      <c r="AO682" s="1"/>
      <c r="AP682" s="1"/>
      <c r="AQ682" s="1"/>
      <c r="AR682" s="1"/>
      <c r="AT682" s="1"/>
      <c r="AU682" s="1"/>
      <c r="AV682" s="1"/>
      <c r="BC682" s="1"/>
      <c r="BD682" s="1"/>
      <c r="BE682" s="1"/>
      <c r="BI682" s="1"/>
      <c r="BJ682" s="1"/>
      <c r="BK682" s="1"/>
    </row>
    <row r="683" spans="39:63">
      <c r="AM683" s="1"/>
      <c r="AN683" s="1"/>
      <c r="AO683" s="1"/>
      <c r="AP683" s="1"/>
      <c r="AQ683" s="1"/>
      <c r="AR683" s="1"/>
      <c r="AT683" s="1"/>
      <c r="AU683" s="1"/>
      <c r="AV683" s="1"/>
      <c r="BC683" s="1"/>
      <c r="BD683" s="1"/>
      <c r="BE683" s="1"/>
      <c r="BI683" s="1"/>
      <c r="BJ683" s="1"/>
      <c r="BK683" s="1"/>
    </row>
    <row r="684" spans="39:63">
      <c r="AM684" s="1"/>
      <c r="AN684" s="1"/>
      <c r="AO684" s="1"/>
      <c r="AP684" s="1"/>
      <c r="AQ684" s="1"/>
      <c r="AR684" s="1"/>
      <c r="AT684" s="1"/>
      <c r="AU684" s="1"/>
      <c r="AV684" s="1"/>
      <c r="BC684" s="1"/>
      <c r="BD684" s="1"/>
      <c r="BE684" s="1"/>
      <c r="BI684" s="1"/>
      <c r="BJ684" s="1"/>
      <c r="BK684" s="1"/>
    </row>
    <row r="685" spans="39:63">
      <c r="AM685" s="1"/>
      <c r="AN685" s="1"/>
      <c r="AO685" s="1"/>
      <c r="AP685" s="1"/>
      <c r="AQ685" s="1"/>
      <c r="AR685" s="1"/>
      <c r="AT685" s="1"/>
      <c r="AU685" s="1"/>
      <c r="AV685" s="1"/>
      <c r="BC685" s="1"/>
      <c r="BD685" s="1"/>
      <c r="BE685" s="1"/>
      <c r="BI685" s="1"/>
      <c r="BJ685" s="1"/>
      <c r="BK685" s="1"/>
    </row>
    <row r="686" spans="39:63">
      <c r="AM686" s="1"/>
      <c r="AN686" s="1"/>
      <c r="AO686" s="1"/>
      <c r="AP686" s="1"/>
      <c r="AQ686" s="1"/>
      <c r="AR686" s="1"/>
      <c r="AT686" s="1"/>
      <c r="AU686" s="1"/>
      <c r="AV686" s="1"/>
      <c r="BC686" s="1"/>
      <c r="BD686" s="1"/>
      <c r="BE686" s="1"/>
      <c r="BI686" s="1"/>
      <c r="BJ686" s="1"/>
      <c r="BK686" s="1"/>
    </row>
    <row r="687" spans="39:63">
      <c r="AM687" s="1"/>
      <c r="AN687" s="1"/>
      <c r="AO687" s="1"/>
      <c r="AP687" s="1"/>
      <c r="AQ687" s="1"/>
      <c r="AR687" s="1"/>
      <c r="AT687" s="1"/>
      <c r="AU687" s="1"/>
      <c r="AV687" s="1"/>
      <c r="BC687" s="1"/>
      <c r="BD687" s="1"/>
      <c r="BE687" s="1"/>
      <c r="BI687" s="1"/>
      <c r="BJ687" s="1"/>
      <c r="BK687" s="1"/>
    </row>
    <row r="688" spans="39:63">
      <c r="AM688" s="1"/>
      <c r="AN688" s="1"/>
      <c r="AO688" s="1"/>
      <c r="AP688" s="1"/>
      <c r="AQ688" s="1"/>
      <c r="AR688" s="1"/>
      <c r="AT688" s="1"/>
      <c r="AU688" s="1"/>
      <c r="AV688" s="1"/>
      <c r="BC688" s="1"/>
      <c r="BD688" s="1"/>
      <c r="BE688" s="1"/>
      <c r="BI688" s="1"/>
      <c r="BJ688" s="1"/>
      <c r="BK688" s="1"/>
    </row>
    <row r="689" spans="39:63">
      <c r="AM689" s="1"/>
      <c r="AN689" s="1"/>
      <c r="AO689" s="1"/>
      <c r="AP689" s="1"/>
      <c r="AQ689" s="1"/>
      <c r="AR689" s="1"/>
      <c r="AT689" s="1"/>
      <c r="AU689" s="1"/>
      <c r="AV689" s="1"/>
      <c r="BC689" s="1"/>
      <c r="BD689" s="1"/>
      <c r="BE689" s="1"/>
      <c r="BI689" s="1"/>
      <c r="BJ689" s="1"/>
      <c r="BK689" s="1"/>
    </row>
    <row r="690" spans="39:63">
      <c r="AM690" s="1"/>
      <c r="AN690" s="1"/>
      <c r="AO690" s="1"/>
      <c r="AP690" s="1"/>
      <c r="AQ690" s="1"/>
      <c r="AR690" s="1"/>
      <c r="AT690" s="1"/>
      <c r="AU690" s="1"/>
      <c r="AV690" s="1"/>
      <c r="BC690" s="1"/>
      <c r="BD690" s="1"/>
      <c r="BE690" s="1"/>
      <c r="BI690" s="1"/>
      <c r="BJ690" s="1"/>
      <c r="BK690" s="1"/>
    </row>
    <row r="691" spans="39:63">
      <c r="AM691" s="1"/>
      <c r="AN691" s="1"/>
      <c r="AO691" s="1"/>
      <c r="AP691" s="1"/>
      <c r="AQ691" s="1"/>
      <c r="AR691" s="1"/>
      <c r="AT691" s="1"/>
      <c r="AU691" s="1"/>
      <c r="AV691" s="1"/>
      <c r="BC691" s="1"/>
      <c r="BD691" s="1"/>
      <c r="BE691" s="1"/>
      <c r="BI691" s="1"/>
      <c r="BJ691" s="1"/>
      <c r="BK691" s="1"/>
    </row>
    <row r="692" spans="39:63">
      <c r="AM692" s="1"/>
      <c r="AN692" s="1"/>
      <c r="AO692" s="1"/>
      <c r="AP692" s="1"/>
      <c r="AQ692" s="1"/>
      <c r="AR692" s="1"/>
      <c r="AT692" s="1"/>
      <c r="AU692" s="1"/>
      <c r="AV692" s="1"/>
      <c r="BC692" s="1"/>
      <c r="BD692" s="1"/>
      <c r="BE692" s="1"/>
      <c r="BI692" s="1"/>
      <c r="BJ692" s="1"/>
      <c r="BK692" s="1"/>
    </row>
    <row r="693" spans="39:63">
      <c r="AM693" s="1"/>
      <c r="AN693" s="1"/>
      <c r="AO693" s="1"/>
      <c r="AP693" s="1"/>
      <c r="AQ693" s="1"/>
      <c r="AR693" s="1"/>
      <c r="AT693" s="1"/>
      <c r="AU693" s="1"/>
      <c r="AV693" s="1"/>
      <c r="BC693" s="1"/>
      <c r="BD693" s="1"/>
      <c r="BE693" s="1"/>
      <c r="BI693" s="1"/>
      <c r="BJ693" s="1"/>
      <c r="BK693" s="1"/>
    </row>
    <row r="694" spans="39:63">
      <c r="AM694" s="1"/>
      <c r="AN694" s="1"/>
      <c r="AO694" s="1"/>
      <c r="AP694" s="1"/>
      <c r="AQ694" s="1"/>
      <c r="AR694" s="1"/>
      <c r="AT694" s="1"/>
      <c r="AU694" s="1"/>
      <c r="AV694" s="1"/>
      <c r="BC694" s="1"/>
      <c r="BD694" s="1"/>
      <c r="BE694" s="1"/>
      <c r="BI694" s="1"/>
      <c r="BJ694" s="1"/>
      <c r="BK694" s="1"/>
    </row>
    <row r="695" spans="39:63">
      <c r="AM695" s="1"/>
      <c r="AN695" s="1"/>
      <c r="AO695" s="1"/>
      <c r="AP695" s="1"/>
      <c r="AQ695" s="1"/>
      <c r="AR695" s="1"/>
      <c r="AT695" s="1"/>
      <c r="AU695" s="1"/>
      <c r="AV695" s="1"/>
      <c r="BC695" s="1"/>
      <c r="BD695" s="1"/>
      <c r="BE695" s="1"/>
      <c r="BI695" s="1"/>
      <c r="BJ695" s="1"/>
      <c r="BK695" s="1"/>
    </row>
    <row r="696" spans="39:63">
      <c r="AM696" s="1"/>
      <c r="AN696" s="1"/>
      <c r="AO696" s="1"/>
      <c r="AP696" s="1"/>
      <c r="AQ696" s="1"/>
      <c r="AR696" s="1"/>
      <c r="AT696" s="1"/>
      <c r="AU696" s="1"/>
      <c r="AV696" s="1"/>
      <c r="BC696" s="1"/>
      <c r="BD696" s="1"/>
      <c r="BE696" s="1"/>
      <c r="BI696" s="1"/>
      <c r="BJ696" s="1"/>
      <c r="BK696" s="1"/>
    </row>
    <row r="697" spans="39:63">
      <c r="AM697" s="1"/>
      <c r="AN697" s="1"/>
      <c r="AO697" s="1"/>
      <c r="AP697" s="1"/>
      <c r="AQ697" s="1"/>
      <c r="AR697" s="1"/>
      <c r="AT697" s="1"/>
      <c r="AU697" s="1"/>
      <c r="AV697" s="1"/>
      <c r="BC697" s="1"/>
      <c r="BD697" s="1"/>
      <c r="BE697" s="1"/>
      <c r="BI697" s="1"/>
      <c r="BJ697" s="1"/>
      <c r="BK697" s="1"/>
    </row>
    <row r="698" spans="39:63">
      <c r="AM698" s="1"/>
      <c r="AN698" s="1"/>
      <c r="AO698" s="1"/>
      <c r="AP698" s="1"/>
      <c r="AQ698" s="1"/>
      <c r="AR698" s="1"/>
      <c r="AT698" s="1"/>
      <c r="AU698" s="1"/>
      <c r="AV698" s="1"/>
      <c r="BC698" s="1"/>
      <c r="BD698" s="1"/>
      <c r="BE698" s="1"/>
      <c r="BI698" s="1"/>
      <c r="BJ698" s="1"/>
      <c r="BK698" s="1"/>
    </row>
    <row r="699" spans="39:63">
      <c r="AM699" s="1"/>
      <c r="AN699" s="1"/>
      <c r="AO699" s="1"/>
      <c r="AP699" s="1"/>
      <c r="AQ699" s="1"/>
      <c r="AR699" s="1"/>
      <c r="AT699" s="1"/>
      <c r="AU699" s="1"/>
      <c r="AV699" s="1"/>
      <c r="BC699" s="1"/>
      <c r="BD699" s="1"/>
      <c r="BE699" s="1"/>
      <c r="BI699" s="1"/>
      <c r="BJ699" s="1"/>
      <c r="BK699" s="1"/>
    </row>
    <row r="700" spans="39:63">
      <c r="AM700" s="1"/>
      <c r="AN700" s="1"/>
      <c r="AO700" s="1"/>
      <c r="AP700" s="1"/>
      <c r="AQ700" s="1"/>
      <c r="AR700" s="1"/>
      <c r="AT700" s="1"/>
      <c r="AU700" s="1"/>
      <c r="AV700" s="1"/>
      <c r="BC700" s="1"/>
      <c r="BD700" s="1"/>
      <c r="BE700" s="1"/>
      <c r="BI700" s="1"/>
      <c r="BJ700" s="1"/>
      <c r="BK700" s="1"/>
    </row>
    <row r="701" spans="39:63">
      <c r="AM701" s="1"/>
      <c r="AN701" s="1"/>
      <c r="AO701" s="1"/>
      <c r="AP701" s="1"/>
      <c r="AQ701" s="1"/>
      <c r="AR701" s="1"/>
      <c r="AT701" s="1"/>
      <c r="AU701" s="1"/>
      <c r="AV701" s="1"/>
      <c r="BC701" s="1"/>
      <c r="BD701" s="1"/>
      <c r="BE701" s="1"/>
      <c r="BI701" s="1"/>
      <c r="BJ701" s="1"/>
      <c r="BK701" s="1"/>
    </row>
    <row r="702" spans="39:63">
      <c r="AM702" s="1"/>
      <c r="AN702" s="1"/>
      <c r="AO702" s="1"/>
      <c r="AP702" s="1"/>
      <c r="AQ702" s="1"/>
      <c r="AR702" s="1"/>
      <c r="AT702" s="1"/>
      <c r="AU702" s="1"/>
      <c r="AV702" s="1"/>
      <c r="BC702" s="1"/>
      <c r="BD702" s="1"/>
      <c r="BE702" s="1"/>
      <c r="BI702" s="1"/>
      <c r="BJ702" s="1"/>
      <c r="BK702" s="1"/>
    </row>
    <row r="703" spans="39:63">
      <c r="AM703" s="1"/>
      <c r="AN703" s="1"/>
      <c r="AO703" s="1"/>
      <c r="AP703" s="1"/>
      <c r="AQ703" s="1"/>
      <c r="AR703" s="1"/>
      <c r="AT703" s="1"/>
      <c r="AU703" s="1"/>
      <c r="AV703" s="1"/>
      <c r="BC703" s="1"/>
      <c r="BD703" s="1"/>
      <c r="BE703" s="1"/>
      <c r="BI703" s="1"/>
      <c r="BJ703" s="1"/>
      <c r="BK703" s="1"/>
    </row>
    <row r="704" spans="39:63">
      <c r="AM704" s="1"/>
      <c r="AN704" s="1"/>
      <c r="AO704" s="1"/>
      <c r="AP704" s="1"/>
      <c r="AQ704" s="1"/>
      <c r="AR704" s="1"/>
      <c r="AT704" s="1"/>
      <c r="AU704" s="1"/>
      <c r="AV704" s="1"/>
      <c r="BC704" s="1"/>
      <c r="BD704" s="1"/>
      <c r="BE704" s="1"/>
      <c r="BI704" s="1"/>
      <c r="BJ704" s="1"/>
      <c r="BK704" s="1"/>
    </row>
    <row r="705" spans="39:63">
      <c r="AM705" s="1"/>
      <c r="AN705" s="1"/>
      <c r="AO705" s="1"/>
      <c r="AP705" s="1"/>
      <c r="AQ705" s="1"/>
      <c r="AR705" s="1"/>
      <c r="AT705" s="1"/>
      <c r="AU705" s="1"/>
      <c r="AV705" s="1"/>
      <c r="BC705" s="1"/>
      <c r="BD705" s="1"/>
      <c r="BE705" s="1"/>
      <c r="BI705" s="1"/>
      <c r="BJ705" s="1"/>
      <c r="BK705" s="1"/>
    </row>
    <row r="706" spans="39:63">
      <c r="AM706" s="1"/>
      <c r="AN706" s="1"/>
      <c r="AO706" s="1"/>
      <c r="AP706" s="1"/>
      <c r="AQ706" s="1"/>
      <c r="AR706" s="1"/>
      <c r="AT706" s="1"/>
      <c r="AU706" s="1"/>
      <c r="AV706" s="1"/>
      <c r="BC706" s="1"/>
      <c r="BD706" s="1"/>
      <c r="BE706" s="1"/>
      <c r="BI706" s="1"/>
      <c r="BJ706" s="1"/>
      <c r="BK706" s="1"/>
    </row>
    <row r="707" spans="39:63">
      <c r="AM707" s="1"/>
      <c r="AN707" s="1"/>
      <c r="AO707" s="1"/>
      <c r="AP707" s="1"/>
      <c r="AQ707" s="1"/>
      <c r="AR707" s="1"/>
      <c r="AT707" s="1"/>
      <c r="AU707" s="1"/>
      <c r="AV707" s="1"/>
      <c r="BC707" s="1"/>
      <c r="BD707" s="1"/>
      <c r="BE707" s="1"/>
      <c r="BI707" s="1"/>
      <c r="BJ707" s="1"/>
      <c r="BK707" s="1"/>
    </row>
    <row r="708" spans="39:63">
      <c r="AM708" s="1"/>
      <c r="AN708" s="1"/>
      <c r="AO708" s="1"/>
      <c r="AP708" s="1"/>
      <c r="AQ708" s="1"/>
      <c r="AR708" s="1"/>
      <c r="AT708" s="1"/>
      <c r="AU708" s="1"/>
      <c r="AV708" s="1"/>
      <c r="BC708" s="1"/>
      <c r="BD708" s="1"/>
      <c r="BE708" s="1"/>
      <c r="BI708" s="1"/>
      <c r="BJ708" s="1"/>
      <c r="BK708" s="1"/>
    </row>
    <row r="709" spans="39:63">
      <c r="AM709" s="1"/>
      <c r="AN709" s="1"/>
      <c r="AO709" s="1"/>
      <c r="AP709" s="1"/>
      <c r="AQ709" s="1"/>
      <c r="AR709" s="1"/>
      <c r="AT709" s="1"/>
      <c r="AU709" s="1"/>
      <c r="AV709" s="1"/>
      <c r="BC709" s="1"/>
      <c r="BD709" s="1"/>
      <c r="BE709" s="1"/>
      <c r="BI709" s="1"/>
      <c r="BJ709" s="1"/>
      <c r="BK709" s="1"/>
    </row>
    <row r="710" spans="39:63">
      <c r="AM710" s="1"/>
      <c r="AN710" s="1"/>
      <c r="AO710" s="1"/>
      <c r="AP710" s="1"/>
      <c r="AQ710" s="1"/>
      <c r="AR710" s="1"/>
      <c r="AT710" s="1"/>
      <c r="AU710" s="1"/>
      <c r="AV710" s="1"/>
      <c r="BC710" s="1"/>
      <c r="BD710" s="1"/>
      <c r="BE710" s="1"/>
      <c r="BI710" s="1"/>
      <c r="BJ710" s="1"/>
      <c r="BK710" s="1"/>
    </row>
    <row r="711" spans="39:63">
      <c r="AM711" s="1"/>
      <c r="AN711" s="1"/>
      <c r="AO711" s="1"/>
      <c r="AP711" s="1"/>
      <c r="AQ711" s="1"/>
      <c r="AR711" s="1"/>
      <c r="AT711" s="1"/>
      <c r="AU711" s="1"/>
      <c r="AV711" s="1"/>
      <c r="BC711" s="1"/>
      <c r="BD711" s="1"/>
      <c r="BE711" s="1"/>
      <c r="BI711" s="1"/>
      <c r="BJ711" s="1"/>
      <c r="BK711" s="1"/>
    </row>
    <row r="712" spans="39:63">
      <c r="AM712" s="1"/>
      <c r="AN712" s="1"/>
      <c r="AO712" s="1"/>
      <c r="AP712" s="1"/>
      <c r="AQ712" s="1"/>
      <c r="AR712" s="1"/>
      <c r="AT712" s="1"/>
      <c r="AU712" s="1"/>
      <c r="AV712" s="1"/>
      <c r="BC712" s="1"/>
      <c r="BD712" s="1"/>
      <c r="BE712" s="1"/>
      <c r="BI712" s="1"/>
      <c r="BJ712" s="1"/>
      <c r="BK712" s="1"/>
    </row>
    <row r="713" spans="39:63">
      <c r="AM713" s="1"/>
      <c r="AN713" s="1"/>
      <c r="AO713" s="1"/>
      <c r="AP713" s="1"/>
      <c r="AQ713" s="1"/>
      <c r="AR713" s="1"/>
      <c r="AT713" s="1"/>
      <c r="AU713" s="1"/>
      <c r="AV713" s="1"/>
      <c r="BC713" s="1"/>
      <c r="BD713" s="1"/>
      <c r="BE713" s="1"/>
      <c r="BI713" s="1"/>
      <c r="BJ713" s="1"/>
      <c r="BK713" s="1"/>
    </row>
    <row r="714" spans="39:63">
      <c r="AM714" s="1"/>
      <c r="AN714" s="1"/>
      <c r="AO714" s="1"/>
      <c r="AP714" s="1"/>
      <c r="AQ714" s="1"/>
      <c r="AR714" s="1"/>
      <c r="AT714" s="1"/>
      <c r="AU714" s="1"/>
      <c r="AV714" s="1"/>
      <c r="BC714" s="1"/>
      <c r="BD714" s="1"/>
      <c r="BE714" s="1"/>
      <c r="BI714" s="1"/>
      <c r="BJ714" s="1"/>
      <c r="BK714" s="1"/>
    </row>
    <row r="715" spans="39:63">
      <c r="AM715" s="1"/>
      <c r="AN715" s="1"/>
      <c r="AO715" s="1"/>
      <c r="AP715" s="1"/>
      <c r="AQ715" s="1"/>
      <c r="AR715" s="1"/>
      <c r="AT715" s="1"/>
      <c r="AU715" s="1"/>
      <c r="AV715" s="1"/>
      <c r="BC715" s="1"/>
      <c r="BD715" s="1"/>
      <c r="BE715" s="1"/>
      <c r="BI715" s="1"/>
      <c r="BJ715" s="1"/>
      <c r="BK715" s="1"/>
    </row>
    <row r="716" spans="39:63">
      <c r="AM716" s="1"/>
      <c r="AN716" s="1"/>
      <c r="AO716" s="1"/>
      <c r="AP716" s="1"/>
      <c r="AQ716" s="1"/>
      <c r="AR716" s="1"/>
      <c r="AT716" s="1"/>
      <c r="AU716" s="1"/>
      <c r="AV716" s="1"/>
      <c r="BC716" s="1"/>
      <c r="BD716" s="1"/>
      <c r="BE716" s="1"/>
      <c r="BI716" s="1"/>
      <c r="BJ716" s="1"/>
      <c r="BK716" s="1"/>
    </row>
    <row r="717" spans="39:63">
      <c r="AM717" s="1"/>
      <c r="AN717" s="1"/>
      <c r="AO717" s="1"/>
      <c r="AP717" s="1"/>
      <c r="AQ717" s="1"/>
      <c r="AR717" s="1"/>
      <c r="AT717" s="1"/>
      <c r="AU717" s="1"/>
      <c r="AV717" s="1"/>
      <c r="BC717" s="1"/>
      <c r="BD717" s="1"/>
      <c r="BE717" s="1"/>
      <c r="BI717" s="1"/>
      <c r="BJ717" s="1"/>
      <c r="BK717" s="1"/>
    </row>
    <row r="718" spans="39:63">
      <c r="AM718" s="1"/>
      <c r="AN718" s="1"/>
      <c r="AO718" s="1"/>
      <c r="AP718" s="1"/>
      <c r="AQ718" s="1"/>
      <c r="AR718" s="1"/>
      <c r="AT718" s="1"/>
      <c r="AU718" s="1"/>
      <c r="AV718" s="1"/>
      <c r="BC718" s="1"/>
      <c r="BD718" s="1"/>
      <c r="BE718" s="1"/>
      <c r="BI718" s="1"/>
      <c r="BJ718" s="1"/>
      <c r="BK718" s="1"/>
    </row>
    <row r="719" spans="39:63">
      <c r="AM719" s="1"/>
      <c r="AN719" s="1"/>
      <c r="AO719" s="1"/>
      <c r="AP719" s="1"/>
      <c r="AQ719" s="1"/>
      <c r="AR719" s="1"/>
      <c r="AT719" s="1"/>
      <c r="AU719" s="1"/>
      <c r="AV719" s="1"/>
      <c r="BC719" s="1"/>
      <c r="BD719" s="1"/>
      <c r="BE719" s="1"/>
      <c r="BI719" s="1"/>
      <c r="BJ719" s="1"/>
      <c r="BK719" s="1"/>
    </row>
    <row r="720" spans="39:63">
      <c r="AM720" s="1"/>
      <c r="AN720" s="1"/>
      <c r="AO720" s="1"/>
      <c r="AP720" s="1"/>
      <c r="AQ720" s="1"/>
      <c r="AR720" s="1"/>
      <c r="AT720" s="1"/>
      <c r="AU720" s="1"/>
      <c r="AV720" s="1"/>
      <c r="BC720" s="1"/>
      <c r="BD720" s="1"/>
      <c r="BE720" s="1"/>
      <c r="BI720" s="1"/>
      <c r="BJ720" s="1"/>
      <c r="BK720" s="1"/>
    </row>
    <row r="721" spans="39:63">
      <c r="AM721" s="1"/>
      <c r="AN721" s="1"/>
      <c r="AO721" s="1"/>
      <c r="AP721" s="1"/>
      <c r="AQ721" s="1"/>
      <c r="AR721" s="1"/>
      <c r="AT721" s="1"/>
      <c r="AU721" s="1"/>
      <c r="AV721" s="1"/>
      <c r="BC721" s="1"/>
      <c r="BD721" s="1"/>
      <c r="BE721" s="1"/>
      <c r="BI721" s="1"/>
      <c r="BJ721" s="1"/>
      <c r="BK721" s="1"/>
    </row>
    <row r="722" spans="39:63">
      <c r="AM722" s="1"/>
      <c r="AN722" s="1"/>
      <c r="AO722" s="1"/>
      <c r="AP722" s="1"/>
      <c r="AQ722" s="1"/>
      <c r="AR722" s="1"/>
      <c r="AT722" s="1"/>
      <c r="AU722" s="1"/>
      <c r="AV722" s="1"/>
      <c r="BC722" s="1"/>
      <c r="BD722" s="1"/>
      <c r="BE722" s="1"/>
      <c r="BI722" s="1"/>
      <c r="BJ722" s="1"/>
      <c r="BK722" s="1"/>
    </row>
    <row r="723" spans="39:63">
      <c r="AM723" s="1"/>
      <c r="AN723" s="1"/>
      <c r="AO723" s="1"/>
      <c r="AP723" s="1"/>
      <c r="AQ723" s="1"/>
      <c r="AR723" s="1"/>
      <c r="AT723" s="1"/>
      <c r="AU723" s="1"/>
      <c r="AV723" s="1"/>
      <c r="BC723" s="1"/>
      <c r="BD723" s="1"/>
      <c r="BE723" s="1"/>
      <c r="BI723" s="1"/>
      <c r="BJ723" s="1"/>
      <c r="BK723" s="1"/>
    </row>
    <row r="724" spans="39:63">
      <c r="AM724" s="1"/>
      <c r="AN724" s="1"/>
      <c r="AO724" s="1"/>
      <c r="AP724" s="1"/>
      <c r="AQ724" s="1"/>
      <c r="AR724" s="1"/>
      <c r="AT724" s="1"/>
      <c r="AU724" s="1"/>
      <c r="AV724" s="1"/>
      <c r="BC724" s="1"/>
      <c r="BD724" s="1"/>
      <c r="BE724" s="1"/>
      <c r="BI724" s="1"/>
      <c r="BJ724" s="1"/>
      <c r="BK724" s="1"/>
    </row>
    <row r="725" spans="39:63">
      <c r="AM725" s="1"/>
      <c r="AN725" s="1"/>
      <c r="AO725" s="1"/>
      <c r="AP725" s="1"/>
      <c r="AQ725" s="1"/>
      <c r="AR725" s="1"/>
      <c r="AT725" s="1"/>
      <c r="AU725" s="1"/>
      <c r="AV725" s="1"/>
      <c r="BC725" s="1"/>
      <c r="BD725" s="1"/>
      <c r="BE725" s="1"/>
      <c r="BI725" s="1"/>
      <c r="BJ725" s="1"/>
      <c r="BK725" s="1"/>
    </row>
    <row r="726" spans="39:63">
      <c r="AM726" s="1"/>
      <c r="AN726" s="1"/>
      <c r="AO726" s="1"/>
      <c r="AP726" s="1"/>
      <c r="AQ726" s="1"/>
      <c r="AR726" s="1"/>
      <c r="AT726" s="1"/>
      <c r="AU726" s="1"/>
      <c r="AV726" s="1"/>
      <c r="BC726" s="1"/>
      <c r="BD726" s="1"/>
      <c r="BE726" s="1"/>
      <c r="BI726" s="1"/>
      <c r="BJ726" s="1"/>
      <c r="BK726" s="1"/>
    </row>
    <row r="727" spans="39:63">
      <c r="AM727" s="1"/>
      <c r="AN727" s="1"/>
      <c r="AO727" s="1"/>
      <c r="AP727" s="1"/>
      <c r="AQ727" s="1"/>
      <c r="AR727" s="1"/>
      <c r="AT727" s="1"/>
      <c r="AU727" s="1"/>
      <c r="AV727" s="1"/>
      <c r="BC727" s="1"/>
      <c r="BD727" s="1"/>
      <c r="BE727" s="1"/>
      <c r="BI727" s="1"/>
      <c r="BJ727" s="1"/>
      <c r="BK727" s="1"/>
    </row>
    <row r="728" spans="39:63">
      <c r="AM728" s="1"/>
      <c r="AN728" s="1"/>
      <c r="AO728" s="1"/>
      <c r="AP728" s="1"/>
      <c r="AQ728" s="1"/>
      <c r="AR728" s="1"/>
      <c r="AT728" s="1"/>
      <c r="AU728" s="1"/>
      <c r="AV728" s="1"/>
      <c r="BC728" s="1"/>
      <c r="BD728" s="1"/>
      <c r="BE728" s="1"/>
      <c r="BI728" s="1"/>
      <c r="BJ728" s="1"/>
      <c r="BK728" s="1"/>
    </row>
    <row r="729" spans="39:63">
      <c r="AM729" s="1"/>
      <c r="AN729" s="1"/>
      <c r="AO729" s="1"/>
      <c r="AP729" s="1"/>
      <c r="AQ729" s="1"/>
      <c r="AR729" s="1"/>
      <c r="AT729" s="1"/>
      <c r="AU729" s="1"/>
      <c r="AV729" s="1"/>
      <c r="BC729" s="1"/>
      <c r="BD729" s="1"/>
      <c r="BE729" s="1"/>
      <c r="BI729" s="1"/>
      <c r="BJ729" s="1"/>
      <c r="BK729" s="1"/>
    </row>
    <row r="730" spans="39:63">
      <c r="AM730" s="1"/>
      <c r="AN730" s="1"/>
      <c r="AO730" s="1"/>
      <c r="AP730" s="1"/>
      <c r="AQ730" s="1"/>
      <c r="AR730" s="1"/>
      <c r="AT730" s="1"/>
      <c r="AU730" s="1"/>
      <c r="AV730" s="1"/>
      <c r="BC730" s="1"/>
      <c r="BD730" s="1"/>
      <c r="BE730" s="1"/>
      <c r="BI730" s="1"/>
      <c r="BJ730" s="1"/>
      <c r="BK730" s="1"/>
    </row>
    <row r="731" spans="39:63">
      <c r="AM731" s="1"/>
      <c r="AN731" s="1"/>
      <c r="AO731" s="1"/>
      <c r="AP731" s="1"/>
      <c r="AQ731" s="1"/>
      <c r="AR731" s="1"/>
      <c r="AT731" s="1"/>
      <c r="AU731" s="1"/>
      <c r="AV731" s="1"/>
      <c r="BC731" s="1"/>
      <c r="BD731" s="1"/>
      <c r="BE731" s="1"/>
      <c r="BI731" s="1"/>
      <c r="BJ731" s="1"/>
      <c r="BK731" s="1"/>
    </row>
    <row r="732" spans="39:63">
      <c r="AM732" s="1"/>
      <c r="AN732" s="1"/>
      <c r="AO732" s="1"/>
      <c r="AP732" s="1"/>
      <c r="AQ732" s="1"/>
      <c r="AR732" s="1"/>
      <c r="AT732" s="1"/>
      <c r="AU732" s="1"/>
      <c r="AV732" s="1"/>
      <c r="BC732" s="1"/>
      <c r="BD732" s="1"/>
      <c r="BE732" s="1"/>
      <c r="BI732" s="1"/>
      <c r="BJ732" s="1"/>
      <c r="BK732" s="1"/>
    </row>
    <row r="733" spans="39:63">
      <c r="AM733" s="1"/>
      <c r="AN733" s="1"/>
      <c r="AO733" s="1"/>
      <c r="AP733" s="1"/>
      <c r="AQ733" s="1"/>
      <c r="AR733" s="1"/>
      <c r="AT733" s="1"/>
      <c r="AU733" s="1"/>
      <c r="AV733" s="1"/>
      <c r="BC733" s="1"/>
      <c r="BD733" s="1"/>
      <c r="BE733" s="1"/>
      <c r="BI733" s="1"/>
      <c r="BJ733" s="1"/>
      <c r="BK733" s="1"/>
    </row>
    <row r="734" spans="39:63">
      <c r="AM734" s="1"/>
      <c r="AN734" s="1"/>
      <c r="AO734" s="1"/>
      <c r="AP734" s="1"/>
      <c r="AQ734" s="1"/>
      <c r="AR734" s="1"/>
      <c r="AT734" s="1"/>
      <c r="AU734" s="1"/>
      <c r="AV734" s="1"/>
      <c r="BC734" s="1"/>
      <c r="BD734" s="1"/>
      <c r="BE734" s="1"/>
      <c r="BI734" s="1"/>
      <c r="BJ734" s="1"/>
      <c r="BK734" s="1"/>
    </row>
    <row r="735" spans="39:63">
      <c r="AM735" s="1"/>
      <c r="AN735" s="1"/>
      <c r="AO735" s="1"/>
      <c r="AP735" s="1"/>
      <c r="AQ735" s="1"/>
      <c r="AR735" s="1"/>
      <c r="AT735" s="1"/>
      <c r="AU735" s="1"/>
      <c r="AV735" s="1"/>
      <c r="BC735" s="1"/>
      <c r="BD735" s="1"/>
      <c r="BE735" s="1"/>
      <c r="BI735" s="1"/>
      <c r="BJ735" s="1"/>
      <c r="BK735" s="1"/>
    </row>
    <row r="736" spans="39:63">
      <c r="AM736" s="1"/>
      <c r="AN736" s="1"/>
      <c r="AO736" s="1"/>
      <c r="AP736" s="1"/>
      <c r="AQ736" s="1"/>
      <c r="AR736" s="1"/>
      <c r="AT736" s="1"/>
      <c r="AU736" s="1"/>
      <c r="AV736" s="1"/>
      <c r="BC736" s="1"/>
      <c r="BD736" s="1"/>
      <c r="BE736" s="1"/>
      <c r="BI736" s="1"/>
      <c r="BJ736" s="1"/>
      <c r="BK736" s="1"/>
    </row>
    <row r="737" spans="39:63">
      <c r="AM737" s="1"/>
      <c r="AN737" s="1"/>
      <c r="AO737" s="1"/>
      <c r="AP737" s="1"/>
      <c r="AQ737" s="1"/>
      <c r="AR737" s="1"/>
      <c r="AT737" s="1"/>
      <c r="AU737" s="1"/>
      <c r="AV737" s="1"/>
      <c r="BC737" s="1"/>
      <c r="BD737" s="1"/>
      <c r="BE737" s="1"/>
      <c r="BI737" s="1"/>
      <c r="BJ737" s="1"/>
      <c r="BK737" s="1"/>
    </row>
    <row r="738" spans="39:63">
      <c r="AM738" s="1"/>
      <c r="AN738" s="1"/>
      <c r="AO738" s="1"/>
      <c r="AP738" s="1"/>
      <c r="AQ738" s="1"/>
      <c r="AR738" s="1"/>
      <c r="AT738" s="1"/>
      <c r="AU738" s="1"/>
      <c r="AV738" s="1"/>
      <c r="BC738" s="1"/>
      <c r="BD738" s="1"/>
      <c r="BE738" s="1"/>
      <c r="BI738" s="1"/>
      <c r="BJ738" s="1"/>
      <c r="BK738" s="1"/>
    </row>
    <row r="739" spans="39:63">
      <c r="AM739" s="1"/>
      <c r="AN739" s="1"/>
      <c r="AO739" s="1"/>
      <c r="AP739" s="1"/>
      <c r="AQ739" s="1"/>
      <c r="AR739" s="1"/>
      <c r="AT739" s="1"/>
      <c r="AU739" s="1"/>
      <c r="AV739" s="1"/>
      <c r="BC739" s="1"/>
      <c r="BD739" s="1"/>
      <c r="BE739" s="1"/>
      <c r="BI739" s="1"/>
      <c r="BJ739" s="1"/>
      <c r="BK739" s="1"/>
    </row>
    <row r="740" spans="39:63">
      <c r="AM740" s="1"/>
      <c r="AN740" s="1"/>
      <c r="AO740" s="1"/>
      <c r="AP740" s="1"/>
      <c r="AQ740" s="1"/>
      <c r="AR740" s="1"/>
      <c r="AT740" s="1"/>
      <c r="AU740" s="1"/>
      <c r="AV740" s="1"/>
      <c r="BC740" s="1"/>
      <c r="BD740" s="1"/>
      <c r="BE740" s="1"/>
      <c r="BI740" s="1"/>
      <c r="BJ740" s="1"/>
      <c r="BK740" s="1"/>
    </row>
    <row r="741" spans="39:63">
      <c r="AM741" s="1"/>
      <c r="AN741" s="1"/>
      <c r="AO741" s="1"/>
      <c r="AP741" s="1"/>
      <c r="AQ741" s="1"/>
      <c r="AR741" s="1"/>
      <c r="AT741" s="1"/>
      <c r="AU741" s="1"/>
      <c r="AV741" s="1"/>
      <c r="BC741" s="1"/>
      <c r="BD741" s="1"/>
      <c r="BE741" s="1"/>
      <c r="BI741" s="1"/>
      <c r="BJ741" s="1"/>
      <c r="BK741" s="1"/>
    </row>
    <row r="742" spans="39:63">
      <c r="AM742" s="1"/>
      <c r="AN742" s="1"/>
      <c r="AO742" s="1"/>
      <c r="AP742" s="1"/>
      <c r="AQ742" s="1"/>
      <c r="AR742" s="1"/>
      <c r="AT742" s="1"/>
      <c r="AU742" s="1"/>
      <c r="AV742" s="1"/>
      <c r="BC742" s="1"/>
      <c r="BD742" s="1"/>
      <c r="BE742" s="1"/>
      <c r="BI742" s="1"/>
      <c r="BJ742" s="1"/>
      <c r="BK742" s="1"/>
    </row>
    <row r="743" spans="39:63">
      <c r="AM743" s="1"/>
      <c r="AN743" s="1"/>
      <c r="AO743" s="1"/>
      <c r="AP743" s="1"/>
      <c r="AQ743" s="1"/>
      <c r="AR743" s="1"/>
      <c r="AT743" s="1"/>
      <c r="AU743" s="1"/>
      <c r="AV743" s="1"/>
      <c r="BC743" s="1"/>
      <c r="BD743" s="1"/>
      <c r="BE743" s="1"/>
      <c r="BI743" s="1"/>
      <c r="BJ743" s="1"/>
      <c r="BK743" s="1"/>
    </row>
    <row r="744" spans="39:63">
      <c r="AM744" s="1"/>
      <c r="AN744" s="1"/>
      <c r="AO744" s="1"/>
      <c r="AP744" s="1"/>
      <c r="AQ744" s="1"/>
      <c r="AR744" s="1"/>
      <c r="AT744" s="1"/>
      <c r="AU744" s="1"/>
      <c r="AV744" s="1"/>
      <c r="BC744" s="1"/>
      <c r="BD744" s="1"/>
      <c r="BE744" s="1"/>
      <c r="BI744" s="1"/>
      <c r="BJ744" s="1"/>
      <c r="BK744" s="1"/>
    </row>
    <row r="745" spans="39:63">
      <c r="AM745" s="1"/>
      <c r="AN745" s="1"/>
      <c r="AO745" s="1"/>
      <c r="AP745" s="1"/>
      <c r="AQ745" s="1"/>
      <c r="AR745" s="1"/>
      <c r="AT745" s="1"/>
      <c r="AU745" s="1"/>
      <c r="AV745" s="1"/>
      <c r="BC745" s="1"/>
      <c r="BD745" s="1"/>
      <c r="BE745" s="1"/>
      <c r="BI745" s="1"/>
      <c r="BJ745" s="1"/>
      <c r="BK745" s="1"/>
    </row>
    <row r="746" spans="39:63">
      <c r="AM746" s="1"/>
      <c r="AN746" s="1"/>
      <c r="AO746" s="1"/>
      <c r="AP746" s="1"/>
      <c r="AQ746" s="1"/>
      <c r="AR746" s="1"/>
      <c r="AT746" s="1"/>
      <c r="AU746" s="1"/>
      <c r="AV746" s="1"/>
      <c r="BC746" s="1"/>
      <c r="BD746" s="1"/>
      <c r="BE746" s="1"/>
      <c r="BI746" s="1"/>
      <c r="BJ746" s="1"/>
      <c r="BK746" s="1"/>
    </row>
    <row r="747" spans="39:63">
      <c r="AM747" s="1"/>
      <c r="AN747" s="1"/>
      <c r="AO747" s="1"/>
      <c r="AP747" s="1"/>
      <c r="AQ747" s="1"/>
      <c r="AR747" s="1"/>
      <c r="AT747" s="1"/>
      <c r="AU747" s="1"/>
      <c r="AV747" s="1"/>
      <c r="BC747" s="1"/>
      <c r="BD747" s="1"/>
      <c r="BE747" s="1"/>
      <c r="BI747" s="1"/>
      <c r="BJ747" s="1"/>
      <c r="BK747" s="1"/>
    </row>
    <row r="748" spans="39:63">
      <c r="AM748" s="1"/>
      <c r="AN748" s="1"/>
      <c r="AO748" s="1"/>
      <c r="AP748" s="1"/>
      <c r="AQ748" s="1"/>
      <c r="AR748" s="1"/>
      <c r="AT748" s="1"/>
      <c r="AU748" s="1"/>
      <c r="AV748" s="1"/>
      <c r="BC748" s="1"/>
      <c r="BD748" s="1"/>
      <c r="BE748" s="1"/>
      <c r="BI748" s="1"/>
      <c r="BJ748" s="1"/>
      <c r="BK748" s="1"/>
    </row>
    <row r="749" spans="39:63">
      <c r="AM749" s="1"/>
      <c r="AN749" s="1"/>
      <c r="AO749" s="1"/>
      <c r="AP749" s="1"/>
      <c r="AQ749" s="1"/>
      <c r="AR749" s="1"/>
      <c r="AT749" s="1"/>
      <c r="AU749" s="1"/>
      <c r="AV749" s="1"/>
      <c r="BC749" s="1"/>
      <c r="BD749" s="1"/>
      <c r="BE749" s="1"/>
      <c r="BI749" s="1"/>
      <c r="BJ749" s="1"/>
      <c r="BK749" s="1"/>
    </row>
    <row r="750" spans="39:63">
      <c r="AM750" s="1"/>
      <c r="AN750" s="1"/>
      <c r="AO750" s="1"/>
      <c r="AP750" s="1"/>
      <c r="AQ750" s="1"/>
      <c r="AR750" s="1"/>
      <c r="AT750" s="1"/>
      <c r="AU750" s="1"/>
      <c r="AV750" s="1"/>
      <c r="BC750" s="1"/>
      <c r="BD750" s="1"/>
      <c r="BE750" s="1"/>
      <c r="BI750" s="1"/>
      <c r="BJ750" s="1"/>
      <c r="BK750" s="1"/>
    </row>
    <row r="751" spans="39:63">
      <c r="AM751" s="1"/>
      <c r="AN751" s="1"/>
      <c r="AO751" s="1"/>
      <c r="AP751" s="1"/>
      <c r="AQ751" s="1"/>
      <c r="AR751" s="1"/>
      <c r="AT751" s="1"/>
      <c r="AU751" s="1"/>
      <c r="AV751" s="1"/>
      <c r="BC751" s="1"/>
      <c r="BD751" s="1"/>
      <c r="BE751" s="1"/>
      <c r="BI751" s="1"/>
      <c r="BJ751" s="1"/>
      <c r="BK751" s="1"/>
    </row>
    <row r="752" spans="39:63">
      <c r="AM752" s="1"/>
      <c r="AN752" s="1"/>
      <c r="AO752" s="1"/>
      <c r="AP752" s="1"/>
      <c r="AQ752" s="1"/>
      <c r="AR752" s="1"/>
      <c r="AT752" s="1"/>
      <c r="AU752" s="1"/>
      <c r="AV752" s="1"/>
      <c r="BC752" s="1"/>
      <c r="BD752" s="1"/>
      <c r="BE752" s="1"/>
      <c r="BI752" s="1"/>
      <c r="BJ752" s="1"/>
      <c r="BK752" s="1"/>
    </row>
    <row r="753" spans="39:63">
      <c r="AM753" s="1"/>
      <c r="AN753" s="1"/>
      <c r="AO753" s="1"/>
      <c r="AP753" s="1"/>
      <c r="AQ753" s="1"/>
      <c r="AR753" s="1"/>
      <c r="AT753" s="1"/>
      <c r="AU753" s="1"/>
      <c r="AV753" s="1"/>
      <c r="BC753" s="1"/>
      <c r="BD753" s="1"/>
      <c r="BE753" s="1"/>
      <c r="BI753" s="1"/>
      <c r="BJ753" s="1"/>
      <c r="BK753" s="1"/>
    </row>
    <row r="754" spans="39:63">
      <c r="AM754" s="1"/>
      <c r="AN754" s="1"/>
      <c r="AO754" s="1"/>
      <c r="AP754" s="1"/>
      <c r="AQ754" s="1"/>
      <c r="AR754" s="1"/>
      <c r="AT754" s="1"/>
      <c r="AU754" s="1"/>
      <c r="AV754" s="1"/>
      <c r="BC754" s="1"/>
      <c r="BD754" s="1"/>
      <c r="BE754" s="1"/>
      <c r="BI754" s="1"/>
      <c r="BJ754" s="1"/>
      <c r="BK754" s="1"/>
    </row>
    <row r="755" spans="39:63">
      <c r="AM755" s="1"/>
      <c r="AN755" s="1"/>
      <c r="AO755" s="1"/>
      <c r="AP755" s="1"/>
      <c r="AQ755" s="1"/>
      <c r="AR755" s="1"/>
      <c r="AT755" s="1"/>
      <c r="AU755" s="1"/>
      <c r="AV755" s="1"/>
      <c r="BC755" s="1"/>
      <c r="BD755" s="1"/>
      <c r="BE755" s="1"/>
      <c r="BI755" s="1"/>
      <c r="BJ755" s="1"/>
      <c r="BK755" s="1"/>
    </row>
    <row r="756" spans="39:63">
      <c r="AM756" s="1"/>
      <c r="AN756" s="1"/>
      <c r="AO756" s="1"/>
      <c r="AP756" s="1"/>
      <c r="AQ756" s="1"/>
      <c r="AR756" s="1"/>
      <c r="AT756" s="1"/>
      <c r="AU756" s="1"/>
      <c r="AV756" s="1"/>
      <c r="BC756" s="1"/>
      <c r="BD756" s="1"/>
      <c r="BE756" s="1"/>
      <c r="BI756" s="1"/>
      <c r="BJ756" s="1"/>
      <c r="BK756" s="1"/>
    </row>
    <row r="757" spans="39:63">
      <c r="AM757" s="1"/>
      <c r="AN757" s="1"/>
      <c r="AO757" s="1"/>
      <c r="AP757" s="1"/>
      <c r="AQ757" s="1"/>
      <c r="AR757" s="1"/>
      <c r="AT757" s="1"/>
      <c r="AU757" s="1"/>
      <c r="AV757" s="1"/>
      <c r="BC757" s="1"/>
      <c r="BD757" s="1"/>
      <c r="BE757" s="1"/>
      <c r="BI757" s="1"/>
      <c r="BJ757" s="1"/>
      <c r="BK757" s="1"/>
    </row>
    <row r="758" spans="39:63">
      <c r="AM758" s="1"/>
      <c r="AN758" s="1"/>
      <c r="AO758" s="1"/>
      <c r="AP758" s="1"/>
      <c r="AQ758" s="1"/>
      <c r="AR758" s="1"/>
      <c r="AT758" s="1"/>
      <c r="AU758" s="1"/>
      <c r="AV758" s="1"/>
      <c r="BC758" s="1"/>
      <c r="BD758" s="1"/>
      <c r="BE758" s="1"/>
      <c r="BI758" s="1"/>
      <c r="BJ758" s="1"/>
      <c r="BK758" s="1"/>
    </row>
    <row r="759" spans="39:63">
      <c r="AM759" s="1"/>
      <c r="AN759" s="1"/>
      <c r="AO759" s="1"/>
      <c r="AP759" s="1"/>
      <c r="AQ759" s="1"/>
      <c r="AR759" s="1"/>
      <c r="AT759" s="1"/>
      <c r="AU759" s="1"/>
      <c r="AV759" s="1"/>
      <c r="BC759" s="1"/>
      <c r="BD759" s="1"/>
      <c r="BE759" s="1"/>
      <c r="BI759" s="1"/>
      <c r="BJ759" s="1"/>
      <c r="BK759" s="1"/>
    </row>
    <row r="760" spans="39:63">
      <c r="AM760" s="1"/>
      <c r="AN760" s="1"/>
      <c r="AO760" s="1"/>
      <c r="AP760" s="1"/>
      <c r="AQ760" s="1"/>
      <c r="AR760" s="1"/>
      <c r="AT760" s="1"/>
      <c r="AU760" s="1"/>
      <c r="AV760" s="1"/>
      <c r="BC760" s="1"/>
      <c r="BD760" s="1"/>
      <c r="BE760" s="1"/>
      <c r="BI760" s="1"/>
      <c r="BJ760" s="1"/>
      <c r="BK760" s="1"/>
    </row>
    <row r="761" spans="39:63">
      <c r="AM761" s="1"/>
      <c r="AN761" s="1"/>
      <c r="AO761" s="1"/>
      <c r="AP761" s="1"/>
      <c r="AQ761" s="1"/>
      <c r="AR761" s="1"/>
      <c r="AT761" s="1"/>
      <c r="AU761" s="1"/>
      <c r="AV761" s="1"/>
      <c r="BC761" s="1"/>
      <c r="BD761" s="1"/>
      <c r="BE761" s="1"/>
      <c r="BI761" s="1"/>
      <c r="BJ761" s="1"/>
      <c r="BK761" s="1"/>
    </row>
    <row r="762" spans="39:63">
      <c r="AM762" s="1"/>
      <c r="AN762" s="1"/>
      <c r="AO762" s="1"/>
      <c r="AP762" s="1"/>
      <c r="AQ762" s="1"/>
      <c r="AR762" s="1"/>
      <c r="AT762" s="1"/>
      <c r="AU762" s="1"/>
      <c r="AV762" s="1"/>
      <c r="BC762" s="1"/>
      <c r="BD762" s="1"/>
      <c r="BE762" s="1"/>
      <c r="BI762" s="1"/>
      <c r="BJ762" s="1"/>
      <c r="BK762" s="1"/>
    </row>
    <row r="763" spans="39:63">
      <c r="AM763" s="1"/>
      <c r="AN763" s="1"/>
      <c r="AO763" s="1"/>
      <c r="AP763" s="1"/>
      <c r="AQ763" s="1"/>
      <c r="AR763" s="1"/>
      <c r="AT763" s="1"/>
      <c r="AU763" s="1"/>
      <c r="AV763" s="1"/>
      <c r="BC763" s="1"/>
      <c r="BD763" s="1"/>
      <c r="BE763" s="1"/>
      <c r="BI763" s="1"/>
      <c r="BJ763" s="1"/>
      <c r="BK763" s="1"/>
    </row>
    <row r="764" spans="39:63">
      <c r="AM764" s="1"/>
      <c r="AN764" s="1"/>
      <c r="AO764" s="1"/>
      <c r="AP764" s="1"/>
      <c r="AQ764" s="1"/>
      <c r="AR764" s="1"/>
      <c r="AT764" s="1"/>
      <c r="AU764" s="1"/>
      <c r="AV764" s="1"/>
      <c r="BC764" s="1"/>
      <c r="BD764" s="1"/>
      <c r="BE764" s="1"/>
      <c r="BI764" s="1"/>
      <c r="BJ764" s="1"/>
      <c r="BK764" s="1"/>
    </row>
    <row r="765" spans="39:63">
      <c r="AM765" s="1"/>
      <c r="AN765" s="1"/>
      <c r="AO765" s="1"/>
      <c r="AP765" s="1"/>
      <c r="AQ765" s="1"/>
      <c r="AR765" s="1"/>
      <c r="AT765" s="1"/>
      <c r="AU765" s="1"/>
      <c r="AV765" s="1"/>
      <c r="BC765" s="1"/>
      <c r="BD765" s="1"/>
      <c r="BE765" s="1"/>
      <c r="BI765" s="1"/>
      <c r="BJ765" s="1"/>
      <c r="BK765" s="1"/>
    </row>
    <row r="766" spans="39:63">
      <c r="AM766" s="1"/>
      <c r="AN766" s="1"/>
      <c r="AO766" s="1"/>
      <c r="AP766" s="1"/>
      <c r="AQ766" s="1"/>
      <c r="AR766" s="1"/>
      <c r="AT766" s="1"/>
      <c r="AU766" s="1"/>
      <c r="AV766" s="1"/>
      <c r="BC766" s="1"/>
      <c r="BD766" s="1"/>
      <c r="BE766" s="1"/>
      <c r="BI766" s="1"/>
      <c r="BJ766" s="1"/>
      <c r="BK766" s="1"/>
    </row>
    <row r="767" spans="39:63">
      <c r="AM767" s="1"/>
      <c r="AN767" s="1"/>
      <c r="AO767" s="1"/>
      <c r="AP767" s="1"/>
      <c r="AQ767" s="1"/>
      <c r="AR767" s="1"/>
      <c r="AT767" s="1"/>
      <c r="AU767" s="1"/>
      <c r="AV767" s="1"/>
      <c r="BC767" s="1"/>
      <c r="BD767" s="1"/>
      <c r="BE767" s="1"/>
      <c r="BI767" s="1"/>
      <c r="BJ767" s="1"/>
      <c r="BK767" s="1"/>
    </row>
    <row r="768" spans="39:63">
      <c r="AM768" s="1"/>
      <c r="AN768" s="1"/>
      <c r="AO768" s="1"/>
      <c r="AP768" s="1"/>
      <c r="AQ768" s="1"/>
      <c r="AR768" s="1"/>
      <c r="AT768" s="1"/>
      <c r="AU768" s="1"/>
      <c r="AV768" s="1"/>
      <c r="BC768" s="1"/>
      <c r="BD768" s="1"/>
      <c r="BE768" s="1"/>
      <c r="BI768" s="1"/>
      <c r="BJ768" s="1"/>
      <c r="BK768" s="1"/>
    </row>
    <row r="769" spans="39:63">
      <c r="AM769" s="1"/>
      <c r="AN769" s="1"/>
      <c r="AO769" s="1"/>
      <c r="AP769" s="1"/>
      <c r="AQ769" s="1"/>
      <c r="AR769" s="1"/>
      <c r="AT769" s="1"/>
      <c r="AU769" s="1"/>
      <c r="AV769" s="1"/>
      <c r="BC769" s="1"/>
      <c r="BD769" s="1"/>
      <c r="BE769" s="1"/>
      <c r="BI769" s="1"/>
      <c r="BJ769" s="1"/>
      <c r="BK769" s="1"/>
    </row>
    <row r="770" spans="39:63">
      <c r="AM770" s="1"/>
      <c r="AN770" s="1"/>
      <c r="AO770" s="1"/>
      <c r="AP770" s="1"/>
      <c r="AQ770" s="1"/>
      <c r="AR770" s="1"/>
      <c r="AT770" s="1"/>
      <c r="AU770" s="1"/>
      <c r="AV770" s="1"/>
      <c r="BC770" s="1"/>
      <c r="BD770" s="1"/>
      <c r="BE770" s="1"/>
      <c r="BI770" s="1"/>
      <c r="BJ770" s="1"/>
      <c r="BK770" s="1"/>
    </row>
    <row r="771" spans="39:63">
      <c r="AM771" s="1"/>
      <c r="AN771" s="1"/>
      <c r="AO771" s="1"/>
      <c r="AP771" s="1"/>
      <c r="AQ771" s="1"/>
      <c r="AR771" s="1"/>
      <c r="AT771" s="1"/>
      <c r="AU771" s="1"/>
      <c r="AV771" s="1"/>
      <c r="BC771" s="1"/>
      <c r="BD771" s="1"/>
      <c r="BE771" s="1"/>
      <c r="BI771" s="1"/>
      <c r="BJ771" s="1"/>
      <c r="BK771" s="1"/>
    </row>
    <row r="772" spans="39:63">
      <c r="AM772" s="1"/>
      <c r="AN772" s="1"/>
      <c r="AO772" s="1"/>
      <c r="AP772" s="1"/>
      <c r="AQ772" s="1"/>
      <c r="AR772" s="1"/>
      <c r="AT772" s="1"/>
      <c r="AU772" s="1"/>
      <c r="AV772" s="1"/>
      <c r="BC772" s="1"/>
      <c r="BD772" s="1"/>
      <c r="BE772" s="1"/>
      <c r="BI772" s="1"/>
      <c r="BJ772" s="1"/>
      <c r="BK772" s="1"/>
    </row>
    <row r="773" spans="39:63">
      <c r="AM773" s="1"/>
      <c r="AN773" s="1"/>
      <c r="AO773" s="1"/>
      <c r="AP773" s="1"/>
      <c r="AQ773" s="1"/>
      <c r="AR773" s="1"/>
      <c r="AT773" s="1"/>
      <c r="AU773" s="1"/>
      <c r="AV773" s="1"/>
      <c r="BC773" s="1"/>
      <c r="BD773" s="1"/>
      <c r="BE773" s="1"/>
      <c r="BI773" s="1"/>
      <c r="BJ773" s="1"/>
      <c r="BK773" s="1"/>
    </row>
    <row r="774" spans="39:63">
      <c r="AM774" s="1"/>
      <c r="AN774" s="1"/>
      <c r="AO774" s="1"/>
      <c r="AP774" s="1"/>
      <c r="AQ774" s="1"/>
      <c r="AR774" s="1"/>
      <c r="AT774" s="1"/>
      <c r="AU774" s="1"/>
      <c r="AV774" s="1"/>
      <c r="BC774" s="1"/>
      <c r="BD774" s="1"/>
      <c r="BE774" s="1"/>
      <c r="BI774" s="1"/>
      <c r="BJ774" s="1"/>
      <c r="BK774" s="1"/>
    </row>
    <row r="775" spans="39:63">
      <c r="AM775" s="1"/>
      <c r="AN775" s="1"/>
      <c r="AO775" s="1"/>
      <c r="AP775" s="1"/>
      <c r="AQ775" s="1"/>
      <c r="AR775" s="1"/>
      <c r="AT775" s="1"/>
      <c r="AU775" s="1"/>
      <c r="AV775" s="1"/>
      <c r="BC775" s="1"/>
      <c r="BD775" s="1"/>
      <c r="BE775" s="1"/>
      <c r="BI775" s="1"/>
      <c r="BJ775" s="1"/>
      <c r="BK775" s="1"/>
    </row>
    <row r="776" spans="39:63">
      <c r="AM776" s="1"/>
      <c r="AN776" s="1"/>
      <c r="AO776" s="1"/>
      <c r="AP776" s="1"/>
      <c r="AQ776" s="1"/>
      <c r="AR776" s="1"/>
      <c r="AT776" s="1"/>
      <c r="AU776" s="1"/>
      <c r="AV776" s="1"/>
      <c r="BC776" s="1"/>
      <c r="BD776" s="1"/>
      <c r="BE776" s="1"/>
      <c r="BI776" s="1"/>
      <c r="BJ776" s="1"/>
      <c r="BK776" s="1"/>
    </row>
    <row r="777" spans="39:63">
      <c r="AM777" s="1"/>
      <c r="AN777" s="1"/>
      <c r="AO777" s="1"/>
      <c r="AP777" s="1"/>
      <c r="AQ777" s="1"/>
      <c r="AR777" s="1"/>
      <c r="AT777" s="1"/>
      <c r="AU777" s="1"/>
      <c r="AV777" s="1"/>
      <c r="BC777" s="1"/>
      <c r="BD777" s="1"/>
      <c r="BE777" s="1"/>
      <c r="BI777" s="1"/>
      <c r="BJ777" s="1"/>
      <c r="BK777" s="1"/>
    </row>
    <row r="778" spans="39:63">
      <c r="AM778" s="1"/>
      <c r="AN778" s="1"/>
      <c r="AO778" s="1"/>
      <c r="AP778" s="1"/>
      <c r="AQ778" s="1"/>
      <c r="AR778" s="1"/>
      <c r="AT778" s="1"/>
      <c r="AU778" s="1"/>
      <c r="AV778" s="1"/>
      <c r="BC778" s="1"/>
      <c r="BD778" s="1"/>
      <c r="BE778" s="1"/>
      <c r="BI778" s="1"/>
      <c r="BJ778" s="1"/>
      <c r="BK778" s="1"/>
    </row>
    <row r="779" spans="39:63">
      <c r="AM779" s="1"/>
      <c r="AN779" s="1"/>
      <c r="AO779" s="1"/>
      <c r="AP779" s="1"/>
      <c r="AQ779" s="1"/>
      <c r="AR779" s="1"/>
      <c r="AT779" s="1"/>
      <c r="AU779" s="1"/>
      <c r="AV779" s="1"/>
      <c r="BC779" s="1"/>
      <c r="BD779" s="1"/>
      <c r="BE779" s="1"/>
      <c r="BI779" s="1"/>
      <c r="BJ779" s="1"/>
      <c r="BK779" s="1"/>
    </row>
    <row r="780" spans="39:63">
      <c r="AM780" s="1"/>
      <c r="AN780" s="1"/>
      <c r="AO780" s="1"/>
      <c r="AP780" s="1"/>
      <c r="AQ780" s="1"/>
      <c r="AR780" s="1"/>
      <c r="AT780" s="1"/>
      <c r="AU780" s="1"/>
      <c r="AV780" s="1"/>
      <c r="BC780" s="1"/>
      <c r="BD780" s="1"/>
      <c r="BE780" s="1"/>
      <c r="BI780" s="1"/>
      <c r="BJ780" s="1"/>
      <c r="BK780" s="1"/>
    </row>
    <row r="781" spans="39:63">
      <c r="AM781" s="1"/>
      <c r="AN781" s="1"/>
      <c r="AO781" s="1"/>
      <c r="AP781" s="1"/>
      <c r="AQ781" s="1"/>
      <c r="AR781" s="1"/>
      <c r="AT781" s="1"/>
      <c r="AU781" s="1"/>
      <c r="AV781" s="1"/>
      <c r="BC781" s="1"/>
      <c r="BD781" s="1"/>
      <c r="BE781" s="1"/>
      <c r="BI781" s="1"/>
      <c r="BJ781" s="1"/>
      <c r="BK781" s="1"/>
    </row>
    <row r="782" spans="39:63">
      <c r="AM782" s="1"/>
      <c r="AN782" s="1"/>
      <c r="AO782" s="1"/>
      <c r="AP782" s="1"/>
      <c r="AQ782" s="1"/>
      <c r="AR782" s="1"/>
      <c r="AT782" s="1"/>
      <c r="AU782" s="1"/>
      <c r="AV782" s="1"/>
      <c r="BC782" s="1"/>
      <c r="BD782" s="1"/>
      <c r="BE782" s="1"/>
      <c r="BI782" s="1"/>
      <c r="BJ782" s="1"/>
      <c r="BK782" s="1"/>
    </row>
    <row r="783" spans="39:63">
      <c r="AM783" s="1"/>
      <c r="AN783" s="1"/>
      <c r="AO783" s="1"/>
      <c r="AP783" s="1"/>
      <c r="AQ783" s="1"/>
      <c r="AR783" s="1"/>
      <c r="AT783" s="1"/>
      <c r="AU783" s="1"/>
      <c r="AV783" s="1"/>
      <c r="BC783" s="1"/>
      <c r="BD783" s="1"/>
      <c r="BE783" s="1"/>
      <c r="BI783" s="1"/>
      <c r="BJ783" s="1"/>
      <c r="BK783" s="1"/>
    </row>
    <row r="784" spans="39:63">
      <c r="AM784" s="1"/>
      <c r="AN784" s="1"/>
      <c r="AO784" s="1"/>
      <c r="AP784" s="1"/>
      <c r="AQ784" s="1"/>
      <c r="AR784" s="1"/>
      <c r="AT784" s="1"/>
      <c r="AU784" s="1"/>
      <c r="AV784" s="1"/>
      <c r="BC784" s="1"/>
      <c r="BD784" s="1"/>
      <c r="BE784" s="1"/>
      <c r="BI784" s="1"/>
      <c r="BJ784" s="1"/>
      <c r="BK784" s="1"/>
    </row>
    <row r="785" spans="39:63">
      <c r="AM785" s="1"/>
      <c r="AN785" s="1"/>
      <c r="AO785" s="1"/>
      <c r="AP785" s="1"/>
      <c r="AQ785" s="1"/>
      <c r="AR785" s="1"/>
      <c r="AT785" s="1"/>
      <c r="AU785" s="1"/>
      <c r="AV785" s="1"/>
      <c r="BC785" s="1"/>
      <c r="BD785" s="1"/>
      <c r="BE785" s="1"/>
      <c r="BI785" s="1"/>
      <c r="BJ785" s="1"/>
      <c r="BK785" s="1"/>
    </row>
    <row r="786" spans="39:63">
      <c r="AM786" s="1"/>
      <c r="AN786" s="1"/>
      <c r="AO786" s="1"/>
      <c r="AP786" s="1"/>
      <c r="AQ786" s="1"/>
      <c r="AR786" s="1"/>
      <c r="AT786" s="1"/>
      <c r="AU786" s="1"/>
      <c r="AV786" s="1"/>
      <c r="BC786" s="1"/>
      <c r="BD786" s="1"/>
      <c r="BE786" s="1"/>
      <c r="BI786" s="1"/>
      <c r="BJ786" s="1"/>
      <c r="BK786" s="1"/>
    </row>
    <row r="787" spans="39:63">
      <c r="AM787" s="1"/>
      <c r="AN787" s="1"/>
      <c r="AO787" s="1"/>
      <c r="AP787" s="1"/>
      <c r="AQ787" s="1"/>
      <c r="AR787" s="1"/>
      <c r="AT787" s="1"/>
      <c r="AU787" s="1"/>
      <c r="AV787" s="1"/>
      <c r="BC787" s="1"/>
      <c r="BD787" s="1"/>
      <c r="BE787" s="1"/>
      <c r="BI787" s="1"/>
      <c r="BJ787" s="1"/>
      <c r="BK787" s="1"/>
    </row>
    <row r="788" spans="39:63">
      <c r="AM788" s="1"/>
      <c r="AN788" s="1"/>
      <c r="AO788" s="1"/>
      <c r="AP788" s="1"/>
      <c r="AQ788" s="1"/>
      <c r="AR788" s="1"/>
      <c r="AT788" s="1"/>
      <c r="AU788" s="1"/>
      <c r="AV788" s="1"/>
      <c r="BC788" s="1"/>
      <c r="BD788" s="1"/>
      <c r="BE788" s="1"/>
      <c r="BI788" s="1"/>
      <c r="BJ788" s="1"/>
      <c r="BK788" s="1"/>
    </row>
    <row r="789" spans="39:63">
      <c r="AM789" s="1"/>
      <c r="AN789" s="1"/>
      <c r="AO789" s="1"/>
      <c r="AP789" s="1"/>
      <c r="AQ789" s="1"/>
      <c r="AR789" s="1"/>
      <c r="AT789" s="1"/>
      <c r="AU789" s="1"/>
      <c r="AV789" s="1"/>
      <c r="BC789" s="1"/>
      <c r="BD789" s="1"/>
      <c r="BE789" s="1"/>
      <c r="BI789" s="1"/>
      <c r="BJ789" s="1"/>
      <c r="BK789" s="1"/>
    </row>
    <row r="790" spans="39:63">
      <c r="AM790" s="1"/>
      <c r="AN790" s="1"/>
      <c r="AO790" s="1"/>
      <c r="AP790" s="1"/>
      <c r="AQ790" s="1"/>
      <c r="AR790" s="1"/>
      <c r="AT790" s="1"/>
      <c r="AU790" s="1"/>
      <c r="AV790" s="1"/>
      <c r="BC790" s="1"/>
      <c r="BD790" s="1"/>
      <c r="BE790" s="1"/>
      <c r="BI790" s="1"/>
      <c r="BJ790" s="1"/>
      <c r="BK790" s="1"/>
    </row>
    <row r="791" spans="39:63">
      <c r="AM791" s="1"/>
      <c r="AN791" s="1"/>
      <c r="AO791" s="1"/>
      <c r="AP791" s="1"/>
      <c r="AQ791" s="1"/>
      <c r="AR791" s="1"/>
      <c r="AT791" s="1"/>
      <c r="AU791" s="1"/>
      <c r="AV791" s="1"/>
      <c r="BC791" s="1"/>
      <c r="BD791" s="1"/>
      <c r="BE791" s="1"/>
      <c r="BI791" s="1"/>
      <c r="BJ791" s="1"/>
      <c r="BK791" s="1"/>
    </row>
    <row r="792" spans="39:63">
      <c r="AM792" s="1"/>
      <c r="AN792" s="1"/>
      <c r="AO792" s="1"/>
      <c r="AP792" s="1"/>
      <c r="AQ792" s="1"/>
      <c r="AR792" s="1"/>
      <c r="AT792" s="1"/>
      <c r="AU792" s="1"/>
      <c r="AV792" s="1"/>
      <c r="BC792" s="1"/>
      <c r="BD792" s="1"/>
      <c r="BE792" s="1"/>
      <c r="BI792" s="1"/>
      <c r="BJ792" s="1"/>
      <c r="BK792" s="1"/>
    </row>
    <row r="793" spans="39:63">
      <c r="AM793" s="1"/>
      <c r="AN793" s="1"/>
      <c r="AO793" s="1"/>
      <c r="AP793" s="1"/>
      <c r="AQ793" s="1"/>
      <c r="AR793" s="1"/>
      <c r="AT793" s="1"/>
      <c r="AU793" s="1"/>
      <c r="AV793" s="1"/>
      <c r="BC793" s="1"/>
      <c r="BD793" s="1"/>
      <c r="BE793" s="1"/>
      <c r="BI793" s="1"/>
      <c r="BJ793" s="1"/>
      <c r="BK793" s="1"/>
    </row>
    <row r="794" spans="39:63">
      <c r="AM794" s="1"/>
      <c r="AN794" s="1"/>
      <c r="AO794" s="1"/>
      <c r="AP794" s="1"/>
      <c r="AQ794" s="1"/>
      <c r="AR794" s="1"/>
      <c r="AT794" s="1"/>
      <c r="AU794" s="1"/>
      <c r="AV794" s="1"/>
      <c r="BC794" s="1"/>
      <c r="BD794" s="1"/>
      <c r="BE794" s="1"/>
      <c r="BI794" s="1"/>
      <c r="BJ794" s="1"/>
      <c r="BK794" s="1"/>
    </row>
    <row r="795" spans="39:63">
      <c r="AM795" s="1"/>
      <c r="AN795" s="1"/>
      <c r="AO795" s="1"/>
      <c r="AP795" s="1"/>
      <c r="AQ795" s="1"/>
      <c r="AR795" s="1"/>
      <c r="AT795" s="1"/>
      <c r="AU795" s="1"/>
      <c r="AV795" s="1"/>
      <c r="BC795" s="1"/>
      <c r="BD795" s="1"/>
      <c r="BE795" s="1"/>
      <c r="BI795" s="1"/>
      <c r="BJ795" s="1"/>
      <c r="BK795" s="1"/>
    </row>
    <row r="796" spans="39:63">
      <c r="AM796" s="1"/>
      <c r="AN796" s="1"/>
      <c r="AO796" s="1"/>
      <c r="AP796" s="1"/>
      <c r="AQ796" s="1"/>
      <c r="AR796" s="1"/>
      <c r="AT796" s="1"/>
      <c r="AU796" s="1"/>
      <c r="AV796" s="1"/>
      <c r="BC796" s="1"/>
      <c r="BD796" s="1"/>
      <c r="BE796" s="1"/>
      <c r="BI796" s="1"/>
      <c r="BJ796" s="1"/>
      <c r="BK796" s="1"/>
    </row>
    <row r="797" spans="39:63">
      <c r="AM797" s="1"/>
      <c r="AN797" s="1"/>
      <c r="AO797" s="1"/>
      <c r="AP797" s="1"/>
      <c r="AQ797" s="1"/>
      <c r="AR797" s="1"/>
      <c r="AT797" s="1"/>
      <c r="AU797" s="1"/>
      <c r="AV797" s="1"/>
      <c r="BC797" s="1"/>
      <c r="BD797" s="1"/>
      <c r="BE797" s="1"/>
      <c r="BI797" s="1"/>
      <c r="BJ797" s="1"/>
      <c r="BK797" s="1"/>
    </row>
    <row r="798" spans="39:63">
      <c r="AM798" s="1"/>
      <c r="AN798" s="1"/>
      <c r="AO798" s="1"/>
      <c r="AP798" s="1"/>
      <c r="AQ798" s="1"/>
      <c r="AR798" s="1"/>
      <c r="AT798" s="1"/>
      <c r="AU798" s="1"/>
      <c r="AV798" s="1"/>
      <c r="BC798" s="1"/>
      <c r="BD798" s="1"/>
      <c r="BE798" s="1"/>
      <c r="BI798" s="1"/>
      <c r="BJ798" s="1"/>
      <c r="BK798" s="1"/>
    </row>
    <row r="799" spans="39:63">
      <c r="AM799" s="1"/>
      <c r="AN799" s="1"/>
      <c r="AO799" s="1"/>
      <c r="AP799" s="1"/>
      <c r="AQ799" s="1"/>
      <c r="AR799" s="1"/>
      <c r="AT799" s="1"/>
      <c r="AU799" s="1"/>
      <c r="AV799" s="1"/>
      <c r="BC799" s="1"/>
      <c r="BD799" s="1"/>
      <c r="BE799" s="1"/>
      <c r="BI799" s="1"/>
      <c r="BJ799" s="1"/>
      <c r="BK799" s="1"/>
    </row>
    <row r="800" spans="39:63">
      <c r="AM800" s="1"/>
      <c r="AN800" s="1"/>
      <c r="AO800" s="1"/>
      <c r="AP800" s="1"/>
      <c r="AQ800" s="1"/>
      <c r="AR800" s="1"/>
      <c r="AT800" s="1"/>
      <c r="AU800" s="1"/>
      <c r="AV800" s="1"/>
      <c r="BC800" s="1"/>
      <c r="BD800" s="1"/>
      <c r="BE800" s="1"/>
      <c r="BI800" s="1"/>
      <c r="BJ800" s="1"/>
      <c r="BK800" s="1"/>
    </row>
    <row r="801" spans="39:63">
      <c r="AM801" s="1"/>
      <c r="AN801" s="1"/>
      <c r="AO801" s="1"/>
      <c r="AP801" s="1"/>
      <c r="AQ801" s="1"/>
      <c r="AR801" s="1"/>
      <c r="AT801" s="1"/>
      <c r="AU801" s="1"/>
      <c r="AV801" s="1"/>
      <c r="BC801" s="1"/>
      <c r="BD801" s="1"/>
      <c r="BE801" s="1"/>
      <c r="BI801" s="1"/>
      <c r="BJ801" s="1"/>
      <c r="BK801" s="1"/>
    </row>
    <row r="802" spans="39:63">
      <c r="AM802" s="1"/>
      <c r="AN802" s="1"/>
      <c r="AO802" s="1"/>
      <c r="AP802" s="1"/>
      <c r="AQ802" s="1"/>
      <c r="AR802" s="1"/>
      <c r="AT802" s="1"/>
      <c r="AU802" s="1"/>
      <c r="AV802" s="1"/>
      <c r="BC802" s="1"/>
      <c r="BD802" s="1"/>
      <c r="BE802" s="1"/>
      <c r="BI802" s="1"/>
      <c r="BJ802" s="1"/>
      <c r="BK802" s="1"/>
    </row>
    <row r="803" spans="39:63">
      <c r="AM803" s="1"/>
      <c r="AN803" s="1"/>
      <c r="AO803" s="1"/>
      <c r="AP803" s="1"/>
      <c r="AQ803" s="1"/>
      <c r="AR803" s="1"/>
      <c r="AT803" s="1"/>
      <c r="AU803" s="1"/>
      <c r="AV803" s="1"/>
      <c r="BC803" s="1"/>
      <c r="BD803" s="1"/>
      <c r="BE803" s="1"/>
      <c r="BI803" s="1"/>
      <c r="BJ803" s="1"/>
      <c r="BK803" s="1"/>
    </row>
    <row r="804" spans="39:63">
      <c r="AM804" s="1"/>
      <c r="AN804" s="1"/>
      <c r="AO804" s="1"/>
      <c r="AP804" s="1"/>
      <c r="AQ804" s="1"/>
      <c r="AR804" s="1"/>
      <c r="AT804" s="1"/>
      <c r="AU804" s="1"/>
      <c r="AV804" s="1"/>
      <c r="BC804" s="1"/>
      <c r="BD804" s="1"/>
      <c r="BE804" s="1"/>
      <c r="BI804" s="1"/>
      <c r="BJ804" s="1"/>
      <c r="BK804" s="1"/>
    </row>
    <row r="805" spans="39:63">
      <c r="AM805" s="1"/>
      <c r="AN805" s="1"/>
      <c r="AO805" s="1"/>
      <c r="AP805" s="1"/>
      <c r="AQ805" s="1"/>
      <c r="AR805" s="1"/>
      <c r="AT805" s="1"/>
      <c r="AU805" s="1"/>
      <c r="AV805" s="1"/>
      <c r="BC805" s="1"/>
      <c r="BD805" s="1"/>
      <c r="BE805" s="1"/>
      <c r="BI805" s="1"/>
      <c r="BJ805" s="1"/>
      <c r="BK805" s="1"/>
    </row>
    <row r="806" spans="39:63">
      <c r="AM806" s="1"/>
      <c r="AN806" s="1"/>
      <c r="AO806" s="1"/>
      <c r="AP806" s="1"/>
      <c r="AQ806" s="1"/>
      <c r="AR806" s="1"/>
      <c r="AT806" s="1"/>
      <c r="AU806" s="1"/>
      <c r="AV806" s="1"/>
      <c r="BC806" s="1"/>
      <c r="BD806" s="1"/>
      <c r="BE806" s="1"/>
      <c r="BI806" s="1"/>
      <c r="BJ806" s="1"/>
      <c r="BK806" s="1"/>
    </row>
    <row r="807" spans="39:63">
      <c r="AM807" s="1"/>
      <c r="AN807" s="1"/>
      <c r="AO807" s="1"/>
      <c r="AP807" s="1"/>
      <c r="AQ807" s="1"/>
      <c r="AR807" s="1"/>
      <c r="AT807" s="1"/>
      <c r="AU807" s="1"/>
      <c r="AV807" s="1"/>
      <c r="BC807" s="1"/>
      <c r="BD807" s="1"/>
      <c r="BE807" s="1"/>
      <c r="BI807" s="1"/>
      <c r="BJ807" s="1"/>
      <c r="BK807" s="1"/>
    </row>
    <row r="808" spans="39:63">
      <c r="AM808" s="1"/>
      <c r="AN808" s="1"/>
      <c r="AO808" s="1"/>
      <c r="AP808" s="1"/>
      <c r="AQ808" s="1"/>
      <c r="AR808" s="1"/>
      <c r="AT808" s="1"/>
      <c r="AU808" s="1"/>
      <c r="AV808" s="1"/>
      <c r="BC808" s="1"/>
      <c r="BD808" s="1"/>
      <c r="BE808" s="1"/>
      <c r="BI808" s="1"/>
      <c r="BJ808" s="1"/>
      <c r="BK808" s="1"/>
    </row>
    <row r="809" spans="39:63">
      <c r="AM809" s="1"/>
      <c r="AN809" s="1"/>
      <c r="AO809" s="1"/>
      <c r="AP809" s="1"/>
      <c r="AQ809" s="1"/>
      <c r="AR809" s="1"/>
      <c r="AT809" s="1"/>
      <c r="AU809" s="1"/>
      <c r="AV809" s="1"/>
      <c r="BC809" s="1"/>
      <c r="BD809" s="1"/>
      <c r="BE809" s="1"/>
      <c r="BI809" s="1"/>
      <c r="BJ809" s="1"/>
      <c r="BK809" s="1"/>
    </row>
    <row r="810" spans="39:63">
      <c r="AM810" s="1"/>
      <c r="AN810" s="1"/>
      <c r="AO810" s="1"/>
      <c r="AP810" s="1"/>
      <c r="AQ810" s="1"/>
      <c r="AR810" s="1"/>
      <c r="AT810" s="1"/>
      <c r="AU810" s="1"/>
      <c r="AV810" s="1"/>
      <c r="BC810" s="1"/>
      <c r="BD810" s="1"/>
      <c r="BE810" s="1"/>
      <c r="BI810" s="1"/>
      <c r="BJ810" s="1"/>
      <c r="BK810" s="1"/>
    </row>
    <row r="811" spans="39:63">
      <c r="AM811" s="1"/>
      <c r="AN811" s="1"/>
      <c r="AO811" s="1"/>
      <c r="AP811" s="1"/>
      <c r="AQ811" s="1"/>
      <c r="AR811" s="1"/>
      <c r="AT811" s="1"/>
      <c r="AU811" s="1"/>
      <c r="AV811" s="1"/>
      <c r="BC811" s="1"/>
      <c r="BD811" s="1"/>
      <c r="BE811" s="1"/>
      <c r="BI811" s="1"/>
      <c r="BJ811" s="1"/>
      <c r="BK811" s="1"/>
    </row>
    <row r="812" spans="39:63">
      <c r="AM812" s="1"/>
      <c r="AN812" s="1"/>
      <c r="AO812" s="1"/>
      <c r="AP812" s="1"/>
      <c r="AQ812" s="1"/>
      <c r="AR812" s="1"/>
      <c r="AT812" s="1"/>
      <c r="AU812" s="1"/>
      <c r="AV812" s="1"/>
      <c r="BC812" s="1"/>
      <c r="BD812" s="1"/>
      <c r="BE812" s="1"/>
      <c r="BI812" s="1"/>
      <c r="BJ812" s="1"/>
      <c r="BK812" s="1"/>
    </row>
    <row r="813" spans="39:63">
      <c r="AM813" s="1"/>
      <c r="AN813" s="1"/>
      <c r="AO813" s="1"/>
      <c r="AP813" s="1"/>
      <c r="AQ813" s="1"/>
      <c r="AR813" s="1"/>
      <c r="AT813" s="1"/>
      <c r="AU813" s="1"/>
      <c r="AV813" s="1"/>
      <c r="BC813" s="1"/>
      <c r="BD813" s="1"/>
      <c r="BE813" s="1"/>
      <c r="BI813" s="1"/>
      <c r="BJ813" s="1"/>
      <c r="BK813" s="1"/>
    </row>
    <row r="814" spans="39:63">
      <c r="AM814" s="1"/>
      <c r="AN814" s="1"/>
      <c r="AO814" s="1"/>
      <c r="AP814" s="1"/>
      <c r="AQ814" s="1"/>
      <c r="AR814" s="1"/>
      <c r="AT814" s="1"/>
      <c r="AU814" s="1"/>
      <c r="AV814" s="1"/>
      <c r="BC814" s="1"/>
      <c r="BD814" s="1"/>
      <c r="BE814" s="1"/>
      <c r="BI814" s="1"/>
      <c r="BJ814" s="1"/>
      <c r="BK814" s="1"/>
    </row>
    <row r="815" spans="39:63">
      <c r="AM815" s="1"/>
      <c r="AN815" s="1"/>
      <c r="AO815" s="1"/>
      <c r="AP815" s="1"/>
      <c r="AQ815" s="1"/>
      <c r="AR815" s="1"/>
      <c r="AT815" s="1"/>
      <c r="AU815" s="1"/>
      <c r="AV815" s="1"/>
      <c r="BC815" s="1"/>
      <c r="BD815" s="1"/>
      <c r="BE815" s="1"/>
      <c r="BI815" s="1"/>
      <c r="BJ815" s="1"/>
      <c r="BK815" s="1"/>
    </row>
    <row r="816" spans="39:63">
      <c r="AM816" s="1"/>
      <c r="AN816" s="1"/>
      <c r="AO816" s="1"/>
      <c r="AP816" s="1"/>
      <c r="AQ816" s="1"/>
      <c r="AR816" s="1"/>
      <c r="AT816" s="1"/>
      <c r="AU816" s="1"/>
      <c r="AV816" s="1"/>
      <c r="BC816" s="1"/>
      <c r="BD816" s="1"/>
      <c r="BE816" s="1"/>
      <c r="BI816" s="1"/>
      <c r="BJ816" s="1"/>
      <c r="BK816" s="1"/>
    </row>
    <row r="817" spans="39:63">
      <c r="AM817" s="1"/>
      <c r="AN817" s="1"/>
      <c r="AO817" s="1"/>
      <c r="AP817" s="1"/>
      <c r="AQ817" s="1"/>
      <c r="AR817" s="1"/>
      <c r="AT817" s="1"/>
      <c r="AU817" s="1"/>
      <c r="AV817" s="1"/>
      <c r="BC817" s="1"/>
      <c r="BD817" s="1"/>
      <c r="BE817" s="1"/>
      <c r="BI817" s="1"/>
      <c r="BJ817" s="1"/>
      <c r="BK817" s="1"/>
    </row>
    <row r="818" spans="39:63">
      <c r="AM818" s="1"/>
      <c r="AN818" s="1"/>
      <c r="AO818" s="1"/>
      <c r="AP818" s="1"/>
      <c r="AQ818" s="1"/>
      <c r="AR818" s="1"/>
      <c r="AT818" s="1"/>
      <c r="AU818" s="1"/>
      <c r="AV818" s="1"/>
      <c r="BC818" s="1"/>
      <c r="BD818" s="1"/>
      <c r="BE818" s="1"/>
      <c r="BI818" s="1"/>
      <c r="BJ818" s="1"/>
      <c r="BK818" s="1"/>
    </row>
    <row r="819" spans="39:63">
      <c r="AM819" s="1"/>
      <c r="AN819" s="1"/>
      <c r="AO819" s="1"/>
      <c r="AP819" s="1"/>
      <c r="AQ819" s="1"/>
      <c r="AR819" s="1"/>
      <c r="AT819" s="1"/>
      <c r="AU819" s="1"/>
      <c r="AV819" s="1"/>
      <c r="BC819" s="1"/>
      <c r="BD819" s="1"/>
      <c r="BE819" s="1"/>
      <c r="BI819" s="1"/>
      <c r="BJ819" s="1"/>
      <c r="BK819" s="1"/>
    </row>
    <row r="820" spans="39:63">
      <c r="AM820" s="1"/>
      <c r="AN820" s="1"/>
      <c r="AO820" s="1"/>
      <c r="AP820" s="1"/>
      <c r="AQ820" s="1"/>
      <c r="AR820" s="1"/>
      <c r="AT820" s="1"/>
      <c r="AU820" s="1"/>
      <c r="AV820" s="1"/>
      <c r="BC820" s="1"/>
      <c r="BD820" s="1"/>
      <c r="BE820" s="1"/>
      <c r="BI820" s="1"/>
      <c r="BJ820" s="1"/>
      <c r="BK820" s="1"/>
    </row>
    <row r="821" spans="39:63">
      <c r="AM821" s="1"/>
      <c r="AN821" s="1"/>
      <c r="AO821" s="1"/>
      <c r="AP821" s="1"/>
      <c r="AQ821" s="1"/>
      <c r="AR821" s="1"/>
      <c r="AT821" s="1"/>
      <c r="AU821" s="1"/>
      <c r="AV821" s="1"/>
      <c r="BC821" s="1"/>
      <c r="BD821" s="1"/>
      <c r="BE821" s="1"/>
      <c r="BI821" s="1"/>
      <c r="BJ821" s="1"/>
      <c r="BK821" s="1"/>
    </row>
    <row r="822" spans="39:63">
      <c r="AM822" s="1"/>
      <c r="AN822" s="1"/>
      <c r="AO822" s="1"/>
      <c r="AP822" s="1"/>
      <c r="AQ822" s="1"/>
      <c r="AR822" s="1"/>
      <c r="AT822" s="1"/>
      <c r="AU822" s="1"/>
      <c r="AV822" s="1"/>
      <c r="BC822" s="1"/>
      <c r="BD822" s="1"/>
      <c r="BE822" s="1"/>
      <c r="BI822" s="1"/>
      <c r="BJ822" s="1"/>
      <c r="BK822" s="1"/>
    </row>
    <row r="823" spans="39:63">
      <c r="AM823" s="1"/>
      <c r="AN823" s="1"/>
      <c r="AO823" s="1"/>
      <c r="AP823" s="1"/>
      <c r="AQ823" s="1"/>
      <c r="AR823" s="1"/>
      <c r="AT823" s="1"/>
      <c r="AU823" s="1"/>
      <c r="AV823" s="1"/>
      <c r="BC823" s="1"/>
      <c r="BD823" s="1"/>
      <c r="BE823" s="1"/>
      <c r="BI823" s="1"/>
      <c r="BJ823" s="1"/>
      <c r="BK823" s="1"/>
    </row>
    <row r="824" spans="39:63">
      <c r="AM824" s="1"/>
      <c r="AN824" s="1"/>
      <c r="AO824" s="1"/>
      <c r="AP824" s="1"/>
      <c r="AQ824" s="1"/>
      <c r="AR824" s="1"/>
      <c r="AT824" s="1"/>
      <c r="AU824" s="1"/>
      <c r="AV824" s="1"/>
      <c r="BC824" s="1"/>
      <c r="BD824" s="1"/>
      <c r="BE824" s="1"/>
      <c r="BI824" s="1"/>
      <c r="BJ824" s="1"/>
      <c r="BK824" s="1"/>
    </row>
    <row r="825" spans="39:63">
      <c r="AM825" s="1"/>
      <c r="AN825" s="1"/>
      <c r="AO825" s="1"/>
      <c r="AP825" s="1"/>
      <c r="AQ825" s="1"/>
      <c r="AR825" s="1"/>
      <c r="AT825" s="1"/>
      <c r="AU825" s="1"/>
      <c r="AV825" s="1"/>
      <c r="BC825" s="1"/>
      <c r="BD825" s="1"/>
      <c r="BE825" s="1"/>
      <c r="BI825" s="1"/>
      <c r="BJ825" s="1"/>
      <c r="BK825" s="1"/>
    </row>
    <row r="826" spans="39:63">
      <c r="AM826" s="1"/>
      <c r="AN826" s="1"/>
      <c r="AO826" s="1"/>
      <c r="AP826" s="1"/>
      <c r="AQ826" s="1"/>
      <c r="AR826" s="1"/>
      <c r="AT826" s="1"/>
      <c r="AU826" s="1"/>
      <c r="AV826" s="1"/>
      <c r="BC826" s="1"/>
      <c r="BD826" s="1"/>
      <c r="BE826" s="1"/>
      <c r="BI826" s="1"/>
      <c r="BJ826" s="1"/>
      <c r="BK826" s="1"/>
    </row>
    <row r="827" spans="39:63">
      <c r="AM827" s="1"/>
      <c r="AN827" s="1"/>
      <c r="AO827" s="1"/>
      <c r="AP827" s="1"/>
      <c r="AQ827" s="1"/>
      <c r="AR827" s="1"/>
      <c r="AT827" s="1"/>
      <c r="AU827" s="1"/>
      <c r="AV827" s="1"/>
      <c r="BC827" s="1"/>
      <c r="BD827" s="1"/>
      <c r="BE827" s="1"/>
      <c r="BI827" s="1"/>
      <c r="BJ827" s="1"/>
      <c r="BK827" s="1"/>
    </row>
    <row r="828" spans="39:63">
      <c r="AM828" s="1"/>
      <c r="AN828" s="1"/>
      <c r="AO828" s="1"/>
      <c r="AP828" s="1"/>
      <c r="AQ828" s="1"/>
      <c r="AR828" s="1"/>
      <c r="AT828" s="1"/>
      <c r="AU828" s="1"/>
      <c r="AV828" s="1"/>
      <c r="BC828" s="1"/>
      <c r="BD828" s="1"/>
      <c r="BE828" s="1"/>
      <c r="BI828" s="1"/>
      <c r="BJ828" s="1"/>
      <c r="BK828" s="1"/>
    </row>
    <row r="829" spans="39:63">
      <c r="AM829" s="1"/>
      <c r="AN829" s="1"/>
      <c r="AO829" s="1"/>
      <c r="AP829" s="1"/>
      <c r="AQ829" s="1"/>
      <c r="AR829" s="1"/>
      <c r="AT829" s="1"/>
      <c r="AU829" s="1"/>
      <c r="AV829" s="1"/>
      <c r="BC829" s="1"/>
      <c r="BD829" s="1"/>
      <c r="BE829" s="1"/>
      <c r="BI829" s="1"/>
      <c r="BJ829" s="1"/>
      <c r="BK829" s="1"/>
    </row>
    <row r="830" spans="39:63">
      <c r="AM830" s="1"/>
      <c r="AN830" s="1"/>
      <c r="AO830" s="1"/>
      <c r="AP830" s="1"/>
      <c r="AQ830" s="1"/>
      <c r="AR830" s="1"/>
      <c r="AT830" s="1"/>
      <c r="AU830" s="1"/>
      <c r="AV830" s="1"/>
      <c r="BC830" s="1"/>
      <c r="BD830" s="1"/>
      <c r="BE830" s="1"/>
      <c r="BI830" s="1"/>
      <c r="BJ830" s="1"/>
      <c r="BK830" s="1"/>
    </row>
    <row r="831" spans="39:63">
      <c r="AM831" s="1"/>
      <c r="AN831" s="1"/>
      <c r="AO831" s="1"/>
      <c r="AP831" s="1"/>
      <c r="AQ831" s="1"/>
      <c r="AR831" s="1"/>
      <c r="AT831" s="1"/>
      <c r="AU831" s="1"/>
      <c r="AV831" s="1"/>
      <c r="BC831" s="1"/>
      <c r="BD831" s="1"/>
      <c r="BE831" s="1"/>
      <c r="BI831" s="1"/>
      <c r="BJ831" s="1"/>
      <c r="BK831" s="1"/>
    </row>
    <row r="832" spans="39:63">
      <c r="AM832" s="1"/>
      <c r="AN832" s="1"/>
      <c r="AO832" s="1"/>
      <c r="AP832" s="1"/>
      <c r="AQ832" s="1"/>
      <c r="AR832" s="1"/>
      <c r="AT832" s="1"/>
      <c r="AU832" s="1"/>
      <c r="AV832" s="1"/>
      <c r="BC832" s="1"/>
      <c r="BD832" s="1"/>
      <c r="BE832" s="1"/>
      <c r="BI832" s="1"/>
      <c r="BJ832" s="1"/>
      <c r="BK832" s="1"/>
    </row>
    <row r="833" spans="39:63">
      <c r="AM833" s="1"/>
      <c r="AN833" s="1"/>
      <c r="AO833" s="1"/>
      <c r="AP833" s="1"/>
      <c r="AQ833" s="1"/>
      <c r="AR833" s="1"/>
      <c r="AT833" s="1"/>
      <c r="AU833" s="1"/>
      <c r="AV833" s="1"/>
      <c r="BC833" s="1"/>
      <c r="BD833" s="1"/>
      <c r="BE833" s="1"/>
      <c r="BI833" s="1"/>
      <c r="BJ833" s="1"/>
      <c r="BK833" s="1"/>
    </row>
    <row r="834" spans="39:63">
      <c r="AM834" s="1"/>
      <c r="AN834" s="1"/>
      <c r="AO834" s="1"/>
      <c r="AP834" s="1"/>
      <c r="AQ834" s="1"/>
      <c r="AR834" s="1"/>
      <c r="AT834" s="1"/>
      <c r="AU834" s="1"/>
      <c r="AV834" s="1"/>
      <c r="BC834" s="1"/>
      <c r="BD834" s="1"/>
      <c r="BE834" s="1"/>
      <c r="BI834" s="1"/>
      <c r="BJ834" s="1"/>
      <c r="BK834" s="1"/>
    </row>
    <row r="835" spans="39:63">
      <c r="AM835" s="1"/>
      <c r="AN835" s="1"/>
      <c r="AO835" s="1"/>
      <c r="AP835" s="1"/>
      <c r="AQ835" s="1"/>
      <c r="AR835" s="1"/>
      <c r="AT835" s="1"/>
      <c r="AU835" s="1"/>
      <c r="AV835" s="1"/>
      <c r="BC835" s="1"/>
      <c r="BD835" s="1"/>
      <c r="BE835" s="1"/>
      <c r="BI835" s="1"/>
      <c r="BJ835" s="1"/>
      <c r="BK835" s="1"/>
    </row>
    <row r="836" spans="39:63">
      <c r="AM836" s="1"/>
      <c r="AN836" s="1"/>
      <c r="AO836" s="1"/>
      <c r="AP836" s="1"/>
      <c r="AQ836" s="1"/>
      <c r="AR836" s="1"/>
      <c r="AT836" s="1"/>
      <c r="AU836" s="1"/>
      <c r="AV836" s="1"/>
      <c r="BC836" s="1"/>
      <c r="BD836" s="1"/>
      <c r="BE836" s="1"/>
      <c r="BI836" s="1"/>
      <c r="BJ836" s="1"/>
      <c r="BK836" s="1"/>
    </row>
    <row r="837" spans="39:63">
      <c r="AM837" s="1"/>
      <c r="AN837" s="1"/>
      <c r="AO837" s="1"/>
      <c r="AP837" s="1"/>
      <c r="AQ837" s="1"/>
      <c r="AR837" s="1"/>
      <c r="AT837" s="1"/>
      <c r="AU837" s="1"/>
      <c r="AV837" s="1"/>
      <c r="BC837" s="1"/>
      <c r="BD837" s="1"/>
      <c r="BE837" s="1"/>
      <c r="BI837" s="1"/>
      <c r="BJ837" s="1"/>
      <c r="BK837" s="1"/>
    </row>
    <row r="838" spans="39:63">
      <c r="AM838" s="1"/>
      <c r="AN838" s="1"/>
      <c r="AO838" s="1"/>
      <c r="AP838" s="1"/>
      <c r="AQ838" s="1"/>
      <c r="AR838" s="1"/>
      <c r="AT838" s="1"/>
      <c r="AU838" s="1"/>
      <c r="AV838" s="1"/>
      <c r="BC838" s="1"/>
      <c r="BD838" s="1"/>
      <c r="BE838" s="1"/>
      <c r="BI838" s="1"/>
      <c r="BJ838" s="1"/>
      <c r="BK838" s="1"/>
    </row>
    <row r="839" spans="39:63">
      <c r="AM839" s="1"/>
      <c r="AN839" s="1"/>
      <c r="AO839" s="1"/>
      <c r="AP839" s="1"/>
      <c r="AQ839" s="1"/>
      <c r="AR839" s="1"/>
      <c r="AT839" s="1"/>
      <c r="AU839" s="1"/>
      <c r="AV839" s="1"/>
      <c r="BC839" s="1"/>
      <c r="BD839" s="1"/>
      <c r="BE839" s="1"/>
      <c r="BI839" s="1"/>
      <c r="BJ839" s="1"/>
      <c r="BK839" s="1"/>
    </row>
    <row r="840" spans="39:63">
      <c r="AM840" s="1"/>
      <c r="AN840" s="1"/>
      <c r="AO840" s="1"/>
      <c r="AP840" s="1"/>
      <c r="AQ840" s="1"/>
      <c r="AR840" s="1"/>
      <c r="AT840" s="1"/>
      <c r="AU840" s="1"/>
      <c r="AV840" s="1"/>
      <c r="BC840" s="1"/>
      <c r="BD840" s="1"/>
      <c r="BE840" s="1"/>
      <c r="BI840" s="1"/>
      <c r="BJ840" s="1"/>
      <c r="BK840" s="1"/>
    </row>
    <row r="841" spans="39:63">
      <c r="AM841" s="1"/>
      <c r="AN841" s="1"/>
      <c r="AO841" s="1"/>
      <c r="AP841" s="1"/>
      <c r="AQ841" s="1"/>
      <c r="AR841" s="1"/>
      <c r="AT841" s="1"/>
      <c r="AU841" s="1"/>
      <c r="AV841" s="1"/>
      <c r="BC841" s="1"/>
      <c r="BD841" s="1"/>
      <c r="BE841" s="1"/>
      <c r="BI841" s="1"/>
      <c r="BJ841" s="1"/>
      <c r="BK841" s="1"/>
    </row>
    <row r="842" spans="39:63">
      <c r="AM842" s="1"/>
      <c r="AN842" s="1"/>
      <c r="AO842" s="1"/>
      <c r="AP842" s="1"/>
      <c r="AQ842" s="1"/>
      <c r="AR842" s="1"/>
      <c r="AT842" s="1"/>
      <c r="AU842" s="1"/>
      <c r="AV842" s="1"/>
      <c r="BC842" s="1"/>
      <c r="BD842" s="1"/>
      <c r="BE842" s="1"/>
      <c r="BI842" s="1"/>
      <c r="BJ842" s="1"/>
      <c r="BK842" s="1"/>
    </row>
    <row r="843" spans="39:63">
      <c r="AM843" s="1"/>
      <c r="AN843" s="1"/>
      <c r="AO843" s="1"/>
      <c r="AP843" s="1"/>
      <c r="AQ843" s="1"/>
      <c r="AR843" s="1"/>
      <c r="AT843" s="1"/>
      <c r="AU843" s="1"/>
      <c r="AV843" s="1"/>
      <c r="BC843" s="1"/>
      <c r="BD843" s="1"/>
      <c r="BE843" s="1"/>
      <c r="BI843" s="1"/>
      <c r="BJ843" s="1"/>
      <c r="BK843" s="1"/>
    </row>
    <row r="844" spans="39:63">
      <c r="AM844" s="1"/>
      <c r="AN844" s="1"/>
      <c r="AO844" s="1"/>
      <c r="AP844" s="1"/>
      <c r="AQ844" s="1"/>
      <c r="AR844" s="1"/>
      <c r="AT844" s="1"/>
      <c r="AU844" s="1"/>
      <c r="AV844" s="1"/>
      <c r="BC844" s="1"/>
      <c r="BD844" s="1"/>
      <c r="BE844" s="1"/>
      <c r="BI844" s="1"/>
      <c r="BJ844" s="1"/>
      <c r="BK844" s="1"/>
    </row>
    <row r="845" spans="39:63">
      <c r="AM845" s="1"/>
      <c r="AN845" s="1"/>
      <c r="AO845" s="1"/>
      <c r="AP845" s="1"/>
      <c r="AQ845" s="1"/>
      <c r="AR845" s="1"/>
      <c r="AT845" s="1"/>
      <c r="AU845" s="1"/>
      <c r="AV845" s="1"/>
      <c r="BC845" s="1"/>
      <c r="BD845" s="1"/>
      <c r="BE845" s="1"/>
      <c r="BI845" s="1"/>
      <c r="BJ845" s="1"/>
      <c r="BK845" s="1"/>
    </row>
    <row r="846" spans="39:63">
      <c r="AM846" s="1"/>
      <c r="AN846" s="1"/>
      <c r="AO846" s="1"/>
      <c r="AP846" s="1"/>
      <c r="AQ846" s="1"/>
      <c r="AR846" s="1"/>
      <c r="AT846" s="1"/>
      <c r="AU846" s="1"/>
      <c r="AV846" s="1"/>
      <c r="BC846" s="1"/>
      <c r="BD846" s="1"/>
      <c r="BE846" s="1"/>
      <c r="BI846" s="1"/>
      <c r="BJ846" s="1"/>
      <c r="BK846" s="1"/>
    </row>
    <row r="847" spans="39:63">
      <c r="AM847" s="1"/>
      <c r="AN847" s="1"/>
      <c r="AO847" s="1"/>
      <c r="AP847" s="1"/>
      <c r="AQ847" s="1"/>
      <c r="AR847" s="1"/>
      <c r="AT847" s="1"/>
      <c r="AU847" s="1"/>
      <c r="AV847" s="1"/>
      <c r="BC847" s="1"/>
      <c r="BD847" s="1"/>
      <c r="BE847" s="1"/>
      <c r="BI847" s="1"/>
      <c r="BJ847" s="1"/>
      <c r="BK847" s="1"/>
    </row>
    <row r="848" spans="39:63">
      <c r="AM848" s="1"/>
      <c r="AN848" s="1"/>
      <c r="AO848" s="1"/>
      <c r="AP848" s="1"/>
      <c r="AQ848" s="1"/>
      <c r="AR848" s="1"/>
      <c r="AT848" s="1"/>
      <c r="AU848" s="1"/>
      <c r="AV848" s="1"/>
      <c r="BC848" s="1"/>
      <c r="BD848" s="1"/>
      <c r="BE848" s="1"/>
      <c r="BI848" s="1"/>
      <c r="BJ848" s="1"/>
      <c r="BK848" s="1"/>
    </row>
    <row r="849" spans="39:63">
      <c r="AM849" s="1"/>
      <c r="AN849" s="1"/>
      <c r="AO849" s="1"/>
      <c r="AP849" s="1"/>
      <c r="AQ849" s="1"/>
      <c r="AR849" s="1"/>
      <c r="AT849" s="1"/>
      <c r="AU849" s="1"/>
      <c r="AV849" s="1"/>
      <c r="BC849" s="1"/>
      <c r="BD849" s="1"/>
      <c r="BE849" s="1"/>
      <c r="BI849" s="1"/>
      <c r="BJ849" s="1"/>
      <c r="BK849" s="1"/>
    </row>
    <row r="850" spans="39:63">
      <c r="AM850" s="1"/>
      <c r="AN850" s="1"/>
      <c r="AO850" s="1"/>
      <c r="AP850" s="1"/>
      <c r="AQ850" s="1"/>
      <c r="AR850" s="1"/>
      <c r="AT850" s="1"/>
      <c r="AU850" s="1"/>
      <c r="AV850" s="1"/>
      <c r="BC850" s="1"/>
      <c r="BD850" s="1"/>
      <c r="BE850" s="1"/>
      <c r="BI850" s="1"/>
      <c r="BJ850" s="1"/>
      <c r="BK850" s="1"/>
    </row>
    <row r="851" spans="39:63">
      <c r="AM851" s="1"/>
      <c r="AN851" s="1"/>
      <c r="AO851" s="1"/>
      <c r="AP851" s="1"/>
      <c r="AQ851" s="1"/>
      <c r="AR851" s="1"/>
      <c r="AT851" s="1"/>
      <c r="AU851" s="1"/>
      <c r="AV851" s="1"/>
      <c r="BC851" s="1"/>
      <c r="BD851" s="1"/>
      <c r="BE851" s="1"/>
      <c r="BI851" s="1"/>
      <c r="BJ851" s="1"/>
      <c r="BK851" s="1"/>
    </row>
    <row r="852" spans="39:63">
      <c r="AM852" s="1"/>
      <c r="AN852" s="1"/>
      <c r="AO852" s="1"/>
      <c r="AP852" s="1"/>
      <c r="AQ852" s="1"/>
      <c r="AR852" s="1"/>
      <c r="AT852" s="1"/>
      <c r="AU852" s="1"/>
      <c r="AV852" s="1"/>
      <c r="BC852" s="1"/>
      <c r="BD852" s="1"/>
      <c r="BE852" s="1"/>
      <c r="BI852" s="1"/>
      <c r="BJ852" s="1"/>
      <c r="BK852" s="1"/>
    </row>
    <row r="853" spans="39:63">
      <c r="AM853" s="1"/>
      <c r="AN853" s="1"/>
      <c r="AO853" s="1"/>
      <c r="AP853" s="1"/>
      <c r="AQ853" s="1"/>
      <c r="AR853" s="1"/>
      <c r="AT853" s="1"/>
      <c r="AU853" s="1"/>
      <c r="AV853" s="1"/>
      <c r="BC853" s="1"/>
      <c r="BD853" s="1"/>
      <c r="BE853" s="1"/>
      <c r="BI853" s="1"/>
      <c r="BJ853" s="1"/>
      <c r="BK853" s="1"/>
    </row>
    <row r="854" spans="39:63">
      <c r="AM854" s="1"/>
      <c r="AN854" s="1"/>
      <c r="AO854" s="1"/>
      <c r="AP854" s="1"/>
      <c r="AQ854" s="1"/>
      <c r="AR854" s="1"/>
      <c r="AT854" s="1"/>
      <c r="AU854" s="1"/>
      <c r="AV854" s="1"/>
      <c r="BC854" s="1"/>
      <c r="BD854" s="1"/>
      <c r="BE854" s="1"/>
      <c r="BI854" s="1"/>
      <c r="BJ854" s="1"/>
      <c r="BK854" s="1"/>
    </row>
    <row r="855" spans="39:63">
      <c r="AM855" s="1"/>
      <c r="AN855" s="1"/>
      <c r="AO855" s="1"/>
      <c r="AP855" s="1"/>
      <c r="AQ855" s="1"/>
      <c r="AR855" s="1"/>
      <c r="AT855" s="1"/>
      <c r="AU855" s="1"/>
      <c r="AV855" s="1"/>
      <c r="BC855" s="1"/>
      <c r="BD855" s="1"/>
      <c r="BE855" s="1"/>
      <c r="BI855" s="1"/>
      <c r="BJ855" s="1"/>
      <c r="BK855" s="1"/>
    </row>
    <row r="856" spans="39:63">
      <c r="AM856" s="1"/>
      <c r="AN856" s="1"/>
      <c r="AO856" s="1"/>
      <c r="AP856" s="1"/>
      <c r="AQ856" s="1"/>
      <c r="AR856" s="1"/>
      <c r="AT856" s="1"/>
      <c r="AU856" s="1"/>
      <c r="AV856" s="1"/>
      <c r="BC856" s="1"/>
      <c r="BD856" s="1"/>
      <c r="BE856" s="1"/>
      <c r="BI856" s="1"/>
      <c r="BJ856" s="1"/>
      <c r="BK856" s="1"/>
    </row>
    <row r="857" spans="39:63">
      <c r="AM857" s="1"/>
      <c r="AN857" s="1"/>
      <c r="AO857" s="1"/>
      <c r="AP857" s="1"/>
      <c r="AQ857" s="1"/>
      <c r="AR857" s="1"/>
      <c r="AT857" s="1"/>
      <c r="AU857" s="1"/>
      <c r="AV857" s="1"/>
      <c r="BC857" s="1"/>
      <c r="BD857" s="1"/>
      <c r="BE857" s="1"/>
      <c r="BI857" s="1"/>
      <c r="BJ857" s="1"/>
      <c r="BK857" s="1"/>
    </row>
    <row r="858" spans="39:63">
      <c r="AM858" s="1"/>
      <c r="AN858" s="1"/>
      <c r="AO858" s="1"/>
      <c r="AP858" s="1"/>
      <c r="AQ858" s="1"/>
      <c r="AR858" s="1"/>
      <c r="AT858" s="1"/>
      <c r="AU858" s="1"/>
      <c r="AV858" s="1"/>
      <c r="BC858" s="1"/>
      <c r="BD858" s="1"/>
      <c r="BE858" s="1"/>
      <c r="BI858" s="1"/>
      <c r="BJ858" s="1"/>
      <c r="BK858" s="1"/>
    </row>
    <row r="859" spans="39:63">
      <c r="AM859" s="1"/>
      <c r="AN859" s="1"/>
      <c r="AO859" s="1"/>
      <c r="AP859" s="1"/>
      <c r="AQ859" s="1"/>
      <c r="AR859" s="1"/>
      <c r="AT859" s="1"/>
      <c r="AU859" s="1"/>
      <c r="AV859" s="1"/>
      <c r="BC859" s="1"/>
      <c r="BD859" s="1"/>
      <c r="BE859" s="1"/>
      <c r="BI859" s="1"/>
      <c r="BJ859" s="1"/>
      <c r="BK859" s="1"/>
    </row>
    <row r="860" spans="39:63">
      <c r="AM860" s="1"/>
      <c r="AN860" s="1"/>
      <c r="AO860" s="1"/>
      <c r="AP860" s="1"/>
      <c r="AQ860" s="1"/>
      <c r="AR860" s="1"/>
      <c r="AT860" s="1"/>
      <c r="AU860" s="1"/>
      <c r="AV860" s="1"/>
      <c r="BC860" s="1"/>
      <c r="BD860" s="1"/>
      <c r="BE860" s="1"/>
      <c r="BI860" s="1"/>
      <c r="BJ860" s="1"/>
      <c r="BK860" s="1"/>
    </row>
    <row r="861" spans="39:63">
      <c r="AM861" s="1"/>
      <c r="AN861" s="1"/>
      <c r="AO861" s="1"/>
      <c r="AP861" s="1"/>
      <c r="AQ861" s="1"/>
      <c r="AR861" s="1"/>
      <c r="AT861" s="1"/>
      <c r="AU861" s="1"/>
      <c r="AV861" s="1"/>
      <c r="BC861" s="1"/>
      <c r="BD861" s="1"/>
      <c r="BE861" s="1"/>
      <c r="BI861" s="1"/>
      <c r="BJ861" s="1"/>
      <c r="BK861" s="1"/>
    </row>
    <row r="862" spans="39:63">
      <c r="AM862" s="1"/>
      <c r="AN862" s="1"/>
      <c r="AO862" s="1"/>
      <c r="AP862" s="1"/>
      <c r="AQ862" s="1"/>
      <c r="AR862" s="1"/>
      <c r="AT862" s="1"/>
      <c r="AU862" s="1"/>
      <c r="AV862" s="1"/>
      <c r="BC862" s="1"/>
      <c r="BD862" s="1"/>
      <c r="BE862" s="1"/>
      <c r="BI862" s="1"/>
      <c r="BJ862" s="1"/>
      <c r="BK862" s="1"/>
    </row>
    <row r="863" spans="39:63">
      <c r="AM863" s="1"/>
      <c r="AN863" s="1"/>
      <c r="AO863" s="1"/>
      <c r="AP863" s="1"/>
      <c r="AQ863" s="1"/>
      <c r="AR863" s="1"/>
      <c r="AT863" s="1"/>
      <c r="AU863" s="1"/>
      <c r="AV863" s="1"/>
      <c r="BC863" s="1"/>
      <c r="BD863" s="1"/>
      <c r="BE863" s="1"/>
      <c r="BI863" s="1"/>
      <c r="BJ863" s="1"/>
      <c r="BK863" s="1"/>
    </row>
    <row r="864" spans="39:63">
      <c r="AM864" s="1"/>
      <c r="AN864" s="1"/>
      <c r="AO864" s="1"/>
      <c r="AP864" s="1"/>
      <c r="AQ864" s="1"/>
      <c r="AR864" s="1"/>
      <c r="AT864" s="1"/>
      <c r="AU864" s="1"/>
      <c r="AV864" s="1"/>
      <c r="BC864" s="1"/>
      <c r="BD864" s="1"/>
      <c r="BE864" s="1"/>
      <c r="BI864" s="1"/>
      <c r="BJ864" s="1"/>
      <c r="BK864" s="1"/>
    </row>
    <row r="865" spans="39:63">
      <c r="AM865" s="1"/>
      <c r="AN865" s="1"/>
      <c r="AO865" s="1"/>
      <c r="AP865" s="1"/>
      <c r="AQ865" s="1"/>
      <c r="AR865" s="1"/>
      <c r="AT865" s="1"/>
      <c r="AU865" s="1"/>
      <c r="AV865" s="1"/>
      <c r="BC865" s="1"/>
      <c r="BD865" s="1"/>
      <c r="BE865" s="1"/>
      <c r="BI865" s="1"/>
      <c r="BJ865" s="1"/>
      <c r="BK865" s="1"/>
    </row>
    <row r="866" spans="39:63">
      <c r="AM866" s="1"/>
      <c r="AN866" s="1"/>
      <c r="AO866" s="1"/>
      <c r="AP866" s="1"/>
      <c r="AQ866" s="1"/>
      <c r="AR866" s="1"/>
      <c r="AT866" s="1"/>
      <c r="AU866" s="1"/>
      <c r="AV866" s="1"/>
      <c r="BC866" s="1"/>
      <c r="BD866" s="1"/>
      <c r="BE866" s="1"/>
      <c r="BI866" s="1"/>
      <c r="BJ866" s="1"/>
      <c r="BK866" s="1"/>
    </row>
    <row r="867" spans="39:63">
      <c r="AM867" s="1"/>
      <c r="AN867" s="1"/>
      <c r="AO867" s="1"/>
      <c r="AP867" s="1"/>
      <c r="AQ867" s="1"/>
      <c r="AR867" s="1"/>
      <c r="AT867" s="1"/>
      <c r="AU867" s="1"/>
      <c r="AV867" s="1"/>
      <c r="BC867" s="1"/>
      <c r="BD867" s="1"/>
      <c r="BE867" s="1"/>
      <c r="BI867" s="1"/>
      <c r="BJ867" s="1"/>
      <c r="BK867" s="1"/>
    </row>
    <row r="868" spans="39:63">
      <c r="AM868" s="1"/>
      <c r="AN868" s="1"/>
      <c r="AO868" s="1"/>
      <c r="AP868" s="1"/>
      <c r="AQ868" s="1"/>
      <c r="AR868" s="1"/>
      <c r="AT868" s="1"/>
      <c r="AU868" s="1"/>
      <c r="AV868" s="1"/>
      <c r="BC868" s="1"/>
      <c r="BD868" s="1"/>
      <c r="BE868" s="1"/>
      <c r="BI868" s="1"/>
      <c r="BJ868" s="1"/>
      <c r="BK868" s="1"/>
    </row>
    <row r="869" spans="39:63">
      <c r="AM869" s="1"/>
      <c r="AN869" s="1"/>
      <c r="AO869" s="1"/>
      <c r="AP869" s="1"/>
      <c r="AQ869" s="1"/>
      <c r="AR869" s="1"/>
      <c r="AT869" s="1"/>
      <c r="AU869" s="1"/>
      <c r="AV869" s="1"/>
      <c r="BC869" s="1"/>
      <c r="BD869" s="1"/>
      <c r="BE869" s="1"/>
      <c r="BI869" s="1"/>
      <c r="BJ869" s="1"/>
      <c r="BK869" s="1"/>
    </row>
    <row r="870" spans="39:63">
      <c r="AM870" s="1"/>
      <c r="AN870" s="1"/>
      <c r="AO870" s="1"/>
      <c r="AP870" s="1"/>
      <c r="AQ870" s="1"/>
      <c r="AR870" s="1"/>
      <c r="AT870" s="1"/>
      <c r="AU870" s="1"/>
      <c r="AV870" s="1"/>
      <c r="BC870" s="1"/>
      <c r="BD870" s="1"/>
      <c r="BE870" s="1"/>
      <c r="BI870" s="1"/>
      <c r="BJ870" s="1"/>
      <c r="BK870" s="1"/>
    </row>
    <row r="871" spans="39:63">
      <c r="AM871" s="1"/>
      <c r="AN871" s="1"/>
      <c r="AO871" s="1"/>
      <c r="AP871" s="1"/>
      <c r="AQ871" s="1"/>
      <c r="AR871" s="1"/>
      <c r="AT871" s="1"/>
      <c r="AU871" s="1"/>
      <c r="AV871" s="1"/>
      <c r="BC871" s="1"/>
      <c r="BD871" s="1"/>
      <c r="BE871" s="1"/>
      <c r="BI871" s="1"/>
      <c r="BJ871" s="1"/>
      <c r="BK871" s="1"/>
    </row>
    <row r="872" spans="39:63">
      <c r="AM872" s="1"/>
      <c r="AN872" s="1"/>
      <c r="AO872" s="1"/>
      <c r="AP872" s="1"/>
      <c r="AQ872" s="1"/>
      <c r="AR872" s="1"/>
      <c r="AT872" s="1"/>
      <c r="AU872" s="1"/>
      <c r="AV872" s="1"/>
      <c r="BC872" s="1"/>
      <c r="BD872" s="1"/>
      <c r="BE872" s="1"/>
      <c r="BI872" s="1"/>
      <c r="BJ872" s="1"/>
      <c r="BK872" s="1"/>
    </row>
    <row r="873" spans="39:63">
      <c r="AM873" s="1"/>
      <c r="AN873" s="1"/>
      <c r="AO873" s="1"/>
      <c r="AP873" s="1"/>
      <c r="AQ873" s="1"/>
      <c r="AR873" s="1"/>
      <c r="AT873" s="1"/>
      <c r="AU873" s="1"/>
      <c r="AV873" s="1"/>
      <c r="BC873" s="1"/>
      <c r="BD873" s="1"/>
      <c r="BE873" s="1"/>
      <c r="BI873" s="1"/>
      <c r="BJ873" s="1"/>
      <c r="BK873" s="1"/>
    </row>
    <row r="874" spans="39:63">
      <c r="AM874" s="1"/>
      <c r="AN874" s="1"/>
      <c r="AO874" s="1"/>
      <c r="AP874" s="1"/>
      <c r="AQ874" s="1"/>
      <c r="AR874" s="1"/>
      <c r="AT874" s="1"/>
      <c r="AU874" s="1"/>
      <c r="AV874" s="1"/>
      <c r="BC874" s="1"/>
      <c r="BD874" s="1"/>
      <c r="BE874" s="1"/>
      <c r="BI874" s="1"/>
      <c r="BJ874" s="1"/>
      <c r="BK874" s="1"/>
    </row>
    <row r="875" spans="39:63">
      <c r="AM875" s="1"/>
      <c r="AN875" s="1"/>
      <c r="AO875" s="1"/>
      <c r="AP875" s="1"/>
      <c r="AQ875" s="1"/>
      <c r="AR875" s="1"/>
      <c r="AT875" s="1"/>
      <c r="AU875" s="1"/>
      <c r="AV875" s="1"/>
      <c r="BC875" s="1"/>
      <c r="BD875" s="1"/>
      <c r="BE875" s="1"/>
      <c r="BI875" s="1"/>
      <c r="BJ875" s="1"/>
      <c r="BK875" s="1"/>
    </row>
    <row r="876" spans="39:63">
      <c r="AM876" s="1"/>
      <c r="AN876" s="1"/>
      <c r="AO876" s="1"/>
      <c r="AP876" s="1"/>
      <c r="AQ876" s="1"/>
      <c r="AR876" s="1"/>
      <c r="AT876" s="1"/>
      <c r="AU876" s="1"/>
      <c r="AV876" s="1"/>
      <c r="BC876" s="1"/>
      <c r="BD876" s="1"/>
      <c r="BE876" s="1"/>
      <c r="BI876" s="1"/>
      <c r="BJ876" s="1"/>
      <c r="BK876" s="1"/>
    </row>
    <row r="877" spans="39:63">
      <c r="AM877" s="1"/>
      <c r="AN877" s="1"/>
      <c r="AO877" s="1"/>
      <c r="AP877" s="1"/>
      <c r="AQ877" s="1"/>
      <c r="AR877" s="1"/>
      <c r="AT877" s="1"/>
      <c r="AU877" s="1"/>
      <c r="AV877" s="1"/>
      <c r="BC877" s="1"/>
      <c r="BD877" s="1"/>
      <c r="BE877" s="1"/>
      <c r="BI877" s="1"/>
      <c r="BJ877" s="1"/>
      <c r="BK877" s="1"/>
    </row>
    <row r="878" spans="39:63">
      <c r="AM878" s="1"/>
      <c r="AN878" s="1"/>
      <c r="AO878" s="1"/>
      <c r="AP878" s="1"/>
      <c r="AQ878" s="1"/>
      <c r="AR878" s="1"/>
      <c r="AT878" s="1"/>
      <c r="AU878" s="1"/>
      <c r="AV878" s="1"/>
      <c r="BC878" s="1"/>
      <c r="BD878" s="1"/>
      <c r="BE878" s="1"/>
      <c r="BI878" s="1"/>
      <c r="BJ878" s="1"/>
      <c r="BK878" s="1"/>
    </row>
    <row r="879" spans="39:63">
      <c r="AM879" s="1"/>
      <c r="AN879" s="1"/>
      <c r="AO879" s="1"/>
      <c r="AP879" s="1"/>
      <c r="AQ879" s="1"/>
      <c r="AR879" s="1"/>
      <c r="AT879" s="1"/>
      <c r="AU879" s="1"/>
      <c r="AV879" s="1"/>
      <c r="BC879" s="1"/>
      <c r="BD879" s="1"/>
      <c r="BE879" s="1"/>
      <c r="BI879" s="1"/>
      <c r="BJ879" s="1"/>
      <c r="BK879" s="1"/>
    </row>
    <row r="880" spans="39:63">
      <c r="AM880" s="1"/>
      <c r="AN880" s="1"/>
      <c r="AO880" s="1"/>
      <c r="AP880" s="1"/>
      <c r="AQ880" s="1"/>
      <c r="AR880" s="1"/>
      <c r="AT880" s="1"/>
      <c r="AU880" s="1"/>
      <c r="AV880" s="1"/>
      <c r="BC880" s="1"/>
      <c r="BD880" s="1"/>
      <c r="BE880" s="1"/>
      <c r="BI880" s="1"/>
      <c r="BJ880" s="1"/>
      <c r="BK880" s="1"/>
    </row>
    <row r="881" spans="39:63">
      <c r="AM881" s="1"/>
      <c r="AN881" s="1"/>
      <c r="AO881" s="1"/>
      <c r="AP881" s="1"/>
      <c r="AQ881" s="1"/>
      <c r="AR881" s="1"/>
      <c r="AT881" s="1"/>
      <c r="AU881" s="1"/>
      <c r="AV881" s="1"/>
      <c r="BC881" s="1"/>
      <c r="BD881" s="1"/>
      <c r="BE881" s="1"/>
      <c r="BI881" s="1"/>
      <c r="BJ881" s="1"/>
      <c r="BK881" s="1"/>
    </row>
    <row r="882" spans="39:63">
      <c r="AM882" s="1"/>
      <c r="AN882" s="1"/>
      <c r="AO882" s="1"/>
      <c r="AP882" s="1"/>
      <c r="AQ882" s="1"/>
      <c r="AR882" s="1"/>
      <c r="AT882" s="1"/>
      <c r="AU882" s="1"/>
      <c r="AV882" s="1"/>
      <c r="BC882" s="1"/>
      <c r="BD882" s="1"/>
      <c r="BE882" s="1"/>
      <c r="BI882" s="1"/>
      <c r="BJ882" s="1"/>
      <c r="BK882" s="1"/>
    </row>
    <row r="883" spans="39:63">
      <c r="AM883" s="1"/>
      <c r="AN883" s="1"/>
      <c r="AO883" s="1"/>
      <c r="AP883" s="1"/>
      <c r="AQ883" s="1"/>
      <c r="AR883" s="1"/>
      <c r="AT883" s="1"/>
      <c r="AU883" s="1"/>
      <c r="AV883" s="1"/>
      <c r="BC883" s="1"/>
      <c r="BD883" s="1"/>
      <c r="BE883" s="1"/>
      <c r="BI883" s="1"/>
      <c r="BJ883" s="1"/>
      <c r="BK883" s="1"/>
    </row>
    <row r="884" spans="39:63">
      <c r="AM884" s="1"/>
      <c r="AN884" s="1"/>
      <c r="AO884" s="1"/>
      <c r="AP884" s="1"/>
      <c r="AQ884" s="1"/>
      <c r="AR884" s="1"/>
      <c r="AT884" s="1"/>
      <c r="AU884" s="1"/>
      <c r="AV884" s="1"/>
      <c r="BC884" s="1"/>
      <c r="BD884" s="1"/>
      <c r="BE884" s="1"/>
      <c r="BI884" s="1"/>
      <c r="BJ884" s="1"/>
      <c r="BK884" s="1"/>
    </row>
    <row r="885" spans="39:63">
      <c r="AM885" s="1"/>
      <c r="AN885" s="1"/>
      <c r="AO885" s="1"/>
      <c r="AP885" s="1"/>
      <c r="AQ885" s="1"/>
      <c r="AR885" s="1"/>
      <c r="AT885" s="1"/>
      <c r="AU885" s="1"/>
      <c r="AV885" s="1"/>
      <c r="BC885" s="1"/>
      <c r="BD885" s="1"/>
      <c r="BE885" s="1"/>
      <c r="BI885" s="1"/>
      <c r="BJ885" s="1"/>
      <c r="BK885" s="1"/>
    </row>
    <row r="886" spans="39:63">
      <c r="AM886" s="1"/>
      <c r="AN886" s="1"/>
      <c r="AO886" s="1"/>
      <c r="AP886" s="1"/>
      <c r="AQ886" s="1"/>
      <c r="AR886" s="1"/>
      <c r="AT886" s="1"/>
      <c r="AU886" s="1"/>
      <c r="AV886" s="1"/>
      <c r="BC886" s="1"/>
      <c r="BD886" s="1"/>
      <c r="BE886" s="1"/>
      <c r="BI886" s="1"/>
      <c r="BJ886" s="1"/>
      <c r="BK886" s="1"/>
    </row>
    <row r="887" spans="39:63">
      <c r="AM887" s="1"/>
      <c r="AN887" s="1"/>
      <c r="AO887" s="1"/>
      <c r="AP887" s="1"/>
      <c r="AQ887" s="1"/>
      <c r="AR887" s="1"/>
      <c r="AT887" s="1"/>
      <c r="AU887" s="1"/>
      <c r="AV887" s="1"/>
      <c r="BC887" s="1"/>
      <c r="BD887" s="1"/>
      <c r="BE887" s="1"/>
      <c r="BI887" s="1"/>
      <c r="BJ887" s="1"/>
      <c r="BK887" s="1"/>
    </row>
    <row r="888" spans="39:63">
      <c r="AM888" s="1"/>
      <c r="AN888" s="1"/>
      <c r="AO888" s="1"/>
      <c r="AP888" s="1"/>
      <c r="AQ888" s="1"/>
      <c r="AR888" s="1"/>
      <c r="AT888" s="1"/>
      <c r="AU888" s="1"/>
      <c r="AV888" s="1"/>
      <c r="BC888" s="1"/>
      <c r="BD888" s="1"/>
      <c r="BE888" s="1"/>
      <c r="BI888" s="1"/>
      <c r="BJ888" s="1"/>
      <c r="BK888" s="1"/>
    </row>
    <row r="889" spans="39:63">
      <c r="AM889" s="1"/>
      <c r="AN889" s="1"/>
      <c r="AO889" s="1"/>
      <c r="AP889" s="1"/>
      <c r="AQ889" s="1"/>
      <c r="AR889" s="1"/>
      <c r="AT889" s="1"/>
      <c r="AU889" s="1"/>
      <c r="AV889" s="1"/>
      <c r="BC889" s="1"/>
      <c r="BD889" s="1"/>
      <c r="BE889" s="1"/>
      <c r="BI889" s="1"/>
      <c r="BJ889" s="1"/>
      <c r="BK889" s="1"/>
    </row>
    <row r="890" spans="39:63">
      <c r="AM890" s="1"/>
      <c r="AN890" s="1"/>
      <c r="AO890" s="1"/>
      <c r="AP890" s="1"/>
      <c r="AQ890" s="1"/>
      <c r="AR890" s="1"/>
      <c r="AT890" s="1"/>
      <c r="AU890" s="1"/>
      <c r="AV890" s="1"/>
      <c r="BC890" s="1"/>
      <c r="BD890" s="1"/>
      <c r="BE890" s="1"/>
      <c r="BI890" s="1"/>
      <c r="BJ890" s="1"/>
      <c r="BK890" s="1"/>
    </row>
    <row r="891" spans="39:63">
      <c r="AM891" s="1"/>
      <c r="AN891" s="1"/>
      <c r="AO891" s="1"/>
      <c r="AP891" s="1"/>
      <c r="AQ891" s="1"/>
      <c r="AR891" s="1"/>
      <c r="AT891" s="1"/>
      <c r="AU891" s="1"/>
      <c r="AV891" s="1"/>
      <c r="BC891" s="1"/>
      <c r="BD891" s="1"/>
      <c r="BE891" s="1"/>
      <c r="BI891" s="1"/>
      <c r="BJ891" s="1"/>
      <c r="BK891" s="1"/>
    </row>
    <row r="892" spans="39:63">
      <c r="AM892" s="1"/>
      <c r="AN892" s="1"/>
      <c r="AO892" s="1"/>
      <c r="AP892" s="1"/>
      <c r="AQ892" s="1"/>
      <c r="AR892" s="1"/>
      <c r="AT892" s="1"/>
      <c r="AU892" s="1"/>
      <c r="AV892" s="1"/>
      <c r="BC892" s="1"/>
      <c r="BD892" s="1"/>
      <c r="BE892" s="1"/>
      <c r="BI892" s="1"/>
      <c r="BJ892" s="1"/>
      <c r="BK892" s="1"/>
    </row>
    <row r="893" spans="39:63">
      <c r="AM893" s="1"/>
      <c r="AN893" s="1"/>
      <c r="AO893" s="1"/>
      <c r="AP893" s="1"/>
      <c r="AQ893" s="1"/>
      <c r="AR893" s="1"/>
      <c r="AT893" s="1"/>
      <c r="AU893" s="1"/>
      <c r="AV893" s="1"/>
      <c r="BC893" s="1"/>
      <c r="BD893" s="1"/>
      <c r="BE893" s="1"/>
      <c r="BI893" s="1"/>
      <c r="BJ893" s="1"/>
      <c r="BK893" s="1"/>
    </row>
    <row r="894" spans="39:63">
      <c r="AM894" s="1"/>
      <c r="AN894" s="1"/>
      <c r="AO894" s="1"/>
      <c r="AP894" s="1"/>
      <c r="AQ894" s="1"/>
      <c r="AR894" s="1"/>
      <c r="AT894" s="1"/>
      <c r="AU894" s="1"/>
      <c r="AV894" s="1"/>
      <c r="BC894" s="1"/>
      <c r="BD894" s="1"/>
      <c r="BE894" s="1"/>
      <c r="BI894" s="1"/>
      <c r="BJ894" s="1"/>
      <c r="BK894" s="1"/>
    </row>
    <row r="895" spans="39:63">
      <c r="AM895" s="1"/>
      <c r="AN895" s="1"/>
      <c r="AO895" s="1"/>
      <c r="AP895" s="1"/>
      <c r="AQ895" s="1"/>
      <c r="AR895" s="1"/>
      <c r="AT895" s="1"/>
      <c r="AU895" s="1"/>
      <c r="AV895" s="1"/>
      <c r="BC895" s="1"/>
      <c r="BD895" s="1"/>
      <c r="BE895" s="1"/>
      <c r="BI895" s="1"/>
      <c r="BJ895" s="1"/>
      <c r="BK895" s="1"/>
    </row>
    <row r="896" spans="39:63">
      <c r="AM896" s="1"/>
      <c r="AN896" s="1"/>
      <c r="AO896" s="1"/>
      <c r="AP896" s="1"/>
      <c r="AQ896" s="1"/>
      <c r="AR896" s="1"/>
      <c r="AT896" s="1"/>
      <c r="AU896" s="1"/>
      <c r="AV896" s="1"/>
      <c r="BC896" s="1"/>
      <c r="BD896" s="1"/>
      <c r="BE896" s="1"/>
      <c r="BI896" s="1"/>
      <c r="BJ896" s="1"/>
      <c r="BK896" s="1"/>
    </row>
    <row r="897" spans="39:63">
      <c r="AM897" s="1"/>
      <c r="AN897" s="1"/>
      <c r="AO897" s="1"/>
      <c r="AP897" s="1"/>
      <c r="AQ897" s="1"/>
      <c r="AR897" s="1"/>
      <c r="AT897" s="1"/>
      <c r="AU897" s="1"/>
      <c r="AV897" s="1"/>
      <c r="BC897" s="1"/>
      <c r="BD897" s="1"/>
      <c r="BE897" s="1"/>
      <c r="BI897" s="1"/>
      <c r="BJ897" s="1"/>
      <c r="BK897" s="1"/>
    </row>
    <row r="898" spans="39:63">
      <c r="AM898" s="1"/>
      <c r="AN898" s="1"/>
      <c r="AO898" s="1"/>
      <c r="AP898" s="1"/>
      <c r="AQ898" s="1"/>
      <c r="AR898" s="1"/>
      <c r="AT898" s="1"/>
      <c r="AU898" s="1"/>
      <c r="AV898" s="1"/>
      <c r="BC898" s="1"/>
      <c r="BD898" s="1"/>
      <c r="BE898" s="1"/>
      <c r="BI898" s="1"/>
      <c r="BJ898" s="1"/>
      <c r="BK898" s="1"/>
    </row>
    <row r="899" spans="39:63">
      <c r="AM899" s="1"/>
      <c r="AN899" s="1"/>
      <c r="AO899" s="1"/>
      <c r="AP899" s="1"/>
      <c r="AQ899" s="1"/>
      <c r="AR899" s="1"/>
      <c r="AT899" s="1"/>
      <c r="AU899" s="1"/>
      <c r="AV899" s="1"/>
      <c r="BC899" s="1"/>
      <c r="BD899" s="1"/>
      <c r="BE899" s="1"/>
      <c r="BI899" s="1"/>
      <c r="BJ899" s="1"/>
      <c r="BK899" s="1"/>
    </row>
    <row r="900" spans="39:63">
      <c r="AM900" s="1"/>
      <c r="AN900" s="1"/>
      <c r="AO900" s="1"/>
      <c r="AP900" s="1"/>
      <c r="AQ900" s="1"/>
      <c r="AR900" s="1"/>
      <c r="AT900" s="1"/>
      <c r="AU900" s="1"/>
      <c r="AV900" s="1"/>
      <c r="BC900" s="1"/>
      <c r="BD900" s="1"/>
      <c r="BE900" s="1"/>
      <c r="BI900" s="1"/>
      <c r="BJ900" s="1"/>
      <c r="BK900" s="1"/>
    </row>
    <row r="901" spans="39:63">
      <c r="AM901" s="1"/>
      <c r="AN901" s="1"/>
      <c r="AO901" s="1"/>
      <c r="AP901" s="1"/>
      <c r="AQ901" s="1"/>
      <c r="AR901" s="1"/>
      <c r="AT901" s="1"/>
      <c r="AU901" s="1"/>
      <c r="AV901" s="1"/>
      <c r="BC901" s="1"/>
      <c r="BD901" s="1"/>
      <c r="BE901" s="1"/>
      <c r="BI901" s="1"/>
      <c r="BJ901" s="1"/>
      <c r="BK901" s="1"/>
    </row>
    <row r="902" spans="39:63">
      <c r="AM902" s="1"/>
      <c r="AN902" s="1"/>
      <c r="AO902" s="1"/>
      <c r="AP902" s="1"/>
      <c r="AQ902" s="1"/>
      <c r="AR902" s="1"/>
      <c r="AT902" s="1"/>
      <c r="AU902" s="1"/>
      <c r="AV902" s="1"/>
      <c r="BC902" s="1"/>
      <c r="BD902" s="1"/>
      <c r="BE902" s="1"/>
      <c r="BI902" s="1"/>
      <c r="BJ902" s="1"/>
      <c r="BK902" s="1"/>
    </row>
    <row r="903" spans="39:63">
      <c r="AM903" s="1"/>
      <c r="AN903" s="1"/>
      <c r="AO903" s="1"/>
      <c r="AP903" s="1"/>
      <c r="AQ903" s="1"/>
      <c r="AR903" s="1"/>
      <c r="AT903" s="1"/>
      <c r="AU903" s="1"/>
      <c r="AV903" s="1"/>
      <c r="BC903" s="1"/>
      <c r="BD903" s="1"/>
      <c r="BE903" s="1"/>
      <c r="BI903" s="1"/>
      <c r="BJ903" s="1"/>
      <c r="BK903" s="1"/>
    </row>
    <row r="904" spans="39:63">
      <c r="AM904" s="1"/>
      <c r="AN904" s="1"/>
      <c r="AO904" s="1"/>
      <c r="AP904" s="1"/>
      <c r="AQ904" s="1"/>
      <c r="AR904" s="1"/>
      <c r="AT904" s="1"/>
      <c r="AU904" s="1"/>
      <c r="AV904" s="1"/>
      <c r="BC904" s="1"/>
      <c r="BD904" s="1"/>
      <c r="BE904" s="1"/>
      <c r="BI904" s="1"/>
      <c r="BJ904" s="1"/>
      <c r="BK904" s="1"/>
    </row>
    <row r="905" spans="39:63">
      <c r="AM905" s="1"/>
      <c r="AN905" s="1"/>
      <c r="AO905" s="1"/>
      <c r="AP905" s="1"/>
      <c r="AQ905" s="1"/>
      <c r="AR905" s="1"/>
      <c r="AT905" s="1"/>
      <c r="AU905" s="1"/>
      <c r="AV905" s="1"/>
      <c r="BC905" s="1"/>
      <c r="BD905" s="1"/>
      <c r="BE905" s="1"/>
      <c r="BI905" s="1"/>
      <c r="BJ905" s="1"/>
      <c r="BK905" s="1"/>
    </row>
    <row r="906" spans="39:63">
      <c r="AM906" s="1"/>
      <c r="AN906" s="1"/>
      <c r="AO906" s="1"/>
      <c r="AP906" s="1"/>
      <c r="AQ906" s="1"/>
      <c r="AR906" s="1"/>
      <c r="AT906" s="1"/>
      <c r="AU906" s="1"/>
      <c r="AV906" s="1"/>
      <c r="BC906" s="1"/>
      <c r="BD906" s="1"/>
      <c r="BE906" s="1"/>
      <c r="BI906" s="1"/>
      <c r="BJ906" s="1"/>
      <c r="BK906" s="1"/>
    </row>
    <row r="907" spans="39:63">
      <c r="AM907" s="1"/>
      <c r="AN907" s="1"/>
      <c r="AO907" s="1"/>
      <c r="AP907" s="1"/>
      <c r="AQ907" s="1"/>
      <c r="AR907" s="1"/>
      <c r="AT907" s="1"/>
      <c r="AU907" s="1"/>
      <c r="AV907" s="1"/>
      <c r="BC907" s="1"/>
      <c r="BD907" s="1"/>
      <c r="BE907" s="1"/>
      <c r="BI907" s="1"/>
      <c r="BJ907" s="1"/>
      <c r="BK907" s="1"/>
    </row>
    <row r="908" spans="39:63">
      <c r="AM908" s="1"/>
      <c r="AN908" s="1"/>
      <c r="AO908" s="1"/>
      <c r="AP908" s="1"/>
      <c r="AQ908" s="1"/>
      <c r="AR908" s="1"/>
      <c r="AT908" s="1"/>
      <c r="AU908" s="1"/>
      <c r="AV908" s="1"/>
      <c r="BC908" s="1"/>
      <c r="BD908" s="1"/>
      <c r="BE908" s="1"/>
      <c r="BI908" s="1"/>
      <c r="BJ908" s="1"/>
      <c r="BK908" s="1"/>
    </row>
    <row r="909" spans="39:63">
      <c r="AM909" s="1"/>
      <c r="AN909" s="1"/>
      <c r="AO909" s="1"/>
      <c r="AP909" s="1"/>
      <c r="AQ909" s="1"/>
      <c r="AR909" s="1"/>
      <c r="AT909" s="1"/>
      <c r="AU909" s="1"/>
      <c r="AV909" s="1"/>
      <c r="BC909" s="1"/>
      <c r="BD909" s="1"/>
      <c r="BE909" s="1"/>
      <c r="BI909" s="1"/>
      <c r="BJ909" s="1"/>
      <c r="BK909" s="1"/>
    </row>
    <row r="910" spans="39:63">
      <c r="AM910" s="1"/>
      <c r="AN910" s="1"/>
      <c r="AO910" s="1"/>
      <c r="AP910" s="1"/>
      <c r="AQ910" s="1"/>
      <c r="AR910" s="1"/>
      <c r="AT910" s="1"/>
      <c r="AU910" s="1"/>
      <c r="AV910" s="1"/>
      <c r="BC910" s="1"/>
      <c r="BD910" s="1"/>
      <c r="BE910" s="1"/>
      <c r="BI910" s="1"/>
      <c r="BJ910" s="1"/>
      <c r="BK910" s="1"/>
    </row>
    <row r="911" spans="39:63">
      <c r="AM911" s="1"/>
      <c r="AN911" s="1"/>
      <c r="AO911" s="1"/>
      <c r="AP911" s="1"/>
      <c r="AQ911" s="1"/>
      <c r="AR911" s="1"/>
      <c r="AT911" s="1"/>
      <c r="AU911" s="1"/>
      <c r="AV911" s="1"/>
      <c r="BC911" s="1"/>
      <c r="BD911" s="1"/>
      <c r="BE911" s="1"/>
      <c r="BI911" s="1"/>
      <c r="BJ911" s="1"/>
      <c r="BK911" s="1"/>
    </row>
    <row r="912" spans="39:63">
      <c r="AM912" s="1"/>
      <c r="AN912" s="1"/>
      <c r="AO912" s="1"/>
      <c r="AP912" s="1"/>
      <c r="AQ912" s="1"/>
      <c r="AR912" s="1"/>
      <c r="AT912" s="1"/>
      <c r="AU912" s="1"/>
      <c r="AV912" s="1"/>
      <c r="BC912" s="1"/>
      <c r="BD912" s="1"/>
      <c r="BE912" s="1"/>
      <c r="BI912" s="1"/>
      <c r="BJ912" s="1"/>
      <c r="BK912" s="1"/>
    </row>
    <row r="913" spans="39:63">
      <c r="AM913" s="1"/>
      <c r="AN913" s="1"/>
      <c r="AO913" s="1"/>
      <c r="AP913" s="1"/>
      <c r="AQ913" s="1"/>
      <c r="AR913" s="1"/>
      <c r="AT913" s="1"/>
      <c r="AU913" s="1"/>
      <c r="AV913" s="1"/>
      <c r="BC913" s="1"/>
      <c r="BD913" s="1"/>
      <c r="BE913" s="1"/>
      <c r="BI913" s="1"/>
      <c r="BJ913" s="1"/>
      <c r="BK913" s="1"/>
    </row>
    <row r="914" spans="39:63">
      <c r="AM914" s="1"/>
      <c r="AN914" s="1"/>
      <c r="AO914" s="1"/>
      <c r="AP914" s="1"/>
      <c r="AQ914" s="1"/>
      <c r="AR914" s="1"/>
      <c r="AT914" s="1"/>
      <c r="AU914" s="1"/>
      <c r="AV914" s="1"/>
      <c r="BC914" s="1"/>
      <c r="BD914" s="1"/>
      <c r="BE914" s="1"/>
      <c r="BI914" s="1"/>
      <c r="BJ914" s="1"/>
      <c r="BK914" s="1"/>
    </row>
    <row r="915" spans="39:63">
      <c r="AM915" s="1"/>
      <c r="AN915" s="1"/>
      <c r="AO915" s="1"/>
      <c r="AP915" s="1"/>
      <c r="AQ915" s="1"/>
      <c r="AR915" s="1"/>
      <c r="AT915" s="1"/>
      <c r="AU915" s="1"/>
      <c r="AV915" s="1"/>
      <c r="BC915" s="1"/>
      <c r="BD915" s="1"/>
      <c r="BE915" s="1"/>
      <c r="BI915" s="1"/>
      <c r="BJ915" s="1"/>
      <c r="BK915" s="1"/>
    </row>
    <row r="916" spans="39:63">
      <c r="AM916" s="1"/>
      <c r="AN916" s="1"/>
      <c r="AO916" s="1"/>
      <c r="AP916" s="1"/>
      <c r="AQ916" s="1"/>
      <c r="AR916" s="1"/>
      <c r="AT916" s="1"/>
      <c r="AU916" s="1"/>
      <c r="AV916" s="1"/>
      <c r="BC916" s="1"/>
      <c r="BD916" s="1"/>
      <c r="BE916" s="1"/>
      <c r="BI916" s="1"/>
      <c r="BJ916" s="1"/>
      <c r="BK916" s="1"/>
    </row>
    <row r="917" spans="39:63">
      <c r="AM917" s="1"/>
      <c r="AN917" s="1"/>
      <c r="AO917" s="1"/>
      <c r="AP917" s="1"/>
      <c r="AQ917" s="1"/>
      <c r="AR917" s="1"/>
      <c r="AT917" s="1"/>
      <c r="AU917" s="1"/>
      <c r="AV917" s="1"/>
      <c r="BC917" s="1"/>
      <c r="BD917" s="1"/>
      <c r="BE917" s="1"/>
      <c r="BI917" s="1"/>
      <c r="BJ917" s="1"/>
      <c r="BK917" s="1"/>
    </row>
    <row r="918" spans="39:63">
      <c r="AM918" s="1"/>
      <c r="AN918" s="1"/>
      <c r="AO918" s="1"/>
      <c r="AP918" s="1"/>
      <c r="AQ918" s="1"/>
      <c r="AR918" s="1"/>
      <c r="AT918" s="1"/>
      <c r="AU918" s="1"/>
      <c r="AV918" s="1"/>
      <c r="BC918" s="1"/>
      <c r="BD918" s="1"/>
      <c r="BE918" s="1"/>
      <c r="BI918" s="1"/>
      <c r="BJ918" s="1"/>
      <c r="BK918" s="1"/>
    </row>
    <row r="919" spans="39:63">
      <c r="AM919" s="1"/>
      <c r="AN919" s="1"/>
      <c r="AO919" s="1"/>
      <c r="AP919" s="1"/>
      <c r="AQ919" s="1"/>
      <c r="AR919" s="1"/>
      <c r="AT919" s="1"/>
      <c r="AU919" s="1"/>
      <c r="AV919" s="1"/>
      <c r="BC919" s="1"/>
      <c r="BD919" s="1"/>
      <c r="BE919" s="1"/>
      <c r="BI919" s="1"/>
      <c r="BJ919" s="1"/>
      <c r="BK919" s="1"/>
    </row>
    <row r="920" spans="39:63">
      <c r="AM920" s="1"/>
      <c r="AN920" s="1"/>
      <c r="AO920" s="1"/>
      <c r="AP920" s="1"/>
      <c r="AQ920" s="1"/>
      <c r="AR920" s="1"/>
      <c r="AT920" s="1"/>
      <c r="AU920" s="1"/>
      <c r="AV920" s="1"/>
      <c r="BC920" s="1"/>
      <c r="BD920" s="1"/>
      <c r="BE920" s="1"/>
      <c r="BI920" s="1"/>
      <c r="BJ920" s="1"/>
      <c r="BK920" s="1"/>
    </row>
    <row r="921" spans="39:63">
      <c r="AM921" s="1"/>
      <c r="AN921" s="1"/>
      <c r="AO921" s="1"/>
      <c r="AP921" s="1"/>
      <c r="AQ921" s="1"/>
      <c r="AR921" s="1"/>
      <c r="AT921" s="1"/>
      <c r="AU921" s="1"/>
      <c r="AV921" s="1"/>
      <c r="BC921" s="1"/>
      <c r="BD921" s="1"/>
      <c r="BE921" s="1"/>
      <c r="BI921" s="1"/>
      <c r="BJ921" s="1"/>
      <c r="BK921" s="1"/>
    </row>
    <row r="922" spans="39:63">
      <c r="AM922" s="1"/>
      <c r="AN922" s="1"/>
      <c r="AO922" s="1"/>
      <c r="AP922" s="1"/>
      <c r="AQ922" s="1"/>
      <c r="AR922" s="1"/>
      <c r="AT922" s="1"/>
      <c r="AU922" s="1"/>
      <c r="AV922" s="1"/>
      <c r="BC922" s="1"/>
      <c r="BD922" s="1"/>
      <c r="BE922" s="1"/>
      <c r="BI922" s="1"/>
      <c r="BJ922" s="1"/>
      <c r="BK922" s="1"/>
    </row>
    <row r="923" spans="39:63">
      <c r="AM923" s="1"/>
      <c r="AN923" s="1"/>
      <c r="AO923" s="1"/>
      <c r="AP923" s="1"/>
      <c r="AQ923" s="1"/>
      <c r="AR923" s="1"/>
      <c r="AT923" s="1"/>
      <c r="AU923" s="1"/>
      <c r="AV923" s="1"/>
      <c r="BC923" s="1"/>
      <c r="BD923" s="1"/>
      <c r="BE923" s="1"/>
      <c r="BI923" s="1"/>
      <c r="BJ923" s="1"/>
      <c r="BK923" s="1"/>
    </row>
    <row r="924" spans="39:63">
      <c r="AM924" s="1"/>
      <c r="AN924" s="1"/>
      <c r="AO924" s="1"/>
      <c r="AP924" s="1"/>
      <c r="AQ924" s="1"/>
      <c r="AR924" s="1"/>
      <c r="AT924" s="1"/>
      <c r="AU924" s="1"/>
      <c r="AV924" s="1"/>
      <c r="BC924" s="1"/>
      <c r="BD924" s="1"/>
      <c r="BE924" s="1"/>
      <c r="BI924" s="1"/>
      <c r="BJ924" s="1"/>
      <c r="BK924" s="1"/>
    </row>
    <row r="925" spans="39:63">
      <c r="AM925" s="1"/>
      <c r="AN925" s="1"/>
      <c r="AO925" s="1"/>
      <c r="AP925" s="1"/>
      <c r="AQ925" s="1"/>
      <c r="AR925" s="1"/>
      <c r="AT925" s="1"/>
      <c r="AU925" s="1"/>
      <c r="AV925" s="1"/>
      <c r="BC925" s="1"/>
      <c r="BD925" s="1"/>
      <c r="BE925" s="1"/>
      <c r="BI925" s="1"/>
      <c r="BJ925" s="1"/>
      <c r="BK925" s="1"/>
    </row>
    <row r="926" spans="39:63">
      <c r="AM926" s="1"/>
      <c r="AN926" s="1"/>
      <c r="AO926" s="1"/>
      <c r="AP926" s="1"/>
      <c r="AQ926" s="1"/>
      <c r="AR926" s="1"/>
      <c r="AT926" s="1"/>
      <c r="AU926" s="1"/>
      <c r="AV926" s="1"/>
      <c r="BC926" s="1"/>
      <c r="BD926" s="1"/>
      <c r="BE926" s="1"/>
      <c r="BI926" s="1"/>
      <c r="BJ926" s="1"/>
      <c r="BK926" s="1"/>
    </row>
    <row r="927" spans="39:63">
      <c r="AM927" s="1"/>
      <c r="AN927" s="1"/>
      <c r="AO927" s="1"/>
      <c r="AP927" s="1"/>
      <c r="AQ927" s="1"/>
      <c r="AR927" s="1"/>
      <c r="AT927" s="1"/>
      <c r="AU927" s="1"/>
      <c r="AV927" s="1"/>
      <c r="BC927" s="1"/>
      <c r="BD927" s="1"/>
      <c r="BE927" s="1"/>
      <c r="BI927" s="1"/>
      <c r="BJ927" s="1"/>
      <c r="BK927" s="1"/>
    </row>
    <row r="928" spans="39:63">
      <c r="AM928" s="1"/>
      <c r="AN928" s="1"/>
      <c r="AO928" s="1"/>
      <c r="AP928" s="1"/>
      <c r="AQ928" s="1"/>
      <c r="AR928" s="1"/>
      <c r="AT928" s="1"/>
      <c r="AU928" s="1"/>
      <c r="AV928" s="1"/>
      <c r="BC928" s="1"/>
      <c r="BD928" s="1"/>
      <c r="BE928" s="1"/>
      <c r="BI928" s="1"/>
      <c r="BJ928" s="1"/>
      <c r="BK928" s="1"/>
    </row>
    <row r="929" spans="39:63">
      <c r="AM929" s="1"/>
      <c r="AN929" s="1"/>
      <c r="AO929" s="1"/>
      <c r="AP929" s="1"/>
      <c r="AQ929" s="1"/>
      <c r="AR929" s="1"/>
      <c r="AT929" s="1"/>
      <c r="AU929" s="1"/>
      <c r="AV929" s="1"/>
      <c r="BC929" s="1"/>
      <c r="BD929" s="1"/>
      <c r="BE929" s="1"/>
      <c r="BI929" s="1"/>
      <c r="BJ929" s="1"/>
      <c r="BK929" s="1"/>
    </row>
    <row r="930" spans="39:63">
      <c r="AM930" s="1"/>
      <c r="AN930" s="1"/>
      <c r="AO930" s="1"/>
      <c r="AP930" s="1"/>
      <c r="AQ930" s="1"/>
      <c r="AR930" s="1"/>
      <c r="AT930" s="1"/>
      <c r="AU930" s="1"/>
      <c r="AV930" s="1"/>
      <c r="BC930" s="1"/>
      <c r="BD930" s="1"/>
      <c r="BE930" s="1"/>
      <c r="BI930" s="1"/>
      <c r="BJ930" s="1"/>
      <c r="BK930" s="1"/>
    </row>
    <row r="931" spans="39:63">
      <c r="AM931" s="1"/>
      <c r="AN931" s="1"/>
      <c r="AO931" s="1"/>
      <c r="AP931" s="1"/>
      <c r="AQ931" s="1"/>
      <c r="AR931" s="1"/>
      <c r="AT931" s="1"/>
      <c r="AU931" s="1"/>
      <c r="AV931" s="1"/>
      <c r="BC931" s="1"/>
      <c r="BD931" s="1"/>
      <c r="BE931" s="1"/>
      <c r="BI931" s="1"/>
      <c r="BJ931" s="1"/>
      <c r="BK931" s="1"/>
    </row>
    <row r="932" spans="39:63">
      <c r="AM932" s="1"/>
      <c r="AN932" s="1"/>
      <c r="AO932" s="1"/>
      <c r="AP932" s="1"/>
      <c r="AQ932" s="1"/>
      <c r="AR932" s="1"/>
      <c r="AT932" s="1"/>
      <c r="AU932" s="1"/>
      <c r="AV932" s="1"/>
      <c r="BC932" s="1"/>
      <c r="BD932" s="1"/>
      <c r="BE932" s="1"/>
      <c r="BI932" s="1"/>
      <c r="BJ932" s="1"/>
      <c r="BK932" s="1"/>
    </row>
    <row r="933" spans="39:63">
      <c r="AM933" s="1"/>
      <c r="AN933" s="1"/>
      <c r="AO933" s="1"/>
      <c r="AP933" s="1"/>
      <c r="AQ933" s="1"/>
      <c r="AR933" s="1"/>
      <c r="AT933" s="1"/>
      <c r="AU933" s="1"/>
      <c r="AV933" s="1"/>
      <c r="BC933" s="1"/>
      <c r="BD933" s="1"/>
      <c r="BE933" s="1"/>
      <c r="BI933" s="1"/>
      <c r="BJ933" s="1"/>
      <c r="BK933" s="1"/>
    </row>
    <row r="934" spans="39:63">
      <c r="AM934" s="1"/>
      <c r="AN934" s="1"/>
      <c r="AO934" s="1"/>
      <c r="AP934" s="1"/>
      <c r="AQ934" s="1"/>
      <c r="AR934" s="1"/>
      <c r="AT934" s="1"/>
      <c r="AU934" s="1"/>
      <c r="AV934" s="1"/>
      <c r="BC934" s="1"/>
      <c r="BD934" s="1"/>
      <c r="BE934" s="1"/>
      <c r="BI934" s="1"/>
      <c r="BJ934" s="1"/>
      <c r="BK934" s="1"/>
    </row>
    <row r="935" spans="39:63">
      <c r="AM935" s="1"/>
      <c r="AN935" s="1"/>
      <c r="AO935" s="1"/>
      <c r="AP935" s="1"/>
      <c r="AQ935" s="1"/>
      <c r="AR935" s="1"/>
      <c r="AT935" s="1"/>
      <c r="AU935" s="1"/>
      <c r="AV935" s="1"/>
      <c r="BC935" s="1"/>
      <c r="BD935" s="1"/>
      <c r="BE935" s="1"/>
      <c r="BI935" s="1"/>
      <c r="BJ935" s="1"/>
      <c r="BK935" s="1"/>
    </row>
    <row r="936" spans="39:63">
      <c r="AM936" s="1"/>
      <c r="AN936" s="1"/>
      <c r="AO936" s="1"/>
      <c r="AP936" s="1"/>
      <c r="AQ936" s="1"/>
      <c r="AR936" s="1"/>
      <c r="AT936" s="1"/>
      <c r="AU936" s="1"/>
      <c r="AV936" s="1"/>
      <c r="BC936" s="1"/>
      <c r="BD936" s="1"/>
      <c r="BE936" s="1"/>
      <c r="BI936" s="1"/>
      <c r="BJ936" s="1"/>
      <c r="BK936" s="1"/>
    </row>
    <row r="937" spans="39:63">
      <c r="AM937" s="1"/>
      <c r="AN937" s="1"/>
      <c r="AO937" s="1"/>
      <c r="AP937" s="1"/>
      <c r="AQ937" s="1"/>
      <c r="AR937" s="1"/>
      <c r="AT937" s="1"/>
      <c r="AU937" s="1"/>
      <c r="AV937" s="1"/>
      <c r="BC937" s="1"/>
      <c r="BD937" s="1"/>
      <c r="BE937" s="1"/>
      <c r="BI937" s="1"/>
      <c r="BJ937" s="1"/>
      <c r="BK937" s="1"/>
    </row>
    <row r="938" spans="39:63">
      <c r="AM938" s="1"/>
      <c r="AN938" s="1"/>
      <c r="AO938" s="1"/>
      <c r="AP938" s="1"/>
      <c r="AQ938" s="1"/>
      <c r="AR938" s="1"/>
      <c r="AT938" s="1"/>
      <c r="AU938" s="1"/>
      <c r="AV938" s="1"/>
      <c r="BC938" s="1"/>
      <c r="BD938" s="1"/>
      <c r="BE938" s="1"/>
      <c r="BI938" s="1"/>
      <c r="BJ938" s="1"/>
      <c r="BK938" s="1"/>
    </row>
    <row r="939" spans="39:63">
      <c r="AM939" s="1"/>
      <c r="AN939" s="1"/>
      <c r="AO939" s="1"/>
      <c r="AP939" s="1"/>
      <c r="AQ939" s="1"/>
      <c r="AR939" s="1"/>
      <c r="AT939" s="1"/>
      <c r="AU939" s="1"/>
      <c r="AV939" s="1"/>
      <c r="BC939" s="1"/>
      <c r="BD939" s="1"/>
      <c r="BE939" s="1"/>
      <c r="BI939" s="1"/>
      <c r="BJ939" s="1"/>
      <c r="BK939" s="1"/>
    </row>
    <row r="940" spans="39:63">
      <c r="AM940" s="1"/>
      <c r="AN940" s="1"/>
      <c r="AO940" s="1"/>
      <c r="AP940" s="1"/>
      <c r="AQ940" s="1"/>
      <c r="AR940" s="1"/>
      <c r="AT940" s="1"/>
      <c r="AU940" s="1"/>
      <c r="AV940" s="1"/>
      <c r="BC940" s="1"/>
      <c r="BD940" s="1"/>
      <c r="BE940" s="1"/>
      <c r="BI940" s="1"/>
      <c r="BJ940" s="1"/>
      <c r="BK940" s="1"/>
    </row>
    <row r="941" spans="39:63">
      <c r="AM941" s="1"/>
      <c r="AN941" s="1"/>
      <c r="AO941" s="1"/>
      <c r="AP941" s="1"/>
      <c r="AQ941" s="1"/>
      <c r="AR941" s="1"/>
      <c r="AT941" s="1"/>
      <c r="AU941" s="1"/>
      <c r="AV941" s="1"/>
      <c r="BC941" s="1"/>
      <c r="BD941" s="1"/>
      <c r="BE941" s="1"/>
      <c r="BI941" s="1"/>
      <c r="BJ941" s="1"/>
      <c r="BK941" s="1"/>
    </row>
    <row r="942" spans="39:63">
      <c r="AM942" s="1"/>
      <c r="AN942" s="1"/>
      <c r="AO942" s="1"/>
      <c r="AP942" s="1"/>
      <c r="AQ942" s="1"/>
      <c r="AR942" s="1"/>
      <c r="AT942" s="1"/>
      <c r="AU942" s="1"/>
      <c r="AV942" s="1"/>
      <c r="BC942" s="1"/>
      <c r="BD942" s="1"/>
      <c r="BE942" s="1"/>
      <c r="BI942" s="1"/>
      <c r="BJ942" s="1"/>
      <c r="BK942" s="1"/>
    </row>
    <row r="943" spans="39:63">
      <c r="AM943" s="1"/>
      <c r="AN943" s="1"/>
      <c r="AO943" s="1"/>
      <c r="AP943" s="1"/>
      <c r="AQ943" s="1"/>
      <c r="AR943" s="1"/>
      <c r="AT943" s="1"/>
      <c r="AU943" s="1"/>
      <c r="AV943" s="1"/>
      <c r="BC943" s="1"/>
      <c r="BD943" s="1"/>
      <c r="BE943" s="1"/>
      <c r="BI943" s="1"/>
      <c r="BJ943" s="1"/>
      <c r="BK943" s="1"/>
    </row>
    <row r="944" spans="39:63">
      <c r="AM944" s="1"/>
      <c r="AN944" s="1"/>
      <c r="AO944" s="1"/>
      <c r="AP944" s="1"/>
      <c r="AQ944" s="1"/>
      <c r="AR944" s="1"/>
      <c r="AT944" s="1"/>
      <c r="AU944" s="1"/>
      <c r="AV944" s="1"/>
      <c r="BC944" s="1"/>
      <c r="BD944" s="1"/>
      <c r="BE944" s="1"/>
      <c r="BI944" s="1"/>
      <c r="BJ944" s="1"/>
      <c r="BK944" s="1"/>
    </row>
    <row r="945" spans="39:63">
      <c r="AM945" s="1"/>
      <c r="AN945" s="1"/>
      <c r="AO945" s="1"/>
      <c r="AP945" s="1"/>
      <c r="AQ945" s="1"/>
      <c r="AR945" s="1"/>
      <c r="AT945" s="1"/>
      <c r="AU945" s="1"/>
      <c r="AV945" s="1"/>
      <c r="BC945" s="1"/>
      <c r="BD945" s="1"/>
      <c r="BE945" s="1"/>
      <c r="BI945" s="1"/>
      <c r="BJ945" s="1"/>
      <c r="BK945" s="1"/>
    </row>
    <row r="946" spans="39:63">
      <c r="AM946" s="1"/>
      <c r="AN946" s="1"/>
      <c r="AO946" s="1"/>
      <c r="AP946" s="1"/>
      <c r="AQ946" s="1"/>
      <c r="AR946" s="1"/>
      <c r="AT946" s="1"/>
      <c r="AU946" s="1"/>
      <c r="AV946" s="1"/>
      <c r="BC946" s="1"/>
      <c r="BD946" s="1"/>
      <c r="BE946" s="1"/>
      <c r="BI946" s="1"/>
      <c r="BJ946" s="1"/>
      <c r="BK946" s="1"/>
    </row>
    <row r="947" spans="39:63">
      <c r="AM947" s="1"/>
      <c r="AN947" s="1"/>
      <c r="AO947" s="1"/>
      <c r="AP947" s="1"/>
      <c r="AQ947" s="1"/>
      <c r="AR947" s="1"/>
      <c r="AT947" s="1"/>
      <c r="AU947" s="1"/>
      <c r="AV947" s="1"/>
      <c r="BC947" s="1"/>
      <c r="BD947" s="1"/>
      <c r="BE947" s="1"/>
      <c r="BI947" s="1"/>
      <c r="BJ947" s="1"/>
      <c r="BK947" s="1"/>
    </row>
    <row r="948" spans="39:63">
      <c r="AM948" s="1"/>
      <c r="AN948" s="1"/>
      <c r="AO948" s="1"/>
      <c r="AP948" s="1"/>
      <c r="AQ948" s="1"/>
      <c r="AR948" s="1"/>
      <c r="AT948" s="1"/>
      <c r="AU948" s="1"/>
      <c r="AV948" s="1"/>
      <c r="BC948" s="1"/>
      <c r="BD948" s="1"/>
      <c r="BE948" s="1"/>
      <c r="BI948" s="1"/>
      <c r="BJ948" s="1"/>
      <c r="BK948" s="1"/>
    </row>
    <row r="949" spans="39:63">
      <c r="AM949" s="1"/>
      <c r="AN949" s="1"/>
      <c r="AO949" s="1"/>
      <c r="AP949" s="1"/>
      <c r="AQ949" s="1"/>
      <c r="AR949" s="1"/>
      <c r="AT949" s="1"/>
      <c r="AU949" s="1"/>
      <c r="AV949" s="1"/>
      <c r="BC949" s="1"/>
      <c r="BD949" s="1"/>
      <c r="BE949" s="1"/>
      <c r="BI949" s="1"/>
      <c r="BJ949" s="1"/>
      <c r="BK949" s="1"/>
    </row>
    <row r="950" spans="39:63">
      <c r="AM950" s="1"/>
      <c r="AN950" s="1"/>
      <c r="AO950" s="1"/>
      <c r="AP950" s="1"/>
      <c r="AQ950" s="1"/>
      <c r="AR950" s="1"/>
      <c r="AT950" s="1"/>
      <c r="AU950" s="1"/>
      <c r="AV950" s="1"/>
      <c r="BC950" s="1"/>
      <c r="BD950" s="1"/>
      <c r="BE950" s="1"/>
      <c r="BI950" s="1"/>
      <c r="BJ950" s="1"/>
      <c r="BK950" s="1"/>
    </row>
    <row r="951" spans="39:63">
      <c r="AM951" s="1"/>
      <c r="AN951" s="1"/>
      <c r="AO951" s="1"/>
      <c r="AP951" s="1"/>
      <c r="AQ951" s="1"/>
      <c r="AR951" s="1"/>
      <c r="AT951" s="1"/>
      <c r="AU951" s="1"/>
      <c r="AV951" s="1"/>
      <c r="BC951" s="1"/>
      <c r="BD951" s="1"/>
      <c r="BE951" s="1"/>
      <c r="BI951" s="1"/>
      <c r="BJ951" s="1"/>
      <c r="BK951" s="1"/>
    </row>
    <row r="952" spans="39:63">
      <c r="AM952" s="1"/>
      <c r="AN952" s="1"/>
      <c r="AO952" s="1"/>
      <c r="AP952" s="1"/>
      <c r="AQ952" s="1"/>
      <c r="AR952" s="1"/>
      <c r="AT952" s="1"/>
      <c r="AU952" s="1"/>
      <c r="AV952" s="1"/>
      <c r="BC952" s="1"/>
      <c r="BD952" s="1"/>
      <c r="BE952" s="1"/>
      <c r="BI952" s="1"/>
      <c r="BJ952" s="1"/>
      <c r="BK952" s="1"/>
    </row>
    <row r="953" spans="39:63">
      <c r="AM953" s="1"/>
      <c r="AN953" s="1"/>
      <c r="AO953" s="1"/>
      <c r="AP953" s="1"/>
      <c r="AQ953" s="1"/>
      <c r="AR953" s="1"/>
      <c r="AT953" s="1"/>
      <c r="AU953" s="1"/>
      <c r="AV953" s="1"/>
      <c r="BC953" s="1"/>
      <c r="BD953" s="1"/>
      <c r="BE953" s="1"/>
      <c r="BI953" s="1"/>
      <c r="BJ953" s="1"/>
      <c r="BK953" s="1"/>
    </row>
    <row r="954" spans="39:63">
      <c r="AM954" s="1"/>
      <c r="AN954" s="1"/>
      <c r="AO954" s="1"/>
      <c r="AP954" s="1"/>
      <c r="AQ954" s="1"/>
      <c r="AR954" s="1"/>
      <c r="AT954" s="1"/>
      <c r="AU954" s="1"/>
      <c r="AV954" s="1"/>
      <c r="BC954" s="1"/>
      <c r="BD954" s="1"/>
      <c r="BE954" s="1"/>
      <c r="BI954" s="1"/>
      <c r="BJ954" s="1"/>
      <c r="BK954" s="1"/>
    </row>
    <row r="955" spans="39:63">
      <c r="AM955" s="1"/>
      <c r="AN955" s="1"/>
      <c r="AO955" s="1"/>
      <c r="AP955" s="1"/>
      <c r="AQ955" s="1"/>
      <c r="AR955" s="1"/>
      <c r="AT955" s="1"/>
      <c r="AU955" s="1"/>
      <c r="AV955" s="1"/>
      <c r="BC955" s="1"/>
      <c r="BD955" s="1"/>
      <c r="BE955" s="1"/>
      <c r="BI955" s="1"/>
      <c r="BJ955" s="1"/>
      <c r="BK955" s="1"/>
    </row>
    <row r="956" spans="39:63">
      <c r="AM956" s="1"/>
      <c r="AN956" s="1"/>
      <c r="AO956" s="1"/>
      <c r="AP956" s="1"/>
      <c r="AQ956" s="1"/>
      <c r="AR956" s="1"/>
      <c r="AT956" s="1"/>
      <c r="AU956" s="1"/>
      <c r="AV956" s="1"/>
      <c r="BC956" s="1"/>
      <c r="BD956" s="1"/>
      <c r="BE956" s="1"/>
      <c r="BI956" s="1"/>
      <c r="BJ956" s="1"/>
      <c r="BK956" s="1"/>
    </row>
    <row r="957" spans="39:63">
      <c r="AM957" s="1"/>
      <c r="AN957" s="1"/>
      <c r="AO957" s="1"/>
      <c r="AP957" s="1"/>
      <c r="AQ957" s="1"/>
      <c r="AR957" s="1"/>
      <c r="AT957" s="1"/>
      <c r="AU957" s="1"/>
      <c r="AV957" s="1"/>
      <c r="BC957" s="1"/>
      <c r="BD957" s="1"/>
      <c r="BE957" s="1"/>
      <c r="BI957" s="1"/>
      <c r="BJ957" s="1"/>
      <c r="BK957" s="1"/>
    </row>
    <row r="958" spans="39:63">
      <c r="AM958" s="1"/>
      <c r="AN958" s="1"/>
      <c r="AO958" s="1"/>
      <c r="AP958" s="1"/>
      <c r="AQ958" s="1"/>
      <c r="AR958" s="1"/>
      <c r="AT958" s="1"/>
      <c r="AU958" s="1"/>
      <c r="AV958" s="1"/>
      <c r="BC958" s="1"/>
      <c r="BD958" s="1"/>
      <c r="BE958" s="1"/>
      <c r="BI958" s="1"/>
      <c r="BJ958" s="1"/>
      <c r="BK958" s="1"/>
    </row>
    <row r="959" spans="39:63">
      <c r="AM959" s="1"/>
      <c r="AN959" s="1"/>
      <c r="AO959" s="1"/>
      <c r="AP959" s="1"/>
      <c r="AQ959" s="1"/>
      <c r="AR959" s="1"/>
      <c r="AT959" s="1"/>
      <c r="AU959" s="1"/>
      <c r="AV959" s="1"/>
      <c r="BC959" s="1"/>
      <c r="BD959" s="1"/>
      <c r="BE959" s="1"/>
      <c r="BI959" s="1"/>
      <c r="BJ959" s="1"/>
      <c r="BK959" s="1"/>
    </row>
    <row r="960" spans="39:63">
      <c r="AM960" s="1"/>
      <c r="AN960" s="1"/>
      <c r="AO960" s="1"/>
      <c r="AP960" s="1"/>
      <c r="AQ960" s="1"/>
      <c r="AR960" s="1"/>
      <c r="AT960" s="1"/>
      <c r="AU960" s="1"/>
      <c r="AV960" s="1"/>
      <c r="BC960" s="1"/>
      <c r="BD960" s="1"/>
      <c r="BE960" s="1"/>
      <c r="BI960" s="1"/>
      <c r="BJ960" s="1"/>
      <c r="BK960" s="1"/>
    </row>
    <row r="961" spans="39:63">
      <c r="AM961" s="1"/>
      <c r="AN961" s="1"/>
      <c r="AO961" s="1"/>
      <c r="AP961" s="1"/>
      <c r="AQ961" s="1"/>
      <c r="AR961" s="1"/>
      <c r="AT961" s="1"/>
      <c r="AU961" s="1"/>
      <c r="AV961" s="1"/>
      <c r="BC961" s="1"/>
      <c r="BD961" s="1"/>
      <c r="BE961" s="1"/>
      <c r="BI961" s="1"/>
      <c r="BJ961" s="1"/>
      <c r="BK961" s="1"/>
    </row>
    <row r="962" spans="39:63">
      <c r="AM962" s="1"/>
      <c r="AN962" s="1"/>
      <c r="AO962" s="1"/>
      <c r="AP962" s="1"/>
      <c r="AQ962" s="1"/>
      <c r="AR962" s="1"/>
      <c r="AT962" s="1"/>
      <c r="AU962" s="1"/>
      <c r="AV962" s="1"/>
      <c r="BC962" s="1"/>
      <c r="BD962" s="1"/>
      <c r="BE962" s="1"/>
      <c r="BI962" s="1"/>
      <c r="BJ962" s="1"/>
      <c r="BK962" s="1"/>
    </row>
    <row r="963" spans="39:63">
      <c r="AM963" s="1"/>
      <c r="AN963" s="1"/>
      <c r="AO963" s="1"/>
      <c r="AP963" s="1"/>
      <c r="AQ963" s="1"/>
      <c r="AR963" s="1"/>
      <c r="AT963" s="1"/>
      <c r="AU963" s="1"/>
      <c r="AV963" s="1"/>
      <c r="BC963" s="1"/>
      <c r="BD963" s="1"/>
      <c r="BE963" s="1"/>
      <c r="BI963" s="1"/>
      <c r="BJ963" s="1"/>
      <c r="BK963" s="1"/>
    </row>
    <row r="964" spans="39:63">
      <c r="AM964" s="1"/>
      <c r="AN964" s="1"/>
      <c r="AO964" s="1"/>
      <c r="AP964" s="1"/>
      <c r="AQ964" s="1"/>
      <c r="AR964" s="1"/>
      <c r="AT964" s="1"/>
      <c r="AU964" s="1"/>
      <c r="AV964" s="1"/>
      <c r="BC964" s="1"/>
      <c r="BD964" s="1"/>
      <c r="BE964" s="1"/>
      <c r="BI964" s="1"/>
      <c r="BJ964" s="1"/>
      <c r="BK964" s="1"/>
    </row>
    <row r="965" spans="39:63">
      <c r="AM965" s="1"/>
      <c r="AN965" s="1"/>
      <c r="AO965" s="1"/>
      <c r="AP965" s="1"/>
      <c r="AQ965" s="1"/>
      <c r="AR965" s="1"/>
      <c r="AT965" s="1"/>
      <c r="AU965" s="1"/>
      <c r="AV965" s="1"/>
      <c r="BC965" s="1"/>
      <c r="BD965" s="1"/>
      <c r="BE965" s="1"/>
      <c r="BI965" s="1"/>
      <c r="BJ965" s="1"/>
      <c r="BK965" s="1"/>
    </row>
    <row r="966" spans="39:63">
      <c r="AM966" s="1"/>
      <c r="AN966" s="1"/>
      <c r="AO966" s="1"/>
      <c r="AP966" s="1"/>
      <c r="AQ966" s="1"/>
      <c r="AR966" s="1"/>
      <c r="AT966" s="1"/>
      <c r="AU966" s="1"/>
      <c r="AV966" s="1"/>
      <c r="BC966" s="1"/>
      <c r="BD966" s="1"/>
      <c r="BE966" s="1"/>
      <c r="BI966" s="1"/>
      <c r="BJ966" s="1"/>
      <c r="BK966" s="1"/>
    </row>
    <row r="967" spans="39:63">
      <c r="AM967" s="1"/>
      <c r="AN967" s="1"/>
      <c r="AO967" s="1"/>
      <c r="AP967" s="1"/>
      <c r="AQ967" s="1"/>
      <c r="AR967" s="1"/>
      <c r="AT967" s="1"/>
      <c r="AU967" s="1"/>
      <c r="AV967" s="1"/>
      <c r="BC967" s="1"/>
      <c r="BD967" s="1"/>
      <c r="BE967" s="1"/>
      <c r="BI967" s="1"/>
      <c r="BJ967" s="1"/>
      <c r="BK967" s="1"/>
    </row>
    <row r="968" spans="39:63">
      <c r="AM968" s="1"/>
      <c r="AN968" s="1"/>
      <c r="AO968" s="1"/>
      <c r="AP968" s="1"/>
      <c r="AQ968" s="1"/>
      <c r="AR968" s="1"/>
      <c r="AT968" s="1"/>
      <c r="AU968" s="1"/>
      <c r="AV968" s="1"/>
      <c r="BC968" s="1"/>
      <c r="BD968" s="1"/>
      <c r="BE968" s="1"/>
      <c r="BI968" s="1"/>
      <c r="BJ968" s="1"/>
      <c r="BK968" s="1"/>
    </row>
    <row r="969" spans="39:63">
      <c r="AM969" s="1"/>
      <c r="AN969" s="1"/>
      <c r="AO969" s="1"/>
      <c r="AP969" s="1"/>
      <c r="AQ969" s="1"/>
      <c r="AR969" s="1"/>
      <c r="AT969" s="1"/>
      <c r="AU969" s="1"/>
      <c r="AV969" s="1"/>
      <c r="BC969" s="1"/>
      <c r="BD969" s="1"/>
      <c r="BE969" s="1"/>
      <c r="BI969" s="1"/>
      <c r="BJ969" s="1"/>
      <c r="BK969" s="1"/>
    </row>
    <row r="970" spans="39:63">
      <c r="AM970" s="1"/>
      <c r="AN970" s="1"/>
      <c r="AO970" s="1"/>
      <c r="AP970" s="1"/>
      <c r="AQ970" s="1"/>
      <c r="AR970" s="1"/>
      <c r="AT970" s="1"/>
      <c r="AU970" s="1"/>
      <c r="AV970" s="1"/>
      <c r="BC970" s="1"/>
      <c r="BD970" s="1"/>
      <c r="BE970" s="1"/>
      <c r="BI970" s="1"/>
      <c r="BJ970" s="1"/>
      <c r="BK970" s="1"/>
    </row>
    <row r="971" spans="39:63">
      <c r="AM971" s="1"/>
      <c r="AN971" s="1"/>
      <c r="AO971" s="1"/>
      <c r="AP971" s="1"/>
      <c r="AQ971" s="1"/>
      <c r="AR971" s="1"/>
      <c r="AT971" s="1"/>
      <c r="AU971" s="1"/>
      <c r="AV971" s="1"/>
      <c r="BC971" s="1"/>
      <c r="BD971" s="1"/>
      <c r="BE971" s="1"/>
      <c r="BI971" s="1"/>
      <c r="BJ971" s="1"/>
      <c r="BK971" s="1"/>
    </row>
    <row r="972" spans="39:63">
      <c r="AM972" s="1"/>
      <c r="AN972" s="1"/>
      <c r="AO972" s="1"/>
      <c r="AP972" s="1"/>
      <c r="AQ972" s="1"/>
      <c r="AR972" s="1"/>
      <c r="AT972" s="1"/>
      <c r="AU972" s="1"/>
      <c r="AV972" s="1"/>
      <c r="BC972" s="1"/>
      <c r="BD972" s="1"/>
      <c r="BE972" s="1"/>
      <c r="BI972" s="1"/>
      <c r="BJ972" s="1"/>
      <c r="BK972" s="1"/>
    </row>
    <row r="973" spans="39:63">
      <c r="AM973" s="1"/>
      <c r="AN973" s="1"/>
      <c r="AO973" s="1"/>
      <c r="AP973" s="1"/>
      <c r="AQ973" s="1"/>
      <c r="AR973" s="1"/>
      <c r="AT973" s="1"/>
      <c r="AU973" s="1"/>
      <c r="AV973" s="1"/>
      <c r="BC973" s="1"/>
      <c r="BD973" s="1"/>
      <c r="BE973" s="1"/>
      <c r="BI973" s="1"/>
      <c r="BJ973" s="1"/>
      <c r="BK973" s="1"/>
    </row>
    <row r="974" spans="39:63">
      <c r="AM974" s="1"/>
      <c r="AN974" s="1"/>
      <c r="AO974" s="1"/>
      <c r="AP974" s="1"/>
      <c r="AQ974" s="1"/>
      <c r="AR974" s="1"/>
      <c r="AT974" s="1"/>
      <c r="AU974" s="1"/>
      <c r="AV974" s="1"/>
      <c r="BC974" s="1"/>
      <c r="BD974" s="1"/>
      <c r="BE974" s="1"/>
      <c r="BI974" s="1"/>
      <c r="BJ974" s="1"/>
      <c r="BK974" s="1"/>
    </row>
    <row r="975" spans="39:63">
      <c r="AM975" s="1"/>
      <c r="AN975" s="1"/>
      <c r="AO975" s="1"/>
      <c r="AP975" s="1"/>
      <c r="AQ975" s="1"/>
      <c r="AR975" s="1"/>
      <c r="AT975" s="1"/>
      <c r="AU975" s="1"/>
      <c r="AV975" s="1"/>
      <c r="BC975" s="1"/>
      <c r="BD975" s="1"/>
      <c r="BE975" s="1"/>
      <c r="BI975" s="1"/>
      <c r="BJ975" s="1"/>
      <c r="BK975" s="1"/>
    </row>
    <row r="976" spans="39:63">
      <c r="AM976" s="1"/>
      <c r="AN976" s="1"/>
      <c r="AO976" s="1"/>
      <c r="AP976" s="1"/>
      <c r="AQ976" s="1"/>
      <c r="AR976" s="1"/>
      <c r="AT976" s="1"/>
      <c r="AU976" s="1"/>
      <c r="AV976" s="1"/>
      <c r="BC976" s="1"/>
      <c r="BD976" s="1"/>
      <c r="BE976" s="1"/>
      <c r="BI976" s="1"/>
      <c r="BJ976" s="1"/>
      <c r="BK976" s="1"/>
    </row>
    <row r="977" spans="39:63">
      <c r="AM977" s="1"/>
      <c r="AN977" s="1"/>
      <c r="AO977" s="1"/>
      <c r="AP977" s="1"/>
      <c r="AQ977" s="1"/>
      <c r="AR977" s="1"/>
      <c r="AT977" s="1"/>
      <c r="AU977" s="1"/>
      <c r="AV977" s="1"/>
      <c r="BC977" s="1"/>
      <c r="BD977" s="1"/>
      <c r="BE977" s="1"/>
      <c r="BI977" s="1"/>
      <c r="BJ977" s="1"/>
      <c r="BK977" s="1"/>
    </row>
    <row r="978" spans="39:63">
      <c r="AM978" s="1"/>
      <c r="AN978" s="1"/>
      <c r="AO978" s="1"/>
      <c r="AP978" s="1"/>
      <c r="AQ978" s="1"/>
      <c r="AR978" s="1"/>
      <c r="AT978" s="1"/>
      <c r="AU978" s="1"/>
      <c r="AV978" s="1"/>
      <c r="BC978" s="1"/>
      <c r="BD978" s="1"/>
      <c r="BE978" s="1"/>
      <c r="BI978" s="1"/>
      <c r="BJ978" s="1"/>
      <c r="BK978" s="1"/>
    </row>
    <row r="979" spans="39:63">
      <c r="AM979" s="1"/>
      <c r="AN979" s="1"/>
      <c r="AO979" s="1"/>
      <c r="AP979" s="1"/>
      <c r="AQ979" s="1"/>
      <c r="AR979" s="1"/>
      <c r="AT979" s="1"/>
      <c r="AU979" s="1"/>
      <c r="AV979" s="1"/>
      <c r="BC979" s="1"/>
      <c r="BD979" s="1"/>
      <c r="BE979" s="1"/>
      <c r="BI979" s="1"/>
      <c r="BJ979" s="1"/>
      <c r="BK979" s="1"/>
    </row>
    <row r="980" spans="39:63">
      <c r="AM980" s="1"/>
      <c r="AN980" s="1"/>
      <c r="AO980" s="1"/>
      <c r="AP980" s="1"/>
      <c r="AQ980" s="1"/>
      <c r="AR980" s="1"/>
      <c r="AT980" s="1"/>
      <c r="AU980" s="1"/>
      <c r="AV980" s="1"/>
      <c r="BC980" s="1"/>
      <c r="BD980" s="1"/>
      <c r="BE980" s="1"/>
      <c r="BI980" s="1"/>
      <c r="BJ980" s="1"/>
      <c r="BK980" s="1"/>
    </row>
    <row r="981" spans="39:63">
      <c r="AM981" s="1"/>
      <c r="AN981" s="1"/>
      <c r="AO981" s="1"/>
      <c r="AP981" s="1"/>
      <c r="AQ981" s="1"/>
      <c r="AR981" s="1"/>
      <c r="AT981" s="1"/>
      <c r="AU981" s="1"/>
      <c r="AV981" s="1"/>
      <c r="BC981" s="1"/>
      <c r="BD981" s="1"/>
      <c r="BE981" s="1"/>
      <c r="BI981" s="1"/>
      <c r="BJ981" s="1"/>
      <c r="BK981" s="1"/>
    </row>
    <row r="982" spans="39:63">
      <c r="AM982" s="1"/>
      <c r="AN982" s="1"/>
      <c r="AO982" s="1"/>
      <c r="AP982" s="1"/>
      <c r="AQ982" s="1"/>
      <c r="AR982" s="1"/>
      <c r="AT982" s="1"/>
      <c r="AU982" s="1"/>
      <c r="AV982" s="1"/>
      <c r="BC982" s="1"/>
      <c r="BD982" s="1"/>
      <c r="BE982" s="1"/>
      <c r="BI982" s="1"/>
      <c r="BJ982" s="1"/>
      <c r="BK982" s="1"/>
    </row>
    <row r="983" spans="39:63">
      <c r="AM983" s="1"/>
      <c r="AN983" s="1"/>
      <c r="AO983" s="1"/>
      <c r="AP983" s="1"/>
      <c r="AQ983" s="1"/>
      <c r="AR983" s="1"/>
      <c r="AT983" s="1"/>
      <c r="AU983" s="1"/>
      <c r="AV983" s="1"/>
      <c r="BC983" s="1"/>
      <c r="BD983" s="1"/>
      <c r="BE983" s="1"/>
      <c r="BI983" s="1"/>
      <c r="BJ983" s="1"/>
      <c r="BK983" s="1"/>
    </row>
    <row r="984" spans="39:63">
      <c r="AM984" s="1"/>
      <c r="AN984" s="1"/>
      <c r="AO984" s="1"/>
      <c r="AP984" s="1"/>
      <c r="AQ984" s="1"/>
      <c r="AR984" s="1"/>
      <c r="AT984" s="1"/>
      <c r="AU984" s="1"/>
      <c r="AV984" s="1"/>
      <c r="BC984" s="1"/>
      <c r="BD984" s="1"/>
      <c r="BE984" s="1"/>
      <c r="BI984" s="1"/>
      <c r="BJ984" s="1"/>
      <c r="BK984" s="1"/>
    </row>
    <row r="985" spans="39:63">
      <c r="AM985" s="1"/>
      <c r="AN985" s="1"/>
      <c r="AO985" s="1"/>
      <c r="AP985" s="1"/>
      <c r="AQ985" s="1"/>
      <c r="AR985" s="1"/>
      <c r="AT985" s="1"/>
      <c r="AU985" s="1"/>
      <c r="AV985" s="1"/>
      <c r="BC985" s="1"/>
      <c r="BD985" s="1"/>
      <c r="BE985" s="1"/>
      <c r="BI985" s="1"/>
      <c r="BJ985" s="1"/>
      <c r="BK985" s="1"/>
    </row>
    <row r="986" spans="39:63">
      <c r="AM986" s="1"/>
      <c r="AN986" s="1"/>
      <c r="AO986" s="1"/>
      <c r="AP986" s="1"/>
      <c r="AQ986" s="1"/>
      <c r="AR986" s="1"/>
      <c r="AT986" s="1"/>
      <c r="AU986" s="1"/>
      <c r="AV986" s="1"/>
      <c r="BC986" s="1"/>
      <c r="BD986" s="1"/>
      <c r="BE986" s="1"/>
      <c r="BI986" s="1"/>
      <c r="BJ986" s="1"/>
      <c r="BK986" s="1"/>
    </row>
    <row r="987" spans="39:63">
      <c r="AM987" s="1"/>
      <c r="AN987" s="1"/>
      <c r="AO987" s="1"/>
      <c r="AP987" s="1"/>
      <c r="AQ987" s="1"/>
      <c r="AR987" s="1"/>
      <c r="AT987" s="1"/>
      <c r="AU987" s="1"/>
      <c r="AV987" s="1"/>
      <c r="BC987" s="1"/>
      <c r="BD987" s="1"/>
      <c r="BE987" s="1"/>
      <c r="BI987" s="1"/>
      <c r="BJ987" s="1"/>
      <c r="BK987" s="1"/>
    </row>
    <row r="988" spans="39:63">
      <c r="AM988" s="1"/>
      <c r="AN988" s="1"/>
      <c r="AO988" s="1"/>
      <c r="AP988" s="1"/>
      <c r="AQ988" s="1"/>
      <c r="AR988" s="1"/>
      <c r="AT988" s="1"/>
      <c r="AU988" s="1"/>
      <c r="AV988" s="1"/>
      <c r="BC988" s="1"/>
      <c r="BD988" s="1"/>
      <c r="BE988" s="1"/>
      <c r="BI988" s="1"/>
      <c r="BJ988" s="1"/>
      <c r="BK988" s="1"/>
    </row>
    <row r="989" spans="39:63">
      <c r="AM989" s="1"/>
      <c r="AN989" s="1"/>
      <c r="AO989" s="1"/>
      <c r="AP989" s="1"/>
      <c r="AQ989" s="1"/>
      <c r="AR989" s="1"/>
      <c r="AT989" s="1"/>
      <c r="AU989" s="1"/>
      <c r="AV989" s="1"/>
      <c r="BC989" s="1"/>
      <c r="BD989" s="1"/>
      <c r="BE989" s="1"/>
      <c r="BI989" s="1"/>
      <c r="BJ989" s="1"/>
      <c r="BK989" s="1"/>
    </row>
    <row r="990" spans="39:63">
      <c r="AM990" s="1"/>
      <c r="AN990" s="1"/>
      <c r="AO990" s="1"/>
      <c r="AP990" s="1"/>
      <c r="AQ990" s="1"/>
      <c r="AR990" s="1"/>
      <c r="AT990" s="1"/>
      <c r="AU990" s="1"/>
      <c r="AV990" s="1"/>
      <c r="BC990" s="1"/>
      <c r="BD990" s="1"/>
      <c r="BE990" s="1"/>
      <c r="BI990" s="1"/>
      <c r="BJ990" s="1"/>
      <c r="BK990" s="1"/>
    </row>
    <row r="991" spans="39:63">
      <c r="AM991" s="1"/>
      <c r="AN991" s="1"/>
      <c r="AO991" s="1"/>
      <c r="AP991" s="1"/>
      <c r="AQ991" s="1"/>
      <c r="AR991" s="1"/>
      <c r="AT991" s="1"/>
      <c r="AU991" s="1"/>
      <c r="AV991" s="1"/>
      <c r="BC991" s="1"/>
      <c r="BD991" s="1"/>
      <c r="BE991" s="1"/>
      <c r="BI991" s="1"/>
      <c r="BJ991" s="1"/>
      <c r="BK991" s="1"/>
    </row>
    <row r="992" spans="39:63">
      <c r="AM992" s="1"/>
      <c r="AN992" s="1"/>
      <c r="AO992" s="1"/>
      <c r="AP992" s="1"/>
      <c r="AQ992" s="1"/>
      <c r="AR992" s="1"/>
      <c r="AT992" s="1"/>
      <c r="AU992" s="1"/>
      <c r="AV992" s="1"/>
      <c r="BC992" s="1"/>
      <c r="BD992" s="1"/>
      <c r="BE992" s="1"/>
      <c r="BI992" s="1"/>
      <c r="BJ992" s="1"/>
      <c r="BK992" s="1"/>
    </row>
  </sheetData>
  <mergeCells count="2">
    <mergeCell ref="G4:H4"/>
    <mergeCell ref="AA4:AC4"/>
  </mergeCells>
  <phoneticPr fontId="11" type="noConversion"/>
  <conditionalFormatting sqref="F10:F61">
    <cfRule type="cellIs" dxfId="234" priority="37" operator="lessThan">
      <formula>0</formula>
    </cfRule>
    <cfRule type="cellIs" dxfId="233" priority="38" operator="greaterThan">
      <formula>0</formula>
    </cfRule>
  </conditionalFormatting>
  <conditionalFormatting sqref="AH10:AH61 W10:W61">
    <cfRule type="cellIs" dxfId="232" priority="33" operator="lessThan">
      <formula>0</formula>
    </cfRule>
    <cfRule type="cellIs" dxfId="231" priority="34" operator="greaterThan">
      <formula>0</formula>
    </cfRule>
    <cfRule type="cellIs" dxfId="230" priority="35" operator="lessThan">
      <formula>0</formula>
    </cfRule>
    <cfRule type="cellIs" dxfId="229" priority="36" operator="greaterThan">
      <formula>0</formula>
    </cfRule>
  </conditionalFormatting>
  <conditionalFormatting sqref="Y10:Y61">
    <cfRule type="cellIs" dxfId="228" priority="29" operator="lessThan">
      <formula>0</formula>
    </cfRule>
    <cfRule type="cellIs" dxfId="227" priority="30" operator="greaterThan">
      <formula>0</formula>
    </cfRule>
    <cfRule type="cellIs" dxfId="226" priority="31" operator="lessThan">
      <formula>0</formula>
    </cfRule>
    <cfRule type="cellIs" dxfId="225" priority="32" operator="greaterThan">
      <formula>0</formula>
    </cfRule>
  </conditionalFormatting>
  <conditionalFormatting sqref="P10:P61">
    <cfRule type="cellIs" dxfId="224" priority="1" operator="lessThan">
      <formula>0</formula>
    </cfRule>
    <cfRule type="cellIs" dxfId="223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D1:Z1845"/>
  <sheetViews>
    <sheetView defaultGridColor="0" colorId="22" zoomScale="91" zoomScaleNormal="91" workbookViewId="0">
      <selection activeCell="Z25" sqref="Z25"/>
    </sheetView>
  </sheetViews>
  <sheetFormatPr baseColWidth="10" defaultColWidth="9.90625" defaultRowHeight="15"/>
  <cols>
    <col min="1" max="1" width="4.90625" customWidth="1"/>
    <col min="2" max="2" width="7.90625" customWidth="1"/>
    <col min="3" max="3" width="6.81640625" customWidth="1"/>
    <col min="4" max="4" width="6.6328125" customWidth="1"/>
    <col min="5" max="5" width="7.90625" customWidth="1"/>
    <col min="6" max="6" width="5.6328125" customWidth="1"/>
    <col min="7" max="7" width="7.54296875" customWidth="1"/>
    <col min="8" max="8" width="5.81640625" customWidth="1"/>
    <col min="9" max="9" width="7.90625" customWidth="1"/>
    <col min="10" max="10" width="5.1796875" style="98" customWidth="1"/>
    <col min="11" max="11" width="7.90625" customWidth="1"/>
    <col min="12" max="12" width="6.6328125" customWidth="1"/>
    <col min="13" max="13" width="5.81640625" customWidth="1"/>
    <col min="14" max="14" width="8.6328125" style="98" customWidth="1"/>
    <col min="15" max="15" width="6.36328125" style="98" customWidth="1"/>
    <col min="16" max="16" width="8.81640625" style="98" customWidth="1"/>
    <col min="17" max="17" width="6.36328125" style="98" customWidth="1"/>
    <col min="18" max="18" width="5.1796875" customWidth="1"/>
    <col min="19" max="19" width="6.90625" customWidth="1"/>
    <col min="20" max="20" width="7.90625" style="98" customWidth="1"/>
    <col min="21" max="21" width="10.1796875" style="98" customWidth="1"/>
    <col min="22" max="22" width="8.54296875" style="98" customWidth="1"/>
    <col min="23" max="23" width="8" customWidth="1"/>
    <col min="24" max="24" width="6.453125" customWidth="1"/>
    <col min="25" max="25" width="5.7265625" customWidth="1"/>
    <col min="26" max="26" width="5.54296875" customWidth="1"/>
  </cols>
  <sheetData>
    <row r="1" customFormat="1"/>
    <row r="2" customFormat="1"/>
    <row r="3" customFormat="1" ht="18" customHeight="1"/>
    <row r="4" customFormat="1"/>
    <row r="5" customFormat="1"/>
    <row r="6" customFormat="1" ht="14.25" customHeigh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2" customFormat="1" ht="15.6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2" customFormat="1" ht="15.6"/>
    <row r="63" customFormat="1" ht="14.25" customHeight="1"/>
    <row r="64" customFormat="1"/>
    <row r="65" spans="10:26">
      <c r="J65"/>
      <c r="N65"/>
      <c r="O65"/>
      <c r="P65"/>
      <c r="Q65"/>
      <c r="T65"/>
      <c r="U65"/>
      <c r="V65"/>
    </row>
    <row r="66" spans="10:26">
      <c r="J66"/>
      <c r="N66"/>
      <c r="O66"/>
      <c r="P66"/>
      <c r="Q66"/>
      <c r="T66"/>
      <c r="U66"/>
      <c r="V66"/>
    </row>
    <row r="67" spans="10:26">
      <c r="J67"/>
      <c r="N67"/>
      <c r="O67"/>
      <c r="P67"/>
      <c r="Q67"/>
      <c r="T67"/>
      <c r="U67"/>
      <c r="V67"/>
    </row>
    <row r="68" spans="10:26" s="2" customFormat="1" ht="15.6"/>
    <row r="69" spans="10:26" s="2" customFormat="1" ht="15.6"/>
    <row r="70" spans="10:26" s="3" customFormat="1"/>
    <row r="71" spans="10:26">
      <c r="J71"/>
      <c r="N71"/>
      <c r="O71"/>
      <c r="P71"/>
      <c r="Q71"/>
      <c r="T71"/>
      <c r="U71"/>
      <c r="V71"/>
    </row>
    <row r="72" spans="10:26">
      <c r="J72"/>
      <c r="N72"/>
      <c r="O72"/>
      <c r="P72"/>
      <c r="Q72"/>
      <c r="T72"/>
      <c r="U72"/>
      <c r="V72"/>
    </row>
    <row r="73" spans="10:26">
      <c r="J73"/>
      <c r="N73"/>
      <c r="O73"/>
      <c r="P73"/>
      <c r="Q73"/>
      <c r="T73"/>
      <c r="U73"/>
      <c r="V73"/>
    </row>
    <row r="74" spans="10:26">
      <c r="J74"/>
      <c r="N74"/>
      <c r="O74"/>
      <c r="P74"/>
      <c r="Q74"/>
      <c r="T74"/>
      <c r="U74"/>
      <c r="V74"/>
    </row>
    <row r="75" spans="10:26">
      <c r="J75"/>
      <c r="N75"/>
      <c r="O75"/>
      <c r="P75"/>
      <c r="Q75"/>
      <c r="T75"/>
      <c r="U75"/>
      <c r="V75"/>
    </row>
    <row r="76" spans="10:26">
      <c r="J76"/>
      <c r="N76"/>
      <c r="O76"/>
      <c r="P76"/>
      <c r="Q76"/>
      <c r="T76"/>
      <c r="U76"/>
      <c r="V76"/>
    </row>
    <row r="77" spans="10:26">
      <c r="J77"/>
      <c r="N77"/>
      <c r="O77"/>
      <c r="P77"/>
      <c r="Q77"/>
      <c r="T77"/>
      <c r="U77"/>
      <c r="V77"/>
    </row>
    <row r="78" spans="10:26">
      <c r="J78"/>
      <c r="N78"/>
      <c r="O78"/>
      <c r="P78"/>
      <c r="Q78"/>
      <c r="T78"/>
      <c r="U78"/>
      <c r="V78"/>
      <c r="Y78">
        <v>9</v>
      </c>
      <c r="Z78" s="3" t="s">
        <v>35</v>
      </c>
    </row>
    <row r="79" spans="10:26">
      <c r="J79"/>
      <c r="N79"/>
      <c r="O79"/>
      <c r="P79"/>
      <c r="Q79"/>
      <c r="T79"/>
      <c r="U79"/>
      <c r="V79"/>
      <c r="Y79">
        <v>8</v>
      </c>
      <c r="Z79" s="299" t="s">
        <v>34</v>
      </c>
    </row>
    <row r="80" spans="10:26">
      <c r="J80"/>
      <c r="N80"/>
      <c r="O80"/>
      <c r="P80"/>
      <c r="Q80"/>
      <c r="T80"/>
      <c r="U80"/>
      <c r="V80"/>
      <c r="Y80">
        <v>7</v>
      </c>
      <c r="Z80" s="3" t="s">
        <v>33</v>
      </c>
    </row>
    <row r="81" spans="10:26">
      <c r="J81"/>
      <c r="N81"/>
      <c r="O81"/>
      <c r="P81"/>
      <c r="Q81"/>
      <c r="T81"/>
      <c r="U81"/>
      <c r="V81"/>
      <c r="Y81">
        <v>6</v>
      </c>
      <c r="Z81" s="3" t="s">
        <v>32</v>
      </c>
    </row>
    <row r="82" spans="10:26">
      <c r="J82"/>
      <c r="N82"/>
      <c r="O82"/>
      <c r="P82"/>
      <c r="Q82"/>
      <c r="T82"/>
      <c r="U82"/>
      <c r="V82"/>
      <c r="Y82">
        <v>5</v>
      </c>
      <c r="Z82" s="299" t="s">
        <v>402</v>
      </c>
    </row>
    <row r="83" spans="10:26">
      <c r="J83"/>
      <c r="N83"/>
      <c r="O83"/>
      <c r="P83"/>
      <c r="Q83"/>
      <c r="T83"/>
      <c r="U83"/>
      <c r="V83"/>
    </row>
    <row r="84" spans="10:26">
      <c r="J84"/>
      <c r="N84"/>
      <c r="O84"/>
      <c r="P84"/>
      <c r="Q84"/>
      <c r="T84"/>
      <c r="U84"/>
      <c r="V84"/>
    </row>
    <row r="85" spans="10:26">
      <c r="J85"/>
      <c r="N85"/>
      <c r="O85"/>
      <c r="P85"/>
      <c r="Q85"/>
      <c r="T85"/>
      <c r="U85"/>
      <c r="V85"/>
    </row>
    <row r="86" spans="10:26">
      <c r="J86"/>
      <c r="N86"/>
      <c r="O86"/>
      <c r="P86"/>
      <c r="Q86"/>
      <c r="T86"/>
      <c r="U86"/>
      <c r="V86"/>
    </row>
    <row r="87" spans="10:26">
      <c r="J87"/>
      <c r="N87"/>
      <c r="O87"/>
      <c r="P87"/>
      <c r="Q87"/>
      <c r="T87"/>
      <c r="U87"/>
      <c r="V87"/>
    </row>
    <row r="88" spans="10:26">
      <c r="J88"/>
      <c r="N88"/>
      <c r="O88"/>
      <c r="P88"/>
      <c r="Q88"/>
      <c r="T88"/>
      <c r="U88"/>
      <c r="V88"/>
    </row>
    <row r="89" spans="10:26">
      <c r="J89"/>
      <c r="N89"/>
      <c r="O89"/>
      <c r="P89"/>
      <c r="Q89"/>
      <c r="T89"/>
      <c r="U89"/>
      <c r="V89"/>
    </row>
    <row r="90" spans="10:26">
      <c r="J90"/>
      <c r="N90"/>
      <c r="O90"/>
      <c r="P90"/>
      <c r="Q90"/>
      <c r="T90"/>
      <c r="U90"/>
      <c r="V90"/>
    </row>
    <row r="91" spans="10:26">
      <c r="J91"/>
      <c r="N91"/>
      <c r="O91"/>
      <c r="P91"/>
      <c r="Q91"/>
      <c r="T91"/>
      <c r="U91"/>
      <c r="V91"/>
    </row>
    <row r="92" spans="10:26">
      <c r="J92"/>
      <c r="N92"/>
      <c r="O92"/>
      <c r="P92"/>
      <c r="Q92"/>
      <c r="T92"/>
      <c r="U92"/>
      <c r="V92"/>
    </row>
    <row r="93" spans="10:26">
      <c r="J93"/>
      <c r="N93"/>
      <c r="O93"/>
      <c r="P93"/>
      <c r="Q93"/>
      <c r="T93"/>
      <c r="U93"/>
      <c r="V93"/>
    </row>
    <row r="94" spans="10:26">
      <c r="J94"/>
      <c r="N94"/>
      <c r="O94"/>
      <c r="P94"/>
      <c r="Q94"/>
      <c r="T94"/>
      <c r="U94"/>
      <c r="V94"/>
    </row>
    <row r="95" spans="10:26">
      <c r="J95"/>
      <c r="N95"/>
      <c r="O95"/>
      <c r="P95"/>
      <c r="Q95"/>
      <c r="T95"/>
      <c r="U95"/>
      <c r="V95"/>
    </row>
    <row r="96" spans="10:26">
      <c r="J96"/>
      <c r="N96"/>
      <c r="O96"/>
      <c r="P96"/>
      <c r="Q96"/>
      <c r="T96"/>
      <c r="U96"/>
      <c r="V96"/>
    </row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s="623" customFormat="1"/>
    <row r="107" customFormat="1"/>
    <row r="108" s="623" customFormat="1"/>
    <row r="109" s="623" customFormat="1"/>
    <row r="110" s="623" customFormat="1"/>
    <row r="111" s="623" customFormat="1"/>
    <row r="112" s="623" customFormat="1"/>
    <row r="113" s="623" customFormat="1"/>
    <row r="114" s="623" customFormat="1"/>
    <row r="115" s="623" customFormat="1"/>
    <row r="116" s="623" customFormat="1"/>
    <row r="117" s="623" customFormat="1"/>
    <row r="118" s="623" customFormat="1"/>
    <row r="119" s="623" customFormat="1"/>
    <row r="120" s="623" customFormat="1"/>
    <row r="121" s="623" customFormat="1"/>
    <row r="122" s="623" customFormat="1"/>
    <row r="123" s="623" customFormat="1"/>
    <row r="124" s="623" customFormat="1"/>
    <row r="125" s="623" customFormat="1"/>
    <row r="126" s="623" customFormat="1"/>
    <row r="127" s="623" customFormat="1"/>
    <row r="128" s="623" customFormat="1"/>
    <row r="129" s="623" customFormat="1"/>
    <row r="130" s="623" customFormat="1"/>
    <row r="131" s="623" customFormat="1"/>
    <row r="132" s="623" customFormat="1"/>
    <row r="133" s="623" customFormat="1"/>
    <row r="134" s="623" customFormat="1"/>
    <row r="135" s="623" customFormat="1"/>
    <row r="136" s="623" customFormat="1"/>
    <row r="137" s="623" customFormat="1"/>
    <row r="138" s="623" customFormat="1"/>
    <row r="139" s="623" customFormat="1"/>
    <row r="140" s="623" customFormat="1"/>
    <row r="141" s="623" customFormat="1"/>
    <row r="142" customFormat="1"/>
    <row r="143" s="623" customFormat="1"/>
    <row r="144" s="623" customFormat="1"/>
    <row r="145" s="623" customFormat="1"/>
    <row r="146" s="623" customFormat="1"/>
    <row r="147" s="623" customFormat="1"/>
    <row r="148" s="623" customFormat="1"/>
    <row r="149" s="623" customFormat="1"/>
    <row r="150" s="623" customFormat="1"/>
    <row r="151" s="623" customFormat="1"/>
    <row r="152" s="623" customFormat="1"/>
    <row r="153" s="623" customFormat="1"/>
    <row r="154" s="623" customFormat="1"/>
    <row r="155" s="623" customFormat="1"/>
    <row r="156" s="623" customFormat="1"/>
    <row r="157" s="623" customFormat="1"/>
    <row r="158" s="623" customFormat="1"/>
    <row r="159" s="623" customFormat="1"/>
    <row r="160" s="623" customFormat="1"/>
    <row r="161" s="623" customFormat="1"/>
    <row r="162" s="623" customFormat="1"/>
    <row r="163" s="623" customFormat="1"/>
    <row r="164" s="623" customFormat="1"/>
    <row r="165" s="623" customFormat="1"/>
    <row r="166" s="623" customFormat="1"/>
    <row r="167" s="623" customFormat="1"/>
    <row r="168" s="623" customFormat="1"/>
    <row r="169" s="623" customFormat="1"/>
    <row r="170" s="623" customFormat="1"/>
    <row r="171" s="623" customFormat="1"/>
    <row r="172" s="623" customFormat="1"/>
    <row r="173" s="623" customFormat="1"/>
    <row r="174" s="623" customFormat="1"/>
    <row r="175" s="623" customFormat="1"/>
    <row r="176" s="623" customFormat="1"/>
    <row r="177" spans="10:25">
      <c r="J177"/>
      <c r="N177"/>
      <c r="O177"/>
      <c r="P177"/>
      <c r="Q177"/>
      <c r="T177"/>
      <c r="U177"/>
      <c r="V177"/>
    </row>
    <row r="178" spans="10:25">
      <c r="J178"/>
      <c r="N178"/>
      <c r="O178"/>
      <c r="P178"/>
      <c r="Q178"/>
      <c r="T178"/>
      <c r="U178"/>
      <c r="V178"/>
      <c r="X178" s="3">
        <v>4</v>
      </c>
      <c r="Y178" s="3" t="s">
        <v>96</v>
      </c>
    </row>
    <row r="179" spans="10:25">
      <c r="J179"/>
      <c r="N179"/>
      <c r="O179"/>
      <c r="P179"/>
      <c r="Q179"/>
      <c r="T179"/>
      <c r="U179"/>
      <c r="V179"/>
      <c r="X179" s="3">
        <v>5</v>
      </c>
      <c r="Y179" s="299" t="s">
        <v>97</v>
      </c>
    </row>
    <row r="180" spans="10:25">
      <c r="J180"/>
      <c r="N180"/>
      <c r="O180"/>
      <c r="P180"/>
      <c r="Q180"/>
      <c r="T180"/>
      <c r="U180"/>
      <c r="V180"/>
      <c r="X180" s="3">
        <v>6</v>
      </c>
      <c r="Y180" s="3" t="s">
        <v>98</v>
      </c>
    </row>
    <row r="181" spans="10:25">
      <c r="J181"/>
      <c r="N181"/>
      <c r="O181"/>
      <c r="P181"/>
      <c r="Q181"/>
      <c r="T181"/>
      <c r="U181"/>
      <c r="V181"/>
      <c r="X181" s="3">
        <v>7</v>
      </c>
      <c r="Y181" s="3" t="s">
        <v>99</v>
      </c>
    </row>
    <row r="182" spans="10:25">
      <c r="J182"/>
      <c r="N182"/>
      <c r="O182"/>
      <c r="P182"/>
      <c r="Q182"/>
      <c r="T182"/>
      <c r="U182"/>
      <c r="V182"/>
      <c r="X182" s="3">
        <v>8</v>
      </c>
      <c r="Y182" s="299" t="s">
        <v>100</v>
      </c>
    </row>
    <row r="183" spans="10:25">
      <c r="J183"/>
      <c r="N183"/>
      <c r="O183"/>
      <c r="P183"/>
      <c r="Q183"/>
      <c r="T183"/>
      <c r="U183"/>
      <c r="V183"/>
      <c r="X183" s="3"/>
      <c r="Y183" s="3"/>
    </row>
    <row r="184" spans="10:25">
      <c r="J184"/>
      <c r="N184"/>
      <c r="O184"/>
      <c r="P184"/>
      <c r="Q184"/>
      <c r="T184"/>
      <c r="U184"/>
      <c r="V184"/>
    </row>
    <row r="185" spans="10:25">
      <c r="J185"/>
      <c r="N185"/>
      <c r="O185"/>
      <c r="P185"/>
      <c r="Q185"/>
      <c r="T185"/>
      <c r="U185"/>
      <c r="V185"/>
    </row>
    <row r="186" spans="10:25">
      <c r="J186"/>
      <c r="N186"/>
      <c r="O186"/>
      <c r="P186"/>
      <c r="Q186"/>
      <c r="T186"/>
      <c r="U186"/>
      <c r="V186"/>
    </row>
    <row r="187" spans="10:25">
      <c r="J187"/>
      <c r="N187"/>
      <c r="O187"/>
      <c r="P187"/>
      <c r="Q187"/>
      <c r="T187"/>
      <c r="U187"/>
      <c r="V187"/>
    </row>
    <row r="188" spans="10:25">
      <c r="J188"/>
      <c r="N188"/>
      <c r="O188"/>
      <c r="P188"/>
      <c r="Q188"/>
      <c r="T188"/>
      <c r="U188"/>
      <c r="V188"/>
    </row>
    <row r="189" spans="10:25">
      <c r="J189"/>
      <c r="N189"/>
      <c r="O189"/>
      <c r="P189"/>
      <c r="Q189"/>
      <c r="T189"/>
      <c r="U189"/>
      <c r="V189"/>
    </row>
    <row r="190" spans="10:25">
      <c r="J190"/>
      <c r="N190"/>
      <c r="O190"/>
      <c r="P190"/>
      <c r="Q190"/>
      <c r="T190"/>
      <c r="U190"/>
      <c r="V190"/>
    </row>
    <row r="191" spans="10:25">
      <c r="J191"/>
      <c r="N191"/>
      <c r="O191"/>
      <c r="P191"/>
      <c r="Q191"/>
      <c r="T191"/>
      <c r="U191"/>
      <c r="V191"/>
    </row>
    <row r="192" spans="10:25">
      <c r="J192"/>
      <c r="N192"/>
      <c r="O192"/>
      <c r="P192"/>
      <c r="Q192"/>
      <c r="T192"/>
      <c r="U192"/>
      <c r="V192"/>
    </row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spans="10:26">
      <c r="J225"/>
      <c r="N225"/>
      <c r="O225"/>
      <c r="P225"/>
      <c r="Q225"/>
      <c r="T225"/>
      <c r="U225"/>
      <c r="V225"/>
    </row>
    <row r="226" spans="10:26">
      <c r="J226"/>
      <c r="N226"/>
      <c r="O226"/>
      <c r="P226"/>
      <c r="Q226"/>
      <c r="T226"/>
      <c r="U226"/>
      <c r="V226"/>
    </row>
    <row r="227" spans="10:26">
      <c r="J227"/>
      <c r="N227"/>
      <c r="O227"/>
      <c r="P227"/>
      <c r="Q227"/>
      <c r="T227"/>
      <c r="U227"/>
      <c r="V227"/>
      <c r="Z227" t="s">
        <v>655</v>
      </c>
    </row>
    <row r="228" spans="10:26">
      <c r="J228"/>
      <c r="N228"/>
      <c r="O228"/>
      <c r="P228"/>
      <c r="Q228"/>
      <c r="T228"/>
      <c r="U228"/>
      <c r="V228"/>
    </row>
    <row r="229" spans="10:26">
      <c r="J229"/>
      <c r="N229"/>
      <c r="O229"/>
      <c r="P229"/>
      <c r="Q229"/>
      <c r="T229"/>
      <c r="U229"/>
      <c r="V229"/>
    </row>
    <row r="230" spans="10:26">
      <c r="J230"/>
      <c r="N230"/>
      <c r="O230"/>
      <c r="P230"/>
      <c r="Q230"/>
      <c r="T230"/>
      <c r="U230"/>
      <c r="V230"/>
    </row>
    <row r="231" spans="10:26">
      <c r="J231"/>
      <c r="N231"/>
      <c r="O231"/>
      <c r="P231"/>
      <c r="Q231"/>
      <c r="T231"/>
      <c r="U231"/>
      <c r="V231"/>
    </row>
    <row r="232" spans="10:26">
      <c r="J232"/>
      <c r="N232"/>
      <c r="O232"/>
      <c r="P232"/>
      <c r="Q232"/>
      <c r="T232"/>
      <c r="U232"/>
      <c r="V232"/>
    </row>
    <row r="233" spans="10:26">
      <c r="J233"/>
      <c r="N233"/>
      <c r="O233"/>
      <c r="P233"/>
      <c r="Q233"/>
      <c r="T233"/>
      <c r="U233"/>
      <c r="V233"/>
    </row>
    <row r="234" spans="10:26">
      <c r="J234"/>
      <c r="N234"/>
      <c r="O234"/>
      <c r="P234"/>
      <c r="Q234"/>
      <c r="T234"/>
      <c r="U234"/>
      <c r="V234"/>
    </row>
    <row r="235" spans="10:26">
      <c r="J235"/>
      <c r="N235"/>
      <c r="O235"/>
      <c r="P235"/>
      <c r="Q235"/>
      <c r="T235"/>
      <c r="U235"/>
      <c r="V235"/>
    </row>
    <row r="236" spans="10:26">
      <c r="J236"/>
      <c r="N236"/>
      <c r="O236"/>
      <c r="P236"/>
      <c r="Q236"/>
      <c r="T236"/>
      <c r="U236"/>
      <c r="V236"/>
    </row>
    <row r="237" spans="10:26">
      <c r="J237"/>
      <c r="N237"/>
      <c r="O237"/>
      <c r="P237"/>
      <c r="Q237"/>
      <c r="T237"/>
      <c r="U237"/>
      <c r="V237"/>
    </row>
    <row r="238" spans="10:26">
      <c r="J238"/>
      <c r="N238"/>
      <c r="O238"/>
      <c r="P238"/>
      <c r="Q238"/>
      <c r="T238"/>
      <c r="U238"/>
      <c r="V238"/>
    </row>
    <row r="239" spans="10:26">
      <c r="J239"/>
      <c r="N239"/>
      <c r="O239"/>
      <c r="P239"/>
      <c r="Q239"/>
      <c r="T239"/>
      <c r="U239"/>
      <c r="V239"/>
    </row>
    <row r="240" spans="10:26">
      <c r="J240"/>
      <c r="N240"/>
      <c r="O240"/>
      <c r="P240"/>
      <c r="Q240"/>
      <c r="T240"/>
      <c r="U240"/>
      <c r="V240"/>
    </row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spans="10:26">
      <c r="J257"/>
      <c r="N257"/>
      <c r="O257"/>
      <c r="P257"/>
      <c r="Q257"/>
      <c r="T257"/>
      <c r="U257"/>
      <c r="V257"/>
    </row>
    <row r="258" spans="10:26">
      <c r="J258"/>
      <c r="N258"/>
      <c r="O258"/>
      <c r="P258"/>
      <c r="Q258"/>
      <c r="T258"/>
      <c r="U258"/>
      <c r="V258"/>
    </row>
    <row r="259" spans="10:26">
      <c r="J259"/>
      <c r="N259"/>
      <c r="O259"/>
      <c r="P259"/>
      <c r="Q259"/>
      <c r="T259"/>
      <c r="U259"/>
      <c r="V259"/>
    </row>
    <row r="260" spans="10:26">
      <c r="J260"/>
      <c r="N260"/>
      <c r="O260"/>
      <c r="P260"/>
      <c r="Q260"/>
      <c r="T260"/>
      <c r="U260"/>
      <c r="V260"/>
    </row>
    <row r="261" spans="10:26">
      <c r="J261"/>
      <c r="N261"/>
      <c r="O261"/>
      <c r="P261"/>
      <c r="Q261"/>
      <c r="T261"/>
      <c r="U261"/>
      <c r="V261"/>
      <c r="Z261" s="3"/>
    </row>
    <row r="262" spans="10:26">
      <c r="J262"/>
      <c r="N262"/>
      <c r="O262"/>
      <c r="P262"/>
      <c r="Q262"/>
      <c r="T262"/>
      <c r="U262"/>
      <c r="V262"/>
    </row>
    <row r="263" spans="10:26">
      <c r="J263"/>
      <c r="N263"/>
      <c r="O263"/>
      <c r="P263"/>
      <c r="Q263"/>
      <c r="T263"/>
      <c r="U263"/>
      <c r="V263"/>
    </row>
    <row r="264" spans="10:26">
      <c r="J264"/>
      <c r="N264"/>
      <c r="O264"/>
      <c r="P264"/>
      <c r="Q264"/>
      <c r="T264"/>
      <c r="U264"/>
      <c r="V264"/>
    </row>
    <row r="265" spans="10:26">
      <c r="J265"/>
      <c r="N265"/>
      <c r="O265"/>
      <c r="P265"/>
      <c r="Q265"/>
      <c r="T265"/>
      <c r="U265"/>
      <c r="V265"/>
    </row>
    <row r="266" spans="10:26">
      <c r="J266"/>
      <c r="N266"/>
      <c r="O266"/>
      <c r="P266"/>
      <c r="Q266"/>
      <c r="T266"/>
      <c r="U266"/>
      <c r="V266"/>
    </row>
    <row r="267" spans="10:26">
      <c r="J267"/>
      <c r="N267"/>
      <c r="O267"/>
      <c r="P267"/>
      <c r="Q267"/>
      <c r="T267"/>
      <c r="U267"/>
      <c r="V267"/>
    </row>
    <row r="268" spans="10:26">
      <c r="J268"/>
      <c r="N268"/>
      <c r="O268"/>
      <c r="P268"/>
      <c r="Q268"/>
      <c r="T268"/>
      <c r="U268"/>
      <c r="V268"/>
    </row>
    <row r="269" spans="10:26">
      <c r="J269"/>
      <c r="N269"/>
      <c r="O269"/>
      <c r="P269"/>
      <c r="Q269"/>
      <c r="T269"/>
      <c r="U269"/>
      <c r="V269"/>
    </row>
    <row r="270" spans="10:26">
      <c r="J270"/>
      <c r="N270"/>
      <c r="O270"/>
      <c r="P270"/>
      <c r="Q270"/>
      <c r="T270"/>
      <c r="U270"/>
      <c r="V270"/>
    </row>
    <row r="271" spans="10:26">
      <c r="J271"/>
      <c r="N271"/>
      <c r="O271"/>
      <c r="P271"/>
      <c r="Q271"/>
      <c r="T271"/>
      <c r="U271"/>
      <c r="V271"/>
    </row>
    <row r="272" spans="10:26">
      <c r="J272"/>
      <c r="N272"/>
      <c r="O272"/>
      <c r="P272"/>
      <c r="Q272"/>
      <c r="T272"/>
      <c r="U272"/>
      <c r="V272"/>
    </row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spans="10:25">
      <c r="J289"/>
      <c r="N289"/>
      <c r="O289"/>
      <c r="P289"/>
      <c r="Q289"/>
      <c r="T289"/>
      <c r="U289"/>
      <c r="V289"/>
    </row>
    <row r="290" spans="10:25">
      <c r="J290"/>
      <c r="N290"/>
      <c r="O290"/>
      <c r="P290"/>
      <c r="Q290"/>
      <c r="T290"/>
      <c r="U290"/>
      <c r="V290"/>
    </row>
    <row r="291" spans="10:25">
      <c r="J291"/>
      <c r="N291"/>
      <c r="O291"/>
      <c r="P291"/>
      <c r="Q291"/>
      <c r="T291"/>
      <c r="U291"/>
      <c r="V291"/>
    </row>
    <row r="292" spans="10:25">
      <c r="J292"/>
      <c r="N292"/>
      <c r="O292"/>
      <c r="P292"/>
      <c r="Q292"/>
      <c r="T292"/>
      <c r="U292"/>
      <c r="V292"/>
    </row>
    <row r="293" spans="10:25">
      <c r="J293"/>
      <c r="N293"/>
      <c r="O293"/>
      <c r="P293"/>
      <c r="Q293"/>
      <c r="T293"/>
      <c r="U293"/>
      <c r="V293"/>
    </row>
    <row r="294" spans="10:25">
      <c r="J294"/>
      <c r="N294"/>
      <c r="O294"/>
      <c r="P294"/>
      <c r="Q294"/>
      <c r="T294"/>
      <c r="U294"/>
      <c r="V294"/>
    </row>
    <row r="295" spans="10:25">
      <c r="J295"/>
      <c r="N295"/>
      <c r="O295"/>
      <c r="P295"/>
      <c r="Q295"/>
      <c r="T295"/>
      <c r="U295"/>
      <c r="V295"/>
    </row>
    <row r="296" spans="10:25">
      <c r="J296"/>
      <c r="N296"/>
      <c r="O296"/>
      <c r="P296"/>
      <c r="Q296"/>
      <c r="T296"/>
      <c r="U296"/>
      <c r="V296"/>
    </row>
    <row r="297" spans="10:25">
      <c r="J297"/>
      <c r="N297"/>
      <c r="O297"/>
      <c r="P297"/>
      <c r="Q297"/>
      <c r="T297"/>
      <c r="U297"/>
      <c r="V297"/>
      <c r="Y297" s="3"/>
    </row>
    <row r="298" spans="10:25">
      <c r="J298"/>
      <c r="N298"/>
      <c r="O298"/>
      <c r="P298"/>
      <c r="Q298"/>
      <c r="T298"/>
      <c r="U298"/>
      <c r="V298"/>
    </row>
    <row r="299" spans="10:25">
      <c r="J299"/>
      <c r="N299"/>
      <c r="O299"/>
      <c r="P299"/>
      <c r="Q299"/>
      <c r="T299"/>
      <c r="U299"/>
      <c r="V299"/>
    </row>
    <row r="300" spans="10:25">
      <c r="J300"/>
      <c r="N300"/>
      <c r="O300"/>
      <c r="P300"/>
      <c r="Q300"/>
      <c r="T300"/>
      <c r="U300"/>
      <c r="V300"/>
    </row>
    <row r="301" spans="10:25">
      <c r="J301"/>
      <c r="N301"/>
      <c r="O301"/>
      <c r="P301"/>
      <c r="Q301"/>
      <c r="T301"/>
      <c r="U301"/>
      <c r="V301"/>
    </row>
    <row r="302" spans="10:25">
      <c r="J302"/>
      <c r="N302"/>
      <c r="O302"/>
      <c r="P302"/>
      <c r="Q302"/>
      <c r="T302"/>
      <c r="U302"/>
      <c r="V302"/>
    </row>
    <row r="303" spans="10:25">
      <c r="J303"/>
      <c r="N303"/>
      <c r="O303"/>
      <c r="P303"/>
      <c r="Q303"/>
      <c r="T303"/>
      <c r="U303"/>
      <c r="V303"/>
    </row>
    <row r="304" spans="10:25">
      <c r="J304"/>
      <c r="N304"/>
      <c r="O304"/>
      <c r="P304"/>
      <c r="Q304"/>
      <c r="T304"/>
      <c r="U304"/>
      <c r="V304"/>
    </row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spans="10:25">
      <c r="J385"/>
      <c r="N385"/>
      <c r="O385"/>
      <c r="P385"/>
      <c r="Q385"/>
      <c r="T385"/>
      <c r="U385"/>
      <c r="V385"/>
    </row>
    <row r="386" spans="10:25">
      <c r="J386"/>
      <c r="N386"/>
      <c r="O386"/>
      <c r="P386"/>
      <c r="Q386"/>
      <c r="T386"/>
      <c r="U386"/>
      <c r="V386"/>
    </row>
    <row r="387" spans="10:25">
      <c r="J387"/>
      <c r="N387"/>
      <c r="O387"/>
      <c r="P387"/>
      <c r="Q387"/>
      <c r="T387"/>
      <c r="U387"/>
      <c r="V387"/>
    </row>
    <row r="388" spans="10:25">
      <c r="J388"/>
      <c r="N388"/>
      <c r="O388"/>
      <c r="P388"/>
      <c r="Q388"/>
      <c r="T388"/>
      <c r="U388"/>
      <c r="V388"/>
    </row>
    <row r="389" spans="10:25">
      <c r="J389"/>
      <c r="N389"/>
      <c r="O389"/>
      <c r="P389"/>
      <c r="Q389"/>
      <c r="T389"/>
      <c r="U389"/>
      <c r="V389"/>
    </row>
    <row r="390" spans="10:25">
      <c r="J390"/>
      <c r="N390"/>
      <c r="O390"/>
      <c r="P390"/>
      <c r="Q390"/>
      <c r="T390"/>
      <c r="U390"/>
      <c r="V390"/>
    </row>
    <row r="391" spans="10:25">
      <c r="J391"/>
      <c r="N391"/>
      <c r="O391"/>
      <c r="P391"/>
      <c r="Q391"/>
      <c r="T391"/>
      <c r="U391"/>
      <c r="V391"/>
    </row>
    <row r="392" spans="10:25">
      <c r="J392"/>
      <c r="N392"/>
      <c r="O392"/>
      <c r="P392"/>
      <c r="Q392"/>
      <c r="T392"/>
      <c r="U392"/>
      <c r="V392"/>
    </row>
    <row r="393" spans="10:25">
      <c r="J393"/>
      <c r="N393"/>
      <c r="O393"/>
      <c r="P393"/>
      <c r="Q393"/>
      <c r="T393"/>
      <c r="U393"/>
      <c r="V393"/>
    </row>
    <row r="394" spans="10:25">
      <c r="J394"/>
      <c r="N394"/>
      <c r="O394"/>
      <c r="P394"/>
      <c r="Q394"/>
      <c r="T394"/>
      <c r="U394"/>
      <c r="V394"/>
    </row>
    <row r="395" spans="10:25">
      <c r="J395"/>
      <c r="N395"/>
      <c r="O395"/>
      <c r="P395"/>
      <c r="Q395"/>
      <c r="T395"/>
      <c r="U395"/>
      <c r="V395"/>
    </row>
    <row r="396" spans="10:25">
      <c r="J396"/>
      <c r="N396"/>
      <c r="O396"/>
      <c r="P396"/>
      <c r="Q396"/>
      <c r="T396"/>
      <c r="U396"/>
      <c r="V396"/>
    </row>
    <row r="397" spans="10:25">
      <c r="J397"/>
      <c r="N397"/>
      <c r="O397"/>
      <c r="P397"/>
      <c r="Q397"/>
      <c r="T397"/>
      <c r="U397"/>
      <c r="V397"/>
    </row>
    <row r="398" spans="10:25">
      <c r="J398"/>
      <c r="N398"/>
      <c r="O398"/>
      <c r="P398"/>
      <c r="Q398"/>
      <c r="T398"/>
      <c r="U398"/>
      <c r="V398"/>
    </row>
    <row r="399" spans="10:25">
      <c r="J399"/>
      <c r="N399"/>
      <c r="O399"/>
      <c r="P399"/>
      <c r="Q399"/>
      <c r="T399"/>
      <c r="U399"/>
      <c r="V399"/>
    </row>
    <row r="400" spans="10:25">
      <c r="J400"/>
      <c r="N400"/>
      <c r="O400"/>
      <c r="P400"/>
      <c r="Q400"/>
      <c r="T400"/>
      <c r="U400"/>
      <c r="V400"/>
      <c r="Y400" s="3"/>
    </row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s="17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spans="4:25">
      <c r="J1121"/>
      <c r="N1121"/>
      <c r="O1121"/>
      <c r="P1121"/>
      <c r="Q1121"/>
      <c r="T1121"/>
      <c r="U1121"/>
      <c r="V1121"/>
    </row>
    <row r="1122" spans="4:25">
      <c r="J1122"/>
      <c r="N1122"/>
      <c r="O1122"/>
      <c r="P1122"/>
      <c r="Q1122"/>
      <c r="T1122"/>
      <c r="U1122"/>
      <c r="V1122"/>
    </row>
    <row r="1123" spans="4:25">
      <c r="J1123"/>
      <c r="N1123"/>
      <c r="O1123"/>
      <c r="P1123"/>
      <c r="Q1123"/>
      <c r="T1123"/>
      <c r="U1123"/>
      <c r="V1123"/>
    </row>
    <row r="1124" spans="4:25">
      <c r="J1124"/>
      <c r="N1124"/>
      <c r="O1124"/>
      <c r="P1124"/>
      <c r="Q1124"/>
      <c r="T1124"/>
      <c r="U1124"/>
      <c r="V1124"/>
    </row>
    <row r="1125" spans="4:25">
      <c r="J1125"/>
      <c r="N1125"/>
      <c r="O1125"/>
      <c r="P1125"/>
      <c r="Q1125"/>
      <c r="T1125"/>
      <c r="U1125"/>
      <c r="V1125"/>
    </row>
    <row r="1126" spans="4:25">
      <c r="D1126" s="1"/>
      <c r="E1126" s="1"/>
      <c r="F1126" s="1"/>
      <c r="G1126" s="1"/>
      <c r="H1126" s="1"/>
      <c r="I1126" s="1"/>
      <c r="K1126" s="1"/>
      <c r="L1126" s="1"/>
      <c r="M1126" s="1"/>
      <c r="R1126" s="1"/>
      <c r="S1126" s="1"/>
      <c r="W1126" s="1"/>
      <c r="X1126" s="1"/>
      <c r="Y1126" s="1"/>
    </row>
    <row r="1127" spans="4:25">
      <c r="D1127" s="1"/>
      <c r="E1127" s="1"/>
      <c r="F1127" s="1"/>
      <c r="G1127" s="1"/>
      <c r="H1127" s="1"/>
      <c r="I1127" s="1"/>
      <c r="K1127" s="1"/>
      <c r="L1127" s="1"/>
      <c r="M1127" s="1"/>
      <c r="R1127" s="1"/>
      <c r="S1127" s="1"/>
      <c r="W1127" s="1"/>
      <c r="X1127" s="1"/>
      <c r="Y1127" s="1"/>
    </row>
    <row r="1128" spans="4:25">
      <c r="D1128" s="1"/>
      <c r="E1128" s="1"/>
      <c r="F1128" s="1"/>
      <c r="G1128" s="1"/>
      <c r="H1128" s="1"/>
      <c r="I1128" s="1"/>
      <c r="K1128" s="1"/>
      <c r="L1128" s="1"/>
      <c r="M1128" s="1"/>
      <c r="R1128" s="1"/>
      <c r="S1128" s="1"/>
      <c r="W1128" s="1"/>
      <c r="X1128" s="1"/>
      <c r="Y1128" s="1"/>
    </row>
    <row r="1129" spans="4:25">
      <c r="D1129" s="1"/>
      <c r="E1129" s="1"/>
      <c r="F1129" s="1"/>
      <c r="G1129" s="1"/>
      <c r="H1129" s="1"/>
      <c r="I1129" s="1"/>
      <c r="K1129" s="1"/>
      <c r="L1129" s="1"/>
      <c r="M1129" s="1"/>
      <c r="R1129" s="1"/>
      <c r="S1129" s="1"/>
      <c r="W1129" s="1"/>
      <c r="X1129" s="1"/>
      <c r="Y1129" s="1"/>
    </row>
    <row r="1130" spans="4:25">
      <c r="D1130" s="1"/>
      <c r="E1130" s="1"/>
      <c r="F1130" s="1"/>
      <c r="G1130" s="1"/>
      <c r="H1130" s="1"/>
      <c r="I1130" s="1"/>
      <c r="K1130" s="1"/>
      <c r="L1130" s="1"/>
      <c r="M1130" s="1"/>
      <c r="R1130" s="1"/>
      <c r="S1130" s="1"/>
      <c r="W1130" s="1"/>
      <c r="X1130" s="1"/>
      <c r="Y1130" s="1"/>
    </row>
    <row r="1131" spans="4:25">
      <c r="D1131" s="1"/>
      <c r="E1131" s="1"/>
      <c r="F1131" s="1"/>
      <c r="G1131" s="1"/>
      <c r="H1131" s="1"/>
      <c r="I1131" s="1"/>
      <c r="K1131" s="1"/>
      <c r="L1131" s="1"/>
      <c r="M1131" s="1"/>
      <c r="R1131" s="1"/>
      <c r="S1131" s="1"/>
      <c r="W1131" s="1"/>
      <c r="X1131" s="1"/>
      <c r="Y1131" s="1"/>
    </row>
    <row r="1132" spans="4:25">
      <c r="D1132" s="1"/>
      <c r="E1132" s="1"/>
      <c r="F1132" s="1"/>
      <c r="G1132" s="1"/>
      <c r="H1132" s="1"/>
      <c r="I1132" s="1"/>
      <c r="K1132" s="1"/>
      <c r="L1132" s="1"/>
      <c r="M1132" s="1"/>
      <c r="R1132" s="1"/>
      <c r="S1132" s="1"/>
      <c r="W1132" s="1"/>
      <c r="X1132" s="1"/>
      <c r="Y1132" s="1"/>
    </row>
    <row r="1133" spans="4:25">
      <c r="D1133" s="1"/>
      <c r="E1133" s="1"/>
      <c r="F1133" s="1"/>
      <c r="G1133" s="1"/>
      <c r="H1133" s="1"/>
      <c r="I1133" s="1"/>
      <c r="K1133" s="1"/>
      <c r="L1133" s="1"/>
      <c r="M1133" s="1"/>
      <c r="R1133" s="1"/>
      <c r="S1133" s="1"/>
      <c r="W1133" s="1"/>
      <c r="X1133" s="1"/>
      <c r="Y1133" s="1"/>
    </row>
    <row r="1134" spans="4:25">
      <c r="D1134" s="1"/>
      <c r="E1134" s="1"/>
      <c r="F1134" s="1"/>
      <c r="G1134" s="1"/>
      <c r="H1134" s="1"/>
      <c r="I1134" s="1"/>
      <c r="K1134" s="1"/>
      <c r="L1134" s="1"/>
      <c r="M1134" s="1"/>
      <c r="R1134" s="1"/>
      <c r="S1134" s="1"/>
      <c r="W1134" s="1"/>
      <c r="X1134" s="1"/>
      <c r="Y1134" s="1"/>
    </row>
    <row r="1135" spans="4:25">
      <c r="D1135" s="1"/>
      <c r="E1135" s="1"/>
      <c r="F1135" s="1"/>
      <c r="G1135" s="1"/>
      <c r="H1135" s="1"/>
      <c r="I1135" s="1"/>
      <c r="K1135" s="1"/>
      <c r="L1135" s="1"/>
      <c r="M1135" s="1"/>
      <c r="R1135" s="1"/>
      <c r="S1135" s="1"/>
      <c r="W1135" s="1"/>
      <c r="X1135" s="1"/>
      <c r="Y1135" s="1"/>
    </row>
    <row r="1136" spans="4:25">
      <c r="D1136" s="1"/>
      <c r="E1136" s="1"/>
      <c r="F1136" s="1"/>
      <c r="G1136" s="1"/>
      <c r="H1136" s="1"/>
      <c r="I1136" s="1"/>
      <c r="K1136" s="1"/>
      <c r="L1136" s="1"/>
      <c r="M1136" s="1"/>
      <c r="R1136" s="1"/>
      <c r="S1136" s="1"/>
      <c r="W1136" s="1"/>
      <c r="X1136" s="1"/>
      <c r="Y1136" s="1"/>
    </row>
    <row r="1137" spans="4:25">
      <c r="D1137" s="1"/>
      <c r="E1137" s="1"/>
      <c r="F1137" s="1"/>
      <c r="G1137" s="1"/>
      <c r="H1137" s="1"/>
      <c r="I1137" s="1"/>
      <c r="K1137" s="1"/>
      <c r="L1137" s="1"/>
      <c r="M1137" s="1"/>
      <c r="R1137" s="1"/>
      <c r="S1137" s="1"/>
      <c r="W1137" s="1"/>
      <c r="X1137" s="1"/>
      <c r="Y1137" s="1"/>
    </row>
    <row r="1138" spans="4:25">
      <c r="D1138" s="1"/>
      <c r="E1138" s="1"/>
      <c r="F1138" s="1"/>
      <c r="G1138" s="1"/>
      <c r="H1138" s="1"/>
      <c r="I1138" s="1"/>
      <c r="K1138" s="1"/>
      <c r="L1138" s="1"/>
      <c r="M1138" s="1"/>
      <c r="R1138" s="1"/>
      <c r="S1138" s="1"/>
      <c r="W1138" s="1"/>
      <c r="X1138" s="1"/>
      <c r="Y1138" s="1"/>
    </row>
    <row r="1139" spans="4:25">
      <c r="D1139" s="1"/>
      <c r="E1139" s="1"/>
      <c r="F1139" s="1"/>
      <c r="G1139" s="1"/>
      <c r="H1139" s="1"/>
      <c r="I1139" s="1"/>
      <c r="K1139" s="1"/>
      <c r="L1139" s="1"/>
      <c r="M1139" s="1"/>
      <c r="R1139" s="1"/>
      <c r="S1139" s="1"/>
      <c r="W1139" s="1"/>
      <c r="X1139" s="1"/>
      <c r="Y1139" s="1"/>
    </row>
    <row r="1140" spans="4:25">
      <c r="D1140" s="1"/>
      <c r="E1140" s="1"/>
      <c r="F1140" s="1"/>
      <c r="G1140" s="1"/>
      <c r="H1140" s="1"/>
      <c r="I1140" s="1"/>
      <c r="K1140" s="1"/>
      <c r="L1140" s="1"/>
      <c r="M1140" s="1"/>
      <c r="R1140" s="1"/>
      <c r="S1140" s="1"/>
      <c r="W1140" s="1"/>
      <c r="X1140" s="1"/>
      <c r="Y1140" s="1"/>
    </row>
    <row r="1141" spans="4:25">
      <c r="D1141" s="1"/>
      <c r="E1141" s="1"/>
      <c r="F1141" s="1"/>
      <c r="G1141" s="1"/>
      <c r="H1141" s="1"/>
      <c r="I1141" s="1"/>
      <c r="K1141" s="1"/>
      <c r="L1141" s="1"/>
      <c r="M1141" s="1"/>
      <c r="R1141" s="1"/>
      <c r="S1141" s="1"/>
      <c r="W1141" s="1"/>
      <c r="X1141" s="1"/>
      <c r="Y1141" s="1"/>
    </row>
    <row r="1142" spans="4:25">
      <c r="D1142" s="1"/>
      <c r="E1142" s="1"/>
      <c r="F1142" s="1"/>
      <c r="G1142" s="1"/>
      <c r="H1142" s="1"/>
      <c r="I1142" s="1"/>
      <c r="K1142" s="1"/>
      <c r="L1142" s="1"/>
      <c r="M1142" s="1"/>
      <c r="R1142" s="1"/>
      <c r="S1142" s="1"/>
      <c r="W1142" s="1"/>
      <c r="X1142" s="1"/>
      <c r="Y1142" s="1"/>
    </row>
    <row r="1143" spans="4:25">
      <c r="D1143" s="1"/>
      <c r="E1143" s="1"/>
      <c r="F1143" s="1"/>
      <c r="G1143" s="1"/>
      <c r="H1143" s="1"/>
      <c r="I1143" s="1"/>
      <c r="K1143" s="1"/>
      <c r="L1143" s="1"/>
      <c r="M1143" s="1"/>
      <c r="R1143" s="1"/>
      <c r="S1143" s="1"/>
      <c r="W1143" s="1"/>
      <c r="X1143" s="1"/>
      <c r="Y1143" s="1"/>
    </row>
    <row r="1144" spans="4:25">
      <c r="D1144" s="1"/>
      <c r="E1144" s="1"/>
      <c r="F1144" s="1"/>
      <c r="G1144" s="1"/>
      <c r="H1144" s="1"/>
      <c r="I1144" s="1"/>
      <c r="K1144" s="1"/>
      <c r="L1144" s="1"/>
      <c r="M1144" s="1"/>
      <c r="R1144" s="1"/>
      <c r="S1144" s="1"/>
      <c r="W1144" s="1"/>
      <c r="X1144" s="1"/>
      <c r="Y1144" s="1"/>
    </row>
    <row r="1145" spans="4:25">
      <c r="D1145" s="1"/>
      <c r="E1145" s="1"/>
      <c r="F1145" s="1"/>
      <c r="G1145" s="1"/>
      <c r="H1145" s="1"/>
      <c r="I1145" s="1"/>
      <c r="K1145" s="1"/>
      <c r="L1145" s="1"/>
      <c r="M1145" s="1"/>
      <c r="R1145" s="1"/>
      <c r="S1145" s="1"/>
      <c r="W1145" s="1"/>
      <c r="X1145" s="1"/>
      <c r="Y1145" s="1"/>
    </row>
    <row r="1146" spans="4:25">
      <c r="D1146" s="1"/>
      <c r="E1146" s="1"/>
      <c r="F1146" s="1"/>
      <c r="G1146" s="1"/>
      <c r="H1146" s="1"/>
      <c r="I1146" s="1"/>
      <c r="K1146" s="1"/>
      <c r="L1146" s="1"/>
      <c r="M1146" s="1"/>
      <c r="R1146" s="1"/>
      <c r="S1146" s="1"/>
      <c r="W1146" s="1"/>
      <c r="X1146" s="1"/>
      <c r="Y1146" s="1"/>
    </row>
    <row r="1147" spans="4:25">
      <c r="D1147" s="1"/>
      <c r="E1147" s="1"/>
      <c r="F1147" s="1"/>
      <c r="G1147" s="1"/>
      <c r="H1147" s="1"/>
      <c r="I1147" s="1"/>
      <c r="K1147" s="1"/>
      <c r="L1147" s="1"/>
      <c r="M1147" s="1"/>
      <c r="R1147" s="1"/>
      <c r="S1147" s="1"/>
      <c r="W1147" s="1"/>
      <c r="X1147" s="1"/>
      <c r="Y1147" s="1"/>
    </row>
    <row r="1148" spans="4:25">
      <c r="D1148" s="1"/>
      <c r="E1148" s="1"/>
      <c r="F1148" s="1"/>
      <c r="G1148" s="1"/>
      <c r="H1148" s="1"/>
      <c r="I1148" s="1"/>
      <c r="K1148" s="1"/>
      <c r="L1148" s="1"/>
      <c r="M1148" s="1"/>
      <c r="R1148" s="1"/>
      <c r="S1148" s="1"/>
      <c r="W1148" s="1"/>
      <c r="X1148" s="1"/>
      <c r="Y1148" s="1"/>
    </row>
    <row r="1149" spans="4:25">
      <c r="D1149" s="1"/>
      <c r="E1149" s="1"/>
      <c r="F1149" s="1"/>
      <c r="G1149" s="1"/>
      <c r="H1149" s="1"/>
      <c r="I1149" s="1"/>
      <c r="K1149" s="1"/>
      <c r="L1149" s="1"/>
      <c r="M1149" s="1"/>
      <c r="R1149" s="1"/>
      <c r="S1149" s="1"/>
      <c r="W1149" s="1"/>
      <c r="X1149" s="1"/>
      <c r="Y1149" s="1"/>
    </row>
    <row r="1150" spans="4:25">
      <c r="D1150" s="1"/>
      <c r="E1150" s="1"/>
      <c r="F1150" s="1"/>
      <c r="G1150" s="1"/>
      <c r="H1150" s="1"/>
      <c r="I1150" s="1"/>
      <c r="K1150" s="1"/>
      <c r="L1150" s="1"/>
      <c r="M1150" s="1"/>
      <c r="R1150" s="1"/>
      <c r="S1150" s="1"/>
      <c r="W1150" s="1"/>
      <c r="X1150" s="1"/>
      <c r="Y1150" s="1"/>
    </row>
    <row r="1151" spans="4:25">
      <c r="D1151" s="1"/>
      <c r="E1151" s="1"/>
      <c r="F1151" s="1"/>
      <c r="G1151" s="1"/>
      <c r="H1151" s="1"/>
      <c r="I1151" s="1"/>
      <c r="K1151" s="1"/>
      <c r="L1151" s="1"/>
      <c r="M1151" s="1"/>
      <c r="R1151" s="1"/>
      <c r="S1151" s="1"/>
      <c r="W1151" s="1"/>
      <c r="X1151" s="1"/>
      <c r="Y1151" s="1"/>
    </row>
    <row r="1152" spans="4:25">
      <c r="D1152" s="1"/>
      <c r="E1152" s="1"/>
      <c r="F1152" s="1"/>
      <c r="G1152" s="1"/>
      <c r="H1152" s="1"/>
      <c r="I1152" s="1"/>
      <c r="K1152" s="1"/>
      <c r="L1152" s="1"/>
      <c r="M1152" s="1"/>
      <c r="R1152" s="1"/>
      <c r="S1152" s="1"/>
      <c r="W1152" s="1"/>
      <c r="X1152" s="1"/>
      <c r="Y1152" s="1"/>
    </row>
    <row r="1153" spans="4:25">
      <c r="D1153" s="1"/>
      <c r="E1153" s="1"/>
      <c r="F1153" s="1"/>
      <c r="G1153" s="1"/>
      <c r="H1153" s="1"/>
      <c r="I1153" s="1"/>
      <c r="K1153" s="1"/>
      <c r="L1153" s="1"/>
      <c r="M1153" s="1"/>
      <c r="R1153" s="1"/>
      <c r="S1153" s="1"/>
      <c r="W1153" s="1"/>
      <c r="X1153" s="1"/>
      <c r="Y1153" s="1"/>
    </row>
    <row r="1154" spans="4:25">
      <c r="D1154" s="1"/>
      <c r="E1154" s="1"/>
      <c r="F1154" s="1"/>
      <c r="G1154" s="1"/>
      <c r="H1154" s="1"/>
      <c r="I1154" s="1"/>
      <c r="K1154" s="1"/>
      <c r="L1154" s="1"/>
      <c r="M1154" s="1"/>
      <c r="R1154" s="1"/>
      <c r="S1154" s="1"/>
      <c r="W1154" s="1"/>
      <c r="X1154" s="1"/>
      <c r="Y1154" s="1"/>
    </row>
    <row r="1155" spans="4:25">
      <c r="D1155" s="1"/>
      <c r="E1155" s="1"/>
      <c r="F1155" s="1"/>
      <c r="G1155" s="1"/>
      <c r="H1155" s="1"/>
      <c r="I1155" s="1"/>
      <c r="K1155" s="1"/>
      <c r="L1155" s="1"/>
      <c r="M1155" s="1"/>
      <c r="R1155" s="1"/>
      <c r="S1155" s="1"/>
      <c r="W1155" s="1"/>
      <c r="X1155" s="1"/>
      <c r="Y1155" s="1"/>
    </row>
    <row r="1156" spans="4:25">
      <c r="D1156" s="1"/>
      <c r="E1156" s="1"/>
      <c r="F1156" s="1"/>
      <c r="G1156" s="1"/>
      <c r="H1156" s="1"/>
      <c r="I1156" s="1"/>
      <c r="K1156" s="1"/>
      <c r="L1156" s="1"/>
      <c r="M1156" s="1"/>
      <c r="R1156" s="1"/>
      <c r="S1156" s="1"/>
      <c r="W1156" s="1"/>
      <c r="X1156" s="1"/>
      <c r="Y1156" s="1"/>
    </row>
    <row r="1157" spans="4:25">
      <c r="D1157" s="1"/>
      <c r="E1157" s="1"/>
      <c r="F1157" s="1"/>
      <c r="G1157" s="1"/>
      <c r="H1157" s="1"/>
      <c r="I1157" s="1"/>
      <c r="K1157" s="1"/>
      <c r="L1157" s="1"/>
      <c r="M1157" s="1"/>
      <c r="R1157" s="1"/>
      <c r="S1157" s="1"/>
      <c r="W1157" s="1"/>
      <c r="X1157" s="1"/>
      <c r="Y1157" s="1"/>
    </row>
    <row r="1158" spans="4:25">
      <c r="D1158" s="1"/>
      <c r="E1158" s="1"/>
      <c r="F1158" s="1"/>
      <c r="G1158" s="1"/>
      <c r="H1158" s="1"/>
      <c r="I1158" s="1"/>
      <c r="K1158" s="1"/>
      <c r="L1158" s="1"/>
      <c r="M1158" s="1"/>
      <c r="R1158" s="1"/>
      <c r="S1158" s="1"/>
      <c r="W1158" s="1"/>
      <c r="X1158" s="1"/>
      <c r="Y1158" s="1"/>
    </row>
    <row r="1159" spans="4:25">
      <c r="D1159" s="1"/>
      <c r="E1159" s="1"/>
      <c r="F1159" s="1"/>
      <c r="G1159" s="1"/>
      <c r="H1159" s="1"/>
      <c r="I1159" s="1"/>
      <c r="K1159" s="1"/>
      <c r="L1159" s="1"/>
      <c r="M1159" s="1"/>
      <c r="R1159" s="1"/>
      <c r="S1159" s="1"/>
      <c r="W1159" s="1"/>
      <c r="X1159" s="1"/>
      <c r="Y1159" s="1"/>
    </row>
    <row r="1160" spans="4:25">
      <c r="D1160" s="1"/>
      <c r="E1160" s="1"/>
      <c r="F1160" s="1"/>
      <c r="G1160" s="1"/>
      <c r="H1160" s="1"/>
      <c r="I1160" s="1"/>
      <c r="K1160" s="1"/>
      <c r="L1160" s="1"/>
      <c r="M1160" s="1"/>
      <c r="R1160" s="1"/>
      <c r="S1160" s="1"/>
      <c r="W1160" s="1"/>
      <c r="X1160" s="1"/>
      <c r="Y1160" s="1"/>
    </row>
    <row r="1161" spans="4:25">
      <c r="D1161" s="1"/>
      <c r="E1161" s="1"/>
      <c r="F1161" s="1"/>
      <c r="G1161" s="1"/>
      <c r="H1161" s="1"/>
      <c r="I1161" s="1"/>
      <c r="K1161" s="1"/>
      <c r="L1161" s="1"/>
      <c r="M1161" s="1"/>
      <c r="R1161" s="1"/>
      <c r="S1161" s="1"/>
      <c r="W1161" s="1"/>
      <c r="X1161" s="1"/>
      <c r="Y1161" s="1"/>
    </row>
    <row r="1162" spans="4:25">
      <c r="D1162" s="1"/>
      <c r="E1162" s="1"/>
      <c r="F1162" s="1"/>
      <c r="G1162" s="1"/>
      <c r="H1162" s="1"/>
      <c r="I1162" s="1"/>
      <c r="K1162" s="1"/>
      <c r="L1162" s="1"/>
      <c r="M1162" s="1"/>
      <c r="R1162" s="1"/>
      <c r="S1162" s="1"/>
      <c r="W1162" s="1"/>
      <c r="X1162" s="1"/>
      <c r="Y1162" s="1"/>
    </row>
    <row r="1163" spans="4:25">
      <c r="D1163" s="1"/>
      <c r="E1163" s="1"/>
      <c r="F1163" s="1"/>
      <c r="G1163" s="1"/>
      <c r="H1163" s="1"/>
      <c r="I1163" s="1"/>
      <c r="K1163" s="1"/>
      <c r="L1163" s="1"/>
      <c r="M1163" s="1"/>
      <c r="R1163" s="1"/>
      <c r="S1163" s="1"/>
      <c r="W1163" s="1"/>
      <c r="X1163" s="1"/>
      <c r="Y1163" s="1"/>
    </row>
    <row r="1164" spans="4:25">
      <c r="D1164" s="1"/>
      <c r="E1164" s="1"/>
      <c r="F1164" s="1"/>
      <c r="G1164" s="1"/>
      <c r="H1164" s="1"/>
      <c r="I1164" s="1"/>
      <c r="K1164" s="1"/>
      <c r="L1164" s="1"/>
      <c r="M1164" s="1"/>
      <c r="R1164" s="1"/>
      <c r="S1164" s="1"/>
      <c r="W1164" s="1"/>
      <c r="X1164" s="1"/>
      <c r="Y1164" s="1"/>
    </row>
    <row r="1165" spans="4:25">
      <c r="D1165" s="1"/>
      <c r="E1165" s="1"/>
      <c r="F1165" s="1"/>
      <c r="G1165" s="1"/>
      <c r="H1165" s="1"/>
      <c r="I1165" s="1"/>
      <c r="K1165" s="1"/>
      <c r="L1165" s="1"/>
      <c r="M1165" s="1"/>
      <c r="R1165" s="1"/>
      <c r="S1165" s="1"/>
      <c r="W1165" s="1"/>
      <c r="X1165" s="1"/>
      <c r="Y1165" s="1"/>
    </row>
    <row r="1166" spans="4:25">
      <c r="D1166" s="1"/>
      <c r="E1166" s="1"/>
      <c r="F1166" s="1"/>
      <c r="G1166" s="1"/>
      <c r="H1166" s="1"/>
      <c r="I1166" s="1"/>
      <c r="K1166" s="1"/>
      <c r="L1166" s="1"/>
      <c r="M1166" s="1"/>
      <c r="R1166" s="1"/>
      <c r="S1166" s="1"/>
      <c r="W1166" s="1"/>
      <c r="X1166" s="1"/>
      <c r="Y1166" s="1"/>
    </row>
    <row r="1167" spans="4:25">
      <c r="D1167" s="1"/>
      <c r="E1167" s="1"/>
      <c r="F1167" s="1"/>
      <c r="G1167" s="1"/>
      <c r="H1167" s="1"/>
      <c r="I1167" s="1"/>
      <c r="K1167" s="1"/>
      <c r="L1167" s="1"/>
      <c r="M1167" s="1"/>
      <c r="R1167" s="1"/>
      <c r="S1167" s="1"/>
      <c r="W1167" s="1"/>
      <c r="X1167" s="1"/>
      <c r="Y1167" s="1"/>
    </row>
    <row r="1168" spans="4:25">
      <c r="D1168" s="1"/>
      <c r="E1168" s="1"/>
      <c r="F1168" s="1"/>
      <c r="G1168" s="1"/>
      <c r="H1168" s="1"/>
      <c r="I1168" s="1"/>
      <c r="K1168" s="1"/>
      <c r="L1168" s="1"/>
      <c r="M1168" s="1"/>
      <c r="R1168" s="1"/>
      <c r="S1168" s="1"/>
      <c r="W1168" s="1"/>
      <c r="X1168" s="1"/>
      <c r="Y1168" s="1"/>
    </row>
    <row r="1169" spans="4:25">
      <c r="D1169" s="1"/>
      <c r="E1169" s="1"/>
      <c r="F1169" s="1"/>
      <c r="G1169" s="1"/>
      <c r="H1169" s="1"/>
      <c r="I1169" s="1"/>
      <c r="K1169" s="1"/>
      <c r="L1169" s="1"/>
      <c r="M1169" s="1"/>
      <c r="R1169" s="1"/>
      <c r="S1169" s="1"/>
      <c r="W1169" s="1"/>
      <c r="X1169" s="1"/>
      <c r="Y1169" s="1"/>
    </row>
    <row r="1170" spans="4:25">
      <c r="D1170" s="1"/>
      <c r="E1170" s="1"/>
      <c r="F1170" s="1"/>
      <c r="G1170" s="1"/>
      <c r="H1170" s="1"/>
      <c r="I1170" s="1"/>
      <c r="K1170" s="1"/>
      <c r="L1170" s="1"/>
      <c r="M1170" s="1"/>
      <c r="R1170" s="1"/>
      <c r="S1170" s="1"/>
      <c r="W1170" s="1"/>
      <c r="X1170" s="1"/>
      <c r="Y1170" s="1"/>
    </row>
    <row r="1171" spans="4:25">
      <c r="D1171" s="1"/>
      <c r="E1171" s="1"/>
      <c r="F1171" s="1"/>
      <c r="G1171" s="1"/>
      <c r="H1171" s="1"/>
      <c r="I1171" s="1"/>
      <c r="K1171" s="1"/>
      <c r="L1171" s="1"/>
      <c r="M1171" s="1"/>
      <c r="R1171" s="1"/>
      <c r="S1171" s="1"/>
      <c r="W1171" s="1"/>
      <c r="X1171" s="1"/>
      <c r="Y1171" s="1"/>
    </row>
    <row r="1172" spans="4:25">
      <c r="D1172" s="1"/>
      <c r="E1172" s="1"/>
      <c r="F1172" s="1"/>
      <c r="G1172" s="1"/>
      <c r="H1172" s="1"/>
      <c r="I1172" s="1"/>
      <c r="K1172" s="1"/>
      <c r="L1172" s="1"/>
      <c r="M1172" s="1"/>
      <c r="R1172" s="1"/>
      <c r="S1172" s="1"/>
      <c r="W1172" s="1"/>
      <c r="X1172" s="1"/>
      <c r="Y1172" s="1"/>
    </row>
    <row r="1173" spans="4:25">
      <c r="D1173" s="1"/>
      <c r="E1173" s="1"/>
      <c r="F1173" s="1"/>
      <c r="G1173" s="1"/>
      <c r="H1173" s="1"/>
      <c r="I1173" s="1"/>
      <c r="K1173" s="1"/>
      <c r="L1173" s="1"/>
      <c r="M1173" s="1"/>
      <c r="R1173" s="1"/>
      <c r="S1173" s="1"/>
      <c r="W1173" s="1"/>
      <c r="X1173" s="1"/>
      <c r="Y1173" s="1"/>
    </row>
    <row r="1174" spans="4:25">
      <c r="D1174" s="1"/>
      <c r="E1174" s="1"/>
      <c r="F1174" s="1"/>
      <c r="G1174" s="1"/>
      <c r="H1174" s="1"/>
      <c r="I1174" s="1"/>
      <c r="K1174" s="1"/>
      <c r="L1174" s="1"/>
      <c r="M1174" s="1"/>
      <c r="R1174" s="1"/>
      <c r="S1174" s="1"/>
      <c r="W1174" s="1"/>
      <c r="X1174" s="1"/>
      <c r="Y1174" s="1"/>
    </row>
    <row r="1175" spans="4:25">
      <c r="D1175" s="1"/>
      <c r="E1175" s="1"/>
      <c r="F1175" s="1"/>
      <c r="G1175" s="1"/>
      <c r="H1175" s="1"/>
      <c r="I1175" s="1"/>
      <c r="K1175" s="1"/>
      <c r="L1175" s="1"/>
      <c r="M1175" s="1"/>
      <c r="R1175" s="1"/>
      <c r="S1175" s="1"/>
      <c r="W1175" s="1"/>
      <c r="X1175" s="1"/>
      <c r="Y1175" s="1"/>
    </row>
    <row r="1176" spans="4:25">
      <c r="D1176" s="1"/>
      <c r="E1176" s="1"/>
      <c r="F1176" s="1"/>
      <c r="G1176" s="1"/>
      <c r="H1176" s="1"/>
      <c r="I1176" s="1"/>
      <c r="K1176" s="1"/>
      <c r="L1176" s="1"/>
      <c r="M1176" s="1"/>
      <c r="R1176" s="1"/>
      <c r="S1176" s="1"/>
      <c r="W1176" s="1"/>
      <c r="X1176" s="1"/>
      <c r="Y1176" s="1"/>
    </row>
    <row r="1177" spans="4:25">
      <c r="D1177" s="1"/>
      <c r="E1177" s="1"/>
      <c r="F1177" s="1"/>
      <c r="G1177" s="1"/>
      <c r="H1177" s="1"/>
      <c r="I1177" s="1"/>
      <c r="K1177" s="1"/>
      <c r="L1177" s="1"/>
      <c r="M1177" s="1"/>
      <c r="R1177" s="1"/>
      <c r="S1177" s="1"/>
      <c r="W1177" s="1"/>
      <c r="X1177" s="1"/>
      <c r="Y1177" s="1"/>
    </row>
    <row r="1178" spans="4:25">
      <c r="D1178" s="1"/>
      <c r="E1178" s="1"/>
      <c r="F1178" s="1"/>
      <c r="G1178" s="1"/>
      <c r="H1178" s="1"/>
      <c r="I1178" s="1"/>
      <c r="K1178" s="1"/>
      <c r="L1178" s="1"/>
      <c r="M1178" s="1"/>
      <c r="R1178" s="1"/>
      <c r="S1178" s="1"/>
      <c r="W1178" s="1"/>
      <c r="X1178" s="1"/>
      <c r="Y1178" s="1"/>
    </row>
    <row r="1179" spans="4:25">
      <c r="D1179" s="1"/>
      <c r="E1179" s="1"/>
      <c r="F1179" s="1"/>
      <c r="G1179" s="1"/>
      <c r="H1179" s="1"/>
      <c r="I1179" s="1"/>
      <c r="K1179" s="1"/>
      <c r="L1179" s="1"/>
      <c r="M1179" s="1"/>
      <c r="R1179" s="1"/>
      <c r="S1179" s="1"/>
      <c r="W1179" s="1"/>
      <c r="X1179" s="1"/>
      <c r="Y1179" s="1"/>
    </row>
    <row r="1180" spans="4:25">
      <c r="D1180" s="1"/>
      <c r="E1180" s="1"/>
      <c r="F1180" s="1"/>
      <c r="G1180" s="1"/>
      <c r="H1180" s="1"/>
      <c r="I1180" s="1"/>
      <c r="K1180" s="1"/>
      <c r="L1180" s="1"/>
      <c r="M1180" s="1"/>
      <c r="R1180" s="1"/>
      <c r="S1180" s="1"/>
      <c r="W1180" s="1"/>
      <c r="X1180" s="1"/>
      <c r="Y1180" s="1"/>
    </row>
    <row r="1181" spans="4:25">
      <c r="D1181" s="1"/>
      <c r="E1181" s="1"/>
      <c r="F1181" s="1"/>
      <c r="G1181" s="1"/>
      <c r="H1181" s="1"/>
      <c r="I1181" s="1"/>
      <c r="K1181" s="1"/>
      <c r="L1181" s="1"/>
      <c r="M1181" s="1"/>
      <c r="R1181" s="1"/>
      <c r="S1181" s="1"/>
      <c r="W1181" s="1"/>
      <c r="X1181" s="1"/>
      <c r="Y1181" s="1"/>
    </row>
    <row r="1182" spans="4:25">
      <c r="D1182" s="1"/>
      <c r="E1182" s="1"/>
      <c r="F1182" s="1"/>
      <c r="G1182" s="1"/>
      <c r="H1182" s="1"/>
      <c r="I1182" s="1"/>
      <c r="K1182" s="1"/>
      <c r="L1182" s="1"/>
      <c r="M1182" s="1"/>
      <c r="R1182" s="1"/>
      <c r="S1182" s="1"/>
      <c r="W1182" s="1"/>
      <c r="X1182" s="1"/>
      <c r="Y1182" s="1"/>
    </row>
    <row r="1183" spans="4:25">
      <c r="D1183" s="1"/>
      <c r="E1183" s="1"/>
      <c r="F1183" s="1"/>
      <c r="G1183" s="1"/>
      <c r="H1183" s="1"/>
      <c r="I1183" s="1"/>
      <c r="K1183" s="1"/>
      <c r="L1183" s="1"/>
      <c r="M1183" s="1"/>
      <c r="R1183" s="1"/>
      <c r="S1183" s="1"/>
      <c r="W1183" s="1"/>
      <c r="X1183" s="1"/>
      <c r="Y1183" s="1"/>
    </row>
    <row r="1184" spans="4:25">
      <c r="D1184" s="1"/>
      <c r="E1184" s="1"/>
      <c r="F1184" s="1"/>
      <c r="G1184" s="1"/>
      <c r="H1184" s="1"/>
      <c r="I1184" s="1"/>
      <c r="K1184" s="1"/>
      <c r="L1184" s="1"/>
      <c r="M1184" s="1"/>
      <c r="R1184" s="1"/>
      <c r="S1184" s="1"/>
      <c r="W1184" s="1"/>
      <c r="X1184" s="1"/>
      <c r="Y1184" s="1"/>
    </row>
    <row r="1185" spans="4:25">
      <c r="D1185" s="1"/>
      <c r="E1185" s="1"/>
      <c r="F1185" s="1"/>
      <c r="G1185" s="1"/>
      <c r="H1185" s="1"/>
      <c r="I1185" s="1"/>
      <c r="K1185" s="1"/>
      <c r="L1185" s="1"/>
      <c r="M1185" s="1"/>
      <c r="R1185" s="1"/>
      <c r="S1185" s="1"/>
      <c r="W1185" s="1"/>
      <c r="X1185" s="1"/>
      <c r="Y1185" s="1"/>
    </row>
    <row r="1186" spans="4:25">
      <c r="D1186" s="1"/>
      <c r="E1186" s="1"/>
      <c r="F1186" s="1"/>
      <c r="G1186" s="1"/>
      <c r="H1186" s="1"/>
      <c r="I1186" s="1"/>
      <c r="K1186" s="1"/>
      <c r="L1186" s="1"/>
      <c r="M1186" s="1"/>
      <c r="R1186" s="1"/>
      <c r="S1186" s="1"/>
      <c r="W1186" s="1"/>
      <c r="X1186" s="1"/>
      <c r="Y1186" s="1"/>
    </row>
    <row r="1187" spans="4:25">
      <c r="D1187" s="1"/>
      <c r="E1187" s="1"/>
      <c r="F1187" s="1"/>
      <c r="G1187" s="1"/>
      <c r="H1187" s="1"/>
      <c r="I1187" s="1"/>
      <c r="K1187" s="1"/>
      <c r="L1187" s="1"/>
      <c r="M1187" s="1"/>
      <c r="R1187" s="1"/>
      <c r="S1187" s="1"/>
      <c r="W1187" s="1"/>
      <c r="X1187" s="1"/>
      <c r="Y1187" s="1"/>
    </row>
    <row r="1188" spans="4:25">
      <c r="D1188" s="1"/>
      <c r="E1188" s="1"/>
      <c r="F1188" s="1"/>
      <c r="G1188" s="1"/>
      <c r="H1188" s="1"/>
      <c r="I1188" s="1"/>
      <c r="K1188" s="1"/>
      <c r="L1188" s="1"/>
      <c r="M1188" s="1"/>
      <c r="R1188" s="1"/>
      <c r="S1188" s="1"/>
      <c r="W1188" s="1"/>
      <c r="X1188" s="1"/>
      <c r="Y1188" s="1"/>
    </row>
    <row r="1189" spans="4:25">
      <c r="D1189" s="1"/>
      <c r="E1189" s="1"/>
      <c r="F1189" s="1"/>
      <c r="G1189" s="1"/>
      <c r="H1189" s="1"/>
      <c r="I1189" s="1"/>
      <c r="K1189" s="1"/>
      <c r="L1189" s="1"/>
      <c r="M1189" s="1"/>
      <c r="R1189" s="1"/>
      <c r="S1189" s="1"/>
      <c r="W1189" s="1"/>
      <c r="X1189" s="1"/>
      <c r="Y1189" s="1"/>
    </row>
    <row r="1190" spans="4:25">
      <c r="D1190" s="1"/>
      <c r="E1190" s="1"/>
      <c r="F1190" s="1"/>
      <c r="G1190" s="1"/>
      <c r="H1190" s="1"/>
      <c r="I1190" s="1"/>
      <c r="K1190" s="1"/>
      <c r="L1190" s="1"/>
      <c r="M1190" s="1"/>
      <c r="R1190" s="1"/>
      <c r="S1190" s="1"/>
      <c r="W1190" s="1"/>
      <c r="X1190" s="1"/>
      <c r="Y1190" s="1"/>
    </row>
    <row r="1191" spans="4:25">
      <c r="D1191" s="1"/>
      <c r="E1191" s="1"/>
      <c r="F1191" s="1"/>
      <c r="G1191" s="1"/>
      <c r="H1191" s="1"/>
      <c r="I1191" s="1"/>
      <c r="K1191" s="1"/>
      <c r="L1191" s="1"/>
      <c r="M1191" s="1"/>
      <c r="R1191" s="1"/>
      <c r="S1191" s="1"/>
      <c r="W1191" s="1"/>
      <c r="X1191" s="1"/>
      <c r="Y1191" s="1"/>
    </row>
    <row r="1192" spans="4:25">
      <c r="D1192" s="1"/>
      <c r="E1192" s="1"/>
      <c r="F1192" s="1"/>
      <c r="G1192" s="1"/>
      <c r="H1192" s="1"/>
      <c r="I1192" s="1"/>
      <c r="K1192" s="1"/>
      <c r="L1192" s="1"/>
      <c r="M1192" s="1"/>
      <c r="R1192" s="1"/>
      <c r="S1192" s="1"/>
      <c r="W1192" s="1"/>
      <c r="X1192" s="1"/>
      <c r="Y1192" s="1"/>
    </row>
    <row r="1193" spans="4:25">
      <c r="D1193" s="1"/>
      <c r="E1193" s="1"/>
      <c r="F1193" s="1"/>
      <c r="G1193" s="1"/>
      <c r="H1193" s="1"/>
      <c r="I1193" s="1"/>
      <c r="K1193" s="1"/>
      <c r="L1193" s="1"/>
      <c r="M1193" s="1"/>
      <c r="R1193" s="1"/>
      <c r="S1193" s="1"/>
      <c r="W1193" s="1"/>
      <c r="X1193" s="1"/>
      <c r="Y1193" s="1"/>
    </row>
    <row r="1194" spans="4:25">
      <c r="D1194" s="1"/>
      <c r="E1194" s="1"/>
      <c r="F1194" s="1"/>
      <c r="G1194" s="1"/>
      <c r="H1194" s="1"/>
      <c r="I1194" s="1"/>
      <c r="K1194" s="1"/>
      <c r="L1194" s="1"/>
      <c r="M1194" s="1"/>
      <c r="R1194" s="1"/>
      <c r="S1194" s="1"/>
      <c r="W1194" s="1"/>
      <c r="X1194" s="1"/>
      <c r="Y1194" s="1"/>
    </row>
    <row r="1195" spans="4:25">
      <c r="D1195" s="1"/>
      <c r="E1195" s="1"/>
      <c r="F1195" s="1"/>
      <c r="G1195" s="1"/>
      <c r="H1195" s="1"/>
      <c r="I1195" s="1"/>
      <c r="K1195" s="1"/>
      <c r="L1195" s="1"/>
      <c r="M1195" s="1"/>
      <c r="R1195" s="1"/>
      <c r="S1195" s="1"/>
      <c r="W1195" s="1"/>
      <c r="X1195" s="1"/>
      <c r="Y1195" s="1"/>
    </row>
    <row r="1196" spans="4:25">
      <c r="D1196" s="1"/>
      <c r="E1196" s="1"/>
      <c r="F1196" s="1"/>
      <c r="G1196" s="1"/>
      <c r="H1196" s="1"/>
      <c r="I1196" s="1"/>
      <c r="K1196" s="1"/>
      <c r="L1196" s="1"/>
      <c r="M1196" s="1"/>
      <c r="R1196" s="1"/>
      <c r="S1196" s="1"/>
      <c r="W1196" s="1"/>
      <c r="X1196" s="1"/>
      <c r="Y1196" s="1"/>
    </row>
    <row r="1197" spans="4:25">
      <c r="D1197" s="1"/>
      <c r="E1197" s="1"/>
      <c r="F1197" s="1"/>
      <c r="G1197" s="1"/>
      <c r="H1197" s="1"/>
      <c r="I1197" s="1"/>
      <c r="K1197" s="1"/>
      <c r="L1197" s="1"/>
      <c r="M1197" s="1"/>
      <c r="R1197" s="1"/>
      <c r="S1197" s="1"/>
      <c r="W1197" s="1"/>
      <c r="X1197" s="1"/>
      <c r="Y1197" s="1"/>
    </row>
    <row r="1198" spans="4:25">
      <c r="D1198" s="1"/>
      <c r="E1198" s="1"/>
      <c r="F1198" s="1"/>
      <c r="G1198" s="1"/>
      <c r="H1198" s="1"/>
      <c r="I1198" s="1"/>
      <c r="K1198" s="1"/>
      <c r="L1198" s="1"/>
      <c r="M1198" s="1"/>
      <c r="R1198" s="1"/>
      <c r="S1198" s="1"/>
      <c r="W1198" s="1"/>
      <c r="X1198" s="1"/>
      <c r="Y1198" s="1"/>
    </row>
    <row r="1199" spans="4:25">
      <c r="D1199" s="1"/>
      <c r="E1199" s="1"/>
      <c r="F1199" s="1"/>
      <c r="G1199" s="1"/>
      <c r="H1199" s="1"/>
      <c r="I1199" s="1"/>
      <c r="K1199" s="1"/>
      <c r="L1199" s="1"/>
      <c r="M1199" s="1"/>
      <c r="R1199" s="1"/>
      <c r="S1199" s="1"/>
      <c r="W1199" s="1"/>
      <c r="X1199" s="1"/>
      <c r="Y1199" s="1"/>
    </row>
    <row r="1200" spans="4:25">
      <c r="D1200" s="1"/>
      <c r="E1200" s="1"/>
      <c r="F1200" s="1"/>
      <c r="G1200" s="1"/>
      <c r="H1200" s="1"/>
      <c r="I1200" s="1"/>
      <c r="K1200" s="1"/>
      <c r="L1200" s="1"/>
      <c r="M1200" s="1"/>
      <c r="R1200" s="1"/>
      <c r="S1200" s="1"/>
      <c r="W1200" s="1"/>
      <c r="X1200" s="1"/>
      <c r="Y1200" s="1"/>
    </row>
    <row r="1201" spans="4:25">
      <c r="D1201" s="1"/>
      <c r="E1201" s="1"/>
      <c r="F1201" s="1"/>
      <c r="G1201" s="1"/>
      <c r="H1201" s="1"/>
      <c r="I1201" s="1"/>
      <c r="K1201" s="1"/>
      <c r="L1201" s="1"/>
      <c r="M1201" s="1"/>
      <c r="R1201" s="1"/>
      <c r="S1201" s="1"/>
      <c r="W1201" s="1"/>
      <c r="X1201" s="1"/>
      <c r="Y1201" s="1"/>
    </row>
    <row r="1202" spans="4:25">
      <c r="D1202" s="1"/>
      <c r="E1202" s="1"/>
      <c r="F1202" s="1"/>
      <c r="G1202" s="1"/>
      <c r="H1202" s="1"/>
      <c r="I1202" s="1"/>
      <c r="K1202" s="1"/>
      <c r="L1202" s="1"/>
      <c r="M1202" s="1"/>
      <c r="R1202" s="1"/>
      <c r="S1202" s="1"/>
      <c r="W1202" s="1"/>
      <c r="X1202" s="1"/>
      <c r="Y1202" s="1"/>
    </row>
    <row r="1203" spans="4:25">
      <c r="D1203" s="1"/>
      <c r="E1203" s="1"/>
      <c r="F1203" s="1"/>
      <c r="G1203" s="1"/>
      <c r="H1203" s="1"/>
      <c r="I1203" s="1"/>
      <c r="K1203" s="1"/>
      <c r="L1203" s="1"/>
      <c r="M1203" s="1"/>
      <c r="R1203" s="1"/>
      <c r="S1203" s="1"/>
      <c r="W1203" s="1"/>
      <c r="X1203" s="1"/>
      <c r="Y1203" s="1"/>
    </row>
    <row r="1204" spans="4:25">
      <c r="D1204" s="1"/>
      <c r="E1204" s="1"/>
      <c r="F1204" s="1"/>
      <c r="G1204" s="1"/>
      <c r="H1204" s="1"/>
      <c r="I1204" s="1"/>
      <c r="K1204" s="1"/>
      <c r="L1204" s="1"/>
      <c r="M1204" s="1"/>
      <c r="R1204" s="1"/>
      <c r="S1204" s="1"/>
      <c r="W1204" s="1"/>
      <c r="X1204" s="1"/>
      <c r="Y1204" s="1"/>
    </row>
    <row r="1205" spans="4:25">
      <c r="D1205" s="1"/>
      <c r="E1205" s="1"/>
      <c r="F1205" s="1"/>
      <c r="G1205" s="1"/>
      <c r="H1205" s="1"/>
      <c r="I1205" s="1"/>
      <c r="K1205" s="1"/>
      <c r="L1205" s="1"/>
      <c r="M1205" s="1"/>
      <c r="R1205" s="1"/>
      <c r="S1205" s="1"/>
      <c r="W1205" s="1"/>
      <c r="X1205" s="1"/>
      <c r="Y1205" s="1"/>
    </row>
    <row r="1206" spans="4:25">
      <c r="D1206" s="1"/>
      <c r="E1206" s="1"/>
      <c r="F1206" s="1"/>
      <c r="G1206" s="1"/>
      <c r="H1206" s="1"/>
      <c r="I1206" s="1"/>
      <c r="K1206" s="1"/>
      <c r="L1206" s="1"/>
      <c r="M1206" s="1"/>
      <c r="R1206" s="1"/>
      <c r="S1206" s="1"/>
      <c r="W1206" s="1"/>
      <c r="X1206" s="1"/>
      <c r="Y1206" s="1"/>
    </row>
    <row r="1207" spans="4:25">
      <c r="D1207" s="1"/>
      <c r="E1207" s="1"/>
      <c r="F1207" s="1"/>
      <c r="G1207" s="1"/>
      <c r="H1207" s="1"/>
      <c r="I1207" s="1"/>
      <c r="K1207" s="1"/>
      <c r="L1207" s="1"/>
      <c r="M1207" s="1"/>
      <c r="R1207" s="1"/>
      <c r="S1207" s="1"/>
      <c r="W1207" s="1"/>
      <c r="X1207" s="1"/>
      <c r="Y1207" s="1"/>
    </row>
    <row r="1208" spans="4:25">
      <c r="D1208" s="1"/>
      <c r="E1208" s="1"/>
      <c r="F1208" s="1"/>
      <c r="G1208" s="1"/>
      <c r="H1208" s="1"/>
      <c r="I1208" s="1"/>
      <c r="K1208" s="1"/>
      <c r="L1208" s="1"/>
      <c r="M1208" s="1"/>
      <c r="R1208" s="1"/>
      <c r="S1208" s="1"/>
      <c r="W1208" s="1"/>
      <c r="X1208" s="1"/>
      <c r="Y1208" s="1"/>
    </row>
    <row r="1209" spans="4:25">
      <c r="D1209" s="1"/>
      <c r="E1209" s="1"/>
      <c r="F1209" s="1"/>
      <c r="G1209" s="1"/>
      <c r="H1209" s="1"/>
      <c r="I1209" s="1"/>
      <c r="K1209" s="1"/>
      <c r="L1209" s="1"/>
      <c r="M1209" s="1"/>
      <c r="R1209" s="1"/>
      <c r="S1209" s="1"/>
      <c r="W1209" s="1"/>
      <c r="X1209" s="1"/>
      <c r="Y1209" s="1"/>
    </row>
    <row r="1210" spans="4:25">
      <c r="D1210" s="1"/>
      <c r="E1210" s="1"/>
      <c r="F1210" s="1"/>
      <c r="G1210" s="1"/>
      <c r="H1210" s="1"/>
      <c r="I1210" s="1"/>
      <c r="K1210" s="1"/>
      <c r="L1210" s="1"/>
      <c r="M1210" s="1"/>
      <c r="R1210" s="1"/>
      <c r="S1210" s="1"/>
      <c r="W1210" s="1"/>
      <c r="X1210" s="1"/>
      <c r="Y1210" s="1"/>
    </row>
    <row r="1211" spans="4:25">
      <c r="D1211" s="1"/>
      <c r="E1211" s="1"/>
      <c r="F1211" s="1"/>
      <c r="G1211" s="1"/>
      <c r="H1211" s="1"/>
      <c r="I1211" s="1"/>
      <c r="K1211" s="1"/>
      <c r="L1211" s="1"/>
      <c r="M1211" s="1"/>
      <c r="R1211" s="1"/>
      <c r="S1211" s="1"/>
      <c r="W1211" s="1"/>
      <c r="X1211" s="1"/>
      <c r="Y1211" s="1"/>
    </row>
    <row r="1212" spans="4:25">
      <c r="D1212" s="1"/>
      <c r="E1212" s="1"/>
      <c r="F1212" s="1"/>
      <c r="G1212" s="1"/>
      <c r="H1212" s="1"/>
      <c r="I1212" s="1"/>
      <c r="K1212" s="1"/>
      <c r="L1212" s="1"/>
      <c r="M1212" s="1"/>
      <c r="R1212" s="1"/>
      <c r="S1212" s="1"/>
      <c r="W1212" s="1"/>
      <c r="X1212" s="1"/>
      <c r="Y1212" s="1"/>
    </row>
    <row r="1213" spans="4:25">
      <c r="D1213" s="1"/>
      <c r="E1213" s="1"/>
      <c r="F1213" s="1"/>
      <c r="G1213" s="1"/>
      <c r="H1213" s="1"/>
      <c r="I1213" s="1"/>
      <c r="K1213" s="1"/>
      <c r="L1213" s="1"/>
      <c r="M1213" s="1"/>
      <c r="R1213" s="1"/>
      <c r="S1213" s="1"/>
      <c r="W1213" s="1"/>
      <c r="X1213" s="1"/>
      <c r="Y1213" s="1"/>
    </row>
    <row r="1214" spans="4:25">
      <c r="D1214" s="1"/>
      <c r="E1214" s="1"/>
      <c r="F1214" s="1"/>
      <c r="G1214" s="1"/>
      <c r="H1214" s="1"/>
      <c r="I1214" s="1"/>
      <c r="K1214" s="1"/>
      <c r="L1214" s="1"/>
      <c r="M1214" s="1"/>
      <c r="R1214" s="1"/>
      <c r="S1214" s="1"/>
      <c r="W1214" s="1"/>
      <c r="X1214" s="1"/>
      <c r="Y1214" s="1"/>
    </row>
    <row r="1215" spans="4:25">
      <c r="D1215" s="1"/>
      <c r="E1215" s="1"/>
      <c r="F1215" s="1"/>
      <c r="G1215" s="1"/>
      <c r="H1215" s="1"/>
      <c r="I1215" s="1"/>
      <c r="K1215" s="1"/>
      <c r="L1215" s="1"/>
      <c r="M1215" s="1"/>
      <c r="R1215" s="1"/>
      <c r="S1215" s="1"/>
      <c r="W1215" s="1"/>
      <c r="X1215" s="1"/>
      <c r="Y1215" s="1"/>
    </row>
    <row r="1216" spans="4:25">
      <c r="D1216" s="1"/>
      <c r="E1216" s="1"/>
      <c r="F1216" s="1"/>
      <c r="G1216" s="1"/>
      <c r="H1216" s="1"/>
      <c r="I1216" s="1"/>
      <c r="K1216" s="1"/>
      <c r="L1216" s="1"/>
      <c r="M1216" s="1"/>
      <c r="R1216" s="1"/>
      <c r="S1216" s="1"/>
      <c r="W1216" s="1"/>
      <c r="X1216" s="1"/>
      <c r="Y1216" s="1"/>
    </row>
    <row r="1217" spans="4:25">
      <c r="D1217" s="1"/>
      <c r="E1217" s="1"/>
      <c r="F1217" s="1"/>
      <c r="G1217" s="1"/>
      <c r="H1217" s="1"/>
      <c r="I1217" s="1"/>
      <c r="K1217" s="1"/>
      <c r="L1217" s="1"/>
      <c r="M1217" s="1"/>
      <c r="R1217" s="1"/>
      <c r="S1217" s="1"/>
      <c r="W1217" s="1"/>
      <c r="X1217" s="1"/>
      <c r="Y1217" s="1"/>
    </row>
    <row r="1218" spans="4:25">
      <c r="D1218" s="1"/>
      <c r="E1218" s="1"/>
      <c r="F1218" s="1"/>
      <c r="G1218" s="1"/>
      <c r="H1218" s="1"/>
      <c r="I1218" s="1"/>
      <c r="K1218" s="1"/>
      <c r="L1218" s="1"/>
      <c r="M1218" s="1"/>
      <c r="R1218" s="1"/>
      <c r="S1218" s="1"/>
      <c r="W1218" s="1"/>
      <c r="X1218" s="1"/>
      <c r="Y1218" s="1"/>
    </row>
    <row r="1219" spans="4:25">
      <c r="D1219" s="1"/>
      <c r="E1219" s="1"/>
      <c r="F1219" s="1"/>
      <c r="G1219" s="1"/>
      <c r="H1219" s="1"/>
      <c r="I1219" s="1"/>
      <c r="K1219" s="1"/>
      <c r="L1219" s="1"/>
      <c r="M1219" s="1"/>
      <c r="R1219" s="1"/>
      <c r="S1219" s="1"/>
      <c r="W1219" s="1"/>
      <c r="X1219" s="1"/>
      <c r="Y1219" s="1"/>
    </row>
    <row r="1220" spans="4:25">
      <c r="D1220" s="1"/>
      <c r="E1220" s="1"/>
      <c r="F1220" s="1"/>
      <c r="G1220" s="1"/>
      <c r="H1220" s="1"/>
      <c r="I1220" s="1"/>
      <c r="K1220" s="1"/>
      <c r="L1220" s="1"/>
      <c r="M1220" s="1"/>
      <c r="R1220" s="1"/>
      <c r="S1220" s="1"/>
      <c r="W1220" s="1"/>
      <c r="X1220" s="1"/>
      <c r="Y1220" s="1"/>
    </row>
    <row r="1221" spans="4:25">
      <c r="D1221" s="1"/>
      <c r="E1221" s="1"/>
      <c r="F1221" s="1"/>
      <c r="G1221" s="1"/>
      <c r="H1221" s="1"/>
      <c r="I1221" s="1"/>
      <c r="K1221" s="1"/>
      <c r="L1221" s="1"/>
      <c r="M1221" s="1"/>
      <c r="R1221" s="1"/>
      <c r="S1221" s="1"/>
      <c r="W1221" s="1"/>
      <c r="X1221" s="1"/>
      <c r="Y1221" s="1"/>
    </row>
    <row r="1222" spans="4:25">
      <c r="D1222" s="1"/>
      <c r="E1222" s="1"/>
      <c r="F1222" s="1"/>
      <c r="G1222" s="1"/>
      <c r="H1222" s="1"/>
      <c r="I1222" s="1"/>
      <c r="K1222" s="1"/>
      <c r="L1222" s="1"/>
      <c r="M1222" s="1"/>
      <c r="R1222" s="1"/>
      <c r="S1222" s="1"/>
      <c r="W1222" s="1"/>
      <c r="X1222" s="1"/>
      <c r="Y1222" s="1"/>
    </row>
    <row r="1223" spans="4:25">
      <c r="D1223" s="1"/>
      <c r="E1223" s="1"/>
      <c r="F1223" s="1"/>
      <c r="G1223" s="1"/>
      <c r="H1223" s="1"/>
      <c r="I1223" s="1"/>
      <c r="K1223" s="1"/>
      <c r="L1223" s="1"/>
      <c r="M1223" s="1"/>
      <c r="R1223" s="1"/>
      <c r="S1223" s="1"/>
      <c r="W1223" s="1"/>
      <c r="X1223" s="1"/>
      <c r="Y1223" s="1"/>
    </row>
    <row r="1224" spans="4:25">
      <c r="D1224" s="1"/>
      <c r="E1224" s="1"/>
      <c r="F1224" s="1"/>
      <c r="G1224" s="1"/>
      <c r="H1224" s="1"/>
      <c r="I1224" s="1"/>
      <c r="K1224" s="1"/>
      <c r="L1224" s="1"/>
      <c r="M1224" s="1"/>
      <c r="R1224" s="1"/>
      <c r="S1224" s="1"/>
      <c r="W1224" s="1"/>
      <c r="X1224" s="1"/>
      <c r="Y1224" s="1"/>
    </row>
    <row r="1225" spans="4:25">
      <c r="D1225" s="1"/>
      <c r="E1225" s="1"/>
      <c r="F1225" s="1"/>
      <c r="G1225" s="1"/>
      <c r="H1225" s="1"/>
      <c r="I1225" s="1"/>
      <c r="K1225" s="1"/>
      <c r="L1225" s="1"/>
      <c r="M1225" s="1"/>
      <c r="R1225" s="1"/>
      <c r="S1225" s="1"/>
      <c r="W1225" s="1"/>
      <c r="X1225" s="1"/>
      <c r="Y1225" s="1"/>
    </row>
    <row r="1226" spans="4:25">
      <c r="D1226" s="1"/>
      <c r="E1226" s="1"/>
      <c r="F1226" s="1"/>
      <c r="G1226" s="1"/>
      <c r="H1226" s="1"/>
      <c r="I1226" s="1"/>
      <c r="K1226" s="1"/>
      <c r="L1226" s="1"/>
      <c r="M1226" s="1"/>
      <c r="R1226" s="1"/>
      <c r="S1226" s="1"/>
      <c r="W1226" s="1"/>
      <c r="X1226" s="1"/>
      <c r="Y1226" s="1"/>
    </row>
    <row r="1227" spans="4:25">
      <c r="D1227" s="1"/>
      <c r="E1227" s="1"/>
      <c r="F1227" s="1"/>
      <c r="G1227" s="1"/>
      <c r="H1227" s="1"/>
      <c r="I1227" s="1"/>
      <c r="K1227" s="1"/>
      <c r="L1227" s="1"/>
      <c r="M1227" s="1"/>
      <c r="R1227" s="1"/>
      <c r="S1227" s="1"/>
      <c r="W1227" s="1"/>
      <c r="X1227" s="1"/>
      <c r="Y1227" s="1"/>
    </row>
    <row r="1228" spans="4:25">
      <c r="D1228" s="1"/>
      <c r="E1228" s="1"/>
      <c r="F1228" s="1"/>
      <c r="G1228" s="1"/>
      <c r="H1228" s="1"/>
      <c r="I1228" s="1"/>
      <c r="K1228" s="1"/>
      <c r="L1228" s="1"/>
      <c r="M1228" s="1"/>
      <c r="R1228" s="1"/>
      <c r="S1228" s="1"/>
      <c r="W1228" s="1"/>
      <c r="X1228" s="1"/>
      <c r="Y1228" s="1"/>
    </row>
    <row r="1229" spans="4:25">
      <c r="D1229" s="1"/>
      <c r="E1229" s="1"/>
      <c r="F1229" s="1"/>
      <c r="G1229" s="1"/>
      <c r="H1229" s="1"/>
      <c r="I1229" s="1"/>
      <c r="K1229" s="1"/>
      <c r="L1229" s="1"/>
      <c r="M1229" s="1"/>
      <c r="R1229" s="1"/>
      <c r="S1229" s="1"/>
      <c r="W1229" s="1"/>
      <c r="X1229" s="1"/>
      <c r="Y1229" s="1"/>
    </row>
    <row r="1230" spans="4:25">
      <c r="D1230" s="1"/>
      <c r="E1230" s="1"/>
      <c r="F1230" s="1"/>
      <c r="G1230" s="1"/>
      <c r="H1230" s="1"/>
      <c r="I1230" s="1"/>
      <c r="K1230" s="1"/>
      <c r="L1230" s="1"/>
      <c r="M1230" s="1"/>
      <c r="R1230" s="1"/>
      <c r="S1230" s="1"/>
      <c r="W1230" s="1"/>
      <c r="X1230" s="1"/>
      <c r="Y1230" s="1"/>
    </row>
    <row r="1231" spans="4:25">
      <c r="D1231" s="1"/>
      <c r="E1231" s="1"/>
      <c r="F1231" s="1"/>
      <c r="G1231" s="1"/>
      <c r="H1231" s="1"/>
      <c r="I1231" s="1"/>
      <c r="K1231" s="1"/>
      <c r="L1231" s="1"/>
      <c r="M1231" s="1"/>
      <c r="R1231" s="1"/>
      <c r="S1231" s="1"/>
      <c r="W1231" s="1"/>
      <c r="X1231" s="1"/>
      <c r="Y1231" s="1"/>
    </row>
    <row r="1232" spans="4:25">
      <c r="D1232" s="1"/>
      <c r="E1232" s="1"/>
      <c r="F1232" s="1"/>
      <c r="G1232" s="1"/>
      <c r="H1232" s="1"/>
      <c r="I1232" s="1"/>
      <c r="K1232" s="1"/>
      <c r="L1232" s="1"/>
      <c r="M1232" s="1"/>
      <c r="R1232" s="1"/>
      <c r="S1232" s="1"/>
      <c r="W1232" s="1"/>
      <c r="X1232" s="1"/>
      <c r="Y1232" s="1"/>
    </row>
    <row r="1233" spans="4:25">
      <c r="D1233" s="1"/>
      <c r="E1233" s="1"/>
      <c r="F1233" s="1"/>
      <c r="G1233" s="1"/>
      <c r="H1233" s="1"/>
      <c r="I1233" s="1"/>
      <c r="K1233" s="1"/>
      <c r="L1233" s="1"/>
      <c r="M1233" s="1"/>
      <c r="R1233" s="1"/>
      <c r="S1233" s="1"/>
      <c r="W1233" s="1"/>
      <c r="X1233" s="1"/>
      <c r="Y1233" s="1"/>
    </row>
    <row r="1234" spans="4:25">
      <c r="D1234" s="1"/>
      <c r="E1234" s="1"/>
      <c r="F1234" s="1"/>
      <c r="G1234" s="1"/>
      <c r="H1234" s="1"/>
      <c r="I1234" s="1"/>
      <c r="K1234" s="1"/>
      <c r="L1234" s="1"/>
      <c r="M1234" s="1"/>
      <c r="R1234" s="1"/>
      <c r="S1234" s="1"/>
      <c r="W1234" s="1"/>
      <c r="X1234" s="1"/>
      <c r="Y1234" s="1"/>
    </row>
    <row r="1235" spans="4:25">
      <c r="D1235" s="1"/>
      <c r="E1235" s="1"/>
      <c r="F1235" s="1"/>
      <c r="G1235" s="1"/>
      <c r="H1235" s="1"/>
      <c r="I1235" s="1"/>
      <c r="K1235" s="1"/>
      <c r="L1235" s="1"/>
      <c r="M1235" s="1"/>
      <c r="R1235" s="1"/>
      <c r="S1235" s="1"/>
      <c r="W1235" s="1"/>
      <c r="X1235" s="1"/>
      <c r="Y1235" s="1"/>
    </row>
    <row r="1236" spans="4:25">
      <c r="D1236" s="1"/>
      <c r="E1236" s="1"/>
      <c r="F1236" s="1"/>
      <c r="G1236" s="1"/>
      <c r="H1236" s="1"/>
      <c r="I1236" s="1"/>
      <c r="K1236" s="1"/>
      <c r="L1236" s="1"/>
      <c r="M1236" s="1"/>
      <c r="R1236" s="1"/>
      <c r="S1236" s="1"/>
      <c r="W1236" s="1"/>
      <c r="X1236" s="1"/>
      <c r="Y1236" s="1"/>
    </row>
    <row r="1237" spans="4:25">
      <c r="D1237" s="1"/>
      <c r="E1237" s="1"/>
      <c r="F1237" s="1"/>
      <c r="G1237" s="1"/>
      <c r="H1237" s="1"/>
      <c r="I1237" s="1"/>
      <c r="K1237" s="1"/>
      <c r="L1237" s="1"/>
      <c r="M1237" s="1"/>
      <c r="R1237" s="1"/>
      <c r="S1237" s="1"/>
      <c r="W1237" s="1"/>
      <c r="X1237" s="1"/>
      <c r="Y1237" s="1"/>
    </row>
    <row r="1238" spans="4:25">
      <c r="D1238" s="1"/>
      <c r="E1238" s="1"/>
      <c r="F1238" s="1"/>
      <c r="G1238" s="1"/>
      <c r="H1238" s="1"/>
      <c r="I1238" s="1"/>
      <c r="K1238" s="1"/>
      <c r="L1238" s="1"/>
      <c r="M1238" s="1"/>
      <c r="R1238" s="1"/>
      <c r="S1238" s="1"/>
      <c r="W1238" s="1"/>
      <c r="X1238" s="1"/>
      <c r="Y1238" s="1"/>
    </row>
    <row r="1239" spans="4:25">
      <c r="D1239" s="1"/>
      <c r="E1239" s="1"/>
      <c r="F1239" s="1"/>
      <c r="G1239" s="1"/>
      <c r="H1239" s="1"/>
      <c r="I1239" s="1"/>
      <c r="K1239" s="1"/>
      <c r="L1239" s="1"/>
      <c r="M1239" s="1"/>
      <c r="R1239" s="1"/>
      <c r="S1239" s="1"/>
      <c r="W1239" s="1"/>
      <c r="X1239" s="1"/>
      <c r="Y1239" s="1"/>
    </row>
    <row r="1240" spans="4:25">
      <c r="D1240" s="1"/>
      <c r="E1240" s="1"/>
      <c r="F1240" s="1"/>
      <c r="G1240" s="1"/>
      <c r="H1240" s="1"/>
      <c r="I1240" s="1"/>
      <c r="K1240" s="1"/>
      <c r="L1240" s="1"/>
      <c r="M1240" s="1"/>
      <c r="R1240" s="1"/>
      <c r="S1240" s="1"/>
      <c r="W1240" s="1"/>
      <c r="X1240" s="1"/>
      <c r="Y1240" s="1"/>
    </row>
    <row r="1241" spans="4:25">
      <c r="D1241" s="1"/>
      <c r="E1241" s="1"/>
      <c r="F1241" s="1"/>
      <c r="G1241" s="1"/>
      <c r="H1241" s="1"/>
      <c r="I1241" s="1"/>
      <c r="K1241" s="1"/>
      <c r="L1241" s="1"/>
      <c r="M1241" s="1"/>
      <c r="R1241" s="1"/>
      <c r="S1241" s="1"/>
      <c r="W1241" s="1"/>
      <c r="X1241" s="1"/>
      <c r="Y1241" s="1"/>
    </row>
    <row r="1242" spans="4:25">
      <c r="D1242" s="1"/>
      <c r="E1242" s="1"/>
      <c r="F1242" s="1"/>
      <c r="G1242" s="1"/>
      <c r="H1242" s="1"/>
      <c r="I1242" s="1"/>
      <c r="K1242" s="1"/>
      <c r="L1242" s="1"/>
      <c r="M1242" s="1"/>
      <c r="R1242" s="1"/>
      <c r="S1242" s="1"/>
      <c r="W1242" s="1"/>
      <c r="X1242" s="1"/>
      <c r="Y1242" s="1"/>
    </row>
    <row r="1243" spans="4:25">
      <c r="D1243" s="1"/>
      <c r="E1243" s="1"/>
      <c r="F1243" s="1"/>
      <c r="G1243" s="1"/>
      <c r="H1243" s="1"/>
      <c r="I1243" s="1"/>
      <c r="K1243" s="1"/>
      <c r="L1243" s="1"/>
      <c r="M1243" s="1"/>
      <c r="R1243" s="1"/>
      <c r="S1243" s="1"/>
      <c r="W1243" s="1"/>
      <c r="X1243" s="1"/>
      <c r="Y1243" s="1"/>
    </row>
    <row r="1244" spans="4:25">
      <c r="D1244" s="1"/>
      <c r="E1244" s="1"/>
      <c r="F1244" s="1"/>
      <c r="G1244" s="1"/>
      <c r="H1244" s="1"/>
      <c r="I1244" s="1"/>
      <c r="K1244" s="1"/>
      <c r="L1244" s="1"/>
      <c r="M1244" s="1"/>
      <c r="R1244" s="1"/>
      <c r="S1244" s="1"/>
      <c r="W1244" s="1"/>
      <c r="X1244" s="1"/>
      <c r="Y1244" s="1"/>
    </row>
    <row r="1245" spans="4:25">
      <c r="D1245" s="1"/>
      <c r="E1245" s="1"/>
      <c r="F1245" s="1"/>
      <c r="G1245" s="1"/>
      <c r="H1245" s="1"/>
      <c r="I1245" s="1"/>
      <c r="K1245" s="1"/>
      <c r="L1245" s="1"/>
      <c r="M1245" s="1"/>
      <c r="R1245" s="1"/>
      <c r="S1245" s="1"/>
      <c r="W1245" s="1"/>
      <c r="X1245" s="1"/>
      <c r="Y1245" s="1"/>
    </row>
    <row r="1246" spans="4:25">
      <c r="D1246" s="1"/>
      <c r="E1246" s="1"/>
      <c r="F1246" s="1"/>
      <c r="G1246" s="1"/>
      <c r="H1246" s="1"/>
      <c r="I1246" s="1"/>
      <c r="K1246" s="1"/>
      <c r="L1246" s="1"/>
      <c r="M1246" s="1"/>
      <c r="R1246" s="1"/>
      <c r="S1246" s="1"/>
      <c r="W1246" s="1"/>
      <c r="X1246" s="1"/>
      <c r="Y1246" s="1"/>
    </row>
    <row r="1247" spans="4:25">
      <c r="D1247" s="1"/>
      <c r="E1247" s="1"/>
      <c r="F1247" s="1"/>
      <c r="G1247" s="1"/>
      <c r="H1247" s="1"/>
      <c r="I1247" s="1"/>
      <c r="K1247" s="1"/>
      <c r="L1247" s="1"/>
      <c r="M1247" s="1"/>
      <c r="R1247" s="1"/>
      <c r="S1247" s="1"/>
      <c r="W1247" s="1"/>
      <c r="X1247" s="1"/>
      <c r="Y1247" s="1"/>
    </row>
    <row r="1248" spans="4:25">
      <c r="D1248" s="1"/>
      <c r="E1248" s="1"/>
      <c r="F1248" s="1"/>
      <c r="G1248" s="1"/>
      <c r="H1248" s="1"/>
      <c r="I1248" s="1"/>
      <c r="K1248" s="1"/>
      <c r="L1248" s="1"/>
      <c r="M1248" s="1"/>
      <c r="R1248" s="1"/>
      <c r="S1248" s="1"/>
      <c r="W1248" s="1"/>
      <c r="X1248" s="1"/>
      <c r="Y1248" s="1"/>
    </row>
    <row r="1249" spans="4:25">
      <c r="D1249" s="1"/>
      <c r="E1249" s="1"/>
      <c r="F1249" s="1"/>
      <c r="G1249" s="1"/>
      <c r="H1249" s="1"/>
      <c r="I1249" s="1"/>
      <c r="K1249" s="1"/>
      <c r="L1249" s="1"/>
      <c r="M1249" s="1"/>
      <c r="R1249" s="1"/>
      <c r="S1249" s="1"/>
      <c r="W1249" s="1"/>
      <c r="X1249" s="1"/>
      <c r="Y1249" s="1"/>
    </row>
    <row r="1250" spans="4:25">
      <c r="D1250" s="1"/>
      <c r="E1250" s="1"/>
      <c r="F1250" s="1"/>
      <c r="G1250" s="1"/>
      <c r="H1250" s="1"/>
      <c r="I1250" s="1"/>
      <c r="K1250" s="1"/>
      <c r="L1250" s="1"/>
      <c r="M1250" s="1"/>
      <c r="R1250" s="1"/>
      <c r="S1250" s="1"/>
      <c r="W1250" s="1"/>
      <c r="X1250" s="1"/>
      <c r="Y1250" s="1"/>
    </row>
    <row r="1251" spans="4:25">
      <c r="D1251" s="1"/>
      <c r="E1251" s="1"/>
      <c r="F1251" s="1"/>
      <c r="G1251" s="1"/>
      <c r="H1251" s="1"/>
      <c r="I1251" s="1"/>
      <c r="K1251" s="1"/>
      <c r="L1251" s="1"/>
      <c r="M1251" s="1"/>
      <c r="R1251" s="1"/>
      <c r="S1251" s="1"/>
      <c r="W1251" s="1"/>
      <c r="X1251" s="1"/>
      <c r="Y1251" s="1"/>
    </row>
    <row r="1252" spans="4:25">
      <c r="D1252" s="1"/>
      <c r="E1252" s="1"/>
      <c r="F1252" s="1"/>
      <c r="G1252" s="1"/>
      <c r="H1252" s="1"/>
      <c r="I1252" s="1"/>
      <c r="K1252" s="1"/>
      <c r="L1252" s="1"/>
      <c r="M1252" s="1"/>
      <c r="R1252" s="1"/>
      <c r="S1252" s="1"/>
      <c r="W1252" s="1"/>
      <c r="X1252" s="1"/>
      <c r="Y1252" s="1"/>
    </row>
    <row r="1253" spans="4:25">
      <c r="D1253" s="1"/>
      <c r="E1253" s="1"/>
      <c r="F1253" s="1"/>
      <c r="G1253" s="1"/>
      <c r="H1253" s="1"/>
      <c r="I1253" s="1"/>
      <c r="K1253" s="1"/>
      <c r="L1253" s="1"/>
      <c r="M1253" s="1"/>
      <c r="R1253" s="1"/>
      <c r="S1253" s="1"/>
      <c r="W1253" s="1"/>
      <c r="X1253" s="1"/>
      <c r="Y1253" s="1"/>
    </row>
    <row r="1254" spans="4:25">
      <c r="D1254" s="1"/>
      <c r="E1254" s="1"/>
      <c r="F1254" s="1"/>
      <c r="G1254" s="1"/>
      <c r="H1254" s="1"/>
      <c r="I1254" s="1"/>
      <c r="K1254" s="1"/>
      <c r="L1254" s="1"/>
      <c r="M1254" s="1"/>
      <c r="R1254" s="1"/>
      <c r="S1254" s="1"/>
      <c r="W1254" s="1"/>
      <c r="X1254" s="1"/>
      <c r="Y1254" s="1"/>
    </row>
    <row r="1255" spans="4:25">
      <c r="D1255" s="1"/>
      <c r="E1255" s="1"/>
      <c r="F1255" s="1"/>
      <c r="G1255" s="1"/>
      <c r="H1255" s="1"/>
      <c r="I1255" s="1"/>
      <c r="K1255" s="1"/>
      <c r="L1255" s="1"/>
      <c r="M1255" s="1"/>
      <c r="R1255" s="1"/>
      <c r="S1255" s="1"/>
      <c r="W1255" s="1"/>
      <c r="X1255" s="1"/>
      <c r="Y1255" s="1"/>
    </row>
    <row r="1256" spans="4:25">
      <c r="D1256" s="1"/>
      <c r="E1256" s="1"/>
      <c r="F1256" s="1"/>
      <c r="G1256" s="1"/>
      <c r="H1256" s="1"/>
      <c r="I1256" s="1"/>
      <c r="K1256" s="1"/>
      <c r="L1256" s="1"/>
      <c r="M1256" s="1"/>
      <c r="R1256" s="1"/>
      <c r="S1256" s="1"/>
      <c r="W1256" s="1"/>
      <c r="X1256" s="1"/>
      <c r="Y1256" s="1"/>
    </row>
    <row r="1257" spans="4:25">
      <c r="D1257" s="1"/>
      <c r="E1257" s="1"/>
      <c r="F1257" s="1"/>
      <c r="G1257" s="1"/>
      <c r="H1257" s="1"/>
      <c r="I1257" s="1"/>
      <c r="K1257" s="1"/>
      <c r="L1257" s="1"/>
      <c r="M1257" s="1"/>
      <c r="R1257" s="1"/>
      <c r="S1257" s="1"/>
      <c r="W1257" s="1"/>
      <c r="X1257" s="1"/>
      <c r="Y1257" s="1"/>
    </row>
    <row r="1258" spans="4:25">
      <c r="D1258" s="1"/>
      <c r="E1258" s="1"/>
      <c r="F1258" s="1"/>
      <c r="G1258" s="1"/>
      <c r="H1258" s="1"/>
      <c r="I1258" s="1"/>
      <c r="K1258" s="1"/>
      <c r="L1258" s="1"/>
      <c r="M1258" s="1"/>
      <c r="R1258" s="1"/>
      <c r="S1258" s="1"/>
      <c r="W1258" s="1"/>
      <c r="X1258" s="1"/>
      <c r="Y1258" s="1"/>
    </row>
    <row r="1259" spans="4:25">
      <c r="D1259" s="1"/>
      <c r="E1259" s="1"/>
      <c r="F1259" s="1"/>
      <c r="G1259" s="1"/>
      <c r="H1259" s="1"/>
      <c r="I1259" s="1"/>
      <c r="K1259" s="1"/>
      <c r="L1259" s="1"/>
      <c r="M1259" s="1"/>
      <c r="R1259" s="1"/>
      <c r="S1259" s="1"/>
      <c r="W1259" s="1"/>
      <c r="X1259" s="1"/>
      <c r="Y1259" s="1"/>
    </row>
    <row r="1260" spans="4:25">
      <c r="D1260" s="1"/>
      <c r="E1260" s="1"/>
      <c r="F1260" s="1"/>
      <c r="G1260" s="1"/>
      <c r="H1260" s="1"/>
      <c r="I1260" s="1"/>
      <c r="K1260" s="1"/>
      <c r="L1260" s="1"/>
      <c r="M1260" s="1"/>
      <c r="R1260" s="1"/>
      <c r="S1260" s="1"/>
      <c r="W1260" s="1"/>
      <c r="X1260" s="1"/>
      <c r="Y1260" s="1"/>
    </row>
    <row r="1261" spans="4:25">
      <c r="D1261" s="1"/>
      <c r="E1261" s="1"/>
      <c r="F1261" s="1"/>
      <c r="G1261" s="1"/>
      <c r="H1261" s="1"/>
      <c r="I1261" s="1"/>
      <c r="K1261" s="1"/>
      <c r="L1261" s="1"/>
      <c r="M1261" s="1"/>
      <c r="R1261" s="1"/>
      <c r="S1261" s="1"/>
      <c r="W1261" s="1"/>
      <c r="X1261" s="1"/>
      <c r="Y1261" s="1"/>
    </row>
    <row r="1262" spans="4:25">
      <c r="D1262" s="1"/>
      <c r="E1262" s="1"/>
      <c r="F1262" s="1"/>
      <c r="G1262" s="1"/>
      <c r="H1262" s="1"/>
      <c r="I1262" s="1"/>
      <c r="K1262" s="1"/>
      <c r="L1262" s="1"/>
      <c r="M1262" s="1"/>
      <c r="R1262" s="1"/>
      <c r="S1262" s="1"/>
      <c r="W1262" s="1"/>
      <c r="X1262" s="1"/>
      <c r="Y1262" s="1"/>
    </row>
    <row r="1263" spans="4:25">
      <c r="D1263" s="1"/>
      <c r="E1263" s="1"/>
      <c r="F1263" s="1"/>
      <c r="G1263" s="1"/>
      <c r="H1263" s="1"/>
      <c r="I1263" s="1"/>
      <c r="K1263" s="1"/>
      <c r="L1263" s="1"/>
      <c r="M1263" s="1"/>
      <c r="R1263" s="1"/>
      <c r="S1263" s="1"/>
      <c r="W1263" s="1"/>
      <c r="X1263" s="1"/>
      <c r="Y1263" s="1"/>
    </row>
    <row r="1264" spans="4:25">
      <c r="D1264" s="1"/>
      <c r="E1264" s="1"/>
      <c r="F1264" s="1"/>
      <c r="G1264" s="1"/>
      <c r="H1264" s="1"/>
      <c r="I1264" s="1"/>
      <c r="K1264" s="1"/>
      <c r="L1264" s="1"/>
      <c r="M1264" s="1"/>
      <c r="R1264" s="1"/>
      <c r="S1264" s="1"/>
      <c r="W1264" s="1"/>
      <c r="X1264" s="1"/>
      <c r="Y1264" s="1"/>
    </row>
    <row r="1265" spans="4:25">
      <c r="D1265" s="1"/>
      <c r="E1265" s="1"/>
      <c r="F1265" s="1"/>
      <c r="G1265" s="1"/>
      <c r="H1265" s="1"/>
      <c r="I1265" s="1"/>
      <c r="K1265" s="1"/>
      <c r="L1265" s="1"/>
      <c r="M1265" s="1"/>
      <c r="R1265" s="1"/>
      <c r="S1265" s="1"/>
      <c r="W1265" s="1"/>
      <c r="X1265" s="1"/>
      <c r="Y1265" s="1"/>
    </row>
    <row r="1266" spans="4:25">
      <c r="D1266" s="1"/>
      <c r="E1266" s="1"/>
      <c r="F1266" s="1"/>
      <c r="G1266" s="1"/>
      <c r="H1266" s="1"/>
      <c r="I1266" s="1"/>
      <c r="K1266" s="1"/>
      <c r="L1266" s="1"/>
      <c r="M1266" s="1"/>
      <c r="R1266" s="1"/>
      <c r="S1266" s="1"/>
      <c r="W1266" s="1"/>
      <c r="X1266" s="1"/>
      <c r="Y1266" s="1"/>
    </row>
    <row r="1267" spans="4:25">
      <c r="D1267" s="1"/>
      <c r="E1267" s="1"/>
      <c r="F1267" s="1"/>
      <c r="G1267" s="1"/>
      <c r="H1267" s="1"/>
      <c r="I1267" s="1"/>
      <c r="K1267" s="1"/>
      <c r="L1267" s="1"/>
      <c r="M1267" s="1"/>
      <c r="R1267" s="1"/>
      <c r="S1267" s="1"/>
      <c r="W1267" s="1"/>
      <c r="X1267" s="1"/>
      <c r="Y1267" s="1"/>
    </row>
    <row r="1268" spans="4:25">
      <c r="D1268" s="1"/>
      <c r="E1268" s="1"/>
      <c r="F1268" s="1"/>
      <c r="G1268" s="1"/>
      <c r="H1268" s="1"/>
      <c r="I1268" s="1"/>
      <c r="K1268" s="1"/>
      <c r="L1268" s="1"/>
      <c r="M1268" s="1"/>
      <c r="R1268" s="1"/>
      <c r="S1268" s="1"/>
      <c r="W1268" s="1"/>
      <c r="X1268" s="1"/>
      <c r="Y1268" s="1"/>
    </row>
    <row r="1269" spans="4:25">
      <c r="D1269" s="1"/>
      <c r="E1269" s="1"/>
      <c r="F1269" s="1"/>
      <c r="G1269" s="1"/>
      <c r="H1269" s="1"/>
      <c r="I1269" s="1"/>
      <c r="K1269" s="1"/>
      <c r="L1269" s="1"/>
      <c r="M1269" s="1"/>
      <c r="R1269" s="1"/>
      <c r="S1269" s="1"/>
      <c r="W1269" s="1"/>
      <c r="X1269" s="1"/>
      <c r="Y1269" s="1"/>
    </row>
    <row r="1270" spans="4:25">
      <c r="D1270" s="1"/>
      <c r="E1270" s="1"/>
      <c r="F1270" s="1"/>
      <c r="G1270" s="1"/>
      <c r="H1270" s="1"/>
      <c r="I1270" s="1"/>
      <c r="K1270" s="1"/>
      <c r="L1270" s="1"/>
      <c r="M1270" s="1"/>
      <c r="R1270" s="1"/>
      <c r="S1270" s="1"/>
      <c r="W1270" s="1"/>
      <c r="X1270" s="1"/>
      <c r="Y1270" s="1"/>
    </row>
    <row r="1271" spans="4:25">
      <c r="D1271" s="1"/>
      <c r="E1271" s="1"/>
      <c r="F1271" s="1"/>
      <c r="G1271" s="1"/>
      <c r="H1271" s="1"/>
      <c r="I1271" s="1"/>
      <c r="K1271" s="1"/>
      <c r="L1271" s="1"/>
      <c r="M1271" s="1"/>
      <c r="R1271" s="1"/>
      <c r="S1271" s="1"/>
      <c r="W1271" s="1"/>
      <c r="X1271" s="1"/>
      <c r="Y1271" s="1"/>
    </row>
    <row r="1272" spans="4:25">
      <c r="D1272" s="1"/>
      <c r="E1272" s="1"/>
      <c r="F1272" s="1"/>
      <c r="G1272" s="1"/>
      <c r="H1272" s="1"/>
      <c r="I1272" s="1"/>
      <c r="K1272" s="1"/>
      <c r="L1272" s="1"/>
      <c r="M1272" s="1"/>
      <c r="R1272" s="1"/>
      <c r="S1272" s="1"/>
      <c r="W1272" s="1"/>
      <c r="X1272" s="1"/>
      <c r="Y1272" s="1"/>
    </row>
    <row r="1273" spans="4:25">
      <c r="D1273" s="1"/>
      <c r="E1273" s="1"/>
      <c r="F1273" s="1"/>
      <c r="G1273" s="1"/>
      <c r="H1273" s="1"/>
      <c r="I1273" s="1"/>
      <c r="K1273" s="1"/>
      <c r="L1273" s="1"/>
      <c r="M1273" s="1"/>
      <c r="R1273" s="1"/>
      <c r="S1273" s="1"/>
      <c r="W1273" s="1"/>
      <c r="X1273" s="1"/>
      <c r="Y1273" s="1"/>
    </row>
    <row r="1274" spans="4:25">
      <c r="D1274" s="1"/>
      <c r="E1274" s="1"/>
      <c r="F1274" s="1"/>
      <c r="G1274" s="1"/>
      <c r="H1274" s="1"/>
      <c r="I1274" s="1"/>
      <c r="K1274" s="1"/>
      <c r="L1274" s="1"/>
      <c r="M1274" s="1"/>
      <c r="R1274" s="1"/>
      <c r="S1274" s="1"/>
      <c r="W1274" s="1"/>
      <c r="X1274" s="1"/>
      <c r="Y1274" s="1"/>
    </row>
    <row r="1275" spans="4:25">
      <c r="D1275" s="1"/>
      <c r="E1275" s="1"/>
      <c r="F1275" s="1"/>
      <c r="G1275" s="1"/>
      <c r="H1275" s="1"/>
      <c r="I1275" s="1"/>
      <c r="K1275" s="1"/>
      <c r="L1275" s="1"/>
      <c r="M1275" s="1"/>
      <c r="R1275" s="1"/>
      <c r="S1275" s="1"/>
      <c r="W1275" s="1"/>
      <c r="X1275" s="1"/>
      <c r="Y1275" s="1"/>
    </row>
    <row r="1276" spans="4:25">
      <c r="D1276" s="1"/>
      <c r="E1276" s="1"/>
      <c r="F1276" s="1"/>
      <c r="G1276" s="1"/>
      <c r="H1276" s="1"/>
      <c r="I1276" s="1"/>
      <c r="K1276" s="1"/>
      <c r="L1276" s="1"/>
      <c r="M1276" s="1"/>
      <c r="R1276" s="1"/>
      <c r="S1276" s="1"/>
      <c r="W1276" s="1"/>
      <c r="X1276" s="1"/>
      <c r="Y1276" s="1"/>
    </row>
    <row r="1277" spans="4:25">
      <c r="D1277" s="1"/>
      <c r="E1277" s="1"/>
      <c r="F1277" s="1"/>
      <c r="G1277" s="1"/>
      <c r="H1277" s="1"/>
      <c r="I1277" s="1"/>
      <c r="K1277" s="1"/>
      <c r="L1277" s="1"/>
      <c r="M1277" s="1"/>
      <c r="R1277" s="1"/>
      <c r="S1277" s="1"/>
      <c r="W1277" s="1"/>
      <c r="X1277" s="1"/>
      <c r="Y1277" s="1"/>
    </row>
    <row r="1278" spans="4:25">
      <c r="D1278" s="1"/>
      <c r="E1278" s="1"/>
      <c r="F1278" s="1"/>
      <c r="G1278" s="1"/>
      <c r="H1278" s="1"/>
      <c r="I1278" s="1"/>
      <c r="K1278" s="1"/>
      <c r="L1278" s="1"/>
      <c r="M1278" s="1"/>
      <c r="R1278" s="1"/>
      <c r="S1278" s="1"/>
      <c r="W1278" s="1"/>
      <c r="X1278" s="1"/>
      <c r="Y1278" s="1"/>
    </row>
    <row r="1279" spans="4:25">
      <c r="D1279" s="1"/>
      <c r="E1279" s="1"/>
      <c r="F1279" s="1"/>
      <c r="G1279" s="1"/>
      <c r="H1279" s="1"/>
      <c r="I1279" s="1"/>
      <c r="K1279" s="1"/>
      <c r="L1279" s="1"/>
      <c r="M1279" s="1"/>
      <c r="R1279" s="1"/>
      <c r="S1279" s="1"/>
      <c r="W1279" s="1"/>
      <c r="X1279" s="1"/>
      <c r="Y1279" s="1"/>
    </row>
    <row r="1280" spans="4:25">
      <c r="D1280" s="1"/>
      <c r="E1280" s="1"/>
      <c r="F1280" s="1"/>
      <c r="G1280" s="1"/>
      <c r="H1280" s="1"/>
      <c r="I1280" s="1"/>
      <c r="K1280" s="1"/>
      <c r="L1280" s="1"/>
      <c r="M1280" s="1"/>
      <c r="R1280" s="1"/>
      <c r="S1280" s="1"/>
      <c r="W1280" s="1"/>
      <c r="X1280" s="1"/>
      <c r="Y1280" s="1"/>
    </row>
    <row r="1281" spans="4:25">
      <c r="D1281" s="1"/>
      <c r="E1281" s="1"/>
      <c r="F1281" s="1"/>
      <c r="G1281" s="1"/>
      <c r="H1281" s="1"/>
      <c r="I1281" s="1"/>
      <c r="K1281" s="1"/>
      <c r="L1281" s="1"/>
      <c r="M1281" s="1"/>
      <c r="R1281" s="1"/>
      <c r="S1281" s="1"/>
      <c r="W1281" s="1"/>
      <c r="X1281" s="1"/>
      <c r="Y1281" s="1"/>
    </row>
    <row r="1282" spans="4:25">
      <c r="D1282" s="1"/>
      <c r="E1282" s="1"/>
      <c r="F1282" s="1"/>
      <c r="G1282" s="1"/>
      <c r="H1282" s="1"/>
      <c r="I1282" s="1"/>
      <c r="K1282" s="1"/>
      <c r="L1282" s="1"/>
      <c r="M1282" s="1"/>
      <c r="R1282" s="1"/>
      <c r="S1282" s="1"/>
      <c r="W1282" s="1"/>
      <c r="X1282" s="1"/>
      <c r="Y1282" s="1"/>
    </row>
    <row r="1283" spans="4:25">
      <c r="D1283" s="1"/>
      <c r="E1283" s="1"/>
      <c r="F1283" s="1"/>
      <c r="G1283" s="1"/>
      <c r="H1283" s="1"/>
      <c r="I1283" s="1"/>
      <c r="K1283" s="1"/>
      <c r="L1283" s="1"/>
      <c r="M1283" s="1"/>
      <c r="R1283" s="1"/>
      <c r="S1283" s="1"/>
      <c r="W1283" s="1"/>
      <c r="X1283" s="1"/>
      <c r="Y1283" s="1"/>
    </row>
    <row r="1284" spans="4:25">
      <c r="D1284" s="1"/>
      <c r="E1284" s="1"/>
      <c r="F1284" s="1"/>
      <c r="G1284" s="1"/>
      <c r="H1284" s="1"/>
      <c r="I1284" s="1"/>
      <c r="K1284" s="1"/>
      <c r="L1284" s="1"/>
      <c r="M1284" s="1"/>
      <c r="R1284" s="1"/>
      <c r="S1284" s="1"/>
      <c r="W1284" s="1"/>
      <c r="X1284" s="1"/>
      <c r="Y1284" s="1"/>
    </row>
    <row r="1285" spans="4:25">
      <c r="D1285" s="1"/>
      <c r="E1285" s="1"/>
      <c r="F1285" s="1"/>
      <c r="G1285" s="1"/>
      <c r="H1285" s="1"/>
      <c r="I1285" s="1"/>
      <c r="K1285" s="1"/>
      <c r="L1285" s="1"/>
      <c r="M1285" s="1"/>
      <c r="R1285" s="1"/>
      <c r="S1285" s="1"/>
      <c r="W1285" s="1"/>
      <c r="X1285" s="1"/>
      <c r="Y1285" s="1"/>
    </row>
    <row r="1286" spans="4:25">
      <c r="D1286" s="1"/>
      <c r="E1286" s="1"/>
      <c r="F1286" s="1"/>
      <c r="G1286" s="1"/>
      <c r="H1286" s="1"/>
      <c r="I1286" s="1"/>
      <c r="K1286" s="1"/>
      <c r="L1286" s="1"/>
      <c r="M1286" s="1"/>
      <c r="R1286" s="1"/>
      <c r="S1286" s="1"/>
      <c r="W1286" s="1"/>
      <c r="X1286" s="1"/>
      <c r="Y1286" s="1"/>
    </row>
    <row r="1287" spans="4:25">
      <c r="D1287" s="1"/>
      <c r="E1287" s="1"/>
      <c r="F1287" s="1"/>
      <c r="G1287" s="1"/>
      <c r="H1287" s="1"/>
      <c r="I1287" s="1"/>
      <c r="K1287" s="1"/>
      <c r="L1287" s="1"/>
      <c r="M1287" s="1"/>
      <c r="R1287" s="1"/>
      <c r="S1287" s="1"/>
      <c r="W1287" s="1"/>
      <c r="X1287" s="1"/>
      <c r="Y1287" s="1"/>
    </row>
    <row r="1288" spans="4:25">
      <c r="D1288" s="1"/>
      <c r="E1288" s="1"/>
      <c r="F1288" s="1"/>
      <c r="G1288" s="1"/>
      <c r="H1288" s="1"/>
      <c r="I1288" s="1"/>
      <c r="K1288" s="1"/>
      <c r="L1288" s="1"/>
      <c r="M1288" s="1"/>
      <c r="R1288" s="1"/>
      <c r="S1288" s="1"/>
      <c r="W1288" s="1"/>
      <c r="X1288" s="1"/>
      <c r="Y1288" s="1"/>
    </row>
    <row r="1289" spans="4:25">
      <c r="D1289" s="1"/>
      <c r="E1289" s="1"/>
      <c r="F1289" s="1"/>
      <c r="G1289" s="1"/>
      <c r="H1289" s="1"/>
      <c r="I1289" s="1"/>
      <c r="K1289" s="1"/>
      <c r="L1289" s="1"/>
      <c r="M1289" s="1"/>
      <c r="R1289" s="1"/>
      <c r="S1289" s="1"/>
      <c r="W1289" s="1"/>
      <c r="X1289" s="1"/>
      <c r="Y1289" s="1"/>
    </row>
    <row r="1290" spans="4:25">
      <c r="D1290" s="1"/>
      <c r="E1290" s="1"/>
      <c r="F1290" s="1"/>
      <c r="G1290" s="1"/>
      <c r="H1290" s="1"/>
      <c r="I1290" s="1"/>
      <c r="K1290" s="1"/>
      <c r="L1290" s="1"/>
      <c r="M1290" s="1"/>
      <c r="R1290" s="1"/>
      <c r="S1290" s="1"/>
      <c r="W1290" s="1"/>
      <c r="X1290" s="1"/>
      <c r="Y1290" s="1"/>
    </row>
    <row r="1291" spans="4:25">
      <c r="D1291" s="1"/>
      <c r="E1291" s="1"/>
      <c r="F1291" s="1"/>
      <c r="G1291" s="1"/>
      <c r="H1291" s="1"/>
      <c r="I1291" s="1"/>
      <c r="K1291" s="1"/>
      <c r="L1291" s="1"/>
      <c r="M1291" s="1"/>
      <c r="R1291" s="1"/>
      <c r="S1291" s="1"/>
      <c r="W1291" s="1"/>
      <c r="X1291" s="1"/>
      <c r="Y1291" s="1"/>
    </row>
    <row r="1292" spans="4:25">
      <c r="D1292" s="1"/>
      <c r="E1292" s="1"/>
      <c r="F1292" s="1"/>
      <c r="G1292" s="1"/>
      <c r="H1292" s="1"/>
      <c r="I1292" s="1"/>
      <c r="K1292" s="1"/>
      <c r="L1292" s="1"/>
      <c r="M1292" s="1"/>
      <c r="R1292" s="1"/>
      <c r="S1292" s="1"/>
      <c r="W1292" s="1"/>
      <c r="X1292" s="1"/>
      <c r="Y1292" s="1"/>
    </row>
    <row r="1293" spans="4:25">
      <c r="D1293" s="1"/>
      <c r="E1293" s="1"/>
      <c r="F1293" s="1"/>
      <c r="G1293" s="1"/>
      <c r="H1293" s="1"/>
      <c r="I1293" s="1"/>
      <c r="K1293" s="1"/>
      <c r="L1293" s="1"/>
      <c r="M1293" s="1"/>
      <c r="R1293" s="1"/>
      <c r="S1293" s="1"/>
      <c r="W1293" s="1"/>
      <c r="X1293" s="1"/>
      <c r="Y1293" s="1"/>
    </row>
    <row r="1294" spans="4:25">
      <c r="D1294" s="1"/>
      <c r="E1294" s="1"/>
      <c r="F1294" s="1"/>
      <c r="G1294" s="1"/>
      <c r="H1294" s="1"/>
      <c r="I1294" s="1"/>
      <c r="K1294" s="1"/>
      <c r="L1294" s="1"/>
      <c r="M1294" s="1"/>
      <c r="R1294" s="1"/>
      <c r="S1294" s="1"/>
      <c r="W1294" s="1"/>
      <c r="X1294" s="1"/>
      <c r="Y1294" s="1"/>
    </row>
    <row r="1295" spans="4:25">
      <c r="D1295" s="1"/>
      <c r="E1295" s="1"/>
      <c r="F1295" s="1"/>
      <c r="G1295" s="1"/>
      <c r="H1295" s="1"/>
      <c r="I1295" s="1"/>
      <c r="K1295" s="1"/>
      <c r="L1295" s="1"/>
      <c r="M1295" s="1"/>
      <c r="R1295" s="1"/>
      <c r="S1295" s="1"/>
      <c r="W1295" s="1"/>
      <c r="X1295" s="1"/>
      <c r="Y1295" s="1"/>
    </row>
    <row r="1296" spans="4:25">
      <c r="D1296" s="1"/>
      <c r="E1296" s="1"/>
      <c r="F1296" s="1"/>
      <c r="G1296" s="1"/>
      <c r="H1296" s="1"/>
      <c r="I1296" s="1"/>
      <c r="K1296" s="1"/>
      <c r="L1296" s="1"/>
      <c r="M1296" s="1"/>
      <c r="R1296" s="1"/>
      <c r="S1296" s="1"/>
      <c r="W1296" s="1"/>
      <c r="X1296" s="1"/>
      <c r="Y1296" s="1"/>
    </row>
    <row r="1297" spans="4:25">
      <c r="D1297" s="1"/>
      <c r="E1297" s="1"/>
      <c r="F1297" s="1"/>
      <c r="G1297" s="1"/>
      <c r="H1297" s="1"/>
      <c r="I1297" s="1"/>
      <c r="K1297" s="1"/>
      <c r="L1297" s="1"/>
      <c r="M1297" s="1"/>
      <c r="R1297" s="1"/>
      <c r="S1297" s="1"/>
      <c r="W1297" s="1"/>
      <c r="X1297" s="1"/>
      <c r="Y1297" s="1"/>
    </row>
    <row r="1298" spans="4:25">
      <c r="D1298" s="1"/>
      <c r="E1298" s="1"/>
      <c r="F1298" s="1"/>
      <c r="G1298" s="1"/>
      <c r="H1298" s="1"/>
      <c r="I1298" s="1"/>
      <c r="K1298" s="1"/>
      <c r="L1298" s="1"/>
      <c r="M1298" s="1"/>
      <c r="R1298" s="1"/>
      <c r="S1298" s="1"/>
      <c r="W1298" s="1"/>
      <c r="X1298" s="1"/>
      <c r="Y1298" s="1"/>
    </row>
    <row r="1299" spans="4:25">
      <c r="D1299" s="1"/>
      <c r="E1299" s="1"/>
      <c r="F1299" s="1"/>
      <c r="G1299" s="1"/>
      <c r="H1299" s="1"/>
      <c r="I1299" s="1"/>
      <c r="K1299" s="1"/>
      <c r="L1299" s="1"/>
      <c r="M1299" s="1"/>
      <c r="R1299" s="1"/>
      <c r="S1299" s="1"/>
      <c r="W1299" s="1"/>
      <c r="X1299" s="1"/>
      <c r="Y1299" s="1"/>
    </row>
    <row r="1300" spans="4:25">
      <c r="D1300" s="1"/>
      <c r="E1300" s="1"/>
      <c r="F1300" s="1"/>
      <c r="G1300" s="1"/>
      <c r="H1300" s="1"/>
      <c r="I1300" s="1"/>
      <c r="K1300" s="1"/>
      <c r="L1300" s="1"/>
      <c r="M1300" s="1"/>
      <c r="R1300" s="1"/>
      <c r="S1300" s="1"/>
      <c r="W1300" s="1"/>
      <c r="X1300" s="1"/>
      <c r="Y1300" s="1"/>
    </row>
    <row r="1301" spans="4:25">
      <c r="D1301" s="1"/>
      <c r="E1301" s="1"/>
      <c r="F1301" s="1"/>
      <c r="G1301" s="1"/>
      <c r="H1301" s="1"/>
      <c r="I1301" s="1"/>
      <c r="K1301" s="1"/>
      <c r="L1301" s="1"/>
      <c r="M1301" s="1"/>
      <c r="R1301" s="1"/>
      <c r="S1301" s="1"/>
      <c r="W1301" s="1"/>
      <c r="X1301" s="1"/>
      <c r="Y1301" s="1"/>
    </row>
    <row r="1302" spans="4:25">
      <c r="D1302" s="1"/>
      <c r="E1302" s="1"/>
      <c r="F1302" s="1"/>
      <c r="G1302" s="1"/>
      <c r="H1302" s="1"/>
      <c r="I1302" s="1"/>
      <c r="K1302" s="1"/>
      <c r="L1302" s="1"/>
      <c r="M1302" s="1"/>
      <c r="R1302" s="1"/>
      <c r="S1302" s="1"/>
      <c r="W1302" s="1"/>
      <c r="X1302" s="1"/>
      <c r="Y1302" s="1"/>
    </row>
    <row r="1303" spans="4:25">
      <c r="D1303" s="1"/>
      <c r="E1303" s="1"/>
      <c r="F1303" s="1"/>
      <c r="G1303" s="1"/>
      <c r="H1303" s="1"/>
      <c r="I1303" s="1"/>
      <c r="K1303" s="1"/>
      <c r="L1303" s="1"/>
      <c r="M1303" s="1"/>
      <c r="R1303" s="1"/>
      <c r="S1303" s="1"/>
      <c r="W1303" s="1"/>
      <c r="X1303" s="1"/>
      <c r="Y1303" s="1"/>
    </row>
    <row r="1304" spans="4:25">
      <c r="D1304" s="1"/>
      <c r="E1304" s="1"/>
      <c r="F1304" s="1"/>
      <c r="G1304" s="1"/>
      <c r="H1304" s="1"/>
      <c r="I1304" s="1"/>
      <c r="K1304" s="1"/>
      <c r="L1304" s="1"/>
      <c r="M1304" s="1"/>
      <c r="R1304" s="1"/>
      <c r="S1304" s="1"/>
      <c r="W1304" s="1"/>
      <c r="X1304" s="1"/>
      <c r="Y1304" s="1"/>
    </row>
    <row r="1305" spans="4:25">
      <c r="D1305" s="1"/>
      <c r="E1305" s="1"/>
      <c r="F1305" s="1"/>
      <c r="G1305" s="1"/>
      <c r="H1305" s="1"/>
      <c r="I1305" s="1"/>
      <c r="K1305" s="1"/>
      <c r="L1305" s="1"/>
      <c r="M1305" s="1"/>
      <c r="R1305" s="1"/>
      <c r="S1305" s="1"/>
      <c r="W1305" s="1"/>
      <c r="X1305" s="1"/>
      <c r="Y1305" s="1"/>
    </row>
    <row r="1306" spans="4:25">
      <c r="D1306" s="1"/>
      <c r="E1306" s="1"/>
      <c r="F1306" s="1"/>
      <c r="G1306" s="1"/>
      <c r="H1306" s="1"/>
      <c r="I1306" s="1"/>
      <c r="K1306" s="1"/>
      <c r="L1306" s="1"/>
      <c r="M1306" s="1"/>
      <c r="R1306" s="1"/>
      <c r="S1306" s="1"/>
      <c r="W1306" s="1"/>
      <c r="X1306" s="1"/>
      <c r="Y1306" s="1"/>
    </row>
    <row r="1307" spans="4:25">
      <c r="D1307" s="1"/>
      <c r="E1307" s="1"/>
      <c r="F1307" s="1"/>
      <c r="G1307" s="1"/>
      <c r="H1307" s="1"/>
      <c r="I1307" s="1"/>
      <c r="K1307" s="1"/>
      <c r="L1307" s="1"/>
      <c r="M1307" s="1"/>
      <c r="R1307" s="1"/>
      <c r="S1307" s="1"/>
      <c r="W1307" s="1"/>
      <c r="X1307" s="1"/>
      <c r="Y1307" s="1"/>
    </row>
    <row r="1308" spans="4:25">
      <c r="D1308" s="1"/>
      <c r="E1308" s="1"/>
      <c r="F1308" s="1"/>
      <c r="G1308" s="1"/>
      <c r="H1308" s="1"/>
      <c r="I1308" s="1"/>
      <c r="K1308" s="1"/>
      <c r="L1308" s="1"/>
      <c r="M1308" s="1"/>
      <c r="R1308" s="1"/>
      <c r="S1308" s="1"/>
      <c r="W1308" s="1"/>
      <c r="X1308" s="1"/>
      <c r="Y1308" s="1"/>
    </row>
    <row r="1309" spans="4:25">
      <c r="D1309" s="1"/>
      <c r="E1309" s="1"/>
      <c r="F1309" s="1"/>
      <c r="G1309" s="1"/>
      <c r="H1309" s="1"/>
      <c r="I1309" s="1"/>
      <c r="K1309" s="1"/>
      <c r="L1309" s="1"/>
      <c r="M1309" s="1"/>
      <c r="R1309" s="1"/>
      <c r="S1309" s="1"/>
      <c r="W1309" s="1"/>
      <c r="X1309" s="1"/>
      <c r="Y1309" s="1"/>
    </row>
    <row r="1310" spans="4:25">
      <c r="D1310" s="1"/>
      <c r="E1310" s="1"/>
      <c r="F1310" s="1"/>
      <c r="G1310" s="1"/>
      <c r="H1310" s="1"/>
      <c r="I1310" s="1"/>
      <c r="K1310" s="1"/>
      <c r="L1310" s="1"/>
      <c r="M1310" s="1"/>
      <c r="R1310" s="1"/>
      <c r="S1310" s="1"/>
      <c r="W1310" s="1"/>
      <c r="X1310" s="1"/>
      <c r="Y1310" s="1"/>
    </row>
    <row r="1311" spans="4:25">
      <c r="D1311" s="1"/>
      <c r="E1311" s="1"/>
      <c r="F1311" s="1"/>
      <c r="G1311" s="1"/>
      <c r="H1311" s="1"/>
      <c r="I1311" s="1"/>
      <c r="K1311" s="1"/>
      <c r="L1311" s="1"/>
      <c r="M1311" s="1"/>
      <c r="R1311" s="1"/>
      <c r="S1311" s="1"/>
      <c r="W1311" s="1"/>
      <c r="X1311" s="1"/>
      <c r="Y1311" s="1"/>
    </row>
    <row r="1312" spans="4:25">
      <c r="D1312" s="1"/>
      <c r="E1312" s="1"/>
      <c r="F1312" s="1"/>
      <c r="G1312" s="1"/>
      <c r="H1312" s="1"/>
      <c r="I1312" s="1"/>
      <c r="K1312" s="1"/>
      <c r="L1312" s="1"/>
      <c r="M1312" s="1"/>
      <c r="R1312" s="1"/>
      <c r="S1312" s="1"/>
      <c r="W1312" s="1"/>
      <c r="X1312" s="1"/>
      <c r="Y1312" s="1"/>
    </row>
    <row r="1313" spans="4:25">
      <c r="D1313" s="1"/>
      <c r="E1313" s="1"/>
      <c r="F1313" s="1"/>
      <c r="G1313" s="1"/>
      <c r="H1313" s="1"/>
      <c r="I1313" s="1"/>
      <c r="K1313" s="1"/>
      <c r="L1313" s="1"/>
      <c r="M1313" s="1"/>
      <c r="R1313" s="1"/>
      <c r="S1313" s="1"/>
      <c r="W1313" s="1"/>
      <c r="X1313" s="1"/>
      <c r="Y1313" s="1"/>
    </row>
    <row r="1314" spans="4:25">
      <c r="D1314" s="1"/>
      <c r="E1314" s="1"/>
      <c r="F1314" s="1"/>
      <c r="G1314" s="1"/>
      <c r="H1314" s="1"/>
      <c r="I1314" s="1"/>
      <c r="K1314" s="1"/>
      <c r="L1314" s="1"/>
      <c r="M1314" s="1"/>
      <c r="R1314" s="1"/>
      <c r="S1314" s="1"/>
      <c r="W1314" s="1"/>
      <c r="X1314" s="1"/>
      <c r="Y1314" s="1"/>
    </row>
    <row r="1315" spans="4:25">
      <c r="D1315" s="1"/>
      <c r="E1315" s="1"/>
      <c r="F1315" s="1"/>
      <c r="G1315" s="1"/>
      <c r="H1315" s="1"/>
      <c r="I1315" s="1"/>
      <c r="K1315" s="1"/>
      <c r="L1315" s="1"/>
      <c r="M1315" s="1"/>
      <c r="R1315" s="1"/>
      <c r="S1315" s="1"/>
      <c r="W1315" s="1"/>
      <c r="X1315" s="1"/>
      <c r="Y1315" s="1"/>
    </row>
    <row r="1316" spans="4:25">
      <c r="D1316" s="1"/>
      <c r="E1316" s="1"/>
      <c r="F1316" s="1"/>
      <c r="G1316" s="1"/>
      <c r="H1316" s="1"/>
      <c r="I1316" s="1"/>
      <c r="K1316" s="1"/>
      <c r="L1316" s="1"/>
      <c r="M1316" s="1"/>
      <c r="R1316" s="1"/>
      <c r="S1316" s="1"/>
      <c r="W1316" s="1"/>
      <c r="X1316" s="1"/>
      <c r="Y1316" s="1"/>
    </row>
    <row r="1317" spans="4:25">
      <c r="D1317" s="1"/>
      <c r="E1317" s="1"/>
      <c r="F1317" s="1"/>
      <c r="G1317" s="1"/>
      <c r="H1317" s="1"/>
      <c r="I1317" s="1"/>
      <c r="K1317" s="1"/>
      <c r="L1317" s="1"/>
      <c r="M1317" s="1"/>
      <c r="R1317" s="1"/>
      <c r="S1317" s="1"/>
      <c r="W1317" s="1"/>
      <c r="X1317" s="1"/>
      <c r="Y1317" s="1"/>
    </row>
    <row r="1318" spans="4:25">
      <c r="D1318" s="1"/>
      <c r="E1318" s="1"/>
      <c r="F1318" s="1"/>
      <c r="G1318" s="1"/>
      <c r="H1318" s="1"/>
      <c r="I1318" s="1"/>
      <c r="K1318" s="1"/>
      <c r="L1318" s="1"/>
      <c r="M1318" s="1"/>
      <c r="R1318" s="1"/>
      <c r="S1318" s="1"/>
      <c r="W1318" s="1"/>
      <c r="X1318" s="1"/>
      <c r="Y1318" s="1"/>
    </row>
    <row r="1319" spans="4:25">
      <c r="D1319" s="1"/>
      <c r="E1319" s="1"/>
      <c r="F1319" s="1"/>
      <c r="G1319" s="1"/>
      <c r="H1319" s="1"/>
      <c r="I1319" s="1"/>
      <c r="K1319" s="1"/>
      <c r="L1319" s="1"/>
      <c r="M1319" s="1"/>
      <c r="R1319" s="1"/>
      <c r="S1319" s="1"/>
      <c r="W1319" s="1"/>
      <c r="X1319" s="1"/>
      <c r="Y1319" s="1"/>
    </row>
    <row r="1320" spans="4:25">
      <c r="D1320" s="1"/>
      <c r="E1320" s="1"/>
      <c r="F1320" s="1"/>
      <c r="G1320" s="1"/>
      <c r="H1320" s="1"/>
      <c r="I1320" s="1"/>
      <c r="K1320" s="1"/>
      <c r="L1320" s="1"/>
      <c r="M1320" s="1"/>
      <c r="R1320" s="1"/>
      <c r="S1320" s="1"/>
      <c r="W1320" s="1"/>
      <c r="X1320" s="1"/>
      <c r="Y1320" s="1"/>
    </row>
    <row r="1321" spans="4:25">
      <c r="D1321" s="1"/>
      <c r="E1321" s="1"/>
      <c r="F1321" s="1"/>
      <c r="G1321" s="1"/>
      <c r="H1321" s="1"/>
      <c r="I1321" s="1"/>
      <c r="K1321" s="1"/>
      <c r="L1321" s="1"/>
      <c r="M1321" s="1"/>
      <c r="R1321" s="1"/>
      <c r="S1321" s="1"/>
      <c r="W1321" s="1"/>
      <c r="X1321" s="1"/>
      <c r="Y1321" s="1"/>
    </row>
    <row r="1322" spans="4:25">
      <c r="D1322" s="1"/>
      <c r="E1322" s="1"/>
      <c r="F1322" s="1"/>
      <c r="G1322" s="1"/>
      <c r="H1322" s="1"/>
      <c r="I1322" s="1"/>
      <c r="K1322" s="1"/>
      <c r="L1322" s="1"/>
      <c r="M1322" s="1"/>
      <c r="R1322" s="1"/>
      <c r="S1322" s="1"/>
      <c r="W1322" s="1"/>
      <c r="X1322" s="1"/>
      <c r="Y1322" s="1"/>
    </row>
    <row r="1323" spans="4:25">
      <c r="D1323" s="1"/>
      <c r="E1323" s="1"/>
      <c r="F1323" s="1"/>
      <c r="G1323" s="1"/>
      <c r="H1323" s="1"/>
      <c r="I1323" s="1"/>
      <c r="K1323" s="1"/>
      <c r="L1323" s="1"/>
      <c r="M1323" s="1"/>
      <c r="R1323" s="1"/>
      <c r="S1323" s="1"/>
      <c r="W1323" s="1"/>
      <c r="X1323" s="1"/>
      <c r="Y1323" s="1"/>
    </row>
    <row r="1324" spans="4:25">
      <c r="D1324" s="1"/>
      <c r="E1324" s="1"/>
      <c r="F1324" s="1"/>
      <c r="G1324" s="1"/>
      <c r="H1324" s="1"/>
      <c r="I1324" s="1"/>
      <c r="K1324" s="1"/>
      <c r="L1324" s="1"/>
      <c r="M1324" s="1"/>
      <c r="R1324" s="1"/>
      <c r="S1324" s="1"/>
      <c r="W1324" s="1"/>
      <c r="X1324" s="1"/>
      <c r="Y1324" s="1"/>
    </row>
    <row r="1325" spans="4:25">
      <c r="D1325" s="1"/>
      <c r="E1325" s="1"/>
      <c r="F1325" s="1"/>
      <c r="G1325" s="1"/>
      <c r="H1325" s="1"/>
      <c r="I1325" s="1"/>
      <c r="K1325" s="1"/>
      <c r="L1325" s="1"/>
      <c r="M1325" s="1"/>
      <c r="R1325" s="1"/>
      <c r="S1325" s="1"/>
      <c r="W1325" s="1"/>
      <c r="X1325" s="1"/>
      <c r="Y1325" s="1"/>
    </row>
    <row r="1326" spans="4:25">
      <c r="D1326" s="1"/>
      <c r="E1326" s="1"/>
      <c r="F1326" s="1"/>
      <c r="G1326" s="1"/>
      <c r="H1326" s="1"/>
      <c r="I1326" s="1"/>
      <c r="K1326" s="1"/>
      <c r="L1326" s="1"/>
      <c r="M1326" s="1"/>
      <c r="R1326" s="1"/>
      <c r="S1326" s="1"/>
      <c r="W1326" s="1"/>
      <c r="X1326" s="1"/>
      <c r="Y1326" s="1"/>
    </row>
    <row r="1327" spans="4:25">
      <c r="D1327" s="1"/>
      <c r="E1327" s="1"/>
      <c r="F1327" s="1"/>
      <c r="G1327" s="1"/>
      <c r="H1327" s="1"/>
      <c r="I1327" s="1"/>
      <c r="K1327" s="1"/>
      <c r="L1327" s="1"/>
      <c r="M1327" s="1"/>
      <c r="R1327" s="1"/>
      <c r="S1327" s="1"/>
      <c r="W1327" s="1"/>
      <c r="X1327" s="1"/>
      <c r="Y1327" s="1"/>
    </row>
    <row r="1328" spans="4:25">
      <c r="D1328" s="1"/>
      <c r="E1328" s="1"/>
      <c r="F1328" s="1"/>
      <c r="G1328" s="1"/>
      <c r="H1328" s="1"/>
      <c r="I1328" s="1"/>
      <c r="K1328" s="1"/>
      <c r="L1328" s="1"/>
      <c r="M1328" s="1"/>
      <c r="R1328" s="1"/>
      <c r="S1328" s="1"/>
      <c r="W1328" s="1"/>
      <c r="X1328" s="1"/>
      <c r="Y1328" s="1"/>
    </row>
    <row r="1329" spans="4:25">
      <c r="D1329" s="1"/>
      <c r="E1329" s="1"/>
      <c r="F1329" s="1"/>
      <c r="G1329" s="1"/>
      <c r="H1329" s="1"/>
      <c r="I1329" s="1"/>
      <c r="K1329" s="1"/>
      <c r="L1329" s="1"/>
      <c r="M1329" s="1"/>
      <c r="R1329" s="1"/>
      <c r="S1329" s="1"/>
      <c r="W1329" s="1"/>
      <c r="X1329" s="1"/>
      <c r="Y1329" s="1"/>
    </row>
    <row r="1330" spans="4:25">
      <c r="D1330" s="1"/>
      <c r="E1330" s="1"/>
      <c r="F1330" s="1"/>
      <c r="G1330" s="1"/>
      <c r="H1330" s="1"/>
      <c r="I1330" s="1"/>
      <c r="K1330" s="1"/>
      <c r="L1330" s="1"/>
      <c r="M1330" s="1"/>
      <c r="R1330" s="1"/>
      <c r="S1330" s="1"/>
      <c r="W1330" s="1"/>
      <c r="X1330" s="1"/>
      <c r="Y1330" s="1"/>
    </row>
    <row r="1331" spans="4:25">
      <c r="D1331" s="1"/>
      <c r="E1331" s="1"/>
      <c r="F1331" s="1"/>
      <c r="G1331" s="1"/>
      <c r="H1331" s="1"/>
      <c r="I1331" s="1"/>
      <c r="K1331" s="1"/>
      <c r="L1331" s="1"/>
      <c r="M1331" s="1"/>
      <c r="R1331" s="1"/>
      <c r="S1331" s="1"/>
      <c r="W1331" s="1"/>
      <c r="X1331" s="1"/>
      <c r="Y1331" s="1"/>
    </row>
    <row r="1332" spans="4:25">
      <c r="D1332" s="1"/>
      <c r="E1332" s="1"/>
      <c r="F1332" s="1"/>
      <c r="G1332" s="1"/>
      <c r="H1332" s="1"/>
      <c r="I1332" s="1"/>
      <c r="K1332" s="1"/>
      <c r="L1332" s="1"/>
      <c r="M1332" s="1"/>
      <c r="R1332" s="1"/>
      <c r="S1332" s="1"/>
      <c r="W1332" s="1"/>
      <c r="X1332" s="1"/>
      <c r="Y1332" s="1"/>
    </row>
    <row r="1333" spans="4:25">
      <c r="D1333" s="1"/>
      <c r="E1333" s="1"/>
      <c r="F1333" s="1"/>
      <c r="G1333" s="1"/>
      <c r="H1333" s="1"/>
      <c r="I1333" s="1"/>
      <c r="K1333" s="1"/>
      <c r="L1333" s="1"/>
      <c r="M1333" s="1"/>
      <c r="R1333" s="1"/>
      <c r="S1333" s="1"/>
      <c r="W1333" s="1"/>
      <c r="X1333" s="1"/>
      <c r="Y1333" s="1"/>
    </row>
    <row r="1334" spans="4:25">
      <c r="D1334" s="1"/>
      <c r="E1334" s="1"/>
      <c r="F1334" s="1"/>
      <c r="G1334" s="1"/>
      <c r="H1334" s="1"/>
      <c r="I1334" s="1"/>
      <c r="K1334" s="1"/>
      <c r="L1334" s="1"/>
      <c r="M1334" s="1"/>
      <c r="R1334" s="1"/>
      <c r="S1334" s="1"/>
      <c r="W1334" s="1"/>
      <c r="X1334" s="1"/>
      <c r="Y1334" s="1"/>
    </row>
    <row r="1335" spans="4:25">
      <c r="D1335" s="1"/>
      <c r="E1335" s="1"/>
      <c r="F1335" s="1"/>
      <c r="G1335" s="1"/>
      <c r="H1335" s="1"/>
      <c r="I1335" s="1"/>
      <c r="K1335" s="1"/>
      <c r="L1335" s="1"/>
      <c r="M1335" s="1"/>
      <c r="R1335" s="1"/>
      <c r="S1335" s="1"/>
      <c r="W1335" s="1"/>
      <c r="X1335" s="1"/>
      <c r="Y1335" s="1"/>
    </row>
    <row r="1336" spans="4:25">
      <c r="D1336" s="1"/>
      <c r="E1336" s="1"/>
      <c r="F1336" s="1"/>
      <c r="G1336" s="1"/>
      <c r="H1336" s="1"/>
      <c r="I1336" s="1"/>
      <c r="K1336" s="1"/>
      <c r="L1336" s="1"/>
      <c r="M1336" s="1"/>
      <c r="R1336" s="1"/>
      <c r="S1336" s="1"/>
      <c r="W1336" s="1"/>
      <c r="X1336" s="1"/>
      <c r="Y1336" s="1"/>
    </row>
    <row r="1337" spans="4:25">
      <c r="D1337" s="1"/>
      <c r="E1337" s="1"/>
      <c r="F1337" s="1"/>
      <c r="G1337" s="1"/>
      <c r="H1337" s="1"/>
      <c r="I1337" s="1"/>
      <c r="K1337" s="1"/>
      <c r="L1337" s="1"/>
      <c r="M1337" s="1"/>
      <c r="R1337" s="1"/>
      <c r="S1337" s="1"/>
      <c r="W1337" s="1"/>
      <c r="X1337" s="1"/>
      <c r="Y1337" s="1"/>
    </row>
    <row r="1338" spans="4:25">
      <c r="D1338" s="1"/>
      <c r="E1338" s="1"/>
      <c r="F1338" s="1"/>
      <c r="G1338" s="1"/>
      <c r="H1338" s="1"/>
      <c r="I1338" s="1"/>
      <c r="K1338" s="1"/>
      <c r="L1338" s="1"/>
      <c r="M1338" s="1"/>
      <c r="R1338" s="1"/>
      <c r="S1338" s="1"/>
      <c r="W1338" s="1"/>
      <c r="X1338" s="1"/>
      <c r="Y1338" s="1"/>
    </row>
    <row r="1339" spans="4:25">
      <c r="D1339" s="1"/>
      <c r="E1339" s="1"/>
      <c r="F1339" s="1"/>
      <c r="G1339" s="1"/>
      <c r="H1339" s="1"/>
      <c r="I1339" s="1"/>
      <c r="K1339" s="1"/>
      <c r="L1339" s="1"/>
      <c r="M1339" s="1"/>
      <c r="R1339" s="1"/>
      <c r="S1339" s="1"/>
      <c r="W1339" s="1"/>
      <c r="X1339" s="1"/>
      <c r="Y1339" s="1"/>
    </row>
    <row r="1340" spans="4:25">
      <c r="D1340" s="1"/>
      <c r="E1340" s="1"/>
      <c r="F1340" s="1"/>
      <c r="G1340" s="1"/>
      <c r="H1340" s="1"/>
      <c r="I1340" s="1"/>
      <c r="K1340" s="1"/>
      <c r="L1340" s="1"/>
      <c r="M1340" s="1"/>
      <c r="R1340" s="1"/>
      <c r="S1340" s="1"/>
      <c r="W1340" s="1"/>
      <c r="X1340" s="1"/>
      <c r="Y1340" s="1"/>
    </row>
    <row r="1341" spans="4:25">
      <c r="D1341" s="1"/>
      <c r="E1341" s="1"/>
      <c r="F1341" s="1"/>
      <c r="G1341" s="1"/>
      <c r="H1341" s="1"/>
      <c r="I1341" s="1"/>
      <c r="K1341" s="1"/>
      <c r="L1341" s="1"/>
      <c r="M1341" s="1"/>
      <c r="R1341" s="1"/>
      <c r="S1341" s="1"/>
      <c r="W1341" s="1"/>
      <c r="X1341" s="1"/>
      <c r="Y1341" s="1"/>
    </row>
    <row r="1342" spans="4:25">
      <c r="D1342" s="1"/>
      <c r="E1342" s="1"/>
      <c r="F1342" s="1"/>
      <c r="G1342" s="1"/>
      <c r="H1342" s="1"/>
      <c r="I1342" s="1"/>
      <c r="K1342" s="1"/>
      <c r="L1342" s="1"/>
      <c r="M1342" s="1"/>
      <c r="R1342" s="1"/>
      <c r="S1342" s="1"/>
      <c r="W1342" s="1"/>
      <c r="X1342" s="1"/>
      <c r="Y1342" s="1"/>
    </row>
    <row r="1343" spans="4:25">
      <c r="D1343" s="1"/>
      <c r="E1343" s="1"/>
      <c r="F1343" s="1"/>
      <c r="G1343" s="1"/>
      <c r="H1343" s="1"/>
      <c r="I1343" s="1"/>
      <c r="K1343" s="1"/>
      <c r="L1343" s="1"/>
      <c r="M1343" s="1"/>
      <c r="R1343" s="1"/>
      <c r="S1343" s="1"/>
      <c r="W1343" s="1"/>
      <c r="X1343" s="1"/>
      <c r="Y1343" s="1"/>
    </row>
    <row r="1344" spans="4:25">
      <c r="D1344" s="1"/>
      <c r="E1344" s="1"/>
      <c r="F1344" s="1"/>
      <c r="G1344" s="1"/>
      <c r="H1344" s="1"/>
      <c r="I1344" s="1"/>
      <c r="K1344" s="1"/>
      <c r="L1344" s="1"/>
      <c r="M1344" s="1"/>
      <c r="R1344" s="1"/>
      <c r="S1344" s="1"/>
      <c r="W1344" s="1"/>
      <c r="X1344" s="1"/>
      <c r="Y1344" s="1"/>
    </row>
    <row r="1345" spans="4:25">
      <c r="D1345" s="1"/>
      <c r="E1345" s="1"/>
      <c r="F1345" s="1"/>
      <c r="G1345" s="1"/>
      <c r="H1345" s="1"/>
      <c r="I1345" s="1"/>
      <c r="K1345" s="1"/>
      <c r="L1345" s="1"/>
      <c r="M1345" s="1"/>
      <c r="R1345" s="1"/>
      <c r="S1345" s="1"/>
      <c r="W1345" s="1"/>
      <c r="X1345" s="1"/>
      <c r="Y1345" s="1"/>
    </row>
    <row r="1346" spans="4:25">
      <c r="D1346" s="1"/>
      <c r="E1346" s="1"/>
      <c r="F1346" s="1"/>
      <c r="G1346" s="1"/>
      <c r="H1346" s="1"/>
      <c r="I1346" s="1"/>
      <c r="K1346" s="1"/>
      <c r="L1346" s="1"/>
      <c r="M1346" s="1"/>
      <c r="R1346" s="1"/>
      <c r="S1346" s="1"/>
      <c r="W1346" s="1"/>
      <c r="X1346" s="1"/>
      <c r="Y1346" s="1"/>
    </row>
    <row r="1347" spans="4:25">
      <c r="D1347" s="1"/>
      <c r="E1347" s="1"/>
      <c r="F1347" s="1"/>
      <c r="G1347" s="1"/>
      <c r="H1347" s="1"/>
      <c r="I1347" s="1"/>
      <c r="K1347" s="1"/>
      <c r="L1347" s="1"/>
      <c r="M1347" s="1"/>
      <c r="R1347" s="1"/>
      <c r="S1347" s="1"/>
      <c r="W1347" s="1"/>
      <c r="X1347" s="1"/>
      <c r="Y1347" s="1"/>
    </row>
    <row r="1348" spans="4:25">
      <c r="D1348" s="1"/>
      <c r="E1348" s="1"/>
      <c r="F1348" s="1"/>
      <c r="G1348" s="1"/>
      <c r="H1348" s="1"/>
      <c r="I1348" s="1"/>
      <c r="K1348" s="1"/>
      <c r="L1348" s="1"/>
      <c r="M1348" s="1"/>
      <c r="R1348" s="1"/>
      <c r="S1348" s="1"/>
      <c r="W1348" s="1"/>
      <c r="X1348" s="1"/>
      <c r="Y1348" s="1"/>
    </row>
    <row r="1349" spans="4:25">
      <c r="D1349" s="1"/>
      <c r="E1349" s="1"/>
      <c r="F1349" s="1"/>
      <c r="G1349" s="1"/>
      <c r="H1349" s="1"/>
      <c r="I1349" s="1"/>
      <c r="K1349" s="1"/>
      <c r="L1349" s="1"/>
      <c r="M1349" s="1"/>
      <c r="R1349" s="1"/>
      <c r="S1349" s="1"/>
      <c r="W1349" s="1"/>
      <c r="X1349" s="1"/>
      <c r="Y1349" s="1"/>
    </row>
    <row r="1350" spans="4:25">
      <c r="D1350" s="1"/>
      <c r="E1350" s="1"/>
      <c r="F1350" s="1"/>
      <c r="G1350" s="1"/>
      <c r="H1350" s="1"/>
      <c r="I1350" s="1"/>
      <c r="K1350" s="1"/>
      <c r="L1350" s="1"/>
      <c r="M1350" s="1"/>
      <c r="R1350" s="1"/>
      <c r="S1350" s="1"/>
      <c r="W1350" s="1"/>
      <c r="X1350" s="1"/>
      <c r="Y1350" s="1"/>
    </row>
    <row r="1351" spans="4:25">
      <c r="D1351" s="1"/>
      <c r="E1351" s="1"/>
      <c r="F1351" s="1"/>
      <c r="G1351" s="1"/>
      <c r="H1351" s="1"/>
      <c r="I1351" s="1"/>
      <c r="K1351" s="1"/>
      <c r="L1351" s="1"/>
      <c r="M1351" s="1"/>
      <c r="R1351" s="1"/>
      <c r="S1351" s="1"/>
      <c r="W1351" s="1"/>
      <c r="X1351" s="1"/>
      <c r="Y1351" s="1"/>
    </row>
    <row r="1352" spans="4:25">
      <c r="D1352" s="1"/>
      <c r="E1352" s="1"/>
      <c r="F1352" s="1"/>
      <c r="G1352" s="1"/>
      <c r="H1352" s="1"/>
      <c r="I1352" s="1"/>
      <c r="K1352" s="1"/>
      <c r="L1352" s="1"/>
      <c r="M1352" s="1"/>
      <c r="R1352" s="1"/>
      <c r="S1352" s="1"/>
      <c r="W1352" s="1"/>
      <c r="X1352" s="1"/>
      <c r="Y1352" s="1"/>
    </row>
    <row r="1353" spans="4:25">
      <c r="D1353" s="1"/>
      <c r="E1353" s="1"/>
      <c r="F1353" s="1"/>
      <c r="G1353" s="1"/>
      <c r="H1353" s="1"/>
      <c r="I1353" s="1"/>
      <c r="K1353" s="1"/>
      <c r="L1353" s="1"/>
      <c r="M1353" s="1"/>
      <c r="R1353" s="1"/>
      <c r="S1353" s="1"/>
      <c r="W1353" s="1"/>
      <c r="X1353" s="1"/>
      <c r="Y1353" s="1"/>
    </row>
    <row r="1354" spans="4:25">
      <c r="D1354" s="1"/>
      <c r="E1354" s="1"/>
      <c r="F1354" s="1"/>
      <c r="G1354" s="1"/>
      <c r="H1354" s="1"/>
      <c r="I1354" s="1"/>
      <c r="K1354" s="1"/>
      <c r="L1354" s="1"/>
      <c r="M1354" s="1"/>
      <c r="R1354" s="1"/>
      <c r="S1354" s="1"/>
      <c r="W1354" s="1"/>
      <c r="X1354" s="1"/>
      <c r="Y1354" s="1"/>
    </row>
    <row r="1355" spans="4:25">
      <c r="D1355" s="1"/>
      <c r="E1355" s="1"/>
      <c r="F1355" s="1"/>
      <c r="G1355" s="1"/>
      <c r="H1355" s="1"/>
      <c r="I1355" s="1"/>
      <c r="K1355" s="1"/>
      <c r="L1355" s="1"/>
      <c r="M1355" s="1"/>
      <c r="R1355" s="1"/>
      <c r="S1355" s="1"/>
      <c r="W1355" s="1"/>
      <c r="X1355" s="1"/>
      <c r="Y1355" s="1"/>
    </row>
    <row r="1356" spans="4:25">
      <c r="D1356" s="1"/>
      <c r="E1356" s="1"/>
      <c r="F1356" s="1"/>
      <c r="G1356" s="1"/>
      <c r="H1356" s="1"/>
      <c r="I1356" s="1"/>
      <c r="K1356" s="1"/>
      <c r="L1356" s="1"/>
      <c r="M1356" s="1"/>
      <c r="R1356" s="1"/>
      <c r="S1356" s="1"/>
      <c r="W1356" s="1"/>
      <c r="X1356" s="1"/>
      <c r="Y1356" s="1"/>
    </row>
    <row r="1357" spans="4:25">
      <c r="D1357" s="1"/>
      <c r="E1357" s="1"/>
      <c r="F1357" s="1"/>
      <c r="G1357" s="1"/>
      <c r="H1357" s="1"/>
      <c r="I1357" s="1"/>
      <c r="K1357" s="1"/>
      <c r="L1357" s="1"/>
      <c r="M1357" s="1"/>
      <c r="R1357" s="1"/>
      <c r="S1357" s="1"/>
      <c r="W1357" s="1"/>
      <c r="X1357" s="1"/>
      <c r="Y1357" s="1"/>
    </row>
    <row r="1358" spans="4:25">
      <c r="D1358" s="1"/>
      <c r="E1358" s="1"/>
      <c r="F1358" s="1"/>
      <c r="G1358" s="1"/>
      <c r="H1358" s="1"/>
      <c r="I1358" s="1"/>
      <c r="K1358" s="1"/>
      <c r="L1358" s="1"/>
      <c r="M1358" s="1"/>
      <c r="R1358" s="1"/>
      <c r="S1358" s="1"/>
      <c r="W1358" s="1"/>
      <c r="X1358" s="1"/>
      <c r="Y1358" s="1"/>
    </row>
    <row r="1359" spans="4:25">
      <c r="D1359" s="1"/>
      <c r="E1359" s="1"/>
      <c r="F1359" s="1"/>
      <c r="G1359" s="1"/>
      <c r="H1359" s="1"/>
      <c r="I1359" s="1"/>
      <c r="K1359" s="1"/>
      <c r="L1359" s="1"/>
      <c r="M1359" s="1"/>
      <c r="R1359" s="1"/>
      <c r="S1359" s="1"/>
      <c r="W1359" s="1"/>
      <c r="X1359" s="1"/>
      <c r="Y1359" s="1"/>
    </row>
    <row r="1360" spans="4:25">
      <c r="D1360" s="1"/>
      <c r="E1360" s="1"/>
      <c r="F1360" s="1"/>
      <c r="G1360" s="1"/>
      <c r="H1360" s="1"/>
      <c r="I1360" s="1"/>
      <c r="K1360" s="1"/>
      <c r="L1360" s="1"/>
      <c r="M1360" s="1"/>
      <c r="R1360" s="1"/>
      <c r="S1360" s="1"/>
      <c r="W1360" s="1"/>
      <c r="X1360" s="1"/>
      <c r="Y1360" s="1"/>
    </row>
    <row r="1361" spans="4:25">
      <c r="D1361" s="1"/>
      <c r="E1361" s="1"/>
      <c r="F1361" s="1"/>
      <c r="G1361" s="1"/>
      <c r="H1361" s="1"/>
      <c r="I1361" s="1"/>
      <c r="K1361" s="1"/>
      <c r="L1361" s="1"/>
      <c r="M1361" s="1"/>
      <c r="R1361" s="1"/>
      <c r="S1361" s="1"/>
      <c r="W1361" s="1"/>
      <c r="X1361" s="1"/>
      <c r="Y1361" s="1"/>
    </row>
    <row r="1362" spans="4:25">
      <c r="D1362" s="1"/>
      <c r="E1362" s="1"/>
      <c r="F1362" s="1"/>
      <c r="G1362" s="1"/>
      <c r="H1362" s="1"/>
      <c r="I1362" s="1"/>
      <c r="K1362" s="1"/>
      <c r="L1362" s="1"/>
      <c r="M1362" s="1"/>
      <c r="R1362" s="1"/>
      <c r="S1362" s="1"/>
      <c r="W1362" s="1"/>
      <c r="X1362" s="1"/>
      <c r="Y1362" s="1"/>
    </row>
    <row r="1363" spans="4:25">
      <c r="D1363" s="1"/>
      <c r="E1363" s="1"/>
      <c r="F1363" s="1"/>
      <c r="G1363" s="1"/>
      <c r="H1363" s="1"/>
      <c r="I1363" s="1"/>
      <c r="K1363" s="1"/>
      <c r="L1363" s="1"/>
      <c r="M1363" s="1"/>
      <c r="R1363" s="1"/>
      <c r="S1363" s="1"/>
      <c r="W1363" s="1"/>
      <c r="X1363" s="1"/>
      <c r="Y1363" s="1"/>
    </row>
    <row r="1364" spans="4:25">
      <c r="D1364" s="1"/>
      <c r="E1364" s="1"/>
      <c r="F1364" s="1"/>
      <c r="G1364" s="1"/>
      <c r="H1364" s="1"/>
      <c r="I1364" s="1"/>
      <c r="K1364" s="1"/>
      <c r="L1364" s="1"/>
      <c r="M1364" s="1"/>
      <c r="R1364" s="1"/>
      <c r="S1364" s="1"/>
      <c r="W1364" s="1"/>
      <c r="X1364" s="1"/>
      <c r="Y1364" s="1"/>
    </row>
    <row r="1365" spans="4:25">
      <c r="D1365" s="1"/>
      <c r="E1365" s="1"/>
      <c r="F1365" s="1"/>
      <c r="G1365" s="1"/>
      <c r="H1365" s="1"/>
      <c r="I1365" s="1"/>
      <c r="K1365" s="1"/>
      <c r="L1365" s="1"/>
      <c r="M1365" s="1"/>
      <c r="R1365" s="1"/>
      <c r="S1365" s="1"/>
      <c r="W1365" s="1"/>
      <c r="X1365" s="1"/>
      <c r="Y1365" s="1"/>
    </row>
    <row r="1366" spans="4:25">
      <c r="D1366" s="1"/>
      <c r="E1366" s="1"/>
      <c r="F1366" s="1"/>
      <c r="G1366" s="1"/>
      <c r="H1366" s="1"/>
      <c r="I1366" s="1"/>
      <c r="K1366" s="1"/>
      <c r="L1366" s="1"/>
      <c r="M1366" s="1"/>
      <c r="R1366" s="1"/>
      <c r="S1366" s="1"/>
      <c r="W1366" s="1"/>
      <c r="X1366" s="1"/>
      <c r="Y1366" s="1"/>
    </row>
    <row r="1367" spans="4:25">
      <c r="D1367" s="1"/>
      <c r="E1367" s="1"/>
      <c r="F1367" s="1"/>
      <c r="G1367" s="1"/>
      <c r="H1367" s="1"/>
      <c r="I1367" s="1"/>
      <c r="K1367" s="1"/>
      <c r="L1367" s="1"/>
      <c r="M1367" s="1"/>
      <c r="R1367" s="1"/>
      <c r="S1367" s="1"/>
      <c r="W1367" s="1"/>
      <c r="X1367" s="1"/>
      <c r="Y1367" s="1"/>
    </row>
    <row r="1368" spans="4:25">
      <c r="D1368" s="1"/>
      <c r="E1368" s="1"/>
      <c r="F1368" s="1"/>
      <c r="G1368" s="1"/>
      <c r="H1368" s="1"/>
      <c r="I1368" s="1"/>
      <c r="K1368" s="1"/>
      <c r="L1368" s="1"/>
      <c r="M1368" s="1"/>
      <c r="R1368" s="1"/>
      <c r="S1368" s="1"/>
      <c r="W1368" s="1"/>
      <c r="X1368" s="1"/>
      <c r="Y1368" s="1"/>
    </row>
    <row r="1369" spans="4:25">
      <c r="D1369" s="1"/>
      <c r="E1369" s="1"/>
      <c r="F1369" s="1"/>
      <c r="G1369" s="1"/>
      <c r="H1369" s="1"/>
      <c r="I1369" s="1"/>
      <c r="K1369" s="1"/>
      <c r="L1369" s="1"/>
      <c r="M1369" s="1"/>
      <c r="R1369" s="1"/>
      <c r="S1369" s="1"/>
      <c r="W1369" s="1"/>
      <c r="X1369" s="1"/>
      <c r="Y1369" s="1"/>
    </row>
    <row r="1370" spans="4:25">
      <c r="D1370" s="1"/>
      <c r="E1370" s="1"/>
      <c r="F1370" s="1"/>
      <c r="G1370" s="1"/>
      <c r="H1370" s="1"/>
      <c r="I1370" s="1"/>
      <c r="K1370" s="1"/>
      <c r="L1370" s="1"/>
      <c r="M1370" s="1"/>
      <c r="R1370" s="1"/>
      <c r="S1370" s="1"/>
      <c r="W1370" s="1"/>
      <c r="X1370" s="1"/>
      <c r="Y1370" s="1"/>
    </row>
    <row r="1371" spans="4:25">
      <c r="D1371" s="1"/>
      <c r="E1371" s="1"/>
      <c r="F1371" s="1"/>
      <c r="G1371" s="1"/>
      <c r="H1371" s="1"/>
      <c r="I1371" s="1"/>
      <c r="K1371" s="1"/>
      <c r="L1371" s="1"/>
      <c r="M1371" s="1"/>
      <c r="R1371" s="1"/>
      <c r="S1371" s="1"/>
      <c r="W1371" s="1"/>
      <c r="X1371" s="1"/>
      <c r="Y1371" s="1"/>
    </row>
    <row r="1372" spans="4:25">
      <c r="D1372" s="1"/>
      <c r="E1372" s="1"/>
      <c r="F1372" s="1"/>
      <c r="G1372" s="1"/>
      <c r="H1372" s="1"/>
      <c r="I1372" s="1"/>
      <c r="K1372" s="1"/>
      <c r="L1372" s="1"/>
      <c r="M1372" s="1"/>
      <c r="R1372" s="1"/>
      <c r="S1372" s="1"/>
      <c r="W1372" s="1"/>
      <c r="X1372" s="1"/>
      <c r="Y1372" s="1"/>
    </row>
    <row r="1373" spans="4:25">
      <c r="D1373" s="1"/>
      <c r="E1373" s="1"/>
      <c r="F1373" s="1"/>
      <c r="G1373" s="1"/>
      <c r="H1373" s="1"/>
      <c r="I1373" s="1"/>
      <c r="K1373" s="1"/>
      <c r="L1373" s="1"/>
      <c r="M1373" s="1"/>
      <c r="R1373" s="1"/>
      <c r="S1373" s="1"/>
      <c r="W1373" s="1"/>
      <c r="X1373" s="1"/>
      <c r="Y1373" s="1"/>
    </row>
    <row r="1374" spans="4:25">
      <c r="D1374" s="1"/>
      <c r="E1374" s="1"/>
      <c r="F1374" s="1"/>
      <c r="G1374" s="1"/>
      <c r="H1374" s="1"/>
      <c r="I1374" s="1"/>
      <c r="K1374" s="1"/>
      <c r="L1374" s="1"/>
      <c r="M1374" s="1"/>
      <c r="R1374" s="1"/>
      <c r="S1374" s="1"/>
      <c r="W1374" s="1"/>
      <c r="X1374" s="1"/>
      <c r="Y1374" s="1"/>
    </row>
    <row r="1375" spans="4:25">
      <c r="D1375" s="1"/>
      <c r="E1375" s="1"/>
      <c r="F1375" s="1"/>
      <c r="G1375" s="1"/>
      <c r="H1375" s="1"/>
      <c r="I1375" s="1"/>
      <c r="K1375" s="1"/>
      <c r="L1375" s="1"/>
      <c r="M1375" s="1"/>
      <c r="R1375" s="1"/>
      <c r="S1375" s="1"/>
      <c r="W1375" s="1"/>
      <c r="X1375" s="1"/>
      <c r="Y1375" s="1"/>
    </row>
    <row r="1376" spans="4:25">
      <c r="D1376" s="1"/>
      <c r="E1376" s="1"/>
      <c r="F1376" s="1"/>
      <c r="G1376" s="1"/>
      <c r="H1376" s="1"/>
      <c r="I1376" s="1"/>
      <c r="K1376" s="1"/>
      <c r="L1376" s="1"/>
      <c r="M1376" s="1"/>
      <c r="R1376" s="1"/>
      <c r="S1376" s="1"/>
      <c r="W1376" s="1"/>
      <c r="X1376" s="1"/>
      <c r="Y1376" s="1"/>
    </row>
    <row r="1377" spans="4:25">
      <c r="D1377" s="1"/>
      <c r="E1377" s="1"/>
      <c r="F1377" s="1"/>
      <c r="G1377" s="1"/>
      <c r="H1377" s="1"/>
      <c r="I1377" s="1"/>
      <c r="K1377" s="1"/>
      <c r="L1377" s="1"/>
      <c r="M1377" s="1"/>
      <c r="R1377" s="1"/>
      <c r="S1377" s="1"/>
      <c r="W1377" s="1"/>
      <c r="X1377" s="1"/>
      <c r="Y1377" s="1"/>
    </row>
    <row r="1378" spans="4:25">
      <c r="D1378" s="1"/>
      <c r="E1378" s="1"/>
      <c r="F1378" s="1"/>
      <c r="G1378" s="1"/>
      <c r="H1378" s="1"/>
      <c r="I1378" s="1"/>
      <c r="K1378" s="1"/>
      <c r="L1378" s="1"/>
      <c r="M1378" s="1"/>
      <c r="R1378" s="1"/>
      <c r="S1378" s="1"/>
      <c r="W1378" s="1"/>
      <c r="X1378" s="1"/>
      <c r="Y1378" s="1"/>
    </row>
    <row r="1379" spans="4:25">
      <c r="D1379" s="1"/>
      <c r="E1379" s="1"/>
      <c r="F1379" s="1"/>
      <c r="G1379" s="1"/>
      <c r="H1379" s="1"/>
      <c r="I1379" s="1"/>
      <c r="K1379" s="1"/>
      <c r="L1379" s="1"/>
      <c r="M1379" s="1"/>
      <c r="R1379" s="1"/>
      <c r="S1379" s="1"/>
      <c r="W1379" s="1"/>
      <c r="X1379" s="1"/>
      <c r="Y1379" s="1"/>
    </row>
    <row r="1380" spans="4:25">
      <c r="D1380" s="1"/>
      <c r="E1380" s="1"/>
      <c r="F1380" s="1"/>
      <c r="G1380" s="1"/>
      <c r="H1380" s="1"/>
      <c r="I1380" s="1"/>
      <c r="K1380" s="1"/>
      <c r="L1380" s="1"/>
      <c r="M1380" s="1"/>
      <c r="R1380" s="1"/>
      <c r="S1380" s="1"/>
      <c r="W1380" s="1"/>
      <c r="X1380" s="1"/>
      <c r="Y1380" s="1"/>
    </row>
    <row r="1381" spans="4:25">
      <c r="D1381" s="1"/>
      <c r="E1381" s="1"/>
      <c r="F1381" s="1"/>
      <c r="G1381" s="1"/>
      <c r="H1381" s="1"/>
      <c r="I1381" s="1"/>
      <c r="K1381" s="1"/>
      <c r="L1381" s="1"/>
      <c r="M1381" s="1"/>
      <c r="R1381" s="1"/>
      <c r="S1381" s="1"/>
      <c r="W1381" s="1"/>
      <c r="X1381" s="1"/>
      <c r="Y1381" s="1"/>
    </row>
    <row r="1382" spans="4:25">
      <c r="D1382" s="1"/>
      <c r="E1382" s="1"/>
      <c r="F1382" s="1"/>
      <c r="G1382" s="1"/>
      <c r="H1382" s="1"/>
      <c r="I1382" s="1"/>
      <c r="K1382" s="1"/>
      <c r="L1382" s="1"/>
      <c r="M1382" s="1"/>
      <c r="R1382" s="1"/>
      <c r="S1382" s="1"/>
      <c r="W1382" s="1"/>
      <c r="X1382" s="1"/>
      <c r="Y1382" s="1"/>
    </row>
    <row r="1383" spans="4:25">
      <c r="D1383" s="1"/>
      <c r="E1383" s="1"/>
      <c r="F1383" s="1"/>
      <c r="G1383" s="1"/>
      <c r="H1383" s="1"/>
      <c r="I1383" s="1"/>
      <c r="K1383" s="1"/>
      <c r="L1383" s="1"/>
      <c r="M1383" s="1"/>
      <c r="R1383" s="1"/>
      <c r="S1383" s="1"/>
      <c r="W1383" s="1"/>
      <c r="X1383" s="1"/>
      <c r="Y1383" s="1"/>
    </row>
    <row r="1384" spans="4:25">
      <c r="D1384" s="1"/>
      <c r="E1384" s="1"/>
      <c r="F1384" s="1"/>
      <c r="G1384" s="1"/>
      <c r="H1384" s="1"/>
      <c r="I1384" s="1"/>
      <c r="K1384" s="1"/>
      <c r="L1384" s="1"/>
      <c r="M1384" s="1"/>
      <c r="R1384" s="1"/>
      <c r="S1384" s="1"/>
      <c r="W1384" s="1"/>
      <c r="X1384" s="1"/>
      <c r="Y1384" s="1"/>
    </row>
    <row r="1385" spans="4:25">
      <c r="D1385" s="1"/>
      <c r="E1385" s="1"/>
      <c r="F1385" s="1"/>
      <c r="G1385" s="1"/>
      <c r="H1385" s="1"/>
      <c r="I1385" s="1"/>
      <c r="K1385" s="1"/>
      <c r="L1385" s="1"/>
      <c r="M1385" s="1"/>
      <c r="R1385" s="1"/>
      <c r="S1385" s="1"/>
      <c r="W1385" s="1"/>
      <c r="X1385" s="1"/>
      <c r="Y1385" s="1"/>
    </row>
    <row r="1386" spans="4:25">
      <c r="D1386" s="1"/>
      <c r="E1386" s="1"/>
      <c r="F1386" s="1"/>
      <c r="G1386" s="1"/>
      <c r="H1386" s="1"/>
      <c r="I1386" s="1"/>
      <c r="K1386" s="1"/>
      <c r="L1386" s="1"/>
      <c r="M1386" s="1"/>
      <c r="R1386" s="1"/>
      <c r="S1386" s="1"/>
      <c r="W1386" s="1"/>
      <c r="X1386" s="1"/>
      <c r="Y1386" s="1"/>
    </row>
    <row r="1387" spans="4:25">
      <c r="D1387" s="1"/>
      <c r="E1387" s="1"/>
      <c r="F1387" s="1"/>
      <c r="G1387" s="1"/>
      <c r="H1387" s="1"/>
      <c r="I1387" s="1"/>
      <c r="K1387" s="1"/>
      <c r="L1387" s="1"/>
      <c r="M1387" s="1"/>
      <c r="R1387" s="1"/>
      <c r="S1387" s="1"/>
      <c r="W1387" s="1"/>
      <c r="X1387" s="1"/>
      <c r="Y1387" s="1"/>
    </row>
    <row r="1388" spans="4:25">
      <c r="D1388" s="1"/>
      <c r="E1388" s="1"/>
      <c r="F1388" s="1"/>
      <c r="G1388" s="1"/>
      <c r="H1388" s="1"/>
      <c r="I1388" s="1"/>
      <c r="K1388" s="1"/>
      <c r="L1388" s="1"/>
      <c r="M1388" s="1"/>
      <c r="R1388" s="1"/>
      <c r="S1388" s="1"/>
      <c r="W1388" s="1"/>
      <c r="X1388" s="1"/>
      <c r="Y1388" s="1"/>
    </row>
    <row r="1389" spans="4:25">
      <c r="D1389" s="1"/>
      <c r="E1389" s="1"/>
      <c r="F1389" s="1"/>
      <c r="G1389" s="1"/>
      <c r="H1389" s="1"/>
      <c r="I1389" s="1"/>
      <c r="K1389" s="1"/>
      <c r="L1389" s="1"/>
      <c r="M1389" s="1"/>
      <c r="R1389" s="1"/>
      <c r="S1389" s="1"/>
      <c r="W1389" s="1"/>
      <c r="X1389" s="1"/>
      <c r="Y1389" s="1"/>
    </row>
    <row r="1390" spans="4:25">
      <c r="D1390" s="1"/>
      <c r="E1390" s="1"/>
      <c r="F1390" s="1"/>
      <c r="G1390" s="1"/>
      <c r="H1390" s="1"/>
      <c r="I1390" s="1"/>
      <c r="K1390" s="1"/>
      <c r="L1390" s="1"/>
      <c r="M1390" s="1"/>
      <c r="R1390" s="1"/>
      <c r="S1390" s="1"/>
      <c r="W1390" s="1"/>
      <c r="X1390" s="1"/>
      <c r="Y1390" s="1"/>
    </row>
    <row r="1391" spans="4:25">
      <c r="D1391" s="1"/>
      <c r="E1391" s="1"/>
      <c r="F1391" s="1"/>
      <c r="G1391" s="1"/>
      <c r="H1391" s="1"/>
      <c r="I1391" s="1"/>
      <c r="K1391" s="1"/>
      <c r="L1391" s="1"/>
      <c r="M1391" s="1"/>
      <c r="R1391" s="1"/>
      <c r="S1391" s="1"/>
      <c r="W1391" s="1"/>
      <c r="X1391" s="1"/>
      <c r="Y1391" s="1"/>
    </row>
    <row r="1392" spans="4:25">
      <c r="D1392" s="1"/>
      <c r="E1392" s="1"/>
      <c r="F1392" s="1"/>
      <c r="G1392" s="1"/>
      <c r="H1392" s="1"/>
      <c r="I1392" s="1"/>
      <c r="K1392" s="1"/>
      <c r="L1392" s="1"/>
      <c r="M1392" s="1"/>
      <c r="R1392" s="1"/>
      <c r="S1392" s="1"/>
      <c r="W1392" s="1"/>
      <c r="X1392" s="1"/>
      <c r="Y1392" s="1"/>
    </row>
    <row r="1393" spans="4:25">
      <c r="D1393" s="1"/>
      <c r="E1393" s="1"/>
      <c r="F1393" s="1"/>
      <c r="G1393" s="1"/>
      <c r="H1393" s="1"/>
      <c r="I1393" s="1"/>
      <c r="K1393" s="1"/>
      <c r="L1393" s="1"/>
      <c r="M1393" s="1"/>
      <c r="R1393" s="1"/>
      <c r="S1393" s="1"/>
      <c r="W1393" s="1"/>
      <c r="X1393" s="1"/>
      <c r="Y1393" s="1"/>
    </row>
    <row r="1394" spans="4:25">
      <c r="D1394" s="1"/>
      <c r="E1394" s="1"/>
      <c r="F1394" s="1"/>
      <c r="G1394" s="1"/>
      <c r="H1394" s="1"/>
      <c r="I1394" s="1"/>
      <c r="K1394" s="1"/>
      <c r="L1394" s="1"/>
      <c r="M1394" s="1"/>
      <c r="R1394" s="1"/>
      <c r="S1394" s="1"/>
      <c r="W1394" s="1"/>
      <c r="X1394" s="1"/>
      <c r="Y1394" s="1"/>
    </row>
    <row r="1395" spans="4:25">
      <c r="D1395" s="1"/>
      <c r="E1395" s="1"/>
      <c r="F1395" s="1"/>
      <c r="G1395" s="1"/>
      <c r="H1395" s="1"/>
      <c r="I1395" s="1"/>
      <c r="K1395" s="1"/>
      <c r="L1395" s="1"/>
      <c r="M1395" s="1"/>
      <c r="R1395" s="1"/>
      <c r="S1395" s="1"/>
      <c r="W1395" s="1"/>
      <c r="X1395" s="1"/>
      <c r="Y1395" s="1"/>
    </row>
    <row r="1396" spans="4:25">
      <c r="D1396" s="1"/>
      <c r="E1396" s="1"/>
      <c r="F1396" s="1"/>
      <c r="G1396" s="1"/>
      <c r="H1396" s="1"/>
      <c r="I1396" s="1"/>
      <c r="K1396" s="1"/>
      <c r="L1396" s="1"/>
      <c r="M1396" s="1"/>
      <c r="R1396" s="1"/>
      <c r="S1396" s="1"/>
      <c r="W1396" s="1"/>
      <c r="X1396" s="1"/>
      <c r="Y1396" s="1"/>
    </row>
    <row r="1397" spans="4:25">
      <c r="D1397" s="1"/>
      <c r="E1397" s="1"/>
      <c r="F1397" s="1"/>
      <c r="G1397" s="1"/>
      <c r="H1397" s="1"/>
      <c r="I1397" s="1"/>
      <c r="K1397" s="1"/>
      <c r="L1397" s="1"/>
      <c r="M1397" s="1"/>
      <c r="R1397" s="1"/>
      <c r="S1397" s="1"/>
      <c r="W1397" s="1"/>
      <c r="X1397" s="1"/>
      <c r="Y1397" s="1"/>
    </row>
    <row r="1398" spans="4:25">
      <c r="D1398" s="1"/>
      <c r="E1398" s="1"/>
      <c r="F1398" s="1"/>
      <c r="G1398" s="1"/>
      <c r="H1398" s="1"/>
      <c r="I1398" s="1"/>
      <c r="K1398" s="1"/>
      <c r="L1398" s="1"/>
      <c r="M1398" s="1"/>
      <c r="R1398" s="1"/>
      <c r="S1398" s="1"/>
      <c r="W1398" s="1"/>
      <c r="X1398" s="1"/>
      <c r="Y1398" s="1"/>
    </row>
    <row r="1399" spans="4:25">
      <c r="D1399" s="1"/>
      <c r="E1399" s="1"/>
      <c r="F1399" s="1"/>
      <c r="G1399" s="1"/>
      <c r="H1399" s="1"/>
      <c r="I1399" s="1"/>
      <c r="K1399" s="1"/>
      <c r="L1399" s="1"/>
      <c r="M1399" s="1"/>
      <c r="R1399" s="1"/>
      <c r="S1399" s="1"/>
      <c r="W1399" s="1"/>
      <c r="X1399" s="1"/>
      <c r="Y1399" s="1"/>
    </row>
    <row r="1400" spans="4:25">
      <c r="D1400" s="1"/>
      <c r="E1400" s="1"/>
      <c r="F1400" s="1"/>
      <c r="G1400" s="1"/>
      <c r="H1400" s="1"/>
      <c r="I1400" s="1"/>
      <c r="K1400" s="1"/>
      <c r="L1400" s="1"/>
      <c r="M1400" s="1"/>
      <c r="R1400" s="1"/>
      <c r="S1400" s="1"/>
      <c r="W1400" s="1"/>
      <c r="X1400" s="1"/>
      <c r="Y1400" s="1"/>
    </row>
    <row r="1401" spans="4:25">
      <c r="D1401" s="1"/>
      <c r="E1401" s="1"/>
      <c r="F1401" s="1"/>
      <c r="G1401" s="1"/>
      <c r="H1401" s="1"/>
      <c r="I1401" s="1"/>
      <c r="K1401" s="1"/>
      <c r="L1401" s="1"/>
      <c r="M1401" s="1"/>
      <c r="R1401" s="1"/>
      <c r="S1401" s="1"/>
      <c r="W1401" s="1"/>
      <c r="X1401" s="1"/>
      <c r="Y1401" s="1"/>
    </row>
    <row r="1402" spans="4:25">
      <c r="D1402" s="1"/>
      <c r="E1402" s="1"/>
      <c r="F1402" s="1"/>
      <c r="G1402" s="1"/>
      <c r="H1402" s="1"/>
      <c r="I1402" s="1"/>
      <c r="K1402" s="1"/>
      <c r="L1402" s="1"/>
      <c r="M1402" s="1"/>
      <c r="R1402" s="1"/>
      <c r="S1402" s="1"/>
      <c r="W1402" s="1"/>
      <c r="X1402" s="1"/>
      <c r="Y1402" s="1"/>
    </row>
    <row r="1403" spans="4:25">
      <c r="D1403" s="1"/>
      <c r="E1403" s="1"/>
      <c r="F1403" s="1"/>
      <c r="G1403" s="1"/>
      <c r="H1403" s="1"/>
      <c r="I1403" s="1"/>
      <c r="K1403" s="1"/>
      <c r="L1403" s="1"/>
      <c r="M1403" s="1"/>
      <c r="R1403" s="1"/>
      <c r="S1403" s="1"/>
      <c r="W1403" s="1"/>
      <c r="X1403" s="1"/>
      <c r="Y1403" s="1"/>
    </row>
    <row r="1404" spans="4:25">
      <c r="D1404" s="1"/>
      <c r="E1404" s="1"/>
      <c r="F1404" s="1"/>
      <c r="G1404" s="1"/>
      <c r="H1404" s="1"/>
      <c r="I1404" s="1"/>
      <c r="K1404" s="1"/>
      <c r="L1404" s="1"/>
      <c r="M1404" s="1"/>
      <c r="R1404" s="1"/>
      <c r="S1404" s="1"/>
      <c r="W1404" s="1"/>
      <c r="X1404" s="1"/>
      <c r="Y1404" s="1"/>
    </row>
    <row r="1405" spans="4:25">
      <c r="D1405" s="1"/>
      <c r="E1405" s="1"/>
      <c r="F1405" s="1"/>
      <c r="G1405" s="1"/>
      <c r="H1405" s="1"/>
      <c r="I1405" s="1"/>
      <c r="K1405" s="1"/>
      <c r="L1405" s="1"/>
      <c r="M1405" s="1"/>
      <c r="R1405" s="1"/>
      <c r="S1405" s="1"/>
      <c r="W1405" s="1"/>
      <c r="X1405" s="1"/>
      <c r="Y1405" s="1"/>
    </row>
    <row r="1406" spans="4:25">
      <c r="D1406" s="1"/>
      <c r="E1406" s="1"/>
      <c r="F1406" s="1"/>
      <c r="G1406" s="1"/>
      <c r="H1406" s="1"/>
      <c r="I1406" s="1"/>
      <c r="K1406" s="1"/>
      <c r="L1406" s="1"/>
      <c r="M1406" s="1"/>
      <c r="R1406" s="1"/>
      <c r="S1406" s="1"/>
      <c r="W1406" s="1"/>
      <c r="X1406" s="1"/>
      <c r="Y1406" s="1"/>
    </row>
    <row r="1407" spans="4:25">
      <c r="D1407" s="1"/>
      <c r="E1407" s="1"/>
      <c r="F1407" s="1"/>
      <c r="G1407" s="1"/>
      <c r="H1407" s="1"/>
      <c r="I1407" s="1"/>
      <c r="K1407" s="1"/>
      <c r="L1407" s="1"/>
      <c r="M1407" s="1"/>
      <c r="R1407" s="1"/>
      <c r="S1407" s="1"/>
      <c r="W1407" s="1"/>
      <c r="X1407" s="1"/>
      <c r="Y1407" s="1"/>
    </row>
    <row r="1408" spans="4:25">
      <c r="D1408" s="1"/>
      <c r="E1408" s="1"/>
      <c r="F1408" s="1"/>
      <c r="G1408" s="1"/>
      <c r="H1408" s="1"/>
      <c r="I1408" s="1"/>
      <c r="K1408" s="1"/>
      <c r="L1408" s="1"/>
      <c r="M1408" s="1"/>
      <c r="R1408" s="1"/>
      <c r="S1408" s="1"/>
      <c r="W1408" s="1"/>
      <c r="X1408" s="1"/>
      <c r="Y1408" s="1"/>
    </row>
    <row r="1409" spans="4:25">
      <c r="D1409" s="1"/>
      <c r="E1409" s="1"/>
      <c r="F1409" s="1"/>
      <c r="G1409" s="1"/>
      <c r="H1409" s="1"/>
      <c r="I1409" s="1"/>
      <c r="K1409" s="1"/>
      <c r="L1409" s="1"/>
      <c r="M1409" s="1"/>
      <c r="R1409" s="1"/>
      <c r="S1409" s="1"/>
      <c r="W1409" s="1"/>
      <c r="X1409" s="1"/>
      <c r="Y1409" s="1"/>
    </row>
    <row r="1410" spans="4:25">
      <c r="D1410" s="1"/>
      <c r="E1410" s="1"/>
      <c r="F1410" s="1"/>
      <c r="G1410" s="1"/>
      <c r="H1410" s="1"/>
      <c r="I1410" s="1"/>
      <c r="K1410" s="1"/>
      <c r="L1410" s="1"/>
      <c r="M1410" s="1"/>
      <c r="R1410" s="1"/>
      <c r="S1410" s="1"/>
      <c r="W1410" s="1"/>
      <c r="X1410" s="1"/>
      <c r="Y1410" s="1"/>
    </row>
    <row r="1411" spans="4:25">
      <c r="D1411" s="1"/>
      <c r="E1411" s="1"/>
      <c r="F1411" s="1"/>
      <c r="G1411" s="1"/>
      <c r="H1411" s="1"/>
      <c r="I1411" s="1"/>
      <c r="K1411" s="1"/>
      <c r="L1411" s="1"/>
      <c r="M1411" s="1"/>
      <c r="R1411" s="1"/>
      <c r="S1411" s="1"/>
      <c r="W1411" s="1"/>
      <c r="X1411" s="1"/>
      <c r="Y1411" s="1"/>
    </row>
    <row r="1412" spans="4:25">
      <c r="D1412" s="1"/>
      <c r="E1412" s="1"/>
      <c r="F1412" s="1"/>
      <c r="G1412" s="1"/>
      <c r="H1412" s="1"/>
      <c r="I1412" s="1"/>
      <c r="K1412" s="1"/>
      <c r="L1412" s="1"/>
      <c r="M1412" s="1"/>
      <c r="R1412" s="1"/>
      <c r="S1412" s="1"/>
      <c r="W1412" s="1"/>
      <c r="X1412" s="1"/>
      <c r="Y1412" s="1"/>
    </row>
    <row r="1413" spans="4:25">
      <c r="D1413" s="1"/>
      <c r="E1413" s="1"/>
      <c r="F1413" s="1"/>
      <c r="G1413" s="1"/>
      <c r="H1413" s="1"/>
      <c r="I1413" s="1"/>
      <c r="K1413" s="1"/>
      <c r="L1413" s="1"/>
      <c r="M1413" s="1"/>
      <c r="R1413" s="1"/>
      <c r="S1413" s="1"/>
      <c r="W1413" s="1"/>
      <c r="X1413" s="1"/>
      <c r="Y1413" s="1"/>
    </row>
    <row r="1414" spans="4:25">
      <c r="D1414" s="1"/>
      <c r="E1414" s="1"/>
      <c r="F1414" s="1"/>
      <c r="G1414" s="1"/>
      <c r="H1414" s="1"/>
      <c r="I1414" s="1"/>
      <c r="K1414" s="1"/>
      <c r="L1414" s="1"/>
      <c r="M1414" s="1"/>
      <c r="R1414" s="1"/>
      <c r="S1414" s="1"/>
      <c r="W1414" s="1"/>
      <c r="X1414" s="1"/>
      <c r="Y1414" s="1"/>
    </row>
    <row r="1415" spans="4:25">
      <c r="D1415" s="1"/>
      <c r="E1415" s="1"/>
      <c r="F1415" s="1"/>
      <c r="G1415" s="1"/>
      <c r="H1415" s="1"/>
      <c r="I1415" s="1"/>
      <c r="K1415" s="1"/>
      <c r="L1415" s="1"/>
      <c r="M1415" s="1"/>
      <c r="R1415" s="1"/>
      <c r="S1415" s="1"/>
      <c r="W1415" s="1"/>
      <c r="X1415" s="1"/>
      <c r="Y1415" s="1"/>
    </row>
    <row r="1416" spans="4:25">
      <c r="D1416" s="1"/>
      <c r="E1416" s="1"/>
      <c r="F1416" s="1"/>
      <c r="G1416" s="1"/>
      <c r="H1416" s="1"/>
      <c r="I1416" s="1"/>
      <c r="K1416" s="1"/>
      <c r="L1416" s="1"/>
      <c r="M1416" s="1"/>
      <c r="R1416" s="1"/>
      <c r="S1416" s="1"/>
      <c r="W1416" s="1"/>
      <c r="X1416" s="1"/>
      <c r="Y1416" s="1"/>
    </row>
    <row r="1417" spans="4:25">
      <c r="D1417" s="1"/>
      <c r="E1417" s="1"/>
      <c r="F1417" s="1"/>
      <c r="G1417" s="1"/>
      <c r="H1417" s="1"/>
      <c r="I1417" s="1"/>
      <c r="K1417" s="1"/>
      <c r="L1417" s="1"/>
      <c r="M1417" s="1"/>
      <c r="R1417" s="1"/>
      <c r="S1417" s="1"/>
      <c r="W1417" s="1"/>
      <c r="X1417" s="1"/>
      <c r="Y1417" s="1"/>
    </row>
    <row r="1418" spans="4:25">
      <c r="D1418" s="1"/>
      <c r="E1418" s="1"/>
      <c r="F1418" s="1"/>
      <c r="G1418" s="1"/>
      <c r="H1418" s="1"/>
      <c r="I1418" s="1"/>
      <c r="K1418" s="1"/>
      <c r="L1418" s="1"/>
      <c r="M1418" s="1"/>
      <c r="R1418" s="1"/>
      <c r="S1418" s="1"/>
      <c r="W1418" s="1"/>
      <c r="X1418" s="1"/>
      <c r="Y1418" s="1"/>
    </row>
    <row r="1419" spans="4:25">
      <c r="D1419" s="1"/>
      <c r="E1419" s="1"/>
      <c r="F1419" s="1"/>
      <c r="G1419" s="1"/>
      <c r="H1419" s="1"/>
      <c r="I1419" s="1"/>
      <c r="K1419" s="1"/>
      <c r="L1419" s="1"/>
      <c r="M1419" s="1"/>
      <c r="R1419" s="1"/>
      <c r="S1419" s="1"/>
      <c r="W1419" s="1"/>
      <c r="X1419" s="1"/>
      <c r="Y1419" s="1"/>
    </row>
    <row r="1420" spans="4:25">
      <c r="D1420" s="1"/>
      <c r="E1420" s="1"/>
      <c r="F1420" s="1"/>
      <c r="G1420" s="1"/>
      <c r="H1420" s="1"/>
      <c r="I1420" s="1"/>
      <c r="K1420" s="1"/>
      <c r="L1420" s="1"/>
      <c r="M1420" s="1"/>
      <c r="R1420" s="1"/>
      <c r="S1420" s="1"/>
      <c r="W1420" s="1"/>
      <c r="X1420" s="1"/>
      <c r="Y1420" s="1"/>
    </row>
    <row r="1421" spans="4:25">
      <c r="D1421" s="1"/>
      <c r="E1421" s="1"/>
      <c r="F1421" s="1"/>
      <c r="G1421" s="1"/>
      <c r="H1421" s="1"/>
      <c r="I1421" s="1"/>
      <c r="K1421" s="1"/>
      <c r="L1421" s="1"/>
      <c r="M1421" s="1"/>
      <c r="R1421" s="1"/>
      <c r="S1421" s="1"/>
      <c r="W1421" s="1"/>
      <c r="X1421" s="1"/>
      <c r="Y1421" s="1"/>
    </row>
    <row r="1422" spans="4:25">
      <c r="D1422" s="1"/>
      <c r="E1422" s="1"/>
      <c r="F1422" s="1"/>
      <c r="G1422" s="1"/>
      <c r="H1422" s="1"/>
      <c r="I1422" s="1"/>
      <c r="K1422" s="1"/>
      <c r="L1422" s="1"/>
      <c r="M1422" s="1"/>
      <c r="R1422" s="1"/>
      <c r="S1422" s="1"/>
      <c r="W1422" s="1"/>
      <c r="X1422" s="1"/>
      <c r="Y1422" s="1"/>
    </row>
    <row r="1423" spans="4:25">
      <c r="D1423" s="1"/>
      <c r="E1423" s="1"/>
      <c r="F1423" s="1"/>
      <c r="G1423" s="1"/>
      <c r="H1423" s="1"/>
      <c r="I1423" s="1"/>
      <c r="K1423" s="1"/>
      <c r="L1423" s="1"/>
      <c r="M1423" s="1"/>
      <c r="R1423" s="1"/>
      <c r="S1423" s="1"/>
      <c r="W1423" s="1"/>
      <c r="X1423" s="1"/>
      <c r="Y1423" s="1"/>
    </row>
    <row r="1424" spans="4:25">
      <c r="D1424" s="1"/>
      <c r="E1424" s="1"/>
      <c r="F1424" s="1"/>
      <c r="G1424" s="1"/>
      <c r="H1424" s="1"/>
      <c r="I1424" s="1"/>
      <c r="K1424" s="1"/>
      <c r="L1424" s="1"/>
      <c r="M1424" s="1"/>
      <c r="R1424" s="1"/>
      <c r="S1424" s="1"/>
      <c r="W1424" s="1"/>
      <c r="X1424" s="1"/>
      <c r="Y1424" s="1"/>
    </row>
    <row r="1425" spans="4:25">
      <c r="D1425" s="1"/>
      <c r="E1425" s="1"/>
      <c r="F1425" s="1"/>
      <c r="G1425" s="1"/>
      <c r="H1425" s="1"/>
      <c r="I1425" s="1"/>
      <c r="K1425" s="1"/>
      <c r="L1425" s="1"/>
      <c r="M1425" s="1"/>
      <c r="R1425" s="1"/>
      <c r="S1425" s="1"/>
      <c r="W1425" s="1"/>
      <c r="X1425" s="1"/>
      <c r="Y1425" s="1"/>
    </row>
    <row r="1426" spans="4:25">
      <c r="D1426" s="1"/>
      <c r="E1426" s="1"/>
      <c r="F1426" s="1"/>
      <c r="G1426" s="1"/>
      <c r="H1426" s="1"/>
      <c r="I1426" s="1"/>
      <c r="K1426" s="1"/>
      <c r="L1426" s="1"/>
      <c r="M1426" s="1"/>
      <c r="R1426" s="1"/>
      <c r="S1426" s="1"/>
      <c r="W1426" s="1"/>
      <c r="X1426" s="1"/>
      <c r="Y1426" s="1"/>
    </row>
    <row r="1427" spans="4:25">
      <c r="D1427" s="1"/>
      <c r="E1427" s="1"/>
      <c r="F1427" s="1"/>
      <c r="G1427" s="1"/>
      <c r="H1427" s="1"/>
      <c r="I1427" s="1"/>
      <c r="K1427" s="1"/>
      <c r="L1427" s="1"/>
      <c r="M1427" s="1"/>
      <c r="R1427" s="1"/>
      <c r="S1427" s="1"/>
      <c r="W1427" s="1"/>
      <c r="X1427" s="1"/>
      <c r="Y1427" s="1"/>
    </row>
    <row r="1428" spans="4:25">
      <c r="D1428" s="1"/>
      <c r="E1428" s="1"/>
      <c r="F1428" s="1"/>
      <c r="G1428" s="1"/>
      <c r="H1428" s="1"/>
      <c r="I1428" s="1"/>
      <c r="K1428" s="1"/>
      <c r="L1428" s="1"/>
      <c r="M1428" s="1"/>
      <c r="R1428" s="1"/>
      <c r="S1428" s="1"/>
      <c r="W1428" s="1"/>
      <c r="X1428" s="1"/>
      <c r="Y1428" s="1"/>
    </row>
    <row r="1429" spans="4:25">
      <c r="D1429" s="1"/>
      <c r="E1429" s="1"/>
      <c r="F1429" s="1"/>
      <c r="G1429" s="1"/>
      <c r="H1429" s="1"/>
      <c r="I1429" s="1"/>
      <c r="K1429" s="1"/>
      <c r="L1429" s="1"/>
      <c r="M1429" s="1"/>
      <c r="R1429" s="1"/>
      <c r="S1429" s="1"/>
      <c r="W1429" s="1"/>
      <c r="X1429" s="1"/>
      <c r="Y1429" s="1"/>
    </row>
    <row r="1430" spans="4:25">
      <c r="D1430" s="1"/>
      <c r="E1430" s="1"/>
      <c r="F1430" s="1"/>
      <c r="G1430" s="1"/>
      <c r="H1430" s="1"/>
      <c r="I1430" s="1"/>
      <c r="K1430" s="1"/>
      <c r="L1430" s="1"/>
      <c r="M1430" s="1"/>
      <c r="R1430" s="1"/>
      <c r="S1430" s="1"/>
      <c r="W1430" s="1"/>
      <c r="X1430" s="1"/>
      <c r="Y1430" s="1"/>
    </row>
    <row r="1431" spans="4:25">
      <c r="D1431" s="1"/>
      <c r="E1431" s="1"/>
      <c r="F1431" s="1"/>
      <c r="G1431" s="1"/>
      <c r="H1431" s="1"/>
      <c r="I1431" s="1"/>
      <c r="K1431" s="1"/>
      <c r="L1431" s="1"/>
      <c r="M1431" s="1"/>
      <c r="R1431" s="1"/>
      <c r="S1431" s="1"/>
      <c r="W1431" s="1"/>
      <c r="X1431" s="1"/>
      <c r="Y1431" s="1"/>
    </row>
    <row r="1432" spans="4:25">
      <c r="D1432" s="1"/>
      <c r="E1432" s="1"/>
      <c r="F1432" s="1"/>
      <c r="G1432" s="1"/>
      <c r="H1432" s="1"/>
      <c r="I1432" s="1"/>
      <c r="K1432" s="1"/>
      <c r="L1432" s="1"/>
      <c r="M1432" s="1"/>
      <c r="R1432" s="1"/>
      <c r="S1432" s="1"/>
      <c r="W1432" s="1"/>
      <c r="X1432" s="1"/>
      <c r="Y1432" s="1"/>
    </row>
    <row r="1433" spans="4:25">
      <c r="D1433" s="1"/>
      <c r="E1433" s="1"/>
      <c r="F1433" s="1"/>
      <c r="G1433" s="1"/>
      <c r="H1433" s="1"/>
      <c r="I1433" s="1"/>
      <c r="K1433" s="1"/>
      <c r="L1433" s="1"/>
      <c r="M1433" s="1"/>
      <c r="R1433" s="1"/>
      <c r="S1433" s="1"/>
      <c r="W1433" s="1"/>
      <c r="X1433" s="1"/>
      <c r="Y1433" s="1"/>
    </row>
    <row r="1434" spans="4:25">
      <c r="D1434" s="1"/>
      <c r="E1434" s="1"/>
      <c r="F1434" s="1"/>
      <c r="G1434" s="1"/>
      <c r="H1434" s="1"/>
      <c r="I1434" s="1"/>
      <c r="K1434" s="1"/>
      <c r="L1434" s="1"/>
      <c r="M1434" s="1"/>
      <c r="R1434" s="1"/>
      <c r="S1434" s="1"/>
      <c r="W1434" s="1"/>
      <c r="X1434" s="1"/>
      <c r="Y1434" s="1"/>
    </row>
    <row r="1435" spans="4:25">
      <c r="D1435" s="1"/>
      <c r="E1435" s="1"/>
      <c r="F1435" s="1"/>
      <c r="G1435" s="1"/>
      <c r="H1435" s="1"/>
      <c r="I1435" s="1"/>
      <c r="K1435" s="1"/>
      <c r="L1435" s="1"/>
      <c r="M1435" s="1"/>
      <c r="R1435" s="1"/>
      <c r="S1435" s="1"/>
      <c r="W1435" s="1"/>
      <c r="X1435" s="1"/>
      <c r="Y1435" s="1"/>
    </row>
    <row r="1436" spans="4:25">
      <c r="D1436" s="1"/>
      <c r="E1436" s="1"/>
      <c r="F1436" s="1"/>
      <c r="G1436" s="1"/>
      <c r="H1436" s="1"/>
      <c r="I1436" s="1"/>
      <c r="K1436" s="1"/>
      <c r="L1436" s="1"/>
      <c r="M1436" s="1"/>
      <c r="R1436" s="1"/>
      <c r="S1436" s="1"/>
      <c r="W1436" s="1"/>
      <c r="X1436" s="1"/>
      <c r="Y1436" s="1"/>
    </row>
    <row r="1437" spans="4:25">
      <c r="D1437" s="1"/>
      <c r="E1437" s="1"/>
      <c r="F1437" s="1"/>
      <c r="G1437" s="1"/>
      <c r="H1437" s="1"/>
      <c r="I1437" s="1"/>
      <c r="K1437" s="1"/>
      <c r="L1437" s="1"/>
      <c r="M1437" s="1"/>
      <c r="R1437" s="1"/>
      <c r="S1437" s="1"/>
      <c r="W1437" s="1"/>
      <c r="X1437" s="1"/>
      <c r="Y1437" s="1"/>
    </row>
    <row r="1438" spans="4:25">
      <c r="D1438" s="1"/>
      <c r="E1438" s="1"/>
      <c r="F1438" s="1"/>
      <c r="G1438" s="1"/>
      <c r="H1438" s="1"/>
      <c r="I1438" s="1"/>
      <c r="K1438" s="1"/>
      <c r="L1438" s="1"/>
      <c r="M1438" s="1"/>
      <c r="R1438" s="1"/>
      <c r="S1438" s="1"/>
      <c r="W1438" s="1"/>
      <c r="X1438" s="1"/>
      <c r="Y1438" s="1"/>
    </row>
    <row r="1439" spans="4:25">
      <c r="D1439" s="1"/>
      <c r="E1439" s="1"/>
      <c r="F1439" s="1"/>
      <c r="G1439" s="1"/>
      <c r="H1439" s="1"/>
      <c r="I1439" s="1"/>
      <c r="K1439" s="1"/>
      <c r="L1439" s="1"/>
      <c r="M1439" s="1"/>
      <c r="R1439" s="1"/>
      <c r="S1439" s="1"/>
      <c r="W1439" s="1"/>
      <c r="X1439" s="1"/>
      <c r="Y1439" s="1"/>
    </row>
    <row r="1440" spans="4:25">
      <c r="D1440" s="1"/>
      <c r="E1440" s="1"/>
      <c r="F1440" s="1"/>
      <c r="G1440" s="1"/>
      <c r="H1440" s="1"/>
      <c r="I1440" s="1"/>
      <c r="K1440" s="1"/>
      <c r="L1440" s="1"/>
      <c r="M1440" s="1"/>
      <c r="R1440" s="1"/>
      <c r="S1440" s="1"/>
      <c r="W1440" s="1"/>
      <c r="X1440" s="1"/>
      <c r="Y1440" s="1"/>
    </row>
    <row r="1441" spans="4:25">
      <c r="D1441" s="1"/>
      <c r="E1441" s="1"/>
      <c r="F1441" s="1"/>
      <c r="G1441" s="1"/>
      <c r="H1441" s="1"/>
      <c r="I1441" s="1"/>
      <c r="K1441" s="1"/>
      <c r="L1441" s="1"/>
      <c r="M1441" s="1"/>
      <c r="R1441" s="1"/>
      <c r="S1441" s="1"/>
      <c r="W1441" s="1"/>
      <c r="X1441" s="1"/>
      <c r="Y1441" s="1"/>
    </row>
    <row r="1442" spans="4:25">
      <c r="D1442" s="1"/>
      <c r="E1442" s="1"/>
      <c r="F1442" s="1"/>
      <c r="G1442" s="1"/>
      <c r="H1442" s="1"/>
      <c r="I1442" s="1"/>
      <c r="K1442" s="1"/>
      <c r="L1442" s="1"/>
      <c r="M1442" s="1"/>
      <c r="R1442" s="1"/>
      <c r="S1442" s="1"/>
      <c r="W1442" s="1"/>
      <c r="X1442" s="1"/>
      <c r="Y1442" s="1"/>
    </row>
    <row r="1443" spans="4:25">
      <c r="D1443" s="1"/>
      <c r="E1443" s="1"/>
      <c r="F1443" s="1"/>
      <c r="G1443" s="1"/>
      <c r="H1443" s="1"/>
      <c r="I1443" s="1"/>
      <c r="K1443" s="1"/>
      <c r="L1443" s="1"/>
      <c r="M1443" s="1"/>
      <c r="R1443" s="1"/>
      <c r="S1443" s="1"/>
      <c r="W1443" s="1"/>
      <c r="X1443" s="1"/>
      <c r="Y1443" s="1"/>
    </row>
    <row r="1444" spans="4:25">
      <c r="D1444" s="1"/>
      <c r="E1444" s="1"/>
      <c r="F1444" s="1"/>
      <c r="G1444" s="1"/>
      <c r="H1444" s="1"/>
      <c r="I1444" s="1"/>
      <c r="K1444" s="1"/>
      <c r="L1444" s="1"/>
      <c r="M1444" s="1"/>
      <c r="R1444" s="1"/>
      <c r="S1444" s="1"/>
      <c r="W1444" s="1"/>
      <c r="X1444" s="1"/>
      <c r="Y1444" s="1"/>
    </row>
    <row r="1445" spans="4:25">
      <c r="D1445" s="1"/>
      <c r="E1445" s="1"/>
      <c r="F1445" s="1"/>
      <c r="G1445" s="1"/>
      <c r="H1445" s="1"/>
      <c r="I1445" s="1"/>
      <c r="K1445" s="1"/>
      <c r="L1445" s="1"/>
      <c r="M1445" s="1"/>
      <c r="R1445" s="1"/>
      <c r="S1445" s="1"/>
      <c r="W1445" s="1"/>
      <c r="X1445" s="1"/>
      <c r="Y1445" s="1"/>
    </row>
    <row r="1446" spans="4:25">
      <c r="D1446" s="1"/>
      <c r="E1446" s="1"/>
      <c r="F1446" s="1"/>
      <c r="G1446" s="1"/>
      <c r="H1446" s="1"/>
      <c r="I1446" s="1"/>
      <c r="K1446" s="1"/>
      <c r="L1446" s="1"/>
      <c r="M1446" s="1"/>
      <c r="R1446" s="1"/>
      <c r="S1446" s="1"/>
      <c r="W1446" s="1"/>
      <c r="X1446" s="1"/>
      <c r="Y1446" s="1"/>
    </row>
    <row r="1447" spans="4:25">
      <c r="D1447" s="1"/>
      <c r="E1447" s="1"/>
      <c r="F1447" s="1"/>
      <c r="G1447" s="1"/>
      <c r="H1447" s="1"/>
      <c r="I1447" s="1"/>
      <c r="K1447" s="1"/>
      <c r="L1447" s="1"/>
      <c r="M1447" s="1"/>
      <c r="R1447" s="1"/>
      <c r="S1447" s="1"/>
      <c r="W1447" s="1"/>
      <c r="X1447" s="1"/>
      <c r="Y1447" s="1"/>
    </row>
    <row r="1448" spans="4:25">
      <c r="D1448" s="1"/>
      <c r="E1448" s="1"/>
      <c r="F1448" s="1"/>
      <c r="G1448" s="1"/>
      <c r="H1448" s="1"/>
      <c r="I1448" s="1"/>
      <c r="K1448" s="1"/>
      <c r="L1448" s="1"/>
      <c r="M1448" s="1"/>
      <c r="R1448" s="1"/>
      <c r="S1448" s="1"/>
      <c r="W1448" s="1"/>
      <c r="X1448" s="1"/>
      <c r="Y1448" s="1"/>
    </row>
    <row r="1449" spans="4:25">
      <c r="D1449" s="1"/>
      <c r="E1449" s="1"/>
      <c r="F1449" s="1"/>
      <c r="G1449" s="1"/>
      <c r="H1449" s="1"/>
      <c r="I1449" s="1"/>
      <c r="K1449" s="1"/>
      <c r="L1449" s="1"/>
      <c r="M1449" s="1"/>
      <c r="R1449" s="1"/>
      <c r="S1449" s="1"/>
      <c r="W1449" s="1"/>
      <c r="X1449" s="1"/>
      <c r="Y1449" s="1"/>
    </row>
    <row r="1450" spans="4:25">
      <c r="D1450" s="1"/>
      <c r="E1450" s="1"/>
      <c r="F1450" s="1"/>
      <c r="G1450" s="1"/>
      <c r="H1450" s="1"/>
      <c r="I1450" s="1"/>
      <c r="K1450" s="1"/>
      <c r="L1450" s="1"/>
      <c r="M1450" s="1"/>
      <c r="R1450" s="1"/>
      <c r="S1450" s="1"/>
      <c r="W1450" s="1"/>
      <c r="X1450" s="1"/>
      <c r="Y1450" s="1"/>
    </row>
    <row r="1451" spans="4:25">
      <c r="D1451" s="1"/>
      <c r="E1451" s="1"/>
      <c r="F1451" s="1"/>
      <c r="G1451" s="1"/>
      <c r="H1451" s="1"/>
      <c r="I1451" s="1"/>
      <c r="K1451" s="1"/>
      <c r="L1451" s="1"/>
      <c r="M1451" s="1"/>
      <c r="R1451" s="1"/>
      <c r="S1451" s="1"/>
      <c r="W1451" s="1"/>
      <c r="X1451" s="1"/>
      <c r="Y1451" s="1"/>
    </row>
    <row r="1452" spans="4:25">
      <c r="D1452" s="1"/>
      <c r="E1452" s="1"/>
      <c r="F1452" s="1"/>
      <c r="G1452" s="1"/>
      <c r="H1452" s="1"/>
      <c r="I1452" s="1"/>
      <c r="K1452" s="1"/>
      <c r="L1452" s="1"/>
      <c r="M1452" s="1"/>
      <c r="R1452" s="1"/>
      <c r="S1452" s="1"/>
      <c r="W1452" s="1"/>
      <c r="X1452" s="1"/>
      <c r="Y1452" s="1"/>
    </row>
    <row r="1453" spans="4:25">
      <c r="D1453" s="1"/>
      <c r="E1453" s="1"/>
      <c r="F1453" s="1"/>
      <c r="G1453" s="1"/>
      <c r="H1453" s="1"/>
      <c r="I1453" s="1"/>
      <c r="K1453" s="1"/>
      <c r="L1453" s="1"/>
      <c r="M1453" s="1"/>
      <c r="R1453" s="1"/>
      <c r="S1453" s="1"/>
      <c r="W1453" s="1"/>
      <c r="X1453" s="1"/>
      <c r="Y1453" s="1"/>
    </row>
    <row r="1454" spans="4:25">
      <c r="D1454" s="1"/>
      <c r="E1454" s="1"/>
      <c r="F1454" s="1"/>
      <c r="G1454" s="1"/>
      <c r="H1454" s="1"/>
      <c r="I1454" s="1"/>
      <c r="K1454" s="1"/>
      <c r="L1454" s="1"/>
      <c r="M1454" s="1"/>
      <c r="R1454" s="1"/>
      <c r="S1454" s="1"/>
      <c r="W1454" s="1"/>
      <c r="X1454" s="1"/>
      <c r="Y1454" s="1"/>
    </row>
    <row r="1455" spans="4:25">
      <c r="D1455" s="1"/>
      <c r="E1455" s="1"/>
      <c r="F1455" s="1"/>
      <c r="G1455" s="1"/>
      <c r="H1455" s="1"/>
      <c r="I1455" s="1"/>
      <c r="K1455" s="1"/>
      <c r="L1455" s="1"/>
      <c r="M1455" s="1"/>
      <c r="R1455" s="1"/>
      <c r="S1455" s="1"/>
      <c r="W1455" s="1"/>
      <c r="X1455" s="1"/>
      <c r="Y1455" s="1"/>
    </row>
    <row r="1456" spans="4:25">
      <c r="D1456" s="1"/>
      <c r="E1456" s="1"/>
      <c r="F1456" s="1"/>
      <c r="G1456" s="1"/>
      <c r="H1456" s="1"/>
      <c r="I1456" s="1"/>
      <c r="K1456" s="1"/>
      <c r="L1456" s="1"/>
      <c r="M1456" s="1"/>
      <c r="R1456" s="1"/>
      <c r="S1456" s="1"/>
      <c r="W1456" s="1"/>
      <c r="X1456" s="1"/>
      <c r="Y1456" s="1"/>
    </row>
    <row r="1457" spans="4:25">
      <c r="D1457" s="1"/>
      <c r="E1457" s="1"/>
      <c r="F1457" s="1"/>
      <c r="G1457" s="1"/>
      <c r="H1457" s="1"/>
      <c r="I1457" s="1"/>
      <c r="K1457" s="1"/>
      <c r="L1457" s="1"/>
      <c r="M1457" s="1"/>
      <c r="R1457" s="1"/>
      <c r="S1457" s="1"/>
      <c r="W1457" s="1"/>
      <c r="X1457" s="1"/>
      <c r="Y1457" s="1"/>
    </row>
    <row r="1458" spans="4:25">
      <c r="D1458" s="1"/>
      <c r="E1458" s="1"/>
      <c r="F1458" s="1"/>
      <c r="G1458" s="1"/>
      <c r="H1458" s="1"/>
      <c r="I1458" s="1"/>
      <c r="K1458" s="1"/>
      <c r="L1458" s="1"/>
      <c r="M1458" s="1"/>
      <c r="R1458" s="1"/>
      <c r="S1458" s="1"/>
      <c r="W1458" s="1"/>
      <c r="X1458" s="1"/>
      <c r="Y1458" s="1"/>
    </row>
    <row r="1459" spans="4:25">
      <c r="D1459" s="1"/>
      <c r="E1459" s="1"/>
      <c r="F1459" s="1"/>
      <c r="G1459" s="1"/>
      <c r="H1459" s="1"/>
      <c r="I1459" s="1"/>
      <c r="K1459" s="1"/>
      <c r="L1459" s="1"/>
      <c r="M1459" s="1"/>
      <c r="R1459" s="1"/>
      <c r="S1459" s="1"/>
      <c r="W1459" s="1"/>
      <c r="X1459" s="1"/>
      <c r="Y1459" s="1"/>
    </row>
    <row r="1460" spans="4:25">
      <c r="D1460" s="1"/>
      <c r="E1460" s="1"/>
      <c r="F1460" s="1"/>
      <c r="G1460" s="1"/>
      <c r="H1460" s="1"/>
      <c r="I1460" s="1"/>
      <c r="K1460" s="1"/>
      <c r="L1460" s="1"/>
      <c r="M1460" s="1"/>
      <c r="R1460" s="1"/>
      <c r="S1460" s="1"/>
      <c r="W1460" s="1"/>
      <c r="X1460" s="1"/>
      <c r="Y1460" s="1"/>
    </row>
    <row r="1461" spans="4:25">
      <c r="D1461" s="1"/>
      <c r="E1461" s="1"/>
      <c r="F1461" s="1"/>
      <c r="G1461" s="1"/>
      <c r="H1461" s="1"/>
      <c r="I1461" s="1"/>
      <c r="K1461" s="1"/>
      <c r="L1461" s="1"/>
      <c r="M1461" s="1"/>
      <c r="R1461" s="1"/>
      <c r="S1461" s="1"/>
      <c r="W1461" s="1"/>
      <c r="X1461" s="1"/>
      <c r="Y1461" s="1"/>
    </row>
    <row r="1462" spans="4:25">
      <c r="D1462" s="1"/>
      <c r="E1462" s="1"/>
      <c r="F1462" s="1"/>
      <c r="G1462" s="1"/>
      <c r="H1462" s="1"/>
      <c r="I1462" s="1"/>
      <c r="K1462" s="1"/>
      <c r="L1462" s="1"/>
      <c r="M1462" s="1"/>
      <c r="R1462" s="1"/>
      <c r="S1462" s="1"/>
      <c r="W1462" s="1"/>
      <c r="X1462" s="1"/>
      <c r="Y1462" s="1"/>
    </row>
    <row r="1463" spans="4:25">
      <c r="D1463" s="1"/>
      <c r="E1463" s="1"/>
      <c r="F1463" s="1"/>
      <c r="G1463" s="1"/>
      <c r="H1463" s="1"/>
      <c r="I1463" s="1"/>
      <c r="K1463" s="1"/>
      <c r="L1463" s="1"/>
      <c r="M1463" s="1"/>
      <c r="R1463" s="1"/>
      <c r="S1463" s="1"/>
      <c r="W1463" s="1"/>
      <c r="X1463" s="1"/>
      <c r="Y1463" s="1"/>
    </row>
    <row r="1464" spans="4:25">
      <c r="D1464" s="1"/>
      <c r="E1464" s="1"/>
      <c r="F1464" s="1"/>
      <c r="G1464" s="1"/>
      <c r="H1464" s="1"/>
      <c r="I1464" s="1"/>
      <c r="K1464" s="1"/>
      <c r="L1464" s="1"/>
      <c r="M1464" s="1"/>
      <c r="R1464" s="1"/>
      <c r="S1464" s="1"/>
      <c r="W1464" s="1"/>
      <c r="X1464" s="1"/>
      <c r="Y1464" s="1"/>
    </row>
    <row r="1465" spans="4:25">
      <c r="D1465" s="1"/>
      <c r="E1465" s="1"/>
      <c r="F1465" s="1"/>
      <c r="G1465" s="1"/>
      <c r="H1465" s="1"/>
      <c r="I1465" s="1"/>
      <c r="K1465" s="1"/>
      <c r="L1465" s="1"/>
      <c r="M1465" s="1"/>
      <c r="R1465" s="1"/>
      <c r="S1465" s="1"/>
      <c r="W1465" s="1"/>
      <c r="X1465" s="1"/>
      <c r="Y1465" s="1"/>
    </row>
    <row r="1466" spans="4:25">
      <c r="D1466" s="1"/>
      <c r="E1466" s="1"/>
      <c r="F1466" s="1"/>
      <c r="G1466" s="1"/>
      <c r="H1466" s="1"/>
      <c r="I1466" s="1"/>
      <c r="K1466" s="1"/>
      <c r="L1466" s="1"/>
      <c r="M1466" s="1"/>
      <c r="R1466" s="1"/>
      <c r="S1466" s="1"/>
      <c r="W1466" s="1"/>
      <c r="X1466" s="1"/>
      <c r="Y1466" s="1"/>
    </row>
    <row r="1467" spans="4:25">
      <c r="D1467" s="1"/>
      <c r="E1467" s="1"/>
      <c r="F1467" s="1"/>
      <c r="G1467" s="1"/>
      <c r="H1467" s="1"/>
      <c r="I1467" s="1"/>
      <c r="K1467" s="1"/>
      <c r="L1467" s="1"/>
      <c r="M1467" s="1"/>
      <c r="R1467" s="1"/>
      <c r="S1467" s="1"/>
      <c r="W1467" s="1"/>
      <c r="X1467" s="1"/>
      <c r="Y1467" s="1"/>
    </row>
    <row r="1468" spans="4:25">
      <c r="D1468" s="1"/>
      <c r="E1468" s="1"/>
      <c r="F1468" s="1"/>
      <c r="G1468" s="1"/>
      <c r="H1468" s="1"/>
      <c r="I1468" s="1"/>
      <c r="K1468" s="1"/>
      <c r="L1468" s="1"/>
      <c r="M1468" s="1"/>
      <c r="R1468" s="1"/>
      <c r="S1468" s="1"/>
      <c r="W1468" s="1"/>
      <c r="X1468" s="1"/>
      <c r="Y1468" s="1"/>
    </row>
    <row r="1469" spans="4:25">
      <c r="D1469" s="1"/>
      <c r="E1469" s="1"/>
      <c r="F1469" s="1"/>
      <c r="G1469" s="1"/>
      <c r="H1469" s="1"/>
      <c r="I1469" s="1"/>
      <c r="K1469" s="1"/>
      <c r="L1469" s="1"/>
      <c r="M1469" s="1"/>
      <c r="R1469" s="1"/>
      <c r="S1469" s="1"/>
      <c r="W1469" s="1"/>
      <c r="X1469" s="1"/>
      <c r="Y1469" s="1"/>
    </row>
    <row r="1470" spans="4:25">
      <c r="D1470" s="1"/>
      <c r="E1470" s="1"/>
      <c r="F1470" s="1"/>
      <c r="G1470" s="1"/>
      <c r="H1470" s="1"/>
      <c r="I1470" s="1"/>
      <c r="K1470" s="1"/>
      <c r="L1470" s="1"/>
      <c r="M1470" s="1"/>
      <c r="R1470" s="1"/>
      <c r="S1470" s="1"/>
      <c r="W1470" s="1"/>
      <c r="X1470" s="1"/>
      <c r="Y1470" s="1"/>
    </row>
    <row r="1471" spans="4:25">
      <c r="D1471" s="1"/>
      <c r="E1471" s="1"/>
      <c r="F1471" s="1"/>
      <c r="G1471" s="1"/>
      <c r="H1471" s="1"/>
      <c r="I1471" s="1"/>
      <c r="K1471" s="1"/>
      <c r="L1471" s="1"/>
      <c r="M1471" s="1"/>
      <c r="R1471" s="1"/>
      <c r="S1471" s="1"/>
      <c r="W1471" s="1"/>
      <c r="X1471" s="1"/>
      <c r="Y1471" s="1"/>
    </row>
    <row r="1472" spans="4:25">
      <c r="D1472" s="1"/>
      <c r="E1472" s="1"/>
      <c r="F1472" s="1"/>
      <c r="G1472" s="1"/>
      <c r="H1472" s="1"/>
      <c r="I1472" s="1"/>
      <c r="K1472" s="1"/>
      <c r="L1472" s="1"/>
      <c r="M1472" s="1"/>
      <c r="R1472" s="1"/>
      <c r="S1472" s="1"/>
      <c r="W1472" s="1"/>
      <c r="X1472" s="1"/>
      <c r="Y1472" s="1"/>
    </row>
    <row r="1473" spans="4:25">
      <c r="D1473" s="1"/>
      <c r="E1473" s="1"/>
      <c r="F1473" s="1"/>
      <c r="G1473" s="1"/>
      <c r="H1473" s="1"/>
      <c r="I1473" s="1"/>
      <c r="K1473" s="1"/>
      <c r="L1473" s="1"/>
      <c r="M1473" s="1"/>
      <c r="R1473" s="1"/>
      <c r="S1473" s="1"/>
      <c r="W1473" s="1"/>
      <c r="X1473" s="1"/>
      <c r="Y1473" s="1"/>
    </row>
    <row r="1474" spans="4:25">
      <c r="D1474" s="1"/>
      <c r="E1474" s="1"/>
      <c r="F1474" s="1"/>
      <c r="G1474" s="1"/>
      <c r="H1474" s="1"/>
      <c r="I1474" s="1"/>
      <c r="K1474" s="1"/>
      <c r="L1474" s="1"/>
      <c r="M1474" s="1"/>
      <c r="R1474" s="1"/>
      <c r="S1474" s="1"/>
      <c r="W1474" s="1"/>
      <c r="X1474" s="1"/>
      <c r="Y1474" s="1"/>
    </row>
    <row r="1475" spans="4:25">
      <c r="D1475" s="1"/>
      <c r="E1475" s="1"/>
      <c r="F1475" s="1"/>
      <c r="G1475" s="1"/>
      <c r="H1475" s="1"/>
      <c r="I1475" s="1"/>
      <c r="K1475" s="1"/>
      <c r="L1475" s="1"/>
      <c r="M1475" s="1"/>
      <c r="R1475" s="1"/>
      <c r="S1475" s="1"/>
      <c r="W1475" s="1"/>
      <c r="X1475" s="1"/>
      <c r="Y1475" s="1"/>
    </row>
    <row r="1476" spans="4:25">
      <c r="D1476" s="1"/>
      <c r="E1476" s="1"/>
      <c r="F1476" s="1"/>
      <c r="G1476" s="1"/>
      <c r="H1476" s="1"/>
      <c r="I1476" s="1"/>
      <c r="K1476" s="1"/>
      <c r="L1476" s="1"/>
      <c r="M1476" s="1"/>
      <c r="R1476" s="1"/>
      <c r="S1476" s="1"/>
      <c r="W1476" s="1"/>
      <c r="X1476" s="1"/>
      <c r="Y1476" s="1"/>
    </row>
    <row r="1477" spans="4:25">
      <c r="D1477" s="1"/>
      <c r="E1477" s="1"/>
      <c r="F1477" s="1"/>
      <c r="G1477" s="1"/>
      <c r="H1477" s="1"/>
      <c r="I1477" s="1"/>
      <c r="K1477" s="1"/>
      <c r="L1477" s="1"/>
      <c r="M1477" s="1"/>
      <c r="R1477" s="1"/>
      <c r="S1477" s="1"/>
      <c r="W1477" s="1"/>
      <c r="X1477" s="1"/>
      <c r="Y1477" s="1"/>
    </row>
    <row r="1478" spans="4:25">
      <c r="D1478" s="1"/>
      <c r="E1478" s="1"/>
      <c r="F1478" s="1"/>
      <c r="G1478" s="1"/>
      <c r="H1478" s="1"/>
      <c r="I1478" s="1"/>
      <c r="K1478" s="1"/>
      <c r="L1478" s="1"/>
      <c r="M1478" s="1"/>
      <c r="R1478" s="1"/>
      <c r="S1478" s="1"/>
      <c r="W1478" s="1"/>
      <c r="X1478" s="1"/>
      <c r="Y1478" s="1"/>
    </row>
    <row r="1479" spans="4:25">
      <c r="D1479" s="1"/>
      <c r="E1479" s="1"/>
      <c r="F1479" s="1"/>
      <c r="G1479" s="1"/>
      <c r="H1479" s="1"/>
      <c r="I1479" s="1"/>
      <c r="K1479" s="1"/>
      <c r="L1479" s="1"/>
      <c r="M1479" s="1"/>
      <c r="R1479" s="1"/>
      <c r="S1479" s="1"/>
      <c r="W1479" s="1"/>
      <c r="X1479" s="1"/>
      <c r="Y1479" s="1"/>
    </row>
    <row r="1480" spans="4:25">
      <c r="D1480" s="1"/>
      <c r="E1480" s="1"/>
      <c r="F1480" s="1"/>
      <c r="G1480" s="1"/>
      <c r="H1480" s="1"/>
      <c r="I1480" s="1"/>
      <c r="K1480" s="1"/>
      <c r="L1480" s="1"/>
      <c r="M1480" s="1"/>
      <c r="R1480" s="1"/>
      <c r="S1480" s="1"/>
      <c r="W1480" s="1"/>
      <c r="X1480" s="1"/>
      <c r="Y1480" s="1"/>
    </row>
    <row r="1481" spans="4:25">
      <c r="D1481" s="1"/>
      <c r="E1481" s="1"/>
      <c r="F1481" s="1"/>
      <c r="G1481" s="1"/>
      <c r="H1481" s="1"/>
      <c r="I1481" s="1"/>
      <c r="K1481" s="1"/>
      <c r="L1481" s="1"/>
      <c r="M1481" s="1"/>
      <c r="R1481" s="1"/>
      <c r="S1481" s="1"/>
      <c r="W1481" s="1"/>
      <c r="X1481" s="1"/>
      <c r="Y1481" s="1"/>
    </row>
    <row r="1482" spans="4:25">
      <c r="D1482" s="1"/>
      <c r="E1482" s="1"/>
      <c r="F1482" s="1"/>
      <c r="G1482" s="1"/>
      <c r="H1482" s="1"/>
      <c r="I1482" s="1"/>
      <c r="K1482" s="1"/>
      <c r="L1482" s="1"/>
      <c r="M1482" s="1"/>
      <c r="R1482" s="1"/>
      <c r="S1482" s="1"/>
      <c r="W1482" s="1"/>
      <c r="X1482" s="1"/>
      <c r="Y1482" s="1"/>
    </row>
    <row r="1483" spans="4:25">
      <c r="D1483" s="1"/>
      <c r="E1483" s="1"/>
      <c r="F1483" s="1"/>
      <c r="G1483" s="1"/>
      <c r="H1483" s="1"/>
      <c r="I1483" s="1"/>
      <c r="K1483" s="1"/>
      <c r="L1483" s="1"/>
      <c r="M1483" s="1"/>
      <c r="R1483" s="1"/>
      <c r="S1483" s="1"/>
      <c r="W1483" s="1"/>
      <c r="X1483" s="1"/>
      <c r="Y1483" s="1"/>
    </row>
    <row r="1484" spans="4:25">
      <c r="D1484" s="1"/>
      <c r="E1484" s="1"/>
      <c r="F1484" s="1"/>
      <c r="G1484" s="1"/>
      <c r="H1484" s="1"/>
      <c r="I1484" s="1"/>
      <c r="K1484" s="1"/>
      <c r="L1484" s="1"/>
      <c r="M1484" s="1"/>
      <c r="R1484" s="1"/>
      <c r="S1484" s="1"/>
      <c r="W1484" s="1"/>
      <c r="X1484" s="1"/>
      <c r="Y1484" s="1"/>
    </row>
    <row r="1485" spans="4:25">
      <c r="D1485" s="1"/>
      <c r="E1485" s="1"/>
      <c r="F1485" s="1"/>
      <c r="G1485" s="1"/>
      <c r="H1485" s="1"/>
      <c r="I1485" s="1"/>
      <c r="K1485" s="1"/>
      <c r="L1485" s="1"/>
      <c r="M1485" s="1"/>
      <c r="R1485" s="1"/>
      <c r="S1485" s="1"/>
      <c r="W1485" s="1"/>
      <c r="X1485" s="1"/>
      <c r="Y1485" s="1"/>
    </row>
    <row r="1486" spans="4:25">
      <c r="D1486" s="1"/>
      <c r="E1486" s="1"/>
      <c r="F1486" s="1"/>
      <c r="G1486" s="1"/>
      <c r="H1486" s="1"/>
      <c r="I1486" s="1"/>
      <c r="K1486" s="1"/>
      <c r="L1486" s="1"/>
      <c r="M1486" s="1"/>
      <c r="R1486" s="1"/>
      <c r="S1486" s="1"/>
      <c r="W1486" s="1"/>
      <c r="X1486" s="1"/>
      <c r="Y1486" s="1"/>
    </row>
    <row r="1487" spans="4:25">
      <c r="D1487" s="1"/>
      <c r="E1487" s="1"/>
      <c r="F1487" s="1"/>
      <c r="G1487" s="1"/>
      <c r="H1487" s="1"/>
      <c r="I1487" s="1"/>
      <c r="K1487" s="1"/>
      <c r="L1487" s="1"/>
      <c r="M1487" s="1"/>
      <c r="R1487" s="1"/>
      <c r="S1487" s="1"/>
      <c r="W1487" s="1"/>
      <c r="X1487" s="1"/>
      <c r="Y1487" s="1"/>
    </row>
    <row r="1488" spans="4:25">
      <c r="D1488" s="1"/>
      <c r="E1488" s="1"/>
      <c r="F1488" s="1"/>
      <c r="G1488" s="1"/>
      <c r="H1488" s="1"/>
      <c r="I1488" s="1"/>
      <c r="K1488" s="1"/>
      <c r="L1488" s="1"/>
      <c r="M1488" s="1"/>
      <c r="R1488" s="1"/>
      <c r="S1488" s="1"/>
      <c r="W1488" s="1"/>
      <c r="X1488" s="1"/>
      <c r="Y1488" s="1"/>
    </row>
    <row r="1489" spans="4:25">
      <c r="D1489" s="1"/>
      <c r="E1489" s="1"/>
      <c r="F1489" s="1"/>
      <c r="G1489" s="1"/>
      <c r="H1489" s="1"/>
      <c r="I1489" s="1"/>
      <c r="K1489" s="1"/>
      <c r="L1489" s="1"/>
      <c r="M1489" s="1"/>
      <c r="R1489" s="1"/>
      <c r="S1489" s="1"/>
      <c r="W1489" s="1"/>
      <c r="X1489" s="1"/>
      <c r="Y1489" s="1"/>
    </row>
    <row r="1490" spans="4:25">
      <c r="D1490" s="1"/>
      <c r="E1490" s="1"/>
      <c r="F1490" s="1"/>
      <c r="G1490" s="1"/>
      <c r="H1490" s="1"/>
      <c r="I1490" s="1"/>
      <c r="K1490" s="1"/>
      <c r="L1490" s="1"/>
      <c r="M1490" s="1"/>
      <c r="R1490" s="1"/>
      <c r="S1490" s="1"/>
      <c r="W1490" s="1"/>
      <c r="X1490" s="1"/>
      <c r="Y1490" s="1"/>
    </row>
    <row r="1491" spans="4:25">
      <c r="D1491" s="1"/>
      <c r="E1491" s="1"/>
      <c r="F1491" s="1"/>
      <c r="G1491" s="1"/>
      <c r="H1491" s="1"/>
      <c r="I1491" s="1"/>
      <c r="K1491" s="1"/>
      <c r="L1491" s="1"/>
      <c r="M1491" s="1"/>
      <c r="R1491" s="1"/>
      <c r="S1491" s="1"/>
      <c r="W1491" s="1"/>
      <c r="X1491" s="1"/>
      <c r="Y1491" s="1"/>
    </row>
    <row r="1492" spans="4:25">
      <c r="D1492" s="1"/>
      <c r="E1492" s="1"/>
      <c r="F1492" s="1"/>
      <c r="G1492" s="1"/>
      <c r="H1492" s="1"/>
      <c r="I1492" s="1"/>
      <c r="K1492" s="1"/>
      <c r="L1492" s="1"/>
      <c r="M1492" s="1"/>
      <c r="R1492" s="1"/>
      <c r="S1492" s="1"/>
      <c r="W1492" s="1"/>
      <c r="X1492" s="1"/>
      <c r="Y1492" s="1"/>
    </row>
    <row r="1493" spans="4:25">
      <c r="D1493" s="1"/>
      <c r="E1493" s="1"/>
      <c r="F1493" s="1"/>
      <c r="G1493" s="1"/>
      <c r="H1493" s="1"/>
      <c r="I1493" s="1"/>
      <c r="K1493" s="1"/>
      <c r="L1493" s="1"/>
      <c r="M1493" s="1"/>
      <c r="R1493" s="1"/>
      <c r="S1493" s="1"/>
      <c r="W1493" s="1"/>
      <c r="X1493" s="1"/>
      <c r="Y1493" s="1"/>
    </row>
    <row r="1494" spans="4:25">
      <c r="D1494" s="1"/>
      <c r="E1494" s="1"/>
      <c r="F1494" s="1"/>
      <c r="G1494" s="1"/>
      <c r="H1494" s="1"/>
      <c r="I1494" s="1"/>
      <c r="K1494" s="1"/>
      <c r="L1494" s="1"/>
      <c r="M1494" s="1"/>
      <c r="R1494" s="1"/>
      <c r="S1494" s="1"/>
      <c r="W1494" s="1"/>
      <c r="X1494" s="1"/>
      <c r="Y1494" s="1"/>
    </row>
    <row r="1495" spans="4:25">
      <c r="D1495" s="1"/>
      <c r="E1495" s="1"/>
      <c r="F1495" s="1"/>
      <c r="G1495" s="1"/>
      <c r="H1495" s="1"/>
      <c r="I1495" s="1"/>
      <c r="K1495" s="1"/>
      <c r="L1495" s="1"/>
      <c r="M1495" s="1"/>
      <c r="R1495" s="1"/>
      <c r="S1495" s="1"/>
      <c r="W1495" s="1"/>
      <c r="X1495" s="1"/>
      <c r="Y1495" s="1"/>
    </row>
    <row r="1496" spans="4:25">
      <c r="D1496" s="1"/>
      <c r="E1496" s="1"/>
      <c r="F1496" s="1"/>
      <c r="G1496" s="1"/>
      <c r="H1496" s="1"/>
      <c r="I1496" s="1"/>
      <c r="K1496" s="1"/>
      <c r="L1496" s="1"/>
      <c r="M1496" s="1"/>
      <c r="R1496" s="1"/>
      <c r="S1496" s="1"/>
      <c r="W1496" s="1"/>
      <c r="X1496" s="1"/>
      <c r="Y1496" s="1"/>
    </row>
    <row r="1497" spans="4:25">
      <c r="D1497" s="1"/>
      <c r="E1497" s="1"/>
      <c r="F1497" s="1"/>
      <c r="G1497" s="1"/>
      <c r="H1497" s="1"/>
      <c r="I1497" s="1"/>
      <c r="K1497" s="1"/>
      <c r="L1497" s="1"/>
      <c r="M1497" s="1"/>
      <c r="R1497" s="1"/>
      <c r="S1497" s="1"/>
      <c r="W1497" s="1"/>
      <c r="X1497" s="1"/>
      <c r="Y1497" s="1"/>
    </row>
    <row r="1498" spans="4:25">
      <c r="D1498" s="1"/>
      <c r="E1498" s="1"/>
      <c r="F1498" s="1"/>
      <c r="G1498" s="1"/>
      <c r="H1498" s="1"/>
      <c r="I1498" s="1"/>
      <c r="K1498" s="1"/>
      <c r="L1498" s="1"/>
      <c r="M1498" s="1"/>
      <c r="R1498" s="1"/>
      <c r="S1498" s="1"/>
      <c r="W1498" s="1"/>
      <c r="X1498" s="1"/>
      <c r="Y1498" s="1"/>
    </row>
    <row r="1499" spans="4:25">
      <c r="D1499" s="1"/>
      <c r="E1499" s="1"/>
      <c r="F1499" s="1"/>
      <c r="G1499" s="1"/>
      <c r="H1499" s="1"/>
      <c r="I1499" s="1"/>
      <c r="K1499" s="1"/>
      <c r="L1499" s="1"/>
      <c r="M1499" s="1"/>
      <c r="R1499" s="1"/>
      <c r="S1499" s="1"/>
      <c r="W1499" s="1"/>
      <c r="X1499" s="1"/>
      <c r="Y1499" s="1"/>
    </row>
    <row r="1500" spans="4:25">
      <c r="D1500" s="1"/>
      <c r="E1500" s="1"/>
      <c r="F1500" s="1"/>
      <c r="G1500" s="1"/>
      <c r="H1500" s="1"/>
      <c r="I1500" s="1"/>
      <c r="K1500" s="1"/>
      <c r="L1500" s="1"/>
      <c r="M1500" s="1"/>
      <c r="R1500" s="1"/>
      <c r="S1500" s="1"/>
      <c r="W1500" s="1"/>
      <c r="X1500" s="1"/>
      <c r="Y1500" s="1"/>
    </row>
    <row r="1501" spans="4:25">
      <c r="D1501" s="1"/>
      <c r="E1501" s="1"/>
      <c r="F1501" s="1"/>
      <c r="G1501" s="1"/>
      <c r="H1501" s="1"/>
      <c r="I1501" s="1"/>
      <c r="K1501" s="1"/>
      <c r="L1501" s="1"/>
      <c r="M1501" s="1"/>
      <c r="R1501" s="1"/>
      <c r="S1501" s="1"/>
      <c r="W1501" s="1"/>
      <c r="X1501" s="1"/>
      <c r="Y1501" s="1"/>
    </row>
    <row r="1502" spans="4:25">
      <c r="D1502" s="1"/>
      <c r="E1502" s="1"/>
      <c r="F1502" s="1"/>
      <c r="G1502" s="1"/>
      <c r="H1502" s="1"/>
      <c r="I1502" s="1"/>
      <c r="K1502" s="1"/>
      <c r="L1502" s="1"/>
      <c r="M1502" s="1"/>
      <c r="R1502" s="1"/>
      <c r="S1502" s="1"/>
      <c r="W1502" s="1"/>
      <c r="X1502" s="1"/>
      <c r="Y1502" s="1"/>
    </row>
    <row r="1503" spans="4:25">
      <c r="D1503" s="1"/>
      <c r="E1503" s="1"/>
      <c r="F1503" s="1"/>
      <c r="G1503" s="1"/>
      <c r="H1503" s="1"/>
      <c r="I1503" s="1"/>
      <c r="K1503" s="1"/>
      <c r="L1503" s="1"/>
      <c r="M1503" s="1"/>
      <c r="R1503" s="1"/>
      <c r="S1503" s="1"/>
      <c r="W1503" s="1"/>
      <c r="X1503" s="1"/>
      <c r="Y1503" s="1"/>
    </row>
    <row r="1504" spans="4:25">
      <c r="D1504" s="1"/>
      <c r="E1504" s="1"/>
      <c r="F1504" s="1"/>
      <c r="G1504" s="1"/>
      <c r="H1504" s="1"/>
      <c r="I1504" s="1"/>
      <c r="K1504" s="1"/>
      <c r="L1504" s="1"/>
      <c r="M1504" s="1"/>
      <c r="R1504" s="1"/>
      <c r="S1504" s="1"/>
      <c r="W1504" s="1"/>
      <c r="X1504" s="1"/>
      <c r="Y1504" s="1"/>
    </row>
    <row r="1505" spans="4:25">
      <c r="D1505" s="1"/>
      <c r="E1505" s="1"/>
      <c r="F1505" s="1"/>
      <c r="G1505" s="1"/>
      <c r="H1505" s="1"/>
      <c r="I1505" s="1"/>
      <c r="K1505" s="1"/>
      <c r="L1505" s="1"/>
      <c r="M1505" s="1"/>
      <c r="R1505" s="1"/>
      <c r="S1505" s="1"/>
      <c r="W1505" s="1"/>
      <c r="X1505" s="1"/>
      <c r="Y1505" s="1"/>
    </row>
    <row r="1506" spans="4:25">
      <c r="D1506" s="1"/>
      <c r="E1506" s="1"/>
      <c r="F1506" s="1"/>
      <c r="G1506" s="1"/>
      <c r="H1506" s="1"/>
      <c r="I1506" s="1"/>
      <c r="K1506" s="1"/>
      <c r="L1506" s="1"/>
      <c r="M1506" s="1"/>
      <c r="R1506" s="1"/>
      <c r="S1506" s="1"/>
      <c r="W1506" s="1"/>
      <c r="X1506" s="1"/>
      <c r="Y1506" s="1"/>
    </row>
    <row r="1507" spans="4:25">
      <c r="D1507" s="1"/>
      <c r="E1507" s="1"/>
      <c r="F1507" s="1"/>
      <c r="G1507" s="1"/>
      <c r="H1507" s="1"/>
      <c r="I1507" s="1"/>
      <c r="K1507" s="1"/>
      <c r="L1507" s="1"/>
      <c r="M1507" s="1"/>
      <c r="R1507" s="1"/>
      <c r="S1507" s="1"/>
      <c r="W1507" s="1"/>
      <c r="X1507" s="1"/>
      <c r="Y1507" s="1"/>
    </row>
    <row r="1508" spans="4:25">
      <c r="D1508" s="1"/>
      <c r="E1508" s="1"/>
      <c r="F1508" s="1"/>
      <c r="G1508" s="1"/>
      <c r="H1508" s="1"/>
      <c r="I1508" s="1"/>
      <c r="K1508" s="1"/>
      <c r="L1508" s="1"/>
      <c r="M1508" s="1"/>
      <c r="R1508" s="1"/>
      <c r="S1508" s="1"/>
      <c r="W1508" s="1"/>
      <c r="X1508" s="1"/>
      <c r="Y1508" s="1"/>
    </row>
    <row r="1509" spans="4:25">
      <c r="D1509" s="1"/>
      <c r="E1509" s="1"/>
      <c r="F1509" s="1"/>
      <c r="G1509" s="1"/>
      <c r="H1509" s="1"/>
      <c r="I1509" s="1"/>
      <c r="K1509" s="1"/>
      <c r="L1509" s="1"/>
      <c r="M1509" s="1"/>
      <c r="R1509" s="1"/>
      <c r="S1509" s="1"/>
      <c r="W1509" s="1"/>
      <c r="X1509" s="1"/>
      <c r="Y1509" s="1"/>
    </row>
    <row r="1510" spans="4:25">
      <c r="D1510" s="1"/>
      <c r="E1510" s="1"/>
      <c r="F1510" s="1"/>
      <c r="G1510" s="1"/>
      <c r="H1510" s="1"/>
      <c r="I1510" s="1"/>
      <c r="K1510" s="1"/>
      <c r="L1510" s="1"/>
      <c r="M1510" s="1"/>
      <c r="R1510" s="1"/>
      <c r="S1510" s="1"/>
      <c r="W1510" s="1"/>
      <c r="X1510" s="1"/>
      <c r="Y1510" s="1"/>
    </row>
    <row r="1511" spans="4:25">
      <c r="D1511" s="1"/>
      <c r="E1511" s="1"/>
      <c r="F1511" s="1"/>
      <c r="G1511" s="1"/>
      <c r="H1511" s="1"/>
      <c r="I1511" s="1"/>
      <c r="K1511" s="1"/>
      <c r="L1511" s="1"/>
      <c r="M1511" s="1"/>
      <c r="R1511" s="1"/>
      <c r="S1511" s="1"/>
      <c r="W1511" s="1"/>
      <c r="X1511" s="1"/>
      <c r="Y1511" s="1"/>
    </row>
    <row r="1512" spans="4:25">
      <c r="D1512" s="1"/>
      <c r="E1512" s="1"/>
      <c r="F1512" s="1"/>
      <c r="G1512" s="1"/>
      <c r="H1512" s="1"/>
      <c r="I1512" s="1"/>
      <c r="K1512" s="1"/>
      <c r="L1512" s="1"/>
      <c r="M1512" s="1"/>
      <c r="R1512" s="1"/>
      <c r="S1512" s="1"/>
      <c r="W1512" s="1"/>
      <c r="X1512" s="1"/>
      <c r="Y1512" s="1"/>
    </row>
    <row r="1513" spans="4:25">
      <c r="D1513" s="1"/>
      <c r="E1513" s="1"/>
      <c r="F1513" s="1"/>
      <c r="G1513" s="1"/>
      <c r="H1513" s="1"/>
      <c r="I1513" s="1"/>
      <c r="K1513" s="1"/>
      <c r="L1513" s="1"/>
      <c r="M1513" s="1"/>
      <c r="R1513" s="1"/>
      <c r="S1513" s="1"/>
      <c r="W1513" s="1"/>
      <c r="X1513" s="1"/>
      <c r="Y1513" s="1"/>
    </row>
    <row r="1514" spans="4:25">
      <c r="D1514" s="1"/>
      <c r="E1514" s="1"/>
      <c r="F1514" s="1"/>
      <c r="G1514" s="1"/>
      <c r="H1514" s="1"/>
      <c r="I1514" s="1"/>
      <c r="K1514" s="1"/>
      <c r="L1514" s="1"/>
      <c r="M1514" s="1"/>
      <c r="R1514" s="1"/>
      <c r="S1514" s="1"/>
      <c r="W1514" s="1"/>
      <c r="X1514" s="1"/>
      <c r="Y1514" s="1"/>
    </row>
    <row r="1515" spans="4:25">
      <c r="D1515" s="1"/>
      <c r="E1515" s="1"/>
      <c r="F1515" s="1"/>
      <c r="G1515" s="1"/>
      <c r="H1515" s="1"/>
      <c r="I1515" s="1"/>
      <c r="K1515" s="1"/>
      <c r="L1515" s="1"/>
      <c r="M1515" s="1"/>
      <c r="R1515" s="1"/>
      <c r="S1515" s="1"/>
      <c r="W1515" s="1"/>
      <c r="X1515" s="1"/>
      <c r="Y1515" s="1"/>
    </row>
    <row r="1516" spans="4:25">
      <c r="D1516" s="1"/>
      <c r="E1516" s="1"/>
      <c r="F1516" s="1"/>
      <c r="G1516" s="1"/>
      <c r="H1516" s="1"/>
      <c r="I1516" s="1"/>
      <c r="K1516" s="1"/>
      <c r="L1516" s="1"/>
      <c r="M1516" s="1"/>
      <c r="R1516" s="1"/>
      <c r="S1516" s="1"/>
      <c r="W1516" s="1"/>
      <c r="X1516" s="1"/>
      <c r="Y1516" s="1"/>
    </row>
    <row r="1517" spans="4:25">
      <c r="D1517" s="1"/>
      <c r="E1517" s="1"/>
      <c r="F1517" s="1"/>
      <c r="G1517" s="1"/>
      <c r="H1517" s="1"/>
      <c r="I1517" s="1"/>
      <c r="K1517" s="1"/>
      <c r="L1517" s="1"/>
      <c r="M1517" s="1"/>
      <c r="R1517" s="1"/>
      <c r="S1517" s="1"/>
      <c r="W1517" s="1"/>
      <c r="X1517" s="1"/>
      <c r="Y1517" s="1"/>
    </row>
    <row r="1518" spans="4:25">
      <c r="D1518" s="1"/>
      <c r="E1518" s="1"/>
      <c r="F1518" s="1"/>
      <c r="G1518" s="1"/>
      <c r="H1518" s="1"/>
      <c r="I1518" s="1"/>
      <c r="K1518" s="1"/>
      <c r="L1518" s="1"/>
      <c r="M1518" s="1"/>
      <c r="R1518" s="1"/>
      <c r="S1518" s="1"/>
      <c r="W1518" s="1"/>
      <c r="X1518" s="1"/>
      <c r="Y1518" s="1"/>
    </row>
    <row r="1519" spans="4:25">
      <c r="D1519" s="1"/>
      <c r="E1519" s="1"/>
      <c r="F1519" s="1"/>
      <c r="G1519" s="1"/>
      <c r="H1519" s="1"/>
      <c r="I1519" s="1"/>
      <c r="K1519" s="1"/>
      <c r="L1519" s="1"/>
      <c r="M1519" s="1"/>
      <c r="R1519" s="1"/>
      <c r="S1519" s="1"/>
      <c r="W1519" s="1"/>
      <c r="X1519" s="1"/>
      <c r="Y1519" s="1"/>
    </row>
    <row r="1520" spans="4:25">
      <c r="D1520" s="1"/>
      <c r="E1520" s="1"/>
      <c r="F1520" s="1"/>
      <c r="G1520" s="1"/>
      <c r="H1520" s="1"/>
      <c r="I1520" s="1"/>
      <c r="K1520" s="1"/>
      <c r="L1520" s="1"/>
      <c r="M1520" s="1"/>
      <c r="R1520" s="1"/>
      <c r="S1520" s="1"/>
      <c r="W1520" s="1"/>
      <c r="X1520" s="1"/>
      <c r="Y1520" s="1"/>
    </row>
    <row r="1521" spans="4:25">
      <c r="D1521" s="1"/>
      <c r="E1521" s="1"/>
      <c r="F1521" s="1"/>
      <c r="G1521" s="1"/>
      <c r="H1521" s="1"/>
      <c r="I1521" s="1"/>
      <c r="K1521" s="1"/>
      <c r="L1521" s="1"/>
      <c r="M1521" s="1"/>
      <c r="R1521" s="1"/>
      <c r="S1521" s="1"/>
      <c r="W1521" s="1"/>
      <c r="X1521" s="1"/>
      <c r="Y1521" s="1"/>
    </row>
    <row r="1522" spans="4:25">
      <c r="D1522" s="1"/>
      <c r="E1522" s="1"/>
      <c r="F1522" s="1"/>
      <c r="G1522" s="1"/>
      <c r="H1522" s="1"/>
      <c r="I1522" s="1"/>
      <c r="K1522" s="1"/>
      <c r="L1522" s="1"/>
      <c r="M1522" s="1"/>
      <c r="R1522" s="1"/>
      <c r="S1522" s="1"/>
      <c r="W1522" s="1"/>
      <c r="X1522" s="1"/>
      <c r="Y1522" s="1"/>
    </row>
    <row r="1523" spans="4:25">
      <c r="D1523" s="1"/>
      <c r="E1523" s="1"/>
      <c r="F1523" s="1"/>
      <c r="G1523" s="1"/>
      <c r="H1523" s="1"/>
      <c r="I1523" s="1"/>
      <c r="K1523" s="1"/>
      <c r="L1523" s="1"/>
      <c r="M1523" s="1"/>
      <c r="R1523" s="1"/>
      <c r="S1523" s="1"/>
      <c r="W1523" s="1"/>
      <c r="X1523" s="1"/>
      <c r="Y1523" s="1"/>
    </row>
    <row r="1524" spans="4:25">
      <c r="D1524" s="1"/>
      <c r="E1524" s="1"/>
      <c r="F1524" s="1"/>
      <c r="G1524" s="1"/>
      <c r="H1524" s="1"/>
      <c r="I1524" s="1"/>
      <c r="K1524" s="1"/>
      <c r="L1524" s="1"/>
      <c r="M1524" s="1"/>
      <c r="R1524" s="1"/>
      <c r="S1524" s="1"/>
      <c r="W1524" s="1"/>
      <c r="X1524" s="1"/>
      <c r="Y1524" s="1"/>
    </row>
    <row r="1525" spans="4:25">
      <c r="D1525" s="1"/>
      <c r="E1525" s="1"/>
      <c r="F1525" s="1"/>
      <c r="G1525" s="1"/>
      <c r="H1525" s="1"/>
      <c r="I1525" s="1"/>
      <c r="K1525" s="1"/>
      <c r="L1525" s="1"/>
      <c r="M1525" s="1"/>
      <c r="R1525" s="1"/>
      <c r="S1525" s="1"/>
      <c r="W1525" s="1"/>
      <c r="X1525" s="1"/>
      <c r="Y1525" s="1"/>
    </row>
    <row r="1526" spans="4:25">
      <c r="D1526" s="1"/>
      <c r="E1526" s="1"/>
      <c r="F1526" s="1"/>
      <c r="G1526" s="1"/>
      <c r="H1526" s="1"/>
      <c r="I1526" s="1"/>
      <c r="K1526" s="1"/>
      <c r="L1526" s="1"/>
      <c r="M1526" s="1"/>
      <c r="R1526" s="1"/>
      <c r="S1526" s="1"/>
      <c r="W1526" s="1"/>
      <c r="X1526" s="1"/>
      <c r="Y1526" s="1"/>
    </row>
    <row r="1527" spans="4:25">
      <c r="D1527" s="1"/>
      <c r="E1527" s="1"/>
      <c r="F1527" s="1"/>
      <c r="G1527" s="1"/>
      <c r="H1527" s="1"/>
      <c r="I1527" s="1"/>
      <c r="K1527" s="1"/>
      <c r="L1527" s="1"/>
      <c r="M1527" s="1"/>
      <c r="R1527" s="1"/>
      <c r="S1527" s="1"/>
      <c r="W1527" s="1"/>
      <c r="X1527" s="1"/>
      <c r="Y1527" s="1"/>
    </row>
    <row r="1528" spans="4:25">
      <c r="D1528" s="1"/>
      <c r="E1528" s="1"/>
      <c r="F1528" s="1"/>
      <c r="G1528" s="1"/>
      <c r="H1528" s="1"/>
      <c r="I1528" s="1"/>
      <c r="K1528" s="1"/>
      <c r="L1528" s="1"/>
      <c r="M1528" s="1"/>
      <c r="R1528" s="1"/>
      <c r="S1528" s="1"/>
      <c r="W1528" s="1"/>
      <c r="X1528" s="1"/>
      <c r="Y1528" s="1"/>
    </row>
    <row r="1529" spans="4:25">
      <c r="D1529" s="1"/>
      <c r="E1529" s="1"/>
      <c r="F1529" s="1"/>
      <c r="G1529" s="1"/>
      <c r="H1529" s="1"/>
      <c r="I1529" s="1"/>
      <c r="K1529" s="1"/>
      <c r="L1529" s="1"/>
      <c r="M1529" s="1"/>
      <c r="R1529" s="1"/>
      <c r="S1529" s="1"/>
      <c r="W1529" s="1"/>
      <c r="X1529" s="1"/>
      <c r="Y1529" s="1"/>
    </row>
    <row r="1530" spans="4:25">
      <c r="D1530" s="1"/>
      <c r="E1530" s="1"/>
      <c r="F1530" s="1"/>
      <c r="G1530" s="1"/>
      <c r="H1530" s="1"/>
      <c r="I1530" s="1"/>
      <c r="K1530" s="1"/>
      <c r="L1530" s="1"/>
      <c r="M1530" s="1"/>
      <c r="R1530" s="1"/>
      <c r="S1530" s="1"/>
      <c r="W1530" s="1"/>
      <c r="X1530" s="1"/>
      <c r="Y1530" s="1"/>
    </row>
    <row r="1531" spans="4:25">
      <c r="D1531" s="1"/>
      <c r="E1531" s="1"/>
      <c r="F1531" s="1"/>
      <c r="G1531" s="1"/>
      <c r="H1531" s="1"/>
      <c r="I1531" s="1"/>
      <c r="K1531" s="1"/>
      <c r="L1531" s="1"/>
      <c r="M1531" s="1"/>
      <c r="R1531" s="1"/>
      <c r="S1531" s="1"/>
      <c r="W1531" s="1"/>
      <c r="X1531" s="1"/>
      <c r="Y1531" s="1"/>
    </row>
    <row r="1532" spans="4:25">
      <c r="D1532" s="1"/>
      <c r="E1532" s="1"/>
      <c r="F1532" s="1"/>
      <c r="G1532" s="1"/>
      <c r="H1532" s="1"/>
      <c r="I1532" s="1"/>
      <c r="K1532" s="1"/>
      <c r="L1532" s="1"/>
      <c r="M1532" s="1"/>
      <c r="R1532" s="1"/>
      <c r="S1532" s="1"/>
      <c r="W1532" s="1"/>
      <c r="X1532" s="1"/>
      <c r="Y1532" s="1"/>
    </row>
    <row r="1533" spans="4:25">
      <c r="D1533" s="1"/>
      <c r="E1533" s="1"/>
      <c r="F1533" s="1"/>
      <c r="G1533" s="1"/>
      <c r="H1533" s="1"/>
      <c r="I1533" s="1"/>
      <c r="K1533" s="1"/>
      <c r="L1533" s="1"/>
      <c r="M1533" s="1"/>
      <c r="R1533" s="1"/>
      <c r="S1533" s="1"/>
      <c r="W1533" s="1"/>
      <c r="X1533" s="1"/>
      <c r="Y1533" s="1"/>
    </row>
    <row r="1534" spans="4:25">
      <c r="D1534" s="1"/>
      <c r="E1534" s="1"/>
      <c r="F1534" s="1"/>
      <c r="G1534" s="1"/>
      <c r="H1534" s="1"/>
      <c r="I1534" s="1"/>
      <c r="K1534" s="1"/>
      <c r="L1534" s="1"/>
      <c r="M1534" s="1"/>
      <c r="R1534" s="1"/>
      <c r="S1534" s="1"/>
      <c r="W1534" s="1"/>
      <c r="X1534" s="1"/>
      <c r="Y1534" s="1"/>
    </row>
    <row r="1535" spans="4:25">
      <c r="D1535" s="1"/>
      <c r="E1535" s="1"/>
      <c r="F1535" s="1"/>
      <c r="G1535" s="1"/>
      <c r="H1535" s="1"/>
      <c r="I1535" s="1"/>
      <c r="K1535" s="1"/>
      <c r="L1535" s="1"/>
      <c r="M1535" s="1"/>
      <c r="R1535" s="1"/>
      <c r="S1535" s="1"/>
      <c r="W1535" s="1"/>
      <c r="X1535" s="1"/>
      <c r="Y1535" s="1"/>
    </row>
    <row r="1536" spans="4:25">
      <c r="D1536" s="1"/>
      <c r="E1536" s="1"/>
      <c r="F1536" s="1"/>
      <c r="G1536" s="1"/>
      <c r="H1536" s="1"/>
      <c r="I1536" s="1"/>
      <c r="K1536" s="1"/>
      <c r="L1536" s="1"/>
      <c r="M1536" s="1"/>
      <c r="R1536" s="1"/>
      <c r="S1536" s="1"/>
      <c r="W1536" s="1"/>
      <c r="X1536" s="1"/>
      <c r="Y1536" s="1"/>
    </row>
    <row r="1537" spans="4:25">
      <c r="D1537" s="1"/>
      <c r="E1537" s="1"/>
      <c r="F1537" s="1"/>
      <c r="G1537" s="1"/>
      <c r="H1537" s="1"/>
      <c r="I1537" s="1"/>
      <c r="K1537" s="1"/>
      <c r="L1537" s="1"/>
      <c r="M1537" s="1"/>
      <c r="R1537" s="1"/>
      <c r="S1537" s="1"/>
      <c r="W1537" s="1"/>
      <c r="X1537" s="1"/>
      <c r="Y1537" s="1"/>
    </row>
    <row r="1538" spans="4:25">
      <c r="D1538" s="1"/>
      <c r="E1538" s="1"/>
      <c r="F1538" s="1"/>
      <c r="G1538" s="1"/>
      <c r="H1538" s="1"/>
      <c r="I1538" s="1"/>
      <c r="K1538" s="1"/>
      <c r="L1538" s="1"/>
      <c r="M1538" s="1"/>
      <c r="R1538" s="1"/>
      <c r="S1538" s="1"/>
      <c r="W1538" s="1"/>
      <c r="X1538" s="1"/>
      <c r="Y1538" s="1"/>
    </row>
    <row r="1539" spans="4:25">
      <c r="D1539" s="1"/>
      <c r="E1539" s="1"/>
      <c r="F1539" s="1"/>
      <c r="G1539" s="1"/>
      <c r="H1539" s="1"/>
      <c r="I1539" s="1"/>
      <c r="K1539" s="1"/>
      <c r="L1539" s="1"/>
      <c r="M1539" s="1"/>
      <c r="R1539" s="1"/>
      <c r="S1539" s="1"/>
      <c r="W1539" s="1"/>
      <c r="X1539" s="1"/>
      <c r="Y1539" s="1"/>
    </row>
    <row r="1540" spans="4:25">
      <c r="D1540" s="1"/>
      <c r="E1540" s="1"/>
      <c r="F1540" s="1"/>
      <c r="G1540" s="1"/>
      <c r="H1540" s="1"/>
      <c r="I1540" s="1"/>
      <c r="K1540" s="1"/>
      <c r="L1540" s="1"/>
      <c r="M1540" s="1"/>
      <c r="R1540" s="1"/>
      <c r="S1540" s="1"/>
      <c r="W1540" s="1"/>
      <c r="X1540" s="1"/>
      <c r="Y1540" s="1"/>
    </row>
    <row r="1541" spans="4:25">
      <c r="D1541" s="1"/>
      <c r="E1541" s="1"/>
      <c r="F1541" s="1"/>
      <c r="G1541" s="1"/>
      <c r="H1541" s="1"/>
      <c r="I1541" s="1"/>
      <c r="K1541" s="1"/>
      <c r="L1541" s="1"/>
      <c r="M1541" s="1"/>
      <c r="R1541" s="1"/>
      <c r="S1541" s="1"/>
      <c r="W1541" s="1"/>
      <c r="X1541" s="1"/>
      <c r="Y1541" s="1"/>
    </row>
    <row r="1542" spans="4:25">
      <c r="D1542" s="1"/>
      <c r="E1542" s="1"/>
      <c r="F1542" s="1"/>
      <c r="G1542" s="1"/>
      <c r="H1542" s="1"/>
      <c r="I1542" s="1"/>
      <c r="K1542" s="1"/>
      <c r="L1542" s="1"/>
      <c r="M1542" s="1"/>
      <c r="R1542" s="1"/>
      <c r="S1542" s="1"/>
      <c r="W1542" s="1"/>
      <c r="X1542" s="1"/>
      <c r="Y1542" s="1"/>
    </row>
    <row r="1543" spans="4:25">
      <c r="D1543" s="1"/>
      <c r="E1543" s="1"/>
      <c r="F1543" s="1"/>
      <c r="G1543" s="1"/>
      <c r="H1543" s="1"/>
      <c r="I1543" s="1"/>
      <c r="K1543" s="1"/>
      <c r="L1543" s="1"/>
      <c r="M1543" s="1"/>
      <c r="R1543" s="1"/>
      <c r="S1543" s="1"/>
      <c r="W1543" s="1"/>
      <c r="X1543" s="1"/>
      <c r="Y1543" s="1"/>
    </row>
    <row r="1544" spans="4:25">
      <c r="D1544" s="1"/>
      <c r="E1544" s="1"/>
      <c r="F1544" s="1"/>
      <c r="G1544" s="1"/>
      <c r="H1544" s="1"/>
      <c r="I1544" s="1"/>
      <c r="K1544" s="1"/>
      <c r="L1544" s="1"/>
      <c r="M1544" s="1"/>
      <c r="R1544" s="1"/>
      <c r="S1544" s="1"/>
      <c r="W1544" s="1"/>
      <c r="X1544" s="1"/>
      <c r="Y1544" s="1"/>
    </row>
    <row r="1545" spans="4:25">
      <c r="D1545" s="1"/>
      <c r="E1545" s="1"/>
      <c r="F1545" s="1"/>
      <c r="G1545" s="1"/>
      <c r="H1545" s="1"/>
      <c r="I1545" s="1"/>
      <c r="K1545" s="1"/>
      <c r="L1545" s="1"/>
      <c r="M1545" s="1"/>
      <c r="R1545" s="1"/>
      <c r="S1545" s="1"/>
      <c r="W1545" s="1"/>
      <c r="X1545" s="1"/>
      <c r="Y1545" s="1"/>
    </row>
    <row r="1546" spans="4:25">
      <c r="D1546" s="1"/>
      <c r="E1546" s="1"/>
      <c r="F1546" s="1"/>
      <c r="G1546" s="1"/>
      <c r="H1546" s="1"/>
      <c r="I1546" s="1"/>
      <c r="K1546" s="1"/>
      <c r="L1546" s="1"/>
      <c r="M1546" s="1"/>
      <c r="R1546" s="1"/>
      <c r="S1546" s="1"/>
      <c r="W1546" s="1"/>
      <c r="X1546" s="1"/>
      <c r="Y1546" s="1"/>
    </row>
    <row r="1547" spans="4:25">
      <c r="D1547" s="1"/>
      <c r="E1547" s="1"/>
      <c r="F1547" s="1"/>
      <c r="G1547" s="1"/>
      <c r="H1547" s="1"/>
      <c r="I1547" s="1"/>
      <c r="K1547" s="1"/>
      <c r="L1547" s="1"/>
      <c r="M1547" s="1"/>
      <c r="R1547" s="1"/>
      <c r="S1547" s="1"/>
      <c r="W1547" s="1"/>
      <c r="X1547" s="1"/>
      <c r="Y1547" s="1"/>
    </row>
    <row r="1548" spans="4:25">
      <c r="D1548" s="1"/>
      <c r="E1548" s="1"/>
      <c r="F1548" s="1"/>
      <c r="G1548" s="1"/>
      <c r="H1548" s="1"/>
      <c r="I1548" s="1"/>
      <c r="K1548" s="1"/>
      <c r="L1548" s="1"/>
      <c r="M1548" s="1"/>
      <c r="R1548" s="1"/>
      <c r="S1548" s="1"/>
      <c r="W1548" s="1"/>
      <c r="X1548" s="1"/>
      <c r="Y1548" s="1"/>
    </row>
    <row r="1549" spans="4:25">
      <c r="D1549" s="1"/>
      <c r="E1549" s="1"/>
      <c r="F1549" s="1"/>
      <c r="G1549" s="1"/>
      <c r="H1549" s="1"/>
      <c r="I1549" s="1"/>
      <c r="K1549" s="1"/>
      <c r="L1549" s="1"/>
      <c r="M1549" s="1"/>
      <c r="R1549" s="1"/>
      <c r="S1549" s="1"/>
      <c r="W1549" s="1"/>
      <c r="X1549" s="1"/>
      <c r="Y1549" s="1"/>
    </row>
    <row r="1550" spans="4:25">
      <c r="D1550" s="1"/>
      <c r="E1550" s="1"/>
      <c r="F1550" s="1"/>
      <c r="G1550" s="1"/>
      <c r="H1550" s="1"/>
      <c r="I1550" s="1"/>
      <c r="K1550" s="1"/>
      <c r="L1550" s="1"/>
      <c r="M1550" s="1"/>
      <c r="R1550" s="1"/>
      <c r="S1550" s="1"/>
      <c r="W1550" s="1"/>
      <c r="X1550" s="1"/>
      <c r="Y1550" s="1"/>
    </row>
    <row r="1551" spans="4:25">
      <c r="D1551" s="1"/>
      <c r="E1551" s="1"/>
      <c r="F1551" s="1"/>
      <c r="G1551" s="1"/>
      <c r="H1551" s="1"/>
      <c r="I1551" s="1"/>
      <c r="K1551" s="1"/>
      <c r="L1551" s="1"/>
      <c r="M1551" s="1"/>
      <c r="R1551" s="1"/>
      <c r="S1551" s="1"/>
      <c r="W1551" s="1"/>
      <c r="X1551" s="1"/>
      <c r="Y1551" s="1"/>
    </row>
    <row r="1552" spans="4:25">
      <c r="D1552" s="1"/>
      <c r="E1552" s="1"/>
      <c r="F1552" s="1"/>
      <c r="G1552" s="1"/>
      <c r="H1552" s="1"/>
      <c r="I1552" s="1"/>
      <c r="K1552" s="1"/>
      <c r="L1552" s="1"/>
      <c r="M1552" s="1"/>
      <c r="R1552" s="1"/>
      <c r="S1552" s="1"/>
      <c r="W1552" s="1"/>
      <c r="X1552" s="1"/>
      <c r="Y1552" s="1"/>
    </row>
    <row r="1553" spans="4:25">
      <c r="D1553" s="1"/>
      <c r="E1553" s="1"/>
      <c r="F1553" s="1"/>
      <c r="G1553" s="1"/>
      <c r="H1553" s="1"/>
      <c r="I1553" s="1"/>
      <c r="K1553" s="1"/>
      <c r="L1553" s="1"/>
      <c r="M1553" s="1"/>
      <c r="R1553" s="1"/>
      <c r="S1553" s="1"/>
      <c r="W1553" s="1"/>
      <c r="X1553" s="1"/>
      <c r="Y1553" s="1"/>
    </row>
    <row r="1554" spans="4:25">
      <c r="D1554" s="1"/>
      <c r="E1554" s="1"/>
      <c r="F1554" s="1"/>
      <c r="G1554" s="1"/>
      <c r="H1554" s="1"/>
      <c r="I1554" s="1"/>
      <c r="K1554" s="1"/>
      <c r="L1554" s="1"/>
      <c r="M1554" s="1"/>
      <c r="R1554" s="1"/>
      <c r="S1554" s="1"/>
      <c r="W1554" s="1"/>
      <c r="X1554" s="1"/>
      <c r="Y1554" s="1"/>
    </row>
    <row r="1555" spans="4:25">
      <c r="D1555" s="1"/>
      <c r="E1555" s="1"/>
      <c r="F1555" s="1"/>
      <c r="G1555" s="1"/>
      <c r="H1555" s="1"/>
      <c r="I1555" s="1"/>
      <c r="K1555" s="1"/>
      <c r="L1555" s="1"/>
      <c r="M1555" s="1"/>
      <c r="R1555" s="1"/>
      <c r="S1555" s="1"/>
      <c r="W1555" s="1"/>
      <c r="X1555" s="1"/>
      <c r="Y1555" s="1"/>
    </row>
    <row r="1556" spans="4:25">
      <c r="D1556" s="1"/>
      <c r="E1556" s="1"/>
      <c r="F1556" s="1"/>
      <c r="G1556" s="1"/>
      <c r="H1556" s="1"/>
      <c r="I1556" s="1"/>
      <c r="K1556" s="1"/>
      <c r="L1556" s="1"/>
      <c r="M1556" s="1"/>
      <c r="R1556" s="1"/>
      <c r="S1556" s="1"/>
      <c r="W1556" s="1"/>
      <c r="X1556" s="1"/>
      <c r="Y1556" s="1"/>
    </row>
    <row r="1557" spans="4:25">
      <c r="D1557" s="1"/>
      <c r="E1557" s="1"/>
      <c r="F1557" s="1"/>
      <c r="G1557" s="1"/>
      <c r="H1557" s="1"/>
      <c r="I1557" s="1"/>
      <c r="K1557" s="1"/>
      <c r="L1557" s="1"/>
      <c r="M1557" s="1"/>
      <c r="R1557" s="1"/>
      <c r="S1557" s="1"/>
      <c r="W1557" s="1"/>
      <c r="X1557" s="1"/>
      <c r="Y1557" s="1"/>
    </row>
    <row r="1558" spans="4:25">
      <c r="D1558" s="1"/>
      <c r="E1558" s="1"/>
      <c r="F1558" s="1"/>
      <c r="G1558" s="1"/>
      <c r="H1558" s="1"/>
      <c r="I1558" s="1"/>
      <c r="K1558" s="1"/>
      <c r="L1558" s="1"/>
      <c r="M1558" s="1"/>
      <c r="R1558" s="1"/>
      <c r="S1558" s="1"/>
      <c r="W1558" s="1"/>
      <c r="X1558" s="1"/>
      <c r="Y1558" s="1"/>
    </row>
    <row r="1559" spans="4:25">
      <c r="D1559" s="1"/>
      <c r="E1559" s="1"/>
      <c r="F1559" s="1"/>
      <c r="G1559" s="1"/>
      <c r="H1559" s="1"/>
      <c r="I1559" s="1"/>
      <c r="K1559" s="1"/>
      <c r="L1559" s="1"/>
      <c r="M1559" s="1"/>
      <c r="R1559" s="1"/>
      <c r="S1559" s="1"/>
      <c r="W1559" s="1"/>
      <c r="X1559" s="1"/>
      <c r="Y1559" s="1"/>
    </row>
    <row r="1560" spans="4:25">
      <c r="D1560" s="1"/>
      <c r="E1560" s="1"/>
      <c r="F1560" s="1"/>
      <c r="G1560" s="1"/>
      <c r="H1560" s="1"/>
      <c r="I1560" s="1"/>
      <c r="K1560" s="1"/>
      <c r="L1560" s="1"/>
      <c r="M1560" s="1"/>
      <c r="R1560" s="1"/>
      <c r="S1560" s="1"/>
      <c r="W1560" s="1"/>
      <c r="X1560" s="1"/>
      <c r="Y1560" s="1"/>
    </row>
    <row r="1561" spans="4:25">
      <c r="D1561" s="1"/>
      <c r="E1561" s="1"/>
      <c r="F1561" s="1"/>
      <c r="G1561" s="1"/>
      <c r="H1561" s="1"/>
      <c r="I1561" s="1"/>
      <c r="K1561" s="1"/>
      <c r="L1561" s="1"/>
      <c r="M1561" s="1"/>
      <c r="R1561" s="1"/>
      <c r="S1561" s="1"/>
      <c r="W1561" s="1"/>
      <c r="X1561" s="1"/>
      <c r="Y1561" s="1"/>
    </row>
    <row r="1562" spans="4:25">
      <c r="D1562" s="1"/>
      <c r="E1562" s="1"/>
      <c r="F1562" s="1"/>
      <c r="G1562" s="1"/>
      <c r="H1562" s="1"/>
      <c r="I1562" s="1"/>
      <c r="K1562" s="1"/>
      <c r="L1562" s="1"/>
      <c r="M1562" s="1"/>
      <c r="R1562" s="1"/>
      <c r="S1562" s="1"/>
      <c r="W1562" s="1"/>
      <c r="X1562" s="1"/>
      <c r="Y1562" s="1"/>
    </row>
    <row r="1563" spans="4:25">
      <c r="D1563" s="1"/>
      <c r="E1563" s="1"/>
      <c r="F1563" s="1"/>
      <c r="G1563" s="1"/>
      <c r="H1563" s="1"/>
      <c r="I1563" s="1"/>
      <c r="K1563" s="1"/>
      <c r="L1563" s="1"/>
      <c r="M1563" s="1"/>
      <c r="R1563" s="1"/>
      <c r="S1563" s="1"/>
      <c r="W1563" s="1"/>
      <c r="X1563" s="1"/>
      <c r="Y1563" s="1"/>
    </row>
    <row r="1564" spans="4:25">
      <c r="D1564" s="1"/>
      <c r="E1564" s="1"/>
      <c r="F1564" s="1"/>
      <c r="G1564" s="1"/>
      <c r="H1564" s="1"/>
      <c r="I1564" s="1"/>
      <c r="K1564" s="1"/>
      <c r="L1564" s="1"/>
      <c r="M1564" s="1"/>
      <c r="R1564" s="1"/>
      <c r="S1564" s="1"/>
      <c r="W1564" s="1"/>
      <c r="X1564" s="1"/>
      <c r="Y1564" s="1"/>
    </row>
    <row r="1565" spans="4:25">
      <c r="D1565" s="1"/>
      <c r="E1565" s="1"/>
      <c r="F1565" s="1"/>
      <c r="G1565" s="1"/>
      <c r="H1565" s="1"/>
      <c r="I1565" s="1"/>
      <c r="K1565" s="1"/>
      <c r="L1565" s="1"/>
      <c r="M1565" s="1"/>
      <c r="R1565" s="1"/>
      <c r="S1565" s="1"/>
      <c r="W1565" s="1"/>
      <c r="X1565" s="1"/>
      <c r="Y1565" s="1"/>
    </row>
    <row r="1566" spans="4:25">
      <c r="D1566" s="1"/>
      <c r="E1566" s="1"/>
      <c r="F1566" s="1"/>
      <c r="G1566" s="1"/>
      <c r="H1566" s="1"/>
      <c r="I1566" s="1"/>
      <c r="K1566" s="1"/>
      <c r="L1566" s="1"/>
      <c r="M1566" s="1"/>
      <c r="R1566" s="1"/>
      <c r="S1566" s="1"/>
      <c r="W1566" s="1"/>
      <c r="X1566" s="1"/>
      <c r="Y1566" s="1"/>
    </row>
    <row r="1567" spans="4:25">
      <c r="D1567" s="1"/>
      <c r="E1567" s="1"/>
      <c r="F1567" s="1"/>
      <c r="G1567" s="1"/>
      <c r="H1567" s="1"/>
      <c r="I1567" s="1"/>
      <c r="K1567" s="1"/>
      <c r="L1567" s="1"/>
      <c r="M1567" s="1"/>
      <c r="R1567" s="1"/>
      <c r="S1567" s="1"/>
      <c r="W1567" s="1"/>
      <c r="X1567" s="1"/>
      <c r="Y1567" s="1"/>
    </row>
    <row r="1568" spans="4:25">
      <c r="D1568" s="1"/>
      <c r="E1568" s="1"/>
      <c r="F1568" s="1"/>
      <c r="G1568" s="1"/>
      <c r="H1568" s="1"/>
      <c r="I1568" s="1"/>
      <c r="K1568" s="1"/>
      <c r="L1568" s="1"/>
      <c r="M1568" s="1"/>
      <c r="R1568" s="1"/>
      <c r="S1568" s="1"/>
      <c r="W1568" s="1"/>
      <c r="X1568" s="1"/>
      <c r="Y1568" s="1"/>
    </row>
    <row r="1569" spans="4:25">
      <c r="D1569" s="1"/>
      <c r="E1569" s="1"/>
      <c r="F1569" s="1"/>
      <c r="G1569" s="1"/>
      <c r="H1569" s="1"/>
      <c r="I1569" s="1"/>
      <c r="K1569" s="1"/>
      <c r="L1569" s="1"/>
      <c r="M1569" s="1"/>
      <c r="R1569" s="1"/>
      <c r="S1569" s="1"/>
      <c r="W1569" s="1"/>
      <c r="X1569" s="1"/>
      <c r="Y1569" s="1"/>
    </row>
    <row r="1570" spans="4:25">
      <c r="D1570" s="1"/>
      <c r="E1570" s="1"/>
      <c r="F1570" s="1"/>
      <c r="G1570" s="1"/>
      <c r="H1570" s="1"/>
      <c r="I1570" s="1"/>
      <c r="K1570" s="1"/>
      <c r="L1570" s="1"/>
      <c r="M1570" s="1"/>
      <c r="R1570" s="1"/>
      <c r="S1570" s="1"/>
      <c r="W1570" s="1"/>
      <c r="X1570" s="1"/>
      <c r="Y1570" s="1"/>
    </row>
    <row r="1571" spans="4:25">
      <c r="D1571" s="1"/>
      <c r="E1571" s="1"/>
      <c r="F1571" s="1"/>
      <c r="G1571" s="1"/>
      <c r="H1571" s="1"/>
      <c r="I1571" s="1"/>
      <c r="K1571" s="1"/>
      <c r="L1571" s="1"/>
      <c r="M1571" s="1"/>
      <c r="R1571" s="1"/>
      <c r="S1571" s="1"/>
      <c r="W1571" s="1"/>
      <c r="X1571" s="1"/>
      <c r="Y1571" s="1"/>
    </row>
    <row r="1572" spans="4:25">
      <c r="D1572" s="1"/>
      <c r="E1572" s="1"/>
      <c r="F1572" s="1"/>
      <c r="G1572" s="1"/>
      <c r="H1572" s="1"/>
      <c r="I1572" s="1"/>
      <c r="K1572" s="1"/>
      <c r="L1572" s="1"/>
      <c r="M1572" s="1"/>
      <c r="R1572" s="1"/>
      <c r="S1572" s="1"/>
      <c r="W1572" s="1"/>
      <c r="X1572" s="1"/>
      <c r="Y1572" s="1"/>
    </row>
    <row r="1573" spans="4:25">
      <c r="D1573" s="1"/>
      <c r="E1573" s="1"/>
      <c r="F1573" s="1"/>
      <c r="G1573" s="1"/>
      <c r="H1573" s="1"/>
      <c r="I1573" s="1"/>
      <c r="K1573" s="1"/>
      <c r="L1573" s="1"/>
      <c r="M1573" s="1"/>
      <c r="R1573" s="1"/>
      <c r="S1573" s="1"/>
      <c r="W1573" s="1"/>
      <c r="X1573" s="1"/>
      <c r="Y1573" s="1"/>
    </row>
    <row r="1574" spans="4:25">
      <c r="D1574" s="1"/>
      <c r="E1574" s="1"/>
      <c r="F1574" s="1"/>
      <c r="G1574" s="1"/>
      <c r="H1574" s="1"/>
      <c r="I1574" s="1"/>
      <c r="K1574" s="1"/>
      <c r="L1574" s="1"/>
      <c r="M1574" s="1"/>
      <c r="R1574" s="1"/>
      <c r="S1574" s="1"/>
      <c r="W1574" s="1"/>
      <c r="X1574" s="1"/>
      <c r="Y1574" s="1"/>
    </row>
    <row r="1575" spans="4:25">
      <c r="D1575" s="1"/>
      <c r="E1575" s="1"/>
      <c r="F1575" s="1"/>
      <c r="G1575" s="1"/>
      <c r="H1575" s="1"/>
      <c r="I1575" s="1"/>
      <c r="K1575" s="1"/>
      <c r="L1575" s="1"/>
      <c r="M1575" s="1"/>
      <c r="R1575" s="1"/>
      <c r="S1575" s="1"/>
      <c r="W1575" s="1"/>
      <c r="X1575" s="1"/>
      <c r="Y1575" s="1"/>
    </row>
    <row r="1576" spans="4:25">
      <c r="D1576" s="1"/>
      <c r="E1576" s="1"/>
      <c r="F1576" s="1"/>
      <c r="G1576" s="1"/>
      <c r="H1576" s="1"/>
      <c r="I1576" s="1"/>
      <c r="K1576" s="1"/>
      <c r="L1576" s="1"/>
      <c r="M1576" s="1"/>
      <c r="R1576" s="1"/>
      <c r="S1576" s="1"/>
      <c r="W1576" s="1"/>
      <c r="X1576" s="1"/>
      <c r="Y1576" s="1"/>
    </row>
    <row r="1577" spans="4:25">
      <c r="D1577" s="1"/>
      <c r="E1577" s="1"/>
      <c r="F1577" s="1"/>
      <c r="G1577" s="1"/>
      <c r="H1577" s="1"/>
      <c r="I1577" s="1"/>
      <c r="K1577" s="1"/>
      <c r="L1577" s="1"/>
      <c r="M1577" s="1"/>
      <c r="R1577" s="1"/>
      <c r="S1577" s="1"/>
      <c r="W1577" s="1"/>
      <c r="X1577" s="1"/>
      <c r="Y1577" s="1"/>
    </row>
    <row r="1578" spans="4:25">
      <c r="D1578" s="1"/>
      <c r="E1578" s="1"/>
      <c r="F1578" s="1"/>
      <c r="G1578" s="1"/>
      <c r="H1578" s="1"/>
      <c r="I1578" s="1"/>
      <c r="K1578" s="1"/>
      <c r="L1578" s="1"/>
      <c r="M1578" s="1"/>
      <c r="R1578" s="1"/>
      <c r="S1578" s="1"/>
      <c r="W1578" s="1"/>
      <c r="X1578" s="1"/>
      <c r="Y1578" s="1"/>
    </row>
    <row r="1579" spans="4:25">
      <c r="D1579" s="1"/>
      <c r="E1579" s="1"/>
      <c r="F1579" s="1"/>
      <c r="G1579" s="1"/>
      <c r="H1579" s="1"/>
      <c r="I1579" s="1"/>
      <c r="K1579" s="1"/>
      <c r="L1579" s="1"/>
      <c r="M1579" s="1"/>
      <c r="R1579" s="1"/>
      <c r="S1579" s="1"/>
      <c r="W1579" s="1"/>
      <c r="X1579" s="1"/>
      <c r="Y1579" s="1"/>
    </row>
    <row r="1580" spans="4:25">
      <c r="D1580" s="1"/>
      <c r="E1580" s="1"/>
      <c r="F1580" s="1"/>
      <c r="G1580" s="1"/>
      <c r="H1580" s="1"/>
      <c r="I1580" s="1"/>
      <c r="K1580" s="1"/>
      <c r="L1580" s="1"/>
      <c r="M1580" s="1"/>
      <c r="R1580" s="1"/>
      <c r="S1580" s="1"/>
      <c r="W1580" s="1"/>
      <c r="X1580" s="1"/>
      <c r="Y1580" s="1"/>
    </row>
    <row r="1581" spans="4:25">
      <c r="D1581" s="1"/>
      <c r="E1581" s="1"/>
      <c r="F1581" s="1"/>
      <c r="G1581" s="1"/>
      <c r="H1581" s="1"/>
      <c r="I1581" s="1"/>
      <c r="K1581" s="1"/>
      <c r="L1581" s="1"/>
      <c r="M1581" s="1"/>
      <c r="R1581" s="1"/>
      <c r="S1581" s="1"/>
      <c r="W1581" s="1"/>
      <c r="X1581" s="1"/>
      <c r="Y1581" s="1"/>
    </row>
    <row r="1582" spans="4:25">
      <c r="D1582" s="1"/>
      <c r="E1582" s="1"/>
      <c r="F1582" s="1"/>
      <c r="G1582" s="1"/>
      <c r="H1582" s="1"/>
      <c r="I1582" s="1"/>
      <c r="K1582" s="1"/>
      <c r="L1582" s="1"/>
      <c r="M1582" s="1"/>
      <c r="R1582" s="1"/>
      <c r="S1582" s="1"/>
      <c r="W1582" s="1"/>
      <c r="X1582" s="1"/>
      <c r="Y1582" s="1"/>
    </row>
    <row r="1583" spans="4:25">
      <c r="D1583" s="1"/>
      <c r="E1583" s="1"/>
      <c r="F1583" s="1"/>
      <c r="G1583" s="1"/>
      <c r="H1583" s="1"/>
      <c r="I1583" s="1"/>
      <c r="K1583" s="1"/>
      <c r="L1583" s="1"/>
      <c r="M1583" s="1"/>
      <c r="R1583" s="1"/>
      <c r="S1583" s="1"/>
      <c r="W1583" s="1"/>
      <c r="X1583" s="1"/>
      <c r="Y1583" s="1"/>
    </row>
    <row r="1584" spans="4:25">
      <c r="D1584" s="1"/>
      <c r="E1584" s="1"/>
      <c r="F1584" s="1"/>
      <c r="G1584" s="1"/>
      <c r="H1584" s="1"/>
      <c r="I1584" s="1"/>
      <c r="K1584" s="1"/>
      <c r="L1584" s="1"/>
      <c r="M1584" s="1"/>
      <c r="R1584" s="1"/>
      <c r="S1584" s="1"/>
      <c r="W1584" s="1"/>
      <c r="X1584" s="1"/>
      <c r="Y1584" s="1"/>
    </row>
    <row r="1585" spans="4:25">
      <c r="D1585" s="1"/>
      <c r="E1585" s="1"/>
      <c r="F1585" s="1"/>
      <c r="G1585" s="1"/>
      <c r="H1585" s="1"/>
      <c r="I1585" s="1"/>
      <c r="K1585" s="1"/>
      <c r="L1585" s="1"/>
      <c r="M1585" s="1"/>
      <c r="R1585" s="1"/>
      <c r="S1585" s="1"/>
      <c r="W1585" s="1"/>
      <c r="X1585" s="1"/>
      <c r="Y1585" s="1"/>
    </row>
    <row r="1586" spans="4:25">
      <c r="D1586" s="1"/>
      <c r="E1586" s="1"/>
      <c r="F1586" s="1"/>
      <c r="G1586" s="1"/>
      <c r="H1586" s="1"/>
      <c r="I1586" s="1"/>
      <c r="K1586" s="1"/>
      <c r="L1586" s="1"/>
      <c r="M1586" s="1"/>
      <c r="R1586" s="1"/>
      <c r="S1586" s="1"/>
      <c r="W1586" s="1"/>
      <c r="X1586" s="1"/>
      <c r="Y1586" s="1"/>
    </row>
    <row r="1587" spans="4:25">
      <c r="D1587" s="1"/>
      <c r="E1587" s="1"/>
      <c r="F1587" s="1"/>
      <c r="G1587" s="1"/>
      <c r="H1587" s="1"/>
      <c r="I1587" s="1"/>
      <c r="K1587" s="1"/>
      <c r="L1587" s="1"/>
      <c r="M1587" s="1"/>
      <c r="R1587" s="1"/>
      <c r="S1587" s="1"/>
      <c r="W1587" s="1"/>
      <c r="X1587" s="1"/>
      <c r="Y1587" s="1"/>
    </row>
    <row r="1588" spans="4:25">
      <c r="D1588" s="1"/>
      <c r="E1588" s="1"/>
      <c r="F1588" s="1"/>
      <c r="G1588" s="1"/>
      <c r="H1588" s="1"/>
      <c r="I1588" s="1"/>
      <c r="K1588" s="1"/>
      <c r="L1588" s="1"/>
      <c r="M1588" s="1"/>
      <c r="R1588" s="1"/>
      <c r="S1588" s="1"/>
      <c r="W1588" s="1"/>
      <c r="X1588" s="1"/>
      <c r="Y1588" s="1"/>
    </row>
    <row r="1589" spans="4:25">
      <c r="D1589" s="1"/>
      <c r="E1589" s="1"/>
      <c r="F1589" s="1"/>
      <c r="G1589" s="1"/>
      <c r="H1589" s="1"/>
      <c r="I1589" s="1"/>
      <c r="K1589" s="1"/>
      <c r="L1589" s="1"/>
      <c r="M1589" s="1"/>
      <c r="R1589" s="1"/>
      <c r="S1589" s="1"/>
      <c r="W1589" s="1"/>
      <c r="X1589" s="1"/>
      <c r="Y1589" s="1"/>
    </row>
    <row r="1590" spans="4:25">
      <c r="D1590" s="1"/>
      <c r="E1590" s="1"/>
      <c r="F1590" s="1"/>
      <c r="G1590" s="1"/>
      <c r="H1590" s="1"/>
      <c r="I1590" s="1"/>
      <c r="K1590" s="1"/>
      <c r="L1590" s="1"/>
      <c r="M1590" s="1"/>
      <c r="R1590" s="1"/>
      <c r="S1590" s="1"/>
      <c r="W1590" s="1"/>
      <c r="X1590" s="1"/>
      <c r="Y1590" s="1"/>
    </row>
    <row r="1591" spans="4:25">
      <c r="D1591" s="1"/>
      <c r="E1591" s="1"/>
      <c r="F1591" s="1"/>
      <c r="G1591" s="1"/>
      <c r="H1591" s="1"/>
      <c r="I1591" s="1"/>
      <c r="K1591" s="1"/>
      <c r="L1591" s="1"/>
      <c r="M1591" s="1"/>
      <c r="R1591" s="1"/>
      <c r="S1591" s="1"/>
      <c r="W1591" s="1"/>
      <c r="X1591" s="1"/>
      <c r="Y1591" s="1"/>
    </row>
    <row r="1592" spans="4:25">
      <c r="D1592" s="1"/>
      <c r="E1592" s="1"/>
      <c r="F1592" s="1"/>
      <c r="G1592" s="1"/>
      <c r="H1592" s="1"/>
      <c r="I1592" s="1"/>
      <c r="K1592" s="1"/>
      <c r="L1592" s="1"/>
      <c r="M1592" s="1"/>
      <c r="R1592" s="1"/>
      <c r="S1592" s="1"/>
      <c r="W1592" s="1"/>
      <c r="X1592" s="1"/>
      <c r="Y1592" s="1"/>
    </row>
    <row r="1593" spans="4:25">
      <c r="D1593" s="1"/>
      <c r="E1593" s="1"/>
      <c r="F1593" s="1"/>
      <c r="G1593" s="1"/>
      <c r="H1593" s="1"/>
      <c r="I1593" s="1"/>
      <c r="K1593" s="1"/>
      <c r="L1593" s="1"/>
      <c r="M1593" s="1"/>
      <c r="R1593" s="1"/>
      <c r="S1593" s="1"/>
      <c r="W1593" s="1"/>
      <c r="X1593" s="1"/>
      <c r="Y1593" s="1"/>
    </row>
    <row r="1594" spans="4:25">
      <c r="D1594" s="1"/>
      <c r="E1594" s="1"/>
      <c r="F1594" s="1"/>
      <c r="G1594" s="1"/>
      <c r="H1594" s="1"/>
      <c r="I1594" s="1"/>
      <c r="K1594" s="1"/>
      <c r="L1594" s="1"/>
      <c r="M1594" s="1"/>
      <c r="R1594" s="1"/>
      <c r="S1594" s="1"/>
      <c r="W1594" s="1"/>
      <c r="X1594" s="1"/>
      <c r="Y1594" s="1"/>
    </row>
    <row r="1595" spans="4:25">
      <c r="D1595" s="1"/>
      <c r="E1595" s="1"/>
      <c r="F1595" s="1"/>
      <c r="G1595" s="1"/>
      <c r="H1595" s="1"/>
      <c r="I1595" s="1"/>
      <c r="K1595" s="1"/>
      <c r="L1595" s="1"/>
      <c r="M1595" s="1"/>
      <c r="R1595" s="1"/>
      <c r="S1595" s="1"/>
      <c r="W1595" s="1"/>
      <c r="X1595" s="1"/>
      <c r="Y1595" s="1"/>
    </row>
    <row r="1596" spans="4:25">
      <c r="D1596" s="1"/>
      <c r="E1596" s="1"/>
      <c r="F1596" s="1"/>
      <c r="G1596" s="1"/>
      <c r="H1596" s="1"/>
      <c r="I1596" s="1"/>
      <c r="K1596" s="1"/>
      <c r="L1596" s="1"/>
      <c r="M1596" s="1"/>
      <c r="R1596" s="1"/>
      <c r="S1596" s="1"/>
      <c r="W1596" s="1"/>
      <c r="X1596" s="1"/>
      <c r="Y1596" s="1"/>
    </row>
    <row r="1597" spans="4:25">
      <c r="D1597" s="1"/>
      <c r="E1597" s="1"/>
      <c r="F1597" s="1"/>
      <c r="G1597" s="1"/>
      <c r="H1597" s="1"/>
      <c r="I1597" s="1"/>
      <c r="K1597" s="1"/>
      <c r="L1597" s="1"/>
      <c r="M1597" s="1"/>
      <c r="R1597" s="1"/>
      <c r="S1597" s="1"/>
      <c r="W1597" s="1"/>
      <c r="X1597" s="1"/>
      <c r="Y1597" s="1"/>
    </row>
    <row r="1598" spans="4:25">
      <c r="D1598" s="1"/>
      <c r="E1598" s="1"/>
      <c r="F1598" s="1"/>
      <c r="G1598" s="1"/>
      <c r="H1598" s="1"/>
      <c r="I1598" s="1"/>
      <c r="K1598" s="1"/>
      <c r="L1598" s="1"/>
      <c r="M1598" s="1"/>
      <c r="R1598" s="1"/>
      <c r="S1598" s="1"/>
      <c r="W1598" s="1"/>
      <c r="X1598" s="1"/>
      <c r="Y1598" s="1"/>
    </row>
    <row r="1599" spans="4:25">
      <c r="D1599" s="1"/>
      <c r="E1599" s="1"/>
      <c r="F1599" s="1"/>
      <c r="G1599" s="1"/>
      <c r="H1599" s="1"/>
      <c r="I1599" s="1"/>
      <c r="K1599" s="1"/>
      <c r="L1599" s="1"/>
      <c r="M1599" s="1"/>
      <c r="R1599" s="1"/>
      <c r="S1599" s="1"/>
      <c r="W1599" s="1"/>
      <c r="X1599" s="1"/>
      <c r="Y1599" s="1"/>
    </row>
    <row r="1600" spans="4:25">
      <c r="D1600" s="1"/>
      <c r="E1600" s="1"/>
      <c r="F1600" s="1"/>
      <c r="G1600" s="1"/>
      <c r="H1600" s="1"/>
      <c r="I1600" s="1"/>
      <c r="K1600" s="1"/>
      <c r="L1600" s="1"/>
      <c r="M1600" s="1"/>
      <c r="R1600" s="1"/>
      <c r="S1600" s="1"/>
      <c r="W1600" s="1"/>
      <c r="X1600" s="1"/>
      <c r="Y1600" s="1"/>
    </row>
    <row r="1601" spans="4:25">
      <c r="D1601" s="1"/>
      <c r="E1601" s="1"/>
      <c r="F1601" s="1"/>
      <c r="G1601" s="1"/>
      <c r="H1601" s="1"/>
      <c r="I1601" s="1"/>
      <c r="K1601" s="1"/>
      <c r="L1601" s="1"/>
      <c r="M1601" s="1"/>
      <c r="R1601" s="1"/>
      <c r="S1601" s="1"/>
      <c r="W1601" s="1"/>
      <c r="X1601" s="1"/>
      <c r="Y1601" s="1"/>
    </row>
    <row r="1602" spans="4:25">
      <c r="D1602" s="1"/>
      <c r="E1602" s="1"/>
      <c r="F1602" s="1"/>
      <c r="G1602" s="1"/>
      <c r="H1602" s="1"/>
      <c r="I1602" s="1"/>
      <c r="K1602" s="1"/>
      <c r="L1602" s="1"/>
      <c r="M1602" s="1"/>
      <c r="R1602" s="1"/>
      <c r="S1602" s="1"/>
      <c r="W1602" s="1"/>
      <c r="X1602" s="1"/>
      <c r="Y1602" s="1"/>
    </row>
    <row r="1603" spans="4:25">
      <c r="D1603" s="1"/>
      <c r="E1603" s="1"/>
      <c r="F1603" s="1"/>
      <c r="G1603" s="1"/>
      <c r="H1603" s="1"/>
      <c r="I1603" s="1"/>
      <c r="K1603" s="1"/>
      <c r="L1603" s="1"/>
      <c r="M1603" s="1"/>
      <c r="R1603" s="1"/>
      <c r="S1603" s="1"/>
      <c r="W1603" s="1"/>
      <c r="X1603" s="1"/>
      <c r="Y1603" s="1"/>
    </row>
    <row r="1604" spans="4:25">
      <c r="D1604" s="1"/>
      <c r="E1604" s="1"/>
      <c r="F1604" s="1"/>
      <c r="G1604" s="1"/>
      <c r="H1604" s="1"/>
      <c r="I1604" s="1"/>
      <c r="K1604" s="1"/>
      <c r="L1604" s="1"/>
      <c r="M1604" s="1"/>
      <c r="R1604" s="1"/>
      <c r="S1604" s="1"/>
      <c r="W1604" s="1"/>
      <c r="X1604" s="1"/>
      <c r="Y1604" s="1"/>
    </row>
    <row r="1605" spans="4:25">
      <c r="D1605" s="1"/>
      <c r="E1605" s="1"/>
      <c r="F1605" s="1"/>
      <c r="G1605" s="1"/>
      <c r="H1605" s="1"/>
      <c r="I1605" s="1"/>
      <c r="K1605" s="1"/>
      <c r="L1605" s="1"/>
      <c r="M1605" s="1"/>
      <c r="R1605" s="1"/>
      <c r="S1605" s="1"/>
      <c r="W1605" s="1"/>
      <c r="X1605" s="1"/>
      <c r="Y1605" s="1"/>
    </row>
    <row r="1606" spans="4:25">
      <c r="D1606" s="1"/>
      <c r="E1606" s="1"/>
      <c r="F1606" s="1"/>
      <c r="G1606" s="1"/>
      <c r="H1606" s="1"/>
      <c r="I1606" s="1"/>
      <c r="K1606" s="1"/>
      <c r="L1606" s="1"/>
      <c r="M1606" s="1"/>
      <c r="R1606" s="1"/>
      <c r="S1606" s="1"/>
      <c r="W1606" s="1"/>
      <c r="X1606" s="1"/>
      <c r="Y1606" s="1"/>
    </row>
    <row r="1607" spans="4:25">
      <c r="D1607" s="1"/>
      <c r="E1607" s="1"/>
      <c r="F1607" s="1"/>
      <c r="G1607" s="1"/>
      <c r="H1607" s="1"/>
      <c r="I1607" s="1"/>
      <c r="K1607" s="1"/>
      <c r="L1607" s="1"/>
      <c r="M1607" s="1"/>
      <c r="R1607" s="1"/>
      <c r="S1607" s="1"/>
      <c r="W1607" s="1"/>
      <c r="X1607" s="1"/>
      <c r="Y1607" s="1"/>
    </row>
    <row r="1608" spans="4:25">
      <c r="D1608" s="1"/>
      <c r="E1608" s="1"/>
      <c r="F1608" s="1"/>
      <c r="G1608" s="1"/>
      <c r="H1608" s="1"/>
      <c r="I1608" s="1"/>
      <c r="K1608" s="1"/>
      <c r="L1608" s="1"/>
      <c r="M1608" s="1"/>
      <c r="R1608" s="1"/>
      <c r="S1608" s="1"/>
      <c r="W1608" s="1"/>
      <c r="X1608" s="1"/>
      <c r="Y1608" s="1"/>
    </row>
    <row r="1609" spans="4:25">
      <c r="D1609" s="1"/>
      <c r="E1609" s="1"/>
      <c r="F1609" s="1"/>
      <c r="G1609" s="1"/>
      <c r="H1609" s="1"/>
      <c r="I1609" s="1"/>
      <c r="K1609" s="1"/>
      <c r="L1609" s="1"/>
      <c r="M1609" s="1"/>
      <c r="R1609" s="1"/>
      <c r="S1609" s="1"/>
      <c r="W1609" s="1"/>
      <c r="X1609" s="1"/>
      <c r="Y1609" s="1"/>
    </row>
    <row r="1610" spans="4:25">
      <c r="D1610" s="1"/>
      <c r="E1610" s="1"/>
      <c r="F1610" s="1"/>
      <c r="G1610" s="1"/>
      <c r="H1610" s="1"/>
      <c r="I1610" s="1"/>
      <c r="K1610" s="1"/>
      <c r="L1610" s="1"/>
      <c r="M1610" s="1"/>
      <c r="R1610" s="1"/>
      <c r="S1610" s="1"/>
      <c r="W1610" s="1"/>
      <c r="X1610" s="1"/>
      <c r="Y1610" s="1"/>
    </row>
    <row r="1611" spans="4:25">
      <c r="D1611" s="1"/>
      <c r="E1611" s="1"/>
      <c r="F1611" s="1"/>
      <c r="G1611" s="1"/>
      <c r="H1611" s="1"/>
      <c r="I1611" s="1"/>
      <c r="K1611" s="1"/>
      <c r="L1611" s="1"/>
      <c r="M1611" s="1"/>
      <c r="R1611" s="1"/>
      <c r="S1611" s="1"/>
      <c r="W1611" s="1"/>
      <c r="X1611" s="1"/>
      <c r="Y1611" s="1"/>
    </row>
    <row r="1612" spans="4:25">
      <c r="D1612" s="1"/>
      <c r="E1612" s="1"/>
      <c r="F1612" s="1"/>
      <c r="G1612" s="1"/>
      <c r="H1612" s="1"/>
      <c r="I1612" s="1"/>
      <c r="K1612" s="1"/>
      <c r="L1612" s="1"/>
      <c r="M1612" s="1"/>
      <c r="R1612" s="1"/>
      <c r="S1612" s="1"/>
      <c r="W1612" s="1"/>
      <c r="X1612" s="1"/>
      <c r="Y1612" s="1"/>
    </row>
    <row r="1613" spans="4:25">
      <c r="D1613" s="1"/>
      <c r="E1613" s="1"/>
      <c r="F1613" s="1"/>
      <c r="G1613" s="1"/>
      <c r="H1613" s="1"/>
      <c r="I1613" s="1"/>
      <c r="K1613" s="1"/>
      <c r="L1613" s="1"/>
      <c r="M1613" s="1"/>
      <c r="R1613" s="1"/>
      <c r="S1613" s="1"/>
      <c r="W1613" s="1"/>
      <c r="X1613" s="1"/>
      <c r="Y1613" s="1"/>
    </row>
    <row r="1614" spans="4:25">
      <c r="D1614" s="1"/>
      <c r="E1614" s="1"/>
      <c r="F1614" s="1"/>
      <c r="G1614" s="1"/>
      <c r="H1614" s="1"/>
      <c r="I1614" s="1"/>
      <c r="K1614" s="1"/>
      <c r="L1614" s="1"/>
      <c r="M1614" s="1"/>
      <c r="R1614" s="1"/>
      <c r="S1614" s="1"/>
      <c r="W1614" s="1"/>
      <c r="X1614" s="1"/>
      <c r="Y1614" s="1"/>
    </row>
    <row r="1615" spans="4:25">
      <c r="D1615" s="1"/>
      <c r="E1615" s="1"/>
      <c r="F1615" s="1"/>
      <c r="G1615" s="1"/>
      <c r="H1615" s="1"/>
      <c r="I1615" s="1"/>
      <c r="K1615" s="1"/>
      <c r="L1615" s="1"/>
      <c r="M1615" s="1"/>
      <c r="R1615" s="1"/>
      <c r="S1615" s="1"/>
      <c r="W1615" s="1"/>
      <c r="X1615" s="1"/>
      <c r="Y1615" s="1"/>
    </row>
    <row r="1616" spans="4:25">
      <c r="D1616" s="1"/>
      <c r="E1616" s="1"/>
      <c r="F1616" s="1"/>
      <c r="G1616" s="1"/>
      <c r="H1616" s="1"/>
      <c r="I1616" s="1"/>
      <c r="K1616" s="1"/>
      <c r="L1616" s="1"/>
      <c r="M1616" s="1"/>
      <c r="R1616" s="1"/>
      <c r="S1616" s="1"/>
      <c r="W1616" s="1"/>
      <c r="X1616" s="1"/>
      <c r="Y1616" s="1"/>
    </row>
    <row r="1617" spans="4:25">
      <c r="D1617" s="1"/>
      <c r="E1617" s="1"/>
      <c r="F1617" s="1"/>
      <c r="G1617" s="1"/>
      <c r="H1617" s="1"/>
      <c r="I1617" s="1"/>
      <c r="K1617" s="1"/>
      <c r="L1617" s="1"/>
      <c r="M1617" s="1"/>
      <c r="R1617" s="1"/>
      <c r="S1617" s="1"/>
      <c r="W1617" s="1"/>
      <c r="X1617" s="1"/>
      <c r="Y1617" s="1"/>
    </row>
    <row r="1618" spans="4:25">
      <c r="D1618" s="1"/>
      <c r="E1618" s="1"/>
      <c r="F1618" s="1"/>
      <c r="G1618" s="1"/>
      <c r="H1618" s="1"/>
      <c r="I1618" s="1"/>
      <c r="K1618" s="1"/>
      <c r="L1618" s="1"/>
      <c r="M1618" s="1"/>
      <c r="R1618" s="1"/>
      <c r="S1618" s="1"/>
      <c r="W1618" s="1"/>
      <c r="X1618" s="1"/>
      <c r="Y1618" s="1"/>
    </row>
    <row r="1619" spans="4:25">
      <c r="D1619" s="1"/>
      <c r="E1619" s="1"/>
      <c r="F1619" s="1"/>
      <c r="G1619" s="1"/>
      <c r="H1619" s="1"/>
      <c r="I1619" s="1"/>
      <c r="K1619" s="1"/>
      <c r="L1619" s="1"/>
      <c r="M1619" s="1"/>
      <c r="R1619" s="1"/>
      <c r="S1619" s="1"/>
      <c r="W1619" s="1"/>
      <c r="X1619" s="1"/>
      <c r="Y1619" s="1"/>
    </row>
    <row r="1620" spans="4:25">
      <c r="D1620" s="1"/>
      <c r="E1620" s="1"/>
      <c r="F1620" s="1"/>
      <c r="G1620" s="1"/>
      <c r="H1620" s="1"/>
      <c r="I1620" s="1"/>
      <c r="K1620" s="1"/>
      <c r="L1620" s="1"/>
      <c r="M1620" s="1"/>
      <c r="R1620" s="1"/>
      <c r="S1620" s="1"/>
      <c r="W1620" s="1"/>
      <c r="X1620" s="1"/>
      <c r="Y1620" s="1"/>
    </row>
    <row r="1621" spans="4:25">
      <c r="D1621" s="1"/>
      <c r="E1621" s="1"/>
      <c r="F1621" s="1"/>
      <c r="G1621" s="1"/>
      <c r="H1621" s="1"/>
      <c r="I1621" s="1"/>
      <c r="K1621" s="1"/>
      <c r="L1621" s="1"/>
      <c r="M1621" s="1"/>
      <c r="R1621" s="1"/>
      <c r="S1621" s="1"/>
      <c r="W1621" s="1"/>
      <c r="X1621" s="1"/>
      <c r="Y1621" s="1"/>
    </row>
    <row r="1622" spans="4:25">
      <c r="D1622" s="1"/>
      <c r="E1622" s="1"/>
      <c r="F1622" s="1"/>
      <c r="G1622" s="1"/>
      <c r="H1622" s="1"/>
      <c r="I1622" s="1"/>
      <c r="K1622" s="1"/>
      <c r="L1622" s="1"/>
      <c r="M1622" s="1"/>
      <c r="R1622" s="1"/>
      <c r="S1622" s="1"/>
      <c r="W1622" s="1"/>
      <c r="X1622" s="1"/>
      <c r="Y1622" s="1"/>
    </row>
    <row r="1623" spans="4:25">
      <c r="D1623" s="1"/>
      <c r="E1623" s="1"/>
      <c r="F1623" s="1"/>
      <c r="G1623" s="1"/>
      <c r="H1623" s="1"/>
      <c r="I1623" s="1"/>
      <c r="K1623" s="1"/>
      <c r="L1623" s="1"/>
      <c r="M1623" s="1"/>
      <c r="R1623" s="1"/>
      <c r="S1623" s="1"/>
      <c r="W1623" s="1"/>
      <c r="X1623" s="1"/>
      <c r="Y1623" s="1"/>
    </row>
    <row r="1624" spans="4:25">
      <c r="D1624" s="1"/>
      <c r="E1624" s="1"/>
      <c r="F1624" s="1"/>
      <c r="G1624" s="1"/>
      <c r="H1624" s="1"/>
      <c r="I1624" s="1"/>
      <c r="K1624" s="1"/>
      <c r="L1624" s="1"/>
      <c r="M1624" s="1"/>
      <c r="R1624" s="1"/>
      <c r="S1624" s="1"/>
      <c r="W1624" s="1"/>
      <c r="X1624" s="1"/>
      <c r="Y1624" s="1"/>
    </row>
    <row r="1625" spans="4:25">
      <c r="D1625" s="1"/>
      <c r="E1625" s="1"/>
      <c r="F1625" s="1"/>
      <c r="G1625" s="1"/>
      <c r="H1625" s="1"/>
      <c r="I1625" s="1"/>
      <c r="K1625" s="1"/>
      <c r="L1625" s="1"/>
      <c r="M1625" s="1"/>
      <c r="R1625" s="1"/>
      <c r="S1625" s="1"/>
      <c r="W1625" s="1"/>
      <c r="X1625" s="1"/>
      <c r="Y1625" s="1"/>
    </row>
    <row r="1626" spans="4:25">
      <c r="D1626" s="1"/>
      <c r="E1626" s="1"/>
      <c r="F1626" s="1"/>
      <c r="G1626" s="1"/>
      <c r="H1626" s="1"/>
      <c r="I1626" s="1"/>
      <c r="K1626" s="1"/>
      <c r="L1626" s="1"/>
      <c r="M1626" s="1"/>
      <c r="R1626" s="1"/>
      <c r="S1626" s="1"/>
      <c r="W1626" s="1"/>
      <c r="X1626" s="1"/>
      <c r="Y1626" s="1"/>
    </row>
    <row r="1627" spans="4:25">
      <c r="D1627" s="1"/>
      <c r="E1627" s="1"/>
      <c r="F1627" s="1"/>
      <c r="G1627" s="1"/>
      <c r="H1627" s="1"/>
      <c r="I1627" s="1"/>
      <c r="K1627" s="1"/>
      <c r="L1627" s="1"/>
      <c r="M1627" s="1"/>
      <c r="R1627" s="1"/>
      <c r="S1627" s="1"/>
      <c r="W1627" s="1"/>
      <c r="X1627" s="1"/>
      <c r="Y1627" s="1"/>
    </row>
    <row r="1628" spans="4:25">
      <c r="D1628" s="1"/>
      <c r="E1628" s="1"/>
      <c r="F1628" s="1"/>
      <c r="G1628" s="1"/>
      <c r="H1628" s="1"/>
      <c r="I1628" s="1"/>
      <c r="K1628" s="1"/>
      <c r="L1628" s="1"/>
      <c r="M1628" s="1"/>
      <c r="R1628" s="1"/>
      <c r="S1628" s="1"/>
      <c r="W1628" s="1"/>
      <c r="X1628" s="1"/>
      <c r="Y1628" s="1"/>
    </row>
    <row r="1629" spans="4:25">
      <c r="D1629" s="1"/>
      <c r="E1629" s="1"/>
      <c r="F1629" s="1"/>
      <c r="G1629" s="1"/>
      <c r="H1629" s="1"/>
      <c r="I1629" s="1"/>
      <c r="K1629" s="1"/>
      <c r="L1629" s="1"/>
      <c r="M1629" s="1"/>
      <c r="R1629" s="1"/>
      <c r="S1629" s="1"/>
      <c r="W1629" s="1"/>
      <c r="X1629" s="1"/>
      <c r="Y1629" s="1"/>
    </row>
    <row r="1630" spans="4:25">
      <c r="D1630" s="1"/>
      <c r="E1630" s="1"/>
      <c r="F1630" s="1"/>
      <c r="G1630" s="1"/>
      <c r="H1630" s="1"/>
      <c r="I1630" s="1"/>
      <c r="K1630" s="1"/>
      <c r="L1630" s="1"/>
      <c r="M1630" s="1"/>
      <c r="R1630" s="1"/>
      <c r="S1630" s="1"/>
      <c r="W1630" s="1"/>
      <c r="X1630" s="1"/>
      <c r="Y1630" s="1"/>
    </row>
    <row r="1631" spans="4:25">
      <c r="D1631" s="1"/>
      <c r="E1631" s="1"/>
      <c r="F1631" s="1"/>
      <c r="G1631" s="1"/>
      <c r="H1631" s="1"/>
      <c r="I1631" s="1"/>
      <c r="K1631" s="1"/>
      <c r="L1631" s="1"/>
      <c r="M1631" s="1"/>
      <c r="R1631" s="1"/>
      <c r="S1631" s="1"/>
      <c r="W1631" s="1"/>
      <c r="X1631" s="1"/>
      <c r="Y1631" s="1"/>
    </row>
    <row r="1632" spans="4:25">
      <c r="D1632" s="1"/>
      <c r="E1632" s="1"/>
      <c r="F1632" s="1"/>
      <c r="G1632" s="1"/>
      <c r="H1632" s="1"/>
      <c r="I1632" s="1"/>
      <c r="K1632" s="1"/>
      <c r="L1632" s="1"/>
      <c r="M1632" s="1"/>
      <c r="R1632" s="1"/>
      <c r="S1632" s="1"/>
      <c r="W1632" s="1"/>
      <c r="X1632" s="1"/>
      <c r="Y1632" s="1"/>
    </row>
    <row r="1633" spans="4:25">
      <c r="D1633" s="1"/>
      <c r="E1633" s="1"/>
      <c r="F1633" s="1"/>
      <c r="G1633" s="1"/>
      <c r="H1633" s="1"/>
      <c r="I1633" s="1"/>
      <c r="K1633" s="1"/>
      <c r="L1633" s="1"/>
      <c r="M1633" s="1"/>
      <c r="R1633" s="1"/>
      <c r="S1633" s="1"/>
      <c r="W1633" s="1"/>
      <c r="X1633" s="1"/>
      <c r="Y1633" s="1"/>
    </row>
    <row r="1634" spans="4:25">
      <c r="D1634" s="1"/>
      <c r="E1634" s="1"/>
      <c r="F1634" s="1"/>
      <c r="G1634" s="1"/>
      <c r="H1634" s="1"/>
      <c r="I1634" s="1"/>
      <c r="K1634" s="1"/>
      <c r="L1634" s="1"/>
      <c r="M1634" s="1"/>
      <c r="R1634" s="1"/>
      <c r="S1634" s="1"/>
      <c r="W1634" s="1"/>
      <c r="X1634" s="1"/>
      <c r="Y1634" s="1"/>
    </row>
    <row r="1635" spans="4:25">
      <c r="D1635" s="1"/>
      <c r="E1635" s="1"/>
      <c r="F1635" s="1"/>
      <c r="G1635" s="1"/>
      <c r="H1635" s="1"/>
      <c r="I1635" s="1"/>
      <c r="K1635" s="1"/>
      <c r="L1635" s="1"/>
      <c r="M1635" s="1"/>
      <c r="R1635" s="1"/>
      <c r="S1635" s="1"/>
      <c r="W1635" s="1"/>
      <c r="X1635" s="1"/>
      <c r="Y1635" s="1"/>
    </row>
    <row r="1636" spans="4:25">
      <c r="D1636" s="1"/>
      <c r="E1636" s="1"/>
      <c r="F1636" s="1"/>
      <c r="G1636" s="1"/>
      <c r="H1636" s="1"/>
      <c r="I1636" s="1"/>
      <c r="K1636" s="1"/>
      <c r="L1636" s="1"/>
      <c r="M1636" s="1"/>
      <c r="R1636" s="1"/>
      <c r="S1636" s="1"/>
      <c r="W1636" s="1"/>
      <c r="X1636" s="1"/>
      <c r="Y1636" s="1"/>
    </row>
    <row r="1637" spans="4:25">
      <c r="D1637" s="1"/>
      <c r="E1637" s="1"/>
      <c r="F1637" s="1"/>
      <c r="G1637" s="1"/>
      <c r="H1637" s="1"/>
      <c r="I1637" s="1"/>
      <c r="K1637" s="1"/>
      <c r="L1637" s="1"/>
      <c r="M1637" s="1"/>
      <c r="R1637" s="1"/>
      <c r="S1637" s="1"/>
      <c r="W1637" s="1"/>
      <c r="X1637" s="1"/>
      <c r="Y1637" s="1"/>
    </row>
    <row r="1638" spans="4:25">
      <c r="D1638" s="1"/>
      <c r="E1638" s="1"/>
      <c r="F1638" s="1"/>
      <c r="G1638" s="1"/>
      <c r="H1638" s="1"/>
      <c r="I1638" s="1"/>
      <c r="K1638" s="1"/>
      <c r="L1638" s="1"/>
      <c r="M1638" s="1"/>
      <c r="R1638" s="1"/>
      <c r="S1638" s="1"/>
      <c r="W1638" s="1"/>
      <c r="X1638" s="1"/>
      <c r="Y1638" s="1"/>
    </row>
    <row r="1639" spans="4:25">
      <c r="D1639" s="1"/>
      <c r="E1639" s="1"/>
      <c r="F1639" s="1"/>
      <c r="G1639" s="1"/>
      <c r="H1639" s="1"/>
      <c r="I1639" s="1"/>
      <c r="K1639" s="1"/>
      <c r="L1639" s="1"/>
      <c r="M1639" s="1"/>
      <c r="R1639" s="1"/>
      <c r="S1639" s="1"/>
      <c r="W1639" s="1"/>
      <c r="X1639" s="1"/>
      <c r="Y1639" s="1"/>
    </row>
    <row r="1640" spans="4:25">
      <c r="D1640" s="1"/>
      <c r="E1640" s="1"/>
      <c r="F1640" s="1"/>
      <c r="G1640" s="1"/>
      <c r="H1640" s="1"/>
      <c r="I1640" s="1"/>
      <c r="K1640" s="1"/>
      <c r="L1640" s="1"/>
      <c r="M1640" s="1"/>
      <c r="R1640" s="1"/>
      <c r="S1640" s="1"/>
      <c r="W1640" s="1"/>
      <c r="X1640" s="1"/>
      <c r="Y1640" s="1"/>
    </row>
    <row r="1641" spans="4:25">
      <c r="D1641" s="1"/>
      <c r="E1641" s="1"/>
      <c r="F1641" s="1"/>
      <c r="G1641" s="1"/>
      <c r="H1641" s="1"/>
      <c r="I1641" s="1"/>
      <c r="K1641" s="1"/>
      <c r="L1641" s="1"/>
      <c r="M1641" s="1"/>
      <c r="R1641" s="1"/>
      <c r="S1641" s="1"/>
      <c r="W1641" s="1"/>
      <c r="X1641" s="1"/>
      <c r="Y1641" s="1"/>
    </row>
    <row r="1642" spans="4:25">
      <c r="D1642" s="1"/>
      <c r="E1642" s="1"/>
      <c r="F1642" s="1"/>
      <c r="G1642" s="1"/>
      <c r="H1642" s="1"/>
      <c r="I1642" s="1"/>
      <c r="K1642" s="1"/>
      <c r="L1642" s="1"/>
      <c r="M1642" s="1"/>
      <c r="R1642" s="1"/>
      <c r="S1642" s="1"/>
      <c r="W1642" s="1"/>
      <c r="X1642" s="1"/>
      <c r="Y1642" s="1"/>
    </row>
    <row r="1643" spans="4:25">
      <c r="D1643" s="1"/>
      <c r="E1643" s="1"/>
      <c r="F1643" s="1"/>
      <c r="G1643" s="1"/>
      <c r="H1643" s="1"/>
      <c r="I1643" s="1"/>
      <c r="K1643" s="1"/>
      <c r="L1643" s="1"/>
      <c r="M1643" s="1"/>
      <c r="R1643" s="1"/>
      <c r="S1643" s="1"/>
      <c r="W1643" s="1"/>
      <c r="X1643" s="1"/>
      <c r="Y1643" s="1"/>
    </row>
    <row r="1644" spans="4:25">
      <c r="D1644" s="1"/>
      <c r="E1644" s="1"/>
      <c r="F1644" s="1"/>
      <c r="G1644" s="1"/>
      <c r="H1644" s="1"/>
      <c r="I1644" s="1"/>
      <c r="K1644" s="1"/>
      <c r="L1644" s="1"/>
      <c r="M1644" s="1"/>
      <c r="R1644" s="1"/>
      <c r="S1644" s="1"/>
      <c r="W1644" s="1"/>
      <c r="X1644" s="1"/>
      <c r="Y1644" s="1"/>
    </row>
    <row r="1645" spans="4:25">
      <c r="D1645" s="1"/>
      <c r="E1645" s="1"/>
      <c r="F1645" s="1"/>
      <c r="G1645" s="1"/>
      <c r="H1645" s="1"/>
      <c r="I1645" s="1"/>
      <c r="K1645" s="1"/>
      <c r="L1645" s="1"/>
      <c r="M1645" s="1"/>
      <c r="R1645" s="1"/>
      <c r="S1645" s="1"/>
      <c r="W1645" s="1"/>
      <c r="X1645" s="1"/>
      <c r="Y1645" s="1"/>
    </row>
    <row r="1646" spans="4:25">
      <c r="D1646" s="1"/>
      <c r="E1646" s="1"/>
      <c r="F1646" s="1"/>
      <c r="G1646" s="1"/>
      <c r="H1646" s="1"/>
      <c r="I1646" s="1"/>
      <c r="K1646" s="1"/>
      <c r="L1646" s="1"/>
      <c r="M1646" s="1"/>
      <c r="R1646" s="1"/>
      <c r="S1646" s="1"/>
      <c r="W1646" s="1"/>
      <c r="X1646" s="1"/>
      <c r="Y1646" s="1"/>
    </row>
    <row r="1647" spans="4:25">
      <c r="D1647" s="1"/>
      <c r="E1647" s="1"/>
      <c r="F1647" s="1"/>
      <c r="G1647" s="1"/>
      <c r="H1647" s="1"/>
      <c r="I1647" s="1"/>
      <c r="K1647" s="1"/>
      <c r="L1647" s="1"/>
      <c r="M1647" s="1"/>
      <c r="R1647" s="1"/>
      <c r="S1647" s="1"/>
      <c r="W1647" s="1"/>
      <c r="X1647" s="1"/>
      <c r="Y1647" s="1"/>
    </row>
    <row r="1648" spans="4:25">
      <c r="D1648" s="1"/>
      <c r="E1648" s="1"/>
      <c r="F1648" s="1"/>
      <c r="G1648" s="1"/>
      <c r="H1648" s="1"/>
      <c r="I1648" s="1"/>
      <c r="K1648" s="1"/>
      <c r="L1648" s="1"/>
      <c r="M1648" s="1"/>
      <c r="R1648" s="1"/>
      <c r="S1648" s="1"/>
      <c r="W1648" s="1"/>
      <c r="X1648" s="1"/>
      <c r="Y1648" s="1"/>
    </row>
    <row r="1649" spans="4:25">
      <c r="D1649" s="1"/>
      <c r="E1649" s="1"/>
      <c r="F1649" s="1"/>
      <c r="G1649" s="1"/>
      <c r="H1649" s="1"/>
      <c r="I1649" s="1"/>
      <c r="K1649" s="1"/>
      <c r="L1649" s="1"/>
      <c r="M1649" s="1"/>
      <c r="R1649" s="1"/>
      <c r="S1649" s="1"/>
      <c r="W1649" s="1"/>
      <c r="X1649" s="1"/>
      <c r="Y1649" s="1"/>
    </row>
    <row r="1650" spans="4:25">
      <c r="D1650" s="1"/>
      <c r="E1650" s="1"/>
      <c r="F1650" s="1"/>
      <c r="G1650" s="1"/>
      <c r="H1650" s="1"/>
      <c r="I1650" s="1"/>
      <c r="K1650" s="1"/>
      <c r="L1650" s="1"/>
      <c r="M1650" s="1"/>
      <c r="R1650" s="1"/>
      <c r="S1650" s="1"/>
      <c r="W1650" s="1"/>
      <c r="X1650" s="1"/>
      <c r="Y1650" s="1"/>
    </row>
    <row r="1651" spans="4:25">
      <c r="D1651" s="1"/>
      <c r="E1651" s="1"/>
      <c r="F1651" s="1"/>
      <c r="G1651" s="1"/>
      <c r="H1651" s="1"/>
      <c r="I1651" s="1"/>
      <c r="K1651" s="1"/>
      <c r="L1651" s="1"/>
      <c r="M1651" s="1"/>
      <c r="R1651" s="1"/>
      <c r="S1651" s="1"/>
      <c r="W1651" s="1"/>
      <c r="X1651" s="1"/>
      <c r="Y1651" s="1"/>
    </row>
    <row r="1652" spans="4:25">
      <c r="D1652" s="1"/>
      <c r="E1652" s="1"/>
      <c r="F1652" s="1"/>
      <c r="G1652" s="1"/>
      <c r="H1652" s="1"/>
      <c r="I1652" s="1"/>
      <c r="K1652" s="1"/>
      <c r="L1652" s="1"/>
      <c r="M1652" s="1"/>
      <c r="R1652" s="1"/>
      <c r="S1652" s="1"/>
      <c r="W1652" s="1"/>
      <c r="X1652" s="1"/>
      <c r="Y1652" s="1"/>
    </row>
    <row r="1653" spans="4:25">
      <c r="D1653" s="1"/>
      <c r="E1653" s="1"/>
      <c r="F1653" s="1"/>
      <c r="G1653" s="1"/>
      <c r="H1653" s="1"/>
      <c r="I1653" s="1"/>
      <c r="K1653" s="1"/>
      <c r="L1653" s="1"/>
      <c r="M1653" s="1"/>
      <c r="R1653" s="1"/>
      <c r="S1653" s="1"/>
      <c r="W1653" s="1"/>
      <c r="X1653" s="1"/>
      <c r="Y1653" s="1"/>
    </row>
    <row r="1654" spans="4:25">
      <c r="D1654" s="1"/>
      <c r="E1654" s="1"/>
      <c r="F1654" s="1"/>
      <c r="G1654" s="1"/>
      <c r="H1654" s="1"/>
      <c r="I1654" s="1"/>
      <c r="K1654" s="1"/>
      <c r="L1654" s="1"/>
      <c r="M1654" s="1"/>
      <c r="R1654" s="1"/>
      <c r="S1654" s="1"/>
      <c r="W1654" s="1"/>
      <c r="X1654" s="1"/>
      <c r="Y1654" s="1"/>
    </row>
    <row r="1655" spans="4:25">
      <c r="D1655" s="1"/>
      <c r="E1655" s="1"/>
      <c r="F1655" s="1"/>
      <c r="G1655" s="1"/>
      <c r="H1655" s="1"/>
      <c r="I1655" s="1"/>
      <c r="K1655" s="1"/>
      <c r="L1655" s="1"/>
      <c r="M1655" s="1"/>
      <c r="R1655" s="1"/>
      <c r="S1655" s="1"/>
      <c r="W1655" s="1"/>
      <c r="X1655" s="1"/>
      <c r="Y1655" s="1"/>
    </row>
    <row r="1656" spans="4:25">
      <c r="D1656" s="1"/>
      <c r="E1656" s="1"/>
      <c r="F1656" s="1"/>
      <c r="G1656" s="1"/>
      <c r="H1656" s="1"/>
      <c r="I1656" s="1"/>
      <c r="K1656" s="1"/>
      <c r="L1656" s="1"/>
      <c r="M1656" s="1"/>
      <c r="R1656" s="1"/>
      <c r="S1656" s="1"/>
      <c r="W1656" s="1"/>
      <c r="X1656" s="1"/>
      <c r="Y1656" s="1"/>
    </row>
    <row r="1657" spans="4:25">
      <c r="D1657" s="1"/>
      <c r="E1657" s="1"/>
      <c r="F1657" s="1"/>
      <c r="G1657" s="1"/>
      <c r="H1657" s="1"/>
      <c r="I1657" s="1"/>
      <c r="K1657" s="1"/>
      <c r="L1657" s="1"/>
      <c r="M1657" s="1"/>
      <c r="R1657" s="1"/>
      <c r="S1657" s="1"/>
      <c r="W1657" s="1"/>
      <c r="X1657" s="1"/>
      <c r="Y1657" s="1"/>
    </row>
    <row r="1658" spans="4:25">
      <c r="D1658" s="1"/>
      <c r="E1658" s="1"/>
      <c r="F1658" s="1"/>
      <c r="G1658" s="1"/>
      <c r="H1658" s="1"/>
      <c r="I1658" s="1"/>
      <c r="K1658" s="1"/>
      <c r="L1658" s="1"/>
      <c r="M1658" s="1"/>
      <c r="R1658" s="1"/>
      <c r="S1658" s="1"/>
      <c r="W1658" s="1"/>
      <c r="X1658" s="1"/>
      <c r="Y1658" s="1"/>
    </row>
    <row r="1659" spans="4:25">
      <c r="D1659" s="1"/>
      <c r="E1659" s="1"/>
      <c r="F1659" s="1"/>
      <c r="G1659" s="1"/>
      <c r="H1659" s="1"/>
      <c r="I1659" s="1"/>
      <c r="K1659" s="1"/>
      <c r="L1659" s="1"/>
      <c r="M1659" s="1"/>
      <c r="R1659" s="1"/>
      <c r="S1659" s="1"/>
      <c r="W1659" s="1"/>
      <c r="X1659" s="1"/>
      <c r="Y1659" s="1"/>
    </row>
    <row r="1660" spans="4:25">
      <c r="D1660" s="1"/>
      <c r="E1660" s="1"/>
      <c r="F1660" s="1"/>
      <c r="G1660" s="1"/>
      <c r="H1660" s="1"/>
      <c r="I1660" s="1"/>
      <c r="K1660" s="1"/>
      <c r="L1660" s="1"/>
      <c r="M1660" s="1"/>
      <c r="R1660" s="1"/>
      <c r="S1660" s="1"/>
      <c r="W1660" s="1"/>
      <c r="X1660" s="1"/>
      <c r="Y1660" s="1"/>
    </row>
    <row r="1661" spans="4:25">
      <c r="D1661" s="1"/>
      <c r="E1661" s="1"/>
      <c r="F1661" s="1"/>
      <c r="G1661" s="1"/>
      <c r="H1661" s="1"/>
      <c r="I1661" s="1"/>
      <c r="K1661" s="1"/>
      <c r="L1661" s="1"/>
      <c r="M1661" s="1"/>
      <c r="R1661" s="1"/>
      <c r="S1661" s="1"/>
      <c r="W1661" s="1"/>
      <c r="X1661" s="1"/>
      <c r="Y1661" s="1"/>
    </row>
    <row r="1662" spans="4:25">
      <c r="D1662" s="1"/>
      <c r="E1662" s="1"/>
      <c r="F1662" s="1"/>
      <c r="G1662" s="1"/>
      <c r="H1662" s="1"/>
      <c r="I1662" s="1"/>
      <c r="K1662" s="1"/>
      <c r="L1662" s="1"/>
      <c r="M1662" s="1"/>
      <c r="R1662" s="1"/>
      <c r="S1662" s="1"/>
      <c r="W1662" s="1"/>
      <c r="X1662" s="1"/>
      <c r="Y1662" s="1"/>
    </row>
    <row r="1663" spans="4:25">
      <c r="D1663" s="1"/>
      <c r="E1663" s="1"/>
      <c r="F1663" s="1"/>
      <c r="G1663" s="1"/>
      <c r="H1663" s="1"/>
      <c r="I1663" s="1"/>
      <c r="K1663" s="1"/>
      <c r="L1663" s="1"/>
      <c r="M1663" s="1"/>
      <c r="R1663" s="1"/>
      <c r="S1663" s="1"/>
      <c r="W1663" s="1"/>
      <c r="X1663" s="1"/>
      <c r="Y1663" s="1"/>
    </row>
    <row r="1664" spans="4:25">
      <c r="D1664" s="1"/>
      <c r="E1664" s="1"/>
      <c r="F1664" s="1"/>
      <c r="G1664" s="1"/>
      <c r="H1664" s="1"/>
      <c r="I1664" s="1"/>
      <c r="K1664" s="1"/>
      <c r="L1664" s="1"/>
      <c r="M1664" s="1"/>
      <c r="R1664" s="1"/>
      <c r="S1664" s="1"/>
      <c r="W1664" s="1"/>
      <c r="X1664" s="1"/>
      <c r="Y1664" s="1"/>
    </row>
    <row r="1665" spans="4:25">
      <c r="D1665" s="1"/>
      <c r="E1665" s="1"/>
      <c r="F1665" s="1"/>
      <c r="G1665" s="1"/>
      <c r="H1665" s="1"/>
      <c r="I1665" s="1"/>
      <c r="K1665" s="1"/>
      <c r="L1665" s="1"/>
      <c r="M1665" s="1"/>
      <c r="R1665" s="1"/>
      <c r="S1665" s="1"/>
      <c r="W1665" s="1"/>
      <c r="X1665" s="1"/>
      <c r="Y1665" s="1"/>
    </row>
    <row r="1666" spans="4:25">
      <c r="D1666" s="1"/>
      <c r="E1666" s="1"/>
      <c r="F1666" s="1"/>
      <c r="G1666" s="1"/>
      <c r="H1666" s="1"/>
      <c r="I1666" s="1"/>
      <c r="K1666" s="1"/>
      <c r="L1666" s="1"/>
      <c r="M1666" s="1"/>
      <c r="R1666" s="1"/>
      <c r="S1666" s="1"/>
      <c r="W1666" s="1"/>
      <c r="X1666" s="1"/>
      <c r="Y1666" s="1"/>
    </row>
    <row r="1667" spans="4:25">
      <c r="D1667" s="1"/>
      <c r="E1667" s="1"/>
      <c r="F1667" s="1"/>
      <c r="G1667" s="1"/>
      <c r="H1667" s="1"/>
      <c r="I1667" s="1"/>
      <c r="K1667" s="1"/>
      <c r="L1667" s="1"/>
      <c r="M1667" s="1"/>
      <c r="R1667" s="1"/>
      <c r="S1667" s="1"/>
      <c r="W1667" s="1"/>
      <c r="X1667" s="1"/>
      <c r="Y1667" s="1"/>
    </row>
    <row r="1668" spans="4:25">
      <c r="D1668" s="1"/>
      <c r="E1668" s="1"/>
      <c r="F1668" s="1"/>
      <c r="G1668" s="1"/>
      <c r="H1668" s="1"/>
      <c r="I1668" s="1"/>
      <c r="K1668" s="1"/>
      <c r="L1668" s="1"/>
      <c r="M1668" s="1"/>
      <c r="R1668" s="1"/>
      <c r="S1668" s="1"/>
      <c r="W1668" s="1"/>
      <c r="X1668" s="1"/>
      <c r="Y1668" s="1"/>
    </row>
    <row r="1669" spans="4:25">
      <c r="D1669" s="1"/>
      <c r="E1669" s="1"/>
      <c r="F1669" s="1"/>
      <c r="G1669" s="1"/>
      <c r="H1669" s="1"/>
      <c r="I1669" s="1"/>
      <c r="K1669" s="1"/>
      <c r="L1669" s="1"/>
      <c r="M1669" s="1"/>
      <c r="R1669" s="1"/>
      <c r="S1669" s="1"/>
      <c r="W1669" s="1"/>
      <c r="X1669" s="1"/>
      <c r="Y1669" s="1"/>
    </row>
    <row r="1670" spans="4:25">
      <c r="D1670" s="1"/>
      <c r="E1670" s="1"/>
      <c r="F1670" s="1"/>
      <c r="G1670" s="1"/>
      <c r="H1670" s="1"/>
      <c r="I1670" s="1"/>
      <c r="K1670" s="1"/>
      <c r="L1670" s="1"/>
      <c r="M1670" s="1"/>
      <c r="R1670" s="1"/>
      <c r="S1670" s="1"/>
      <c r="W1670" s="1"/>
      <c r="X1670" s="1"/>
      <c r="Y1670" s="1"/>
    </row>
    <row r="1671" spans="4:25">
      <c r="D1671" s="1"/>
      <c r="E1671" s="1"/>
      <c r="F1671" s="1"/>
      <c r="G1671" s="1"/>
      <c r="H1671" s="1"/>
      <c r="I1671" s="1"/>
      <c r="K1671" s="1"/>
      <c r="L1671" s="1"/>
      <c r="M1671" s="1"/>
      <c r="R1671" s="1"/>
      <c r="S1671" s="1"/>
      <c r="W1671" s="1"/>
      <c r="X1671" s="1"/>
      <c r="Y1671" s="1"/>
    </row>
    <row r="1672" spans="4:25">
      <c r="D1672" s="1"/>
      <c r="E1672" s="1"/>
      <c r="F1672" s="1"/>
      <c r="G1672" s="1"/>
      <c r="H1672" s="1"/>
      <c r="I1672" s="1"/>
      <c r="K1672" s="1"/>
      <c r="L1672" s="1"/>
      <c r="M1672" s="1"/>
      <c r="R1672" s="1"/>
      <c r="S1672" s="1"/>
      <c r="W1672" s="1"/>
      <c r="X1672" s="1"/>
      <c r="Y1672" s="1"/>
    </row>
    <row r="1673" spans="4:25">
      <c r="D1673" s="1"/>
      <c r="E1673" s="1"/>
      <c r="F1673" s="1"/>
      <c r="G1673" s="1"/>
      <c r="H1673" s="1"/>
      <c r="I1673" s="1"/>
      <c r="K1673" s="1"/>
      <c r="L1673" s="1"/>
      <c r="M1673" s="1"/>
      <c r="R1673" s="1"/>
      <c r="S1673" s="1"/>
      <c r="W1673" s="1"/>
      <c r="X1673" s="1"/>
      <c r="Y1673" s="1"/>
    </row>
    <row r="1674" spans="4:25">
      <c r="D1674" s="1"/>
      <c r="E1674" s="1"/>
      <c r="F1674" s="1"/>
      <c r="G1674" s="1"/>
      <c r="H1674" s="1"/>
      <c r="I1674" s="1"/>
      <c r="K1674" s="1"/>
      <c r="L1674" s="1"/>
      <c r="M1674" s="1"/>
      <c r="R1674" s="1"/>
      <c r="S1674" s="1"/>
      <c r="W1674" s="1"/>
      <c r="X1674" s="1"/>
      <c r="Y1674" s="1"/>
    </row>
    <row r="1675" spans="4:25">
      <c r="D1675" s="1"/>
      <c r="E1675" s="1"/>
      <c r="F1675" s="1"/>
      <c r="G1675" s="1"/>
      <c r="H1675" s="1"/>
      <c r="I1675" s="1"/>
      <c r="K1675" s="1"/>
      <c r="L1675" s="1"/>
      <c r="M1675" s="1"/>
      <c r="R1675" s="1"/>
      <c r="S1675" s="1"/>
      <c r="W1675" s="1"/>
      <c r="X1675" s="1"/>
      <c r="Y1675" s="1"/>
    </row>
    <row r="1676" spans="4:25">
      <c r="D1676" s="1"/>
      <c r="E1676" s="1"/>
      <c r="F1676" s="1"/>
      <c r="G1676" s="1"/>
      <c r="H1676" s="1"/>
      <c r="I1676" s="1"/>
      <c r="K1676" s="1"/>
      <c r="L1676" s="1"/>
      <c r="M1676" s="1"/>
      <c r="R1676" s="1"/>
      <c r="S1676" s="1"/>
      <c r="W1676" s="1"/>
      <c r="X1676" s="1"/>
      <c r="Y1676" s="1"/>
    </row>
    <row r="1677" spans="4:25">
      <c r="D1677" s="1"/>
      <c r="E1677" s="1"/>
      <c r="F1677" s="1"/>
      <c r="G1677" s="1"/>
      <c r="H1677" s="1"/>
      <c r="I1677" s="1"/>
      <c r="K1677" s="1"/>
      <c r="L1677" s="1"/>
      <c r="M1677" s="1"/>
      <c r="R1677" s="1"/>
      <c r="S1677" s="1"/>
      <c r="W1677" s="1"/>
      <c r="X1677" s="1"/>
      <c r="Y1677" s="1"/>
    </row>
    <row r="1678" spans="4:25">
      <c r="D1678" s="1"/>
      <c r="E1678" s="1"/>
      <c r="F1678" s="1"/>
      <c r="G1678" s="1"/>
      <c r="H1678" s="1"/>
      <c r="I1678" s="1"/>
      <c r="K1678" s="1"/>
      <c r="L1678" s="1"/>
      <c r="M1678" s="1"/>
      <c r="R1678" s="1"/>
      <c r="S1678" s="1"/>
      <c r="W1678" s="1"/>
      <c r="X1678" s="1"/>
      <c r="Y1678" s="1"/>
    </row>
    <row r="1679" spans="4:25">
      <c r="D1679" s="1"/>
      <c r="E1679" s="1"/>
      <c r="F1679" s="1"/>
      <c r="G1679" s="1"/>
      <c r="H1679" s="1"/>
      <c r="I1679" s="1"/>
      <c r="K1679" s="1"/>
      <c r="L1679" s="1"/>
      <c r="M1679" s="1"/>
      <c r="R1679" s="1"/>
      <c r="S1679" s="1"/>
      <c r="W1679" s="1"/>
      <c r="X1679" s="1"/>
      <c r="Y1679" s="1"/>
    </row>
    <row r="1680" spans="4:25">
      <c r="D1680" s="1"/>
      <c r="E1680" s="1"/>
      <c r="F1680" s="1"/>
      <c r="G1680" s="1"/>
      <c r="H1680" s="1"/>
      <c r="I1680" s="1"/>
      <c r="K1680" s="1"/>
      <c r="L1680" s="1"/>
      <c r="M1680" s="1"/>
      <c r="R1680" s="1"/>
      <c r="S1680" s="1"/>
      <c r="W1680" s="1"/>
      <c r="X1680" s="1"/>
      <c r="Y1680" s="1"/>
    </row>
    <row r="1681" spans="4:25">
      <c r="D1681" s="1"/>
      <c r="E1681" s="1"/>
      <c r="F1681" s="1"/>
      <c r="G1681" s="1"/>
      <c r="H1681" s="1"/>
      <c r="I1681" s="1"/>
      <c r="K1681" s="1"/>
      <c r="L1681" s="1"/>
      <c r="M1681" s="1"/>
      <c r="R1681" s="1"/>
      <c r="S1681" s="1"/>
      <c r="W1681" s="1"/>
      <c r="X1681" s="1"/>
      <c r="Y1681" s="1"/>
    </row>
    <row r="1682" spans="4:25">
      <c r="D1682" s="1"/>
      <c r="E1682" s="1"/>
      <c r="F1682" s="1"/>
      <c r="G1682" s="1"/>
      <c r="H1682" s="1"/>
      <c r="I1682" s="1"/>
      <c r="K1682" s="1"/>
      <c r="L1682" s="1"/>
      <c r="M1682" s="1"/>
      <c r="R1682" s="1"/>
      <c r="S1682" s="1"/>
      <c r="W1682" s="1"/>
      <c r="X1682" s="1"/>
      <c r="Y1682" s="1"/>
    </row>
    <row r="1683" spans="4:25">
      <c r="D1683" s="1"/>
      <c r="E1683" s="1"/>
      <c r="F1683" s="1"/>
      <c r="G1683" s="1"/>
      <c r="H1683" s="1"/>
      <c r="I1683" s="1"/>
      <c r="K1683" s="1"/>
      <c r="L1683" s="1"/>
      <c r="M1683" s="1"/>
      <c r="R1683" s="1"/>
      <c r="S1683" s="1"/>
      <c r="W1683" s="1"/>
      <c r="X1683" s="1"/>
      <c r="Y1683" s="1"/>
    </row>
    <row r="1684" spans="4:25">
      <c r="D1684" s="1"/>
      <c r="E1684" s="1"/>
      <c r="F1684" s="1"/>
      <c r="G1684" s="1"/>
      <c r="H1684" s="1"/>
      <c r="I1684" s="1"/>
      <c r="K1684" s="1"/>
      <c r="L1684" s="1"/>
      <c r="M1684" s="1"/>
      <c r="R1684" s="1"/>
      <c r="S1684" s="1"/>
      <c r="W1684" s="1"/>
      <c r="X1684" s="1"/>
      <c r="Y1684" s="1"/>
    </row>
    <row r="1685" spans="4:25">
      <c r="D1685" s="1"/>
      <c r="E1685" s="1"/>
      <c r="F1685" s="1"/>
      <c r="G1685" s="1"/>
      <c r="H1685" s="1"/>
      <c r="I1685" s="1"/>
      <c r="K1685" s="1"/>
      <c r="L1685" s="1"/>
      <c r="M1685" s="1"/>
      <c r="R1685" s="1"/>
      <c r="S1685" s="1"/>
      <c r="W1685" s="1"/>
      <c r="X1685" s="1"/>
      <c r="Y1685" s="1"/>
    </row>
    <row r="1686" spans="4:25">
      <c r="D1686" s="1"/>
      <c r="E1686" s="1"/>
      <c r="F1686" s="1"/>
      <c r="G1686" s="1"/>
      <c r="H1686" s="1"/>
      <c r="I1686" s="1"/>
      <c r="K1686" s="1"/>
      <c r="L1686" s="1"/>
      <c r="M1686" s="1"/>
      <c r="R1686" s="1"/>
      <c r="S1686" s="1"/>
      <c r="W1686" s="1"/>
      <c r="X1686" s="1"/>
      <c r="Y1686" s="1"/>
    </row>
    <row r="1687" spans="4:25">
      <c r="D1687" s="1"/>
      <c r="E1687" s="1"/>
      <c r="F1687" s="1"/>
      <c r="G1687" s="1"/>
      <c r="H1687" s="1"/>
      <c r="I1687" s="1"/>
      <c r="K1687" s="1"/>
      <c r="L1687" s="1"/>
      <c r="M1687" s="1"/>
      <c r="R1687" s="1"/>
      <c r="S1687" s="1"/>
      <c r="W1687" s="1"/>
      <c r="X1687" s="1"/>
      <c r="Y1687" s="1"/>
    </row>
    <row r="1688" spans="4:25">
      <c r="D1688" s="1"/>
      <c r="E1688" s="1"/>
      <c r="F1688" s="1"/>
      <c r="G1688" s="1"/>
      <c r="H1688" s="1"/>
      <c r="I1688" s="1"/>
      <c r="K1688" s="1"/>
      <c r="L1688" s="1"/>
      <c r="M1688" s="1"/>
      <c r="R1688" s="1"/>
      <c r="S1688" s="1"/>
      <c r="W1688" s="1"/>
      <c r="X1688" s="1"/>
      <c r="Y1688" s="1"/>
    </row>
    <row r="1689" spans="4:25">
      <c r="D1689" s="1"/>
      <c r="E1689" s="1"/>
      <c r="F1689" s="1"/>
      <c r="G1689" s="1"/>
      <c r="H1689" s="1"/>
      <c r="I1689" s="1"/>
      <c r="K1689" s="1"/>
      <c r="L1689" s="1"/>
      <c r="M1689" s="1"/>
      <c r="R1689" s="1"/>
      <c r="S1689" s="1"/>
      <c r="W1689" s="1"/>
      <c r="X1689" s="1"/>
      <c r="Y1689" s="1"/>
    </row>
    <row r="1690" spans="4:25">
      <c r="D1690" s="1"/>
      <c r="E1690" s="1"/>
      <c r="F1690" s="1"/>
      <c r="G1690" s="1"/>
      <c r="H1690" s="1"/>
      <c r="I1690" s="1"/>
      <c r="K1690" s="1"/>
      <c r="L1690" s="1"/>
      <c r="M1690" s="1"/>
      <c r="R1690" s="1"/>
      <c r="S1690" s="1"/>
      <c r="W1690" s="1"/>
      <c r="X1690" s="1"/>
      <c r="Y1690" s="1"/>
    </row>
    <row r="1691" spans="4:25">
      <c r="D1691" s="1"/>
      <c r="E1691" s="1"/>
      <c r="F1691" s="1"/>
      <c r="G1691" s="1"/>
      <c r="H1691" s="1"/>
      <c r="I1691" s="1"/>
      <c r="K1691" s="1"/>
      <c r="L1691" s="1"/>
      <c r="M1691" s="1"/>
      <c r="R1691" s="1"/>
      <c r="S1691" s="1"/>
      <c r="W1691" s="1"/>
      <c r="X1691" s="1"/>
      <c r="Y1691" s="1"/>
    </row>
    <row r="1692" spans="4:25">
      <c r="D1692" s="1"/>
      <c r="E1692" s="1"/>
      <c r="F1692" s="1"/>
      <c r="G1692" s="1"/>
      <c r="H1692" s="1"/>
      <c r="I1692" s="1"/>
      <c r="K1692" s="1"/>
      <c r="L1692" s="1"/>
      <c r="M1692" s="1"/>
      <c r="R1692" s="1"/>
      <c r="S1692" s="1"/>
      <c r="W1692" s="1"/>
      <c r="X1692" s="1"/>
      <c r="Y1692" s="1"/>
    </row>
    <row r="1693" spans="4:25">
      <c r="D1693" s="1"/>
      <c r="E1693" s="1"/>
      <c r="F1693" s="1"/>
      <c r="G1693" s="1"/>
      <c r="H1693" s="1"/>
      <c r="I1693" s="1"/>
      <c r="K1693" s="1"/>
      <c r="L1693" s="1"/>
      <c r="M1693" s="1"/>
      <c r="R1693" s="1"/>
      <c r="S1693" s="1"/>
      <c r="W1693" s="1"/>
      <c r="X1693" s="1"/>
      <c r="Y1693" s="1"/>
    </row>
    <row r="1694" spans="4:25">
      <c r="D1694" s="1"/>
      <c r="E1694" s="1"/>
      <c r="F1694" s="1"/>
      <c r="G1694" s="1"/>
      <c r="H1694" s="1"/>
      <c r="I1694" s="1"/>
      <c r="K1694" s="1"/>
      <c r="L1694" s="1"/>
      <c r="M1694" s="1"/>
      <c r="R1694" s="1"/>
      <c r="S1694" s="1"/>
      <c r="W1694" s="1"/>
      <c r="X1694" s="1"/>
      <c r="Y1694" s="1"/>
    </row>
    <row r="1695" spans="4:25">
      <c r="D1695" s="1"/>
      <c r="E1695" s="1"/>
      <c r="F1695" s="1"/>
      <c r="G1695" s="1"/>
      <c r="H1695" s="1"/>
      <c r="I1695" s="1"/>
      <c r="K1695" s="1"/>
      <c r="L1695" s="1"/>
      <c r="M1695" s="1"/>
      <c r="R1695" s="1"/>
      <c r="S1695" s="1"/>
      <c r="W1695" s="1"/>
      <c r="X1695" s="1"/>
      <c r="Y1695" s="1"/>
    </row>
    <row r="1696" spans="4:25">
      <c r="D1696" s="1"/>
      <c r="E1696" s="1"/>
      <c r="F1696" s="1"/>
      <c r="G1696" s="1"/>
      <c r="H1696" s="1"/>
      <c r="I1696" s="1"/>
      <c r="K1696" s="1"/>
      <c r="L1696" s="1"/>
      <c r="M1696" s="1"/>
      <c r="R1696" s="1"/>
      <c r="S1696" s="1"/>
      <c r="W1696" s="1"/>
      <c r="X1696" s="1"/>
      <c r="Y1696" s="1"/>
    </row>
    <row r="1697" spans="4:25">
      <c r="D1697" s="1"/>
      <c r="E1697" s="1"/>
      <c r="F1697" s="1"/>
      <c r="G1697" s="1"/>
      <c r="H1697" s="1"/>
      <c r="I1697" s="1"/>
      <c r="K1697" s="1"/>
      <c r="L1697" s="1"/>
      <c r="M1697" s="1"/>
      <c r="R1697" s="1"/>
      <c r="S1697" s="1"/>
      <c r="W1697" s="1"/>
      <c r="X1697" s="1"/>
      <c r="Y1697" s="1"/>
    </row>
    <row r="1698" spans="4:25">
      <c r="D1698" s="1"/>
      <c r="E1698" s="1"/>
      <c r="F1698" s="1"/>
      <c r="G1698" s="1"/>
      <c r="H1698" s="1"/>
      <c r="I1698" s="1"/>
      <c r="K1698" s="1"/>
      <c r="L1698" s="1"/>
      <c r="M1698" s="1"/>
      <c r="R1698" s="1"/>
      <c r="S1698" s="1"/>
      <c r="W1698" s="1"/>
      <c r="X1698" s="1"/>
      <c r="Y1698" s="1"/>
    </row>
    <row r="1699" spans="4:25">
      <c r="D1699" s="1"/>
      <c r="E1699" s="1"/>
      <c r="F1699" s="1"/>
      <c r="G1699" s="1"/>
      <c r="H1699" s="1"/>
      <c r="I1699" s="1"/>
      <c r="K1699" s="1"/>
      <c r="L1699" s="1"/>
      <c r="M1699" s="1"/>
      <c r="R1699" s="1"/>
      <c r="S1699" s="1"/>
      <c r="W1699" s="1"/>
      <c r="X1699" s="1"/>
      <c r="Y1699" s="1"/>
    </row>
    <row r="1700" spans="4:25">
      <c r="D1700" s="1"/>
      <c r="E1700" s="1"/>
      <c r="F1700" s="1"/>
      <c r="G1700" s="1"/>
      <c r="H1700" s="1"/>
      <c r="I1700" s="1"/>
      <c r="K1700" s="1"/>
      <c r="L1700" s="1"/>
      <c r="M1700" s="1"/>
      <c r="R1700" s="1"/>
      <c r="S1700" s="1"/>
      <c r="W1700" s="1"/>
      <c r="X1700" s="1"/>
      <c r="Y1700" s="1"/>
    </row>
    <row r="1701" spans="4:25">
      <c r="D1701" s="1"/>
      <c r="E1701" s="1"/>
      <c r="F1701" s="1"/>
      <c r="G1701" s="1"/>
      <c r="H1701" s="1"/>
      <c r="I1701" s="1"/>
      <c r="K1701" s="1"/>
      <c r="L1701" s="1"/>
      <c r="M1701" s="1"/>
      <c r="R1701" s="1"/>
      <c r="S1701" s="1"/>
      <c r="W1701" s="1"/>
      <c r="X1701" s="1"/>
      <c r="Y1701" s="1"/>
    </row>
    <row r="1702" spans="4:25">
      <c r="D1702" s="1"/>
      <c r="E1702" s="1"/>
      <c r="F1702" s="1"/>
      <c r="G1702" s="1"/>
      <c r="H1702" s="1"/>
      <c r="I1702" s="1"/>
      <c r="K1702" s="1"/>
      <c r="L1702" s="1"/>
      <c r="M1702" s="1"/>
      <c r="R1702" s="1"/>
      <c r="S1702" s="1"/>
      <c r="W1702" s="1"/>
      <c r="X1702" s="1"/>
      <c r="Y1702" s="1"/>
    </row>
    <row r="1703" spans="4:25">
      <c r="D1703" s="1"/>
      <c r="E1703" s="1"/>
      <c r="F1703" s="1"/>
      <c r="G1703" s="1"/>
      <c r="H1703" s="1"/>
      <c r="I1703" s="1"/>
      <c r="K1703" s="1"/>
      <c r="L1703" s="1"/>
      <c r="M1703" s="1"/>
      <c r="R1703" s="1"/>
      <c r="S1703" s="1"/>
      <c r="W1703" s="1"/>
      <c r="X1703" s="1"/>
      <c r="Y1703" s="1"/>
    </row>
    <row r="1704" spans="4:25">
      <c r="D1704" s="1"/>
      <c r="E1704" s="1"/>
      <c r="F1704" s="1"/>
      <c r="G1704" s="1"/>
      <c r="H1704" s="1"/>
      <c r="I1704" s="1"/>
      <c r="K1704" s="1"/>
      <c r="L1704" s="1"/>
      <c r="M1704" s="1"/>
      <c r="R1704" s="1"/>
      <c r="S1704" s="1"/>
      <c r="W1704" s="1"/>
      <c r="X1704" s="1"/>
      <c r="Y1704" s="1"/>
    </row>
    <row r="1705" spans="4:25">
      <c r="D1705" s="1"/>
      <c r="E1705" s="1"/>
      <c r="F1705" s="1"/>
      <c r="G1705" s="1"/>
      <c r="H1705" s="1"/>
      <c r="I1705" s="1"/>
      <c r="K1705" s="1"/>
      <c r="L1705" s="1"/>
      <c r="M1705" s="1"/>
      <c r="R1705" s="1"/>
      <c r="S1705" s="1"/>
      <c r="W1705" s="1"/>
      <c r="X1705" s="1"/>
      <c r="Y1705" s="1"/>
    </row>
    <row r="1706" spans="4:25">
      <c r="D1706" s="1"/>
      <c r="E1706" s="1"/>
      <c r="F1706" s="1"/>
      <c r="G1706" s="1"/>
      <c r="H1706" s="1"/>
      <c r="I1706" s="1"/>
      <c r="K1706" s="1"/>
      <c r="L1706" s="1"/>
      <c r="M1706" s="1"/>
      <c r="R1706" s="1"/>
      <c r="S1706" s="1"/>
      <c r="W1706" s="1"/>
      <c r="X1706" s="1"/>
      <c r="Y1706" s="1"/>
    </row>
    <row r="1707" spans="4:25">
      <c r="D1707" s="1"/>
      <c r="E1707" s="1"/>
      <c r="F1707" s="1"/>
      <c r="G1707" s="1"/>
      <c r="H1707" s="1"/>
      <c r="I1707" s="1"/>
      <c r="K1707" s="1"/>
      <c r="L1707" s="1"/>
      <c r="M1707" s="1"/>
      <c r="R1707" s="1"/>
      <c r="S1707" s="1"/>
      <c r="W1707" s="1"/>
      <c r="X1707" s="1"/>
      <c r="Y1707" s="1"/>
    </row>
    <row r="1708" spans="4:25">
      <c r="D1708" s="1"/>
      <c r="E1708" s="1"/>
      <c r="F1708" s="1"/>
      <c r="G1708" s="1"/>
      <c r="H1708" s="1"/>
      <c r="I1708" s="1"/>
      <c r="K1708" s="1"/>
      <c r="L1708" s="1"/>
      <c r="M1708" s="1"/>
      <c r="R1708" s="1"/>
      <c r="S1708" s="1"/>
      <c r="W1708" s="1"/>
      <c r="X1708" s="1"/>
      <c r="Y1708" s="1"/>
    </row>
    <row r="1709" spans="4:25">
      <c r="D1709" s="1"/>
      <c r="E1709" s="1"/>
      <c r="F1709" s="1"/>
      <c r="G1709" s="1"/>
      <c r="H1709" s="1"/>
      <c r="I1709" s="1"/>
      <c r="K1709" s="1"/>
      <c r="L1709" s="1"/>
      <c r="M1709" s="1"/>
      <c r="R1709" s="1"/>
      <c r="S1709" s="1"/>
      <c r="W1709" s="1"/>
      <c r="X1709" s="1"/>
      <c r="Y1709" s="1"/>
    </row>
    <row r="1710" spans="4:25">
      <c r="D1710" s="1"/>
      <c r="E1710" s="1"/>
      <c r="F1710" s="1"/>
      <c r="G1710" s="1"/>
      <c r="H1710" s="1"/>
      <c r="I1710" s="1"/>
      <c r="K1710" s="1"/>
      <c r="L1710" s="1"/>
      <c r="M1710" s="1"/>
      <c r="R1710" s="1"/>
      <c r="S1710" s="1"/>
      <c r="W1710" s="1"/>
      <c r="X1710" s="1"/>
      <c r="Y1710" s="1"/>
    </row>
    <row r="1711" spans="4:25">
      <c r="D1711" s="1"/>
      <c r="E1711" s="1"/>
      <c r="F1711" s="1"/>
      <c r="G1711" s="1"/>
      <c r="H1711" s="1"/>
      <c r="I1711" s="1"/>
      <c r="K1711" s="1"/>
      <c r="L1711" s="1"/>
      <c r="M1711" s="1"/>
      <c r="R1711" s="1"/>
      <c r="S1711" s="1"/>
      <c r="W1711" s="1"/>
      <c r="X1711" s="1"/>
      <c r="Y1711" s="1"/>
    </row>
    <row r="1712" spans="4:25">
      <c r="D1712" s="1"/>
      <c r="E1712" s="1"/>
      <c r="F1712" s="1"/>
      <c r="G1712" s="1"/>
      <c r="H1712" s="1"/>
      <c r="I1712" s="1"/>
      <c r="K1712" s="1"/>
      <c r="L1712" s="1"/>
      <c r="M1712" s="1"/>
      <c r="R1712" s="1"/>
      <c r="S1712" s="1"/>
      <c r="W1712" s="1"/>
      <c r="X1712" s="1"/>
      <c r="Y1712" s="1"/>
    </row>
    <row r="1713" spans="4:25">
      <c r="D1713" s="1"/>
      <c r="E1713" s="1"/>
      <c r="F1713" s="1"/>
      <c r="G1713" s="1"/>
      <c r="H1713" s="1"/>
      <c r="I1713" s="1"/>
      <c r="K1713" s="1"/>
      <c r="L1713" s="1"/>
      <c r="M1713" s="1"/>
      <c r="R1713" s="1"/>
      <c r="S1713" s="1"/>
      <c r="W1713" s="1"/>
      <c r="X1713" s="1"/>
      <c r="Y1713" s="1"/>
    </row>
    <row r="1714" spans="4:25">
      <c r="D1714" s="1"/>
      <c r="E1714" s="1"/>
      <c r="F1714" s="1"/>
      <c r="G1714" s="1"/>
      <c r="H1714" s="1"/>
      <c r="I1714" s="1"/>
      <c r="K1714" s="1"/>
      <c r="L1714" s="1"/>
      <c r="M1714" s="1"/>
      <c r="R1714" s="1"/>
      <c r="S1714" s="1"/>
      <c r="W1714" s="1"/>
      <c r="X1714" s="1"/>
      <c r="Y1714" s="1"/>
    </row>
    <row r="1715" spans="4:25">
      <c r="D1715" s="1"/>
      <c r="E1715" s="1"/>
      <c r="F1715" s="1"/>
      <c r="G1715" s="1"/>
      <c r="H1715" s="1"/>
      <c r="I1715" s="1"/>
      <c r="K1715" s="1"/>
      <c r="L1715" s="1"/>
      <c r="M1715" s="1"/>
      <c r="R1715" s="1"/>
      <c r="S1715" s="1"/>
      <c r="W1715" s="1"/>
      <c r="X1715" s="1"/>
      <c r="Y1715" s="1"/>
    </row>
    <row r="1716" spans="4:25">
      <c r="D1716" s="1"/>
      <c r="E1716" s="1"/>
      <c r="F1716" s="1"/>
      <c r="G1716" s="1"/>
      <c r="H1716" s="1"/>
      <c r="I1716" s="1"/>
      <c r="K1716" s="1"/>
      <c r="L1716" s="1"/>
      <c r="M1716" s="1"/>
      <c r="R1716" s="1"/>
      <c r="S1716" s="1"/>
      <c r="W1716" s="1"/>
      <c r="X1716" s="1"/>
      <c r="Y1716" s="1"/>
    </row>
    <row r="1717" spans="4:25">
      <c r="D1717" s="1"/>
      <c r="E1717" s="1"/>
      <c r="F1717" s="1"/>
      <c r="G1717" s="1"/>
      <c r="H1717" s="1"/>
      <c r="I1717" s="1"/>
      <c r="K1717" s="1"/>
      <c r="L1717" s="1"/>
      <c r="M1717" s="1"/>
      <c r="R1717" s="1"/>
      <c r="S1717" s="1"/>
      <c r="W1717" s="1"/>
      <c r="X1717" s="1"/>
      <c r="Y1717" s="1"/>
    </row>
    <row r="1718" spans="4:25">
      <c r="D1718" s="1"/>
      <c r="E1718" s="1"/>
      <c r="F1718" s="1"/>
      <c r="G1718" s="1"/>
      <c r="H1718" s="1"/>
      <c r="I1718" s="1"/>
      <c r="K1718" s="1"/>
      <c r="L1718" s="1"/>
      <c r="M1718" s="1"/>
      <c r="R1718" s="1"/>
      <c r="S1718" s="1"/>
      <c r="W1718" s="1"/>
      <c r="X1718" s="1"/>
      <c r="Y1718" s="1"/>
    </row>
    <row r="1719" spans="4:25">
      <c r="D1719" s="1"/>
      <c r="E1719" s="1"/>
      <c r="F1719" s="1"/>
      <c r="G1719" s="1"/>
      <c r="H1719" s="1"/>
      <c r="I1719" s="1"/>
      <c r="K1719" s="1"/>
      <c r="L1719" s="1"/>
      <c r="M1719" s="1"/>
      <c r="R1719" s="1"/>
      <c r="S1719" s="1"/>
      <c r="W1719" s="1"/>
      <c r="X1719" s="1"/>
      <c r="Y1719" s="1"/>
    </row>
    <row r="1720" spans="4:25">
      <c r="D1720" s="1"/>
      <c r="E1720" s="1"/>
      <c r="F1720" s="1"/>
      <c r="G1720" s="1"/>
      <c r="H1720" s="1"/>
      <c r="I1720" s="1"/>
      <c r="K1720" s="1"/>
      <c r="L1720" s="1"/>
      <c r="M1720" s="1"/>
      <c r="R1720" s="1"/>
      <c r="S1720" s="1"/>
      <c r="W1720" s="1"/>
      <c r="X1720" s="1"/>
      <c r="Y1720" s="1"/>
    </row>
    <row r="1721" spans="4:25">
      <c r="D1721" s="1"/>
      <c r="E1721" s="1"/>
      <c r="F1721" s="1"/>
      <c r="G1721" s="1"/>
      <c r="H1721" s="1"/>
      <c r="I1721" s="1"/>
      <c r="K1721" s="1"/>
      <c r="L1721" s="1"/>
      <c r="M1721" s="1"/>
      <c r="R1721" s="1"/>
      <c r="S1721" s="1"/>
      <c r="W1721" s="1"/>
      <c r="X1721" s="1"/>
      <c r="Y1721" s="1"/>
    </row>
    <row r="1722" spans="4:25">
      <c r="D1722" s="1"/>
      <c r="E1722" s="1"/>
      <c r="F1722" s="1"/>
      <c r="G1722" s="1"/>
      <c r="H1722" s="1"/>
      <c r="I1722" s="1"/>
      <c r="K1722" s="1"/>
      <c r="L1722" s="1"/>
      <c r="M1722" s="1"/>
      <c r="R1722" s="1"/>
      <c r="S1722" s="1"/>
      <c r="W1722" s="1"/>
      <c r="X1722" s="1"/>
      <c r="Y1722" s="1"/>
    </row>
    <row r="1723" spans="4:25">
      <c r="D1723" s="1"/>
      <c r="E1723" s="1"/>
      <c r="F1723" s="1"/>
      <c r="G1723" s="1"/>
      <c r="H1723" s="1"/>
      <c r="I1723" s="1"/>
      <c r="K1723" s="1"/>
      <c r="L1723" s="1"/>
      <c r="M1723" s="1"/>
      <c r="R1723" s="1"/>
      <c r="S1723" s="1"/>
      <c r="W1723" s="1"/>
      <c r="X1723" s="1"/>
      <c r="Y1723" s="1"/>
    </row>
    <row r="1724" spans="4:25">
      <c r="D1724" s="1"/>
      <c r="E1724" s="1"/>
      <c r="F1724" s="1"/>
      <c r="G1724" s="1"/>
      <c r="H1724" s="1"/>
      <c r="I1724" s="1"/>
      <c r="K1724" s="1"/>
      <c r="L1724" s="1"/>
      <c r="M1724" s="1"/>
      <c r="R1724" s="1"/>
      <c r="S1724" s="1"/>
      <c r="W1724" s="1"/>
      <c r="X1724" s="1"/>
      <c r="Y1724" s="1"/>
    </row>
    <row r="1725" spans="4:25">
      <c r="D1725" s="1"/>
      <c r="E1725" s="1"/>
      <c r="F1725" s="1"/>
      <c r="G1725" s="1"/>
      <c r="H1725" s="1"/>
      <c r="I1725" s="1"/>
      <c r="K1725" s="1"/>
      <c r="L1725" s="1"/>
      <c r="M1725" s="1"/>
      <c r="R1725" s="1"/>
      <c r="S1725" s="1"/>
      <c r="W1725" s="1"/>
      <c r="X1725" s="1"/>
      <c r="Y1725" s="1"/>
    </row>
    <row r="1726" spans="4:25">
      <c r="D1726" s="1"/>
      <c r="E1726" s="1"/>
      <c r="F1726" s="1"/>
      <c r="G1726" s="1"/>
      <c r="H1726" s="1"/>
      <c r="I1726" s="1"/>
      <c r="K1726" s="1"/>
      <c r="L1726" s="1"/>
      <c r="M1726" s="1"/>
      <c r="R1726" s="1"/>
      <c r="S1726" s="1"/>
      <c r="W1726" s="1"/>
      <c r="X1726" s="1"/>
      <c r="Y1726" s="1"/>
    </row>
    <row r="1727" spans="4:25">
      <c r="D1727" s="1"/>
      <c r="E1727" s="1"/>
      <c r="F1727" s="1"/>
      <c r="G1727" s="1"/>
      <c r="H1727" s="1"/>
      <c r="I1727" s="1"/>
      <c r="K1727" s="1"/>
      <c r="L1727" s="1"/>
      <c r="M1727" s="1"/>
      <c r="R1727" s="1"/>
      <c r="S1727" s="1"/>
      <c r="W1727" s="1"/>
      <c r="X1727" s="1"/>
      <c r="Y1727" s="1"/>
    </row>
    <row r="1728" spans="4:25">
      <c r="D1728" s="1"/>
      <c r="E1728" s="1"/>
      <c r="F1728" s="1"/>
      <c r="G1728" s="1"/>
      <c r="H1728" s="1"/>
      <c r="I1728" s="1"/>
      <c r="K1728" s="1"/>
      <c r="L1728" s="1"/>
      <c r="M1728" s="1"/>
      <c r="R1728" s="1"/>
      <c r="S1728" s="1"/>
      <c r="W1728" s="1"/>
      <c r="X1728" s="1"/>
      <c r="Y1728" s="1"/>
    </row>
    <row r="1729" spans="4:25">
      <c r="D1729" s="1"/>
      <c r="E1729" s="1"/>
      <c r="F1729" s="1"/>
      <c r="G1729" s="1"/>
      <c r="H1729" s="1"/>
      <c r="I1729" s="1"/>
      <c r="K1729" s="1"/>
      <c r="L1729" s="1"/>
      <c r="M1729" s="1"/>
      <c r="R1729" s="1"/>
      <c r="S1729" s="1"/>
      <c r="W1729" s="1"/>
      <c r="X1729" s="1"/>
      <c r="Y1729" s="1"/>
    </row>
    <row r="1730" spans="4:25">
      <c r="D1730" s="1"/>
      <c r="E1730" s="1"/>
      <c r="F1730" s="1"/>
      <c r="G1730" s="1"/>
      <c r="H1730" s="1"/>
      <c r="I1730" s="1"/>
      <c r="K1730" s="1"/>
      <c r="L1730" s="1"/>
      <c r="M1730" s="1"/>
      <c r="R1730" s="1"/>
      <c r="S1730" s="1"/>
      <c r="W1730" s="1"/>
      <c r="X1730" s="1"/>
      <c r="Y1730" s="1"/>
    </row>
    <row r="1731" spans="4:25">
      <c r="D1731" s="1"/>
      <c r="E1731" s="1"/>
      <c r="F1731" s="1"/>
      <c r="G1731" s="1"/>
      <c r="H1731" s="1"/>
      <c r="I1731" s="1"/>
      <c r="K1731" s="1"/>
      <c r="L1731" s="1"/>
      <c r="M1731" s="1"/>
      <c r="R1731" s="1"/>
      <c r="S1731" s="1"/>
      <c r="W1731" s="1"/>
      <c r="X1731" s="1"/>
      <c r="Y1731" s="1"/>
    </row>
    <row r="1732" spans="4:25">
      <c r="D1732" s="1"/>
      <c r="E1732" s="1"/>
      <c r="F1732" s="1"/>
      <c r="G1732" s="1"/>
      <c r="H1732" s="1"/>
      <c r="I1732" s="1"/>
      <c r="K1732" s="1"/>
      <c r="L1732" s="1"/>
      <c r="M1732" s="1"/>
      <c r="R1732" s="1"/>
      <c r="S1732" s="1"/>
      <c r="W1732" s="1"/>
      <c r="X1732" s="1"/>
      <c r="Y1732" s="1"/>
    </row>
    <row r="1733" spans="4:25">
      <c r="D1733" s="1"/>
      <c r="E1733" s="1"/>
      <c r="F1733" s="1"/>
      <c r="G1733" s="1"/>
      <c r="H1733" s="1"/>
      <c r="I1733" s="1"/>
      <c r="K1733" s="1"/>
      <c r="L1733" s="1"/>
      <c r="M1733" s="1"/>
      <c r="R1733" s="1"/>
      <c r="S1733" s="1"/>
      <c r="W1733" s="1"/>
      <c r="X1733" s="1"/>
      <c r="Y1733" s="1"/>
    </row>
    <row r="1734" spans="4:25">
      <c r="D1734" s="1"/>
      <c r="E1734" s="1"/>
      <c r="F1734" s="1"/>
      <c r="G1734" s="1"/>
      <c r="H1734" s="1"/>
      <c r="I1734" s="1"/>
      <c r="K1734" s="1"/>
      <c r="L1734" s="1"/>
      <c r="M1734" s="1"/>
      <c r="R1734" s="1"/>
      <c r="S1734" s="1"/>
      <c r="W1734" s="1"/>
      <c r="X1734" s="1"/>
      <c r="Y1734" s="1"/>
    </row>
    <row r="1735" spans="4:25">
      <c r="D1735" s="1"/>
      <c r="E1735" s="1"/>
      <c r="F1735" s="1"/>
      <c r="G1735" s="1"/>
      <c r="H1735" s="1"/>
      <c r="I1735" s="1"/>
      <c r="K1735" s="1"/>
      <c r="L1735" s="1"/>
      <c r="M1735" s="1"/>
      <c r="R1735" s="1"/>
      <c r="S1735" s="1"/>
      <c r="W1735" s="1"/>
      <c r="X1735" s="1"/>
      <c r="Y1735" s="1"/>
    </row>
    <row r="1736" spans="4:25">
      <c r="D1736" s="1"/>
      <c r="E1736" s="1"/>
      <c r="F1736" s="1"/>
      <c r="G1736" s="1"/>
      <c r="H1736" s="1"/>
      <c r="I1736" s="1"/>
      <c r="K1736" s="1"/>
      <c r="L1736" s="1"/>
      <c r="M1736" s="1"/>
      <c r="R1736" s="1"/>
      <c r="S1736" s="1"/>
      <c r="W1736" s="1"/>
      <c r="X1736" s="1"/>
      <c r="Y1736" s="1"/>
    </row>
    <row r="1737" spans="4:25">
      <c r="D1737" s="1"/>
      <c r="E1737" s="1"/>
      <c r="F1737" s="1"/>
      <c r="G1737" s="1"/>
      <c r="H1737" s="1"/>
      <c r="I1737" s="1"/>
      <c r="K1737" s="1"/>
      <c r="L1737" s="1"/>
      <c r="M1737" s="1"/>
      <c r="R1737" s="1"/>
      <c r="S1737" s="1"/>
      <c r="W1737" s="1"/>
      <c r="X1737" s="1"/>
      <c r="Y1737" s="1"/>
    </row>
    <row r="1738" spans="4:25">
      <c r="D1738" s="1"/>
      <c r="E1738" s="1"/>
      <c r="F1738" s="1"/>
      <c r="G1738" s="1"/>
      <c r="H1738" s="1"/>
      <c r="I1738" s="1"/>
      <c r="K1738" s="1"/>
      <c r="L1738" s="1"/>
      <c r="M1738" s="1"/>
      <c r="R1738" s="1"/>
      <c r="S1738" s="1"/>
      <c r="W1738" s="1"/>
      <c r="X1738" s="1"/>
      <c r="Y1738" s="1"/>
    </row>
    <row r="1739" spans="4:25">
      <c r="D1739" s="1"/>
      <c r="E1739" s="1"/>
      <c r="F1739" s="1"/>
      <c r="G1739" s="1"/>
      <c r="H1739" s="1"/>
      <c r="I1739" s="1"/>
      <c r="K1739" s="1"/>
      <c r="L1739" s="1"/>
      <c r="M1739" s="1"/>
      <c r="R1739" s="1"/>
      <c r="S1739" s="1"/>
      <c r="W1739" s="1"/>
      <c r="X1739" s="1"/>
      <c r="Y1739" s="1"/>
    </row>
    <row r="1740" spans="4:25">
      <c r="D1740" s="1"/>
      <c r="E1740" s="1"/>
      <c r="F1740" s="1"/>
      <c r="G1740" s="1"/>
      <c r="H1740" s="1"/>
      <c r="I1740" s="1"/>
      <c r="K1740" s="1"/>
      <c r="L1740" s="1"/>
      <c r="M1740" s="1"/>
      <c r="R1740" s="1"/>
      <c r="S1740" s="1"/>
      <c r="W1740" s="1"/>
      <c r="X1740" s="1"/>
      <c r="Y1740" s="1"/>
    </row>
    <row r="1741" spans="4:25">
      <c r="D1741" s="1"/>
      <c r="E1741" s="1"/>
      <c r="F1741" s="1"/>
      <c r="G1741" s="1"/>
      <c r="H1741" s="1"/>
      <c r="I1741" s="1"/>
      <c r="K1741" s="1"/>
      <c r="L1741" s="1"/>
      <c r="M1741" s="1"/>
      <c r="R1741" s="1"/>
      <c r="S1741" s="1"/>
      <c r="W1741" s="1"/>
      <c r="X1741" s="1"/>
      <c r="Y1741" s="1"/>
    </row>
    <row r="1742" spans="4:25">
      <c r="D1742" s="1"/>
      <c r="E1742" s="1"/>
      <c r="F1742" s="1"/>
      <c r="G1742" s="1"/>
      <c r="H1742" s="1"/>
      <c r="I1742" s="1"/>
      <c r="K1742" s="1"/>
      <c r="L1742" s="1"/>
      <c r="M1742" s="1"/>
      <c r="R1742" s="1"/>
      <c r="S1742" s="1"/>
      <c r="W1742" s="1"/>
      <c r="X1742" s="1"/>
      <c r="Y1742" s="1"/>
    </row>
    <row r="1743" spans="4:25">
      <c r="D1743" s="1"/>
      <c r="E1743" s="1"/>
      <c r="F1743" s="1"/>
      <c r="G1743" s="1"/>
      <c r="H1743" s="1"/>
      <c r="I1743" s="1"/>
      <c r="K1743" s="1"/>
      <c r="L1743" s="1"/>
      <c r="M1743" s="1"/>
      <c r="R1743" s="1"/>
      <c r="S1743" s="1"/>
      <c r="W1743" s="1"/>
      <c r="X1743" s="1"/>
      <c r="Y1743" s="1"/>
    </row>
    <row r="1744" spans="4:25">
      <c r="D1744" s="1"/>
      <c r="E1744" s="1"/>
      <c r="F1744" s="1"/>
      <c r="G1744" s="1"/>
      <c r="H1744" s="1"/>
      <c r="I1744" s="1"/>
      <c r="K1744" s="1"/>
      <c r="L1744" s="1"/>
      <c r="M1744" s="1"/>
      <c r="R1744" s="1"/>
      <c r="S1744" s="1"/>
      <c r="W1744" s="1"/>
      <c r="X1744" s="1"/>
      <c r="Y1744" s="1"/>
    </row>
    <row r="1745" spans="4:25">
      <c r="D1745" s="1"/>
      <c r="E1745" s="1"/>
      <c r="F1745" s="1"/>
      <c r="G1745" s="1"/>
      <c r="H1745" s="1"/>
      <c r="I1745" s="1"/>
      <c r="K1745" s="1"/>
      <c r="L1745" s="1"/>
      <c r="M1745" s="1"/>
      <c r="R1745" s="1"/>
      <c r="S1745" s="1"/>
      <c r="W1745" s="1"/>
      <c r="X1745" s="1"/>
      <c r="Y1745" s="1"/>
    </row>
    <row r="1746" spans="4:25">
      <c r="D1746" s="1"/>
      <c r="E1746" s="1"/>
      <c r="F1746" s="1"/>
      <c r="G1746" s="1"/>
      <c r="H1746" s="1"/>
      <c r="I1746" s="1"/>
      <c r="K1746" s="1"/>
      <c r="L1746" s="1"/>
      <c r="M1746" s="1"/>
      <c r="R1746" s="1"/>
      <c r="S1746" s="1"/>
      <c r="W1746" s="1"/>
      <c r="X1746" s="1"/>
      <c r="Y1746" s="1"/>
    </row>
    <row r="1747" spans="4:25">
      <c r="D1747" s="1"/>
      <c r="E1747" s="1"/>
      <c r="F1747" s="1"/>
      <c r="G1747" s="1"/>
      <c r="H1747" s="1"/>
      <c r="I1747" s="1"/>
      <c r="K1747" s="1"/>
      <c r="L1747" s="1"/>
      <c r="M1747" s="1"/>
      <c r="R1747" s="1"/>
      <c r="S1747" s="1"/>
      <c r="W1747" s="1"/>
      <c r="X1747" s="1"/>
      <c r="Y1747" s="1"/>
    </row>
    <row r="1748" spans="4:25">
      <c r="D1748" s="1"/>
      <c r="E1748" s="1"/>
      <c r="F1748" s="1"/>
      <c r="G1748" s="1"/>
      <c r="H1748" s="1"/>
      <c r="I1748" s="1"/>
      <c r="K1748" s="1"/>
      <c r="L1748" s="1"/>
      <c r="M1748" s="1"/>
      <c r="R1748" s="1"/>
      <c r="S1748" s="1"/>
      <c r="W1748" s="1"/>
      <c r="X1748" s="1"/>
      <c r="Y1748" s="1"/>
    </row>
    <row r="1749" spans="4:25">
      <c r="D1749" s="1"/>
      <c r="E1749" s="1"/>
      <c r="F1749" s="1"/>
      <c r="G1749" s="1"/>
      <c r="H1749" s="1"/>
      <c r="I1749" s="1"/>
      <c r="K1749" s="1"/>
      <c r="L1749" s="1"/>
      <c r="M1749" s="1"/>
      <c r="R1749" s="1"/>
      <c r="S1749" s="1"/>
      <c r="W1749" s="1"/>
      <c r="X1749" s="1"/>
      <c r="Y1749" s="1"/>
    </row>
    <row r="1750" spans="4:25">
      <c r="D1750" s="1"/>
      <c r="E1750" s="1"/>
      <c r="F1750" s="1"/>
      <c r="G1750" s="1"/>
      <c r="H1750" s="1"/>
      <c r="I1750" s="1"/>
      <c r="K1750" s="1"/>
      <c r="L1750" s="1"/>
      <c r="M1750" s="1"/>
      <c r="R1750" s="1"/>
      <c r="S1750" s="1"/>
      <c r="W1750" s="1"/>
      <c r="X1750" s="1"/>
      <c r="Y1750" s="1"/>
    </row>
    <row r="1751" spans="4:25">
      <c r="D1751" s="1"/>
      <c r="E1751" s="1"/>
      <c r="F1751" s="1"/>
      <c r="G1751" s="1"/>
      <c r="H1751" s="1"/>
      <c r="I1751" s="1"/>
      <c r="K1751" s="1"/>
      <c r="L1751" s="1"/>
      <c r="M1751" s="1"/>
      <c r="R1751" s="1"/>
      <c r="S1751" s="1"/>
      <c r="W1751" s="1"/>
      <c r="X1751" s="1"/>
      <c r="Y1751" s="1"/>
    </row>
    <row r="1752" spans="4:25">
      <c r="D1752" s="1"/>
      <c r="E1752" s="1"/>
      <c r="F1752" s="1"/>
      <c r="G1752" s="1"/>
      <c r="H1752" s="1"/>
      <c r="I1752" s="1"/>
      <c r="K1752" s="1"/>
      <c r="L1752" s="1"/>
      <c r="M1752" s="1"/>
      <c r="R1752" s="1"/>
      <c r="S1752" s="1"/>
      <c r="W1752" s="1"/>
      <c r="X1752" s="1"/>
      <c r="Y1752" s="1"/>
    </row>
    <row r="1753" spans="4:25">
      <c r="D1753" s="1"/>
      <c r="E1753" s="1"/>
      <c r="F1753" s="1"/>
      <c r="G1753" s="1"/>
      <c r="H1753" s="1"/>
      <c r="I1753" s="1"/>
      <c r="K1753" s="1"/>
      <c r="L1753" s="1"/>
      <c r="M1753" s="1"/>
      <c r="R1753" s="1"/>
      <c r="S1753" s="1"/>
      <c r="W1753" s="1"/>
      <c r="X1753" s="1"/>
      <c r="Y1753" s="1"/>
    </row>
    <row r="1754" spans="4:25">
      <c r="D1754" s="1"/>
      <c r="E1754" s="1"/>
      <c r="F1754" s="1"/>
      <c r="G1754" s="1"/>
      <c r="H1754" s="1"/>
      <c r="I1754" s="1"/>
      <c r="K1754" s="1"/>
      <c r="L1754" s="1"/>
      <c r="M1754" s="1"/>
      <c r="R1754" s="1"/>
      <c r="S1754" s="1"/>
      <c r="W1754" s="1"/>
      <c r="X1754" s="1"/>
      <c r="Y1754" s="1"/>
    </row>
    <row r="1755" spans="4:25">
      <c r="D1755" s="1"/>
      <c r="E1755" s="1"/>
      <c r="F1755" s="1"/>
      <c r="G1755" s="1"/>
      <c r="H1755" s="1"/>
      <c r="I1755" s="1"/>
      <c r="K1755" s="1"/>
      <c r="L1755" s="1"/>
      <c r="M1755" s="1"/>
      <c r="R1755" s="1"/>
      <c r="S1755" s="1"/>
      <c r="W1755" s="1"/>
      <c r="X1755" s="1"/>
      <c r="Y1755" s="1"/>
    </row>
    <row r="1756" spans="4:25">
      <c r="D1756" s="1"/>
      <c r="E1756" s="1"/>
      <c r="F1756" s="1"/>
      <c r="G1756" s="1"/>
      <c r="H1756" s="1"/>
      <c r="I1756" s="1"/>
      <c r="K1756" s="1"/>
      <c r="L1756" s="1"/>
      <c r="M1756" s="1"/>
      <c r="R1756" s="1"/>
      <c r="S1756" s="1"/>
      <c r="W1756" s="1"/>
      <c r="X1756" s="1"/>
      <c r="Y1756" s="1"/>
    </row>
    <row r="1757" spans="4:25">
      <c r="D1757" s="1"/>
      <c r="E1757" s="1"/>
      <c r="F1757" s="1"/>
      <c r="G1757" s="1"/>
      <c r="H1757" s="1"/>
      <c r="I1757" s="1"/>
      <c r="K1757" s="1"/>
      <c r="L1757" s="1"/>
      <c r="M1757" s="1"/>
      <c r="R1757" s="1"/>
      <c r="S1757" s="1"/>
      <c r="W1757" s="1"/>
      <c r="X1757" s="1"/>
      <c r="Y1757" s="1"/>
    </row>
    <row r="1758" spans="4:25">
      <c r="D1758" s="1"/>
      <c r="E1758" s="1"/>
      <c r="F1758" s="1"/>
      <c r="G1758" s="1"/>
      <c r="H1758" s="1"/>
      <c r="I1758" s="1"/>
      <c r="K1758" s="1"/>
      <c r="L1758" s="1"/>
      <c r="M1758" s="1"/>
      <c r="R1758" s="1"/>
      <c r="S1758" s="1"/>
      <c r="W1758" s="1"/>
      <c r="X1758" s="1"/>
      <c r="Y1758" s="1"/>
    </row>
    <row r="1759" spans="4:25">
      <c r="D1759" s="1"/>
      <c r="E1759" s="1"/>
      <c r="F1759" s="1"/>
      <c r="G1759" s="1"/>
      <c r="H1759" s="1"/>
      <c r="I1759" s="1"/>
      <c r="K1759" s="1"/>
      <c r="L1759" s="1"/>
      <c r="M1759" s="1"/>
      <c r="R1759" s="1"/>
      <c r="S1759" s="1"/>
      <c r="W1759" s="1"/>
      <c r="X1759" s="1"/>
      <c r="Y1759" s="1"/>
    </row>
    <row r="1760" spans="4:25">
      <c r="D1760" s="1"/>
      <c r="E1760" s="1"/>
      <c r="F1760" s="1"/>
      <c r="G1760" s="1"/>
      <c r="H1760" s="1"/>
      <c r="I1760" s="1"/>
      <c r="K1760" s="1"/>
      <c r="L1760" s="1"/>
      <c r="M1760" s="1"/>
      <c r="R1760" s="1"/>
      <c r="S1760" s="1"/>
      <c r="W1760" s="1"/>
      <c r="X1760" s="1"/>
      <c r="Y1760" s="1"/>
    </row>
    <row r="1761" spans="4:25">
      <c r="D1761" s="1"/>
      <c r="E1761" s="1"/>
      <c r="F1761" s="1"/>
      <c r="G1761" s="1"/>
      <c r="H1761" s="1"/>
      <c r="I1761" s="1"/>
      <c r="K1761" s="1"/>
      <c r="L1761" s="1"/>
      <c r="M1761" s="1"/>
      <c r="R1761" s="1"/>
      <c r="S1761" s="1"/>
      <c r="W1761" s="1"/>
      <c r="X1761" s="1"/>
      <c r="Y1761" s="1"/>
    </row>
    <row r="1762" spans="4:25">
      <c r="D1762" s="1"/>
      <c r="E1762" s="1"/>
      <c r="F1762" s="1"/>
      <c r="G1762" s="1"/>
      <c r="H1762" s="1"/>
      <c r="I1762" s="1"/>
      <c r="K1762" s="1"/>
      <c r="L1762" s="1"/>
      <c r="M1762" s="1"/>
      <c r="R1762" s="1"/>
      <c r="S1762" s="1"/>
      <c r="W1762" s="1"/>
      <c r="X1762" s="1"/>
      <c r="Y1762" s="1"/>
    </row>
    <row r="1763" spans="4:25">
      <c r="D1763" s="1"/>
      <c r="E1763" s="1"/>
      <c r="F1763" s="1"/>
      <c r="G1763" s="1"/>
      <c r="H1763" s="1"/>
      <c r="I1763" s="1"/>
      <c r="K1763" s="1"/>
      <c r="L1763" s="1"/>
      <c r="M1763" s="1"/>
      <c r="R1763" s="1"/>
      <c r="S1763" s="1"/>
      <c r="W1763" s="1"/>
      <c r="X1763" s="1"/>
      <c r="Y1763" s="1"/>
    </row>
    <row r="1764" spans="4:25">
      <c r="D1764" s="1"/>
      <c r="E1764" s="1"/>
      <c r="F1764" s="1"/>
      <c r="G1764" s="1"/>
      <c r="H1764" s="1"/>
      <c r="I1764" s="1"/>
      <c r="K1764" s="1"/>
      <c r="L1764" s="1"/>
      <c r="M1764" s="1"/>
      <c r="R1764" s="1"/>
      <c r="S1764" s="1"/>
      <c r="W1764" s="1"/>
      <c r="X1764" s="1"/>
      <c r="Y1764" s="1"/>
    </row>
    <row r="1765" spans="4:25">
      <c r="D1765" s="1"/>
      <c r="E1765" s="1"/>
      <c r="F1765" s="1"/>
      <c r="G1765" s="1"/>
      <c r="H1765" s="1"/>
      <c r="I1765" s="1"/>
      <c r="K1765" s="1"/>
      <c r="L1765" s="1"/>
      <c r="M1765" s="1"/>
      <c r="R1765" s="1"/>
      <c r="S1765" s="1"/>
      <c r="W1765" s="1"/>
      <c r="X1765" s="1"/>
      <c r="Y1765" s="1"/>
    </row>
    <row r="1766" spans="4:25">
      <c r="D1766" s="1"/>
      <c r="E1766" s="1"/>
      <c r="F1766" s="1"/>
      <c r="G1766" s="1"/>
      <c r="H1766" s="1"/>
      <c r="I1766" s="1"/>
      <c r="K1766" s="1"/>
      <c r="L1766" s="1"/>
      <c r="M1766" s="1"/>
      <c r="R1766" s="1"/>
      <c r="S1766" s="1"/>
      <c r="W1766" s="1"/>
      <c r="X1766" s="1"/>
      <c r="Y1766" s="1"/>
    </row>
    <row r="1767" spans="4:25">
      <c r="D1767" s="1"/>
      <c r="E1767" s="1"/>
      <c r="F1767" s="1"/>
      <c r="G1767" s="1"/>
      <c r="H1767" s="1"/>
      <c r="I1767" s="1"/>
      <c r="K1767" s="1"/>
      <c r="L1767" s="1"/>
      <c r="M1767" s="1"/>
      <c r="R1767" s="1"/>
      <c r="S1767" s="1"/>
      <c r="W1767" s="1"/>
      <c r="X1767" s="1"/>
      <c r="Y1767" s="1"/>
    </row>
    <row r="1768" spans="4:25">
      <c r="D1768" s="1"/>
      <c r="E1768" s="1"/>
      <c r="F1768" s="1"/>
      <c r="G1768" s="1"/>
      <c r="H1768" s="1"/>
      <c r="I1768" s="1"/>
      <c r="K1768" s="1"/>
      <c r="L1768" s="1"/>
      <c r="M1768" s="1"/>
      <c r="R1768" s="1"/>
      <c r="S1768" s="1"/>
      <c r="W1768" s="1"/>
      <c r="X1768" s="1"/>
      <c r="Y1768" s="1"/>
    </row>
    <row r="1769" spans="4:25">
      <c r="D1769" s="1"/>
      <c r="E1769" s="1"/>
      <c r="F1769" s="1"/>
      <c r="G1769" s="1"/>
      <c r="H1769" s="1"/>
      <c r="I1769" s="1"/>
      <c r="K1769" s="1"/>
      <c r="L1769" s="1"/>
      <c r="M1769" s="1"/>
      <c r="R1769" s="1"/>
      <c r="S1769" s="1"/>
      <c r="W1769" s="1"/>
      <c r="X1769" s="1"/>
      <c r="Y1769" s="1"/>
    </row>
    <row r="1770" spans="4:25">
      <c r="D1770" s="1"/>
      <c r="E1770" s="1"/>
      <c r="F1770" s="1"/>
      <c r="G1770" s="1"/>
      <c r="H1770" s="1"/>
      <c r="I1770" s="1"/>
      <c r="K1770" s="1"/>
      <c r="L1770" s="1"/>
      <c r="M1770" s="1"/>
      <c r="R1770" s="1"/>
      <c r="S1770" s="1"/>
      <c r="W1770" s="1"/>
      <c r="X1770" s="1"/>
      <c r="Y1770" s="1"/>
    </row>
    <row r="1771" spans="4:25">
      <c r="D1771" s="1"/>
      <c r="E1771" s="1"/>
      <c r="F1771" s="1"/>
      <c r="G1771" s="1"/>
      <c r="H1771" s="1"/>
      <c r="I1771" s="1"/>
      <c r="K1771" s="1"/>
      <c r="L1771" s="1"/>
      <c r="M1771" s="1"/>
      <c r="R1771" s="1"/>
      <c r="S1771" s="1"/>
      <c r="W1771" s="1"/>
      <c r="X1771" s="1"/>
      <c r="Y1771" s="1"/>
    </row>
    <row r="1772" spans="4:25">
      <c r="D1772" s="1"/>
      <c r="E1772" s="1"/>
      <c r="F1772" s="1"/>
      <c r="G1772" s="1"/>
      <c r="H1772" s="1"/>
      <c r="I1772" s="1"/>
      <c r="K1772" s="1"/>
      <c r="L1772" s="1"/>
      <c r="M1772" s="1"/>
      <c r="R1772" s="1"/>
      <c r="S1772" s="1"/>
      <c r="W1772" s="1"/>
      <c r="X1772" s="1"/>
      <c r="Y1772" s="1"/>
    </row>
    <row r="1773" spans="4:25">
      <c r="D1773" s="1"/>
      <c r="E1773" s="1"/>
      <c r="F1773" s="1"/>
      <c r="G1773" s="1"/>
      <c r="H1773" s="1"/>
      <c r="I1773" s="1"/>
      <c r="K1773" s="1"/>
      <c r="L1773" s="1"/>
      <c r="M1773" s="1"/>
      <c r="R1773" s="1"/>
      <c r="S1773" s="1"/>
      <c r="W1773" s="1"/>
      <c r="X1773" s="1"/>
      <c r="Y1773" s="1"/>
    </row>
    <row r="1774" spans="4:25">
      <c r="D1774" s="1"/>
      <c r="E1774" s="1"/>
      <c r="F1774" s="1"/>
      <c r="G1774" s="1"/>
      <c r="H1774" s="1"/>
      <c r="I1774" s="1"/>
      <c r="K1774" s="1"/>
      <c r="L1774" s="1"/>
      <c r="M1774" s="1"/>
      <c r="R1774" s="1"/>
      <c r="S1774" s="1"/>
      <c r="W1774" s="1"/>
      <c r="X1774" s="1"/>
      <c r="Y1774" s="1"/>
    </row>
    <row r="1775" spans="4:25">
      <c r="D1775" s="1"/>
      <c r="E1775" s="1"/>
      <c r="F1775" s="1"/>
      <c r="G1775" s="1"/>
      <c r="H1775" s="1"/>
      <c r="I1775" s="1"/>
      <c r="K1775" s="1"/>
      <c r="L1775" s="1"/>
      <c r="M1775" s="1"/>
      <c r="R1775" s="1"/>
      <c r="S1775" s="1"/>
      <c r="W1775" s="1"/>
      <c r="X1775" s="1"/>
      <c r="Y1775" s="1"/>
    </row>
    <row r="1776" spans="4:25">
      <c r="D1776" s="1"/>
      <c r="E1776" s="1"/>
      <c r="F1776" s="1"/>
      <c r="G1776" s="1"/>
      <c r="H1776" s="1"/>
      <c r="I1776" s="1"/>
      <c r="K1776" s="1"/>
      <c r="L1776" s="1"/>
      <c r="M1776" s="1"/>
      <c r="R1776" s="1"/>
      <c r="S1776" s="1"/>
      <c r="W1776" s="1"/>
      <c r="X1776" s="1"/>
      <c r="Y1776" s="1"/>
    </row>
    <row r="1777" spans="4:25">
      <c r="D1777" s="1"/>
      <c r="E1777" s="1"/>
      <c r="F1777" s="1"/>
      <c r="G1777" s="1"/>
      <c r="H1777" s="1"/>
      <c r="I1777" s="1"/>
      <c r="K1777" s="1"/>
      <c r="L1777" s="1"/>
      <c r="M1777" s="1"/>
      <c r="R1777" s="1"/>
      <c r="S1777" s="1"/>
      <c r="W1777" s="1"/>
      <c r="X1777" s="1"/>
      <c r="Y1777" s="1"/>
    </row>
    <row r="1778" spans="4:25">
      <c r="D1778" s="1"/>
      <c r="E1778" s="1"/>
      <c r="F1778" s="1"/>
      <c r="G1778" s="1"/>
      <c r="H1778" s="1"/>
      <c r="I1778" s="1"/>
      <c r="K1778" s="1"/>
      <c r="L1778" s="1"/>
      <c r="M1778" s="1"/>
      <c r="R1778" s="1"/>
      <c r="S1778" s="1"/>
      <c r="W1778" s="1"/>
      <c r="X1778" s="1"/>
      <c r="Y1778" s="1"/>
    </row>
    <row r="1779" spans="4:25">
      <c r="D1779" s="1"/>
      <c r="E1779" s="1"/>
      <c r="F1779" s="1"/>
      <c r="G1779" s="1"/>
      <c r="H1779" s="1"/>
      <c r="I1779" s="1"/>
      <c r="K1779" s="1"/>
      <c r="L1779" s="1"/>
      <c r="M1779" s="1"/>
      <c r="R1779" s="1"/>
      <c r="S1779" s="1"/>
      <c r="W1779" s="1"/>
      <c r="X1779" s="1"/>
      <c r="Y1779" s="1"/>
    </row>
    <row r="1780" spans="4:25">
      <c r="D1780" s="1"/>
      <c r="E1780" s="1"/>
      <c r="F1780" s="1"/>
      <c r="G1780" s="1"/>
      <c r="H1780" s="1"/>
      <c r="I1780" s="1"/>
      <c r="K1780" s="1"/>
      <c r="L1780" s="1"/>
      <c r="M1780" s="1"/>
      <c r="R1780" s="1"/>
      <c r="S1780" s="1"/>
      <c r="W1780" s="1"/>
      <c r="X1780" s="1"/>
      <c r="Y1780" s="1"/>
    </row>
    <row r="1781" spans="4:25">
      <c r="D1781" s="1"/>
      <c r="E1781" s="1"/>
      <c r="F1781" s="1"/>
      <c r="G1781" s="1"/>
      <c r="H1781" s="1"/>
      <c r="I1781" s="1"/>
      <c r="K1781" s="1"/>
      <c r="L1781" s="1"/>
      <c r="M1781" s="1"/>
      <c r="R1781" s="1"/>
      <c r="S1781" s="1"/>
      <c r="W1781" s="1"/>
      <c r="X1781" s="1"/>
      <c r="Y1781" s="1"/>
    </row>
    <row r="1782" spans="4:25">
      <c r="D1782" s="1"/>
      <c r="E1782" s="1"/>
      <c r="F1782" s="1"/>
      <c r="G1782" s="1"/>
      <c r="H1782" s="1"/>
      <c r="I1782" s="1"/>
      <c r="K1782" s="1"/>
      <c r="L1782" s="1"/>
      <c r="M1782" s="1"/>
      <c r="R1782" s="1"/>
      <c r="S1782" s="1"/>
      <c r="W1782" s="1"/>
      <c r="X1782" s="1"/>
      <c r="Y1782" s="1"/>
    </row>
    <row r="1783" spans="4:25">
      <c r="D1783" s="1"/>
      <c r="E1783" s="1"/>
      <c r="F1783" s="1"/>
      <c r="G1783" s="1"/>
      <c r="H1783" s="1"/>
      <c r="I1783" s="1"/>
      <c r="K1783" s="1"/>
      <c r="L1783" s="1"/>
      <c r="M1783" s="1"/>
      <c r="R1783" s="1"/>
      <c r="S1783" s="1"/>
      <c r="W1783" s="1"/>
      <c r="X1783" s="1"/>
      <c r="Y1783" s="1"/>
    </row>
    <row r="1784" spans="4:25">
      <c r="D1784" s="1"/>
      <c r="E1784" s="1"/>
      <c r="F1784" s="1"/>
      <c r="G1784" s="1"/>
      <c r="H1784" s="1"/>
      <c r="I1784" s="1"/>
      <c r="K1784" s="1"/>
      <c r="L1784" s="1"/>
      <c r="M1784" s="1"/>
      <c r="R1784" s="1"/>
      <c r="S1784" s="1"/>
      <c r="W1784" s="1"/>
      <c r="X1784" s="1"/>
      <c r="Y1784" s="1"/>
    </row>
    <row r="1785" spans="4:25">
      <c r="D1785" s="1"/>
      <c r="E1785" s="1"/>
      <c r="F1785" s="1"/>
      <c r="G1785" s="1"/>
      <c r="H1785" s="1"/>
      <c r="I1785" s="1"/>
      <c r="K1785" s="1"/>
      <c r="L1785" s="1"/>
      <c r="M1785" s="1"/>
      <c r="R1785" s="1"/>
      <c r="S1785" s="1"/>
      <c r="W1785" s="1"/>
      <c r="X1785" s="1"/>
      <c r="Y1785" s="1"/>
    </row>
    <row r="1786" spans="4:25">
      <c r="D1786" s="1"/>
      <c r="E1786" s="1"/>
      <c r="F1786" s="1"/>
      <c r="G1786" s="1"/>
      <c r="H1786" s="1"/>
      <c r="I1786" s="1"/>
      <c r="K1786" s="1"/>
      <c r="L1786" s="1"/>
      <c r="M1786" s="1"/>
      <c r="R1786" s="1"/>
      <c r="S1786" s="1"/>
      <c r="W1786" s="1"/>
      <c r="X1786" s="1"/>
      <c r="Y1786" s="1"/>
    </row>
    <row r="1787" spans="4:25">
      <c r="D1787" s="1"/>
      <c r="E1787" s="1"/>
      <c r="F1787" s="1"/>
      <c r="G1787" s="1"/>
      <c r="H1787" s="1"/>
      <c r="I1787" s="1"/>
      <c r="K1787" s="1"/>
      <c r="L1787" s="1"/>
      <c r="M1787" s="1"/>
      <c r="R1787" s="1"/>
      <c r="S1787" s="1"/>
      <c r="W1787" s="1"/>
      <c r="X1787" s="1"/>
      <c r="Y1787" s="1"/>
    </row>
    <row r="1788" spans="4:25">
      <c r="D1788" s="1"/>
      <c r="E1788" s="1"/>
      <c r="F1788" s="1"/>
      <c r="G1788" s="1"/>
      <c r="H1788" s="1"/>
      <c r="I1788" s="1"/>
      <c r="K1788" s="1"/>
      <c r="L1788" s="1"/>
      <c r="M1788" s="1"/>
      <c r="R1788" s="1"/>
      <c r="S1788" s="1"/>
      <c r="W1788" s="1"/>
      <c r="X1788" s="1"/>
      <c r="Y1788" s="1"/>
    </row>
    <row r="1789" spans="4:25">
      <c r="D1789" s="1"/>
      <c r="E1789" s="1"/>
      <c r="F1789" s="1"/>
      <c r="G1789" s="1"/>
      <c r="H1789" s="1"/>
      <c r="I1789" s="1"/>
      <c r="K1789" s="1"/>
      <c r="L1789" s="1"/>
      <c r="M1789" s="1"/>
      <c r="R1789" s="1"/>
      <c r="S1789" s="1"/>
      <c r="W1789" s="1"/>
      <c r="X1789" s="1"/>
      <c r="Y1789" s="1"/>
    </row>
    <row r="1790" spans="4:25">
      <c r="D1790" s="1"/>
      <c r="E1790" s="1"/>
      <c r="F1790" s="1"/>
      <c r="G1790" s="1"/>
      <c r="H1790" s="1"/>
      <c r="I1790" s="1"/>
      <c r="K1790" s="1"/>
      <c r="L1790" s="1"/>
      <c r="M1790" s="1"/>
      <c r="R1790" s="1"/>
      <c r="S1790" s="1"/>
      <c r="W1790" s="1"/>
      <c r="X1790" s="1"/>
      <c r="Y1790" s="1"/>
    </row>
    <row r="1791" spans="4:25">
      <c r="D1791" s="1"/>
      <c r="E1791" s="1"/>
      <c r="F1791" s="1"/>
      <c r="G1791" s="1"/>
      <c r="H1791" s="1"/>
      <c r="I1791" s="1"/>
      <c r="K1791" s="1"/>
      <c r="L1791" s="1"/>
      <c r="M1791" s="1"/>
      <c r="R1791" s="1"/>
      <c r="S1791" s="1"/>
      <c r="W1791" s="1"/>
      <c r="X1791" s="1"/>
      <c r="Y1791" s="1"/>
    </row>
    <row r="1792" spans="4:25">
      <c r="D1792" s="1"/>
      <c r="E1792" s="1"/>
      <c r="F1792" s="1"/>
      <c r="G1792" s="1"/>
      <c r="H1792" s="1"/>
      <c r="I1792" s="1"/>
      <c r="K1792" s="1"/>
      <c r="L1792" s="1"/>
      <c r="M1792" s="1"/>
      <c r="R1792" s="1"/>
      <c r="S1792" s="1"/>
      <c r="W1792" s="1"/>
      <c r="X1792" s="1"/>
      <c r="Y1792" s="1"/>
    </row>
    <row r="1793" spans="4:25">
      <c r="D1793" s="1"/>
      <c r="E1793" s="1"/>
      <c r="F1793" s="1"/>
      <c r="G1793" s="1"/>
      <c r="H1793" s="1"/>
      <c r="I1793" s="1"/>
      <c r="K1793" s="1"/>
      <c r="L1793" s="1"/>
      <c r="M1793" s="1"/>
      <c r="R1793" s="1"/>
      <c r="S1793" s="1"/>
      <c r="W1793" s="1"/>
      <c r="X1793" s="1"/>
      <c r="Y1793" s="1"/>
    </row>
    <row r="1794" spans="4:25">
      <c r="D1794" s="1"/>
      <c r="E1794" s="1"/>
      <c r="F1794" s="1"/>
      <c r="G1794" s="1"/>
      <c r="H1794" s="1"/>
      <c r="I1794" s="1"/>
      <c r="K1794" s="1"/>
      <c r="L1794" s="1"/>
      <c r="M1794" s="1"/>
      <c r="R1794" s="1"/>
      <c r="S1794" s="1"/>
      <c r="W1794" s="1"/>
      <c r="X1794" s="1"/>
      <c r="Y1794" s="1"/>
    </row>
    <row r="1795" spans="4:25">
      <c r="D1795" s="1"/>
      <c r="E1795" s="1"/>
      <c r="F1795" s="1"/>
      <c r="G1795" s="1"/>
      <c r="H1795" s="1"/>
      <c r="I1795" s="1"/>
      <c r="K1795" s="1"/>
      <c r="L1795" s="1"/>
      <c r="M1795" s="1"/>
      <c r="R1795" s="1"/>
      <c r="S1795" s="1"/>
      <c r="W1795" s="1"/>
      <c r="X1795" s="1"/>
      <c r="Y1795" s="1"/>
    </row>
    <row r="1796" spans="4:25">
      <c r="D1796" s="1"/>
      <c r="E1796" s="1"/>
      <c r="F1796" s="1"/>
      <c r="G1796" s="1"/>
      <c r="H1796" s="1"/>
      <c r="I1796" s="1"/>
      <c r="K1796" s="1"/>
      <c r="L1796" s="1"/>
      <c r="M1796" s="1"/>
      <c r="R1796" s="1"/>
      <c r="S1796" s="1"/>
      <c r="W1796" s="1"/>
      <c r="X1796" s="1"/>
      <c r="Y1796" s="1"/>
    </row>
    <row r="1797" spans="4:25">
      <c r="D1797" s="1"/>
      <c r="E1797" s="1"/>
      <c r="F1797" s="1"/>
      <c r="G1797" s="1"/>
      <c r="H1797" s="1"/>
      <c r="I1797" s="1"/>
      <c r="K1797" s="1"/>
      <c r="L1797" s="1"/>
      <c r="M1797" s="1"/>
      <c r="R1797" s="1"/>
      <c r="S1797" s="1"/>
      <c r="W1797" s="1"/>
      <c r="X1797" s="1"/>
      <c r="Y1797" s="1"/>
    </row>
    <row r="1798" spans="4:25">
      <c r="D1798" s="1"/>
      <c r="E1798" s="1"/>
      <c r="F1798" s="1"/>
      <c r="G1798" s="1"/>
      <c r="H1798" s="1"/>
      <c r="I1798" s="1"/>
      <c r="K1798" s="1"/>
      <c r="L1798" s="1"/>
      <c r="M1798" s="1"/>
      <c r="R1798" s="1"/>
      <c r="S1798" s="1"/>
      <c r="W1798" s="1"/>
      <c r="X1798" s="1"/>
      <c r="Y1798" s="1"/>
    </row>
    <row r="1799" spans="4:25">
      <c r="D1799" s="1"/>
      <c r="E1799" s="1"/>
      <c r="F1799" s="1"/>
      <c r="G1799" s="1"/>
      <c r="H1799" s="1"/>
      <c r="I1799" s="1"/>
      <c r="K1799" s="1"/>
      <c r="L1799" s="1"/>
      <c r="M1799" s="1"/>
      <c r="R1799" s="1"/>
      <c r="S1799" s="1"/>
      <c r="W1799" s="1"/>
      <c r="X1799" s="1"/>
      <c r="Y1799" s="1"/>
    </row>
    <row r="1800" spans="4:25">
      <c r="D1800" s="1"/>
      <c r="E1800" s="1"/>
      <c r="F1800" s="1"/>
      <c r="G1800" s="1"/>
      <c r="H1800" s="1"/>
      <c r="I1800" s="1"/>
      <c r="K1800" s="1"/>
      <c r="L1800" s="1"/>
      <c r="M1800" s="1"/>
      <c r="R1800" s="1"/>
      <c r="S1800" s="1"/>
      <c r="W1800" s="1"/>
      <c r="X1800" s="1"/>
      <c r="Y1800" s="1"/>
    </row>
    <row r="1801" spans="4:25">
      <c r="D1801" s="1"/>
      <c r="E1801" s="1"/>
      <c r="F1801" s="1"/>
      <c r="G1801" s="1"/>
      <c r="H1801" s="1"/>
      <c r="I1801" s="1"/>
      <c r="K1801" s="1"/>
      <c r="L1801" s="1"/>
      <c r="M1801" s="1"/>
      <c r="R1801" s="1"/>
      <c r="S1801" s="1"/>
      <c r="W1801" s="1"/>
      <c r="X1801" s="1"/>
      <c r="Y1801" s="1"/>
    </row>
    <row r="1802" spans="4:25">
      <c r="D1802" s="1"/>
      <c r="E1802" s="1"/>
      <c r="F1802" s="1"/>
      <c r="G1802" s="1"/>
      <c r="H1802" s="1"/>
      <c r="I1802" s="1"/>
      <c r="K1802" s="1"/>
      <c r="L1802" s="1"/>
      <c r="M1802" s="1"/>
      <c r="R1802" s="1"/>
      <c r="S1802" s="1"/>
      <c r="W1802" s="1"/>
      <c r="X1802" s="1"/>
      <c r="Y1802" s="1"/>
    </row>
    <row r="1803" spans="4:25">
      <c r="D1803" s="1"/>
      <c r="E1803" s="1"/>
      <c r="F1803" s="1"/>
      <c r="G1803" s="1"/>
      <c r="H1803" s="1"/>
      <c r="I1803" s="1"/>
      <c r="K1803" s="1"/>
      <c r="L1803" s="1"/>
      <c r="M1803" s="1"/>
      <c r="R1803" s="1"/>
      <c r="S1803" s="1"/>
      <c r="W1803" s="1"/>
      <c r="X1803" s="1"/>
      <c r="Y1803" s="1"/>
    </row>
    <row r="1804" spans="4:25">
      <c r="D1804" s="1"/>
      <c r="E1804" s="1"/>
      <c r="F1804" s="1"/>
      <c r="G1804" s="1"/>
      <c r="H1804" s="1"/>
      <c r="I1804" s="1"/>
      <c r="K1804" s="1"/>
      <c r="L1804" s="1"/>
      <c r="M1804" s="1"/>
      <c r="R1804" s="1"/>
      <c r="S1804" s="1"/>
      <c r="W1804" s="1"/>
      <c r="X1804" s="1"/>
      <c r="Y1804" s="1"/>
    </row>
    <row r="1805" spans="4:25">
      <c r="D1805" s="1"/>
      <c r="E1805" s="1"/>
      <c r="F1805" s="1"/>
      <c r="G1805" s="1"/>
      <c r="H1805" s="1"/>
      <c r="I1805" s="1"/>
      <c r="K1805" s="1"/>
      <c r="L1805" s="1"/>
      <c r="M1805" s="1"/>
      <c r="R1805" s="1"/>
      <c r="S1805" s="1"/>
      <c r="W1805" s="1"/>
      <c r="X1805" s="1"/>
      <c r="Y1805" s="1"/>
    </row>
    <row r="1806" spans="4:25">
      <c r="D1806" s="1"/>
      <c r="E1806" s="1"/>
      <c r="F1806" s="1"/>
      <c r="G1806" s="1"/>
      <c r="H1806" s="1"/>
      <c r="I1806" s="1"/>
      <c r="K1806" s="1"/>
      <c r="L1806" s="1"/>
      <c r="M1806" s="1"/>
      <c r="R1806" s="1"/>
      <c r="S1806" s="1"/>
      <c r="W1806" s="1"/>
      <c r="X1806" s="1"/>
      <c r="Y1806" s="1"/>
    </row>
    <row r="1807" spans="4:25">
      <c r="D1807" s="1"/>
      <c r="E1807" s="1"/>
      <c r="F1807" s="1"/>
      <c r="G1807" s="1"/>
      <c r="H1807" s="1"/>
      <c r="I1807" s="1"/>
      <c r="K1807" s="1"/>
      <c r="L1807" s="1"/>
      <c r="M1807" s="1"/>
      <c r="R1807" s="1"/>
      <c r="S1807" s="1"/>
      <c r="W1807" s="1"/>
      <c r="X1807" s="1"/>
      <c r="Y1807" s="1"/>
    </row>
    <row r="1808" spans="4:25">
      <c r="D1808" s="1"/>
      <c r="E1808" s="1"/>
      <c r="F1808" s="1"/>
      <c r="G1808" s="1"/>
      <c r="H1808" s="1"/>
      <c r="I1808" s="1"/>
      <c r="K1808" s="1"/>
      <c r="L1808" s="1"/>
      <c r="M1808" s="1"/>
      <c r="R1808" s="1"/>
      <c r="S1808" s="1"/>
      <c r="W1808" s="1"/>
      <c r="X1808" s="1"/>
      <c r="Y1808" s="1"/>
    </row>
    <row r="1809" spans="4:25">
      <c r="D1809" s="1"/>
      <c r="E1809" s="1"/>
      <c r="F1809" s="1"/>
      <c r="G1809" s="1"/>
      <c r="H1809" s="1"/>
      <c r="I1809" s="1"/>
      <c r="K1809" s="1"/>
      <c r="L1809" s="1"/>
      <c r="M1809" s="1"/>
      <c r="R1809" s="1"/>
      <c r="S1809" s="1"/>
      <c r="W1809" s="1"/>
      <c r="X1809" s="1"/>
      <c r="Y1809" s="1"/>
    </row>
    <row r="1810" spans="4:25">
      <c r="D1810" s="1"/>
      <c r="E1810" s="1"/>
      <c r="F1810" s="1"/>
      <c r="G1810" s="1"/>
      <c r="H1810" s="1"/>
      <c r="I1810" s="1"/>
      <c r="K1810" s="1"/>
      <c r="L1810" s="1"/>
      <c r="M1810" s="1"/>
      <c r="R1810" s="1"/>
      <c r="S1810" s="1"/>
      <c r="W1810" s="1"/>
      <c r="X1810" s="1"/>
      <c r="Y1810" s="1"/>
    </row>
    <row r="1811" spans="4:25">
      <c r="D1811" s="1"/>
      <c r="E1811" s="1"/>
      <c r="F1811" s="1"/>
      <c r="G1811" s="1"/>
      <c r="H1811" s="1"/>
      <c r="I1811" s="1"/>
      <c r="K1811" s="1"/>
      <c r="L1811" s="1"/>
      <c r="M1811" s="1"/>
      <c r="R1811" s="1"/>
      <c r="S1811" s="1"/>
      <c r="W1811" s="1"/>
      <c r="X1811" s="1"/>
      <c r="Y1811" s="1"/>
    </row>
    <row r="1812" spans="4:25">
      <c r="D1812" s="1"/>
      <c r="E1812" s="1"/>
      <c r="F1812" s="1"/>
      <c r="G1812" s="1"/>
      <c r="H1812" s="1"/>
      <c r="I1812" s="1"/>
      <c r="K1812" s="1"/>
      <c r="L1812" s="1"/>
      <c r="M1812" s="1"/>
      <c r="R1812" s="1"/>
      <c r="S1812" s="1"/>
      <c r="W1812" s="1"/>
      <c r="X1812" s="1"/>
      <c r="Y1812" s="1"/>
    </row>
    <row r="1813" spans="4:25">
      <c r="D1813" s="1"/>
      <c r="E1813" s="1"/>
      <c r="F1813" s="1"/>
      <c r="G1813" s="1"/>
      <c r="H1813" s="1"/>
      <c r="I1813" s="1"/>
      <c r="K1813" s="1"/>
      <c r="L1813" s="1"/>
      <c r="M1813" s="1"/>
      <c r="R1813" s="1"/>
      <c r="S1813" s="1"/>
      <c r="W1813" s="1"/>
      <c r="X1813" s="1"/>
      <c r="Y1813" s="1"/>
    </row>
    <row r="1814" spans="4:25">
      <c r="D1814" s="1"/>
      <c r="E1814" s="1"/>
      <c r="F1814" s="1"/>
      <c r="G1814" s="1"/>
      <c r="H1814" s="1"/>
      <c r="I1814" s="1"/>
      <c r="K1814" s="1"/>
      <c r="L1814" s="1"/>
      <c r="M1814" s="1"/>
      <c r="R1814" s="1"/>
      <c r="S1814" s="1"/>
      <c r="W1814" s="1"/>
      <c r="X1814" s="1"/>
      <c r="Y1814" s="1"/>
    </row>
    <row r="1815" spans="4:25">
      <c r="D1815" s="1"/>
      <c r="E1815" s="1"/>
      <c r="F1815" s="1"/>
      <c r="G1815" s="1"/>
      <c r="H1815" s="1"/>
      <c r="I1815" s="1"/>
      <c r="K1815" s="1"/>
      <c r="L1815" s="1"/>
      <c r="M1815" s="1"/>
      <c r="R1815" s="1"/>
      <c r="S1815" s="1"/>
      <c r="W1815" s="1"/>
      <c r="X1815" s="1"/>
      <c r="Y1815" s="1"/>
    </row>
    <row r="1816" spans="4:25">
      <c r="D1816" s="1"/>
      <c r="E1816" s="1"/>
      <c r="F1816" s="1"/>
      <c r="G1816" s="1"/>
      <c r="H1816" s="1"/>
      <c r="I1816" s="1"/>
      <c r="K1816" s="1"/>
      <c r="L1816" s="1"/>
      <c r="M1816" s="1"/>
      <c r="R1816" s="1"/>
      <c r="S1816" s="1"/>
      <c r="W1816" s="1"/>
      <c r="X1816" s="1"/>
      <c r="Y1816" s="1"/>
    </row>
    <row r="1817" spans="4:25">
      <c r="D1817" s="1"/>
      <c r="E1817" s="1"/>
      <c r="F1817" s="1"/>
      <c r="G1817" s="1"/>
      <c r="H1817" s="1"/>
      <c r="I1817" s="1"/>
      <c r="K1817" s="1"/>
      <c r="L1817" s="1"/>
      <c r="M1817" s="1"/>
      <c r="R1817" s="1"/>
      <c r="S1817" s="1"/>
      <c r="W1817" s="1"/>
      <c r="X1817" s="1"/>
      <c r="Y1817" s="1"/>
    </row>
    <row r="1818" spans="4:25">
      <c r="D1818" s="1"/>
      <c r="E1818" s="1"/>
      <c r="F1818" s="1"/>
      <c r="G1818" s="1"/>
      <c r="H1818" s="1"/>
      <c r="I1818" s="1"/>
      <c r="K1818" s="1"/>
      <c r="L1818" s="1"/>
      <c r="M1818" s="1"/>
      <c r="R1818" s="1"/>
      <c r="S1818" s="1"/>
      <c r="W1818" s="1"/>
      <c r="X1818" s="1"/>
      <c r="Y1818" s="1"/>
    </row>
    <row r="1819" spans="4:25">
      <c r="D1819" s="1"/>
      <c r="E1819" s="1"/>
      <c r="F1819" s="1"/>
      <c r="G1819" s="1"/>
      <c r="H1819" s="1"/>
      <c r="I1819" s="1"/>
      <c r="K1819" s="1"/>
      <c r="L1819" s="1"/>
      <c r="M1819" s="1"/>
      <c r="R1819" s="1"/>
      <c r="S1819" s="1"/>
      <c r="W1819" s="1"/>
      <c r="X1819" s="1"/>
      <c r="Y1819" s="1"/>
    </row>
    <row r="1820" spans="4:25">
      <c r="D1820" s="1"/>
      <c r="E1820" s="1"/>
      <c r="F1820" s="1"/>
      <c r="G1820" s="1"/>
      <c r="H1820" s="1"/>
      <c r="I1820" s="1"/>
      <c r="K1820" s="1"/>
      <c r="L1820" s="1"/>
      <c r="M1820" s="1"/>
      <c r="R1820" s="1"/>
      <c r="S1820" s="1"/>
      <c r="W1820" s="1"/>
      <c r="X1820" s="1"/>
      <c r="Y1820" s="1"/>
    </row>
    <row r="1821" spans="4:25">
      <c r="D1821" s="1"/>
      <c r="E1821" s="1"/>
      <c r="F1821" s="1"/>
      <c r="G1821" s="1"/>
      <c r="H1821" s="1"/>
      <c r="I1821" s="1"/>
      <c r="K1821" s="1"/>
      <c r="L1821" s="1"/>
      <c r="M1821" s="1"/>
      <c r="R1821" s="1"/>
      <c r="S1821" s="1"/>
      <c r="W1821" s="1"/>
      <c r="X1821" s="1"/>
      <c r="Y1821" s="1"/>
    </row>
    <row r="1822" spans="4:25">
      <c r="D1822" s="1"/>
      <c r="E1822" s="1"/>
      <c r="F1822" s="1"/>
      <c r="G1822" s="1"/>
      <c r="H1822" s="1"/>
      <c r="I1822" s="1"/>
      <c r="K1822" s="1"/>
      <c r="L1822" s="1"/>
      <c r="M1822" s="1"/>
      <c r="R1822" s="1"/>
      <c r="S1822" s="1"/>
      <c r="W1822" s="1"/>
      <c r="X1822" s="1"/>
      <c r="Y1822" s="1"/>
    </row>
    <row r="1823" spans="4:25">
      <c r="D1823" s="1"/>
      <c r="E1823" s="1"/>
      <c r="F1823" s="1"/>
      <c r="G1823" s="1"/>
      <c r="H1823" s="1"/>
      <c r="I1823" s="1"/>
      <c r="K1823" s="1"/>
      <c r="L1823" s="1"/>
      <c r="M1823" s="1"/>
      <c r="R1823" s="1"/>
      <c r="S1823" s="1"/>
      <c r="W1823" s="1"/>
      <c r="X1823" s="1"/>
      <c r="Y1823" s="1"/>
    </row>
    <row r="1824" spans="4:25">
      <c r="D1824" s="1"/>
      <c r="E1824" s="1"/>
      <c r="F1824" s="1"/>
      <c r="G1824" s="1"/>
      <c r="H1824" s="1"/>
      <c r="I1824" s="1"/>
      <c r="K1824" s="1"/>
      <c r="L1824" s="1"/>
      <c r="M1824" s="1"/>
      <c r="R1824" s="1"/>
      <c r="S1824" s="1"/>
      <c r="W1824" s="1"/>
      <c r="X1824" s="1"/>
      <c r="Y1824" s="1"/>
    </row>
    <row r="1825" spans="4:25">
      <c r="D1825" s="1"/>
      <c r="E1825" s="1"/>
      <c r="F1825" s="1"/>
      <c r="G1825" s="1"/>
      <c r="H1825" s="1"/>
      <c r="I1825" s="1"/>
      <c r="K1825" s="1"/>
      <c r="L1825" s="1"/>
      <c r="M1825" s="1"/>
      <c r="R1825" s="1"/>
      <c r="S1825" s="1"/>
      <c r="W1825" s="1"/>
      <c r="X1825" s="1"/>
      <c r="Y1825" s="1"/>
    </row>
    <row r="1826" spans="4:25">
      <c r="D1826" s="1"/>
      <c r="E1826" s="1"/>
      <c r="F1826" s="1"/>
      <c r="G1826" s="1"/>
      <c r="H1826" s="1"/>
      <c r="I1826" s="1"/>
      <c r="K1826" s="1"/>
      <c r="L1826" s="1"/>
      <c r="M1826" s="1"/>
      <c r="R1826" s="1"/>
      <c r="S1826" s="1"/>
      <c r="W1826" s="1"/>
      <c r="X1826" s="1"/>
      <c r="Y1826" s="1"/>
    </row>
    <row r="1827" spans="4:25">
      <c r="D1827" s="1"/>
      <c r="E1827" s="1"/>
      <c r="F1827" s="1"/>
      <c r="G1827" s="1"/>
      <c r="H1827" s="1"/>
      <c r="I1827" s="1"/>
      <c r="K1827" s="1"/>
      <c r="L1827" s="1"/>
      <c r="M1827" s="1"/>
      <c r="R1827" s="1"/>
      <c r="S1827" s="1"/>
      <c r="W1827" s="1"/>
      <c r="X1827" s="1"/>
      <c r="Y1827" s="1"/>
    </row>
    <row r="1828" spans="4:25">
      <c r="D1828" s="1"/>
      <c r="E1828" s="1"/>
      <c r="F1828" s="1"/>
      <c r="G1828" s="1"/>
      <c r="H1828" s="1"/>
      <c r="I1828" s="1"/>
      <c r="K1828" s="1"/>
      <c r="L1828" s="1"/>
      <c r="M1828" s="1"/>
      <c r="R1828" s="1"/>
      <c r="S1828" s="1"/>
      <c r="W1828" s="1"/>
      <c r="X1828" s="1"/>
      <c r="Y1828" s="1"/>
    </row>
    <row r="1829" spans="4:25">
      <c r="D1829" s="1"/>
      <c r="E1829" s="1"/>
      <c r="F1829" s="1"/>
      <c r="G1829" s="1"/>
      <c r="H1829" s="1"/>
      <c r="I1829" s="1"/>
      <c r="K1829" s="1"/>
      <c r="L1829" s="1"/>
      <c r="M1829" s="1"/>
      <c r="R1829" s="1"/>
      <c r="S1829" s="1"/>
      <c r="W1829" s="1"/>
      <c r="X1829" s="1"/>
      <c r="Y1829" s="1"/>
    </row>
    <row r="1830" spans="4:25">
      <c r="D1830" s="1"/>
      <c r="E1830" s="1"/>
      <c r="F1830" s="1"/>
      <c r="G1830" s="1"/>
      <c r="H1830" s="1"/>
      <c r="I1830" s="1"/>
      <c r="K1830" s="1"/>
      <c r="L1830" s="1"/>
      <c r="M1830" s="1"/>
      <c r="R1830" s="1"/>
      <c r="S1830" s="1"/>
      <c r="W1830" s="1"/>
      <c r="X1830" s="1"/>
      <c r="Y1830" s="1"/>
    </row>
    <row r="1831" spans="4:25">
      <c r="D1831" s="1"/>
      <c r="E1831" s="1"/>
      <c r="F1831" s="1"/>
      <c r="G1831" s="1"/>
      <c r="H1831" s="1"/>
      <c r="I1831" s="1"/>
      <c r="K1831" s="1"/>
      <c r="L1831" s="1"/>
      <c r="M1831" s="1"/>
      <c r="R1831" s="1"/>
      <c r="S1831" s="1"/>
      <c r="W1831" s="1"/>
      <c r="X1831" s="1"/>
      <c r="Y1831" s="1"/>
    </row>
    <row r="1832" spans="4:25">
      <c r="D1832" s="1"/>
      <c r="E1832" s="1"/>
      <c r="F1832" s="1"/>
      <c r="G1832" s="1"/>
      <c r="H1832" s="1"/>
      <c r="I1832" s="1"/>
      <c r="K1832" s="1"/>
      <c r="L1832" s="1"/>
      <c r="M1832" s="1"/>
      <c r="R1832" s="1"/>
      <c r="S1832" s="1"/>
      <c r="W1832" s="1"/>
      <c r="X1832" s="1"/>
      <c r="Y1832" s="1"/>
    </row>
    <row r="1833" spans="4:25">
      <c r="D1833" s="1"/>
      <c r="E1833" s="1"/>
      <c r="F1833" s="1"/>
      <c r="G1833" s="1"/>
      <c r="H1833" s="1"/>
      <c r="I1833" s="1"/>
      <c r="K1833" s="1"/>
      <c r="L1833" s="1"/>
      <c r="M1833" s="1"/>
      <c r="R1833" s="1"/>
      <c r="S1833" s="1"/>
      <c r="W1833" s="1"/>
      <c r="X1833" s="1"/>
      <c r="Y1833" s="1"/>
    </row>
    <row r="1834" spans="4:25">
      <c r="D1834" s="1"/>
      <c r="E1834" s="1"/>
      <c r="F1834" s="1"/>
      <c r="G1834" s="1"/>
      <c r="H1834" s="1"/>
      <c r="I1834" s="1"/>
      <c r="K1834" s="1"/>
      <c r="L1834" s="1"/>
      <c r="M1834" s="1"/>
      <c r="R1834" s="1"/>
      <c r="S1834" s="1"/>
      <c r="W1834" s="1"/>
      <c r="X1834" s="1"/>
      <c r="Y1834" s="1"/>
    </row>
    <row r="1835" spans="4:25">
      <c r="D1835" s="1"/>
      <c r="E1835" s="1"/>
      <c r="F1835" s="1"/>
      <c r="G1835" s="1"/>
      <c r="H1835" s="1"/>
      <c r="I1835" s="1"/>
      <c r="K1835" s="1"/>
      <c r="L1835" s="1"/>
      <c r="M1835" s="1"/>
      <c r="R1835" s="1"/>
      <c r="S1835" s="1"/>
      <c r="W1835" s="1"/>
      <c r="X1835" s="1"/>
      <c r="Y1835" s="1"/>
    </row>
    <row r="1836" spans="4:25">
      <c r="D1836" s="1"/>
      <c r="E1836" s="1"/>
      <c r="F1836" s="1"/>
      <c r="G1836" s="1"/>
      <c r="H1836" s="1"/>
      <c r="I1836" s="1"/>
      <c r="K1836" s="1"/>
      <c r="L1836" s="1"/>
      <c r="M1836" s="1"/>
      <c r="R1836" s="1"/>
      <c r="S1836" s="1"/>
      <c r="W1836" s="1"/>
      <c r="X1836" s="1"/>
      <c r="Y1836" s="1"/>
    </row>
    <row r="1837" spans="4:25">
      <c r="D1837" s="1"/>
      <c r="E1837" s="1"/>
      <c r="F1837" s="1"/>
      <c r="G1837" s="1"/>
      <c r="H1837" s="1"/>
      <c r="I1837" s="1"/>
      <c r="K1837" s="1"/>
      <c r="L1837" s="1"/>
      <c r="M1837" s="1"/>
      <c r="R1837" s="1"/>
      <c r="S1837" s="1"/>
      <c r="W1837" s="1"/>
      <c r="X1837" s="1"/>
      <c r="Y1837" s="1"/>
    </row>
    <row r="1838" spans="4:25">
      <c r="D1838" s="1"/>
      <c r="E1838" s="1"/>
      <c r="F1838" s="1"/>
      <c r="G1838" s="1"/>
      <c r="H1838" s="1"/>
      <c r="I1838" s="1"/>
      <c r="K1838" s="1"/>
      <c r="L1838" s="1"/>
      <c r="M1838" s="1"/>
      <c r="R1838" s="1"/>
      <c r="S1838" s="1"/>
      <c r="W1838" s="1"/>
      <c r="X1838" s="1"/>
      <c r="Y1838" s="1"/>
    </row>
    <row r="1839" spans="4:25">
      <c r="D1839" s="1"/>
      <c r="E1839" s="1"/>
      <c r="F1839" s="1"/>
      <c r="G1839" s="1"/>
      <c r="H1839" s="1"/>
      <c r="I1839" s="1"/>
      <c r="K1839" s="1"/>
      <c r="L1839" s="1"/>
      <c r="M1839" s="1"/>
      <c r="R1839" s="1"/>
      <c r="S1839" s="1"/>
      <c r="W1839" s="1"/>
      <c r="X1839" s="1"/>
      <c r="Y1839" s="1"/>
    </row>
    <row r="1840" spans="4:25">
      <c r="D1840" s="1"/>
      <c r="E1840" s="1"/>
      <c r="F1840" s="1"/>
      <c r="G1840" s="1"/>
      <c r="H1840" s="1"/>
      <c r="I1840" s="1"/>
      <c r="K1840" s="1"/>
      <c r="L1840" s="1"/>
      <c r="M1840" s="1"/>
      <c r="R1840" s="1"/>
      <c r="S1840" s="1"/>
      <c r="W1840" s="1"/>
      <c r="X1840" s="1"/>
      <c r="Y1840" s="1"/>
    </row>
    <row r="1841" spans="4:25">
      <c r="D1841" s="1"/>
      <c r="E1841" s="1"/>
      <c r="F1841" s="1"/>
      <c r="G1841" s="1"/>
      <c r="H1841" s="1"/>
      <c r="I1841" s="1"/>
      <c r="K1841" s="1"/>
      <c r="L1841" s="1"/>
      <c r="M1841" s="1"/>
      <c r="R1841" s="1"/>
      <c r="S1841" s="1"/>
      <c r="W1841" s="1"/>
      <c r="X1841" s="1"/>
      <c r="Y1841" s="1"/>
    </row>
    <row r="1842" spans="4:25">
      <c r="D1842" s="1"/>
      <c r="E1842" s="1"/>
      <c r="F1842" s="1"/>
      <c r="G1842" s="1"/>
      <c r="H1842" s="1"/>
      <c r="I1842" s="1"/>
      <c r="K1842" s="1"/>
      <c r="L1842" s="1"/>
      <c r="M1842" s="1"/>
      <c r="R1842" s="1"/>
      <c r="S1842" s="1"/>
      <c r="W1842" s="1"/>
      <c r="X1842" s="1"/>
      <c r="Y1842" s="1"/>
    </row>
    <row r="1843" spans="4:25">
      <c r="D1843" s="1"/>
      <c r="E1843" s="1"/>
      <c r="F1843" s="1"/>
      <c r="G1843" s="1"/>
      <c r="H1843" s="1"/>
      <c r="I1843" s="1"/>
      <c r="K1843" s="1"/>
      <c r="L1843" s="1"/>
      <c r="M1843" s="1"/>
      <c r="R1843" s="1"/>
      <c r="S1843" s="1"/>
      <c r="W1843" s="1"/>
      <c r="X1843" s="1"/>
      <c r="Y1843" s="1"/>
    </row>
    <row r="1844" spans="4:25">
      <c r="D1844" s="1"/>
      <c r="E1844" s="1"/>
      <c r="F1844" s="1"/>
      <c r="G1844" s="1"/>
      <c r="H1844" s="1"/>
      <c r="I1844" s="1"/>
      <c r="K1844" s="1"/>
      <c r="L1844" s="1"/>
      <c r="M1844" s="1"/>
      <c r="R1844" s="1"/>
      <c r="S1844" s="1"/>
      <c r="W1844" s="1"/>
      <c r="X1844" s="1"/>
      <c r="Y1844" s="1"/>
    </row>
    <row r="1845" spans="4:25">
      <c r="D1845" s="1"/>
      <c r="E1845" s="1"/>
      <c r="F1845" s="1"/>
      <c r="G1845" s="1"/>
      <c r="H1845" s="1"/>
      <c r="I1845" s="1"/>
      <c r="K1845" s="1"/>
      <c r="L1845" s="1"/>
      <c r="M1845" s="1"/>
      <c r="R1845" s="1"/>
      <c r="S1845" s="1"/>
      <c r="W1845" s="1"/>
      <c r="X1845" s="1"/>
      <c r="Y1845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J197"/>
  <sheetViews>
    <sheetView zoomScale="90" zoomScaleNormal="90" workbookViewId="0">
      <selection activeCell="B10" sqref="B10"/>
    </sheetView>
  </sheetViews>
  <sheetFormatPr baseColWidth="10" defaultRowHeight="15"/>
  <cols>
    <col min="1" max="1" width="1.54296875" customWidth="1"/>
    <col min="2" max="3" width="4.453125" style="562" customWidth="1"/>
    <col min="4" max="4" width="8" customWidth="1"/>
    <col min="5" max="5" width="6.81640625" style="331" customWidth="1"/>
    <col min="6" max="6" width="5.453125" style="34" customWidth="1"/>
    <col min="7" max="7" width="7.81640625" style="331" customWidth="1"/>
    <col min="8" max="8" width="6.81640625" style="457" customWidth="1"/>
    <col min="9" max="9" width="0.7265625" style="34" customWidth="1"/>
    <col min="10" max="10" width="8" style="34" customWidth="1"/>
    <col min="11" max="11" width="1.453125" style="34" customWidth="1"/>
    <col min="12" max="12" width="6.26953125" style="34" customWidth="1"/>
    <col min="13" max="13" width="1.54296875" style="34" customWidth="1"/>
    <col min="14" max="14" width="5.453125" customWidth="1"/>
    <col min="15" max="15" width="5.36328125" style="34" customWidth="1"/>
    <col min="16" max="16" width="5.6328125" style="98" customWidth="1"/>
    <col min="17" max="17" width="1" style="98" customWidth="1"/>
    <col min="18" max="18" width="6.54296875" customWidth="1"/>
    <col min="19" max="19" width="4.08984375" style="34" customWidth="1"/>
    <col min="20" max="20" width="1.54296875" customWidth="1"/>
    <col min="21" max="21" width="6.54296875" style="34" customWidth="1"/>
    <col min="22" max="22" width="1.36328125" style="34" customWidth="1"/>
    <col min="23" max="23" width="5.1796875" style="34" customWidth="1"/>
    <col min="24" max="24" width="1.453125" style="34" customWidth="1"/>
    <col min="25" max="25" width="6.26953125" customWidth="1"/>
    <col min="26" max="26" width="5.1796875" style="34" customWidth="1"/>
    <col min="27" max="27" width="1.54296875" style="34" customWidth="1"/>
    <col min="28" max="28" width="6.90625" customWidth="1"/>
    <col min="29" max="29" width="4.26953125" style="34" customWidth="1"/>
    <col min="30" max="30" width="5.54296875" style="11" customWidth="1"/>
    <col min="31" max="31" width="4.36328125" customWidth="1"/>
    <col min="32" max="33" width="5.1796875" style="11" customWidth="1"/>
    <col min="34" max="34" width="4.6328125" style="11" customWidth="1"/>
    <col min="35" max="35" width="6.6328125" style="98" customWidth="1"/>
    <col min="36" max="36" width="4.54296875" customWidth="1"/>
    <col min="37" max="37" width="6.1796875" customWidth="1"/>
    <col min="38" max="38" width="6.90625" style="98" customWidth="1"/>
    <col min="39" max="39" width="6.36328125" style="11" customWidth="1"/>
    <col min="40" max="40" width="8.08984375" style="98" customWidth="1"/>
    <col min="41" max="41" width="8" style="98" customWidth="1"/>
    <col min="42" max="42" width="8" customWidth="1"/>
    <col min="43" max="43" width="7.54296875" customWidth="1"/>
    <col min="44" max="44" width="6.453125" style="98" customWidth="1"/>
    <col min="45" max="45" width="7.36328125" style="98" customWidth="1"/>
    <col min="46" max="46" width="7.6328125" style="98" customWidth="1"/>
    <col min="47" max="47" width="8.6328125" customWidth="1"/>
    <col min="48" max="48" width="8.1796875" customWidth="1"/>
    <col min="49" max="49" width="10.1796875" customWidth="1"/>
  </cols>
  <sheetData>
    <row r="1" spans="1:62" ht="15.6">
      <c r="A1" s="47"/>
      <c r="B1" s="549"/>
      <c r="C1" s="549"/>
      <c r="D1" s="47"/>
      <c r="E1" s="334"/>
      <c r="F1" s="431"/>
      <c r="G1" s="334"/>
      <c r="H1" s="450"/>
      <c r="I1" s="431"/>
      <c r="J1" s="431"/>
      <c r="K1" s="431"/>
      <c r="L1" s="431"/>
      <c r="M1" s="431"/>
      <c r="N1" s="47"/>
      <c r="O1" s="431"/>
      <c r="P1" s="93"/>
      <c r="Q1" s="93"/>
      <c r="R1" s="47"/>
      <c r="S1" s="431"/>
      <c r="T1" s="47"/>
      <c r="U1" s="431"/>
      <c r="V1" s="431"/>
      <c r="W1" s="431"/>
      <c r="X1" s="431"/>
      <c r="Y1" s="47"/>
      <c r="Z1" s="431"/>
      <c r="AA1" s="431"/>
      <c r="AB1" s="47"/>
      <c r="AC1" s="431"/>
      <c r="AD1" s="73"/>
      <c r="AE1" s="47"/>
      <c r="AF1" s="73"/>
      <c r="AG1" s="73"/>
      <c r="AH1" s="73"/>
      <c r="AI1" s="93"/>
      <c r="AJ1" s="47"/>
      <c r="AK1" s="47"/>
      <c r="AL1" s="93"/>
      <c r="AM1" s="73"/>
      <c r="AN1" s="93"/>
      <c r="AO1" s="2"/>
      <c r="AP1" s="2"/>
      <c r="AQ1" s="23"/>
      <c r="AR1" s="23"/>
      <c r="AS1" s="23"/>
      <c r="AT1"/>
    </row>
    <row r="2" spans="1:62" ht="31.8">
      <c r="A2" s="47"/>
      <c r="B2" s="549"/>
      <c r="C2" s="549"/>
      <c r="D2" s="142" t="s">
        <v>490</v>
      </c>
      <c r="E2" s="335"/>
      <c r="F2" s="432"/>
      <c r="G2" s="335"/>
      <c r="H2" s="451"/>
      <c r="I2" s="432"/>
      <c r="J2" s="432"/>
      <c r="K2" s="432"/>
      <c r="L2" s="432"/>
      <c r="M2" s="432"/>
      <c r="N2" s="142"/>
      <c r="O2" s="432"/>
      <c r="P2" s="178"/>
      <c r="Q2" s="178"/>
      <c r="R2" s="47"/>
      <c r="S2" s="431"/>
      <c r="T2" s="47"/>
      <c r="U2" s="431"/>
      <c r="V2" s="431"/>
      <c r="W2" s="431"/>
      <c r="X2" s="431"/>
      <c r="Y2" s="142" t="s">
        <v>522</v>
      </c>
      <c r="Z2" s="431"/>
      <c r="AA2" s="431"/>
      <c r="AB2" s="47"/>
      <c r="AC2" s="431"/>
      <c r="AD2" s="73"/>
      <c r="AE2" s="142"/>
      <c r="AF2" s="73"/>
      <c r="AG2" s="73"/>
      <c r="AH2" s="73"/>
      <c r="AI2" s="93"/>
      <c r="AJ2" s="47"/>
      <c r="AK2" s="47"/>
      <c r="AL2" s="93"/>
      <c r="AM2" s="73"/>
      <c r="AN2" s="93"/>
      <c r="AO2" s="2"/>
      <c r="AP2" s="2"/>
      <c r="AQ2" s="23"/>
      <c r="AR2" s="23"/>
      <c r="AS2" s="23"/>
      <c r="AT2"/>
    </row>
    <row r="3" spans="1:62" ht="15.6">
      <c r="A3" s="47"/>
      <c r="B3" s="549"/>
      <c r="C3" s="549"/>
      <c r="D3" s="50"/>
      <c r="E3" s="334"/>
      <c r="F3" s="431"/>
      <c r="G3" s="334"/>
      <c r="H3" s="450"/>
      <c r="I3" s="431"/>
      <c r="J3" s="431"/>
      <c r="K3" s="431"/>
      <c r="L3" s="431"/>
      <c r="M3" s="431"/>
      <c r="N3" s="47"/>
      <c r="O3" s="431"/>
      <c r="P3" s="93"/>
      <c r="Q3" s="93"/>
      <c r="R3" s="47"/>
      <c r="S3" s="431"/>
      <c r="T3" s="47"/>
      <c r="U3" s="431"/>
      <c r="V3" s="431"/>
      <c r="W3" s="431"/>
      <c r="X3" s="431"/>
      <c r="Y3" s="50"/>
      <c r="Z3" s="431"/>
      <c r="AA3" s="431"/>
      <c r="AB3" s="47"/>
      <c r="AC3" s="431"/>
      <c r="AD3" s="73"/>
      <c r="AE3" s="47"/>
      <c r="AF3" s="73"/>
      <c r="AG3" s="73"/>
      <c r="AH3" s="73"/>
      <c r="AI3" s="93"/>
      <c r="AJ3" s="47"/>
      <c r="AK3" s="47"/>
      <c r="AL3" s="93"/>
      <c r="AM3" s="73"/>
      <c r="AN3" s="93"/>
      <c r="AO3" s="2"/>
      <c r="AP3" s="2"/>
      <c r="AQ3" s="23"/>
      <c r="AR3" s="23"/>
      <c r="AS3" s="23"/>
      <c r="AT3"/>
    </row>
    <row r="4" spans="1:62" ht="15.6">
      <c r="A4" s="47"/>
      <c r="B4" s="549"/>
      <c r="C4" s="549"/>
      <c r="D4" s="47"/>
      <c r="E4" s="334"/>
      <c r="F4" s="431"/>
      <c r="G4" s="334"/>
      <c r="H4" s="450"/>
      <c r="I4" s="431"/>
      <c r="J4" s="431"/>
      <c r="K4" s="431"/>
      <c r="L4" s="431"/>
      <c r="M4" s="431"/>
      <c r="N4" s="47"/>
      <c r="O4" s="431"/>
      <c r="P4" s="93"/>
      <c r="Q4" s="93"/>
      <c r="R4" s="47"/>
      <c r="S4" s="431"/>
      <c r="T4" s="47"/>
      <c r="U4" s="431"/>
      <c r="V4" s="431"/>
      <c r="W4" s="431"/>
      <c r="X4" s="431"/>
      <c r="Y4" s="47"/>
      <c r="Z4" s="431"/>
      <c r="AA4" s="431"/>
      <c r="AB4" s="47"/>
      <c r="AC4" s="431"/>
      <c r="AD4" s="73"/>
      <c r="AE4" s="47"/>
      <c r="AF4" s="73"/>
      <c r="AG4" s="73"/>
      <c r="AH4" s="73"/>
      <c r="AI4" s="93"/>
      <c r="AJ4" s="47"/>
      <c r="AK4" s="47"/>
      <c r="AL4" s="93"/>
      <c r="AM4" s="73"/>
      <c r="AN4" s="93"/>
      <c r="AO4" s="2"/>
      <c r="AP4" s="2"/>
      <c r="AQ4" s="23"/>
      <c r="AR4" s="23"/>
      <c r="AS4" s="23"/>
      <c r="AT4"/>
    </row>
    <row r="5" spans="1:62" ht="24.6">
      <c r="A5" s="47"/>
      <c r="B5" s="549"/>
      <c r="C5" s="549"/>
      <c r="D5" s="47"/>
      <c r="E5" s="334"/>
      <c r="F5" s="432"/>
      <c r="G5" s="334"/>
      <c r="H5" s="451"/>
      <c r="I5" s="432"/>
      <c r="J5" s="432"/>
      <c r="K5" s="432"/>
      <c r="L5" s="432"/>
      <c r="M5" s="432"/>
      <c r="N5" s="47"/>
      <c r="O5" s="432" t="s">
        <v>5</v>
      </c>
      <c r="P5" s="143">
        <f>+År!O2</f>
        <v>49</v>
      </c>
      <c r="Q5" s="93"/>
      <c r="R5" s="437"/>
      <c r="S5" s="437"/>
      <c r="T5" s="146" t="s">
        <v>427</v>
      </c>
      <c r="U5" s="437"/>
      <c r="V5" s="437"/>
      <c r="W5" s="437"/>
      <c r="X5" s="437"/>
      <c r="Y5" s="47"/>
      <c r="Z5" s="437"/>
      <c r="AA5" s="437"/>
      <c r="AB5" s="146"/>
      <c r="AC5" s="648">
        <f>SUM(G10:G14)</f>
        <v>1068360</v>
      </c>
      <c r="AD5" s="649"/>
      <c r="AE5" s="650"/>
      <c r="AF5" s="647"/>
      <c r="AG5" s="93"/>
      <c r="AH5" s="93"/>
      <c r="AI5" s="93"/>
      <c r="AJ5" s="93"/>
      <c r="AK5" s="93"/>
      <c r="AL5" s="93"/>
      <c r="AM5" s="93"/>
      <c r="AN5" s="93"/>
      <c r="AO5"/>
      <c r="AR5"/>
      <c r="AS5"/>
      <c r="AT5"/>
      <c r="BH5" s="23"/>
      <c r="BI5" s="23"/>
      <c r="BJ5" s="23"/>
    </row>
    <row r="6" spans="1:62" ht="15" customHeight="1">
      <c r="A6" s="47"/>
      <c r="B6" s="549"/>
      <c r="C6" s="549"/>
      <c r="D6" s="47"/>
      <c r="E6" s="334"/>
      <c r="F6" s="431"/>
      <c r="G6" s="334"/>
      <c r="H6" s="450"/>
      <c r="I6" s="431"/>
      <c r="J6" s="431"/>
      <c r="K6" s="431"/>
      <c r="L6" s="431"/>
      <c r="M6" s="431"/>
      <c r="N6" s="47"/>
      <c r="O6" s="431"/>
      <c r="P6" s="93"/>
      <c r="Q6" s="93"/>
      <c r="R6" s="47"/>
      <c r="S6" s="431"/>
      <c r="T6" s="47"/>
      <c r="U6" s="431"/>
      <c r="V6" s="431"/>
      <c r="W6" s="431"/>
      <c r="X6" s="431"/>
      <c r="Y6" s="47"/>
      <c r="Z6" s="431"/>
      <c r="AA6" s="431"/>
      <c r="AB6" s="47"/>
      <c r="AC6" s="431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2"/>
      <c r="AP6" s="2"/>
      <c r="AQ6" s="23"/>
      <c r="AR6" s="23"/>
      <c r="AS6" s="23"/>
      <c r="AT6"/>
    </row>
    <row r="7" spans="1:62" ht="18" customHeight="1">
      <c r="A7" s="47"/>
      <c r="B7" s="549"/>
      <c r="C7" s="549"/>
      <c r="D7" s="47"/>
      <c r="E7" s="336" t="s">
        <v>2</v>
      </c>
      <c r="F7" s="431"/>
      <c r="G7" s="334"/>
      <c r="H7" s="450"/>
      <c r="I7" s="431"/>
      <c r="J7" s="168" t="s">
        <v>2</v>
      </c>
      <c r="K7" s="431"/>
      <c r="L7" s="444" t="s">
        <v>404</v>
      </c>
      <c r="M7" s="431"/>
      <c r="N7" s="47"/>
      <c r="O7" s="431"/>
      <c r="P7" s="93"/>
      <c r="Q7" s="93"/>
      <c r="R7" s="93"/>
      <c r="S7" s="93"/>
      <c r="T7" s="93"/>
      <c r="U7" s="93"/>
      <c r="V7" s="431"/>
      <c r="W7" s="431"/>
      <c r="X7" s="431"/>
      <c r="Y7" s="47"/>
      <c r="Z7" s="431"/>
      <c r="AA7" s="431"/>
      <c r="AB7" s="41" t="s">
        <v>22</v>
      </c>
      <c r="AC7" s="410"/>
      <c r="AD7" s="303" t="s">
        <v>404</v>
      </c>
      <c r="AE7" s="47"/>
      <c r="AF7" s="129" t="s">
        <v>521</v>
      </c>
      <c r="AG7" s="128"/>
      <c r="AH7" s="128"/>
      <c r="AI7" s="107" t="s">
        <v>541</v>
      </c>
      <c r="AJ7" s="128"/>
      <c r="AK7" s="128"/>
      <c r="AL7" s="41" t="s">
        <v>81</v>
      </c>
      <c r="AM7" s="129" t="s">
        <v>542</v>
      </c>
      <c r="AN7" s="47"/>
      <c r="AO7" s="2"/>
      <c r="AP7" s="2"/>
      <c r="AQ7" s="23"/>
      <c r="AR7" s="23"/>
      <c r="AS7" s="23"/>
      <c r="AT7"/>
    </row>
    <row r="8" spans="1:62" ht="15.6">
      <c r="A8" s="47"/>
      <c r="B8" s="549"/>
      <c r="C8" s="549"/>
      <c r="D8" s="47"/>
      <c r="E8" s="336" t="s">
        <v>493</v>
      </c>
      <c r="F8" s="413"/>
      <c r="G8" s="336" t="s">
        <v>2</v>
      </c>
      <c r="H8" s="511"/>
      <c r="I8" s="431"/>
      <c r="J8" s="436" t="s">
        <v>674</v>
      </c>
      <c r="K8" s="431"/>
      <c r="L8" s="444" t="s">
        <v>675</v>
      </c>
      <c r="M8" s="431"/>
      <c r="N8" s="107" t="s">
        <v>2</v>
      </c>
      <c r="O8" s="410"/>
      <c r="P8" s="107" t="s">
        <v>1</v>
      </c>
      <c r="Q8" s="93"/>
      <c r="R8" s="107" t="s">
        <v>22</v>
      </c>
      <c r="S8" s="406"/>
      <c r="T8" s="107"/>
      <c r="U8" s="430" t="s">
        <v>22</v>
      </c>
      <c r="V8" s="407"/>
      <c r="W8" s="430" t="s">
        <v>22</v>
      </c>
      <c r="X8" s="431"/>
      <c r="Y8" s="41" t="s">
        <v>22</v>
      </c>
      <c r="Z8" s="410"/>
      <c r="AA8" s="431"/>
      <c r="AB8" s="41" t="s">
        <v>495</v>
      </c>
      <c r="AC8" s="410"/>
      <c r="AD8" s="129" t="s">
        <v>497</v>
      </c>
      <c r="AE8" s="41"/>
      <c r="AF8" s="129" t="s">
        <v>539</v>
      </c>
      <c r="AG8" s="129"/>
      <c r="AH8" s="129"/>
      <c r="AI8" s="107" t="s">
        <v>416</v>
      </c>
      <c r="AJ8" s="41" t="s">
        <v>491</v>
      </c>
      <c r="AK8" s="41" t="s">
        <v>414</v>
      </c>
      <c r="AL8" s="41" t="s">
        <v>1</v>
      </c>
      <c r="AM8" s="129" t="s">
        <v>70</v>
      </c>
      <c r="AN8" s="47"/>
      <c r="AO8" s="2"/>
      <c r="AP8" s="2"/>
      <c r="AQ8" s="23"/>
      <c r="AR8" s="23"/>
      <c r="AS8" s="23"/>
      <c r="AT8"/>
    </row>
    <row r="9" spans="1:62" ht="15.6">
      <c r="A9" s="26"/>
      <c r="B9" s="576" t="s">
        <v>90</v>
      </c>
      <c r="C9" s="576" t="s">
        <v>490</v>
      </c>
      <c r="D9" s="281"/>
      <c r="E9" s="337" t="s">
        <v>494</v>
      </c>
      <c r="F9" s="433" t="s">
        <v>496</v>
      </c>
      <c r="G9" s="337" t="s">
        <v>8</v>
      </c>
      <c r="H9" s="574" t="s">
        <v>496</v>
      </c>
      <c r="I9" s="431"/>
      <c r="J9" s="435" t="s">
        <v>670</v>
      </c>
      <c r="K9" s="431"/>
      <c r="L9" s="444" t="s">
        <v>682</v>
      </c>
      <c r="M9" s="431"/>
      <c r="N9" s="285" t="s">
        <v>404</v>
      </c>
      <c r="O9" s="433" t="s">
        <v>496</v>
      </c>
      <c r="P9" s="285" t="s">
        <v>404</v>
      </c>
      <c r="Q9" s="93"/>
      <c r="R9" s="285" t="s">
        <v>1</v>
      </c>
      <c r="S9" s="440" t="s">
        <v>496</v>
      </c>
      <c r="T9" s="286"/>
      <c r="U9" s="430" t="s">
        <v>670</v>
      </c>
      <c r="V9" s="407"/>
      <c r="W9" s="430" t="s">
        <v>673</v>
      </c>
      <c r="X9" s="431"/>
      <c r="Y9" s="282" t="s">
        <v>0</v>
      </c>
      <c r="Z9" s="433" t="s">
        <v>496</v>
      </c>
      <c r="AA9" s="431"/>
      <c r="AB9" s="282" t="s">
        <v>415</v>
      </c>
      <c r="AC9" s="433" t="s">
        <v>496</v>
      </c>
      <c r="AD9" s="284" t="s">
        <v>498</v>
      </c>
      <c r="AE9" s="283" t="s">
        <v>496</v>
      </c>
      <c r="AF9" s="129" t="s">
        <v>537</v>
      </c>
      <c r="AG9" s="129" t="s">
        <v>540</v>
      </c>
      <c r="AH9" s="129" t="s">
        <v>535</v>
      </c>
      <c r="AI9" s="107" t="s">
        <v>44</v>
      </c>
      <c r="AJ9" s="41" t="s">
        <v>492</v>
      </c>
      <c r="AK9" s="41" t="s">
        <v>415</v>
      </c>
      <c r="AL9" s="41" t="s">
        <v>0</v>
      </c>
      <c r="AM9" s="129" t="s">
        <v>553</v>
      </c>
      <c r="AN9" s="47"/>
      <c r="AO9" s="2"/>
      <c r="AP9" s="2"/>
      <c r="AQ9" s="23"/>
      <c r="AR9" s="23"/>
      <c r="AS9" s="23"/>
      <c r="AT9"/>
    </row>
    <row r="10" spans="1:62" ht="15.6">
      <c r="A10" s="47"/>
      <c r="B10" s="577">
        <f>+'Ark1'!C171</f>
        <v>2024</v>
      </c>
      <c r="C10" s="577">
        <f>+'Ark1'!F171</f>
        <v>180</v>
      </c>
      <c r="D10" s="92" t="s">
        <v>481</v>
      </c>
      <c r="E10" s="338">
        <f>+'Ark1'!Q171</f>
        <v>8116</v>
      </c>
      <c r="F10" s="290">
        <f>+E10-E16</f>
        <v>-522</v>
      </c>
      <c r="G10" s="338">
        <f>+'Ark1'!R171</f>
        <v>43028</v>
      </c>
      <c r="H10" s="509">
        <f>+G10-G16</f>
        <v>-5709</v>
      </c>
      <c r="I10" s="431"/>
      <c r="J10" s="438">
        <f>+'Ark1'!AJ171</f>
        <v>42073</v>
      </c>
      <c r="K10" s="431"/>
      <c r="L10" s="155">
        <f>100*J10/G10</f>
        <v>97.780515013479601</v>
      </c>
      <c r="M10" s="431"/>
      <c r="N10" s="95">
        <f>+'Ark1'!AG171</f>
        <v>4.0274813733198549</v>
      </c>
      <c r="O10" s="153">
        <f>+N10-N16</f>
        <v>-0.37066468588279822</v>
      </c>
      <c r="P10" s="95">
        <f>+'Ark1'!AH171</f>
        <v>5.2075464249286334</v>
      </c>
      <c r="Q10" s="93"/>
      <c r="R10" s="288">
        <f>+IF(G10=0,"",'Ark1'!U171)</f>
        <v>25.910581481825876</v>
      </c>
      <c r="S10" s="153">
        <f>+IF(G10=0,"",R10-R16)</f>
        <v>-0.28677165849882869</v>
      </c>
      <c r="T10" s="286"/>
      <c r="U10" s="155">
        <f>+IF(J10=0,"",'Ark1'!AK171)</f>
        <v>107.91352886649437</v>
      </c>
      <c r="V10" s="431"/>
      <c r="W10" s="23">
        <f>+IF(J10=0,"",'Ark1'!AL171)</f>
        <v>19.830041155424222</v>
      </c>
      <c r="X10" s="431"/>
      <c r="Y10" s="287">
        <f>+IF(G10=0,"",'Ark1'!S171)</f>
        <v>7.2549735056242435</v>
      </c>
      <c r="Z10" s="122">
        <f>+IF(G10=0,"",Y10-Y16)</f>
        <v>2.2214000525445421E-2</v>
      </c>
      <c r="AA10" s="431"/>
      <c r="AB10" s="92">
        <f>+IF(G10=0,"",'Ark1'!T171)</f>
        <v>6.0571023519568641</v>
      </c>
      <c r="AC10" s="122">
        <f>+IF(G10=0,"",AB10-AB16)</f>
        <v>-0.1658494095385068</v>
      </c>
      <c r="AD10" s="147">
        <f>+IF(G10=0,"",'Ark1'!W171)</f>
        <v>10.400204517988282</v>
      </c>
      <c r="AE10" s="147">
        <f>+AD10-AD16</f>
        <v>-1.4778347540227159</v>
      </c>
      <c r="AF10" s="147">
        <f>+IF(G10=0,"",'Ark1'!X171)</f>
        <v>84.714604443618114</v>
      </c>
      <c r="AG10" s="147">
        <f>+IF(G10=0,"",'Ark1'!Y171)</f>
        <v>62.71730036255461</v>
      </c>
      <c r="AH10" s="147">
        <f>+IF(G10=0,"",'Ark1'!Z171)</f>
        <v>5.61727247373803</v>
      </c>
      <c r="AI10" s="95">
        <f>+IF(G10=0,"",'Ark1'!AA171)</f>
        <v>8.7710481146517285</v>
      </c>
      <c r="AJ10" s="92">
        <f>+IF(G10=0,"",'Ark1'!AB171)</f>
        <v>1.8052792912626197</v>
      </c>
      <c r="AK10" s="92">
        <f>+IF(G10=0,"",'Ark1'!AC171)</f>
        <v>2.0586179496972927</v>
      </c>
      <c r="AL10" s="287">
        <f>+IF(G10=0,"",R10/Y10)</f>
        <v>3.5714233086777396</v>
      </c>
      <c r="AM10" s="147">
        <f>+IF(G10=0,"",G10/E10)</f>
        <v>5.3016264169541643</v>
      </c>
      <c r="AN10" s="47"/>
      <c r="AO10" s="23"/>
      <c r="AP10" s="23"/>
      <c r="AR10"/>
      <c r="AS10"/>
      <c r="AT10"/>
    </row>
    <row r="11" spans="1:62" ht="15.6">
      <c r="A11" s="47"/>
      <c r="B11" s="577">
        <f>+'Ark1'!C172</f>
        <v>2024</v>
      </c>
      <c r="C11" s="577">
        <f>+'Ark1'!F172</f>
        <v>181</v>
      </c>
      <c r="D11" s="92" t="s">
        <v>482</v>
      </c>
      <c r="E11" s="338">
        <f>+'Ark1'!Q172</f>
        <v>10291</v>
      </c>
      <c r="F11" s="290">
        <f>+E11-E17</f>
        <v>-311</v>
      </c>
      <c r="G11" s="338">
        <f>+'Ark1'!R172</f>
        <v>98746</v>
      </c>
      <c r="H11" s="509">
        <f>+G11-G17</f>
        <v>-9962</v>
      </c>
      <c r="I11" s="431"/>
      <c r="J11" s="438">
        <f>+'Ark1'!AJ172</f>
        <v>96305</v>
      </c>
      <c r="K11" s="431"/>
      <c r="L11" s="155">
        <f t="shared" ref="L11:L20" si="0">100*J11/G11</f>
        <v>97.52800113422316</v>
      </c>
      <c r="M11" s="431"/>
      <c r="N11" s="95">
        <f>+'Ark1'!AG172</f>
        <v>9.2427646111797497</v>
      </c>
      <c r="O11" s="153">
        <f>+N11-N17</f>
        <v>-0.56731113832888269</v>
      </c>
      <c r="P11" s="95">
        <f>+'Ark1'!AH172</f>
        <v>14.393648033079979</v>
      </c>
      <c r="Q11" s="93"/>
      <c r="R11" s="288">
        <f>+IF(G11=0,"",'Ark1'!U172)</f>
        <v>31.206605837198456</v>
      </c>
      <c r="S11" s="153">
        <f>+IF(G11=0,"",R11-R17)</f>
        <v>4.1739865972651558E-2</v>
      </c>
      <c r="T11" s="286"/>
      <c r="U11" s="155">
        <f>+IF(J11=0,"",'Ark1'!AK172)</f>
        <v>113.57065988266416</v>
      </c>
      <c r="V11" s="431"/>
      <c r="W11" s="23">
        <f>+IF(J11=0,"",'Ark1'!AL172)</f>
        <v>20.871026094669595</v>
      </c>
      <c r="X11" s="431"/>
      <c r="Y11" s="287">
        <f>+IF(G11=0,"",'Ark1'!S172)</f>
        <v>7.2297510785247008</v>
      </c>
      <c r="Z11" s="122">
        <f>+IF(G11=0,"",Y11-Y17)</f>
        <v>7.5705378116268207E-2</v>
      </c>
      <c r="AA11" s="431"/>
      <c r="AB11" s="92">
        <f>+IF(G11=0,"",'Ark1'!T172)</f>
        <v>6.7730844793713194</v>
      </c>
      <c r="AC11" s="122">
        <f>+IF(G11=0,"",AB11-AB17)</f>
        <v>-0.2211017810694953</v>
      </c>
      <c r="AD11" s="147">
        <f>+IF(G11=0,"",'Ark1'!W172)</f>
        <v>19.935997407489925</v>
      </c>
      <c r="AE11" s="147">
        <f>+AD11-AD17</f>
        <v>-2.1037788739245116</v>
      </c>
      <c r="AF11" s="147">
        <f>+IF(G11=0,"",'Ark1'!X172)</f>
        <v>95.154234095558309</v>
      </c>
      <c r="AG11" s="147">
        <f>+IF(G11=0,"",'Ark1'!Y172)</f>
        <v>82.867154112571654</v>
      </c>
      <c r="AH11" s="147">
        <f>+IF(G11=0,"",'Ark1'!Z172)</f>
        <v>15.107447390274036</v>
      </c>
      <c r="AI11" s="95">
        <f>+IF(G11=0,"",'Ark1'!AA172)</f>
        <v>8.72591990883795</v>
      </c>
      <c r="AJ11" s="92">
        <f>+IF(G11=0,"",'Ark1'!AB172)</f>
        <v>1.8234643266550123</v>
      </c>
      <c r="AK11" s="92">
        <f>+IF(G11=0,"",'Ark1'!AC172)</f>
        <v>2.289121138593512</v>
      </c>
      <c r="AL11" s="287">
        <f>+IF(G11=0,"",R11/Y11)</f>
        <v>4.3164149772590044</v>
      </c>
      <c r="AM11" s="147">
        <f>+IF(G11=0,"",G11/E11)</f>
        <v>9.5953745991643178</v>
      </c>
      <c r="AN11" s="47"/>
      <c r="AO11" s="23"/>
      <c r="AP11" s="23"/>
      <c r="AR11"/>
      <c r="AS11"/>
      <c r="AT11"/>
      <c r="AW11" s="4"/>
    </row>
    <row r="12" spans="1:62" ht="15.6">
      <c r="A12" s="47"/>
      <c r="B12" s="577">
        <f>+'Ark1'!C173</f>
        <v>2024</v>
      </c>
      <c r="C12" s="577">
        <f>+'Ark1'!F173</f>
        <v>182</v>
      </c>
      <c r="D12" s="92" t="s">
        <v>483</v>
      </c>
      <c r="E12" s="338">
        <f>+'Ark1'!Q173</f>
        <v>184</v>
      </c>
      <c r="F12" s="290">
        <f>+E12-E18</f>
        <v>-52</v>
      </c>
      <c r="G12" s="338">
        <f>+'Ark1'!R173</f>
        <v>1903</v>
      </c>
      <c r="H12" s="509">
        <f>+G12-G18</f>
        <v>-863</v>
      </c>
      <c r="I12" s="431"/>
      <c r="J12" s="438">
        <f>+'Ark1'!AJ173</f>
        <v>1884</v>
      </c>
      <c r="K12" s="431"/>
      <c r="L12" s="155">
        <f t="shared" si="0"/>
        <v>99.001576458223852</v>
      </c>
      <c r="M12" s="431"/>
      <c r="N12" s="95">
        <f>+'Ark1'!AG173</f>
        <v>0.17812347897712377</v>
      </c>
      <c r="O12" s="153">
        <f>+N12-N18</f>
        <v>-7.1487124871175117E-2</v>
      </c>
      <c r="P12" s="95">
        <f>+'Ark1'!AH173</f>
        <v>0.13573394912843612</v>
      </c>
      <c r="Q12" s="93"/>
      <c r="R12" s="288">
        <f>+IF(G12=0,"",'Ark1'!U173)</f>
        <v>15.270204939569082</v>
      </c>
      <c r="S12" s="153">
        <f>+IF(G12=0,"",R12-R18)</f>
        <v>7.7218677819253401E-2</v>
      </c>
      <c r="T12" s="286"/>
      <c r="U12" s="155">
        <f>+IF(J12=0,"",'Ark1'!AK173)</f>
        <v>85.156794055201757</v>
      </c>
      <c r="V12" s="431"/>
      <c r="W12" s="23">
        <f>+IF(J12=0,"",'Ark1'!AL173)</f>
        <v>24.656695586624956</v>
      </c>
      <c r="X12" s="431"/>
      <c r="Y12" s="287">
        <f>+IF(G12=0,"",'Ark1'!S173)</f>
        <v>9.4781923279033062</v>
      </c>
      <c r="Z12" s="122">
        <f>+IF(G12=0,"",Y12-Y18)</f>
        <v>0.61557482971097066</v>
      </c>
      <c r="AA12" s="431"/>
      <c r="AB12" s="92">
        <f>+IF(G12=0,"",'Ark1'!T173)</f>
        <v>6.9842354177614316</v>
      </c>
      <c r="AC12" s="122">
        <f>+IF(G12=0,"",AB12-AB18)</f>
        <v>0.43723614082723028</v>
      </c>
      <c r="AD12" s="147">
        <f>+IF(G12=0,"",'Ark1'!W173)</f>
        <v>12.13872832369942</v>
      </c>
      <c r="AE12" s="147">
        <f>+AD12-AD18</f>
        <v>2.9557926765555305</v>
      </c>
      <c r="AF12" s="147">
        <f>+IF(G12=0,"",'Ark1'!X173)</f>
        <v>35.57540725170783</v>
      </c>
      <c r="AG12" s="147">
        <f>+IF(G12=0,"",'Ark1'!Y173)</f>
        <v>1.2086179716237522</v>
      </c>
      <c r="AH12" s="147">
        <f>+IF(G12=0,"",'Ark1'!Z173)</f>
        <v>0</v>
      </c>
      <c r="AI12" s="95">
        <f>+IF(G12=0,"",'Ark1'!AA173)</f>
        <v>2.9241093447134374</v>
      </c>
      <c r="AJ12" s="92">
        <f>+IF(G12=0,"",'Ark1'!AB173)</f>
        <v>1.2192287090988772</v>
      </c>
      <c r="AK12" s="92">
        <f>+IF(G12=0,"",'Ark1'!AC173)</f>
        <v>1.4248612810637931</v>
      </c>
      <c r="AL12" s="287">
        <f>+IF(G12=0,"",R12/Y12)</f>
        <v>1.6110883184565048</v>
      </c>
      <c r="AM12" s="147">
        <f>+IF(G12=0,"",G12/E12)</f>
        <v>10.342391304347826</v>
      </c>
      <c r="AN12" s="47"/>
      <c r="AO12" s="23"/>
      <c r="AP12" s="23"/>
      <c r="AR12"/>
      <c r="AS12"/>
      <c r="AT12"/>
      <c r="AW12" s="51"/>
    </row>
    <row r="13" spans="1:62" ht="15.6">
      <c r="A13" s="47"/>
      <c r="B13" s="577">
        <f>+'Ark1'!C174</f>
        <v>2024</v>
      </c>
      <c r="C13" s="577">
        <f>+'Ark1'!F174</f>
        <v>183</v>
      </c>
      <c r="D13" s="92" t="s">
        <v>484</v>
      </c>
      <c r="E13" s="338">
        <f>+'Ark1'!Q174</f>
        <v>12693</v>
      </c>
      <c r="F13" s="290">
        <f>+E13-E19</f>
        <v>-259</v>
      </c>
      <c r="G13" s="338">
        <f>+'Ark1'!R174</f>
        <v>919940</v>
      </c>
      <c r="H13" s="509">
        <f>+G13-G19</f>
        <v>-22800</v>
      </c>
      <c r="I13" s="431"/>
      <c r="J13" s="438">
        <f>+'Ark1'!AJ174</f>
        <v>911193</v>
      </c>
      <c r="K13" s="431"/>
      <c r="L13" s="155">
        <f t="shared" si="0"/>
        <v>99.049177120246966</v>
      </c>
      <c r="M13" s="431"/>
      <c r="N13" s="95">
        <f>+'Ark1'!AG174</f>
        <v>86.107679059493051</v>
      </c>
      <c r="O13" s="153">
        <f>+N13-N19</f>
        <v>1.0325161267579404</v>
      </c>
      <c r="P13" s="95">
        <f>+'Ark1'!AH174</f>
        <v>79.329237418296771</v>
      </c>
      <c r="Q13" s="93"/>
      <c r="R13" s="288">
        <f>+IF(G13=0,"",'Ark1'!U174)</f>
        <v>18.461583364128153</v>
      </c>
      <c r="S13" s="153">
        <f>+IF(G13=0,"",R13-R19)</f>
        <v>4.1875289793615877E-2</v>
      </c>
      <c r="T13" s="286"/>
      <c r="U13" s="155">
        <f>+IF(J13=0,"",'Ark1'!AK174)</f>
        <v>95.422039897144998</v>
      </c>
      <c r="V13" s="431"/>
      <c r="W13" s="23">
        <f>+IF(J13=0,"",'Ark1'!AL174)</f>
        <v>20.906467191134929</v>
      </c>
      <c r="X13" s="431"/>
      <c r="Y13" s="287">
        <f>+IF(G13=0,"",'Ark1'!S174)</f>
        <v>7.9472182968454446</v>
      </c>
      <c r="Z13" s="122">
        <f>+IF(G13=0,"",Y13-Y19)</f>
        <v>9.8539976205605839E-2</v>
      </c>
      <c r="AA13" s="431"/>
      <c r="AB13" s="92">
        <f>+IF(G13=0,"",'Ark1'!T174)</f>
        <v>5.6914429201904477</v>
      </c>
      <c r="AC13" s="122">
        <f>+IF(G13=0,"",AB13-AB19)</f>
        <v>-0.15017937227619171</v>
      </c>
      <c r="AD13" s="147">
        <f>+IF(G13=0,"",'Ark1'!W174)</f>
        <v>2.3303693719155598</v>
      </c>
      <c r="AE13" s="147">
        <f>+AD13-AD19</f>
        <v>-0.60055537934141423</v>
      </c>
      <c r="AF13" s="147">
        <f>+IF(G13=0,"",'Ark1'!X174)</f>
        <v>73.715568406635199</v>
      </c>
      <c r="AG13" s="147">
        <f>+IF(G13=0,"",'Ark1'!Y174)</f>
        <v>13.509141900558737</v>
      </c>
      <c r="AH13" s="147">
        <f>+IF(G13=0,"",'Ark1'!Z174)</f>
        <v>1.4783572841707069E-2</v>
      </c>
      <c r="AI13" s="95">
        <f>+IF(G13=0,"",'Ark1'!AA174)</f>
        <v>4.5898521173416791</v>
      </c>
      <c r="AJ13" s="92">
        <f>+IF(G13=0,"",'Ark1'!AB174)</f>
        <v>1.4779459126527719</v>
      </c>
      <c r="AK13" s="92">
        <f>+IF(G13=0,"",'Ark1'!AC174)</f>
        <v>1.501316116696584</v>
      </c>
      <c r="AL13" s="287">
        <f>+IF(G13=0,"",R13/Y13)</f>
        <v>2.3230245696731724</v>
      </c>
      <c r="AM13" s="147">
        <f>+IF(G13=0,"",G13/E13)</f>
        <v>72.476167966595767</v>
      </c>
      <c r="AN13" s="47"/>
      <c r="AO13" s="23"/>
      <c r="AP13" s="23"/>
      <c r="AR13"/>
      <c r="AS13"/>
      <c r="AT13"/>
      <c r="AW13" s="51"/>
    </row>
    <row r="14" spans="1:62" ht="15.6">
      <c r="A14" s="47"/>
      <c r="B14" s="577">
        <f>+'Ark1'!C175</f>
        <v>2024</v>
      </c>
      <c r="C14" s="577">
        <f>+'Ark1'!F175</f>
        <v>185</v>
      </c>
      <c r="D14" s="92" t="s">
        <v>485</v>
      </c>
      <c r="E14" s="338">
        <f>+'Ark1'!Q175</f>
        <v>3116</v>
      </c>
      <c r="F14" s="290">
        <f>+E14-E20</f>
        <v>-205</v>
      </c>
      <c r="G14" s="338">
        <f>+'Ark1'!R175</f>
        <v>4743</v>
      </c>
      <c r="H14" s="509">
        <f>+G14-G20</f>
        <v>-432</v>
      </c>
      <c r="I14" s="431"/>
      <c r="J14" s="438">
        <f>+'Ark1'!AJ175</f>
        <v>4129</v>
      </c>
      <c r="K14" s="431"/>
      <c r="L14" s="155">
        <f t="shared" si="0"/>
        <v>87.054606788952142</v>
      </c>
      <c r="M14" s="431"/>
      <c r="N14" s="95">
        <f>+'Ark1'!AG175</f>
        <v>0.4439514770302147</v>
      </c>
      <c r="O14" s="153">
        <f>+N14-N20</f>
        <v>-2.3053177675116665E-2</v>
      </c>
      <c r="P14" s="95">
        <f>+'Ark1'!AH175</f>
        <v>0.93383417456617779</v>
      </c>
      <c r="Q14" s="93"/>
      <c r="R14" s="288">
        <f>+IF(G14=0,"",'Ark1'!U175)</f>
        <v>42.151380982500491</v>
      </c>
      <c r="S14" s="153">
        <f>+IF(G14=0,"",R14-R20)</f>
        <v>4.705827718626665E-2</v>
      </c>
      <c r="T14" s="286"/>
      <c r="U14" s="155">
        <f>+IF(J14=0,"",'Ark1'!AK175)</f>
        <v>117.48931944780848</v>
      </c>
      <c r="V14" s="431"/>
      <c r="W14" s="23">
        <f>+IF(J14=0,"",'Ark1'!AL175)</f>
        <v>25.526220283179196</v>
      </c>
      <c r="X14" s="431"/>
      <c r="Y14" s="287">
        <f>+IF(G14=0,"",'Ark1'!S175)</f>
        <v>8.1998734977862107</v>
      </c>
      <c r="Z14" s="122">
        <f>+IF(G14=0,"",Y14-Y20)</f>
        <v>0.21166093739973668</v>
      </c>
      <c r="AA14" s="431"/>
      <c r="AB14" s="92">
        <f>+IF(G14=0,"",'Ark1'!T175)</f>
        <v>7.1798439806029934</v>
      </c>
      <c r="AC14" s="122">
        <f>+IF(G14=0,"",AB14-AB20)</f>
        <v>4.5544463694778159E-2</v>
      </c>
      <c r="AD14" s="147">
        <f>+IF(G14=0,"",'Ark1'!W175)</f>
        <v>23.445076955513379</v>
      </c>
      <c r="AE14" s="147">
        <f>+AD14-AD20</f>
        <v>1.1842073902959882</v>
      </c>
      <c r="AF14" s="147">
        <f>+IF(G14=0,"",'Ark1'!X175)</f>
        <v>98.777145266708814</v>
      </c>
      <c r="AG14" s="147">
        <f>+IF(G14=0,"",'Ark1'!Y175)</f>
        <v>92.45203457727176</v>
      </c>
      <c r="AH14" s="147">
        <f>+IF(G14=0,"",'Ark1'!Z175)</f>
        <v>57.242251739405425</v>
      </c>
      <c r="AI14" s="95">
        <f>+IF(G14=0,"",'Ark1'!AA175)</f>
        <v>12.754911399210984</v>
      </c>
      <c r="AJ14" s="92">
        <f>+IF(G14=0,"",'Ark1'!AB175)</f>
        <v>1.8251943957706735</v>
      </c>
      <c r="AK14" s="92">
        <f>+IF(G14=0,"",'Ark1'!AC175)</f>
        <v>2.0185515879690463</v>
      </c>
      <c r="AL14" s="287">
        <f>+IF(G14=0,"",R14/Y14)</f>
        <v>5.1404916178134279</v>
      </c>
      <c r="AM14" s="147">
        <f>+IF(G14=0,"",G14/E14)</f>
        <v>1.5221437740693196</v>
      </c>
      <c r="AN14" s="47"/>
      <c r="AO14" s="23"/>
      <c r="AP14" s="23"/>
      <c r="AR14"/>
      <c r="AS14"/>
      <c r="AT14"/>
      <c r="AW14" s="51"/>
    </row>
    <row r="15" spans="1:62">
      <c r="A15" s="47"/>
      <c r="B15" s="549"/>
      <c r="C15" s="549"/>
      <c r="D15" s="47"/>
      <c r="E15" s="47"/>
      <c r="F15" s="47"/>
      <c r="G15" s="47"/>
      <c r="H15" s="334"/>
      <c r="I15" s="47"/>
      <c r="J15" s="47"/>
      <c r="K15" s="47"/>
      <c r="L15" s="93"/>
      <c r="M15" s="47"/>
      <c r="N15" s="47"/>
      <c r="O15" s="47"/>
      <c r="P15" s="47"/>
      <c r="Q15" s="93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23"/>
      <c r="AP15" s="23"/>
      <c r="AR15"/>
      <c r="AS15"/>
      <c r="AT15"/>
      <c r="AW15" s="51"/>
    </row>
    <row r="16" spans="1:62" ht="15.6">
      <c r="A16" s="47"/>
      <c r="B16" s="562">
        <f>+'Ark1'!C176</f>
        <v>2023</v>
      </c>
      <c r="C16" s="562">
        <f>+'Ark1'!F176</f>
        <v>180</v>
      </c>
      <c r="D16" s="13" t="s">
        <v>481</v>
      </c>
      <c r="E16" s="339">
        <f>+'Ark1'!Q176</f>
        <v>8638</v>
      </c>
      <c r="F16" s="427"/>
      <c r="G16" s="339">
        <f>+'Ark1'!R176</f>
        <v>48737</v>
      </c>
      <c r="I16" s="431"/>
      <c r="J16" s="438">
        <f>+'Ark1'!AJ176</f>
        <v>14858</v>
      </c>
      <c r="K16" s="431"/>
      <c r="L16" s="155">
        <f t="shared" si="0"/>
        <v>30.486078338839075</v>
      </c>
      <c r="M16" s="431"/>
      <c r="N16" s="95">
        <f>+'Ark1'!AG176</f>
        <v>4.3981460592026531</v>
      </c>
      <c r="O16" s="153">
        <f>+N16-N22</f>
        <v>-3.4729775132858798E-2</v>
      </c>
      <c r="P16" s="95">
        <f>+'Ark1'!AH176</f>
        <v>5.7281543698280659</v>
      </c>
      <c r="Q16" s="93"/>
      <c r="R16" s="60">
        <f>+'Ark1'!U176</f>
        <v>26.197353140324704</v>
      </c>
      <c r="S16" s="422"/>
      <c r="T16" s="286"/>
      <c r="U16" s="155">
        <f>+IF(J16=0,"",'Ark1'!AK176)</f>
        <v>110.22142280253122</v>
      </c>
      <c r="V16" s="431"/>
      <c r="W16" s="23">
        <f>+IF(J16=0,"",'Ark1'!AL176)</f>
        <v>19.870012120945528</v>
      </c>
      <c r="X16" s="431"/>
      <c r="Y16" s="287">
        <f>+IF(G16=0,"",'Ark1'!S176)</f>
        <v>7.2327595050987981</v>
      </c>
      <c r="Z16" s="122">
        <f>+IF(G16=0,"",Y16-Y22)</f>
        <v>0.1827954574473587</v>
      </c>
      <c r="AA16" s="431"/>
      <c r="AB16" s="13">
        <f>+'Ark1'!T176</f>
        <v>6.2229517614953709</v>
      </c>
      <c r="AC16" s="427"/>
      <c r="AD16" s="16">
        <f>+IF(G16=0,"",'Ark1'!W176)</f>
        <v>11.878039272010998</v>
      </c>
      <c r="AE16" s="13"/>
      <c r="AF16" s="16">
        <f>+IF(G16=0,"",'Ark1'!X176)</f>
        <v>86.367646757083989</v>
      </c>
      <c r="AG16" s="16">
        <f>+IF(G16=0,"",'Ark1'!Y176)</f>
        <v>64.043744998666327</v>
      </c>
      <c r="AH16" s="16">
        <f>+IF(G16=0,"",'Ark1'!Z176)</f>
        <v>5.4947986129634572</v>
      </c>
      <c r="AI16" s="61">
        <f>+IF(G16=0,"",'Ark1'!AA176)</f>
        <v>8.5693190951614113</v>
      </c>
      <c r="AJ16" s="13">
        <f>+IF(G16=0,"",'Ark1'!AB176)</f>
        <v>1.7552244461126902</v>
      </c>
      <c r="AK16" s="13">
        <f>+IF(G16=0,"",'Ark1'!AC176)</f>
        <v>2.0745854422902918</v>
      </c>
      <c r="AL16" s="13">
        <f>+IF(G16=0,"",R16/Y16)</f>
        <v>3.6220412308547862</v>
      </c>
      <c r="AM16" s="16">
        <f>+IF(G16=0,"",G16/E16)</f>
        <v>5.6421625376244497</v>
      </c>
      <c r="AN16" s="47"/>
      <c r="AO16" s="23"/>
      <c r="AP16" s="23"/>
      <c r="AR16"/>
      <c r="AS16"/>
      <c r="AT16"/>
      <c r="AW16" s="51"/>
    </row>
    <row r="17" spans="1:53" ht="15.6">
      <c r="A17" s="47"/>
      <c r="B17" s="562">
        <f>+'Ark1'!C177</f>
        <v>2023</v>
      </c>
      <c r="C17" s="562">
        <f>+'Ark1'!F177</f>
        <v>181</v>
      </c>
      <c r="D17" s="13" t="s">
        <v>482</v>
      </c>
      <c r="E17" s="339">
        <f>+'Ark1'!Q177</f>
        <v>10602</v>
      </c>
      <c r="F17" s="427"/>
      <c r="G17" s="339">
        <f>+'Ark1'!R177</f>
        <v>108708</v>
      </c>
      <c r="I17" s="431"/>
      <c r="J17" s="438">
        <f>+'Ark1'!AJ177</f>
        <v>34972</v>
      </c>
      <c r="K17" s="431"/>
      <c r="L17" s="155">
        <f t="shared" si="0"/>
        <v>32.170585421496121</v>
      </c>
      <c r="M17" s="431"/>
      <c r="N17" s="95">
        <f>+'Ark1'!AG177</f>
        <v>9.8100757495086324</v>
      </c>
      <c r="O17" s="153">
        <f t="shared" ref="O17:O20" si="1">+N17-N23</f>
        <v>0.60981455123571315</v>
      </c>
      <c r="P17" s="95">
        <f>+'Ark1'!AH177</f>
        <v>15.199359088648301</v>
      </c>
      <c r="Q17" s="93"/>
      <c r="R17" s="60">
        <f>+'Ark1'!U177</f>
        <v>31.164865971225804</v>
      </c>
      <c r="S17" s="422"/>
      <c r="T17" s="286"/>
      <c r="U17" s="155">
        <f>+IF(J17=0,"",'Ark1'!AK177)</f>
        <v>114.98531110602744</v>
      </c>
      <c r="V17" s="431"/>
      <c r="W17" s="23">
        <f>+IF(J17=0,"",'Ark1'!AL177)</f>
        <v>20.878462330745723</v>
      </c>
      <c r="X17" s="431"/>
      <c r="Y17" s="287">
        <f>+IF(G17=0,"",'Ark1'!S177)</f>
        <v>7.1540457004084326</v>
      </c>
      <c r="Z17" s="122">
        <f t="shared" ref="Z17:Z20" si="2">+IF(G17=0,"",Y17-Y23)</f>
        <v>3.7057395493497403E-2</v>
      </c>
      <c r="AA17" s="431"/>
      <c r="AB17" s="13">
        <f>+'Ark1'!T177</f>
        <v>6.9941862604408147</v>
      </c>
      <c r="AC17" s="427"/>
      <c r="AD17" s="16">
        <f>+IF(G17=0,"",'Ark1'!W177)</f>
        <v>22.039776281414436</v>
      </c>
      <c r="AE17" s="13"/>
      <c r="AF17" s="16">
        <f>+IF(G17=0,"",'Ark1'!X177)</f>
        <v>95.55874452662178</v>
      </c>
      <c r="AG17" s="16">
        <f>+IF(G17=0,"",'Ark1'!Y177)</f>
        <v>83.37104904882807</v>
      </c>
      <c r="AH17" s="16">
        <f>+IF(G17=0,"",'Ark1'!Z177)</f>
        <v>14.331051992493652</v>
      </c>
      <c r="AI17" s="61">
        <f>+IF(G17=0,"",'Ark1'!AA177)</f>
        <v>8.4851113863335694</v>
      </c>
      <c r="AJ17" s="13">
        <f>+IF(G17=0,"",'Ark1'!AB177)</f>
        <v>1.8746020433575701</v>
      </c>
      <c r="AK17" s="13">
        <f>+IF(G17=0,"",'Ark1'!AC177)</f>
        <v>2.2745399718070551</v>
      </c>
      <c r="AL17" s="13">
        <f>+IF(G17=0,"",R17/Y17)</f>
        <v>4.356257602526437</v>
      </c>
      <c r="AM17" s="16">
        <f>+IF(G17=0,"",G17/E17)</f>
        <v>10.253537068477646</v>
      </c>
      <c r="AN17" s="47"/>
      <c r="AO17" s="23"/>
      <c r="AP17" s="23"/>
      <c r="AR17"/>
      <c r="AS17"/>
      <c r="AT17"/>
      <c r="AW17" s="51"/>
    </row>
    <row r="18" spans="1:53" ht="15.6">
      <c r="A18" s="47"/>
      <c r="B18" s="562">
        <f>+'Ark1'!C178</f>
        <v>2023</v>
      </c>
      <c r="C18" s="562">
        <f>+'Ark1'!F178</f>
        <v>182</v>
      </c>
      <c r="D18" s="13" t="s">
        <v>483</v>
      </c>
      <c r="E18" s="339">
        <f>+'Ark1'!Q178</f>
        <v>236</v>
      </c>
      <c r="F18" s="427"/>
      <c r="G18" s="339">
        <f>+'Ark1'!R178</f>
        <v>2766</v>
      </c>
      <c r="I18" s="431"/>
      <c r="J18" s="438">
        <f>+'Ark1'!AJ178</f>
        <v>1158</v>
      </c>
      <c r="K18" s="431"/>
      <c r="L18" s="155">
        <f t="shared" si="0"/>
        <v>41.865509761388289</v>
      </c>
      <c r="M18" s="431"/>
      <c r="N18" s="95">
        <f>+'Ark1'!AG178</f>
        <v>0.24961060384829889</v>
      </c>
      <c r="O18" s="153">
        <f t="shared" si="1"/>
        <v>9.604539086289221E-3</v>
      </c>
      <c r="P18" s="95">
        <f>+'Ark1'!AH178</f>
        <v>0.18853579958368721</v>
      </c>
      <c r="Q18" s="93"/>
      <c r="R18" s="60">
        <f>+'Ark1'!U178</f>
        <v>15.192986261749828</v>
      </c>
      <c r="S18" s="422"/>
      <c r="T18" s="286"/>
      <c r="U18" s="155">
        <f>+IF(J18=0,"",'Ark1'!AK178)</f>
        <v>86.079620034542387</v>
      </c>
      <c r="V18" s="431"/>
      <c r="W18" s="23">
        <f>+IF(J18=0,"",'Ark1'!AL178)</f>
        <v>23.594143106975075</v>
      </c>
      <c r="X18" s="431"/>
      <c r="Y18" s="287">
        <f>+IF(G18=0,"",'Ark1'!S178)</f>
        <v>8.8626174981923356</v>
      </c>
      <c r="Z18" s="122">
        <f t="shared" si="2"/>
        <v>0.23914298275802359</v>
      </c>
      <c r="AA18" s="431"/>
      <c r="AB18" s="13">
        <f>+'Ark1'!T178</f>
        <v>6.5469992769342014</v>
      </c>
      <c r="AC18" s="427"/>
      <c r="AD18" s="16">
        <f>+IF(G18=0,"",'Ark1'!W178)</f>
        <v>9.1829356471438892</v>
      </c>
      <c r="AE18" s="13"/>
      <c r="AF18" s="16">
        <f>+IF(G18=0,"",'Ark1'!X178)</f>
        <v>34.779464931308745</v>
      </c>
      <c r="AG18" s="16">
        <f>+IF(G18=0,"",'Ark1'!Y178)</f>
        <v>2.2415039768618943</v>
      </c>
      <c r="AH18" s="16">
        <f>+IF(G18=0,"",'Ark1'!Z178)</f>
        <v>0</v>
      </c>
      <c r="AI18" s="61">
        <f>+IF(G18=0,"",'Ark1'!AA178)</f>
        <v>3.1860144906434793</v>
      </c>
      <c r="AJ18" s="13">
        <f>+IF(G18=0,"",'Ark1'!AB178)</f>
        <v>1.2091173659012149</v>
      </c>
      <c r="AK18" s="13">
        <f>+IF(G18=0,"",'Ark1'!AC178)</f>
        <v>1.5676352093756027</v>
      </c>
      <c r="AL18" s="13">
        <f>+IF(G18=0,"",R18/Y18)</f>
        <v>1.7142775556824681</v>
      </c>
      <c r="AM18" s="16">
        <f>+IF(G18=0,"",G18/E18)</f>
        <v>11.720338983050848</v>
      </c>
      <c r="AN18" s="47"/>
      <c r="AO18" s="23"/>
      <c r="AP18" s="23"/>
      <c r="AR18"/>
      <c r="AS18"/>
      <c r="AT18"/>
      <c r="AW18" s="51"/>
    </row>
    <row r="19" spans="1:53" ht="15.6">
      <c r="A19" s="47"/>
      <c r="B19" s="562">
        <f>+'Ark1'!C179</f>
        <v>2023</v>
      </c>
      <c r="C19" s="562">
        <f>+'Ark1'!F179</f>
        <v>183</v>
      </c>
      <c r="D19" s="13" t="s">
        <v>484</v>
      </c>
      <c r="E19" s="339">
        <f>+'Ark1'!Q179</f>
        <v>12952</v>
      </c>
      <c r="F19" s="427"/>
      <c r="G19" s="339">
        <f>+'Ark1'!R179</f>
        <v>942740</v>
      </c>
      <c r="I19" s="431"/>
      <c r="J19" s="438">
        <f>+'Ark1'!AJ179</f>
        <v>318922</v>
      </c>
      <c r="K19" s="431"/>
      <c r="L19" s="155">
        <f t="shared" si="0"/>
        <v>33.829263635785054</v>
      </c>
      <c r="M19" s="431"/>
      <c r="N19" s="95">
        <f>+'Ark1'!AG179</f>
        <v>85.075162932735111</v>
      </c>
      <c r="O19" s="153">
        <f t="shared" si="1"/>
        <v>-0.59442469790711527</v>
      </c>
      <c r="P19" s="95">
        <f>+'Ark1'!AH179</f>
        <v>77.906408471568483</v>
      </c>
      <c r="Q19" s="93"/>
      <c r="R19" s="60">
        <f>+'Ark1'!U179</f>
        <v>18.419708074334537</v>
      </c>
      <c r="S19" s="422"/>
      <c r="T19" s="286"/>
      <c r="U19" s="155">
        <f>+IF(J19=0,"",'Ark1'!AK179)</f>
        <v>96.710086792380622</v>
      </c>
      <c r="V19" s="431"/>
      <c r="W19" s="23">
        <f>+IF(J19=0,"",'Ark1'!AL179)</f>
        <v>20.792371769935372</v>
      </c>
      <c r="X19" s="431"/>
      <c r="Y19" s="287">
        <f>+IF(G19=0,"",'Ark1'!S179)</f>
        <v>7.8486783206398387</v>
      </c>
      <c r="Z19" s="122">
        <f t="shared" si="2"/>
        <v>1.3380429129304261E-2</v>
      </c>
      <c r="AA19" s="431"/>
      <c r="AB19" s="13">
        <f>+'Ark1'!T179</f>
        <v>5.8416222924666394</v>
      </c>
      <c r="AC19" s="427"/>
      <c r="AD19" s="16">
        <f>+IF(G19=0,"",'Ark1'!W179)</f>
        <v>2.930924751256974</v>
      </c>
      <c r="AE19" s="13"/>
      <c r="AF19" s="16">
        <f>+IF(G19=0,"",'Ark1'!X179)</f>
        <v>73.839234571567985</v>
      </c>
      <c r="AG19" s="16">
        <f>+IF(G19=0,"",'Ark1'!Y179)</f>
        <v>12.888070942147351</v>
      </c>
      <c r="AH19" s="16">
        <f>+IF(G19=0,"",'Ark1'!Z179)</f>
        <v>1.0607378492479372E-2</v>
      </c>
      <c r="AI19" s="61">
        <f>+IF(G19=0,"",'Ark1'!AA179)</f>
        <v>4.501399388077715</v>
      </c>
      <c r="AJ19" s="13">
        <f>+IF(G19=0,"",'Ark1'!AB179)</f>
        <v>1.5184085511035863</v>
      </c>
      <c r="AK19" s="13">
        <f>+IF(G19=0,"",'Ark1'!AC179)</f>
        <v>1.5163162017432932</v>
      </c>
      <c r="AL19" s="13">
        <f>+IF(G19=0,"",R19/Y19)</f>
        <v>2.346854759723791</v>
      </c>
      <c r="AM19" s="16">
        <f>+IF(G19=0,"",G19/E19)</f>
        <v>72.787214329833233</v>
      </c>
      <c r="AN19" s="47"/>
      <c r="AO19" s="23"/>
      <c r="AP19" s="23"/>
      <c r="AR19"/>
      <c r="AS19"/>
      <c r="AT19"/>
      <c r="AW19" s="51"/>
    </row>
    <row r="20" spans="1:53" ht="15.6">
      <c r="A20" s="47"/>
      <c r="B20" s="562">
        <f>+'Ark1'!C180</f>
        <v>2023</v>
      </c>
      <c r="C20" s="562">
        <f>+'Ark1'!F180</f>
        <v>185</v>
      </c>
      <c r="D20" s="13" t="s">
        <v>485</v>
      </c>
      <c r="E20" s="339">
        <f>+'Ark1'!Q180</f>
        <v>3321</v>
      </c>
      <c r="F20" s="427"/>
      <c r="G20" s="339">
        <f>+'Ark1'!R180</f>
        <v>5175</v>
      </c>
      <c r="I20" s="431"/>
      <c r="J20" s="438">
        <f>+'Ark1'!AJ180</f>
        <v>1136</v>
      </c>
      <c r="K20" s="431"/>
      <c r="L20" s="155">
        <f t="shared" si="0"/>
        <v>21.95169082125604</v>
      </c>
      <c r="M20" s="431"/>
      <c r="N20" s="95">
        <f>+'Ark1'!AG180</f>
        <v>0.46700465470533137</v>
      </c>
      <c r="O20" s="153">
        <f t="shared" si="1"/>
        <v>9.7353827179845753E-3</v>
      </c>
      <c r="P20" s="95">
        <f>+'Ark1'!AH180</f>
        <v>0.97754227037145247</v>
      </c>
      <c r="Q20" s="93"/>
      <c r="R20" s="60">
        <f>+'Ark1'!U180</f>
        <v>42.104322705314225</v>
      </c>
      <c r="S20" s="422"/>
      <c r="T20" s="286"/>
      <c r="U20" s="155">
        <f>+IF(J20=0,"",'Ark1'!AK180)</f>
        <v>117.85220070422523</v>
      </c>
      <c r="V20" s="431"/>
      <c r="W20" s="23">
        <f>+IF(J20=0,"",'Ark1'!AL180)</f>
        <v>25.056142229027522</v>
      </c>
      <c r="X20" s="431"/>
      <c r="Y20" s="287">
        <f>+IF(G20=0,"",'Ark1'!S180)</f>
        <v>7.988212560386474</v>
      </c>
      <c r="Z20" s="122">
        <f t="shared" si="2"/>
        <v>-0.10108661067607549</v>
      </c>
      <c r="AA20" s="431"/>
      <c r="AB20" s="13">
        <f>+'Ark1'!T180</f>
        <v>7.1342995169082153</v>
      </c>
      <c r="AC20" s="427"/>
      <c r="AD20" s="16">
        <f>+IF(G20=0,"",'Ark1'!W180)</f>
        <v>22.260869565217391</v>
      </c>
      <c r="AE20" s="13"/>
      <c r="AF20" s="16">
        <f>+IF(G20=0,"",'Ark1'!X180)</f>
        <v>99.072463768115938</v>
      </c>
      <c r="AG20" s="16">
        <f>+IF(G20=0,"",'Ark1'!Y180)</f>
        <v>93.120772946859915</v>
      </c>
      <c r="AH20" s="16">
        <f>+IF(G20=0,"",'Ark1'!Z180)</f>
        <v>56.734299516908209</v>
      </c>
      <c r="AI20" s="61">
        <f>+IF(G20=0,"",'Ark1'!AA180)</f>
        <v>12.520498857195705</v>
      </c>
      <c r="AJ20" s="13">
        <f>+IF(G20=0,"",'Ark1'!AB180)</f>
        <v>1.8686470326404236</v>
      </c>
      <c r="AK20" s="13">
        <f>+IF(G20=0,"",'Ark1'!AC180)</f>
        <v>2.0505525041133126</v>
      </c>
      <c r="AL20" s="13">
        <f>+IF(G20=0,"",R20/Y20)</f>
        <v>5.2708065023343842</v>
      </c>
      <c r="AM20" s="16">
        <f>+IF(G20=0,"",G20/E20)</f>
        <v>1.5582655826558265</v>
      </c>
      <c r="AN20" s="47"/>
      <c r="AO20" s="23"/>
      <c r="AP20" s="23"/>
      <c r="AR20"/>
      <c r="AS20"/>
      <c r="AT20"/>
      <c r="AW20" s="51"/>
    </row>
    <row r="21" spans="1:53" s="628" customFormat="1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23"/>
      <c r="AP21" s="23"/>
      <c r="AW21" s="51"/>
    </row>
    <row r="22" spans="1:53" ht="15.6">
      <c r="A22" s="47"/>
      <c r="B22" s="578">
        <f>+'Ark1'!C181</f>
        <v>2022</v>
      </c>
      <c r="C22" s="578">
        <f>+'Ark1'!F181</f>
        <v>180</v>
      </c>
      <c r="D22" s="48" t="s">
        <v>481</v>
      </c>
      <c r="E22" s="340">
        <f>+'Ark1'!Q181</f>
        <v>8961</v>
      </c>
      <c r="F22" s="434"/>
      <c r="G22" s="340">
        <f>+'Ark1'!R181</f>
        <v>51457</v>
      </c>
      <c r="H22" s="575"/>
      <c r="I22" s="431"/>
      <c r="J22" s="438">
        <f>+'Ark1'!AJ181</f>
        <v>3182</v>
      </c>
      <c r="K22" s="431"/>
      <c r="L22" s="434"/>
      <c r="M22" s="434"/>
      <c r="N22" s="96">
        <f>+'Ark1'!AG181</f>
        <v>4.4328758343355119</v>
      </c>
      <c r="O22" s="434"/>
      <c r="P22" s="96">
        <f>+'Ark1'!AH181</f>
        <v>5.8722214064770109</v>
      </c>
      <c r="Q22" s="93"/>
      <c r="R22" s="96">
        <f>+'Ark1'!U181</f>
        <v>26.705552208640423</v>
      </c>
      <c r="S22" s="441"/>
      <c r="T22" s="286"/>
      <c r="U22" s="155">
        <f>+IF(J22=0,"",'Ark1'!AK181)</f>
        <v>109.46414204902597</v>
      </c>
      <c r="V22" s="431"/>
      <c r="W22" s="23">
        <f>+IF(J22=0,"",'Ark1'!AL181)</f>
        <v>19.35318104000461</v>
      </c>
      <c r="X22" s="431"/>
      <c r="Y22" s="49">
        <f>+'Ark1'!S181</f>
        <v>7.0499640476514394</v>
      </c>
      <c r="Z22" s="434"/>
      <c r="AA22" s="434"/>
      <c r="AB22" s="49">
        <f>+'Ark1'!T181</f>
        <v>6.2627436500378986</v>
      </c>
      <c r="AC22" s="434"/>
      <c r="AD22" s="148">
        <f>+IF(G22=0,"",'Ark1'!W181)</f>
        <v>12.760168684532719</v>
      </c>
      <c r="AE22" s="49"/>
      <c r="AF22" s="148">
        <f>+IF(G22=0,"",'Ark1'!X181)</f>
        <v>87.41862137318536</v>
      </c>
      <c r="AG22" s="148">
        <f>+IF(G22=0,"",'Ark1'!Y181)</f>
        <v>66.039605884524917</v>
      </c>
      <c r="AH22" s="148">
        <f>+IF(G22=0,"",'Ark1'!Z181)</f>
        <v>6.4850263326661102</v>
      </c>
      <c r="AI22" s="96">
        <f>+IF(G22=0,"",'Ark1'!AA181)</f>
        <v>8.7238119790252924</v>
      </c>
      <c r="AJ22" s="49">
        <f>+IF(G22=0,"",'Ark1'!AB181)</f>
        <v>1.8055293696723316</v>
      </c>
      <c r="AK22" s="49">
        <f>+IF(G22=0,"",'Ark1'!AC181)</f>
        <v>2.0828670226721289</v>
      </c>
      <c r="AL22" s="49">
        <f>+IF(G22=0,"",R22/Y22)</f>
        <v>3.7880409074620554</v>
      </c>
      <c r="AM22" s="148">
        <f>+IF(G22=0,"",G22/E22)</f>
        <v>5.7423278651936167</v>
      </c>
      <c r="AN22" s="47"/>
      <c r="AO22" s="23"/>
      <c r="AP22" s="23"/>
      <c r="AR22"/>
      <c r="AS22"/>
      <c r="AT22"/>
      <c r="AW22" s="51"/>
    </row>
    <row r="23" spans="1:53" ht="15.6">
      <c r="A23" s="47"/>
      <c r="B23" s="578">
        <f>+'Ark1'!C182</f>
        <v>2022</v>
      </c>
      <c r="C23" s="578">
        <f>+'Ark1'!F182</f>
        <v>181</v>
      </c>
      <c r="D23" s="48" t="s">
        <v>482</v>
      </c>
      <c r="E23" s="340">
        <f>+'Ark1'!Q182</f>
        <v>10620</v>
      </c>
      <c r="F23" s="434"/>
      <c r="G23" s="340">
        <f>+'Ark1'!R182</f>
        <v>106797</v>
      </c>
      <c r="H23" s="575"/>
      <c r="I23" s="431"/>
      <c r="J23" s="438">
        <f>+'Ark1'!AJ182</f>
        <v>9765</v>
      </c>
      <c r="K23" s="431"/>
      <c r="L23" s="434"/>
      <c r="M23" s="434"/>
      <c r="N23" s="96">
        <f>+'Ark1'!AG182</f>
        <v>9.2002611982729192</v>
      </c>
      <c r="O23" s="434"/>
      <c r="P23" s="96">
        <f>+'Ark1'!AH182</f>
        <v>14.41901206361544</v>
      </c>
      <c r="Q23" s="93"/>
      <c r="R23" s="96">
        <f>+'Ark1'!U182</f>
        <v>31.595123364888181</v>
      </c>
      <c r="S23" s="441"/>
      <c r="T23" s="286"/>
      <c r="U23" s="155">
        <f>+IF(J23=0,"",'Ark1'!AK182)</f>
        <v>115.2580542754732</v>
      </c>
      <c r="V23" s="431"/>
      <c r="W23" s="23">
        <f>+IF(J23=0,"",'Ark1'!AL182)</f>
        <v>20.338074550665425</v>
      </c>
      <c r="X23" s="431"/>
      <c r="Y23" s="49">
        <f>+'Ark1'!S182</f>
        <v>7.1169883049149352</v>
      </c>
      <c r="Z23" s="434"/>
      <c r="AA23" s="434"/>
      <c r="AB23" s="49">
        <f>+'Ark1'!T182</f>
        <v>7.0449169920503376</v>
      </c>
      <c r="AC23" s="434"/>
      <c r="AD23" s="148">
        <f>+IF(G23=0,"",'Ark1'!W182)</f>
        <v>23.024054982817876</v>
      </c>
      <c r="AE23" s="49"/>
      <c r="AF23" s="148">
        <f>+IF(G23=0,"",'Ark1'!X182)</f>
        <v>96.049514499470945</v>
      </c>
      <c r="AG23" s="148">
        <f>+IF(G23=0,"",'Ark1'!Y182)</f>
        <v>84.597881962976487</v>
      </c>
      <c r="AH23" s="148">
        <f>+IF(G23=0,"",'Ark1'!Z182)</f>
        <v>15.443317696189972</v>
      </c>
      <c r="AI23" s="96">
        <f>+IF(G23=0,"",'Ark1'!AA182)</f>
        <v>8.4935531019818491</v>
      </c>
      <c r="AJ23" s="49">
        <f>+IF(G23=0,"",'Ark1'!AB182)</f>
        <v>1.9240383898347164</v>
      </c>
      <c r="AK23" s="49">
        <f>+IF(G23=0,"",'Ark1'!AC182)</f>
        <v>2.2870282810814526</v>
      </c>
      <c r="AL23" s="49">
        <f>+IF(G23=0,"",R23/Y23)</f>
        <v>4.4393951502026274</v>
      </c>
      <c r="AM23" s="148">
        <f>+IF(G23=0,"",G23/E23)</f>
        <v>10.056214689265536</v>
      </c>
      <c r="AN23" s="47"/>
      <c r="AO23" s="23"/>
      <c r="AP23" s="23"/>
      <c r="AR23"/>
      <c r="AS23"/>
      <c r="AT23"/>
      <c r="AW23" s="51"/>
    </row>
    <row r="24" spans="1:53" ht="15.6">
      <c r="A24" s="47"/>
      <c r="B24" s="578">
        <f>+'Ark1'!C183</f>
        <v>2022</v>
      </c>
      <c r="C24" s="578">
        <f>+'Ark1'!F183</f>
        <v>182</v>
      </c>
      <c r="D24" s="48" t="s">
        <v>483</v>
      </c>
      <c r="E24" s="340">
        <f>+'Ark1'!Q183</f>
        <v>251</v>
      </c>
      <c r="F24" s="434"/>
      <c r="G24" s="340">
        <f>+'Ark1'!R183</f>
        <v>2786</v>
      </c>
      <c r="H24" s="575"/>
      <c r="I24" s="431"/>
      <c r="J24" s="438">
        <f>+'Ark1'!AJ183</f>
        <v>745</v>
      </c>
      <c r="K24" s="431"/>
      <c r="L24" s="434"/>
      <c r="M24" s="434"/>
      <c r="N24" s="96">
        <f>+'Ark1'!AG183</f>
        <v>0.24000606476200967</v>
      </c>
      <c r="O24" s="434"/>
      <c r="P24" s="96">
        <f>+'Ark1'!AH183</f>
        <v>0.17566014463977811</v>
      </c>
      <c r="Q24" s="93"/>
      <c r="R24" s="96">
        <f>+'Ark1'!U183</f>
        <v>14.754881550610182</v>
      </c>
      <c r="S24" s="441"/>
      <c r="T24" s="286"/>
      <c r="U24" s="155">
        <f>+IF(J24=0,"",'Ark1'!AK183)</f>
        <v>87.19114093959719</v>
      </c>
      <c r="V24" s="431"/>
      <c r="W24" s="23">
        <f>+IF(J24=0,"",'Ark1'!AL183)</f>
        <v>23.796702445905513</v>
      </c>
      <c r="X24" s="431"/>
      <c r="Y24" s="49">
        <f>+'Ark1'!S183</f>
        <v>8.623474515434312</v>
      </c>
      <c r="Z24" s="434"/>
      <c r="AA24" s="434"/>
      <c r="AB24" s="49">
        <f>+'Ark1'!T183</f>
        <v>6.1514716439339541</v>
      </c>
      <c r="AC24" s="434"/>
      <c r="AD24" s="148">
        <f>+IF(G24=0,"",'Ark1'!W183)</f>
        <v>5.5994256999282124</v>
      </c>
      <c r="AE24" s="49"/>
      <c r="AF24" s="148">
        <f>+IF(G24=0,"",'Ark1'!X183)</f>
        <v>32.340272792534101</v>
      </c>
      <c r="AG24" s="148">
        <f>+IF(G24=0,"",'Ark1'!Y183)</f>
        <v>2.3330940416367554</v>
      </c>
      <c r="AH24" s="148">
        <f>+IF(G24=0,"",'Ark1'!Z183)</f>
        <v>0</v>
      </c>
      <c r="AI24" s="96">
        <f>+IF(G24=0,"",'Ark1'!AA183)</f>
        <v>3.6775838014900271</v>
      </c>
      <c r="AJ24" s="49">
        <f>+IF(G24=0,"",'Ark1'!AB183)</f>
        <v>1.4323742165216475</v>
      </c>
      <c r="AK24" s="49">
        <f>+IF(G24=0,"",'Ark1'!AC183)</f>
        <v>1.6249224363022721</v>
      </c>
      <c r="AL24" s="49">
        <f>+IF(G24=0,"",R24/Y24)</f>
        <v>1.7110135275754415</v>
      </c>
      <c r="AM24" s="148">
        <f>+IF(G24=0,"",G24/E24)</f>
        <v>11.099601593625499</v>
      </c>
      <c r="AN24" s="47"/>
      <c r="AO24" s="23"/>
      <c r="AP24" s="23"/>
      <c r="AR24"/>
      <c r="AS24"/>
      <c r="AT24"/>
      <c r="AW24" s="51"/>
    </row>
    <row r="25" spans="1:53" ht="15.6">
      <c r="A25" s="47"/>
      <c r="B25" s="578">
        <f>+'Ark1'!C184</f>
        <v>2022</v>
      </c>
      <c r="C25" s="578">
        <f>+'Ark1'!F184</f>
        <v>183</v>
      </c>
      <c r="D25" s="48" t="s">
        <v>484</v>
      </c>
      <c r="E25" s="340">
        <f>+'Ark1'!Q184</f>
        <v>13253</v>
      </c>
      <c r="F25" s="434"/>
      <c r="G25" s="340">
        <f>+'Ark1'!R184</f>
        <v>994456</v>
      </c>
      <c r="H25" s="575"/>
      <c r="I25" s="431"/>
      <c r="J25" s="438">
        <f>+'Ark1'!AJ184</f>
        <v>91919</v>
      </c>
      <c r="K25" s="431"/>
      <c r="L25" s="434"/>
      <c r="M25" s="434"/>
      <c r="N25" s="96">
        <f>+'Ark1'!AG184</f>
        <v>85.669587630642226</v>
      </c>
      <c r="O25" s="434"/>
      <c r="P25" s="96">
        <f>+'Ark1'!AH184</f>
        <v>78.549464400842055</v>
      </c>
      <c r="Q25" s="93"/>
      <c r="R25" s="96">
        <f>+'Ark1'!U184</f>
        <v>18.484225546428025</v>
      </c>
      <c r="S25" s="441"/>
      <c r="T25" s="286"/>
      <c r="U25" s="155">
        <f>+IF(J25=0,"",'Ark1'!AK184)</f>
        <v>97.144047476582486</v>
      </c>
      <c r="V25" s="431"/>
      <c r="W25" s="23">
        <f>+IF(J25=0,"",'Ark1'!AL184)</f>
        <v>20.250656226827779</v>
      </c>
      <c r="X25" s="431"/>
      <c r="Y25" s="49">
        <f>+'Ark1'!S184</f>
        <v>7.8352978915105345</v>
      </c>
      <c r="Z25" s="434"/>
      <c r="AA25" s="434"/>
      <c r="AB25" s="49">
        <f>+'Ark1'!T184</f>
        <v>5.8453083897125682</v>
      </c>
      <c r="AC25" s="434"/>
      <c r="AD25" s="148">
        <f>+IF(G25=0,"",'Ark1'!W184)</f>
        <v>2.7147505771999967</v>
      </c>
      <c r="AE25" s="49"/>
      <c r="AF25" s="148">
        <f>+IF(G25=0,"",'Ark1'!X184)</f>
        <v>74.229025718583856</v>
      </c>
      <c r="AG25" s="148">
        <f>+IF(G25=0,"",'Ark1'!Y184)</f>
        <v>13.320549124345369</v>
      </c>
      <c r="AH25" s="148">
        <f>+IF(G25=0,"",'Ark1'!Z184)</f>
        <v>1.417860619273251E-2</v>
      </c>
      <c r="AI25" s="96">
        <f>+IF(G25=0,"",'Ark1'!AA184)</f>
        <v>4.512655995768811</v>
      </c>
      <c r="AJ25" s="49">
        <f>+IF(G25=0,"",'Ark1'!AB184)</f>
        <v>1.569996160861665</v>
      </c>
      <c r="AK25" s="49">
        <f>+IF(G25=0,"",'Ark1'!AC184)</f>
        <v>1.505650466205394</v>
      </c>
      <c r="AL25" s="49">
        <f>+IF(G25=0,"",R25/Y25)</f>
        <v>2.3590967187674505</v>
      </c>
      <c r="AM25" s="148">
        <f>+IF(G25=0,"",G25/E25)</f>
        <v>75.036293669357875</v>
      </c>
      <c r="AN25" s="47"/>
      <c r="AO25" s="23"/>
      <c r="AP25" s="23"/>
      <c r="AR25"/>
      <c r="AS25"/>
      <c r="AT25"/>
      <c r="AW25" s="51"/>
    </row>
    <row r="26" spans="1:53" ht="15.6">
      <c r="A26" s="47"/>
      <c r="B26" s="578">
        <f>+'Ark1'!C185</f>
        <v>2022</v>
      </c>
      <c r="C26" s="578">
        <f>+'Ark1'!F185</f>
        <v>185</v>
      </c>
      <c r="D26" s="48" t="s">
        <v>485</v>
      </c>
      <c r="E26" s="340">
        <f>+'Ark1'!Q185</f>
        <v>3401</v>
      </c>
      <c r="F26" s="434"/>
      <c r="G26" s="340">
        <f>+'Ark1'!R185</f>
        <v>5308</v>
      </c>
      <c r="H26" s="575"/>
      <c r="I26" s="431"/>
      <c r="J26" s="438">
        <f>+'Ark1'!AJ185</f>
        <v>383</v>
      </c>
      <c r="K26" s="431"/>
      <c r="L26" s="434"/>
      <c r="M26" s="434"/>
      <c r="N26" s="96">
        <f>+'Ark1'!AG185</f>
        <v>0.45726927198734679</v>
      </c>
      <c r="O26" s="434"/>
      <c r="P26" s="96">
        <f>+'Ark1'!AH185</f>
        <v>0.98364198442571715</v>
      </c>
      <c r="Q26" s="93"/>
      <c r="R26" s="96">
        <f>+'Ark1'!U185</f>
        <v>43.366038055764797</v>
      </c>
      <c r="S26" s="441"/>
      <c r="T26" s="286"/>
      <c r="U26" s="155">
        <f>+IF(J26=0,"",'Ark1'!AK185)</f>
        <v>119.24334203655349</v>
      </c>
      <c r="V26" s="431"/>
      <c r="W26" s="23">
        <f>+IF(J26=0,"",'Ark1'!AL185)</f>
        <v>25.422558731080954</v>
      </c>
      <c r="X26" s="431"/>
      <c r="Y26" s="49">
        <f>+'Ark1'!S185</f>
        <v>8.0892991710625495</v>
      </c>
      <c r="Z26" s="434"/>
      <c r="AA26" s="434"/>
      <c r="AB26" s="49">
        <f>+'Ark1'!T185</f>
        <v>7.0876036171816112</v>
      </c>
      <c r="AC26" s="434"/>
      <c r="AD26" s="148">
        <f>+IF(G26=0,"",'Ark1'!W185)</f>
        <v>21.721929163526749</v>
      </c>
      <c r="AE26" s="49"/>
      <c r="AF26" s="148">
        <f>+IF(G26=0,"",'Ark1'!X185)</f>
        <v>99.265259984928406</v>
      </c>
      <c r="AG26" s="148">
        <f>+IF(G26=0,"",'Ark1'!Y185)</f>
        <v>95.27128862094952</v>
      </c>
      <c r="AH26" s="148">
        <f>+IF(G26=0,"",'Ark1'!Z185)</f>
        <v>59.83421250941975</v>
      </c>
      <c r="AI26" s="96">
        <f>+IF(G26=0,"",'Ark1'!AA185)</f>
        <v>12.458948116317892</v>
      </c>
      <c r="AJ26" s="49">
        <f>+IF(G26=0,"",'Ark1'!AB185)</f>
        <v>1.8616257345275424</v>
      </c>
      <c r="AK26" s="49">
        <f>+IF(G26=0,"",'Ark1'!AC185)</f>
        <v>2.0487771049701218</v>
      </c>
      <c r="AL26" s="49">
        <f>+IF(G26=0,"",R26/Y26)</f>
        <v>5.3609141087148791</v>
      </c>
      <c r="AM26" s="148">
        <f>+IF(G26=0,"",G26/E26)</f>
        <v>1.5607174360482212</v>
      </c>
      <c r="AN26" s="47"/>
      <c r="AO26" s="23"/>
      <c r="AP26" s="23"/>
      <c r="AR26"/>
      <c r="AS26"/>
      <c r="AT26"/>
      <c r="AW26" s="51"/>
    </row>
    <row r="27" spans="1:53" ht="15.6">
      <c r="A27" s="47"/>
      <c r="B27" s="549"/>
      <c r="C27" s="549"/>
      <c r="D27" s="47"/>
      <c r="E27" s="334"/>
      <c r="F27" s="431"/>
      <c r="G27" s="334"/>
      <c r="H27" s="450"/>
      <c r="I27" s="431"/>
      <c r="J27" s="431"/>
      <c r="K27" s="431"/>
      <c r="L27" s="431"/>
      <c r="M27" s="431"/>
      <c r="N27" s="47"/>
      <c r="O27" s="431"/>
      <c r="P27" s="47"/>
      <c r="Q27" s="93"/>
      <c r="R27" s="47"/>
      <c r="S27" s="431"/>
      <c r="T27" s="286"/>
      <c r="U27" s="431"/>
      <c r="V27" s="431"/>
      <c r="W27" s="431"/>
      <c r="X27" s="431"/>
      <c r="Y27" s="47"/>
      <c r="Z27" s="431"/>
      <c r="AA27" s="431"/>
      <c r="AB27" s="47"/>
      <c r="AC27" s="431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23"/>
      <c r="AP27" s="23"/>
      <c r="AR27"/>
      <c r="AS27"/>
      <c r="AT27"/>
      <c r="AW27" s="51"/>
    </row>
    <row r="28" spans="1:53">
      <c r="A28" s="47"/>
      <c r="B28" s="549"/>
      <c r="C28" s="549"/>
      <c r="D28" s="47"/>
      <c r="E28" s="47"/>
      <c r="F28" s="431"/>
      <c r="G28" s="47"/>
      <c r="H28" s="450"/>
      <c r="I28" s="431"/>
      <c r="J28" s="431"/>
      <c r="K28" s="431"/>
      <c r="L28" s="431"/>
      <c r="M28" s="431"/>
      <c r="N28" s="47"/>
      <c r="O28" s="431"/>
      <c r="P28" s="47"/>
      <c r="Q28" s="47"/>
      <c r="R28" s="47"/>
      <c r="S28" s="431"/>
      <c r="T28" s="47"/>
      <c r="U28" s="431"/>
      <c r="V28" s="431"/>
      <c r="W28" s="431"/>
      <c r="X28" s="431"/>
      <c r="Y28" s="47"/>
      <c r="Z28" s="431"/>
      <c r="AA28" s="431"/>
      <c r="AB28" s="47"/>
      <c r="AC28" s="431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61"/>
      <c r="AP28" s="3"/>
      <c r="AQ28" s="3"/>
      <c r="AR28" s="61"/>
      <c r="AS28" s="61"/>
      <c r="AT28" s="61"/>
      <c r="AU28" s="3"/>
      <c r="BA28" s="23"/>
    </row>
    <row r="29" spans="1:53">
      <c r="R29" s="3"/>
      <c r="T29" s="3"/>
      <c r="AD29" s="16"/>
      <c r="AF29" s="16"/>
      <c r="AG29" s="16"/>
      <c r="AH29" s="16"/>
      <c r="AI29" s="61"/>
      <c r="AJ29" s="3"/>
      <c r="AK29" s="3"/>
      <c r="AL29" s="61"/>
      <c r="AM29" s="16"/>
      <c r="AN29" s="61"/>
      <c r="AO29" s="61"/>
      <c r="AP29" s="3"/>
      <c r="AQ29" s="3"/>
      <c r="AR29" s="61"/>
      <c r="AS29" s="61"/>
      <c r="AT29" s="61"/>
      <c r="AU29" s="3"/>
      <c r="BA29" s="23"/>
    </row>
    <row r="30" spans="1:53">
      <c r="R30" s="3"/>
      <c r="T30" s="3"/>
      <c r="AD30" s="16"/>
      <c r="AF30" s="16"/>
      <c r="AG30" s="16"/>
      <c r="AH30" s="16"/>
      <c r="AI30" s="61"/>
      <c r="AJ30" s="3"/>
      <c r="AK30" s="3"/>
      <c r="AL30" s="61"/>
      <c r="AM30" s="16"/>
      <c r="AN30" s="61"/>
      <c r="AO30" s="61"/>
      <c r="AP30" s="3"/>
      <c r="AQ30" s="3"/>
      <c r="AR30" s="61"/>
      <c r="AS30" s="61"/>
      <c r="AT30" s="61"/>
      <c r="AU30" s="3"/>
      <c r="BA30" s="23"/>
    </row>
    <row r="31" spans="1:53">
      <c r="R31" s="3"/>
      <c r="T31" s="3"/>
      <c r="AD31" s="16"/>
      <c r="AF31" s="16"/>
      <c r="AG31" s="16"/>
      <c r="AH31" s="16"/>
      <c r="AI31" s="61"/>
      <c r="AJ31" s="3"/>
      <c r="AK31" s="3"/>
      <c r="AL31" s="61"/>
      <c r="AM31" s="16"/>
      <c r="AN31" s="61"/>
      <c r="AO31" s="61"/>
      <c r="AP31" s="3"/>
      <c r="AQ31" s="3"/>
      <c r="AR31" s="61"/>
      <c r="AS31" s="61"/>
      <c r="AT31" s="61"/>
      <c r="AU31" s="3"/>
      <c r="BA31" s="23"/>
    </row>
    <row r="32" spans="1:53">
      <c r="R32" s="3"/>
      <c r="T32" s="3"/>
      <c r="AD32" s="16"/>
      <c r="AF32" s="16"/>
      <c r="AG32" s="16"/>
      <c r="AH32" s="16"/>
      <c r="AI32" s="61"/>
      <c r="AJ32" s="3"/>
      <c r="AK32" s="3"/>
      <c r="AL32" s="61"/>
      <c r="AM32" s="16"/>
      <c r="AN32" s="61"/>
      <c r="AO32" s="61"/>
      <c r="AP32" s="3"/>
      <c r="AQ32" s="3"/>
      <c r="AR32" s="61"/>
      <c r="AS32" s="61"/>
      <c r="AT32" s="61"/>
      <c r="AU32" s="3"/>
      <c r="BA32" s="23"/>
    </row>
    <row r="33" spans="18:53">
      <c r="R33" s="3"/>
      <c r="T33" s="3"/>
      <c r="AD33" s="16"/>
      <c r="AF33" s="16"/>
      <c r="AG33" s="16"/>
      <c r="AH33" s="16"/>
      <c r="AI33" s="61"/>
      <c r="AJ33" s="3"/>
      <c r="AK33" s="3"/>
      <c r="AL33" s="61"/>
      <c r="AM33" s="16"/>
      <c r="AN33" s="61"/>
      <c r="AO33" s="61"/>
      <c r="AP33" s="3"/>
      <c r="AQ33" s="3"/>
      <c r="AR33" s="61"/>
      <c r="AS33" s="61"/>
      <c r="AT33" s="61"/>
      <c r="AU33" s="3"/>
      <c r="BA33" s="23"/>
    </row>
    <row r="34" spans="18:53">
      <c r="R34" s="3"/>
      <c r="T34" s="3"/>
      <c r="AD34" s="16"/>
      <c r="AF34" s="16"/>
      <c r="AG34" s="16"/>
      <c r="AH34" s="16"/>
      <c r="AI34" s="61"/>
      <c r="AJ34" s="3"/>
      <c r="AK34" s="3"/>
      <c r="AL34" s="61"/>
      <c r="AM34" s="16"/>
      <c r="AN34" s="61"/>
      <c r="AO34" s="61"/>
      <c r="AP34" s="3"/>
      <c r="AQ34" s="3"/>
      <c r="AR34" s="61"/>
      <c r="AS34" s="61"/>
      <c r="AT34" s="61"/>
      <c r="AU34" s="3"/>
      <c r="BA34" s="23"/>
    </row>
    <row r="35" spans="18:53">
      <c r="R35" s="3"/>
      <c r="T35" s="3"/>
      <c r="AD35" s="16"/>
      <c r="AF35" s="16"/>
      <c r="AG35" s="16"/>
      <c r="AH35" s="16"/>
      <c r="AI35" s="61"/>
      <c r="AJ35" s="3"/>
      <c r="AK35" s="3"/>
      <c r="AL35" s="61"/>
      <c r="AM35" s="16"/>
      <c r="AN35" s="61"/>
      <c r="AO35" s="61"/>
      <c r="AP35" s="3"/>
      <c r="AQ35" s="3"/>
      <c r="AR35" s="61"/>
      <c r="AS35" s="61"/>
      <c r="AT35" s="61"/>
      <c r="AU35" s="3"/>
      <c r="BA35" s="23"/>
    </row>
    <row r="36" spans="18:53">
      <c r="R36" s="3"/>
      <c r="T36" s="3"/>
      <c r="AD36" s="16"/>
      <c r="AF36" s="16"/>
      <c r="AG36" s="16"/>
      <c r="AH36" s="16"/>
      <c r="AI36" s="61"/>
      <c r="AJ36" s="3"/>
      <c r="AK36" s="3"/>
      <c r="AL36" s="61"/>
      <c r="AM36" s="16"/>
      <c r="AN36" s="61"/>
      <c r="AO36" s="61"/>
      <c r="AP36" s="3"/>
      <c r="AQ36" s="3"/>
      <c r="AR36" s="61"/>
      <c r="AS36" s="61"/>
      <c r="AT36" s="61"/>
      <c r="AU36" s="3"/>
      <c r="BA36" s="23"/>
    </row>
    <row r="37" spans="18:53">
      <c r="R37" s="3"/>
      <c r="T37" s="3"/>
      <c r="AD37" s="16"/>
      <c r="AF37" s="16"/>
      <c r="AG37" s="16"/>
      <c r="AH37" s="16"/>
      <c r="AI37" s="61"/>
      <c r="AJ37" s="3"/>
      <c r="AK37" s="3"/>
      <c r="AL37" s="61"/>
      <c r="AM37" s="16"/>
      <c r="AN37" s="61"/>
      <c r="AO37" s="61"/>
      <c r="AP37" s="3"/>
      <c r="AQ37" s="3"/>
      <c r="AR37" s="61"/>
      <c r="AS37" s="61"/>
      <c r="AT37" s="61"/>
      <c r="AU37" s="3"/>
      <c r="BA37" s="23"/>
    </row>
    <row r="38" spans="18:53">
      <c r="R38" s="3"/>
      <c r="T38" s="3"/>
      <c r="AD38" s="16"/>
      <c r="AF38" s="16"/>
      <c r="AG38" s="16"/>
      <c r="AH38" s="16"/>
      <c r="AI38" s="61"/>
      <c r="AJ38" s="3"/>
      <c r="AK38" s="3"/>
      <c r="AL38" s="61"/>
      <c r="AM38" s="16"/>
      <c r="AN38" s="61"/>
      <c r="AO38" s="61"/>
      <c r="AP38" s="3"/>
      <c r="AQ38" s="3"/>
      <c r="AR38" s="61"/>
      <c r="AS38" s="61"/>
      <c r="AT38" s="61"/>
      <c r="AU38" s="3"/>
      <c r="BA38" s="23"/>
    </row>
    <row r="39" spans="18:53">
      <c r="R39" s="3"/>
      <c r="T39" s="3"/>
      <c r="AD39" s="16"/>
      <c r="AF39" s="16"/>
      <c r="AG39" s="16"/>
      <c r="AH39" s="16"/>
      <c r="AI39" s="61"/>
      <c r="AJ39" s="3"/>
      <c r="AK39" s="3"/>
      <c r="AL39" s="61"/>
      <c r="AM39" s="16"/>
      <c r="AN39" s="61"/>
      <c r="AO39" s="61"/>
      <c r="AP39" s="3"/>
      <c r="AQ39" s="3"/>
      <c r="AR39" s="61"/>
      <c r="AS39" s="61"/>
      <c r="AT39" s="61"/>
      <c r="AU39" s="3"/>
      <c r="BA39" s="23"/>
    </row>
    <row r="40" spans="18:53">
      <c r="R40" s="3"/>
      <c r="T40" s="3"/>
      <c r="AD40" s="16"/>
      <c r="AF40" s="16"/>
      <c r="AG40" s="16"/>
      <c r="AH40" s="16"/>
      <c r="AI40" s="61"/>
      <c r="AJ40" s="3"/>
      <c r="AK40" s="3"/>
      <c r="AL40" s="61"/>
      <c r="AM40" s="16"/>
      <c r="AN40" s="61"/>
      <c r="AO40" s="61"/>
      <c r="AP40" s="3"/>
      <c r="AQ40" s="3"/>
      <c r="AR40" s="61"/>
      <c r="AS40" s="61"/>
      <c r="AT40" s="61"/>
      <c r="AU40" s="3"/>
      <c r="BA40" s="23"/>
    </row>
    <row r="41" spans="18:53">
      <c r="R41" s="3"/>
      <c r="T41" s="3"/>
      <c r="AD41" s="16"/>
      <c r="AF41" s="16"/>
      <c r="AG41" s="16"/>
      <c r="AH41" s="16"/>
      <c r="AI41" s="61"/>
      <c r="AJ41" s="3"/>
      <c r="AK41" s="3"/>
      <c r="AL41" s="61"/>
      <c r="AM41" s="16"/>
      <c r="AN41" s="61"/>
      <c r="AO41" s="61"/>
      <c r="AP41" s="3"/>
      <c r="AQ41" s="3"/>
      <c r="AR41" s="61"/>
      <c r="AS41" s="61"/>
      <c r="AT41" s="61"/>
      <c r="AU41" s="3"/>
      <c r="BA41" s="23"/>
    </row>
    <row r="42" spans="18:53">
      <c r="R42" s="3"/>
      <c r="T42" s="3"/>
      <c r="AD42" s="16"/>
      <c r="AF42" s="16"/>
      <c r="AG42" s="16"/>
      <c r="AH42" s="16"/>
      <c r="AI42" s="61"/>
      <c r="AJ42" s="3"/>
      <c r="AK42" s="3"/>
      <c r="AL42" s="61"/>
      <c r="AM42" s="16"/>
      <c r="AN42" s="61"/>
      <c r="AO42" s="61"/>
      <c r="AP42" s="3"/>
      <c r="AQ42" s="3"/>
      <c r="AR42" s="61"/>
      <c r="AS42" s="61"/>
      <c r="AT42" s="61"/>
      <c r="AU42" s="3"/>
      <c r="BA42" s="23"/>
    </row>
    <row r="43" spans="18:53">
      <c r="R43" s="3"/>
      <c r="T43" s="3"/>
      <c r="AD43" s="16"/>
      <c r="AF43" s="16"/>
      <c r="AG43" s="16"/>
      <c r="AH43" s="16"/>
      <c r="AI43" s="61"/>
      <c r="AJ43" s="3"/>
      <c r="AK43" s="3"/>
      <c r="AL43" s="61"/>
      <c r="AM43" s="16"/>
      <c r="AN43" s="61"/>
      <c r="AO43" s="61"/>
      <c r="AP43" s="3"/>
      <c r="AQ43" s="3"/>
      <c r="AR43" s="61"/>
      <c r="AS43" s="61"/>
      <c r="AT43" s="61"/>
      <c r="AU43" s="3"/>
      <c r="BA43" s="23"/>
    </row>
    <row r="44" spans="18:53">
      <c r="R44" s="3"/>
      <c r="T44" s="3"/>
      <c r="AD44" s="16"/>
      <c r="AF44" s="16"/>
      <c r="AG44" s="16"/>
      <c r="AH44" s="16"/>
      <c r="AI44" s="61"/>
      <c r="AJ44" s="3"/>
      <c r="AK44" s="3"/>
      <c r="AL44" s="61"/>
      <c r="AM44" s="16"/>
      <c r="AN44" s="61"/>
      <c r="AO44" s="61"/>
      <c r="AP44" s="3"/>
      <c r="AQ44" s="3"/>
      <c r="AR44" s="61"/>
      <c r="AS44" s="61"/>
      <c r="AT44" s="61"/>
      <c r="AU44" s="3"/>
      <c r="BA44" s="23"/>
    </row>
    <row r="45" spans="18:53">
      <c r="R45" s="3"/>
      <c r="T45" s="3"/>
      <c r="AD45" s="16"/>
      <c r="AF45" s="16"/>
      <c r="AG45" s="16"/>
      <c r="AH45" s="16"/>
      <c r="AI45" s="61"/>
      <c r="AJ45" s="3"/>
      <c r="AK45" s="3"/>
      <c r="AL45" s="61"/>
      <c r="AM45" s="16"/>
      <c r="AN45" s="61"/>
      <c r="AO45" s="61"/>
      <c r="AP45" s="3"/>
      <c r="AQ45" s="3"/>
      <c r="AR45" s="61"/>
      <c r="AS45" s="61"/>
      <c r="AT45" s="61"/>
      <c r="AU45" s="3"/>
      <c r="BA45" s="23"/>
    </row>
    <row r="46" spans="18:53">
      <c r="R46" s="3"/>
      <c r="T46" s="3"/>
      <c r="AD46" s="16"/>
      <c r="AF46" s="16"/>
      <c r="AG46" s="16"/>
      <c r="AH46" s="16"/>
      <c r="AI46" s="61"/>
      <c r="AJ46" s="3"/>
      <c r="AK46" s="3"/>
      <c r="AL46" s="61"/>
      <c r="AM46" s="16"/>
      <c r="AN46" s="61"/>
      <c r="AO46" s="61"/>
      <c r="AP46" s="3"/>
      <c r="AQ46" s="3"/>
      <c r="AR46" s="61"/>
      <c r="AS46" s="61"/>
      <c r="AT46" s="61"/>
      <c r="AU46" s="3"/>
      <c r="BA46" s="23"/>
    </row>
    <row r="47" spans="18:53">
      <c r="R47" s="3"/>
      <c r="T47" s="3"/>
      <c r="AD47" s="16"/>
      <c r="AF47" s="16"/>
      <c r="AG47" s="16"/>
      <c r="AH47" s="16"/>
      <c r="AI47" s="61"/>
      <c r="AJ47" s="3"/>
      <c r="AK47" s="3"/>
      <c r="AL47" s="61"/>
      <c r="AM47" s="16"/>
      <c r="AN47" s="61"/>
      <c r="AO47" s="61"/>
      <c r="AP47" s="3"/>
      <c r="AQ47" s="3"/>
      <c r="AR47" s="61"/>
      <c r="AS47" s="61"/>
      <c r="AT47" s="61"/>
      <c r="AU47" s="3"/>
      <c r="BA47" s="23"/>
    </row>
    <row r="48" spans="18:53">
      <c r="R48" s="3"/>
      <c r="T48" s="3"/>
      <c r="AD48" s="16"/>
      <c r="AF48" s="16"/>
      <c r="AG48" s="16"/>
      <c r="AH48" s="16"/>
      <c r="AI48" s="61"/>
      <c r="AJ48" s="3"/>
      <c r="AK48" s="3"/>
      <c r="AL48" s="61"/>
      <c r="AM48" s="16"/>
      <c r="AN48" s="61"/>
      <c r="AO48" s="61"/>
      <c r="AP48" s="3"/>
      <c r="AQ48" s="3"/>
      <c r="AR48" s="61"/>
      <c r="AS48" s="61"/>
      <c r="AT48" s="61"/>
      <c r="AU48" s="3"/>
      <c r="BA48" s="23"/>
    </row>
    <row r="49" spans="18:53">
      <c r="R49" s="3"/>
      <c r="T49" s="3"/>
      <c r="AD49" s="16"/>
      <c r="AF49" s="16"/>
      <c r="AG49" s="16"/>
      <c r="AH49" s="16"/>
      <c r="AI49" s="61"/>
      <c r="AJ49" s="3"/>
      <c r="AK49" s="3"/>
      <c r="AL49" s="61"/>
      <c r="AM49" s="16"/>
      <c r="AN49" s="61"/>
      <c r="AO49" s="61"/>
      <c r="AP49" s="3"/>
      <c r="AQ49" s="3"/>
      <c r="AR49" s="61"/>
      <c r="AS49" s="61"/>
      <c r="AT49" s="61"/>
      <c r="AU49" s="3"/>
      <c r="BA49" s="23"/>
    </row>
    <row r="50" spans="18:53">
      <c r="R50" s="3"/>
      <c r="T50" s="3"/>
      <c r="AD50" s="16"/>
      <c r="AF50" s="16"/>
      <c r="AG50" s="16"/>
      <c r="AH50" s="16"/>
      <c r="AI50" s="61"/>
      <c r="AJ50" s="3"/>
      <c r="AK50" s="3"/>
      <c r="AL50" s="61"/>
      <c r="AM50" s="16"/>
      <c r="AN50" s="61"/>
      <c r="AO50" s="61"/>
      <c r="AP50" s="3"/>
      <c r="AQ50" s="3"/>
      <c r="AR50" s="61"/>
      <c r="AS50" s="61"/>
      <c r="AT50" s="61"/>
      <c r="AU50" s="3"/>
      <c r="BA50" s="23"/>
    </row>
    <row r="51" spans="18:53">
      <c r="R51" s="3"/>
      <c r="T51" s="3"/>
      <c r="AD51" s="16"/>
      <c r="AF51" s="16"/>
      <c r="AG51" s="16"/>
      <c r="AH51" s="16"/>
      <c r="AI51" s="61"/>
      <c r="AJ51" s="3"/>
      <c r="AK51" s="3"/>
      <c r="AL51" s="61"/>
      <c r="AM51" s="16"/>
      <c r="AN51" s="61"/>
      <c r="AO51" s="61"/>
      <c r="AP51" s="3"/>
      <c r="AQ51" s="3"/>
      <c r="AR51" s="61"/>
      <c r="AS51" s="61"/>
      <c r="AT51" s="61"/>
      <c r="AU51" s="3"/>
      <c r="BA51" s="23"/>
    </row>
    <row r="52" spans="18:53" ht="12.75" customHeight="1">
      <c r="R52" s="3"/>
      <c r="T52" s="3"/>
      <c r="AD52" s="16"/>
      <c r="AF52" s="16"/>
      <c r="AG52" s="16"/>
      <c r="AH52" s="16"/>
      <c r="AI52" s="61"/>
      <c r="AJ52" s="3"/>
      <c r="AK52" s="3"/>
      <c r="AL52" s="61"/>
      <c r="AM52" s="16"/>
      <c r="AN52" s="61"/>
      <c r="AO52" s="61"/>
      <c r="AP52" s="3"/>
      <c r="AQ52" s="3"/>
      <c r="AR52" s="61"/>
      <c r="AS52" s="61"/>
      <c r="AT52" s="61"/>
      <c r="AU52" s="3"/>
      <c r="AX52" s="23"/>
      <c r="BA52" s="23"/>
    </row>
    <row r="53" spans="18:53">
      <c r="R53" s="3"/>
      <c r="T53" s="3"/>
      <c r="AD53" s="16"/>
      <c r="AF53" s="16"/>
      <c r="AG53" s="16"/>
      <c r="AH53" s="16"/>
      <c r="AI53" s="61"/>
      <c r="AJ53" s="3"/>
      <c r="AK53" s="3"/>
      <c r="AL53" s="61"/>
      <c r="AM53" s="16"/>
      <c r="AN53" s="61"/>
      <c r="AO53" s="61"/>
      <c r="AP53" s="3"/>
      <c r="AQ53" s="3"/>
      <c r="AR53" s="61"/>
      <c r="AS53" s="61"/>
      <c r="AT53" s="61"/>
      <c r="AU53" s="3"/>
      <c r="AX53" s="23"/>
      <c r="BA53" s="23"/>
    </row>
    <row r="54" spans="18:53">
      <c r="R54" s="3"/>
      <c r="T54" s="3"/>
      <c r="AD54" s="16"/>
      <c r="AF54" s="16"/>
      <c r="AG54" s="16"/>
      <c r="AH54" s="16"/>
      <c r="AI54" s="61"/>
      <c r="AJ54" s="3"/>
      <c r="AK54" s="3"/>
      <c r="AL54" s="61"/>
      <c r="AM54" s="16"/>
      <c r="AN54" s="61"/>
      <c r="AO54" s="61"/>
      <c r="AP54" s="3"/>
      <c r="AQ54" s="3"/>
      <c r="AR54" s="61"/>
      <c r="AS54" s="61"/>
      <c r="AT54" s="61"/>
      <c r="AU54" s="3"/>
      <c r="AX54" s="23"/>
      <c r="BA54" s="23"/>
    </row>
    <row r="55" spans="18:53">
      <c r="R55" s="3"/>
      <c r="T55" s="3"/>
      <c r="AD55" s="16"/>
      <c r="AF55" s="16"/>
      <c r="AG55" s="16"/>
      <c r="AH55" s="16"/>
      <c r="AI55" s="61"/>
      <c r="AJ55" s="3"/>
      <c r="AK55" s="3"/>
      <c r="AL55" s="61"/>
      <c r="AM55" s="16"/>
      <c r="AN55" s="61"/>
      <c r="AO55" s="61"/>
      <c r="AP55" s="3"/>
      <c r="AQ55" s="3"/>
      <c r="AR55" s="61"/>
      <c r="AS55" s="61"/>
      <c r="AT55" s="61"/>
      <c r="AU55" s="3"/>
      <c r="AX55" s="23"/>
      <c r="BA55" s="23"/>
    </row>
    <row r="56" spans="18:53">
      <c r="R56" s="3"/>
      <c r="T56" s="3"/>
      <c r="AD56" s="16"/>
      <c r="AF56" s="16"/>
      <c r="AG56" s="16"/>
      <c r="AH56" s="16"/>
      <c r="AI56" s="61"/>
      <c r="AJ56" s="3"/>
      <c r="AK56" s="3"/>
      <c r="AL56" s="61"/>
      <c r="AM56" s="16"/>
      <c r="AN56" s="61"/>
      <c r="AO56" s="61"/>
      <c r="AP56" s="3"/>
      <c r="AQ56" s="3"/>
      <c r="AR56" s="61"/>
      <c r="AS56" s="61"/>
      <c r="AT56" s="61"/>
      <c r="AU56" s="3"/>
      <c r="AX56" s="23"/>
      <c r="BA56" s="23"/>
    </row>
    <row r="57" spans="18:53">
      <c r="R57" s="3"/>
      <c r="T57" s="3"/>
      <c r="AD57" s="16"/>
      <c r="AF57" s="16"/>
      <c r="AG57" s="16"/>
      <c r="AH57" s="16"/>
      <c r="AI57" s="61"/>
      <c r="AJ57" s="3"/>
      <c r="AK57" s="3"/>
      <c r="AL57" s="61"/>
      <c r="AM57" s="16"/>
      <c r="AN57" s="61"/>
      <c r="AO57" s="61"/>
      <c r="AP57" s="3"/>
      <c r="AQ57" s="3"/>
      <c r="AR57" s="61"/>
      <c r="AS57" s="61"/>
      <c r="AT57" s="61"/>
      <c r="AU57" s="3"/>
      <c r="AX57" s="23"/>
      <c r="BA57" s="23"/>
    </row>
    <row r="58" spans="18:53">
      <c r="R58" s="3"/>
      <c r="T58" s="3"/>
      <c r="AD58" s="16"/>
      <c r="AF58" s="16"/>
      <c r="AG58" s="16"/>
      <c r="AH58" s="16"/>
      <c r="AI58" s="61"/>
      <c r="AJ58" s="3"/>
      <c r="AK58" s="3"/>
      <c r="AL58" s="61"/>
      <c r="AM58" s="16"/>
      <c r="AN58" s="61"/>
      <c r="AO58" s="61"/>
      <c r="AP58" s="3"/>
      <c r="AQ58" s="3"/>
      <c r="AR58" s="61"/>
      <c r="AS58" s="61"/>
      <c r="AT58" s="61"/>
      <c r="AU58" s="3"/>
      <c r="AX58" s="23"/>
      <c r="BA58" s="23"/>
    </row>
    <row r="59" spans="18:53">
      <c r="R59" s="3"/>
      <c r="T59" s="3"/>
      <c r="AD59" s="16"/>
      <c r="AF59" s="16"/>
      <c r="AG59" s="16"/>
      <c r="AH59" s="16"/>
      <c r="AI59" s="61"/>
      <c r="AJ59" s="3"/>
      <c r="AK59" s="3"/>
      <c r="AL59" s="61"/>
      <c r="AM59" s="16"/>
      <c r="AN59" s="61"/>
      <c r="AO59" s="61"/>
      <c r="AP59" s="3"/>
      <c r="AQ59" s="3"/>
      <c r="AR59" s="61"/>
      <c r="AS59" s="61"/>
      <c r="AT59" s="61"/>
      <c r="AU59" s="3"/>
      <c r="AX59" s="23"/>
      <c r="BA59" s="23"/>
    </row>
    <row r="60" spans="18:53">
      <c r="R60" s="3"/>
      <c r="T60" s="3"/>
      <c r="AD60" s="16"/>
      <c r="AF60" s="16"/>
      <c r="AG60" s="16"/>
      <c r="AH60" s="16"/>
      <c r="AI60" s="61"/>
      <c r="AJ60" s="3"/>
      <c r="AK60" s="3"/>
      <c r="AL60" s="61"/>
      <c r="AM60" s="16"/>
      <c r="AN60" s="61"/>
      <c r="AO60" s="61"/>
      <c r="AP60" s="3"/>
      <c r="AQ60" s="3"/>
      <c r="AR60" s="61"/>
      <c r="AS60" s="61"/>
      <c r="AT60" s="61"/>
      <c r="AU60" s="3"/>
      <c r="AX60" s="23"/>
      <c r="BA60" s="23"/>
    </row>
    <row r="61" spans="18:53">
      <c r="R61" s="3"/>
      <c r="T61" s="3"/>
      <c r="AD61" s="16"/>
      <c r="AF61" s="16"/>
      <c r="AG61" s="16"/>
      <c r="AH61" s="16"/>
      <c r="AI61" s="61"/>
      <c r="AJ61" s="3"/>
      <c r="AK61" s="3"/>
      <c r="AL61" s="61"/>
      <c r="AM61" s="16"/>
      <c r="AN61" s="61"/>
      <c r="AO61" s="61"/>
      <c r="AP61" s="3"/>
      <c r="AQ61" s="3"/>
      <c r="AR61" s="61"/>
      <c r="AS61" s="61"/>
      <c r="AT61" s="61"/>
      <c r="AU61" s="3"/>
      <c r="AX61" s="23"/>
      <c r="BA61" s="23"/>
    </row>
    <row r="62" spans="18:53">
      <c r="R62" s="3"/>
      <c r="T62" s="3"/>
      <c r="AD62" s="16"/>
      <c r="AF62" s="16"/>
      <c r="AG62" s="16"/>
      <c r="AH62" s="16"/>
      <c r="AI62" s="61"/>
      <c r="AJ62" s="3"/>
      <c r="AK62" s="3"/>
      <c r="AL62" s="61"/>
      <c r="AM62" s="16"/>
      <c r="AN62" s="61"/>
      <c r="AO62" s="61"/>
      <c r="AP62" s="3"/>
      <c r="AQ62" s="3"/>
      <c r="AR62" s="61"/>
      <c r="AS62" s="61"/>
      <c r="AT62" s="61"/>
      <c r="AU62" s="3"/>
      <c r="AX62" s="23"/>
      <c r="BA62" s="23"/>
    </row>
    <row r="63" spans="18:53">
      <c r="R63" s="3"/>
      <c r="T63" s="3"/>
      <c r="AD63" s="16"/>
      <c r="AF63" s="16"/>
      <c r="AG63" s="16"/>
      <c r="AH63" s="16"/>
      <c r="AI63" s="61"/>
      <c r="AJ63" s="3"/>
      <c r="AK63" s="3"/>
      <c r="AL63" s="61"/>
      <c r="AM63" s="16"/>
      <c r="AN63" s="61"/>
      <c r="AO63" s="61"/>
      <c r="AP63" s="3"/>
      <c r="AQ63" s="3"/>
      <c r="AR63" s="61"/>
      <c r="AS63" s="61"/>
      <c r="AT63" s="61"/>
      <c r="AU63" s="3"/>
      <c r="AX63" s="23"/>
      <c r="BA63" s="23"/>
    </row>
    <row r="64" spans="18:53">
      <c r="R64" s="3"/>
      <c r="T64" s="3"/>
      <c r="AD64" s="16"/>
      <c r="AF64" s="16"/>
      <c r="AG64" s="16"/>
      <c r="AH64" s="16"/>
      <c r="AI64" s="61"/>
      <c r="AJ64" s="3"/>
      <c r="AK64" s="3"/>
      <c r="AL64" s="61"/>
      <c r="AM64" s="16"/>
      <c r="AN64" s="61"/>
      <c r="AO64" s="61"/>
      <c r="AP64" s="3"/>
      <c r="AQ64" s="3"/>
      <c r="AR64" s="61"/>
      <c r="AS64" s="61"/>
      <c r="AT64" s="61"/>
      <c r="AU64" s="3"/>
      <c r="AX64" s="23"/>
      <c r="BA64" s="23"/>
    </row>
    <row r="65" spans="18:53">
      <c r="R65" s="3"/>
      <c r="T65" s="3"/>
      <c r="AD65" s="16"/>
      <c r="AF65" s="16"/>
      <c r="AG65" s="16"/>
      <c r="AH65" s="16"/>
      <c r="AI65" s="61"/>
      <c r="AJ65" s="3"/>
      <c r="AK65" s="3"/>
      <c r="AL65" s="61"/>
      <c r="AM65" s="16"/>
      <c r="AN65" s="61"/>
      <c r="AO65" s="61"/>
      <c r="AP65" s="3"/>
      <c r="AQ65" s="3"/>
      <c r="AR65" s="61"/>
      <c r="AS65" s="61"/>
      <c r="AT65" s="61"/>
      <c r="AU65" s="3"/>
      <c r="AX65" s="23"/>
      <c r="BA65" s="23"/>
    </row>
    <row r="66" spans="18:53">
      <c r="R66" s="3"/>
      <c r="T66" s="3"/>
      <c r="AD66" s="16"/>
      <c r="AF66" s="16"/>
      <c r="AG66" s="16"/>
      <c r="AH66" s="16"/>
      <c r="AI66" s="61"/>
      <c r="AJ66" s="3"/>
      <c r="AK66" s="3"/>
      <c r="AL66" s="61"/>
      <c r="AM66" s="16"/>
      <c r="AN66" s="61"/>
      <c r="AO66" s="61"/>
      <c r="AP66" s="3"/>
      <c r="AQ66" s="3"/>
      <c r="AR66" s="61"/>
      <c r="AS66" s="61"/>
      <c r="AT66" s="61"/>
      <c r="AU66" s="3"/>
      <c r="AX66" s="23"/>
      <c r="BA66" s="23"/>
    </row>
    <row r="67" spans="18:53">
      <c r="R67" s="3"/>
      <c r="T67" s="3"/>
      <c r="AD67" s="16"/>
      <c r="AF67" s="16"/>
      <c r="AG67" s="16"/>
      <c r="AH67" s="16"/>
      <c r="AI67" s="61"/>
      <c r="AJ67" s="3"/>
      <c r="AK67" s="3"/>
      <c r="AL67" s="61"/>
      <c r="AM67" s="16"/>
      <c r="AN67" s="61"/>
      <c r="AO67" s="61"/>
      <c r="AP67" s="3"/>
      <c r="AQ67" s="3"/>
      <c r="AR67" s="61"/>
      <c r="AS67" s="61"/>
      <c r="AT67" s="61"/>
      <c r="AU67" s="3"/>
      <c r="AX67" s="23"/>
      <c r="BA67" s="23"/>
    </row>
    <row r="68" spans="18:53">
      <c r="R68" s="3"/>
      <c r="T68" s="3"/>
      <c r="AD68" s="16"/>
      <c r="AF68" s="16"/>
      <c r="AG68" s="16"/>
      <c r="AH68" s="16"/>
      <c r="AI68" s="61"/>
      <c r="AJ68" s="3"/>
      <c r="AK68" s="3"/>
      <c r="AL68" s="61"/>
      <c r="AM68" s="16"/>
      <c r="AN68" s="61"/>
      <c r="AO68" s="61"/>
      <c r="AP68" s="3"/>
      <c r="AQ68" s="3"/>
      <c r="AR68" s="61"/>
      <c r="AS68" s="61"/>
      <c r="AT68" s="61"/>
      <c r="AU68" s="3"/>
      <c r="AX68" s="23"/>
      <c r="BA68" s="23"/>
    </row>
    <row r="69" spans="18:53">
      <c r="R69" s="3"/>
      <c r="T69" s="3"/>
      <c r="AD69" s="16"/>
      <c r="AF69" s="16"/>
      <c r="AG69" s="16"/>
      <c r="AH69" s="16"/>
      <c r="AI69" s="61"/>
      <c r="AJ69" s="3"/>
      <c r="AK69" s="3"/>
      <c r="AL69" s="61"/>
      <c r="AM69" s="16"/>
      <c r="AN69" s="61"/>
      <c r="AO69" s="61"/>
      <c r="AP69" s="3"/>
      <c r="AQ69" s="3"/>
      <c r="AR69" s="61"/>
      <c r="AS69" s="61"/>
      <c r="AT69" s="61"/>
      <c r="AU69" s="3"/>
      <c r="AX69" s="23"/>
      <c r="BA69" s="23"/>
    </row>
    <row r="70" spans="18:53">
      <c r="R70" s="3"/>
      <c r="T70" s="3"/>
      <c r="AD70" s="16"/>
      <c r="AF70" s="16"/>
      <c r="AG70" s="16"/>
      <c r="AH70" s="16"/>
      <c r="AI70" s="61"/>
      <c r="AJ70" s="3"/>
      <c r="AK70" s="3"/>
      <c r="AL70" s="61"/>
      <c r="AM70" s="16"/>
      <c r="AN70" s="61"/>
      <c r="AO70" s="61"/>
      <c r="AP70" s="3"/>
      <c r="AQ70" s="3"/>
      <c r="AR70" s="61"/>
      <c r="AS70" s="61"/>
      <c r="AT70" s="61"/>
      <c r="AU70" s="3"/>
      <c r="AX70" s="23"/>
      <c r="BA70" s="23"/>
    </row>
    <row r="71" spans="18:53">
      <c r="R71" s="3"/>
      <c r="T71" s="3"/>
      <c r="AD71" s="16"/>
      <c r="AF71" s="16"/>
      <c r="AG71" s="16"/>
      <c r="AH71" s="16"/>
      <c r="AI71" s="61"/>
      <c r="AJ71" s="3"/>
      <c r="AK71" s="3"/>
      <c r="AL71" s="61"/>
      <c r="AM71" s="16"/>
      <c r="AN71" s="61"/>
      <c r="AO71" s="61"/>
      <c r="AP71" s="3"/>
      <c r="AQ71" s="3"/>
      <c r="AR71" s="61"/>
      <c r="AS71" s="61"/>
      <c r="AT71" s="61"/>
      <c r="AU71" s="3"/>
      <c r="AX71" s="23"/>
      <c r="BA71" s="23"/>
    </row>
    <row r="72" spans="18:53">
      <c r="R72" s="3"/>
      <c r="T72" s="3"/>
      <c r="AD72" s="16"/>
      <c r="AF72" s="16"/>
      <c r="AG72" s="16"/>
      <c r="AH72" s="16"/>
      <c r="AI72" s="61"/>
      <c r="AJ72" s="3"/>
      <c r="AK72" s="3"/>
      <c r="AL72" s="61"/>
      <c r="AM72" s="16"/>
      <c r="AN72" s="61"/>
      <c r="AO72" s="61"/>
      <c r="AP72" s="3"/>
      <c r="AQ72" s="3"/>
      <c r="AR72" s="61"/>
      <c r="AS72" s="61"/>
      <c r="AT72" s="61"/>
      <c r="AU72" s="3"/>
      <c r="AX72" s="23"/>
      <c r="BA72" s="23"/>
    </row>
    <row r="73" spans="18:53">
      <c r="R73" s="3"/>
      <c r="T73" s="3"/>
      <c r="AD73" s="16"/>
      <c r="AF73" s="16"/>
      <c r="AG73" s="16"/>
      <c r="AH73" s="16"/>
      <c r="AI73" s="61"/>
      <c r="AJ73" s="3"/>
      <c r="AK73" s="3"/>
      <c r="AL73" s="61"/>
      <c r="AM73" s="16"/>
      <c r="AN73" s="61"/>
      <c r="AO73" s="61"/>
      <c r="AP73" s="3"/>
      <c r="AQ73" s="3"/>
      <c r="AR73" s="61"/>
      <c r="AS73" s="61"/>
      <c r="AT73" s="61"/>
      <c r="AU73" s="3"/>
      <c r="AX73" s="23"/>
      <c r="BA73" s="23"/>
    </row>
    <row r="74" spans="18:53">
      <c r="R74" s="3"/>
      <c r="T74" s="3"/>
      <c r="AD74" s="16"/>
      <c r="AF74" s="16"/>
      <c r="AG74" s="16"/>
      <c r="AH74" s="16"/>
      <c r="AI74" s="61"/>
      <c r="AJ74" s="3"/>
      <c r="AK74" s="3"/>
      <c r="AL74" s="61"/>
      <c r="AM74" s="16"/>
      <c r="AN74" s="61"/>
      <c r="AO74" s="61"/>
      <c r="AP74" s="3"/>
      <c r="AQ74" s="3"/>
      <c r="AR74" s="61"/>
      <c r="AS74" s="61"/>
      <c r="AT74" s="61"/>
      <c r="AU74" s="3"/>
      <c r="AX74" s="23"/>
      <c r="BA74" s="23"/>
    </row>
    <row r="75" spans="18:53">
      <c r="R75" s="3"/>
      <c r="T75" s="3"/>
      <c r="AD75" s="16"/>
      <c r="AF75" s="16"/>
      <c r="AG75" s="16"/>
      <c r="AH75" s="16"/>
      <c r="AI75" s="61"/>
      <c r="AJ75" s="3"/>
      <c r="AK75" s="3"/>
      <c r="AL75" s="61"/>
      <c r="AM75" s="16"/>
      <c r="AN75" s="61"/>
      <c r="AO75" s="61"/>
      <c r="AP75" s="3"/>
      <c r="AQ75" s="3"/>
      <c r="AR75" s="61"/>
      <c r="AS75" s="61"/>
      <c r="AT75" s="61"/>
      <c r="AU75" s="3"/>
      <c r="AX75" s="23"/>
      <c r="BA75" s="23"/>
    </row>
    <row r="76" spans="18:53">
      <c r="R76" s="3"/>
      <c r="T76" s="3"/>
      <c r="AD76" s="16"/>
      <c r="AF76" s="16"/>
      <c r="AG76" s="16"/>
      <c r="AH76" s="16"/>
      <c r="AI76" s="61"/>
      <c r="AJ76" s="3"/>
      <c r="AK76" s="3"/>
      <c r="AL76" s="61"/>
      <c r="AM76" s="16"/>
      <c r="AN76" s="61"/>
      <c r="AO76" s="61"/>
      <c r="AP76" s="3"/>
      <c r="AQ76" s="3"/>
      <c r="AR76" s="61"/>
      <c r="AS76" s="61"/>
      <c r="AT76" s="61"/>
      <c r="AU76" s="3"/>
      <c r="AX76" s="23"/>
      <c r="BA76" s="23"/>
    </row>
    <row r="77" spans="18:53">
      <c r="R77" s="3"/>
      <c r="T77" s="3"/>
      <c r="AD77" s="16"/>
      <c r="AF77" s="16"/>
      <c r="AG77" s="16"/>
      <c r="AH77" s="16"/>
      <c r="AI77" s="61"/>
      <c r="AJ77" s="3"/>
      <c r="AK77" s="3"/>
      <c r="AL77" s="61"/>
      <c r="AM77" s="16"/>
      <c r="AN77" s="61"/>
      <c r="AO77" s="61"/>
      <c r="AP77" s="3"/>
      <c r="AQ77" s="3"/>
      <c r="AR77" s="61"/>
      <c r="AS77" s="61"/>
      <c r="AT77" s="61"/>
      <c r="AU77" s="3"/>
      <c r="AX77" s="23"/>
      <c r="BA77" s="23"/>
    </row>
    <row r="78" spans="18:53">
      <c r="R78" s="3"/>
      <c r="T78" s="3"/>
      <c r="AD78" s="16"/>
      <c r="AF78" s="16"/>
      <c r="AG78" s="16"/>
      <c r="AH78" s="16"/>
      <c r="AI78" s="61"/>
      <c r="AJ78" s="3"/>
      <c r="AK78" s="3"/>
      <c r="AL78" s="61"/>
      <c r="AM78" s="16"/>
      <c r="AN78" s="61"/>
      <c r="AO78" s="61"/>
      <c r="AP78" s="3"/>
      <c r="AQ78" s="3"/>
      <c r="AR78" s="61"/>
      <c r="AS78" s="61"/>
      <c r="AT78" s="61"/>
      <c r="AU78" s="3"/>
      <c r="AX78" s="23"/>
      <c r="BA78" s="23"/>
    </row>
    <row r="79" spans="18:53">
      <c r="R79" s="3"/>
      <c r="T79" s="3"/>
      <c r="AD79" s="16"/>
      <c r="AF79" s="16"/>
      <c r="AG79" s="16"/>
      <c r="AH79" s="16"/>
      <c r="AI79" s="61"/>
      <c r="AJ79" s="3"/>
      <c r="AK79" s="3"/>
      <c r="AL79" s="61"/>
      <c r="AM79" s="16"/>
      <c r="AN79" s="61"/>
      <c r="AO79" s="61"/>
      <c r="AP79" s="3"/>
      <c r="AQ79" s="3"/>
      <c r="AR79" s="61"/>
      <c r="AS79" s="61"/>
      <c r="AT79" s="61"/>
      <c r="AU79" s="3"/>
      <c r="AX79" s="23"/>
      <c r="BA79" s="23"/>
    </row>
    <row r="80" spans="18:53">
      <c r="R80" s="3"/>
      <c r="T80" s="3"/>
      <c r="AD80" s="16"/>
      <c r="AF80" s="16"/>
      <c r="AG80" s="16"/>
      <c r="AH80" s="16"/>
      <c r="AI80" s="61"/>
      <c r="AJ80" s="3"/>
      <c r="AK80" s="3"/>
      <c r="AL80" s="61"/>
      <c r="AM80" s="16"/>
      <c r="AN80" s="61"/>
      <c r="AO80" s="61"/>
      <c r="AP80" s="3"/>
      <c r="AQ80" s="3"/>
      <c r="AR80" s="61"/>
      <c r="AS80" s="61"/>
      <c r="AT80" s="61"/>
      <c r="AU80" s="3"/>
      <c r="AX80" s="23"/>
      <c r="BA80" s="23"/>
    </row>
    <row r="81" spans="18:53">
      <c r="R81" s="3"/>
      <c r="T81" s="3"/>
      <c r="AD81" s="16"/>
      <c r="AF81" s="16"/>
      <c r="AG81" s="16"/>
      <c r="AH81" s="16"/>
      <c r="AI81" s="61"/>
      <c r="AJ81" s="3"/>
      <c r="AK81" s="3"/>
      <c r="AL81" s="61"/>
      <c r="AM81" s="16"/>
      <c r="AN81" s="61"/>
      <c r="AO81" s="61"/>
      <c r="AP81" s="3"/>
      <c r="AQ81" s="3"/>
      <c r="AR81" s="61"/>
      <c r="AS81" s="61"/>
      <c r="AT81" s="61"/>
      <c r="AU81" s="3"/>
      <c r="AX81" s="23"/>
      <c r="BA81" s="23"/>
    </row>
    <row r="82" spans="18:53">
      <c r="R82" s="3"/>
      <c r="T82" s="3"/>
      <c r="AD82" s="16"/>
      <c r="AF82" s="16"/>
      <c r="AG82" s="16"/>
      <c r="AH82" s="16"/>
      <c r="AI82" s="61"/>
      <c r="AJ82" s="3"/>
      <c r="AK82" s="3"/>
      <c r="AL82" s="61"/>
      <c r="AM82" s="16"/>
      <c r="AN82" s="61"/>
      <c r="AO82" s="61"/>
      <c r="AP82" s="3"/>
      <c r="AQ82" s="3"/>
      <c r="AR82" s="61"/>
      <c r="AS82" s="61"/>
      <c r="AT82" s="61"/>
      <c r="AU82" s="3"/>
      <c r="AX82" s="23"/>
    </row>
    <row r="83" spans="18:53">
      <c r="R83" s="3"/>
      <c r="T83" s="3"/>
      <c r="AD83" s="16"/>
      <c r="AF83" s="16"/>
      <c r="AG83" s="16"/>
      <c r="AH83" s="16"/>
      <c r="AI83" s="61"/>
      <c r="AJ83" s="3"/>
      <c r="AK83" s="3"/>
      <c r="AL83" s="61"/>
      <c r="AM83" s="16"/>
      <c r="AN83" s="61"/>
      <c r="AO83" s="61"/>
      <c r="AP83" s="3"/>
      <c r="AQ83" s="3"/>
      <c r="AR83" s="61"/>
      <c r="AS83" s="61"/>
      <c r="AT83" s="61"/>
      <c r="AU83" s="3"/>
      <c r="AX83" s="23"/>
    </row>
    <row r="84" spans="18:53">
      <c r="R84" s="3"/>
      <c r="T84" s="3"/>
      <c r="AD84" s="16"/>
      <c r="AF84" s="16"/>
      <c r="AG84" s="16"/>
      <c r="AH84" s="16"/>
      <c r="AI84" s="61"/>
      <c r="AJ84" s="3"/>
      <c r="AK84" s="3"/>
      <c r="AL84" s="61"/>
      <c r="AM84" s="16"/>
      <c r="AN84" s="61"/>
      <c r="AO84" s="61"/>
      <c r="AP84" s="3"/>
      <c r="AQ84" s="3"/>
      <c r="AR84" s="61"/>
      <c r="AS84" s="61"/>
      <c r="AT84" s="61"/>
      <c r="AU84" s="3"/>
      <c r="AX84" s="23"/>
    </row>
    <row r="85" spans="18:53">
      <c r="R85" s="3"/>
      <c r="T85" s="3"/>
      <c r="AD85" s="16"/>
      <c r="AF85" s="16"/>
      <c r="AG85" s="16"/>
      <c r="AH85" s="16"/>
      <c r="AI85" s="61"/>
      <c r="AJ85" s="3"/>
      <c r="AK85" s="3"/>
      <c r="AL85" s="61"/>
      <c r="AM85" s="16"/>
      <c r="AN85" s="61"/>
      <c r="AO85" s="61"/>
      <c r="AP85" s="3"/>
      <c r="AQ85" s="3"/>
      <c r="AR85" s="61"/>
      <c r="AS85" s="61"/>
      <c r="AT85" s="61"/>
      <c r="AU85" s="3"/>
      <c r="AX85" s="23"/>
    </row>
    <row r="86" spans="18:53">
      <c r="R86" s="3"/>
      <c r="T86" s="3"/>
      <c r="AD86" s="16"/>
      <c r="AF86" s="16"/>
      <c r="AG86" s="16"/>
      <c r="AH86" s="16"/>
      <c r="AI86" s="61"/>
      <c r="AJ86" s="3"/>
      <c r="AK86" s="3"/>
      <c r="AL86" s="61"/>
      <c r="AM86" s="16"/>
      <c r="AN86" s="61"/>
      <c r="AO86" s="61"/>
      <c r="AP86" s="3"/>
      <c r="AQ86" s="3"/>
      <c r="AR86" s="61"/>
      <c r="AS86" s="61"/>
      <c r="AT86" s="61"/>
      <c r="AU86" s="3"/>
      <c r="AX86" s="23"/>
    </row>
    <row r="87" spans="18:53">
      <c r="R87" s="3"/>
      <c r="T87" s="3"/>
      <c r="AD87" s="16"/>
      <c r="AF87" s="16"/>
      <c r="AG87" s="16"/>
      <c r="AH87" s="16"/>
      <c r="AI87" s="61"/>
      <c r="AJ87" s="3"/>
      <c r="AK87" s="3"/>
      <c r="AL87" s="61"/>
      <c r="AM87" s="16"/>
      <c r="AN87" s="61"/>
      <c r="AO87" s="61"/>
      <c r="AP87" s="3"/>
      <c r="AQ87" s="3"/>
      <c r="AR87" s="61"/>
      <c r="AS87" s="61"/>
      <c r="AT87" s="61"/>
      <c r="AU87" s="3"/>
      <c r="AX87" s="23"/>
    </row>
    <row r="88" spans="18:53">
      <c r="R88" s="3"/>
      <c r="T88" s="3"/>
      <c r="AD88" s="16"/>
      <c r="AF88" s="16"/>
      <c r="AG88" s="16"/>
      <c r="AH88" s="16"/>
      <c r="AI88" s="61"/>
      <c r="AJ88" s="3"/>
      <c r="AK88" s="3"/>
      <c r="AL88" s="61"/>
      <c r="AM88" s="16"/>
      <c r="AN88" s="61"/>
      <c r="AO88" s="61"/>
      <c r="AP88" s="3"/>
      <c r="AQ88" s="3"/>
      <c r="AR88" s="61"/>
      <c r="AS88" s="61"/>
      <c r="AT88" s="61"/>
      <c r="AU88" s="3"/>
      <c r="AX88" s="23"/>
    </row>
    <row r="89" spans="18:53">
      <c r="R89" s="3"/>
      <c r="T89" s="3"/>
      <c r="AD89" s="16"/>
      <c r="AF89" s="16"/>
      <c r="AG89" s="16"/>
      <c r="AH89" s="16"/>
      <c r="AI89" s="61"/>
      <c r="AJ89" s="3"/>
      <c r="AK89" s="3"/>
      <c r="AL89" s="61"/>
      <c r="AM89" s="16"/>
      <c r="AN89" s="61"/>
      <c r="AO89" s="61"/>
      <c r="AP89" s="3"/>
      <c r="AQ89" s="3"/>
      <c r="AR89" s="61"/>
      <c r="AS89" s="61"/>
      <c r="AT89" s="61"/>
      <c r="AU89" s="3"/>
      <c r="AX89" s="23"/>
    </row>
    <row r="90" spans="18:53">
      <c r="R90" s="3"/>
      <c r="T90" s="3"/>
      <c r="AD90" s="16"/>
      <c r="AF90" s="16"/>
      <c r="AG90" s="16"/>
      <c r="AH90" s="16"/>
      <c r="AI90" s="61"/>
      <c r="AJ90" s="3"/>
      <c r="AK90" s="3"/>
      <c r="AL90" s="61"/>
      <c r="AM90" s="16"/>
      <c r="AN90" s="61"/>
      <c r="AO90" s="61"/>
      <c r="AP90" s="3"/>
      <c r="AQ90" s="3"/>
      <c r="AR90" s="61"/>
      <c r="AS90" s="61"/>
      <c r="AT90" s="61"/>
      <c r="AU90" s="3"/>
      <c r="AX90" s="23"/>
    </row>
    <row r="91" spans="18:53">
      <c r="R91" s="3"/>
      <c r="T91" s="3"/>
      <c r="AD91" s="16"/>
      <c r="AF91" s="16"/>
      <c r="AG91" s="16"/>
      <c r="AH91" s="16"/>
      <c r="AI91" s="61"/>
      <c r="AJ91" s="3"/>
      <c r="AK91" s="3"/>
      <c r="AL91" s="61"/>
      <c r="AM91" s="16"/>
      <c r="AN91" s="61"/>
      <c r="AO91" s="61"/>
      <c r="AP91" s="3"/>
      <c r="AQ91" s="3"/>
      <c r="AR91" s="61"/>
      <c r="AS91" s="61"/>
      <c r="AT91" s="61"/>
      <c r="AU91" s="3"/>
      <c r="AX91" s="23"/>
    </row>
    <row r="92" spans="18:53">
      <c r="R92" s="3"/>
      <c r="T92" s="3"/>
      <c r="AD92" s="16"/>
      <c r="AF92" s="16"/>
      <c r="AG92" s="16"/>
      <c r="AH92" s="16"/>
      <c r="AI92" s="61"/>
      <c r="AJ92" s="3"/>
      <c r="AK92" s="3"/>
      <c r="AL92" s="61"/>
      <c r="AM92" s="16"/>
      <c r="AN92" s="61"/>
      <c r="AO92" s="61"/>
      <c r="AP92" s="3"/>
      <c r="AQ92" s="3"/>
      <c r="AR92" s="61"/>
      <c r="AS92" s="61"/>
      <c r="AT92" s="61"/>
      <c r="AU92" s="3"/>
      <c r="AX92" s="23"/>
    </row>
    <row r="93" spans="18:53">
      <c r="R93" s="3"/>
      <c r="T93" s="3"/>
      <c r="AD93" s="16"/>
      <c r="AF93" s="16"/>
      <c r="AG93" s="16"/>
      <c r="AH93" s="16"/>
      <c r="AI93" s="61"/>
      <c r="AJ93" s="3"/>
      <c r="AK93" s="3"/>
      <c r="AL93" s="61"/>
      <c r="AM93" s="16"/>
      <c r="AN93" s="61"/>
      <c r="AO93" s="61"/>
      <c r="AP93" s="3"/>
      <c r="AQ93" s="3"/>
      <c r="AR93" s="61"/>
      <c r="AS93" s="61"/>
      <c r="AT93" s="61"/>
      <c r="AU93" s="3"/>
      <c r="AX93" s="23"/>
    </row>
    <row r="94" spans="18:53">
      <c r="R94" s="3"/>
      <c r="T94" s="3"/>
      <c r="AD94" s="16"/>
      <c r="AF94" s="16"/>
      <c r="AG94" s="16"/>
      <c r="AH94" s="16"/>
      <c r="AI94" s="61"/>
      <c r="AJ94" s="3"/>
      <c r="AK94" s="3"/>
      <c r="AL94" s="61"/>
      <c r="AM94" s="16"/>
      <c r="AN94" s="61"/>
      <c r="AO94" s="61"/>
      <c r="AP94" s="3"/>
      <c r="AQ94" s="3"/>
      <c r="AR94" s="61"/>
      <c r="AS94" s="61"/>
      <c r="AT94" s="61"/>
      <c r="AU94" s="3"/>
      <c r="AX94" s="23"/>
    </row>
    <row r="95" spans="18:53">
      <c r="R95" s="3"/>
      <c r="T95" s="3"/>
      <c r="AD95" s="16"/>
      <c r="AF95" s="16"/>
      <c r="AG95" s="16"/>
      <c r="AH95" s="16"/>
      <c r="AI95" s="61"/>
      <c r="AJ95" s="3"/>
      <c r="AK95" s="3"/>
      <c r="AL95" s="61"/>
      <c r="AM95" s="16"/>
      <c r="AN95" s="61"/>
      <c r="AO95" s="61"/>
      <c r="AP95" s="3"/>
      <c r="AQ95" s="3"/>
      <c r="AR95" s="61"/>
      <c r="AS95" s="61"/>
      <c r="AT95" s="61"/>
      <c r="AU95" s="3"/>
      <c r="AX95" s="23"/>
    </row>
    <row r="96" spans="18:53">
      <c r="R96" s="3"/>
      <c r="T96" s="3"/>
      <c r="AD96" s="16"/>
      <c r="AF96" s="16"/>
      <c r="AG96" s="16"/>
      <c r="AH96" s="16"/>
      <c r="AI96" s="61"/>
      <c r="AJ96" s="3"/>
      <c r="AK96" s="3"/>
      <c r="AL96" s="61"/>
      <c r="AM96" s="16"/>
      <c r="AN96" s="61"/>
      <c r="AO96" s="61"/>
      <c r="AP96" s="3"/>
      <c r="AQ96" s="3"/>
      <c r="AR96" s="61"/>
      <c r="AS96" s="61"/>
      <c r="AT96" s="61"/>
      <c r="AU96" s="3"/>
      <c r="AX96" s="23"/>
    </row>
    <row r="97" spans="18:50">
      <c r="R97" s="3"/>
      <c r="T97" s="3"/>
      <c r="AD97" s="16"/>
      <c r="AF97" s="16"/>
      <c r="AG97" s="16"/>
      <c r="AH97" s="16"/>
      <c r="AI97" s="61"/>
      <c r="AJ97" s="3"/>
      <c r="AK97" s="3"/>
      <c r="AL97" s="61"/>
      <c r="AM97" s="16"/>
      <c r="AN97" s="61"/>
      <c r="AO97" s="61"/>
      <c r="AP97" s="3"/>
      <c r="AQ97" s="3"/>
      <c r="AR97" s="61"/>
      <c r="AS97" s="61"/>
      <c r="AT97" s="61"/>
      <c r="AU97" s="3"/>
      <c r="AX97" s="23"/>
    </row>
    <row r="98" spans="18:50">
      <c r="R98" s="3"/>
      <c r="T98" s="3"/>
      <c r="AD98" s="16"/>
      <c r="AF98" s="16"/>
      <c r="AG98" s="16"/>
      <c r="AH98" s="16"/>
      <c r="AI98" s="61"/>
      <c r="AJ98" s="3"/>
      <c r="AK98" s="3"/>
      <c r="AL98" s="61"/>
      <c r="AM98" s="16"/>
      <c r="AN98" s="61"/>
      <c r="AO98" s="61"/>
      <c r="AP98" s="3"/>
      <c r="AQ98" s="3"/>
      <c r="AR98" s="61"/>
      <c r="AS98" s="61"/>
      <c r="AT98" s="61"/>
      <c r="AU98" s="3"/>
      <c r="AX98" s="23"/>
    </row>
    <row r="99" spans="18:50">
      <c r="R99" s="3"/>
      <c r="T99" s="3"/>
      <c r="AD99" s="16"/>
      <c r="AF99" s="16"/>
      <c r="AG99" s="16"/>
      <c r="AH99" s="16"/>
      <c r="AI99" s="61"/>
      <c r="AJ99" s="3"/>
      <c r="AK99" s="3"/>
      <c r="AL99" s="61"/>
      <c r="AM99" s="16"/>
      <c r="AN99" s="61"/>
      <c r="AO99" s="61"/>
      <c r="AP99" s="3"/>
      <c r="AQ99" s="3"/>
      <c r="AR99" s="61"/>
      <c r="AS99" s="61"/>
      <c r="AT99" s="61"/>
      <c r="AU99" s="3"/>
      <c r="AX99" s="23"/>
    </row>
    <row r="100" spans="18:50">
      <c r="R100" s="3"/>
      <c r="T100" s="3"/>
      <c r="AD100" s="16"/>
      <c r="AF100" s="16"/>
      <c r="AG100" s="16"/>
      <c r="AH100" s="16"/>
      <c r="AI100" s="61"/>
      <c r="AJ100" s="3"/>
      <c r="AK100" s="3"/>
      <c r="AL100" s="61"/>
      <c r="AM100" s="16"/>
      <c r="AN100" s="61"/>
      <c r="AO100" s="61"/>
      <c r="AP100" s="3"/>
      <c r="AQ100" s="3"/>
      <c r="AR100" s="61"/>
      <c r="AS100" s="61"/>
      <c r="AT100" s="61"/>
      <c r="AU100" s="3"/>
      <c r="AX100" s="23"/>
    </row>
    <row r="101" spans="18:50">
      <c r="R101" s="3"/>
      <c r="T101" s="3"/>
      <c r="AD101" s="16"/>
      <c r="AF101" s="16"/>
      <c r="AG101" s="16"/>
      <c r="AH101" s="16"/>
      <c r="AI101" s="61"/>
      <c r="AJ101" s="3"/>
      <c r="AK101" s="3"/>
      <c r="AL101" s="61"/>
      <c r="AM101" s="16"/>
      <c r="AN101" s="61"/>
      <c r="AO101" s="61"/>
      <c r="AP101" s="3"/>
      <c r="AQ101" s="3"/>
      <c r="AR101" s="61"/>
      <c r="AS101" s="61"/>
      <c r="AT101" s="61"/>
      <c r="AU101" s="3"/>
      <c r="AX101" s="23"/>
    </row>
    <row r="102" spans="18:50">
      <c r="R102" s="3"/>
      <c r="T102" s="3"/>
      <c r="U102" s="23"/>
      <c r="V102" s="23"/>
      <c r="W102" s="23"/>
      <c r="X102" s="23"/>
      <c r="Y102" s="19"/>
      <c r="Z102" s="23"/>
      <c r="AA102" s="23"/>
      <c r="AB102" s="23"/>
      <c r="AD102" s="16"/>
      <c r="AF102" s="16"/>
      <c r="AG102" s="16"/>
      <c r="AH102" s="16"/>
      <c r="AI102" s="61"/>
      <c r="AJ102" s="3"/>
      <c r="AK102" s="3"/>
      <c r="AL102" s="61"/>
      <c r="AM102" s="16"/>
      <c r="AN102" s="61"/>
      <c r="AO102" s="61"/>
      <c r="AP102" s="3"/>
      <c r="AQ102" s="3"/>
      <c r="AR102" s="61"/>
      <c r="AS102" s="61"/>
      <c r="AT102" s="61"/>
      <c r="AU102" s="3"/>
      <c r="AX102" s="23"/>
    </row>
    <row r="103" spans="18:50">
      <c r="R103" s="3"/>
      <c r="T103" s="3"/>
      <c r="U103" s="23"/>
      <c r="V103" s="23"/>
      <c r="W103" s="23"/>
      <c r="X103" s="23"/>
      <c r="Y103" s="19"/>
      <c r="Z103" s="23"/>
      <c r="AA103" s="23"/>
      <c r="AB103" s="23"/>
      <c r="AD103" s="16"/>
      <c r="AF103" s="16"/>
      <c r="AG103" s="16"/>
      <c r="AH103" s="16"/>
      <c r="AI103" s="61"/>
      <c r="AJ103" s="3"/>
      <c r="AK103" s="3"/>
      <c r="AL103" s="61"/>
      <c r="AM103" s="16"/>
      <c r="AN103" s="61"/>
      <c r="AO103" s="61"/>
      <c r="AP103" s="3"/>
      <c r="AQ103" s="3"/>
      <c r="AR103" s="61"/>
      <c r="AS103" s="61"/>
      <c r="AT103" s="61"/>
      <c r="AU103" s="3"/>
      <c r="AX103" s="23"/>
    </row>
    <row r="104" spans="18:50">
      <c r="R104" s="3"/>
      <c r="T104" s="3"/>
      <c r="U104" s="23"/>
      <c r="V104" s="23"/>
      <c r="W104" s="23"/>
      <c r="X104" s="23"/>
      <c r="Y104" s="19"/>
      <c r="Z104" s="23"/>
      <c r="AA104" s="23"/>
      <c r="AB104" s="23"/>
      <c r="AD104" s="16"/>
      <c r="AF104" s="16"/>
      <c r="AG104" s="16"/>
      <c r="AH104" s="16"/>
      <c r="AI104" s="61"/>
      <c r="AJ104" s="3"/>
      <c r="AK104" s="3"/>
      <c r="AL104" s="61"/>
      <c r="AM104" s="16"/>
      <c r="AN104" s="61"/>
      <c r="AO104" s="61"/>
      <c r="AP104" s="3"/>
      <c r="AQ104" s="3"/>
      <c r="AR104" s="61"/>
      <c r="AS104" s="61"/>
      <c r="AT104" s="61"/>
      <c r="AU104" s="3"/>
      <c r="AV104" s="23"/>
      <c r="AW104" s="23"/>
      <c r="AX104" s="23"/>
    </row>
    <row r="105" spans="18:50">
      <c r="R105" s="3"/>
      <c r="T105" s="3"/>
      <c r="U105" s="23"/>
      <c r="V105" s="23"/>
      <c r="W105" s="23"/>
      <c r="X105" s="23"/>
      <c r="Y105" s="19"/>
      <c r="Z105" s="23"/>
      <c r="AA105" s="23"/>
      <c r="AB105" s="23"/>
      <c r="AD105" s="16"/>
      <c r="AF105" s="16"/>
      <c r="AG105" s="16"/>
      <c r="AH105" s="16"/>
      <c r="AI105" s="61"/>
      <c r="AJ105" s="3"/>
      <c r="AK105" s="3"/>
      <c r="AL105" s="61"/>
      <c r="AM105" s="16"/>
      <c r="AN105" s="61"/>
      <c r="AO105" s="61"/>
      <c r="AP105" s="3"/>
      <c r="AQ105" s="3"/>
      <c r="AR105" s="61"/>
      <c r="AS105" s="61"/>
      <c r="AT105" s="61"/>
      <c r="AU105" s="3"/>
      <c r="AV105" s="23"/>
      <c r="AW105" s="23"/>
      <c r="AX105" s="23"/>
    </row>
    <row r="106" spans="18:50">
      <c r="R106" s="3"/>
      <c r="T106" s="3"/>
      <c r="U106" s="23"/>
      <c r="V106" s="23"/>
      <c r="W106" s="23"/>
      <c r="X106" s="23"/>
      <c r="Y106" s="19"/>
      <c r="Z106" s="23"/>
      <c r="AA106" s="23"/>
      <c r="AB106" s="23"/>
      <c r="AD106" s="16"/>
      <c r="AF106" s="16"/>
      <c r="AG106" s="16"/>
      <c r="AH106" s="16"/>
      <c r="AI106" s="61"/>
      <c r="AJ106" s="3"/>
      <c r="AK106" s="3"/>
      <c r="AL106" s="61"/>
      <c r="AM106" s="16"/>
      <c r="AN106" s="61"/>
      <c r="AO106" s="61"/>
      <c r="AP106" s="3"/>
      <c r="AQ106" s="3"/>
      <c r="AR106" s="61"/>
      <c r="AS106" s="61"/>
      <c r="AT106" s="61"/>
      <c r="AU106" s="3"/>
      <c r="AV106" s="23"/>
      <c r="AW106" s="23"/>
      <c r="AX106" s="23"/>
    </row>
    <row r="107" spans="18:50">
      <c r="R107" s="3"/>
      <c r="T107" s="3"/>
      <c r="U107" s="23"/>
      <c r="V107" s="23"/>
      <c r="W107" s="23"/>
      <c r="X107" s="23"/>
      <c r="Y107" s="19"/>
      <c r="Z107" s="23"/>
      <c r="AA107" s="23"/>
      <c r="AB107" s="23"/>
      <c r="AD107" s="16"/>
      <c r="AF107" s="16"/>
      <c r="AG107" s="16"/>
      <c r="AH107" s="16"/>
      <c r="AI107" s="61"/>
      <c r="AJ107" s="3"/>
      <c r="AK107" s="3"/>
      <c r="AL107" s="61"/>
      <c r="AM107" s="16"/>
      <c r="AN107" s="61"/>
      <c r="AO107" s="61"/>
      <c r="AP107" s="3"/>
      <c r="AQ107" s="3"/>
      <c r="AR107" s="61"/>
      <c r="AS107" s="61"/>
      <c r="AT107" s="61"/>
      <c r="AU107" s="3"/>
      <c r="AV107" s="23"/>
      <c r="AW107" s="23"/>
      <c r="AX107" s="23"/>
    </row>
    <row r="108" spans="18:50">
      <c r="R108" s="3"/>
      <c r="T108" s="3"/>
      <c r="U108" s="23"/>
      <c r="V108" s="23"/>
      <c r="W108" s="23"/>
      <c r="X108" s="23"/>
      <c r="Y108" s="19"/>
      <c r="Z108" s="23"/>
      <c r="AA108" s="23"/>
      <c r="AB108" s="23"/>
      <c r="AD108" s="16"/>
      <c r="AF108" s="16"/>
      <c r="AG108" s="16"/>
      <c r="AH108" s="16"/>
      <c r="AI108" s="61"/>
      <c r="AJ108" s="3"/>
      <c r="AK108" s="3"/>
      <c r="AL108" s="61"/>
      <c r="AM108" s="16"/>
      <c r="AN108" s="61"/>
      <c r="AO108" s="61"/>
      <c r="AP108" s="3"/>
      <c r="AQ108" s="3"/>
      <c r="AR108" s="61"/>
      <c r="AS108" s="61"/>
      <c r="AT108" s="61"/>
      <c r="AU108" s="3"/>
      <c r="AV108" s="23"/>
      <c r="AW108" s="23"/>
      <c r="AX108" s="23"/>
    </row>
    <row r="109" spans="18:50">
      <c r="R109" s="3"/>
      <c r="T109" s="3"/>
      <c r="U109" s="23"/>
      <c r="V109" s="23"/>
      <c r="W109" s="23"/>
      <c r="X109" s="23"/>
      <c r="Y109" s="19"/>
      <c r="Z109" s="23"/>
      <c r="AA109" s="23"/>
      <c r="AB109" s="23"/>
      <c r="AD109" s="16"/>
      <c r="AF109" s="16"/>
      <c r="AG109" s="16"/>
      <c r="AH109" s="16"/>
      <c r="AI109" s="61"/>
      <c r="AJ109" s="3"/>
      <c r="AK109" s="3"/>
      <c r="AL109" s="61"/>
      <c r="AM109" s="16"/>
      <c r="AN109" s="61"/>
      <c r="AO109" s="61"/>
      <c r="AP109" s="3"/>
      <c r="AQ109" s="3"/>
      <c r="AR109" s="61"/>
      <c r="AS109" s="61"/>
      <c r="AT109" s="61"/>
      <c r="AU109" s="3"/>
      <c r="AV109" s="23"/>
      <c r="AW109" s="23"/>
      <c r="AX109" s="23"/>
    </row>
    <row r="110" spans="18:50">
      <c r="R110" s="3"/>
      <c r="T110" s="3"/>
      <c r="U110" s="23"/>
      <c r="V110" s="23"/>
      <c r="W110" s="23"/>
      <c r="X110" s="23"/>
      <c r="Y110" s="19"/>
      <c r="Z110" s="23"/>
      <c r="AA110" s="23"/>
      <c r="AB110" s="23"/>
      <c r="AD110" s="16"/>
      <c r="AF110" s="16"/>
      <c r="AG110" s="16"/>
      <c r="AH110" s="16"/>
      <c r="AI110" s="61"/>
      <c r="AJ110" s="3"/>
      <c r="AK110" s="3"/>
      <c r="AL110" s="61"/>
      <c r="AM110" s="16"/>
      <c r="AN110" s="61"/>
      <c r="AO110" s="61"/>
      <c r="AP110" s="3"/>
      <c r="AQ110" s="3"/>
      <c r="AR110" s="61"/>
      <c r="AS110" s="61"/>
      <c r="AT110" s="61"/>
      <c r="AU110" s="3"/>
      <c r="AV110" s="23"/>
      <c r="AW110" s="23"/>
      <c r="AX110" s="23"/>
    </row>
    <row r="111" spans="18:50">
      <c r="R111" s="3"/>
      <c r="T111" s="3"/>
      <c r="U111" s="23"/>
      <c r="V111" s="23"/>
      <c r="W111" s="23"/>
      <c r="X111" s="23"/>
      <c r="Y111" s="19"/>
      <c r="Z111" s="23"/>
      <c r="AA111" s="23"/>
      <c r="AB111" s="23"/>
      <c r="AD111" s="16"/>
      <c r="AF111" s="16"/>
      <c r="AG111" s="16"/>
      <c r="AH111" s="16"/>
      <c r="AI111" s="61"/>
      <c r="AJ111" s="3"/>
      <c r="AK111" s="3"/>
      <c r="AL111" s="61"/>
      <c r="AM111" s="16"/>
      <c r="AN111" s="61"/>
      <c r="AO111" s="61"/>
      <c r="AP111" s="3"/>
      <c r="AQ111" s="3"/>
      <c r="AR111" s="61"/>
      <c r="AS111" s="61"/>
      <c r="AT111" s="61"/>
      <c r="AU111" s="3"/>
      <c r="AV111" s="23"/>
      <c r="AW111" s="23"/>
      <c r="AX111" s="23"/>
    </row>
    <row r="112" spans="18:50">
      <c r="R112" s="3"/>
      <c r="T112" s="3"/>
      <c r="U112" s="23"/>
      <c r="V112" s="23"/>
      <c r="W112" s="23"/>
      <c r="X112" s="23"/>
      <c r="Y112" s="19"/>
      <c r="Z112" s="23"/>
      <c r="AA112" s="23"/>
      <c r="AB112" s="23"/>
      <c r="AD112" s="16"/>
      <c r="AF112" s="16"/>
      <c r="AG112" s="16"/>
      <c r="AH112" s="16"/>
      <c r="AI112" s="61"/>
      <c r="AJ112" s="3"/>
      <c r="AK112" s="3"/>
      <c r="AL112" s="61"/>
      <c r="AM112" s="16"/>
      <c r="AN112" s="61"/>
      <c r="AO112" s="61"/>
      <c r="AP112" s="3"/>
      <c r="AQ112" s="3"/>
      <c r="AR112" s="61"/>
      <c r="AS112" s="61"/>
      <c r="AT112" s="61"/>
      <c r="AU112" s="3"/>
      <c r="AV112" s="23"/>
      <c r="AW112" s="23"/>
      <c r="AX112" s="23"/>
    </row>
    <row r="113" spans="18:50">
      <c r="R113" s="3"/>
      <c r="T113" s="3"/>
      <c r="U113" s="23"/>
      <c r="V113" s="23"/>
      <c r="W113" s="23"/>
      <c r="X113" s="23"/>
      <c r="Y113" s="19"/>
      <c r="Z113" s="23"/>
      <c r="AA113" s="23"/>
      <c r="AB113" s="23"/>
      <c r="AD113" s="16"/>
      <c r="AF113" s="16"/>
      <c r="AG113" s="16"/>
      <c r="AH113" s="16"/>
      <c r="AI113" s="61"/>
      <c r="AJ113" s="3"/>
      <c r="AK113" s="3"/>
      <c r="AL113" s="61"/>
      <c r="AM113" s="16"/>
      <c r="AN113" s="61"/>
      <c r="AO113" s="61"/>
      <c r="AP113" s="3"/>
      <c r="AQ113" s="3"/>
      <c r="AR113" s="61"/>
      <c r="AS113" s="61"/>
      <c r="AT113" s="61"/>
      <c r="AU113" s="3"/>
      <c r="AV113" s="23"/>
      <c r="AW113" s="23"/>
      <c r="AX113" s="23"/>
    </row>
    <row r="114" spans="18:50">
      <c r="R114" s="3"/>
      <c r="T114" s="3"/>
      <c r="U114" s="23"/>
      <c r="V114" s="23"/>
      <c r="W114" s="23"/>
      <c r="X114" s="23"/>
      <c r="Y114" s="19"/>
      <c r="Z114" s="23"/>
      <c r="AA114" s="23"/>
      <c r="AB114" s="23"/>
      <c r="AD114" s="16"/>
      <c r="AF114" s="16"/>
      <c r="AG114" s="16"/>
      <c r="AH114" s="16"/>
      <c r="AI114" s="61"/>
      <c r="AJ114" s="3"/>
      <c r="AK114" s="3"/>
      <c r="AL114" s="61"/>
      <c r="AM114" s="16"/>
      <c r="AN114" s="61"/>
      <c r="AO114" s="61"/>
      <c r="AP114" s="3"/>
      <c r="AQ114" s="3"/>
      <c r="AR114" s="61"/>
      <c r="AS114" s="61"/>
      <c r="AT114" s="61"/>
      <c r="AU114" s="3"/>
      <c r="AV114" s="23"/>
      <c r="AW114" s="23"/>
      <c r="AX114" s="23"/>
    </row>
    <row r="115" spans="18:50">
      <c r="R115" s="3"/>
      <c r="T115" s="3"/>
      <c r="U115" s="23"/>
      <c r="V115" s="23"/>
      <c r="W115" s="23"/>
      <c r="X115" s="23"/>
      <c r="Y115" s="19"/>
      <c r="Z115" s="23"/>
      <c r="AA115" s="23"/>
      <c r="AB115" s="23"/>
      <c r="AD115" s="16"/>
      <c r="AF115" s="16"/>
      <c r="AG115" s="16"/>
      <c r="AH115" s="16"/>
      <c r="AI115" s="61"/>
      <c r="AJ115" s="3"/>
      <c r="AK115" s="3"/>
      <c r="AL115" s="61"/>
      <c r="AM115" s="16"/>
      <c r="AN115" s="61"/>
      <c r="AO115" s="61"/>
      <c r="AP115" s="3"/>
      <c r="AQ115" s="3"/>
      <c r="AR115" s="61"/>
      <c r="AS115" s="61"/>
      <c r="AT115" s="61"/>
      <c r="AU115" s="3"/>
      <c r="AV115" s="23"/>
      <c r="AW115" s="23"/>
      <c r="AX115" s="23"/>
    </row>
    <row r="116" spans="18:50">
      <c r="R116" s="3"/>
      <c r="T116" s="3"/>
      <c r="U116" s="23"/>
      <c r="V116" s="23"/>
      <c r="W116" s="23"/>
      <c r="X116" s="23"/>
      <c r="Y116" s="19"/>
      <c r="Z116" s="23"/>
      <c r="AA116" s="23"/>
      <c r="AB116" s="23"/>
      <c r="AD116" s="16"/>
      <c r="AF116" s="16"/>
      <c r="AG116" s="16"/>
      <c r="AH116" s="16"/>
      <c r="AI116" s="61"/>
      <c r="AJ116" s="3"/>
      <c r="AK116" s="3"/>
      <c r="AL116" s="61"/>
      <c r="AM116" s="16"/>
      <c r="AN116" s="61"/>
      <c r="AO116" s="61"/>
      <c r="AP116" s="3"/>
      <c r="AQ116" s="3"/>
      <c r="AR116" s="61"/>
      <c r="AS116" s="61"/>
      <c r="AT116" s="61"/>
      <c r="AU116" s="3"/>
      <c r="AV116" s="23"/>
      <c r="AW116" s="23"/>
      <c r="AX116" s="23"/>
    </row>
    <row r="117" spans="18:50">
      <c r="R117" s="3"/>
      <c r="T117" s="3"/>
      <c r="U117" s="23"/>
      <c r="V117" s="23"/>
      <c r="W117" s="23"/>
      <c r="X117" s="23"/>
      <c r="Y117" s="19"/>
      <c r="Z117" s="23"/>
      <c r="AA117" s="23"/>
      <c r="AB117" s="23"/>
      <c r="AD117" s="16"/>
      <c r="AF117" s="16"/>
      <c r="AG117" s="16"/>
      <c r="AH117" s="16"/>
      <c r="AI117" s="61"/>
      <c r="AJ117" s="3"/>
      <c r="AK117" s="3"/>
      <c r="AL117" s="61"/>
      <c r="AM117" s="16"/>
      <c r="AN117" s="61"/>
      <c r="AO117" s="61"/>
      <c r="AP117" s="3"/>
      <c r="AQ117" s="3"/>
      <c r="AR117" s="61"/>
      <c r="AS117" s="61"/>
      <c r="AT117" s="61"/>
      <c r="AU117" s="3"/>
      <c r="AV117" s="23"/>
      <c r="AW117" s="23"/>
      <c r="AX117" s="23"/>
    </row>
    <row r="118" spans="18:50">
      <c r="R118" s="3"/>
      <c r="T118" s="3"/>
      <c r="U118" s="23"/>
      <c r="V118" s="23"/>
      <c r="W118" s="23"/>
      <c r="X118" s="23"/>
      <c r="Y118" s="19"/>
      <c r="Z118" s="23"/>
      <c r="AA118" s="23"/>
      <c r="AB118" s="23"/>
      <c r="AD118" s="16"/>
      <c r="AF118" s="16"/>
      <c r="AG118" s="16"/>
      <c r="AH118" s="16"/>
      <c r="AI118" s="61"/>
      <c r="AJ118" s="3"/>
      <c r="AK118" s="3"/>
      <c r="AL118" s="61"/>
      <c r="AM118" s="16"/>
      <c r="AN118" s="61"/>
      <c r="AO118" s="61"/>
      <c r="AP118" s="3"/>
      <c r="AQ118" s="3"/>
      <c r="AR118" s="61"/>
      <c r="AS118" s="61"/>
      <c r="AT118" s="61"/>
      <c r="AU118" s="3"/>
      <c r="AV118" s="23"/>
      <c r="AW118" s="23"/>
      <c r="AX118" s="23"/>
    </row>
    <row r="119" spans="18:50">
      <c r="R119" s="3"/>
      <c r="T119" s="3"/>
      <c r="U119" s="23"/>
      <c r="V119" s="23"/>
      <c r="W119" s="23"/>
      <c r="X119" s="23"/>
      <c r="Y119" s="19"/>
      <c r="Z119" s="23"/>
      <c r="AA119" s="23"/>
      <c r="AB119" s="23"/>
      <c r="AD119" s="16"/>
      <c r="AF119" s="16"/>
      <c r="AG119" s="16"/>
      <c r="AH119" s="16"/>
      <c r="AI119" s="61"/>
      <c r="AJ119" s="3"/>
      <c r="AK119" s="3"/>
      <c r="AL119" s="61"/>
      <c r="AM119" s="16"/>
      <c r="AN119" s="61"/>
      <c r="AO119" s="61"/>
      <c r="AP119" s="3"/>
      <c r="AQ119" s="3"/>
      <c r="AR119" s="61"/>
      <c r="AS119" s="61"/>
      <c r="AT119" s="61"/>
      <c r="AU119" s="3"/>
      <c r="AV119" s="23"/>
      <c r="AW119" s="23"/>
      <c r="AX119" s="23"/>
    </row>
    <row r="120" spans="18:50">
      <c r="R120" s="3"/>
      <c r="T120" s="3"/>
      <c r="U120" s="23"/>
      <c r="V120" s="23"/>
      <c r="W120" s="23"/>
      <c r="X120" s="23"/>
      <c r="Y120" s="19"/>
      <c r="Z120" s="23"/>
      <c r="AA120" s="23"/>
      <c r="AB120" s="23"/>
      <c r="AD120" s="16"/>
      <c r="AF120" s="16"/>
      <c r="AG120" s="16"/>
      <c r="AH120" s="16"/>
      <c r="AI120" s="61"/>
      <c r="AJ120" s="3"/>
      <c r="AK120" s="3"/>
      <c r="AL120" s="61"/>
      <c r="AM120" s="16"/>
      <c r="AN120" s="61"/>
      <c r="AO120" s="61"/>
      <c r="AP120" s="3"/>
      <c r="AQ120" s="3"/>
      <c r="AR120" s="61"/>
      <c r="AS120" s="61"/>
      <c r="AT120" s="61"/>
      <c r="AU120" s="3"/>
      <c r="AV120" s="23"/>
      <c r="AW120" s="23"/>
      <c r="AX120" s="23"/>
    </row>
    <row r="121" spans="18:50">
      <c r="R121" s="3"/>
      <c r="T121" s="3"/>
      <c r="U121" s="23"/>
      <c r="V121" s="23"/>
      <c r="W121" s="23"/>
      <c r="X121" s="23"/>
      <c r="Y121" s="19"/>
      <c r="Z121" s="23"/>
      <c r="AA121" s="23"/>
      <c r="AB121" s="23"/>
      <c r="AD121" s="16"/>
      <c r="AF121" s="16"/>
      <c r="AG121" s="16"/>
      <c r="AH121" s="16"/>
      <c r="AI121" s="61"/>
      <c r="AJ121" s="3"/>
      <c r="AK121" s="3"/>
      <c r="AL121" s="61"/>
      <c r="AM121" s="16"/>
      <c r="AN121" s="61"/>
      <c r="AO121" s="61"/>
      <c r="AP121" s="3"/>
      <c r="AQ121" s="3"/>
      <c r="AR121" s="61"/>
      <c r="AS121" s="61"/>
      <c r="AT121" s="61"/>
      <c r="AU121" s="3"/>
      <c r="AV121" s="23"/>
      <c r="AW121" s="23"/>
      <c r="AX121" s="23"/>
    </row>
    <row r="122" spans="18:50">
      <c r="R122" s="3"/>
      <c r="T122" s="3"/>
      <c r="U122" s="23"/>
      <c r="V122" s="23"/>
      <c r="W122" s="23"/>
      <c r="X122" s="23"/>
      <c r="Y122" s="19"/>
      <c r="Z122" s="23"/>
      <c r="AA122" s="23"/>
      <c r="AB122" s="23"/>
      <c r="AD122" s="16"/>
      <c r="AF122" s="16"/>
      <c r="AG122" s="16"/>
      <c r="AH122" s="16"/>
      <c r="AI122" s="61"/>
      <c r="AJ122" s="3"/>
      <c r="AK122" s="3"/>
      <c r="AL122" s="61"/>
      <c r="AM122" s="16"/>
      <c r="AN122" s="61"/>
      <c r="AO122" s="61"/>
      <c r="AP122" s="3"/>
      <c r="AQ122" s="3"/>
      <c r="AR122" s="61"/>
      <c r="AS122" s="61"/>
      <c r="AT122" s="61"/>
      <c r="AU122" s="3"/>
      <c r="AV122" s="23"/>
      <c r="AW122" s="23"/>
      <c r="AX122" s="23"/>
    </row>
    <row r="123" spans="18:50">
      <c r="R123" s="3"/>
      <c r="T123" s="3"/>
      <c r="U123" s="23"/>
      <c r="V123" s="23"/>
      <c r="W123" s="23"/>
      <c r="X123" s="23"/>
      <c r="Y123" s="19"/>
      <c r="Z123" s="23"/>
      <c r="AA123" s="23"/>
      <c r="AB123" s="23"/>
      <c r="AD123" s="16"/>
      <c r="AF123" s="16"/>
      <c r="AG123" s="16"/>
      <c r="AH123" s="16"/>
      <c r="AI123" s="61"/>
      <c r="AJ123" s="3"/>
      <c r="AK123" s="3"/>
      <c r="AL123" s="61"/>
      <c r="AM123" s="16"/>
      <c r="AN123" s="61"/>
      <c r="AO123" s="61"/>
      <c r="AP123" s="3"/>
      <c r="AQ123" s="3"/>
      <c r="AR123" s="61"/>
      <c r="AS123" s="61"/>
      <c r="AT123" s="61"/>
      <c r="AU123" s="3"/>
      <c r="AV123" s="23"/>
      <c r="AW123" s="23"/>
      <c r="AX123" s="23"/>
    </row>
    <row r="124" spans="18:50">
      <c r="R124" s="3"/>
      <c r="T124" s="3"/>
      <c r="U124" s="23"/>
      <c r="V124" s="23"/>
      <c r="W124" s="23"/>
      <c r="X124" s="23"/>
      <c r="Y124" s="19"/>
      <c r="Z124" s="23"/>
      <c r="AA124" s="23"/>
      <c r="AB124" s="23"/>
      <c r="AD124" s="16"/>
      <c r="AF124" s="16"/>
      <c r="AG124" s="16"/>
      <c r="AH124" s="16"/>
      <c r="AI124" s="61"/>
      <c r="AJ124" s="3"/>
      <c r="AK124" s="3"/>
      <c r="AL124" s="61"/>
      <c r="AM124" s="16"/>
      <c r="AN124" s="61"/>
      <c r="AO124" s="61"/>
      <c r="AP124" s="3"/>
      <c r="AQ124" s="3"/>
      <c r="AR124" s="61"/>
      <c r="AS124" s="61"/>
      <c r="AT124" s="61"/>
      <c r="AU124" s="3"/>
      <c r="AV124" s="23"/>
      <c r="AW124" s="23"/>
      <c r="AX124" s="23"/>
    </row>
    <row r="125" spans="18:50">
      <c r="R125" s="3"/>
      <c r="T125" s="3"/>
      <c r="U125" s="23"/>
      <c r="V125" s="23"/>
      <c r="W125" s="23"/>
      <c r="X125" s="23"/>
      <c r="Y125" s="19"/>
      <c r="Z125" s="23"/>
      <c r="AA125" s="23"/>
      <c r="AB125" s="23"/>
      <c r="AD125" s="16"/>
      <c r="AF125" s="16"/>
      <c r="AG125" s="16"/>
      <c r="AH125" s="16"/>
      <c r="AI125" s="61"/>
      <c r="AJ125" s="3"/>
      <c r="AK125" s="3"/>
      <c r="AL125" s="61"/>
      <c r="AM125" s="16"/>
      <c r="AN125" s="61"/>
      <c r="AO125" s="61"/>
      <c r="AP125" s="3"/>
      <c r="AQ125" s="3"/>
      <c r="AR125" s="61"/>
      <c r="AS125" s="61"/>
      <c r="AT125" s="61"/>
      <c r="AU125" s="3"/>
      <c r="AV125" s="23"/>
      <c r="AW125" s="23"/>
      <c r="AX125" s="23"/>
    </row>
    <row r="126" spans="18:50">
      <c r="R126" s="3"/>
      <c r="T126" s="3"/>
      <c r="U126" s="23"/>
      <c r="V126" s="23"/>
      <c r="W126" s="23"/>
      <c r="X126" s="23"/>
      <c r="Y126" s="19"/>
      <c r="Z126" s="23"/>
      <c r="AA126" s="23"/>
      <c r="AB126" s="23"/>
      <c r="AD126" s="16"/>
      <c r="AF126" s="16"/>
      <c r="AG126" s="16"/>
      <c r="AH126" s="16"/>
      <c r="AI126" s="61"/>
      <c r="AJ126" s="3"/>
      <c r="AK126" s="3"/>
      <c r="AL126" s="61"/>
      <c r="AM126" s="16"/>
      <c r="AN126" s="61"/>
      <c r="AO126" s="61"/>
      <c r="AP126" s="3"/>
      <c r="AQ126" s="3"/>
      <c r="AR126" s="61"/>
      <c r="AS126" s="61"/>
      <c r="AT126" s="61"/>
      <c r="AU126" s="3"/>
      <c r="AV126" s="23"/>
      <c r="AW126" s="23"/>
      <c r="AX126" s="23"/>
    </row>
    <row r="127" spans="18:50">
      <c r="R127" s="3"/>
      <c r="T127" s="3"/>
      <c r="U127" s="23"/>
      <c r="V127" s="23"/>
      <c r="W127" s="23"/>
      <c r="X127" s="23"/>
      <c r="Y127" s="19"/>
      <c r="Z127" s="23"/>
      <c r="AA127" s="23"/>
      <c r="AB127" s="23"/>
      <c r="AD127" s="16"/>
      <c r="AF127" s="16"/>
      <c r="AG127" s="16"/>
      <c r="AH127" s="16"/>
      <c r="AI127" s="61"/>
      <c r="AJ127" s="3"/>
      <c r="AK127" s="3"/>
      <c r="AL127" s="61"/>
      <c r="AM127" s="16"/>
      <c r="AN127" s="61"/>
      <c r="AO127" s="61"/>
      <c r="AP127" s="3"/>
      <c r="AQ127" s="3"/>
      <c r="AR127" s="61"/>
      <c r="AS127" s="61"/>
      <c r="AT127" s="61"/>
      <c r="AU127" s="3"/>
      <c r="AV127" s="23"/>
      <c r="AW127" s="23"/>
      <c r="AX127" s="23"/>
    </row>
    <row r="128" spans="18:50">
      <c r="R128" s="3"/>
      <c r="T128" s="3"/>
      <c r="U128" s="23"/>
      <c r="V128" s="23"/>
      <c r="W128" s="23"/>
      <c r="X128" s="23"/>
      <c r="Y128" s="19"/>
      <c r="Z128" s="23"/>
      <c r="AA128" s="23"/>
      <c r="AB128" s="23"/>
      <c r="AD128" s="16"/>
      <c r="AF128" s="16"/>
      <c r="AG128" s="16"/>
      <c r="AH128" s="16"/>
      <c r="AI128" s="61"/>
      <c r="AJ128" s="3"/>
      <c r="AK128" s="3"/>
      <c r="AL128" s="61"/>
      <c r="AM128" s="16"/>
      <c r="AN128" s="61"/>
      <c r="AO128" s="61"/>
      <c r="AP128" s="3"/>
      <c r="AQ128" s="3"/>
      <c r="AR128" s="61"/>
      <c r="AS128" s="61"/>
      <c r="AT128" s="61"/>
      <c r="AU128" s="3"/>
      <c r="AV128" s="23"/>
      <c r="AW128" s="23"/>
      <c r="AX128" s="23"/>
    </row>
    <row r="129" spans="18:50">
      <c r="R129" s="3"/>
      <c r="T129" s="3"/>
      <c r="U129" s="23"/>
      <c r="V129" s="23"/>
      <c r="W129" s="23"/>
      <c r="X129" s="23"/>
      <c r="Y129" s="19"/>
      <c r="Z129" s="23"/>
      <c r="AA129" s="23"/>
      <c r="AB129" s="23"/>
      <c r="AD129" s="16"/>
      <c r="AF129" s="16"/>
      <c r="AG129" s="16"/>
      <c r="AH129" s="16"/>
      <c r="AI129" s="61"/>
      <c r="AJ129" s="3"/>
      <c r="AK129" s="3"/>
      <c r="AL129" s="61"/>
      <c r="AM129" s="16"/>
      <c r="AN129" s="61"/>
      <c r="AO129" s="61"/>
      <c r="AP129" s="3"/>
      <c r="AQ129" s="3"/>
      <c r="AR129" s="61"/>
      <c r="AS129" s="61"/>
      <c r="AT129" s="61"/>
      <c r="AU129" s="3"/>
      <c r="AV129" s="23"/>
      <c r="AW129" s="23"/>
      <c r="AX129" s="23"/>
    </row>
    <row r="130" spans="18:50">
      <c r="R130" s="3"/>
      <c r="T130" s="3"/>
      <c r="U130" s="23"/>
      <c r="V130" s="23"/>
      <c r="W130" s="23"/>
      <c r="X130" s="23"/>
      <c r="Y130" s="19"/>
      <c r="Z130" s="23"/>
      <c r="AA130" s="23"/>
      <c r="AB130" s="23"/>
      <c r="AD130" s="16"/>
      <c r="AF130" s="16"/>
      <c r="AG130" s="16"/>
      <c r="AH130" s="16"/>
      <c r="AI130" s="61"/>
      <c r="AJ130" s="3"/>
      <c r="AK130" s="3"/>
      <c r="AL130" s="61"/>
      <c r="AM130" s="16"/>
      <c r="AN130" s="61"/>
      <c r="AO130" s="61"/>
      <c r="AP130" s="3"/>
      <c r="AQ130" s="3"/>
      <c r="AR130" s="61"/>
      <c r="AS130" s="61"/>
      <c r="AT130" s="61"/>
      <c r="AU130" s="3"/>
      <c r="AV130" s="23"/>
      <c r="AW130" s="23"/>
      <c r="AX130" s="23"/>
    </row>
    <row r="131" spans="18:50">
      <c r="R131" s="3"/>
      <c r="T131" s="3"/>
      <c r="U131" s="23"/>
      <c r="V131" s="23"/>
      <c r="W131" s="23"/>
      <c r="X131" s="23"/>
      <c r="Y131" s="19"/>
      <c r="Z131" s="23"/>
      <c r="AA131" s="23"/>
      <c r="AB131" s="23"/>
      <c r="AD131" s="16"/>
      <c r="AF131" s="16"/>
      <c r="AG131" s="16"/>
      <c r="AH131" s="16"/>
      <c r="AI131" s="61"/>
      <c r="AJ131" s="3"/>
      <c r="AK131" s="3"/>
      <c r="AL131" s="61"/>
      <c r="AM131" s="16"/>
      <c r="AN131" s="61"/>
      <c r="AO131" s="61"/>
      <c r="AP131" s="3"/>
      <c r="AQ131" s="3"/>
      <c r="AR131" s="61"/>
      <c r="AS131" s="61"/>
      <c r="AT131" s="61"/>
      <c r="AU131" s="3"/>
      <c r="AV131" s="23"/>
      <c r="AW131" s="23"/>
      <c r="AX131" s="23"/>
    </row>
    <row r="132" spans="18:50">
      <c r="R132" s="3"/>
      <c r="T132" s="3"/>
      <c r="U132" s="23"/>
      <c r="V132" s="23"/>
      <c r="W132" s="23"/>
      <c r="X132" s="23"/>
      <c r="Y132" s="19"/>
      <c r="Z132" s="23"/>
      <c r="AA132" s="23"/>
      <c r="AB132" s="23"/>
      <c r="AD132" s="16"/>
      <c r="AF132" s="16"/>
      <c r="AG132" s="16"/>
      <c r="AH132" s="16"/>
      <c r="AI132" s="61"/>
      <c r="AJ132" s="3"/>
      <c r="AK132" s="3"/>
      <c r="AL132" s="61"/>
      <c r="AM132" s="16"/>
      <c r="AN132" s="61"/>
      <c r="AO132" s="61"/>
      <c r="AP132" s="3"/>
      <c r="AQ132" s="3"/>
      <c r="AR132" s="61"/>
      <c r="AS132" s="61"/>
      <c r="AT132" s="61"/>
      <c r="AU132" s="3"/>
      <c r="AV132" s="23"/>
      <c r="AW132" s="23"/>
      <c r="AX132" s="23"/>
    </row>
    <row r="133" spans="18:50">
      <c r="R133" s="3"/>
      <c r="T133" s="3"/>
      <c r="U133" s="23"/>
      <c r="V133" s="23"/>
      <c r="W133" s="23"/>
      <c r="X133" s="23"/>
      <c r="Y133" s="19"/>
      <c r="Z133" s="23"/>
      <c r="AA133" s="23"/>
      <c r="AB133" s="23"/>
      <c r="AD133" s="16"/>
      <c r="AF133" s="16"/>
      <c r="AG133" s="16"/>
      <c r="AH133" s="16"/>
      <c r="AI133" s="61"/>
      <c r="AJ133" s="3"/>
      <c r="AK133" s="3"/>
      <c r="AL133" s="61"/>
      <c r="AM133" s="16"/>
      <c r="AN133" s="61"/>
      <c r="AO133" s="61"/>
      <c r="AP133" s="3"/>
      <c r="AQ133" s="3"/>
      <c r="AR133" s="61"/>
      <c r="AS133" s="61"/>
      <c r="AT133" s="61"/>
      <c r="AU133" s="3"/>
      <c r="AV133" s="23"/>
      <c r="AW133" s="23"/>
      <c r="AX133" s="23"/>
    </row>
    <row r="134" spans="18:50">
      <c r="R134" s="3"/>
      <c r="T134" s="3"/>
      <c r="U134" s="23"/>
      <c r="V134" s="23"/>
      <c r="W134" s="23"/>
      <c r="X134" s="23"/>
      <c r="Y134" s="19"/>
      <c r="Z134" s="23"/>
      <c r="AA134" s="23"/>
      <c r="AB134" s="23"/>
      <c r="AD134" s="16"/>
      <c r="AF134" s="16"/>
      <c r="AG134" s="16"/>
      <c r="AH134" s="16"/>
      <c r="AI134" s="61"/>
      <c r="AJ134" s="3"/>
      <c r="AK134" s="3"/>
      <c r="AL134" s="61"/>
      <c r="AM134" s="16"/>
      <c r="AN134" s="61"/>
      <c r="AO134" s="61"/>
      <c r="AP134" s="3"/>
      <c r="AQ134" s="3"/>
      <c r="AR134" s="61"/>
      <c r="AS134" s="61"/>
      <c r="AT134" s="61"/>
      <c r="AU134" s="3"/>
      <c r="AV134" s="23"/>
      <c r="AW134" s="23"/>
      <c r="AX134" s="23"/>
    </row>
    <row r="135" spans="18:50">
      <c r="R135" s="3"/>
      <c r="T135" s="3"/>
      <c r="U135" s="23"/>
      <c r="V135" s="23"/>
      <c r="W135" s="23"/>
      <c r="X135" s="23"/>
      <c r="Y135" s="19"/>
      <c r="Z135" s="23"/>
      <c r="AA135" s="23"/>
      <c r="AB135" s="23"/>
      <c r="AD135" s="16"/>
      <c r="AF135" s="16"/>
      <c r="AG135" s="16"/>
      <c r="AH135" s="16"/>
      <c r="AI135" s="61"/>
      <c r="AJ135" s="3"/>
      <c r="AK135" s="3"/>
      <c r="AL135" s="61"/>
      <c r="AM135" s="16"/>
      <c r="AN135" s="61"/>
      <c r="AO135" s="61"/>
      <c r="AP135" s="3"/>
      <c r="AQ135" s="3"/>
      <c r="AR135" s="61"/>
      <c r="AS135" s="61"/>
      <c r="AT135" s="61"/>
      <c r="AU135" s="3"/>
      <c r="AV135" s="23"/>
      <c r="AW135" s="23"/>
      <c r="AX135" s="23"/>
    </row>
    <row r="136" spans="18:50">
      <c r="R136" s="3"/>
      <c r="T136" s="3"/>
      <c r="U136" s="23"/>
      <c r="V136" s="23"/>
      <c r="W136" s="23"/>
      <c r="X136" s="23"/>
      <c r="Y136" s="19"/>
      <c r="Z136" s="23"/>
      <c r="AA136" s="23"/>
      <c r="AB136" s="23"/>
      <c r="AD136" s="16"/>
      <c r="AF136" s="16"/>
      <c r="AG136" s="16"/>
      <c r="AH136" s="16"/>
      <c r="AI136" s="61"/>
      <c r="AJ136" s="3"/>
      <c r="AK136" s="3"/>
      <c r="AL136" s="61"/>
      <c r="AM136" s="16"/>
      <c r="AN136" s="61"/>
      <c r="AO136" s="61"/>
      <c r="AP136" s="3"/>
      <c r="AQ136" s="3"/>
      <c r="AR136" s="61"/>
      <c r="AS136" s="61"/>
      <c r="AT136" s="61"/>
      <c r="AU136" s="3"/>
      <c r="AV136" s="23"/>
      <c r="AW136" s="23"/>
      <c r="AX136" s="23"/>
    </row>
    <row r="137" spans="18:50">
      <c r="R137" s="3"/>
      <c r="T137" s="3"/>
      <c r="U137" s="23"/>
      <c r="V137" s="23"/>
      <c r="W137" s="23"/>
      <c r="X137" s="23"/>
      <c r="Y137" s="19"/>
      <c r="Z137" s="23"/>
      <c r="AA137" s="23"/>
      <c r="AB137" s="23"/>
      <c r="AD137" s="16"/>
      <c r="AF137" s="16"/>
      <c r="AG137" s="16"/>
      <c r="AH137" s="16"/>
      <c r="AI137" s="61"/>
      <c r="AJ137" s="3"/>
      <c r="AK137" s="3"/>
      <c r="AL137" s="61"/>
      <c r="AM137" s="16"/>
      <c r="AN137" s="61"/>
      <c r="AO137" s="61"/>
      <c r="AP137" s="3"/>
      <c r="AQ137" s="3"/>
      <c r="AR137" s="61"/>
      <c r="AS137" s="61"/>
      <c r="AT137" s="61"/>
      <c r="AU137" s="3"/>
      <c r="AV137" s="23"/>
      <c r="AW137" s="23"/>
      <c r="AX137" s="23"/>
    </row>
    <row r="138" spans="18:50">
      <c r="R138" s="3"/>
      <c r="T138" s="3"/>
      <c r="U138" s="23"/>
      <c r="V138" s="23"/>
      <c r="W138" s="23"/>
      <c r="X138" s="23"/>
      <c r="Y138" s="19"/>
      <c r="Z138" s="23"/>
      <c r="AA138" s="23"/>
      <c r="AB138" s="23"/>
      <c r="AD138" s="16"/>
      <c r="AF138" s="16"/>
      <c r="AG138" s="16"/>
      <c r="AH138" s="16"/>
      <c r="AI138" s="61"/>
      <c r="AJ138" s="3"/>
      <c r="AK138" s="3"/>
      <c r="AL138" s="61"/>
      <c r="AM138" s="16"/>
      <c r="AN138" s="61"/>
      <c r="AO138" s="61"/>
      <c r="AP138" s="3"/>
      <c r="AQ138" s="3"/>
      <c r="AR138" s="61"/>
      <c r="AS138" s="61"/>
      <c r="AT138" s="61"/>
      <c r="AU138" s="3"/>
      <c r="AV138" s="23"/>
      <c r="AW138" s="23"/>
      <c r="AX138" s="23"/>
    </row>
    <row r="139" spans="18:50">
      <c r="R139" s="3"/>
      <c r="T139" s="3"/>
      <c r="U139" s="23"/>
      <c r="V139" s="23"/>
      <c r="W139" s="23"/>
      <c r="X139" s="23"/>
      <c r="Y139" s="19"/>
      <c r="Z139" s="23"/>
      <c r="AA139" s="23"/>
      <c r="AB139" s="23"/>
      <c r="AD139" s="16"/>
      <c r="AF139" s="16"/>
      <c r="AG139" s="16"/>
      <c r="AH139" s="16"/>
      <c r="AI139" s="61"/>
      <c r="AJ139" s="3"/>
      <c r="AK139" s="3"/>
      <c r="AL139" s="61"/>
      <c r="AM139" s="16"/>
      <c r="AN139" s="61"/>
      <c r="AO139" s="61"/>
      <c r="AP139" s="3"/>
      <c r="AQ139" s="3"/>
      <c r="AR139" s="61"/>
      <c r="AS139" s="61"/>
      <c r="AT139" s="61"/>
      <c r="AU139" s="3"/>
      <c r="AV139" s="23"/>
      <c r="AW139" s="23"/>
      <c r="AX139" s="23"/>
    </row>
    <row r="140" spans="18:50">
      <c r="R140" s="3"/>
      <c r="T140" s="3"/>
      <c r="U140" s="23"/>
      <c r="V140" s="23"/>
      <c r="W140" s="23"/>
      <c r="X140" s="23"/>
      <c r="Y140" s="19"/>
      <c r="Z140" s="23"/>
      <c r="AA140" s="23"/>
      <c r="AB140" s="23"/>
      <c r="AD140" s="16"/>
      <c r="AF140" s="16"/>
      <c r="AG140" s="16"/>
      <c r="AH140" s="16"/>
      <c r="AI140" s="61"/>
      <c r="AJ140" s="3"/>
      <c r="AK140" s="3"/>
      <c r="AL140" s="61"/>
      <c r="AM140" s="16"/>
      <c r="AN140" s="61"/>
      <c r="AO140" s="61"/>
      <c r="AP140" s="3"/>
      <c r="AQ140" s="3"/>
      <c r="AR140" s="61"/>
      <c r="AS140" s="61"/>
      <c r="AT140" s="61"/>
      <c r="AU140" s="3"/>
      <c r="AV140" s="23"/>
      <c r="AW140" s="23"/>
      <c r="AX140" s="23"/>
    </row>
    <row r="141" spans="18:50">
      <c r="R141" s="3"/>
      <c r="T141" s="3"/>
      <c r="U141" s="23"/>
      <c r="V141" s="23"/>
      <c r="W141" s="23"/>
      <c r="X141" s="23"/>
      <c r="Y141" s="19"/>
      <c r="Z141" s="23"/>
      <c r="AA141" s="23"/>
      <c r="AB141" s="23"/>
      <c r="AD141" s="16"/>
      <c r="AF141" s="16"/>
      <c r="AG141" s="16"/>
      <c r="AH141" s="16"/>
      <c r="AI141" s="61"/>
      <c r="AJ141" s="3"/>
      <c r="AK141" s="3"/>
      <c r="AL141" s="61"/>
      <c r="AM141" s="16"/>
      <c r="AN141" s="61"/>
      <c r="AO141" s="61"/>
      <c r="AP141" s="3"/>
      <c r="AQ141" s="3"/>
      <c r="AR141" s="61"/>
      <c r="AS141" s="61"/>
      <c r="AT141" s="61"/>
      <c r="AU141" s="3"/>
      <c r="AV141" s="23"/>
      <c r="AW141" s="23"/>
      <c r="AX141" s="23"/>
    </row>
    <row r="142" spans="18:50">
      <c r="R142" s="3"/>
      <c r="T142" s="3"/>
      <c r="U142" s="23"/>
      <c r="V142" s="23"/>
      <c r="W142" s="23"/>
      <c r="X142" s="23"/>
      <c r="Y142" s="19"/>
      <c r="Z142" s="23"/>
      <c r="AA142" s="23"/>
      <c r="AB142" s="23"/>
      <c r="AD142" s="16"/>
      <c r="AF142" s="16"/>
      <c r="AG142" s="16"/>
      <c r="AH142" s="16"/>
      <c r="AI142" s="61"/>
      <c r="AJ142" s="3"/>
      <c r="AK142" s="3"/>
      <c r="AL142" s="61"/>
      <c r="AM142" s="16"/>
      <c r="AN142" s="61"/>
      <c r="AO142" s="61"/>
      <c r="AP142" s="3"/>
      <c r="AQ142" s="3"/>
      <c r="AR142" s="61"/>
      <c r="AS142" s="61"/>
      <c r="AT142" s="61"/>
      <c r="AU142" s="3"/>
      <c r="AV142" s="23"/>
      <c r="AW142" s="23"/>
      <c r="AX142" s="23"/>
    </row>
    <row r="143" spans="18:50">
      <c r="R143" s="3"/>
      <c r="T143" s="3"/>
      <c r="U143" s="23"/>
      <c r="V143" s="23"/>
      <c r="W143" s="23"/>
      <c r="X143" s="23"/>
      <c r="Y143" s="19"/>
      <c r="Z143" s="23"/>
      <c r="AA143" s="23"/>
      <c r="AB143" s="23"/>
      <c r="AD143" s="16"/>
      <c r="AF143" s="16"/>
      <c r="AG143" s="16"/>
      <c r="AH143" s="16"/>
      <c r="AI143" s="61"/>
      <c r="AJ143" s="3"/>
      <c r="AK143" s="3"/>
      <c r="AL143" s="61"/>
      <c r="AM143" s="16"/>
      <c r="AN143" s="61"/>
      <c r="AO143" s="61"/>
      <c r="AP143" s="3"/>
      <c r="AQ143" s="3"/>
      <c r="AR143" s="61"/>
      <c r="AS143" s="61"/>
      <c r="AT143" s="61"/>
      <c r="AU143" s="3"/>
      <c r="AV143" s="23"/>
      <c r="AW143" s="23"/>
      <c r="AX143" s="23"/>
    </row>
    <row r="144" spans="18:50">
      <c r="R144" s="3"/>
      <c r="T144" s="3"/>
      <c r="U144" s="23"/>
      <c r="V144" s="23"/>
      <c r="W144" s="23"/>
      <c r="X144" s="23"/>
      <c r="Y144" s="19"/>
      <c r="Z144" s="23"/>
      <c r="AA144" s="23"/>
      <c r="AB144" s="23"/>
      <c r="AD144" s="16"/>
      <c r="AF144" s="16"/>
      <c r="AG144" s="16"/>
      <c r="AH144" s="16"/>
      <c r="AI144" s="61"/>
      <c r="AJ144" s="3"/>
      <c r="AK144" s="3"/>
      <c r="AL144" s="61"/>
      <c r="AM144" s="16"/>
      <c r="AN144" s="61"/>
      <c r="AO144" s="61"/>
      <c r="AP144" s="3"/>
      <c r="AQ144" s="3"/>
      <c r="AR144" s="61"/>
      <c r="AS144" s="61"/>
      <c r="AT144" s="61"/>
      <c r="AU144" s="3"/>
      <c r="AV144" s="23"/>
      <c r="AW144" s="23"/>
      <c r="AX144" s="23"/>
    </row>
    <row r="145" spans="18:50">
      <c r="R145" s="3"/>
      <c r="T145" s="3"/>
      <c r="U145" s="23"/>
      <c r="V145" s="23"/>
      <c r="W145" s="23"/>
      <c r="X145" s="23"/>
      <c r="Y145" s="19"/>
      <c r="Z145" s="23"/>
      <c r="AA145" s="23"/>
      <c r="AB145" s="23"/>
      <c r="AD145" s="16"/>
      <c r="AF145" s="16"/>
      <c r="AG145" s="16"/>
      <c r="AH145" s="16"/>
      <c r="AI145" s="61"/>
      <c r="AJ145" s="3"/>
      <c r="AK145" s="3"/>
      <c r="AL145" s="61"/>
      <c r="AM145" s="16"/>
      <c r="AN145" s="61"/>
      <c r="AO145" s="61"/>
      <c r="AP145" s="3"/>
      <c r="AQ145" s="3"/>
      <c r="AR145" s="61"/>
      <c r="AS145" s="61"/>
      <c r="AT145" s="61"/>
      <c r="AU145" s="3"/>
      <c r="AV145" s="23"/>
      <c r="AW145" s="23"/>
      <c r="AX145" s="23"/>
    </row>
    <row r="146" spans="18:50">
      <c r="R146" s="3"/>
      <c r="T146" s="3"/>
      <c r="U146" s="23"/>
      <c r="V146" s="23"/>
      <c r="W146" s="23"/>
      <c r="X146" s="23"/>
      <c r="Y146" s="19"/>
      <c r="Z146" s="23"/>
      <c r="AA146" s="23"/>
      <c r="AB146" s="23"/>
      <c r="AD146" s="16"/>
      <c r="AF146" s="16"/>
      <c r="AG146" s="16"/>
      <c r="AH146" s="16"/>
      <c r="AI146" s="61"/>
      <c r="AJ146" s="3"/>
      <c r="AK146" s="3"/>
      <c r="AL146" s="61"/>
      <c r="AM146" s="16"/>
      <c r="AN146" s="61"/>
      <c r="AO146" s="61"/>
      <c r="AP146" s="3"/>
      <c r="AQ146" s="3"/>
      <c r="AR146" s="61"/>
      <c r="AS146" s="61"/>
      <c r="AT146" s="61"/>
      <c r="AU146" s="3"/>
      <c r="AV146" s="23"/>
      <c r="AW146" s="23"/>
      <c r="AX146" s="23"/>
    </row>
    <row r="147" spans="18:50">
      <c r="R147" s="3"/>
      <c r="T147" s="3"/>
      <c r="U147" s="23"/>
      <c r="V147" s="23"/>
      <c r="W147" s="23"/>
      <c r="X147" s="23"/>
      <c r="Y147" s="19"/>
      <c r="Z147" s="23"/>
      <c r="AA147" s="23"/>
      <c r="AB147" s="23"/>
      <c r="AD147" s="16"/>
      <c r="AF147" s="16"/>
      <c r="AG147" s="16"/>
      <c r="AH147" s="16"/>
      <c r="AI147" s="61"/>
      <c r="AJ147" s="3"/>
      <c r="AK147" s="3"/>
      <c r="AL147" s="61"/>
      <c r="AM147" s="16"/>
      <c r="AN147" s="61"/>
      <c r="AO147" s="61"/>
      <c r="AP147" s="3"/>
      <c r="AQ147" s="3"/>
      <c r="AR147" s="61"/>
      <c r="AS147" s="61"/>
      <c r="AT147" s="61"/>
      <c r="AU147" s="3"/>
      <c r="AV147" s="23"/>
      <c r="AW147" s="23"/>
      <c r="AX147" s="23"/>
    </row>
    <row r="148" spans="18:50">
      <c r="R148" s="3"/>
      <c r="T148" s="3"/>
      <c r="U148" s="23"/>
      <c r="V148" s="23"/>
      <c r="W148" s="23"/>
      <c r="X148" s="23"/>
      <c r="Y148" s="19"/>
      <c r="Z148" s="23"/>
      <c r="AA148" s="23"/>
      <c r="AB148" s="23"/>
      <c r="AD148" s="16"/>
      <c r="AF148" s="16"/>
      <c r="AG148" s="16"/>
      <c r="AH148" s="16"/>
      <c r="AI148" s="61"/>
      <c r="AJ148" s="3"/>
      <c r="AK148" s="3"/>
      <c r="AL148" s="61"/>
      <c r="AM148" s="16"/>
      <c r="AN148" s="61"/>
      <c r="AO148" s="61"/>
      <c r="AP148" s="3"/>
      <c r="AQ148" s="3"/>
      <c r="AR148" s="61"/>
      <c r="AS148" s="61"/>
      <c r="AT148" s="61"/>
      <c r="AU148" s="3"/>
      <c r="AV148" s="23"/>
      <c r="AW148" s="23"/>
      <c r="AX148" s="23"/>
    </row>
    <row r="149" spans="18:50">
      <c r="R149" s="3"/>
      <c r="T149" s="3"/>
      <c r="U149" s="23"/>
      <c r="V149" s="23"/>
      <c r="W149" s="23"/>
      <c r="X149" s="23"/>
      <c r="Y149" s="19"/>
      <c r="Z149" s="23"/>
      <c r="AA149" s="23"/>
      <c r="AB149" s="23"/>
      <c r="AD149" s="16"/>
      <c r="AF149" s="16"/>
      <c r="AG149" s="16"/>
      <c r="AH149" s="16"/>
      <c r="AI149" s="61"/>
      <c r="AJ149" s="3"/>
      <c r="AK149" s="3"/>
      <c r="AL149" s="61"/>
      <c r="AM149" s="16"/>
      <c r="AN149" s="61"/>
      <c r="AO149" s="61"/>
      <c r="AP149" s="3"/>
      <c r="AQ149" s="3"/>
      <c r="AR149" s="61"/>
      <c r="AS149" s="61"/>
      <c r="AT149" s="61"/>
      <c r="AU149" s="3"/>
      <c r="AV149" s="23"/>
      <c r="AW149" s="23"/>
      <c r="AX149" s="23"/>
    </row>
    <row r="150" spans="18:50">
      <c r="R150" s="3"/>
      <c r="T150" s="3"/>
      <c r="U150" s="23"/>
      <c r="V150" s="23"/>
      <c r="W150" s="23"/>
      <c r="X150" s="23"/>
      <c r="Y150" s="19"/>
      <c r="Z150" s="23"/>
      <c r="AA150" s="23"/>
      <c r="AB150" s="23"/>
      <c r="AD150" s="16"/>
      <c r="AF150" s="16"/>
      <c r="AG150" s="16"/>
      <c r="AH150" s="16"/>
      <c r="AI150" s="61"/>
      <c r="AJ150" s="3"/>
      <c r="AK150" s="3"/>
      <c r="AL150" s="61"/>
      <c r="AM150" s="16"/>
      <c r="AN150" s="61"/>
      <c r="AO150" s="61"/>
      <c r="AP150" s="3"/>
      <c r="AQ150" s="3"/>
      <c r="AR150" s="61"/>
      <c r="AS150" s="61"/>
      <c r="AT150" s="61"/>
      <c r="AU150" s="3"/>
      <c r="AV150" s="23"/>
      <c r="AW150" s="23"/>
      <c r="AX150" s="23"/>
    </row>
    <row r="151" spans="18:50">
      <c r="R151" s="3"/>
      <c r="T151" s="3"/>
      <c r="U151" s="23"/>
      <c r="V151" s="23"/>
      <c r="W151" s="23"/>
      <c r="X151" s="23"/>
      <c r="Y151" s="19"/>
      <c r="Z151" s="23"/>
      <c r="AA151" s="23"/>
      <c r="AB151" s="23"/>
      <c r="AD151" s="16"/>
      <c r="AF151" s="16"/>
      <c r="AG151" s="16"/>
      <c r="AH151" s="16"/>
      <c r="AI151" s="61"/>
      <c r="AJ151" s="3"/>
      <c r="AK151" s="3"/>
      <c r="AL151" s="61"/>
      <c r="AM151" s="16"/>
      <c r="AN151" s="61"/>
      <c r="AO151" s="61"/>
      <c r="AP151" s="3"/>
      <c r="AQ151" s="3"/>
      <c r="AR151" s="61"/>
      <c r="AS151" s="61"/>
      <c r="AT151" s="61"/>
      <c r="AU151" s="3"/>
      <c r="AV151" s="23"/>
      <c r="AW151" s="23"/>
      <c r="AX151" s="23"/>
    </row>
    <row r="152" spans="18:50">
      <c r="R152" s="3"/>
      <c r="T152" s="3"/>
      <c r="U152" s="23"/>
      <c r="V152" s="23"/>
      <c r="W152" s="23"/>
      <c r="X152" s="23"/>
      <c r="Y152" s="19"/>
      <c r="Z152" s="23"/>
      <c r="AA152" s="23"/>
      <c r="AB152" s="23"/>
      <c r="AD152" s="16"/>
      <c r="AF152" s="16"/>
      <c r="AG152" s="16"/>
      <c r="AH152" s="16"/>
      <c r="AI152" s="61"/>
      <c r="AJ152" s="3"/>
      <c r="AK152" s="3"/>
      <c r="AL152" s="61"/>
      <c r="AM152" s="16"/>
      <c r="AN152" s="61"/>
      <c r="AO152" s="61"/>
      <c r="AP152" s="3"/>
      <c r="AQ152" s="3"/>
      <c r="AR152" s="61"/>
      <c r="AS152" s="61"/>
      <c r="AT152" s="61"/>
      <c r="AU152" s="3"/>
      <c r="AV152" s="23"/>
      <c r="AW152" s="23"/>
    </row>
    <row r="153" spans="18:50">
      <c r="R153" s="3"/>
      <c r="T153" s="3"/>
      <c r="U153" s="23"/>
      <c r="V153" s="23"/>
      <c r="W153" s="23"/>
      <c r="X153" s="23"/>
      <c r="Y153" s="19"/>
      <c r="Z153" s="23"/>
      <c r="AA153" s="23"/>
      <c r="AB153" s="23"/>
      <c r="AD153" s="16"/>
      <c r="AF153" s="16"/>
      <c r="AG153" s="16"/>
      <c r="AH153" s="16"/>
      <c r="AI153" s="61"/>
      <c r="AJ153" s="3"/>
      <c r="AK153" s="3"/>
      <c r="AL153" s="61"/>
      <c r="AM153" s="16"/>
      <c r="AN153" s="61"/>
      <c r="AO153" s="61"/>
      <c r="AP153" s="3"/>
      <c r="AQ153" s="3"/>
      <c r="AR153" s="61"/>
      <c r="AS153" s="61"/>
      <c r="AT153" s="61"/>
      <c r="AU153" s="3"/>
      <c r="AV153" s="23"/>
      <c r="AW153" s="23"/>
    </row>
    <row r="154" spans="18:50">
      <c r="R154" s="3"/>
      <c r="T154" s="3"/>
      <c r="U154" s="23"/>
      <c r="V154" s="23"/>
      <c r="W154" s="23"/>
      <c r="X154" s="23"/>
      <c r="Y154" s="19"/>
      <c r="Z154" s="23"/>
      <c r="AA154" s="23"/>
      <c r="AB154" s="23"/>
      <c r="AD154" s="16"/>
      <c r="AF154" s="16"/>
      <c r="AG154" s="16"/>
      <c r="AH154" s="16"/>
      <c r="AI154" s="61"/>
      <c r="AJ154" s="3"/>
      <c r="AK154" s="3"/>
      <c r="AL154" s="61"/>
      <c r="AM154" s="16"/>
      <c r="AN154" s="61"/>
      <c r="AO154" s="61"/>
      <c r="AP154" s="3"/>
      <c r="AQ154" s="3"/>
      <c r="AR154" s="61"/>
      <c r="AS154" s="61"/>
      <c r="AT154" s="61"/>
      <c r="AU154" s="3"/>
      <c r="AV154" s="23"/>
      <c r="AW154" s="23"/>
    </row>
    <row r="155" spans="18:50">
      <c r="R155" s="3"/>
      <c r="T155" s="3"/>
      <c r="U155" s="23"/>
      <c r="V155" s="23"/>
      <c r="W155" s="23"/>
      <c r="X155" s="23"/>
      <c r="Y155" s="19"/>
      <c r="Z155" s="23"/>
      <c r="AA155" s="23"/>
      <c r="AB155" s="23"/>
      <c r="AD155" s="16"/>
      <c r="AF155" s="16"/>
      <c r="AG155" s="16"/>
      <c r="AH155" s="16"/>
      <c r="AI155" s="61"/>
      <c r="AJ155" s="3"/>
      <c r="AK155" s="3"/>
      <c r="AL155" s="61"/>
      <c r="AM155" s="16"/>
      <c r="AN155" s="61"/>
      <c r="AO155" s="61"/>
      <c r="AP155" s="3"/>
      <c r="AQ155" s="3"/>
      <c r="AR155" s="61"/>
      <c r="AS155" s="61"/>
      <c r="AT155" s="61"/>
      <c r="AU155" s="3"/>
      <c r="AV155" s="23"/>
      <c r="AW155" s="23"/>
    </row>
    <row r="156" spans="18:50">
      <c r="R156" s="3"/>
      <c r="T156" s="3"/>
      <c r="U156" s="23"/>
      <c r="V156" s="23"/>
      <c r="W156" s="23"/>
      <c r="X156" s="23"/>
      <c r="Y156" s="19"/>
      <c r="Z156" s="23"/>
      <c r="AA156" s="23"/>
      <c r="AB156" s="23"/>
      <c r="AD156" s="16"/>
      <c r="AF156" s="16"/>
      <c r="AG156" s="16"/>
      <c r="AH156" s="16"/>
      <c r="AI156" s="61"/>
      <c r="AJ156" s="3"/>
      <c r="AK156" s="3"/>
      <c r="AL156" s="61"/>
      <c r="AM156" s="16"/>
      <c r="AN156" s="61"/>
      <c r="AO156" s="61"/>
      <c r="AP156" s="3"/>
      <c r="AQ156" s="3"/>
      <c r="AR156" s="61"/>
      <c r="AS156" s="61"/>
      <c r="AT156" s="61"/>
      <c r="AU156" s="3"/>
      <c r="AV156" s="23"/>
      <c r="AW156" s="23"/>
    </row>
    <row r="157" spans="18:50">
      <c r="R157" s="3"/>
      <c r="T157" s="3"/>
      <c r="U157" s="23"/>
      <c r="V157" s="23"/>
      <c r="W157" s="23"/>
      <c r="X157" s="23"/>
      <c r="Y157" s="19"/>
      <c r="Z157" s="23"/>
      <c r="AA157" s="23"/>
      <c r="AB157" s="23"/>
      <c r="AD157" s="16"/>
      <c r="AF157" s="16"/>
      <c r="AG157" s="16"/>
      <c r="AH157" s="16"/>
      <c r="AI157" s="61"/>
      <c r="AJ157" s="3"/>
      <c r="AK157" s="3"/>
      <c r="AL157" s="61"/>
      <c r="AM157" s="16"/>
      <c r="AN157" s="61"/>
      <c r="AO157" s="61"/>
      <c r="AP157" s="3"/>
      <c r="AQ157" s="3"/>
      <c r="AR157" s="61"/>
      <c r="AS157" s="61"/>
      <c r="AT157" s="61"/>
      <c r="AU157" s="3"/>
      <c r="AV157" s="23"/>
      <c r="AW157" s="23"/>
    </row>
    <row r="158" spans="18:50">
      <c r="R158" s="3"/>
      <c r="T158" s="3"/>
      <c r="U158" s="23"/>
      <c r="V158" s="23"/>
      <c r="W158" s="23"/>
      <c r="X158" s="23"/>
      <c r="Y158" s="19"/>
      <c r="Z158" s="23"/>
      <c r="AA158" s="23"/>
      <c r="AB158" s="23"/>
      <c r="AD158" s="16"/>
      <c r="AF158" s="16"/>
      <c r="AG158" s="16"/>
      <c r="AH158" s="16"/>
      <c r="AI158" s="61"/>
      <c r="AJ158" s="3"/>
      <c r="AK158" s="3"/>
      <c r="AL158" s="61"/>
      <c r="AM158" s="16"/>
      <c r="AN158" s="61"/>
      <c r="AO158" s="61"/>
      <c r="AP158" s="3"/>
      <c r="AQ158" s="3"/>
      <c r="AR158" s="61"/>
      <c r="AS158" s="61"/>
      <c r="AT158" s="61"/>
      <c r="AU158" s="3"/>
      <c r="AV158" s="23"/>
      <c r="AW158" s="23"/>
    </row>
    <row r="159" spans="18:50">
      <c r="R159" s="3"/>
      <c r="T159" s="3"/>
      <c r="U159" s="23"/>
      <c r="V159" s="23"/>
      <c r="W159" s="23"/>
      <c r="X159" s="23"/>
      <c r="Y159" s="19"/>
      <c r="Z159" s="23"/>
      <c r="AA159" s="23"/>
      <c r="AB159" s="23"/>
      <c r="AD159" s="16"/>
      <c r="AF159" s="16"/>
      <c r="AG159" s="16"/>
      <c r="AH159" s="16"/>
      <c r="AI159" s="61"/>
      <c r="AJ159" s="3"/>
      <c r="AK159" s="3"/>
      <c r="AL159" s="61"/>
      <c r="AM159" s="16"/>
      <c r="AN159" s="61"/>
      <c r="AO159" s="61"/>
      <c r="AP159" s="3"/>
      <c r="AQ159" s="3"/>
      <c r="AR159" s="61"/>
      <c r="AS159" s="61"/>
      <c r="AT159" s="61"/>
      <c r="AU159" s="3"/>
      <c r="AV159" s="23"/>
      <c r="AW159" s="23"/>
    </row>
    <row r="160" spans="18:50">
      <c r="R160" s="3"/>
      <c r="T160" s="3"/>
      <c r="U160" s="23"/>
      <c r="V160" s="23"/>
      <c r="W160" s="23"/>
      <c r="X160" s="23"/>
      <c r="Y160" s="19"/>
      <c r="Z160" s="23"/>
      <c r="AA160" s="23"/>
      <c r="AB160" s="23"/>
      <c r="AD160" s="16"/>
      <c r="AF160" s="16"/>
      <c r="AG160" s="16"/>
      <c r="AH160" s="16"/>
      <c r="AI160" s="61"/>
      <c r="AJ160" s="3"/>
      <c r="AK160" s="3"/>
      <c r="AL160" s="61"/>
      <c r="AM160" s="16"/>
      <c r="AN160" s="61"/>
      <c r="AO160" s="61"/>
      <c r="AP160" s="3"/>
      <c r="AQ160" s="3"/>
      <c r="AR160" s="61"/>
      <c r="AS160" s="61"/>
      <c r="AT160" s="61"/>
      <c r="AU160" s="3"/>
      <c r="AV160" s="23"/>
      <c r="AW160" s="23"/>
    </row>
    <row r="161" spans="18:49">
      <c r="R161" s="3"/>
      <c r="T161" s="3"/>
      <c r="U161" s="23"/>
      <c r="V161" s="23"/>
      <c r="W161" s="23"/>
      <c r="X161" s="23"/>
      <c r="Y161" s="19"/>
      <c r="Z161" s="23"/>
      <c r="AA161" s="23"/>
      <c r="AB161" s="23"/>
      <c r="AD161" s="16"/>
      <c r="AF161" s="16"/>
      <c r="AG161" s="16"/>
      <c r="AH161" s="16"/>
      <c r="AI161" s="61"/>
      <c r="AJ161" s="3"/>
      <c r="AK161" s="3"/>
      <c r="AL161" s="61"/>
      <c r="AM161" s="16"/>
      <c r="AN161" s="61"/>
      <c r="AO161" s="61"/>
      <c r="AP161" s="3"/>
      <c r="AQ161" s="3"/>
      <c r="AR161" s="61"/>
      <c r="AS161" s="61"/>
      <c r="AT161" s="61"/>
      <c r="AU161" s="3"/>
      <c r="AV161" s="23"/>
      <c r="AW161" s="23"/>
    </row>
    <row r="162" spans="18:49">
      <c r="R162" s="3"/>
      <c r="T162" s="3"/>
      <c r="U162" s="23"/>
      <c r="V162" s="23"/>
      <c r="W162" s="23"/>
      <c r="X162" s="23"/>
      <c r="Y162" s="19"/>
      <c r="Z162" s="23"/>
      <c r="AA162" s="23"/>
      <c r="AB162" s="23"/>
      <c r="AD162" s="16"/>
      <c r="AF162" s="16"/>
      <c r="AG162" s="16"/>
      <c r="AH162" s="16"/>
      <c r="AI162" s="61"/>
      <c r="AJ162" s="3"/>
      <c r="AK162" s="3"/>
      <c r="AL162" s="61"/>
      <c r="AM162" s="16"/>
      <c r="AN162" s="61"/>
      <c r="AO162" s="61"/>
      <c r="AP162" s="3"/>
      <c r="AQ162" s="3"/>
      <c r="AR162" s="61"/>
      <c r="AS162" s="61"/>
      <c r="AT162" s="61"/>
      <c r="AU162" s="3"/>
      <c r="AV162" s="23"/>
      <c r="AW162" s="23"/>
    </row>
    <row r="163" spans="18:49">
      <c r="R163" s="3"/>
      <c r="T163" s="3"/>
      <c r="U163" s="23"/>
      <c r="V163" s="23"/>
      <c r="W163" s="23"/>
      <c r="X163" s="23"/>
      <c r="Y163" s="19"/>
      <c r="Z163" s="23"/>
      <c r="AA163" s="23"/>
      <c r="AB163" s="23"/>
      <c r="AD163" s="16"/>
      <c r="AF163" s="16"/>
      <c r="AG163" s="16"/>
      <c r="AH163" s="16"/>
      <c r="AI163" s="61"/>
      <c r="AJ163" s="3"/>
      <c r="AK163" s="3"/>
      <c r="AL163" s="61"/>
      <c r="AM163" s="16"/>
      <c r="AN163" s="61"/>
      <c r="AO163" s="61"/>
      <c r="AP163" s="3"/>
      <c r="AQ163" s="3"/>
      <c r="AR163" s="61"/>
      <c r="AS163" s="61"/>
      <c r="AT163" s="61"/>
      <c r="AU163" s="3"/>
      <c r="AV163" s="23"/>
      <c r="AW163" s="23"/>
    </row>
    <row r="164" spans="18:49">
      <c r="R164" s="3"/>
      <c r="T164" s="3"/>
      <c r="U164" s="23"/>
      <c r="V164" s="23"/>
      <c r="W164" s="23"/>
      <c r="X164" s="23"/>
      <c r="Y164" s="19"/>
      <c r="Z164" s="23"/>
      <c r="AA164" s="23"/>
      <c r="AB164" s="23"/>
      <c r="AD164" s="16"/>
      <c r="AF164" s="16"/>
      <c r="AG164" s="16"/>
      <c r="AH164" s="16"/>
      <c r="AI164" s="61"/>
      <c r="AJ164" s="3"/>
      <c r="AK164" s="3"/>
      <c r="AL164" s="61"/>
      <c r="AM164" s="16"/>
      <c r="AN164" s="61"/>
      <c r="AO164" s="61"/>
      <c r="AP164" s="3"/>
      <c r="AQ164" s="3"/>
      <c r="AR164" s="61"/>
      <c r="AS164" s="61"/>
      <c r="AT164" s="61"/>
      <c r="AU164" s="3"/>
      <c r="AV164" s="23"/>
      <c r="AW164" s="23"/>
    </row>
    <row r="165" spans="18:49">
      <c r="R165" s="3"/>
      <c r="T165" s="3"/>
      <c r="U165" s="23"/>
      <c r="V165" s="23"/>
      <c r="W165" s="23"/>
      <c r="X165" s="23"/>
      <c r="Y165" s="19"/>
      <c r="Z165" s="23"/>
      <c r="AA165" s="23"/>
      <c r="AB165" s="23"/>
      <c r="AD165" s="16"/>
      <c r="AF165" s="16"/>
      <c r="AG165" s="16"/>
      <c r="AH165" s="16"/>
      <c r="AI165" s="61"/>
      <c r="AJ165" s="3"/>
      <c r="AK165" s="3"/>
      <c r="AL165" s="61"/>
      <c r="AM165" s="16"/>
      <c r="AN165" s="61"/>
      <c r="AO165" s="61"/>
      <c r="AP165" s="3"/>
      <c r="AQ165" s="3"/>
      <c r="AR165" s="61"/>
      <c r="AS165" s="61"/>
      <c r="AT165" s="61"/>
      <c r="AU165" s="3"/>
      <c r="AV165" s="23"/>
      <c r="AW165" s="23"/>
    </row>
    <row r="166" spans="18:49">
      <c r="R166" s="3"/>
      <c r="T166" s="3"/>
      <c r="U166" s="23"/>
      <c r="V166" s="23"/>
      <c r="W166" s="23"/>
      <c r="X166" s="23"/>
      <c r="Y166" s="19"/>
      <c r="Z166" s="23"/>
      <c r="AA166" s="23"/>
      <c r="AB166" s="23"/>
      <c r="AD166" s="16"/>
      <c r="AF166" s="16"/>
      <c r="AG166" s="16"/>
      <c r="AH166" s="16"/>
      <c r="AI166" s="61"/>
      <c r="AJ166" s="3"/>
      <c r="AK166" s="3"/>
      <c r="AL166" s="61"/>
      <c r="AM166" s="16"/>
      <c r="AN166" s="61"/>
      <c r="AO166" s="61"/>
      <c r="AP166" s="3"/>
      <c r="AQ166" s="3"/>
      <c r="AR166" s="61"/>
      <c r="AS166" s="61"/>
      <c r="AT166" s="61"/>
      <c r="AU166" s="3"/>
      <c r="AV166" s="23"/>
      <c r="AW166" s="23"/>
    </row>
    <row r="167" spans="18:49">
      <c r="R167" s="3"/>
      <c r="T167" s="3"/>
      <c r="U167" s="23"/>
      <c r="V167" s="23"/>
      <c r="W167" s="23"/>
      <c r="X167" s="23"/>
      <c r="Y167" s="19"/>
      <c r="Z167" s="23"/>
      <c r="AA167" s="23"/>
      <c r="AB167" s="23"/>
      <c r="AD167" s="16"/>
      <c r="AF167" s="16"/>
      <c r="AG167" s="16"/>
      <c r="AH167" s="16"/>
      <c r="AI167" s="61"/>
      <c r="AJ167" s="3"/>
      <c r="AK167" s="3"/>
      <c r="AL167" s="61"/>
      <c r="AM167" s="16"/>
      <c r="AN167" s="61"/>
      <c r="AO167" s="61"/>
      <c r="AP167" s="3"/>
      <c r="AQ167" s="3"/>
      <c r="AR167" s="61"/>
      <c r="AS167" s="61"/>
      <c r="AT167" s="61"/>
      <c r="AU167" s="3"/>
      <c r="AV167" s="23"/>
      <c r="AW167" s="23"/>
    </row>
    <row r="168" spans="18:49">
      <c r="R168" s="3"/>
      <c r="T168" s="3"/>
      <c r="U168" s="23"/>
      <c r="V168" s="23"/>
      <c r="W168" s="23"/>
      <c r="X168" s="23"/>
      <c r="Y168" s="19"/>
      <c r="Z168" s="23"/>
      <c r="AA168" s="23"/>
      <c r="AB168" s="23"/>
      <c r="AD168" s="16"/>
      <c r="AF168" s="16"/>
      <c r="AG168" s="16"/>
      <c r="AH168" s="16"/>
      <c r="AI168" s="61"/>
      <c r="AJ168" s="3"/>
      <c r="AK168" s="3"/>
      <c r="AL168" s="61"/>
      <c r="AM168" s="16"/>
      <c r="AN168" s="61"/>
      <c r="AO168" s="61"/>
      <c r="AP168" s="3"/>
      <c r="AQ168" s="3"/>
      <c r="AR168" s="61"/>
      <c r="AS168" s="61"/>
      <c r="AT168" s="61"/>
      <c r="AU168" s="3"/>
      <c r="AV168" s="23"/>
      <c r="AW168" s="23"/>
    </row>
    <row r="169" spans="18:49">
      <c r="R169" s="3"/>
      <c r="T169" s="3"/>
      <c r="U169" s="23"/>
      <c r="V169" s="23"/>
      <c r="W169" s="23"/>
      <c r="X169" s="23"/>
      <c r="Y169" s="19"/>
      <c r="Z169" s="23"/>
      <c r="AA169" s="23"/>
      <c r="AB169" s="23"/>
      <c r="AD169" s="16"/>
      <c r="AF169" s="16"/>
      <c r="AG169" s="16"/>
      <c r="AH169" s="16"/>
      <c r="AI169" s="61"/>
      <c r="AJ169" s="3"/>
      <c r="AK169" s="3"/>
      <c r="AL169" s="61"/>
      <c r="AM169" s="16"/>
      <c r="AN169" s="61"/>
      <c r="AO169" s="61"/>
      <c r="AP169" s="3"/>
      <c r="AQ169" s="3"/>
      <c r="AR169" s="61"/>
      <c r="AS169" s="61"/>
      <c r="AT169" s="61"/>
      <c r="AU169" s="3"/>
      <c r="AV169" s="23"/>
      <c r="AW169" s="23"/>
    </row>
    <row r="170" spans="18:49">
      <c r="R170" s="3"/>
      <c r="T170" s="3"/>
      <c r="U170" s="23"/>
      <c r="V170" s="23"/>
      <c r="W170" s="23"/>
      <c r="X170" s="23"/>
      <c r="Y170" s="19"/>
      <c r="Z170" s="23"/>
      <c r="AA170" s="23"/>
      <c r="AB170" s="23"/>
      <c r="AD170" s="16"/>
      <c r="AF170" s="16"/>
      <c r="AG170" s="16"/>
      <c r="AH170" s="16"/>
      <c r="AI170" s="61"/>
      <c r="AJ170" s="3"/>
      <c r="AK170" s="3"/>
      <c r="AL170" s="61"/>
      <c r="AM170" s="16"/>
      <c r="AN170" s="61"/>
      <c r="AO170" s="61"/>
      <c r="AP170" s="3"/>
      <c r="AQ170" s="3"/>
      <c r="AR170" s="61"/>
      <c r="AS170" s="61"/>
      <c r="AT170" s="61"/>
      <c r="AU170" s="3"/>
      <c r="AV170" s="23"/>
      <c r="AW170" s="23"/>
    </row>
    <row r="171" spans="18:49">
      <c r="R171" s="3"/>
      <c r="T171" s="3"/>
      <c r="U171" s="23"/>
      <c r="V171" s="23"/>
      <c r="W171" s="23"/>
      <c r="X171" s="23"/>
      <c r="Y171" s="19"/>
      <c r="Z171" s="23"/>
      <c r="AA171" s="23"/>
      <c r="AB171" s="23"/>
      <c r="AD171" s="16"/>
      <c r="AF171" s="16"/>
      <c r="AG171" s="16"/>
      <c r="AH171" s="16"/>
      <c r="AI171" s="61"/>
      <c r="AJ171" s="3"/>
      <c r="AK171" s="3"/>
      <c r="AL171" s="61"/>
      <c r="AM171" s="16"/>
      <c r="AN171" s="61"/>
      <c r="AO171" s="61"/>
      <c r="AP171" s="3"/>
      <c r="AQ171" s="3"/>
      <c r="AR171" s="61"/>
      <c r="AS171" s="61"/>
      <c r="AT171" s="61"/>
      <c r="AU171" s="3"/>
      <c r="AV171" s="23"/>
      <c r="AW171" s="23"/>
    </row>
    <row r="172" spans="18:49">
      <c r="R172" s="3"/>
      <c r="T172" s="3"/>
      <c r="U172" s="23"/>
      <c r="V172" s="23"/>
      <c r="W172" s="23"/>
      <c r="X172" s="23"/>
      <c r="Y172" s="19"/>
      <c r="Z172" s="23"/>
      <c r="AA172" s="23"/>
      <c r="AB172" s="23"/>
      <c r="AD172" s="16"/>
      <c r="AF172" s="16"/>
      <c r="AG172" s="16"/>
      <c r="AH172" s="16"/>
      <c r="AI172" s="61"/>
      <c r="AJ172" s="3"/>
      <c r="AK172" s="3"/>
      <c r="AL172" s="61"/>
      <c r="AM172" s="16"/>
      <c r="AN172" s="61"/>
      <c r="AO172" s="61"/>
      <c r="AP172" s="3"/>
      <c r="AQ172" s="3"/>
      <c r="AR172" s="61"/>
      <c r="AS172" s="61"/>
      <c r="AT172" s="61"/>
      <c r="AU172" s="3"/>
      <c r="AV172" s="23"/>
      <c r="AW172" s="23"/>
    </row>
    <row r="173" spans="18:49">
      <c r="R173" s="3"/>
      <c r="T173" s="3"/>
      <c r="U173" s="23"/>
      <c r="V173" s="23"/>
      <c r="W173" s="23"/>
      <c r="X173" s="23"/>
      <c r="Y173" s="19"/>
      <c r="Z173" s="23"/>
      <c r="AA173" s="23"/>
      <c r="AB173" s="23"/>
      <c r="AD173" s="16"/>
      <c r="AF173" s="16"/>
      <c r="AG173" s="16"/>
      <c r="AH173" s="16"/>
      <c r="AI173" s="61"/>
      <c r="AJ173" s="3"/>
      <c r="AK173" s="3"/>
      <c r="AL173" s="61"/>
      <c r="AM173" s="16"/>
      <c r="AN173" s="61"/>
      <c r="AO173" s="61"/>
      <c r="AP173" s="3"/>
      <c r="AQ173" s="3"/>
      <c r="AR173" s="61"/>
      <c r="AS173" s="61"/>
      <c r="AT173" s="61"/>
      <c r="AU173" s="3"/>
      <c r="AV173" s="23"/>
      <c r="AW173" s="23"/>
    </row>
    <row r="174" spans="18:49">
      <c r="R174" s="3"/>
      <c r="T174" s="3"/>
      <c r="U174" s="23"/>
      <c r="V174" s="23"/>
      <c r="W174" s="23"/>
      <c r="X174" s="23"/>
      <c r="Y174" s="19"/>
      <c r="Z174" s="23"/>
      <c r="AA174" s="23"/>
      <c r="AB174" s="23"/>
      <c r="AD174" s="16"/>
      <c r="AF174" s="16"/>
      <c r="AG174" s="16"/>
      <c r="AH174" s="16"/>
      <c r="AI174" s="61"/>
      <c r="AJ174" s="3"/>
      <c r="AK174" s="3"/>
      <c r="AL174" s="61"/>
      <c r="AM174" s="16"/>
      <c r="AN174" s="61"/>
      <c r="AO174" s="61"/>
      <c r="AP174" s="3"/>
      <c r="AQ174" s="3"/>
      <c r="AR174" s="61"/>
      <c r="AS174" s="61"/>
      <c r="AT174" s="61"/>
      <c r="AU174" s="3"/>
      <c r="AV174" s="23"/>
      <c r="AW174" s="23"/>
    </row>
    <row r="175" spans="18:49">
      <c r="R175" s="3"/>
      <c r="T175" s="3"/>
      <c r="U175" s="23"/>
      <c r="V175" s="23"/>
      <c r="W175" s="23"/>
      <c r="X175" s="23"/>
      <c r="Y175" s="19"/>
      <c r="Z175" s="23"/>
      <c r="AA175" s="23"/>
      <c r="AB175" s="23"/>
      <c r="AD175" s="16"/>
      <c r="AF175" s="16"/>
      <c r="AG175" s="16"/>
      <c r="AH175" s="16"/>
      <c r="AI175" s="61"/>
      <c r="AJ175" s="3"/>
      <c r="AK175" s="3"/>
      <c r="AL175" s="61"/>
      <c r="AM175" s="16"/>
      <c r="AN175" s="61"/>
      <c r="AO175" s="61"/>
      <c r="AP175" s="3"/>
      <c r="AQ175" s="3"/>
      <c r="AR175" s="61"/>
      <c r="AS175" s="61"/>
      <c r="AT175" s="61"/>
      <c r="AU175" s="3"/>
      <c r="AV175" s="23"/>
      <c r="AW175" s="23"/>
    </row>
    <row r="176" spans="18:49">
      <c r="R176" s="3"/>
      <c r="T176" s="3"/>
      <c r="U176" s="23"/>
      <c r="V176" s="23"/>
      <c r="W176" s="23"/>
      <c r="X176" s="23"/>
      <c r="Y176" s="19"/>
      <c r="Z176" s="23"/>
      <c r="AA176" s="23"/>
      <c r="AB176" s="23"/>
      <c r="AD176" s="16"/>
      <c r="AF176" s="16"/>
      <c r="AG176" s="16"/>
      <c r="AH176" s="16"/>
      <c r="AI176" s="61"/>
      <c r="AJ176" s="3"/>
      <c r="AK176" s="3"/>
      <c r="AL176" s="61"/>
      <c r="AM176" s="16"/>
      <c r="AN176" s="61"/>
      <c r="AO176" s="61"/>
      <c r="AP176" s="3"/>
      <c r="AQ176" s="3"/>
      <c r="AR176" s="61"/>
      <c r="AS176" s="61"/>
      <c r="AT176" s="61"/>
      <c r="AU176" s="3"/>
      <c r="AV176" s="23"/>
      <c r="AW176" s="23"/>
    </row>
    <row r="177" spans="18:49">
      <c r="R177" s="3"/>
      <c r="T177" s="3"/>
      <c r="U177" s="23"/>
      <c r="V177" s="23"/>
      <c r="W177" s="23"/>
      <c r="X177" s="23"/>
      <c r="Y177" s="19"/>
      <c r="Z177" s="23"/>
      <c r="AA177" s="23"/>
      <c r="AB177" s="23"/>
      <c r="AD177" s="16"/>
      <c r="AF177" s="16"/>
      <c r="AG177" s="16"/>
      <c r="AH177" s="16"/>
      <c r="AI177" s="61"/>
      <c r="AJ177" s="3"/>
      <c r="AK177" s="3"/>
      <c r="AL177" s="61"/>
      <c r="AM177" s="16"/>
      <c r="AN177" s="61"/>
      <c r="AO177" s="61"/>
      <c r="AP177" s="3"/>
      <c r="AQ177" s="3"/>
      <c r="AR177" s="61"/>
      <c r="AS177" s="61"/>
      <c r="AT177" s="61"/>
      <c r="AU177" s="3"/>
      <c r="AV177" s="23"/>
      <c r="AW177" s="23"/>
    </row>
    <row r="178" spans="18:49">
      <c r="R178" s="3"/>
      <c r="T178" s="3"/>
      <c r="U178" s="23"/>
      <c r="V178" s="23"/>
      <c r="W178" s="23"/>
      <c r="X178" s="23"/>
      <c r="Y178" s="19"/>
      <c r="Z178" s="23"/>
      <c r="AA178" s="23"/>
      <c r="AB178" s="23"/>
      <c r="AD178" s="16"/>
      <c r="AF178" s="16"/>
      <c r="AG178" s="16"/>
      <c r="AH178" s="16"/>
      <c r="AI178" s="61"/>
      <c r="AJ178" s="3"/>
      <c r="AK178" s="3"/>
      <c r="AL178" s="61"/>
      <c r="AM178" s="16"/>
      <c r="AN178" s="61"/>
      <c r="AO178" s="61"/>
      <c r="AP178" s="3"/>
      <c r="AQ178" s="3"/>
      <c r="AR178" s="61"/>
      <c r="AS178" s="61"/>
      <c r="AT178" s="61"/>
      <c r="AU178" s="3"/>
      <c r="AV178" s="23"/>
      <c r="AW178" s="23"/>
    </row>
    <row r="179" spans="18:49">
      <c r="R179" s="3"/>
      <c r="T179" s="3"/>
      <c r="U179" s="23"/>
      <c r="V179" s="23"/>
      <c r="W179" s="23"/>
      <c r="X179" s="23"/>
      <c r="Y179" s="19"/>
      <c r="Z179" s="23"/>
      <c r="AA179" s="23"/>
      <c r="AB179" s="23"/>
      <c r="AD179" s="16"/>
      <c r="AF179" s="16"/>
      <c r="AG179" s="16"/>
      <c r="AH179" s="16"/>
      <c r="AI179" s="61"/>
      <c r="AJ179" s="3"/>
      <c r="AK179" s="3"/>
      <c r="AL179" s="61"/>
      <c r="AM179" s="16"/>
      <c r="AN179" s="61"/>
      <c r="AO179" s="61"/>
      <c r="AP179" s="3"/>
      <c r="AQ179" s="3"/>
      <c r="AR179" s="61"/>
      <c r="AS179" s="61"/>
      <c r="AT179" s="61"/>
      <c r="AU179" s="3"/>
      <c r="AV179" s="23"/>
      <c r="AW179" s="23"/>
    </row>
    <row r="180" spans="18:49">
      <c r="R180" s="3"/>
      <c r="T180" s="3"/>
      <c r="U180" s="23"/>
      <c r="V180" s="23"/>
      <c r="W180" s="23"/>
      <c r="X180" s="23"/>
      <c r="Y180" s="19"/>
      <c r="Z180" s="23"/>
      <c r="AA180" s="23"/>
      <c r="AB180" s="23"/>
      <c r="AD180" s="16"/>
      <c r="AF180" s="16"/>
      <c r="AG180" s="16"/>
      <c r="AH180" s="16"/>
      <c r="AI180" s="61"/>
      <c r="AJ180" s="3"/>
      <c r="AK180" s="3"/>
      <c r="AL180" s="61"/>
      <c r="AM180" s="16"/>
      <c r="AN180" s="61"/>
      <c r="AO180" s="61"/>
      <c r="AP180" s="3"/>
      <c r="AQ180" s="3"/>
      <c r="AR180" s="61"/>
      <c r="AS180" s="61"/>
      <c r="AT180" s="61"/>
      <c r="AU180" s="3"/>
      <c r="AV180" s="23"/>
      <c r="AW180" s="23"/>
    </row>
    <row r="181" spans="18:49">
      <c r="R181" s="3"/>
      <c r="T181" s="3"/>
      <c r="U181" s="23"/>
      <c r="V181" s="23"/>
      <c r="W181" s="23"/>
      <c r="X181" s="23"/>
      <c r="Y181" s="19"/>
      <c r="Z181" s="23"/>
      <c r="AA181" s="23"/>
      <c r="AB181" s="23"/>
      <c r="AD181" s="16"/>
      <c r="AF181" s="16"/>
      <c r="AG181" s="16"/>
      <c r="AH181" s="16"/>
      <c r="AI181" s="61"/>
      <c r="AJ181" s="3"/>
      <c r="AK181" s="3"/>
      <c r="AL181" s="61"/>
      <c r="AM181" s="16"/>
      <c r="AN181" s="61"/>
      <c r="AO181" s="61"/>
      <c r="AP181" s="3"/>
      <c r="AQ181" s="3"/>
      <c r="AR181" s="61"/>
      <c r="AS181" s="61"/>
      <c r="AT181" s="61"/>
      <c r="AU181" s="3"/>
      <c r="AV181" s="23"/>
      <c r="AW181" s="23"/>
    </row>
    <row r="182" spans="18:49">
      <c r="R182" s="3"/>
      <c r="T182" s="3"/>
      <c r="U182" s="23"/>
      <c r="V182" s="23"/>
      <c r="W182" s="23"/>
      <c r="X182" s="23"/>
      <c r="Y182" s="19"/>
      <c r="Z182" s="23"/>
      <c r="AA182" s="23"/>
      <c r="AB182" s="23"/>
      <c r="AD182" s="16"/>
      <c r="AF182" s="16"/>
      <c r="AG182" s="16"/>
      <c r="AH182" s="16"/>
      <c r="AI182" s="61"/>
      <c r="AJ182" s="3"/>
      <c r="AK182" s="3"/>
      <c r="AL182" s="61"/>
      <c r="AM182" s="16"/>
      <c r="AN182" s="61"/>
      <c r="AO182" s="61"/>
      <c r="AP182" s="3"/>
      <c r="AQ182" s="3"/>
      <c r="AR182" s="61"/>
      <c r="AS182" s="61"/>
      <c r="AT182" s="61"/>
      <c r="AU182" s="3"/>
      <c r="AV182" s="23"/>
      <c r="AW182" s="23"/>
    </row>
    <row r="183" spans="18:49">
      <c r="R183" s="3"/>
      <c r="T183" s="3"/>
      <c r="U183" s="23"/>
      <c r="V183" s="23"/>
      <c r="W183" s="23"/>
      <c r="X183" s="23"/>
      <c r="Y183" s="19"/>
      <c r="Z183" s="23"/>
      <c r="AA183" s="23"/>
      <c r="AB183" s="23"/>
      <c r="AD183" s="16"/>
      <c r="AF183" s="16"/>
      <c r="AG183" s="16"/>
      <c r="AH183" s="16"/>
      <c r="AI183" s="61"/>
      <c r="AJ183" s="3"/>
      <c r="AK183" s="3"/>
      <c r="AL183" s="61"/>
      <c r="AM183" s="16"/>
      <c r="AN183" s="61"/>
      <c r="AO183" s="61"/>
      <c r="AP183" s="3"/>
      <c r="AQ183" s="3"/>
      <c r="AR183" s="61"/>
      <c r="AS183" s="61"/>
      <c r="AT183" s="61"/>
      <c r="AU183" s="3"/>
      <c r="AV183" s="23"/>
      <c r="AW183" s="23"/>
    </row>
    <row r="184" spans="18:49">
      <c r="R184" s="3"/>
      <c r="T184" s="3"/>
      <c r="U184" s="23"/>
      <c r="V184" s="23"/>
      <c r="W184" s="23"/>
      <c r="X184" s="23"/>
      <c r="Y184" s="19"/>
      <c r="Z184" s="23"/>
      <c r="AA184" s="23"/>
      <c r="AB184" s="23"/>
      <c r="AD184" s="16"/>
      <c r="AF184" s="16"/>
      <c r="AG184" s="16"/>
      <c r="AH184" s="16"/>
      <c r="AI184" s="61"/>
      <c r="AJ184" s="3"/>
      <c r="AK184" s="3"/>
      <c r="AL184" s="61"/>
      <c r="AM184" s="16"/>
      <c r="AN184" s="61"/>
      <c r="AO184" s="61"/>
      <c r="AP184" s="3"/>
      <c r="AQ184" s="3"/>
      <c r="AR184" s="61"/>
      <c r="AS184" s="61"/>
      <c r="AT184" s="61"/>
      <c r="AU184" s="3"/>
      <c r="AV184" s="23"/>
      <c r="AW184" s="23"/>
    </row>
    <row r="185" spans="18:49">
      <c r="R185" s="3"/>
      <c r="T185" s="3"/>
      <c r="U185" s="23"/>
      <c r="V185" s="23"/>
      <c r="W185" s="23"/>
      <c r="X185" s="23"/>
      <c r="Y185" s="19"/>
      <c r="Z185" s="23"/>
      <c r="AA185" s="23"/>
      <c r="AB185" s="23"/>
      <c r="AD185" s="16"/>
      <c r="AF185" s="16"/>
      <c r="AG185" s="16"/>
      <c r="AH185" s="16"/>
      <c r="AI185" s="61"/>
      <c r="AJ185" s="3"/>
      <c r="AK185" s="3"/>
      <c r="AL185" s="61"/>
      <c r="AM185" s="16"/>
      <c r="AN185" s="61"/>
      <c r="AO185" s="61"/>
      <c r="AP185" s="3"/>
      <c r="AQ185" s="3"/>
      <c r="AR185" s="61"/>
      <c r="AS185" s="61"/>
      <c r="AT185" s="61"/>
      <c r="AU185" s="3"/>
      <c r="AV185" s="23"/>
      <c r="AW185" s="23"/>
    </row>
    <row r="186" spans="18:49">
      <c r="R186" s="3"/>
      <c r="T186" s="3"/>
      <c r="U186" s="23"/>
      <c r="V186" s="23"/>
      <c r="W186" s="23"/>
      <c r="X186" s="23"/>
      <c r="Y186" s="19"/>
      <c r="Z186" s="23"/>
      <c r="AA186" s="23"/>
      <c r="AB186" s="23"/>
      <c r="AD186" s="16"/>
      <c r="AF186" s="16"/>
      <c r="AG186" s="16"/>
      <c r="AH186" s="16"/>
      <c r="AI186" s="61"/>
      <c r="AJ186" s="3"/>
      <c r="AK186" s="3"/>
      <c r="AL186" s="61"/>
      <c r="AM186" s="16"/>
      <c r="AN186" s="61"/>
      <c r="AO186" s="61"/>
      <c r="AP186" s="3"/>
      <c r="AQ186" s="3"/>
      <c r="AR186" s="61"/>
      <c r="AS186" s="61"/>
      <c r="AT186" s="61"/>
      <c r="AU186" s="3"/>
      <c r="AV186" s="23"/>
      <c r="AW186" s="23"/>
    </row>
    <row r="187" spans="18:49">
      <c r="R187" s="3"/>
      <c r="T187" s="3"/>
      <c r="U187" s="23"/>
      <c r="V187" s="23"/>
      <c r="W187" s="23"/>
      <c r="X187" s="23"/>
      <c r="Y187" s="19"/>
      <c r="Z187" s="23"/>
      <c r="AA187" s="23"/>
      <c r="AB187" s="23"/>
      <c r="AD187" s="16"/>
      <c r="AF187" s="16"/>
      <c r="AG187" s="16"/>
      <c r="AH187" s="16"/>
      <c r="AI187" s="61"/>
      <c r="AJ187" s="3"/>
      <c r="AK187" s="3"/>
      <c r="AL187" s="61"/>
      <c r="AM187" s="16"/>
      <c r="AN187" s="61"/>
      <c r="AO187" s="61"/>
      <c r="AP187" s="3"/>
      <c r="AQ187" s="3"/>
      <c r="AR187" s="61"/>
      <c r="AS187" s="61"/>
      <c r="AT187" s="61"/>
      <c r="AU187" s="3"/>
      <c r="AV187" s="23"/>
      <c r="AW187" s="23"/>
    </row>
    <row r="188" spans="18:49">
      <c r="R188" s="3"/>
      <c r="T188" s="3"/>
      <c r="U188" s="23"/>
      <c r="V188" s="23"/>
      <c r="W188" s="23"/>
      <c r="X188" s="23"/>
      <c r="Y188" s="19"/>
      <c r="Z188" s="23"/>
      <c r="AA188" s="23"/>
      <c r="AB188" s="23"/>
      <c r="AD188" s="16"/>
      <c r="AF188" s="16"/>
      <c r="AG188" s="16"/>
      <c r="AH188" s="16"/>
      <c r="AI188" s="61"/>
      <c r="AJ188" s="3"/>
      <c r="AK188" s="3"/>
      <c r="AL188" s="61"/>
      <c r="AM188" s="16"/>
      <c r="AN188" s="61"/>
      <c r="AO188" s="61"/>
      <c r="AP188" s="3"/>
      <c r="AQ188" s="3"/>
      <c r="AR188" s="61"/>
      <c r="AS188" s="61"/>
      <c r="AT188" s="61"/>
      <c r="AU188" s="3"/>
      <c r="AV188" s="23"/>
      <c r="AW188" s="23"/>
    </row>
    <row r="189" spans="18:49">
      <c r="R189" s="3"/>
      <c r="T189" s="3"/>
      <c r="U189" s="23"/>
      <c r="V189" s="23"/>
      <c r="W189" s="23"/>
      <c r="X189" s="23"/>
      <c r="Y189" s="19"/>
      <c r="Z189" s="23"/>
      <c r="AA189" s="23"/>
      <c r="AB189" s="23"/>
      <c r="AD189" s="16"/>
      <c r="AF189" s="16"/>
      <c r="AG189" s="16"/>
      <c r="AH189" s="16"/>
      <c r="AI189" s="61"/>
      <c r="AJ189" s="3"/>
      <c r="AK189" s="3"/>
      <c r="AL189" s="61"/>
      <c r="AM189" s="16"/>
      <c r="AN189" s="61"/>
      <c r="AO189" s="61"/>
      <c r="AP189" s="3"/>
      <c r="AQ189" s="3"/>
      <c r="AR189" s="61"/>
      <c r="AS189" s="61"/>
      <c r="AT189" s="61"/>
      <c r="AU189" s="3"/>
      <c r="AV189" s="23"/>
      <c r="AW189" s="23"/>
    </row>
    <row r="190" spans="18:49">
      <c r="R190" s="3"/>
      <c r="T190" s="3"/>
      <c r="U190" s="23"/>
      <c r="V190" s="23"/>
      <c r="W190" s="23"/>
      <c r="X190" s="23"/>
      <c r="Y190" s="19"/>
      <c r="Z190" s="23"/>
      <c r="AA190" s="23"/>
      <c r="AB190" s="23"/>
      <c r="AD190" s="16"/>
      <c r="AF190" s="16"/>
      <c r="AG190" s="16"/>
      <c r="AH190" s="16"/>
      <c r="AI190" s="61"/>
      <c r="AJ190" s="3"/>
      <c r="AK190" s="3"/>
      <c r="AL190" s="61"/>
      <c r="AM190" s="16"/>
      <c r="AN190" s="61"/>
      <c r="AO190" s="61"/>
      <c r="AP190" s="3"/>
      <c r="AQ190" s="3"/>
      <c r="AR190" s="61"/>
      <c r="AS190" s="61"/>
      <c r="AT190" s="61"/>
      <c r="AU190" s="3"/>
      <c r="AV190" s="23"/>
      <c r="AW190" s="23"/>
    </row>
    <row r="191" spans="18:49">
      <c r="R191" s="3"/>
      <c r="T191" s="3"/>
      <c r="U191" s="23"/>
      <c r="V191" s="23"/>
      <c r="W191" s="23"/>
      <c r="X191" s="23"/>
      <c r="Y191" s="19"/>
      <c r="Z191" s="23"/>
      <c r="AA191" s="23"/>
      <c r="AB191" s="23"/>
      <c r="AD191" s="16"/>
      <c r="AF191" s="16"/>
      <c r="AG191" s="16"/>
      <c r="AH191" s="16"/>
      <c r="AI191" s="61"/>
      <c r="AJ191" s="3"/>
      <c r="AK191" s="3"/>
      <c r="AL191" s="61"/>
      <c r="AM191" s="16"/>
      <c r="AN191" s="61"/>
      <c r="AO191" s="61"/>
      <c r="AP191" s="3"/>
      <c r="AQ191" s="3"/>
      <c r="AR191" s="61"/>
      <c r="AS191" s="61"/>
      <c r="AT191" s="61"/>
      <c r="AU191" s="3"/>
      <c r="AV191" s="23"/>
      <c r="AW191" s="23"/>
    </row>
    <row r="192" spans="18:49">
      <c r="R192" s="3"/>
      <c r="T192" s="3"/>
      <c r="U192" s="23"/>
      <c r="V192" s="23"/>
      <c r="W192" s="23"/>
      <c r="X192" s="23"/>
      <c r="Y192" s="19"/>
      <c r="Z192" s="23"/>
      <c r="AA192" s="23"/>
      <c r="AB192" s="23"/>
      <c r="AD192" s="16"/>
      <c r="AF192" s="16"/>
      <c r="AG192" s="16"/>
      <c r="AH192" s="16"/>
      <c r="AI192" s="61"/>
      <c r="AJ192" s="3"/>
      <c r="AK192" s="3"/>
      <c r="AL192" s="61"/>
      <c r="AM192" s="16"/>
      <c r="AN192" s="61"/>
      <c r="AO192" s="61"/>
      <c r="AP192" s="3"/>
      <c r="AQ192" s="3"/>
      <c r="AR192" s="61"/>
      <c r="AS192" s="61"/>
      <c r="AT192" s="61"/>
      <c r="AU192" s="3"/>
      <c r="AV192" s="23"/>
      <c r="AW192" s="23"/>
    </row>
    <row r="193" spans="18:49">
      <c r="R193" s="3"/>
      <c r="T193" s="3"/>
      <c r="U193" s="23"/>
      <c r="V193" s="23"/>
      <c r="W193" s="23"/>
      <c r="X193" s="23"/>
      <c r="Y193" s="19"/>
      <c r="Z193" s="23"/>
      <c r="AA193" s="23"/>
      <c r="AB193" s="23"/>
      <c r="AD193" s="16"/>
      <c r="AF193" s="16"/>
      <c r="AG193" s="16"/>
      <c r="AH193" s="16"/>
      <c r="AI193" s="61"/>
      <c r="AJ193" s="3"/>
      <c r="AK193" s="3"/>
      <c r="AL193" s="61"/>
      <c r="AM193" s="16"/>
      <c r="AN193" s="61"/>
      <c r="AO193" s="61"/>
      <c r="AP193" s="3"/>
      <c r="AQ193" s="3"/>
      <c r="AR193" s="61"/>
      <c r="AS193" s="61"/>
      <c r="AT193" s="61"/>
      <c r="AU193" s="3"/>
      <c r="AV193" s="23"/>
      <c r="AW193" s="23"/>
    </row>
    <row r="194" spans="18:49">
      <c r="R194" s="3"/>
      <c r="T194" s="3"/>
      <c r="U194" s="23"/>
      <c r="V194" s="23"/>
      <c r="W194" s="23"/>
      <c r="X194" s="23"/>
      <c r="Y194" s="19"/>
      <c r="Z194" s="23"/>
      <c r="AA194" s="23"/>
      <c r="AB194" s="23"/>
      <c r="AD194" s="16"/>
      <c r="AF194" s="16"/>
      <c r="AG194" s="16"/>
      <c r="AH194" s="16"/>
      <c r="AI194" s="61"/>
      <c r="AJ194" s="3"/>
      <c r="AK194" s="3"/>
      <c r="AL194" s="61"/>
      <c r="AM194" s="16"/>
      <c r="AN194" s="61"/>
      <c r="AO194" s="61"/>
      <c r="AP194" s="3"/>
      <c r="AQ194" s="3"/>
      <c r="AR194" s="61"/>
      <c r="AS194" s="61"/>
      <c r="AT194" s="61"/>
      <c r="AU194" s="3"/>
      <c r="AV194" s="23"/>
      <c r="AW194" s="23"/>
    </row>
    <row r="195" spans="18:49">
      <c r="R195" s="3"/>
      <c r="T195" s="3"/>
      <c r="U195" s="23"/>
      <c r="V195" s="23"/>
      <c r="W195" s="23"/>
      <c r="X195" s="23"/>
      <c r="Y195" s="19"/>
      <c r="Z195" s="23"/>
      <c r="AA195" s="23"/>
      <c r="AB195" s="23"/>
      <c r="AD195" s="16"/>
      <c r="AF195" s="16"/>
      <c r="AG195" s="16"/>
      <c r="AH195" s="16"/>
      <c r="AI195" s="61"/>
      <c r="AJ195" s="3"/>
      <c r="AK195" s="3"/>
      <c r="AL195" s="61"/>
      <c r="AM195" s="16"/>
      <c r="AN195" s="61"/>
      <c r="AO195" s="61"/>
      <c r="AP195" s="3"/>
      <c r="AQ195" s="3"/>
      <c r="AR195" s="61"/>
      <c r="AS195" s="61"/>
      <c r="AT195" s="61"/>
      <c r="AU195" s="3"/>
      <c r="AV195" s="23"/>
      <c r="AW195" s="23"/>
    </row>
    <row r="196" spans="18:49">
      <c r="AN196" s="61"/>
      <c r="AO196" s="61"/>
      <c r="AP196" s="3"/>
      <c r="AQ196" s="3"/>
      <c r="AR196" s="61"/>
      <c r="AS196" s="61"/>
      <c r="AT196" s="61"/>
      <c r="AU196" s="3"/>
      <c r="AV196" s="23"/>
      <c r="AW196" s="23"/>
    </row>
    <row r="197" spans="18:49">
      <c r="AN197" s="61"/>
      <c r="AO197" s="61"/>
      <c r="AP197" s="3"/>
      <c r="AQ197" s="3"/>
      <c r="AR197" s="61"/>
      <c r="AS197" s="61"/>
      <c r="AT197" s="61"/>
      <c r="AU197" s="3"/>
      <c r="AV197" s="23"/>
      <c r="AW197" s="23"/>
    </row>
  </sheetData>
  <mergeCells count="1">
    <mergeCell ref="AC5:AF5"/>
  </mergeCells>
  <conditionalFormatting sqref="O10:O14">
    <cfRule type="cellIs" dxfId="222" priority="23" operator="lessThan">
      <formula>0</formula>
    </cfRule>
    <cfRule type="cellIs" dxfId="221" priority="24" operator="greaterThan">
      <formula>0</formula>
    </cfRule>
  </conditionalFormatting>
  <conditionalFormatting sqref="S10:S14">
    <cfRule type="cellIs" dxfId="220" priority="21" operator="lessThan">
      <formula>0</formula>
    </cfRule>
    <cfRule type="cellIs" dxfId="219" priority="22" operator="greaterThan">
      <formula>0</formula>
    </cfRule>
  </conditionalFormatting>
  <conditionalFormatting sqref="Z10:Z14">
    <cfRule type="cellIs" dxfId="218" priority="8" operator="lessThan">
      <formula>0</formula>
    </cfRule>
    <cfRule type="cellIs" dxfId="217" priority="9" operator="greaterThan">
      <formula>0</formula>
    </cfRule>
    <cfRule type="cellIs" dxfId="216" priority="20" operator="greaterThan">
      <formula>0</formula>
    </cfRule>
  </conditionalFormatting>
  <conditionalFormatting sqref="AC10:AC14">
    <cfRule type="cellIs" dxfId="215" priority="18" operator="lessThan">
      <formula>0</formula>
    </cfRule>
    <cfRule type="cellIs" dxfId="214" priority="19" operator="greaterThan">
      <formula>0</formula>
    </cfRule>
  </conditionalFormatting>
  <conditionalFormatting sqref="F10:F14">
    <cfRule type="cellIs" dxfId="213" priority="16" operator="lessThan">
      <formula>0</formula>
    </cfRule>
    <cfRule type="cellIs" dxfId="212" priority="17" operator="greaterThan">
      <formula>0</formula>
    </cfRule>
  </conditionalFormatting>
  <conditionalFormatting sqref="H10:H14">
    <cfRule type="cellIs" dxfId="211" priority="14" operator="lessThan">
      <formula>0</formula>
    </cfRule>
    <cfRule type="cellIs" dxfId="210" priority="15" operator="greaterThan">
      <formula>0</formula>
    </cfRule>
  </conditionalFormatting>
  <conditionalFormatting sqref="AE10:AE14">
    <cfRule type="cellIs" dxfId="209" priority="6" operator="lessThan">
      <formula>0</formula>
    </cfRule>
    <cfRule type="cellIs" dxfId="208" priority="7" operator="greaterThan">
      <formula>0</formula>
    </cfRule>
  </conditionalFormatting>
  <conditionalFormatting sqref="O16:O20">
    <cfRule type="cellIs" dxfId="207" priority="4" operator="lessThan">
      <formula>0</formula>
    </cfRule>
    <cfRule type="cellIs" dxfId="206" priority="5" operator="greaterThan">
      <formula>0</formula>
    </cfRule>
  </conditionalFormatting>
  <conditionalFormatting sqref="Z16:Z20">
    <cfRule type="cellIs" dxfId="205" priority="1" operator="lessThan">
      <formula>0</formula>
    </cfRule>
    <cfRule type="cellIs" dxfId="204" priority="2" operator="greaterThan">
      <formula>0</formula>
    </cfRule>
    <cfRule type="cellIs" dxfId="203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E0170-8FA2-4E26-967A-E7A761B05D9D}">
  <dimension ref="O1:CJ248"/>
  <sheetViews>
    <sheetView zoomScale="94" zoomScaleNormal="94" workbookViewId="0"/>
  </sheetViews>
  <sheetFormatPr baseColWidth="10" defaultRowHeight="15"/>
  <cols>
    <col min="27" max="27" width="2.81640625" customWidth="1"/>
    <col min="28" max="28" width="7.08984375" customWidth="1"/>
    <col min="29" max="29" width="4.453125" customWidth="1"/>
    <col min="30" max="30" width="8" customWidth="1"/>
    <col min="31" max="31" width="6.81640625" customWidth="1"/>
    <col min="32" max="32" width="6.1796875" customWidth="1"/>
    <col min="33" max="33" width="8.6328125" style="11" customWidth="1"/>
    <col min="34" max="34" width="6.90625" customWidth="1"/>
    <col min="35" max="35" width="5.453125" customWidth="1"/>
    <col min="36" max="36" width="5.36328125" customWidth="1"/>
    <col min="37" max="37" width="5.6328125" customWidth="1"/>
    <col min="38" max="38" width="7" customWidth="1"/>
    <col min="39" max="39" width="5.1796875" customWidth="1"/>
    <col min="40" max="40" width="6.90625" customWidth="1"/>
    <col min="41" max="41" width="5.36328125" customWidth="1"/>
    <col min="42" max="42" width="6.54296875" customWidth="1"/>
    <col min="43" max="43" width="4.90625" customWidth="1"/>
    <col min="44" max="44" width="5.453125" style="11" customWidth="1"/>
    <col min="45" max="45" width="4.90625" customWidth="1"/>
    <col min="46" max="46" width="8.54296875" style="11" customWidth="1"/>
    <col min="47" max="48" width="5.1796875" style="11" customWidth="1"/>
    <col min="49" max="49" width="4.6328125" style="11" customWidth="1"/>
    <col min="50" max="50" width="6.6328125" style="98" customWidth="1"/>
    <col min="51" max="51" width="4.54296875" customWidth="1"/>
    <col min="52" max="52" width="6.1796875" customWidth="1"/>
    <col min="53" max="53" width="6" style="11" customWidth="1"/>
    <col min="54" max="54" width="6.6328125" style="11" customWidth="1"/>
    <col min="55" max="55" width="5.90625" style="11" customWidth="1"/>
    <col min="56" max="56" width="7.08984375" style="98" customWidth="1"/>
    <col min="57" max="57" width="5.453125" customWidth="1"/>
    <col min="58" max="58" width="8.1796875" style="11" customWidth="1"/>
    <col min="59" max="59" width="8.08984375" style="98" customWidth="1"/>
    <col min="60" max="60" width="8" style="98" customWidth="1"/>
    <col min="61" max="61" width="8" customWidth="1"/>
    <col min="62" max="62" width="6.453125" customWidth="1"/>
    <col min="63" max="63" width="7.54296875" customWidth="1"/>
    <col min="64" max="64" width="6.453125" style="98" customWidth="1"/>
    <col min="65" max="65" width="7.36328125" style="98" customWidth="1"/>
    <col min="66" max="66" width="7.6328125" style="98" customWidth="1"/>
    <col min="67" max="67" width="8.6328125" customWidth="1"/>
    <col min="68" max="68" width="8.1796875" customWidth="1"/>
    <col min="69" max="69" width="10.1796875" customWidth="1"/>
  </cols>
  <sheetData>
    <row r="1" spans="27:88" ht="15.6">
      <c r="AA1" s="47"/>
      <c r="AB1" s="47"/>
      <c r="AC1" s="47"/>
      <c r="AD1" s="47"/>
      <c r="AE1" s="47"/>
      <c r="AF1" s="47"/>
      <c r="AG1" s="73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73"/>
      <c r="AS1" s="47"/>
      <c r="AT1" s="73"/>
      <c r="AU1" s="73"/>
      <c r="AV1" s="73"/>
      <c r="AW1" s="73"/>
      <c r="AX1" s="93"/>
      <c r="AY1" s="47"/>
      <c r="AZ1" s="47"/>
      <c r="BA1" s="73"/>
      <c r="BB1" s="73"/>
      <c r="BC1" s="73"/>
      <c r="BD1" s="93"/>
      <c r="BE1" s="47"/>
      <c r="BF1" s="73"/>
      <c r="BG1" s="93"/>
      <c r="BH1" s="2"/>
      <c r="BI1" s="2"/>
      <c r="BJ1" s="2"/>
      <c r="BK1" s="23"/>
      <c r="BL1" s="23"/>
      <c r="BM1" s="23"/>
      <c r="BN1"/>
    </row>
    <row r="2" spans="27:88" ht="31.8">
      <c r="AA2" s="47"/>
      <c r="AB2" s="47"/>
      <c r="AC2" s="47"/>
      <c r="AD2" s="142" t="s">
        <v>490</v>
      </c>
      <c r="AE2" s="142"/>
      <c r="AF2" s="142"/>
      <c r="AG2" s="174"/>
      <c r="AH2" s="142"/>
      <c r="AI2" s="142"/>
      <c r="AJ2" s="142"/>
      <c r="AK2" s="142"/>
      <c r="AL2" s="142" t="s">
        <v>522</v>
      </c>
      <c r="AM2" s="47"/>
      <c r="AN2" s="47"/>
      <c r="AO2" s="47"/>
      <c r="AP2" s="47"/>
      <c r="AQ2" s="47"/>
      <c r="AR2" s="73"/>
      <c r="AS2" s="142"/>
      <c r="AT2" s="73"/>
      <c r="AU2" s="73"/>
      <c r="AV2" s="73"/>
      <c r="AW2" s="73"/>
      <c r="AX2" s="93"/>
      <c r="AY2" s="47"/>
      <c r="AZ2" s="47"/>
      <c r="BA2" s="73"/>
      <c r="BB2" s="73"/>
      <c r="BC2" s="73"/>
      <c r="BD2" s="93"/>
      <c r="BE2" s="47"/>
      <c r="BF2" s="73"/>
      <c r="BG2" s="93"/>
      <c r="BH2" s="2"/>
      <c r="BI2" s="2"/>
      <c r="BJ2" s="2"/>
      <c r="BK2" s="23"/>
      <c r="BL2" s="23"/>
      <c r="BM2" s="23"/>
      <c r="BN2"/>
    </row>
    <row r="3" spans="27:88" ht="15.6">
      <c r="AA3" s="47"/>
      <c r="AB3" s="47"/>
      <c r="AC3" s="47"/>
      <c r="AD3" s="50"/>
      <c r="AE3" s="47"/>
      <c r="AF3" s="47"/>
      <c r="AG3" s="73"/>
      <c r="AH3" s="47"/>
      <c r="AI3" s="47"/>
      <c r="AJ3" s="47"/>
      <c r="AK3" s="47"/>
      <c r="AL3" s="50"/>
      <c r="AM3" s="47"/>
      <c r="AN3" s="47"/>
      <c r="AO3" s="47"/>
      <c r="AP3" s="47"/>
      <c r="AQ3" s="47"/>
      <c r="AR3" s="73"/>
      <c r="AS3" s="47"/>
      <c r="AT3" s="73"/>
      <c r="AU3" s="73"/>
      <c r="AV3" s="73"/>
      <c r="AW3" s="73"/>
      <c r="AX3" s="93"/>
      <c r="AY3" s="47"/>
      <c r="AZ3" s="47"/>
      <c r="BA3" s="73"/>
      <c r="BB3" s="73"/>
      <c r="BC3" s="73"/>
      <c r="BD3" s="93"/>
      <c r="BE3" s="47"/>
      <c r="BF3" s="73"/>
      <c r="BG3" s="93"/>
      <c r="BH3" s="2"/>
      <c r="BI3" s="2"/>
      <c r="BJ3" s="2"/>
      <c r="BK3" s="23"/>
      <c r="BL3" s="23"/>
      <c r="BM3" s="23"/>
      <c r="BN3"/>
    </row>
    <row r="4" spans="27:88" ht="15.6">
      <c r="AA4" s="47"/>
      <c r="AB4" s="47"/>
      <c r="AC4" s="47"/>
      <c r="AD4" s="47"/>
      <c r="AE4" s="47"/>
      <c r="AF4" s="47"/>
      <c r="AG4" s="73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73"/>
      <c r="AS4" s="47"/>
      <c r="AT4" s="73"/>
      <c r="AU4" s="73"/>
      <c r="AV4" s="73"/>
      <c r="AW4" s="73"/>
      <c r="AX4" s="93"/>
      <c r="AY4" s="47"/>
      <c r="AZ4" s="47"/>
      <c r="BA4" s="73"/>
      <c r="BB4" s="73"/>
      <c r="BC4" s="73"/>
      <c r="BD4" s="93"/>
      <c r="BE4" s="47"/>
      <c r="BF4" s="73"/>
      <c r="BG4" s="93"/>
      <c r="BH4" s="2"/>
      <c r="BI4" s="2"/>
      <c r="BJ4" s="2"/>
      <c r="BK4" s="23"/>
      <c r="BL4" s="23"/>
      <c r="BM4" s="23"/>
      <c r="BN4"/>
    </row>
    <row r="5" spans="27:88" ht="24.6">
      <c r="AA5" s="47"/>
      <c r="AB5" s="47"/>
      <c r="AC5" s="47"/>
      <c r="AD5" s="47"/>
      <c r="AE5" s="47"/>
      <c r="AF5" s="144"/>
      <c r="AG5" s="73"/>
      <c r="AH5" s="144"/>
      <c r="AI5" s="47"/>
      <c r="AJ5" s="146" t="s">
        <v>5</v>
      </c>
      <c r="AK5" s="146"/>
      <c r="AL5" s="143">
        <f>+År!O2</f>
        <v>49</v>
      </c>
      <c r="AM5" s="145"/>
      <c r="AN5" s="146"/>
      <c r="AO5" s="145"/>
      <c r="AP5" s="145"/>
      <c r="AQ5" s="146" t="s">
        <v>427</v>
      </c>
      <c r="AR5" s="176"/>
      <c r="AS5" s="144"/>
      <c r="AT5" s="176"/>
      <c r="AU5" s="176"/>
      <c r="AV5" s="176"/>
      <c r="AW5" s="176"/>
      <c r="AX5" s="651">
        <f>SUM(AG10:AG14)</f>
        <v>1068360</v>
      </c>
      <c r="AY5" s="635"/>
      <c r="AZ5" s="640"/>
      <c r="BA5" s="640"/>
      <c r="BB5" s="73"/>
      <c r="BC5" s="73"/>
      <c r="BD5" s="73"/>
      <c r="BE5" s="145"/>
      <c r="BF5" s="93"/>
      <c r="BG5" s="73"/>
      <c r="BH5" s="47"/>
      <c r="BI5" s="2"/>
      <c r="BJ5" s="2"/>
      <c r="BK5" s="2"/>
      <c r="BL5" s="23"/>
      <c r="BM5" s="23"/>
      <c r="BN5" s="23"/>
      <c r="CH5" s="23"/>
      <c r="CI5" s="23"/>
      <c r="CJ5" s="23"/>
    </row>
    <row r="6" spans="27:88" ht="15" customHeight="1"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2"/>
      <c r="BI6" s="2"/>
      <c r="BJ6" s="2"/>
      <c r="BK6" s="23"/>
      <c r="BL6" s="23"/>
      <c r="BM6" s="23"/>
      <c r="BN6"/>
    </row>
    <row r="7" spans="27:88" ht="18" customHeight="1">
      <c r="AA7" s="47"/>
      <c r="AB7" s="47"/>
      <c r="AC7" s="47"/>
      <c r="AD7" s="47"/>
      <c r="AE7" s="41" t="s">
        <v>2</v>
      </c>
      <c r="AF7" s="47"/>
      <c r="AG7" s="47"/>
      <c r="AH7" s="47"/>
      <c r="AI7" s="47"/>
      <c r="AJ7" s="47"/>
      <c r="AK7" s="47"/>
      <c r="AL7" s="47"/>
      <c r="AM7" s="47"/>
      <c r="AN7" s="41" t="s">
        <v>22</v>
      </c>
      <c r="AO7" s="26"/>
      <c r="AP7" s="106"/>
      <c r="AQ7" s="106"/>
      <c r="AR7" s="129" t="s">
        <v>22</v>
      </c>
      <c r="AS7" s="26"/>
      <c r="AT7" s="128"/>
      <c r="AU7" s="129" t="s">
        <v>521</v>
      </c>
      <c r="AV7" s="128"/>
      <c r="AW7" s="128"/>
      <c r="AX7" s="107" t="s">
        <v>541</v>
      </c>
      <c r="AY7" s="128"/>
      <c r="AZ7" s="128"/>
      <c r="BA7" s="129" t="s">
        <v>423</v>
      </c>
      <c r="BB7" s="128"/>
      <c r="BC7" s="128"/>
      <c r="BD7" s="41" t="s">
        <v>81</v>
      </c>
      <c r="BE7" s="26"/>
      <c r="BF7" s="129" t="s">
        <v>542</v>
      </c>
      <c r="BG7" s="93"/>
      <c r="BH7" s="2"/>
      <c r="BI7" s="2"/>
      <c r="BJ7" s="2"/>
      <c r="BK7" s="23"/>
      <c r="BL7" s="23"/>
      <c r="BM7" s="23"/>
      <c r="BN7"/>
    </row>
    <row r="8" spans="27:88" ht="15.6">
      <c r="AA8" s="47"/>
      <c r="AB8" s="47"/>
      <c r="AC8" s="47"/>
      <c r="AD8" s="47"/>
      <c r="AE8" s="41" t="s">
        <v>493</v>
      </c>
      <c r="AF8" s="41"/>
      <c r="AG8" s="129" t="s">
        <v>2</v>
      </c>
      <c r="AH8" s="26"/>
      <c r="AI8" s="107" t="s">
        <v>425</v>
      </c>
      <c r="AJ8" s="26"/>
      <c r="AK8" s="41" t="s">
        <v>1</v>
      </c>
      <c r="AL8" s="41" t="s">
        <v>22</v>
      </c>
      <c r="AM8" s="26"/>
      <c r="AN8" s="41" t="s">
        <v>495</v>
      </c>
      <c r="AO8" s="26"/>
      <c r="AP8" s="107" t="s">
        <v>22</v>
      </c>
      <c r="AQ8" s="107" t="s">
        <v>1</v>
      </c>
      <c r="AR8" s="129" t="s">
        <v>62</v>
      </c>
      <c r="AS8" s="41"/>
      <c r="AT8" s="129" t="s">
        <v>45</v>
      </c>
      <c r="AU8" s="129" t="s">
        <v>539</v>
      </c>
      <c r="AV8" s="129"/>
      <c r="AW8" s="129"/>
      <c r="AX8" s="107" t="s">
        <v>416</v>
      </c>
      <c r="AY8" s="41" t="s">
        <v>491</v>
      </c>
      <c r="AZ8" s="41" t="s">
        <v>414</v>
      </c>
      <c r="BA8" s="129" t="s">
        <v>417</v>
      </c>
      <c r="BB8" s="129" t="s">
        <v>1</v>
      </c>
      <c r="BC8" s="129" t="s">
        <v>0</v>
      </c>
      <c r="BD8" s="41" t="s">
        <v>1</v>
      </c>
      <c r="BE8" s="26"/>
      <c r="BF8" s="129" t="s">
        <v>70</v>
      </c>
      <c r="BG8" s="41"/>
      <c r="BH8" s="2"/>
      <c r="BI8" s="2"/>
      <c r="BJ8" s="2"/>
      <c r="BK8" s="23"/>
      <c r="BL8" s="23"/>
      <c r="BM8" s="23"/>
      <c r="BN8"/>
    </row>
    <row r="9" spans="27:88" ht="15.6">
      <c r="AA9" s="26"/>
      <c r="AB9" s="41" t="s">
        <v>90</v>
      </c>
      <c r="AC9" s="41" t="s">
        <v>490</v>
      </c>
      <c r="AD9" s="281"/>
      <c r="AE9" s="282" t="s">
        <v>494</v>
      </c>
      <c r="AF9" s="283" t="s">
        <v>496</v>
      </c>
      <c r="AG9" s="284" t="s">
        <v>8</v>
      </c>
      <c r="AH9" s="283" t="s">
        <v>496</v>
      </c>
      <c r="AI9" s="285" t="s">
        <v>404</v>
      </c>
      <c r="AJ9" s="283" t="s">
        <v>496</v>
      </c>
      <c r="AK9" s="282" t="s">
        <v>404</v>
      </c>
      <c r="AL9" s="282" t="s">
        <v>0</v>
      </c>
      <c r="AM9" s="283" t="s">
        <v>496</v>
      </c>
      <c r="AN9" s="282" t="s">
        <v>415</v>
      </c>
      <c r="AO9" s="283" t="s">
        <v>496</v>
      </c>
      <c r="AP9" s="285" t="s">
        <v>1</v>
      </c>
      <c r="AQ9" s="286" t="s">
        <v>496</v>
      </c>
      <c r="AR9" s="284" t="s">
        <v>404</v>
      </c>
      <c r="AS9" s="283" t="s">
        <v>496</v>
      </c>
      <c r="AT9" s="284" t="s">
        <v>4</v>
      </c>
      <c r="AU9" s="129" t="s">
        <v>537</v>
      </c>
      <c r="AV9" s="129" t="s">
        <v>540</v>
      </c>
      <c r="AW9" s="129" t="s">
        <v>535</v>
      </c>
      <c r="AX9" s="107" t="s">
        <v>44</v>
      </c>
      <c r="AY9" s="41" t="s">
        <v>492</v>
      </c>
      <c r="AZ9" s="41" t="s">
        <v>415</v>
      </c>
      <c r="BA9" s="129" t="s">
        <v>43</v>
      </c>
      <c r="BB9" s="129" t="s">
        <v>523</v>
      </c>
      <c r="BC9" s="129" t="s">
        <v>523</v>
      </c>
      <c r="BD9" s="41" t="s">
        <v>0</v>
      </c>
      <c r="BE9" s="283" t="s">
        <v>496</v>
      </c>
      <c r="BF9" s="129" t="s">
        <v>69</v>
      </c>
      <c r="BG9" s="41"/>
      <c r="BH9" s="2"/>
      <c r="BI9" s="2"/>
      <c r="BJ9" s="2"/>
      <c r="BK9" s="23"/>
      <c r="BL9" s="23"/>
      <c r="BM9" s="23"/>
      <c r="BN9"/>
    </row>
    <row r="10" spans="27:88" ht="15.6">
      <c r="AA10" s="47"/>
      <c r="AB10" s="91">
        <f>+'Ark1'!C171</f>
        <v>2024</v>
      </c>
      <c r="AC10" s="91">
        <f>+'Ark1'!F171</f>
        <v>180</v>
      </c>
      <c r="AD10" s="92" t="str">
        <f t="shared" ref="AD10:AD30" si="0">+BJ12</f>
        <v>Ung sau</v>
      </c>
      <c r="AE10" s="91">
        <f>+'Ark1'!Q171</f>
        <v>8116</v>
      </c>
      <c r="AF10" s="147">
        <f>+AE10-AE16</f>
        <v>-522</v>
      </c>
      <c r="AG10" s="147">
        <f>+'Ark1'!R171</f>
        <v>43028</v>
      </c>
      <c r="AH10" s="147">
        <f>+AG10-AG16</f>
        <v>-5709</v>
      </c>
      <c r="AI10" s="95">
        <f>+'Ark1'!AG171</f>
        <v>4.0274813733198549</v>
      </c>
      <c r="AJ10" s="95">
        <f>+AI10-AI16</f>
        <v>-0.37066468588279822</v>
      </c>
      <c r="AK10" s="92">
        <f>+'Ark1'!AH171</f>
        <v>5.2075464249286334</v>
      </c>
      <c r="AL10" s="287">
        <f>+'Ark1'!S171</f>
        <v>7.2549735056242435</v>
      </c>
      <c r="AM10" s="92">
        <f>+AL10-AL16</f>
        <v>2.2214000525445421E-2</v>
      </c>
      <c r="AN10" s="92">
        <f>+'Ark1'!T171</f>
        <v>6.0571023519568641</v>
      </c>
      <c r="AO10" s="92">
        <f>+AN10-AN16</f>
        <v>-0.1658494095385068</v>
      </c>
      <c r="AP10" s="288">
        <f>+'Ark1'!U171</f>
        <v>25.910581481825876</v>
      </c>
      <c r="AQ10" s="95">
        <f>+AP10-AP16</f>
        <v>-0.28677165849882869</v>
      </c>
      <c r="AR10" s="147">
        <f>+IF(AG10=0,"",'Ark1'!V171)</f>
        <v>31.549223761271723</v>
      </c>
      <c r="AS10" s="147">
        <f>+AR10-AR16</f>
        <v>1.6581758920963416</v>
      </c>
      <c r="AT10" s="147">
        <f>+IF(AG10=0,"",'Ark1'!W171)</f>
        <v>10.400204517988282</v>
      </c>
      <c r="AU10" s="147">
        <f>+IF(AG10=0,"",'Ark1'!X171)</f>
        <v>84.714604443618114</v>
      </c>
      <c r="AV10" s="147">
        <f>+IF(AG10=0,"",'Ark1'!Y171)</f>
        <v>62.71730036255461</v>
      </c>
      <c r="AW10" s="147">
        <f>+IF(AG10=0,"",'Ark1'!Z171)</f>
        <v>5.61727247373803</v>
      </c>
      <c r="AX10" s="95">
        <f>+IF(AG10=0,"",'Ark1'!AA171)</f>
        <v>8.7710481146517285</v>
      </c>
      <c r="AY10" s="92">
        <f>+IF(AG10=0,"",'Ark1'!AB171)</f>
        <v>1.8052792912626197</v>
      </c>
      <c r="AZ10" s="92">
        <f>+IF(AG10=0,"",'Ark1'!AC171)</f>
        <v>2.0586179496972927</v>
      </c>
      <c r="BA10" s="147">
        <f>+IF(AG10=0,"",'Ark1'!AD171)</f>
        <v>82.593568722191023</v>
      </c>
      <c r="BB10" s="147">
        <f>+IF(AG10=0,"",'Ark1'!AE171)</f>
        <v>41.857041079876545</v>
      </c>
      <c r="BC10" s="147">
        <f>+IF(AG10=0,"",'Ark1'!AF171)</f>
        <v>60.949594682033151</v>
      </c>
      <c r="BD10" s="287">
        <f>+IF(AG10=0,"",AP10/AL10)</f>
        <v>3.5714233086777396</v>
      </c>
      <c r="BE10" s="92">
        <f>+BD10-BD16</f>
        <v>-5.0617922177046637E-2</v>
      </c>
      <c r="BF10" s="147">
        <f>+IF(AG10=0,"",AG10/AE10)</f>
        <v>5.3016264169541643</v>
      </c>
      <c r="BG10" s="41"/>
      <c r="BH10" s="23"/>
      <c r="BI10" s="23"/>
      <c r="BJ10" s="23"/>
      <c r="BL10"/>
      <c r="BM10"/>
      <c r="BN10"/>
    </row>
    <row r="11" spans="27:88" ht="15.6">
      <c r="AA11" s="47"/>
      <c r="AB11" s="91">
        <f>+'Ark1'!C172</f>
        <v>2024</v>
      </c>
      <c r="AC11" s="91">
        <f>+'Ark1'!F172</f>
        <v>181</v>
      </c>
      <c r="AD11" s="92" t="str">
        <f t="shared" si="0"/>
        <v>Sau</v>
      </c>
      <c r="AE11" s="91">
        <f>+'Ark1'!Q172</f>
        <v>10291</v>
      </c>
      <c r="AF11" s="147">
        <f>+AE11-AE17</f>
        <v>-311</v>
      </c>
      <c r="AG11" s="147">
        <f>+'Ark1'!R172</f>
        <v>98746</v>
      </c>
      <c r="AH11" s="147">
        <f>+AG11-AG17</f>
        <v>-9962</v>
      </c>
      <c r="AI11" s="95">
        <f>+'Ark1'!AG172</f>
        <v>9.2427646111797497</v>
      </c>
      <c r="AJ11" s="95">
        <f>+AI11-AI17</f>
        <v>-0.56731113832888269</v>
      </c>
      <c r="AK11" s="92">
        <f>+'Ark1'!AH172</f>
        <v>14.393648033079979</v>
      </c>
      <c r="AL11" s="287">
        <f>+'Ark1'!S172</f>
        <v>7.2297510785247008</v>
      </c>
      <c r="AM11" s="92">
        <f>+AL11-AL17</f>
        <v>7.5705378116268207E-2</v>
      </c>
      <c r="AN11" s="92">
        <f>+'Ark1'!T172</f>
        <v>6.7730844793713194</v>
      </c>
      <c r="AO11" s="92">
        <f>+AN11-AN17</f>
        <v>-0.2211017810694953</v>
      </c>
      <c r="AP11" s="288">
        <f>+'Ark1'!U172</f>
        <v>31.206605837198456</v>
      </c>
      <c r="AQ11" s="95">
        <f>+AP11-AP17</f>
        <v>4.1739865972651558E-2</v>
      </c>
      <c r="AR11" s="147">
        <f>+IF(AG11=0,"",'Ark1'!V172)</f>
        <v>31.543556194681301</v>
      </c>
      <c r="AS11" s="147">
        <f>+AR11-AR17</f>
        <v>3.5336581191026823</v>
      </c>
      <c r="AT11" s="147">
        <f>+IF(AG11=0,"",'Ark1'!W172)</f>
        <v>19.935997407489925</v>
      </c>
      <c r="AU11" s="147">
        <f>+IF(AG11=0,"",'Ark1'!X172)</f>
        <v>95.154234095558309</v>
      </c>
      <c r="AV11" s="147">
        <f>+IF(AG11=0,"",'Ark1'!Y172)</f>
        <v>82.867154112571654</v>
      </c>
      <c r="AW11" s="147">
        <f>+IF(AG11=0,"",'Ark1'!Z172)</f>
        <v>15.107447390274036</v>
      </c>
      <c r="AX11" s="95">
        <f>+IF(AG11=0,"",'Ark1'!AA172)</f>
        <v>8.72591990883795</v>
      </c>
      <c r="AY11" s="92">
        <f>+IF(AG11=0,"",'Ark1'!AB172)</f>
        <v>1.8234643266550123</v>
      </c>
      <c r="AZ11" s="92">
        <f>+IF(AG11=0,"",'Ark1'!AC172)</f>
        <v>2.289121138593512</v>
      </c>
      <c r="BA11" s="147">
        <f>+IF(AG11=0,"",'Ark1'!AD172)</f>
        <v>82.860840020685245</v>
      </c>
      <c r="BB11" s="147">
        <f>+IF(AG11=0,"",'Ark1'!AE172)</f>
        <v>48.787153170643371</v>
      </c>
      <c r="BC11" s="147">
        <f>+IF(AG11=0,"",'Ark1'!AF172)</f>
        <v>67.96737025951478</v>
      </c>
      <c r="BD11" s="287">
        <f t="shared" ref="BD11:BD32" si="1">+IF(AG11=0,"",AP11/AL11)</f>
        <v>4.3164149772590044</v>
      </c>
      <c r="BE11" s="92">
        <f>+BD11-BD17</f>
        <v>-3.9842625267432652E-2</v>
      </c>
      <c r="BF11" s="147">
        <f t="shared" ref="BF11:BF32" si="2">+IF(AG11=0,"",AG11/AE11)</f>
        <v>9.5953745991643178</v>
      </c>
      <c r="BG11" s="41"/>
      <c r="BH11" s="23"/>
      <c r="BI11" s="23"/>
      <c r="BJ11" s="23"/>
      <c r="BL11"/>
      <c r="BM11"/>
      <c r="BN11"/>
      <c r="BQ11" s="4"/>
    </row>
    <row r="12" spans="27:88" ht="15.6">
      <c r="AA12" s="47"/>
      <c r="AB12" s="91">
        <f>+'Ark1'!C173</f>
        <v>2024</v>
      </c>
      <c r="AC12" s="91">
        <f>+'Ark1'!F173</f>
        <v>182</v>
      </c>
      <c r="AD12" s="92" t="str">
        <f t="shared" si="0"/>
        <v>Dielam</v>
      </c>
      <c r="AE12" s="91">
        <f>+'Ark1'!Q173</f>
        <v>184</v>
      </c>
      <c r="AF12" s="147">
        <f>+AE12-AE18</f>
        <v>-52</v>
      </c>
      <c r="AG12" s="147">
        <f>+'Ark1'!R173</f>
        <v>1903</v>
      </c>
      <c r="AH12" s="147">
        <f>+AG12-AG18</f>
        <v>-863</v>
      </c>
      <c r="AI12" s="95">
        <f>+'Ark1'!AG173</f>
        <v>0.17812347897712377</v>
      </c>
      <c r="AJ12" s="95">
        <f>+AI12-AI18</f>
        <v>-7.1487124871175117E-2</v>
      </c>
      <c r="AK12" s="92">
        <f>+'Ark1'!AH173</f>
        <v>0.13573394912843612</v>
      </c>
      <c r="AL12" s="287">
        <f>+'Ark1'!S173</f>
        <v>9.4781923279033062</v>
      </c>
      <c r="AM12" s="92">
        <f>+AL12-AL18</f>
        <v>0.61557482971097066</v>
      </c>
      <c r="AN12" s="92">
        <f>+'Ark1'!T173</f>
        <v>6.9842354177614316</v>
      </c>
      <c r="AO12" s="92">
        <f>+AN12-AN18</f>
        <v>0.43723614082723028</v>
      </c>
      <c r="AP12" s="288">
        <f>+'Ark1'!U173</f>
        <v>15.270204939569082</v>
      </c>
      <c r="AQ12" s="95">
        <f>+AP12-AP18</f>
        <v>7.7218677819253401E-2</v>
      </c>
      <c r="AR12" s="147">
        <f>+IF(AG12=0,"",'Ark1'!V173)</f>
        <v>0.15764582238570676</v>
      </c>
      <c r="AS12" s="147">
        <f>+AR12-AR18</f>
        <v>-2.3120627361220225E-2</v>
      </c>
      <c r="AT12" s="147">
        <f>+IF(AG12=0,"",'Ark1'!W173)</f>
        <v>12.13872832369942</v>
      </c>
      <c r="AU12" s="147">
        <f>+IF(AG12=0,"",'Ark1'!X173)</f>
        <v>35.57540725170783</v>
      </c>
      <c r="AV12" s="147">
        <f>+IF(AG12=0,"",'Ark1'!Y173)</f>
        <v>1.2086179716237522</v>
      </c>
      <c r="AW12" s="147">
        <f>+IF(AG12=0,"",'Ark1'!Z173)</f>
        <v>0</v>
      </c>
      <c r="AX12" s="95">
        <f>+IF(AG12=0,"",'Ark1'!AA173)</f>
        <v>2.9241093447134374</v>
      </c>
      <c r="AY12" s="92">
        <f>+IF(AG12=0,"",'Ark1'!AB173)</f>
        <v>1.2192287090988772</v>
      </c>
      <c r="AZ12" s="92">
        <f>+IF(AG12=0,"",'Ark1'!AC173)</f>
        <v>1.4248612810637931</v>
      </c>
      <c r="BA12" s="147">
        <f>+IF(AG12=0,"",'Ark1'!AD173)</f>
        <v>44.423544471419291</v>
      </c>
      <c r="BB12" s="147">
        <f>+IF(AG12=0,"",'Ark1'!AE173)</f>
        <v>46.967099960137247</v>
      </c>
      <c r="BC12" s="147">
        <f>+IF(AG12=0,"",'Ark1'!AF173)</f>
        <v>51.039631852395992</v>
      </c>
      <c r="BD12" s="287">
        <f t="shared" si="1"/>
        <v>1.6110883184565048</v>
      </c>
      <c r="BE12" s="92">
        <f>+BD12-BD18</f>
        <v>-0.10318923722596329</v>
      </c>
      <c r="BF12" s="147">
        <f t="shared" si="2"/>
        <v>10.342391304347826</v>
      </c>
      <c r="BG12" s="47"/>
      <c r="BH12" s="23"/>
      <c r="BI12" s="23"/>
      <c r="BJ12" s="23" t="s">
        <v>481</v>
      </c>
      <c r="BL12"/>
      <c r="BM12"/>
      <c r="BN12"/>
      <c r="BQ12" s="51"/>
    </row>
    <row r="13" spans="27:88" ht="15.6">
      <c r="AA13" s="47"/>
      <c r="AB13" s="91">
        <f>+'Ark1'!C174</f>
        <v>2024</v>
      </c>
      <c r="AC13" s="91">
        <f>+'Ark1'!F174</f>
        <v>183</v>
      </c>
      <c r="AD13" s="92" t="str">
        <f>+BJ16</f>
        <v>Lam</v>
      </c>
      <c r="AE13" s="91">
        <f>+'Ark1'!Q174</f>
        <v>12693</v>
      </c>
      <c r="AF13" s="147">
        <f>+AE13-AE19</f>
        <v>-259</v>
      </c>
      <c r="AG13" s="147">
        <f>+'Ark1'!R174</f>
        <v>919940</v>
      </c>
      <c r="AH13" s="147">
        <f>+AG13-AG19</f>
        <v>-22800</v>
      </c>
      <c r="AI13" s="95">
        <f>+'Ark1'!AG174</f>
        <v>86.107679059493051</v>
      </c>
      <c r="AJ13" s="95">
        <f>+AI13-AI19</f>
        <v>1.0325161267579404</v>
      </c>
      <c r="AK13" s="92">
        <f>+'Ark1'!AH174</f>
        <v>79.329237418296771</v>
      </c>
      <c r="AL13" s="287">
        <f>+'Ark1'!S174</f>
        <v>7.9472182968454446</v>
      </c>
      <c r="AM13" s="92">
        <f>+AL13-AL19</f>
        <v>9.8539976205605839E-2</v>
      </c>
      <c r="AN13" s="92">
        <f>+'Ark1'!T174</f>
        <v>5.6914429201904477</v>
      </c>
      <c r="AO13" s="92">
        <f>+AN13-AN19</f>
        <v>-0.15017937227619171</v>
      </c>
      <c r="AP13" s="288">
        <f>+'Ark1'!U174</f>
        <v>18.461583364128153</v>
      </c>
      <c r="AQ13" s="95">
        <f>+AP13-AP19</f>
        <v>4.1875289793615877E-2</v>
      </c>
      <c r="AR13" s="147">
        <f>+IF(AG13=0,"",'Ark1'!V174)</f>
        <v>71.883274996195411</v>
      </c>
      <c r="AS13" s="147">
        <f>+AR13-AR19</f>
        <v>0.57167264560031583</v>
      </c>
      <c r="AT13" s="147">
        <f>+IF(AG13=0,"",'Ark1'!W174)</f>
        <v>2.3303693719155598</v>
      </c>
      <c r="AU13" s="147">
        <f>+IF(AG13=0,"",'Ark1'!X174)</f>
        <v>73.715568406635199</v>
      </c>
      <c r="AV13" s="147">
        <f>+IF(AG13=0,"",'Ark1'!Y174)</f>
        <v>13.509141900558737</v>
      </c>
      <c r="AW13" s="147">
        <f>+IF(AG13=0,"",'Ark1'!Z174)</f>
        <v>1.4783572841707069E-2</v>
      </c>
      <c r="AX13" s="95">
        <f>+IF(AG13=0,"",'Ark1'!AA174)</f>
        <v>4.5898521173416791</v>
      </c>
      <c r="AY13" s="92">
        <f>+IF(AG13=0,"",'Ark1'!AB174)</f>
        <v>1.4779459126527719</v>
      </c>
      <c r="AZ13" s="92">
        <f>+IF(AG13=0,"",'Ark1'!AC174)</f>
        <v>1.501316116696584</v>
      </c>
      <c r="BA13" s="147">
        <f>+IF(AG13=0,"",'Ark1'!AD174)</f>
        <v>83.332880122147941</v>
      </c>
      <c r="BB13" s="147">
        <f>+IF(AG13=0,"",'Ark1'!AE174)</f>
        <v>41.246995457577874</v>
      </c>
      <c r="BC13" s="147">
        <f>+IF(AG13=0,"",'Ark1'!AF174)</f>
        <v>50.071223027962887</v>
      </c>
      <c r="BD13" s="287">
        <f t="shared" si="1"/>
        <v>2.3230245696731724</v>
      </c>
      <c r="BE13" s="92">
        <f>+BD13-BD19</f>
        <v>-2.3830190050618594E-2</v>
      </c>
      <c r="BF13" s="147">
        <f t="shared" si="2"/>
        <v>72.476167966595767</v>
      </c>
      <c r="BG13" s="47"/>
      <c r="BH13" s="23"/>
      <c r="BI13" s="23"/>
      <c r="BJ13" s="23" t="s">
        <v>482</v>
      </c>
      <c r="BL13"/>
      <c r="BM13"/>
      <c r="BN13"/>
      <c r="BQ13" s="51"/>
    </row>
    <row r="14" spans="27:88" ht="15.6">
      <c r="AA14" s="47"/>
      <c r="AB14" s="91">
        <f>+'Ark1'!C175</f>
        <v>2024</v>
      </c>
      <c r="AC14" s="91">
        <f>+'Ark1'!F175</f>
        <v>185</v>
      </c>
      <c r="AD14" s="92" t="str">
        <f>+BJ17</f>
        <v>Vær</v>
      </c>
      <c r="AE14" s="91">
        <f>+'Ark1'!Q175</f>
        <v>3116</v>
      </c>
      <c r="AF14" s="147">
        <f>+AE14-AE20</f>
        <v>-205</v>
      </c>
      <c r="AG14" s="147">
        <f>+'Ark1'!R175</f>
        <v>4743</v>
      </c>
      <c r="AH14" s="147">
        <f>+AG14-AG20</f>
        <v>-432</v>
      </c>
      <c r="AI14" s="95">
        <f>+'Ark1'!AG175</f>
        <v>0.4439514770302147</v>
      </c>
      <c r="AJ14" s="95">
        <f>+AI14-AI20</f>
        <v>-2.3053177675116665E-2</v>
      </c>
      <c r="AK14" s="92">
        <f>+'Ark1'!AH175</f>
        <v>0.93383417456617779</v>
      </c>
      <c r="AL14" s="287">
        <f>+'Ark1'!S175</f>
        <v>8.1998734977862107</v>
      </c>
      <c r="AM14" s="92">
        <f>+AL14-AL20</f>
        <v>0.21166093739973668</v>
      </c>
      <c r="AN14" s="92">
        <f>+'Ark1'!T175</f>
        <v>7.1798439806029934</v>
      </c>
      <c r="AO14" s="92">
        <f>+AN14-AN20</f>
        <v>4.5544463694778159E-2</v>
      </c>
      <c r="AP14" s="288">
        <f>+'Ark1'!U175</f>
        <v>42.151380982500491</v>
      </c>
      <c r="AQ14" s="95">
        <f>+AP14-AP20</f>
        <v>4.705827718626665E-2</v>
      </c>
      <c r="AR14" s="147">
        <f>+IF(AG14=0,"",'Ark1'!V175)</f>
        <v>11.237613324899852</v>
      </c>
      <c r="AS14" s="147">
        <f>+AR14-AR20</f>
        <v>-0.56914996012429775</v>
      </c>
      <c r="AT14" s="147">
        <f>+IF(AG14=0,"",'Ark1'!W175)</f>
        <v>23.445076955513379</v>
      </c>
      <c r="AU14" s="147">
        <f>+IF(AG14=0,"",'Ark1'!X175)</f>
        <v>98.777145266708814</v>
      </c>
      <c r="AV14" s="147">
        <f>+IF(AG14=0,"",'Ark1'!Y175)</f>
        <v>92.45203457727176</v>
      </c>
      <c r="AW14" s="147">
        <f>+IF(AG14=0,"",'Ark1'!Z175)</f>
        <v>57.242251739405425</v>
      </c>
      <c r="AX14" s="95">
        <f>+IF(AG14=0,"",'Ark1'!AA175)</f>
        <v>12.754911399210984</v>
      </c>
      <c r="AY14" s="92">
        <f>+IF(AG14=0,"",'Ark1'!AB175)</f>
        <v>1.8251943957706735</v>
      </c>
      <c r="AZ14" s="92">
        <f>+IF(AG14=0,"",'Ark1'!AC175)</f>
        <v>2.0185515879690463</v>
      </c>
      <c r="BA14" s="147">
        <f>+IF(AG14=0,"",'Ark1'!AD175)</f>
        <v>77.914222592313649</v>
      </c>
      <c r="BB14" s="147">
        <f>+IF(AG14=0,"",'Ark1'!AE175)</f>
        <v>41.346851803302755</v>
      </c>
      <c r="BC14" s="147">
        <f>+IF(AG14=0,"",'Ark1'!AF175)</f>
        <v>48.147639795663821</v>
      </c>
      <c r="BD14" s="287">
        <f t="shared" si="1"/>
        <v>5.1404916178134279</v>
      </c>
      <c r="BE14" s="92">
        <f>+BD14-BD20</f>
        <v>-0.1303148845209563</v>
      </c>
      <c r="BF14" s="147">
        <f t="shared" si="2"/>
        <v>1.5221437740693196</v>
      </c>
      <c r="BG14" s="47"/>
      <c r="BH14" s="23"/>
      <c r="BI14" s="23"/>
      <c r="BJ14" s="23" t="s">
        <v>483</v>
      </c>
      <c r="BL14"/>
      <c r="BM14"/>
      <c r="BN14"/>
      <c r="BQ14" s="51"/>
    </row>
    <row r="15" spans="27:88"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23"/>
      <c r="BI15" s="23"/>
      <c r="BJ15" s="23"/>
      <c r="BL15"/>
      <c r="BM15"/>
      <c r="BN15"/>
      <c r="BQ15" s="51"/>
    </row>
    <row r="16" spans="27:88">
      <c r="AA16" s="47"/>
      <c r="AB16" s="3">
        <f>+'Ark1'!C176</f>
        <v>2023</v>
      </c>
      <c r="AC16" s="3">
        <f>+'Ark1'!F176</f>
        <v>180</v>
      </c>
      <c r="AD16" s="3" t="str">
        <f t="shared" si="0"/>
        <v>Ung sau</v>
      </c>
      <c r="AE16" s="3">
        <f>+'Ark1'!Q176</f>
        <v>8638</v>
      </c>
      <c r="AF16" s="13"/>
      <c r="AG16" s="16">
        <f>+'Ark1'!R176</f>
        <v>48737</v>
      </c>
      <c r="AH16" s="13"/>
      <c r="AI16" s="61">
        <f>+'Ark1'!AG176</f>
        <v>4.3981460592026531</v>
      </c>
      <c r="AJ16" s="13"/>
      <c r="AK16" s="13">
        <f>+'Ark1'!AH176</f>
        <v>5.7281543698280659</v>
      </c>
      <c r="AL16" s="13">
        <f>+'Ark1'!S176</f>
        <v>7.2327595050987981</v>
      </c>
      <c r="AM16" s="13"/>
      <c r="AN16" s="13">
        <f>+'Ark1'!T176</f>
        <v>6.2229517614953709</v>
      </c>
      <c r="AO16" s="13"/>
      <c r="AP16" s="61">
        <f>+'Ark1'!U176</f>
        <v>26.197353140324704</v>
      </c>
      <c r="AQ16" s="61"/>
      <c r="AR16" s="16">
        <f>+IF(AG16=0,"",'Ark1'!V176)</f>
        <v>29.891047869175381</v>
      </c>
      <c r="AS16" s="13"/>
      <c r="AT16" s="16">
        <f>+IF(AG16=0,"",'Ark1'!W176)</f>
        <v>11.878039272010998</v>
      </c>
      <c r="AU16" s="16">
        <f>+IF(AG16=0,"",'Ark1'!X176)</f>
        <v>86.367646757083989</v>
      </c>
      <c r="AV16" s="16">
        <f>+IF(AG16=0,"",'Ark1'!Y176)</f>
        <v>64.043744998666327</v>
      </c>
      <c r="AW16" s="16">
        <f>+IF(AG16=0,"",'Ark1'!Z176)</f>
        <v>5.4947986129634572</v>
      </c>
      <c r="AX16" s="61">
        <f>+IF(AG16=0,"",'Ark1'!AA176)</f>
        <v>8.5693190951614113</v>
      </c>
      <c r="AY16" s="13">
        <f>+IF(AG16=0,"",'Ark1'!AB176)</f>
        <v>1.7552244461126902</v>
      </c>
      <c r="AZ16" s="13">
        <f>+IF(AG16=0,"",'Ark1'!AC176)</f>
        <v>2.0745854422902918</v>
      </c>
      <c r="BA16" s="16">
        <f>+IF(AG16=0,"",'Ark1'!AD176)</f>
        <v>70.815434594942488</v>
      </c>
      <c r="BB16" s="16">
        <f>+IF(AG16=0,"",'Ark1'!AE176)</f>
        <v>42.487928411004035</v>
      </c>
      <c r="BC16" s="16">
        <f>+IF(AG16=0,"",'Ark1'!AF176)</f>
        <v>49.219739665704971</v>
      </c>
      <c r="BD16" s="13">
        <f t="shared" si="1"/>
        <v>3.6220412308547862</v>
      </c>
      <c r="BE16" s="13"/>
      <c r="BF16" s="16">
        <f t="shared" si="2"/>
        <v>5.6421625376244497</v>
      </c>
      <c r="BG16" s="47"/>
      <c r="BH16" s="23"/>
      <c r="BI16" s="23"/>
      <c r="BJ16" s="23" t="s">
        <v>484</v>
      </c>
      <c r="BL16"/>
      <c r="BM16"/>
      <c r="BN16"/>
      <c r="BQ16" s="51"/>
    </row>
    <row r="17" spans="27:69">
      <c r="AA17" s="47"/>
      <c r="AB17" s="3">
        <f>+'Ark1'!C177</f>
        <v>2023</v>
      </c>
      <c r="AC17" s="3">
        <f>+'Ark1'!F177</f>
        <v>181</v>
      </c>
      <c r="AD17" s="3" t="str">
        <f t="shared" si="0"/>
        <v>Sau</v>
      </c>
      <c r="AE17" s="3">
        <f>+'Ark1'!Q177</f>
        <v>10602</v>
      </c>
      <c r="AF17" s="13"/>
      <c r="AG17" s="16">
        <f>+'Ark1'!R177</f>
        <v>108708</v>
      </c>
      <c r="AH17" s="13"/>
      <c r="AI17" s="61">
        <f>+'Ark1'!AG177</f>
        <v>9.8100757495086324</v>
      </c>
      <c r="AJ17" s="13"/>
      <c r="AK17" s="13">
        <f>+'Ark1'!AH177</f>
        <v>15.199359088648301</v>
      </c>
      <c r="AL17" s="13">
        <f>+'Ark1'!S177</f>
        <v>7.1540457004084326</v>
      </c>
      <c r="AM17" s="13"/>
      <c r="AN17" s="13">
        <f>+'Ark1'!T177</f>
        <v>6.9941862604408147</v>
      </c>
      <c r="AO17" s="13"/>
      <c r="AP17" s="61">
        <f>+'Ark1'!U177</f>
        <v>31.164865971225804</v>
      </c>
      <c r="AQ17" s="61"/>
      <c r="AR17" s="16">
        <f>+IF(AG17=0,"",'Ark1'!V177)</f>
        <v>28.009898075578619</v>
      </c>
      <c r="AS17" s="13"/>
      <c r="AT17" s="16">
        <f>+IF(AG17=0,"",'Ark1'!W177)</f>
        <v>22.039776281414436</v>
      </c>
      <c r="AU17" s="16">
        <f>+IF(AG17=0,"",'Ark1'!X177)</f>
        <v>95.55874452662178</v>
      </c>
      <c r="AV17" s="16">
        <f>+IF(AG17=0,"",'Ark1'!Y177)</f>
        <v>83.37104904882807</v>
      </c>
      <c r="AW17" s="16">
        <f>+IF(AG17=0,"",'Ark1'!Z177)</f>
        <v>14.331051992493652</v>
      </c>
      <c r="AX17" s="61">
        <f>+IF(AG17=0,"",'Ark1'!AA177)</f>
        <v>8.4851113863335694</v>
      </c>
      <c r="AY17" s="13">
        <f>+IF(AG17=0,"",'Ark1'!AB177)</f>
        <v>1.8746020433575701</v>
      </c>
      <c r="AZ17" s="13">
        <f>+IF(AG17=0,"",'Ark1'!AC177)</f>
        <v>2.2745399718070551</v>
      </c>
      <c r="BA17" s="16">
        <f>+IF(AG17=0,"",'Ark1'!AD177)</f>
        <v>74.861221111407275</v>
      </c>
      <c r="BB17" s="16">
        <f>+IF(AG17=0,"",'Ark1'!AE177)</f>
        <v>49.179517399169747</v>
      </c>
      <c r="BC17" s="16">
        <f>+IF(AG17=0,"",'Ark1'!AF177)</f>
        <v>57.547895618869291</v>
      </c>
      <c r="BD17" s="13">
        <f t="shared" si="1"/>
        <v>4.356257602526437</v>
      </c>
      <c r="BE17" s="13"/>
      <c r="BF17" s="16">
        <f t="shared" si="2"/>
        <v>10.253537068477646</v>
      </c>
      <c r="BG17" s="47"/>
      <c r="BH17" s="23"/>
      <c r="BI17" s="23"/>
      <c r="BJ17" s="23" t="s">
        <v>485</v>
      </c>
      <c r="BL17"/>
      <c r="BM17"/>
      <c r="BN17"/>
      <c r="BQ17" s="51"/>
    </row>
    <row r="18" spans="27:69">
      <c r="AA18" s="47"/>
      <c r="AB18" s="3">
        <f>+'Ark1'!C178</f>
        <v>2023</v>
      </c>
      <c r="AC18" s="3">
        <f>+'Ark1'!F178</f>
        <v>182</v>
      </c>
      <c r="AD18" s="3" t="str">
        <f t="shared" si="0"/>
        <v>Dielam</v>
      </c>
      <c r="AE18" s="3">
        <f>+'Ark1'!Q178</f>
        <v>236</v>
      </c>
      <c r="AF18" s="13"/>
      <c r="AG18" s="16">
        <f>+'Ark1'!R178</f>
        <v>2766</v>
      </c>
      <c r="AH18" s="13"/>
      <c r="AI18" s="61">
        <f>+'Ark1'!AG178</f>
        <v>0.24961060384829889</v>
      </c>
      <c r="AJ18" s="13"/>
      <c r="AK18" s="13">
        <f>+'Ark1'!AH178</f>
        <v>0.18853579958368721</v>
      </c>
      <c r="AL18" s="13">
        <f>+'Ark1'!S178</f>
        <v>8.8626174981923356</v>
      </c>
      <c r="AM18" s="13"/>
      <c r="AN18" s="13">
        <f>+'Ark1'!T178</f>
        <v>6.5469992769342014</v>
      </c>
      <c r="AO18" s="13"/>
      <c r="AP18" s="61">
        <f>+'Ark1'!U178</f>
        <v>15.192986261749828</v>
      </c>
      <c r="AQ18" s="61"/>
      <c r="AR18" s="16">
        <f>+IF(AG18=0,"",'Ark1'!V178)</f>
        <v>0.18076644974692699</v>
      </c>
      <c r="AS18" s="13"/>
      <c r="AT18" s="16">
        <f>+IF(AG18=0,"",'Ark1'!W178)</f>
        <v>9.1829356471438892</v>
      </c>
      <c r="AU18" s="16">
        <f>+IF(AG18=0,"",'Ark1'!X178)</f>
        <v>34.779464931308745</v>
      </c>
      <c r="AV18" s="16">
        <f>+IF(AG18=0,"",'Ark1'!Y178)</f>
        <v>2.2415039768618943</v>
      </c>
      <c r="AW18" s="16">
        <f>+IF(AG18=0,"",'Ark1'!Z178)</f>
        <v>0</v>
      </c>
      <c r="AX18" s="61">
        <f>+IF(AG18=0,"",'Ark1'!AA178)</f>
        <v>3.1860144906434793</v>
      </c>
      <c r="AY18" s="13">
        <f>+IF(AG18=0,"",'Ark1'!AB178)</f>
        <v>1.2091173659012149</v>
      </c>
      <c r="AZ18" s="13">
        <f>+IF(AG18=0,"",'Ark1'!AC178)</f>
        <v>1.5676352093756027</v>
      </c>
      <c r="BA18" s="16">
        <f>+IF(AG18=0,"",'Ark1'!AD178)</f>
        <v>42.206290070021197</v>
      </c>
      <c r="BB18" s="16">
        <f>+IF(AG18=0,"",'Ark1'!AE178)</f>
        <v>49.297178487826649</v>
      </c>
      <c r="BC18" s="16">
        <f>+IF(AG18=0,"",'Ark1'!AF178)</f>
        <v>35.512505486883597</v>
      </c>
      <c r="BD18" s="13">
        <f t="shared" si="1"/>
        <v>1.7142775556824681</v>
      </c>
      <c r="BE18" s="13"/>
      <c r="BF18" s="16">
        <f t="shared" si="2"/>
        <v>11.720338983050848</v>
      </c>
      <c r="BG18" s="47"/>
      <c r="BH18" s="23"/>
      <c r="BI18" s="23"/>
      <c r="BJ18" s="23" t="s">
        <v>481</v>
      </c>
      <c r="BL18"/>
      <c r="BM18"/>
      <c r="BN18"/>
      <c r="BQ18" s="51"/>
    </row>
    <row r="19" spans="27:69">
      <c r="AA19" s="47"/>
      <c r="AB19" s="3">
        <f>+'Ark1'!C179</f>
        <v>2023</v>
      </c>
      <c r="AC19" s="3">
        <f>+'Ark1'!F179</f>
        <v>183</v>
      </c>
      <c r="AD19" s="3" t="str">
        <f t="shared" si="0"/>
        <v>Lam</v>
      </c>
      <c r="AE19" s="3">
        <f>+'Ark1'!Q179</f>
        <v>12952</v>
      </c>
      <c r="AF19" s="13"/>
      <c r="AG19" s="16">
        <f>+'Ark1'!R179</f>
        <v>942740</v>
      </c>
      <c r="AH19" s="13"/>
      <c r="AI19" s="61">
        <f>+'Ark1'!AG179</f>
        <v>85.075162932735111</v>
      </c>
      <c r="AJ19" s="13"/>
      <c r="AK19" s="13">
        <f>+'Ark1'!AH179</f>
        <v>77.906408471568483</v>
      </c>
      <c r="AL19" s="13">
        <f>+'Ark1'!S179</f>
        <v>7.8486783206398387</v>
      </c>
      <c r="AM19" s="13"/>
      <c r="AN19" s="13">
        <f>+'Ark1'!T179</f>
        <v>5.8416222924666394</v>
      </c>
      <c r="AO19" s="13"/>
      <c r="AP19" s="61">
        <f>+'Ark1'!U179</f>
        <v>18.419708074334537</v>
      </c>
      <c r="AQ19" s="61"/>
      <c r="AR19" s="16">
        <f>+IF(AG19=0,"",'Ark1'!V179)</f>
        <v>71.311602350595095</v>
      </c>
      <c r="AS19" s="13"/>
      <c r="AT19" s="16">
        <f>+IF(AG19=0,"",'Ark1'!W179)</f>
        <v>2.930924751256974</v>
      </c>
      <c r="AU19" s="16">
        <f>+IF(AG19=0,"",'Ark1'!X179)</f>
        <v>73.839234571567985</v>
      </c>
      <c r="AV19" s="16">
        <f>+IF(AG19=0,"",'Ark1'!Y179)</f>
        <v>12.888070942147351</v>
      </c>
      <c r="AW19" s="16">
        <f>+IF(AG19=0,"",'Ark1'!Z179)</f>
        <v>1.0607378492479372E-2</v>
      </c>
      <c r="AX19" s="61">
        <f>+IF(AG19=0,"",'Ark1'!AA179)</f>
        <v>4.501399388077715</v>
      </c>
      <c r="AY19" s="13">
        <f>+IF(AG19=0,"",'Ark1'!AB179)</f>
        <v>1.5184085511035863</v>
      </c>
      <c r="AZ19" s="13">
        <f>+IF(AG19=0,"",'Ark1'!AC179)</f>
        <v>1.5163162017432932</v>
      </c>
      <c r="BA19" s="16">
        <f>+IF(AG19=0,"",'Ark1'!AD179)</f>
        <v>79.19309799729669</v>
      </c>
      <c r="BB19" s="16">
        <f>+IF(AG19=0,"",'Ark1'!AE179)</f>
        <v>40.19828157377345</v>
      </c>
      <c r="BC19" s="16">
        <f>+IF(AG19=0,"",'Ark1'!AF179)</f>
        <v>32.823680591268889</v>
      </c>
      <c r="BD19" s="13">
        <f t="shared" si="1"/>
        <v>2.346854759723791</v>
      </c>
      <c r="BE19" s="13"/>
      <c r="BF19" s="16">
        <f t="shared" si="2"/>
        <v>72.787214329833233</v>
      </c>
      <c r="BG19" s="47"/>
      <c r="BH19" s="23"/>
      <c r="BI19" s="23"/>
      <c r="BJ19" s="23" t="s">
        <v>482</v>
      </c>
      <c r="BL19"/>
      <c r="BM19"/>
      <c r="BN19"/>
      <c r="BQ19" s="51"/>
    </row>
    <row r="20" spans="27:69">
      <c r="AA20" s="47"/>
      <c r="AB20" s="3">
        <f>+'Ark1'!C180</f>
        <v>2023</v>
      </c>
      <c r="AC20" s="3">
        <f>+'Ark1'!F180</f>
        <v>185</v>
      </c>
      <c r="AD20" s="3" t="str">
        <f t="shared" si="0"/>
        <v>Vær</v>
      </c>
      <c r="AE20" s="3">
        <f>+'Ark1'!Q180</f>
        <v>3321</v>
      </c>
      <c r="AF20" s="13"/>
      <c r="AG20" s="16">
        <f>+'Ark1'!R180</f>
        <v>5175</v>
      </c>
      <c r="AH20" s="13"/>
      <c r="AI20" s="61">
        <f>+'Ark1'!AG180</f>
        <v>0.46700465470533137</v>
      </c>
      <c r="AJ20" s="13"/>
      <c r="AK20" s="13">
        <f>+'Ark1'!AH180</f>
        <v>0.97754227037145247</v>
      </c>
      <c r="AL20" s="13">
        <f>+'Ark1'!S180</f>
        <v>7.988212560386474</v>
      </c>
      <c r="AM20" s="13"/>
      <c r="AN20" s="13">
        <f>+'Ark1'!T180</f>
        <v>7.1342995169082153</v>
      </c>
      <c r="AO20" s="13"/>
      <c r="AP20" s="61">
        <f>+'Ark1'!U180</f>
        <v>42.104322705314225</v>
      </c>
      <c r="AQ20" s="61"/>
      <c r="AR20" s="16">
        <f>+IF(AG20=0,"",'Ark1'!V180)</f>
        <v>11.80676328502415</v>
      </c>
      <c r="AS20" s="13"/>
      <c r="AT20" s="16">
        <f>+IF(AG20=0,"",'Ark1'!W180)</f>
        <v>22.260869565217391</v>
      </c>
      <c r="AU20" s="16">
        <f>+IF(AG20=0,"",'Ark1'!X180)</f>
        <v>99.072463768115938</v>
      </c>
      <c r="AV20" s="16">
        <f>+IF(AG20=0,"",'Ark1'!Y180)</f>
        <v>93.120772946859915</v>
      </c>
      <c r="AW20" s="16">
        <f>+IF(AG20=0,"",'Ark1'!Z180)</f>
        <v>56.734299516908209</v>
      </c>
      <c r="AX20" s="61">
        <f>+IF(AG20=0,"",'Ark1'!AA180)</f>
        <v>12.520498857195705</v>
      </c>
      <c r="AY20" s="13">
        <f>+IF(AG20=0,"",'Ark1'!AB180)</f>
        <v>1.8686470326404236</v>
      </c>
      <c r="AZ20" s="13">
        <f>+IF(AG20=0,"",'Ark1'!AC180)</f>
        <v>2.0505525041133126</v>
      </c>
      <c r="BA20" s="16">
        <f>+IF(AG20=0,"",'Ark1'!AD180)</f>
        <v>70.645551351001387</v>
      </c>
      <c r="BB20" s="16">
        <f>+IF(AG20=0,"",'Ark1'!AE180)</f>
        <v>44.163607836410328</v>
      </c>
      <c r="BC20" s="16">
        <f>+IF(AG20=0,"",'Ark1'!AF180)</f>
        <v>43.048266251469776</v>
      </c>
      <c r="BD20" s="13">
        <f t="shared" si="1"/>
        <v>5.2708065023343842</v>
      </c>
      <c r="BE20" s="13"/>
      <c r="BF20" s="16">
        <f t="shared" si="2"/>
        <v>1.5582655826558265</v>
      </c>
      <c r="BG20" s="47"/>
      <c r="BH20" s="23"/>
      <c r="BI20" s="23"/>
      <c r="BJ20" s="23" t="s">
        <v>483</v>
      </c>
      <c r="BL20"/>
      <c r="BM20"/>
      <c r="BN20"/>
      <c r="BQ20" s="51"/>
    </row>
    <row r="21" spans="27:69">
      <c r="AA21" s="47"/>
      <c r="AB21" s="48">
        <f>+'Ark1'!C181</f>
        <v>2022</v>
      </c>
      <c r="AC21" s="48">
        <f>+'Ark1'!F181</f>
        <v>180</v>
      </c>
      <c r="AD21" s="48" t="str">
        <f t="shared" si="0"/>
        <v>Ung sau</v>
      </c>
      <c r="AE21" s="48">
        <f>+'Ark1'!Q181</f>
        <v>8961</v>
      </c>
      <c r="AF21" s="49"/>
      <c r="AG21" s="148">
        <f>+'Ark1'!R181</f>
        <v>51457</v>
      </c>
      <c r="AH21" s="49"/>
      <c r="AI21" s="96">
        <f>+'Ark1'!AG181</f>
        <v>4.4328758343355119</v>
      </c>
      <c r="AJ21" s="49"/>
      <c r="AK21" s="49">
        <f>+'Ark1'!AH181</f>
        <v>5.8722214064770109</v>
      </c>
      <c r="AL21" s="49">
        <f>+'Ark1'!S181</f>
        <v>7.0499640476514394</v>
      </c>
      <c r="AM21" s="49"/>
      <c r="AN21" s="49">
        <f>+'Ark1'!T181</f>
        <v>6.2627436500378986</v>
      </c>
      <c r="AO21" s="49"/>
      <c r="AP21" s="96">
        <f>+'Ark1'!U181</f>
        <v>26.705552208640423</v>
      </c>
      <c r="AQ21" s="96"/>
      <c r="AR21" s="148">
        <f>+IF(AG21=0,"",'Ark1'!V181)</f>
        <v>29.16026973978272</v>
      </c>
      <c r="AS21" s="49"/>
      <c r="AT21" s="148">
        <f>+IF(AG21=0,"",'Ark1'!W181)</f>
        <v>12.760168684532719</v>
      </c>
      <c r="AU21" s="148">
        <f>+IF(AG21=0,"",'Ark1'!X181)</f>
        <v>87.41862137318536</v>
      </c>
      <c r="AV21" s="148">
        <f>+IF(AG21=0,"",'Ark1'!Y181)</f>
        <v>66.039605884524917</v>
      </c>
      <c r="AW21" s="148">
        <f>+IF(AG21=0,"",'Ark1'!Z181)</f>
        <v>6.4850263326661102</v>
      </c>
      <c r="AX21" s="96">
        <f>+IF(AG21=0,"",'Ark1'!AA181)</f>
        <v>8.7238119790252924</v>
      </c>
      <c r="AY21" s="49">
        <f>+IF(AG21=0,"",'Ark1'!AB181)</f>
        <v>1.8055293696723316</v>
      </c>
      <c r="AZ21" s="49">
        <f>+IF(AG21=0,"",'Ark1'!AC181)</f>
        <v>2.0828670226721289</v>
      </c>
      <c r="BA21" s="148">
        <f>+IF(AG21=0,"",'Ark1'!AD181)</f>
        <v>70.650544816795119</v>
      </c>
      <c r="BB21" s="148">
        <f>+IF(AG21=0,"",'Ark1'!AE181)</f>
        <v>47.00153082170101</v>
      </c>
      <c r="BC21" s="148">
        <f>+IF(AG21=0,"",'Ark1'!AF181)</f>
        <v>51.886637785008816</v>
      </c>
      <c r="BD21" s="49">
        <f t="shared" si="1"/>
        <v>3.7880409074620554</v>
      </c>
      <c r="BE21" s="49"/>
      <c r="BF21" s="148">
        <f t="shared" si="2"/>
        <v>5.7423278651936167</v>
      </c>
      <c r="BG21" s="47"/>
      <c r="BH21" s="23"/>
      <c r="BI21" s="23"/>
      <c r="BJ21" s="23" t="s">
        <v>484</v>
      </c>
      <c r="BL21"/>
      <c r="BM21"/>
      <c r="BN21"/>
      <c r="BQ21" s="51"/>
    </row>
    <row r="22" spans="27:69">
      <c r="AA22" s="47"/>
      <c r="AB22" s="48">
        <f>+'Ark1'!C182</f>
        <v>2022</v>
      </c>
      <c r="AC22" s="48">
        <f>+'Ark1'!F182</f>
        <v>181</v>
      </c>
      <c r="AD22" s="48" t="str">
        <f t="shared" si="0"/>
        <v>Sau</v>
      </c>
      <c r="AE22" s="48">
        <f>+'Ark1'!Q182</f>
        <v>10620</v>
      </c>
      <c r="AF22" s="49"/>
      <c r="AG22" s="148">
        <f>+'Ark1'!R182</f>
        <v>106797</v>
      </c>
      <c r="AH22" s="49"/>
      <c r="AI22" s="96">
        <f>+'Ark1'!AG182</f>
        <v>9.2002611982729192</v>
      </c>
      <c r="AJ22" s="49"/>
      <c r="AK22" s="49">
        <f>+'Ark1'!AH182</f>
        <v>14.41901206361544</v>
      </c>
      <c r="AL22" s="49">
        <f>+'Ark1'!S182</f>
        <v>7.1169883049149352</v>
      </c>
      <c r="AM22" s="49"/>
      <c r="AN22" s="49">
        <f>+'Ark1'!T182</f>
        <v>7.0449169920503376</v>
      </c>
      <c r="AO22" s="49"/>
      <c r="AP22" s="96">
        <f>+'Ark1'!U182</f>
        <v>31.595123364888181</v>
      </c>
      <c r="AQ22" s="96"/>
      <c r="AR22" s="148">
        <f>+IF(AG22=0,"",'Ark1'!V182)</f>
        <v>27.037276327986739</v>
      </c>
      <c r="AS22" s="49"/>
      <c r="AT22" s="148">
        <f>+IF(AG22=0,"",'Ark1'!W182)</f>
        <v>23.024054982817876</v>
      </c>
      <c r="AU22" s="148">
        <f>+IF(AG22=0,"",'Ark1'!X182)</f>
        <v>96.049514499470945</v>
      </c>
      <c r="AV22" s="148">
        <f>+IF(AG22=0,"",'Ark1'!Y182)</f>
        <v>84.597881962976487</v>
      </c>
      <c r="AW22" s="148">
        <f>+IF(AG22=0,"",'Ark1'!Z182)</f>
        <v>15.443317696189972</v>
      </c>
      <c r="AX22" s="96">
        <f>+IF(AG22=0,"",'Ark1'!AA182)</f>
        <v>8.4935531019818491</v>
      </c>
      <c r="AY22" s="49">
        <f>+IF(AG22=0,"",'Ark1'!AB182)</f>
        <v>1.9240383898347164</v>
      </c>
      <c r="AZ22" s="49">
        <f>+IF(AG22=0,"",'Ark1'!AC182)</f>
        <v>2.2870282810814526</v>
      </c>
      <c r="BA22" s="148">
        <f>+IF(AG22=0,"",'Ark1'!AD182)</f>
        <v>74.17845449779341</v>
      </c>
      <c r="BB22" s="148">
        <f>+IF(AG22=0,"",'Ark1'!AE182)</f>
        <v>52.507497760795992</v>
      </c>
      <c r="BC22" s="148">
        <f>+IF(AG22=0,"",'Ark1'!AF182)</f>
        <v>58.867853583913586</v>
      </c>
      <c r="BD22" s="49">
        <f t="shared" si="1"/>
        <v>4.4393951502026274</v>
      </c>
      <c r="BE22" s="49"/>
      <c r="BF22" s="148">
        <f t="shared" si="2"/>
        <v>10.056214689265536</v>
      </c>
      <c r="BG22" s="47"/>
      <c r="BH22" s="23"/>
      <c r="BI22" s="23"/>
      <c r="BJ22" s="23" t="s">
        <v>485</v>
      </c>
      <c r="BL22"/>
      <c r="BM22"/>
      <c r="BN22"/>
      <c r="BQ22" s="51"/>
    </row>
    <row r="23" spans="27:69">
      <c r="AA23" s="47"/>
      <c r="AB23" s="48">
        <f>+'Ark1'!C183</f>
        <v>2022</v>
      </c>
      <c r="AC23" s="48">
        <f>+'Ark1'!F183</f>
        <v>182</v>
      </c>
      <c r="AD23" s="48" t="str">
        <f t="shared" si="0"/>
        <v>Dielam</v>
      </c>
      <c r="AE23" s="48">
        <f>+'Ark1'!Q183</f>
        <v>251</v>
      </c>
      <c r="AF23" s="49"/>
      <c r="AG23" s="148">
        <f>+'Ark1'!R183</f>
        <v>2786</v>
      </c>
      <c r="AH23" s="49"/>
      <c r="AI23" s="96">
        <f>+'Ark1'!AG183</f>
        <v>0.24000606476200967</v>
      </c>
      <c r="AJ23" s="49"/>
      <c r="AK23" s="49">
        <f>+'Ark1'!AH183</f>
        <v>0.17566014463977811</v>
      </c>
      <c r="AL23" s="49">
        <f>+'Ark1'!S183</f>
        <v>8.623474515434312</v>
      </c>
      <c r="AM23" s="49"/>
      <c r="AN23" s="49">
        <f>+'Ark1'!T183</f>
        <v>6.1514716439339541</v>
      </c>
      <c r="AO23" s="49"/>
      <c r="AP23" s="96">
        <f>+'Ark1'!U183</f>
        <v>14.754881550610182</v>
      </c>
      <c r="AQ23" s="96"/>
      <c r="AR23" s="148">
        <f>+IF(AG23=0,"",'Ark1'!V183)</f>
        <v>0.46661880832735114</v>
      </c>
      <c r="AS23" s="49"/>
      <c r="AT23" s="148">
        <f>+IF(AG23=0,"",'Ark1'!W183)</f>
        <v>5.5994256999282124</v>
      </c>
      <c r="AU23" s="148">
        <f>+IF(AG23=0,"",'Ark1'!X183)</f>
        <v>32.340272792534101</v>
      </c>
      <c r="AV23" s="148">
        <f>+IF(AG23=0,"",'Ark1'!Y183)</f>
        <v>2.3330940416367554</v>
      </c>
      <c r="AW23" s="148">
        <f>+IF(AG23=0,"",'Ark1'!Z183)</f>
        <v>0</v>
      </c>
      <c r="AX23" s="96">
        <f>+IF(AG23=0,"",'Ark1'!AA183)</f>
        <v>3.6775838014900271</v>
      </c>
      <c r="AY23" s="49">
        <f>+IF(AG23=0,"",'Ark1'!AB183)</f>
        <v>1.4323742165216475</v>
      </c>
      <c r="AZ23" s="49">
        <f>+IF(AG23=0,"",'Ark1'!AC183)</f>
        <v>1.6249224363022721</v>
      </c>
      <c r="BA23" s="148">
        <f>+IF(AG23=0,"",'Ark1'!AD183)</f>
        <v>49.587058654183288</v>
      </c>
      <c r="BB23" s="148">
        <f>+IF(AG23=0,"",'Ark1'!AE183)</f>
        <v>53.995343974204722</v>
      </c>
      <c r="BC23" s="148">
        <f>+IF(AG23=0,"",'Ark1'!AF183)</f>
        <v>56.256400213097592</v>
      </c>
      <c r="BD23" s="49">
        <f t="shared" si="1"/>
        <v>1.7110135275754415</v>
      </c>
      <c r="BE23" s="49"/>
      <c r="BF23" s="148">
        <f t="shared" si="2"/>
        <v>11.099601593625499</v>
      </c>
      <c r="BG23" s="47"/>
      <c r="BH23" s="23"/>
      <c r="BI23" s="23"/>
      <c r="BJ23" s="23" t="s">
        <v>481</v>
      </c>
      <c r="BL23"/>
      <c r="BM23"/>
      <c r="BN23"/>
      <c r="BQ23" s="51"/>
    </row>
    <row r="24" spans="27:69">
      <c r="AA24" s="47"/>
      <c r="AB24" s="48">
        <f>+'Ark1'!C184</f>
        <v>2022</v>
      </c>
      <c r="AC24" s="48">
        <f>+'Ark1'!F184</f>
        <v>183</v>
      </c>
      <c r="AD24" s="48" t="str">
        <f t="shared" si="0"/>
        <v>Lam</v>
      </c>
      <c r="AE24" s="48">
        <f>+'Ark1'!Q184</f>
        <v>13253</v>
      </c>
      <c r="AF24" s="49"/>
      <c r="AG24" s="148">
        <f>+'Ark1'!R184</f>
        <v>994456</v>
      </c>
      <c r="AH24" s="49"/>
      <c r="AI24" s="96">
        <f>+'Ark1'!AG184</f>
        <v>85.669587630642226</v>
      </c>
      <c r="AJ24" s="49"/>
      <c r="AK24" s="49">
        <f>+'Ark1'!AH184</f>
        <v>78.549464400842055</v>
      </c>
      <c r="AL24" s="49">
        <f>+'Ark1'!S184</f>
        <v>7.8352978915105345</v>
      </c>
      <c r="AM24" s="49"/>
      <c r="AN24" s="49">
        <f>+'Ark1'!T184</f>
        <v>5.8453083897125682</v>
      </c>
      <c r="AO24" s="49"/>
      <c r="AP24" s="96">
        <f>+'Ark1'!U184</f>
        <v>18.484225546428025</v>
      </c>
      <c r="AQ24" s="96"/>
      <c r="AR24" s="148">
        <f>+IF(AG24=0,"",'Ark1'!V184)</f>
        <v>71.791210470850388</v>
      </c>
      <c r="AS24" s="49"/>
      <c r="AT24" s="148">
        <f>+IF(AG24=0,"",'Ark1'!W184)</f>
        <v>2.7147505771999967</v>
      </c>
      <c r="AU24" s="148">
        <f>+IF(AG24=0,"",'Ark1'!X184)</f>
        <v>74.229025718583856</v>
      </c>
      <c r="AV24" s="148">
        <f>+IF(AG24=0,"",'Ark1'!Y184)</f>
        <v>13.320549124345369</v>
      </c>
      <c r="AW24" s="148">
        <f>+IF(AG24=0,"",'Ark1'!Z184)</f>
        <v>1.417860619273251E-2</v>
      </c>
      <c r="AX24" s="96">
        <f>+IF(AG24=0,"",'Ark1'!AA184)</f>
        <v>4.512655995768811</v>
      </c>
      <c r="AY24" s="49">
        <f>+IF(AG24=0,"",'Ark1'!AB184)</f>
        <v>1.569996160861665</v>
      </c>
      <c r="AZ24" s="49">
        <f>+IF(AG24=0,"",'Ark1'!AC184)</f>
        <v>1.505650466205394</v>
      </c>
      <c r="BA24" s="148">
        <f>+IF(AG24=0,"",'Ark1'!AD184)</f>
        <v>78.631708042389889</v>
      </c>
      <c r="BB24" s="148">
        <f>+IF(AG24=0,"",'Ark1'!AE184)</f>
        <v>42.172599334024703</v>
      </c>
      <c r="BC24" s="148">
        <f>+IF(AG24=0,"",'Ark1'!AF184)</f>
        <v>35.291231422883158</v>
      </c>
      <c r="BD24" s="49">
        <f t="shared" si="1"/>
        <v>2.3590967187674505</v>
      </c>
      <c r="BE24" s="49"/>
      <c r="BF24" s="148">
        <f t="shared" si="2"/>
        <v>75.036293669357875</v>
      </c>
      <c r="BG24" s="47"/>
      <c r="BH24" s="23"/>
      <c r="BI24" s="23"/>
      <c r="BJ24" s="23" t="s">
        <v>482</v>
      </c>
      <c r="BL24"/>
      <c r="BM24"/>
      <c r="BN24"/>
      <c r="BQ24" s="51"/>
    </row>
    <row r="25" spans="27:69">
      <c r="AA25" s="47"/>
      <c r="AB25" s="48">
        <f>+'Ark1'!C185</f>
        <v>2022</v>
      </c>
      <c r="AC25" s="48">
        <f>+'Ark1'!F185</f>
        <v>185</v>
      </c>
      <c r="AD25" s="48" t="str">
        <f t="shared" si="0"/>
        <v>Vær</v>
      </c>
      <c r="AE25" s="48">
        <f>+'Ark1'!Q185</f>
        <v>3401</v>
      </c>
      <c r="AF25" s="49"/>
      <c r="AG25" s="148">
        <f>+'Ark1'!R185</f>
        <v>5308</v>
      </c>
      <c r="AH25" s="49"/>
      <c r="AI25" s="96">
        <f>+'Ark1'!AG185</f>
        <v>0.45726927198734679</v>
      </c>
      <c r="AJ25" s="49"/>
      <c r="AK25" s="49">
        <f>+'Ark1'!AH185</f>
        <v>0.98364198442571715</v>
      </c>
      <c r="AL25" s="49">
        <f>+'Ark1'!S185</f>
        <v>8.0892991710625495</v>
      </c>
      <c r="AM25" s="49"/>
      <c r="AN25" s="49">
        <f>+'Ark1'!T185</f>
        <v>7.0876036171816112</v>
      </c>
      <c r="AO25" s="49"/>
      <c r="AP25" s="96">
        <f>+'Ark1'!U185</f>
        <v>43.366038055764797</v>
      </c>
      <c r="AQ25" s="96"/>
      <c r="AR25" s="148">
        <f>+IF(AG25=0,"",'Ark1'!V185)</f>
        <v>10.342878673700076</v>
      </c>
      <c r="AS25" s="49"/>
      <c r="AT25" s="148">
        <f>+IF(AG25=0,"",'Ark1'!W185)</f>
        <v>21.721929163526749</v>
      </c>
      <c r="AU25" s="148">
        <f>+IF(AG25=0,"",'Ark1'!X185)</f>
        <v>99.265259984928406</v>
      </c>
      <c r="AV25" s="148">
        <f>+IF(AG25=0,"",'Ark1'!Y185)</f>
        <v>95.27128862094952</v>
      </c>
      <c r="AW25" s="148">
        <f>+IF(AG25=0,"",'Ark1'!Z185)</f>
        <v>59.83421250941975</v>
      </c>
      <c r="AX25" s="96">
        <f>+IF(AG25=0,"",'Ark1'!AA185)</f>
        <v>12.458948116317892</v>
      </c>
      <c r="AY25" s="49">
        <f>+IF(AG25=0,"",'Ark1'!AB185)</f>
        <v>1.8616257345275424</v>
      </c>
      <c r="AZ25" s="49">
        <f>+IF(AG25=0,"",'Ark1'!AC185)</f>
        <v>2.0487771049701218</v>
      </c>
      <c r="BA25" s="148">
        <f>+IF(AG25=0,"",'Ark1'!AD185)</f>
        <v>70.729969515291202</v>
      </c>
      <c r="BB25" s="148">
        <f>+IF(AG25=0,"",'Ark1'!AE185)</f>
        <v>43.797258076449616</v>
      </c>
      <c r="BC25" s="148">
        <f>+IF(AG25=0,"",'Ark1'!AF185)</f>
        <v>44.423172861799102</v>
      </c>
      <c r="BD25" s="49">
        <f t="shared" si="1"/>
        <v>5.3609141087148791</v>
      </c>
      <c r="BE25" s="49"/>
      <c r="BF25" s="148">
        <f t="shared" si="2"/>
        <v>1.5607174360482212</v>
      </c>
      <c r="BG25" s="47"/>
      <c r="BH25" s="23"/>
      <c r="BI25" s="23"/>
      <c r="BJ25" s="23" t="s">
        <v>483</v>
      </c>
      <c r="BL25"/>
      <c r="BM25"/>
      <c r="BN25"/>
      <c r="BQ25" s="51"/>
    </row>
    <row r="26" spans="27:69">
      <c r="AA26" s="47"/>
      <c r="AB26" s="3" t="e">
        <f>+'Ark1'!#REF!</f>
        <v>#REF!</v>
      </c>
      <c r="AC26" s="3" t="e">
        <f>+'Ark1'!#REF!</f>
        <v>#REF!</v>
      </c>
      <c r="AD26" s="3" t="str">
        <f t="shared" si="0"/>
        <v>Ung sau</v>
      </c>
      <c r="AE26" s="3" t="e">
        <f>+'Ark1'!#REF!</f>
        <v>#REF!</v>
      </c>
      <c r="AF26" s="13"/>
      <c r="AG26" s="16" t="e">
        <f>+'Ark1'!#REF!</f>
        <v>#REF!</v>
      </c>
      <c r="AH26" s="13"/>
      <c r="AI26" s="61" t="e">
        <f>+'Ark1'!#REF!</f>
        <v>#REF!</v>
      </c>
      <c r="AJ26" s="13"/>
      <c r="AK26" s="13" t="e">
        <f>+'Ark1'!#REF!</f>
        <v>#REF!</v>
      </c>
      <c r="AL26" s="13" t="e">
        <f>+'Ark1'!#REF!</f>
        <v>#REF!</v>
      </c>
      <c r="AM26" s="13"/>
      <c r="AN26" s="13" t="e">
        <f>+'Ark1'!#REF!</f>
        <v>#REF!</v>
      </c>
      <c r="AO26" s="13"/>
      <c r="AP26" s="61" t="e">
        <f>+'Ark1'!#REF!</f>
        <v>#REF!</v>
      </c>
      <c r="AQ26" s="61"/>
      <c r="AR26" s="16" t="e">
        <f>+IF(AG26=0,"",'Ark1'!#REF!)</f>
        <v>#REF!</v>
      </c>
      <c r="AS26" s="13"/>
      <c r="AT26" s="16" t="e">
        <f>+IF(AG26=0,"",'Ark1'!#REF!)</f>
        <v>#REF!</v>
      </c>
      <c r="AU26" s="16" t="e">
        <f>+IF(AG26=0,"",'Ark1'!#REF!)</f>
        <v>#REF!</v>
      </c>
      <c r="AV26" s="16" t="e">
        <f>+IF(AG26=0,"",'Ark1'!#REF!)</f>
        <v>#REF!</v>
      </c>
      <c r="AW26" s="16" t="e">
        <f>+IF(AG26=0,"",'Ark1'!#REF!)</f>
        <v>#REF!</v>
      </c>
      <c r="AX26" s="61" t="e">
        <f>+IF(AG26=0,"",'Ark1'!#REF!)</f>
        <v>#REF!</v>
      </c>
      <c r="AY26" s="13" t="e">
        <f>+IF(AG26=0,"",'Ark1'!#REF!)</f>
        <v>#REF!</v>
      </c>
      <c r="AZ26" s="13" t="e">
        <f>+IF(AG26=0,"",'Ark1'!#REF!)</f>
        <v>#REF!</v>
      </c>
      <c r="BA26" s="16" t="e">
        <f>+IF(AG26=0,"",'Ark1'!#REF!)</f>
        <v>#REF!</v>
      </c>
      <c r="BB26" s="16" t="e">
        <f>+IF(AG26=0,"",'Ark1'!#REF!)</f>
        <v>#REF!</v>
      </c>
      <c r="BC26" s="16" t="e">
        <f>+IF(AG26=0,"",'Ark1'!#REF!)</f>
        <v>#REF!</v>
      </c>
      <c r="BD26" s="13" t="e">
        <f t="shared" si="1"/>
        <v>#REF!</v>
      </c>
      <c r="BE26" s="13"/>
      <c r="BF26" s="16" t="e">
        <f t="shared" si="2"/>
        <v>#REF!</v>
      </c>
      <c r="BG26" s="47"/>
      <c r="BH26" s="23"/>
      <c r="BI26" s="23"/>
      <c r="BJ26" s="23" t="s">
        <v>484</v>
      </c>
      <c r="BL26"/>
      <c r="BM26"/>
      <c r="BN26"/>
      <c r="BQ26" s="20"/>
    </row>
    <row r="27" spans="27:69">
      <c r="AA27" s="47"/>
      <c r="AB27" s="3" t="e">
        <f>+'Ark1'!#REF!</f>
        <v>#REF!</v>
      </c>
      <c r="AC27" s="3" t="e">
        <f>+'Ark1'!#REF!</f>
        <v>#REF!</v>
      </c>
      <c r="AD27" s="3" t="str">
        <f t="shared" si="0"/>
        <v>Sau</v>
      </c>
      <c r="AE27" s="3" t="e">
        <f>+'Ark1'!#REF!</f>
        <v>#REF!</v>
      </c>
      <c r="AF27" s="13"/>
      <c r="AG27" s="16" t="e">
        <f>+'Ark1'!#REF!</f>
        <v>#REF!</v>
      </c>
      <c r="AH27" s="13"/>
      <c r="AI27" s="61" t="e">
        <f>+'Ark1'!#REF!</f>
        <v>#REF!</v>
      </c>
      <c r="AJ27" s="13"/>
      <c r="AK27" s="13" t="e">
        <f>+'Ark1'!#REF!</f>
        <v>#REF!</v>
      </c>
      <c r="AL27" s="13" t="e">
        <f>+'Ark1'!#REF!</f>
        <v>#REF!</v>
      </c>
      <c r="AM27" s="13"/>
      <c r="AN27" s="13" t="e">
        <f>+'Ark1'!#REF!</f>
        <v>#REF!</v>
      </c>
      <c r="AO27" s="13"/>
      <c r="AP27" s="61" t="e">
        <f>+'Ark1'!#REF!</f>
        <v>#REF!</v>
      </c>
      <c r="AQ27" s="61"/>
      <c r="AR27" s="16" t="e">
        <f>+IF(AG27=0,"",'Ark1'!#REF!)</f>
        <v>#REF!</v>
      </c>
      <c r="AS27" s="13"/>
      <c r="AT27" s="16" t="e">
        <f>+IF(AG27=0,"",'Ark1'!#REF!)</f>
        <v>#REF!</v>
      </c>
      <c r="AU27" s="16" t="e">
        <f>+IF(AG27=0,"",'Ark1'!#REF!)</f>
        <v>#REF!</v>
      </c>
      <c r="AV27" s="16" t="e">
        <f>+IF(AG27=0,"",'Ark1'!#REF!)</f>
        <v>#REF!</v>
      </c>
      <c r="AW27" s="16" t="e">
        <f>+IF(AG27=0,"",'Ark1'!#REF!)</f>
        <v>#REF!</v>
      </c>
      <c r="AX27" s="61" t="e">
        <f>+IF(AG27=0,"",'Ark1'!#REF!)</f>
        <v>#REF!</v>
      </c>
      <c r="AY27" s="13" t="e">
        <f>+IF(AG27=0,"",'Ark1'!#REF!)</f>
        <v>#REF!</v>
      </c>
      <c r="AZ27" s="13" t="e">
        <f>+IF(AG27=0,"",'Ark1'!#REF!)</f>
        <v>#REF!</v>
      </c>
      <c r="BA27" s="16" t="e">
        <f>+IF(AG27=0,"",'Ark1'!#REF!)</f>
        <v>#REF!</v>
      </c>
      <c r="BB27" s="16" t="e">
        <f>+IF(AG27=0,"",'Ark1'!#REF!)</f>
        <v>#REF!</v>
      </c>
      <c r="BC27" s="16" t="e">
        <f>+IF(AG27=0,"",'Ark1'!#REF!)</f>
        <v>#REF!</v>
      </c>
      <c r="BD27" s="13" t="e">
        <f t="shared" si="1"/>
        <v>#REF!</v>
      </c>
      <c r="BE27" s="13"/>
      <c r="BF27" s="16" t="e">
        <f t="shared" si="2"/>
        <v>#REF!</v>
      </c>
      <c r="BG27" s="47"/>
      <c r="BH27" s="23"/>
      <c r="BI27" s="23"/>
      <c r="BJ27" s="23" t="s">
        <v>485</v>
      </c>
      <c r="BL27"/>
      <c r="BM27"/>
      <c r="BN27"/>
      <c r="BQ27" s="20"/>
    </row>
    <row r="28" spans="27:69">
      <c r="AA28" s="47"/>
      <c r="AB28" s="3" t="e">
        <f>+'Ark1'!#REF!</f>
        <v>#REF!</v>
      </c>
      <c r="AC28" s="3" t="e">
        <f>+'Ark1'!#REF!</f>
        <v>#REF!</v>
      </c>
      <c r="AD28" s="3" t="str">
        <f t="shared" si="0"/>
        <v>Dielam</v>
      </c>
      <c r="AE28" s="3" t="e">
        <f>+'Ark1'!#REF!</f>
        <v>#REF!</v>
      </c>
      <c r="AF28" s="13"/>
      <c r="AG28" s="16" t="e">
        <f>+'Ark1'!#REF!</f>
        <v>#REF!</v>
      </c>
      <c r="AH28" s="13"/>
      <c r="AI28" s="61" t="e">
        <f>+'Ark1'!#REF!</f>
        <v>#REF!</v>
      </c>
      <c r="AJ28" s="13"/>
      <c r="AK28" s="13" t="e">
        <f>+'Ark1'!#REF!</f>
        <v>#REF!</v>
      </c>
      <c r="AL28" s="13" t="e">
        <f>+'Ark1'!#REF!</f>
        <v>#REF!</v>
      </c>
      <c r="AM28" s="13"/>
      <c r="AN28" s="13" t="e">
        <f>+'Ark1'!#REF!</f>
        <v>#REF!</v>
      </c>
      <c r="AO28" s="13"/>
      <c r="AP28" s="61" t="e">
        <f>+'Ark1'!#REF!</f>
        <v>#REF!</v>
      </c>
      <c r="AQ28" s="61"/>
      <c r="AR28" s="16" t="e">
        <f>+IF(AG28=0,"",'Ark1'!#REF!)</f>
        <v>#REF!</v>
      </c>
      <c r="AS28" s="13"/>
      <c r="AT28" s="16" t="e">
        <f>+IF(AG28=0,"",'Ark1'!#REF!)</f>
        <v>#REF!</v>
      </c>
      <c r="AU28" s="16" t="e">
        <f>+IF(AG28=0,"",'Ark1'!#REF!)</f>
        <v>#REF!</v>
      </c>
      <c r="AV28" s="16" t="e">
        <f>+IF(AG28=0,"",'Ark1'!#REF!)</f>
        <v>#REF!</v>
      </c>
      <c r="AW28" s="16" t="e">
        <f>+IF(AG28=0,"",'Ark1'!#REF!)</f>
        <v>#REF!</v>
      </c>
      <c r="AX28" s="61" t="e">
        <f>+IF(AG28=0,"",'Ark1'!#REF!)</f>
        <v>#REF!</v>
      </c>
      <c r="AY28" s="13" t="e">
        <f>+IF(AG28=0,"",'Ark1'!#REF!)</f>
        <v>#REF!</v>
      </c>
      <c r="AZ28" s="13" t="e">
        <f>+IF(AG28=0,"",'Ark1'!#REF!)</f>
        <v>#REF!</v>
      </c>
      <c r="BA28" s="16" t="e">
        <f>+IF(AG28=0,"",'Ark1'!#REF!)</f>
        <v>#REF!</v>
      </c>
      <c r="BB28" s="16" t="e">
        <f>+IF(AG28=0,"",'Ark1'!#REF!)</f>
        <v>#REF!</v>
      </c>
      <c r="BC28" s="16" t="e">
        <f>+IF(AG28=0,"",'Ark1'!#REF!)</f>
        <v>#REF!</v>
      </c>
      <c r="BD28" s="13" t="e">
        <f t="shared" si="1"/>
        <v>#REF!</v>
      </c>
      <c r="BE28" s="13"/>
      <c r="BF28" s="16" t="e">
        <f t="shared" si="2"/>
        <v>#REF!</v>
      </c>
      <c r="BG28" s="47"/>
      <c r="BH28" s="23"/>
      <c r="BI28" s="23"/>
      <c r="BJ28" s="23" t="s">
        <v>481</v>
      </c>
      <c r="BL28"/>
      <c r="BM28"/>
      <c r="BN28"/>
      <c r="BQ28" s="20"/>
    </row>
    <row r="29" spans="27:69">
      <c r="AA29" s="47"/>
      <c r="AB29" s="3" t="e">
        <f>+'Ark1'!#REF!</f>
        <v>#REF!</v>
      </c>
      <c r="AC29" s="3" t="e">
        <f>+'Ark1'!#REF!</f>
        <v>#REF!</v>
      </c>
      <c r="AD29" s="3" t="str">
        <f t="shared" si="0"/>
        <v>Lam</v>
      </c>
      <c r="AE29" s="3" t="e">
        <f>+'Ark1'!#REF!</f>
        <v>#REF!</v>
      </c>
      <c r="AF29" s="13"/>
      <c r="AG29" s="16" t="e">
        <f>+'Ark1'!#REF!</f>
        <v>#REF!</v>
      </c>
      <c r="AH29" s="13"/>
      <c r="AI29" s="61" t="e">
        <f>+'Ark1'!#REF!</f>
        <v>#REF!</v>
      </c>
      <c r="AJ29" s="13"/>
      <c r="AK29" s="13" t="e">
        <f>+'Ark1'!#REF!</f>
        <v>#REF!</v>
      </c>
      <c r="AL29" s="13" t="e">
        <f>+'Ark1'!#REF!</f>
        <v>#REF!</v>
      </c>
      <c r="AM29" s="13"/>
      <c r="AN29" s="13" t="e">
        <f>+'Ark1'!#REF!</f>
        <v>#REF!</v>
      </c>
      <c r="AO29" s="13"/>
      <c r="AP29" s="61" t="e">
        <f>+'Ark1'!#REF!</f>
        <v>#REF!</v>
      </c>
      <c r="AQ29" s="61"/>
      <c r="AR29" s="16" t="e">
        <f>+IF(AG29=0,"",'Ark1'!#REF!)</f>
        <v>#REF!</v>
      </c>
      <c r="AS29" s="13"/>
      <c r="AT29" s="16" t="e">
        <f>+IF(AG29=0,"",'Ark1'!#REF!)</f>
        <v>#REF!</v>
      </c>
      <c r="AU29" s="16" t="e">
        <f>+IF(AG29=0,"",'Ark1'!#REF!)</f>
        <v>#REF!</v>
      </c>
      <c r="AV29" s="16" t="e">
        <f>+IF(AG29=0,"",'Ark1'!#REF!)</f>
        <v>#REF!</v>
      </c>
      <c r="AW29" s="16" t="e">
        <f>+IF(AG29=0,"",'Ark1'!#REF!)</f>
        <v>#REF!</v>
      </c>
      <c r="AX29" s="61" t="e">
        <f>+IF(AG29=0,"",'Ark1'!#REF!)</f>
        <v>#REF!</v>
      </c>
      <c r="AY29" s="13" t="e">
        <f>+IF(AG29=0,"",'Ark1'!#REF!)</f>
        <v>#REF!</v>
      </c>
      <c r="AZ29" s="13" t="e">
        <f>+IF(AG29=0,"",'Ark1'!#REF!)</f>
        <v>#REF!</v>
      </c>
      <c r="BA29" s="16" t="e">
        <f>+IF(AG29=0,"",'Ark1'!#REF!)</f>
        <v>#REF!</v>
      </c>
      <c r="BB29" s="16" t="e">
        <f>+IF(AG29=0,"",'Ark1'!#REF!)</f>
        <v>#REF!</v>
      </c>
      <c r="BC29" s="16" t="e">
        <f>+IF(AG29=0,"",'Ark1'!#REF!)</f>
        <v>#REF!</v>
      </c>
      <c r="BD29" s="13" t="e">
        <f t="shared" si="1"/>
        <v>#REF!</v>
      </c>
      <c r="BE29" s="13"/>
      <c r="BF29" s="16" t="e">
        <f t="shared" si="2"/>
        <v>#REF!</v>
      </c>
      <c r="BG29" s="47"/>
      <c r="BH29" s="23"/>
      <c r="BI29" s="23"/>
      <c r="BJ29" s="23" t="s">
        <v>482</v>
      </c>
      <c r="BL29"/>
      <c r="BM29"/>
      <c r="BN29"/>
      <c r="BQ29" s="20"/>
    </row>
    <row r="30" spans="27:69">
      <c r="AA30" s="47"/>
      <c r="AB30" s="3" t="e">
        <f>+'Ark1'!#REF!</f>
        <v>#REF!</v>
      </c>
      <c r="AC30" s="3" t="e">
        <f>+'Ark1'!#REF!</f>
        <v>#REF!</v>
      </c>
      <c r="AD30" s="3" t="str">
        <f t="shared" si="0"/>
        <v>Vær</v>
      </c>
      <c r="AE30" s="3" t="e">
        <f>+'Ark1'!#REF!</f>
        <v>#REF!</v>
      </c>
      <c r="AF30" s="13"/>
      <c r="AG30" s="16" t="e">
        <f>+'Ark1'!#REF!</f>
        <v>#REF!</v>
      </c>
      <c r="AH30" s="13"/>
      <c r="AI30" s="61" t="e">
        <f>+'Ark1'!#REF!</f>
        <v>#REF!</v>
      </c>
      <c r="AJ30" s="13"/>
      <c r="AK30" s="13" t="e">
        <f>+'Ark1'!#REF!</f>
        <v>#REF!</v>
      </c>
      <c r="AL30" s="13" t="e">
        <f>+'Ark1'!#REF!</f>
        <v>#REF!</v>
      </c>
      <c r="AM30" s="13"/>
      <c r="AN30" s="13" t="e">
        <f>+'Ark1'!#REF!</f>
        <v>#REF!</v>
      </c>
      <c r="AO30" s="13"/>
      <c r="AP30" s="61" t="e">
        <f>+'Ark1'!#REF!</f>
        <v>#REF!</v>
      </c>
      <c r="AQ30" s="61"/>
      <c r="AR30" s="16" t="e">
        <f>+IF(AG30=0,"",'Ark1'!#REF!)</f>
        <v>#REF!</v>
      </c>
      <c r="AS30" s="13"/>
      <c r="AT30" s="16" t="e">
        <f>+IF(AG30=0,"",'Ark1'!#REF!)</f>
        <v>#REF!</v>
      </c>
      <c r="AU30" s="16" t="e">
        <f>+IF(AG30=0,"",'Ark1'!#REF!)</f>
        <v>#REF!</v>
      </c>
      <c r="AV30" s="16" t="e">
        <f>+IF(AG30=0,"",'Ark1'!#REF!)</f>
        <v>#REF!</v>
      </c>
      <c r="AW30" s="16" t="e">
        <f>+IF(AG30=0,"",'Ark1'!#REF!)</f>
        <v>#REF!</v>
      </c>
      <c r="AX30" s="61" t="e">
        <f>+IF(AG30=0,"",'Ark1'!#REF!)</f>
        <v>#REF!</v>
      </c>
      <c r="AY30" s="13" t="e">
        <f>+IF(AG30=0,"",'Ark1'!#REF!)</f>
        <v>#REF!</v>
      </c>
      <c r="AZ30" s="13" t="e">
        <f>+IF(AG30=0,"",'Ark1'!#REF!)</f>
        <v>#REF!</v>
      </c>
      <c r="BA30" s="16" t="e">
        <f>+IF(AG30=0,"",'Ark1'!#REF!)</f>
        <v>#REF!</v>
      </c>
      <c r="BB30" s="16" t="e">
        <f>+IF(AG30=0,"",'Ark1'!#REF!)</f>
        <v>#REF!</v>
      </c>
      <c r="BC30" s="16" t="e">
        <f>+IF(AG30=0,"",'Ark1'!#REF!)</f>
        <v>#REF!</v>
      </c>
      <c r="BD30" s="13" t="e">
        <f t="shared" si="1"/>
        <v>#REF!</v>
      </c>
      <c r="BE30" s="13"/>
      <c r="BF30" s="16" t="e">
        <f t="shared" si="2"/>
        <v>#REF!</v>
      </c>
      <c r="BG30" s="47"/>
      <c r="BH30" s="23"/>
      <c r="BI30" s="23"/>
      <c r="BJ30" s="23" t="s">
        <v>483</v>
      </c>
      <c r="BL30"/>
      <c r="BM30"/>
      <c r="BN30"/>
      <c r="BQ30" s="20"/>
    </row>
    <row r="31" spans="27:69">
      <c r="AA31" s="47"/>
      <c r="AB31" s="48" t="e">
        <f>+'Ark1'!#REF!</f>
        <v>#REF!</v>
      </c>
      <c r="AC31" s="48" t="e">
        <f>+'Ark1'!#REF!</f>
        <v>#REF!</v>
      </c>
      <c r="AD31" s="48" t="e">
        <f>+#REF!</f>
        <v>#REF!</v>
      </c>
      <c r="AE31" s="48" t="e">
        <f>+'Ark1'!#REF!</f>
        <v>#REF!</v>
      </c>
      <c r="AF31" s="49"/>
      <c r="AG31" s="148" t="e">
        <f>+'Ark1'!#REF!</f>
        <v>#REF!</v>
      </c>
      <c r="AH31" s="49"/>
      <c r="AI31" s="96" t="e">
        <f>+'Ark1'!#REF!</f>
        <v>#REF!</v>
      </c>
      <c r="AJ31" s="49"/>
      <c r="AK31" s="49" t="e">
        <f>+'Ark1'!#REF!</f>
        <v>#REF!</v>
      </c>
      <c r="AL31" s="49" t="e">
        <f>+'Ark1'!#REF!</f>
        <v>#REF!</v>
      </c>
      <c r="AM31" s="49"/>
      <c r="AN31" s="49" t="e">
        <f>+'Ark1'!#REF!</f>
        <v>#REF!</v>
      </c>
      <c r="AO31" s="49"/>
      <c r="AP31" s="96" t="e">
        <f>+'Ark1'!#REF!</f>
        <v>#REF!</v>
      </c>
      <c r="AQ31" s="96"/>
      <c r="AR31" s="148" t="e">
        <f>+IF(AG31=0,"",'Ark1'!#REF!)</f>
        <v>#REF!</v>
      </c>
      <c r="AS31" s="49"/>
      <c r="AT31" s="148" t="e">
        <f>+IF(AG31=0,"",'Ark1'!#REF!)</f>
        <v>#REF!</v>
      </c>
      <c r="AU31" s="148" t="e">
        <f>+IF(AG31=0,"",'Ark1'!#REF!)</f>
        <v>#REF!</v>
      </c>
      <c r="AV31" s="148" t="e">
        <f>+IF(AG31=0,"",'Ark1'!#REF!)</f>
        <v>#REF!</v>
      </c>
      <c r="AW31" s="148" t="e">
        <f>+IF(AG31=0,"",'Ark1'!#REF!)</f>
        <v>#REF!</v>
      </c>
      <c r="AX31" s="96" t="e">
        <f>+IF(AG31=0,"",'Ark1'!#REF!)</f>
        <v>#REF!</v>
      </c>
      <c r="AY31" s="49" t="e">
        <f>+IF(AG31=0,"",'Ark1'!#REF!)</f>
        <v>#REF!</v>
      </c>
      <c r="AZ31" s="49" t="e">
        <f>+IF(AG31=0,"",'Ark1'!#REF!)</f>
        <v>#REF!</v>
      </c>
      <c r="BA31" s="148" t="e">
        <f>+IF(AG31=0,"",'Ark1'!#REF!)</f>
        <v>#REF!</v>
      </c>
      <c r="BB31" s="148" t="e">
        <f>+IF(AG31=0,"",'Ark1'!#REF!)</f>
        <v>#REF!</v>
      </c>
      <c r="BC31" s="148" t="e">
        <f>+IF(AG31=0,"",'Ark1'!#REF!)</f>
        <v>#REF!</v>
      </c>
      <c r="BD31" s="49" t="e">
        <f t="shared" si="1"/>
        <v>#REF!</v>
      </c>
      <c r="BE31" s="49"/>
      <c r="BF31" s="148" t="e">
        <f t="shared" si="2"/>
        <v>#REF!</v>
      </c>
      <c r="BG31" s="47"/>
      <c r="BH31" s="23"/>
      <c r="BI31" s="23"/>
      <c r="BJ31" s="23" t="s">
        <v>484</v>
      </c>
      <c r="BL31"/>
      <c r="BM31"/>
      <c r="BN31"/>
      <c r="BQ31" s="20"/>
    </row>
    <row r="32" spans="27:69">
      <c r="AA32" s="47"/>
      <c r="AB32" s="48" t="e">
        <f>+'Ark1'!#REF!</f>
        <v>#REF!</v>
      </c>
      <c r="AC32" s="48" t="e">
        <f>+'Ark1'!#REF!</f>
        <v>#REF!</v>
      </c>
      <c r="AD32" s="48" t="e">
        <f>+#REF!</f>
        <v>#REF!</v>
      </c>
      <c r="AE32" s="48" t="e">
        <f>+'Ark1'!#REF!</f>
        <v>#REF!</v>
      </c>
      <c r="AF32" s="49"/>
      <c r="AG32" s="148" t="e">
        <f>+'Ark1'!#REF!</f>
        <v>#REF!</v>
      </c>
      <c r="AH32" s="49"/>
      <c r="AI32" s="96" t="e">
        <f>+'Ark1'!#REF!</f>
        <v>#REF!</v>
      </c>
      <c r="AJ32" s="49"/>
      <c r="AK32" s="49" t="e">
        <f>+'Ark1'!#REF!</f>
        <v>#REF!</v>
      </c>
      <c r="AL32" s="49" t="e">
        <f>+'Ark1'!#REF!</f>
        <v>#REF!</v>
      </c>
      <c r="AM32" s="49"/>
      <c r="AN32" s="49" t="e">
        <f>+'Ark1'!#REF!</f>
        <v>#REF!</v>
      </c>
      <c r="AO32" s="49"/>
      <c r="AP32" s="96" t="e">
        <f>+'Ark1'!#REF!</f>
        <v>#REF!</v>
      </c>
      <c r="AQ32" s="96"/>
      <c r="AR32" s="148" t="e">
        <f>+IF(AG32=0,"",'Ark1'!#REF!)</f>
        <v>#REF!</v>
      </c>
      <c r="AS32" s="49"/>
      <c r="AT32" s="148" t="e">
        <f>+IF(AG32=0,"",'Ark1'!#REF!)</f>
        <v>#REF!</v>
      </c>
      <c r="AU32" s="148" t="e">
        <f>+IF(AG32=0,"",'Ark1'!#REF!)</f>
        <v>#REF!</v>
      </c>
      <c r="AV32" s="148" t="e">
        <f>+IF(AG32=0,"",'Ark1'!#REF!)</f>
        <v>#REF!</v>
      </c>
      <c r="AW32" s="148" t="e">
        <f>+IF(AG32=0,"",'Ark1'!#REF!)</f>
        <v>#REF!</v>
      </c>
      <c r="AX32" s="96" t="e">
        <f>+IF(AG32=0,"",'Ark1'!#REF!)</f>
        <v>#REF!</v>
      </c>
      <c r="AY32" s="49" t="e">
        <f>+IF(AG32=0,"",'Ark1'!#REF!)</f>
        <v>#REF!</v>
      </c>
      <c r="AZ32" s="49" t="e">
        <f>+IF(AG32=0,"",'Ark1'!#REF!)</f>
        <v>#REF!</v>
      </c>
      <c r="BA32" s="148" t="e">
        <f>+IF(AG32=0,"",'Ark1'!#REF!)</f>
        <v>#REF!</v>
      </c>
      <c r="BB32" s="148" t="e">
        <f>+IF(AG32=0,"",'Ark1'!#REF!)</f>
        <v>#REF!</v>
      </c>
      <c r="BC32" s="148" t="e">
        <f>+IF(AG32=0,"",'Ark1'!#REF!)</f>
        <v>#REF!</v>
      </c>
      <c r="BD32" s="49" t="e">
        <f t="shared" si="1"/>
        <v>#REF!</v>
      </c>
      <c r="BE32" s="49"/>
      <c r="BF32" s="148" t="e">
        <f t="shared" si="2"/>
        <v>#REF!</v>
      </c>
      <c r="BG32" s="47"/>
      <c r="BH32" s="23"/>
      <c r="BI32" s="23"/>
      <c r="BJ32" s="23" t="s">
        <v>485</v>
      </c>
      <c r="BL32"/>
      <c r="BM32"/>
      <c r="BN32"/>
      <c r="BQ32" s="20"/>
    </row>
    <row r="33" spans="27:81">
      <c r="AA33" s="47"/>
      <c r="AB33" s="3" t="e">
        <f>+'Ark1'!#REF!</f>
        <v>#REF!</v>
      </c>
      <c r="AC33" s="3" t="e">
        <f>+'Ark1'!#REF!</f>
        <v>#REF!</v>
      </c>
      <c r="AD33" s="3" t="str">
        <f>+BJ35</f>
        <v>Lam</v>
      </c>
      <c r="AE33" s="3" t="e">
        <f>+'Ark1'!#REF!</f>
        <v>#REF!</v>
      </c>
      <c r="AF33" s="13"/>
      <c r="AG33" s="16" t="e">
        <f>+'Ark1'!#REF!</f>
        <v>#REF!</v>
      </c>
      <c r="AH33" s="13"/>
      <c r="AI33" s="61" t="e">
        <f>+'Ark1'!#REF!</f>
        <v>#REF!</v>
      </c>
      <c r="AJ33" s="13"/>
      <c r="AK33" s="13" t="e">
        <f>+'Ark1'!#REF!</f>
        <v>#REF!</v>
      </c>
      <c r="AL33" s="13" t="e">
        <f>+'Ark1'!#REF!</f>
        <v>#REF!</v>
      </c>
      <c r="AM33" s="13"/>
      <c r="AN33" s="13" t="e">
        <f>+'Ark1'!#REF!</f>
        <v>#REF!</v>
      </c>
      <c r="AO33" s="13"/>
      <c r="AP33" s="61" t="e">
        <f>+'Ark1'!#REF!</f>
        <v>#REF!</v>
      </c>
      <c r="AQ33" s="61"/>
      <c r="AR33" s="16" t="e">
        <f>+IF(AG33=0,"",'Ark1'!#REF!)</f>
        <v>#REF!</v>
      </c>
      <c r="AS33" s="13"/>
      <c r="AT33" s="16" t="e">
        <f>+IF(AG33=0,"",'Ark1'!#REF!)</f>
        <v>#REF!</v>
      </c>
      <c r="AU33" s="16" t="e">
        <f>+IF(AG33=0,"",'Ark1'!#REF!)</f>
        <v>#REF!</v>
      </c>
      <c r="AV33" s="16" t="e">
        <f>+IF(AG33=0,"",'Ark1'!#REF!)</f>
        <v>#REF!</v>
      </c>
      <c r="AW33" s="16" t="e">
        <f>+IF(AG33=0,"",'Ark1'!#REF!)</f>
        <v>#REF!</v>
      </c>
      <c r="AX33" s="61" t="e">
        <f>+IF(AG33=0,"",'Ark1'!#REF!)</f>
        <v>#REF!</v>
      </c>
      <c r="AY33" s="13" t="e">
        <f>+IF(AG33=0,"",'Ark1'!#REF!)</f>
        <v>#REF!</v>
      </c>
      <c r="AZ33" s="13" t="e">
        <f>+IF(AG33=0,"",'Ark1'!#REF!)</f>
        <v>#REF!</v>
      </c>
      <c r="BA33" s="16" t="e">
        <f>+IF(AG33=0,"",'Ark1'!#REF!)</f>
        <v>#REF!</v>
      </c>
      <c r="BB33" s="16" t="e">
        <f>+IF(AG33=0,"",'Ark1'!#REF!)</f>
        <v>#REF!</v>
      </c>
      <c r="BC33" s="16" t="e">
        <f>+IF(AG33=0,"",'Ark1'!#REF!)</f>
        <v>#REF!</v>
      </c>
      <c r="BD33" s="13" t="e">
        <f t="shared" ref="BD33:BD44" si="3">+IF(AG33=0,"",AP33/AL33)</f>
        <v>#REF!</v>
      </c>
      <c r="BE33" s="13"/>
      <c r="BF33" s="16" t="e">
        <f t="shared" ref="BF33:BF44" si="4">+IF(AG33=0,"",AG33/AE33)</f>
        <v>#REF!</v>
      </c>
      <c r="BG33" s="47"/>
      <c r="BH33" s="23"/>
      <c r="BI33" s="23"/>
      <c r="BJ33" s="23" t="s">
        <v>482</v>
      </c>
      <c r="BL33"/>
      <c r="BM33"/>
      <c r="BN33"/>
      <c r="BR33" s="1"/>
    </row>
    <row r="34" spans="27:81">
      <c r="AA34" s="47"/>
      <c r="AB34" s="3" t="e">
        <f>+'Ark1'!#REF!</f>
        <v>#REF!</v>
      </c>
      <c r="AC34" s="3" t="e">
        <f>+'Ark1'!#REF!</f>
        <v>#REF!</v>
      </c>
      <c r="AD34" s="3" t="str">
        <f>+BJ36</f>
        <v>Vær</v>
      </c>
      <c r="AE34" s="3" t="e">
        <f>+'Ark1'!#REF!</f>
        <v>#REF!</v>
      </c>
      <c r="AF34" s="13"/>
      <c r="AG34" s="16" t="e">
        <f>+'Ark1'!#REF!</f>
        <v>#REF!</v>
      </c>
      <c r="AH34" s="13"/>
      <c r="AI34" s="61" t="e">
        <f>+'Ark1'!#REF!</f>
        <v>#REF!</v>
      </c>
      <c r="AJ34" s="13"/>
      <c r="AK34" s="13" t="e">
        <f>+'Ark1'!#REF!</f>
        <v>#REF!</v>
      </c>
      <c r="AL34" s="13" t="e">
        <f>+'Ark1'!#REF!</f>
        <v>#REF!</v>
      </c>
      <c r="AM34" s="13"/>
      <c r="AN34" s="13" t="e">
        <f>+'Ark1'!#REF!</f>
        <v>#REF!</v>
      </c>
      <c r="AO34" s="13"/>
      <c r="AP34" s="61" t="e">
        <f>+'Ark1'!#REF!</f>
        <v>#REF!</v>
      </c>
      <c r="AQ34" s="61"/>
      <c r="AR34" s="16" t="e">
        <f>+IF(AG34=0,"",'Ark1'!#REF!)</f>
        <v>#REF!</v>
      </c>
      <c r="AS34" s="13"/>
      <c r="AT34" s="16" t="e">
        <f>+IF(AG34=0,"",'Ark1'!#REF!)</f>
        <v>#REF!</v>
      </c>
      <c r="AU34" s="16" t="e">
        <f>+IF(AG34=0,"",'Ark1'!#REF!)</f>
        <v>#REF!</v>
      </c>
      <c r="AV34" s="16" t="e">
        <f>+IF(AG34=0,"",'Ark1'!#REF!)</f>
        <v>#REF!</v>
      </c>
      <c r="AW34" s="16" t="e">
        <f>+IF(AG34=0,"",'Ark1'!#REF!)</f>
        <v>#REF!</v>
      </c>
      <c r="AX34" s="61" t="e">
        <f>+IF(AG34=0,"",'Ark1'!#REF!)</f>
        <v>#REF!</v>
      </c>
      <c r="AY34" s="13" t="e">
        <f>+IF(AG34=0,"",'Ark1'!#REF!)</f>
        <v>#REF!</v>
      </c>
      <c r="AZ34" s="13" t="e">
        <f>+IF(AG34=0,"",'Ark1'!#REF!)</f>
        <v>#REF!</v>
      </c>
      <c r="BA34" s="16" t="e">
        <f>+IF(AG34=0,"",'Ark1'!#REF!)</f>
        <v>#REF!</v>
      </c>
      <c r="BB34" s="16" t="e">
        <f>+IF(AG34=0,"",'Ark1'!#REF!)</f>
        <v>#REF!</v>
      </c>
      <c r="BC34" s="16" t="e">
        <f>+IF(AG34=0,"",'Ark1'!#REF!)</f>
        <v>#REF!</v>
      </c>
      <c r="BD34" s="13" t="e">
        <f t="shared" si="3"/>
        <v>#REF!</v>
      </c>
      <c r="BE34" s="13"/>
      <c r="BF34" s="16" t="e">
        <f t="shared" si="4"/>
        <v>#REF!</v>
      </c>
      <c r="BG34" s="47"/>
      <c r="BH34" s="23"/>
      <c r="BI34" s="23"/>
      <c r="BJ34" s="23" t="s">
        <v>483</v>
      </c>
      <c r="BL34"/>
      <c r="BM34"/>
      <c r="BN34"/>
      <c r="BR34" s="1"/>
    </row>
    <row r="35" spans="27:81">
      <c r="AA35" s="47"/>
      <c r="AB35" s="88" t="e">
        <f>+'Ark1'!#REF!</f>
        <v>#REF!</v>
      </c>
      <c r="AC35" s="88" t="e">
        <f>+'Ark1'!#REF!</f>
        <v>#REF!</v>
      </c>
      <c r="AD35" s="88" t="str">
        <f t="shared" ref="AD35:AD44" si="5">+BJ37</f>
        <v>Ung sau</v>
      </c>
      <c r="AE35" s="88" t="e">
        <f>+'Ark1'!#REF!</f>
        <v>#REF!</v>
      </c>
      <c r="AF35" s="89"/>
      <c r="AG35" s="175" t="e">
        <f>+'Ark1'!#REF!</f>
        <v>#REF!</v>
      </c>
      <c r="AH35" s="89"/>
      <c r="AI35" s="97" t="e">
        <f>+'Ark1'!#REF!</f>
        <v>#REF!</v>
      </c>
      <c r="AJ35" s="89"/>
      <c r="AK35" s="89" t="e">
        <f>+'Ark1'!#REF!</f>
        <v>#REF!</v>
      </c>
      <c r="AL35" s="89" t="e">
        <f>+'Ark1'!#REF!</f>
        <v>#REF!</v>
      </c>
      <c r="AM35" s="89"/>
      <c r="AN35" s="89" t="e">
        <f>+'Ark1'!#REF!</f>
        <v>#REF!</v>
      </c>
      <c r="AO35" s="89"/>
      <c r="AP35" s="97" t="e">
        <f>+'Ark1'!#REF!</f>
        <v>#REF!</v>
      </c>
      <c r="AQ35" s="97"/>
      <c r="AR35" s="175" t="e">
        <f>+IF(AG35=0,"",'Ark1'!#REF!)</f>
        <v>#REF!</v>
      </c>
      <c r="AS35" s="89"/>
      <c r="AT35" s="175" t="e">
        <f>+IF(AG35=0,"",'Ark1'!#REF!)</f>
        <v>#REF!</v>
      </c>
      <c r="AU35" s="175" t="e">
        <f>+IF(AG35=0,"",'Ark1'!#REF!)</f>
        <v>#REF!</v>
      </c>
      <c r="AV35" s="175" t="e">
        <f>+IF(AG35=0,"",'Ark1'!#REF!)</f>
        <v>#REF!</v>
      </c>
      <c r="AW35" s="175" t="e">
        <f>+IF(AG35=0,"",'Ark1'!#REF!)</f>
        <v>#REF!</v>
      </c>
      <c r="AX35" s="97" t="e">
        <f>+IF(AG35=0,"",'Ark1'!#REF!)</f>
        <v>#REF!</v>
      </c>
      <c r="AY35" s="89" t="e">
        <f>+IF(AG35=0,"",'Ark1'!#REF!)</f>
        <v>#REF!</v>
      </c>
      <c r="AZ35" s="89" t="e">
        <f>+IF(AG35=0,"",'Ark1'!#REF!)</f>
        <v>#REF!</v>
      </c>
      <c r="BA35" s="175" t="e">
        <f>+IF(AG35=0,"",'Ark1'!#REF!)</f>
        <v>#REF!</v>
      </c>
      <c r="BB35" s="175" t="e">
        <f>+IF(AG35=0,"",'Ark1'!#REF!)</f>
        <v>#REF!</v>
      </c>
      <c r="BC35" s="175" t="e">
        <f>+IF(AG35=0,"",'Ark1'!#REF!)</f>
        <v>#REF!</v>
      </c>
      <c r="BD35" s="89" t="e">
        <f t="shared" si="3"/>
        <v>#REF!</v>
      </c>
      <c r="BE35" s="89"/>
      <c r="BF35" s="175" t="e">
        <f t="shared" si="4"/>
        <v>#REF!</v>
      </c>
      <c r="BG35" s="47"/>
      <c r="BH35" s="23"/>
      <c r="BI35" s="23"/>
      <c r="BJ35" s="23" t="s">
        <v>484</v>
      </c>
      <c r="BL35"/>
      <c r="BM35"/>
      <c r="BN35"/>
      <c r="BR35" s="1"/>
    </row>
    <row r="36" spans="27:81">
      <c r="AA36" s="47"/>
      <c r="AB36" s="88" t="e">
        <f>+'Ark1'!#REF!</f>
        <v>#REF!</v>
      </c>
      <c r="AC36" s="88" t="e">
        <f>+'Ark1'!#REF!</f>
        <v>#REF!</v>
      </c>
      <c r="AD36" s="88" t="str">
        <f t="shared" si="5"/>
        <v>Sau</v>
      </c>
      <c r="AE36" s="88" t="e">
        <f>+'Ark1'!#REF!</f>
        <v>#REF!</v>
      </c>
      <c r="AF36" s="89"/>
      <c r="AG36" s="175" t="e">
        <f>+'Ark1'!#REF!</f>
        <v>#REF!</v>
      </c>
      <c r="AH36" s="89"/>
      <c r="AI36" s="97" t="e">
        <f>+'Ark1'!#REF!</f>
        <v>#REF!</v>
      </c>
      <c r="AJ36" s="89"/>
      <c r="AK36" s="89" t="e">
        <f>+'Ark1'!#REF!</f>
        <v>#REF!</v>
      </c>
      <c r="AL36" s="89" t="e">
        <f>+'Ark1'!#REF!</f>
        <v>#REF!</v>
      </c>
      <c r="AM36" s="89"/>
      <c r="AN36" s="89" t="e">
        <f>+'Ark1'!#REF!</f>
        <v>#REF!</v>
      </c>
      <c r="AO36" s="89"/>
      <c r="AP36" s="97" t="e">
        <f>+'Ark1'!#REF!</f>
        <v>#REF!</v>
      </c>
      <c r="AQ36" s="97"/>
      <c r="AR36" s="175" t="e">
        <f>+IF(AG36=0,"",'Ark1'!#REF!)</f>
        <v>#REF!</v>
      </c>
      <c r="AS36" s="89"/>
      <c r="AT36" s="175" t="e">
        <f>+IF(AG36=0,"",'Ark1'!#REF!)</f>
        <v>#REF!</v>
      </c>
      <c r="AU36" s="175" t="e">
        <f>+IF(AG36=0,"",'Ark1'!#REF!)</f>
        <v>#REF!</v>
      </c>
      <c r="AV36" s="175" t="e">
        <f>+IF(AG36=0,"",'Ark1'!#REF!)</f>
        <v>#REF!</v>
      </c>
      <c r="AW36" s="175" t="e">
        <f>+IF(AG36=0,"",'Ark1'!#REF!)</f>
        <v>#REF!</v>
      </c>
      <c r="AX36" s="97" t="e">
        <f>+IF(AG36=0,"",'Ark1'!#REF!)</f>
        <v>#REF!</v>
      </c>
      <c r="AY36" s="89" t="e">
        <f>+IF(AG36=0,"",'Ark1'!#REF!)</f>
        <v>#REF!</v>
      </c>
      <c r="AZ36" s="89" t="e">
        <f>+IF(AG36=0,"",'Ark1'!#REF!)</f>
        <v>#REF!</v>
      </c>
      <c r="BA36" s="175" t="e">
        <f>+IF(AG36=0,"",'Ark1'!#REF!)</f>
        <v>#REF!</v>
      </c>
      <c r="BB36" s="175" t="e">
        <f>+IF(AG36=0,"",'Ark1'!#REF!)</f>
        <v>#REF!</v>
      </c>
      <c r="BC36" s="175" t="e">
        <f>+IF(AG36=0,"",'Ark1'!#REF!)</f>
        <v>#REF!</v>
      </c>
      <c r="BD36" s="89" t="e">
        <f t="shared" si="3"/>
        <v>#REF!</v>
      </c>
      <c r="BE36" s="89"/>
      <c r="BF36" s="175" t="e">
        <f t="shared" si="4"/>
        <v>#REF!</v>
      </c>
      <c r="BG36" s="47"/>
      <c r="BH36" s="23"/>
      <c r="BI36" s="23"/>
      <c r="BJ36" s="23" t="s">
        <v>485</v>
      </c>
      <c r="BL36"/>
      <c r="BM36"/>
      <c r="BN36"/>
      <c r="BR36" s="1"/>
    </row>
    <row r="37" spans="27:81">
      <c r="AA37" s="47"/>
      <c r="AB37" s="88" t="e">
        <f>+'Ark1'!#REF!</f>
        <v>#REF!</v>
      </c>
      <c r="AC37" s="88" t="e">
        <f>+'Ark1'!#REF!</f>
        <v>#REF!</v>
      </c>
      <c r="AD37" s="88" t="str">
        <f t="shared" si="5"/>
        <v>Dielam</v>
      </c>
      <c r="AE37" s="88" t="e">
        <f>+'Ark1'!#REF!</f>
        <v>#REF!</v>
      </c>
      <c r="AF37" s="89"/>
      <c r="AG37" s="175" t="e">
        <f>+'Ark1'!#REF!</f>
        <v>#REF!</v>
      </c>
      <c r="AH37" s="89"/>
      <c r="AI37" s="97" t="e">
        <f>+'Ark1'!#REF!</f>
        <v>#REF!</v>
      </c>
      <c r="AJ37" s="89"/>
      <c r="AK37" s="89" t="e">
        <f>+'Ark1'!#REF!</f>
        <v>#REF!</v>
      </c>
      <c r="AL37" s="89" t="e">
        <f>+'Ark1'!#REF!</f>
        <v>#REF!</v>
      </c>
      <c r="AM37" s="89"/>
      <c r="AN37" s="89" t="e">
        <f>+'Ark1'!#REF!</f>
        <v>#REF!</v>
      </c>
      <c r="AO37" s="89"/>
      <c r="AP37" s="97" t="e">
        <f>+'Ark1'!#REF!</f>
        <v>#REF!</v>
      </c>
      <c r="AQ37" s="97"/>
      <c r="AR37" s="175" t="e">
        <f>+IF(AG37=0,"",'Ark1'!#REF!)</f>
        <v>#REF!</v>
      </c>
      <c r="AS37" s="89"/>
      <c r="AT37" s="175" t="e">
        <f>+IF(AG37=0,"",'Ark1'!#REF!)</f>
        <v>#REF!</v>
      </c>
      <c r="AU37" s="175" t="e">
        <f>+IF(AG37=0,"",'Ark1'!#REF!)</f>
        <v>#REF!</v>
      </c>
      <c r="AV37" s="175" t="e">
        <f>+IF(AG37=0,"",'Ark1'!#REF!)</f>
        <v>#REF!</v>
      </c>
      <c r="AW37" s="175" t="e">
        <f>+IF(AG37=0,"",'Ark1'!#REF!)</f>
        <v>#REF!</v>
      </c>
      <c r="AX37" s="97" t="e">
        <f>+IF(AG37=0,"",'Ark1'!#REF!)</f>
        <v>#REF!</v>
      </c>
      <c r="AY37" s="89" t="e">
        <f>+IF(AG37=0,"",'Ark1'!#REF!)</f>
        <v>#REF!</v>
      </c>
      <c r="AZ37" s="89" t="e">
        <f>+IF(AG37=0,"",'Ark1'!#REF!)</f>
        <v>#REF!</v>
      </c>
      <c r="BA37" s="175" t="e">
        <f>+IF(AG37=0,"",'Ark1'!#REF!)</f>
        <v>#REF!</v>
      </c>
      <c r="BB37" s="175" t="e">
        <f>+IF(AG37=0,"",'Ark1'!#REF!)</f>
        <v>#REF!</v>
      </c>
      <c r="BC37" s="175" t="e">
        <f>+IF(AG37=0,"",'Ark1'!#REF!)</f>
        <v>#REF!</v>
      </c>
      <c r="BD37" s="89" t="e">
        <f t="shared" si="3"/>
        <v>#REF!</v>
      </c>
      <c r="BE37" s="89"/>
      <c r="BF37" s="175" t="e">
        <f t="shared" si="4"/>
        <v>#REF!</v>
      </c>
      <c r="BG37" s="47"/>
      <c r="BH37" s="23"/>
      <c r="BI37" s="23"/>
      <c r="BJ37" s="23" t="s">
        <v>481</v>
      </c>
      <c r="BL37"/>
      <c r="BM37"/>
      <c r="BN37"/>
      <c r="BR37" s="1"/>
    </row>
    <row r="38" spans="27:81">
      <c r="AA38" s="47"/>
      <c r="AB38" s="88" t="e">
        <f>+'Ark1'!#REF!</f>
        <v>#REF!</v>
      </c>
      <c r="AC38" s="88" t="e">
        <f>+'Ark1'!#REF!</f>
        <v>#REF!</v>
      </c>
      <c r="AD38" s="88" t="str">
        <f t="shared" si="5"/>
        <v>Lam</v>
      </c>
      <c r="AE38" s="88" t="e">
        <f>+'Ark1'!#REF!</f>
        <v>#REF!</v>
      </c>
      <c r="AF38" s="89"/>
      <c r="AG38" s="175" t="e">
        <f>+'Ark1'!#REF!</f>
        <v>#REF!</v>
      </c>
      <c r="AH38" s="89"/>
      <c r="AI38" s="97" t="e">
        <f>+'Ark1'!#REF!</f>
        <v>#REF!</v>
      </c>
      <c r="AJ38" s="89"/>
      <c r="AK38" s="89" t="e">
        <f>+'Ark1'!#REF!</f>
        <v>#REF!</v>
      </c>
      <c r="AL38" s="89" t="e">
        <f>+'Ark1'!#REF!</f>
        <v>#REF!</v>
      </c>
      <c r="AM38" s="89"/>
      <c r="AN38" s="89" t="e">
        <f>+'Ark1'!#REF!</f>
        <v>#REF!</v>
      </c>
      <c r="AO38" s="89"/>
      <c r="AP38" s="97" t="e">
        <f>+'Ark1'!#REF!</f>
        <v>#REF!</v>
      </c>
      <c r="AQ38" s="97"/>
      <c r="AR38" s="175" t="e">
        <f>+IF(AG38=0,"",'Ark1'!#REF!)</f>
        <v>#REF!</v>
      </c>
      <c r="AS38" s="89"/>
      <c r="AT38" s="175" t="e">
        <f>+IF(AG38=0,"",'Ark1'!#REF!)</f>
        <v>#REF!</v>
      </c>
      <c r="AU38" s="175" t="e">
        <f>+IF(AG38=0,"",'Ark1'!#REF!)</f>
        <v>#REF!</v>
      </c>
      <c r="AV38" s="175" t="e">
        <f>+IF(AG38=0,"",'Ark1'!#REF!)</f>
        <v>#REF!</v>
      </c>
      <c r="AW38" s="175" t="e">
        <f>+IF(AG38=0,"",'Ark1'!#REF!)</f>
        <v>#REF!</v>
      </c>
      <c r="AX38" s="97" t="e">
        <f>+IF(AG38=0,"",'Ark1'!#REF!)</f>
        <v>#REF!</v>
      </c>
      <c r="AY38" s="89" t="e">
        <f>+IF(AG38=0,"",'Ark1'!#REF!)</f>
        <v>#REF!</v>
      </c>
      <c r="AZ38" s="89" t="e">
        <f>+IF(AG38=0,"",'Ark1'!#REF!)</f>
        <v>#REF!</v>
      </c>
      <c r="BA38" s="175" t="e">
        <f>+IF(AG38=0,"",'Ark1'!#REF!)</f>
        <v>#REF!</v>
      </c>
      <c r="BB38" s="175" t="e">
        <f>+IF(AG38=0,"",'Ark1'!#REF!)</f>
        <v>#REF!</v>
      </c>
      <c r="BC38" s="175" t="e">
        <f>+IF(AG38=0,"",'Ark1'!#REF!)</f>
        <v>#REF!</v>
      </c>
      <c r="BD38" s="89" t="e">
        <f t="shared" si="3"/>
        <v>#REF!</v>
      </c>
      <c r="BE38" s="89"/>
      <c r="BF38" s="175" t="e">
        <f t="shared" si="4"/>
        <v>#REF!</v>
      </c>
      <c r="BG38" s="47"/>
      <c r="BH38" s="23"/>
      <c r="BI38" s="23"/>
      <c r="BJ38" s="23" t="s">
        <v>482</v>
      </c>
      <c r="BL38"/>
      <c r="BM38"/>
      <c r="BN38"/>
      <c r="BR38" s="1"/>
    </row>
    <row r="39" spans="27:81">
      <c r="AA39" s="47"/>
      <c r="AB39" s="88" t="e">
        <f>+'Ark1'!#REF!</f>
        <v>#REF!</v>
      </c>
      <c r="AC39" s="88" t="e">
        <f>+'Ark1'!#REF!</f>
        <v>#REF!</v>
      </c>
      <c r="AD39" s="88" t="str">
        <f t="shared" si="5"/>
        <v>Vær</v>
      </c>
      <c r="AE39" s="88" t="e">
        <f>+'Ark1'!#REF!</f>
        <v>#REF!</v>
      </c>
      <c r="AF39" s="89"/>
      <c r="AG39" s="175" t="e">
        <f>+'Ark1'!#REF!</f>
        <v>#REF!</v>
      </c>
      <c r="AH39" s="89"/>
      <c r="AI39" s="97" t="e">
        <f>+'Ark1'!#REF!</f>
        <v>#REF!</v>
      </c>
      <c r="AJ39" s="89"/>
      <c r="AK39" s="89" t="e">
        <f>+'Ark1'!#REF!</f>
        <v>#REF!</v>
      </c>
      <c r="AL39" s="89" t="e">
        <f>+'Ark1'!#REF!</f>
        <v>#REF!</v>
      </c>
      <c r="AM39" s="89"/>
      <c r="AN39" s="89" t="e">
        <f>+'Ark1'!#REF!</f>
        <v>#REF!</v>
      </c>
      <c r="AO39" s="89"/>
      <c r="AP39" s="97" t="e">
        <f>+'Ark1'!#REF!</f>
        <v>#REF!</v>
      </c>
      <c r="AQ39" s="97"/>
      <c r="AR39" s="175" t="e">
        <f>+IF(AG39=0,"",'Ark1'!#REF!)</f>
        <v>#REF!</v>
      </c>
      <c r="AS39" s="89"/>
      <c r="AT39" s="175" t="e">
        <f>+IF(AG39=0,"",'Ark1'!#REF!)</f>
        <v>#REF!</v>
      </c>
      <c r="AU39" s="175" t="e">
        <f>+IF(AG39=0,"",'Ark1'!#REF!)</f>
        <v>#REF!</v>
      </c>
      <c r="AV39" s="175" t="e">
        <f>+IF(AG39=0,"",'Ark1'!#REF!)</f>
        <v>#REF!</v>
      </c>
      <c r="AW39" s="175" t="e">
        <f>+IF(AG39=0,"",'Ark1'!#REF!)</f>
        <v>#REF!</v>
      </c>
      <c r="AX39" s="97" t="e">
        <f>+IF(AG39=0,"",'Ark1'!#REF!)</f>
        <v>#REF!</v>
      </c>
      <c r="AY39" s="89" t="e">
        <f>+IF(AG39=0,"",'Ark1'!#REF!)</f>
        <v>#REF!</v>
      </c>
      <c r="AZ39" s="89" t="e">
        <f>+IF(AG39=0,"",'Ark1'!#REF!)</f>
        <v>#REF!</v>
      </c>
      <c r="BA39" s="175" t="e">
        <f>+IF(AG39=0,"",'Ark1'!#REF!)</f>
        <v>#REF!</v>
      </c>
      <c r="BB39" s="175" t="e">
        <f>+IF(AG39=0,"",'Ark1'!#REF!)</f>
        <v>#REF!</v>
      </c>
      <c r="BC39" s="175" t="e">
        <f>+IF(AG39=0,"",'Ark1'!#REF!)</f>
        <v>#REF!</v>
      </c>
      <c r="BD39" s="89" t="e">
        <f t="shared" si="3"/>
        <v>#REF!</v>
      </c>
      <c r="BE39" s="89"/>
      <c r="BF39" s="175" t="e">
        <f t="shared" si="4"/>
        <v>#REF!</v>
      </c>
      <c r="BG39" s="47"/>
      <c r="BH39" s="23"/>
      <c r="BI39" s="23"/>
      <c r="BJ39" s="23" t="s">
        <v>483</v>
      </c>
      <c r="BL39"/>
      <c r="BM39"/>
      <c r="BN39"/>
      <c r="BR39" s="1"/>
    </row>
    <row r="40" spans="27:81">
      <c r="AA40" s="47"/>
      <c r="AB40" s="3" t="e">
        <f>+'Ark1'!#REF!</f>
        <v>#REF!</v>
      </c>
      <c r="AC40" s="3" t="e">
        <f>+'Ark1'!#REF!</f>
        <v>#REF!</v>
      </c>
      <c r="AD40" s="3">
        <f t="shared" si="5"/>
        <v>0</v>
      </c>
      <c r="AE40" s="3" t="e">
        <f>+'Ark1'!#REF!</f>
        <v>#REF!</v>
      </c>
      <c r="AF40" s="13"/>
      <c r="AG40" s="16" t="e">
        <f>+'Ark1'!#REF!</f>
        <v>#REF!</v>
      </c>
      <c r="AH40" s="13"/>
      <c r="AI40" s="61" t="e">
        <f>+'Ark1'!#REF!</f>
        <v>#REF!</v>
      </c>
      <c r="AJ40" s="13"/>
      <c r="AK40" s="13" t="e">
        <f>+'Ark1'!#REF!</f>
        <v>#REF!</v>
      </c>
      <c r="AL40" s="13" t="e">
        <f>+'Ark1'!#REF!</f>
        <v>#REF!</v>
      </c>
      <c r="AM40" s="13"/>
      <c r="AN40" s="13" t="e">
        <f>+'Ark1'!#REF!</f>
        <v>#REF!</v>
      </c>
      <c r="AO40" s="13"/>
      <c r="AP40" s="61" t="e">
        <f>+'Ark1'!#REF!</f>
        <v>#REF!</v>
      </c>
      <c r="AQ40" s="61"/>
      <c r="AR40" s="16" t="e">
        <f>+IF(AG40=0,"",'Ark1'!#REF!)</f>
        <v>#REF!</v>
      </c>
      <c r="AS40" s="13"/>
      <c r="AT40" s="16" t="e">
        <f>+IF(AG40=0,"",'Ark1'!#REF!)</f>
        <v>#REF!</v>
      </c>
      <c r="AU40" s="16" t="e">
        <f>+IF(AG40=0,"",'Ark1'!#REF!)</f>
        <v>#REF!</v>
      </c>
      <c r="AV40" s="16" t="e">
        <f>+IF(AG40=0,"",'Ark1'!#REF!)</f>
        <v>#REF!</v>
      </c>
      <c r="AW40" s="16" t="e">
        <f>+IF(AG40=0,"",'Ark1'!#REF!)</f>
        <v>#REF!</v>
      </c>
      <c r="AX40" s="61" t="e">
        <f>+IF(AG40=0,"",'Ark1'!#REF!)</f>
        <v>#REF!</v>
      </c>
      <c r="AY40" s="13" t="e">
        <f>+IF(AG40=0,"",'Ark1'!#REF!)</f>
        <v>#REF!</v>
      </c>
      <c r="AZ40" s="13" t="e">
        <f>+IF(AG40=0,"",'Ark1'!#REF!)</f>
        <v>#REF!</v>
      </c>
      <c r="BA40" s="16" t="e">
        <f>+IF(AG40=0,"",'Ark1'!#REF!)</f>
        <v>#REF!</v>
      </c>
      <c r="BB40" s="16" t="e">
        <f>+IF(AG40=0,"",'Ark1'!#REF!)</f>
        <v>#REF!</v>
      </c>
      <c r="BC40" s="16" t="e">
        <f>+IF(AG40=0,"",'Ark1'!#REF!)</f>
        <v>#REF!</v>
      </c>
      <c r="BD40" s="13" t="e">
        <f t="shared" si="3"/>
        <v>#REF!</v>
      </c>
      <c r="BE40" s="13"/>
      <c r="BF40" s="16" t="e">
        <f t="shared" si="4"/>
        <v>#REF!</v>
      </c>
      <c r="BG40" s="47"/>
      <c r="BH40" s="23"/>
      <c r="BI40" s="23"/>
      <c r="BJ40" s="23" t="s">
        <v>484</v>
      </c>
      <c r="BL40"/>
      <c r="BM40"/>
      <c r="BN40"/>
      <c r="BR40" s="1"/>
    </row>
    <row r="41" spans="27:81">
      <c r="AA41" s="47"/>
      <c r="AB41" s="3" t="e">
        <f>+'Ark1'!#REF!</f>
        <v>#REF!</v>
      </c>
      <c r="AC41" s="3" t="e">
        <f>+'Ark1'!#REF!</f>
        <v>#REF!</v>
      </c>
      <c r="AD41" s="3">
        <f t="shared" si="5"/>
        <v>0</v>
      </c>
      <c r="AE41" s="3" t="e">
        <f>+'Ark1'!#REF!</f>
        <v>#REF!</v>
      </c>
      <c r="AF41" s="13"/>
      <c r="AG41" s="16" t="e">
        <f>+'Ark1'!#REF!</f>
        <v>#REF!</v>
      </c>
      <c r="AH41" s="13"/>
      <c r="AI41" s="61" t="e">
        <f>+'Ark1'!#REF!</f>
        <v>#REF!</v>
      </c>
      <c r="AJ41" s="13"/>
      <c r="AK41" s="13" t="e">
        <f>+'Ark1'!#REF!</f>
        <v>#REF!</v>
      </c>
      <c r="AL41" s="13" t="e">
        <f>+'Ark1'!#REF!</f>
        <v>#REF!</v>
      </c>
      <c r="AM41" s="13"/>
      <c r="AN41" s="13" t="e">
        <f>+'Ark1'!#REF!</f>
        <v>#REF!</v>
      </c>
      <c r="AO41" s="13"/>
      <c r="AP41" s="61" t="e">
        <f>+'Ark1'!#REF!</f>
        <v>#REF!</v>
      </c>
      <c r="AQ41" s="61"/>
      <c r="AR41" s="16" t="e">
        <f>+IF(AG41=0,"",'Ark1'!#REF!)</f>
        <v>#REF!</v>
      </c>
      <c r="AS41" s="13"/>
      <c r="AT41" s="16" t="e">
        <f>+IF(AG41=0,"",'Ark1'!#REF!)</f>
        <v>#REF!</v>
      </c>
      <c r="AU41" s="16" t="e">
        <f>+IF(AG41=0,"",'Ark1'!#REF!)</f>
        <v>#REF!</v>
      </c>
      <c r="AV41" s="16" t="e">
        <f>+IF(AG41=0,"",'Ark1'!#REF!)</f>
        <v>#REF!</v>
      </c>
      <c r="AW41" s="16" t="e">
        <f>+IF(AG41=0,"",'Ark1'!#REF!)</f>
        <v>#REF!</v>
      </c>
      <c r="AX41" s="61" t="e">
        <f>+IF(AG41=0,"",'Ark1'!#REF!)</f>
        <v>#REF!</v>
      </c>
      <c r="AY41" s="13" t="e">
        <f>+IF(AG41=0,"",'Ark1'!#REF!)</f>
        <v>#REF!</v>
      </c>
      <c r="AZ41" s="13" t="e">
        <f>+IF(AG41=0,"",'Ark1'!#REF!)</f>
        <v>#REF!</v>
      </c>
      <c r="BA41" s="16" t="e">
        <f>+IF(AG41=0,"",'Ark1'!#REF!)</f>
        <v>#REF!</v>
      </c>
      <c r="BB41" s="16" t="e">
        <f>+IF(AG41=0,"",'Ark1'!#REF!)</f>
        <v>#REF!</v>
      </c>
      <c r="BC41" s="16" t="e">
        <f>+IF(AG41=0,"",'Ark1'!#REF!)</f>
        <v>#REF!</v>
      </c>
      <c r="BD41" s="13" t="e">
        <f t="shared" si="3"/>
        <v>#REF!</v>
      </c>
      <c r="BE41" s="13"/>
      <c r="BF41" s="16" t="e">
        <f t="shared" si="4"/>
        <v>#REF!</v>
      </c>
      <c r="BG41" s="47"/>
      <c r="BH41" s="23"/>
      <c r="BI41" s="23"/>
      <c r="BJ41" s="23" t="s">
        <v>485</v>
      </c>
      <c r="BL41"/>
      <c r="BM41"/>
      <c r="BN41"/>
      <c r="BR41" s="1"/>
    </row>
    <row r="42" spans="27:81">
      <c r="AA42" s="47"/>
      <c r="AB42" s="3" t="e">
        <f>+'Ark1'!#REF!</f>
        <v>#REF!</v>
      </c>
      <c r="AC42" s="3" t="e">
        <f>+'Ark1'!#REF!</f>
        <v>#REF!</v>
      </c>
      <c r="AD42" s="3">
        <f t="shared" si="5"/>
        <v>0</v>
      </c>
      <c r="AE42" s="3" t="e">
        <f>+'Ark1'!#REF!</f>
        <v>#REF!</v>
      </c>
      <c r="AF42" s="13"/>
      <c r="AG42" s="16" t="e">
        <f>+'Ark1'!#REF!</f>
        <v>#REF!</v>
      </c>
      <c r="AH42" s="13"/>
      <c r="AI42" s="61" t="e">
        <f>+'Ark1'!#REF!</f>
        <v>#REF!</v>
      </c>
      <c r="AJ42" s="13"/>
      <c r="AK42" s="13" t="e">
        <f>+'Ark1'!#REF!</f>
        <v>#REF!</v>
      </c>
      <c r="AL42" s="13" t="e">
        <f>+'Ark1'!#REF!</f>
        <v>#REF!</v>
      </c>
      <c r="AM42" s="13"/>
      <c r="AN42" s="13" t="e">
        <f>+'Ark1'!#REF!</f>
        <v>#REF!</v>
      </c>
      <c r="AO42" s="13"/>
      <c r="AP42" s="61" t="e">
        <f>+'Ark1'!#REF!</f>
        <v>#REF!</v>
      </c>
      <c r="AQ42" s="61"/>
      <c r="AR42" s="16" t="e">
        <f>+IF(AG42=0,"",'Ark1'!#REF!)</f>
        <v>#REF!</v>
      </c>
      <c r="AS42" s="13"/>
      <c r="AT42" s="16" t="e">
        <f>+IF(AG42=0,"",'Ark1'!#REF!)</f>
        <v>#REF!</v>
      </c>
      <c r="AU42" s="16" t="e">
        <f>+IF(AG42=0,"",'Ark1'!#REF!)</f>
        <v>#REF!</v>
      </c>
      <c r="AV42" s="16" t="e">
        <f>+IF(AG42=0,"",'Ark1'!#REF!)</f>
        <v>#REF!</v>
      </c>
      <c r="AW42" s="16" t="e">
        <f>+IF(AG42=0,"",'Ark1'!#REF!)</f>
        <v>#REF!</v>
      </c>
      <c r="AX42" s="61" t="e">
        <f>+IF(AG42=0,"",'Ark1'!#REF!)</f>
        <v>#REF!</v>
      </c>
      <c r="AY42" s="13" t="e">
        <f>+IF(AG42=0,"",'Ark1'!#REF!)</f>
        <v>#REF!</v>
      </c>
      <c r="AZ42" s="13" t="e">
        <f>+IF(AG42=0,"",'Ark1'!#REF!)</f>
        <v>#REF!</v>
      </c>
      <c r="BA42" s="16" t="e">
        <f>+IF(AG42=0,"",'Ark1'!#REF!)</f>
        <v>#REF!</v>
      </c>
      <c r="BB42" s="16" t="e">
        <f>+IF(AG42=0,"",'Ark1'!#REF!)</f>
        <v>#REF!</v>
      </c>
      <c r="BC42" s="16" t="e">
        <f>+IF(AG42=0,"",'Ark1'!#REF!)</f>
        <v>#REF!</v>
      </c>
      <c r="BD42" s="13" t="e">
        <f t="shared" si="3"/>
        <v>#REF!</v>
      </c>
      <c r="BE42" s="13"/>
      <c r="BF42" s="16" t="e">
        <f t="shared" si="4"/>
        <v>#REF!</v>
      </c>
      <c r="BG42" s="47"/>
      <c r="BH42" s="23"/>
      <c r="BI42" s="23"/>
      <c r="BJ42" s="23"/>
      <c r="BL42"/>
      <c r="BM42"/>
      <c r="BN42"/>
      <c r="BR42" s="1"/>
    </row>
    <row r="43" spans="27:81">
      <c r="AA43" s="47"/>
      <c r="AB43" s="3" t="e">
        <f>+'Ark1'!#REF!</f>
        <v>#REF!</v>
      </c>
      <c r="AC43" s="3" t="e">
        <f>+'Ark1'!#REF!</f>
        <v>#REF!</v>
      </c>
      <c r="AD43" s="3">
        <f t="shared" si="5"/>
        <v>0</v>
      </c>
      <c r="AE43" s="3" t="e">
        <f>+'Ark1'!#REF!</f>
        <v>#REF!</v>
      </c>
      <c r="AF43" s="13"/>
      <c r="AG43" s="16" t="e">
        <f>+'Ark1'!#REF!</f>
        <v>#REF!</v>
      </c>
      <c r="AH43" s="13"/>
      <c r="AI43" s="61" t="e">
        <f>+'Ark1'!#REF!</f>
        <v>#REF!</v>
      </c>
      <c r="AJ43" s="13"/>
      <c r="AK43" s="13" t="e">
        <f>+'Ark1'!#REF!</f>
        <v>#REF!</v>
      </c>
      <c r="AL43" s="13" t="e">
        <f>+'Ark1'!#REF!</f>
        <v>#REF!</v>
      </c>
      <c r="AM43" s="13"/>
      <c r="AN43" s="13" t="e">
        <f>+'Ark1'!#REF!</f>
        <v>#REF!</v>
      </c>
      <c r="AO43" s="13"/>
      <c r="AP43" s="61" t="e">
        <f>+'Ark1'!#REF!</f>
        <v>#REF!</v>
      </c>
      <c r="AQ43" s="61"/>
      <c r="AR43" s="16" t="e">
        <f>+IF(AG43=0,"",'Ark1'!#REF!)</f>
        <v>#REF!</v>
      </c>
      <c r="AS43" s="13"/>
      <c r="AT43" s="16" t="e">
        <f>+IF(AG43=0,"",'Ark1'!#REF!)</f>
        <v>#REF!</v>
      </c>
      <c r="AU43" s="16" t="e">
        <f>+IF(AG43=0,"",'Ark1'!#REF!)</f>
        <v>#REF!</v>
      </c>
      <c r="AV43" s="16" t="e">
        <f>+IF(AG43=0,"",'Ark1'!#REF!)</f>
        <v>#REF!</v>
      </c>
      <c r="AW43" s="16" t="e">
        <f>+IF(AG43=0,"",'Ark1'!#REF!)</f>
        <v>#REF!</v>
      </c>
      <c r="AX43" s="61" t="e">
        <f>+IF(AG43=0,"",'Ark1'!#REF!)</f>
        <v>#REF!</v>
      </c>
      <c r="AY43" s="13" t="e">
        <f>+IF(AG43=0,"",'Ark1'!#REF!)</f>
        <v>#REF!</v>
      </c>
      <c r="AZ43" s="13" t="e">
        <f>+IF(AG43=0,"",'Ark1'!#REF!)</f>
        <v>#REF!</v>
      </c>
      <c r="BA43" s="16" t="e">
        <f>+IF(AG43=0,"",'Ark1'!#REF!)</f>
        <v>#REF!</v>
      </c>
      <c r="BB43" s="16" t="e">
        <f>+IF(AG43=0,"",'Ark1'!#REF!)</f>
        <v>#REF!</v>
      </c>
      <c r="BC43" s="16" t="e">
        <f>+IF(AG43=0,"",'Ark1'!#REF!)</f>
        <v>#REF!</v>
      </c>
      <c r="BD43" s="13" t="e">
        <f t="shared" si="3"/>
        <v>#REF!</v>
      </c>
      <c r="BE43" s="13"/>
      <c r="BF43" s="16" t="e">
        <f t="shared" si="4"/>
        <v>#REF!</v>
      </c>
      <c r="BG43" s="47"/>
      <c r="BH43" s="23"/>
      <c r="BI43" s="23"/>
      <c r="BJ43" s="23"/>
      <c r="BL43"/>
      <c r="BM43"/>
      <c r="BN43"/>
      <c r="BR43" s="1"/>
    </row>
    <row r="44" spans="27:81">
      <c r="AA44" s="47"/>
      <c r="AB44" s="3" t="e">
        <f>+'Ark1'!#REF!</f>
        <v>#REF!</v>
      </c>
      <c r="AC44" s="3" t="e">
        <f>+'Ark1'!#REF!</f>
        <v>#REF!</v>
      </c>
      <c r="AD44" s="3">
        <f t="shared" si="5"/>
        <v>0</v>
      </c>
      <c r="AE44" s="3" t="e">
        <f>+'Ark1'!#REF!</f>
        <v>#REF!</v>
      </c>
      <c r="AF44" s="13"/>
      <c r="AG44" s="16" t="e">
        <f>+'Ark1'!#REF!</f>
        <v>#REF!</v>
      </c>
      <c r="AH44" s="13"/>
      <c r="AI44" s="61" t="e">
        <f>+'Ark1'!#REF!</f>
        <v>#REF!</v>
      </c>
      <c r="AJ44" s="13"/>
      <c r="AK44" s="13" t="e">
        <f>+'Ark1'!#REF!</f>
        <v>#REF!</v>
      </c>
      <c r="AL44" s="13" t="e">
        <f>+'Ark1'!#REF!</f>
        <v>#REF!</v>
      </c>
      <c r="AM44" s="13"/>
      <c r="AN44" s="13" t="e">
        <f>+'Ark1'!#REF!</f>
        <v>#REF!</v>
      </c>
      <c r="AO44" s="13"/>
      <c r="AP44" s="61" t="e">
        <f>+'Ark1'!#REF!</f>
        <v>#REF!</v>
      </c>
      <c r="AQ44" s="61"/>
      <c r="AR44" s="16" t="e">
        <f>+IF(AG44=0,"",'Ark1'!#REF!)</f>
        <v>#REF!</v>
      </c>
      <c r="AS44" s="13"/>
      <c r="AT44" s="16" t="e">
        <f>+IF(AG44=0,"",'Ark1'!#REF!)</f>
        <v>#REF!</v>
      </c>
      <c r="AU44" s="16" t="e">
        <f>+IF(AG44=0,"",'Ark1'!#REF!)</f>
        <v>#REF!</v>
      </c>
      <c r="AV44" s="16" t="e">
        <f>+IF(AG44=0,"",'Ark1'!#REF!)</f>
        <v>#REF!</v>
      </c>
      <c r="AW44" s="16" t="e">
        <f>+IF(AG44=0,"",'Ark1'!#REF!)</f>
        <v>#REF!</v>
      </c>
      <c r="AX44" s="61" t="e">
        <f>+IF(AG44=0,"",'Ark1'!#REF!)</f>
        <v>#REF!</v>
      </c>
      <c r="AY44" s="13" t="e">
        <f>+IF(AG44=0,"",'Ark1'!#REF!)</f>
        <v>#REF!</v>
      </c>
      <c r="AZ44" s="13" t="e">
        <f>+IF(AG44=0,"",'Ark1'!#REF!)</f>
        <v>#REF!</v>
      </c>
      <c r="BA44" s="16" t="e">
        <f>+IF(AG44=0,"",'Ark1'!#REF!)</f>
        <v>#REF!</v>
      </c>
      <c r="BB44" s="16" t="e">
        <f>+IF(AG44=0,"",'Ark1'!#REF!)</f>
        <v>#REF!</v>
      </c>
      <c r="BC44" s="16" t="e">
        <f>+IF(AG44=0,"",'Ark1'!#REF!)</f>
        <v>#REF!</v>
      </c>
      <c r="BD44" s="13" t="e">
        <f t="shared" si="3"/>
        <v>#REF!</v>
      </c>
      <c r="BE44" s="13"/>
      <c r="BF44" s="16" t="e">
        <f t="shared" si="4"/>
        <v>#REF!</v>
      </c>
      <c r="BG44" s="47"/>
      <c r="BH44" s="23"/>
      <c r="BI44" s="23"/>
      <c r="BJ44" s="23"/>
      <c r="BL44"/>
      <c r="BM44"/>
      <c r="BN44"/>
      <c r="BR44" s="1"/>
    </row>
    <row r="45" spans="27:81">
      <c r="AA45" s="47"/>
      <c r="AB45" s="47"/>
      <c r="AC45" s="47"/>
      <c r="AD45" s="47"/>
      <c r="AE45" s="47"/>
      <c r="AF45" s="47"/>
      <c r="AG45" s="73"/>
      <c r="AH45" s="47"/>
      <c r="AI45" s="93"/>
      <c r="AJ45" s="47"/>
      <c r="AK45" s="47"/>
      <c r="AL45" s="47"/>
      <c r="AM45" s="47"/>
      <c r="AN45" s="47"/>
      <c r="AO45" s="47"/>
      <c r="AP45" s="93"/>
      <c r="AQ45" s="93"/>
      <c r="AR45" s="73"/>
      <c r="AS45" s="47"/>
      <c r="AT45" s="73"/>
      <c r="AU45" s="73"/>
      <c r="AV45" s="73"/>
      <c r="AW45" s="73"/>
      <c r="AX45" s="93"/>
      <c r="AY45" s="47"/>
      <c r="AZ45" s="47"/>
      <c r="BA45" s="73"/>
      <c r="BB45" s="73"/>
      <c r="BC45" s="73"/>
      <c r="BD45" s="47"/>
      <c r="BE45" s="47"/>
      <c r="BF45" s="73"/>
      <c r="BG45" s="47"/>
      <c r="BH45" s="23"/>
      <c r="BI45" s="23"/>
      <c r="BJ45" s="23"/>
      <c r="BL45"/>
      <c r="BM45"/>
      <c r="BN45"/>
      <c r="BR45" s="1"/>
    </row>
    <row r="46" spans="27:81">
      <c r="AA46" s="47"/>
      <c r="AB46" s="47"/>
      <c r="AC46" s="47"/>
      <c r="AD46" s="47"/>
      <c r="AE46" s="47"/>
      <c r="AF46" s="47"/>
      <c r="AG46" s="73"/>
      <c r="AH46" s="47"/>
      <c r="AI46" s="93"/>
      <c r="AJ46" s="47"/>
      <c r="AK46" s="47"/>
      <c r="AL46" s="47"/>
      <c r="AM46" s="47"/>
      <c r="AN46" s="47"/>
      <c r="AO46" s="47"/>
      <c r="AP46" s="93"/>
      <c r="AQ46" s="93"/>
      <c r="AR46" s="73"/>
      <c r="AS46" s="47"/>
      <c r="AT46" s="73"/>
      <c r="AU46" s="73"/>
      <c r="AV46" s="73"/>
      <c r="AW46" s="73"/>
      <c r="AX46" s="93"/>
      <c r="AY46" s="47"/>
      <c r="AZ46" s="47"/>
      <c r="BA46" s="73"/>
      <c r="BB46" s="73"/>
      <c r="BC46" s="73"/>
      <c r="BD46" s="47"/>
      <c r="BE46" s="47"/>
      <c r="BF46" s="73"/>
      <c r="BG46" s="47"/>
      <c r="BH46"/>
      <c r="BJ46" s="23"/>
      <c r="BL46"/>
      <c r="BM46"/>
      <c r="BN46"/>
      <c r="BR46" s="1"/>
    </row>
    <row r="47" spans="27:81">
      <c r="AO47" s="3"/>
      <c r="AP47" s="3"/>
      <c r="AQ47" s="3"/>
      <c r="AR47" s="16"/>
      <c r="AT47" s="16"/>
      <c r="AU47" s="16"/>
      <c r="AV47" s="16"/>
      <c r="AW47" s="16"/>
      <c r="AX47" s="61"/>
      <c r="AY47" s="3"/>
      <c r="AZ47" s="3"/>
      <c r="BA47" s="16"/>
      <c r="BB47" s="16"/>
      <c r="BC47" s="16"/>
      <c r="BD47" s="61"/>
      <c r="BE47" s="3"/>
      <c r="BF47" s="16"/>
      <c r="BG47" s="47"/>
      <c r="BH47"/>
      <c r="BJ47" s="23"/>
      <c r="BL47"/>
      <c r="BM47"/>
      <c r="BN47"/>
      <c r="BR47" s="1"/>
      <c r="BU47" s="23"/>
      <c r="CC47" s="1"/>
    </row>
    <row r="48" spans="27:81">
      <c r="AO48" s="3"/>
      <c r="AP48" s="3"/>
      <c r="AQ48" s="3"/>
      <c r="AR48" s="16"/>
      <c r="AT48" s="16"/>
      <c r="AU48" s="16"/>
      <c r="AV48" s="16"/>
      <c r="AW48" s="16"/>
      <c r="AX48" s="61"/>
      <c r="AY48" s="3"/>
      <c r="AZ48" s="3"/>
      <c r="BA48" s="16"/>
      <c r="BB48" s="16"/>
      <c r="BC48" s="16"/>
      <c r="BD48" s="61"/>
      <c r="BE48" s="3"/>
      <c r="BF48" s="16"/>
      <c r="BG48" s="47"/>
      <c r="BH48"/>
      <c r="BJ48" s="23"/>
      <c r="BL48"/>
      <c r="BM48"/>
      <c r="BN48"/>
      <c r="BR48" s="1"/>
      <c r="BU48" s="23"/>
    </row>
    <row r="49" spans="41:73">
      <c r="AO49" s="3"/>
      <c r="AP49" s="3"/>
      <c r="AQ49" s="3"/>
      <c r="AR49" s="16"/>
      <c r="AT49" s="16"/>
      <c r="AU49" s="16"/>
      <c r="AV49" s="16"/>
      <c r="AW49" s="16"/>
      <c r="AX49" s="61"/>
      <c r="AY49" s="3"/>
      <c r="AZ49" s="3"/>
      <c r="BA49" s="16"/>
      <c r="BB49" s="16"/>
      <c r="BC49" s="16"/>
      <c r="BD49" s="61"/>
      <c r="BE49" s="3"/>
      <c r="BF49" s="16"/>
      <c r="BG49" s="61"/>
      <c r="BH49" s="61"/>
      <c r="BI49" s="3"/>
      <c r="BJ49" s="3"/>
      <c r="BK49" s="3"/>
      <c r="BL49" s="61"/>
      <c r="BM49" s="61"/>
      <c r="BN49" s="61"/>
      <c r="BO49" s="3"/>
      <c r="BU49" s="23"/>
    </row>
    <row r="50" spans="41:73">
      <c r="AO50" s="3"/>
      <c r="AP50" s="3"/>
      <c r="AQ50" s="3"/>
      <c r="AR50" s="16"/>
      <c r="AT50" s="16"/>
      <c r="AU50" s="16"/>
      <c r="AV50" s="16"/>
      <c r="AW50" s="16"/>
      <c r="AX50" s="61"/>
      <c r="AY50" s="3"/>
      <c r="AZ50" s="3"/>
      <c r="BA50" s="16"/>
      <c r="BB50" s="16"/>
      <c r="BC50" s="16"/>
      <c r="BD50" s="61"/>
      <c r="BE50" s="3"/>
      <c r="BF50" s="16"/>
      <c r="BG50" s="61"/>
      <c r="BH50" s="61"/>
      <c r="BI50" s="3"/>
      <c r="BJ50" s="3"/>
      <c r="BK50" s="3"/>
      <c r="BL50" s="61"/>
      <c r="BM50" s="61"/>
      <c r="BN50" s="61"/>
      <c r="BO50" s="3"/>
      <c r="BU50" s="23"/>
    </row>
    <row r="51" spans="41:73">
      <c r="AO51" s="3"/>
      <c r="AP51" s="3"/>
      <c r="AQ51" s="3"/>
      <c r="AR51" s="16"/>
      <c r="AT51" s="16"/>
      <c r="AU51" s="16"/>
      <c r="AV51" s="16"/>
      <c r="AW51" s="16"/>
      <c r="AX51" s="61"/>
      <c r="AY51" s="3"/>
      <c r="AZ51" s="3"/>
      <c r="BA51" s="16"/>
      <c r="BB51" s="16"/>
      <c r="BC51" s="16"/>
      <c r="BD51" s="61"/>
      <c r="BE51" s="3"/>
      <c r="BF51" s="16"/>
      <c r="BG51" s="61"/>
      <c r="BH51" s="61"/>
      <c r="BI51" s="3"/>
      <c r="BJ51" s="3"/>
      <c r="BK51" s="3"/>
      <c r="BL51" s="61"/>
      <c r="BM51" s="61"/>
      <c r="BN51" s="61"/>
      <c r="BO51" s="3"/>
      <c r="BU51" s="23"/>
    </row>
    <row r="52" spans="41:73">
      <c r="AO52" s="3"/>
      <c r="AP52" s="3"/>
      <c r="AQ52" s="3"/>
      <c r="AR52" s="16"/>
      <c r="AT52" s="16"/>
      <c r="AU52" s="16"/>
      <c r="AV52" s="16"/>
      <c r="AW52" s="16"/>
      <c r="AX52" s="61"/>
      <c r="AY52" s="3"/>
      <c r="AZ52" s="3"/>
      <c r="BA52" s="16"/>
      <c r="BB52" s="16"/>
      <c r="BC52" s="16"/>
      <c r="BD52" s="61"/>
      <c r="BE52" s="3"/>
      <c r="BF52" s="16"/>
      <c r="BG52" s="61"/>
      <c r="BH52" s="61"/>
      <c r="BI52" s="3"/>
      <c r="BJ52" s="3"/>
      <c r="BK52" s="3"/>
      <c r="BL52" s="61"/>
      <c r="BM52" s="61"/>
      <c r="BN52" s="61"/>
      <c r="BO52" s="3"/>
      <c r="BU52" s="23"/>
    </row>
    <row r="53" spans="41:73">
      <c r="AO53" s="3"/>
      <c r="AP53" s="3"/>
      <c r="AQ53" s="3"/>
      <c r="AR53" s="16"/>
      <c r="AT53" s="16"/>
      <c r="AU53" s="16"/>
      <c r="AV53" s="16"/>
      <c r="AW53" s="16"/>
      <c r="AX53" s="61"/>
      <c r="AY53" s="3"/>
      <c r="AZ53" s="3"/>
      <c r="BA53" s="16"/>
      <c r="BB53" s="16"/>
      <c r="BC53" s="16"/>
      <c r="BD53" s="61"/>
      <c r="BE53" s="3"/>
      <c r="BF53" s="16"/>
      <c r="BG53" s="61"/>
      <c r="BH53" s="61"/>
      <c r="BI53" s="3"/>
      <c r="BJ53" s="3"/>
      <c r="BK53" s="3"/>
      <c r="BL53" s="61"/>
      <c r="BM53" s="61"/>
      <c r="BN53" s="61"/>
      <c r="BO53" s="3"/>
      <c r="BU53" s="23"/>
    </row>
    <row r="54" spans="41:73">
      <c r="AO54" s="3"/>
      <c r="AP54" s="3"/>
      <c r="AQ54" s="3"/>
      <c r="AR54" s="16"/>
      <c r="AT54" s="16"/>
      <c r="AU54" s="16"/>
      <c r="AV54" s="16"/>
      <c r="AW54" s="16"/>
      <c r="AX54" s="61"/>
      <c r="AY54" s="3"/>
      <c r="AZ54" s="3"/>
      <c r="BA54" s="16"/>
      <c r="BB54" s="16"/>
      <c r="BC54" s="16"/>
      <c r="BD54" s="61"/>
      <c r="BE54" s="3"/>
      <c r="BF54" s="16"/>
      <c r="BG54" s="61"/>
      <c r="BH54" s="61"/>
      <c r="BI54" s="3"/>
      <c r="BJ54" s="3"/>
      <c r="BK54" s="3"/>
      <c r="BL54" s="61"/>
      <c r="BM54" s="61"/>
      <c r="BN54" s="61"/>
      <c r="BO54" s="3"/>
      <c r="BU54" s="23"/>
    </row>
    <row r="55" spans="41:73">
      <c r="AO55" s="3"/>
      <c r="AP55" s="3"/>
      <c r="AQ55" s="3"/>
      <c r="AR55" s="16"/>
      <c r="AT55" s="16"/>
      <c r="AU55" s="16"/>
      <c r="AV55" s="16"/>
      <c r="AW55" s="16"/>
      <c r="AX55" s="61"/>
      <c r="AY55" s="3"/>
      <c r="AZ55" s="3"/>
      <c r="BA55" s="16"/>
      <c r="BB55" s="16"/>
      <c r="BC55" s="16"/>
      <c r="BD55" s="61"/>
      <c r="BE55" s="3"/>
      <c r="BF55" s="16"/>
      <c r="BG55" s="61"/>
      <c r="BH55" s="61"/>
      <c r="BI55" s="3"/>
      <c r="BJ55" s="3"/>
      <c r="BK55" s="3"/>
      <c r="BL55" s="61"/>
      <c r="BM55" s="61"/>
      <c r="BN55" s="61"/>
      <c r="BO55" s="3"/>
      <c r="BU55" s="23"/>
    </row>
    <row r="56" spans="41:73">
      <c r="AO56" s="3"/>
      <c r="AP56" s="3"/>
      <c r="AQ56" s="3"/>
      <c r="AR56" s="16"/>
      <c r="AT56" s="16"/>
      <c r="AU56" s="16"/>
      <c r="AV56" s="16"/>
      <c r="AW56" s="16"/>
      <c r="AX56" s="61"/>
      <c r="AY56" s="3"/>
      <c r="AZ56" s="3"/>
      <c r="BA56" s="16"/>
      <c r="BB56" s="16"/>
      <c r="BC56" s="16"/>
      <c r="BD56" s="61"/>
      <c r="BE56" s="3"/>
      <c r="BF56" s="16"/>
      <c r="BG56" s="61"/>
      <c r="BH56" s="61"/>
      <c r="BI56" s="3"/>
      <c r="BJ56" s="3"/>
      <c r="BK56" s="3"/>
      <c r="BL56" s="61"/>
      <c r="BM56" s="61"/>
      <c r="BN56" s="61"/>
      <c r="BO56" s="3"/>
      <c r="BU56" s="23"/>
    </row>
    <row r="57" spans="41:73">
      <c r="AO57" s="3"/>
      <c r="AP57" s="3"/>
      <c r="AQ57" s="3"/>
      <c r="AR57" s="16"/>
      <c r="AT57" s="16"/>
      <c r="AU57" s="16"/>
      <c r="AV57" s="16"/>
      <c r="AW57" s="16"/>
      <c r="AX57" s="61"/>
      <c r="AY57" s="3"/>
      <c r="AZ57" s="3"/>
      <c r="BA57" s="16"/>
      <c r="BB57" s="16"/>
      <c r="BC57" s="16"/>
      <c r="BD57" s="61"/>
      <c r="BE57" s="3"/>
      <c r="BF57" s="16"/>
      <c r="BG57" s="61"/>
      <c r="BH57" s="61"/>
      <c r="BI57" s="3"/>
      <c r="BJ57" s="3"/>
      <c r="BK57" s="3"/>
      <c r="BL57" s="61"/>
      <c r="BM57" s="61"/>
      <c r="BN57" s="61"/>
      <c r="BO57" s="3"/>
      <c r="BU57" s="23"/>
    </row>
    <row r="58" spans="41:73">
      <c r="AO58" s="3"/>
      <c r="AP58" s="3"/>
      <c r="AQ58" s="3"/>
      <c r="AR58" s="16"/>
      <c r="AT58" s="16"/>
      <c r="AU58" s="16"/>
      <c r="AV58" s="16"/>
      <c r="AW58" s="16"/>
      <c r="AX58" s="61"/>
      <c r="AY58" s="3"/>
      <c r="AZ58" s="3"/>
      <c r="BA58" s="16"/>
      <c r="BB58" s="16"/>
      <c r="BC58" s="16"/>
      <c r="BD58" s="61"/>
      <c r="BE58" s="3"/>
      <c r="BF58" s="16"/>
      <c r="BG58" s="61"/>
      <c r="BH58" s="61"/>
      <c r="BI58" s="3"/>
      <c r="BJ58" s="3"/>
      <c r="BK58" s="3"/>
      <c r="BL58" s="61"/>
      <c r="BM58" s="61"/>
      <c r="BN58" s="61"/>
      <c r="BO58" s="3"/>
      <c r="BU58" s="23"/>
    </row>
    <row r="59" spans="41:73">
      <c r="AO59" s="3"/>
      <c r="AP59" s="3"/>
      <c r="AQ59" s="3"/>
      <c r="AR59" s="16"/>
      <c r="AT59" s="16"/>
      <c r="AU59" s="16"/>
      <c r="AV59" s="16"/>
      <c r="AW59" s="16"/>
      <c r="AX59" s="61"/>
      <c r="AY59" s="3"/>
      <c r="AZ59" s="3"/>
      <c r="BA59" s="16"/>
      <c r="BB59" s="16"/>
      <c r="BC59" s="16"/>
      <c r="BD59" s="61"/>
      <c r="BE59" s="3"/>
      <c r="BF59" s="16"/>
      <c r="BG59" s="61"/>
      <c r="BH59" s="61"/>
      <c r="BI59" s="3"/>
      <c r="BJ59" s="3"/>
      <c r="BK59" s="3"/>
      <c r="BL59" s="61"/>
      <c r="BM59" s="61"/>
      <c r="BN59" s="61"/>
      <c r="BO59" s="3"/>
      <c r="BU59" s="23"/>
    </row>
    <row r="60" spans="41:73">
      <c r="AO60" s="3"/>
      <c r="AP60" s="3"/>
      <c r="AQ60" s="3"/>
      <c r="AR60" s="16"/>
      <c r="AT60" s="16"/>
      <c r="AU60" s="16"/>
      <c r="AV60" s="16"/>
      <c r="AW60" s="16"/>
      <c r="AX60" s="61"/>
      <c r="AY60" s="3"/>
      <c r="AZ60" s="3"/>
      <c r="BA60" s="16"/>
      <c r="BB60" s="16"/>
      <c r="BC60" s="16"/>
      <c r="BD60" s="61"/>
      <c r="BE60" s="3"/>
      <c r="BF60" s="16"/>
      <c r="BG60" s="61"/>
      <c r="BH60" s="61"/>
      <c r="BI60" s="3"/>
      <c r="BJ60" s="3"/>
      <c r="BK60" s="3"/>
      <c r="BL60" s="61"/>
      <c r="BM60" s="61"/>
      <c r="BN60" s="61"/>
      <c r="BO60" s="3"/>
      <c r="BU60" s="23"/>
    </row>
    <row r="61" spans="41:73">
      <c r="AO61" s="3"/>
      <c r="AP61" s="3"/>
      <c r="AQ61" s="3"/>
      <c r="AR61" s="16"/>
      <c r="AT61" s="16"/>
      <c r="AU61" s="16"/>
      <c r="AV61" s="16"/>
      <c r="AW61" s="16"/>
      <c r="AX61" s="61"/>
      <c r="AY61" s="3"/>
      <c r="AZ61" s="3"/>
      <c r="BA61" s="16"/>
      <c r="BB61" s="16"/>
      <c r="BC61" s="16"/>
      <c r="BD61" s="61"/>
      <c r="BE61" s="3"/>
      <c r="BF61" s="16"/>
      <c r="BG61" s="61"/>
      <c r="BH61" s="61"/>
      <c r="BI61" s="3"/>
      <c r="BJ61" s="3"/>
      <c r="BK61" s="3"/>
      <c r="BL61" s="61"/>
      <c r="BM61" s="61"/>
      <c r="BN61" s="61"/>
      <c r="BO61" s="3"/>
      <c r="BU61" s="23"/>
    </row>
    <row r="62" spans="41:73">
      <c r="AO62" s="3"/>
      <c r="AP62" s="3"/>
      <c r="AQ62" s="3"/>
      <c r="AR62" s="16"/>
      <c r="AT62" s="16"/>
      <c r="AU62" s="16"/>
      <c r="AV62" s="16"/>
      <c r="AW62" s="16"/>
      <c r="AX62" s="61"/>
      <c r="AY62" s="3"/>
      <c r="AZ62" s="3"/>
      <c r="BA62" s="16"/>
      <c r="BB62" s="16"/>
      <c r="BC62" s="16"/>
      <c r="BD62" s="61"/>
      <c r="BE62" s="3"/>
      <c r="BF62" s="16"/>
      <c r="BG62" s="61"/>
      <c r="BH62" s="61"/>
      <c r="BI62" s="3"/>
      <c r="BJ62" s="3"/>
      <c r="BK62" s="3"/>
      <c r="BL62" s="61"/>
      <c r="BM62" s="61"/>
      <c r="BN62" s="61"/>
      <c r="BO62" s="3"/>
      <c r="BU62" s="23"/>
    </row>
    <row r="63" spans="41:73">
      <c r="AO63" s="3"/>
      <c r="AP63" s="3"/>
      <c r="AQ63" s="3"/>
      <c r="AR63" s="16"/>
      <c r="AT63" s="16"/>
      <c r="AU63" s="16"/>
      <c r="AV63" s="16"/>
      <c r="AW63" s="16"/>
      <c r="AX63" s="61"/>
      <c r="AY63" s="3"/>
      <c r="AZ63" s="3"/>
      <c r="BA63" s="16"/>
      <c r="BB63" s="16"/>
      <c r="BC63" s="16"/>
      <c r="BD63" s="61"/>
      <c r="BE63" s="3"/>
      <c r="BF63" s="16"/>
      <c r="BG63" s="61"/>
      <c r="BH63" s="61"/>
      <c r="BI63" s="3"/>
      <c r="BJ63" s="3"/>
      <c r="BK63" s="3"/>
      <c r="BL63" s="61"/>
      <c r="BM63" s="61"/>
      <c r="BN63" s="61"/>
      <c r="BO63" s="3"/>
      <c r="BU63" s="23"/>
    </row>
    <row r="64" spans="41:73">
      <c r="AO64" s="3"/>
      <c r="AP64" s="3"/>
      <c r="AQ64" s="3"/>
      <c r="AR64" s="16"/>
      <c r="AT64" s="16"/>
      <c r="AU64" s="16"/>
      <c r="AV64" s="16"/>
      <c r="AW64" s="16"/>
      <c r="AX64" s="61"/>
      <c r="AY64" s="3"/>
      <c r="AZ64" s="3"/>
      <c r="BA64" s="16"/>
      <c r="BB64" s="16"/>
      <c r="BC64" s="16"/>
      <c r="BD64" s="61"/>
      <c r="BE64" s="3"/>
      <c r="BF64" s="16"/>
      <c r="BG64" s="61"/>
      <c r="BH64" s="61"/>
      <c r="BI64" s="3"/>
      <c r="BJ64" s="3"/>
      <c r="BK64" s="3"/>
      <c r="BL64" s="61"/>
      <c r="BM64" s="61"/>
      <c r="BN64" s="61"/>
      <c r="BO64" s="3"/>
      <c r="BU64" s="23"/>
    </row>
    <row r="65" spans="41:73">
      <c r="AO65" s="3"/>
      <c r="AP65" s="3"/>
      <c r="AQ65" s="3"/>
      <c r="AR65" s="16"/>
      <c r="AT65" s="16"/>
      <c r="AU65" s="16"/>
      <c r="AV65" s="16"/>
      <c r="AW65" s="16"/>
      <c r="AX65" s="61"/>
      <c r="AY65" s="3"/>
      <c r="AZ65" s="3"/>
      <c r="BA65" s="16"/>
      <c r="BB65" s="16"/>
      <c r="BC65" s="16"/>
      <c r="BD65" s="61"/>
      <c r="BE65" s="3"/>
      <c r="BF65" s="16"/>
      <c r="BG65" s="61"/>
      <c r="BH65" s="61"/>
      <c r="BI65" s="3"/>
      <c r="BJ65" s="3"/>
      <c r="BK65" s="3"/>
      <c r="BL65" s="61"/>
      <c r="BM65" s="61"/>
      <c r="BN65" s="61"/>
      <c r="BO65" s="3"/>
      <c r="BU65" s="23"/>
    </row>
    <row r="66" spans="41:73">
      <c r="AO66" s="3"/>
      <c r="AP66" s="3"/>
      <c r="AQ66" s="3"/>
      <c r="AR66" s="16"/>
      <c r="AT66" s="16"/>
      <c r="AU66" s="16"/>
      <c r="AV66" s="16"/>
      <c r="AW66" s="16"/>
      <c r="AX66" s="61"/>
      <c r="AY66" s="3"/>
      <c r="AZ66" s="3"/>
      <c r="BA66" s="16"/>
      <c r="BB66" s="16"/>
      <c r="BC66" s="16"/>
      <c r="BD66" s="61"/>
      <c r="BE66" s="3"/>
      <c r="BF66" s="16"/>
      <c r="BG66" s="61"/>
      <c r="BH66" s="61"/>
      <c r="BI66" s="3"/>
      <c r="BJ66" s="3"/>
      <c r="BK66" s="3"/>
      <c r="BL66" s="61"/>
      <c r="BM66" s="61"/>
      <c r="BN66" s="61"/>
      <c r="BO66" s="3"/>
      <c r="BU66" s="23"/>
    </row>
    <row r="67" spans="41:73" ht="12.75" customHeight="1">
      <c r="AO67" s="3"/>
      <c r="AP67" s="3"/>
      <c r="AQ67" s="3"/>
      <c r="AR67" s="16"/>
      <c r="AT67" s="16"/>
      <c r="AU67" s="16"/>
      <c r="AV67" s="16"/>
      <c r="AW67" s="16"/>
      <c r="AX67" s="61"/>
      <c r="AY67" s="3"/>
      <c r="AZ67" s="3"/>
      <c r="BA67" s="16"/>
      <c r="BB67" s="16"/>
      <c r="BC67" s="16"/>
      <c r="BD67" s="61"/>
      <c r="BE67" s="3"/>
      <c r="BF67" s="16"/>
      <c r="BG67" s="61"/>
      <c r="BH67" s="61"/>
      <c r="BI67" s="3"/>
      <c r="BJ67" s="3"/>
      <c r="BK67" s="3"/>
      <c r="BL67" s="61"/>
      <c r="BM67" s="61"/>
      <c r="BN67" s="61"/>
      <c r="BO67" s="3"/>
      <c r="BR67" s="23"/>
      <c r="BU67" s="23"/>
    </row>
    <row r="68" spans="41:73">
      <c r="AO68" s="3"/>
      <c r="AP68" s="3"/>
      <c r="AQ68" s="3"/>
      <c r="AR68" s="16"/>
      <c r="AT68" s="16"/>
      <c r="AU68" s="16"/>
      <c r="AV68" s="16"/>
      <c r="AW68" s="16"/>
      <c r="AX68" s="61"/>
      <c r="AY68" s="3"/>
      <c r="AZ68" s="3"/>
      <c r="BA68" s="16"/>
      <c r="BB68" s="16"/>
      <c r="BC68" s="16"/>
      <c r="BD68" s="61"/>
      <c r="BE68" s="3"/>
      <c r="BF68" s="16"/>
      <c r="BG68" s="61"/>
      <c r="BH68" s="61"/>
      <c r="BI68" s="3"/>
      <c r="BJ68" s="3"/>
      <c r="BK68" s="3"/>
      <c r="BL68" s="61"/>
      <c r="BM68" s="61"/>
      <c r="BN68" s="61"/>
      <c r="BO68" s="3"/>
      <c r="BR68" s="23"/>
      <c r="BU68" s="23"/>
    </row>
    <row r="69" spans="41:73">
      <c r="AO69" s="3"/>
      <c r="AP69" s="3"/>
      <c r="AQ69" s="3"/>
      <c r="AR69" s="16"/>
      <c r="AT69" s="16"/>
      <c r="AU69" s="16"/>
      <c r="AV69" s="16"/>
      <c r="AW69" s="16"/>
      <c r="AX69" s="61"/>
      <c r="AY69" s="3"/>
      <c r="AZ69" s="3"/>
      <c r="BA69" s="16"/>
      <c r="BB69" s="16"/>
      <c r="BC69" s="16"/>
      <c r="BD69" s="61"/>
      <c r="BE69" s="3"/>
      <c r="BF69" s="16"/>
      <c r="BG69" s="61"/>
      <c r="BH69" s="61"/>
      <c r="BI69" s="3"/>
      <c r="BJ69" s="3"/>
      <c r="BK69" s="3"/>
      <c r="BL69" s="61"/>
      <c r="BM69" s="61"/>
      <c r="BN69" s="61"/>
      <c r="BO69" s="3"/>
      <c r="BR69" s="23"/>
      <c r="BU69" s="23"/>
    </row>
    <row r="70" spans="41:73">
      <c r="AO70" s="3"/>
      <c r="AP70" s="3"/>
      <c r="AQ70" s="3"/>
      <c r="AR70" s="16"/>
      <c r="AT70" s="16"/>
      <c r="AU70" s="16"/>
      <c r="AV70" s="16"/>
      <c r="AW70" s="16"/>
      <c r="AX70" s="61"/>
      <c r="AY70" s="3"/>
      <c r="AZ70" s="3"/>
      <c r="BA70" s="16"/>
      <c r="BB70" s="16"/>
      <c r="BC70" s="16"/>
      <c r="BD70" s="61"/>
      <c r="BE70" s="3"/>
      <c r="BF70" s="16"/>
      <c r="BG70" s="61"/>
      <c r="BH70" s="61"/>
      <c r="BI70" s="3"/>
      <c r="BJ70" s="3"/>
      <c r="BK70" s="3"/>
      <c r="BL70" s="61"/>
      <c r="BM70" s="61"/>
      <c r="BN70" s="61"/>
      <c r="BO70" s="3"/>
      <c r="BR70" s="23"/>
      <c r="BU70" s="23"/>
    </row>
    <row r="71" spans="41:73">
      <c r="AO71" s="3"/>
      <c r="AP71" s="3"/>
      <c r="AQ71" s="3"/>
      <c r="AR71" s="16"/>
      <c r="AT71" s="16"/>
      <c r="AU71" s="16"/>
      <c r="AV71" s="16"/>
      <c r="AW71" s="16"/>
      <c r="AX71" s="61"/>
      <c r="AY71" s="3"/>
      <c r="AZ71" s="3"/>
      <c r="BA71" s="16"/>
      <c r="BB71" s="16"/>
      <c r="BC71" s="16"/>
      <c r="BD71" s="61"/>
      <c r="BE71" s="3"/>
      <c r="BF71" s="16"/>
      <c r="BG71" s="61"/>
      <c r="BH71" s="61"/>
      <c r="BI71" s="3"/>
      <c r="BJ71" s="3"/>
      <c r="BK71" s="3"/>
      <c r="BL71" s="61"/>
      <c r="BM71" s="61"/>
      <c r="BN71" s="61"/>
      <c r="BO71" s="3"/>
      <c r="BR71" s="23"/>
      <c r="BU71" s="23"/>
    </row>
    <row r="72" spans="41:73">
      <c r="AO72" s="3"/>
      <c r="AP72" s="3"/>
      <c r="AQ72" s="3"/>
      <c r="AR72" s="16"/>
      <c r="AT72" s="16"/>
      <c r="AU72" s="16"/>
      <c r="AV72" s="16"/>
      <c r="AW72" s="16"/>
      <c r="AX72" s="61"/>
      <c r="AY72" s="3"/>
      <c r="AZ72" s="3"/>
      <c r="BA72" s="16"/>
      <c r="BB72" s="16"/>
      <c r="BC72" s="16"/>
      <c r="BD72" s="61"/>
      <c r="BE72" s="3"/>
      <c r="BF72" s="16"/>
      <c r="BG72" s="61"/>
      <c r="BH72" s="61"/>
      <c r="BI72" s="3"/>
      <c r="BJ72" s="3"/>
      <c r="BK72" s="3"/>
      <c r="BL72" s="61"/>
      <c r="BM72" s="61"/>
      <c r="BN72" s="61"/>
      <c r="BO72" s="3"/>
      <c r="BR72" s="23"/>
      <c r="BU72" s="23"/>
    </row>
    <row r="73" spans="41:73">
      <c r="AO73" s="3"/>
      <c r="AP73" s="3"/>
      <c r="AQ73" s="3"/>
      <c r="AR73" s="16"/>
      <c r="AT73" s="16"/>
      <c r="AU73" s="16"/>
      <c r="AV73" s="16"/>
      <c r="AW73" s="16"/>
      <c r="AX73" s="61"/>
      <c r="AY73" s="3"/>
      <c r="AZ73" s="3"/>
      <c r="BA73" s="16"/>
      <c r="BB73" s="16"/>
      <c r="BC73" s="16"/>
      <c r="BD73" s="61"/>
      <c r="BE73" s="3"/>
      <c r="BF73" s="16"/>
      <c r="BG73" s="61"/>
      <c r="BH73" s="61"/>
      <c r="BI73" s="3"/>
      <c r="BJ73" s="3"/>
      <c r="BK73" s="3"/>
      <c r="BL73" s="61"/>
      <c r="BM73" s="61"/>
      <c r="BN73" s="61"/>
      <c r="BO73" s="3"/>
      <c r="BR73" s="23"/>
      <c r="BU73" s="23"/>
    </row>
    <row r="74" spans="41:73">
      <c r="AO74" s="3"/>
      <c r="AP74" s="3"/>
      <c r="AQ74" s="3"/>
      <c r="AR74" s="16"/>
      <c r="AT74" s="16"/>
      <c r="AU74" s="16"/>
      <c r="AV74" s="16"/>
      <c r="AW74" s="16"/>
      <c r="AX74" s="61"/>
      <c r="AY74" s="3"/>
      <c r="AZ74" s="3"/>
      <c r="BA74" s="16"/>
      <c r="BB74" s="16"/>
      <c r="BC74" s="16"/>
      <c r="BD74" s="61"/>
      <c r="BE74" s="3"/>
      <c r="BF74" s="16"/>
      <c r="BG74" s="61"/>
      <c r="BH74" s="61"/>
      <c r="BI74" s="3"/>
      <c r="BJ74" s="3"/>
      <c r="BK74" s="3"/>
      <c r="BL74" s="61"/>
      <c r="BM74" s="61"/>
      <c r="BN74" s="61"/>
      <c r="BO74" s="3"/>
      <c r="BR74" s="23"/>
      <c r="BU74" s="23"/>
    </row>
    <row r="75" spans="41:73">
      <c r="AO75" s="3"/>
      <c r="AP75" s="3"/>
      <c r="AQ75" s="3"/>
      <c r="AR75" s="16"/>
      <c r="AT75" s="16"/>
      <c r="AU75" s="16"/>
      <c r="AV75" s="16"/>
      <c r="AW75" s="16"/>
      <c r="AX75" s="61"/>
      <c r="AY75" s="3"/>
      <c r="AZ75" s="3"/>
      <c r="BA75" s="16"/>
      <c r="BB75" s="16"/>
      <c r="BC75" s="16"/>
      <c r="BD75" s="61"/>
      <c r="BE75" s="3"/>
      <c r="BF75" s="16"/>
      <c r="BG75" s="61"/>
      <c r="BH75" s="61"/>
      <c r="BI75" s="3"/>
      <c r="BJ75" s="3"/>
      <c r="BK75" s="3"/>
      <c r="BL75" s="61"/>
      <c r="BM75" s="61"/>
      <c r="BN75" s="61"/>
      <c r="BO75" s="3"/>
      <c r="BR75" s="23"/>
      <c r="BU75" s="23"/>
    </row>
    <row r="76" spans="41:73">
      <c r="AO76" s="3"/>
      <c r="AP76" s="3"/>
      <c r="AQ76" s="3"/>
      <c r="AR76" s="16"/>
      <c r="AT76" s="16"/>
      <c r="AU76" s="16"/>
      <c r="AV76" s="16"/>
      <c r="AW76" s="16"/>
      <c r="AX76" s="61"/>
      <c r="AY76" s="3"/>
      <c r="AZ76" s="3"/>
      <c r="BA76" s="16"/>
      <c r="BB76" s="16"/>
      <c r="BC76" s="16"/>
      <c r="BD76" s="61"/>
      <c r="BE76" s="3"/>
      <c r="BF76" s="16"/>
      <c r="BG76" s="61"/>
      <c r="BH76" s="61"/>
      <c r="BI76" s="3"/>
      <c r="BJ76" s="3"/>
      <c r="BK76" s="3"/>
      <c r="BL76" s="61"/>
      <c r="BM76" s="61"/>
      <c r="BN76" s="61"/>
      <c r="BO76" s="3"/>
      <c r="BR76" s="23"/>
      <c r="BU76" s="23"/>
    </row>
    <row r="77" spans="41:73">
      <c r="AO77" s="3"/>
      <c r="AP77" s="3"/>
      <c r="AQ77" s="3"/>
      <c r="AR77" s="16"/>
      <c r="AT77" s="16"/>
      <c r="AU77" s="16"/>
      <c r="AV77" s="16"/>
      <c r="AW77" s="16"/>
      <c r="AX77" s="61"/>
      <c r="AY77" s="3"/>
      <c r="AZ77" s="3"/>
      <c r="BA77" s="16"/>
      <c r="BB77" s="16"/>
      <c r="BC77" s="16"/>
      <c r="BD77" s="61"/>
      <c r="BE77" s="3"/>
      <c r="BF77" s="16"/>
      <c r="BG77" s="61"/>
      <c r="BH77" s="61"/>
      <c r="BI77" s="3"/>
      <c r="BJ77" s="3"/>
      <c r="BK77" s="3"/>
      <c r="BL77" s="61"/>
      <c r="BM77" s="61"/>
      <c r="BN77" s="61"/>
      <c r="BO77" s="3"/>
      <c r="BR77" s="23"/>
      <c r="BU77" s="23"/>
    </row>
    <row r="78" spans="41:73">
      <c r="AO78" s="3"/>
      <c r="AP78" s="3"/>
      <c r="AQ78" s="3"/>
      <c r="AR78" s="16"/>
      <c r="AT78" s="16"/>
      <c r="AU78" s="16"/>
      <c r="AV78" s="16"/>
      <c r="AW78" s="16"/>
      <c r="AX78" s="61"/>
      <c r="AY78" s="3"/>
      <c r="AZ78" s="3"/>
      <c r="BA78" s="16"/>
      <c r="BB78" s="16"/>
      <c r="BC78" s="16"/>
      <c r="BD78" s="61"/>
      <c r="BE78" s="3"/>
      <c r="BF78" s="16"/>
      <c r="BG78" s="61"/>
      <c r="BH78" s="61"/>
      <c r="BI78" s="3"/>
      <c r="BJ78" s="3"/>
      <c r="BK78" s="3"/>
      <c r="BL78" s="61"/>
      <c r="BM78" s="61"/>
      <c r="BN78" s="61"/>
      <c r="BO78" s="3"/>
      <c r="BR78" s="23"/>
      <c r="BU78" s="23"/>
    </row>
    <row r="79" spans="41:73">
      <c r="AO79" s="3"/>
      <c r="AP79" s="3"/>
      <c r="AQ79" s="3"/>
      <c r="AR79" s="16"/>
      <c r="AT79" s="16"/>
      <c r="AU79" s="16"/>
      <c r="AV79" s="16"/>
      <c r="AW79" s="16"/>
      <c r="AX79" s="61"/>
      <c r="AY79" s="3"/>
      <c r="AZ79" s="3"/>
      <c r="BA79" s="16"/>
      <c r="BB79" s="16"/>
      <c r="BC79" s="16"/>
      <c r="BD79" s="61"/>
      <c r="BE79" s="3"/>
      <c r="BF79" s="16"/>
      <c r="BG79" s="61"/>
      <c r="BH79" s="61"/>
      <c r="BI79" s="3"/>
      <c r="BJ79" s="3"/>
      <c r="BK79" s="3"/>
      <c r="BL79" s="61"/>
      <c r="BM79" s="61"/>
      <c r="BN79" s="61"/>
      <c r="BO79" s="3"/>
      <c r="BR79" s="23"/>
      <c r="BU79" s="23"/>
    </row>
    <row r="80" spans="41:73">
      <c r="AO80" s="3"/>
      <c r="AP80" s="3"/>
      <c r="AQ80" s="3"/>
      <c r="AR80" s="16"/>
      <c r="AT80" s="16"/>
      <c r="AU80" s="16"/>
      <c r="AV80" s="16"/>
      <c r="AW80" s="16"/>
      <c r="AX80" s="61"/>
      <c r="AY80" s="3"/>
      <c r="AZ80" s="3"/>
      <c r="BA80" s="16"/>
      <c r="BB80" s="16"/>
      <c r="BC80" s="16"/>
      <c r="BD80" s="61"/>
      <c r="BE80" s="3"/>
      <c r="BF80" s="16"/>
      <c r="BG80" s="61"/>
      <c r="BH80" s="61"/>
      <c r="BI80" s="3"/>
      <c r="BJ80" s="3"/>
      <c r="BK80" s="3"/>
      <c r="BL80" s="61"/>
      <c r="BM80" s="61"/>
      <c r="BN80" s="61"/>
      <c r="BO80" s="3"/>
      <c r="BR80" s="23"/>
      <c r="BU80" s="23"/>
    </row>
    <row r="81" spans="41:73">
      <c r="AO81" s="3"/>
      <c r="AP81" s="3"/>
      <c r="AQ81" s="3"/>
      <c r="AR81" s="16"/>
      <c r="AT81" s="16"/>
      <c r="AU81" s="16"/>
      <c r="AV81" s="16"/>
      <c r="AW81" s="16"/>
      <c r="AX81" s="61"/>
      <c r="AY81" s="3"/>
      <c r="AZ81" s="3"/>
      <c r="BA81" s="16"/>
      <c r="BB81" s="16"/>
      <c r="BC81" s="16"/>
      <c r="BD81" s="61"/>
      <c r="BE81" s="3"/>
      <c r="BF81" s="16"/>
      <c r="BG81" s="61"/>
      <c r="BH81" s="61"/>
      <c r="BI81" s="3"/>
      <c r="BJ81" s="3"/>
      <c r="BK81" s="3"/>
      <c r="BL81" s="61"/>
      <c r="BM81" s="61"/>
      <c r="BN81" s="61"/>
      <c r="BO81" s="3"/>
      <c r="BR81" s="23"/>
      <c r="BU81" s="23"/>
    </row>
    <row r="82" spans="41:73">
      <c r="AO82" s="3"/>
      <c r="AP82" s="3"/>
      <c r="AQ82" s="3"/>
      <c r="AR82" s="16"/>
      <c r="AT82" s="16"/>
      <c r="AU82" s="16"/>
      <c r="AV82" s="16"/>
      <c r="AW82" s="16"/>
      <c r="AX82" s="61"/>
      <c r="AY82" s="3"/>
      <c r="AZ82" s="3"/>
      <c r="BA82" s="16"/>
      <c r="BB82" s="16"/>
      <c r="BC82" s="16"/>
      <c r="BD82" s="61"/>
      <c r="BE82" s="3"/>
      <c r="BF82" s="16"/>
      <c r="BG82" s="61"/>
      <c r="BH82" s="61"/>
      <c r="BI82" s="3"/>
      <c r="BJ82" s="3"/>
      <c r="BK82" s="3"/>
      <c r="BL82" s="61"/>
      <c r="BM82" s="61"/>
      <c r="BN82" s="61"/>
      <c r="BO82" s="3"/>
      <c r="BR82" s="23"/>
      <c r="BU82" s="23"/>
    </row>
    <row r="83" spans="41:73">
      <c r="AO83" s="3"/>
      <c r="AP83" s="3"/>
      <c r="AQ83" s="3"/>
      <c r="AR83" s="16"/>
      <c r="AT83" s="16"/>
      <c r="AU83" s="16"/>
      <c r="AV83" s="16"/>
      <c r="AW83" s="16"/>
      <c r="AX83" s="61"/>
      <c r="AY83" s="3"/>
      <c r="AZ83" s="3"/>
      <c r="BA83" s="16"/>
      <c r="BB83" s="16"/>
      <c r="BC83" s="16"/>
      <c r="BD83" s="61"/>
      <c r="BE83" s="3"/>
      <c r="BF83" s="16"/>
      <c r="BG83" s="61"/>
      <c r="BH83" s="61"/>
      <c r="BI83" s="3"/>
      <c r="BJ83" s="3"/>
      <c r="BK83" s="3"/>
      <c r="BL83" s="61"/>
      <c r="BM83" s="61"/>
      <c r="BN83" s="61"/>
      <c r="BO83" s="3"/>
      <c r="BR83" s="23"/>
      <c r="BU83" s="23"/>
    </row>
    <row r="84" spans="41:73">
      <c r="AO84" s="3"/>
      <c r="AP84" s="3"/>
      <c r="AQ84" s="3"/>
      <c r="AR84" s="16"/>
      <c r="AT84" s="16"/>
      <c r="AU84" s="16"/>
      <c r="AV84" s="16"/>
      <c r="AW84" s="16"/>
      <c r="AX84" s="61"/>
      <c r="AY84" s="3"/>
      <c r="AZ84" s="3"/>
      <c r="BA84" s="16"/>
      <c r="BB84" s="16"/>
      <c r="BC84" s="16"/>
      <c r="BD84" s="61"/>
      <c r="BE84" s="3"/>
      <c r="BF84" s="16"/>
      <c r="BG84" s="61"/>
      <c r="BH84" s="61"/>
      <c r="BI84" s="3"/>
      <c r="BJ84" s="3"/>
      <c r="BK84" s="3"/>
      <c r="BL84" s="61"/>
      <c r="BM84" s="61"/>
      <c r="BN84" s="61"/>
      <c r="BO84" s="3"/>
      <c r="BR84" s="23"/>
      <c r="BU84" s="23"/>
    </row>
    <row r="85" spans="41:73">
      <c r="AO85" s="3"/>
      <c r="AP85" s="3"/>
      <c r="AQ85" s="3"/>
      <c r="AR85" s="16"/>
      <c r="AT85" s="16"/>
      <c r="AU85" s="16"/>
      <c r="AV85" s="16"/>
      <c r="AW85" s="16"/>
      <c r="AX85" s="61"/>
      <c r="AY85" s="3"/>
      <c r="AZ85" s="3"/>
      <c r="BA85" s="16"/>
      <c r="BB85" s="16"/>
      <c r="BC85" s="16"/>
      <c r="BD85" s="61"/>
      <c r="BE85" s="3"/>
      <c r="BF85" s="16"/>
      <c r="BG85" s="61"/>
      <c r="BH85" s="61"/>
      <c r="BI85" s="3"/>
      <c r="BJ85" s="3"/>
      <c r="BK85" s="3"/>
      <c r="BL85" s="61"/>
      <c r="BM85" s="61"/>
      <c r="BN85" s="61"/>
      <c r="BO85" s="3"/>
      <c r="BR85" s="23"/>
      <c r="BU85" s="23"/>
    </row>
    <row r="86" spans="41:73">
      <c r="AO86" s="3"/>
      <c r="AP86" s="3"/>
      <c r="AQ86" s="3"/>
      <c r="AR86" s="16"/>
      <c r="AT86" s="16"/>
      <c r="AU86" s="16"/>
      <c r="AV86" s="16"/>
      <c r="AW86" s="16"/>
      <c r="AX86" s="61"/>
      <c r="AY86" s="3"/>
      <c r="AZ86" s="3"/>
      <c r="BA86" s="16"/>
      <c r="BB86" s="16"/>
      <c r="BC86" s="16"/>
      <c r="BD86" s="61"/>
      <c r="BE86" s="3"/>
      <c r="BF86" s="16"/>
      <c r="BG86" s="61"/>
      <c r="BH86" s="61"/>
      <c r="BI86" s="3"/>
      <c r="BJ86" s="3"/>
      <c r="BK86" s="3"/>
      <c r="BL86" s="61"/>
      <c r="BM86" s="61"/>
      <c r="BN86" s="61"/>
      <c r="BO86" s="3"/>
      <c r="BR86" s="23"/>
      <c r="BU86" s="23"/>
    </row>
    <row r="87" spans="41:73">
      <c r="AO87" s="3"/>
      <c r="AP87" s="3"/>
      <c r="AQ87" s="3"/>
      <c r="AR87" s="16"/>
      <c r="AT87" s="16"/>
      <c r="AU87" s="16"/>
      <c r="AV87" s="16"/>
      <c r="AW87" s="16"/>
      <c r="AX87" s="61"/>
      <c r="AY87" s="3"/>
      <c r="AZ87" s="3"/>
      <c r="BA87" s="16"/>
      <c r="BB87" s="16"/>
      <c r="BC87" s="16"/>
      <c r="BD87" s="61"/>
      <c r="BE87" s="3"/>
      <c r="BF87" s="16"/>
      <c r="BG87" s="61"/>
      <c r="BH87" s="61"/>
      <c r="BI87" s="3"/>
      <c r="BJ87" s="3"/>
      <c r="BK87" s="3"/>
      <c r="BL87" s="61"/>
      <c r="BM87" s="61"/>
      <c r="BN87" s="61"/>
      <c r="BO87" s="3"/>
      <c r="BR87" s="23"/>
      <c r="BU87" s="23"/>
    </row>
    <row r="88" spans="41:73">
      <c r="AO88" s="3"/>
      <c r="AP88" s="3"/>
      <c r="AQ88" s="3"/>
      <c r="AR88" s="16"/>
      <c r="AT88" s="16"/>
      <c r="AU88" s="16"/>
      <c r="AV88" s="16"/>
      <c r="AW88" s="16"/>
      <c r="AX88" s="61"/>
      <c r="AY88" s="3"/>
      <c r="AZ88" s="3"/>
      <c r="BA88" s="16"/>
      <c r="BB88" s="16"/>
      <c r="BC88" s="16"/>
      <c r="BD88" s="61"/>
      <c r="BE88" s="3"/>
      <c r="BF88" s="16"/>
      <c r="BG88" s="61"/>
      <c r="BH88" s="61"/>
      <c r="BI88" s="3"/>
      <c r="BJ88" s="3"/>
      <c r="BK88" s="3"/>
      <c r="BL88" s="61"/>
      <c r="BM88" s="61"/>
      <c r="BN88" s="61"/>
      <c r="BO88" s="3"/>
      <c r="BR88" s="23"/>
      <c r="BU88" s="23"/>
    </row>
    <row r="89" spans="41:73">
      <c r="AO89" s="3"/>
      <c r="AP89" s="3"/>
      <c r="AQ89" s="3"/>
      <c r="AR89" s="16"/>
      <c r="AT89" s="16"/>
      <c r="AU89" s="16"/>
      <c r="AV89" s="16"/>
      <c r="AW89" s="16"/>
      <c r="AX89" s="61"/>
      <c r="AY89" s="3"/>
      <c r="AZ89" s="3"/>
      <c r="BA89" s="16"/>
      <c r="BB89" s="16"/>
      <c r="BC89" s="16"/>
      <c r="BD89" s="61"/>
      <c r="BE89" s="3"/>
      <c r="BF89" s="16"/>
      <c r="BG89" s="61"/>
      <c r="BH89" s="61"/>
      <c r="BI89" s="3"/>
      <c r="BJ89" s="3"/>
      <c r="BK89" s="3"/>
      <c r="BL89" s="61"/>
      <c r="BM89" s="61"/>
      <c r="BN89" s="61"/>
      <c r="BO89" s="3"/>
      <c r="BR89" s="23"/>
      <c r="BU89" s="23"/>
    </row>
    <row r="90" spans="41:73">
      <c r="AO90" s="3"/>
      <c r="AP90" s="3"/>
      <c r="AQ90" s="3"/>
      <c r="AR90" s="16"/>
      <c r="AT90" s="16"/>
      <c r="AU90" s="16"/>
      <c r="AV90" s="16"/>
      <c r="AW90" s="16"/>
      <c r="AX90" s="61"/>
      <c r="AY90" s="3"/>
      <c r="AZ90" s="3"/>
      <c r="BA90" s="16"/>
      <c r="BB90" s="16"/>
      <c r="BC90" s="16"/>
      <c r="BD90" s="61"/>
      <c r="BE90" s="3"/>
      <c r="BF90" s="16"/>
      <c r="BG90" s="61"/>
      <c r="BH90" s="61"/>
      <c r="BI90" s="3"/>
      <c r="BJ90" s="3"/>
      <c r="BK90" s="3"/>
      <c r="BL90" s="61"/>
      <c r="BM90" s="61"/>
      <c r="BN90" s="61"/>
      <c r="BO90" s="3"/>
      <c r="BR90" s="23"/>
      <c r="BU90" s="23"/>
    </row>
    <row r="91" spans="41:73">
      <c r="AO91" s="3"/>
      <c r="AP91" s="3"/>
      <c r="AQ91" s="3"/>
      <c r="AR91" s="16"/>
      <c r="AT91" s="16"/>
      <c r="AU91" s="16"/>
      <c r="AV91" s="16"/>
      <c r="AW91" s="16"/>
      <c r="AX91" s="61"/>
      <c r="AY91" s="3"/>
      <c r="AZ91" s="3"/>
      <c r="BA91" s="16"/>
      <c r="BB91" s="16"/>
      <c r="BC91" s="16"/>
      <c r="BD91" s="61"/>
      <c r="BE91" s="3"/>
      <c r="BF91" s="16"/>
      <c r="BG91" s="61"/>
      <c r="BH91" s="61"/>
      <c r="BI91" s="3"/>
      <c r="BJ91" s="3"/>
      <c r="BK91" s="3"/>
      <c r="BL91" s="61"/>
      <c r="BM91" s="61"/>
      <c r="BN91" s="61"/>
      <c r="BO91" s="3"/>
      <c r="BR91" s="23"/>
      <c r="BU91" s="23"/>
    </row>
    <row r="92" spans="41:73">
      <c r="AO92" s="3"/>
      <c r="AP92" s="3"/>
      <c r="AQ92" s="3"/>
      <c r="AR92" s="16"/>
      <c r="AT92" s="16"/>
      <c r="AU92" s="16"/>
      <c r="AV92" s="16"/>
      <c r="AW92" s="16"/>
      <c r="AX92" s="61"/>
      <c r="AY92" s="3"/>
      <c r="AZ92" s="3"/>
      <c r="BA92" s="16"/>
      <c r="BB92" s="16"/>
      <c r="BC92" s="16"/>
      <c r="BD92" s="61"/>
      <c r="BE92" s="3"/>
      <c r="BF92" s="16"/>
      <c r="BG92" s="61"/>
      <c r="BH92" s="61"/>
      <c r="BI92" s="3"/>
      <c r="BJ92" s="3"/>
      <c r="BK92" s="3"/>
      <c r="BL92" s="61"/>
      <c r="BM92" s="61"/>
      <c r="BN92" s="61"/>
      <c r="BO92" s="3"/>
      <c r="BR92" s="23"/>
      <c r="BU92" s="23"/>
    </row>
    <row r="93" spans="41:73">
      <c r="AO93" s="3"/>
      <c r="AP93" s="3"/>
      <c r="AQ93" s="3"/>
      <c r="AR93" s="16"/>
      <c r="AT93" s="16"/>
      <c r="AU93" s="16"/>
      <c r="AV93" s="16"/>
      <c r="AW93" s="16"/>
      <c r="AX93" s="61"/>
      <c r="AY93" s="3"/>
      <c r="AZ93" s="3"/>
      <c r="BA93" s="16"/>
      <c r="BB93" s="16"/>
      <c r="BC93" s="16"/>
      <c r="BD93" s="61"/>
      <c r="BE93" s="3"/>
      <c r="BF93" s="16"/>
      <c r="BG93" s="61"/>
      <c r="BH93" s="61"/>
      <c r="BI93" s="3"/>
      <c r="BJ93" s="3"/>
      <c r="BK93" s="3"/>
      <c r="BL93" s="61"/>
      <c r="BM93" s="61"/>
      <c r="BN93" s="61"/>
      <c r="BO93" s="3"/>
      <c r="BR93" s="23"/>
      <c r="BU93" s="23"/>
    </row>
    <row r="94" spans="41:73">
      <c r="AO94" s="3"/>
      <c r="AP94" s="3"/>
      <c r="AQ94" s="3"/>
      <c r="AR94" s="16"/>
      <c r="AT94" s="16"/>
      <c r="AU94" s="16"/>
      <c r="AV94" s="16"/>
      <c r="AW94" s="16"/>
      <c r="AX94" s="61"/>
      <c r="AY94" s="3"/>
      <c r="AZ94" s="3"/>
      <c r="BA94" s="16"/>
      <c r="BB94" s="16"/>
      <c r="BC94" s="16"/>
      <c r="BD94" s="61"/>
      <c r="BE94" s="3"/>
      <c r="BF94" s="16"/>
      <c r="BG94" s="61"/>
      <c r="BH94" s="61"/>
      <c r="BI94" s="3"/>
      <c r="BJ94" s="3"/>
      <c r="BK94" s="3"/>
      <c r="BL94" s="61"/>
      <c r="BM94" s="61"/>
      <c r="BN94" s="61"/>
      <c r="BO94" s="3"/>
      <c r="BR94" s="23"/>
      <c r="BU94" s="23"/>
    </row>
    <row r="95" spans="41:73">
      <c r="AO95" s="3"/>
      <c r="AP95" s="3"/>
      <c r="AQ95" s="3"/>
      <c r="AR95" s="16"/>
      <c r="AT95" s="16"/>
      <c r="AU95" s="16"/>
      <c r="AV95" s="16"/>
      <c r="AW95" s="16"/>
      <c r="AX95" s="61"/>
      <c r="AY95" s="3"/>
      <c r="AZ95" s="3"/>
      <c r="BA95" s="16"/>
      <c r="BB95" s="16"/>
      <c r="BC95" s="16"/>
      <c r="BD95" s="61"/>
      <c r="BE95" s="3"/>
      <c r="BF95" s="16"/>
      <c r="BG95" s="61"/>
      <c r="BH95" s="61"/>
      <c r="BI95" s="3"/>
      <c r="BJ95" s="3"/>
      <c r="BK95" s="3"/>
      <c r="BL95" s="61"/>
      <c r="BM95" s="61"/>
      <c r="BN95" s="61"/>
      <c r="BO95" s="3"/>
      <c r="BR95" s="23"/>
      <c r="BU95" s="23"/>
    </row>
    <row r="96" spans="41:73">
      <c r="AO96" s="3"/>
      <c r="AP96" s="3"/>
      <c r="AQ96" s="3"/>
      <c r="AR96" s="16"/>
      <c r="AT96" s="16"/>
      <c r="AU96" s="16"/>
      <c r="AV96" s="16"/>
      <c r="AW96" s="16"/>
      <c r="AX96" s="61"/>
      <c r="AY96" s="3"/>
      <c r="AZ96" s="3"/>
      <c r="BA96" s="16"/>
      <c r="BB96" s="16"/>
      <c r="BC96" s="16"/>
      <c r="BD96" s="61"/>
      <c r="BE96" s="3"/>
      <c r="BF96" s="16"/>
      <c r="BG96" s="61"/>
      <c r="BH96" s="61"/>
      <c r="BI96" s="3"/>
      <c r="BJ96" s="3"/>
      <c r="BK96" s="3"/>
      <c r="BL96" s="61"/>
      <c r="BM96" s="61"/>
      <c r="BN96" s="61"/>
      <c r="BO96" s="3"/>
      <c r="BR96" s="23"/>
      <c r="BU96" s="23"/>
    </row>
    <row r="97" spans="15:70">
      <c r="AO97" s="3"/>
      <c r="AP97" s="3"/>
      <c r="AQ97" s="3"/>
      <c r="AR97" s="16"/>
      <c r="AT97" s="16"/>
      <c r="AU97" s="16"/>
      <c r="AV97" s="16"/>
      <c r="AW97" s="16"/>
      <c r="AX97" s="61"/>
      <c r="AY97" s="3"/>
      <c r="AZ97" s="3"/>
      <c r="BA97" s="16"/>
      <c r="BB97" s="16"/>
      <c r="BC97" s="16"/>
      <c r="BD97" s="61"/>
      <c r="BE97" s="3"/>
      <c r="BF97" s="16"/>
      <c r="BG97" s="61"/>
      <c r="BH97" s="61"/>
      <c r="BI97" s="3"/>
      <c r="BJ97" s="3"/>
      <c r="BK97" s="3"/>
      <c r="BL97" s="61"/>
      <c r="BM97" s="61"/>
      <c r="BN97" s="61"/>
      <c r="BO97" s="3"/>
      <c r="BR97" s="23"/>
    </row>
    <row r="98" spans="15:70">
      <c r="AO98" s="3"/>
      <c r="AP98" s="3"/>
      <c r="AQ98" s="3"/>
      <c r="AR98" s="16"/>
      <c r="AT98" s="16"/>
      <c r="AU98" s="16"/>
      <c r="AV98" s="16"/>
      <c r="AW98" s="16"/>
      <c r="AX98" s="61"/>
      <c r="AY98" s="3"/>
      <c r="AZ98" s="3"/>
      <c r="BA98" s="16"/>
      <c r="BB98" s="16"/>
      <c r="BC98" s="16"/>
      <c r="BD98" s="61"/>
      <c r="BE98" s="3"/>
      <c r="BF98" s="16"/>
      <c r="BG98" s="61"/>
      <c r="BH98" s="61"/>
      <c r="BI98" s="3"/>
      <c r="BJ98" s="3"/>
      <c r="BK98" s="3"/>
      <c r="BL98" s="61"/>
      <c r="BM98" s="61"/>
      <c r="BN98" s="61"/>
      <c r="BO98" s="3"/>
      <c r="BR98" s="23"/>
    </row>
    <row r="99" spans="15:70">
      <c r="AO99" s="3"/>
      <c r="AP99" s="3"/>
      <c r="AQ99" s="3"/>
      <c r="AR99" s="16"/>
      <c r="AT99" s="16"/>
      <c r="AU99" s="16"/>
      <c r="AV99" s="16"/>
      <c r="AW99" s="16"/>
      <c r="AX99" s="61"/>
      <c r="AY99" s="3"/>
      <c r="AZ99" s="3"/>
      <c r="BA99" s="16"/>
      <c r="BB99" s="16"/>
      <c r="BC99" s="16"/>
      <c r="BD99" s="61"/>
      <c r="BE99" s="3"/>
      <c r="BF99" s="16"/>
      <c r="BG99" s="61"/>
      <c r="BH99" s="61"/>
      <c r="BI99" s="3"/>
      <c r="BJ99" s="3"/>
      <c r="BK99" s="3"/>
      <c r="BL99" s="61"/>
      <c r="BM99" s="61"/>
      <c r="BN99" s="61"/>
      <c r="BO99" s="3"/>
      <c r="BR99" s="23"/>
    </row>
    <row r="100" spans="15:70">
      <c r="AO100" s="3"/>
      <c r="AP100" s="3"/>
      <c r="AQ100" s="3"/>
      <c r="AR100" s="16"/>
      <c r="AT100" s="16"/>
      <c r="AU100" s="16"/>
      <c r="AV100" s="16"/>
      <c r="AW100" s="16"/>
      <c r="AX100" s="61"/>
      <c r="AY100" s="3"/>
      <c r="AZ100" s="3"/>
      <c r="BA100" s="16"/>
      <c r="BB100" s="16"/>
      <c r="BC100" s="16"/>
      <c r="BD100" s="61"/>
      <c r="BE100" s="3"/>
      <c r="BF100" s="16"/>
      <c r="BG100" s="61"/>
      <c r="BH100" s="61"/>
      <c r="BI100" s="3"/>
      <c r="BJ100" s="3"/>
      <c r="BK100" s="3"/>
      <c r="BL100" s="61"/>
      <c r="BM100" s="61"/>
      <c r="BN100" s="61"/>
      <c r="BO100" s="3"/>
      <c r="BR100" s="23"/>
    </row>
    <row r="101" spans="15:70">
      <c r="AL101" s="19"/>
      <c r="AM101" s="23"/>
      <c r="AN101" s="23"/>
      <c r="AO101" s="3"/>
      <c r="AP101" s="3"/>
      <c r="AQ101" s="3"/>
      <c r="AR101" s="16"/>
      <c r="AT101" s="16"/>
      <c r="AU101" s="16"/>
      <c r="AV101" s="16"/>
      <c r="AW101" s="16"/>
      <c r="AX101" s="61"/>
      <c r="AY101" s="3"/>
      <c r="AZ101" s="3"/>
      <c r="BA101" s="16"/>
      <c r="BB101" s="16"/>
      <c r="BC101" s="16"/>
      <c r="BD101" s="61"/>
      <c r="BE101" s="3"/>
      <c r="BF101" s="16"/>
      <c r="BG101" s="61"/>
      <c r="BH101" s="61"/>
      <c r="BI101" s="3"/>
      <c r="BJ101" s="3"/>
      <c r="BK101" s="3"/>
      <c r="BL101" s="61"/>
      <c r="BM101" s="61"/>
      <c r="BN101" s="61"/>
      <c r="BO101" s="3"/>
      <c r="BP101" s="23"/>
      <c r="BQ101" s="23"/>
      <c r="BR101" s="23"/>
    </row>
    <row r="102" spans="15:70">
      <c r="O102">
        <v>3</v>
      </c>
      <c r="P102" s="3" t="s">
        <v>30</v>
      </c>
      <c r="AL102" s="19"/>
      <c r="AM102" s="23"/>
      <c r="AN102" s="23"/>
      <c r="AO102" s="3"/>
      <c r="AP102" s="3"/>
      <c r="AQ102" s="3"/>
      <c r="AR102" s="16"/>
      <c r="AT102" s="16"/>
      <c r="AU102" s="16"/>
      <c r="AV102" s="16"/>
      <c r="AW102" s="16"/>
      <c r="AX102" s="61"/>
      <c r="AY102" s="3"/>
      <c r="AZ102" s="3"/>
      <c r="BA102" s="16"/>
      <c r="BB102" s="16"/>
      <c r="BC102" s="16"/>
      <c r="BD102" s="61"/>
      <c r="BE102" s="3"/>
      <c r="BF102" s="16"/>
      <c r="BG102" s="61"/>
      <c r="BH102" s="61"/>
      <c r="BI102" s="3"/>
      <c r="BJ102" s="3"/>
      <c r="BK102" s="3"/>
      <c r="BL102" s="61"/>
      <c r="BM102" s="61"/>
      <c r="BN102" s="61"/>
      <c r="BO102" s="3"/>
      <c r="BP102" s="23"/>
      <c r="BQ102" s="23"/>
      <c r="BR102" s="23"/>
    </row>
    <row r="103" spans="15:70">
      <c r="O103">
        <v>4</v>
      </c>
      <c r="P103" s="3" t="s">
        <v>31</v>
      </c>
      <c r="AL103" s="19"/>
      <c r="AM103" s="23"/>
      <c r="AN103" s="23"/>
      <c r="AO103" s="3"/>
      <c r="AP103" s="3"/>
      <c r="AQ103" s="3"/>
      <c r="AR103" s="16"/>
      <c r="AT103" s="16"/>
      <c r="AU103" s="16"/>
      <c r="AV103" s="16"/>
      <c r="AW103" s="16"/>
      <c r="AX103" s="61"/>
      <c r="AY103" s="3"/>
      <c r="AZ103" s="3"/>
      <c r="BA103" s="16"/>
      <c r="BB103" s="16"/>
      <c r="BC103" s="16"/>
      <c r="BD103" s="61"/>
      <c r="BE103" s="3"/>
      <c r="BF103" s="16"/>
      <c r="BG103" s="61"/>
      <c r="BH103" s="61"/>
      <c r="BI103" s="3"/>
      <c r="BJ103" s="3"/>
      <c r="BK103" s="3"/>
      <c r="BL103" s="61"/>
      <c r="BM103" s="61"/>
      <c r="BN103" s="61"/>
      <c r="BO103" s="3"/>
      <c r="BP103" s="23"/>
      <c r="BQ103" s="23"/>
      <c r="BR103" s="23"/>
    </row>
    <row r="104" spans="15:70">
      <c r="O104">
        <v>5</v>
      </c>
      <c r="P104" s="299" t="s">
        <v>402</v>
      </c>
      <c r="AL104" s="19"/>
      <c r="AM104" s="23"/>
      <c r="AN104" s="23"/>
      <c r="AO104" s="3"/>
      <c r="AP104" s="3"/>
      <c r="AQ104" s="3"/>
      <c r="AR104" s="16"/>
      <c r="AT104" s="16"/>
      <c r="AU104" s="16"/>
      <c r="AV104" s="16"/>
      <c r="AW104" s="16"/>
      <c r="AX104" s="61"/>
      <c r="AY104" s="3"/>
      <c r="AZ104" s="3"/>
      <c r="BA104" s="16"/>
      <c r="BB104" s="16"/>
      <c r="BC104" s="16"/>
      <c r="BD104" s="61"/>
      <c r="BE104" s="3"/>
      <c r="BF104" s="16"/>
      <c r="BG104" s="61"/>
      <c r="BH104" s="61"/>
      <c r="BI104" s="3"/>
      <c r="BJ104" s="3"/>
      <c r="BK104" s="3"/>
      <c r="BL104" s="61"/>
      <c r="BM104" s="61"/>
      <c r="BN104" s="61"/>
      <c r="BO104" s="3"/>
      <c r="BP104" s="23"/>
      <c r="BQ104" s="23"/>
      <c r="BR104" s="23"/>
    </row>
    <row r="105" spans="15:70">
      <c r="O105">
        <v>6</v>
      </c>
      <c r="P105" s="3" t="s">
        <v>32</v>
      </c>
      <c r="AL105" s="19"/>
      <c r="AM105" s="23"/>
      <c r="AN105" s="23"/>
      <c r="AO105" s="3"/>
      <c r="AP105" s="3"/>
      <c r="AQ105" s="3"/>
      <c r="AR105" s="16"/>
      <c r="AT105" s="16"/>
      <c r="AU105" s="16"/>
      <c r="AV105" s="16"/>
      <c r="AW105" s="16"/>
      <c r="AX105" s="61"/>
      <c r="AY105" s="3"/>
      <c r="AZ105" s="3"/>
      <c r="BA105" s="16"/>
      <c r="BB105" s="16"/>
      <c r="BC105" s="16"/>
      <c r="BD105" s="61"/>
      <c r="BE105" s="3"/>
      <c r="BF105" s="16"/>
      <c r="BG105" s="61"/>
      <c r="BH105" s="61"/>
      <c r="BI105" s="3"/>
      <c r="BJ105" s="3"/>
      <c r="BK105" s="3"/>
      <c r="BL105" s="61"/>
      <c r="BM105" s="61"/>
      <c r="BN105" s="61"/>
      <c r="BO105" s="3"/>
      <c r="BP105" s="23"/>
      <c r="BQ105" s="23"/>
      <c r="BR105" s="23"/>
    </row>
    <row r="106" spans="15:70">
      <c r="O106">
        <v>7</v>
      </c>
      <c r="P106" s="3" t="s">
        <v>33</v>
      </c>
      <c r="AL106" s="19"/>
      <c r="AM106" s="23"/>
      <c r="AN106" s="23"/>
      <c r="AO106" s="3"/>
      <c r="AP106" s="3"/>
      <c r="AQ106" s="3"/>
      <c r="AR106" s="16"/>
      <c r="AT106" s="16"/>
      <c r="AU106" s="16"/>
      <c r="AV106" s="16"/>
      <c r="AW106" s="16"/>
      <c r="AX106" s="61"/>
      <c r="AY106" s="3"/>
      <c r="AZ106" s="3"/>
      <c r="BA106" s="16"/>
      <c r="BB106" s="16"/>
      <c r="BC106" s="16"/>
      <c r="BD106" s="61"/>
      <c r="BE106" s="3"/>
      <c r="BF106" s="16"/>
      <c r="BG106" s="61"/>
      <c r="BH106" s="61"/>
      <c r="BI106" s="3"/>
      <c r="BJ106" s="3"/>
      <c r="BK106" s="3"/>
      <c r="BL106" s="61"/>
      <c r="BM106" s="61"/>
      <c r="BN106" s="61"/>
      <c r="BO106" s="3"/>
      <c r="BP106" s="23"/>
      <c r="BQ106" s="23"/>
      <c r="BR106" s="23"/>
    </row>
    <row r="107" spans="15:70">
      <c r="O107">
        <v>8</v>
      </c>
      <c r="P107" s="299" t="s">
        <v>34</v>
      </c>
      <c r="AL107" s="19"/>
      <c r="AM107" s="23"/>
      <c r="AN107" s="23"/>
      <c r="AO107" s="3"/>
      <c r="AP107" s="3"/>
      <c r="AQ107" s="3"/>
      <c r="AR107" s="16"/>
      <c r="AT107" s="16"/>
      <c r="AU107" s="16"/>
      <c r="AV107" s="16"/>
      <c r="AW107" s="16"/>
      <c r="AX107" s="61"/>
      <c r="AY107" s="3"/>
      <c r="AZ107" s="3"/>
      <c r="BA107" s="16"/>
      <c r="BB107" s="16"/>
      <c r="BC107" s="16"/>
      <c r="BD107" s="61"/>
      <c r="BE107" s="3"/>
      <c r="BF107" s="16"/>
      <c r="BG107" s="61"/>
      <c r="BH107" s="61"/>
      <c r="BI107" s="3"/>
      <c r="BJ107" s="3"/>
      <c r="BK107" s="3"/>
      <c r="BL107" s="61"/>
      <c r="BM107" s="61"/>
      <c r="BN107" s="61"/>
      <c r="BO107" s="3"/>
      <c r="BP107" s="23"/>
      <c r="BQ107" s="23"/>
      <c r="BR107" s="23"/>
    </row>
    <row r="108" spans="15:70">
      <c r="O108">
        <v>9</v>
      </c>
      <c r="P108" s="3" t="s">
        <v>35</v>
      </c>
      <c r="AL108" s="19"/>
      <c r="AM108" s="23"/>
      <c r="AN108" s="23"/>
      <c r="AO108" s="3"/>
      <c r="AP108" s="3"/>
      <c r="AQ108" s="3"/>
      <c r="AR108" s="16"/>
      <c r="AT108" s="16"/>
      <c r="AU108" s="16"/>
      <c r="AV108" s="16"/>
      <c r="AW108" s="16"/>
      <c r="AX108" s="61"/>
      <c r="AY108" s="3"/>
      <c r="AZ108" s="3"/>
      <c r="BA108" s="16"/>
      <c r="BB108" s="16"/>
      <c r="BC108" s="16"/>
      <c r="BD108" s="61"/>
      <c r="BE108" s="3"/>
      <c r="BF108" s="16"/>
      <c r="BG108" s="61"/>
      <c r="BH108" s="61"/>
      <c r="BI108" s="3"/>
      <c r="BJ108" s="3"/>
      <c r="BK108" s="3"/>
      <c r="BL108" s="61"/>
      <c r="BM108" s="61"/>
      <c r="BN108" s="61"/>
      <c r="BO108" s="3"/>
      <c r="BP108" s="23"/>
      <c r="BQ108" s="23"/>
      <c r="BR108" s="23"/>
    </row>
    <row r="109" spans="15:70">
      <c r="O109">
        <v>10</v>
      </c>
      <c r="P109" s="3" t="s">
        <v>36</v>
      </c>
      <c r="AL109" s="19"/>
      <c r="AM109" s="23"/>
      <c r="AN109" s="23"/>
      <c r="AO109" s="3"/>
      <c r="AP109" s="3"/>
      <c r="AQ109" s="3"/>
      <c r="AR109" s="16"/>
      <c r="AT109" s="16"/>
      <c r="AU109" s="16"/>
      <c r="AV109" s="16"/>
      <c r="AW109" s="16"/>
      <c r="AX109" s="61"/>
      <c r="AY109" s="3"/>
      <c r="AZ109" s="3"/>
      <c r="BA109" s="16"/>
      <c r="BB109" s="16"/>
      <c r="BC109" s="16"/>
      <c r="BD109" s="61"/>
      <c r="BE109" s="3"/>
      <c r="BF109" s="16"/>
      <c r="BG109" s="61"/>
      <c r="BH109" s="61"/>
      <c r="BI109" s="3"/>
      <c r="BJ109" s="3"/>
      <c r="BK109" s="3"/>
      <c r="BL109" s="61"/>
      <c r="BM109" s="61"/>
      <c r="BN109" s="61"/>
      <c r="BO109" s="3"/>
      <c r="BP109" s="23"/>
      <c r="BQ109" s="23"/>
      <c r="BR109" s="23"/>
    </row>
    <row r="110" spans="15:70">
      <c r="AL110" s="19"/>
      <c r="AM110" s="23"/>
      <c r="AN110" s="23"/>
      <c r="AO110" s="3"/>
      <c r="AP110" s="3"/>
      <c r="AQ110" s="3"/>
      <c r="AR110" s="16"/>
      <c r="AT110" s="16"/>
      <c r="AU110" s="16"/>
      <c r="AV110" s="16"/>
      <c r="AW110" s="16"/>
      <c r="AX110" s="61"/>
      <c r="AY110" s="3"/>
      <c r="AZ110" s="3"/>
      <c r="BA110" s="16"/>
      <c r="BB110" s="16"/>
      <c r="BC110" s="16"/>
      <c r="BD110" s="61"/>
      <c r="BE110" s="3"/>
      <c r="BF110" s="16"/>
      <c r="BG110" s="61"/>
      <c r="BH110" s="61"/>
      <c r="BI110" s="3"/>
      <c r="BJ110" s="3"/>
      <c r="BK110" s="3"/>
      <c r="BL110" s="61"/>
      <c r="BM110" s="61"/>
      <c r="BN110" s="61"/>
      <c r="BO110" s="3"/>
      <c r="BP110" s="23"/>
      <c r="BQ110" s="23"/>
      <c r="BR110" s="23"/>
    </row>
    <row r="111" spans="15:70">
      <c r="AL111" s="19"/>
      <c r="AM111" s="23"/>
      <c r="AN111" s="23"/>
      <c r="AO111" s="3"/>
      <c r="AP111" s="3"/>
      <c r="AQ111" s="3"/>
      <c r="AR111" s="16"/>
      <c r="AT111" s="16"/>
      <c r="AU111" s="16"/>
      <c r="AV111" s="16"/>
      <c r="AW111" s="16"/>
      <c r="AX111" s="61"/>
      <c r="AY111" s="3"/>
      <c r="AZ111" s="3"/>
      <c r="BA111" s="16"/>
      <c r="BB111" s="16"/>
      <c r="BC111" s="16"/>
      <c r="BD111" s="61"/>
      <c r="BE111" s="3"/>
      <c r="BF111" s="16"/>
      <c r="BG111" s="61"/>
      <c r="BH111" s="61"/>
      <c r="BI111" s="3"/>
      <c r="BJ111" s="3"/>
      <c r="BK111" s="3"/>
      <c r="BL111" s="61"/>
      <c r="BM111" s="61"/>
      <c r="BN111" s="61"/>
      <c r="BO111" s="3"/>
      <c r="BP111" s="23"/>
      <c r="BQ111" s="23"/>
      <c r="BR111" s="23"/>
    </row>
    <row r="112" spans="15:70">
      <c r="AL112" s="19"/>
      <c r="AM112" s="23"/>
      <c r="AN112" s="23"/>
      <c r="AO112" s="3"/>
      <c r="AP112" s="3"/>
      <c r="AQ112" s="3"/>
      <c r="AR112" s="16"/>
      <c r="AT112" s="16"/>
      <c r="AU112" s="16"/>
      <c r="AV112" s="16"/>
      <c r="AW112" s="16"/>
      <c r="AX112" s="61"/>
      <c r="AY112" s="3"/>
      <c r="AZ112" s="3"/>
      <c r="BA112" s="16"/>
      <c r="BB112" s="16"/>
      <c r="BC112" s="16"/>
      <c r="BD112" s="61"/>
      <c r="BE112" s="3"/>
      <c r="BF112" s="16"/>
      <c r="BG112" s="61"/>
      <c r="BH112" s="61"/>
      <c r="BI112" s="3"/>
      <c r="BJ112" s="3"/>
      <c r="BK112" s="3"/>
      <c r="BL112" s="61"/>
      <c r="BM112" s="61"/>
      <c r="BN112" s="61"/>
      <c r="BO112" s="3"/>
      <c r="BP112" s="23"/>
      <c r="BQ112" s="23"/>
      <c r="BR112" s="23"/>
    </row>
    <row r="113" spans="38:70">
      <c r="AL113" s="19"/>
      <c r="AM113" s="23"/>
      <c r="AN113" s="23"/>
      <c r="AO113" s="3"/>
      <c r="AP113" s="3"/>
      <c r="AQ113" s="3"/>
      <c r="AR113" s="16"/>
      <c r="AT113" s="16"/>
      <c r="AU113" s="16"/>
      <c r="AV113" s="16"/>
      <c r="AW113" s="16"/>
      <c r="AX113" s="61"/>
      <c r="AY113" s="3"/>
      <c r="AZ113" s="3"/>
      <c r="BA113" s="16"/>
      <c r="BB113" s="16"/>
      <c r="BC113" s="16"/>
      <c r="BD113" s="61"/>
      <c r="BE113" s="3"/>
      <c r="BF113" s="16"/>
      <c r="BG113" s="61"/>
      <c r="BH113" s="61"/>
      <c r="BI113" s="3"/>
      <c r="BJ113" s="3"/>
      <c r="BK113" s="3"/>
      <c r="BL113" s="61"/>
      <c r="BM113" s="61"/>
      <c r="BN113" s="61"/>
      <c r="BO113" s="3"/>
      <c r="BP113" s="23"/>
      <c r="BQ113" s="23"/>
      <c r="BR113" s="23"/>
    </row>
    <row r="114" spans="38:70">
      <c r="AL114" s="19"/>
      <c r="AM114" s="23"/>
      <c r="AN114" s="23"/>
      <c r="AO114" s="3"/>
      <c r="AP114" s="3"/>
      <c r="AQ114" s="3"/>
      <c r="AR114" s="16"/>
      <c r="AT114" s="16"/>
      <c r="AU114" s="16"/>
      <c r="AV114" s="16"/>
      <c r="AW114" s="16"/>
      <c r="AX114" s="61"/>
      <c r="AY114" s="3"/>
      <c r="AZ114" s="3"/>
      <c r="BA114" s="16"/>
      <c r="BB114" s="16"/>
      <c r="BC114" s="16"/>
      <c r="BD114" s="61"/>
      <c r="BE114" s="3"/>
      <c r="BF114" s="16"/>
      <c r="BG114" s="61"/>
      <c r="BH114" s="61"/>
      <c r="BI114" s="3"/>
      <c r="BJ114" s="3"/>
      <c r="BK114" s="3"/>
      <c r="BL114" s="61"/>
      <c r="BM114" s="61"/>
      <c r="BN114" s="61"/>
      <c r="BO114" s="3"/>
      <c r="BP114" s="23"/>
      <c r="BQ114" s="23"/>
      <c r="BR114" s="23"/>
    </row>
    <row r="115" spans="38:70">
      <c r="AL115" s="19"/>
      <c r="AM115" s="23"/>
      <c r="AN115" s="23"/>
      <c r="AO115" s="3"/>
      <c r="AP115" s="3"/>
      <c r="AQ115" s="3"/>
      <c r="AR115" s="16"/>
      <c r="AT115" s="16"/>
      <c r="AU115" s="16"/>
      <c r="AV115" s="16"/>
      <c r="AW115" s="16"/>
      <c r="AX115" s="61"/>
      <c r="AY115" s="3"/>
      <c r="AZ115" s="3"/>
      <c r="BA115" s="16"/>
      <c r="BB115" s="16"/>
      <c r="BC115" s="16"/>
      <c r="BD115" s="61"/>
      <c r="BE115" s="3"/>
      <c r="BF115" s="16"/>
      <c r="BG115" s="61"/>
      <c r="BH115" s="61"/>
      <c r="BI115" s="3"/>
      <c r="BJ115" s="3"/>
      <c r="BK115" s="3"/>
      <c r="BL115" s="61"/>
      <c r="BM115" s="61"/>
      <c r="BN115" s="61"/>
      <c r="BO115" s="3"/>
      <c r="BP115" s="23"/>
      <c r="BQ115" s="23"/>
      <c r="BR115" s="23"/>
    </row>
    <row r="116" spans="38:70">
      <c r="AL116" s="19"/>
      <c r="AM116" s="23"/>
      <c r="AN116" s="23"/>
      <c r="AO116" s="3"/>
      <c r="AP116" s="3"/>
      <c r="AQ116" s="3"/>
      <c r="AR116" s="16"/>
      <c r="AT116" s="16"/>
      <c r="AU116" s="16"/>
      <c r="AV116" s="16"/>
      <c r="AW116" s="16"/>
      <c r="AX116" s="61"/>
      <c r="AY116" s="3"/>
      <c r="AZ116" s="3"/>
      <c r="BA116" s="16"/>
      <c r="BB116" s="16"/>
      <c r="BC116" s="16"/>
      <c r="BD116" s="61"/>
      <c r="BE116" s="3"/>
      <c r="BF116" s="16"/>
      <c r="BG116" s="61"/>
      <c r="BH116" s="61"/>
      <c r="BI116" s="3"/>
      <c r="BJ116" s="3"/>
      <c r="BK116" s="3"/>
      <c r="BL116" s="61"/>
      <c r="BM116" s="61"/>
      <c r="BN116" s="61"/>
      <c r="BO116" s="3"/>
      <c r="BP116" s="23"/>
      <c r="BQ116" s="23"/>
      <c r="BR116" s="23"/>
    </row>
    <row r="117" spans="38:70">
      <c r="AL117" s="19"/>
      <c r="AM117" s="23"/>
      <c r="AN117" s="23"/>
      <c r="AO117" s="3"/>
      <c r="AP117" s="3"/>
      <c r="AQ117" s="3"/>
      <c r="AR117" s="16"/>
      <c r="AT117" s="16"/>
      <c r="AU117" s="16"/>
      <c r="AV117" s="16"/>
      <c r="AW117" s="16"/>
      <c r="AX117" s="61"/>
      <c r="AY117" s="3"/>
      <c r="AZ117" s="3"/>
      <c r="BA117" s="16"/>
      <c r="BB117" s="16"/>
      <c r="BC117" s="16"/>
      <c r="BD117" s="61"/>
      <c r="BE117" s="3"/>
      <c r="BF117" s="16"/>
      <c r="BG117" s="61"/>
      <c r="BH117" s="61"/>
      <c r="BI117" s="3"/>
      <c r="BJ117" s="3"/>
      <c r="BK117" s="3"/>
      <c r="BL117" s="61"/>
      <c r="BM117" s="61"/>
      <c r="BN117" s="61"/>
      <c r="BO117" s="3"/>
      <c r="BP117" s="23"/>
      <c r="BQ117" s="23"/>
      <c r="BR117" s="23"/>
    </row>
    <row r="118" spans="38:70">
      <c r="AL118" s="19"/>
      <c r="AM118" s="23"/>
      <c r="AN118" s="23"/>
      <c r="AO118" s="3"/>
      <c r="AP118" s="3"/>
      <c r="AQ118" s="3"/>
      <c r="AR118" s="16"/>
      <c r="AT118" s="16"/>
      <c r="AU118" s="16"/>
      <c r="AV118" s="16"/>
      <c r="AW118" s="16"/>
      <c r="AX118" s="61"/>
      <c r="AY118" s="3"/>
      <c r="AZ118" s="3"/>
      <c r="BA118" s="16"/>
      <c r="BB118" s="16"/>
      <c r="BC118" s="16"/>
      <c r="BD118" s="61"/>
      <c r="BE118" s="3"/>
      <c r="BF118" s="16"/>
      <c r="BG118" s="61"/>
      <c r="BH118" s="61"/>
      <c r="BI118" s="3"/>
      <c r="BJ118" s="3"/>
      <c r="BK118" s="3"/>
      <c r="BL118" s="61"/>
      <c r="BM118" s="61"/>
      <c r="BN118" s="61"/>
      <c r="BO118" s="3"/>
      <c r="BP118" s="23"/>
      <c r="BQ118" s="23"/>
      <c r="BR118" s="23"/>
    </row>
    <row r="119" spans="38:70">
      <c r="AL119" s="19"/>
      <c r="AM119" s="23"/>
      <c r="AN119" s="23"/>
      <c r="AO119" s="3"/>
      <c r="AP119" s="3"/>
      <c r="AQ119" s="3"/>
      <c r="AR119" s="16"/>
      <c r="AT119" s="16"/>
      <c r="AU119" s="16"/>
      <c r="AV119" s="16"/>
      <c r="AW119" s="16"/>
      <c r="AX119" s="61"/>
      <c r="AY119" s="3"/>
      <c r="AZ119" s="3"/>
      <c r="BA119" s="16"/>
      <c r="BB119" s="16"/>
      <c r="BC119" s="16"/>
      <c r="BD119" s="61"/>
      <c r="BE119" s="3"/>
      <c r="BF119" s="16"/>
      <c r="BG119" s="61"/>
      <c r="BH119" s="61"/>
      <c r="BI119" s="3"/>
      <c r="BJ119" s="3"/>
      <c r="BK119" s="3"/>
      <c r="BL119" s="61"/>
      <c r="BM119" s="61"/>
      <c r="BN119" s="61"/>
      <c r="BO119" s="3"/>
      <c r="BP119" s="23"/>
      <c r="BQ119" s="23"/>
      <c r="BR119" s="23"/>
    </row>
    <row r="120" spans="38:70">
      <c r="AL120" s="19"/>
      <c r="AM120" s="23"/>
      <c r="AN120" s="23"/>
      <c r="AO120" s="3"/>
      <c r="AP120" s="3"/>
      <c r="AQ120" s="3"/>
      <c r="AR120" s="16"/>
      <c r="AT120" s="16"/>
      <c r="AU120" s="16"/>
      <c r="AV120" s="16"/>
      <c r="AW120" s="16"/>
      <c r="AX120" s="61"/>
      <c r="AY120" s="3"/>
      <c r="AZ120" s="3"/>
      <c r="BA120" s="16"/>
      <c r="BB120" s="16"/>
      <c r="BC120" s="16"/>
      <c r="BD120" s="61"/>
      <c r="BE120" s="3"/>
      <c r="BF120" s="16"/>
      <c r="BG120" s="61"/>
      <c r="BH120" s="61"/>
      <c r="BI120" s="3"/>
      <c r="BJ120" s="3"/>
      <c r="BK120" s="3"/>
      <c r="BL120" s="61"/>
      <c r="BM120" s="61"/>
      <c r="BN120" s="61"/>
      <c r="BO120" s="3"/>
      <c r="BP120" s="23"/>
      <c r="BQ120" s="23"/>
      <c r="BR120" s="23"/>
    </row>
    <row r="121" spans="38:70">
      <c r="AL121" s="19"/>
      <c r="AM121" s="23"/>
      <c r="AN121" s="23"/>
      <c r="AO121" s="3"/>
      <c r="AP121" s="3"/>
      <c r="AQ121" s="3"/>
      <c r="AR121" s="16"/>
      <c r="AT121" s="16"/>
      <c r="AU121" s="16"/>
      <c r="AV121" s="16"/>
      <c r="AW121" s="16"/>
      <c r="AX121" s="61"/>
      <c r="AY121" s="3"/>
      <c r="AZ121" s="3"/>
      <c r="BA121" s="16"/>
      <c r="BB121" s="16"/>
      <c r="BC121" s="16"/>
      <c r="BD121" s="61"/>
      <c r="BE121" s="3"/>
      <c r="BF121" s="16"/>
      <c r="BG121" s="61"/>
      <c r="BH121" s="61"/>
      <c r="BI121" s="3"/>
      <c r="BJ121" s="3"/>
      <c r="BK121" s="3"/>
      <c r="BL121" s="61"/>
      <c r="BM121" s="61"/>
      <c r="BN121" s="61"/>
      <c r="BO121" s="3"/>
      <c r="BP121" s="23"/>
      <c r="BQ121" s="23"/>
      <c r="BR121" s="23"/>
    </row>
    <row r="122" spans="38:70">
      <c r="AL122" s="19"/>
      <c r="AM122" s="23"/>
      <c r="AN122" s="23"/>
      <c r="AO122" s="3"/>
      <c r="AP122" s="3"/>
      <c r="AQ122" s="3"/>
      <c r="AR122" s="16"/>
      <c r="AT122" s="16"/>
      <c r="AU122" s="16"/>
      <c r="AV122" s="16"/>
      <c r="AW122" s="16"/>
      <c r="AX122" s="61"/>
      <c r="AY122" s="3"/>
      <c r="AZ122" s="3"/>
      <c r="BA122" s="16"/>
      <c r="BB122" s="16"/>
      <c r="BC122" s="16"/>
      <c r="BD122" s="61"/>
      <c r="BE122" s="3"/>
      <c r="BF122" s="16"/>
      <c r="BG122" s="61"/>
      <c r="BH122" s="61"/>
      <c r="BI122" s="3"/>
      <c r="BJ122" s="3"/>
      <c r="BK122" s="3"/>
      <c r="BL122" s="61"/>
      <c r="BM122" s="61"/>
      <c r="BN122" s="61"/>
      <c r="BO122" s="3"/>
      <c r="BP122" s="23"/>
      <c r="BQ122" s="23"/>
      <c r="BR122" s="23"/>
    </row>
    <row r="123" spans="38:70">
      <c r="AL123" s="19"/>
      <c r="AM123" s="23"/>
      <c r="AN123" s="23"/>
      <c r="AO123" s="3"/>
      <c r="AP123" s="3"/>
      <c r="AQ123" s="3"/>
      <c r="AR123" s="16"/>
      <c r="AT123" s="16"/>
      <c r="AU123" s="16"/>
      <c r="AV123" s="16"/>
      <c r="AW123" s="16"/>
      <c r="AX123" s="61"/>
      <c r="AY123" s="3"/>
      <c r="AZ123" s="3"/>
      <c r="BA123" s="16"/>
      <c r="BB123" s="16"/>
      <c r="BC123" s="16"/>
      <c r="BD123" s="61"/>
      <c r="BE123" s="3"/>
      <c r="BF123" s="16"/>
      <c r="BG123" s="61"/>
      <c r="BH123" s="61"/>
      <c r="BI123" s="3"/>
      <c r="BJ123" s="3"/>
      <c r="BK123" s="3"/>
      <c r="BL123" s="61"/>
      <c r="BM123" s="61"/>
      <c r="BN123" s="61"/>
      <c r="BO123" s="3"/>
      <c r="BP123" s="23"/>
      <c r="BQ123" s="23"/>
      <c r="BR123" s="23"/>
    </row>
    <row r="124" spans="38:70">
      <c r="AL124" s="19"/>
      <c r="AM124" s="23"/>
      <c r="AN124" s="23"/>
      <c r="AO124" s="3"/>
      <c r="AP124" s="3"/>
      <c r="AQ124" s="3"/>
      <c r="AR124" s="16"/>
      <c r="AT124" s="16"/>
      <c r="AU124" s="16"/>
      <c r="AV124" s="16"/>
      <c r="AW124" s="16"/>
      <c r="AX124" s="61"/>
      <c r="AY124" s="3"/>
      <c r="AZ124" s="3"/>
      <c r="BA124" s="16"/>
      <c r="BB124" s="16"/>
      <c r="BC124" s="16"/>
      <c r="BD124" s="61"/>
      <c r="BE124" s="3"/>
      <c r="BF124" s="16"/>
      <c r="BG124" s="61"/>
      <c r="BH124" s="61"/>
      <c r="BI124" s="3"/>
      <c r="BJ124" s="3"/>
      <c r="BK124" s="3"/>
      <c r="BL124" s="61"/>
      <c r="BM124" s="61"/>
      <c r="BN124" s="61"/>
      <c r="BO124" s="3"/>
      <c r="BP124" s="23"/>
      <c r="BQ124" s="23"/>
      <c r="BR124" s="23"/>
    </row>
    <row r="125" spans="38:70">
      <c r="AL125" s="19"/>
      <c r="AM125" s="23"/>
      <c r="AN125" s="23"/>
      <c r="AO125" s="3"/>
      <c r="AP125" s="3"/>
      <c r="AQ125" s="3"/>
      <c r="AR125" s="16"/>
      <c r="AT125" s="16"/>
      <c r="AU125" s="16"/>
      <c r="AV125" s="16"/>
      <c r="AW125" s="16"/>
      <c r="AX125" s="61"/>
      <c r="AY125" s="3"/>
      <c r="AZ125" s="3"/>
      <c r="BA125" s="16"/>
      <c r="BB125" s="16"/>
      <c r="BC125" s="16"/>
      <c r="BD125" s="61"/>
      <c r="BE125" s="3"/>
      <c r="BF125" s="16"/>
      <c r="BG125" s="61"/>
      <c r="BH125" s="61"/>
      <c r="BI125" s="3"/>
      <c r="BJ125" s="3"/>
      <c r="BK125" s="3"/>
      <c r="BL125" s="61"/>
      <c r="BM125" s="61"/>
      <c r="BN125" s="61"/>
      <c r="BO125" s="3"/>
      <c r="BP125" s="23"/>
      <c r="BQ125" s="23"/>
      <c r="BR125" s="23"/>
    </row>
    <row r="126" spans="38:70">
      <c r="AL126" s="19"/>
      <c r="AM126" s="23"/>
      <c r="AN126" s="23"/>
      <c r="AO126" s="3"/>
      <c r="AP126" s="3"/>
      <c r="AQ126" s="3"/>
      <c r="AR126" s="16"/>
      <c r="AT126" s="16"/>
      <c r="AU126" s="16"/>
      <c r="AV126" s="16"/>
      <c r="AW126" s="16"/>
      <c r="AX126" s="61"/>
      <c r="AY126" s="3"/>
      <c r="AZ126" s="3"/>
      <c r="BA126" s="16"/>
      <c r="BB126" s="16"/>
      <c r="BC126" s="16"/>
      <c r="BD126" s="61"/>
      <c r="BE126" s="3"/>
      <c r="BF126" s="16"/>
      <c r="BG126" s="61"/>
      <c r="BH126" s="61"/>
      <c r="BI126" s="3"/>
      <c r="BJ126" s="3"/>
      <c r="BK126" s="3"/>
      <c r="BL126" s="61"/>
      <c r="BM126" s="61"/>
      <c r="BN126" s="61"/>
      <c r="BO126" s="3"/>
      <c r="BP126" s="23"/>
      <c r="BQ126" s="23"/>
      <c r="BR126" s="23"/>
    </row>
    <row r="127" spans="38:70">
      <c r="AL127" s="19"/>
      <c r="AM127" s="23"/>
      <c r="AN127" s="23"/>
      <c r="AO127" s="3"/>
      <c r="AP127" s="3"/>
      <c r="AQ127" s="3"/>
      <c r="AR127" s="16"/>
      <c r="AT127" s="16"/>
      <c r="AU127" s="16"/>
      <c r="AV127" s="16"/>
      <c r="AW127" s="16"/>
      <c r="AX127" s="61"/>
      <c r="AY127" s="3"/>
      <c r="AZ127" s="3"/>
      <c r="BA127" s="16"/>
      <c r="BB127" s="16"/>
      <c r="BC127" s="16"/>
      <c r="BD127" s="61"/>
      <c r="BE127" s="3"/>
      <c r="BF127" s="16"/>
      <c r="BG127" s="61"/>
      <c r="BH127" s="61"/>
      <c r="BI127" s="3"/>
      <c r="BJ127" s="3"/>
      <c r="BK127" s="3"/>
      <c r="BL127" s="61"/>
      <c r="BM127" s="61"/>
      <c r="BN127" s="61"/>
      <c r="BO127" s="3"/>
      <c r="BP127" s="23"/>
      <c r="BQ127" s="23"/>
      <c r="BR127" s="23"/>
    </row>
    <row r="128" spans="38:70">
      <c r="AL128" s="19"/>
      <c r="AM128" s="23"/>
      <c r="AN128" s="23"/>
      <c r="AO128" s="3"/>
      <c r="AP128" s="3"/>
      <c r="AQ128" s="3"/>
      <c r="AR128" s="16"/>
      <c r="AT128" s="16"/>
      <c r="AU128" s="16"/>
      <c r="AV128" s="16"/>
      <c r="AW128" s="16"/>
      <c r="AX128" s="61"/>
      <c r="AY128" s="3"/>
      <c r="AZ128" s="3"/>
      <c r="BA128" s="16"/>
      <c r="BB128" s="16"/>
      <c r="BC128" s="16"/>
      <c r="BD128" s="61"/>
      <c r="BE128" s="3"/>
      <c r="BF128" s="16"/>
      <c r="BG128" s="61"/>
      <c r="BH128" s="61"/>
      <c r="BI128" s="3"/>
      <c r="BJ128" s="3"/>
      <c r="BK128" s="3"/>
      <c r="BL128" s="61"/>
      <c r="BM128" s="61"/>
      <c r="BN128" s="61"/>
      <c r="BO128" s="3"/>
      <c r="BP128" s="23"/>
      <c r="BQ128" s="23"/>
      <c r="BR128" s="23"/>
    </row>
    <row r="129" spans="16:70">
      <c r="AL129" s="19"/>
      <c r="AM129" s="23"/>
      <c r="AN129" s="23"/>
      <c r="AO129" s="3"/>
      <c r="AP129" s="3"/>
      <c r="AQ129" s="3"/>
      <c r="AR129" s="16"/>
      <c r="AT129" s="16"/>
      <c r="AU129" s="16"/>
      <c r="AV129" s="16"/>
      <c r="AW129" s="16"/>
      <c r="AX129" s="61"/>
      <c r="AY129" s="3"/>
      <c r="AZ129" s="3"/>
      <c r="BA129" s="16"/>
      <c r="BB129" s="16"/>
      <c r="BC129" s="16"/>
      <c r="BD129" s="61"/>
      <c r="BE129" s="3"/>
      <c r="BF129" s="16"/>
      <c r="BG129" s="61"/>
      <c r="BH129" s="61"/>
      <c r="BI129" s="3"/>
      <c r="BJ129" s="3"/>
      <c r="BK129" s="3"/>
      <c r="BL129" s="61"/>
      <c r="BM129" s="61"/>
      <c r="BN129" s="61"/>
      <c r="BO129" s="3"/>
      <c r="BP129" s="23"/>
      <c r="BQ129" s="23"/>
      <c r="BR129" s="23"/>
    </row>
    <row r="130" spans="16:70">
      <c r="AL130" s="19"/>
      <c r="AM130" s="23"/>
      <c r="AN130" s="23"/>
      <c r="AO130" s="3"/>
      <c r="AP130" s="3"/>
      <c r="AQ130" s="3"/>
      <c r="AR130" s="16"/>
      <c r="AT130" s="16"/>
      <c r="AU130" s="16"/>
      <c r="AV130" s="16"/>
      <c r="AW130" s="16"/>
      <c r="AX130" s="61"/>
      <c r="AY130" s="3"/>
      <c r="AZ130" s="3"/>
      <c r="BA130" s="16"/>
      <c r="BB130" s="16"/>
      <c r="BC130" s="16"/>
      <c r="BD130" s="61"/>
      <c r="BE130" s="3"/>
      <c r="BF130" s="16"/>
      <c r="BG130" s="61"/>
      <c r="BH130" s="61"/>
      <c r="BI130" s="3"/>
      <c r="BJ130" s="3"/>
      <c r="BK130" s="3"/>
      <c r="BL130" s="61"/>
      <c r="BM130" s="61"/>
      <c r="BN130" s="61"/>
      <c r="BO130" s="3"/>
      <c r="BP130" s="23"/>
      <c r="BQ130" s="23"/>
      <c r="BR130" s="23"/>
    </row>
    <row r="131" spans="16:70">
      <c r="AL131" s="19"/>
      <c r="AM131" s="23"/>
      <c r="AN131" s="23"/>
      <c r="AO131" s="3"/>
      <c r="AP131" s="3"/>
      <c r="AQ131" s="3"/>
      <c r="AR131" s="16"/>
      <c r="AT131" s="16"/>
      <c r="AU131" s="16"/>
      <c r="AV131" s="16"/>
      <c r="AW131" s="16"/>
      <c r="AX131" s="61"/>
      <c r="AY131" s="3"/>
      <c r="AZ131" s="3"/>
      <c r="BA131" s="16"/>
      <c r="BB131" s="16"/>
      <c r="BC131" s="16"/>
      <c r="BD131" s="61"/>
      <c r="BE131" s="3"/>
      <c r="BF131" s="16"/>
      <c r="BG131" s="61"/>
      <c r="BH131" s="61"/>
      <c r="BI131" s="3"/>
      <c r="BJ131" s="3"/>
      <c r="BK131" s="3"/>
      <c r="BL131" s="61"/>
      <c r="BM131" s="61"/>
      <c r="BN131" s="61"/>
      <c r="BO131" s="3"/>
      <c r="BP131" s="23"/>
      <c r="BQ131" s="23"/>
      <c r="BR131" s="23"/>
    </row>
    <row r="132" spans="16:70">
      <c r="AL132" s="19"/>
      <c r="AM132" s="23"/>
      <c r="AN132" s="23"/>
      <c r="AO132" s="3"/>
      <c r="AP132" s="3"/>
      <c r="AQ132" s="3"/>
      <c r="AR132" s="16"/>
      <c r="AT132" s="16"/>
      <c r="AU132" s="16"/>
      <c r="AV132" s="16"/>
      <c r="AW132" s="16"/>
      <c r="AX132" s="61"/>
      <c r="AY132" s="3"/>
      <c r="AZ132" s="3"/>
      <c r="BA132" s="16"/>
      <c r="BB132" s="16"/>
      <c r="BC132" s="16"/>
      <c r="BD132" s="61"/>
      <c r="BE132" s="3"/>
      <c r="BF132" s="16"/>
      <c r="BG132" s="61"/>
      <c r="BH132" s="61"/>
      <c r="BI132" s="3"/>
      <c r="BJ132" s="3"/>
      <c r="BK132" s="3"/>
      <c r="BL132" s="61"/>
      <c r="BM132" s="61"/>
      <c r="BN132" s="61"/>
      <c r="BO132" s="3"/>
      <c r="BP132" s="23"/>
      <c r="BQ132" s="23"/>
      <c r="BR132" s="23"/>
    </row>
    <row r="133" spans="16:70" s="623" customFormat="1">
      <c r="P133" s="3"/>
      <c r="AG133" s="600"/>
      <c r="AL133" s="19"/>
      <c r="AM133" s="23"/>
      <c r="AN133" s="23"/>
      <c r="AO133" s="3"/>
      <c r="AP133" s="3"/>
      <c r="AQ133" s="3"/>
      <c r="AR133" s="16"/>
      <c r="AT133" s="16"/>
      <c r="AU133" s="16"/>
      <c r="AV133" s="16"/>
      <c r="AW133" s="16"/>
      <c r="AX133" s="61"/>
      <c r="AY133" s="3"/>
      <c r="AZ133" s="3"/>
      <c r="BA133" s="16"/>
      <c r="BB133" s="16"/>
      <c r="BC133" s="16"/>
      <c r="BD133" s="61"/>
      <c r="BE133" s="3"/>
      <c r="BF133" s="16"/>
      <c r="BG133" s="61"/>
      <c r="BH133" s="61"/>
      <c r="BI133" s="3"/>
      <c r="BJ133" s="3"/>
      <c r="BK133" s="3"/>
      <c r="BL133" s="61"/>
      <c r="BM133" s="61"/>
      <c r="BN133" s="61"/>
      <c r="BO133" s="3"/>
      <c r="BP133" s="23"/>
      <c r="BQ133" s="23"/>
      <c r="BR133" s="23"/>
    </row>
    <row r="134" spans="16:70" s="623" customFormat="1">
      <c r="P134" s="3"/>
      <c r="AG134" s="600"/>
      <c r="AL134" s="19"/>
      <c r="AM134" s="23"/>
      <c r="AN134" s="23"/>
      <c r="AO134" s="3"/>
      <c r="AP134" s="3"/>
      <c r="AQ134" s="3"/>
      <c r="AR134" s="16"/>
      <c r="AT134" s="16"/>
      <c r="AU134" s="16"/>
      <c r="AV134" s="16"/>
      <c r="AW134" s="16"/>
      <c r="AX134" s="61"/>
      <c r="AY134" s="3"/>
      <c r="AZ134" s="3"/>
      <c r="BA134" s="16"/>
      <c r="BB134" s="16"/>
      <c r="BC134" s="16"/>
      <c r="BD134" s="61"/>
      <c r="BE134" s="3"/>
      <c r="BF134" s="16"/>
      <c r="BG134" s="61"/>
      <c r="BH134" s="61"/>
      <c r="BI134" s="3"/>
      <c r="BJ134" s="3"/>
      <c r="BK134" s="3"/>
      <c r="BL134" s="61"/>
      <c r="BM134" s="61"/>
      <c r="BN134" s="61"/>
      <c r="BO134" s="3"/>
      <c r="BP134" s="23"/>
      <c r="BQ134" s="23"/>
      <c r="BR134" s="23"/>
    </row>
    <row r="135" spans="16:70" s="623" customFormat="1">
      <c r="P135" s="3"/>
      <c r="AG135" s="600"/>
      <c r="AL135" s="19"/>
      <c r="AM135" s="23"/>
      <c r="AN135" s="23"/>
      <c r="AO135" s="3"/>
      <c r="AP135" s="3"/>
      <c r="AQ135" s="3"/>
      <c r="AR135" s="16"/>
      <c r="AT135" s="16"/>
      <c r="AU135" s="16"/>
      <c r="AV135" s="16"/>
      <c r="AW135" s="16"/>
      <c r="AX135" s="61"/>
      <c r="AY135" s="3"/>
      <c r="AZ135" s="3"/>
      <c r="BA135" s="16"/>
      <c r="BB135" s="16"/>
      <c r="BC135" s="16"/>
      <c r="BD135" s="61"/>
      <c r="BE135" s="3"/>
      <c r="BF135" s="16"/>
      <c r="BG135" s="61"/>
      <c r="BH135" s="61"/>
      <c r="BI135" s="3"/>
      <c r="BJ135" s="3"/>
      <c r="BK135" s="3"/>
      <c r="BL135" s="61"/>
      <c r="BM135" s="61"/>
      <c r="BN135" s="61"/>
      <c r="BO135" s="3"/>
      <c r="BP135" s="23"/>
      <c r="BQ135" s="23"/>
      <c r="BR135" s="23"/>
    </row>
    <row r="136" spans="16:70" s="623" customFormat="1">
      <c r="P136" s="3"/>
      <c r="AG136" s="600"/>
      <c r="AL136" s="19"/>
      <c r="AM136" s="23"/>
      <c r="AN136" s="23"/>
      <c r="AO136" s="3"/>
      <c r="AP136" s="3"/>
      <c r="AQ136" s="3"/>
      <c r="AR136" s="16"/>
      <c r="AT136" s="16"/>
      <c r="AU136" s="16"/>
      <c r="AV136" s="16"/>
      <c r="AW136" s="16"/>
      <c r="AX136" s="61"/>
      <c r="AY136" s="3"/>
      <c r="AZ136" s="3"/>
      <c r="BA136" s="16"/>
      <c r="BB136" s="16"/>
      <c r="BC136" s="16"/>
      <c r="BD136" s="61"/>
      <c r="BE136" s="3"/>
      <c r="BF136" s="16"/>
      <c r="BG136" s="61"/>
      <c r="BH136" s="61"/>
      <c r="BI136" s="3"/>
      <c r="BJ136" s="3"/>
      <c r="BK136" s="3"/>
      <c r="BL136" s="61"/>
      <c r="BM136" s="61"/>
      <c r="BN136" s="61"/>
      <c r="BO136" s="3"/>
      <c r="BP136" s="23"/>
      <c r="BQ136" s="23"/>
      <c r="BR136" s="23"/>
    </row>
    <row r="137" spans="16:70" s="623" customFormat="1">
      <c r="P137" s="3"/>
      <c r="AG137" s="600"/>
      <c r="AL137" s="19"/>
      <c r="AM137" s="23"/>
      <c r="AN137" s="23"/>
      <c r="AO137" s="3"/>
      <c r="AP137" s="3"/>
      <c r="AQ137" s="3"/>
      <c r="AR137" s="16"/>
      <c r="AT137" s="16"/>
      <c r="AU137" s="16"/>
      <c r="AV137" s="16"/>
      <c r="AW137" s="16"/>
      <c r="AX137" s="61"/>
      <c r="AY137" s="3"/>
      <c r="AZ137" s="3"/>
      <c r="BA137" s="16"/>
      <c r="BB137" s="16"/>
      <c r="BC137" s="16"/>
      <c r="BD137" s="61"/>
      <c r="BE137" s="3"/>
      <c r="BF137" s="16"/>
      <c r="BG137" s="61"/>
      <c r="BH137" s="61"/>
      <c r="BI137" s="3"/>
      <c r="BJ137" s="3"/>
      <c r="BK137" s="3"/>
      <c r="BL137" s="61"/>
      <c r="BM137" s="61"/>
      <c r="BN137" s="61"/>
      <c r="BO137" s="3"/>
      <c r="BP137" s="23"/>
      <c r="BQ137" s="23"/>
      <c r="BR137" s="23"/>
    </row>
    <row r="138" spans="16:70" s="623" customFormat="1">
      <c r="P138" s="3"/>
      <c r="AG138" s="600"/>
      <c r="AL138" s="19"/>
      <c r="AM138" s="23"/>
      <c r="AN138" s="23"/>
      <c r="AO138" s="3"/>
      <c r="AP138" s="3"/>
      <c r="AQ138" s="3"/>
      <c r="AR138" s="16"/>
      <c r="AT138" s="16"/>
      <c r="AU138" s="16"/>
      <c r="AV138" s="16"/>
      <c r="AW138" s="16"/>
      <c r="AX138" s="61"/>
      <c r="AY138" s="3"/>
      <c r="AZ138" s="3"/>
      <c r="BA138" s="16"/>
      <c r="BB138" s="16"/>
      <c r="BC138" s="16"/>
      <c r="BD138" s="61"/>
      <c r="BE138" s="3"/>
      <c r="BF138" s="16"/>
      <c r="BG138" s="61"/>
      <c r="BH138" s="61"/>
      <c r="BI138" s="3"/>
      <c r="BJ138" s="3"/>
      <c r="BK138" s="3"/>
      <c r="BL138" s="61"/>
      <c r="BM138" s="61"/>
      <c r="BN138" s="61"/>
      <c r="BO138" s="3"/>
      <c r="BP138" s="23"/>
      <c r="BQ138" s="23"/>
      <c r="BR138" s="23"/>
    </row>
    <row r="139" spans="16:70" s="623" customFormat="1">
      <c r="P139" s="3"/>
      <c r="AG139" s="600"/>
      <c r="AL139" s="19"/>
      <c r="AM139" s="23"/>
      <c r="AN139" s="23"/>
      <c r="AO139" s="3"/>
      <c r="AP139" s="3"/>
      <c r="AQ139" s="3"/>
      <c r="AR139" s="16"/>
      <c r="AT139" s="16"/>
      <c r="AU139" s="16"/>
      <c r="AV139" s="16"/>
      <c r="AW139" s="16"/>
      <c r="AX139" s="61"/>
      <c r="AY139" s="3"/>
      <c r="AZ139" s="3"/>
      <c r="BA139" s="16"/>
      <c r="BB139" s="16"/>
      <c r="BC139" s="16"/>
      <c r="BD139" s="61"/>
      <c r="BE139" s="3"/>
      <c r="BF139" s="16"/>
      <c r="BG139" s="61"/>
      <c r="BH139" s="61"/>
      <c r="BI139" s="3"/>
      <c r="BJ139" s="3"/>
      <c r="BK139" s="3"/>
      <c r="BL139" s="61"/>
      <c r="BM139" s="61"/>
      <c r="BN139" s="61"/>
      <c r="BO139" s="3"/>
      <c r="BP139" s="23"/>
      <c r="BQ139" s="23"/>
      <c r="BR139" s="23"/>
    </row>
    <row r="140" spans="16:70" s="623" customFormat="1">
      <c r="P140" s="3"/>
      <c r="AG140" s="600"/>
      <c r="AL140" s="19"/>
      <c r="AM140" s="23"/>
      <c r="AN140" s="23"/>
      <c r="AO140" s="3"/>
      <c r="AP140" s="3"/>
      <c r="AQ140" s="3"/>
      <c r="AR140" s="16"/>
      <c r="AT140" s="16"/>
      <c r="AU140" s="16"/>
      <c r="AV140" s="16"/>
      <c r="AW140" s="16"/>
      <c r="AX140" s="61"/>
      <c r="AY140" s="3"/>
      <c r="AZ140" s="3"/>
      <c r="BA140" s="16"/>
      <c r="BB140" s="16"/>
      <c r="BC140" s="16"/>
      <c r="BD140" s="61"/>
      <c r="BE140" s="3"/>
      <c r="BF140" s="16"/>
      <c r="BG140" s="61"/>
      <c r="BH140" s="61"/>
      <c r="BI140" s="3"/>
      <c r="BJ140" s="3"/>
      <c r="BK140" s="3"/>
      <c r="BL140" s="61"/>
      <c r="BM140" s="61"/>
      <c r="BN140" s="61"/>
      <c r="BO140" s="3"/>
      <c r="BP140" s="23"/>
      <c r="BQ140" s="23"/>
      <c r="BR140" s="23"/>
    </row>
    <row r="141" spans="16:70" s="623" customFormat="1">
      <c r="P141" s="3"/>
      <c r="AG141" s="600"/>
      <c r="AL141" s="19"/>
      <c r="AM141" s="23"/>
      <c r="AN141" s="23"/>
      <c r="AO141" s="3"/>
      <c r="AP141" s="3"/>
      <c r="AQ141" s="3"/>
      <c r="AR141" s="16"/>
      <c r="AT141" s="16"/>
      <c r="AU141" s="16"/>
      <c r="AV141" s="16"/>
      <c r="AW141" s="16"/>
      <c r="AX141" s="61"/>
      <c r="AY141" s="3"/>
      <c r="AZ141" s="3"/>
      <c r="BA141" s="16"/>
      <c r="BB141" s="16"/>
      <c r="BC141" s="16"/>
      <c r="BD141" s="61"/>
      <c r="BE141" s="3"/>
      <c r="BF141" s="16"/>
      <c r="BG141" s="61"/>
      <c r="BH141" s="61"/>
      <c r="BI141" s="3"/>
      <c r="BJ141" s="3"/>
      <c r="BK141" s="3"/>
      <c r="BL141" s="61"/>
      <c r="BM141" s="61"/>
      <c r="BN141" s="61"/>
      <c r="BO141" s="3"/>
      <c r="BP141" s="23"/>
      <c r="BQ141" s="23"/>
      <c r="BR141" s="23"/>
    </row>
    <row r="142" spans="16:70" s="623" customFormat="1">
      <c r="P142" s="3"/>
      <c r="AG142" s="600"/>
      <c r="AL142" s="19"/>
      <c r="AM142" s="23"/>
      <c r="AN142" s="23"/>
      <c r="AO142" s="3"/>
      <c r="AP142" s="3"/>
      <c r="AQ142" s="3"/>
      <c r="AR142" s="16"/>
      <c r="AT142" s="16"/>
      <c r="AU142" s="16"/>
      <c r="AV142" s="16"/>
      <c r="AW142" s="16"/>
      <c r="AX142" s="61"/>
      <c r="AY142" s="3"/>
      <c r="AZ142" s="3"/>
      <c r="BA142" s="16"/>
      <c r="BB142" s="16"/>
      <c r="BC142" s="16"/>
      <c r="BD142" s="61"/>
      <c r="BE142" s="3"/>
      <c r="BF142" s="16"/>
      <c r="BG142" s="61"/>
      <c r="BH142" s="61"/>
      <c r="BI142" s="3"/>
      <c r="BJ142" s="3"/>
      <c r="BK142" s="3"/>
      <c r="BL142" s="61"/>
      <c r="BM142" s="61"/>
      <c r="BN142" s="61"/>
      <c r="BO142" s="3"/>
      <c r="BP142" s="23"/>
      <c r="BQ142" s="23"/>
      <c r="BR142" s="23"/>
    </row>
    <row r="143" spans="16:70" s="623" customFormat="1">
      <c r="P143" s="3"/>
      <c r="AG143" s="600"/>
      <c r="AL143" s="19"/>
      <c r="AM143" s="23"/>
      <c r="AN143" s="23"/>
      <c r="AO143" s="3"/>
      <c r="AP143" s="3"/>
      <c r="AQ143" s="3"/>
      <c r="AR143" s="16"/>
      <c r="AT143" s="16"/>
      <c r="AU143" s="16"/>
      <c r="AV143" s="16"/>
      <c r="AW143" s="16"/>
      <c r="AX143" s="61"/>
      <c r="AY143" s="3"/>
      <c r="AZ143" s="3"/>
      <c r="BA143" s="16"/>
      <c r="BB143" s="16"/>
      <c r="BC143" s="16"/>
      <c r="BD143" s="61"/>
      <c r="BE143" s="3"/>
      <c r="BF143" s="16"/>
      <c r="BG143" s="61"/>
      <c r="BH143" s="61"/>
      <c r="BI143" s="3"/>
      <c r="BJ143" s="3"/>
      <c r="BK143" s="3"/>
      <c r="BL143" s="61"/>
      <c r="BM143" s="61"/>
      <c r="BN143" s="61"/>
      <c r="BO143" s="3"/>
      <c r="BP143" s="23"/>
      <c r="BQ143" s="23"/>
      <c r="BR143" s="23"/>
    </row>
    <row r="144" spans="16:70" s="623" customFormat="1">
      <c r="P144" s="3"/>
      <c r="AG144" s="600"/>
      <c r="AL144" s="19"/>
      <c r="AM144" s="23"/>
      <c r="AN144" s="23"/>
      <c r="AO144" s="3"/>
      <c r="AP144" s="3"/>
      <c r="AQ144" s="3"/>
      <c r="AR144" s="16"/>
      <c r="AT144" s="16"/>
      <c r="AU144" s="16"/>
      <c r="AV144" s="16"/>
      <c r="AW144" s="16"/>
      <c r="AX144" s="61"/>
      <c r="AY144" s="3"/>
      <c r="AZ144" s="3"/>
      <c r="BA144" s="16"/>
      <c r="BB144" s="16"/>
      <c r="BC144" s="16"/>
      <c r="BD144" s="61"/>
      <c r="BE144" s="3"/>
      <c r="BF144" s="16"/>
      <c r="BG144" s="61"/>
      <c r="BH144" s="61"/>
      <c r="BI144" s="3"/>
      <c r="BJ144" s="3"/>
      <c r="BK144" s="3"/>
      <c r="BL144" s="61"/>
      <c r="BM144" s="61"/>
      <c r="BN144" s="61"/>
      <c r="BO144" s="3"/>
      <c r="BP144" s="23"/>
      <c r="BQ144" s="23"/>
      <c r="BR144" s="23"/>
    </row>
    <row r="145" spans="16:70" s="623" customFormat="1">
      <c r="P145" s="3"/>
      <c r="AG145" s="600"/>
      <c r="AL145" s="19"/>
      <c r="AM145" s="23"/>
      <c r="AN145" s="23"/>
      <c r="AO145" s="3"/>
      <c r="AP145" s="3"/>
      <c r="AQ145" s="3"/>
      <c r="AR145" s="16"/>
      <c r="AT145" s="16"/>
      <c r="AU145" s="16"/>
      <c r="AV145" s="16"/>
      <c r="AW145" s="16"/>
      <c r="AX145" s="61"/>
      <c r="AY145" s="3"/>
      <c r="AZ145" s="3"/>
      <c r="BA145" s="16"/>
      <c r="BB145" s="16"/>
      <c r="BC145" s="16"/>
      <c r="BD145" s="61"/>
      <c r="BE145" s="3"/>
      <c r="BF145" s="16"/>
      <c r="BG145" s="61"/>
      <c r="BH145" s="61"/>
      <c r="BI145" s="3"/>
      <c r="BJ145" s="3"/>
      <c r="BK145" s="3"/>
      <c r="BL145" s="61"/>
      <c r="BM145" s="61"/>
      <c r="BN145" s="61"/>
      <c r="BO145" s="3"/>
      <c r="BP145" s="23"/>
      <c r="BQ145" s="23"/>
      <c r="BR145" s="23"/>
    </row>
    <row r="146" spans="16:70" s="623" customFormat="1">
      <c r="P146" s="3"/>
      <c r="AG146" s="600"/>
      <c r="AL146" s="19"/>
      <c r="AM146" s="23"/>
      <c r="AN146" s="23"/>
      <c r="AO146" s="3"/>
      <c r="AP146" s="3"/>
      <c r="AQ146" s="3"/>
      <c r="AR146" s="16"/>
      <c r="AT146" s="16"/>
      <c r="AU146" s="16"/>
      <c r="AV146" s="16"/>
      <c r="AW146" s="16"/>
      <c r="AX146" s="61"/>
      <c r="AY146" s="3"/>
      <c r="AZ146" s="3"/>
      <c r="BA146" s="16"/>
      <c r="BB146" s="16"/>
      <c r="BC146" s="16"/>
      <c r="BD146" s="61"/>
      <c r="BE146" s="3"/>
      <c r="BF146" s="16"/>
      <c r="BG146" s="61"/>
      <c r="BH146" s="61"/>
      <c r="BI146" s="3"/>
      <c r="BJ146" s="3"/>
      <c r="BK146" s="3"/>
      <c r="BL146" s="61"/>
      <c r="BM146" s="61"/>
      <c r="BN146" s="61"/>
      <c r="BO146" s="3"/>
      <c r="BP146" s="23"/>
      <c r="BQ146" s="23"/>
      <c r="BR146" s="23"/>
    </row>
    <row r="147" spans="16:70" s="623" customFormat="1">
      <c r="P147" s="3"/>
      <c r="AG147" s="600"/>
      <c r="AL147" s="19"/>
      <c r="AM147" s="23"/>
      <c r="AN147" s="23"/>
      <c r="AO147" s="3"/>
      <c r="AP147" s="3"/>
      <c r="AQ147" s="3"/>
      <c r="AR147" s="16"/>
      <c r="AT147" s="16"/>
      <c r="AU147" s="16"/>
      <c r="AV147" s="16"/>
      <c r="AW147" s="16"/>
      <c r="AX147" s="61"/>
      <c r="AY147" s="3"/>
      <c r="AZ147" s="3"/>
      <c r="BA147" s="16"/>
      <c r="BB147" s="16"/>
      <c r="BC147" s="16"/>
      <c r="BD147" s="61"/>
      <c r="BE147" s="3"/>
      <c r="BF147" s="16"/>
      <c r="BG147" s="61"/>
      <c r="BH147" s="61"/>
      <c r="BI147" s="3"/>
      <c r="BJ147" s="3"/>
      <c r="BK147" s="3"/>
      <c r="BL147" s="61"/>
      <c r="BM147" s="61"/>
      <c r="BN147" s="61"/>
      <c r="BO147" s="3"/>
      <c r="BP147" s="23"/>
      <c r="BQ147" s="23"/>
      <c r="BR147" s="23"/>
    </row>
    <row r="148" spans="16:70" s="623" customFormat="1">
      <c r="P148" s="3"/>
      <c r="AG148" s="600"/>
      <c r="AL148" s="19"/>
      <c r="AM148" s="23"/>
      <c r="AN148" s="23"/>
      <c r="AO148" s="3"/>
      <c r="AP148" s="3"/>
      <c r="AQ148" s="3"/>
      <c r="AR148" s="16"/>
      <c r="AT148" s="16"/>
      <c r="AU148" s="16"/>
      <c r="AV148" s="16"/>
      <c r="AW148" s="16"/>
      <c r="AX148" s="61"/>
      <c r="AY148" s="3"/>
      <c r="AZ148" s="3"/>
      <c r="BA148" s="16"/>
      <c r="BB148" s="16"/>
      <c r="BC148" s="16"/>
      <c r="BD148" s="61"/>
      <c r="BE148" s="3"/>
      <c r="BF148" s="16"/>
      <c r="BG148" s="61"/>
      <c r="BH148" s="61"/>
      <c r="BI148" s="3"/>
      <c r="BJ148" s="3"/>
      <c r="BK148" s="3"/>
      <c r="BL148" s="61"/>
      <c r="BM148" s="61"/>
      <c r="BN148" s="61"/>
      <c r="BO148" s="3"/>
      <c r="BP148" s="23"/>
      <c r="BQ148" s="23"/>
      <c r="BR148" s="23"/>
    </row>
    <row r="149" spans="16:70" s="623" customFormat="1">
      <c r="P149" s="3"/>
      <c r="AG149" s="600"/>
      <c r="AL149" s="19"/>
      <c r="AM149" s="23"/>
      <c r="AN149" s="23"/>
      <c r="AO149" s="3"/>
      <c r="AP149" s="3"/>
      <c r="AQ149" s="3"/>
      <c r="AR149" s="16"/>
      <c r="AT149" s="16"/>
      <c r="AU149" s="16"/>
      <c r="AV149" s="16"/>
      <c r="AW149" s="16"/>
      <c r="AX149" s="61"/>
      <c r="AY149" s="3"/>
      <c r="AZ149" s="3"/>
      <c r="BA149" s="16"/>
      <c r="BB149" s="16"/>
      <c r="BC149" s="16"/>
      <c r="BD149" s="61"/>
      <c r="BE149" s="3"/>
      <c r="BF149" s="16"/>
      <c r="BG149" s="61"/>
      <c r="BH149" s="61"/>
      <c r="BI149" s="3"/>
      <c r="BJ149" s="3"/>
      <c r="BK149" s="3"/>
      <c r="BL149" s="61"/>
      <c r="BM149" s="61"/>
      <c r="BN149" s="61"/>
      <c r="BO149" s="3"/>
      <c r="BP149" s="23"/>
      <c r="BQ149" s="23"/>
      <c r="BR149" s="23"/>
    </row>
    <row r="150" spans="16:70" s="623" customFormat="1">
      <c r="P150" s="3"/>
      <c r="AG150" s="600"/>
      <c r="AL150" s="19"/>
      <c r="AM150" s="23"/>
      <c r="AN150" s="23"/>
      <c r="AO150" s="3"/>
      <c r="AP150" s="3"/>
      <c r="AQ150" s="3"/>
      <c r="AR150" s="16"/>
      <c r="AT150" s="16"/>
      <c r="AU150" s="16"/>
      <c r="AV150" s="16"/>
      <c r="AW150" s="16"/>
      <c r="AX150" s="61"/>
      <c r="AY150" s="3"/>
      <c r="AZ150" s="3"/>
      <c r="BA150" s="16"/>
      <c r="BB150" s="16"/>
      <c r="BC150" s="16"/>
      <c r="BD150" s="61"/>
      <c r="BE150" s="3"/>
      <c r="BF150" s="16"/>
      <c r="BG150" s="61"/>
      <c r="BH150" s="61"/>
      <c r="BI150" s="3"/>
      <c r="BJ150" s="3"/>
      <c r="BK150" s="3"/>
      <c r="BL150" s="61"/>
      <c r="BM150" s="61"/>
      <c r="BN150" s="61"/>
      <c r="BO150" s="3"/>
      <c r="BP150" s="23"/>
      <c r="BQ150" s="23"/>
      <c r="BR150" s="23"/>
    </row>
    <row r="151" spans="16:70" s="623" customFormat="1">
      <c r="P151" s="3"/>
      <c r="AG151" s="600"/>
      <c r="AL151" s="19"/>
      <c r="AM151" s="23"/>
      <c r="AN151" s="23"/>
      <c r="AO151" s="3"/>
      <c r="AP151" s="3"/>
      <c r="AQ151" s="3"/>
      <c r="AR151" s="16"/>
      <c r="AT151" s="16"/>
      <c r="AU151" s="16"/>
      <c r="AV151" s="16"/>
      <c r="AW151" s="16"/>
      <c r="AX151" s="61"/>
      <c r="AY151" s="3"/>
      <c r="AZ151" s="3"/>
      <c r="BA151" s="16"/>
      <c r="BB151" s="16"/>
      <c r="BC151" s="16"/>
      <c r="BD151" s="61"/>
      <c r="BE151" s="3"/>
      <c r="BF151" s="16"/>
      <c r="BG151" s="61"/>
      <c r="BH151" s="61"/>
      <c r="BI151" s="3"/>
      <c r="BJ151" s="3"/>
      <c r="BK151" s="3"/>
      <c r="BL151" s="61"/>
      <c r="BM151" s="61"/>
      <c r="BN151" s="61"/>
      <c r="BO151" s="3"/>
      <c r="BP151" s="23"/>
      <c r="BQ151" s="23"/>
      <c r="BR151" s="23"/>
    </row>
    <row r="152" spans="16:70" s="623" customFormat="1">
      <c r="P152" s="3"/>
      <c r="AG152" s="600"/>
      <c r="AL152" s="19"/>
      <c r="AM152" s="23"/>
      <c r="AN152" s="23"/>
      <c r="AO152" s="3"/>
      <c r="AP152" s="3"/>
      <c r="AQ152" s="3"/>
      <c r="AR152" s="16"/>
      <c r="AT152" s="16"/>
      <c r="AU152" s="16"/>
      <c r="AV152" s="16"/>
      <c r="AW152" s="16"/>
      <c r="AX152" s="61"/>
      <c r="AY152" s="3"/>
      <c r="AZ152" s="3"/>
      <c r="BA152" s="16"/>
      <c r="BB152" s="16"/>
      <c r="BC152" s="16"/>
      <c r="BD152" s="61"/>
      <c r="BE152" s="3"/>
      <c r="BF152" s="16"/>
      <c r="BG152" s="61"/>
      <c r="BH152" s="61"/>
      <c r="BI152" s="3"/>
      <c r="BJ152" s="3"/>
      <c r="BK152" s="3"/>
      <c r="BL152" s="61"/>
      <c r="BM152" s="61"/>
      <c r="BN152" s="61"/>
      <c r="BO152" s="3"/>
      <c r="BP152" s="23"/>
      <c r="BQ152" s="23"/>
      <c r="BR152" s="23"/>
    </row>
    <row r="153" spans="16:70" s="623" customFormat="1">
      <c r="P153" s="3"/>
      <c r="AG153" s="600"/>
      <c r="AL153" s="19"/>
      <c r="AM153" s="23"/>
      <c r="AN153" s="23"/>
      <c r="AO153" s="3"/>
      <c r="AP153" s="3"/>
      <c r="AQ153" s="3"/>
      <c r="AR153" s="16"/>
      <c r="AT153" s="16"/>
      <c r="AU153" s="16"/>
      <c r="AV153" s="16"/>
      <c r="AW153" s="16"/>
      <c r="AX153" s="61"/>
      <c r="AY153" s="3"/>
      <c r="AZ153" s="3"/>
      <c r="BA153" s="16"/>
      <c r="BB153" s="16"/>
      <c r="BC153" s="16"/>
      <c r="BD153" s="61"/>
      <c r="BE153" s="3"/>
      <c r="BF153" s="16"/>
      <c r="BG153" s="61"/>
      <c r="BH153" s="61"/>
      <c r="BI153" s="3"/>
      <c r="BJ153" s="3"/>
      <c r="BK153" s="3"/>
      <c r="BL153" s="61"/>
      <c r="BM153" s="61"/>
      <c r="BN153" s="61"/>
      <c r="BO153" s="3"/>
      <c r="BP153" s="23"/>
      <c r="BQ153" s="23"/>
      <c r="BR153" s="23"/>
    </row>
    <row r="154" spans="16:70" s="623" customFormat="1">
      <c r="P154" s="3"/>
      <c r="AG154" s="600"/>
      <c r="AL154" s="19"/>
      <c r="AM154" s="23"/>
      <c r="AN154" s="23"/>
      <c r="AO154" s="3"/>
      <c r="AP154" s="3"/>
      <c r="AQ154" s="3"/>
      <c r="AR154" s="16"/>
      <c r="AT154" s="16"/>
      <c r="AU154" s="16"/>
      <c r="AV154" s="16"/>
      <c r="AW154" s="16"/>
      <c r="AX154" s="61"/>
      <c r="AY154" s="3"/>
      <c r="AZ154" s="3"/>
      <c r="BA154" s="16"/>
      <c r="BB154" s="16"/>
      <c r="BC154" s="16"/>
      <c r="BD154" s="61"/>
      <c r="BE154" s="3"/>
      <c r="BF154" s="16"/>
      <c r="BG154" s="61"/>
      <c r="BH154" s="61"/>
      <c r="BI154" s="3"/>
      <c r="BJ154" s="3"/>
      <c r="BK154" s="3"/>
      <c r="BL154" s="61"/>
      <c r="BM154" s="61"/>
      <c r="BN154" s="61"/>
      <c r="BO154" s="3"/>
      <c r="BP154" s="23"/>
      <c r="BQ154" s="23"/>
      <c r="BR154" s="23"/>
    </row>
    <row r="155" spans="16:70" s="623" customFormat="1">
      <c r="P155" s="3"/>
      <c r="AG155" s="600"/>
      <c r="AL155" s="19"/>
      <c r="AM155" s="23"/>
      <c r="AN155" s="23"/>
      <c r="AO155" s="3"/>
      <c r="AP155" s="3"/>
      <c r="AQ155" s="3"/>
      <c r="AR155" s="16"/>
      <c r="AT155" s="16"/>
      <c r="AU155" s="16"/>
      <c r="AV155" s="16"/>
      <c r="AW155" s="16"/>
      <c r="AX155" s="61"/>
      <c r="AY155" s="3"/>
      <c r="AZ155" s="3"/>
      <c r="BA155" s="16"/>
      <c r="BB155" s="16"/>
      <c r="BC155" s="16"/>
      <c r="BD155" s="61"/>
      <c r="BE155" s="3"/>
      <c r="BF155" s="16"/>
      <c r="BG155" s="61"/>
      <c r="BH155" s="61"/>
      <c r="BI155" s="3"/>
      <c r="BJ155" s="3"/>
      <c r="BK155" s="3"/>
      <c r="BL155" s="61"/>
      <c r="BM155" s="61"/>
      <c r="BN155" s="61"/>
      <c r="BO155" s="3"/>
      <c r="BP155" s="23"/>
      <c r="BQ155" s="23"/>
      <c r="BR155" s="23"/>
    </row>
    <row r="156" spans="16:70" s="623" customFormat="1">
      <c r="P156" s="3"/>
      <c r="AG156" s="600"/>
      <c r="AL156" s="19"/>
      <c r="AM156" s="23"/>
      <c r="AN156" s="23"/>
      <c r="AO156" s="3"/>
      <c r="AP156" s="3"/>
      <c r="AQ156" s="3"/>
      <c r="AR156" s="16"/>
      <c r="AT156" s="16"/>
      <c r="AU156" s="16"/>
      <c r="AV156" s="16"/>
      <c r="AW156" s="16"/>
      <c r="AX156" s="61"/>
      <c r="AY156" s="3"/>
      <c r="AZ156" s="3"/>
      <c r="BA156" s="16"/>
      <c r="BB156" s="16"/>
      <c r="BC156" s="16"/>
      <c r="BD156" s="61"/>
      <c r="BE156" s="3"/>
      <c r="BF156" s="16"/>
      <c r="BG156" s="61"/>
      <c r="BH156" s="61"/>
      <c r="BI156" s="3"/>
      <c r="BJ156" s="3"/>
      <c r="BK156" s="3"/>
      <c r="BL156" s="61"/>
      <c r="BM156" s="61"/>
      <c r="BN156" s="61"/>
      <c r="BO156" s="3"/>
      <c r="BP156" s="23"/>
      <c r="BQ156" s="23"/>
      <c r="BR156" s="23"/>
    </row>
    <row r="157" spans="16:70" s="623" customFormat="1">
      <c r="P157" s="3"/>
      <c r="AG157" s="600"/>
      <c r="AL157" s="19"/>
      <c r="AM157" s="23"/>
      <c r="AN157" s="23"/>
      <c r="AO157" s="3"/>
      <c r="AP157" s="3"/>
      <c r="AQ157" s="3"/>
      <c r="AR157" s="16"/>
      <c r="AT157" s="16"/>
      <c r="AU157" s="16"/>
      <c r="AV157" s="16"/>
      <c r="AW157" s="16"/>
      <c r="AX157" s="61"/>
      <c r="AY157" s="3"/>
      <c r="AZ157" s="3"/>
      <c r="BA157" s="16"/>
      <c r="BB157" s="16"/>
      <c r="BC157" s="16"/>
      <c r="BD157" s="61"/>
      <c r="BE157" s="3"/>
      <c r="BF157" s="16"/>
      <c r="BG157" s="61"/>
      <c r="BH157" s="61"/>
      <c r="BI157" s="3"/>
      <c r="BJ157" s="3"/>
      <c r="BK157" s="3"/>
      <c r="BL157" s="61"/>
      <c r="BM157" s="61"/>
      <c r="BN157" s="61"/>
      <c r="BO157" s="3"/>
      <c r="BP157" s="23"/>
      <c r="BQ157" s="23"/>
      <c r="BR157" s="23"/>
    </row>
    <row r="158" spans="16:70" s="623" customFormat="1">
      <c r="P158" s="3"/>
      <c r="AG158" s="600"/>
      <c r="AL158" s="19"/>
      <c r="AM158" s="23"/>
      <c r="AN158" s="23"/>
      <c r="AO158" s="3"/>
      <c r="AP158" s="3"/>
      <c r="AQ158" s="3"/>
      <c r="AR158" s="16"/>
      <c r="AT158" s="16"/>
      <c r="AU158" s="16"/>
      <c r="AV158" s="16"/>
      <c r="AW158" s="16"/>
      <c r="AX158" s="61"/>
      <c r="AY158" s="3"/>
      <c r="AZ158" s="3"/>
      <c r="BA158" s="16"/>
      <c r="BB158" s="16"/>
      <c r="BC158" s="16"/>
      <c r="BD158" s="61"/>
      <c r="BE158" s="3"/>
      <c r="BF158" s="16"/>
      <c r="BG158" s="61"/>
      <c r="BH158" s="61"/>
      <c r="BI158" s="3"/>
      <c r="BJ158" s="3"/>
      <c r="BK158" s="3"/>
      <c r="BL158" s="61"/>
      <c r="BM158" s="61"/>
      <c r="BN158" s="61"/>
      <c r="BO158" s="3"/>
      <c r="BP158" s="23"/>
      <c r="BQ158" s="23"/>
      <c r="BR158" s="23"/>
    </row>
    <row r="159" spans="16:70" s="623" customFormat="1">
      <c r="P159" s="3"/>
      <c r="AG159" s="600"/>
      <c r="AL159" s="19"/>
      <c r="AM159" s="23"/>
      <c r="AN159" s="23"/>
      <c r="AO159" s="3"/>
      <c r="AP159" s="3"/>
      <c r="AQ159" s="3"/>
      <c r="AR159" s="16"/>
      <c r="AT159" s="16"/>
      <c r="AU159" s="16"/>
      <c r="AV159" s="16"/>
      <c r="AW159" s="16"/>
      <c r="AX159" s="61"/>
      <c r="AY159" s="3"/>
      <c r="AZ159" s="3"/>
      <c r="BA159" s="16"/>
      <c r="BB159" s="16"/>
      <c r="BC159" s="16"/>
      <c r="BD159" s="61"/>
      <c r="BE159" s="3"/>
      <c r="BF159" s="16"/>
      <c r="BG159" s="61"/>
      <c r="BH159" s="61"/>
      <c r="BI159" s="3"/>
      <c r="BJ159" s="3"/>
      <c r="BK159" s="3"/>
      <c r="BL159" s="61"/>
      <c r="BM159" s="61"/>
      <c r="BN159" s="61"/>
      <c r="BO159" s="3"/>
      <c r="BP159" s="23"/>
      <c r="BQ159" s="23"/>
      <c r="BR159" s="23"/>
    </row>
    <row r="160" spans="16:70" s="623" customFormat="1">
      <c r="P160" s="3"/>
      <c r="AG160" s="600"/>
      <c r="AL160" s="19"/>
      <c r="AM160" s="23"/>
      <c r="AN160" s="23"/>
      <c r="AO160" s="3"/>
      <c r="AP160" s="3"/>
      <c r="AQ160" s="3"/>
      <c r="AR160" s="16"/>
      <c r="AT160" s="16"/>
      <c r="AU160" s="16"/>
      <c r="AV160" s="16"/>
      <c r="AW160" s="16"/>
      <c r="AX160" s="61"/>
      <c r="AY160" s="3"/>
      <c r="AZ160" s="3"/>
      <c r="BA160" s="16"/>
      <c r="BB160" s="16"/>
      <c r="BC160" s="16"/>
      <c r="BD160" s="61"/>
      <c r="BE160" s="3"/>
      <c r="BF160" s="16"/>
      <c r="BG160" s="61"/>
      <c r="BH160" s="61"/>
      <c r="BI160" s="3"/>
      <c r="BJ160" s="3"/>
      <c r="BK160" s="3"/>
      <c r="BL160" s="61"/>
      <c r="BM160" s="61"/>
      <c r="BN160" s="61"/>
      <c r="BO160" s="3"/>
      <c r="BP160" s="23"/>
      <c r="BQ160" s="23"/>
      <c r="BR160" s="23"/>
    </row>
    <row r="161" spans="16:70" s="623" customFormat="1">
      <c r="P161" s="3"/>
      <c r="AG161" s="600"/>
      <c r="AL161" s="19"/>
      <c r="AM161" s="23"/>
      <c r="AN161" s="23"/>
      <c r="AO161" s="3"/>
      <c r="AP161" s="3"/>
      <c r="AQ161" s="3"/>
      <c r="AR161" s="16"/>
      <c r="AT161" s="16"/>
      <c r="AU161" s="16"/>
      <c r="AV161" s="16"/>
      <c r="AW161" s="16"/>
      <c r="AX161" s="61"/>
      <c r="AY161" s="3"/>
      <c r="AZ161" s="3"/>
      <c r="BA161" s="16"/>
      <c r="BB161" s="16"/>
      <c r="BC161" s="16"/>
      <c r="BD161" s="61"/>
      <c r="BE161" s="3"/>
      <c r="BF161" s="16"/>
      <c r="BG161" s="61"/>
      <c r="BH161" s="61"/>
      <c r="BI161" s="3"/>
      <c r="BJ161" s="3"/>
      <c r="BK161" s="3"/>
      <c r="BL161" s="61"/>
      <c r="BM161" s="61"/>
      <c r="BN161" s="61"/>
      <c r="BO161" s="3"/>
      <c r="BP161" s="23"/>
      <c r="BQ161" s="23"/>
      <c r="BR161" s="23"/>
    </row>
    <row r="162" spans="16:70" s="623" customFormat="1">
      <c r="P162" s="3"/>
      <c r="AG162" s="600"/>
      <c r="AL162" s="19"/>
      <c r="AM162" s="23"/>
      <c r="AN162" s="23"/>
      <c r="AO162" s="3"/>
      <c r="AP162" s="3"/>
      <c r="AQ162" s="3"/>
      <c r="AR162" s="16"/>
      <c r="AT162" s="16"/>
      <c r="AU162" s="16"/>
      <c r="AV162" s="16"/>
      <c r="AW162" s="16"/>
      <c r="AX162" s="61"/>
      <c r="AY162" s="3"/>
      <c r="AZ162" s="3"/>
      <c r="BA162" s="16"/>
      <c r="BB162" s="16"/>
      <c r="BC162" s="16"/>
      <c r="BD162" s="61"/>
      <c r="BE162" s="3"/>
      <c r="BF162" s="16"/>
      <c r="BG162" s="61"/>
      <c r="BH162" s="61"/>
      <c r="BI162" s="3"/>
      <c r="BJ162" s="3"/>
      <c r="BK162" s="3"/>
      <c r="BL162" s="61"/>
      <c r="BM162" s="61"/>
      <c r="BN162" s="61"/>
      <c r="BO162" s="3"/>
      <c r="BP162" s="23"/>
      <c r="BQ162" s="23"/>
      <c r="BR162" s="23"/>
    </row>
    <row r="163" spans="16:70" s="623" customFormat="1">
      <c r="P163" s="3"/>
      <c r="AG163" s="600"/>
      <c r="AL163" s="19"/>
      <c r="AM163" s="23"/>
      <c r="AN163" s="23"/>
      <c r="AO163" s="3"/>
      <c r="AP163" s="3"/>
      <c r="AQ163" s="3"/>
      <c r="AR163" s="16"/>
      <c r="AT163" s="16"/>
      <c r="AU163" s="16"/>
      <c r="AV163" s="16"/>
      <c r="AW163" s="16"/>
      <c r="AX163" s="61"/>
      <c r="AY163" s="3"/>
      <c r="AZ163" s="3"/>
      <c r="BA163" s="16"/>
      <c r="BB163" s="16"/>
      <c r="BC163" s="16"/>
      <c r="BD163" s="61"/>
      <c r="BE163" s="3"/>
      <c r="BF163" s="16"/>
      <c r="BG163" s="61"/>
      <c r="BH163" s="61"/>
      <c r="BI163" s="3"/>
      <c r="BJ163" s="3"/>
      <c r="BK163" s="3"/>
      <c r="BL163" s="61"/>
      <c r="BM163" s="61"/>
      <c r="BN163" s="61"/>
      <c r="BO163" s="3"/>
      <c r="BP163" s="23"/>
      <c r="BQ163" s="23"/>
      <c r="BR163" s="23"/>
    </row>
    <row r="164" spans="16:70" s="623" customFormat="1">
      <c r="P164" s="3"/>
      <c r="AG164" s="600"/>
      <c r="AL164" s="19"/>
      <c r="AM164" s="23"/>
      <c r="AN164" s="23"/>
      <c r="AO164" s="3"/>
      <c r="AP164" s="3"/>
      <c r="AQ164" s="3"/>
      <c r="AR164" s="16"/>
      <c r="AT164" s="16"/>
      <c r="AU164" s="16"/>
      <c r="AV164" s="16"/>
      <c r="AW164" s="16"/>
      <c r="AX164" s="61"/>
      <c r="AY164" s="3"/>
      <c r="AZ164" s="3"/>
      <c r="BA164" s="16"/>
      <c r="BB164" s="16"/>
      <c r="BC164" s="16"/>
      <c r="BD164" s="61"/>
      <c r="BE164" s="3"/>
      <c r="BF164" s="16"/>
      <c r="BG164" s="61"/>
      <c r="BH164" s="61"/>
      <c r="BI164" s="3"/>
      <c r="BJ164" s="3"/>
      <c r="BK164" s="3"/>
      <c r="BL164" s="61"/>
      <c r="BM164" s="61"/>
      <c r="BN164" s="61"/>
      <c r="BO164" s="3"/>
      <c r="BP164" s="23"/>
      <c r="BQ164" s="23"/>
      <c r="BR164" s="23"/>
    </row>
    <row r="165" spans="16:70" s="623" customFormat="1">
      <c r="P165" s="3"/>
      <c r="AG165" s="600"/>
      <c r="AL165" s="19"/>
      <c r="AM165" s="23"/>
      <c r="AN165" s="23"/>
      <c r="AO165" s="3"/>
      <c r="AP165" s="3"/>
      <c r="AQ165" s="3"/>
      <c r="AR165" s="16"/>
      <c r="AT165" s="16"/>
      <c r="AU165" s="16"/>
      <c r="AV165" s="16"/>
      <c r="AW165" s="16"/>
      <c r="AX165" s="61"/>
      <c r="AY165" s="3"/>
      <c r="AZ165" s="3"/>
      <c r="BA165" s="16"/>
      <c r="BB165" s="16"/>
      <c r="BC165" s="16"/>
      <c r="BD165" s="61"/>
      <c r="BE165" s="3"/>
      <c r="BF165" s="16"/>
      <c r="BG165" s="61"/>
      <c r="BH165" s="61"/>
      <c r="BI165" s="3"/>
      <c r="BJ165" s="3"/>
      <c r="BK165" s="3"/>
      <c r="BL165" s="61"/>
      <c r="BM165" s="61"/>
      <c r="BN165" s="61"/>
      <c r="BO165" s="3"/>
      <c r="BP165" s="23"/>
      <c r="BQ165" s="23"/>
      <c r="BR165" s="23"/>
    </row>
    <row r="166" spans="16:70" s="623" customFormat="1">
      <c r="P166" s="3"/>
      <c r="AG166" s="600"/>
      <c r="AL166" s="19"/>
      <c r="AM166" s="23"/>
      <c r="AN166" s="23"/>
      <c r="AO166" s="3"/>
      <c r="AP166" s="3"/>
      <c r="AQ166" s="3"/>
      <c r="AR166" s="16"/>
      <c r="AT166" s="16"/>
      <c r="AU166" s="16"/>
      <c r="AV166" s="16"/>
      <c r="AW166" s="16"/>
      <c r="AX166" s="61"/>
      <c r="AY166" s="3"/>
      <c r="AZ166" s="3"/>
      <c r="BA166" s="16"/>
      <c r="BB166" s="16"/>
      <c r="BC166" s="16"/>
      <c r="BD166" s="61"/>
      <c r="BE166" s="3"/>
      <c r="BF166" s="16"/>
      <c r="BG166" s="61"/>
      <c r="BH166" s="61"/>
      <c r="BI166" s="3"/>
      <c r="BJ166" s="3"/>
      <c r="BK166" s="3"/>
      <c r="BL166" s="61"/>
      <c r="BM166" s="61"/>
      <c r="BN166" s="61"/>
      <c r="BO166" s="3"/>
      <c r="BP166" s="23"/>
      <c r="BQ166" s="23"/>
      <c r="BR166" s="23"/>
    </row>
    <row r="167" spans="16:70" s="623" customFormat="1">
      <c r="P167" s="3"/>
      <c r="AG167" s="600"/>
      <c r="AL167" s="19"/>
      <c r="AM167" s="23"/>
      <c r="AN167" s="23"/>
      <c r="AO167" s="3"/>
      <c r="AP167" s="3"/>
      <c r="AQ167" s="3"/>
      <c r="AR167" s="16"/>
      <c r="AT167" s="16"/>
      <c r="AU167" s="16"/>
      <c r="AV167" s="16"/>
      <c r="AW167" s="16"/>
      <c r="AX167" s="61"/>
      <c r="AY167" s="3"/>
      <c r="AZ167" s="3"/>
      <c r="BA167" s="16"/>
      <c r="BB167" s="16"/>
      <c r="BC167" s="16"/>
      <c r="BD167" s="61"/>
      <c r="BE167" s="3"/>
      <c r="BF167" s="16"/>
      <c r="BG167" s="61"/>
      <c r="BH167" s="61"/>
      <c r="BI167" s="3"/>
      <c r="BJ167" s="3"/>
      <c r="BK167" s="3"/>
      <c r="BL167" s="61"/>
      <c r="BM167" s="61"/>
      <c r="BN167" s="61"/>
      <c r="BO167" s="3"/>
      <c r="BP167" s="23"/>
      <c r="BQ167" s="23"/>
      <c r="BR167" s="23"/>
    </row>
    <row r="168" spans="16:70" s="623" customFormat="1">
      <c r="P168" s="3"/>
      <c r="AG168" s="600"/>
      <c r="AL168" s="19"/>
      <c r="AM168" s="23"/>
      <c r="AN168" s="23"/>
      <c r="AO168" s="3"/>
      <c r="AP168" s="3"/>
      <c r="AQ168" s="3"/>
      <c r="AR168" s="16"/>
      <c r="AT168" s="16"/>
      <c r="AU168" s="16"/>
      <c r="AV168" s="16"/>
      <c r="AW168" s="16"/>
      <c r="AX168" s="61"/>
      <c r="AY168" s="3"/>
      <c r="AZ168" s="3"/>
      <c r="BA168" s="16"/>
      <c r="BB168" s="16"/>
      <c r="BC168" s="16"/>
      <c r="BD168" s="61"/>
      <c r="BE168" s="3"/>
      <c r="BF168" s="16"/>
      <c r="BG168" s="61"/>
      <c r="BH168" s="61"/>
      <c r="BI168" s="3"/>
      <c r="BJ168" s="3"/>
      <c r="BK168" s="3"/>
      <c r="BL168" s="61"/>
      <c r="BM168" s="61"/>
      <c r="BN168" s="61"/>
      <c r="BO168" s="3"/>
      <c r="BP168" s="23"/>
      <c r="BQ168" s="23"/>
      <c r="BR168" s="23"/>
    </row>
    <row r="169" spans="16:70" s="623" customFormat="1">
      <c r="P169" s="3"/>
      <c r="AG169" s="600"/>
      <c r="AL169" s="19"/>
      <c r="AM169" s="23"/>
      <c r="AN169" s="23"/>
      <c r="AO169" s="3"/>
      <c r="AP169" s="3"/>
      <c r="AQ169" s="3"/>
      <c r="AR169" s="16"/>
      <c r="AT169" s="16"/>
      <c r="AU169" s="16"/>
      <c r="AV169" s="16"/>
      <c r="AW169" s="16"/>
      <c r="AX169" s="61"/>
      <c r="AY169" s="3"/>
      <c r="AZ169" s="3"/>
      <c r="BA169" s="16"/>
      <c r="BB169" s="16"/>
      <c r="BC169" s="16"/>
      <c r="BD169" s="61"/>
      <c r="BE169" s="3"/>
      <c r="BF169" s="16"/>
      <c r="BG169" s="61"/>
      <c r="BH169" s="61"/>
      <c r="BI169" s="3"/>
      <c r="BJ169" s="3"/>
      <c r="BK169" s="3"/>
      <c r="BL169" s="61"/>
      <c r="BM169" s="61"/>
      <c r="BN169" s="61"/>
      <c r="BO169" s="3"/>
      <c r="BP169" s="23"/>
      <c r="BQ169" s="23"/>
      <c r="BR169" s="23"/>
    </row>
    <row r="170" spans="16:70" s="623" customFormat="1">
      <c r="P170" s="3"/>
      <c r="AG170" s="600"/>
      <c r="AL170" s="19"/>
      <c r="AM170" s="23"/>
      <c r="AN170" s="23"/>
      <c r="AO170" s="3"/>
      <c r="AP170" s="3"/>
      <c r="AQ170" s="3"/>
      <c r="AR170" s="16"/>
      <c r="AT170" s="16"/>
      <c r="AU170" s="16"/>
      <c r="AV170" s="16"/>
      <c r="AW170" s="16"/>
      <c r="AX170" s="61"/>
      <c r="AY170" s="3"/>
      <c r="AZ170" s="3"/>
      <c r="BA170" s="16"/>
      <c r="BB170" s="16"/>
      <c r="BC170" s="16"/>
      <c r="BD170" s="61"/>
      <c r="BE170" s="3"/>
      <c r="BF170" s="16"/>
      <c r="BG170" s="61"/>
      <c r="BH170" s="61"/>
      <c r="BI170" s="3"/>
      <c r="BJ170" s="3"/>
      <c r="BK170" s="3"/>
      <c r="BL170" s="61"/>
      <c r="BM170" s="61"/>
      <c r="BN170" s="61"/>
      <c r="BO170" s="3"/>
      <c r="BP170" s="23"/>
      <c r="BQ170" s="23"/>
      <c r="BR170" s="23"/>
    </row>
    <row r="171" spans="16:70" s="623" customFormat="1">
      <c r="P171" s="3"/>
      <c r="AG171" s="600"/>
      <c r="AL171" s="19"/>
      <c r="AM171" s="23"/>
      <c r="AN171" s="23"/>
      <c r="AO171" s="3"/>
      <c r="AP171" s="3"/>
      <c r="AQ171" s="3"/>
      <c r="AR171" s="16"/>
      <c r="AT171" s="16"/>
      <c r="AU171" s="16"/>
      <c r="AV171" s="16"/>
      <c r="AW171" s="16"/>
      <c r="AX171" s="61"/>
      <c r="AY171" s="3"/>
      <c r="AZ171" s="3"/>
      <c r="BA171" s="16"/>
      <c r="BB171" s="16"/>
      <c r="BC171" s="16"/>
      <c r="BD171" s="61"/>
      <c r="BE171" s="3"/>
      <c r="BF171" s="16"/>
      <c r="BG171" s="61"/>
      <c r="BH171" s="61"/>
      <c r="BI171" s="3"/>
      <c r="BJ171" s="3"/>
      <c r="BK171" s="3"/>
      <c r="BL171" s="61"/>
      <c r="BM171" s="61"/>
      <c r="BN171" s="61"/>
      <c r="BO171" s="3"/>
      <c r="BP171" s="23"/>
      <c r="BQ171" s="23"/>
      <c r="BR171" s="23"/>
    </row>
    <row r="172" spans="16:70" s="623" customFormat="1">
      <c r="P172" s="3"/>
      <c r="AG172" s="600"/>
      <c r="AL172" s="19"/>
      <c r="AM172" s="23"/>
      <c r="AN172" s="23"/>
      <c r="AO172" s="3"/>
      <c r="AP172" s="3"/>
      <c r="AQ172" s="3"/>
      <c r="AR172" s="16"/>
      <c r="AT172" s="16"/>
      <c r="AU172" s="16"/>
      <c r="AV172" s="16"/>
      <c r="AW172" s="16"/>
      <c r="AX172" s="61"/>
      <c r="AY172" s="3"/>
      <c r="AZ172" s="3"/>
      <c r="BA172" s="16"/>
      <c r="BB172" s="16"/>
      <c r="BC172" s="16"/>
      <c r="BD172" s="61"/>
      <c r="BE172" s="3"/>
      <c r="BF172" s="16"/>
      <c r="BG172" s="61"/>
      <c r="BH172" s="61"/>
      <c r="BI172" s="3"/>
      <c r="BJ172" s="3"/>
      <c r="BK172" s="3"/>
      <c r="BL172" s="61"/>
      <c r="BM172" s="61"/>
      <c r="BN172" s="61"/>
      <c r="BO172" s="3"/>
      <c r="BP172" s="23"/>
      <c r="BQ172" s="23"/>
      <c r="BR172" s="23"/>
    </row>
    <row r="173" spans="16:70" s="623" customFormat="1">
      <c r="P173" s="3"/>
      <c r="AG173" s="600"/>
      <c r="AL173" s="19"/>
      <c r="AM173" s="23"/>
      <c r="AN173" s="23"/>
      <c r="AO173" s="3"/>
      <c r="AP173" s="3"/>
      <c r="AQ173" s="3"/>
      <c r="AR173" s="16"/>
      <c r="AT173" s="16"/>
      <c r="AU173" s="16"/>
      <c r="AV173" s="16"/>
      <c r="AW173" s="16"/>
      <c r="AX173" s="61"/>
      <c r="AY173" s="3"/>
      <c r="AZ173" s="3"/>
      <c r="BA173" s="16"/>
      <c r="BB173" s="16"/>
      <c r="BC173" s="16"/>
      <c r="BD173" s="61"/>
      <c r="BE173" s="3"/>
      <c r="BF173" s="16"/>
      <c r="BG173" s="61"/>
      <c r="BH173" s="61"/>
      <c r="BI173" s="3"/>
      <c r="BJ173" s="3"/>
      <c r="BK173" s="3"/>
      <c r="BL173" s="61"/>
      <c r="BM173" s="61"/>
      <c r="BN173" s="61"/>
      <c r="BO173" s="3"/>
      <c r="BP173" s="23"/>
      <c r="BQ173" s="23"/>
      <c r="BR173" s="23"/>
    </row>
    <row r="174" spans="16:70" s="623" customFormat="1">
      <c r="P174" s="3"/>
      <c r="AG174" s="600"/>
      <c r="AL174" s="19"/>
      <c r="AM174" s="23"/>
      <c r="AN174" s="23"/>
      <c r="AO174" s="3"/>
      <c r="AP174" s="3"/>
      <c r="AQ174" s="3"/>
      <c r="AR174" s="16"/>
      <c r="AT174" s="16"/>
      <c r="AU174" s="16"/>
      <c r="AV174" s="16"/>
      <c r="AW174" s="16"/>
      <c r="AX174" s="61"/>
      <c r="AY174" s="3"/>
      <c r="AZ174" s="3"/>
      <c r="BA174" s="16"/>
      <c r="BB174" s="16"/>
      <c r="BC174" s="16"/>
      <c r="BD174" s="61"/>
      <c r="BE174" s="3"/>
      <c r="BF174" s="16"/>
      <c r="BG174" s="61"/>
      <c r="BH174" s="61"/>
      <c r="BI174" s="3"/>
      <c r="BJ174" s="3"/>
      <c r="BK174" s="3"/>
      <c r="BL174" s="61"/>
      <c r="BM174" s="61"/>
      <c r="BN174" s="61"/>
      <c r="BO174" s="3"/>
      <c r="BP174" s="23"/>
      <c r="BQ174" s="23"/>
      <c r="BR174" s="23"/>
    </row>
    <row r="175" spans="16:70" s="623" customFormat="1">
      <c r="P175" s="3"/>
      <c r="AG175" s="600"/>
      <c r="AL175" s="19"/>
      <c r="AM175" s="23"/>
      <c r="AN175" s="23"/>
      <c r="AO175" s="3"/>
      <c r="AP175" s="3"/>
      <c r="AQ175" s="3"/>
      <c r="AR175" s="16"/>
      <c r="AT175" s="16"/>
      <c r="AU175" s="16"/>
      <c r="AV175" s="16"/>
      <c r="AW175" s="16"/>
      <c r="AX175" s="61"/>
      <c r="AY175" s="3"/>
      <c r="AZ175" s="3"/>
      <c r="BA175" s="16"/>
      <c r="BB175" s="16"/>
      <c r="BC175" s="16"/>
      <c r="BD175" s="61"/>
      <c r="BE175" s="3"/>
      <c r="BF175" s="16"/>
      <c r="BG175" s="61"/>
      <c r="BH175" s="61"/>
      <c r="BI175" s="3"/>
      <c r="BJ175" s="3"/>
      <c r="BK175" s="3"/>
      <c r="BL175" s="61"/>
      <c r="BM175" s="61"/>
      <c r="BN175" s="61"/>
      <c r="BO175" s="3"/>
      <c r="BP175" s="23"/>
      <c r="BQ175" s="23"/>
      <c r="BR175" s="23"/>
    </row>
    <row r="176" spans="16:70" s="623" customFormat="1">
      <c r="P176" s="3"/>
      <c r="AG176" s="600"/>
      <c r="AL176" s="19"/>
      <c r="AM176" s="23"/>
      <c r="AN176" s="23"/>
      <c r="AO176" s="3"/>
      <c r="AP176" s="3"/>
      <c r="AQ176" s="3"/>
      <c r="AR176" s="16"/>
      <c r="AT176" s="16"/>
      <c r="AU176" s="16"/>
      <c r="AV176" s="16"/>
      <c r="AW176" s="16"/>
      <c r="AX176" s="61"/>
      <c r="AY176" s="3"/>
      <c r="AZ176" s="3"/>
      <c r="BA176" s="16"/>
      <c r="BB176" s="16"/>
      <c r="BC176" s="16"/>
      <c r="BD176" s="61"/>
      <c r="BE176" s="3"/>
      <c r="BF176" s="16"/>
      <c r="BG176" s="61"/>
      <c r="BH176" s="61"/>
      <c r="BI176" s="3"/>
      <c r="BJ176" s="3"/>
      <c r="BK176" s="3"/>
      <c r="BL176" s="61"/>
      <c r="BM176" s="61"/>
      <c r="BN176" s="61"/>
      <c r="BO176" s="3"/>
      <c r="BP176" s="23"/>
      <c r="BQ176" s="23"/>
      <c r="BR176" s="23"/>
    </row>
    <row r="177" spans="16:70" s="623" customFormat="1">
      <c r="P177" s="3"/>
      <c r="AG177" s="600"/>
      <c r="AL177" s="19"/>
      <c r="AM177" s="23"/>
      <c r="AN177" s="23"/>
      <c r="AO177" s="3"/>
      <c r="AP177" s="3"/>
      <c r="AQ177" s="3"/>
      <c r="AR177" s="16"/>
      <c r="AT177" s="16"/>
      <c r="AU177" s="16"/>
      <c r="AV177" s="16"/>
      <c r="AW177" s="16"/>
      <c r="AX177" s="61"/>
      <c r="AY177" s="3"/>
      <c r="AZ177" s="3"/>
      <c r="BA177" s="16"/>
      <c r="BB177" s="16"/>
      <c r="BC177" s="16"/>
      <c r="BD177" s="61"/>
      <c r="BE177" s="3"/>
      <c r="BF177" s="16"/>
      <c r="BG177" s="61"/>
      <c r="BH177" s="61"/>
      <c r="BI177" s="3"/>
      <c r="BJ177" s="3"/>
      <c r="BK177" s="3"/>
      <c r="BL177" s="61"/>
      <c r="BM177" s="61"/>
      <c r="BN177" s="61"/>
      <c r="BO177" s="3"/>
      <c r="BP177" s="23"/>
      <c r="BQ177" s="23"/>
      <c r="BR177" s="23"/>
    </row>
    <row r="178" spans="16:70" s="623" customFormat="1">
      <c r="P178" s="3"/>
      <c r="AG178" s="600"/>
      <c r="AL178" s="19"/>
      <c r="AM178" s="23"/>
      <c r="AN178" s="23"/>
      <c r="AO178" s="3"/>
      <c r="AP178" s="3"/>
      <c r="AQ178" s="3"/>
      <c r="AR178" s="16"/>
      <c r="AT178" s="16"/>
      <c r="AU178" s="16"/>
      <c r="AV178" s="16"/>
      <c r="AW178" s="16"/>
      <c r="AX178" s="61"/>
      <c r="AY178" s="3"/>
      <c r="AZ178" s="3"/>
      <c r="BA178" s="16"/>
      <c r="BB178" s="16"/>
      <c r="BC178" s="16"/>
      <c r="BD178" s="61"/>
      <c r="BE178" s="3"/>
      <c r="BF178" s="16"/>
      <c r="BG178" s="61"/>
      <c r="BH178" s="61"/>
      <c r="BI178" s="3"/>
      <c r="BJ178" s="3"/>
      <c r="BK178" s="3"/>
      <c r="BL178" s="61"/>
      <c r="BM178" s="61"/>
      <c r="BN178" s="61"/>
      <c r="BO178" s="3"/>
      <c r="BP178" s="23"/>
      <c r="BQ178" s="23"/>
      <c r="BR178" s="23"/>
    </row>
    <row r="179" spans="16:70" s="623" customFormat="1">
      <c r="P179" s="3"/>
      <c r="AG179" s="600"/>
      <c r="AL179" s="19"/>
      <c r="AM179" s="23"/>
      <c r="AN179" s="23"/>
      <c r="AO179" s="3"/>
      <c r="AP179" s="3"/>
      <c r="AQ179" s="3"/>
      <c r="AR179" s="16"/>
      <c r="AT179" s="16"/>
      <c r="AU179" s="16"/>
      <c r="AV179" s="16"/>
      <c r="AW179" s="16"/>
      <c r="AX179" s="61"/>
      <c r="AY179" s="3"/>
      <c r="AZ179" s="3"/>
      <c r="BA179" s="16"/>
      <c r="BB179" s="16"/>
      <c r="BC179" s="16"/>
      <c r="BD179" s="61"/>
      <c r="BE179" s="3"/>
      <c r="BF179" s="16"/>
      <c r="BG179" s="61"/>
      <c r="BH179" s="61"/>
      <c r="BI179" s="3"/>
      <c r="BJ179" s="3"/>
      <c r="BK179" s="3"/>
      <c r="BL179" s="61"/>
      <c r="BM179" s="61"/>
      <c r="BN179" s="61"/>
      <c r="BO179" s="3"/>
      <c r="BP179" s="23"/>
      <c r="BQ179" s="23"/>
      <c r="BR179" s="23"/>
    </row>
    <row r="180" spans="16:70" s="623" customFormat="1">
      <c r="P180" s="3"/>
      <c r="AG180" s="600"/>
      <c r="AL180" s="19"/>
      <c r="AM180" s="23"/>
      <c r="AN180" s="23"/>
      <c r="AO180" s="3"/>
      <c r="AP180" s="3"/>
      <c r="AQ180" s="3"/>
      <c r="AR180" s="16"/>
      <c r="AT180" s="16"/>
      <c r="AU180" s="16"/>
      <c r="AV180" s="16"/>
      <c r="AW180" s="16"/>
      <c r="AX180" s="61"/>
      <c r="AY180" s="3"/>
      <c r="AZ180" s="3"/>
      <c r="BA180" s="16"/>
      <c r="BB180" s="16"/>
      <c r="BC180" s="16"/>
      <c r="BD180" s="61"/>
      <c r="BE180" s="3"/>
      <c r="BF180" s="16"/>
      <c r="BG180" s="61"/>
      <c r="BH180" s="61"/>
      <c r="BI180" s="3"/>
      <c r="BJ180" s="3"/>
      <c r="BK180" s="3"/>
      <c r="BL180" s="61"/>
      <c r="BM180" s="61"/>
      <c r="BN180" s="61"/>
      <c r="BO180" s="3"/>
      <c r="BP180" s="23"/>
      <c r="BQ180" s="23"/>
      <c r="BR180" s="23"/>
    </row>
    <row r="181" spans="16:70" s="623" customFormat="1">
      <c r="P181" s="3"/>
      <c r="AG181" s="600"/>
      <c r="AL181" s="19"/>
      <c r="AM181" s="23"/>
      <c r="AN181" s="23"/>
      <c r="AO181" s="3"/>
      <c r="AP181" s="3"/>
      <c r="AQ181" s="3"/>
      <c r="AR181" s="16"/>
      <c r="AT181" s="16"/>
      <c r="AU181" s="16"/>
      <c r="AV181" s="16"/>
      <c r="AW181" s="16"/>
      <c r="AX181" s="61"/>
      <c r="AY181" s="3"/>
      <c r="AZ181" s="3"/>
      <c r="BA181" s="16"/>
      <c r="BB181" s="16"/>
      <c r="BC181" s="16"/>
      <c r="BD181" s="61"/>
      <c r="BE181" s="3"/>
      <c r="BF181" s="16"/>
      <c r="BG181" s="61"/>
      <c r="BH181" s="61"/>
      <c r="BI181" s="3"/>
      <c r="BJ181" s="3"/>
      <c r="BK181" s="3"/>
      <c r="BL181" s="61"/>
      <c r="BM181" s="61"/>
      <c r="BN181" s="61"/>
      <c r="BO181" s="3"/>
      <c r="BP181" s="23"/>
      <c r="BQ181" s="23"/>
      <c r="BR181" s="23"/>
    </row>
    <row r="182" spans="16:70" s="623" customFormat="1">
      <c r="P182" s="3"/>
      <c r="AG182" s="600"/>
      <c r="AL182" s="19"/>
      <c r="AM182" s="23"/>
      <c r="AN182" s="23"/>
      <c r="AO182" s="3"/>
      <c r="AP182" s="3"/>
      <c r="AQ182" s="3"/>
      <c r="AR182" s="16"/>
      <c r="AT182" s="16"/>
      <c r="AU182" s="16"/>
      <c r="AV182" s="16"/>
      <c r="AW182" s="16"/>
      <c r="AX182" s="61"/>
      <c r="AY182" s="3"/>
      <c r="AZ182" s="3"/>
      <c r="BA182" s="16"/>
      <c r="BB182" s="16"/>
      <c r="BC182" s="16"/>
      <c r="BD182" s="61"/>
      <c r="BE182" s="3"/>
      <c r="BF182" s="16"/>
      <c r="BG182" s="61"/>
      <c r="BH182" s="61"/>
      <c r="BI182" s="3"/>
      <c r="BJ182" s="3"/>
      <c r="BK182" s="3"/>
      <c r="BL182" s="61"/>
      <c r="BM182" s="61"/>
      <c r="BN182" s="61"/>
      <c r="BO182" s="3"/>
      <c r="BP182" s="23"/>
      <c r="BQ182" s="23"/>
      <c r="BR182" s="23"/>
    </row>
    <row r="183" spans="16:70" s="623" customFormat="1">
      <c r="P183" s="3"/>
      <c r="AG183" s="600"/>
      <c r="AL183" s="19"/>
      <c r="AM183" s="23"/>
      <c r="AN183" s="23"/>
      <c r="AO183" s="3"/>
      <c r="AP183" s="3"/>
      <c r="AQ183" s="3"/>
      <c r="AR183" s="16"/>
      <c r="AT183" s="16"/>
      <c r="AU183" s="16"/>
      <c r="AV183" s="16"/>
      <c r="AW183" s="16"/>
      <c r="AX183" s="61"/>
      <c r="AY183" s="3"/>
      <c r="AZ183" s="3"/>
      <c r="BA183" s="16"/>
      <c r="BB183" s="16"/>
      <c r="BC183" s="16"/>
      <c r="BD183" s="61"/>
      <c r="BE183" s="3"/>
      <c r="BF183" s="16"/>
      <c r="BG183" s="61"/>
      <c r="BH183" s="61"/>
      <c r="BI183" s="3"/>
      <c r="BJ183" s="3"/>
      <c r="BK183" s="3"/>
      <c r="BL183" s="61"/>
      <c r="BM183" s="61"/>
      <c r="BN183" s="61"/>
      <c r="BO183" s="3"/>
      <c r="BP183" s="23"/>
      <c r="BQ183" s="23"/>
      <c r="BR183" s="23"/>
    </row>
    <row r="184" spans="16:70" s="623" customFormat="1">
      <c r="P184" s="3"/>
      <c r="AG184" s="600"/>
      <c r="AL184" s="19"/>
      <c r="AM184" s="23"/>
      <c r="AN184" s="23"/>
      <c r="AO184" s="3"/>
      <c r="AP184" s="3"/>
      <c r="AQ184" s="3"/>
      <c r="AR184" s="16"/>
      <c r="AT184" s="16"/>
      <c r="AU184" s="16"/>
      <c r="AV184" s="16"/>
      <c r="AW184" s="16"/>
      <c r="AX184" s="61"/>
      <c r="AY184" s="3"/>
      <c r="AZ184" s="3"/>
      <c r="BA184" s="16"/>
      <c r="BB184" s="16"/>
      <c r="BC184" s="16"/>
      <c r="BD184" s="61"/>
      <c r="BE184" s="3"/>
      <c r="BF184" s="16"/>
      <c r="BG184" s="61"/>
      <c r="BH184" s="61"/>
      <c r="BI184" s="3"/>
      <c r="BJ184" s="3"/>
      <c r="BK184" s="3"/>
      <c r="BL184" s="61"/>
      <c r="BM184" s="61"/>
      <c r="BN184" s="61"/>
      <c r="BO184" s="3"/>
      <c r="BP184" s="23"/>
      <c r="BQ184" s="23"/>
      <c r="BR184" s="23"/>
    </row>
    <row r="185" spans="16:70" s="623" customFormat="1">
      <c r="P185" s="3"/>
      <c r="AG185" s="600"/>
      <c r="AL185" s="19"/>
      <c r="AM185" s="23"/>
      <c r="AN185" s="23"/>
      <c r="AO185" s="3"/>
      <c r="AP185" s="3"/>
      <c r="AQ185" s="3"/>
      <c r="AR185" s="16"/>
      <c r="AT185" s="16"/>
      <c r="AU185" s="16"/>
      <c r="AV185" s="16"/>
      <c r="AW185" s="16"/>
      <c r="AX185" s="61"/>
      <c r="AY185" s="3"/>
      <c r="AZ185" s="3"/>
      <c r="BA185" s="16"/>
      <c r="BB185" s="16"/>
      <c r="BC185" s="16"/>
      <c r="BD185" s="61"/>
      <c r="BE185" s="3"/>
      <c r="BF185" s="16"/>
      <c r="BG185" s="61"/>
      <c r="BH185" s="61"/>
      <c r="BI185" s="3"/>
      <c r="BJ185" s="3"/>
      <c r="BK185" s="3"/>
      <c r="BL185" s="61"/>
      <c r="BM185" s="61"/>
      <c r="BN185" s="61"/>
      <c r="BO185" s="3"/>
      <c r="BP185" s="23"/>
      <c r="BQ185" s="23"/>
      <c r="BR185" s="23"/>
    </row>
    <row r="186" spans="16:70" s="623" customFormat="1">
      <c r="P186" s="3"/>
      <c r="AG186" s="600"/>
      <c r="AL186" s="19"/>
      <c r="AM186" s="23"/>
      <c r="AN186" s="23"/>
      <c r="AO186" s="3"/>
      <c r="AP186" s="3"/>
      <c r="AQ186" s="3"/>
      <c r="AR186" s="16"/>
      <c r="AT186" s="16"/>
      <c r="AU186" s="16"/>
      <c r="AV186" s="16"/>
      <c r="AW186" s="16"/>
      <c r="AX186" s="61"/>
      <c r="AY186" s="3"/>
      <c r="AZ186" s="3"/>
      <c r="BA186" s="16"/>
      <c r="BB186" s="16"/>
      <c r="BC186" s="16"/>
      <c r="BD186" s="61"/>
      <c r="BE186" s="3"/>
      <c r="BF186" s="16"/>
      <c r="BG186" s="61"/>
      <c r="BH186" s="61"/>
      <c r="BI186" s="3"/>
      <c r="BJ186" s="3"/>
      <c r="BK186" s="3"/>
      <c r="BL186" s="61"/>
      <c r="BM186" s="61"/>
      <c r="BN186" s="61"/>
      <c r="BO186" s="3"/>
      <c r="BP186" s="23"/>
      <c r="BQ186" s="23"/>
      <c r="BR186" s="23"/>
    </row>
    <row r="187" spans="16:70" s="623" customFormat="1">
      <c r="P187" s="3"/>
      <c r="AG187" s="600"/>
      <c r="AL187" s="19"/>
      <c r="AM187" s="23"/>
      <c r="AN187" s="23"/>
      <c r="AO187" s="3"/>
      <c r="AP187" s="3"/>
      <c r="AQ187" s="3"/>
      <c r="AR187" s="16"/>
      <c r="AT187" s="16"/>
      <c r="AU187" s="16"/>
      <c r="AV187" s="16"/>
      <c r="AW187" s="16"/>
      <c r="AX187" s="61"/>
      <c r="AY187" s="3"/>
      <c r="AZ187" s="3"/>
      <c r="BA187" s="16"/>
      <c r="BB187" s="16"/>
      <c r="BC187" s="16"/>
      <c r="BD187" s="61"/>
      <c r="BE187" s="3"/>
      <c r="BF187" s="16"/>
      <c r="BG187" s="61"/>
      <c r="BH187" s="61"/>
      <c r="BI187" s="3"/>
      <c r="BJ187" s="3"/>
      <c r="BK187" s="3"/>
      <c r="BL187" s="61"/>
      <c r="BM187" s="61"/>
      <c r="BN187" s="61"/>
      <c r="BO187" s="3"/>
      <c r="BP187" s="23"/>
      <c r="BQ187" s="23"/>
      <c r="BR187" s="23"/>
    </row>
    <row r="188" spans="16:70" s="623" customFormat="1">
      <c r="P188" s="3"/>
      <c r="AG188" s="600"/>
      <c r="AL188" s="19"/>
      <c r="AM188" s="23"/>
      <c r="AN188" s="23"/>
      <c r="AO188" s="3"/>
      <c r="AP188" s="3"/>
      <c r="AQ188" s="3"/>
      <c r="AR188" s="16"/>
      <c r="AT188" s="16"/>
      <c r="AU188" s="16"/>
      <c r="AV188" s="16"/>
      <c r="AW188" s="16"/>
      <c r="AX188" s="61"/>
      <c r="AY188" s="3"/>
      <c r="AZ188" s="3"/>
      <c r="BA188" s="16"/>
      <c r="BB188" s="16"/>
      <c r="BC188" s="16"/>
      <c r="BD188" s="61"/>
      <c r="BE188" s="3"/>
      <c r="BF188" s="16"/>
      <c r="BG188" s="61"/>
      <c r="BH188" s="61"/>
      <c r="BI188" s="3"/>
      <c r="BJ188" s="3"/>
      <c r="BK188" s="3"/>
      <c r="BL188" s="61"/>
      <c r="BM188" s="61"/>
      <c r="BN188" s="61"/>
      <c r="BO188" s="3"/>
      <c r="BP188" s="23"/>
      <c r="BQ188" s="23"/>
      <c r="BR188" s="23"/>
    </row>
    <row r="189" spans="16:70" s="623" customFormat="1">
      <c r="P189" s="3"/>
      <c r="AG189" s="600"/>
      <c r="AL189" s="19"/>
      <c r="AM189" s="23"/>
      <c r="AN189" s="23"/>
      <c r="AO189" s="3"/>
      <c r="AP189" s="3"/>
      <c r="AQ189" s="3"/>
      <c r="AR189" s="16"/>
      <c r="AT189" s="16"/>
      <c r="AU189" s="16"/>
      <c r="AV189" s="16"/>
      <c r="AW189" s="16"/>
      <c r="AX189" s="61"/>
      <c r="AY189" s="3"/>
      <c r="AZ189" s="3"/>
      <c r="BA189" s="16"/>
      <c r="BB189" s="16"/>
      <c r="BC189" s="16"/>
      <c r="BD189" s="61"/>
      <c r="BE189" s="3"/>
      <c r="BF189" s="16"/>
      <c r="BG189" s="61"/>
      <c r="BH189" s="61"/>
      <c r="BI189" s="3"/>
      <c r="BJ189" s="3"/>
      <c r="BK189" s="3"/>
      <c r="BL189" s="61"/>
      <c r="BM189" s="61"/>
      <c r="BN189" s="61"/>
      <c r="BO189" s="3"/>
      <c r="BP189" s="23"/>
      <c r="BQ189" s="23"/>
      <c r="BR189" s="23"/>
    </row>
    <row r="190" spans="16:70" s="623" customFormat="1">
      <c r="P190" s="3"/>
      <c r="AG190" s="600"/>
      <c r="AL190" s="19"/>
      <c r="AM190" s="23"/>
      <c r="AN190" s="23"/>
      <c r="AO190" s="3"/>
      <c r="AP190" s="3"/>
      <c r="AQ190" s="3"/>
      <c r="AR190" s="16"/>
      <c r="AT190" s="16"/>
      <c r="AU190" s="16"/>
      <c r="AV190" s="16"/>
      <c r="AW190" s="16"/>
      <c r="AX190" s="61"/>
      <c r="AY190" s="3"/>
      <c r="AZ190" s="3"/>
      <c r="BA190" s="16"/>
      <c r="BB190" s="16"/>
      <c r="BC190" s="16"/>
      <c r="BD190" s="61"/>
      <c r="BE190" s="3"/>
      <c r="BF190" s="16"/>
      <c r="BG190" s="61"/>
      <c r="BH190" s="61"/>
      <c r="BI190" s="3"/>
      <c r="BJ190" s="3"/>
      <c r="BK190" s="3"/>
      <c r="BL190" s="61"/>
      <c r="BM190" s="61"/>
      <c r="BN190" s="61"/>
      <c r="BO190" s="3"/>
      <c r="BP190" s="23"/>
      <c r="BQ190" s="23"/>
      <c r="BR190" s="23"/>
    </row>
    <row r="191" spans="16:70" s="623" customFormat="1">
      <c r="P191" s="3"/>
      <c r="AG191" s="600"/>
      <c r="AL191" s="19"/>
      <c r="AM191" s="23"/>
      <c r="AN191" s="23"/>
      <c r="AO191" s="3"/>
      <c r="AP191" s="3"/>
      <c r="AQ191" s="3"/>
      <c r="AR191" s="16"/>
      <c r="AT191" s="16"/>
      <c r="AU191" s="16"/>
      <c r="AV191" s="16"/>
      <c r="AW191" s="16"/>
      <c r="AX191" s="61"/>
      <c r="AY191" s="3"/>
      <c r="AZ191" s="3"/>
      <c r="BA191" s="16"/>
      <c r="BB191" s="16"/>
      <c r="BC191" s="16"/>
      <c r="BD191" s="61"/>
      <c r="BE191" s="3"/>
      <c r="BF191" s="16"/>
      <c r="BG191" s="61"/>
      <c r="BH191" s="61"/>
      <c r="BI191" s="3"/>
      <c r="BJ191" s="3"/>
      <c r="BK191" s="3"/>
      <c r="BL191" s="61"/>
      <c r="BM191" s="61"/>
      <c r="BN191" s="61"/>
      <c r="BO191" s="3"/>
      <c r="BP191" s="23"/>
      <c r="BQ191" s="23"/>
      <c r="BR191" s="23"/>
    </row>
    <row r="192" spans="16:70" s="623" customFormat="1">
      <c r="P192" s="3"/>
      <c r="AG192" s="600"/>
      <c r="AL192" s="19"/>
      <c r="AM192" s="23"/>
      <c r="AN192" s="23"/>
      <c r="AO192" s="3"/>
      <c r="AP192" s="3"/>
      <c r="AQ192" s="3"/>
      <c r="AR192" s="16"/>
      <c r="AT192" s="16"/>
      <c r="AU192" s="16"/>
      <c r="AV192" s="16"/>
      <c r="AW192" s="16"/>
      <c r="AX192" s="61"/>
      <c r="AY192" s="3"/>
      <c r="AZ192" s="3"/>
      <c r="BA192" s="16"/>
      <c r="BB192" s="16"/>
      <c r="BC192" s="16"/>
      <c r="BD192" s="61"/>
      <c r="BE192" s="3"/>
      <c r="BF192" s="16"/>
      <c r="BG192" s="61"/>
      <c r="BH192" s="61"/>
      <c r="BI192" s="3"/>
      <c r="BJ192" s="3"/>
      <c r="BK192" s="3"/>
      <c r="BL192" s="61"/>
      <c r="BM192" s="61"/>
      <c r="BN192" s="61"/>
      <c r="BO192" s="3"/>
      <c r="BP192" s="23"/>
      <c r="BQ192" s="23"/>
      <c r="BR192" s="23"/>
    </row>
    <row r="193" spans="16:70" s="623" customFormat="1">
      <c r="P193" s="3"/>
      <c r="AG193" s="600"/>
      <c r="AL193" s="19"/>
      <c r="AM193" s="23"/>
      <c r="AN193" s="23"/>
      <c r="AO193" s="3"/>
      <c r="AP193" s="3"/>
      <c r="AQ193" s="3"/>
      <c r="AR193" s="16"/>
      <c r="AT193" s="16"/>
      <c r="AU193" s="16"/>
      <c r="AV193" s="16"/>
      <c r="AW193" s="16"/>
      <c r="AX193" s="61"/>
      <c r="AY193" s="3"/>
      <c r="AZ193" s="3"/>
      <c r="BA193" s="16"/>
      <c r="BB193" s="16"/>
      <c r="BC193" s="16"/>
      <c r="BD193" s="61"/>
      <c r="BE193" s="3"/>
      <c r="BF193" s="16"/>
      <c r="BG193" s="61"/>
      <c r="BH193" s="61"/>
      <c r="BI193" s="3"/>
      <c r="BJ193" s="3"/>
      <c r="BK193" s="3"/>
      <c r="BL193" s="61"/>
      <c r="BM193" s="61"/>
      <c r="BN193" s="61"/>
      <c r="BO193" s="3"/>
      <c r="BP193" s="23"/>
      <c r="BQ193" s="23"/>
      <c r="BR193" s="23"/>
    </row>
    <row r="194" spans="16:70" s="623" customFormat="1">
      <c r="P194" s="3"/>
      <c r="AG194" s="600"/>
      <c r="AL194" s="19"/>
      <c r="AM194" s="23"/>
      <c r="AN194" s="23"/>
      <c r="AO194" s="3"/>
      <c r="AP194" s="3"/>
      <c r="AQ194" s="3"/>
      <c r="AR194" s="16"/>
      <c r="AT194" s="16"/>
      <c r="AU194" s="16"/>
      <c r="AV194" s="16"/>
      <c r="AW194" s="16"/>
      <c r="AX194" s="61"/>
      <c r="AY194" s="3"/>
      <c r="AZ194" s="3"/>
      <c r="BA194" s="16"/>
      <c r="BB194" s="16"/>
      <c r="BC194" s="16"/>
      <c r="BD194" s="61"/>
      <c r="BE194" s="3"/>
      <c r="BF194" s="16"/>
      <c r="BG194" s="61"/>
      <c r="BH194" s="61"/>
      <c r="BI194" s="3"/>
      <c r="BJ194" s="3"/>
      <c r="BK194" s="3"/>
      <c r="BL194" s="61"/>
      <c r="BM194" s="61"/>
      <c r="BN194" s="61"/>
      <c r="BO194" s="3"/>
      <c r="BP194" s="23"/>
      <c r="BQ194" s="23"/>
      <c r="BR194" s="23"/>
    </row>
    <row r="195" spans="16:70" s="623" customFormat="1">
      <c r="P195" s="3"/>
      <c r="AG195" s="600"/>
      <c r="AL195" s="19"/>
      <c r="AM195" s="23"/>
      <c r="AN195" s="23"/>
      <c r="AO195" s="3"/>
      <c r="AP195" s="3"/>
      <c r="AQ195" s="3"/>
      <c r="AR195" s="16"/>
      <c r="AT195" s="16"/>
      <c r="AU195" s="16"/>
      <c r="AV195" s="16"/>
      <c r="AW195" s="16"/>
      <c r="AX195" s="61"/>
      <c r="AY195" s="3"/>
      <c r="AZ195" s="3"/>
      <c r="BA195" s="16"/>
      <c r="BB195" s="16"/>
      <c r="BC195" s="16"/>
      <c r="BD195" s="61"/>
      <c r="BE195" s="3"/>
      <c r="BF195" s="16"/>
      <c r="BG195" s="61"/>
      <c r="BH195" s="61"/>
      <c r="BI195" s="3"/>
      <c r="BJ195" s="3"/>
      <c r="BK195" s="3"/>
      <c r="BL195" s="61"/>
      <c r="BM195" s="61"/>
      <c r="BN195" s="61"/>
      <c r="BO195" s="3"/>
      <c r="BP195" s="23"/>
      <c r="BQ195" s="23"/>
      <c r="BR195" s="23"/>
    </row>
    <row r="196" spans="16:70" s="623" customFormat="1">
      <c r="P196" s="3"/>
      <c r="AG196" s="600"/>
      <c r="AL196" s="19"/>
      <c r="AM196" s="23"/>
      <c r="AN196" s="23"/>
      <c r="AO196" s="3"/>
      <c r="AP196" s="3"/>
      <c r="AQ196" s="3"/>
      <c r="AR196" s="16"/>
      <c r="AT196" s="16"/>
      <c r="AU196" s="16"/>
      <c r="AV196" s="16"/>
      <c r="AW196" s="16"/>
      <c r="AX196" s="61"/>
      <c r="AY196" s="3"/>
      <c r="AZ196" s="3"/>
      <c r="BA196" s="16"/>
      <c r="BB196" s="16"/>
      <c r="BC196" s="16"/>
      <c r="BD196" s="61"/>
      <c r="BE196" s="3"/>
      <c r="BF196" s="16"/>
      <c r="BG196" s="61"/>
      <c r="BH196" s="61"/>
      <c r="BI196" s="3"/>
      <c r="BJ196" s="3"/>
      <c r="BK196" s="3"/>
      <c r="BL196" s="61"/>
      <c r="BM196" s="61"/>
      <c r="BN196" s="61"/>
      <c r="BO196" s="3"/>
      <c r="BP196" s="23"/>
      <c r="BQ196" s="23"/>
      <c r="BR196" s="23"/>
    </row>
    <row r="197" spans="16:70" s="623" customFormat="1">
      <c r="P197" s="3"/>
      <c r="AG197" s="600"/>
      <c r="AL197" s="19"/>
      <c r="AM197" s="23"/>
      <c r="AN197" s="23"/>
      <c r="AO197" s="3"/>
      <c r="AP197" s="3"/>
      <c r="AQ197" s="3"/>
      <c r="AR197" s="16"/>
      <c r="AT197" s="16"/>
      <c r="AU197" s="16"/>
      <c r="AV197" s="16"/>
      <c r="AW197" s="16"/>
      <c r="AX197" s="61"/>
      <c r="AY197" s="3"/>
      <c r="AZ197" s="3"/>
      <c r="BA197" s="16"/>
      <c r="BB197" s="16"/>
      <c r="BC197" s="16"/>
      <c r="BD197" s="61"/>
      <c r="BE197" s="3"/>
      <c r="BF197" s="16"/>
      <c r="BG197" s="61"/>
      <c r="BH197" s="61"/>
      <c r="BI197" s="3"/>
      <c r="BJ197" s="3"/>
      <c r="BK197" s="3"/>
      <c r="BL197" s="61"/>
      <c r="BM197" s="61"/>
      <c r="BN197" s="61"/>
      <c r="BO197" s="3"/>
      <c r="BP197" s="23"/>
      <c r="BQ197" s="23"/>
      <c r="BR197" s="23"/>
    </row>
    <row r="198" spans="16:70" s="623" customFormat="1">
      <c r="P198" s="3"/>
      <c r="AG198" s="600"/>
      <c r="AL198" s="19"/>
      <c r="AM198" s="23"/>
      <c r="AN198" s="23"/>
      <c r="AO198" s="3"/>
      <c r="AP198" s="3"/>
      <c r="AQ198" s="3"/>
      <c r="AR198" s="16"/>
      <c r="AT198" s="16"/>
      <c r="AU198" s="16"/>
      <c r="AV198" s="16"/>
      <c r="AW198" s="16"/>
      <c r="AX198" s="61"/>
      <c r="AY198" s="3"/>
      <c r="AZ198" s="3"/>
      <c r="BA198" s="16"/>
      <c r="BB198" s="16"/>
      <c r="BC198" s="16"/>
      <c r="BD198" s="61"/>
      <c r="BE198" s="3"/>
      <c r="BF198" s="16"/>
      <c r="BG198" s="61"/>
      <c r="BH198" s="61"/>
      <c r="BI198" s="3"/>
      <c r="BJ198" s="3"/>
      <c r="BK198" s="3"/>
      <c r="BL198" s="61"/>
      <c r="BM198" s="61"/>
      <c r="BN198" s="61"/>
      <c r="BO198" s="3"/>
      <c r="BP198" s="23"/>
      <c r="BQ198" s="23"/>
      <c r="BR198" s="23"/>
    </row>
    <row r="199" spans="16:70">
      <c r="AL199" s="19"/>
      <c r="AM199" s="23"/>
      <c r="AN199" s="23"/>
      <c r="AO199" s="3"/>
      <c r="AP199" s="3"/>
      <c r="AQ199" s="3"/>
      <c r="AR199" s="16"/>
      <c r="AT199" s="16"/>
      <c r="AU199" s="16"/>
      <c r="AV199" s="16"/>
      <c r="AW199" s="16"/>
      <c r="AX199" s="61"/>
      <c r="AY199" s="3"/>
      <c r="AZ199" s="3"/>
      <c r="BA199" s="16"/>
      <c r="BB199" s="16"/>
      <c r="BC199" s="16"/>
      <c r="BD199" s="61"/>
      <c r="BE199" s="3"/>
      <c r="BF199" s="16"/>
      <c r="BG199" s="61"/>
      <c r="BH199" s="61"/>
      <c r="BI199" s="3"/>
      <c r="BJ199" s="3"/>
      <c r="BK199" s="3"/>
      <c r="BL199" s="61"/>
      <c r="BM199" s="61"/>
      <c r="BN199" s="61"/>
      <c r="BO199" s="3"/>
      <c r="BP199" s="23"/>
      <c r="BQ199" s="23"/>
      <c r="BR199" s="23"/>
    </row>
    <row r="200" spans="16:70">
      <c r="AL200" s="19"/>
      <c r="AM200" s="23"/>
      <c r="AN200" s="23"/>
      <c r="AO200" s="3"/>
      <c r="AP200" s="3"/>
      <c r="AQ200" s="3"/>
      <c r="AR200" s="16"/>
      <c r="AT200" s="16"/>
      <c r="AU200" s="16"/>
      <c r="AV200" s="16"/>
      <c r="AW200" s="16"/>
      <c r="AX200" s="61"/>
      <c r="AY200" s="3"/>
      <c r="AZ200" s="3"/>
      <c r="BA200" s="16"/>
      <c r="BB200" s="16"/>
      <c r="BC200" s="16"/>
      <c r="BD200" s="61"/>
      <c r="BE200" s="3"/>
      <c r="BF200" s="16"/>
      <c r="BG200" s="61"/>
      <c r="BH200" s="61"/>
      <c r="BI200" s="3"/>
      <c r="BJ200" s="3"/>
      <c r="BK200" s="3"/>
      <c r="BL200" s="61"/>
      <c r="BM200" s="61"/>
      <c r="BN200" s="61"/>
      <c r="BO200" s="3"/>
      <c r="BP200" s="23"/>
      <c r="BQ200" s="23"/>
    </row>
    <row r="201" spans="16:70">
      <c r="AL201" s="19"/>
      <c r="AM201" s="23"/>
      <c r="AN201" s="23"/>
      <c r="AO201" s="3"/>
      <c r="AP201" s="3"/>
      <c r="AQ201" s="3"/>
      <c r="AR201" s="16"/>
      <c r="AT201" s="16"/>
      <c r="AU201" s="16"/>
      <c r="AV201" s="16"/>
      <c r="AW201" s="16"/>
      <c r="AX201" s="61"/>
      <c r="AY201" s="3"/>
      <c r="AZ201" s="3"/>
      <c r="BA201" s="16"/>
      <c r="BB201" s="16"/>
      <c r="BC201" s="16"/>
      <c r="BD201" s="61"/>
      <c r="BE201" s="3"/>
      <c r="BF201" s="16"/>
      <c r="BG201" s="61"/>
      <c r="BH201" s="61"/>
      <c r="BI201" s="3"/>
      <c r="BJ201" s="3"/>
      <c r="BK201" s="3"/>
      <c r="BL201" s="61"/>
      <c r="BM201" s="61"/>
      <c r="BN201" s="61"/>
      <c r="BO201" s="3"/>
      <c r="BP201" s="23"/>
      <c r="BQ201" s="23"/>
    </row>
    <row r="202" spans="16:70">
      <c r="AL202" s="19"/>
      <c r="AM202" s="23"/>
      <c r="AN202" s="23"/>
      <c r="AO202" s="3"/>
      <c r="AP202" s="3"/>
      <c r="AQ202" s="3"/>
      <c r="AR202" s="16"/>
      <c r="AT202" s="16"/>
      <c r="AU202" s="16"/>
      <c r="AV202" s="16"/>
      <c r="AW202" s="16"/>
      <c r="AX202" s="61"/>
      <c r="AY202" s="3"/>
      <c r="AZ202" s="3"/>
      <c r="BA202" s="16"/>
      <c r="BB202" s="16"/>
      <c r="BC202" s="16"/>
      <c r="BD202" s="61"/>
      <c r="BE202" s="3"/>
      <c r="BF202" s="16"/>
      <c r="BG202" s="61"/>
      <c r="BH202" s="61"/>
      <c r="BI202" s="3"/>
      <c r="BJ202" s="3"/>
      <c r="BK202" s="3"/>
      <c r="BL202" s="61"/>
      <c r="BM202" s="61"/>
      <c r="BN202" s="61"/>
      <c r="BO202" s="3"/>
      <c r="BP202" s="23"/>
      <c r="BQ202" s="23"/>
    </row>
    <row r="203" spans="16:70">
      <c r="AL203" s="19"/>
      <c r="AM203" s="23"/>
      <c r="AN203" s="23"/>
      <c r="AO203" s="3"/>
      <c r="AP203" s="3"/>
      <c r="AQ203" s="3"/>
      <c r="AR203" s="16"/>
      <c r="AT203" s="16"/>
      <c r="AU203" s="16"/>
      <c r="AV203" s="16"/>
      <c r="AW203" s="16"/>
      <c r="AX203" s="61"/>
      <c r="AY203" s="3"/>
      <c r="AZ203" s="3"/>
      <c r="BA203" s="16"/>
      <c r="BB203" s="16"/>
      <c r="BC203" s="16"/>
      <c r="BD203" s="61"/>
      <c r="BE203" s="3"/>
      <c r="BF203" s="16"/>
      <c r="BG203" s="61"/>
      <c r="BH203" s="61"/>
      <c r="BI203" s="3"/>
      <c r="BJ203" s="3"/>
      <c r="BK203" s="3"/>
      <c r="BL203" s="61"/>
      <c r="BM203" s="61"/>
      <c r="BN203" s="61"/>
      <c r="BO203" s="3"/>
      <c r="BP203" s="23"/>
      <c r="BQ203" s="23"/>
    </row>
    <row r="204" spans="16:70">
      <c r="AL204" s="19"/>
      <c r="AM204" s="23"/>
      <c r="AN204" s="23"/>
      <c r="AO204" s="3"/>
      <c r="AP204" s="3"/>
      <c r="AQ204" s="3"/>
      <c r="AR204" s="16"/>
      <c r="AT204" s="16"/>
      <c r="AU204" s="16"/>
      <c r="AV204" s="16"/>
      <c r="AW204" s="16"/>
      <c r="AX204" s="61"/>
      <c r="AY204" s="3"/>
      <c r="AZ204" s="3"/>
      <c r="BA204" s="16"/>
      <c r="BB204" s="16"/>
      <c r="BC204" s="16"/>
      <c r="BD204" s="61"/>
      <c r="BE204" s="3"/>
      <c r="BF204" s="16"/>
      <c r="BG204" s="61"/>
      <c r="BH204" s="61"/>
      <c r="BI204" s="3"/>
      <c r="BJ204" s="3"/>
      <c r="BK204" s="3"/>
      <c r="BL204" s="61"/>
      <c r="BM204" s="61"/>
      <c r="BN204" s="61"/>
      <c r="BO204" s="3"/>
      <c r="BP204" s="23"/>
      <c r="BQ204" s="23"/>
    </row>
    <row r="205" spans="16:70">
      <c r="AL205" s="19"/>
      <c r="AM205" s="23"/>
      <c r="AN205" s="23"/>
      <c r="AO205" s="3"/>
      <c r="AP205" s="3"/>
      <c r="AQ205" s="3"/>
      <c r="AR205" s="16"/>
      <c r="AT205" s="16"/>
      <c r="AU205" s="16"/>
      <c r="AV205" s="16"/>
      <c r="AW205" s="16"/>
      <c r="AX205" s="61"/>
      <c r="AY205" s="3"/>
      <c r="AZ205" s="3"/>
      <c r="BA205" s="16"/>
      <c r="BB205" s="16"/>
      <c r="BC205" s="16"/>
      <c r="BD205" s="61"/>
      <c r="BE205" s="3"/>
      <c r="BF205" s="16"/>
      <c r="BG205" s="61"/>
      <c r="BH205" s="61"/>
      <c r="BI205" s="3"/>
      <c r="BJ205" s="3"/>
      <c r="BK205" s="3"/>
      <c r="BL205" s="61"/>
      <c r="BM205" s="61"/>
      <c r="BN205" s="61"/>
      <c r="BO205" s="3"/>
      <c r="BP205" s="23"/>
      <c r="BQ205" s="23"/>
    </row>
    <row r="206" spans="16:70">
      <c r="AL206" s="19"/>
      <c r="AM206" s="23"/>
      <c r="AN206" s="23"/>
      <c r="AO206" s="3"/>
      <c r="AP206" s="3"/>
      <c r="AQ206" s="3"/>
      <c r="AR206" s="16"/>
      <c r="AT206" s="16"/>
      <c r="AU206" s="16"/>
      <c r="AV206" s="16"/>
      <c r="AW206" s="16"/>
      <c r="AX206" s="61"/>
      <c r="AY206" s="3"/>
      <c r="AZ206" s="3"/>
      <c r="BA206" s="16"/>
      <c r="BB206" s="16"/>
      <c r="BC206" s="16"/>
      <c r="BD206" s="61"/>
      <c r="BE206" s="3"/>
      <c r="BF206" s="16"/>
      <c r="BG206" s="61"/>
      <c r="BH206" s="61"/>
      <c r="BI206" s="3"/>
      <c r="BJ206" s="3"/>
      <c r="BK206" s="3"/>
      <c r="BL206" s="61"/>
      <c r="BM206" s="61"/>
      <c r="BN206" s="61"/>
      <c r="BO206" s="3"/>
      <c r="BP206" s="23"/>
      <c r="BQ206" s="23"/>
    </row>
    <row r="207" spans="16:70">
      <c r="AL207" s="19"/>
      <c r="AM207" s="23"/>
      <c r="AN207" s="23"/>
      <c r="AO207" s="3"/>
      <c r="AP207" s="3"/>
      <c r="AQ207" s="3"/>
      <c r="AR207" s="16"/>
      <c r="AT207" s="16"/>
      <c r="AU207" s="16"/>
      <c r="AV207" s="16"/>
      <c r="AW207" s="16"/>
      <c r="AX207" s="61"/>
      <c r="AY207" s="3"/>
      <c r="AZ207" s="3"/>
      <c r="BA207" s="16"/>
      <c r="BB207" s="16"/>
      <c r="BC207" s="16"/>
      <c r="BD207" s="61"/>
      <c r="BE207" s="3"/>
      <c r="BF207" s="16"/>
      <c r="BG207" s="61"/>
      <c r="BH207" s="61"/>
      <c r="BI207" s="3"/>
      <c r="BJ207" s="3"/>
      <c r="BK207" s="3"/>
      <c r="BL207" s="61"/>
      <c r="BM207" s="61"/>
      <c r="BN207" s="61"/>
      <c r="BO207" s="3"/>
      <c r="BP207" s="23"/>
      <c r="BQ207" s="23"/>
    </row>
    <row r="208" spans="16:70">
      <c r="AL208" s="19"/>
      <c r="AM208" s="23"/>
      <c r="AN208" s="23"/>
      <c r="AO208" s="3"/>
      <c r="AP208" s="3"/>
      <c r="AQ208" s="3"/>
      <c r="AR208" s="16"/>
      <c r="AT208" s="16"/>
      <c r="AU208" s="16"/>
      <c r="AV208" s="16"/>
      <c r="AW208" s="16"/>
      <c r="AX208" s="61"/>
      <c r="AY208" s="3"/>
      <c r="AZ208" s="3"/>
      <c r="BA208" s="16"/>
      <c r="BB208" s="16"/>
      <c r="BC208" s="16"/>
      <c r="BD208" s="61"/>
      <c r="BE208" s="3"/>
      <c r="BF208" s="16"/>
      <c r="BG208" s="61"/>
      <c r="BH208" s="61"/>
      <c r="BI208" s="3"/>
      <c r="BJ208" s="3"/>
      <c r="BK208" s="3"/>
      <c r="BL208" s="61"/>
      <c r="BM208" s="61"/>
      <c r="BN208" s="61"/>
      <c r="BO208" s="3"/>
      <c r="BP208" s="23"/>
      <c r="BQ208" s="23"/>
    </row>
    <row r="209" spans="16:69">
      <c r="AL209" s="19"/>
      <c r="AM209" s="23"/>
      <c r="AN209" s="23"/>
      <c r="AO209" s="3"/>
      <c r="AP209" s="3"/>
      <c r="AQ209" s="3"/>
      <c r="AR209" s="16"/>
      <c r="AT209" s="16"/>
      <c r="AU209" s="16"/>
      <c r="AV209" s="16"/>
      <c r="AW209" s="16"/>
      <c r="AX209" s="61"/>
      <c r="AY209" s="3"/>
      <c r="AZ209" s="3"/>
      <c r="BA209" s="16"/>
      <c r="BB209" s="16"/>
      <c r="BC209" s="16"/>
      <c r="BD209" s="61"/>
      <c r="BE209" s="3"/>
      <c r="BF209" s="16"/>
      <c r="BG209" s="61"/>
      <c r="BH209" s="61"/>
      <c r="BI209" s="3"/>
      <c r="BJ209" s="3"/>
      <c r="BK209" s="3"/>
      <c r="BL209" s="61"/>
      <c r="BM209" s="61"/>
      <c r="BN209" s="61"/>
      <c r="BO209" s="3"/>
      <c r="BP209" s="23"/>
      <c r="BQ209" s="23"/>
    </row>
    <row r="210" spans="16:69">
      <c r="AL210" s="19"/>
      <c r="AM210" s="23"/>
      <c r="AN210" s="23"/>
      <c r="AO210" s="3"/>
      <c r="AP210" s="3"/>
      <c r="AQ210" s="3"/>
      <c r="AR210" s="16"/>
      <c r="AT210" s="16"/>
      <c r="AU210" s="16"/>
      <c r="AV210" s="16"/>
      <c r="AW210" s="16"/>
      <c r="AX210" s="61"/>
      <c r="AY210" s="3"/>
      <c r="AZ210" s="3"/>
      <c r="BA210" s="16"/>
      <c r="BB210" s="16"/>
      <c r="BC210" s="16"/>
      <c r="BD210" s="61"/>
      <c r="BE210" s="3"/>
      <c r="BF210" s="16"/>
      <c r="BG210" s="61"/>
      <c r="BH210" s="61"/>
      <c r="BI210" s="3"/>
      <c r="BJ210" s="3"/>
      <c r="BK210" s="3"/>
      <c r="BL210" s="61"/>
      <c r="BM210" s="61"/>
      <c r="BN210" s="61"/>
      <c r="BO210" s="3"/>
      <c r="BP210" s="23"/>
      <c r="BQ210" s="23"/>
    </row>
    <row r="211" spans="16:69">
      <c r="AL211" s="19"/>
      <c r="AM211" s="23"/>
      <c r="AN211" s="23"/>
      <c r="AO211" s="3"/>
      <c r="AP211" s="3"/>
      <c r="AQ211" s="3"/>
      <c r="AR211" s="16"/>
      <c r="AT211" s="16"/>
      <c r="AU211" s="16"/>
      <c r="AV211" s="16"/>
      <c r="AW211" s="16"/>
      <c r="AX211" s="61"/>
      <c r="AY211" s="3"/>
      <c r="AZ211" s="3"/>
      <c r="BA211" s="16"/>
      <c r="BB211" s="16"/>
      <c r="BC211" s="16"/>
      <c r="BD211" s="61"/>
      <c r="BE211" s="3"/>
      <c r="BF211" s="16"/>
      <c r="BG211" s="61"/>
      <c r="BH211" s="61"/>
      <c r="BI211" s="3"/>
      <c r="BJ211" s="3"/>
      <c r="BK211" s="3"/>
      <c r="BL211" s="61"/>
      <c r="BM211" s="61"/>
      <c r="BN211" s="61"/>
      <c r="BO211" s="3"/>
      <c r="BP211" s="23"/>
      <c r="BQ211" s="23"/>
    </row>
    <row r="212" spans="16:69">
      <c r="AL212" s="19"/>
      <c r="AM212" s="23"/>
      <c r="AN212" s="23"/>
      <c r="AO212" s="3"/>
      <c r="AP212" s="3"/>
      <c r="AQ212" s="3"/>
      <c r="AR212" s="16"/>
      <c r="AT212" s="16"/>
      <c r="AU212" s="16"/>
      <c r="AV212" s="16"/>
      <c r="AW212" s="16"/>
      <c r="AX212" s="61"/>
      <c r="AY212" s="3"/>
      <c r="AZ212" s="3"/>
      <c r="BA212" s="16"/>
      <c r="BB212" s="16"/>
      <c r="BC212" s="16"/>
      <c r="BD212" s="61"/>
      <c r="BE212" s="3"/>
      <c r="BF212" s="16"/>
      <c r="BG212" s="61"/>
      <c r="BH212" s="61"/>
      <c r="BI212" s="3"/>
      <c r="BJ212" s="3"/>
      <c r="BK212" s="3"/>
      <c r="BL212" s="61"/>
      <c r="BM212" s="61"/>
      <c r="BN212" s="61"/>
      <c r="BO212" s="3"/>
      <c r="BP212" s="23"/>
      <c r="BQ212" s="23"/>
    </row>
    <row r="213" spans="16:69">
      <c r="AL213" s="19"/>
      <c r="AM213" s="23"/>
      <c r="AN213" s="23"/>
      <c r="AO213" s="3"/>
      <c r="AP213" s="3"/>
      <c r="AQ213" s="3"/>
      <c r="AR213" s="16"/>
      <c r="AT213" s="16"/>
      <c r="AU213" s="16"/>
      <c r="AV213" s="16"/>
      <c r="AW213" s="16"/>
      <c r="AX213" s="61"/>
      <c r="AY213" s="3"/>
      <c r="AZ213" s="3"/>
      <c r="BA213" s="16"/>
      <c r="BB213" s="16"/>
      <c r="BC213" s="16"/>
      <c r="BD213" s="61"/>
      <c r="BE213" s="3"/>
      <c r="BF213" s="16"/>
      <c r="BG213" s="61"/>
      <c r="BH213" s="61"/>
      <c r="BI213" s="3"/>
      <c r="BJ213" s="3"/>
      <c r="BK213" s="3"/>
      <c r="BL213" s="61"/>
      <c r="BM213" s="61"/>
      <c r="BN213" s="61"/>
      <c r="BO213" s="3"/>
      <c r="BP213" s="23"/>
      <c r="BQ213" s="23"/>
    </row>
    <row r="214" spans="16:69">
      <c r="AL214" s="19"/>
      <c r="AM214" s="23"/>
      <c r="AN214" s="23"/>
      <c r="AO214" s="3"/>
      <c r="AP214" s="3"/>
      <c r="AQ214" s="3"/>
      <c r="AR214" s="16"/>
      <c r="AT214" s="16"/>
      <c r="AU214" s="16"/>
      <c r="AV214" s="16"/>
      <c r="AW214" s="16"/>
      <c r="AX214" s="61"/>
      <c r="AY214" s="3"/>
      <c r="AZ214" s="3"/>
      <c r="BA214" s="16"/>
      <c r="BB214" s="16"/>
      <c r="BC214" s="16"/>
      <c r="BD214" s="61"/>
      <c r="BE214" s="3"/>
      <c r="BF214" s="16"/>
      <c r="BG214" s="61"/>
      <c r="BH214" s="61"/>
      <c r="BI214" s="3"/>
      <c r="BJ214" s="3"/>
      <c r="BK214" s="3"/>
      <c r="BL214" s="61"/>
      <c r="BM214" s="61"/>
      <c r="BN214" s="61"/>
      <c r="BO214" s="3"/>
      <c r="BP214" s="23"/>
      <c r="BQ214" s="23"/>
    </row>
    <row r="215" spans="16:69">
      <c r="AL215" s="19"/>
      <c r="AM215" s="23"/>
      <c r="AN215" s="23"/>
      <c r="AO215" s="3"/>
      <c r="AP215" s="3"/>
      <c r="AQ215" s="3"/>
      <c r="AR215" s="16"/>
      <c r="AT215" s="16"/>
      <c r="AU215" s="16"/>
      <c r="AV215" s="16"/>
      <c r="AW215" s="16"/>
      <c r="AX215" s="61"/>
      <c r="AY215" s="3"/>
      <c r="AZ215" s="3"/>
      <c r="BA215" s="16"/>
      <c r="BB215" s="16"/>
      <c r="BC215" s="16"/>
      <c r="BD215" s="61"/>
      <c r="BE215" s="3"/>
      <c r="BF215" s="16"/>
      <c r="BG215" s="61"/>
      <c r="BH215" s="61"/>
      <c r="BI215" s="3"/>
      <c r="BJ215" s="3"/>
      <c r="BK215" s="3"/>
      <c r="BL215" s="61"/>
      <c r="BM215" s="61"/>
      <c r="BN215" s="61"/>
      <c r="BO215" s="3"/>
      <c r="BP215" s="23"/>
      <c r="BQ215" s="23"/>
    </row>
    <row r="216" spans="16:69">
      <c r="AL216" s="19"/>
      <c r="AM216" s="23"/>
      <c r="AN216" s="23"/>
      <c r="AO216" s="3"/>
      <c r="AP216" s="3"/>
      <c r="AQ216" s="3"/>
      <c r="AR216" s="16"/>
      <c r="AT216" s="16"/>
      <c r="AU216" s="16"/>
      <c r="AV216" s="16"/>
      <c r="AW216" s="16"/>
      <c r="AX216" s="61"/>
      <c r="AY216" s="3"/>
      <c r="AZ216" s="3"/>
      <c r="BA216" s="16"/>
      <c r="BB216" s="16"/>
      <c r="BC216" s="16"/>
      <c r="BD216" s="61"/>
      <c r="BE216" s="3"/>
      <c r="BF216" s="16"/>
      <c r="BG216" s="61"/>
      <c r="BH216" s="61"/>
      <c r="BI216" s="3"/>
      <c r="BJ216" s="3"/>
      <c r="BK216" s="3"/>
      <c r="BL216" s="61"/>
      <c r="BM216" s="61"/>
      <c r="BN216" s="61"/>
      <c r="BO216" s="3"/>
      <c r="BP216" s="23"/>
      <c r="BQ216" s="23"/>
    </row>
    <row r="217" spans="16:69">
      <c r="AL217" s="19"/>
      <c r="AM217" s="23"/>
      <c r="AN217" s="23"/>
      <c r="AO217" s="3"/>
      <c r="AP217" s="3"/>
      <c r="AQ217" s="3"/>
      <c r="AR217" s="16"/>
      <c r="AT217" s="16"/>
      <c r="AU217" s="16"/>
      <c r="AV217" s="16"/>
      <c r="AW217" s="16"/>
      <c r="AX217" s="61"/>
      <c r="AY217" s="3"/>
      <c r="AZ217" s="3"/>
      <c r="BA217" s="16"/>
      <c r="BB217" s="16"/>
      <c r="BC217" s="16"/>
      <c r="BD217" s="61"/>
      <c r="BE217" s="3"/>
      <c r="BF217" s="16"/>
      <c r="BG217" s="61"/>
      <c r="BH217" s="61"/>
      <c r="BI217" s="3"/>
      <c r="BJ217" s="3"/>
      <c r="BK217" s="3"/>
      <c r="BL217" s="61"/>
      <c r="BM217" s="61"/>
      <c r="BN217" s="61"/>
      <c r="BO217" s="3"/>
      <c r="BP217" s="23"/>
      <c r="BQ217" s="23"/>
    </row>
    <row r="218" spans="16:69">
      <c r="AL218" s="19"/>
      <c r="AM218" s="23"/>
      <c r="AN218" s="23"/>
      <c r="AO218" s="3"/>
      <c r="AP218" s="3"/>
      <c r="AQ218" s="3"/>
      <c r="AR218" s="16"/>
      <c r="AT218" s="16"/>
      <c r="AU218" s="16"/>
      <c r="AV218" s="16"/>
      <c r="AW218" s="16"/>
      <c r="AX218" s="61"/>
      <c r="AY218" s="3"/>
      <c r="AZ218" s="3"/>
      <c r="BA218" s="16"/>
      <c r="BB218" s="16"/>
      <c r="BC218" s="16"/>
      <c r="BD218" s="61"/>
      <c r="BE218" s="3"/>
      <c r="BF218" s="16"/>
      <c r="BG218" s="61"/>
      <c r="BH218" s="61"/>
      <c r="BI218" s="3"/>
      <c r="BJ218" s="3"/>
      <c r="BK218" s="3"/>
      <c r="BL218" s="61"/>
      <c r="BM218" s="61"/>
      <c r="BN218" s="61"/>
      <c r="BO218" s="3"/>
      <c r="BP218" s="23"/>
      <c r="BQ218" s="23"/>
    </row>
    <row r="219" spans="16:69">
      <c r="AL219" s="19"/>
      <c r="AM219" s="23"/>
      <c r="AN219" s="23"/>
      <c r="AO219" s="3"/>
      <c r="AP219" s="3"/>
      <c r="AQ219" s="3"/>
      <c r="AR219" s="16"/>
      <c r="AT219" s="16"/>
      <c r="AU219" s="16"/>
      <c r="AV219" s="16"/>
      <c r="AW219" s="16"/>
      <c r="AX219" s="61"/>
      <c r="AY219" s="3"/>
      <c r="AZ219" s="3"/>
      <c r="BA219" s="16"/>
      <c r="BB219" s="16"/>
      <c r="BC219" s="16"/>
      <c r="BD219" s="61"/>
      <c r="BE219" s="3"/>
      <c r="BF219" s="16"/>
      <c r="BG219" s="61"/>
      <c r="BH219" s="61"/>
      <c r="BI219" s="3"/>
      <c r="BJ219" s="3"/>
      <c r="BK219" s="3"/>
      <c r="BL219" s="61"/>
      <c r="BM219" s="61"/>
      <c r="BN219" s="61"/>
      <c r="BO219" s="3"/>
      <c r="BP219" s="23"/>
      <c r="BQ219" s="23"/>
    </row>
    <row r="220" spans="16:69">
      <c r="AL220" s="19"/>
      <c r="AM220" s="23"/>
      <c r="AN220" s="23"/>
      <c r="AO220" s="3"/>
      <c r="AP220" s="3"/>
      <c r="AQ220" s="3"/>
      <c r="AR220" s="16"/>
      <c r="AT220" s="16"/>
      <c r="AU220" s="16"/>
      <c r="AV220" s="16"/>
      <c r="AW220" s="16"/>
      <c r="AX220" s="61"/>
      <c r="AY220" s="3"/>
      <c r="AZ220" s="3"/>
      <c r="BA220" s="16"/>
      <c r="BB220" s="16"/>
      <c r="BC220" s="16"/>
      <c r="BD220" s="61"/>
      <c r="BE220" s="3"/>
      <c r="BF220" s="16"/>
      <c r="BG220" s="61"/>
      <c r="BH220" s="61"/>
      <c r="BI220" s="3"/>
      <c r="BJ220" s="3"/>
      <c r="BK220" s="3"/>
      <c r="BL220" s="61"/>
      <c r="BM220" s="61"/>
      <c r="BN220" s="61"/>
      <c r="BO220" s="3"/>
      <c r="BP220" s="23"/>
      <c r="BQ220" s="23"/>
    </row>
    <row r="221" spans="16:69">
      <c r="P221" s="3"/>
      <c r="AL221" s="19"/>
      <c r="AM221" s="23"/>
      <c r="AN221" s="23"/>
      <c r="AO221" s="3"/>
      <c r="AP221" s="3"/>
      <c r="AQ221" s="3"/>
      <c r="AR221" s="16"/>
      <c r="AT221" s="16"/>
      <c r="AU221" s="16"/>
      <c r="AV221" s="16"/>
      <c r="AW221" s="16"/>
      <c r="AX221" s="61"/>
      <c r="AY221" s="3"/>
      <c r="AZ221" s="3"/>
      <c r="BA221" s="16"/>
      <c r="BB221" s="16"/>
      <c r="BC221" s="16"/>
      <c r="BD221" s="61"/>
      <c r="BE221" s="3"/>
      <c r="BF221" s="16"/>
      <c r="BG221" s="61"/>
      <c r="BH221" s="61"/>
      <c r="BI221" s="3"/>
      <c r="BJ221" s="3"/>
      <c r="BK221" s="3"/>
      <c r="BL221" s="61"/>
      <c r="BM221" s="61"/>
      <c r="BN221" s="61"/>
      <c r="BO221" s="3"/>
      <c r="BP221" s="23"/>
      <c r="BQ221" s="23"/>
    </row>
    <row r="222" spans="16:69">
      <c r="AL222" s="19"/>
      <c r="AM222" s="23"/>
      <c r="AN222" s="23"/>
      <c r="AO222" s="3"/>
      <c r="AP222" s="3"/>
      <c r="AQ222" s="3"/>
      <c r="AR222" s="16"/>
      <c r="AT222" s="16"/>
      <c r="AU222" s="16"/>
      <c r="AV222" s="16"/>
      <c r="AW222" s="16"/>
      <c r="AX222" s="61"/>
      <c r="AY222" s="3"/>
      <c r="AZ222" s="3"/>
      <c r="BA222" s="16"/>
      <c r="BB222" s="16"/>
      <c r="BC222" s="16"/>
      <c r="BD222" s="61"/>
      <c r="BE222" s="3"/>
      <c r="BF222" s="16"/>
      <c r="BG222" s="61"/>
      <c r="BH222" s="61"/>
      <c r="BI222" s="3"/>
      <c r="BJ222" s="3"/>
      <c r="BK222" s="3"/>
      <c r="BL222" s="61"/>
      <c r="BM222" s="61"/>
      <c r="BN222" s="61"/>
      <c r="BO222" s="3"/>
      <c r="BP222" s="23"/>
      <c r="BQ222" s="23"/>
    </row>
    <row r="223" spans="16:69">
      <c r="AL223" s="19"/>
      <c r="AM223" s="23"/>
      <c r="AN223" s="23"/>
      <c r="AO223" s="3"/>
      <c r="AP223" s="3"/>
      <c r="AQ223" s="3"/>
      <c r="AR223" s="16"/>
      <c r="AT223" s="16"/>
      <c r="AU223" s="16"/>
      <c r="AV223" s="16"/>
      <c r="AW223" s="16"/>
      <c r="AX223" s="61"/>
      <c r="AY223" s="3"/>
      <c r="AZ223" s="3"/>
      <c r="BA223" s="16"/>
      <c r="BB223" s="16"/>
      <c r="BC223" s="16"/>
      <c r="BD223" s="61"/>
      <c r="BE223" s="3"/>
      <c r="BF223" s="16"/>
      <c r="BG223" s="61"/>
      <c r="BH223" s="61"/>
      <c r="BI223" s="3"/>
      <c r="BJ223" s="3"/>
      <c r="BK223" s="3"/>
      <c r="BL223" s="61"/>
      <c r="BM223" s="61"/>
      <c r="BN223" s="61"/>
      <c r="BO223" s="3"/>
      <c r="BP223" s="23"/>
      <c r="BQ223" s="23"/>
    </row>
    <row r="224" spans="16:69">
      <c r="AL224" s="19"/>
      <c r="AM224" s="23"/>
      <c r="AN224" s="23"/>
      <c r="AO224" s="3"/>
      <c r="AP224" s="3"/>
      <c r="AQ224" s="3"/>
      <c r="AR224" s="16"/>
      <c r="AT224" s="16"/>
      <c r="AU224" s="16"/>
      <c r="AV224" s="16"/>
      <c r="AW224" s="16"/>
      <c r="AX224" s="61"/>
      <c r="AY224" s="3"/>
      <c r="AZ224" s="3"/>
      <c r="BA224" s="16"/>
      <c r="BB224" s="16"/>
      <c r="BC224" s="16"/>
      <c r="BD224" s="61"/>
      <c r="BE224" s="3"/>
      <c r="BF224" s="16"/>
      <c r="BG224" s="61"/>
      <c r="BH224" s="61"/>
      <c r="BI224" s="3"/>
      <c r="BJ224" s="3"/>
      <c r="BK224" s="3"/>
      <c r="BL224" s="61"/>
      <c r="BM224" s="61"/>
      <c r="BN224" s="61"/>
      <c r="BO224" s="3"/>
      <c r="BP224" s="23"/>
      <c r="BQ224" s="23"/>
    </row>
    <row r="225" spans="38:69">
      <c r="AL225" s="19"/>
      <c r="AM225" s="23"/>
      <c r="AN225" s="23"/>
      <c r="AO225" s="3"/>
      <c r="AP225" s="3"/>
      <c r="AQ225" s="3"/>
      <c r="AR225" s="16"/>
      <c r="AT225" s="16"/>
      <c r="AU225" s="16"/>
      <c r="AV225" s="16"/>
      <c r="AW225" s="16"/>
      <c r="AX225" s="61"/>
      <c r="AY225" s="3"/>
      <c r="AZ225" s="3"/>
      <c r="BA225" s="16"/>
      <c r="BB225" s="16"/>
      <c r="BC225" s="16"/>
      <c r="BD225" s="61"/>
      <c r="BE225" s="3"/>
      <c r="BF225" s="16"/>
      <c r="BG225" s="61"/>
      <c r="BH225" s="61"/>
      <c r="BI225" s="3"/>
      <c r="BJ225" s="3"/>
      <c r="BK225" s="3"/>
      <c r="BL225" s="61"/>
      <c r="BM225" s="61"/>
      <c r="BN225" s="61"/>
      <c r="BO225" s="3"/>
      <c r="BP225" s="23"/>
      <c r="BQ225" s="23"/>
    </row>
    <row r="226" spans="38:69">
      <c r="AL226" s="19"/>
      <c r="AM226" s="23"/>
      <c r="AN226" s="23"/>
      <c r="AO226" s="3"/>
      <c r="AP226" s="3"/>
      <c r="AQ226" s="3"/>
      <c r="AR226" s="16"/>
      <c r="AT226" s="16"/>
      <c r="AU226" s="16"/>
      <c r="AV226" s="16"/>
      <c r="AW226" s="16"/>
      <c r="AX226" s="61"/>
      <c r="AY226" s="3"/>
      <c r="AZ226" s="3"/>
      <c r="BA226" s="16"/>
      <c r="BB226" s="16"/>
      <c r="BC226" s="16"/>
      <c r="BD226" s="61"/>
      <c r="BE226" s="3"/>
      <c r="BF226" s="16"/>
      <c r="BG226" s="61"/>
      <c r="BH226" s="61"/>
      <c r="BI226" s="3"/>
      <c r="BJ226" s="3"/>
      <c r="BK226" s="3"/>
      <c r="BL226" s="61"/>
      <c r="BM226" s="61"/>
      <c r="BN226" s="61"/>
      <c r="BO226" s="3"/>
      <c r="BP226" s="23"/>
      <c r="BQ226" s="23"/>
    </row>
    <row r="227" spans="38:69">
      <c r="AL227" s="19"/>
      <c r="AM227" s="23"/>
      <c r="AN227" s="23"/>
      <c r="AO227" s="3"/>
      <c r="AP227" s="3"/>
      <c r="AQ227" s="3"/>
      <c r="AR227" s="16"/>
      <c r="AT227" s="16"/>
      <c r="AU227" s="16"/>
      <c r="AV227" s="16"/>
      <c r="AW227" s="16"/>
      <c r="AX227" s="61"/>
      <c r="AY227" s="3"/>
      <c r="AZ227" s="3"/>
      <c r="BA227" s="16"/>
      <c r="BB227" s="16"/>
      <c r="BC227" s="16"/>
      <c r="BD227" s="61"/>
      <c r="BE227" s="3"/>
      <c r="BF227" s="16"/>
      <c r="BG227" s="61"/>
      <c r="BH227" s="61"/>
      <c r="BI227" s="3"/>
      <c r="BJ227" s="3"/>
      <c r="BK227" s="3"/>
      <c r="BL227" s="61"/>
      <c r="BM227" s="61"/>
      <c r="BN227" s="61"/>
      <c r="BO227" s="3"/>
      <c r="BP227" s="23"/>
      <c r="BQ227" s="23"/>
    </row>
    <row r="228" spans="38:69">
      <c r="AL228" s="19"/>
      <c r="AM228" s="23"/>
      <c r="AN228" s="23"/>
      <c r="AO228" s="3"/>
      <c r="AP228" s="3"/>
      <c r="AQ228" s="3"/>
      <c r="AR228" s="16"/>
      <c r="AT228" s="16"/>
      <c r="AU228" s="16"/>
      <c r="AV228" s="16"/>
      <c r="AW228" s="16"/>
      <c r="AX228" s="61"/>
      <c r="AY228" s="3"/>
      <c r="AZ228" s="3"/>
      <c r="BA228" s="16"/>
      <c r="BB228" s="16"/>
      <c r="BC228" s="16"/>
      <c r="BD228" s="61"/>
      <c r="BE228" s="3"/>
      <c r="BF228" s="16"/>
      <c r="BG228" s="61"/>
      <c r="BH228" s="61"/>
      <c r="BI228" s="3"/>
      <c r="BJ228" s="3"/>
      <c r="BK228" s="3"/>
      <c r="BL228" s="61"/>
      <c r="BM228" s="61"/>
      <c r="BN228" s="61"/>
      <c r="BO228" s="3"/>
      <c r="BP228" s="23"/>
      <c r="BQ228" s="23"/>
    </row>
    <row r="229" spans="38:69">
      <c r="AL229" s="19"/>
      <c r="AM229" s="23"/>
      <c r="AN229" s="23"/>
      <c r="AO229" s="3"/>
      <c r="AP229" s="3"/>
      <c r="AQ229" s="3"/>
      <c r="AR229" s="16"/>
      <c r="AT229" s="16"/>
      <c r="AU229" s="16"/>
      <c r="AV229" s="16"/>
      <c r="AW229" s="16"/>
      <c r="AX229" s="61"/>
      <c r="AY229" s="3"/>
      <c r="AZ229" s="3"/>
      <c r="BA229" s="16"/>
      <c r="BB229" s="16"/>
      <c r="BC229" s="16"/>
      <c r="BD229" s="61"/>
      <c r="BE229" s="3"/>
      <c r="BF229" s="16"/>
      <c r="BG229" s="61"/>
      <c r="BH229" s="61"/>
      <c r="BI229" s="3"/>
      <c r="BJ229" s="3"/>
      <c r="BK229" s="3"/>
      <c r="BL229" s="61"/>
      <c r="BM229" s="61"/>
      <c r="BN229" s="61"/>
      <c r="BO229" s="3"/>
      <c r="BP229" s="23"/>
      <c r="BQ229" s="23"/>
    </row>
    <row r="230" spans="38:69">
      <c r="AL230" s="19"/>
      <c r="AM230" s="23"/>
      <c r="AN230" s="23"/>
      <c r="AO230" s="3"/>
      <c r="AP230" s="3"/>
      <c r="AQ230" s="3"/>
      <c r="AR230" s="16"/>
      <c r="AT230" s="16"/>
      <c r="AU230" s="16"/>
      <c r="AV230" s="16"/>
      <c r="AW230" s="16"/>
      <c r="AX230" s="61"/>
      <c r="AY230" s="3"/>
      <c r="AZ230" s="3"/>
      <c r="BA230" s="16"/>
      <c r="BB230" s="16"/>
      <c r="BC230" s="16"/>
      <c r="BD230" s="61"/>
      <c r="BE230" s="3"/>
      <c r="BF230" s="16"/>
      <c r="BG230" s="61"/>
      <c r="BH230" s="61"/>
      <c r="BI230" s="3"/>
      <c r="BJ230" s="3"/>
      <c r="BK230" s="3"/>
      <c r="BL230" s="61"/>
      <c r="BM230" s="61"/>
      <c r="BN230" s="61"/>
      <c r="BO230" s="3"/>
      <c r="BP230" s="23"/>
      <c r="BQ230" s="23"/>
    </row>
    <row r="231" spans="38:69">
      <c r="AL231" s="19"/>
      <c r="AM231" s="23"/>
      <c r="AN231" s="23"/>
      <c r="AO231" s="3"/>
      <c r="AP231" s="3"/>
      <c r="AQ231" s="3"/>
      <c r="AR231" s="16"/>
      <c r="AT231" s="16"/>
      <c r="AU231" s="16"/>
      <c r="AV231" s="16"/>
      <c r="AW231" s="16"/>
      <c r="AX231" s="61"/>
      <c r="AY231" s="3"/>
      <c r="AZ231" s="3"/>
      <c r="BA231" s="16"/>
      <c r="BB231" s="16"/>
      <c r="BC231" s="16"/>
      <c r="BD231" s="61"/>
      <c r="BE231" s="3"/>
      <c r="BF231" s="16"/>
      <c r="BG231" s="61"/>
      <c r="BH231" s="61"/>
      <c r="BI231" s="3"/>
      <c r="BJ231" s="3"/>
      <c r="BK231" s="3"/>
      <c r="BL231" s="61"/>
      <c r="BM231" s="61"/>
      <c r="BN231" s="61"/>
      <c r="BO231" s="3"/>
      <c r="BP231" s="23"/>
      <c r="BQ231" s="23"/>
    </row>
    <row r="232" spans="38:69">
      <c r="AL232" s="19"/>
      <c r="AM232" s="23"/>
      <c r="AN232" s="23"/>
      <c r="AO232" s="3"/>
      <c r="AP232" s="3"/>
      <c r="AQ232" s="3"/>
      <c r="AR232" s="16"/>
      <c r="AT232" s="16"/>
      <c r="AU232" s="16"/>
      <c r="AV232" s="16"/>
      <c r="AW232" s="16"/>
      <c r="AX232" s="61"/>
      <c r="AY232" s="3"/>
      <c r="AZ232" s="3"/>
      <c r="BA232" s="16"/>
      <c r="BB232" s="16"/>
      <c r="BC232" s="16"/>
      <c r="BD232" s="61"/>
      <c r="BE232" s="3"/>
      <c r="BF232" s="16"/>
      <c r="BG232" s="61"/>
      <c r="BH232" s="61"/>
      <c r="BI232" s="3"/>
      <c r="BJ232" s="3"/>
      <c r="BK232" s="3"/>
      <c r="BL232" s="61"/>
      <c r="BM232" s="61"/>
      <c r="BN232" s="61"/>
      <c r="BO232" s="3"/>
      <c r="BP232" s="23"/>
      <c r="BQ232" s="23"/>
    </row>
    <row r="233" spans="38:69">
      <c r="AL233" s="19"/>
      <c r="AM233" s="23"/>
      <c r="AN233" s="23"/>
      <c r="AO233" s="3"/>
      <c r="AP233" s="3"/>
      <c r="AQ233" s="3"/>
      <c r="AR233" s="16"/>
      <c r="AT233" s="16"/>
      <c r="AU233" s="16"/>
      <c r="AV233" s="16"/>
      <c r="AW233" s="16"/>
      <c r="AX233" s="61"/>
      <c r="AY233" s="3"/>
      <c r="AZ233" s="3"/>
      <c r="BA233" s="16"/>
      <c r="BB233" s="16"/>
      <c r="BC233" s="16"/>
      <c r="BD233" s="61"/>
      <c r="BE233" s="3"/>
      <c r="BF233" s="16"/>
      <c r="BG233" s="61"/>
      <c r="BH233" s="61"/>
      <c r="BI233" s="3"/>
      <c r="BJ233" s="3"/>
      <c r="BK233" s="3"/>
      <c r="BL233" s="61"/>
      <c r="BM233" s="61"/>
      <c r="BN233" s="61"/>
      <c r="BO233" s="3"/>
      <c r="BP233" s="23"/>
      <c r="BQ233" s="23"/>
    </row>
    <row r="234" spans="38:69">
      <c r="AL234" s="19"/>
      <c r="AM234" s="23"/>
      <c r="AN234" s="23"/>
      <c r="AO234" s="3"/>
      <c r="AP234" s="3"/>
      <c r="AQ234" s="3"/>
      <c r="AR234" s="16"/>
      <c r="AT234" s="16"/>
      <c r="AU234" s="16"/>
      <c r="AV234" s="16"/>
      <c r="AW234" s="16"/>
      <c r="AX234" s="61"/>
      <c r="AY234" s="3"/>
      <c r="AZ234" s="3"/>
      <c r="BA234" s="16"/>
      <c r="BB234" s="16"/>
      <c r="BC234" s="16"/>
      <c r="BD234" s="61"/>
      <c r="BE234" s="3"/>
      <c r="BF234" s="16"/>
      <c r="BG234" s="61"/>
      <c r="BH234" s="61"/>
      <c r="BI234" s="3"/>
      <c r="BJ234" s="3"/>
      <c r="BK234" s="3"/>
      <c r="BL234" s="61"/>
      <c r="BM234" s="61"/>
      <c r="BN234" s="61"/>
      <c r="BO234" s="3"/>
      <c r="BP234" s="23"/>
      <c r="BQ234" s="23"/>
    </row>
    <row r="235" spans="38:69">
      <c r="AL235" s="19"/>
      <c r="AM235" s="23"/>
      <c r="AN235" s="23"/>
      <c r="AO235" s="3"/>
      <c r="AP235" s="3"/>
      <c r="AQ235" s="3"/>
      <c r="AR235" s="16"/>
      <c r="AT235" s="16"/>
      <c r="AU235" s="16"/>
      <c r="AV235" s="16"/>
      <c r="AW235" s="16"/>
      <c r="AX235" s="61"/>
      <c r="AY235" s="3"/>
      <c r="AZ235" s="3"/>
      <c r="BA235" s="16"/>
      <c r="BB235" s="16"/>
      <c r="BC235" s="16"/>
      <c r="BD235" s="61"/>
      <c r="BE235" s="3"/>
      <c r="BF235" s="16"/>
      <c r="BG235" s="61"/>
      <c r="BH235" s="61"/>
      <c r="BI235" s="3"/>
      <c r="BJ235" s="3"/>
      <c r="BK235" s="3"/>
      <c r="BL235" s="61"/>
      <c r="BM235" s="61"/>
      <c r="BN235" s="61"/>
      <c r="BO235" s="3"/>
      <c r="BP235" s="23"/>
      <c r="BQ235" s="23"/>
    </row>
    <row r="236" spans="38:69">
      <c r="AL236" s="19"/>
      <c r="AM236" s="23"/>
      <c r="AN236" s="23"/>
      <c r="AO236" s="3"/>
      <c r="AP236" s="3"/>
      <c r="AQ236" s="3"/>
      <c r="AR236" s="16"/>
      <c r="AT236" s="16"/>
      <c r="AU236" s="16"/>
      <c r="AV236" s="16"/>
      <c r="AW236" s="16"/>
      <c r="AX236" s="61"/>
      <c r="AY236" s="3"/>
      <c r="AZ236" s="3"/>
      <c r="BA236" s="16"/>
      <c r="BB236" s="16"/>
      <c r="BC236" s="16"/>
      <c r="BD236" s="61"/>
      <c r="BE236" s="3"/>
      <c r="BF236" s="16"/>
      <c r="BG236" s="61"/>
      <c r="BH236" s="61"/>
      <c r="BI236" s="3"/>
      <c r="BJ236" s="3"/>
      <c r="BK236" s="3"/>
      <c r="BL236" s="61"/>
      <c r="BM236" s="61"/>
      <c r="BN236" s="61"/>
      <c r="BO236" s="3"/>
      <c r="BP236" s="23"/>
      <c r="BQ236" s="23"/>
    </row>
    <row r="237" spans="38:69">
      <c r="AL237" s="19"/>
      <c r="AM237" s="23"/>
      <c r="AN237" s="23"/>
      <c r="AO237" s="3"/>
      <c r="AP237" s="3"/>
      <c r="AQ237" s="3"/>
      <c r="AR237" s="16"/>
      <c r="AT237" s="16"/>
      <c r="AU237" s="16"/>
      <c r="AV237" s="16"/>
      <c r="AW237" s="16"/>
      <c r="AX237" s="61"/>
      <c r="AY237" s="3"/>
      <c r="AZ237" s="3"/>
      <c r="BA237" s="16"/>
      <c r="BB237" s="16"/>
      <c r="BC237" s="16"/>
      <c r="BD237" s="61"/>
      <c r="BE237" s="3"/>
      <c r="BF237" s="16"/>
      <c r="BG237" s="61"/>
      <c r="BH237" s="61"/>
      <c r="BI237" s="3"/>
      <c r="BJ237" s="3"/>
      <c r="BK237" s="3"/>
      <c r="BL237" s="61"/>
      <c r="BM237" s="61"/>
      <c r="BN237" s="61"/>
      <c r="BO237" s="3"/>
      <c r="BP237" s="23"/>
      <c r="BQ237" s="23"/>
    </row>
    <row r="238" spans="38:69">
      <c r="AL238" s="19"/>
      <c r="AM238" s="23"/>
      <c r="AN238" s="23"/>
      <c r="AO238" s="3"/>
      <c r="AP238" s="3"/>
      <c r="AQ238" s="3"/>
      <c r="AR238" s="16"/>
      <c r="AT238" s="16"/>
      <c r="AU238" s="16"/>
      <c r="AV238" s="16"/>
      <c r="AW238" s="16"/>
      <c r="AX238" s="61"/>
      <c r="AY238" s="3"/>
      <c r="AZ238" s="3"/>
      <c r="BA238" s="16"/>
      <c r="BB238" s="16"/>
      <c r="BC238" s="16"/>
      <c r="BD238" s="61"/>
      <c r="BE238" s="3"/>
      <c r="BF238" s="16"/>
      <c r="BG238" s="61"/>
      <c r="BH238" s="61"/>
      <c r="BI238" s="3"/>
      <c r="BJ238" s="3"/>
      <c r="BK238" s="3"/>
      <c r="BL238" s="61"/>
      <c r="BM238" s="61"/>
      <c r="BN238" s="61"/>
      <c r="BO238" s="3"/>
      <c r="BP238" s="23"/>
      <c r="BQ238" s="23"/>
    </row>
    <row r="239" spans="38:69">
      <c r="AL239" s="19"/>
      <c r="AM239" s="23"/>
      <c r="AN239" s="23"/>
      <c r="AO239" s="3"/>
      <c r="AP239" s="3"/>
      <c r="AQ239" s="3"/>
      <c r="AR239" s="16"/>
      <c r="AT239" s="16"/>
      <c r="AU239" s="16"/>
      <c r="AV239" s="16"/>
      <c r="AW239" s="16"/>
      <c r="AX239" s="61"/>
      <c r="AY239" s="3"/>
      <c r="AZ239" s="3"/>
      <c r="BA239" s="16"/>
      <c r="BB239" s="16"/>
      <c r="BC239" s="16"/>
      <c r="BD239" s="61"/>
      <c r="BE239" s="3"/>
      <c r="BF239" s="16"/>
      <c r="BG239" s="61"/>
      <c r="BH239" s="61"/>
      <c r="BI239" s="3"/>
      <c r="BJ239" s="3"/>
      <c r="BK239" s="3"/>
      <c r="BL239" s="61"/>
      <c r="BM239" s="61"/>
      <c r="BN239" s="61"/>
      <c r="BO239" s="3"/>
      <c r="BP239" s="23"/>
      <c r="BQ239" s="23"/>
    </row>
    <row r="240" spans="38:69">
      <c r="AL240" s="19"/>
      <c r="AM240" s="23"/>
      <c r="AN240" s="23"/>
      <c r="AO240" s="3"/>
      <c r="AP240" s="3"/>
      <c r="AQ240" s="3"/>
      <c r="AR240" s="16"/>
      <c r="AT240" s="16"/>
      <c r="AU240" s="16"/>
      <c r="AV240" s="16"/>
      <c r="AW240" s="16"/>
      <c r="AX240" s="61"/>
      <c r="AY240" s="3"/>
      <c r="AZ240" s="3"/>
      <c r="BA240" s="16"/>
      <c r="BB240" s="16"/>
      <c r="BC240" s="16"/>
      <c r="BD240" s="61"/>
      <c r="BE240" s="3"/>
      <c r="BF240" s="16"/>
      <c r="BG240" s="61"/>
      <c r="BH240" s="61"/>
      <c r="BI240" s="3"/>
      <c r="BJ240" s="3"/>
      <c r="BK240" s="3"/>
      <c r="BL240" s="61"/>
      <c r="BM240" s="61"/>
      <c r="BN240" s="61"/>
      <c r="BO240" s="3"/>
      <c r="BP240" s="23"/>
      <c r="BQ240" s="23"/>
    </row>
    <row r="241" spans="16:69">
      <c r="AL241" s="19"/>
      <c r="AM241" s="23"/>
      <c r="AN241" s="23"/>
      <c r="AO241" s="3"/>
      <c r="AP241" s="3"/>
      <c r="AQ241" s="3"/>
      <c r="AR241" s="16"/>
      <c r="AT241" s="16"/>
      <c r="AU241" s="16"/>
      <c r="AV241" s="16"/>
      <c r="AW241" s="16"/>
      <c r="AX241" s="61"/>
      <c r="AY241" s="3"/>
      <c r="AZ241" s="3"/>
      <c r="BA241" s="16"/>
      <c r="BB241" s="16"/>
      <c r="BC241" s="16"/>
      <c r="BD241" s="61"/>
      <c r="BE241" s="3"/>
      <c r="BF241" s="16"/>
      <c r="BG241" s="61"/>
      <c r="BH241" s="61"/>
      <c r="BI241" s="3"/>
      <c r="BJ241" s="3"/>
      <c r="BK241" s="3"/>
      <c r="BL241" s="61"/>
      <c r="BM241" s="61"/>
      <c r="BN241" s="61"/>
      <c r="BO241" s="3"/>
      <c r="BP241" s="23"/>
      <c r="BQ241" s="23"/>
    </row>
    <row r="242" spans="16:69">
      <c r="AL242" s="19"/>
      <c r="AM242" s="23"/>
      <c r="AN242" s="23"/>
      <c r="AO242" s="3"/>
      <c r="AP242" s="3"/>
      <c r="AQ242" s="3"/>
      <c r="AR242" s="16"/>
      <c r="AT242" s="16"/>
      <c r="AU242" s="16"/>
      <c r="AV242" s="16"/>
      <c r="AW242" s="16"/>
      <c r="AX242" s="61"/>
      <c r="AY242" s="3"/>
      <c r="AZ242" s="3"/>
      <c r="BA242" s="16"/>
      <c r="BB242" s="16"/>
      <c r="BC242" s="16"/>
      <c r="BD242" s="61"/>
      <c r="BE242" s="3"/>
      <c r="BF242" s="16"/>
      <c r="BG242" s="61"/>
      <c r="BH242" s="61"/>
      <c r="BI242" s="3"/>
      <c r="BJ242" s="3"/>
      <c r="BK242" s="3"/>
      <c r="BL242" s="61"/>
      <c r="BM242" s="61"/>
      <c r="BN242" s="61"/>
      <c r="BO242" s="3"/>
      <c r="BP242" s="23"/>
      <c r="BQ242" s="23"/>
    </row>
    <row r="243" spans="16:69">
      <c r="AL243" s="19"/>
      <c r="AM243" s="23"/>
      <c r="AN243" s="23"/>
      <c r="AO243" s="3"/>
      <c r="AP243" s="3"/>
      <c r="AQ243" s="3"/>
      <c r="AR243" s="16"/>
      <c r="AT243" s="16"/>
      <c r="AU243" s="16"/>
      <c r="AV243" s="16"/>
      <c r="AW243" s="16"/>
      <c r="AX243" s="61"/>
      <c r="AY243" s="3"/>
      <c r="AZ243" s="3"/>
      <c r="BA243" s="16"/>
      <c r="BB243" s="16"/>
      <c r="BC243" s="16"/>
      <c r="BD243" s="61"/>
      <c r="BE243" s="3"/>
      <c r="BF243" s="16"/>
      <c r="BG243" s="61"/>
      <c r="BH243" s="61"/>
      <c r="BI243" s="3"/>
      <c r="BJ243" s="3"/>
      <c r="BK243" s="3"/>
      <c r="BL243" s="61"/>
      <c r="BM243" s="61"/>
      <c r="BN243" s="61"/>
      <c r="BO243" s="3"/>
      <c r="BP243" s="23"/>
      <c r="BQ243" s="23"/>
    </row>
    <row r="244" spans="16:69">
      <c r="BG244" s="61"/>
      <c r="BH244" s="61"/>
      <c r="BI244" s="3"/>
      <c r="BJ244" s="3"/>
      <c r="BK244" s="3"/>
      <c r="BL244" s="61"/>
      <c r="BM244" s="61"/>
      <c r="BN244" s="61"/>
      <c r="BO244" s="3"/>
      <c r="BP244" s="23"/>
      <c r="BQ244" s="23"/>
    </row>
    <row r="245" spans="16:69">
      <c r="BG245" s="61"/>
      <c r="BH245" s="61"/>
      <c r="BI245" s="3"/>
      <c r="BJ245" s="3"/>
      <c r="BK245" s="3"/>
      <c r="BL245" s="61"/>
      <c r="BM245" s="61"/>
      <c r="BN245" s="61"/>
      <c r="BO245" s="3"/>
      <c r="BP245" s="23"/>
      <c r="BQ245" s="23"/>
    </row>
    <row r="248" spans="16:69">
      <c r="P248" s="3" t="s">
        <v>655</v>
      </c>
    </row>
  </sheetData>
  <mergeCells count="1">
    <mergeCell ref="AX5:BA5"/>
  </mergeCells>
  <conditionalFormatting sqref="AJ10:AJ14">
    <cfRule type="cellIs" dxfId="202" priority="16" operator="lessThan">
      <formula>0</formula>
    </cfRule>
    <cfRule type="cellIs" dxfId="201" priority="17" operator="greaterThan">
      <formula>0</formula>
    </cfRule>
  </conditionalFormatting>
  <conditionalFormatting sqref="AQ10:AQ14">
    <cfRule type="cellIs" dxfId="200" priority="14" operator="lessThan">
      <formula>0</formula>
    </cfRule>
    <cfRule type="cellIs" dxfId="199" priority="15" operator="greaterThan">
      <formula>0</formula>
    </cfRule>
  </conditionalFormatting>
  <conditionalFormatting sqref="AM10:AM14">
    <cfRule type="cellIs" dxfId="198" priority="1" operator="lessThan">
      <formula>0</formula>
    </cfRule>
    <cfRule type="cellIs" dxfId="197" priority="2" operator="greaterThan">
      <formula>0</formula>
    </cfRule>
    <cfRule type="cellIs" dxfId="196" priority="13" operator="greaterThan">
      <formula>0</formula>
    </cfRule>
  </conditionalFormatting>
  <conditionalFormatting sqref="AO10:AO14">
    <cfRule type="cellIs" dxfId="195" priority="11" operator="lessThan">
      <formula>0</formula>
    </cfRule>
    <cfRule type="cellIs" dxfId="194" priority="12" operator="greaterThan">
      <formula>0</formula>
    </cfRule>
  </conditionalFormatting>
  <conditionalFormatting sqref="AF10:AF14">
    <cfRule type="cellIs" dxfId="193" priority="9" operator="lessThan">
      <formula>0</formula>
    </cfRule>
    <cfRule type="cellIs" dxfId="192" priority="10" operator="greaterThan">
      <formula>0</formula>
    </cfRule>
  </conditionalFormatting>
  <conditionalFormatting sqref="AH10:AH14">
    <cfRule type="cellIs" dxfId="191" priority="7" operator="lessThan">
      <formula>0</formula>
    </cfRule>
    <cfRule type="cellIs" dxfId="190" priority="8" operator="greaterThan">
      <formula>0</formula>
    </cfRule>
  </conditionalFormatting>
  <conditionalFormatting sqref="AS10:AS14">
    <cfRule type="cellIs" dxfId="189" priority="5" operator="lessThan">
      <formula>0</formula>
    </cfRule>
    <cfRule type="cellIs" dxfId="188" priority="6" operator="greaterThan">
      <formula>0</formula>
    </cfRule>
  </conditionalFormatting>
  <conditionalFormatting sqref="BE10:BE14">
    <cfRule type="cellIs" dxfId="187" priority="3" operator="lessThan">
      <formula>0</formula>
    </cfRule>
    <cfRule type="cellIs" dxfId="186" priority="4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D02308D-7852-430A-B683-EDA48C55A1D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563BA90-7BA3-4EE1-9A8C-5C691C7CEC43}"/>
</file>

<file path=customXml/itemProps3.xml><?xml version="1.0" encoding="utf-8"?>
<ds:datastoreItem xmlns:ds="http://schemas.openxmlformats.org/officeDocument/2006/customXml" ds:itemID="{10C7E212-78C1-4D40-8700-818E973F9492}">
  <ds:schemaRefs>
    <ds:schemaRef ds:uri="http://www.w3.org/XML/1998/namespace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f5ceb456-b444-4e4d-8de2-1136182d00f9"/>
    <ds:schemaRef ds:uri="http://schemas.microsoft.com/office/2006/metadata/properties"/>
    <ds:schemaRef ds:uri="http://schemas.microsoft.com/office/2006/documentManagement/types"/>
    <ds:schemaRef ds:uri="8bae7a49-658a-4f4f-955c-b11fe1869e53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41</vt:i4>
      </vt:variant>
      <vt:variant>
        <vt:lpstr>Navngitte områder</vt:lpstr>
      </vt:variant>
      <vt:variant>
        <vt:i4>6</vt:i4>
      </vt:variant>
    </vt:vector>
  </HeadingPairs>
  <TitlesOfParts>
    <vt:vector size="47" baseType="lpstr">
      <vt:lpstr>Ark1</vt:lpstr>
      <vt:lpstr>År</vt:lpstr>
      <vt:lpstr>Å</vt:lpstr>
      <vt:lpstr>Måned</vt:lpstr>
      <vt:lpstr>M</vt:lpstr>
      <vt:lpstr>Uke</vt:lpstr>
      <vt:lpstr>U</vt:lpstr>
      <vt:lpstr>Kategori</vt:lpstr>
      <vt:lpstr>K</vt:lpstr>
      <vt:lpstr>Regioner</vt:lpstr>
      <vt:lpstr>R</vt:lpstr>
      <vt:lpstr>Organisasjon</vt:lpstr>
      <vt:lpstr>O</vt:lpstr>
      <vt:lpstr>Regorg</vt:lpstr>
      <vt:lpstr>RNR</vt:lpstr>
      <vt:lpstr>RO</vt:lpstr>
      <vt:lpstr>Bedrifter</vt:lpstr>
      <vt:lpstr>B</vt:lpstr>
      <vt:lpstr>Slakteri</vt:lpstr>
      <vt:lpstr>S</vt:lpstr>
      <vt:lpstr>Slkt per mnd</vt:lpstr>
      <vt:lpstr>Klasse</vt:lpstr>
      <vt:lpstr>KL</vt:lpstr>
      <vt:lpstr>Klasse per mnd</vt:lpstr>
      <vt:lpstr>KPM</vt:lpstr>
      <vt:lpstr>Klasse_Slakteri</vt:lpstr>
      <vt:lpstr>KS</vt:lpstr>
      <vt:lpstr>KLS</vt:lpstr>
      <vt:lpstr>Fettgruppe</vt:lpstr>
      <vt:lpstr>FE</vt:lpstr>
      <vt:lpstr>Fett per mnd</vt:lpstr>
      <vt:lpstr>Ark3</vt:lpstr>
      <vt:lpstr>Vektgrupper</vt:lpstr>
      <vt:lpstr>VK</vt:lpstr>
      <vt:lpstr>Variant</vt:lpstr>
      <vt:lpstr>V</vt:lpstr>
      <vt:lpstr>Fylker</vt:lpstr>
      <vt:lpstr>F</vt:lpstr>
      <vt:lpstr>Komm_nr</vt:lpstr>
      <vt:lpstr>Kategorisering</vt:lpstr>
      <vt:lpstr>Ark2</vt:lpstr>
      <vt:lpstr>Ark1</vt:lpstr>
      <vt:lpstr>Ark2</vt:lpstr>
      <vt:lpstr>Kategorisering!Utskriftsområde</vt:lpstr>
      <vt:lpstr>Måned!Utskriftsområde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2017-12-17T17:24:26Z</cp:lastPrinted>
  <dcterms:created xsi:type="dcterms:W3CDTF">1998-09-02T15:52:34Z</dcterms:created>
  <dcterms:modified xsi:type="dcterms:W3CDTF">2024-12-16T06:08:01Z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